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6.xml" ContentType="application/vnd.openxmlformats-officedocument.spreadsheetml.table+xml"/>
  <Override PartName="/xl/queryTables/queryTable1.xml" ContentType="application/vnd.openxmlformats-officedocument.spreadsheetml.queryTable+xml"/>
  <Override PartName="/xl/tables/table7.xml" ContentType="application/vnd.openxmlformats-officedocument.spreadsheetml.table+xml"/>
  <Override PartName="/xl/queryTables/queryTable2.xml" ContentType="application/vnd.openxmlformats-officedocument.spreadsheetml.queryTable+xml"/>
  <Override PartName="/xl/tables/table8.xml" ContentType="application/vnd.openxmlformats-officedocument.spreadsheetml.table+xml"/>
  <Override PartName="/xl/queryTables/queryTable3.xml" ContentType="application/vnd.openxmlformats-officedocument.spreadsheetml.queryTable+xml"/>
  <Override PartName="/xl/tables/table9.xml" ContentType="application/vnd.openxmlformats-officedocument.spreadsheetml.table+xml"/>
  <Override PartName="/xl/queryTables/queryTable4.xml" ContentType="application/vnd.openxmlformats-officedocument.spreadsheetml.queryTable+xml"/>
  <Override PartName="/xl/tables/table10.xml" ContentType="application/vnd.openxmlformats-officedocument.spreadsheetml.table+xml"/>
  <Override PartName="/xl/queryTables/queryTable5.xml" ContentType="application/vnd.openxmlformats-officedocument.spreadsheetml.queryTable+xml"/>
  <Override PartName="/xl/tables/table11.xml" ContentType="application/vnd.openxmlformats-officedocument.spreadsheetml.table+xml"/>
  <Override PartName="/xl/queryTables/queryTable6.xml" ContentType="application/vnd.openxmlformats-officedocument.spreadsheetml.query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queryTables/queryTable7.xml" ContentType="application/vnd.openxmlformats-officedocument.spreadsheetml.queryTable+xml"/>
  <Override PartName="/xl/drawings/drawing4.xml" ContentType="application/vnd.openxmlformats-officedocument.drawing+xml"/>
  <Override PartName="/xl/tables/table16.xml" ContentType="application/vnd.openxmlformats-officedocument.spreadsheetml.table+xml"/>
  <Override PartName="/xl/queryTables/queryTable8.xml" ContentType="application/vnd.openxmlformats-officedocument.spreadsheetml.queryTable+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tables/table17.xml" ContentType="application/vnd.openxmlformats-officedocument.spreadsheetml.table+xml"/>
  <Override PartName="/xl/queryTables/queryTable9.xml" ContentType="application/vnd.openxmlformats-officedocument.spreadsheetml.queryTable+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8.xml" ContentType="application/vnd.openxmlformats-officedocument.spreadsheetml.table+xml"/>
  <Override PartName="/xl/queryTables/queryTable10.xml" ContentType="application/vnd.openxmlformats-officedocument.spreadsheetml.queryTable+xml"/>
  <Override PartName="/xl/comments1.xml" ContentType="application/vnd.openxmlformats-officedocument.spreadsheetml.comments+xml"/>
  <Override PartName="/xl/tables/table19.xml" ContentType="application/vnd.openxmlformats-officedocument.spreadsheetml.table+xml"/>
  <Override PartName="/xl/queryTables/queryTable11.xml" ContentType="application/vnd.openxmlformats-officedocument.spreadsheetml.queryTable+xml"/>
  <Override PartName="/xl/tables/table20.xml" ContentType="application/vnd.openxmlformats-officedocument.spreadsheetml.table+xml"/>
  <Override PartName="/xl/queryTables/queryTable12.xml" ContentType="application/vnd.openxmlformats-officedocument.spreadsheetml.queryTable+xml"/>
  <Override PartName="/xl/tables/table21.xml" ContentType="application/vnd.openxmlformats-officedocument.spreadsheetml.table+xml"/>
  <Override PartName="/xl/queryTables/queryTable13.xml" ContentType="application/vnd.openxmlformats-officedocument.spreadsheetml.queryTable+xml"/>
  <Override PartName="/xl/pivotTables/pivotTable2.xml" ContentType="application/vnd.openxmlformats-officedocument.spreadsheetml.pivotTable+xml"/>
  <Override PartName="/xl/drawings/drawing6.xml" ContentType="application/vnd.openxmlformats-officedocument.drawing+xml"/>
  <Override PartName="/xl/tables/table22.xml" ContentType="application/vnd.openxmlformats-officedocument.spreadsheetml.table+xml"/>
  <Override PartName="/xl/slicers/slicer4.xml" ContentType="application/vnd.ms-excel.slicer+xml"/>
  <Override PartName="/xl/slicers/slicer5.xml" ContentType="application/vnd.ms-excel.slicer+xml"/>
  <Override PartName="/xl/tables/table23.xml" ContentType="application/vnd.openxmlformats-officedocument.spreadsheetml.table+xml"/>
  <Override PartName="/xl/queryTables/queryTable14.xml" ContentType="application/vnd.openxmlformats-officedocument.spreadsheetml.queryTable+xml"/>
  <Override PartName="/xl/tables/table24.xml" ContentType="application/vnd.openxmlformats-officedocument.spreadsheetml.table+xml"/>
  <Override PartName="/xl/queryTables/queryTable15.xml" ContentType="application/vnd.openxmlformats-officedocument.spreadsheetml.queryTable+xml"/>
  <Override PartName="/xl/tables/table25.xml" ContentType="application/vnd.openxmlformats-officedocument.spreadsheetml.table+xml"/>
  <Override PartName="/xl/queryTables/queryTable16.xml" ContentType="application/vnd.openxmlformats-officedocument.spreadsheetml.queryTable+xml"/>
  <Override PartName="/xl/tables/table26.xml" ContentType="application/vnd.openxmlformats-officedocument.spreadsheetml.table+xml"/>
  <Override PartName="/xl/queryTables/queryTable17.xml" ContentType="application/vnd.openxmlformats-officedocument.spreadsheetml.queryTable+xml"/>
  <Override PartName="/xl/tables/table27.xml" ContentType="application/vnd.openxmlformats-officedocument.spreadsheetml.table+xml"/>
  <Override PartName="/xl/queryTables/queryTable18.xml" ContentType="application/vnd.openxmlformats-officedocument.spreadsheetml.queryTable+xml"/>
  <Override PartName="/xl/drawings/drawing7.xml" ContentType="application/vnd.openxmlformats-officedocument.drawing+xml"/>
  <Override PartName="/xl/tables/table28.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9.xml" ContentType="application/vnd.openxmlformats-officedocument.spreadsheetml.table+xml"/>
  <Override PartName="/xl/queryTables/queryTable19.xml" ContentType="application/vnd.openxmlformats-officedocument.spreadsheetml.queryTable+xml"/>
  <Override PartName="/xl/tables/table30.xml" ContentType="application/vnd.openxmlformats-officedocument.spreadsheetml.table+xml"/>
  <Override PartName="/xl/queryTables/queryTable20.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lex\CentriNOTSYNC\ResidentialCare\CLIENT\DATExx-Whiddon\UNITS\Unit1\1. Input\"/>
    </mc:Choice>
  </mc:AlternateContent>
  <xr:revisionPtr revIDLastSave="0" documentId="13_ncr:1_{FCC1FDE3-7143-4E0F-9787-0A08BB797F85}" xr6:coauthVersionLast="47" xr6:coauthVersionMax="47" xr10:uidLastSave="{00000000-0000-0000-0000-000000000000}"/>
  <bookViews>
    <workbookView xWindow="4050" yWindow="945" windowWidth="34395" windowHeight="17415" tabRatio="726" firstSheet="1" activeTab="6" xr2:uid="{DD2F05A0-0833-4298-8C11-725BCCD85078}"/>
  </bookViews>
  <sheets>
    <sheet name="Assumed" sheetId="2" r:id="rId1"/>
    <sheet name="Actual" sheetId="1" r:id="rId2"/>
    <sheet name="ShiftEnd" sheetId="6" r:id="rId3"/>
    <sheet name="BD RN Historical FTE" sheetId="33" r:id="rId4"/>
    <sheet name="MinuteWorkersFTE_CHECK" sheetId="19" r:id="rId5"/>
    <sheet name="MinuteWorkersFTE_MATRIX" sheetId="21" r:id="rId6"/>
    <sheet name="MinuteWorkerRoleAssignments_TAB" sheetId="36" r:id="rId7"/>
    <sheet name="MinuteWorkersFTE_TABLE" sheetId="20" r:id="rId8"/>
    <sheet name="MW PreAllocation Check" sheetId="18" r:id="rId9"/>
    <sheet name="MinuteWorkersFTE_WEEKLY_DISTRIB" sheetId="24" r:id="rId10"/>
    <sheet name="TargetMinutes" sheetId="17" r:id="rId11"/>
    <sheet name="MinuteWorkers" sheetId="16" r:id="rId12"/>
    <sheet name="MinuteWorkersFTE_HISTORICAL_FOR" sheetId="32" r:id="rId13"/>
    <sheet name="LocRoleWeekDaysShiftAVEMATTRIX" sheetId="10" r:id="rId14"/>
    <sheet name="LocRole%MATRIX" sheetId="12" r:id="rId15"/>
    <sheet name="LocRoleTOTAL" sheetId="13" r:id="rId16"/>
    <sheet name="LocRoleDayShift%" sheetId="15" r:id="rId17"/>
    <sheet name="MinuteWorkersFTE_CATEGORY_DAILY" sheetId="31" r:id="rId18"/>
    <sheet name="IMPORT Master" sheetId="14" r:id="rId19"/>
    <sheet name="MinuteWorker Chart Check" sheetId="22" r:id="rId20"/>
    <sheet name="MW Role Targets" sheetId="29" r:id="rId21"/>
    <sheet name="MW DayShift Allocation" sheetId="28" r:id="rId22"/>
    <sheet name="MW Role Distribution" sheetId="27" r:id="rId23"/>
    <sheet name="MW Distribution Check" sheetId="26" r:id="rId24"/>
    <sheet name="MW Historical DayShift" sheetId="25" r:id="rId25"/>
    <sheet name="MinuteWorker Dashboard" sheetId="23" r:id="rId26"/>
    <sheet name="MW FTE Profile Comparison" sheetId="35" r:id="rId27"/>
    <sheet name="MW FTE Profile Alignment Check" sheetId="34" r:id="rId28"/>
  </sheets>
  <definedNames>
    <definedName name="ExternalData_1" localSheetId="9" hidden="1">MinuteWorkersFTE_WEEKLY_DISTRIB!$A$1:$AH$295</definedName>
    <definedName name="ExternalData_1" localSheetId="27" hidden="1">'MW FTE Profile Alignment Check'!$A$1:$H$883</definedName>
    <definedName name="ExternalData_1" localSheetId="8" hidden="1">'MW PreAllocation Check'!$A$1:$H$433</definedName>
    <definedName name="ExternalData_2" localSheetId="4" hidden="1">MinuteWorkersFTE_CHECK!$A$1:$H$1708</definedName>
    <definedName name="ExternalData_2" localSheetId="7" hidden="1">MinuteWorkersFTE_TABLE!$A$1:$AT$444</definedName>
    <definedName name="ExternalData_2" localSheetId="26" hidden="1">'MW FTE Profile Comparison'!$A$1:$AG$883</definedName>
    <definedName name="ExternalData_2" localSheetId="24" hidden="1">'MW Historical DayShift'!$A$1:$AI$444</definedName>
    <definedName name="ExternalData_3" localSheetId="6" hidden="1">MinuteWorkerRoleAssignments_TAB!$A$1:$H$18</definedName>
    <definedName name="ExternalData_3" localSheetId="5" hidden="1">MinuteWorkersFTE_MATRIX!$A$1:$AV$22</definedName>
    <definedName name="ExternalData_3" localSheetId="23" hidden="1">'MW Distribution Check'!$A$1:$H$433</definedName>
    <definedName name="ExternalData_4" localSheetId="13" hidden="1">LocRoleWeekDaysShiftAVEMATTRIX!$A$1:$W$22</definedName>
    <definedName name="ExternalData_4" localSheetId="22" hidden="1">'MW Role Distribution'!$A$1:$R$250</definedName>
    <definedName name="ExternalData_5" localSheetId="14" hidden="1">'LocRole%MATRIX'!$A$1:$W$22</definedName>
    <definedName name="ExternalData_5" localSheetId="15" hidden="1">LocRoleTOTAL!$A$1:$C$22</definedName>
    <definedName name="ExternalData_5" localSheetId="12" hidden="1">MinuteWorkersFTE_HISTORICAL_FOR!$A$1:$AG$883</definedName>
    <definedName name="ExternalData_5" localSheetId="21" hidden="1">'MW DayShift Allocation'!$A$1:$AT$444</definedName>
    <definedName name="ExternalData_6" localSheetId="18" hidden="1">'IMPORT Master'!$A$1:$Y$2631</definedName>
    <definedName name="ExternalData_6" localSheetId="15" hidden="1">LocRoleTOTAL!#REF!</definedName>
    <definedName name="ExternalData_6" localSheetId="20" hidden="1">'MW Role Targets'!$A$1:$X$250</definedName>
    <definedName name="ExternalData_7" localSheetId="16" hidden="1">'LocRoleDayShift%'!$A$1:$F$229</definedName>
    <definedName name="ExternalData_7" localSheetId="17" hidden="1">MinuteWorkersFTE_CATEGORY_DAILY!$A$1:$T$85</definedName>
    <definedName name="_xlnm.Print_Area" localSheetId="1">Actual!$A$1:$S$36</definedName>
    <definedName name="_xlnm.Print_Area" localSheetId="0">Assumed!$A$1:$S$35</definedName>
    <definedName name="Slicer_Facility">#N/A</definedName>
    <definedName name="Slicer_Facility1">#N/A</definedName>
    <definedName name="Slicer_Facility2">#N/A</definedName>
    <definedName name="Slicer_Location">#N/A</definedName>
    <definedName name="Slicer_Location1">#N/A</definedName>
    <definedName name="Slicer_MinuteCategory">#N/A</definedName>
    <definedName name="Slicer_Role">#N/A</definedName>
    <definedName name="Slicer_Role1">#N/A</definedName>
    <definedName name="Slicer_Role2">#N/A</definedName>
    <definedName name="Slicer_Role3">#N/A</definedName>
    <definedName name="Slicer_Shift">#N/A</definedName>
  </definedNames>
  <calcPr calcId="191029" iterateDelta="0"/>
  <pivotCaches>
    <pivotCache cacheId="289" r:id="rId29"/>
    <pivotCache cacheId="298" r:id="rId30"/>
  </pivotCaches>
  <extLst>
    <ext xmlns:x14="http://schemas.microsoft.com/office/spreadsheetml/2009/9/main" uri="{BBE1A952-AA13-448e-AADC-164F8A28A991}">
      <x14:slicerCaches>
        <x14:slicerCache r:id="rId31"/>
        <x14:slicerCache r:id="rId32"/>
        <x14:slicerCache r:id="rId33"/>
        <x14:slicerCache r:id="rId34"/>
        <x14:slicerCache r:id="rId35"/>
        <x14:slicerCache r:id="rId3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7"/>
        <x14:slicerCache r:id="rId38"/>
        <x14:slicerCache r:id="rId39"/>
        <x14:slicerCache r:id="rId40"/>
        <x14:slicerCache r:id="rId41"/>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51" i="27" l="1"/>
  <c r="E12" i="33"/>
  <c r="D12" i="33"/>
  <c r="C12" i="33"/>
  <c r="B12" i="33"/>
  <c r="E11" i="33"/>
  <c r="D11" i="33"/>
  <c r="C11" i="33"/>
  <c r="B11" i="33"/>
  <c r="E10" i="33"/>
  <c r="D10" i="33"/>
  <c r="C10" i="33"/>
  <c r="B10" i="33"/>
  <c r="E9" i="33"/>
  <c r="D9" i="33"/>
  <c r="C9" i="33"/>
  <c r="B9" i="33"/>
  <c r="E8" i="33"/>
  <c r="D8" i="33"/>
  <c r="C8" i="33"/>
  <c r="B8" i="33"/>
  <c r="E7" i="33"/>
  <c r="D7" i="33"/>
  <c r="C7" i="33"/>
  <c r="B7" i="33"/>
  <c r="E6" i="33"/>
  <c r="D6" i="33"/>
  <c r="C6" i="33"/>
  <c r="B6" i="33"/>
  <c r="B17" i="33"/>
  <c r="A3" i="33" s="1"/>
  <c r="B16" i="33"/>
  <c r="B15" i="33"/>
  <c r="AB884" i="33" a="1"/>
  <c r="AB884" i="33" s="1"/>
  <c r="AA884" i="33" a="1"/>
  <c r="AA884" i="33" s="1"/>
  <c r="Z884" i="33" a="1"/>
  <c r="Z884" i="33" s="1"/>
  <c r="Y884" i="33" a="1"/>
  <c r="Y884" i="33" s="1"/>
  <c r="W884" i="33" a="1"/>
  <c r="W884" i="33" s="1"/>
  <c r="X884" i="33" s="1"/>
  <c r="V884" i="33" a="1"/>
  <c r="V884" i="33" s="1"/>
  <c r="U884" i="33" a="1"/>
  <c r="U884" i="33" s="1"/>
  <c r="T884" i="33" a="1"/>
  <c r="T884" i="33" s="1"/>
  <c r="S884" i="33" a="1"/>
  <c r="S884" i="33" s="1"/>
  <c r="R884" i="33" a="1"/>
  <c r="R884" i="33" s="1"/>
  <c r="Q884" i="33" a="1"/>
  <c r="Q884" i="33" s="1"/>
  <c r="P884" i="33" a="1"/>
  <c r="P884" i="33" s="1"/>
  <c r="O884" i="33" a="1"/>
  <c r="O884" i="33" s="1"/>
  <c r="N884" i="33" a="1"/>
  <c r="N884" i="33" s="1"/>
  <c r="AB883" i="33" a="1"/>
  <c r="AB883" i="33" s="1"/>
  <c r="AA883" i="33" a="1"/>
  <c r="AA883" i="33" s="1"/>
  <c r="Z883" i="33" a="1"/>
  <c r="Z883" i="33" s="1"/>
  <c r="Y883" i="33" a="1"/>
  <c r="Y883" i="33" s="1"/>
  <c r="W883" i="33" a="1"/>
  <c r="W883" i="33" s="1"/>
  <c r="X883" i="33" s="1"/>
  <c r="V883" i="33" a="1"/>
  <c r="V883" i="33" s="1"/>
  <c r="U883" i="33" a="1"/>
  <c r="U883" i="33" s="1"/>
  <c r="T883" i="33" a="1"/>
  <c r="T883" i="33" s="1"/>
  <c r="S883" i="33" a="1"/>
  <c r="S883" i="33" s="1"/>
  <c r="R883" i="33" a="1"/>
  <c r="R883" i="33" s="1"/>
  <c r="Q883" i="33" a="1"/>
  <c r="Q883" i="33" s="1"/>
  <c r="P883" i="33" a="1"/>
  <c r="P883" i="33" s="1"/>
  <c r="O883" i="33" a="1"/>
  <c r="O883" i="33" s="1"/>
  <c r="N883" i="33" a="1"/>
  <c r="N883" i="33" s="1"/>
  <c r="AB882" i="33" a="1"/>
  <c r="AB882" i="33" s="1"/>
  <c r="AA882" i="33" a="1"/>
  <c r="AA882" i="33" s="1"/>
  <c r="Z882" i="33" a="1"/>
  <c r="Z882" i="33" s="1"/>
  <c r="Y882" i="33" a="1"/>
  <c r="Y882" i="33" s="1"/>
  <c r="W882" i="33" a="1"/>
  <c r="W882" i="33" s="1"/>
  <c r="X882" i="33" s="1"/>
  <c r="V882" i="33" a="1"/>
  <c r="V882" i="33" s="1"/>
  <c r="U882" i="33" a="1"/>
  <c r="U882" i="33" s="1"/>
  <c r="T882" i="33" a="1"/>
  <c r="T882" i="33" s="1"/>
  <c r="S882" i="33" a="1"/>
  <c r="S882" i="33" s="1"/>
  <c r="R882" i="33" a="1"/>
  <c r="R882" i="33" s="1"/>
  <c r="Q882" i="33" a="1"/>
  <c r="Q882" i="33" s="1"/>
  <c r="P882" i="33" a="1"/>
  <c r="P882" i="33" s="1"/>
  <c r="O882" i="33" a="1"/>
  <c r="O882" i="33" s="1"/>
  <c r="N882" i="33" a="1"/>
  <c r="N882" i="33" s="1"/>
  <c r="AB881" i="33" a="1"/>
  <c r="AB881" i="33" s="1"/>
  <c r="AA881" i="33" a="1"/>
  <c r="AA881" i="33" s="1"/>
  <c r="Z881" i="33" a="1"/>
  <c r="Z881" i="33" s="1"/>
  <c r="Y881" i="33" a="1"/>
  <c r="Y881" i="33" s="1"/>
  <c r="W881" i="33" a="1"/>
  <c r="W881" i="33" s="1"/>
  <c r="X881" i="33" s="1"/>
  <c r="V881" i="33" a="1"/>
  <c r="V881" i="33" s="1"/>
  <c r="U881" i="33" a="1"/>
  <c r="U881" i="33" s="1"/>
  <c r="T881" i="33" a="1"/>
  <c r="T881" i="33" s="1"/>
  <c r="S881" i="33" a="1"/>
  <c r="S881" i="33" s="1"/>
  <c r="R881" i="33" a="1"/>
  <c r="R881" i="33" s="1"/>
  <c r="Q881" i="33" a="1"/>
  <c r="Q881" i="33" s="1"/>
  <c r="P881" i="33" a="1"/>
  <c r="P881" i="33" s="1"/>
  <c r="O881" i="33" a="1"/>
  <c r="O881" i="33" s="1"/>
  <c r="N881" i="33" a="1"/>
  <c r="N881" i="33" s="1"/>
  <c r="AB880" i="33" a="1"/>
  <c r="AB880" i="33" s="1"/>
  <c r="AA880" i="33" a="1"/>
  <c r="AA880" i="33" s="1"/>
  <c r="Z880" i="33" a="1"/>
  <c r="Z880" i="33" s="1"/>
  <c r="Y880" i="33" a="1"/>
  <c r="Y880" i="33" s="1"/>
  <c r="W880" i="33" a="1"/>
  <c r="W880" i="33" s="1"/>
  <c r="X880" i="33" s="1"/>
  <c r="V880" i="33" a="1"/>
  <c r="V880" i="33" s="1"/>
  <c r="U880" i="33" a="1"/>
  <c r="U880" i="33" s="1"/>
  <c r="T880" i="33" a="1"/>
  <c r="T880" i="33" s="1"/>
  <c r="S880" i="33" a="1"/>
  <c r="S880" i="33" s="1"/>
  <c r="R880" i="33" a="1"/>
  <c r="R880" i="33" s="1"/>
  <c r="Q880" i="33" a="1"/>
  <c r="Q880" i="33" s="1"/>
  <c r="P880" i="33" a="1"/>
  <c r="P880" i="33" s="1"/>
  <c r="O880" i="33" a="1"/>
  <c r="O880" i="33" s="1"/>
  <c r="N880" i="33" a="1"/>
  <c r="N880" i="33" s="1"/>
  <c r="AB879" i="33" a="1"/>
  <c r="AB879" i="33" s="1"/>
  <c r="AA879" i="33" a="1"/>
  <c r="AA879" i="33" s="1"/>
  <c r="Z879" i="33" a="1"/>
  <c r="Z879" i="33" s="1"/>
  <c r="Y879" i="33" a="1"/>
  <c r="Y879" i="33" s="1"/>
  <c r="W879" i="33" a="1"/>
  <c r="W879" i="33" s="1"/>
  <c r="X879" i="33" s="1"/>
  <c r="V879" i="33" a="1"/>
  <c r="V879" i="33" s="1"/>
  <c r="U879" i="33" a="1"/>
  <c r="U879" i="33" s="1"/>
  <c r="T879" i="33" a="1"/>
  <c r="T879" i="33" s="1"/>
  <c r="S879" i="33" a="1"/>
  <c r="S879" i="33" s="1"/>
  <c r="R879" i="33" a="1"/>
  <c r="R879" i="33" s="1"/>
  <c r="Q879" i="33" a="1"/>
  <c r="Q879" i="33" s="1"/>
  <c r="P879" i="33" a="1"/>
  <c r="P879" i="33" s="1"/>
  <c r="O879" i="33" a="1"/>
  <c r="O879" i="33" s="1"/>
  <c r="N879" i="33" a="1"/>
  <c r="N879" i="33" s="1"/>
  <c r="AB878" i="33" a="1"/>
  <c r="AB878" i="33" s="1"/>
  <c r="AA878" i="33" a="1"/>
  <c r="AA878" i="33" s="1"/>
  <c r="Z878" i="33" a="1"/>
  <c r="Z878" i="33" s="1"/>
  <c r="Y878" i="33" a="1"/>
  <c r="Y878" i="33" s="1"/>
  <c r="W878" i="33" a="1"/>
  <c r="W878" i="33" s="1"/>
  <c r="X878" i="33" s="1"/>
  <c r="V878" i="33" a="1"/>
  <c r="V878" i="33" s="1"/>
  <c r="U878" i="33" a="1"/>
  <c r="U878" i="33" s="1"/>
  <c r="T878" i="33" a="1"/>
  <c r="T878" i="33" s="1"/>
  <c r="S878" i="33" a="1"/>
  <c r="S878" i="33" s="1"/>
  <c r="R878" i="33" a="1"/>
  <c r="R878" i="33" s="1"/>
  <c r="Q878" i="33" a="1"/>
  <c r="Q878" i="33" s="1"/>
  <c r="P878" i="33" a="1"/>
  <c r="P878" i="33" s="1"/>
  <c r="O878" i="33" a="1"/>
  <c r="O878" i="33" s="1"/>
  <c r="N878" i="33" a="1"/>
  <c r="N878" i="33" s="1"/>
  <c r="AB877" i="33" a="1"/>
  <c r="AB877" i="33" s="1"/>
  <c r="AA877" i="33" a="1"/>
  <c r="AA877" i="33" s="1"/>
  <c r="Z877" i="33" a="1"/>
  <c r="Z877" i="33" s="1"/>
  <c r="Y877" i="33" a="1"/>
  <c r="Y877" i="33" s="1"/>
  <c r="W877" i="33" a="1"/>
  <c r="W877" i="33" s="1"/>
  <c r="X877" i="33" s="1"/>
  <c r="V877" i="33" a="1"/>
  <c r="V877" i="33" s="1"/>
  <c r="U877" i="33" a="1"/>
  <c r="U877" i="33" s="1"/>
  <c r="T877" i="33" a="1"/>
  <c r="T877" i="33" s="1"/>
  <c r="S877" i="33" a="1"/>
  <c r="S877" i="33" s="1"/>
  <c r="R877" i="33" a="1"/>
  <c r="R877" i="33" s="1"/>
  <c r="Q877" i="33" a="1"/>
  <c r="Q877" i="33" s="1"/>
  <c r="P877" i="33" a="1"/>
  <c r="P877" i="33" s="1"/>
  <c r="O877" i="33" a="1"/>
  <c r="O877" i="33" s="1"/>
  <c r="N877" i="33" a="1"/>
  <c r="N877" i="33" s="1"/>
  <c r="AB876" i="33" a="1"/>
  <c r="AB876" i="33" s="1"/>
  <c r="AA876" i="33" a="1"/>
  <c r="AA876" i="33" s="1"/>
  <c r="Z876" i="33" a="1"/>
  <c r="Z876" i="33" s="1"/>
  <c r="Y876" i="33" a="1"/>
  <c r="Y876" i="33" s="1"/>
  <c r="W876" i="33" a="1"/>
  <c r="W876" i="33" s="1"/>
  <c r="X876" i="33" s="1"/>
  <c r="V876" i="33" a="1"/>
  <c r="V876" i="33" s="1"/>
  <c r="U876" i="33" a="1"/>
  <c r="U876" i="33" s="1"/>
  <c r="T876" i="33" a="1"/>
  <c r="T876" i="33" s="1"/>
  <c r="S876" i="33" a="1"/>
  <c r="S876" i="33" s="1"/>
  <c r="R876" i="33" a="1"/>
  <c r="R876" i="33" s="1"/>
  <c r="Q876" i="33" a="1"/>
  <c r="Q876" i="33" s="1"/>
  <c r="P876" i="33" a="1"/>
  <c r="P876" i="33" s="1"/>
  <c r="O876" i="33" a="1"/>
  <c r="O876" i="33" s="1"/>
  <c r="N876" i="33" a="1"/>
  <c r="N876" i="33" s="1"/>
  <c r="AB875" i="33" a="1"/>
  <c r="AB875" i="33" s="1"/>
  <c r="AA875" i="33" a="1"/>
  <c r="AA875" i="33" s="1"/>
  <c r="Z875" i="33" a="1"/>
  <c r="Z875" i="33" s="1"/>
  <c r="Y875" i="33" a="1"/>
  <c r="Y875" i="33" s="1"/>
  <c r="W875" i="33" a="1"/>
  <c r="W875" i="33" s="1"/>
  <c r="X875" i="33" s="1"/>
  <c r="V875" i="33" a="1"/>
  <c r="V875" i="33" s="1"/>
  <c r="U875" i="33" a="1"/>
  <c r="U875" i="33" s="1"/>
  <c r="T875" i="33" a="1"/>
  <c r="T875" i="33" s="1"/>
  <c r="S875" i="33" a="1"/>
  <c r="S875" i="33" s="1"/>
  <c r="R875" i="33" a="1"/>
  <c r="R875" i="33" s="1"/>
  <c r="Q875" i="33" a="1"/>
  <c r="Q875" i="33" s="1"/>
  <c r="P875" i="33" a="1"/>
  <c r="P875" i="33" s="1"/>
  <c r="O875" i="33" a="1"/>
  <c r="O875" i="33" s="1"/>
  <c r="N875" i="33" a="1"/>
  <c r="N875" i="33" s="1"/>
  <c r="AB874" i="33" a="1"/>
  <c r="AB874" i="33" s="1"/>
  <c r="AA874" i="33" a="1"/>
  <c r="AA874" i="33" s="1"/>
  <c r="Z874" i="33" a="1"/>
  <c r="Z874" i="33" s="1"/>
  <c r="Y874" i="33" a="1"/>
  <c r="Y874" i="33" s="1"/>
  <c r="W874" i="33" a="1"/>
  <c r="W874" i="33" s="1"/>
  <c r="X874" i="33" s="1"/>
  <c r="V874" i="33" a="1"/>
  <c r="V874" i="33" s="1"/>
  <c r="U874" i="33" a="1"/>
  <c r="U874" i="33" s="1"/>
  <c r="T874" i="33" a="1"/>
  <c r="T874" i="33" s="1"/>
  <c r="S874" i="33" a="1"/>
  <c r="S874" i="33" s="1"/>
  <c r="R874" i="33" a="1"/>
  <c r="R874" i="33" s="1"/>
  <c r="Q874" i="33" a="1"/>
  <c r="Q874" i="33" s="1"/>
  <c r="P874" i="33" a="1"/>
  <c r="P874" i="33" s="1"/>
  <c r="O874" i="33" a="1"/>
  <c r="O874" i="33" s="1"/>
  <c r="N874" i="33" a="1"/>
  <c r="N874" i="33" s="1"/>
  <c r="AB873" i="33" a="1"/>
  <c r="AB873" i="33" s="1"/>
  <c r="AA873" i="33" a="1"/>
  <c r="AA873" i="33" s="1"/>
  <c r="Z873" i="33" a="1"/>
  <c r="Z873" i="33" s="1"/>
  <c r="Y873" i="33" a="1"/>
  <c r="Y873" i="33" s="1"/>
  <c r="W873" i="33" a="1"/>
  <c r="W873" i="33" s="1"/>
  <c r="X873" i="33" s="1"/>
  <c r="V873" i="33" a="1"/>
  <c r="V873" i="33" s="1"/>
  <c r="U873" i="33" a="1"/>
  <c r="U873" i="33" s="1"/>
  <c r="T873" i="33" a="1"/>
  <c r="T873" i="33" s="1"/>
  <c r="S873" i="33" a="1"/>
  <c r="S873" i="33" s="1"/>
  <c r="R873" i="33" a="1"/>
  <c r="R873" i="33" s="1"/>
  <c r="Q873" i="33" a="1"/>
  <c r="Q873" i="33" s="1"/>
  <c r="P873" i="33" a="1"/>
  <c r="P873" i="33" s="1"/>
  <c r="O873" i="33" a="1"/>
  <c r="O873" i="33" s="1"/>
  <c r="N873" i="33" a="1"/>
  <c r="N873" i="33" s="1"/>
  <c r="AB872" i="33" a="1"/>
  <c r="AB872" i="33" s="1"/>
  <c r="AA872" i="33" a="1"/>
  <c r="AA872" i="33" s="1"/>
  <c r="Z872" i="33" a="1"/>
  <c r="Z872" i="33" s="1"/>
  <c r="Y872" i="33" a="1"/>
  <c r="Y872" i="33" s="1"/>
  <c r="W872" i="33" a="1"/>
  <c r="W872" i="33" s="1"/>
  <c r="X872" i="33" s="1"/>
  <c r="V872" i="33" a="1"/>
  <c r="V872" i="33" s="1"/>
  <c r="U872" i="33" a="1"/>
  <c r="U872" i="33" s="1"/>
  <c r="T872" i="33" a="1"/>
  <c r="T872" i="33" s="1"/>
  <c r="S872" i="33" a="1"/>
  <c r="S872" i="33" s="1"/>
  <c r="R872" i="33" a="1"/>
  <c r="R872" i="33" s="1"/>
  <c r="Q872" i="33" a="1"/>
  <c r="Q872" i="33" s="1"/>
  <c r="P872" i="33" a="1"/>
  <c r="P872" i="33" s="1"/>
  <c r="O872" i="33" a="1"/>
  <c r="O872" i="33" s="1"/>
  <c r="N872" i="33" a="1"/>
  <c r="N872" i="33" s="1"/>
  <c r="AB871" i="33" a="1"/>
  <c r="AB871" i="33" s="1"/>
  <c r="AA871" i="33" a="1"/>
  <c r="AA871" i="33" s="1"/>
  <c r="Z871" i="33" a="1"/>
  <c r="Z871" i="33" s="1"/>
  <c r="Y871" i="33" a="1"/>
  <c r="Y871" i="33" s="1"/>
  <c r="W871" i="33" a="1"/>
  <c r="W871" i="33" s="1"/>
  <c r="X871" i="33" s="1"/>
  <c r="V871" i="33" a="1"/>
  <c r="V871" i="33" s="1"/>
  <c r="U871" i="33" a="1"/>
  <c r="U871" i="33" s="1"/>
  <c r="T871" i="33" a="1"/>
  <c r="T871" i="33" s="1"/>
  <c r="S871" i="33" a="1"/>
  <c r="S871" i="33" s="1"/>
  <c r="R871" i="33" a="1"/>
  <c r="R871" i="33" s="1"/>
  <c r="Q871" i="33" a="1"/>
  <c r="Q871" i="33" s="1"/>
  <c r="P871" i="33" a="1"/>
  <c r="P871" i="33" s="1"/>
  <c r="O871" i="33" a="1"/>
  <c r="O871" i="33" s="1"/>
  <c r="N871" i="33" a="1"/>
  <c r="N871" i="33" s="1"/>
  <c r="AB870" i="33" a="1"/>
  <c r="AB870" i="33" s="1"/>
  <c r="AA870" i="33" a="1"/>
  <c r="AA870" i="33" s="1"/>
  <c r="Z870" i="33" a="1"/>
  <c r="Z870" i="33" s="1"/>
  <c r="Y870" i="33" a="1"/>
  <c r="Y870" i="33" s="1"/>
  <c r="W870" i="33" a="1"/>
  <c r="W870" i="33" s="1"/>
  <c r="X870" i="33" s="1"/>
  <c r="V870" i="33" a="1"/>
  <c r="V870" i="33" s="1"/>
  <c r="U870" i="33" a="1"/>
  <c r="U870" i="33" s="1"/>
  <c r="T870" i="33" a="1"/>
  <c r="T870" i="33" s="1"/>
  <c r="S870" i="33" a="1"/>
  <c r="S870" i="33" s="1"/>
  <c r="R870" i="33" a="1"/>
  <c r="R870" i="33" s="1"/>
  <c r="Q870" i="33" a="1"/>
  <c r="Q870" i="33" s="1"/>
  <c r="P870" i="33" a="1"/>
  <c r="P870" i="33" s="1"/>
  <c r="O870" i="33" a="1"/>
  <c r="O870" i="33" s="1"/>
  <c r="N870" i="33" a="1"/>
  <c r="N870" i="33" s="1"/>
  <c r="AB869" i="33" a="1"/>
  <c r="AB869" i="33" s="1"/>
  <c r="AA869" i="33" a="1"/>
  <c r="AA869" i="33" s="1"/>
  <c r="Z869" i="33" a="1"/>
  <c r="Z869" i="33" s="1"/>
  <c r="Y869" i="33" a="1"/>
  <c r="Y869" i="33" s="1"/>
  <c r="W869" i="33" a="1"/>
  <c r="W869" i="33" s="1"/>
  <c r="X869" i="33" s="1"/>
  <c r="V869" i="33" a="1"/>
  <c r="V869" i="33" s="1"/>
  <c r="U869" i="33" a="1"/>
  <c r="U869" i="33" s="1"/>
  <c r="T869" i="33" a="1"/>
  <c r="T869" i="33" s="1"/>
  <c r="S869" i="33" a="1"/>
  <c r="S869" i="33" s="1"/>
  <c r="R869" i="33" a="1"/>
  <c r="R869" i="33" s="1"/>
  <c r="Q869" i="33" a="1"/>
  <c r="Q869" i="33" s="1"/>
  <c r="P869" i="33" a="1"/>
  <c r="P869" i="33" s="1"/>
  <c r="O869" i="33" a="1"/>
  <c r="O869" i="33" s="1"/>
  <c r="N869" i="33" a="1"/>
  <c r="N869" i="33" s="1"/>
  <c r="AB868" i="33" a="1"/>
  <c r="AB868" i="33" s="1"/>
  <c r="AA868" i="33" a="1"/>
  <c r="AA868" i="33" s="1"/>
  <c r="Z868" i="33" a="1"/>
  <c r="Z868" i="33" s="1"/>
  <c r="Y868" i="33" a="1"/>
  <c r="Y868" i="33" s="1"/>
  <c r="W868" i="33" a="1"/>
  <c r="W868" i="33" s="1"/>
  <c r="X868" i="33" s="1"/>
  <c r="V868" i="33" a="1"/>
  <c r="V868" i="33" s="1"/>
  <c r="U868" i="33" a="1"/>
  <c r="U868" i="33" s="1"/>
  <c r="T868" i="33" a="1"/>
  <c r="T868" i="33" s="1"/>
  <c r="S868" i="33" a="1"/>
  <c r="S868" i="33" s="1"/>
  <c r="R868" i="33" a="1"/>
  <c r="R868" i="33" s="1"/>
  <c r="Q868" i="33" a="1"/>
  <c r="Q868" i="33" s="1"/>
  <c r="P868" i="33" a="1"/>
  <c r="P868" i="33" s="1"/>
  <c r="O868" i="33" a="1"/>
  <c r="O868" i="33" s="1"/>
  <c r="N868" i="33" a="1"/>
  <c r="N868" i="33" s="1"/>
  <c r="AB867" i="33" a="1"/>
  <c r="AB867" i="33" s="1"/>
  <c r="AA867" i="33" a="1"/>
  <c r="AA867" i="33" s="1"/>
  <c r="Z867" i="33" a="1"/>
  <c r="Z867" i="33" s="1"/>
  <c r="Y867" i="33" a="1"/>
  <c r="Y867" i="33" s="1"/>
  <c r="W867" i="33" a="1"/>
  <c r="W867" i="33" s="1"/>
  <c r="X867" i="33" s="1"/>
  <c r="V867" i="33" a="1"/>
  <c r="V867" i="33" s="1"/>
  <c r="U867" i="33" a="1"/>
  <c r="U867" i="33" s="1"/>
  <c r="T867" i="33" a="1"/>
  <c r="T867" i="33" s="1"/>
  <c r="S867" i="33" a="1"/>
  <c r="S867" i="33" s="1"/>
  <c r="R867" i="33" a="1"/>
  <c r="R867" i="33" s="1"/>
  <c r="Q867" i="33" a="1"/>
  <c r="Q867" i="33" s="1"/>
  <c r="P867" i="33" a="1"/>
  <c r="P867" i="33" s="1"/>
  <c r="O867" i="33" a="1"/>
  <c r="O867" i="33" s="1"/>
  <c r="N867" i="33" a="1"/>
  <c r="N867" i="33" s="1"/>
  <c r="AB866" i="33" a="1"/>
  <c r="AB866" i="33" s="1"/>
  <c r="AA866" i="33" a="1"/>
  <c r="AA866" i="33" s="1"/>
  <c r="Z866" i="33" a="1"/>
  <c r="Z866" i="33" s="1"/>
  <c r="Y866" i="33" a="1"/>
  <c r="Y866" i="33" s="1"/>
  <c r="W866" i="33" a="1"/>
  <c r="W866" i="33" s="1"/>
  <c r="X866" i="33" s="1"/>
  <c r="V866" i="33" a="1"/>
  <c r="V866" i="33" s="1"/>
  <c r="U866" i="33" a="1"/>
  <c r="U866" i="33" s="1"/>
  <c r="T866" i="33" a="1"/>
  <c r="T866" i="33" s="1"/>
  <c r="S866" i="33" a="1"/>
  <c r="S866" i="33" s="1"/>
  <c r="R866" i="33" a="1"/>
  <c r="R866" i="33" s="1"/>
  <c r="Q866" i="33" a="1"/>
  <c r="Q866" i="33" s="1"/>
  <c r="P866" i="33" a="1"/>
  <c r="P866" i="33" s="1"/>
  <c r="O866" i="33" a="1"/>
  <c r="O866" i="33" s="1"/>
  <c r="N866" i="33" a="1"/>
  <c r="N866" i="33" s="1"/>
  <c r="AB865" i="33" a="1"/>
  <c r="AB865" i="33" s="1"/>
  <c r="AA865" i="33" a="1"/>
  <c r="AA865" i="33" s="1"/>
  <c r="Z865" i="33" a="1"/>
  <c r="Z865" i="33" s="1"/>
  <c r="Y865" i="33" a="1"/>
  <c r="Y865" i="33" s="1"/>
  <c r="W865" i="33" a="1"/>
  <c r="W865" i="33" s="1"/>
  <c r="X865" i="33" s="1"/>
  <c r="V865" i="33" a="1"/>
  <c r="V865" i="33" s="1"/>
  <c r="U865" i="33" a="1"/>
  <c r="U865" i="33" s="1"/>
  <c r="T865" i="33" a="1"/>
  <c r="T865" i="33" s="1"/>
  <c r="S865" i="33" a="1"/>
  <c r="S865" i="33" s="1"/>
  <c r="R865" i="33" a="1"/>
  <c r="R865" i="33" s="1"/>
  <c r="Q865" i="33" a="1"/>
  <c r="Q865" i="33" s="1"/>
  <c r="P865" i="33" a="1"/>
  <c r="P865" i="33" s="1"/>
  <c r="O865" i="33" a="1"/>
  <c r="O865" i="33" s="1"/>
  <c r="N865" i="33" a="1"/>
  <c r="N865" i="33" s="1"/>
  <c r="AB864" i="33" a="1"/>
  <c r="AB864" i="33" s="1"/>
  <c r="AA864" i="33" a="1"/>
  <c r="AA864" i="33" s="1"/>
  <c r="Z864" i="33" a="1"/>
  <c r="Z864" i="33" s="1"/>
  <c r="Y864" i="33" a="1"/>
  <c r="Y864" i="33" s="1"/>
  <c r="W864" i="33" a="1"/>
  <c r="W864" i="33" s="1"/>
  <c r="X864" i="33" s="1"/>
  <c r="V864" i="33" a="1"/>
  <c r="V864" i="33" s="1"/>
  <c r="U864" i="33" a="1"/>
  <c r="U864" i="33" s="1"/>
  <c r="T864" i="33" a="1"/>
  <c r="T864" i="33" s="1"/>
  <c r="S864" i="33" a="1"/>
  <c r="S864" i="33" s="1"/>
  <c r="R864" i="33" a="1"/>
  <c r="R864" i="33" s="1"/>
  <c r="Q864" i="33" a="1"/>
  <c r="Q864" i="33" s="1"/>
  <c r="P864" i="33" a="1"/>
  <c r="P864" i="33" s="1"/>
  <c r="O864" i="33" a="1"/>
  <c r="O864" i="33" s="1"/>
  <c r="N864" i="33" a="1"/>
  <c r="N864" i="33" s="1"/>
  <c r="AB863" i="33" a="1"/>
  <c r="AB863" i="33" s="1"/>
  <c r="AA863" i="33" a="1"/>
  <c r="AA863" i="33" s="1"/>
  <c r="Z863" i="33" a="1"/>
  <c r="Z863" i="33" s="1"/>
  <c r="Y863" i="33" a="1"/>
  <c r="Y863" i="33" s="1"/>
  <c r="W863" i="33" a="1"/>
  <c r="W863" i="33" s="1"/>
  <c r="X863" i="33" s="1"/>
  <c r="V863" i="33" a="1"/>
  <c r="V863" i="33" s="1"/>
  <c r="U863" i="33" a="1"/>
  <c r="U863" i="33" s="1"/>
  <c r="T863" i="33" a="1"/>
  <c r="T863" i="33" s="1"/>
  <c r="S863" i="33" a="1"/>
  <c r="S863" i="33" s="1"/>
  <c r="R863" i="33" a="1"/>
  <c r="R863" i="33" s="1"/>
  <c r="Q863" i="33" a="1"/>
  <c r="Q863" i="33" s="1"/>
  <c r="P863" i="33" a="1"/>
  <c r="P863" i="33" s="1"/>
  <c r="O863" i="33" a="1"/>
  <c r="O863" i="33" s="1"/>
  <c r="N863" i="33" a="1"/>
  <c r="N863" i="33" s="1"/>
  <c r="AB862" i="33" a="1"/>
  <c r="AB862" i="33" s="1"/>
  <c r="AA862" i="33" a="1"/>
  <c r="AA862" i="33" s="1"/>
  <c r="Z862" i="33" a="1"/>
  <c r="Z862" i="33" s="1"/>
  <c r="Y862" i="33" a="1"/>
  <c r="Y862" i="33" s="1"/>
  <c r="W862" i="33" a="1"/>
  <c r="W862" i="33" s="1"/>
  <c r="X862" i="33" s="1"/>
  <c r="V862" i="33" a="1"/>
  <c r="V862" i="33" s="1"/>
  <c r="U862" i="33" a="1"/>
  <c r="U862" i="33" s="1"/>
  <c r="T862" i="33" a="1"/>
  <c r="T862" i="33" s="1"/>
  <c r="S862" i="33" a="1"/>
  <c r="S862" i="33" s="1"/>
  <c r="R862" i="33" a="1"/>
  <c r="R862" i="33" s="1"/>
  <c r="Q862" i="33" a="1"/>
  <c r="Q862" i="33" s="1"/>
  <c r="P862" i="33" a="1"/>
  <c r="P862" i="33" s="1"/>
  <c r="O862" i="33" a="1"/>
  <c r="O862" i="33" s="1"/>
  <c r="N862" i="33" a="1"/>
  <c r="N862" i="33" s="1"/>
  <c r="AB861" i="33" a="1"/>
  <c r="AB861" i="33" s="1"/>
  <c r="AA861" i="33" a="1"/>
  <c r="AA861" i="33" s="1"/>
  <c r="Z861" i="33" a="1"/>
  <c r="Z861" i="33" s="1"/>
  <c r="Y861" i="33" a="1"/>
  <c r="Y861" i="33" s="1"/>
  <c r="W861" i="33" a="1"/>
  <c r="W861" i="33" s="1"/>
  <c r="X861" i="33" s="1"/>
  <c r="V861" i="33" a="1"/>
  <c r="V861" i="33" s="1"/>
  <c r="U861" i="33" a="1"/>
  <c r="U861" i="33" s="1"/>
  <c r="T861" i="33" a="1"/>
  <c r="T861" i="33" s="1"/>
  <c r="S861" i="33" a="1"/>
  <c r="S861" i="33" s="1"/>
  <c r="R861" i="33" a="1"/>
  <c r="R861" i="33" s="1"/>
  <c r="Q861" i="33" a="1"/>
  <c r="Q861" i="33" s="1"/>
  <c r="P861" i="33" a="1"/>
  <c r="P861" i="33" s="1"/>
  <c r="O861" i="33" a="1"/>
  <c r="O861" i="33" s="1"/>
  <c r="N861" i="33" a="1"/>
  <c r="N861" i="33" s="1"/>
  <c r="AB860" i="33" a="1"/>
  <c r="AB860" i="33" s="1"/>
  <c r="AA860" i="33" a="1"/>
  <c r="AA860" i="33" s="1"/>
  <c r="Z860" i="33" a="1"/>
  <c r="Z860" i="33" s="1"/>
  <c r="Y860" i="33" a="1"/>
  <c r="Y860" i="33" s="1"/>
  <c r="W860" i="33" a="1"/>
  <c r="W860" i="33" s="1"/>
  <c r="X860" i="33" s="1"/>
  <c r="V860" i="33" a="1"/>
  <c r="V860" i="33" s="1"/>
  <c r="U860" i="33" a="1"/>
  <c r="U860" i="33" s="1"/>
  <c r="T860" i="33" a="1"/>
  <c r="T860" i="33" s="1"/>
  <c r="S860" i="33" a="1"/>
  <c r="S860" i="33" s="1"/>
  <c r="R860" i="33" a="1"/>
  <c r="R860" i="33" s="1"/>
  <c r="Q860" i="33" a="1"/>
  <c r="Q860" i="33" s="1"/>
  <c r="P860" i="33" a="1"/>
  <c r="P860" i="33" s="1"/>
  <c r="O860" i="33" a="1"/>
  <c r="O860" i="33" s="1"/>
  <c r="N860" i="33" a="1"/>
  <c r="N860" i="33" s="1"/>
  <c r="AB859" i="33" a="1"/>
  <c r="AB859" i="33" s="1"/>
  <c r="AA859" i="33" a="1"/>
  <c r="AA859" i="33" s="1"/>
  <c r="Z859" i="33" a="1"/>
  <c r="Z859" i="33" s="1"/>
  <c r="Y859" i="33" a="1"/>
  <c r="Y859" i="33" s="1"/>
  <c r="W859" i="33" a="1"/>
  <c r="W859" i="33" s="1"/>
  <c r="X859" i="33" s="1"/>
  <c r="V859" i="33" a="1"/>
  <c r="V859" i="33" s="1"/>
  <c r="U859" i="33" a="1"/>
  <c r="U859" i="33" s="1"/>
  <c r="T859" i="33" a="1"/>
  <c r="T859" i="33" s="1"/>
  <c r="S859" i="33" a="1"/>
  <c r="S859" i="33" s="1"/>
  <c r="R859" i="33" a="1"/>
  <c r="R859" i="33" s="1"/>
  <c r="Q859" i="33" a="1"/>
  <c r="Q859" i="33" s="1"/>
  <c r="P859" i="33" a="1"/>
  <c r="P859" i="33" s="1"/>
  <c r="O859" i="33" a="1"/>
  <c r="O859" i="33" s="1"/>
  <c r="N859" i="33" a="1"/>
  <c r="N859" i="33" s="1"/>
  <c r="AB858" i="33" a="1"/>
  <c r="AB858" i="33" s="1"/>
  <c r="AA858" i="33" a="1"/>
  <c r="AA858" i="33" s="1"/>
  <c r="Z858" i="33" a="1"/>
  <c r="Z858" i="33" s="1"/>
  <c r="Y858" i="33" a="1"/>
  <c r="Y858" i="33" s="1"/>
  <c r="W858" i="33" a="1"/>
  <c r="W858" i="33" s="1"/>
  <c r="X858" i="33" s="1"/>
  <c r="V858" i="33" a="1"/>
  <c r="V858" i="33" s="1"/>
  <c r="U858" i="33" a="1"/>
  <c r="U858" i="33" s="1"/>
  <c r="T858" i="33" a="1"/>
  <c r="T858" i="33" s="1"/>
  <c r="S858" i="33" a="1"/>
  <c r="S858" i="33" s="1"/>
  <c r="R858" i="33" a="1"/>
  <c r="R858" i="33" s="1"/>
  <c r="Q858" i="33" a="1"/>
  <c r="Q858" i="33" s="1"/>
  <c r="P858" i="33" a="1"/>
  <c r="P858" i="33" s="1"/>
  <c r="O858" i="33" a="1"/>
  <c r="O858" i="33" s="1"/>
  <c r="N858" i="33" a="1"/>
  <c r="N858" i="33" s="1"/>
  <c r="AB857" i="33" a="1"/>
  <c r="AB857" i="33" s="1"/>
  <c r="AA857" i="33" a="1"/>
  <c r="AA857" i="33" s="1"/>
  <c r="Z857" i="33" a="1"/>
  <c r="Z857" i="33" s="1"/>
  <c r="Y857" i="33" a="1"/>
  <c r="Y857" i="33" s="1"/>
  <c r="W857" i="33" a="1"/>
  <c r="W857" i="33" s="1"/>
  <c r="X857" i="33" s="1"/>
  <c r="V857" i="33" a="1"/>
  <c r="V857" i="33" s="1"/>
  <c r="U857" i="33" a="1"/>
  <c r="U857" i="33" s="1"/>
  <c r="T857" i="33" a="1"/>
  <c r="T857" i="33" s="1"/>
  <c r="S857" i="33" a="1"/>
  <c r="S857" i="33" s="1"/>
  <c r="R857" i="33" a="1"/>
  <c r="R857" i="33" s="1"/>
  <c r="Q857" i="33" a="1"/>
  <c r="Q857" i="33" s="1"/>
  <c r="P857" i="33" a="1"/>
  <c r="P857" i="33" s="1"/>
  <c r="O857" i="33" a="1"/>
  <c r="O857" i="33" s="1"/>
  <c r="N857" i="33" a="1"/>
  <c r="N857" i="33" s="1"/>
  <c r="AB856" i="33" a="1"/>
  <c r="AB856" i="33" s="1"/>
  <c r="AA856" i="33" a="1"/>
  <c r="AA856" i="33" s="1"/>
  <c r="Z856" i="33" a="1"/>
  <c r="Z856" i="33" s="1"/>
  <c r="Y856" i="33" a="1"/>
  <c r="Y856" i="33" s="1"/>
  <c r="W856" i="33" a="1"/>
  <c r="W856" i="33" s="1"/>
  <c r="X856" i="33" s="1"/>
  <c r="V856" i="33" a="1"/>
  <c r="V856" i="33" s="1"/>
  <c r="U856" i="33" a="1"/>
  <c r="U856" i="33" s="1"/>
  <c r="T856" i="33" a="1"/>
  <c r="T856" i="33" s="1"/>
  <c r="S856" i="33" a="1"/>
  <c r="S856" i="33" s="1"/>
  <c r="R856" i="33" a="1"/>
  <c r="R856" i="33" s="1"/>
  <c r="Q856" i="33" a="1"/>
  <c r="Q856" i="33" s="1"/>
  <c r="P856" i="33" a="1"/>
  <c r="P856" i="33" s="1"/>
  <c r="O856" i="33" a="1"/>
  <c r="O856" i="33" s="1"/>
  <c r="N856" i="33" a="1"/>
  <c r="N856" i="33" s="1"/>
  <c r="AB855" i="33" a="1"/>
  <c r="AB855" i="33" s="1"/>
  <c r="AA855" i="33" a="1"/>
  <c r="AA855" i="33" s="1"/>
  <c r="Z855" i="33" a="1"/>
  <c r="Z855" i="33" s="1"/>
  <c r="Y855" i="33" a="1"/>
  <c r="Y855" i="33" s="1"/>
  <c r="W855" i="33" a="1"/>
  <c r="W855" i="33" s="1"/>
  <c r="X855" i="33" s="1"/>
  <c r="V855" i="33" a="1"/>
  <c r="V855" i="33" s="1"/>
  <c r="U855" i="33" a="1"/>
  <c r="U855" i="33" s="1"/>
  <c r="T855" i="33" a="1"/>
  <c r="T855" i="33" s="1"/>
  <c r="S855" i="33" a="1"/>
  <c r="S855" i="33" s="1"/>
  <c r="R855" i="33" a="1"/>
  <c r="R855" i="33" s="1"/>
  <c r="Q855" i="33" a="1"/>
  <c r="Q855" i="33" s="1"/>
  <c r="P855" i="33" a="1"/>
  <c r="P855" i="33" s="1"/>
  <c r="O855" i="33" a="1"/>
  <c r="O855" i="33" s="1"/>
  <c r="N855" i="33" a="1"/>
  <c r="N855" i="33" s="1"/>
  <c r="AB854" i="33" a="1"/>
  <c r="AB854" i="33" s="1"/>
  <c r="AA854" i="33" a="1"/>
  <c r="AA854" i="33" s="1"/>
  <c r="Z854" i="33" a="1"/>
  <c r="Z854" i="33" s="1"/>
  <c r="Y854" i="33" a="1"/>
  <c r="Y854" i="33" s="1"/>
  <c r="W854" i="33" a="1"/>
  <c r="W854" i="33" s="1"/>
  <c r="X854" i="33" s="1"/>
  <c r="V854" i="33" a="1"/>
  <c r="V854" i="33" s="1"/>
  <c r="U854" i="33" a="1"/>
  <c r="U854" i="33" s="1"/>
  <c r="T854" i="33" a="1"/>
  <c r="T854" i="33" s="1"/>
  <c r="S854" i="33" a="1"/>
  <c r="S854" i="33" s="1"/>
  <c r="R854" i="33" a="1"/>
  <c r="R854" i="33" s="1"/>
  <c r="Q854" i="33" a="1"/>
  <c r="Q854" i="33" s="1"/>
  <c r="P854" i="33" a="1"/>
  <c r="P854" i="33" s="1"/>
  <c r="O854" i="33" a="1"/>
  <c r="O854" i="33" s="1"/>
  <c r="N854" i="33" a="1"/>
  <c r="N854" i="33" s="1"/>
  <c r="AB853" i="33" a="1"/>
  <c r="AB853" i="33" s="1"/>
  <c r="AA853" i="33" a="1"/>
  <c r="AA853" i="33" s="1"/>
  <c r="Z853" i="33" a="1"/>
  <c r="Z853" i="33" s="1"/>
  <c r="Y853" i="33" a="1"/>
  <c r="Y853" i="33" s="1"/>
  <c r="W853" i="33" a="1"/>
  <c r="W853" i="33" s="1"/>
  <c r="X853" i="33" s="1"/>
  <c r="V853" i="33" a="1"/>
  <c r="V853" i="33" s="1"/>
  <c r="U853" i="33" a="1"/>
  <c r="U853" i="33" s="1"/>
  <c r="T853" i="33" a="1"/>
  <c r="T853" i="33" s="1"/>
  <c r="S853" i="33" a="1"/>
  <c r="S853" i="33" s="1"/>
  <c r="R853" i="33" a="1"/>
  <c r="R853" i="33" s="1"/>
  <c r="Q853" i="33" a="1"/>
  <c r="Q853" i="33" s="1"/>
  <c r="P853" i="33" a="1"/>
  <c r="P853" i="33" s="1"/>
  <c r="O853" i="33" a="1"/>
  <c r="O853" i="33" s="1"/>
  <c r="N853" i="33" a="1"/>
  <c r="N853" i="33" s="1"/>
  <c r="AB852" i="33" a="1"/>
  <c r="AB852" i="33" s="1"/>
  <c r="AA852" i="33" a="1"/>
  <c r="AA852" i="33" s="1"/>
  <c r="Z852" i="33" a="1"/>
  <c r="Z852" i="33" s="1"/>
  <c r="Y852" i="33" a="1"/>
  <c r="Y852" i="33" s="1"/>
  <c r="W852" i="33" a="1"/>
  <c r="W852" i="33" s="1"/>
  <c r="X852" i="33" s="1"/>
  <c r="V852" i="33" a="1"/>
  <c r="V852" i="33" s="1"/>
  <c r="U852" i="33" a="1"/>
  <c r="U852" i="33" s="1"/>
  <c r="T852" i="33" a="1"/>
  <c r="T852" i="33" s="1"/>
  <c r="S852" i="33" a="1"/>
  <c r="S852" i="33" s="1"/>
  <c r="R852" i="33" a="1"/>
  <c r="R852" i="33" s="1"/>
  <c r="Q852" i="33" a="1"/>
  <c r="Q852" i="33" s="1"/>
  <c r="P852" i="33" a="1"/>
  <c r="P852" i="33" s="1"/>
  <c r="O852" i="33" a="1"/>
  <c r="O852" i="33" s="1"/>
  <c r="N852" i="33" a="1"/>
  <c r="N852" i="33" s="1"/>
  <c r="AB851" i="33" a="1"/>
  <c r="AB851" i="33" s="1"/>
  <c r="AA851" i="33" a="1"/>
  <c r="AA851" i="33" s="1"/>
  <c r="Z851" i="33" a="1"/>
  <c r="Z851" i="33" s="1"/>
  <c r="Y851" i="33" a="1"/>
  <c r="Y851" i="33" s="1"/>
  <c r="W851" i="33" a="1"/>
  <c r="W851" i="33" s="1"/>
  <c r="X851" i="33" s="1"/>
  <c r="V851" i="33" a="1"/>
  <c r="V851" i="33" s="1"/>
  <c r="U851" i="33" a="1"/>
  <c r="U851" i="33" s="1"/>
  <c r="T851" i="33" a="1"/>
  <c r="T851" i="33" s="1"/>
  <c r="S851" i="33" a="1"/>
  <c r="S851" i="33" s="1"/>
  <c r="R851" i="33" a="1"/>
  <c r="R851" i="33" s="1"/>
  <c r="Q851" i="33" a="1"/>
  <c r="Q851" i="33" s="1"/>
  <c r="P851" i="33" a="1"/>
  <c r="P851" i="33" s="1"/>
  <c r="O851" i="33" a="1"/>
  <c r="O851" i="33" s="1"/>
  <c r="N851" i="33" a="1"/>
  <c r="N851" i="33" s="1"/>
  <c r="AB850" i="33" a="1"/>
  <c r="AB850" i="33" s="1"/>
  <c r="AA850" i="33" a="1"/>
  <c r="AA850" i="33" s="1"/>
  <c r="Z850" i="33" a="1"/>
  <c r="Z850" i="33" s="1"/>
  <c r="Y850" i="33" a="1"/>
  <c r="Y850" i="33" s="1"/>
  <c r="W850" i="33" a="1"/>
  <c r="W850" i="33" s="1"/>
  <c r="X850" i="33" s="1"/>
  <c r="V850" i="33" a="1"/>
  <c r="V850" i="33" s="1"/>
  <c r="U850" i="33" a="1"/>
  <c r="U850" i="33" s="1"/>
  <c r="T850" i="33" a="1"/>
  <c r="T850" i="33" s="1"/>
  <c r="S850" i="33" a="1"/>
  <c r="S850" i="33" s="1"/>
  <c r="R850" i="33" a="1"/>
  <c r="R850" i="33" s="1"/>
  <c r="Q850" i="33" a="1"/>
  <c r="Q850" i="33" s="1"/>
  <c r="P850" i="33" a="1"/>
  <c r="P850" i="33" s="1"/>
  <c r="O850" i="33" a="1"/>
  <c r="O850" i="33" s="1"/>
  <c r="N850" i="33" a="1"/>
  <c r="N850" i="33" s="1"/>
  <c r="AB849" i="33" a="1"/>
  <c r="AB849" i="33" s="1"/>
  <c r="AA849" i="33" a="1"/>
  <c r="AA849" i="33" s="1"/>
  <c r="Z849" i="33" a="1"/>
  <c r="Z849" i="33" s="1"/>
  <c r="Y849" i="33" a="1"/>
  <c r="Y849" i="33" s="1"/>
  <c r="W849" i="33" a="1"/>
  <c r="W849" i="33" s="1"/>
  <c r="X849" i="33" s="1"/>
  <c r="V849" i="33" a="1"/>
  <c r="V849" i="33" s="1"/>
  <c r="U849" i="33"/>
  <c r="U849" i="33" a="1"/>
  <c r="T849" i="33" a="1"/>
  <c r="T849" i="33" s="1"/>
  <c r="S849" i="33" a="1"/>
  <c r="S849" i="33" s="1"/>
  <c r="R849" i="33" a="1"/>
  <c r="R849" i="33" s="1"/>
  <c r="Q849" i="33" a="1"/>
  <c r="Q849" i="33" s="1"/>
  <c r="P849" i="33" a="1"/>
  <c r="P849" i="33" s="1"/>
  <c r="O849" i="33" a="1"/>
  <c r="O849" i="33" s="1"/>
  <c r="N849" i="33" a="1"/>
  <c r="N849" i="33" s="1"/>
  <c r="AB848" i="33" a="1"/>
  <c r="AB848" i="33" s="1"/>
  <c r="AA848" i="33" a="1"/>
  <c r="AA848" i="33" s="1"/>
  <c r="Z848" i="33" a="1"/>
  <c r="Z848" i="33" s="1"/>
  <c r="Y848" i="33" a="1"/>
  <c r="Y848" i="33" s="1"/>
  <c r="W848" i="33" a="1"/>
  <c r="W848" i="33" s="1"/>
  <c r="X848" i="33" s="1"/>
  <c r="V848" i="33" a="1"/>
  <c r="V848" i="33" s="1"/>
  <c r="U848" i="33" a="1"/>
  <c r="U848" i="33" s="1"/>
  <c r="T848" i="33" a="1"/>
  <c r="T848" i="33" s="1"/>
  <c r="S848" i="33" a="1"/>
  <c r="S848" i="33" s="1"/>
  <c r="R848" i="33" a="1"/>
  <c r="R848" i="33" s="1"/>
  <c r="Q848" i="33" a="1"/>
  <c r="Q848" i="33" s="1"/>
  <c r="P848" i="33" a="1"/>
  <c r="P848" i="33" s="1"/>
  <c r="O848" i="33" a="1"/>
  <c r="O848" i="33" s="1"/>
  <c r="N848" i="33" a="1"/>
  <c r="N848" i="33" s="1"/>
  <c r="AB847" i="33" a="1"/>
  <c r="AB847" i="33" s="1"/>
  <c r="AA847" i="33" a="1"/>
  <c r="AA847" i="33" s="1"/>
  <c r="Z847" i="33" a="1"/>
  <c r="Z847" i="33" s="1"/>
  <c r="Y847" i="33" a="1"/>
  <c r="Y847" i="33" s="1"/>
  <c r="W847" i="33" a="1"/>
  <c r="W847" i="33" s="1"/>
  <c r="X847" i="33" s="1"/>
  <c r="V847" i="33" a="1"/>
  <c r="V847" i="33" s="1"/>
  <c r="U847" i="33" a="1"/>
  <c r="U847" i="33" s="1"/>
  <c r="T847" i="33" a="1"/>
  <c r="T847" i="33" s="1"/>
  <c r="S847" i="33" a="1"/>
  <c r="S847" i="33" s="1"/>
  <c r="R847" i="33" a="1"/>
  <c r="R847" i="33" s="1"/>
  <c r="Q847" i="33" a="1"/>
  <c r="Q847" i="33" s="1"/>
  <c r="P847" i="33" a="1"/>
  <c r="P847" i="33" s="1"/>
  <c r="O847" i="33" a="1"/>
  <c r="O847" i="33" s="1"/>
  <c r="N847" i="33" a="1"/>
  <c r="N847" i="33" s="1"/>
  <c r="AB846" i="33" a="1"/>
  <c r="AB846" i="33" s="1"/>
  <c r="AA846" i="33" a="1"/>
  <c r="AA846" i="33" s="1"/>
  <c r="Z846" i="33" a="1"/>
  <c r="Z846" i="33" s="1"/>
  <c r="Y846" i="33" a="1"/>
  <c r="Y846" i="33" s="1"/>
  <c r="W846" i="33" a="1"/>
  <c r="W846" i="33" s="1"/>
  <c r="X846" i="33" s="1"/>
  <c r="V846" i="33" a="1"/>
  <c r="V846" i="33" s="1"/>
  <c r="U846" i="33" a="1"/>
  <c r="U846" i="33" s="1"/>
  <c r="T846" i="33" a="1"/>
  <c r="T846" i="33" s="1"/>
  <c r="S846" i="33" a="1"/>
  <c r="S846" i="33" s="1"/>
  <c r="R846" i="33" a="1"/>
  <c r="R846" i="33" s="1"/>
  <c r="Q846" i="33" a="1"/>
  <c r="Q846" i="33" s="1"/>
  <c r="P846" i="33" a="1"/>
  <c r="P846" i="33" s="1"/>
  <c r="O846" i="33" a="1"/>
  <c r="O846" i="33" s="1"/>
  <c r="N846" i="33" a="1"/>
  <c r="N846" i="33" s="1"/>
  <c r="AB845" i="33" a="1"/>
  <c r="AB845" i="33" s="1"/>
  <c r="AA845" i="33" a="1"/>
  <c r="AA845" i="33" s="1"/>
  <c r="Z845" i="33" a="1"/>
  <c r="Z845" i="33" s="1"/>
  <c r="Y845" i="33" a="1"/>
  <c r="Y845" i="33" s="1"/>
  <c r="W845" i="33" a="1"/>
  <c r="W845" i="33" s="1"/>
  <c r="X845" i="33" s="1"/>
  <c r="V845" i="33" a="1"/>
  <c r="V845" i="33" s="1"/>
  <c r="U845" i="33" a="1"/>
  <c r="U845" i="33" s="1"/>
  <c r="T845" i="33" a="1"/>
  <c r="T845" i="33" s="1"/>
  <c r="S845" i="33" a="1"/>
  <c r="S845" i="33" s="1"/>
  <c r="R845" i="33" a="1"/>
  <c r="R845" i="33" s="1"/>
  <c r="Q845" i="33" a="1"/>
  <c r="Q845" i="33" s="1"/>
  <c r="P845" i="33" a="1"/>
  <c r="P845" i="33" s="1"/>
  <c r="O845" i="33" a="1"/>
  <c r="O845" i="33" s="1"/>
  <c r="N845" i="33" a="1"/>
  <c r="N845" i="33" s="1"/>
  <c r="AB844" i="33" a="1"/>
  <c r="AB844" i="33" s="1"/>
  <c r="AA844" i="33" a="1"/>
  <c r="AA844" i="33" s="1"/>
  <c r="Z844" i="33" a="1"/>
  <c r="Z844" i="33" s="1"/>
  <c r="Y844" i="33" a="1"/>
  <c r="Y844" i="33" s="1"/>
  <c r="W844" i="33" a="1"/>
  <c r="W844" i="33" s="1"/>
  <c r="X844" i="33" s="1"/>
  <c r="V844" i="33" a="1"/>
  <c r="V844" i="33" s="1"/>
  <c r="U844" i="33" a="1"/>
  <c r="U844" i="33" s="1"/>
  <c r="T844" i="33" a="1"/>
  <c r="T844" i="33" s="1"/>
  <c r="S844" i="33" a="1"/>
  <c r="S844" i="33" s="1"/>
  <c r="R844" i="33" a="1"/>
  <c r="R844" i="33" s="1"/>
  <c r="Q844" i="33" a="1"/>
  <c r="Q844" i="33" s="1"/>
  <c r="P844" i="33" a="1"/>
  <c r="P844" i="33" s="1"/>
  <c r="O844" i="33" a="1"/>
  <c r="O844" i="33" s="1"/>
  <c r="N844" i="33" a="1"/>
  <c r="N844" i="33" s="1"/>
  <c r="AB843" i="33" a="1"/>
  <c r="AB843" i="33" s="1"/>
  <c r="AA843" i="33" a="1"/>
  <c r="AA843" i="33" s="1"/>
  <c r="Z843" i="33" a="1"/>
  <c r="Z843" i="33" s="1"/>
  <c r="Y843" i="33" a="1"/>
  <c r="Y843" i="33" s="1"/>
  <c r="W843" i="33" a="1"/>
  <c r="W843" i="33" s="1"/>
  <c r="X843" i="33" s="1"/>
  <c r="V843" i="33" a="1"/>
  <c r="V843" i="33" s="1"/>
  <c r="U843" i="33" a="1"/>
  <c r="U843" i="33" s="1"/>
  <c r="T843" i="33" a="1"/>
  <c r="T843" i="33" s="1"/>
  <c r="S843" i="33" a="1"/>
  <c r="S843" i="33" s="1"/>
  <c r="R843" i="33" a="1"/>
  <c r="R843" i="33" s="1"/>
  <c r="Q843" i="33" a="1"/>
  <c r="Q843" i="33" s="1"/>
  <c r="P843" i="33" a="1"/>
  <c r="P843" i="33" s="1"/>
  <c r="O843" i="33" a="1"/>
  <c r="O843" i="33" s="1"/>
  <c r="N843" i="33" a="1"/>
  <c r="N843" i="33" s="1"/>
  <c r="AB842" i="33" a="1"/>
  <c r="AB842" i="33" s="1"/>
  <c r="AA842" i="33" a="1"/>
  <c r="AA842" i="33" s="1"/>
  <c r="Z842" i="33" a="1"/>
  <c r="Z842" i="33" s="1"/>
  <c r="Y842" i="33" a="1"/>
  <c r="Y842" i="33" s="1"/>
  <c r="W842" i="33" a="1"/>
  <c r="W842" i="33" s="1"/>
  <c r="X842" i="33" s="1"/>
  <c r="V842" i="33" a="1"/>
  <c r="V842" i="33" s="1"/>
  <c r="U842" i="33" a="1"/>
  <c r="U842" i="33" s="1"/>
  <c r="T842" i="33" a="1"/>
  <c r="T842" i="33" s="1"/>
  <c r="S842" i="33" a="1"/>
  <c r="S842" i="33" s="1"/>
  <c r="R842" i="33" a="1"/>
  <c r="R842" i="33" s="1"/>
  <c r="Q842" i="33" a="1"/>
  <c r="Q842" i="33" s="1"/>
  <c r="P842" i="33" a="1"/>
  <c r="P842" i="33" s="1"/>
  <c r="O842" i="33" a="1"/>
  <c r="O842" i="33" s="1"/>
  <c r="N842" i="33" a="1"/>
  <c r="N842" i="33" s="1"/>
  <c r="AB841" i="33" a="1"/>
  <c r="AB841" i="33" s="1"/>
  <c r="AA841" i="33" a="1"/>
  <c r="AA841" i="33" s="1"/>
  <c r="Z841" i="33" a="1"/>
  <c r="Z841" i="33" s="1"/>
  <c r="Y841" i="33" a="1"/>
  <c r="Y841" i="33" s="1"/>
  <c r="W841" i="33" a="1"/>
  <c r="W841" i="33" s="1"/>
  <c r="X841" i="33" s="1"/>
  <c r="V841" i="33" a="1"/>
  <c r="V841" i="33" s="1"/>
  <c r="U841" i="33" a="1"/>
  <c r="U841" i="33" s="1"/>
  <c r="T841" i="33" a="1"/>
  <c r="T841" i="33" s="1"/>
  <c r="S841" i="33" a="1"/>
  <c r="S841" i="33" s="1"/>
  <c r="R841" i="33" a="1"/>
  <c r="R841" i="33" s="1"/>
  <c r="Q841" i="33" a="1"/>
  <c r="Q841" i="33" s="1"/>
  <c r="P841" i="33" a="1"/>
  <c r="P841" i="33" s="1"/>
  <c r="O841" i="33" a="1"/>
  <c r="O841" i="33" s="1"/>
  <c r="N841" i="33" a="1"/>
  <c r="N841" i="33" s="1"/>
  <c r="AB840" i="33" a="1"/>
  <c r="AB840" i="33" s="1"/>
  <c r="AA840" i="33" a="1"/>
  <c r="AA840" i="33" s="1"/>
  <c r="Z840" i="33" a="1"/>
  <c r="Z840" i="33" s="1"/>
  <c r="Y840" i="33" a="1"/>
  <c r="Y840" i="33" s="1"/>
  <c r="W840" i="33" a="1"/>
  <c r="W840" i="33" s="1"/>
  <c r="X840" i="33" s="1"/>
  <c r="V840" i="33" a="1"/>
  <c r="V840" i="33" s="1"/>
  <c r="U840" i="33" a="1"/>
  <c r="U840" i="33" s="1"/>
  <c r="T840" i="33" a="1"/>
  <c r="T840" i="33" s="1"/>
  <c r="S840" i="33" a="1"/>
  <c r="S840" i="33" s="1"/>
  <c r="R840" i="33" a="1"/>
  <c r="R840" i="33" s="1"/>
  <c r="Q840" i="33" a="1"/>
  <c r="Q840" i="33" s="1"/>
  <c r="P840" i="33" a="1"/>
  <c r="P840" i="33" s="1"/>
  <c r="O840" i="33" a="1"/>
  <c r="O840" i="33" s="1"/>
  <c r="N840" i="33" a="1"/>
  <c r="N840" i="33" s="1"/>
  <c r="AB839" i="33" a="1"/>
  <c r="AB839" i="33" s="1"/>
  <c r="AA839" i="33" a="1"/>
  <c r="AA839" i="33" s="1"/>
  <c r="Z839" i="33" a="1"/>
  <c r="Z839" i="33" s="1"/>
  <c r="Y839" i="33" a="1"/>
  <c r="Y839" i="33" s="1"/>
  <c r="W839" i="33" a="1"/>
  <c r="W839" i="33" s="1"/>
  <c r="X839" i="33" s="1"/>
  <c r="V839" i="33" a="1"/>
  <c r="V839" i="33" s="1"/>
  <c r="U839" i="33" a="1"/>
  <c r="U839" i="33" s="1"/>
  <c r="T839" i="33" a="1"/>
  <c r="T839" i="33" s="1"/>
  <c r="S839" i="33" a="1"/>
  <c r="S839" i="33" s="1"/>
  <c r="R839" i="33" a="1"/>
  <c r="R839" i="33" s="1"/>
  <c r="Q839" i="33" a="1"/>
  <c r="Q839" i="33" s="1"/>
  <c r="P839" i="33" a="1"/>
  <c r="P839" i="33" s="1"/>
  <c r="O839" i="33" a="1"/>
  <c r="O839" i="33" s="1"/>
  <c r="N839" i="33" a="1"/>
  <c r="N839" i="33" s="1"/>
  <c r="AB838" i="33" a="1"/>
  <c r="AB838" i="33" s="1"/>
  <c r="AA838" i="33" a="1"/>
  <c r="AA838" i="33" s="1"/>
  <c r="Z838" i="33" a="1"/>
  <c r="Z838" i="33" s="1"/>
  <c r="Y838" i="33" a="1"/>
  <c r="Y838" i="33" s="1"/>
  <c r="W838" i="33" a="1"/>
  <c r="W838" i="33" s="1"/>
  <c r="X838" i="33" s="1"/>
  <c r="V838" i="33" a="1"/>
  <c r="V838" i="33" s="1"/>
  <c r="U838" i="33" a="1"/>
  <c r="U838" i="33" s="1"/>
  <c r="T838" i="33" a="1"/>
  <c r="T838" i="33" s="1"/>
  <c r="S838" i="33" a="1"/>
  <c r="S838" i="33" s="1"/>
  <c r="R838" i="33" a="1"/>
  <c r="R838" i="33" s="1"/>
  <c r="Q838" i="33" a="1"/>
  <c r="Q838" i="33" s="1"/>
  <c r="P838" i="33" a="1"/>
  <c r="P838" i="33" s="1"/>
  <c r="O838" i="33" a="1"/>
  <c r="O838" i="33" s="1"/>
  <c r="N838" i="33" a="1"/>
  <c r="N838" i="33" s="1"/>
  <c r="AB837" i="33" a="1"/>
  <c r="AB837" i="33" s="1"/>
  <c r="AA837" i="33" a="1"/>
  <c r="AA837" i="33" s="1"/>
  <c r="Z837" i="33" a="1"/>
  <c r="Z837" i="33" s="1"/>
  <c r="Y837" i="33" a="1"/>
  <c r="Y837" i="33" s="1"/>
  <c r="W837" i="33" a="1"/>
  <c r="W837" i="33" s="1"/>
  <c r="X837" i="33" s="1"/>
  <c r="V837" i="33" a="1"/>
  <c r="V837" i="33" s="1"/>
  <c r="U837" i="33" a="1"/>
  <c r="U837" i="33" s="1"/>
  <c r="T837" i="33" a="1"/>
  <c r="T837" i="33" s="1"/>
  <c r="S837" i="33" a="1"/>
  <c r="S837" i="33" s="1"/>
  <c r="R837" i="33" a="1"/>
  <c r="R837" i="33" s="1"/>
  <c r="Q837" i="33" a="1"/>
  <c r="Q837" i="33" s="1"/>
  <c r="P837" i="33" a="1"/>
  <c r="P837" i="33" s="1"/>
  <c r="O837" i="33" a="1"/>
  <c r="O837" i="33" s="1"/>
  <c r="N837" i="33" a="1"/>
  <c r="N837" i="33" s="1"/>
  <c r="AB836" i="33" a="1"/>
  <c r="AB836" i="33" s="1"/>
  <c r="AA836" i="33" a="1"/>
  <c r="AA836" i="33" s="1"/>
  <c r="Z836" i="33" a="1"/>
  <c r="Z836" i="33" s="1"/>
  <c r="Y836" i="33" a="1"/>
  <c r="Y836" i="33" s="1"/>
  <c r="W836" i="33" a="1"/>
  <c r="W836" i="33" s="1"/>
  <c r="X836" i="33" s="1"/>
  <c r="V836" i="33" a="1"/>
  <c r="V836" i="33" s="1"/>
  <c r="U836" i="33" a="1"/>
  <c r="U836" i="33" s="1"/>
  <c r="T836" i="33" a="1"/>
  <c r="T836" i="33" s="1"/>
  <c r="S836" i="33" a="1"/>
  <c r="S836" i="33" s="1"/>
  <c r="R836" i="33" a="1"/>
  <c r="R836" i="33" s="1"/>
  <c r="Q836" i="33" a="1"/>
  <c r="Q836" i="33" s="1"/>
  <c r="P836" i="33" a="1"/>
  <c r="P836" i="33" s="1"/>
  <c r="O836" i="33" a="1"/>
  <c r="O836" i="33" s="1"/>
  <c r="N836" i="33" a="1"/>
  <c r="N836" i="33" s="1"/>
  <c r="AB835" i="33" a="1"/>
  <c r="AB835" i="33" s="1"/>
  <c r="AA835" i="33" a="1"/>
  <c r="AA835" i="33" s="1"/>
  <c r="Z835" i="33" a="1"/>
  <c r="Z835" i="33" s="1"/>
  <c r="Y835" i="33" a="1"/>
  <c r="Y835" i="33" s="1"/>
  <c r="W835" i="33" a="1"/>
  <c r="W835" i="33" s="1"/>
  <c r="X835" i="33" s="1"/>
  <c r="V835" i="33" a="1"/>
  <c r="V835" i="33" s="1"/>
  <c r="U835" i="33" a="1"/>
  <c r="U835" i="33" s="1"/>
  <c r="T835" i="33" a="1"/>
  <c r="T835" i="33" s="1"/>
  <c r="S835" i="33" a="1"/>
  <c r="S835" i="33" s="1"/>
  <c r="R835" i="33" a="1"/>
  <c r="R835" i="33" s="1"/>
  <c r="Q835" i="33" a="1"/>
  <c r="Q835" i="33" s="1"/>
  <c r="P835" i="33" a="1"/>
  <c r="P835" i="33" s="1"/>
  <c r="O835" i="33" a="1"/>
  <c r="O835" i="33" s="1"/>
  <c r="N835" i="33" a="1"/>
  <c r="N835" i="33" s="1"/>
  <c r="AB834" i="33" a="1"/>
  <c r="AB834" i="33" s="1"/>
  <c r="AA834" i="33" a="1"/>
  <c r="AA834" i="33" s="1"/>
  <c r="Z834" i="33" a="1"/>
  <c r="Z834" i="33" s="1"/>
  <c r="Y834" i="33" a="1"/>
  <c r="Y834" i="33" s="1"/>
  <c r="W834" i="33" a="1"/>
  <c r="W834" i="33" s="1"/>
  <c r="X834" i="33" s="1"/>
  <c r="V834" i="33" a="1"/>
  <c r="V834" i="33" s="1"/>
  <c r="U834" i="33" a="1"/>
  <c r="U834" i="33" s="1"/>
  <c r="T834" i="33" a="1"/>
  <c r="T834" i="33" s="1"/>
  <c r="S834" i="33" a="1"/>
  <c r="S834" i="33" s="1"/>
  <c r="R834" i="33" a="1"/>
  <c r="R834" i="33" s="1"/>
  <c r="Q834" i="33" a="1"/>
  <c r="Q834" i="33" s="1"/>
  <c r="P834" i="33" a="1"/>
  <c r="P834" i="33" s="1"/>
  <c r="O834" i="33" a="1"/>
  <c r="O834" i="33" s="1"/>
  <c r="N834" i="33" a="1"/>
  <c r="N834" i="33" s="1"/>
  <c r="AB833" i="33" a="1"/>
  <c r="AB833" i="33" s="1"/>
  <c r="AA833" i="33" a="1"/>
  <c r="AA833" i="33" s="1"/>
  <c r="Z833" i="33" a="1"/>
  <c r="Z833" i="33" s="1"/>
  <c r="Y833" i="33" a="1"/>
  <c r="Y833" i="33" s="1"/>
  <c r="W833" i="33" a="1"/>
  <c r="W833" i="33" s="1"/>
  <c r="X833" i="33" s="1"/>
  <c r="V833" i="33" a="1"/>
  <c r="V833" i="33" s="1"/>
  <c r="U833" i="33" a="1"/>
  <c r="U833" i="33" s="1"/>
  <c r="T833" i="33" a="1"/>
  <c r="T833" i="33" s="1"/>
  <c r="S833" i="33" a="1"/>
  <c r="S833" i="33" s="1"/>
  <c r="R833" i="33" a="1"/>
  <c r="R833" i="33" s="1"/>
  <c r="Q833" i="33" a="1"/>
  <c r="Q833" i="33" s="1"/>
  <c r="P833" i="33" a="1"/>
  <c r="P833" i="33" s="1"/>
  <c r="O833" i="33" a="1"/>
  <c r="O833" i="33" s="1"/>
  <c r="N833" i="33" a="1"/>
  <c r="N833" i="33" s="1"/>
  <c r="AB832" i="33" a="1"/>
  <c r="AB832" i="33" s="1"/>
  <c r="AA832" i="33" a="1"/>
  <c r="AA832" i="33" s="1"/>
  <c r="Z832" i="33" a="1"/>
  <c r="Z832" i="33" s="1"/>
  <c r="Y832" i="33" a="1"/>
  <c r="Y832" i="33" s="1"/>
  <c r="W832" i="33" a="1"/>
  <c r="W832" i="33" s="1"/>
  <c r="X832" i="33" s="1"/>
  <c r="V832" i="33" a="1"/>
  <c r="V832" i="33" s="1"/>
  <c r="U832" i="33" a="1"/>
  <c r="U832" i="33" s="1"/>
  <c r="T832" i="33" a="1"/>
  <c r="T832" i="33" s="1"/>
  <c r="S832" i="33" a="1"/>
  <c r="S832" i="33" s="1"/>
  <c r="R832" i="33" a="1"/>
  <c r="R832" i="33" s="1"/>
  <c r="Q832" i="33" a="1"/>
  <c r="Q832" i="33" s="1"/>
  <c r="P832" i="33" a="1"/>
  <c r="P832" i="33" s="1"/>
  <c r="O832" i="33" a="1"/>
  <c r="O832" i="33" s="1"/>
  <c r="N832" i="33" a="1"/>
  <c r="N832" i="33" s="1"/>
  <c r="AB831" i="33" a="1"/>
  <c r="AB831" i="33" s="1"/>
  <c r="AA831" i="33" a="1"/>
  <c r="AA831" i="33" s="1"/>
  <c r="Z831" i="33" a="1"/>
  <c r="Z831" i="33" s="1"/>
  <c r="Y831" i="33" a="1"/>
  <c r="Y831" i="33" s="1"/>
  <c r="W831" i="33" a="1"/>
  <c r="W831" i="33" s="1"/>
  <c r="X831" i="33" s="1"/>
  <c r="V831" i="33" a="1"/>
  <c r="V831" i="33" s="1"/>
  <c r="U831" i="33" a="1"/>
  <c r="U831" i="33" s="1"/>
  <c r="T831" i="33" a="1"/>
  <c r="T831" i="33" s="1"/>
  <c r="S831" i="33" a="1"/>
  <c r="S831" i="33" s="1"/>
  <c r="R831" i="33" a="1"/>
  <c r="R831" i="33" s="1"/>
  <c r="Q831" i="33" a="1"/>
  <c r="Q831" i="33" s="1"/>
  <c r="P831" i="33" a="1"/>
  <c r="P831" i="33" s="1"/>
  <c r="O831" i="33" a="1"/>
  <c r="O831" i="33" s="1"/>
  <c r="N831" i="33" a="1"/>
  <c r="N831" i="33" s="1"/>
  <c r="AB830" i="33" a="1"/>
  <c r="AB830" i="33" s="1"/>
  <c r="AA830" i="33" a="1"/>
  <c r="AA830" i="33" s="1"/>
  <c r="Z830" i="33" a="1"/>
  <c r="Z830" i="33" s="1"/>
  <c r="Y830" i="33" a="1"/>
  <c r="Y830" i="33" s="1"/>
  <c r="W830" i="33" a="1"/>
  <c r="W830" i="33" s="1"/>
  <c r="X830" i="33" s="1"/>
  <c r="V830" i="33" a="1"/>
  <c r="V830" i="33" s="1"/>
  <c r="U830" i="33" a="1"/>
  <c r="U830" i="33" s="1"/>
  <c r="T830" i="33" a="1"/>
  <c r="T830" i="33" s="1"/>
  <c r="S830" i="33" a="1"/>
  <c r="S830" i="33" s="1"/>
  <c r="R830" i="33" a="1"/>
  <c r="R830" i="33" s="1"/>
  <c r="Q830" i="33" a="1"/>
  <c r="Q830" i="33" s="1"/>
  <c r="P830" i="33" a="1"/>
  <c r="P830" i="33" s="1"/>
  <c r="O830" i="33" a="1"/>
  <c r="O830" i="33" s="1"/>
  <c r="N830" i="33" a="1"/>
  <c r="N830" i="33" s="1"/>
  <c r="AB829" i="33" a="1"/>
  <c r="AB829" i="33" s="1"/>
  <c r="AA829" i="33" a="1"/>
  <c r="AA829" i="33" s="1"/>
  <c r="Z829" i="33" a="1"/>
  <c r="Z829" i="33" s="1"/>
  <c r="Y829" i="33" a="1"/>
  <c r="Y829" i="33" s="1"/>
  <c r="W829" i="33" a="1"/>
  <c r="W829" i="33" s="1"/>
  <c r="X829" i="33" s="1"/>
  <c r="V829" i="33" a="1"/>
  <c r="V829" i="33" s="1"/>
  <c r="U829" i="33" a="1"/>
  <c r="U829" i="33" s="1"/>
  <c r="T829" i="33" a="1"/>
  <c r="T829" i="33" s="1"/>
  <c r="S829" i="33" a="1"/>
  <c r="S829" i="33" s="1"/>
  <c r="R829" i="33" a="1"/>
  <c r="R829" i="33" s="1"/>
  <c r="Q829" i="33" a="1"/>
  <c r="Q829" i="33" s="1"/>
  <c r="P829" i="33" a="1"/>
  <c r="P829" i="33" s="1"/>
  <c r="O829" i="33" a="1"/>
  <c r="O829" i="33" s="1"/>
  <c r="N829" i="33" a="1"/>
  <c r="N829" i="33" s="1"/>
  <c r="AB828" i="33" a="1"/>
  <c r="AB828" i="33" s="1"/>
  <c r="AA828" i="33" a="1"/>
  <c r="AA828" i="33" s="1"/>
  <c r="Z828" i="33" a="1"/>
  <c r="Z828" i="33" s="1"/>
  <c r="Y828" i="33" a="1"/>
  <c r="Y828" i="33" s="1"/>
  <c r="W828" i="33" a="1"/>
  <c r="W828" i="33" s="1"/>
  <c r="X828" i="33" s="1"/>
  <c r="V828" i="33" a="1"/>
  <c r="V828" i="33" s="1"/>
  <c r="U828" i="33" a="1"/>
  <c r="U828" i="33" s="1"/>
  <c r="T828" i="33" a="1"/>
  <c r="T828" i="33" s="1"/>
  <c r="S828" i="33" a="1"/>
  <c r="S828" i="33" s="1"/>
  <c r="R828" i="33" a="1"/>
  <c r="R828" i="33" s="1"/>
  <c r="Q828" i="33" a="1"/>
  <c r="Q828" i="33" s="1"/>
  <c r="P828" i="33" a="1"/>
  <c r="P828" i="33" s="1"/>
  <c r="O828" i="33" a="1"/>
  <c r="O828" i="33" s="1"/>
  <c r="N828" i="33" a="1"/>
  <c r="N828" i="33" s="1"/>
  <c r="AB827" i="33" a="1"/>
  <c r="AB827" i="33" s="1"/>
  <c r="AA827" i="33" a="1"/>
  <c r="AA827" i="33" s="1"/>
  <c r="Z827" i="33" a="1"/>
  <c r="Z827" i="33" s="1"/>
  <c r="Y827" i="33" a="1"/>
  <c r="Y827" i="33" s="1"/>
  <c r="W827" i="33" a="1"/>
  <c r="W827" i="33" s="1"/>
  <c r="X827" i="33" s="1"/>
  <c r="V827" i="33" a="1"/>
  <c r="V827" i="33" s="1"/>
  <c r="U827" i="33" a="1"/>
  <c r="U827" i="33" s="1"/>
  <c r="T827" i="33" a="1"/>
  <c r="T827" i="33" s="1"/>
  <c r="S827" i="33" a="1"/>
  <c r="S827" i="33" s="1"/>
  <c r="R827" i="33" a="1"/>
  <c r="R827" i="33" s="1"/>
  <c r="Q827" i="33" a="1"/>
  <c r="Q827" i="33" s="1"/>
  <c r="P827" i="33" a="1"/>
  <c r="P827" i="33" s="1"/>
  <c r="O827" i="33" a="1"/>
  <c r="O827" i="33" s="1"/>
  <c r="N827" i="33" a="1"/>
  <c r="N827" i="33" s="1"/>
  <c r="AB826" i="33" a="1"/>
  <c r="AB826" i="33" s="1"/>
  <c r="AA826" i="33" a="1"/>
  <c r="AA826" i="33" s="1"/>
  <c r="Z826" i="33" a="1"/>
  <c r="Z826" i="33" s="1"/>
  <c r="Y826" i="33" a="1"/>
  <c r="Y826" i="33" s="1"/>
  <c r="W826" i="33" a="1"/>
  <c r="W826" i="33" s="1"/>
  <c r="X826" i="33" s="1"/>
  <c r="V826" i="33" a="1"/>
  <c r="V826" i="33" s="1"/>
  <c r="U826" i="33" a="1"/>
  <c r="U826" i="33" s="1"/>
  <c r="T826" i="33" a="1"/>
  <c r="T826" i="33" s="1"/>
  <c r="S826" i="33" a="1"/>
  <c r="S826" i="33" s="1"/>
  <c r="R826" i="33" a="1"/>
  <c r="R826" i="33" s="1"/>
  <c r="Q826" i="33" a="1"/>
  <c r="Q826" i="33" s="1"/>
  <c r="P826" i="33" a="1"/>
  <c r="P826" i="33" s="1"/>
  <c r="O826" i="33" a="1"/>
  <c r="O826" i="33" s="1"/>
  <c r="N826" i="33" a="1"/>
  <c r="N826" i="33" s="1"/>
  <c r="AB825" i="33" a="1"/>
  <c r="AB825" i="33" s="1"/>
  <c r="AA825" i="33" a="1"/>
  <c r="AA825" i="33" s="1"/>
  <c r="Z825" i="33" a="1"/>
  <c r="Z825" i="33" s="1"/>
  <c r="Y825" i="33" a="1"/>
  <c r="Y825" i="33" s="1"/>
  <c r="W825" i="33" a="1"/>
  <c r="W825" i="33" s="1"/>
  <c r="X825" i="33" s="1"/>
  <c r="V825" i="33" a="1"/>
  <c r="V825" i="33" s="1"/>
  <c r="U825" i="33" a="1"/>
  <c r="U825" i="33" s="1"/>
  <c r="T825" i="33" a="1"/>
  <c r="T825" i="33" s="1"/>
  <c r="S825" i="33" a="1"/>
  <c r="S825" i="33" s="1"/>
  <c r="R825" i="33" a="1"/>
  <c r="R825" i="33" s="1"/>
  <c r="Q825" i="33" a="1"/>
  <c r="Q825" i="33" s="1"/>
  <c r="P825" i="33" a="1"/>
  <c r="P825" i="33" s="1"/>
  <c r="O825" i="33" a="1"/>
  <c r="O825" i="33" s="1"/>
  <c r="N825" i="33" a="1"/>
  <c r="N825" i="33" s="1"/>
  <c r="AB824" i="33" a="1"/>
  <c r="AB824" i="33" s="1"/>
  <c r="AA824" i="33" a="1"/>
  <c r="AA824" i="33" s="1"/>
  <c r="Z824" i="33" a="1"/>
  <c r="Z824" i="33" s="1"/>
  <c r="Y824" i="33" a="1"/>
  <c r="Y824" i="33" s="1"/>
  <c r="W824" i="33" a="1"/>
  <c r="W824" i="33" s="1"/>
  <c r="X824" i="33" s="1"/>
  <c r="V824" i="33" a="1"/>
  <c r="V824" i="33" s="1"/>
  <c r="U824" i="33" a="1"/>
  <c r="U824" i="33" s="1"/>
  <c r="T824" i="33" a="1"/>
  <c r="T824" i="33" s="1"/>
  <c r="S824" i="33" a="1"/>
  <c r="S824" i="33" s="1"/>
  <c r="R824" i="33" a="1"/>
  <c r="R824" i="33" s="1"/>
  <c r="Q824" i="33" a="1"/>
  <c r="Q824" i="33" s="1"/>
  <c r="P824" i="33" a="1"/>
  <c r="P824" i="33" s="1"/>
  <c r="O824" i="33" a="1"/>
  <c r="O824" i="33" s="1"/>
  <c r="N824" i="33" a="1"/>
  <c r="N824" i="33" s="1"/>
  <c r="AB823" i="33" a="1"/>
  <c r="AB823" i="33" s="1"/>
  <c r="AA823" i="33" a="1"/>
  <c r="AA823" i="33" s="1"/>
  <c r="Z823" i="33" a="1"/>
  <c r="Z823" i="33" s="1"/>
  <c r="Y823" i="33" a="1"/>
  <c r="Y823" i="33" s="1"/>
  <c r="W823" i="33" a="1"/>
  <c r="W823" i="33" s="1"/>
  <c r="X823" i="33" s="1"/>
  <c r="V823" i="33" a="1"/>
  <c r="V823" i="33" s="1"/>
  <c r="U823" i="33" a="1"/>
  <c r="U823" i="33" s="1"/>
  <c r="T823" i="33" a="1"/>
  <c r="T823" i="33" s="1"/>
  <c r="S823" i="33" a="1"/>
  <c r="S823" i="33" s="1"/>
  <c r="R823" i="33" a="1"/>
  <c r="R823" i="33" s="1"/>
  <c r="Q823" i="33" a="1"/>
  <c r="Q823" i="33" s="1"/>
  <c r="P823" i="33" a="1"/>
  <c r="P823" i="33" s="1"/>
  <c r="O823" i="33" a="1"/>
  <c r="O823" i="33" s="1"/>
  <c r="N823" i="33" a="1"/>
  <c r="N823" i="33" s="1"/>
  <c r="AB822" i="33" a="1"/>
  <c r="AB822" i="33" s="1"/>
  <c r="AA822" i="33" a="1"/>
  <c r="AA822" i="33" s="1"/>
  <c r="Z822" i="33" a="1"/>
  <c r="Z822" i="33" s="1"/>
  <c r="Y822" i="33" a="1"/>
  <c r="Y822" i="33" s="1"/>
  <c r="W822" i="33" a="1"/>
  <c r="W822" i="33" s="1"/>
  <c r="X822" i="33" s="1"/>
  <c r="V822" i="33" a="1"/>
  <c r="V822" i="33" s="1"/>
  <c r="U822" i="33" a="1"/>
  <c r="U822" i="33" s="1"/>
  <c r="T822" i="33" a="1"/>
  <c r="T822" i="33" s="1"/>
  <c r="S822" i="33" a="1"/>
  <c r="S822" i="33" s="1"/>
  <c r="R822" i="33" a="1"/>
  <c r="R822" i="33" s="1"/>
  <c r="Q822" i="33" a="1"/>
  <c r="Q822" i="33" s="1"/>
  <c r="P822" i="33" a="1"/>
  <c r="P822" i="33" s="1"/>
  <c r="O822" i="33" a="1"/>
  <c r="O822" i="33" s="1"/>
  <c r="N822" i="33" a="1"/>
  <c r="N822" i="33" s="1"/>
  <c r="AB821" i="33" a="1"/>
  <c r="AB821" i="33" s="1"/>
  <c r="AA821" i="33" a="1"/>
  <c r="AA821" i="33" s="1"/>
  <c r="Z821" i="33" a="1"/>
  <c r="Z821" i="33" s="1"/>
  <c r="Y821" i="33" a="1"/>
  <c r="Y821" i="33" s="1"/>
  <c r="W821" i="33" a="1"/>
  <c r="W821" i="33" s="1"/>
  <c r="X821" i="33" s="1"/>
  <c r="V821" i="33" a="1"/>
  <c r="V821" i="33" s="1"/>
  <c r="U821" i="33" a="1"/>
  <c r="U821" i="33" s="1"/>
  <c r="T821" i="33" a="1"/>
  <c r="T821" i="33" s="1"/>
  <c r="S821" i="33" a="1"/>
  <c r="S821" i="33" s="1"/>
  <c r="R821" i="33" a="1"/>
  <c r="R821" i="33" s="1"/>
  <c r="Q821" i="33" a="1"/>
  <c r="Q821" i="33" s="1"/>
  <c r="P821" i="33" a="1"/>
  <c r="P821" i="33" s="1"/>
  <c r="O821" i="33" a="1"/>
  <c r="O821" i="33" s="1"/>
  <c r="N821" i="33" a="1"/>
  <c r="N821" i="33" s="1"/>
  <c r="AB820" i="33" a="1"/>
  <c r="AB820" i="33" s="1"/>
  <c r="AA820" i="33" a="1"/>
  <c r="AA820" i="33" s="1"/>
  <c r="Z820" i="33" a="1"/>
  <c r="Z820" i="33" s="1"/>
  <c r="Y820" i="33" a="1"/>
  <c r="Y820" i="33" s="1"/>
  <c r="W820" i="33" a="1"/>
  <c r="W820" i="33" s="1"/>
  <c r="X820" i="33" s="1"/>
  <c r="V820" i="33" a="1"/>
  <c r="V820" i="33" s="1"/>
  <c r="U820" i="33" a="1"/>
  <c r="U820" i="33" s="1"/>
  <c r="T820" i="33" a="1"/>
  <c r="T820" i="33" s="1"/>
  <c r="S820" i="33" a="1"/>
  <c r="S820" i="33" s="1"/>
  <c r="R820" i="33" a="1"/>
  <c r="R820" i="33" s="1"/>
  <c r="Q820" i="33" a="1"/>
  <c r="Q820" i="33" s="1"/>
  <c r="P820" i="33" a="1"/>
  <c r="P820" i="33" s="1"/>
  <c r="O820" i="33" a="1"/>
  <c r="O820" i="33" s="1"/>
  <c r="N820" i="33" a="1"/>
  <c r="N820" i="33" s="1"/>
  <c r="AB819" i="33" a="1"/>
  <c r="AB819" i="33" s="1"/>
  <c r="AA819" i="33" a="1"/>
  <c r="AA819" i="33" s="1"/>
  <c r="Z819" i="33" a="1"/>
  <c r="Z819" i="33" s="1"/>
  <c r="Y819" i="33" a="1"/>
  <c r="Y819" i="33" s="1"/>
  <c r="W819" i="33" a="1"/>
  <c r="W819" i="33" s="1"/>
  <c r="X819" i="33" s="1"/>
  <c r="V819" i="33" a="1"/>
  <c r="V819" i="33" s="1"/>
  <c r="U819" i="33" a="1"/>
  <c r="U819" i="33" s="1"/>
  <c r="T819" i="33" a="1"/>
  <c r="T819" i="33" s="1"/>
  <c r="S819" i="33" a="1"/>
  <c r="S819" i="33" s="1"/>
  <c r="R819" i="33" a="1"/>
  <c r="R819" i="33" s="1"/>
  <c r="Q819" i="33" a="1"/>
  <c r="Q819" i="33" s="1"/>
  <c r="P819" i="33" a="1"/>
  <c r="P819" i="33" s="1"/>
  <c r="O819" i="33" a="1"/>
  <c r="O819" i="33" s="1"/>
  <c r="N819" i="33" a="1"/>
  <c r="N819" i="33" s="1"/>
  <c r="AB818" i="33" a="1"/>
  <c r="AB818" i="33" s="1"/>
  <c r="AA818" i="33" a="1"/>
  <c r="AA818" i="33" s="1"/>
  <c r="Z818" i="33" a="1"/>
  <c r="Z818" i="33" s="1"/>
  <c r="Y818" i="33" a="1"/>
  <c r="Y818" i="33" s="1"/>
  <c r="W818" i="33" a="1"/>
  <c r="W818" i="33" s="1"/>
  <c r="X818" i="33" s="1"/>
  <c r="V818" i="33" a="1"/>
  <c r="V818" i="33" s="1"/>
  <c r="U818" i="33" a="1"/>
  <c r="U818" i="33" s="1"/>
  <c r="T818" i="33" a="1"/>
  <c r="T818" i="33" s="1"/>
  <c r="S818" i="33" a="1"/>
  <c r="S818" i="33" s="1"/>
  <c r="R818" i="33" a="1"/>
  <c r="R818" i="33" s="1"/>
  <c r="Q818" i="33" a="1"/>
  <c r="Q818" i="33" s="1"/>
  <c r="P818" i="33" a="1"/>
  <c r="P818" i="33" s="1"/>
  <c r="O818" i="33" a="1"/>
  <c r="O818" i="33" s="1"/>
  <c r="N818" i="33" a="1"/>
  <c r="N818" i="33" s="1"/>
  <c r="AB817" i="33" a="1"/>
  <c r="AB817" i="33" s="1"/>
  <c r="AA817" i="33" a="1"/>
  <c r="AA817" i="33" s="1"/>
  <c r="Z817" i="33" a="1"/>
  <c r="Z817" i="33" s="1"/>
  <c r="Y817" i="33" a="1"/>
  <c r="Y817" i="33" s="1"/>
  <c r="W817" i="33" a="1"/>
  <c r="W817" i="33" s="1"/>
  <c r="X817" i="33" s="1"/>
  <c r="V817" i="33" a="1"/>
  <c r="V817" i="33" s="1"/>
  <c r="U817" i="33" a="1"/>
  <c r="U817" i="33" s="1"/>
  <c r="T817" i="33" a="1"/>
  <c r="T817" i="33" s="1"/>
  <c r="S817" i="33" a="1"/>
  <c r="S817" i="33" s="1"/>
  <c r="R817" i="33" a="1"/>
  <c r="R817" i="33" s="1"/>
  <c r="Q817" i="33" a="1"/>
  <c r="Q817" i="33" s="1"/>
  <c r="P817" i="33" a="1"/>
  <c r="P817" i="33" s="1"/>
  <c r="O817" i="33" a="1"/>
  <c r="O817" i="33" s="1"/>
  <c r="N817" i="33" a="1"/>
  <c r="N817" i="33" s="1"/>
  <c r="AB816" i="33" a="1"/>
  <c r="AB816" i="33" s="1"/>
  <c r="AA816" i="33" a="1"/>
  <c r="AA816" i="33" s="1"/>
  <c r="Z816" i="33" a="1"/>
  <c r="Z816" i="33" s="1"/>
  <c r="Y816" i="33" a="1"/>
  <c r="Y816" i="33" s="1"/>
  <c r="W816" i="33" a="1"/>
  <c r="W816" i="33" s="1"/>
  <c r="X816" i="33" s="1"/>
  <c r="V816" i="33" a="1"/>
  <c r="V816" i="33" s="1"/>
  <c r="U816" i="33" a="1"/>
  <c r="U816" i="33" s="1"/>
  <c r="T816" i="33" a="1"/>
  <c r="T816" i="33" s="1"/>
  <c r="S816" i="33" a="1"/>
  <c r="S816" i="33" s="1"/>
  <c r="R816" i="33" a="1"/>
  <c r="R816" i="33" s="1"/>
  <c r="Q816" i="33" a="1"/>
  <c r="Q816" i="33" s="1"/>
  <c r="P816" i="33" a="1"/>
  <c r="P816" i="33" s="1"/>
  <c r="O816" i="33" a="1"/>
  <c r="O816" i="33" s="1"/>
  <c r="N816" i="33" a="1"/>
  <c r="N816" i="33" s="1"/>
  <c r="AB815" i="33" a="1"/>
  <c r="AB815" i="33" s="1"/>
  <c r="AA815" i="33" a="1"/>
  <c r="AA815" i="33" s="1"/>
  <c r="Z815" i="33" a="1"/>
  <c r="Z815" i="33" s="1"/>
  <c r="Y815" i="33" a="1"/>
  <c r="Y815" i="33" s="1"/>
  <c r="W815" i="33" a="1"/>
  <c r="W815" i="33" s="1"/>
  <c r="X815" i="33" s="1"/>
  <c r="V815" i="33" a="1"/>
  <c r="V815" i="33" s="1"/>
  <c r="U815" i="33" a="1"/>
  <c r="U815" i="33" s="1"/>
  <c r="T815" i="33" a="1"/>
  <c r="T815" i="33" s="1"/>
  <c r="S815" i="33" a="1"/>
  <c r="S815" i="33" s="1"/>
  <c r="R815" i="33" a="1"/>
  <c r="R815" i="33" s="1"/>
  <c r="Q815" i="33" a="1"/>
  <c r="Q815" i="33" s="1"/>
  <c r="P815" i="33" a="1"/>
  <c r="P815" i="33" s="1"/>
  <c r="O815" i="33" a="1"/>
  <c r="O815" i="33" s="1"/>
  <c r="N815" i="33" a="1"/>
  <c r="N815" i="33" s="1"/>
  <c r="AB814" i="33" a="1"/>
  <c r="AB814" i="33" s="1"/>
  <c r="AA814" i="33" a="1"/>
  <c r="AA814" i="33" s="1"/>
  <c r="Z814" i="33" a="1"/>
  <c r="Z814" i="33" s="1"/>
  <c r="Y814" i="33" a="1"/>
  <c r="Y814" i="33" s="1"/>
  <c r="W814" i="33" a="1"/>
  <c r="W814" i="33" s="1"/>
  <c r="X814" i="33" s="1"/>
  <c r="V814" i="33" a="1"/>
  <c r="V814" i="33" s="1"/>
  <c r="U814" i="33" a="1"/>
  <c r="U814" i="33" s="1"/>
  <c r="T814" i="33" a="1"/>
  <c r="T814" i="33" s="1"/>
  <c r="S814" i="33" a="1"/>
  <c r="S814" i="33" s="1"/>
  <c r="R814" i="33" a="1"/>
  <c r="R814" i="33" s="1"/>
  <c r="Q814" i="33" a="1"/>
  <c r="Q814" i="33" s="1"/>
  <c r="P814" i="33" a="1"/>
  <c r="P814" i="33" s="1"/>
  <c r="O814" i="33" a="1"/>
  <c r="O814" i="33" s="1"/>
  <c r="N814" i="33" a="1"/>
  <c r="N814" i="33" s="1"/>
  <c r="AB813" i="33" a="1"/>
  <c r="AB813" i="33" s="1"/>
  <c r="AA813" i="33" a="1"/>
  <c r="AA813" i="33" s="1"/>
  <c r="Z813" i="33" a="1"/>
  <c r="Z813" i="33" s="1"/>
  <c r="Y813" i="33" a="1"/>
  <c r="Y813" i="33" s="1"/>
  <c r="W813" i="33" a="1"/>
  <c r="W813" i="33" s="1"/>
  <c r="X813" i="33" s="1"/>
  <c r="V813" i="33" a="1"/>
  <c r="V813" i="33" s="1"/>
  <c r="U813" i="33" a="1"/>
  <c r="U813" i="33" s="1"/>
  <c r="T813" i="33" a="1"/>
  <c r="T813" i="33" s="1"/>
  <c r="S813" i="33" a="1"/>
  <c r="S813" i="33" s="1"/>
  <c r="R813" i="33" a="1"/>
  <c r="R813" i="33" s="1"/>
  <c r="Q813" i="33" a="1"/>
  <c r="Q813" i="33" s="1"/>
  <c r="P813" i="33" a="1"/>
  <c r="P813" i="33" s="1"/>
  <c r="O813" i="33" a="1"/>
  <c r="O813" i="33" s="1"/>
  <c r="N813" i="33" a="1"/>
  <c r="N813" i="33" s="1"/>
  <c r="AB812" i="33" a="1"/>
  <c r="AB812" i="33" s="1"/>
  <c r="AA812" i="33" a="1"/>
  <c r="AA812" i="33" s="1"/>
  <c r="Z812" i="33" a="1"/>
  <c r="Z812" i="33" s="1"/>
  <c r="Y812" i="33" a="1"/>
  <c r="Y812" i="33" s="1"/>
  <c r="W812" i="33" a="1"/>
  <c r="W812" i="33" s="1"/>
  <c r="X812" i="33" s="1"/>
  <c r="V812" i="33" a="1"/>
  <c r="V812" i="33" s="1"/>
  <c r="U812" i="33" a="1"/>
  <c r="U812" i="33" s="1"/>
  <c r="T812" i="33" a="1"/>
  <c r="T812" i="33" s="1"/>
  <c r="S812" i="33" a="1"/>
  <c r="S812" i="33" s="1"/>
  <c r="R812" i="33" a="1"/>
  <c r="R812" i="33" s="1"/>
  <c r="Q812" i="33" a="1"/>
  <c r="Q812" i="33" s="1"/>
  <c r="P812" i="33" a="1"/>
  <c r="P812" i="33" s="1"/>
  <c r="O812" i="33" a="1"/>
  <c r="O812" i="33" s="1"/>
  <c r="N812" i="33" a="1"/>
  <c r="N812" i="33" s="1"/>
  <c r="AB811" i="33" a="1"/>
  <c r="AB811" i="33" s="1"/>
  <c r="AA811" i="33" a="1"/>
  <c r="AA811" i="33" s="1"/>
  <c r="Z811" i="33" a="1"/>
  <c r="Z811" i="33" s="1"/>
  <c r="Y811" i="33" a="1"/>
  <c r="Y811" i="33" s="1"/>
  <c r="W811" i="33" a="1"/>
  <c r="W811" i="33" s="1"/>
  <c r="X811" i="33" s="1"/>
  <c r="V811" i="33" a="1"/>
  <c r="V811" i="33" s="1"/>
  <c r="U811" i="33" a="1"/>
  <c r="U811" i="33" s="1"/>
  <c r="T811" i="33" a="1"/>
  <c r="T811" i="33" s="1"/>
  <c r="S811" i="33" a="1"/>
  <c r="S811" i="33" s="1"/>
  <c r="R811" i="33" a="1"/>
  <c r="R811" i="33" s="1"/>
  <c r="Q811" i="33" a="1"/>
  <c r="Q811" i="33" s="1"/>
  <c r="P811" i="33" a="1"/>
  <c r="P811" i="33" s="1"/>
  <c r="O811" i="33" a="1"/>
  <c r="O811" i="33" s="1"/>
  <c r="N811" i="33" a="1"/>
  <c r="N811" i="33" s="1"/>
  <c r="AB810" i="33" a="1"/>
  <c r="AB810" i="33" s="1"/>
  <c r="AA810" i="33" a="1"/>
  <c r="AA810" i="33" s="1"/>
  <c r="Z810" i="33" a="1"/>
  <c r="Z810" i="33" s="1"/>
  <c r="Y810" i="33" a="1"/>
  <c r="Y810" i="33" s="1"/>
  <c r="W810" i="33" a="1"/>
  <c r="W810" i="33" s="1"/>
  <c r="X810" i="33" s="1"/>
  <c r="V810" i="33" a="1"/>
  <c r="V810" i="33" s="1"/>
  <c r="U810" i="33" a="1"/>
  <c r="U810" i="33" s="1"/>
  <c r="T810" i="33" a="1"/>
  <c r="T810" i="33" s="1"/>
  <c r="S810" i="33" a="1"/>
  <c r="S810" i="33" s="1"/>
  <c r="R810" i="33" a="1"/>
  <c r="R810" i="33" s="1"/>
  <c r="Q810" i="33" a="1"/>
  <c r="Q810" i="33" s="1"/>
  <c r="P810" i="33" a="1"/>
  <c r="P810" i="33" s="1"/>
  <c r="O810" i="33" a="1"/>
  <c r="O810" i="33" s="1"/>
  <c r="N810" i="33" a="1"/>
  <c r="N810" i="33" s="1"/>
  <c r="AB809" i="33" a="1"/>
  <c r="AB809" i="33" s="1"/>
  <c r="AA809" i="33" a="1"/>
  <c r="AA809" i="33" s="1"/>
  <c r="Z809" i="33" a="1"/>
  <c r="Z809" i="33" s="1"/>
  <c r="Y809" i="33" a="1"/>
  <c r="Y809" i="33" s="1"/>
  <c r="W809" i="33" a="1"/>
  <c r="W809" i="33" s="1"/>
  <c r="X809" i="33" s="1"/>
  <c r="V809" i="33" a="1"/>
  <c r="V809" i="33" s="1"/>
  <c r="U809" i="33" a="1"/>
  <c r="U809" i="33" s="1"/>
  <c r="T809" i="33" a="1"/>
  <c r="T809" i="33" s="1"/>
  <c r="S809" i="33" a="1"/>
  <c r="S809" i="33" s="1"/>
  <c r="R809" i="33" a="1"/>
  <c r="R809" i="33" s="1"/>
  <c r="Q809" i="33" a="1"/>
  <c r="Q809" i="33" s="1"/>
  <c r="P809" i="33" a="1"/>
  <c r="P809" i="33" s="1"/>
  <c r="O809" i="33" a="1"/>
  <c r="O809" i="33" s="1"/>
  <c r="N809" i="33" a="1"/>
  <c r="N809" i="33" s="1"/>
  <c r="AB808" i="33" a="1"/>
  <c r="AB808" i="33" s="1"/>
  <c r="AA808" i="33" a="1"/>
  <c r="AA808" i="33" s="1"/>
  <c r="Z808" i="33" a="1"/>
  <c r="Z808" i="33" s="1"/>
  <c r="Y808" i="33" a="1"/>
  <c r="Y808" i="33" s="1"/>
  <c r="W808" i="33" a="1"/>
  <c r="W808" i="33" s="1"/>
  <c r="X808" i="33" s="1"/>
  <c r="V808" i="33" a="1"/>
  <c r="V808" i="33" s="1"/>
  <c r="U808" i="33" a="1"/>
  <c r="U808" i="33" s="1"/>
  <c r="T808" i="33" a="1"/>
  <c r="T808" i="33" s="1"/>
  <c r="S808" i="33" a="1"/>
  <c r="S808" i="33" s="1"/>
  <c r="R808" i="33" a="1"/>
  <c r="R808" i="33" s="1"/>
  <c r="Q808" i="33" a="1"/>
  <c r="Q808" i="33" s="1"/>
  <c r="P808" i="33" a="1"/>
  <c r="P808" i="33" s="1"/>
  <c r="O808" i="33" a="1"/>
  <c r="O808" i="33" s="1"/>
  <c r="N808" i="33" a="1"/>
  <c r="N808" i="33" s="1"/>
  <c r="AB807" i="33" a="1"/>
  <c r="AB807" i="33" s="1"/>
  <c r="AA807" i="33" a="1"/>
  <c r="AA807" i="33" s="1"/>
  <c r="Z807" i="33" a="1"/>
  <c r="Z807" i="33" s="1"/>
  <c r="Y807" i="33" a="1"/>
  <c r="Y807" i="33" s="1"/>
  <c r="W807" i="33" a="1"/>
  <c r="W807" i="33" s="1"/>
  <c r="X807" i="33" s="1"/>
  <c r="V807" i="33" a="1"/>
  <c r="V807" i="33" s="1"/>
  <c r="U807" i="33" a="1"/>
  <c r="U807" i="33" s="1"/>
  <c r="T807" i="33" a="1"/>
  <c r="T807" i="33" s="1"/>
  <c r="S807" i="33" a="1"/>
  <c r="S807" i="33" s="1"/>
  <c r="R807" i="33" a="1"/>
  <c r="R807" i="33" s="1"/>
  <c r="Q807" i="33" a="1"/>
  <c r="Q807" i="33" s="1"/>
  <c r="P807" i="33" a="1"/>
  <c r="P807" i="33" s="1"/>
  <c r="O807" i="33" a="1"/>
  <c r="O807" i="33" s="1"/>
  <c r="N807" i="33" a="1"/>
  <c r="N807" i="33" s="1"/>
  <c r="AB806" i="33" a="1"/>
  <c r="AB806" i="33" s="1"/>
  <c r="AA806" i="33" a="1"/>
  <c r="AA806" i="33" s="1"/>
  <c r="Z806" i="33" a="1"/>
  <c r="Z806" i="33" s="1"/>
  <c r="Y806" i="33" a="1"/>
  <c r="Y806" i="33" s="1"/>
  <c r="W806" i="33" a="1"/>
  <c r="W806" i="33" s="1"/>
  <c r="X806" i="33" s="1"/>
  <c r="V806" i="33" a="1"/>
  <c r="V806" i="33" s="1"/>
  <c r="U806" i="33" a="1"/>
  <c r="U806" i="33" s="1"/>
  <c r="T806" i="33" a="1"/>
  <c r="T806" i="33" s="1"/>
  <c r="S806" i="33" a="1"/>
  <c r="S806" i="33" s="1"/>
  <c r="R806" i="33" a="1"/>
  <c r="R806" i="33" s="1"/>
  <c r="Q806" i="33" a="1"/>
  <c r="Q806" i="33" s="1"/>
  <c r="P806" i="33" a="1"/>
  <c r="P806" i="33" s="1"/>
  <c r="O806" i="33" a="1"/>
  <c r="O806" i="33" s="1"/>
  <c r="N806" i="33" a="1"/>
  <c r="N806" i="33" s="1"/>
  <c r="AB805" i="33" a="1"/>
  <c r="AB805" i="33" s="1"/>
  <c r="AA805" i="33" a="1"/>
  <c r="AA805" i="33" s="1"/>
  <c r="Z805" i="33" a="1"/>
  <c r="Z805" i="33" s="1"/>
  <c r="Y805" i="33" a="1"/>
  <c r="Y805" i="33" s="1"/>
  <c r="W805" i="33" a="1"/>
  <c r="W805" i="33" s="1"/>
  <c r="X805" i="33" s="1"/>
  <c r="V805" i="33" a="1"/>
  <c r="V805" i="33" s="1"/>
  <c r="U805" i="33" a="1"/>
  <c r="U805" i="33" s="1"/>
  <c r="T805" i="33" a="1"/>
  <c r="T805" i="33" s="1"/>
  <c r="S805" i="33" a="1"/>
  <c r="S805" i="33" s="1"/>
  <c r="R805" i="33" a="1"/>
  <c r="R805" i="33" s="1"/>
  <c r="Q805" i="33" a="1"/>
  <c r="Q805" i="33" s="1"/>
  <c r="P805" i="33" a="1"/>
  <c r="P805" i="33" s="1"/>
  <c r="O805" i="33" a="1"/>
  <c r="O805" i="33" s="1"/>
  <c r="N805" i="33" a="1"/>
  <c r="N805" i="33" s="1"/>
  <c r="AB804" i="33" a="1"/>
  <c r="AB804" i="33" s="1"/>
  <c r="AA804" i="33" a="1"/>
  <c r="AA804" i="33" s="1"/>
  <c r="Z804" i="33" a="1"/>
  <c r="Z804" i="33" s="1"/>
  <c r="Y804" i="33" a="1"/>
  <c r="Y804" i="33" s="1"/>
  <c r="W804" i="33" a="1"/>
  <c r="W804" i="33" s="1"/>
  <c r="X804" i="33" s="1"/>
  <c r="V804" i="33" a="1"/>
  <c r="V804" i="33" s="1"/>
  <c r="U804" i="33" a="1"/>
  <c r="U804" i="33" s="1"/>
  <c r="T804" i="33" a="1"/>
  <c r="T804" i="33" s="1"/>
  <c r="S804" i="33" a="1"/>
  <c r="S804" i="33" s="1"/>
  <c r="R804" i="33" a="1"/>
  <c r="R804" i="33" s="1"/>
  <c r="Q804" i="33" a="1"/>
  <c r="Q804" i="33" s="1"/>
  <c r="P804" i="33" a="1"/>
  <c r="P804" i="33" s="1"/>
  <c r="O804" i="33" a="1"/>
  <c r="O804" i="33" s="1"/>
  <c r="N804" i="33" a="1"/>
  <c r="N804" i="33" s="1"/>
  <c r="AB803" i="33" a="1"/>
  <c r="AB803" i="33" s="1"/>
  <c r="AA803" i="33" a="1"/>
  <c r="AA803" i="33" s="1"/>
  <c r="Z803" i="33" a="1"/>
  <c r="Z803" i="33" s="1"/>
  <c r="Y803" i="33" a="1"/>
  <c r="Y803" i="33" s="1"/>
  <c r="W803" i="33" a="1"/>
  <c r="W803" i="33" s="1"/>
  <c r="X803" i="33" s="1"/>
  <c r="V803" i="33" a="1"/>
  <c r="V803" i="33" s="1"/>
  <c r="U803" i="33" a="1"/>
  <c r="U803" i="33" s="1"/>
  <c r="T803" i="33" a="1"/>
  <c r="T803" i="33" s="1"/>
  <c r="S803" i="33" a="1"/>
  <c r="S803" i="33" s="1"/>
  <c r="R803" i="33" a="1"/>
  <c r="R803" i="33" s="1"/>
  <c r="Q803" i="33" a="1"/>
  <c r="Q803" i="33" s="1"/>
  <c r="P803" i="33" a="1"/>
  <c r="P803" i="33" s="1"/>
  <c r="O803" i="33" a="1"/>
  <c r="O803" i="33" s="1"/>
  <c r="N803" i="33" a="1"/>
  <c r="N803" i="33" s="1"/>
  <c r="AB802" i="33" a="1"/>
  <c r="AB802" i="33" s="1"/>
  <c r="AA802" i="33" a="1"/>
  <c r="AA802" i="33" s="1"/>
  <c r="Z802" i="33" a="1"/>
  <c r="Z802" i="33" s="1"/>
  <c r="Y802" i="33" a="1"/>
  <c r="Y802" i="33" s="1"/>
  <c r="W802" i="33" a="1"/>
  <c r="W802" i="33" s="1"/>
  <c r="X802" i="33" s="1"/>
  <c r="V802" i="33" a="1"/>
  <c r="V802" i="33" s="1"/>
  <c r="U802" i="33" a="1"/>
  <c r="U802" i="33" s="1"/>
  <c r="T802" i="33" a="1"/>
  <c r="T802" i="33" s="1"/>
  <c r="S802" i="33" a="1"/>
  <c r="S802" i="33" s="1"/>
  <c r="R802" i="33" a="1"/>
  <c r="R802" i="33" s="1"/>
  <c r="Q802" i="33" a="1"/>
  <c r="Q802" i="33" s="1"/>
  <c r="P802" i="33" a="1"/>
  <c r="P802" i="33" s="1"/>
  <c r="O802" i="33" a="1"/>
  <c r="O802" i="33" s="1"/>
  <c r="N802" i="33" a="1"/>
  <c r="N802" i="33" s="1"/>
  <c r="AB801" i="33" a="1"/>
  <c r="AB801" i="33" s="1"/>
  <c r="AA801" i="33" a="1"/>
  <c r="AA801" i="33" s="1"/>
  <c r="Z801" i="33" a="1"/>
  <c r="Z801" i="33" s="1"/>
  <c r="Y801" i="33" a="1"/>
  <c r="Y801" i="33" s="1"/>
  <c r="W801" i="33" a="1"/>
  <c r="W801" i="33" s="1"/>
  <c r="X801" i="33" s="1"/>
  <c r="V801" i="33" a="1"/>
  <c r="V801" i="33" s="1"/>
  <c r="U801" i="33" a="1"/>
  <c r="U801" i="33" s="1"/>
  <c r="T801" i="33" a="1"/>
  <c r="T801" i="33" s="1"/>
  <c r="S801" i="33" a="1"/>
  <c r="S801" i="33" s="1"/>
  <c r="R801" i="33" a="1"/>
  <c r="R801" i="33" s="1"/>
  <c r="Q801" i="33" a="1"/>
  <c r="Q801" i="33" s="1"/>
  <c r="P801" i="33" a="1"/>
  <c r="P801" i="33" s="1"/>
  <c r="O801" i="33" a="1"/>
  <c r="O801" i="33" s="1"/>
  <c r="N801" i="33" a="1"/>
  <c r="N801" i="33" s="1"/>
  <c r="AB800" i="33" a="1"/>
  <c r="AB800" i="33" s="1"/>
  <c r="AA800" i="33" a="1"/>
  <c r="AA800" i="33" s="1"/>
  <c r="Z800" i="33" a="1"/>
  <c r="Z800" i="33" s="1"/>
  <c r="Y800" i="33" a="1"/>
  <c r="Y800" i="33" s="1"/>
  <c r="W800" i="33" a="1"/>
  <c r="W800" i="33" s="1"/>
  <c r="X800" i="33" s="1"/>
  <c r="V800" i="33" a="1"/>
  <c r="V800" i="33" s="1"/>
  <c r="U800" i="33" a="1"/>
  <c r="U800" i="33" s="1"/>
  <c r="T800" i="33" a="1"/>
  <c r="T800" i="33" s="1"/>
  <c r="S800" i="33" a="1"/>
  <c r="S800" i="33" s="1"/>
  <c r="R800" i="33" a="1"/>
  <c r="R800" i="33" s="1"/>
  <c r="Q800" i="33" a="1"/>
  <c r="Q800" i="33" s="1"/>
  <c r="P800" i="33" a="1"/>
  <c r="P800" i="33" s="1"/>
  <c r="O800" i="33" a="1"/>
  <c r="O800" i="33" s="1"/>
  <c r="N800" i="33" a="1"/>
  <c r="N800" i="33" s="1"/>
  <c r="AB799" i="33" a="1"/>
  <c r="AB799" i="33" s="1"/>
  <c r="AA799" i="33" a="1"/>
  <c r="AA799" i="33" s="1"/>
  <c r="Z799" i="33" a="1"/>
  <c r="Z799" i="33" s="1"/>
  <c r="Y799" i="33" a="1"/>
  <c r="Y799" i="33" s="1"/>
  <c r="W799" i="33" a="1"/>
  <c r="W799" i="33" s="1"/>
  <c r="X799" i="33" s="1"/>
  <c r="V799" i="33" a="1"/>
  <c r="V799" i="33" s="1"/>
  <c r="U799" i="33" a="1"/>
  <c r="U799" i="33" s="1"/>
  <c r="T799" i="33" a="1"/>
  <c r="T799" i="33" s="1"/>
  <c r="S799" i="33" a="1"/>
  <c r="S799" i="33" s="1"/>
  <c r="R799" i="33" a="1"/>
  <c r="R799" i="33" s="1"/>
  <c r="Q799" i="33" a="1"/>
  <c r="Q799" i="33" s="1"/>
  <c r="P799" i="33" a="1"/>
  <c r="P799" i="33" s="1"/>
  <c r="O799" i="33" a="1"/>
  <c r="O799" i="33" s="1"/>
  <c r="N799" i="33" a="1"/>
  <c r="N799" i="33" s="1"/>
  <c r="AB798" i="33" a="1"/>
  <c r="AB798" i="33" s="1"/>
  <c r="AA798" i="33" a="1"/>
  <c r="AA798" i="33" s="1"/>
  <c r="Z798" i="33" a="1"/>
  <c r="Z798" i="33" s="1"/>
  <c r="Y798" i="33" a="1"/>
  <c r="Y798" i="33" s="1"/>
  <c r="W798" i="33" a="1"/>
  <c r="W798" i="33" s="1"/>
  <c r="X798" i="33" s="1"/>
  <c r="V798" i="33" a="1"/>
  <c r="V798" i="33" s="1"/>
  <c r="U798" i="33" a="1"/>
  <c r="U798" i="33" s="1"/>
  <c r="T798" i="33" a="1"/>
  <c r="T798" i="33" s="1"/>
  <c r="S798" i="33" a="1"/>
  <c r="S798" i="33" s="1"/>
  <c r="R798" i="33" a="1"/>
  <c r="R798" i="33" s="1"/>
  <c r="Q798" i="33" a="1"/>
  <c r="Q798" i="33" s="1"/>
  <c r="P798" i="33" a="1"/>
  <c r="P798" i="33" s="1"/>
  <c r="O798" i="33" a="1"/>
  <c r="O798" i="33" s="1"/>
  <c r="N798" i="33" a="1"/>
  <c r="N798" i="33" s="1"/>
  <c r="AB797" i="33" a="1"/>
  <c r="AB797" i="33" s="1"/>
  <c r="AA797" i="33" a="1"/>
  <c r="AA797" i="33" s="1"/>
  <c r="Z797" i="33" a="1"/>
  <c r="Z797" i="33" s="1"/>
  <c r="Y797" i="33" a="1"/>
  <c r="Y797" i="33" s="1"/>
  <c r="W797" i="33" a="1"/>
  <c r="W797" i="33" s="1"/>
  <c r="X797" i="33" s="1"/>
  <c r="V797" i="33" a="1"/>
  <c r="V797" i="33" s="1"/>
  <c r="U797" i="33" a="1"/>
  <c r="U797" i="33" s="1"/>
  <c r="T797" i="33" a="1"/>
  <c r="T797" i="33" s="1"/>
  <c r="S797" i="33" a="1"/>
  <c r="S797" i="33" s="1"/>
  <c r="R797" i="33" a="1"/>
  <c r="R797" i="33" s="1"/>
  <c r="Q797" i="33" a="1"/>
  <c r="Q797" i="33" s="1"/>
  <c r="P797" i="33" a="1"/>
  <c r="P797" i="33" s="1"/>
  <c r="O797" i="33" a="1"/>
  <c r="O797" i="33" s="1"/>
  <c r="N797" i="33" a="1"/>
  <c r="N797" i="33" s="1"/>
  <c r="AB796" i="33" a="1"/>
  <c r="AB796" i="33" s="1"/>
  <c r="AA796" i="33" a="1"/>
  <c r="AA796" i="33" s="1"/>
  <c r="Z796" i="33" a="1"/>
  <c r="Z796" i="33" s="1"/>
  <c r="Y796" i="33" a="1"/>
  <c r="Y796" i="33" s="1"/>
  <c r="W796" i="33" a="1"/>
  <c r="W796" i="33" s="1"/>
  <c r="X796" i="33" s="1"/>
  <c r="V796" i="33" a="1"/>
  <c r="V796" i="33" s="1"/>
  <c r="U796" i="33" a="1"/>
  <c r="U796" i="33" s="1"/>
  <c r="T796" i="33" a="1"/>
  <c r="T796" i="33" s="1"/>
  <c r="S796" i="33" a="1"/>
  <c r="S796" i="33" s="1"/>
  <c r="R796" i="33" a="1"/>
  <c r="R796" i="33" s="1"/>
  <c r="Q796" i="33" a="1"/>
  <c r="Q796" i="33" s="1"/>
  <c r="P796" i="33" a="1"/>
  <c r="P796" i="33" s="1"/>
  <c r="O796" i="33" a="1"/>
  <c r="O796" i="33" s="1"/>
  <c r="N796" i="33" a="1"/>
  <c r="N796" i="33" s="1"/>
  <c r="AB795" i="33" a="1"/>
  <c r="AB795" i="33" s="1"/>
  <c r="AA795" i="33" a="1"/>
  <c r="AA795" i="33" s="1"/>
  <c r="Z795" i="33" a="1"/>
  <c r="Z795" i="33" s="1"/>
  <c r="Y795" i="33" a="1"/>
  <c r="Y795" i="33" s="1"/>
  <c r="W795" i="33" a="1"/>
  <c r="W795" i="33" s="1"/>
  <c r="X795" i="33" s="1"/>
  <c r="V795" i="33" a="1"/>
  <c r="V795" i="33" s="1"/>
  <c r="U795" i="33" a="1"/>
  <c r="U795" i="33" s="1"/>
  <c r="T795" i="33" a="1"/>
  <c r="T795" i="33" s="1"/>
  <c r="S795" i="33" a="1"/>
  <c r="S795" i="33" s="1"/>
  <c r="R795" i="33" a="1"/>
  <c r="R795" i="33" s="1"/>
  <c r="Q795" i="33" a="1"/>
  <c r="Q795" i="33" s="1"/>
  <c r="P795" i="33" a="1"/>
  <c r="P795" i="33" s="1"/>
  <c r="O795" i="33" a="1"/>
  <c r="O795" i="33" s="1"/>
  <c r="N795" i="33" a="1"/>
  <c r="N795" i="33" s="1"/>
  <c r="AB794" i="33" a="1"/>
  <c r="AB794" i="33" s="1"/>
  <c r="AA794" i="33" a="1"/>
  <c r="AA794" i="33" s="1"/>
  <c r="Z794" i="33" a="1"/>
  <c r="Z794" i="33" s="1"/>
  <c r="Y794" i="33" a="1"/>
  <c r="Y794" i="33" s="1"/>
  <c r="W794" i="33" a="1"/>
  <c r="W794" i="33" s="1"/>
  <c r="X794" i="33" s="1"/>
  <c r="V794" i="33" a="1"/>
  <c r="V794" i="33" s="1"/>
  <c r="U794" i="33" a="1"/>
  <c r="U794" i="33" s="1"/>
  <c r="T794" i="33" a="1"/>
  <c r="T794" i="33" s="1"/>
  <c r="S794" i="33" a="1"/>
  <c r="S794" i="33" s="1"/>
  <c r="R794" i="33" a="1"/>
  <c r="R794" i="33" s="1"/>
  <c r="Q794" i="33" a="1"/>
  <c r="Q794" i="33" s="1"/>
  <c r="P794" i="33" a="1"/>
  <c r="P794" i="33" s="1"/>
  <c r="O794" i="33" a="1"/>
  <c r="O794" i="33" s="1"/>
  <c r="N794" i="33" a="1"/>
  <c r="N794" i="33" s="1"/>
  <c r="AB793" i="33" a="1"/>
  <c r="AB793" i="33" s="1"/>
  <c r="AA793" i="33" a="1"/>
  <c r="AA793" i="33" s="1"/>
  <c r="Z793" i="33" a="1"/>
  <c r="Z793" i="33" s="1"/>
  <c r="Y793" i="33" a="1"/>
  <c r="Y793" i="33" s="1"/>
  <c r="W793" i="33" a="1"/>
  <c r="W793" i="33" s="1"/>
  <c r="X793" i="33" s="1"/>
  <c r="V793" i="33" a="1"/>
  <c r="V793" i="33" s="1"/>
  <c r="U793" i="33" a="1"/>
  <c r="U793" i="33" s="1"/>
  <c r="T793" i="33" a="1"/>
  <c r="T793" i="33" s="1"/>
  <c r="S793" i="33" a="1"/>
  <c r="S793" i="33" s="1"/>
  <c r="R793" i="33" a="1"/>
  <c r="R793" i="33" s="1"/>
  <c r="Q793" i="33" a="1"/>
  <c r="Q793" i="33" s="1"/>
  <c r="P793" i="33" a="1"/>
  <c r="P793" i="33" s="1"/>
  <c r="O793" i="33" a="1"/>
  <c r="O793" i="33" s="1"/>
  <c r="N793" i="33" a="1"/>
  <c r="N793" i="33" s="1"/>
  <c r="AB792" i="33" a="1"/>
  <c r="AB792" i="33" s="1"/>
  <c r="AA792" i="33" a="1"/>
  <c r="AA792" i="33" s="1"/>
  <c r="Z792" i="33" a="1"/>
  <c r="Z792" i="33" s="1"/>
  <c r="Y792" i="33" a="1"/>
  <c r="Y792" i="33" s="1"/>
  <c r="W792" i="33" a="1"/>
  <c r="W792" i="33" s="1"/>
  <c r="X792" i="33" s="1"/>
  <c r="V792" i="33" a="1"/>
  <c r="V792" i="33" s="1"/>
  <c r="U792" i="33" a="1"/>
  <c r="U792" i="33" s="1"/>
  <c r="T792" i="33" a="1"/>
  <c r="T792" i="33" s="1"/>
  <c r="S792" i="33" a="1"/>
  <c r="S792" i="33" s="1"/>
  <c r="R792" i="33" a="1"/>
  <c r="R792" i="33" s="1"/>
  <c r="Q792" i="33" a="1"/>
  <c r="Q792" i="33" s="1"/>
  <c r="P792" i="33" a="1"/>
  <c r="P792" i="33" s="1"/>
  <c r="O792" i="33" a="1"/>
  <c r="O792" i="33" s="1"/>
  <c r="N792" i="33" a="1"/>
  <c r="N792" i="33" s="1"/>
  <c r="AB791" i="33" a="1"/>
  <c r="AB791" i="33" s="1"/>
  <c r="AA791" i="33" a="1"/>
  <c r="AA791" i="33" s="1"/>
  <c r="Z791" i="33" a="1"/>
  <c r="Z791" i="33" s="1"/>
  <c r="Y791" i="33" a="1"/>
  <c r="Y791" i="33" s="1"/>
  <c r="W791" i="33" a="1"/>
  <c r="W791" i="33" s="1"/>
  <c r="X791" i="33" s="1"/>
  <c r="V791" i="33" a="1"/>
  <c r="V791" i="33" s="1"/>
  <c r="U791" i="33" a="1"/>
  <c r="U791" i="33" s="1"/>
  <c r="T791" i="33" a="1"/>
  <c r="T791" i="33" s="1"/>
  <c r="S791" i="33" a="1"/>
  <c r="S791" i="33" s="1"/>
  <c r="R791" i="33" a="1"/>
  <c r="R791" i="33" s="1"/>
  <c r="Q791" i="33" a="1"/>
  <c r="Q791" i="33" s="1"/>
  <c r="P791" i="33" a="1"/>
  <c r="P791" i="33" s="1"/>
  <c r="O791" i="33" a="1"/>
  <c r="O791" i="33" s="1"/>
  <c r="N791" i="33" a="1"/>
  <c r="N791" i="33" s="1"/>
  <c r="AB790" i="33" a="1"/>
  <c r="AB790" i="33" s="1"/>
  <c r="AA790" i="33" a="1"/>
  <c r="AA790" i="33" s="1"/>
  <c r="Z790" i="33" a="1"/>
  <c r="Z790" i="33" s="1"/>
  <c r="Y790" i="33" a="1"/>
  <c r="Y790" i="33" s="1"/>
  <c r="W790" i="33" a="1"/>
  <c r="W790" i="33" s="1"/>
  <c r="X790" i="33" s="1"/>
  <c r="V790" i="33" a="1"/>
  <c r="V790" i="33" s="1"/>
  <c r="U790" i="33" a="1"/>
  <c r="U790" i="33" s="1"/>
  <c r="T790" i="33" a="1"/>
  <c r="T790" i="33" s="1"/>
  <c r="S790" i="33" a="1"/>
  <c r="S790" i="33" s="1"/>
  <c r="R790" i="33" a="1"/>
  <c r="R790" i="33" s="1"/>
  <c r="Q790" i="33" a="1"/>
  <c r="Q790" i="33" s="1"/>
  <c r="P790" i="33" a="1"/>
  <c r="P790" i="33" s="1"/>
  <c r="O790" i="33" a="1"/>
  <c r="O790" i="33" s="1"/>
  <c r="N790" i="33" a="1"/>
  <c r="N790" i="33" s="1"/>
  <c r="AB789" i="33" a="1"/>
  <c r="AB789" i="33" s="1"/>
  <c r="AA789" i="33" a="1"/>
  <c r="AA789" i="33" s="1"/>
  <c r="Z789" i="33" a="1"/>
  <c r="Z789" i="33" s="1"/>
  <c r="Y789" i="33" a="1"/>
  <c r="Y789" i="33" s="1"/>
  <c r="W789" i="33" a="1"/>
  <c r="W789" i="33" s="1"/>
  <c r="X789" i="33" s="1"/>
  <c r="V789" i="33" a="1"/>
  <c r="V789" i="33" s="1"/>
  <c r="U789" i="33" a="1"/>
  <c r="U789" i="33" s="1"/>
  <c r="T789" i="33" a="1"/>
  <c r="T789" i="33" s="1"/>
  <c r="S789" i="33" a="1"/>
  <c r="S789" i="33" s="1"/>
  <c r="R789" i="33" a="1"/>
  <c r="R789" i="33" s="1"/>
  <c r="Q789" i="33" a="1"/>
  <c r="Q789" i="33" s="1"/>
  <c r="P789" i="33" a="1"/>
  <c r="P789" i="33" s="1"/>
  <c r="O789" i="33" a="1"/>
  <c r="O789" i="33" s="1"/>
  <c r="N789" i="33" a="1"/>
  <c r="N789" i="33" s="1"/>
  <c r="AB788" i="33" a="1"/>
  <c r="AB788" i="33" s="1"/>
  <c r="AA788" i="33" a="1"/>
  <c r="AA788" i="33" s="1"/>
  <c r="Z788" i="33" a="1"/>
  <c r="Z788" i="33" s="1"/>
  <c r="Y788" i="33" a="1"/>
  <c r="Y788" i="33" s="1"/>
  <c r="W788" i="33" a="1"/>
  <c r="W788" i="33" s="1"/>
  <c r="X788" i="33" s="1"/>
  <c r="V788" i="33" a="1"/>
  <c r="V788" i="33" s="1"/>
  <c r="U788" i="33" a="1"/>
  <c r="U788" i="33" s="1"/>
  <c r="T788" i="33" a="1"/>
  <c r="T788" i="33" s="1"/>
  <c r="S788" i="33" a="1"/>
  <c r="S788" i="33" s="1"/>
  <c r="R788" i="33" a="1"/>
  <c r="R788" i="33" s="1"/>
  <c r="Q788" i="33" a="1"/>
  <c r="Q788" i="33" s="1"/>
  <c r="P788" i="33" a="1"/>
  <c r="P788" i="33" s="1"/>
  <c r="O788" i="33" a="1"/>
  <c r="O788" i="33" s="1"/>
  <c r="N788" i="33" a="1"/>
  <c r="N788" i="33" s="1"/>
  <c r="AB787" i="33" a="1"/>
  <c r="AB787" i="33" s="1"/>
  <c r="AA787" i="33" a="1"/>
  <c r="AA787" i="33" s="1"/>
  <c r="Z787" i="33" a="1"/>
  <c r="Z787" i="33" s="1"/>
  <c r="Y787" i="33" a="1"/>
  <c r="Y787" i="33" s="1"/>
  <c r="W787" i="33" a="1"/>
  <c r="W787" i="33" s="1"/>
  <c r="X787" i="33" s="1"/>
  <c r="V787" i="33" a="1"/>
  <c r="V787" i="33" s="1"/>
  <c r="U787" i="33" a="1"/>
  <c r="U787" i="33" s="1"/>
  <c r="T787" i="33" a="1"/>
  <c r="T787" i="33" s="1"/>
  <c r="S787" i="33" a="1"/>
  <c r="S787" i="33" s="1"/>
  <c r="R787" i="33" a="1"/>
  <c r="R787" i="33" s="1"/>
  <c r="Q787" i="33" a="1"/>
  <c r="Q787" i="33" s="1"/>
  <c r="P787" i="33" a="1"/>
  <c r="P787" i="33" s="1"/>
  <c r="O787" i="33" a="1"/>
  <c r="O787" i="33" s="1"/>
  <c r="N787" i="33" a="1"/>
  <c r="N787" i="33" s="1"/>
  <c r="AB786" i="33" a="1"/>
  <c r="AB786" i="33" s="1"/>
  <c r="AA786" i="33" a="1"/>
  <c r="AA786" i="33" s="1"/>
  <c r="Z786" i="33" a="1"/>
  <c r="Z786" i="33" s="1"/>
  <c r="Y786" i="33" a="1"/>
  <c r="Y786" i="33" s="1"/>
  <c r="W786" i="33" a="1"/>
  <c r="W786" i="33" s="1"/>
  <c r="X786" i="33" s="1"/>
  <c r="V786" i="33" a="1"/>
  <c r="V786" i="33" s="1"/>
  <c r="U786" i="33" a="1"/>
  <c r="U786" i="33" s="1"/>
  <c r="T786" i="33" a="1"/>
  <c r="T786" i="33" s="1"/>
  <c r="S786" i="33" a="1"/>
  <c r="S786" i="33" s="1"/>
  <c r="R786" i="33" a="1"/>
  <c r="R786" i="33" s="1"/>
  <c r="Q786" i="33" a="1"/>
  <c r="Q786" i="33" s="1"/>
  <c r="P786" i="33" a="1"/>
  <c r="P786" i="33" s="1"/>
  <c r="O786" i="33" a="1"/>
  <c r="O786" i="33" s="1"/>
  <c r="N786" i="33" a="1"/>
  <c r="N786" i="33" s="1"/>
  <c r="AB785" i="33" a="1"/>
  <c r="AB785" i="33" s="1"/>
  <c r="AA785" i="33" a="1"/>
  <c r="AA785" i="33" s="1"/>
  <c r="Z785" i="33" a="1"/>
  <c r="Z785" i="33" s="1"/>
  <c r="Y785" i="33" a="1"/>
  <c r="Y785" i="33" s="1"/>
  <c r="W785" i="33" a="1"/>
  <c r="W785" i="33" s="1"/>
  <c r="X785" i="33" s="1"/>
  <c r="V785" i="33" a="1"/>
  <c r="V785" i="33" s="1"/>
  <c r="U785" i="33" a="1"/>
  <c r="U785" i="33" s="1"/>
  <c r="T785" i="33" a="1"/>
  <c r="T785" i="33" s="1"/>
  <c r="S785" i="33" a="1"/>
  <c r="S785" i="33" s="1"/>
  <c r="R785" i="33" a="1"/>
  <c r="R785" i="33" s="1"/>
  <c r="Q785" i="33" a="1"/>
  <c r="Q785" i="33" s="1"/>
  <c r="P785" i="33" a="1"/>
  <c r="P785" i="33" s="1"/>
  <c r="O785" i="33" a="1"/>
  <c r="O785" i="33" s="1"/>
  <c r="N785" i="33" a="1"/>
  <c r="N785" i="33" s="1"/>
  <c r="AB784" i="33" a="1"/>
  <c r="AB784" i="33" s="1"/>
  <c r="AA784" i="33" a="1"/>
  <c r="AA784" i="33" s="1"/>
  <c r="Z784" i="33" a="1"/>
  <c r="Z784" i="33" s="1"/>
  <c r="Y784" i="33" a="1"/>
  <c r="Y784" i="33" s="1"/>
  <c r="W784" i="33" a="1"/>
  <c r="W784" i="33" s="1"/>
  <c r="X784" i="33" s="1"/>
  <c r="V784" i="33" a="1"/>
  <c r="V784" i="33" s="1"/>
  <c r="U784" i="33" a="1"/>
  <c r="U784" i="33" s="1"/>
  <c r="T784" i="33" a="1"/>
  <c r="T784" i="33" s="1"/>
  <c r="S784" i="33" a="1"/>
  <c r="S784" i="33" s="1"/>
  <c r="R784" i="33" a="1"/>
  <c r="R784" i="33" s="1"/>
  <c r="Q784" i="33" a="1"/>
  <c r="Q784" i="33" s="1"/>
  <c r="P784" i="33" a="1"/>
  <c r="P784" i="33" s="1"/>
  <c r="O784" i="33" a="1"/>
  <c r="O784" i="33" s="1"/>
  <c r="N784" i="33" a="1"/>
  <c r="N784" i="33" s="1"/>
  <c r="AB783" i="33" a="1"/>
  <c r="AB783" i="33" s="1"/>
  <c r="AA783" i="33" a="1"/>
  <c r="AA783" i="33" s="1"/>
  <c r="Z783" i="33" a="1"/>
  <c r="Z783" i="33" s="1"/>
  <c r="Y783" i="33" a="1"/>
  <c r="Y783" i="33" s="1"/>
  <c r="W783" i="33" a="1"/>
  <c r="W783" i="33" s="1"/>
  <c r="X783" i="33" s="1"/>
  <c r="V783" i="33" a="1"/>
  <c r="V783" i="33" s="1"/>
  <c r="U783" i="33" a="1"/>
  <c r="U783" i="33" s="1"/>
  <c r="T783" i="33" a="1"/>
  <c r="T783" i="33" s="1"/>
  <c r="S783" i="33" a="1"/>
  <c r="S783" i="33" s="1"/>
  <c r="R783" i="33" a="1"/>
  <c r="R783" i="33" s="1"/>
  <c r="Q783" i="33" a="1"/>
  <c r="Q783" i="33" s="1"/>
  <c r="P783" i="33" a="1"/>
  <c r="P783" i="33" s="1"/>
  <c r="O783" i="33" a="1"/>
  <c r="O783" i="33" s="1"/>
  <c r="N783" i="33" a="1"/>
  <c r="N783" i="33" s="1"/>
  <c r="AB782" i="33" a="1"/>
  <c r="AB782" i="33" s="1"/>
  <c r="AA782" i="33" a="1"/>
  <c r="AA782" i="33" s="1"/>
  <c r="Z782" i="33" a="1"/>
  <c r="Z782" i="33" s="1"/>
  <c r="Y782" i="33" a="1"/>
  <c r="Y782" i="33" s="1"/>
  <c r="W782" i="33" a="1"/>
  <c r="W782" i="33" s="1"/>
  <c r="X782" i="33" s="1"/>
  <c r="V782" i="33" a="1"/>
  <c r="V782" i="33" s="1"/>
  <c r="U782" i="33" a="1"/>
  <c r="U782" i="33" s="1"/>
  <c r="T782" i="33" a="1"/>
  <c r="T782" i="33" s="1"/>
  <c r="S782" i="33" a="1"/>
  <c r="S782" i="33" s="1"/>
  <c r="R782" i="33" a="1"/>
  <c r="R782" i="33" s="1"/>
  <c r="Q782" i="33" a="1"/>
  <c r="Q782" i="33" s="1"/>
  <c r="P782" i="33" a="1"/>
  <c r="P782" i="33" s="1"/>
  <c r="O782" i="33" a="1"/>
  <c r="O782" i="33" s="1"/>
  <c r="N782" i="33" a="1"/>
  <c r="N782" i="33" s="1"/>
  <c r="AB781" i="33" a="1"/>
  <c r="AB781" i="33" s="1"/>
  <c r="AA781" i="33" a="1"/>
  <c r="AA781" i="33" s="1"/>
  <c r="Z781" i="33" a="1"/>
  <c r="Z781" i="33" s="1"/>
  <c r="Y781" i="33" a="1"/>
  <c r="Y781" i="33" s="1"/>
  <c r="W781" i="33" a="1"/>
  <c r="W781" i="33" s="1"/>
  <c r="X781" i="33" s="1"/>
  <c r="V781" i="33" a="1"/>
  <c r="V781" i="33" s="1"/>
  <c r="U781" i="33" a="1"/>
  <c r="U781" i="33" s="1"/>
  <c r="T781" i="33" a="1"/>
  <c r="T781" i="33" s="1"/>
  <c r="S781" i="33" a="1"/>
  <c r="S781" i="33" s="1"/>
  <c r="R781" i="33" a="1"/>
  <c r="R781" i="33" s="1"/>
  <c r="Q781" i="33" a="1"/>
  <c r="Q781" i="33" s="1"/>
  <c r="P781" i="33" a="1"/>
  <c r="P781" i="33" s="1"/>
  <c r="O781" i="33" a="1"/>
  <c r="O781" i="33" s="1"/>
  <c r="N781" i="33" a="1"/>
  <c r="N781" i="33" s="1"/>
  <c r="AB780" i="33" a="1"/>
  <c r="AB780" i="33" s="1"/>
  <c r="AA780" i="33" a="1"/>
  <c r="AA780" i="33" s="1"/>
  <c r="Z780" i="33" a="1"/>
  <c r="Z780" i="33" s="1"/>
  <c r="Y780" i="33" a="1"/>
  <c r="Y780" i="33" s="1"/>
  <c r="W780" i="33" a="1"/>
  <c r="W780" i="33" s="1"/>
  <c r="X780" i="33" s="1"/>
  <c r="V780" i="33" a="1"/>
  <c r="V780" i="33" s="1"/>
  <c r="U780" i="33" a="1"/>
  <c r="U780" i="33" s="1"/>
  <c r="T780" i="33" a="1"/>
  <c r="T780" i="33" s="1"/>
  <c r="S780" i="33" a="1"/>
  <c r="S780" i="33" s="1"/>
  <c r="R780" i="33" a="1"/>
  <c r="R780" i="33" s="1"/>
  <c r="Q780" i="33" a="1"/>
  <c r="Q780" i="33" s="1"/>
  <c r="P780" i="33" a="1"/>
  <c r="P780" i="33" s="1"/>
  <c r="O780" i="33" a="1"/>
  <c r="O780" i="33" s="1"/>
  <c r="N780" i="33" a="1"/>
  <c r="N780" i="33" s="1"/>
  <c r="AB779" i="33" a="1"/>
  <c r="AB779" i="33" s="1"/>
  <c r="AA779" i="33" a="1"/>
  <c r="AA779" i="33" s="1"/>
  <c r="Z779" i="33" a="1"/>
  <c r="Z779" i="33" s="1"/>
  <c r="Y779" i="33" a="1"/>
  <c r="Y779" i="33" s="1"/>
  <c r="W779" i="33" a="1"/>
  <c r="W779" i="33" s="1"/>
  <c r="X779" i="33" s="1"/>
  <c r="V779" i="33" a="1"/>
  <c r="V779" i="33" s="1"/>
  <c r="U779" i="33" a="1"/>
  <c r="U779" i="33" s="1"/>
  <c r="T779" i="33" a="1"/>
  <c r="T779" i="33" s="1"/>
  <c r="S779" i="33" a="1"/>
  <c r="S779" i="33" s="1"/>
  <c r="R779" i="33" a="1"/>
  <c r="R779" i="33" s="1"/>
  <c r="Q779" i="33" a="1"/>
  <c r="Q779" i="33" s="1"/>
  <c r="P779" i="33" a="1"/>
  <c r="P779" i="33" s="1"/>
  <c r="O779" i="33" a="1"/>
  <c r="O779" i="33" s="1"/>
  <c r="N779" i="33" a="1"/>
  <c r="N779" i="33" s="1"/>
  <c r="AB778" i="33" a="1"/>
  <c r="AB778" i="33" s="1"/>
  <c r="AA778" i="33" a="1"/>
  <c r="AA778" i="33" s="1"/>
  <c r="Z778" i="33" a="1"/>
  <c r="Z778" i="33" s="1"/>
  <c r="Y778" i="33" a="1"/>
  <c r="Y778" i="33" s="1"/>
  <c r="W778" i="33" a="1"/>
  <c r="W778" i="33" s="1"/>
  <c r="X778" i="33" s="1"/>
  <c r="V778" i="33" a="1"/>
  <c r="V778" i="33" s="1"/>
  <c r="U778" i="33" a="1"/>
  <c r="U778" i="33" s="1"/>
  <c r="T778" i="33" a="1"/>
  <c r="T778" i="33" s="1"/>
  <c r="S778" i="33" a="1"/>
  <c r="S778" i="33" s="1"/>
  <c r="R778" i="33" a="1"/>
  <c r="R778" i="33" s="1"/>
  <c r="Q778" i="33" a="1"/>
  <c r="Q778" i="33" s="1"/>
  <c r="P778" i="33" a="1"/>
  <c r="P778" i="33" s="1"/>
  <c r="O778" i="33" a="1"/>
  <c r="O778" i="33" s="1"/>
  <c r="N778" i="33" a="1"/>
  <c r="N778" i="33" s="1"/>
  <c r="AB777" i="33" a="1"/>
  <c r="AB777" i="33" s="1"/>
  <c r="AA777" i="33" a="1"/>
  <c r="AA777" i="33" s="1"/>
  <c r="Z777" i="33" a="1"/>
  <c r="Z777" i="33" s="1"/>
  <c r="Y777" i="33" a="1"/>
  <c r="Y777" i="33" s="1"/>
  <c r="W777" i="33" a="1"/>
  <c r="W777" i="33" s="1"/>
  <c r="X777" i="33" s="1"/>
  <c r="V777" i="33" a="1"/>
  <c r="V777" i="33" s="1"/>
  <c r="U777" i="33" a="1"/>
  <c r="U777" i="33" s="1"/>
  <c r="T777" i="33" a="1"/>
  <c r="T777" i="33" s="1"/>
  <c r="S777" i="33" a="1"/>
  <c r="S777" i="33" s="1"/>
  <c r="R777" i="33" a="1"/>
  <c r="R777" i="33" s="1"/>
  <c r="Q777" i="33" a="1"/>
  <c r="Q777" i="33" s="1"/>
  <c r="P777" i="33" a="1"/>
  <c r="P777" i="33" s="1"/>
  <c r="O777" i="33" a="1"/>
  <c r="O777" i="33" s="1"/>
  <c r="N777" i="33" a="1"/>
  <c r="N777" i="33" s="1"/>
  <c r="AB776" i="33" a="1"/>
  <c r="AB776" i="33" s="1"/>
  <c r="AA776" i="33" a="1"/>
  <c r="AA776" i="33" s="1"/>
  <c r="Z776" i="33" a="1"/>
  <c r="Z776" i="33" s="1"/>
  <c r="Y776" i="33" a="1"/>
  <c r="Y776" i="33" s="1"/>
  <c r="W776" i="33" a="1"/>
  <c r="W776" i="33" s="1"/>
  <c r="X776" i="33" s="1"/>
  <c r="V776" i="33" a="1"/>
  <c r="V776" i="33" s="1"/>
  <c r="U776" i="33" a="1"/>
  <c r="U776" i="33" s="1"/>
  <c r="T776" i="33" a="1"/>
  <c r="T776" i="33" s="1"/>
  <c r="S776" i="33" a="1"/>
  <c r="S776" i="33" s="1"/>
  <c r="R776" i="33" a="1"/>
  <c r="R776" i="33" s="1"/>
  <c r="Q776" i="33" a="1"/>
  <c r="Q776" i="33" s="1"/>
  <c r="P776" i="33" a="1"/>
  <c r="P776" i="33" s="1"/>
  <c r="O776" i="33" a="1"/>
  <c r="O776" i="33" s="1"/>
  <c r="N776" i="33" a="1"/>
  <c r="N776" i="33" s="1"/>
  <c r="AB775" i="33" a="1"/>
  <c r="AB775" i="33" s="1"/>
  <c r="AA775" i="33" a="1"/>
  <c r="AA775" i="33" s="1"/>
  <c r="Z775" i="33" a="1"/>
  <c r="Z775" i="33" s="1"/>
  <c r="Y775" i="33" a="1"/>
  <c r="Y775" i="33" s="1"/>
  <c r="W775" i="33" a="1"/>
  <c r="W775" i="33" s="1"/>
  <c r="X775" i="33" s="1"/>
  <c r="V775" i="33" a="1"/>
  <c r="V775" i="33" s="1"/>
  <c r="U775" i="33" a="1"/>
  <c r="U775" i="33" s="1"/>
  <c r="T775" i="33" a="1"/>
  <c r="T775" i="33" s="1"/>
  <c r="S775" i="33" a="1"/>
  <c r="S775" i="33" s="1"/>
  <c r="R775" i="33" a="1"/>
  <c r="R775" i="33" s="1"/>
  <c r="Q775" i="33" a="1"/>
  <c r="Q775" i="33" s="1"/>
  <c r="P775" i="33" a="1"/>
  <c r="P775" i="33" s="1"/>
  <c r="O775" i="33" a="1"/>
  <c r="O775" i="33" s="1"/>
  <c r="N775" i="33" a="1"/>
  <c r="N775" i="33" s="1"/>
  <c r="AB774" i="33" a="1"/>
  <c r="AB774" i="33" s="1"/>
  <c r="AA774" i="33" a="1"/>
  <c r="AA774" i="33" s="1"/>
  <c r="Z774" i="33" a="1"/>
  <c r="Z774" i="33" s="1"/>
  <c r="Y774" i="33" a="1"/>
  <c r="Y774" i="33" s="1"/>
  <c r="W774" i="33" a="1"/>
  <c r="W774" i="33" s="1"/>
  <c r="X774" i="33" s="1"/>
  <c r="V774" i="33" a="1"/>
  <c r="V774" i="33" s="1"/>
  <c r="U774" i="33" a="1"/>
  <c r="U774" i="33" s="1"/>
  <c r="T774" i="33" a="1"/>
  <c r="T774" i="33" s="1"/>
  <c r="S774" i="33" a="1"/>
  <c r="S774" i="33" s="1"/>
  <c r="R774" i="33" a="1"/>
  <c r="R774" i="33" s="1"/>
  <c r="Q774" i="33" a="1"/>
  <c r="Q774" i="33" s="1"/>
  <c r="P774" i="33" a="1"/>
  <c r="P774" i="33" s="1"/>
  <c r="O774" i="33" a="1"/>
  <c r="O774" i="33" s="1"/>
  <c r="N774" i="33" a="1"/>
  <c r="N774" i="33" s="1"/>
  <c r="AB773" i="33" a="1"/>
  <c r="AB773" i="33" s="1"/>
  <c r="AA773" i="33" a="1"/>
  <c r="AA773" i="33" s="1"/>
  <c r="Z773" i="33" a="1"/>
  <c r="Z773" i="33" s="1"/>
  <c r="Y773" i="33" a="1"/>
  <c r="Y773" i="33" s="1"/>
  <c r="W773" i="33" a="1"/>
  <c r="W773" i="33" s="1"/>
  <c r="X773" i="33" s="1"/>
  <c r="V773" i="33" a="1"/>
  <c r="V773" i="33" s="1"/>
  <c r="U773" i="33" a="1"/>
  <c r="U773" i="33" s="1"/>
  <c r="T773" i="33" a="1"/>
  <c r="T773" i="33" s="1"/>
  <c r="S773" i="33" a="1"/>
  <c r="S773" i="33" s="1"/>
  <c r="R773" i="33" a="1"/>
  <c r="R773" i="33" s="1"/>
  <c r="Q773" i="33" a="1"/>
  <c r="Q773" i="33" s="1"/>
  <c r="P773" i="33" a="1"/>
  <c r="P773" i="33" s="1"/>
  <c r="O773" i="33" a="1"/>
  <c r="O773" i="33" s="1"/>
  <c r="N773" i="33" a="1"/>
  <c r="N773" i="33" s="1"/>
  <c r="AB772" i="33" a="1"/>
  <c r="AB772" i="33" s="1"/>
  <c r="AA772" i="33" a="1"/>
  <c r="AA772" i="33" s="1"/>
  <c r="Z772" i="33" a="1"/>
  <c r="Z772" i="33" s="1"/>
  <c r="Y772" i="33" a="1"/>
  <c r="Y772" i="33" s="1"/>
  <c r="W772" i="33" a="1"/>
  <c r="W772" i="33" s="1"/>
  <c r="X772" i="33" s="1"/>
  <c r="V772" i="33" a="1"/>
  <c r="V772" i="33" s="1"/>
  <c r="U772" i="33" a="1"/>
  <c r="U772" i="33" s="1"/>
  <c r="T772" i="33" a="1"/>
  <c r="T772" i="33" s="1"/>
  <c r="S772" i="33" a="1"/>
  <c r="S772" i="33" s="1"/>
  <c r="R772" i="33" a="1"/>
  <c r="R772" i="33" s="1"/>
  <c r="Q772" i="33" a="1"/>
  <c r="Q772" i="33" s="1"/>
  <c r="P772" i="33" a="1"/>
  <c r="P772" i="33" s="1"/>
  <c r="O772" i="33" a="1"/>
  <c r="O772" i="33" s="1"/>
  <c r="N772" i="33" a="1"/>
  <c r="N772" i="33" s="1"/>
  <c r="AB771" i="33" a="1"/>
  <c r="AB771" i="33" s="1"/>
  <c r="AA771" i="33" a="1"/>
  <c r="AA771" i="33" s="1"/>
  <c r="Z771" i="33" a="1"/>
  <c r="Z771" i="33" s="1"/>
  <c r="Y771" i="33" a="1"/>
  <c r="Y771" i="33" s="1"/>
  <c r="W771" i="33" a="1"/>
  <c r="W771" i="33" s="1"/>
  <c r="X771" i="33" s="1"/>
  <c r="V771" i="33" a="1"/>
  <c r="V771" i="33" s="1"/>
  <c r="U771" i="33" a="1"/>
  <c r="U771" i="33" s="1"/>
  <c r="T771" i="33" a="1"/>
  <c r="T771" i="33" s="1"/>
  <c r="S771" i="33" a="1"/>
  <c r="S771" i="33" s="1"/>
  <c r="R771" i="33" a="1"/>
  <c r="R771" i="33" s="1"/>
  <c r="Q771" i="33" a="1"/>
  <c r="Q771" i="33" s="1"/>
  <c r="P771" i="33" a="1"/>
  <c r="P771" i="33" s="1"/>
  <c r="O771" i="33" a="1"/>
  <c r="O771" i="33" s="1"/>
  <c r="N771" i="33" a="1"/>
  <c r="N771" i="33" s="1"/>
  <c r="AB770" i="33" a="1"/>
  <c r="AB770" i="33" s="1"/>
  <c r="AA770" i="33" a="1"/>
  <c r="AA770" i="33" s="1"/>
  <c r="Z770" i="33" a="1"/>
  <c r="Z770" i="33" s="1"/>
  <c r="Y770" i="33" a="1"/>
  <c r="Y770" i="33" s="1"/>
  <c r="W770" i="33" a="1"/>
  <c r="W770" i="33" s="1"/>
  <c r="X770" i="33" s="1"/>
  <c r="V770" i="33" a="1"/>
  <c r="V770" i="33" s="1"/>
  <c r="U770" i="33" a="1"/>
  <c r="U770" i="33" s="1"/>
  <c r="T770" i="33" a="1"/>
  <c r="T770" i="33" s="1"/>
  <c r="S770" i="33" a="1"/>
  <c r="S770" i="33" s="1"/>
  <c r="R770" i="33" a="1"/>
  <c r="R770" i="33" s="1"/>
  <c r="Q770" i="33" a="1"/>
  <c r="Q770" i="33" s="1"/>
  <c r="P770" i="33" a="1"/>
  <c r="P770" i="33" s="1"/>
  <c r="O770" i="33" a="1"/>
  <c r="O770" i="33" s="1"/>
  <c r="N770" i="33" a="1"/>
  <c r="N770" i="33" s="1"/>
  <c r="AB769" i="33" a="1"/>
  <c r="AB769" i="33" s="1"/>
  <c r="AA769" i="33" a="1"/>
  <c r="AA769" i="33" s="1"/>
  <c r="Z769" i="33" a="1"/>
  <c r="Z769" i="33" s="1"/>
  <c r="Y769" i="33" a="1"/>
  <c r="Y769" i="33" s="1"/>
  <c r="W769" i="33" a="1"/>
  <c r="W769" i="33" s="1"/>
  <c r="X769" i="33" s="1"/>
  <c r="V769" i="33" a="1"/>
  <c r="V769" i="33" s="1"/>
  <c r="U769" i="33" a="1"/>
  <c r="U769" i="33" s="1"/>
  <c r="T769" i="33" a="1"/>
  <c r="T769" i="33" s="1"/>
  <c r="S769" i="33" a="1"/>
  <c r="S769" i="33" s="1"/>
  <c r="R769" i="33" a="1"/>
  <c r="R769" i="33" s="1"/>
  <c r="Q769" i="33" a="1"/>
  <c r="Q769" i="33" s="1"/>
  <c r="P769" i="33" a="1"/>
  <c r="P769" i="33" s="1"/>
  <c r="O769" i="33" a="1"/>
  <c r="O769" i="33" s="1"/>
  <c r="N769" i="33" a="1"/>
  <c r="N769" i="33" s="1"/>
  <c r="AB768" i="33" a="1"/>
  <c r="AB768" i="33" s="1"/>
  <c r="AA768" i="33" a="1"/>
  <c r="AA768" i="33" s="1"/>
  <c r="Z768" i="33" a="1"/>
  <c r="Z768" i="33" s="1"/>
  <c r="Y768" i="33" a="1"/>
  <c r="Y768" i="33" s="1"/>
  <c r="W768" i="33" a="1"/>
  <c r="W768" i="33" s="1"/>
  <c r="X768" i="33" s="1"/>
  <c r="V768" i="33" a="1"/>
  <c r="V768" i="33" s="1"/>
  <c r="U768" i="33" a="1"/>
  <c r="U768" i="33" s="1"/>
  <c r="T768" i="33" a="1"/>
  <c r="T768" i="33" s="1"/>
  <c r="S768" i="33" a="1"/>
  <c r="S768" i="33" s="1"/>
  <c r="R768" i="33" a="1"/>
  <c r="R768" i="33" s="1"/>
  <c r="Q768" i="33" a="1"/>
  <c r="Q768" i="33" s="1"/>
  <c r="P768" i="33" a="1"/>
  <c r="P768" i="33" s="1"/>
  <c r="O768" i="33" a="1"/>
  <c r="O768" i="33" s="1"/>
  <c r="N768" i="33" a="1"/>
  <c r="N768" i="33" s="1"/>
  <c r="AB767" i="33" a="1"/>
  <c r="AB767" i="33" s="1"/>
  <c r="AA767" i="33" a="1"/>
  <c r="AA767" i="33" s="1"/>
  <c r="Z767" i="33" a="1"/>
  <c r="Z767" i="33" s="1"/>
  <c r="Y767" i="33" a="1"/>
  <c r="Y767" i="33" s="1"/>
  <c r="W767" i="33" a="1"/>
  <c r="W767" i="33" s="1"/>
  <c r="X767" i="33" s="1"/>
  <c r="V767" i="33" a="1"/>
  <c r="V767" i="33" s="1"/>
  <c r="U767" i="33" a="1"/>
  <c r="U767" i="33" s="1"/>
  <c r="T767" i="33" a="1"/>
  <c r="T767" i="33" s="1"/>
  <c r="S767" i="33" a="1"/>
  <c r="S767" i="33" s="1"/>
  <c r="R767" i="33" a="1"/>
  <c r="R767" i="33" s="1"/>
  <c r="Q767" i="33" a="1"/>
  <c r="Q767" i="33" s="1"/>
  <c r="P767" i="33" a="1"/>
  <c r="P767" i="33" s="1"/>
  <c r="O767" i="33" a="1"/>
  <c r="O767" i="33" s="1"/>
  <c r="N767" i="33" a="1"/>
  <c r="N767" i="33" s="1"/>
  <c r="AB766" i="33" a="1"/>
  <c r="AB766" i="33" s="1"/>
  <c r="AA766" i="33" a="1"/>
  <c r="AA766" i="33" s="1"/>
  <c r="Z766" i="33" a="1"/>
  <c r="Z766" i="33" s="1"/>
  <c r="Y766" i="33" a="1"/>
  <c r="Y766" i="33" s="1"/>
  <c r="W766" i="33" a="1"/>
  <c r="W766" i="33" s="1"/>
  <c r="X766" i="33" s="1"/>
  <c r="V766" i="33" a="1"/>
  <c r="V766" i="33" s="1"/>
  <c r="U766" i="33" a="1"/>
  <c r="U766" i="33" s="1"/>
  <c r="T766" i="33" a="1"/>
  <c r="T766" i="33" s="1"/>
  <c r="S766" i="33" a="1"/>
  <c r="S766" i="33" s="1"/>
  <c r="R766" i="33" a="1"/>
  <c r="R766" i="33" s="1"/>
  <c r="Q766" i="33" a="1"/>
  <c r="Q766" i="33" s="1"/>
  <c r="P766" i="33" a="1"/>
  <c r="P766" i="33" s="1"/>
  <c r="O766" i="33" a="1"/>
  <c r="O766" i="33" s="1"/>
  <c r="N766" i="33" a="1"/>
  <c r="N766" i="33" s="1"/>
  <c r="AB765" i="33" a="1"/>
  <c r="AB765" i="33" s="1"/>
  <c r="AA765" i="33" a="1"/>
  <c r="AA765" i="33" s="1"/>
  <c r="Z765" i="33" a="1"/>
  <c r="Z765" i="33" s="1"/>
  <c r="Y765" i="33" a="1"/>
  <c r="Y765" i="33" s="1"/>
  <c r="W765" i="33" a="1"/>
  <c r="W765" i="33" s="1"/>
  <c r="X765" i="33" s="1"/>
  <c r="V765" i="33" a="1"/>
  <c r="V765" i="33" s="1"/>
  <c r="U765" i="33" a="1"/>
  <c r="U765" i="33" s="1"/>
  <c r="T765" i="33" a="1"/>
  <c r="T765" i="33" s="1"/>
  <c r="S765" i="33" a="1"/>
  <c r="S765" i="33" s="1"/>
  <c r="R765" i="33" a="1"/>
  <c r="R765" i="33" s="1"/>
  <c r="Q765" i="33" a="1"/>
  <c r="Q765" i="33" s="1"/>
  <c r="P765" i="33" a="1"/>
  <c r="P765" i="33" s="1"/>
  <c r="O765" i="33" a="1"/>
  <c r="O765" i="33" s="1"/>
  <c r="N765" i="33" a="1"/>
  <c r="N765" i="33" s="1"/>
  <c r="AB764" i="33" a="1"/>
  <c r="AB764" i="33" s="1"/>
  <c r="AA764" i="33" a="1"/>
  <c r="AA764" i="33" s="1"/>
  <c r="Z764" i="33" a="1"/>
  <c r="Z764" i="33" s="1"/>
  <c r="Y764" i="33" a="1"/>
  <c r="Y764" i="33" s="1"/>
  <c r="W764" i="33" a="1"/>
  <c r="W764" i="33" s="1"/>
  <c r="X764" i="33" s="1"/>
  <c r="V764" i="33" a="1"/>
  <c r="V764" i="33" s="1"/>
  <c r="U764" i="33" a="1"/>
  <c r="U764" i="33" s="1"/>
  <c r="T764" i="33" a="1"/>
  <c r="T764" i="33" s="1"/>
  <c r="S764" i="33" a="1"/>
  <c r="S764" i="33" s="1"/>
  <c r="R764" i="33" a="1"/>
  <c r="R764" i="33" s="1"/>
  <c r="Q764" i="33" a="1"/>
  <c r="Q764" i="33" s="1"/>
  <c r="P764" i="33" a="1"/>
  <c r="P764" i="33" s="1"/>
  <c r="O764" i="33" a="1"/>
  <c r="O764" i="33" s="1"/>
  <c r="N764" i="33" a="1"/>
  <c r="N764" i="33" s="1"/>
  <c r="AB763" i="33" a="1"/>
  <c r="AB763" i="33" s="1"/>
  <c r="AA763" i="33" a="1"/>
  <c r="AA763" i="33" s="1"/>
  <c r="Z763" i="33" a="1"/>
  <c r="Z763" i="33" s="1"/>
  <c r="Y763" i="33" a="1"/>
  <c r="Y763" i="33" s="1"/>
  <c r="W763" i="33" a="1"/>
  <c r="W763" i="33" s="1"/>
  <c r="X763" i="33" s="1"/>
  <c r="V763" i="33" a="1"/>
  <c r="V763" i="33" s="1"/>
  <c r="U763" i="33" a="1"/>
  <c r="U763" i="33" s="1"/>
  <c r="T763" i="33" a="1"/>
  <c r="T763" i="33" s="1"/>
  <c r="S763" i="33" a="1"/>
  <c r="S763" i="33" s="1"/>
  <c r="R763" i="33" a="1"/>
  <c r="R763" i="33" s="1"/>
  <c r="Q763" i="33" a="1"/>
  <c r="Q763" i="33" s="1"/>
  <c r="P763" i="33" a="1"/>
  <c r="P763" i="33" s="1"/>
  <c r="O763" i="33" a="1"/>
  <c r="O763" i="33" s="1"/>
  <c r="N763" i="33" a="1"/>
  <c r="N763" i="33" s="1"/>
  <c r="AB762" i="33" a="1"/>
  <c r="AB762" i="33" s="1"/>
  <c r="AA762" i="33" a="1"/>
  <c r="AA762" i="33" s="1"/>
  <c r="Z762" i="33" a="1"/>
  <c r="Z762" i="33" s="1"/>
  <c r="Y762" i="33" a="1"/>
  <c r="Y762" i="33" s="1"/>
  <c r="W762" i="33" a="1"/>
  <c r="W762" i="33" s="1"/>
  <c r="X762" i="33" s="1"/>
  <c r="V762" i="33" a="1"/>
  <c r="V762" i="33" s="1"/>
  <c r="U762" i="33" a="1"/>
  <c r="U762" i="33" s="1"/>
  <c r="T762" i="33" a="1"/>
  <c r="T762" i="33" s="1"/>
  <c r="S762" i="33" a="1"/>
  <c r="S762" i="33" s="1"/>
  <c r="R762" i="33" a="1"/>
  <c r="R762" i="33" s="1"/>
  <c r="Q762" i="33" a="1"/>
  <c r="Q762" i="33" s="1"/>
  <c r="P762" i="33" a="1"/>
  <c r="P762" i="33" s="1"/>
  <c r="O762" i="33" a="1"/>
  <c r="O762" i="33" s="1"/>
  <c r="N762" i="33" a="1"/>
  <c r="N762" i="33" s="1"/>
  <c r="AB761" i="33" a="1"/>
  <c r="AB761" i="33" s="1"/>
  <c r="AA761" i="33" a="1"/>
  <c r="AA761" i="33" s="1"/>
  <c r="Z761" i="33" a="1"/>
  <c r="Z761" i="33" s="1"/>
  <c r="Y761" i="33" a="1"/>
  <c r="Y761" i="33" s="1"/>
  <c r="W761" i="33" a="1"/>
  <c r="W761" i="33" s="1"/>
  <c r="X761" i="33" s="1"/>
  <c r="V761" i="33" a="1"/>
  <c r="V761" i="33" s="1"/>
  <c r="U761" i="33" a="1"/>
  <c r="U761" i="33" s="1"/>
  <c r="T761" i="33" a="1"/>
  <c r="T761" i="33" s="1"/>
  <c r="S761" i="33" a="1"/>
  <c r="S761" i="33" s="1"/>
  <c r="R761" i="33" a="1"/>
  <c r="R761" i="33" s="1"/>
  <c r="Q761" i="33" a="1"/>
  <c r="Q761" i="33" s="1"/>
  <c r="P761" i="33" a="1"/>
  <c r="P761" i="33" s="1"/>
  <c r="O761" i="33" a="1"/>
  <c r="O761" i="33" s="1"/>
  <c r="N761" i="33" a="1"/>
  <c r="N761" i="33" s="1"/>
  <c r="AB760" i="33" a="1"/>
  <c r="AB760" i="33" s="1"/>
  <c r="AA760" i="33" a="1"/>
  <c r="AA760" i="33" s="1"/>
  <c r="Z760" i="33" a="1"/>
  <c r="Z760" i="33" s="1"/>
  <c r="Y760" i="33" a="1"/>
  <c r="Y760" i="33" s="1"/>
  <c r="W760" i="33" a="1"/>
  <c r="W760" i="33" s="1"/>
  <c r="X760" i="33" s="1"/>
  <c r="V760" i="33" a="1"/>
  <c r="V760" i="33" s="1"/>
  <c r="U760" i="33" a="1"/>
  <c r="U760" i="33" s="1"/>
  <c r="T760" i="33" a="1"/>
  <c r="T760" i="33" s="1"/>
  <c r="S760" i="33" a="1"/>
  <c r="S760" i="33" s="1"/>
  <c r="R760" i="33" a="1"/>
  <c r="R760" i="33" s="1"/>
  <c r="Q760" i="33" a="1"/>
  <c r="Q760" i="33" s="1"/>
  <c r="P760" i="33" a="1"/>
  <c r="P760" i="33" s="1"/>
  <c r="O760" i="33" a="1"/>
  <c r="O760" i="33" s="1"/>
  <c r="N760" i="33" a="1"/>
  <c r="N760" i="33" s="1"/>
  <c r="AB759" i="33" a="1"/>
  <c r="AB759" i="33" s="1"/>
  <c r="AA759" i="33" a="1"/>
  <c r="AA759" i="33" s="1"/>
  <c r="Z759" i="33" a="1"/>
  <c r="Z759" i="33" s="1"/>
  <c r="Y759" i="33" a="1"/>
  <c r="Y759" i="33" s="1"/>
  <c r="W759" i="33" a="1"/>
  <c r="W759" i="33" s="1"/>
  <c r="X759" i="33" s="1"/>
  <c r="V759" i="33" a="1"/>
  <c r="V759" i="33" s="1"/>
  <c r="U759" i="33" a="1"/>
  <c r="U759" i="33" s="1"/>
  <c r="T759" i="33" a="1"/>
  <c r="T759" i="33" s="1"/>
  <c r="S759" i="33" a="1"/>
  <c r="S759" i="33" s="1"/>
  <c r="R759" i="33" a="1"/>
  <c r="R759" i="33" s="1"/>
  <c r="Q759" i="33" a="1"/>
  <c r="Q759" i="33" s="1"/>
  <c r="P759" i="33" a="1"/>
  <c r="P759" i="33" s="1"/>
  <c r="O759" i="33" a="1"/>
  <c r="O759" i="33" s="1"/>
  <c r="N759" i="33" a="1"/>
  <c r="N759" i="33" s="1"/>
  <c r="AB758" i="33" a="1"/>
  <c r="AB758" i="33" s="1"/>
  <c r="AA758" i="33" a="1"/>
  <c r="AA758" i="33" s="1"/>
  <c r="Z758" i="33" a="1"/>
  <c r="Z758" i="33" s="1"/>
  <c r="Y758" i="33" a="1"/>
  <c r="Y758" i="33" s="1"/>
  <c r="W758" i="33" a="1"/>
  <c r="W758" i="33" s="1"/>
  <c r="X758" i="33" s="1"/>
  <c r="V758" i="33" a="1"/>
  <c r="V758" i="33" s="1"/>
  <c r="U758" i="33" a="1"/>
  <c r="U758" i="33" s="1"/>
  <c r="T758" i="33" a="1"/>
  <c r="T758" i="33" s="1"/>
  <c r="S758" i="33" a="1"/>
  <c r="S758" i="33" s="1"/>
  <c r="R758" i="33" a="1"/>
  <c r="R758" i="33" s="1"/>
  <c r="Q758" i="33" a="1"/>
  <c r="Q758" i="33" s="1"/>
  <c r="P758" i="33" a="1"/>
  <c r="P758" i="33" s="1"/>
  <c r="O758" i="33" a="1"/>
  <c r="O758" i="33" s="1"/>
  <c r="N758" i="33" a="1"/>
  <c r="N758" i="33" s="1"/>
  <c r="AB757" i="33" a="1"/>
  <c r="AB757" i="33" s="1"/>
  <c r="AA757" i="33" a="1"/>
  <c r="AA757" i="33" s="1"/>
  <c r="Z757" i="33" a="1"/>
  <c r="Z757" i="33" s="1"/>
  <c r="Y757" i="33" a="1"/>
  <c r="Y757" i="33" s="1"/>
  <c r="W757" i="33" a="1"/>
  <c r="W757" i="33" s="1"/>
  <c r="X757" i="33" s="1"/>
  <c r="V757" i="33" a="1"/>
  <c r="V757" i="33" s="1"/>
  <c r="U757" i="33" a="1"/>
  <c r="U757" i="33" s="1"/>
  <c r="T757" i="33" a="1"/>
  <c r="T757" i="33" s="1"/>
  <c r="S757" i="33" a="1"/>
  <c r="S757" i="33" s="1"/>
  <c r="R757" i="33" a="1"/>
  <c r="R757" i="33" s="1"/>
  <c r="Q757" i="33" a="1"/>
  <c r="Q757" i="33" s="1"/>
  <c r="P757" i="33" a="1"/>
  <c r="P757" i="33" s="1"/>
  <c r="O757" i="33" a="1"/>
  <c r="O757" i="33" s="1"/>
  <c r="N757" i="33" a="1"/>
  <c r="N757" i="33" s="1"/>
  <c r="AB756" i="33" a="1"/>
  <c r="AB756" i="33" s="1"/>
  <c r="AA756" i="33" a="1"/>
  <c r="AA756" i="33" s="1"/>
  <c r="Z756" i="33" a="1"/>
  <c r="Z756" i="33" s="1"/>
  <c r="Y756" i="33" a="1"/>
  <c r="Y756" i="33" s="1"/>
  <c r="W756" i="33" a="1"/>
  <c r="W756" i="33" s="1"/>
  <c r="X756" i="33" s="1"/>
  <c r="V756" i="33" a="1"/>
  <c r="V756" i="33" s="1"/>
  <c r="U756" i="33" a="1"/>
  <c r="U756" i="33" s="1"/>
  <c r="T756" i="33" a="1"/>
  <c r="T756" i="33" s="1"/>
  <c r="S756" i="33" a="1"/>
  <c r="S756" i="33" s="1"/>
  <c r="R756" i="33" a="1"/>
  <c r="R756" i="33" s="1"/>
  <c r="Q756" i="33" a="1"/>
  <c r="Q756" i="33" s="1"/>
  <c r="P756" i="33" a="1"/>
  <c r="P756" i="33" s="1"/>
  <c r="O756" i="33" a="1"/>
  <c r="O756" i="33" s="1"/>
  <c r="N756" i="33" a="1"/>
  <c r="N756" i="33" s="1"/>
  <c r="AB755" i="33" a="1"/>
  <c r="AB755" i="33" s="1"/>
  <c r="AA755" i="33" a="1"/>
  <c r="AA755" i="33" s="1"/>
  <c r="Z755" i="33" a="1"/>
  <c r="Z755" i="33" s="1"/>
  <c r="Y755" i="33" a="1"/>
  <c r="Y755" i="33" s="1"/>
  <c r="W755" i="33" a="1"/>
  <c r="W755" i="33" s="1"/>
  <c r="X755" i="33" s="1"/>
  <c r="V755" i="33" a="1"/>
  <c r="V755" i="33" s="1"/>
  <c r="U755" i="33" a="1"/>
  <c r="U755" i="33" s="1"/>
  <c r="T755" i="33" a="1"/>
  <c r="T755" i="33" s="1"/>
  <c r="S755" i="33" a="1"/>
  <c r="S755" i="33" s="1"/>
  <c r="R755" i="33" a="1"/>
  <c r="R755" i="33" s="1"/>
  <c r="Q755" i="33" a="1"/>
  <c r="Q755" i="33" s="1"/>
  <c r="P755" i="33" a="1"/>
  <c r="P755" i="33" s="1"/>
  <c r="O755" i="33" a="1"/>
  <c r="O755" i="33" s="1"/>
  <c r="N755" i="33" a="1"/>
  <c r="N755" i="33" s="1"/>
  <c r="AB754" i="33" a="1"/>
  <c r="AB754" i="33" s="1"/>
  <c r="AA754" i="33" a="1"/>
  <c r="AA754" i="33" s="1"/>
  <c r="Z754" i="33" a="1"/>
  <c r="Z754" i="33" s="1"/>
  <c r="Y754" i="33" a="1"/>
  <c r="Y754" i="33" s="1"/>
  <c r="W754" i="33" a="1"/>
  <c r="W754" i="33" s="1"/>
  <c r="X754" i="33" s="1"/>
  <c r="V754" i="33" a="1"/>
  <c r="V754" i="33" s="1"/>
  <c r="U754" i="33" a="1"/>
  <c r="U754" i="33" s="1"/>
  <c r="T754" i="33" a="1"/>
  <c r="T754" i="33" s="1"/>
  <c r="S754" i="33" a="1"/>
  <c r="S754" i="33" s="1"/>
  <c r="R754" i="33" a="1"/>
  <c r="R754" i="33" s="1"/>
  <c r="Q754" i="33" a="1"/>
  <c r="Q754" i="33" s="1"/>
  <c r="P754" i="33" a="1"/>
  <c r="P754" i="33" s="1"/>
  <c r="O754" i="33" a="1"/>
  <c r="O754" i="33" s="1"/>
  <c r="N754" i="33" a="1"/>
  <c r="N754" i="33" s="1"/>
  <c r="AB753" i="33" a="1"/>
  <c r="AB753" i="33" s="1"/>
  <c r="AA753" i="33" a="1"/>
  <c r="AA753" i="33" s="1"/>
  <c r="Z753" i="33" a="1"/>
  <c r="Z753" i="33" s="1"/>
  <c r="Y753" i="33" a="1"/>
  <c r="Y753" i="33" s="1"/>
  <c r="W753" i="33" a="1"/>
  <c r="W753" i="33" s="1"/>
  <c r="X753" i="33" s="1"/>
  <c r="V753" i="33" a="1"/>
  <c r="V753" i="33" s="1"/>
  <c r="U753" i="33" a="1"/>
  <c r="U753" i="33" s="1"/>
  <c r="T753" i="33" a="1"/>
  <c r="T753" i="33" s="1"/>
  <c r="S753" i="33" a="1"/>
  <c r="S753" i="33" s="1"/>
  <c r="R753" i="33" a="1"/>
  <c r="R753" i="33" s="1"/>
  <c r="Q753" i="33" a="1"/>
  <c r="Q753" i="33" s="1"/>
  <c r="P753" i="33" a="1"/>
  <c r="P753" i="33" s="1"/>
  <c r="O753" i="33" a="1"/>
  <c r="O753" i="33" s="1"/>
  <c r="N753" i="33" a="1"/>
  <c r="N753" i="33" s="1"/>
  <c r="AB752" i="33" a="1"/>
  <c r="AB752" i="33" s="1"/>
  <c r="AA752" i="33" a="1"/>
  <c r="AA752" i="33" s="1"/>
  <c r="Z752" i="33" a="1"/>
  <c r="Z752" i="33" s="1"/>
  <c r="Y752" i="33" a="1"/>
  <c r="Y752" i="33" s="1"/>
  <c r="W752" i="33" a="1"/>
  <c r="W752" i="33" s="1"/>
  <c r="X752" i="33" s="1"/>
  <c r="V752" i="33" a="1"/>
  <c r="V752" i="33" s="1"/>
  <c r="U752" i="33" a="1"/>
  <c r="U752" i="33" s="1"/>
  <c r="T752" i="33" a="1"/>
  <c r="T752" i="33" s="1"/>
  <c r="S752" i="33" a="1"/>
  <c r="S752" i="33" s="1"/>
  <c r="R752" i="33" a="1"/>
  <c r="R752" i="33" s="1"/>
  <c r="Q752" i="33" a="1"/>
  <c r="Q752" i="33" s="1"/>
  <c r="P752" i="33" a="1"/>
  <c r="P752" i="33" s="1"/>
  <c r="O752" i="33" a="1"/>
  <c r="O752" i="33" s="1"/>
  <c r="N752" i="33" a="1"/>
  <c r="N752" i="33" s="1"/>
  <c r="AB751" i="33" a="1"/>
  <c r="AB751" i="33" s="1"/>
  <c r="AA751" i="33" a="1"/>
  <c r="AA751" i="33" s="1"/>
  <c r="Z751" i="33" a="1"/>
  <c r="Z751" i="33" s="1"/>
  <c r="Y751" i="33" a="1"/>
  <c r="Y751" i="33" s="1"/>
  <c r="W751" i="33" a="1"/>
  <c r="W751" i="33" s="1"/>
  <c r="X751" i="33" s="1"/>
  <c r="V751" i="33" a="1"/>
  <c r="V751" i="33" s="1"/>
  <c r="U751" i="33" a="1"/>
  <c r="U751" i="33" s="1"/>
  <c r="T751" i="33" a="1"/>
  <c r="T751" i="33" s="1"/>
  <c r="S751" i="33" a="1"/>
  <c r="S751" i="33" s="1"/>
  <c r="R751" i="33" a="1"/>
  <c r="R751" i="33" s="1"/>
  <c r="Q751" i="33" a="1"/>
  <c r="Q751" i="33" s="1"/>
  <c r="P751" i="33" a="1"/>
  <c r="P751" i="33" s="1"/>
  <c r="O751" i="33" a="1"/>
  <c r="O751" i="33" s="1"/>
  <c r="N751" i="33" a="1"/>
  <c r="N751" i="33" s="1"/>
  <c r="AB750" i="33" a="1"/>
  <c r="AB750" i="33" s="1"/>
  <c r="AA750" i="33" a="1"/>
  <c r="AA750" i="33" s="1"/>
  <c r="Z750" i="33" a="1"/>
  <c r="Z750" i="33" s="1"/>
  <c r="Y750" i="33" a="1"/>
  <c r="Y750" i="33" s="1"/>
  <c r="W750" i="33" a="1"/>
  <c r="W750" i="33" s="1"/>
  <c r="X750" i="33" s="1"/>
  <c r="V750" i="33" a="1"/>
  <c r="V750" i="33" s="1"/>
  <c r="U750" i="33" a="1"/>
  <c r="U750" i="33" s="1"/>
  <c r="T750" i="33" a="1"/>
  <c r="T750" i="33" s="1"/>
  <c r="S750" i="33" a="1"/>
  <c r="S750" i="33" s="1"/>
  <c r="R750" i="33" a="1"/>
  <c r="R750" i="33" s="1"/>
  <c r="Q750" i="33" a="1"/>
  <c r="Q750" i="33" s="1"/>
  <c r="P750" i="33" a="1"/>
  <c r="P750" i="33" s="1"/>
  <c r="O750" i="33" a="1"/>
  <c r="O750" i="33" s="1"/>
  <c r="N750" i="33" a="1"/>
  <c r="N750" i="33" s="1"/>
  <c r="AB749" i="33" a="1"/>
  <c r="AB749" i="33" s="1"/>
  <c r="AA749" i="33" a="1"/>
  <c r="AA749" i="33" s="1"/>
  <c r="Z749" i="33" a="1"/>
  <c r="Z749" i="33" s="1"/>
  <c r="Y749" i="33" a="1"/>
  <c r="Y749" i="33" s="1"/>
  <c r="W749" i="33" a="1"/>
  <c r="W749" i="33" s="1"/>
  <c r="X749" i="33" s="1"/>
  <c r="V749" i="33" a="1"/>
  <c r="V749" i="33" s="1"/>
  <c r="U749" i="33" a="1"/>
  <c r="U749" i="33" s="1"/>
  <c r="T749" i="33" a="1"/>
  <c r="T749" i="33" s="1"/>
  <c r="S749" i="33" a="1"/>
  <c r="S749" i="33" s="1"/>
  <c r="R749" i="33" a="1"/>
  <c r="R749" i="33" s="1"/>
  <c r="Q749" i="33" a="1"/>
  <c r="Q749" i="33" s="1"/>
  <c r="P749" i="33" a="1"/>
  <c r="P749" i="33" s="1"/>
  <c r="O749" i="33" a="1"/>
  <c r="O749" i="33" s="1"/>
  <c r="N749" i="33" a="1"/>
  <c r="N749" i="33" s="1"/>
  <c r="AB748" i="33" a="1"/>
  <c r="AB748" i="33" s="1"/>
  <c r="AA748" i="33" a="1"/>
  <c r="AA748" i="33" s="1"/>
  <c r="Z748" i="33" a="1"/>
  <c r="Z748" i="33" s="1"/>
  <c r="Y748" i="33" a="1"/>
  <c r="Y748" i="33" s="1"/>
  <c r="W748" i="33" a="1"/>
  <c r="W748" i="33" s="1"/>
  <c r="X748" i="33" s="1"/>
  <c r="V748" i="33" a="1"/>
  <c r="V748" i="33" s="1"/>
  <c r="U748" i="33" a="1"/>
  <c r="U748" i="33" s="1"/>
  <c r="T748" i="33" a="1"/>
  <c r="T748" i="33" s="1"/>
  <c r="S748" i="33" a="1"/>
  <c r="S748" i="33" s="1"/>
  <c r="R748" i="33" a="1"/>
  <c r="R748" i="33" s="1"/>
  <c r="Q748" i="33" a="1"/>
  <c r="Q748" i="33" s="1"/>
  <c r="P748" i="33" a="1"/>
  <c r="P748" i="33" s="1"/>
  <c r="O748" i="33" a="1"/>
  <c r="O748" i="33" s="1"/>
  <c r="N748" i="33" a="1"/>
  <c r="N748" i="33" s="1"/>
  <c r="AB747" i="33" a="1"/>
  <c r="AB747" i="33" s="1"/>
  <c r="AA747" i="33" a="1"/>
  <c r="AA747" i="33" s="1"/>
  <c r="Z747" i="33" a="1"/>
  <c r="Z747" i="33" s="1"/>
  <c r="Y747" i="33" a="1"/>
  <c r="Y747" i="33" s="1"/>
  <c r="W747" i="33" a="1"/>
  <c r="W747" i="33" s="1"/>
  <c r="X747" i="33" s="1"/>
  <c r="V747" i="33" a="1"/>
  <c r="V747" i="33" s="1"/>
  <c r="U747" i="33" a="1"/>
  <c r="U747" i="33" s="1"/>
  <c r="T747" i="33" a="1"/>
  <c r="T747" i="33" s="1"/>
  <c r="S747" i="33" a="1"/>
  <c r="S747" i="33" s="1"/>
  <c r="R747" i="33" a="1"/>
  <c r="R747" i="33" s="1"/>
  <c r="Q747" i="33" a="1"/>
  <c r="Q747" i="33" s="1"/>
  <c r="P747" i="33" a="1"/>
  <c r="P747" i="33" s="1"/>
  <c r="O747" i="33" a="1"/>
  <c r="O747" i="33" s="1"/>
  <c r="N747" i="33" a="1"/>
  <c r="N747" i="33" s="1"/>
  <c r="AB746" i="33" a="1"/>
  <c r="AB746" i="33" s="1"/>
  <c r="AA746" i="33" a="1"/>
  <c r="AA746" i="33" s="1"/>
  <c r="Z746" i="33" a="1"/>
  <c r="Z746" i="33" s="1"/>
  <c r="Y746" i="33" a="1"/>
  <c r="Y746" i="33" s="1"/>
  <c r="W746" i="33" a="1"/>
  <c r="W746" i="33" s="1"/>
  <c r="X746" i="33" s="1"/>
  <c r="V746" i="33" a="1"/>
  <c r="V746" i="33" s="1"/>
  <c r="U746" i="33" a="1"/>
  <c r="U746" i="33" s="1"/>
  <c r="T746" i="33" a="1"/>
  <c r="T746" i="33" s="1"/>
  <c r="S746" i="33" a="1"/>
  <c r="S746" i="33" s="1"/>
  <c r="R746" i="33" a="1"/>
  <c r="R746" i="33" s="1"/>
  <c r="Q746" i="33" a="1"/>
  <c r="Q746" i="33" s="1"/>
  <c r="P746" i="33" a="1"/>
  <c r="P746" i="33" s="1"/>
  <c r="O746" i="33" a="1"/>
  <c r="O746" i="33" s="1"/>
  <c r="N746" i="33" a="1"/>
  <c r="N746" i="33" s="1"/>
  <c r="AB745" i="33" a="1"/>
  <c r="AB745" i="33" s="1"/>
  <c r="AA745" i="33" a="1"/>
  <c r="AA745" i="33" s="1"/>
  <c r="Z745" i="33" a="1"/>
  <c r="Z745" i="33" s="1"/>
  <c r="Y745" i="33" a="1"/>
  <c r="Y745" i="33" s="1"/>
  <c r="W745" i="33" a="1"/>
  <c r="W745" i="33" s="1"/>
  <c r="X745" i="33" s="1"/>
  <c r="V745" i="33" a="1"/>
  <c r="V745" i="33" s="1"/>
  <c r="U745" i="33" a="1"/>
  <c r="U745" i="33" s="1"/>
  <c r="T745" i="33" a="1"/>
  <c r="T745" i="33" s="1"/>
  <c r="S745" i="33" a="1"/>
  <c r="S745" i="33" s="1"/>
  <c r="R745" i="33" a="1"/>
  <c r="R745" i="33" s="1"/>
  <c r="Q745" i="33" a="1"/>
  <c r="Q745" i="33" s="1"/>
  <c r="P745" i="33" a="1"/>
  <c r="P745" i="33" s="1"/>
  <c r="O745" i="33" a="1"/>
  <c r="O745" i="33" s="1"/>
  <c r="N745" i="33" a="1"/>
  <c r="N745" i="33" s="1"/>
  <c r="AB744" i="33" a="1"/>
  <c r="AB744" i="33" s="1"/>
  <c r="AA744" i="33" a="1"/>
  <c r="AA744" i="33" s="1"/>
  <c r="Z744" i="33" a="1"/>
  <c r="Z744" i="33" s="1"/>
  <c r="Y744" i="33" a="1"/>
  <c r="Y744" i="33" s="1"/>
  <c r="W744" i="33" a="1"/>
  <c r="W744" i="33" s="1"/>
  <c r="X744" i="33" s="1"/>
  <c r="V744" i="33" a="1"/>
  <c r="V744" i="33" s="1"/>
  <c r="U744" i="33" a="1"/>
  <c r="U744" i="33" s="1"/>
  <c r="T744" i="33" a="1"/>
  <c r="T744" i="33" s="1"/>
  <c r="S744" i="33" a="1"/>
  <c r="S744" i="33" s="1"/>
  <c r="R744" i="33" a="1"/>
  <c r="R744" i="33" s="1"/>
  <c r="Q744" i="33" a="1"/>
  <c r="Q744" i="33" s="1"/>
  <c r="P744" i="33" a="1"/>
  <c r="P744" i="33" s="1"/>
  <c r="O744" i="33" a="1"/>
  <c r="O744" i="33" s="1"/>
  <c r="N744" i="33" a="1"/>
  <c r="N744" i="33" s="1"/>
  <c r="AB743" i="33" a="1"/>
  <c r="AB743" i="33" s="1"/>
  <c r="AA743" i="33" a="1"/>
  <c r="AA743" i="33" s="1"/>
  <c r="Z743" i="33" a="1"/>
  <c r="Z743" i="33" s="1"/>
  <c r="Y743" i="33" a="1"/>
  <c r="Y743" i="33" s="1"/>
  <c r="W743" i="33" a="1"/>
  <c r="W743" i="33" s="1"/>
  <c r="X743" i="33" s="1"/>
  <c r="V743" i="33" a="1"/>
  <c r="V743" i="33" s="1"/>
  <c r="U743" i="33" a="1"/>
  <c r="U743" i="33" s="1"/>
  <c r="T743" i="33" a="1"/>
  <c r="T743" i="33" s="1"/>
  <c r="S743" i="33" a="1"/>
  <c r="S743" i="33" s="1"/>
  <c r="R743" i="33" a="1"/>
  <c r="R743" i="33" s="1"/>
  <c r="Q743" i="33" a="1"/>
  <c r="Q743" i="33" s="1"/>
  <c r="P743" i="33" a="1"/>
  <c r="P743" i="33" s="1"/>
  <c r="O743" i="33" a="1"/>
  <c r="O743" i="33" s="1"/>
  <c r="N743" i="33" a="1"/>
  <c r="N743" i="33" s="1"/>
  <c r="AB742" i="33" a="1"/>
  <c r="AB742" i="33" s="1"/>
  <c r="AA742" i="33" a="1"/>
  <c r="AA742" i="33" s="1"/>
  <c r="Z742" i="33" a="1"/>
  <c r="Z742" i="33" s="1"/>
  <c r="Y742" i="33" a="1"/>
  <c r="Y742" i="33" s="1"/>
  <c r="W742" i="33" a="1"/>
  <c r="W742" i="33" s="1"/>
  <c r="X742" i="33" s="1"/>
  <c r="V742" i="33" a="1"/>
  <c r="V742" i="33" s="1"/>
  <c r="U742" i="33" a="1"/>
  <c r="U742" i="33" s="1"/>
  <c r="T742" i="33" a="1"/>
  <c r="T742" i="33" s="1"/>
  <c r="S742" i="33" a="1"/>
  <c r="S742" i="33" s="1"/>
  <c r="R742" i="33" a="1"/>
  <c r="R742" i="33" s="1"/>
  <c r="Q742" i="33" a="1"/>
  <c r="Q742" i="33" s="1"/>
  <c r="P742" i="33" a="1"/>
  <c r="P742" i="33" s="1"/>
  <c r="O742" i="33" a="1"/>
  <c r="O742" i="33" s="1"/>
  <c r="N742" i="33" a="1"/>
  <c r="N742" i="33" s="1"/>
  <c r="AB741" i="33" a="1"/>
  <c r="AB741" i="33" s="1"/>
  <c r="AA741" i="33" a="1"/>
  <c r="AA741" i="33" s="1"/>
  <c r="Z741" i="33" a="1"/>
  <c r="Z741" i="33" s="1"/>
  <c r="Y741" i="33" a="1"/>
  <c r="Y741" i="33" s="1"/>
  <c r="W741" i="33" a="1"/>
  <c r="W741" i="33" s="1"/>
  <c r="X741" i="33" s="1"/>
  <c r="V741" i="33" a="1"/>
  <c r="V741" i="33" s="1"/>
  <c r="U741" i="33" a="1"/>
  <c r="U741" i="33" s="1"/>
  <c r="T741" i="33" a="1"/>
  <c r="T741" i="33" s="1"/>
  <c r="S741" i="33" a="1"/>
  <c r="S741" i="33" s="1"/>
  <c r="R741" i="33" a="1"/>
  <c r="R741" i="33" s="1"/>
  <c r="Q741" i="33" a="1"/>
  <c r="Q741" i="33" s="1"/>
  <c r="P741" i="33" a="1"/>
  <c r="P741" i="33" s="1"/>
  <c r="O741" i="33" a="1"/>
  <c r="O741" i="33" s="1"/>
  <c r="N741" i="33" a="1"/>
  <c r="N741" i="33" s="1"/>
  <c r="AB740" i="33" a="1"/>
  <c r="AB740" i="33" s="1"/>
  <c r="AA740" i="33" a="1"/>
  <c r="AA740" i="33" s="1"/>
  <c r="Z740" i="33" a="1"/>
  <c r="Z740" i="33" s="1"/>
  <c r="Y740" i="33" a="1"/>
  <c r="Y740" i="33" s="1"/>
  <c r="W740" i="33" a="1"/>
  <c r="W740" i="33" s="1"/>
  <c r="X740" i="33" s="1"/>
  <c r="V740" i="33" a="1"/>
  <c r="V740" i="33" s="1"/>
  <c r="U740" i="33" a="1"/>
  <c r="U740" i="33" s="1"/>
  <c r="T740" i="33" a="1"/>
  <c r="T740" i="33" s="1"/>
  <c r="S740" i="33" a="1"/>
  <c r="S740" i="33" s="1"/>
  <c r="R740" i="33" a="1"/>
  <c r="R740" i="33" s="1"/>
  <c r="Q740" i="33" a="1"/>
  <c r="Q740" i="33" s="1"/>
  <c r="P740" i="33" a="1"/>
  <c r="P740" i="33" s="1"/>
  <c r="O740" i="33" a="1"/>
  <c r="O740" i="33" s="1"/>
  <c r="N740" i="33" a="1"/>
  <c r="N740" i="33" s="1"/>
  <c r="AB739" i="33" a="1"/>
  <c r="AB739" i="33" s="1"/>
  <c r="AA739" i="33" a="1"/>
  <c r="AA739" i="33" s="1"/>
  <c r="Z739" i="33" a="1"/>
  <c r="Z739" i="33" s="1"/>
  <c r="Y739" i="33" a="1"/>
  <c r="Y739" i="33" s="1"/>
  <c r="W739" i="33" a="1"/>
  <c r="W739" i="33" s="1"/>
  <c r="X739" i="33" s="1"/>
  <c r="V739" i="33" a="1"/>
  <c r="V739" i="33" s="1"/>
  <c r="U739" i="33" a="1"/>
  <c r="U739" i="33" s="1"/>
  <c r="T739" i="33" a="1"/>
  <c r="T739" i="33" s="1"/>
  <c r="S739" i="33" a="1"/>
  <c r="S739" i="33" s="1"/>
  <c r="R739" i="33" a="1"/>
  <c r="R739" i="33" s="1"/>
  <c r="Q739" i="33" a="1"/>
  <c r="Q739" i="33" s="1"/>
  <c r="P739" i="33" a="1"/>
  <c r="P739" i="33" s="1"/>
  <c r="O739" i="33" a="1"/>
  <c r="O739" i="33" s="1"/>
  <c r="N739" i="33" a="1"/>
  <c r="N739" i="33" s="1"/>
  <c r="AB738" i="33" a="1"/>
  <c r="AB738" i="33" s="1"/>
  <c r="AA738" i="33" a="1"/>
  <c r="AA738" i="33" s="1"/>
  <c r="Z738" i="33" a="1"/>
  <c r="Z738" i="33" s="1"/>
  <c r="Y738" i="33" a="1"/>
  <c r="Y738" i="33" s="1"/>
  <c r="W738" i="33" a="1"/>
  <c r="W738" i="33" s="1"/>
  <c r="X738" i="33" s="1"/>
  <c r="V738" i="33" a="1"/>
  <c r="V738" i="33" s="1"/>
  <c r="U738" i="33" a="1"/>
  <c r="U738" i="33" s="1"/>
  <c r="T738" i="33" a="1"/>
  <c r="T738" i="33" s="1"/>
  <c r="S738" i="33" a="1"/>
  <c r="S738" i="33" s="1"/>
  <c r="R738" i="33" a="1"/>
  <c r="R738" i="33" s="1"/>
  <c r="Q738" i="33" a="1"/>
  <c r="Q738" i="33" s="1"/>
  <c r="P738" i="33" a="1"/>
  <c r="P738" i="33" s="1"/>
  <c r="O738" i="33" a="1"/>
  <c r="O738" i="33" s="1"/>
  <c r="N738" i="33" a="1"/>
  <c r="N738" i="33" s="1"/>
  <c r="AB737" i="33" a="1"/>
  <c r="AB737" i="33" s="1"/>
  <c r="AA737" i="33" a="1"/>
  <c r="AA737" i="33" s="1"/>
  <c r="Z737" i="33" a="1"/>
  <c r="Z737" i="33" s="1"/>
  <c r="Y737" i="33" a="1"/>
  <c r="Y737" i="33" s="1"/>
  <c r="W737" i="33" a="1"/>
  <c r="W737" i="33" s="1"/>
  <c r="X737" i="33" s="1"/>
  <c r="V737" i="33" a="1"/>
  <c r="V737" i="33" s="1"/>
  <c r="U737" i="33" a="1"/>
  <c r="U737" i="33" s="1"/>
  <c r="T737" i="33" a="1"/>
  <c r="T737" i="33" s="1"/>
  <c r="S737" i="33" a="1"/>
  <c r="S737" i="33" s="1"/>
  <c r="R737" i="33" a="1"/>
  <c r="R737" i="33" s="1"/>
  <c r="Q737" i="33" a="1"/>
  <c r="Q737" i="33" s="1"/>
  <c r="P737" i="33" a="1"/>
  <c r="P737" i="33" s="1"/>
  <c r="O737" i="33" a="1"/>
  <c r="O737" i="33" s="1"/>
  <c r="N737" i="33" a="1"/>
  <c r="N737" i="33" s="1"/>
  <c r="AB736" i="33" a="1"/>
  <c r="AB736" i="33" s="1"/>
  <c r="AA736" i="33" a="1"/>
  <c r="AA736" i="33" s="1"/>
  <c r="Z736" i="33" a="1"/>
  <c r="Z736" i="33" s="1"/>
  <c r="Y736" i="33" a="1"/>
  <c r="Y736" i="33" s="1"/>
  <c r="W736" i="33" a="1"/>
  <c r="W736" i="33" s="1"/>
  <c r="X736" i="33" s="1"/>
  <c r="V736" i="33" a="1"/>
  <c r="V736" i="33" s="1"/>
  <c r="U736" i="33" a="1"/>
  <c r="U736" i="33" s="1"/>
  <c r="T736" i="33" a="1"/>
  <c r="T736" i="33" s="1"/>
  <c r="S736" i="33" a="1"/>
  <c r="S736" i="33" s="1"/>
  <c r="R736" i="33" a="1"/>
  <c r="R736" i="33" s="1"/>
  <c r="Q736" i="33" a="1"/>
  <c r="Q736" i="33" s="1"/>
  <c r="P736" i="33" a="1"/>
  <c r="P736" i="33" s="1"/>
  <c r="O736" i="33" a="1"/>
  <c r="O736" i="33" s="1"/>
  <c r="N736" i="33" a="1"/>
  <c r="N736" i="33" s="1"/>
  <c r="AB735" i="33" a="1"/>
  <c r="AB735" i="33" s="1"/>
  <c r="AA735" i="33" a="1"/>
  <c r="AA735" i="33" s="1"/>
  <c r="Z735" i="33" a="1"/>
  <c r="Z735" i="33" s="1"/>
  <c r="Y735" i="33" a="1"/>
  <c r="Y735" i="33" s="1"/>
  <c r="W735" i="33" a="1"/>
  <c r="W735" i="33" s="1"/>
  <c r="X735" i="33" s="1"/>
  <c r="V735" i="33" a="1"/>
  <c r="V735" i="33" s="1"/>
  <c r="U735" i="33" a="1"/>
  <c r="U735" i="33" s="1"/>
  <c r="T735" i="33" a="1"/>
  <c r="T735" i="33" s="1"/>
  <c r="S735" i="33" a="1"/>
  <c r="S735" i="33" s="1"/>
  <c r="R735" i="33" a="1"/>
  <c r="R735" i="33" s="1"/>
  <c r="Q735" i="33" a="1"/>
  <c r="Q735" i="33" s="1"/>
  <c r="P735" i="33" a="1"/>
  <c r="P735" i="33" s="1"/>
  <c r="O735" i="33" a="1"/>
  <c r="O735" i="33" s="1"/>
  <c r="N735" i="33" a="1"/>
  <c r="N735" i="33" s="1"/>
  <c r="AB734" i="33" a="1"/>
  <c r="AB734" i="33" s="1"/>
  <c r="AA734" i="33" a="1"/>
  <c r="AA734" i="33" s="1"/>
  <c r="Z734" i="33" a="1"/>
  <c r="Z734" i="33" s="1"/>
  <c r="Y734" i="33" a="1"/>
  <c r="Y734" i="33" s="1"/>
  <c r="W734" i="33" a="1"/>
  <c r="W734" i="33" s="1"/>
  <c r="X734" i="33" s="1"/>
  <c r="V734" i="33" a="1"/>
  <c r="V734" i="33" s="1"/>
  <c r="U734" i="33" a="1"/>
  <c r="U734" i="33" s="1"/>
  <c r="T734" i="33" a="1"/>
  <c r="T734" i="33" s="1"/>
  <c r="S734" i="33" a="1"/>
  <c r="S734" i="33" s="1"/>
  <c r="R734" i="33" a="1"/>
  <c r="R734" i="33" s="1"/>
  <c r="Q734" i="33" a="1"/>
  <c r="Q734" i="33" s="1"/>
  <c r="P734" i="33" a="1"/>
  <c r="P734" i="33" s="1"/>
  <c r="O734" i="33" a="1"/>
  <c r="O734" i="33" s="1"/>
  <c r="N734" i="33" a="1"/>
  <c r="N734" i="33" s="1"/>
  <c r="AB733" i="33" a="1"/>
  <c r="AB733" i="33" s="1"/>
  <c r="AA733" i="33" a="1"/>
  <c r="AA733" i="33" s="1"/>
  <c r="Z733" i="33" a="1"/>
  <c r="Z733" i="33" s="1"/>
  <c r="Y733" i="33" a="1"/>
  <c r="Y733" i="33" s="1"/>
  <c r="W733" i="33" a="1"/>
  <c r="W733" i="33" s="1"/>
  <c r="X733" i="33" s="1"/>
  <c r="V733" i="33" a="1"/>
  <c r="V733" i="33" s="1"/>
  <c r="U733" i="33" a="1"/>
  <c r="U733" i="33" s="1"/>
  <c r="T733" i="33" a="1"/>
  <c r="T733" i="33" s="1"/>
  <c r="S733" i="33" a="1"/>
  <c r="S733" i="33" s="1"/>
  <c r="R733" i="33" a="1"/>
  <c r="R733" i="33" s="1"/>
  <c r="Q733" i="33" a="1"/>
  <c r="Q733" i="33" s="1"/>
  <c r="P733" i="33" a="1"/>
  <c r="P733" i="33" s="1"/>
  <c r="O733" i="33" a="1"/>
  <c r="O733" i="33" s="1"/>
  <c r="N733" i="33" a="1"/>
  <c r="N733" i="33" s="1"/>
  <c r="AB732" i="33" a="1"/>
  <c r="AB732" i="33" s="1"/>
  <c r="AA732" i="33" a="1"/>
  <c r="AA732" i="33" s="1"/>
  <c r="Z732" i="33" a="1"/>
  <c r="Z732" i="33" s="1"/>
  <c r="Y732" i="33" a="1"/>
  <c r="Y732" i="33" s="1"/>
  <c r="W732" i="33" a="1"/>
  <c r="W732" i="33" s="1"/>
  <c r="X732" i="33" s="1"/>
  <c r="V732" i="33" a="1"/>
  <c r="V732" i="33" s="1"/>
  <c r="U732" i="33" a="1"/>
  <c r="U732" i="33" s="1"/>
  <c r="T732" i="33" a="1"/>
  <c r="T732" i="33" s="1"/>
  <c r="S732" i="33" a="1"/>
  <c r="S732" i="33" s="1"/>
  <c r="R732" i="33" a="1"/>
  <c r="R732" i="33" s="1"/>
  <c r="Q732" i="33" a="1"/>
  <c r="Q732" i="33" s="1"/>
  <c r="P732" i="33" a="1"/>
  <c r="P732" i="33" s="1"/>
  <c r="O732" i="33" a="1"/>
  <c r="O732" i="33" s="1"/>
  <c r="N732" i="33" a="1"/>
  <c r="N732" i="33" s="1"/>
  <c r="AB731" i="33" a="1"/>
  <c r="AB731" i="33" s="1"/>
  <c r="AA731" i="33" a="1"/>
  <c r="AA731" i="33" s="1"/>
  <c r="Z731" i="33" a="1"/>
  <c r="Z731" i="33" s="1"/>
  <c r="Y731" i="33" a="1"/>
  <c r="Y731" i="33" s="1"/>
  <c r="W731" i="33" a="1"/>
  <c r="W731" i="33" s="1"/>
  <c r="X731" i="33" s="1"/>
  <c r="V731" i="33" a="1"/>
  <c r="V731" i="33" s="1"/>
  <c r="U731" i="33" a="1"/>
  <c r="U731" i="33" s="1"/>
  <c r="T731" i="33" a="1"/>
  <c r="T731" i="33" s="1"/>
  <c r="S731" i="33" a="1"/>
  <c r="S731" i="33" s="1"/>
  <c r="R731" i="33" a="1"/>
  <c r="R731" i="33" s="1"/>
  <c r="Q731" i="33" a="1"/>
  <c r="Q731" i="33" s="1"/>
  <c r="P731" i="33" a="1"/>
  <c r="P731" i="33" s="1"/>
  <c r="O731" i="33" a="1"/>
  <c r="O731" i="33" s="1"/>
  <c r="N731" i="33" a="1"/>
  <c r="N731" i="33" s="1"/>
  <c r="AB730" i="33" a="1"/>
  <c r="AB730" i="33" s="1"/>
  <c r="AA730" i="33" a="1"/>
  <c r="AA730" i="33" s="1"/>
  <c r="Z730" i="33" a="1"/>
  <c r="Z730" i="33" s="1"/>
  <c r="Y730" i="33" a="1"/>
  <c r="Y730" i="33" s="1"/>
  <c r="W730" i="33" a="1"/>
  <c r="W730" i="33" s="1"/>
  <c r="X730" i="33" s="1"/>
  <c r="V730" i="33" a="1"/>
  <c r="V730" i="33" s="1"/>
  <c r="U730" i="33" a="1"/>
  <c r="U730" i="33" s="1"/>
  <c r="T730" i="33" a="1"/>
  <c r="T730" i="33" s="1"/>
  <c r="S730" i="33" a="1"/>
  <c r="S730" i="33" s="1"/>
  <c r="R730" i="33" a="1"/>
  <c r="R730" i="33" s="1"/>
  <c r="Q730" i="33" a="1"/>
  <c r="Q730" i="33" s="1"/>
  <c r="P730" i="33" a="1"/>
  <c r="P730" i="33" s="1"/>
  <c r="O730" i="33" a="1"/>
  <c r="O730" i="33" s="1"/>
  <c r="N730" i="33" a="1"/>
  <c r="N730" i="33" s="1"/>
  <c r="AB729" i="33" a="1"/>
  <c r="AB729" i="33" s="1"/>
  <c r="AA729" i="33" a="1"/>
  <c r="AA729" i="33" s="1"/>
  <c r="Z729" i="33" a="1"/>
  <c r="Z729" i="33" s="1"/>
  <c r="Y729" i="33" a="1"/>
  <c r="Y729" i="33" s="1"/>
  <c r="W729" i="33" a="1"/>
  <c r="W729" i="33" s="1"/>
  <c r="X729" i="33" s="1"/>
  <c r="V729" i="33" a="1"/>
  <c r="V729" i="33" s="1"/>
  <c r="U729" i="33" a="1"/>
  <c r="U729" i="33" s="1"/>
  <c r="T729" i="33" a="1"/>
  <c r="T729" i="33" s="1"/>
  <c r="S729" i="33" a="1"/>
  <c r="S729" i="33" s="1"/>
  <c r="R729" i="33" a="1"/>
  <c r="R729" i="33" s="1"/>
  <c r="Q729" i="33" a="1"/>
  <c r="Q729" i="33" s="1"/>
  <c r="P729" i="33" a="1"/>
  <c r="P729" i="33" s="1"/>
  <c r="O729" i="33" a="1"/>
  <c r="O729" i="33" s="1"/>
  <c r="N729" i="33" a="1"/>
  <c r="N729" i="33" s="1"/>
  <c r="AB728" i="33" a="1"/>
  <c r="AB728" i="33" s="1"/>
  <c r="AA728" i="33" a="1"/>
  <c r="AA728" i="33" s="1"/>
  <c r="Z728" i="33" a="1"/>
  <c r="Z728" i="33" s="1"/>
  <c r="Y728" i="33" a="1"/>
  <c r="Y728" i="33" s="1"/>
  <c r="W728" i="33" a="1"/>
  <c r="W728" i="33" s="1"/>
  <c r="X728" i="33" s="1"/>
  <c r="V728" i="33" a="1"/>
  <c r="V728" i="33" s="1"/>
  <c r="U728" i="33" a="1"/>
  <c r="U728" i="33" s="1"/>
  <c r="T728" i="33" a="1"/>
  <c r="T728" i="33" s="1"/>
  <c r="S728" i="33" a="1"/>
  <c r="S728" i="33" s="1"/>
  <c r="R728" i="33" a="1"/>
  <c r="R728" i="33" s="1"/>
  <c r="Q728" i="33" a="1"/>
  <c r="Q728" i="33" s="1"/>
  <c r="P728" i="33" a="1"/>
  <c r="P728" i="33" s="1"/>
  <c r="O728" i="33" a="1"/>
  <c r="O728" i="33" s="1"/>
  <c r="N728" i="33" a="1"/>
  <c r="N728" i="33" s="1"/>
  <c r="AB727" i="33" a="1"/>
  <c r="AB727" i="33" s="1"/>
  <c r="AA727" i="33" a="1"/>
  <c r="AA727" i="33" s="1"/>
  <c r="Z727" i="33" a="1"/>
  <c r="Z727" i="33" s="1"/>
  <c r="Y727" i="33" a="1"/>
  <c r="Y727" i="33" s="1"/>
  <c r="W727" i="33" a="1"/>
  <c r="W727" i="33" s="1"/>
  <c r="X727" i="33" s="1"/>
  <c r="V727" i="33" a="1"/>
  <c r="V727" i="33" s="1"/>
  <c r="U727" i="33" a="1"/>
  <c r="U727" i="33" s="1"/>
  <c r="T727" i="33" a="1"/>
  <c r="T727" i="33" s="1"/>
  <c r="S727" i="33" a="1"/>
  <c r="S727" i="33" s="1"/>
  <c r="R727" i="33" a="1"/>
  <c r="R727" i="33" s="1"/>
  <c r="Q727" i="33" a="1"/>
  <c r="Q727" i="33" s="1"/>
  <c r="P727" i="33" a="1"/>
  <c r="P727" i="33" s="1"/>
  <c r="O727" i="33" a="1"/>
  <c r="O727" i="33" s="1"/>
  <c r="N727" i="33" a="1"/>
  <c r="N727" i="33" s="1"/>
  <c r="AB726" i="33" a="1"/>
  <c r="AB726" i="33" s="1"/>
  <c r="AA726" i="33" a="1"/>
  <c r="AA726" i="33" s="1"/>
  <c r="Z726" i="33" a="1"/>
  <c r="Z726" i="33" s="1"/>
  <c r="Y726" i="33" a="1"/>
  <c r="Y726" i="33" s="1"/>
  <c r="W726" i="33" a="1"/>
  <c r="W726" i="33" s="1"/>
  <c r="X726" i="33" s="1"/>
  <c r="V726" i="33" a="1"/>
  <c r="V726" i="33" s="1"/>
  <c r="U726" i="33" a="1"/>
  <c r="U726" i="33" s="1"/>
  <c r="T726" i="33" a="1"/>
  <c r="T726" i="33" s="1"/>
  <c r="S726" i="33" a="1"/>
  <c r="S726" i="33" s="1"/>
  <c r="R726" i="33" a="1"/>
  <c r="R726" i="33" s="1"/>
  <c r="Q726" i="33" a="1"/>
  <c r="Q726" i="33" s="1"/>
  <c r="P726" i="33" a="1"/>
  <c r="P726" i="33" s="1"/>
  <c r="O726" i="33" a="1"/>
  <c r="O726" i="33" s="1"/>
  <c r="N726" i="33" a="1"/>
  <c r="N726" i="33" s="1"/>
  <c r="AB725" i="33" a="1"/>
  <c r="AB725" i="33" s="1"/>
  <c r="AA725" i="33" a="1"/>
  <c r="AA725" i="33" s="1"/>
  <c r="Z725" i="33" a="1"/>
  <c r="Z725" i="33" s="1"/>
  <c r="Y725" i="33" a="1"/>
  <c r="Y725" i="33" s="1"/>
  <c r="W725" i="33" a="1"/>
  <c r="W725" i="33" s="1"/>
  <c r="X725" i="33" s="1"/>
  <c r="V725" i="33" a="1"/>
  <c r="V725" i="33" s="1"/>
  <c r="U725" i="33" a="1"/>
  <c r="U725" i="33" s="1"/>
  <c r="T725" i="33" a="1"/>
  <c r="T725" i="33" s="1"/>
  <c r="S725" i="33" a="1"/>
  <c r="S725" i="33" s="1"/>
  <c r="R725" i="33" a="1"/>
  <c r="R725" i="33" s="1"/>
  <c r="Q725" i="33" a="1"/>
  <c r="Q725" i="33" s="1"/>
  <c r="P725" i="33" a="1"/>
  <c r="P725" i="33" s="1"/>
  <c r="O725" i="33" a="1"/>
  <c r="O725" i="33" s="1"/>
  <c r="N725" i="33" a="1"/>
  <c r="N725" i="33" s="1"/>
  <c r="AB724" i="33" a="1"/>
  <c r="AB724" i="33" s="1"/>
  <c r="AA724" i="33" a="1"/>
  <c r="AA724" i="33" s="1"/>
  <c r="Z724" i="33" a="1"/>
  <c r="Z724" i="33" s="1"/>
  <c r="Y724" i="33" a="1"/>
  <c r="Y724" i="33" s="1"/>
  <c r="W724" i="33" a="1"/>
  <c r="W724" i="33" s="1"/>
  <c r="X724" i="33" s="1"/>
  <c r="V724" i="33" a="1"/>
  <c r="V724" i="33" s="1"/>
  <c r="U724" i="33" a="1"/>
  <c r="U724" i="33" s="1"/>
  <c r="T724" i="33" a="1"/>
  <c r="T724" i="33" s="1"/>
  <c r="S724" i="33" a="1"/>
  <c r="S724" i="33" s="1"/>
  <c r="R724" i="33" a="1"/>
  <c r="R724" i="33" s="1"/>
  <c r="Q724" i="33" a="1"/>
  <c r="Q724" i="33" s="1"/>
  <c r="P724" i="33" a="1"/>
  <c r="P724" i="33" s="1"/>
  <c r="O724" i="33" a="1"/>
  <c r="O724" i="33" s="1"/>
  <c r="N724" i="33" a="1"/>
  <c r="N724" i="33" s="1"/>
  <c r="AB723" i="33" a="1"/>
  <c r="AB723" i="33" s="1"/>
  <c r="AA723" i="33" a="1"/>
  <c r="AA723" i="33" s="1"/>
  <c r="Z723" i="33" a="1"/>
  <c r="Z723" i="33" s="1"/>
  <c r="Y723" i="33" a="1"/>
  <c r="Y723" i="33" s="1"/>
  <c r="W723" i="33" a="1"/>
  <c r="W723" i="33" s="1"/>
  <c r="X723" i="33" s="1"/>
  <c r="V723" i="33" a="1"/>
  <c r="V723" i="33" s="1"/>
  <c r="U723" i="33" a="1"/>
  <c r="U723" i="33" s="1"/>
  <c r="T723" i="33" a="1"/>
  <c r="T723" i="33" s="1"/>
  <c r="S723" i="33" a="1"/>
  <c r="S723" i="33" s="1"/>
  <c r="R723" i="33" a="1"/>
  <c r="R723" i="33" s="1"/>
  <c r="Q723" i="33" a="1"/>
  <c r="Q723" i="33" s="1"/>
  <c r="P723" i="33" a="1"/>
  <c r="P723" i="33" s="1"/>
  <c r="O723" i="33" a="1"/>
  <c r="O723" i="33" s="1"/>
  <c r="N723" i="33" a="1"/>
  <c r="N723" i="33" s="1"/>
  <c r="AB722" i="33" a="1"/>
  <c r="AB722" i="33" s="1"/>
  <c r="AA722" i="33" a="1"/>
  <c r="AA722" i="33" s="1"/>
  <c r="Z722" i="33" a="1"/>
  <c r="Z722" i="33" s="1"/>
  <c r="Y722" i="33" a="1"/>
  <c r="Y722" i="33" s="1"/>
  <c r="W722" i="33" a="1"/>
  <c r="W722" i="33" s="1"/>
  <c r="X722" i="33" s="1"/>
  <c r="V722" i="33" a="1"/>
  <c r="V722" i="33" s="1"/>
  <c r="U722" i="33" a="1"/>
  <c r="U722" i="33" s="1"/>
  <c r="T722" i="33" a="1"/>
  <c r="T722" i="33" s="1"/>
  <c r="S722" i="33" a="1"/>
  <c r="S722" i="33" s="1"/>
  <c r="R722" i="33" a="1"/>
  <c r="R722" i="33" s="1"/>
  <c r="Q722" i="33" a="1"/>
  <c r="Q722" i="33" s="1"/>
  <c r="P722" i="33" a="1"/>
  <c r="P722" i="33" s="1"/>
  <c r="O722" i="33" a="1"/>
  <c r="O722" i="33" s="1"/>
  <c r="N722" i="33" a="1"/>
  <c r="N722" i="33" s="1"/>
  <c r="AB721" i="33" a="1"/>
  <c r="AB721" i="33" s="1"/>
  <c r="AA721" i="33" a="1"/>
  <c r="AA721" i="33" s="1"/>
  <c r="Z721" i="33" a="1"/>
  <c r="Z721" i="33" s="1"/>
  <c r="Y721" i="33" a="1"/>
  <c r="Y721" i="33" s="1"/>
  <c r="W721" i="33" a="1"/>
  <c r="W721" i="33" s="1"/>
  <c r="X721" i="33" s="1"/>
  <c r="V721" i="33" a="1"/>
  <c r="V721" i="33" s="1"/>
  <c r="U721" i="33" a="1"/>
  <c r="U721" i="33" s="1"/>
  <c r="T721" i="33" a="1"/>
  <c r="T721" i="33" s="1"/>
  <c r="S721" i="33" a="1"/>
  <c r="S721" i="33" s="1"/>
  <c r="R721" i="33" a="1"/>
  <c r="R721" i="33" s="1"/>
  <c r="Q721" i="33" a="1"/>
  <c r="Q721" i="33" s="1"/>
  <c r="P721" i="33" a="1"/>
  <c r="P721" i="33" s="1"/>
  <c r="O721" i="33" a="1"/>
  <c r="O721" i="33" s="1"/>
  <c r="N721" i="33" a="1"/>
  <c r="N721" i="33" s="1"/>
  <c r="AB720" i="33" a="1"/>
  <c r="AB720" i="33" s="1"/>
  <c r="AA720" i="33" a="1"/>
  <c r="AA720" i="33" s="1"/>
  <c r="Z720" i="33" a="1"/>
  <c r="Z720" i="33" s="1"/>
  <c r="Y720" i="33" a="1"/>
  <c r="Y720" i="33" s="1"/>
  <c r="W720" i="33" a="1"/>
  <c r="W720" i="33" s="1"/>
  <c r="X720" i="33" s="1"/>
  <c r="V720" i="33" a="1"/>
  <c r="V720" i="33" s="1"/>
  <c r="U720" i="33" a="1"/>
  <c r="U720" i="33" s="1"/>
  <c r="T720" i="33" a="1"/>
  <c r="T720" i="33" s="1"/>
  <c r="S720" i="33" a="1"/>
  <c r="S720" i="33" s="1"/>
  <c r="R720" i="33" a="1"/>
  <c r="R720" i="33" s="1"/>
  <c r="Q720" i="33" a="1"/>
  <c r="Q720" i="33" s="1"/>
  <c r="P720" i="33" a="1"/>
  <c r="P720" i="33" s="1"/>
  <c r="O720" i="33" a="1"/>
  <c r="O720" i="33" s="1"/>
  <c r="N720" i="33" a="1"/>
  <c r="N720" i="33" s="1"/>
  <c r="AB719" i="33" a="1"/>
  <c r="AB719" i="33" s="1"/>
  <c r="AA719" i="33" a="1"/>
  <c r="AA719" i="33" s="1"/>
  <c r="Z719" i="33" a="1"/>
  <c r="Z719" i="33" s="1"/>
  <c r="Y719" i="33" a="1"/>
  <c r="Y719" i="33" s="1"/>
  <c r="W719" i="33" a="1"/>
  <c r="W719" i="33" s="1"/>
  <c r="X719" i="33" s="1"/>
  <c r="V719" i="33" a="1"/>
  <c r="V719" i="33" s="1"/>
  <c r="U719" i="33" a="1"/>
  <c r="U719" i="33" s="1"/>
  <c r="T719" i="33" a="1"/>
  <c r="T719" i="33" s="1"/>
  <c r="S719" i="33" a="1"/>
  <c r="S719" i="33" s="1"/>
  <c r="R719" i="33" a="1"/>
  <c r="R719" i="33" s="1"/>
  <c r="Q719" i="33" a="1"/>
  <c r="Q719" i="33" s="1"/>
  <c r="P719" i="33" a="1"/>
  <c r="P719" i="33" s="1"/>
  <c r="O719" i="33" a="1"/>
  <c r="O719" i="33" s="1"/>
  <c r="N719" i="33" a="1"/>
  <c r="N719" i="33" s="1"/>
  <c r="AB718" i="33" a="1"/>
  <c r="AB718" i="33" s="1"/>
  <c r="AA718" i="33" a="1"/>
  <c r="AA718" i="33" s="1"/>
  <c r="Z718" i="33" a="1"/>
  <c r="Z718" i="33" s="1"/>
  <c r="Y718" i="33" a="1"/>
  <c r="Y718" i="33" s="1"/>
  <c r="W718" i="33" a="1"/>
  <c r="W718" i="33" s="1"/>
  <c r="X718" i="33" s="1"/>
  <c r="V718" i="33" a="1"/>
  <c r="V718" i="33" s="1"/>
  <c r="U718" i="33" a="1"/>
  <c r="U718" i="33" s="1"/>
  <c r="T718" i="33" a="1"/>
  <c r="T718" i="33" s="1"/>
  <c r="S718" i="33" a="1"/>
  <c r="S718" i="33" s="1"/>
  <c r="R718" i="33" a="1"/>
  <c r="R718" i="33" s="1"/>
  <c r="Q718" i="33" a="1"/>
  <c r="Q718" i="33" s="1"/>
  <c r="P718" i="33" a="1"/>
  <c r="P718" i="33" s="1"/>
  <c r="O718" i="33" a="1"/>
  <c r="O718" i="33" s="1"/>
  <c r="N718" i="33" a="1"/>
  <c r="N718" i="33" s="1"/>
  <c r="AB717" i="33" a="1"/>
  <c r="AB717" i="33" s="1"/>
  <c r="AA717" i="33" a="1"/>
  <c r="AA717" i="33" s="1"/>
  <c r="Z717" i="33" a="1"/>
  <c r="Z717" i="33" s="1"/>
  <c r="Y717" i="33" a="1"/>
  <c r="Y717" i="33" s="1"/>
  <c r="W717" i="33" a="1"/>
  <c r="W717" i="33" s="1"/>
  <c r="X717" i="33" s="1"/>
  <c r="V717" i="33" a="1"/>
  <c r="V717" i="33" s="1"/>
  <c r="U717" i="33" a="1"/>
  <c r="U717" i="33" s="1"/>
  <c r="T717" i="33" a="1"/>
  <c r="T717" i="33" s="1"/>
  <c r="S717" i="33" a="1"/>
  <c r="S717" i="33" s="1"/>
  <c r="R717" i="33" a="1"/>
  <c r="R717" i="33" s="1"/>
  <c r="Q717" i="33" a="1"/>
  <c r="Q717" i="33" s="1"/>
  <c r="P717" i="33" a="1"/>
  <c r="P717" i="33" s="1"/>
  <c r="O717" i="33" a="1"/>
  <c r="O717" i="33" s="1"/>
  <c r="N717" i="33" a="1"/>
  <c r="N717" i="33" s="1"/>
  <c r="AB716" i="33" a="1"/>
  <c r="AB716" i="33" s="1"/>
  <c r="AA716" i="33" a="1"/>
  <c r="AA716" i="33" s="1"/>
  <c r="Z716" i="33" a="1"/>
  <c r="Z716" i="33" s="1"/>
  <c r="Y716" i="33" a="1"/>
  <c r="Y716" i="33" s="1"/>
  <c r="W716" i="33" a="1"/>
  <c r="W716" i="33" s="1"/>
  <c r="X716" i="33" s="1"/>
  <c r="V716" i="33" a="1"/>
  <c r="V716" i="33" s="1"/>
  <c r="U716" i="33" a="1"/>
  <c r="U716" i="33" s="1"/>
  <c r="T716" i="33" a="1"/>
  <c r="T716" i="33" s="1"/>
  <c r="S716" i="33" a="1"/>
  <c r="S716" i="33" s="1"/>
  <c r="R716" i="33" a="1"/>
  <c r="R716" i="33" s="1"/>
  <c r="Q716" i="33" a="1"/>
  <c r="Q716" i="33" s="1"/>
  <c r="P716" i="33" a="1"/>
  <c r="P716" i="33" s="1"/>
  <c r="O716" i="33" a="1"/>
  <c r="O716" i="33" s="1"/>
  <c r="N716" i="33" a="1"/>
  <c r="N716" i="33" s="1"/>
  <c r="AB715" i="33" a="1"/>
  <c r="AB715" i="33" s="1"/>
  <c r="AA715" i="33" a="1"/>
  <c r="AA715" i="33" s="1"/>
  <c r="Z715" i="33" a="1"/>
  <c r="Z715" i="33" s="1"/>
  <c r="Y715" i="33" a="1"/>
  <c r="Y715" i="33" s="1"/>
  <c r="W715" i="33" a="1"/>
  <c r="W715" i="33" s="1"/>
  <c r="X715" i="33" s="1"/>
  <c r="V715" i="33" a="1"/>
  <c r="V715" i="33" s="1"/>
  <c r="U715" i="33" a="1"/>
  <c r="U715" i="33" s="1"/>
  <c r="T715" i="33" a="1"/>
  <c r="T715" i="33" s="1"/>
  <c r="S715" i="33" a="1"/>
  <c r="S715" i="33" s="1"/>
  <c r="R715" i="33" a="1"/>
  <c r="R715" i="33" s="1"/>
  <c r="Q715" i="33" a="1"/>
  <c r="Q715" i="33" s="1"/>
  <c r="P715" i="33" a="1"/>
  <c r="P715" i="33" s="1"/>
  <c r="O715" i="33" a="1"/>
  <c r="O715" i="33" s="1"/>
  <c r="N715" i="33" a="1"/>
  <c r="N715" i="33" s="1"/>
  <c r="AB714" i="33" a="1"/>
  <c r="AB714" i="33" s="1"/>
  <c r="AA714" i="33" a="1"/>
  <c r="AA714" i="33" s="1"/>
  <c r="Z714" i="33" a="1"/>
  <c r="Z714" i="33" s="1"/>
  <c r="Y714" i="33" a="1"/>
  <c r="Y714" i="33" s="1"/>
  <c r="W714" i="33" a="1"/>
  <c r="W714" i="33" s="1"/>
  <c r="X714" i="33" s="1"/>
  <c r="V714" i="33" a="1"/>
  <c r="V714" i="33" s="1"/>
  <c r="U714" i="33" a="1"/>
  <c r="U714" i="33" s="1"/>
  <c r="T714" i="33" a="1"/>
  <c r="T714" i="33" s="1"/>
  <c r="S714" i="33" a="1"/>
  <c r="S714" i="33" s="1"/>
  <c r="R714" i="33" a="1"/>
  <c r="R714" i="33" s="1"/>
  <c r="Q714" i="33" a="1"/>
  <c r="Q714" i="33" s="1"/>
  <c r="P714" i="33" a="1"/>
  <c r="P714" i="33" s="1"/>
  <c r="O714" i="33" a="1"/>
  <c r="O714" i="33" s="1"/>
  <c r="N714" i="33" a="1"/>
  <c r="N714" i="33" s="1"/>
  <c r="AB713" i="33" a="1"/>
  <c r="AB713" i="33" s="1"/>
  <c r="AA713" i="33" a="1"/>
  <c r="AA713" i="33" s="1"/>
  <c r="Z713" i="33" a="1"/>
  <c r="Z713" i="33" s="1"/>
  <c r="Y713" i="33" a="1"/>
  <c r="Y713" i="33" s="1"/>
  <c r="W713" i="33" a="1"/>
  <c r="W713" i="33" s="1"/>
  <c r="X713" i="33" s="1"/>
  <c r="V713" i="33" a="1"/>
  <c r="V713" i="33" s="1"/>
  <c r="U713" i="33" a="1"/>
  <c r="U713" i="33" s="1"/>
  <c r="T713" i="33" a="1"/>
  <c r="T713" i="33" s="1"/>
  <c r="S713" i="33" a="1"/>
  <c r="S713" i="33" s="1"/>
  <c r="R713" i="33" a="1"/>
  <c r="R713" i="33" s="1"/>
  <c r="Q713" i="33" a="1"/>
  <c r="Q713" i="33" s="1"/>
  <c r="P713" i="33" a="1"/>
  <c r="P713" i="33" s="1"/>
  <c r="O713" i="33" a="1"/>
  <c r="O713" i="33" s="1"/>
  <c r="N713" i="33" a="1"/>
  <c r="N713" i="33" s="1"/>
  <c r="AB712" i="33" a="1"/>
  <c r="AB712" i="33" s="1"/>
  <c r="AA712" i="33" a="1"/>
  <c r="AA712" i="33" s="1"/>
  <c r="Z712" i="33" a="1"/>
  <c r="Z712" i="33" s="1"/>
  <c r="Y712" i="33" a="1"/>
  <c r="Y712" i="33" s="1"/>
  <c r="W712" i="33" a="1"/>
  <c r="W712" i="33" s="1"/>
  <c r="X712" i="33" s="1"/>
  <c r="V712" i="33" a="1"/>
  <c r="V712" i="33" s="1"/>
  <c r="U712" i="33" a="1"/>
  <c r="U712" i="33" s="1"/>
  <c r="T712" i="33" a="1"/>
  <c r="T712" i="33" s="1"/>
  <c r="S712" i="33" a="1"/>
  <c r="S712" i="33" s="1"/>
  <c r="R712" i="33" a="1"/>
  <c r="R712" i="33" s="1"/>
  <c r="Q712" i="33" a="1"/>
  <c r="Q712" i="33" s="1"/>
  <c r="P712" i="33" a="1"/>
  <c r="P712" i="33" s="1"/>
  <c r="O712" i="33" a="1"/>
  <c r="O712" i="33" s="1"/>
  <c r="N712" i="33" a="1"/>
  <c r="N712" i="33" s="1"/>
  <c r="AB711" i="33" a="1"/>
  <c r="AB711" i="33" s="1"/>
  <c r="AA711" i="33" a="1"/>
  <c r="AA711" i="33" s="1"/>
  <c r="Z711" i="33" a="1"/>
  <c r="Z711" i="33" s="1"/>
  <c r="Y711" i="33" a="1"/>
  <c r="Y711" i="33" s="1"/>
  <c r="W711" i="33" a="1"/>
  <c r="W711" i="33" s="1"/>
  <c r="X711" i="33" s="1"/>
  <c r="V711" i="33" a="1"/>
  <c r="V711" i="33" s="1"/>
  <c r="U711" i="33" a="1"/>
  <c r="U711" i="33" s="1"/>
  <c r="T711" i="33" a="1"/>
  <c r="T711" i="33" s="1"/>
  <c r="S711" i="33" a="1"/>
  <c r="S711" i="33" s="1"/>
  <c r="R711" i="33" a="1"/>
  <c r="R711" i="33" s="1"/>
  <c r="Q711" i="33" a="1"/>
  <c r="Q711" i="33" s="1"/>
  <c r="P711" i="33" a="1"/>
  <c r="P711" i="33" s="1"/>
  <c r="O711" i="33" a="1"/>
  <c r="O711" i="33" s="1"/>
  <c r="N711" i="33" a="1"/>
  <c r="N711" i="33" s="1"/>
  <c r="AB710" i="33" a="1"/>
  <c r="AB710" i="33" s="1"/>
  <c r="AA710" i="33" a="1"/>
  <c r="AA710" i="33" s="1"/>
  <c r="Z710" i="33" a="1"/>
  <c r="Z710" i="33" s="1"/>
  <c r="Y710" i="33" a="1"/>
  <c r="Y710" i="33" s="1"/>
  <c r="W710" i="33" a="1"/>
  <c r="W710" i="33" s="1"/>
  <c r="X710" i="33" s="1"/>
  <c r="V710" i="33" a="1"/>
  <c r="V710" i="33" s="1"/>
  <c r="U710" i="33" a="1"/>
  <c r="U710" i="33" s="1"/>
  <c r="T710" i="33" a="1"/>
  <c r="T710" i="33" s="1"/>
  <c r="S710" i="33" a="1"/>
  <c r="S710" i="33" s="1"/>
  <c r="R710" i="33" a="1"/>
  <c r="R710" i="33" s="1"/>
  <c r="Q710" i="33" a="1"/>
  <c r="Q710" i="33" s="1"/>
  <c r="P710" i="33" a="1"/>
  <c r="P710" i="33" s="1"/>
  <c r="O710" i="33" a="1"/>
  <c r="O710" i="33" s="1"/>
  <c r="N710" i="33" a="1"/>
  <c r="N710" i="33" s="1"/>
  <c r="AB709" i="33" a="1"/>
  <c r="AB709" i="33" s="1"/>
  <c r="AA709" i="33" a="1"/>
  <c r="AA709" i="33" s="1"/>
  <c r="Z709" i="33" a="1"/>
  <c r="Z709" i="33" s="1"/>
  <c r="Y709" i="33" a="1"/>
  <c r="Y709" i="33" s="1"/>
  <c r="W709" i="33" a="1"/>
  <c r="W709" i="33" s="1"/>
  <c r="X709" i="33" s="1"/>
  <c r="V709" i="33" a="1"/>
  <c r="V709" i="33" s="1"/>
  <c r="U709" i="33" a="1"/>
  <c r="U709" i="33" s="1"/>
  <c r="T709" i="33" a="1"/>
  <c r="T709" i="33" s="1"/>
  <c r="S709" i="33" a="1"/>
  <c r="S709" i="33" s="1"/>
  <c r="R709" i="33" a="1"/>
  <c r="R709" i="33" s="1"/>
  <c r="Q709" i="33" a="1"/>
  <c r="Q709" i="33" s="1"/>
  <c r="P709" i="33" a="1"/>
  <c r="P709" i="33" s="1"/>
  <c r="O709" i="33" a="1"/>
  <c r="O709" i="33" s="1"/>
  <c r="N709" i="33" a="1"/>
  <c r="N709" i="33" s="1"/>
  <c r="AB708" i="33" a="1"/>
  <c r="AB708" i="33" s="1"/>
  <c r="AA708" i="33" a="1"/>
  <c r="AA708" i="33" s="1"/>
  <c r="Z708" i="33" a="1"/>
  <c r="Z708" i="33" s="1"/>
  <c r="Y708" i="33" a="1"/>
  <c r="Y708" i="33" s="1"/>
  <c r="W708" i="33" a="1"/>
  <c r="W708" i="33" s="1"/>
  <c r="X708" i="33" s="1"/>
  <c r="V708" i="33" a="1"/>
  <c r="V708" i="33" s="1"/>
  <c r="U708" i="33" a="1"/>
  <c r="U708" i="33" s="1"/>
  <c r="T708" i="33" a="1"/>
  <c r="T708" i="33" s="1"/>
  <c r="S708" i="33" a="1"/>
  <c r="S708" i="33" s="1"/>
  <c r="R708" i="33" a="1"/>
  <c r="R708" i="33" s="1"/>
  <c r="Q708" i="33" a="1"/>
  <c r="Q708" i="33" s="1"/>
  <c r="P708" i="33" a="1"/>
  <c r="P708" i="33" s="1"/>
  <c r="O708" i="33" a="1"/>
  <c r="O708" i="33" s="1"/>
  <c r="N708" i="33" a="1"/>
  <c r="N708" i="33" s="1"/>
  <c r="AB707" i="33" a="1"/>
  <c r="AB707" i="33" s="1"/>
  <c r="AA707" i="33" a="1"/>
  <c r="AA707" i="33" s="1"/>
  <c r="Z707" i="33" a="1"/>
  <c r="Z707" i="33" s="1"/>
  <c r="Y707" i="33" a="1"/>
  <c r="Y707" i="33" s="1"/>
  <c r="W707" i="33" a="1"/>
  <c r="W707" i="33" s="1"/>
  <c r="X707" i="33" s="1"/>
  <c r="V707" i="33" a="1"/>
  <c r="V707" i="33" s="1"/>
  <c r="U707" i="33" a="1"/>
  <c r="U707" i="33" s="1"/>
  <c r="T707" i="33" a="1"/>
  <c r="T707" i="33" s="1"/>
  <c r="S707" i="33" a="1"/>
  <c r="S707" i="33" s="1"/>
  <c r="R707" i="33" a="1"/>
  <c r="R707" i="33" s="1"/>
  <c r="Q707" i="33" a="1"/>
  <c r="Q707" i="33" s="1"/>
  <c r="P707" i="33" a="1"/>
  <c r="P707" i="33" s="1"/>
  <c r="O707" i="33" a="1"/>
  <c r="O707" i="33" s="1"/>
  <c r="N707" i="33" a="1"/>
  <c r="N707" i="33" s="1"/>
  <c r="AB706" i="33" a="1"/>
  <c r="AB706" i="33" s="1"/>
  <c r="AA706" i="33" a="1"/>
  <c r="AA706" i="33" s="1"/>
  <c r="Z706" i="33" a="1"/>
  <c r="Z706" i="33" s="1"/>
  <c r="Y706" i="33" a="1"/>
  <c r="Y706" i="33" s="1"/>
  <c r="W706" i="33" a="1"/>
  <c r="W706" i="33" s="1"/>
  <c r="X706" i="33" s="1"/>
  <c r="V706" i="33" a="1"/>
  <c r="V706" i="33" s="1"/>
  <c r="U706" i="33" a="1"/>
  <c r="U706" i="33" s="1"/>
  <c r="T706" i="33" a="1"/>
  <c r="T706" i="33" s="1"/>
  <c r="S706" i="33" a="1"/>
  <c r="S706" i="33" s="1"/>
  <c r="R706" i="33" a="1"/>
  <c r="R706" i="33" s="1"/>
  <c r="Q706" i="33" a="1"/>
  <c r="Q706" i="33" s="1"/>
  <c r="P706" i="33" a="1"/>
  <c r="P706" i="33" s="1"/>
  <c r="O706" i="33" a="1"/>
  <c r="O706" i="33" s="1"/>
  <c r="N706" i="33" a="1"/>
  <c r="N706" i="33" s="1"/>
  <c r="AB705" i="33" a="1"/>
  <c r="AB705" i="33" s="1"/>
  <c r="AA705" i="33" a="1"/>
  <c r="AA705" i="33" s="1"/>
  <c r="Z705" i="33" a="1"/>
  <c r="Z705" i="33" s="1"/>
  <c r="Y705" i="33" a="1"/>
  <c r="Y705" i="33" s="1"/>
  <c r="W705" i="33" a="1"/>
  <c r="W705" i="33" s="1"/>
  <c r="X705" i="33" s="1"/>
  <c r="V705" i="33" a="1"/>
  <c r="V705" i="33" s="1"/>
  <c r="U705" i="33" a="1"/>
  <c r="U705" i="33" s="1"/>
  <c r="T705" i="33" a="1"/>
  <c r="T705" i="33" s="1"/>
  <c r="S705" i="33" a="1"/>
  <c r="S705" i="33" s="1"/>
  <c r="R705" i="33" a="1"/>
  <c r="R705" i="33" s="1"/>
  <c r="Q705" i="33" a="1"/>
  <c r="Q705" i="33" s="1"/>
  <c r="P705" i="33" a="1"/>
  <c r="P705" i="33" s="1"/>
  <c r="O705" i="33" a="1"/>
  <c r="O705" i="33" s="1"/>
  <c r="N705" i="33" a="1"/>
  <c r="N705" i="33" s="1"/>
  <c r="AB704" i="33" a="1"/>
  <c r="AB704" i="33" s="1"/>
  <c r="AA704" i="33" a="1"/>
  <c r="AA704" i="33" s="1"/>
  <c r="Z704" i="33" a="1"/>
  <c r="Z704" i="33" s="1"/>
  <c r="Y704" i="33" a="1"/>
  <c r="Y704" i="33" s="1"/>
  <c r="W704" i="33" a="1"/>
  <c r="W704" i="33" s="1"/>
  <c r="X704" i="33" s="1"/>
  <c r="V704" i="33" a="1"/>
  <c r="V704" i="33" s="1"/>
  <c r="U704" i="33" a="1"/>
  <c r="U704" i="33" s="1"/>
  <c r="T704" i="33" a="1"/>
  <c r="T704" i="33" s="1"/>
  <c r="S704" i="33" a="1"/>
  <c r="S704" i="33" s="1"/>
  <c r="R704" i="33" a="1"/>
  <c r="R704" i="33" s="1"/>
  <c r="Q704" i="33" a="1"/>
  <c r="Q704" i="33" s="1"/>
  <c r="P704" i="33" a="1"/>
  <c r="P704" i="33" s="1"/>
  <c r="O704" i="33" a="1"/>
  <c r="O704" i="33" s="1"/>
  <c r="N704" i="33" a="1"/>
  <c r="N704" i="33" s="1"/>
  <c r="AB703" i="33" a="1"/>
  <c r="AB703" i="33" s="1"/>
  <c r="AA703" i="33" a="1"/>
  <c r="AA703" i="33" s="1"/>
  <c r="Z703" i="33" a="1"/>
  <c r="Z703" i="33" s="1"/>
  <c r="Y703" i="33" a="1"/>
  <c r="Y703" i="33" s="1"/>
  <c r="W703" i="33" a="1"/>
  <c r="W703" i="33" s="1"/>
  <c r="X703" i="33" s="1"/>
  <c r="V703" i="33" a="1"/>
  <c r="V703" i="33" s="1"/>
  <c r="U703" i="33" a="1"/>
  <c r="U703" i="33" s="1"/>
  <c r="T703" i="33" a="1"/>
  <c r="T703" i="33" s="1"/>
  <c r="S703" i="33" a="1"/>
  <c r="S703" i="33" s="1"/>
  <c r="R703" i="33" a="1"/>
  <c r="R703" i="33" s="1"/>
  <c r="Q703" i="33" a="1"/>
  <c r="Q703" i="33" s="1"/>
  <c r="P703" i="33" a="1"/>
  <c r="P703" i="33" s="1"/>
  <c r="O703" i="33" a="1"/>
  <c r="O703" i="33" s="1"/>
  <c r="N703" i="33" a="1"/>
  <c r="N703" i="33" s="1"/>
  <c r="AB702" i="33" a="1"/>
  <c r="AB702" i="33" s="1"/>
  <c r="AA702" i="33" a="1"/>
  <c r="AA702" i="33" s="1"/>
  <c r="Z702" i="33" a="1"/>
  <c r="Z702" i="33" s="1"/>
  <c r="Y702" i="33" a="1"/>
  <c r="Y702" i="33" s="1"/>
  <c r="W702" i="33" a="1"/>
  <c r="W702" i="33" s="1"/>
  <c r="X702" i="33" s="1"/>
  <c r="V702" i="33" a="1"/>
  <c r="V702" i="33" s="1"/>
  <c r="U702" i="33" a="1"/>
  <c r="U702" i="33" s="1"/>
  <c r="T702" i="33" a="1"/>
  <c r="T702" i="33" s="1"/>
  <c r="S702" i="33" a="1"/>
  <c r="S702" i="33" s="1"/>
  <c r="R702" i="33" a="1"/>
  <c r="R702" i="33" s="1"/>
  <c r="Q702" i="33" a="1"/>
  <c r="Q702" i="33" s="1"/>
  <c r="P702" i="33" a="1"/>
  <c r="P702" i="33" s="1"/>
  <c r="O702" i="33" a="1"/>
  <c r="O702" i="33" s="1"/>
  <c r="N702" i="33" a="1"/>
  <c r="N702" i="33" s="1"/>
  <c r="AB701" i="33" a="1"/>
  <c r="AB701" i="33" s="1"/>
  <c r="AA701" i="33" a="1"/>
  <c r="AA701" i="33" s="1"/>
  <c r="Z701" i="33" a="1"/>
  <c r="Z701" i="33" s="1"/>
  <c r="Y701" i="33" a="1"/>
  <c r="Y701" i="33" s="1"/>
  <c r="W701" i="33" a="1"/>
  <c r="W701" i="33" s="1"/>
  <c r="X701" i="33" s="1"/>
  <c r="V701" i="33" a="1"/>
  <c r="V701" i="33" s="1"/>
  <c r="U701" i="33" a="1"/>
  <c r="U701" i="33" s="1"/>
  <c r="T701" i="33" a="1"/>
  <c r="T701" i="33" s="1"/>
  <c r="S701" i="33" a="1"/>
  <c r="S701" i="33" s="1"/>
  <c r="R701" i="33" a="1"/>
  <c r="R701" i="33" s="1"/>
  <c r="Q701" i="33" a="1"/>
  <c r="Q701" i="33" s="1"/>
  <c r="P701" i="33" a="1"/>
  <c r="P701" i="33" s="1"/>
  <c r="O701" i="33" a="1"/>
  <c r="O701" i="33" s="1"/>
  <c r="N701" i="33" a="1"/>
  <c r="N701" i="33" s="1"/>
  <c r="AB700" i="33" a="1"/>
  <c r="AB700" i="33" s="1"/>
  <c r="AA700" i="33" a="1"/>
  <c r="AA700" i="33" s="1"/>
  <c r="Z700" i="33" a="1"/>
  <c r="Z700" i="33" s="1"/>
  <c r="Y700" i="33" a="1"/>
  <c r="Y700" i="33" s="1"/>
  <c r="W700" i="33" a="1"/>
  <c r="W700" i="33" s="1"/>
  <c r="X700" i="33" s="1"/>
  <c r="V700" i="33" a="1"/>
  <c r="V700" i="33" s="1"/>
  <c r="U700" i="33" a="1"/>
  <c r="U700" i="33" s="1"/>
  <c r="T700" i="33" a="1"/>
  <c r="T700" i="33" s="1"/>
  <c r="S700" i="33" a="1"/>
  <c r="S700" i="33" s="1"/>
  <c r="R700" i="33" a="1"/>
  <c r="R700" i="33" s="1"/>
  <c r="Q700" i="33" a="1"/>
  <c r="Q700" i="33" s="1"/>
  <c r="P700" i="33" a="1"/>
  <c r="P700" i="33" s="1"/>
  <c r="O700" i="33" a="1"/>
  <c r="O700" i="33" s="1"/>
  <c r="N700" i="33" a="1"/>
  <c r="N700" i="33" s="1"/>
  <c r="AB699" i="33" a="1"/>
  <c r="AB699" i="33" s="1"/>
  <c r="AA699" i="33" a="1"/>
  <c r="AA699" i="33" s="1"/>
  <c r="Z699" i="33" a="1"/>
  <c r="Z699" i="33" s="1"/>
  <c r="Y699" i="33" a="1"/>
  <c r="Y699" i="33" s="1"/>
  <c r="W699" i="33"/>
  <c r="X699" i="33" s="1"/>
  <c r="W699" i="33" a="1"/>
  <c r="V699" i="33" a="1"/>
  <c r="V699" i="33" s="1"/>
  <c r="U699" i="33" a="1"/>
  <c r="U699" i="33" s="1"/>
  <c r="T699" i="33" a="1"/>
  <c r="T699" i="33" s="1"/>
  <c r="S699" i="33" a="1"/>
  <c r="S699" i="33" s="1"/>
  <c r="R699" i="33" a="1"/>
  <c r="R699" i="33" s="1"/>
  <c r="Q699" i="33" a="1"/>
  <c r="Q699" i="33" s="1"/>
  <c r="P699" i="33" a="1"/>
  <c r="P699" i="33" s="1"/>
  <c r="O699" i="33" a="1"/>
  <c r="O699" i="33" s="1"/>
  <c r="N699" i="33" a="1"/>
  <c r="N699" i="33" s="1"/>
  <c r="AB698" i="33" a="1"/>
  <c r="AB698" i="33" s="1"/>
  <c r="AA698" i="33" a="1"/>
  <c r="AA698" i="33" s="1"/>
  <c r="Z698" i="33" a="1"/>
  <c r="Z698" i="33" s="1"/>
  <c r="Y698" i="33" a="1"/>
  <c r="Y698" i="33" s="1"/>
  <c r="W698" i="33" a="1"/>
  <c r="W698" i="33" s="1"/>
  <c r="X698" i="33" s="1"/>
  <c r="V698" i="33" a="1"/>
  <c r="V698" i="33" s="1"/>
  <c r="U698" i="33" a="1"/>
  <c r="U698" i="33" s="1"/>
  <c r="T698" i="33" a="1"/>
  <c r="T698" i="33" s="1"/>
  <c r="S698" i="33" a="1"/>
  <c r="S698" i="33" s="1"/>
  <c r="R698" i="33" a="1"/>
  <c r="R698" i="33" s="1"/>
  <c r="Q698" i="33" a="1"/>
  <c r="Q698" i="33" s="1"/>
  <c r="P698" i="33" a="1"/>
  <c r="P698" i="33" s="1"/>
  <c r="O698" i="33" a="1"/>
  <c r="O698" i="33" s="1"/>
  <c r="N698" i="33" a="1"/>
  <c r="N698" i="33" s="1"/>
  <c r="AB697" i="33" a="1"/>
  <c r="AB697" i="33" s="1"/>
  <c r="AA697" i="33" a="1"/>
  <c r="AA697" i="33" s="1"/>
  <c r="Z697" i="33" a="1"/>
  <c r="Z697" i="33" s="1"/>
  <c r="Y697" i="33" a="1"/>
  <c r="Y697" i="33" s="1"/>
  <c r="W697" i="33" a="1"/>
  <c r="W697" i="33" s="1"/>
  <c r="X697" i="33" s="1"/>
  <c r="V697" i="33" a="1"/>
  <c r="V697" i="33" s="1"/>
  <c r="U697" i="33" a="1"/>
  <c r="U697" i="33" s="1"/>
  <c r="T697" i="33" a="1"/>
  <c r="T697" i="33" s="1"/>
  <c r="S697" i="33" a="1"/>
  <c r="S697" i="33" s="1"/>
  <c r="R697" i="33" a="1"/>
  <c r="R697" i="33" s="1"/>
  <c r="Q697" i="33" a="1"/>
  <c r="Q697" i="33" s="1"/>
  <c r="P697" i="33" a="1"/>
  <c r="P697" i="33" s="1"/>
  <c r="O697" i="33" a="1"/>
  <c r="O697" i="33" s="1"/>
  <c r="N697" i="33" a="1"/>
  <c r="N697" i="33" s="1"/>
  <c r="AB696" i="33" a="1"/>
  <c r="AB696" i="33" s="1"/>
  <c r="AA696" i="33" a="1"/>
  <c r="AA696" i="33" s="1"/>
  <c r="Z696" i="33" a="1"/>
  <c r="Z696" i="33" s="1"/>
  <c r="Y696" i="33" a="1"/>
  <c r="Y696" i="33" s="1"/>
  <c r="W696" i="33" a="1"/>
  <c r="W696" i="33" s="1"/>
  <c r="X696" i="33" s="1"/>
  <c r="V696" i="33" a="1"/>
  <c r="V696" i="33" s="1"/>
  <c r="U696" i="33" a="1"/>
  <c r="U696" i="33" s="1"/>
  <c r="T696" i="33" a="1"/>
  <c r="T696" i="33" s="1"/>
  <c r="S696" i="33" a="1"/>
  <c r="S696" i="33" s="1"/>
  <c r="R696" i="33" a="1"/>
  <c r="R696" i="33" s="1"/>
  <c r="Q696" i="33" a="1"/>
  <c r="Q696" i="33" s="1"/>
  <c r="P696" i="33" a="1"/>
  <c r="P696" i="33" s="1"/>
  <c r="O696" i="33" a="1"/>
  <c r="O696" i="33" s="1"/>
  <c r="N696" i="33" a="1"/>
  <c r="N696" i="33" s="1"/>
  <c r="AB695" i="33" a="1"/>
  <c r="AB695" i="33" s="1"/>
  <c r="AA695" i="33" a="1"/>
  <c r="AA695" i="33" s="1"/>
  <c r="Z695" i="33" a="1"/>
  <c r="Z695" i="33" s="1"/>
  <c r="Y695" i="33" a="1"/>
  <c r="Y695" i="33" s="1"/>
  <c r="W695" i="33" a="1"/>
  <c r="W695" i="33" s="1"/>
  <c r="X695" i="33" s="1"/>
  <c r="V695" i="33" a="1"/>
  <c r="V695" i="33" s="1"/>
  <c r="U695" i="33" a="1"/>
  <c r="U695" i="33" s="1"/>
  <c r="T695" i="33" a="1"/>
  <c r="T695" i="33" s="1"/>
  <c r="S695" i="33" a="1"/>
  <c r="S695" i="33" s="1"/>
  <c r="R695" i="33" a="1"/>
  <c r="R695" i="33" s="1"/>
  <c r="Q695" i="33" a="1"/>
  <c r="Q695" i="33" s="1"/>
  <c r="P695" i="33" a="1"/>
  <c r="P695" i="33" s="1"/>
  <c r="O695" i="33" a="1"/>
  <c r="O695" i="33" s="1"/>
  <c r="N695" i="33" a="1"/>
  <c r="N695" i="33" s="1"/>
  <c r="AB694" i="33" a="1"/>
  <c r="AB694" i="33" s="1"/>
  <c r="AA694" i="33" a="1"/>
  <c r="AA694" i="33" s="1"/>
  <c r="Z694" i="33" a="1"/>
  <c r="Z694" i="33" s="1"/>
  <c r="Y694" i="33" a="1"/>
  <c r="Y694" i="33" s="1"/>
  <c r="W694" i="33" a="1"/>
  <c r="W694" i="33" s="1"/>
  <c r="X694" i="33" s="1"/>
  <c r="V694" i="33" a="1"/>
  <c r="V694" i="33" s="1"/>
  <c r="U694" i="33" a="1"/>
  <c r="U694" i="33" s="1"/>
  <c r="T694" i="33" a="1"/>
  <c r="T694" i="33" s="1"/>
  <c r="S694" i="33" a="1"/>
  <c r="S694" i="33" s="1"/>
  <c r="R694" i="33" a="1"/>
  <c r="R694" i="33" s="1"/>
  <c r="Q694" i="33" a="1"/>
  <c r="Q694" i="33" s="1"/>
  <c r="P694" i="33" a="1"/>
  <c r="P694" i="33" s="1"/>
  <c r="O694" i="33" a="1"/>
  <c r="O694" i="33" s="1"/>
  <c r="N694" i="33" a="1"/>
  <c r="N694" i="33" s="1"/>
  <c r="AB693" i="33" a="1"/>
  <c r="AB693" i="33" s="1"/>
  <c r="AA693" i="33" a="1"/>
  <c r="AA693" i="33" s="1"/>
  <c r="Z693" i="33" a="1"/>
  <c r="Z693" i="33" s="1"/>
  <c r="Y693" i="33" a="1"/>
  <c r="Y693" i="33" s="1"/>
  <c r="W693" i="33" a="1"/>
  <c r="W693" i="33" s="1"/>
  <c r="X693" i="33" s="1"/>
  <c r="V693" i="33" a="1"/>
  <c r="V693" i="33" s="1"/>
  <c r="U693" i="33" a="1"/>
  <c r="U693" i="33" s="1"/>
  <c r="T693" i="33" a="1"/>
  <c r="T693" i="33" s="1"/>
  <c r="S693" i="33" a="1"/>
  <c r="S693" i="33" s="1"/>
  <c r="R693" i="33" a="1"/>
  <c r="R693" i="33" s="1"/>
  <c r="Q693" i="33" a="1"/>
  <c r="Q693" i="33" s="1"/>
  <c r="P693" i="33" a="1"/>
  <c r="P693" i="33" s="1"/>
  <c r="O693" i="33" a="1"/>
  <c r="O693" i="33" s="1"/>
  <c r="N693" i="33" a="1"/>
  <c r="N693" i="33" s="1"/>
  <c r="AB692" i="33" a="1"/>
  <c r="AB692" i="33" s="1"/>
  <c r="AA692" i="33" a="1"/>
  <c r="AA692" i="33" s="1"/>
  <c r="Z692" i="33" a="1"/>
  <c r="Z692" i="33" s="1"/>
  <c r="Y692" i="33" a="1"/>
  <c r="Y692" i="33" s="1"/>
  <c r="W692" i="33" a="1"/>
  <c r="W692" i="33" s="1"/>
  <c r="X692" i="33" s="1"/>
  <c r="V692" i="33" a="1"/>
  <c r="V692" i="33" s="1"/>
  <c r="U692" i="33" a="1"/>
  <c r="U692" i="33" s="1"/>
  <c r="T692" i="33" a="1"/>
  <c r="T692" i="33" s="1"/>
  <c r="S692" i="33" a="1"/>
  <c r="S692" i="33" s="1"/>
  <c r="R692" i="33" a="1"/>
  <c r="R692" i="33" s="1"/>
  <c r="Q692" i="33" a="1"/>
  <c r="Q692" i="33" s="1"/>
  <c r="P692" i="33" a="1"/>
  <c r="P692" i="33" s="1"/>
  <c r="O692" i="33" a="1"/>
  <c r="O692" i="33" s="1"/>
  <c r="N692" i="33" a="1"/>
  <c r="N692" i="33" s="1"/>
  <c r="AB691" i="33" a="1"/>
  <c r="AB691" i="33" s="1"/>
  <c r="AA691" i="33" a="1"/>
  <c r="AA691" i="33" s="1"/>
  <c r="Z691" i="33" a="1"/>
  <c r="Z691" i="33" s="1"/>
  <c r="Y691" i="33" a="1"/>
  <c r="Y691" i="33" s="1"/>
  <c r="W691" i="33" a="1"/>
  <c r="W691" i="33" s="1"/>
  <c r="X691" i="33" s="1"/>
  <c r="V691" i="33" a="1"/>
  <c r="V691" i="33" s="1"/>
  <c r="U691" i="33" a="1"/>
  <c r="U691" i="33" s="1"/>
  <c r="T691" i="33" a="1"/>
  <c r="T691" i="33" s="1"/>
  <c r="S691" i="33" a="1"/>
  <c r="S691" i="33" s="1"/>
  <c r="R691" i="33" a="1"/>
  <c r="R691" i="33" s="1"/>
  <c r="Q691" i="33" a="1"/>
  <c r="Q691" i="33" s="1"/>
  <c r="P691" i="33" a="1"/>
  <c r="P691" i="33" s="1"/>
  <c r="O691" i="33" a="1"/>
  <c r="O691" i="33" s="1"/>
  <c r="N691" i="33" a="1"/>
  <c r="N691" i="33" s="1"/>
  <c r="AB690" i="33" a="1"/>
  <c r="AB690" i="33" s="1"/>
  <c r="AA690" i="33" a="1"/>
  <c r="AA690" i="33" s="1"/>
  <c r="Z690" i="33" a="1"/>
  <c r="Z690" i="33" s="1"/>
  <c r="Y690" i="33" a="1"/>
  <c r="Y690" i="33" s="1"/>
  <c r="W690" i="33" a="1"/>
  <c r="W690" i="33" s="1"/>
  <c r="X690" i="33" s="1"/>
  <c r="V690" i="33" a="1"/>
  <c r="V690" i="33" s="1"/>
  <c r="U690" i="33" a="1"/>
  <c r="U690" i="33" s="1"/>
  <c r="T690" i="33" a="1"/>
  <c r="T690" i="33" s="1"/>
  <c r="S690" i="33" a="1"/>
  <c r="S690" i="33" s="1"/>
  <c r="R690" i="33" a="1"/>
  <c r="R690" i="33" s="1"/>
  <c r="Q690" i="33" a="1"/>
  <c r="Q690" i="33" s="1"/>
  <c r="P690" i="33" a="1"/>
  <c r="P690" i="33" s="1"/>
  <c r="O690" i="33" a="1"/>
  <c r="O690" i="33" s="1"/>
  <c r="N690" i="33" a="1"/>
  <c r="N690" i="33" s="1"/>
  <c r="AB689" i="33" a="1"/>
  <c r="AB689" i="33" s="1"/>
  <c r="AA689" i="33" a="1"/>
  <c r="AA689" i="33" s="1"/>
  <c r="Z689" i="33" a="1"/>
  <c r="Z689" i="33" s="1"/>
  <c r="Y689" i="33" a="1"/>
  <c r="Y689" i="33" s="1"/>
  <c r="W689" i="33" a="1"/>
  <c r="W689" i="33" s="1"/>
  <c r="X689" i="33" s="1"/>
  <c r="V689" i="33" a="1"/>
  <c r="V689" i="33" s="1"/>
  <c r="U689" i="33" a="1"/>
  <c r="U689" i="33" s="1"/>
  <c r="T689" i="33" a="1"/>
  <c r="T689" i="33" s="1"/>
  <c r="S689" i="33" a="1"/>
  <c r="S689" i="33" s="1"/>
  <c r="R689" i="33" a="1"/>
  <c r="R689" i="33" s="1"/>
  <c r="Q689" i="33" a="1"/>
  <c r="Q689" i="33" s="1"/>
  <c r="P689" i="33" a="1"/>
  <c r="P689" i="33" s="1"/>
  <c r="O689" i="33" a="1"/>
  <c r="O689" i="33" s="1"/>
  <c r="N689" i="33" a="1"/>
  <c r="N689" i="33" s="1"/>
  <c r="AB688" i="33" a="1"/>
  <c r="AB688" i="33" s="1"/>
  <c r="AA688" i="33" a="1"/>
  <c r="AA688" i="33" s="1"/>
  <c r="Z688" i="33" a="1"/>
  <c r="Z688" i="33" s="1"/>
  <c r="Y688" i="33" a="1"/>
  <c r="Y688" i="33" s="1"/>
  <c r="W688" i="33" a="1"/>
  <c r="W688" i="33" s="1"/>
  <c r="X688" i="33" s="1"/>
  <c r="V688" i="33" a="1"/>
  <c r="V688" i="33" s="1"/>
  <c r="U688" i="33" a="1"/>
  <c r="U688" i="33" s="1"/>
  <c r="T688" i="33" a="1"/>
  <c r="T688" i="33" s="1"/>
  <c r="S688" i="33" a="1"/>
  <c r="S688" i="33" s="1"/>
  <c r="R688" i="33" a="1"/>
  <c r="R688" i="33" s="1"/>
  <c r="Q688" i="33" a="1"/>
  <c r="Q688" i="33" s="1"/>
  <c r="P688" i="33" a="1"/>
  <c r="P688" i="33" s="1"/>
  <c r="O688" i="33" a="1"/>
  <c r="O688" i="33" s="1"/>
  <c r="N688" i="33" a="1"/>
  <c r="N688" i="33" s="1"/>
  <c r="AB687" i="33" a="1"/>
  <c r="AB687" i="33" s="1"/>
  <c r="AA687" i="33" a="1"/>
  <c r="AA687" i="33" s="1"/>
  <c r="Z687" i="33" a="1"/>
  <c r="Z687" i="33" s="1"/>
  <c r="Y687" i="33" a="1"/>
  <c r="Y687" i="33" s="1"/>
  <c r="W687" i="33" a="1"/>
  <c r="W687" i="33" s="1"/>
  <c r="X687" i="33" s="1"/>
  <c r="V687" i="33" a="1"/>
  <c r="V687" i="33" s="1"/>
  <c r="U687" i="33" a="1"/>
  <c r="U687" i="33" s="1"/>
  <c r="T687" i="33" a="1"/>
  <c r="T687" i="33" s="1"/>
  <c r="S687" i="33" a="1"/>
  <c r="S687" i="33" s="1"/>
  <c r="R687" i="33" a="1"/>
  <c r="R687" i="33" s="1"/>
  <c r="Q687" i="33" a="1"/>
  <c r="Q687" i="33" s="1"/>
  <c r="P687" i="33" a="1"/>
  <c r="P687" i="33" s="1"/>
  <c r="O687" i="33" a="1"/>
  <c r="O687" i="33" s="1"/>
  <c r="N687" i="33" a="1"/>
  <c r="N687" i="33" s="1"/>
  <c r="AB686" i="33" a="1"/>
  <c r="AB686" i="33" s="1"/>
  <c r="AA686" i="33" a="1"/>
  <c r="AA686" i="33" s="1"/>
  <c r="Z686" i="33" a="1"/>
  <c r="Z686" i="33" s="1"/>
  <c r="Y686" i="33" a="1"/>
  <c r="Y686" i="33" s="1"/>
  <c r="W686" i="33" a="1"/>
  <c r="W686" i="33" s="1"/>
  <c r="X686" i="33" s="1"/>
  <c r="V686" i="33" a="1"/>
  <c r="V686" i="33" s="1"/>
  <c r="U686" i="33" a="1"/>
  <c r="U686" i="33" s="1"/>
  <c r="T686" i="33" a="1"/>
  <c r="T686" i="33" s="1"/>
  <c r="S686" i="33" a="1"/>
  <c r="S686" i="33" s="1"/>
  <c r="R686" i="33" a="1"/>
  <c r="R686" i="33" s="1"/>
  <c r="Q686" i="33" a="1"/>
  <c r="Q686" i="33" s="1"/>
  <c r="P686" i="33" a="1"/>
  <c r="P686" i="33" s="1"/>
  <c r="O686" i="33" a="1"/>
  <c r="O686" i="33" s="1"/>
  <c r="N686" i="33" a="1"/>
  <c r="N686" i="33" s="1"/>
  <c r="AB685" i="33" a="1"/>
  <c r="AB685" i="33" s="1"/>
  <c r="AA685" i="33" a="1"/>
  <c r="AA685" i="33" s="1"/>
  <c r="Z685" i="33" a="1"/>
  <c r="Z685" i="33" s="1"/>
  <c r="Y685" i="33" a="1"/>
  <c r="Y685" i="33" s="1"/>
  <c r="W685" i="33" a="1"/>
  <c r="W685" i="33" s="1"/>
  <c r="X685" i="33" s="1"/>
  <c r="V685" i="33" a="1"/>
  <c r="V685" i="33" s="1"/>
  <c r="U685" i="33" a="1"/>
  <c r="U685" i="33" s="1"/>
  <c r="T685" i="33" a="1"/>
  <c r="T685" i="33" s="1"/>
  <c r="S685" i="33" a="1"/>
  <c r="S685" i="33" s="1"/>
  <c r="R685" i="33" a="1"/>
  <c r="R685" i="33" s="1"/>
  <c r="Q685" i="33" a="1"/>
  <c r="Q685" i="33" s="1"/>
  <c r="P685" i="33" a="1"/>
  <c r="P685" i="33" s="1"/>
  <c r="O685" i="33" a="1"/>
  <c r="O685" i="33" s="1"/>
  <c r="N685" i="33" a="1"/>
  <c r="N685" i="33" s="1"/>
  <c r="AB684" i="33" a="1"/>
  <c r="AB684" i="33" s="1"/>
  <c r="AA684" i="33" a="1"/>
  <c r="AA684" i="33" s="1"/>
  <c r="Z684" i="33" a="1"/>
  <c r="Z684" i="33" s="1"/>
  <c r="Y684" i="33" a="1"/>
  <c r="Y684" i="33" s="1"/>
  <c r="W684" i="33" a="1"/>
  <c r="W684" i="33" s="1"/>
  <c r="X684" i="33" s="1"/>
  <c r="V684" i="33" a="1"/>
  <c r="V684" i="33" s="1"/>
  <c r="U684" i="33" a="1"/>
  <c r="U684" i="33" s="1"/>
  <c r="T684" i="33" a="1"/>
  <c r="T684" i="33" s="1"/>
  <c r="S684" i="33" a="1"/>
  <c r="S684" i="33" s="1"/>
  <c r="R684" i="33" a="1"/>
  <c r="R684" i="33" s="1"/>
  <c r="Q684" i="33" a="1"/>
  <c r="Q684" i="33" s="1"/>
  <c r="P684" i="33" a="1"/>
  <c r="P684" i="33" s="1"/>
  <c r="O684" i="33" a="1"/>
  <c r="O684" i="33" s="1"/>
  <c r="N684" i="33" a="1"/>
  <c r="N684" i="33" s="1"/>
  <c r="AB683" i="33" a="1"/>
  <c r="AB683" i="33" s="1"/>
  <c r="AA683" i="33" a="1"/>
  <c r="AA683" i="33" s="1"/>
  <c r="Z683" i="33" a="1"/>
  <c r="Z683" i="33" s="1"/>
  <c r="Y683" i="33" a="1"/>
  <c r="Y683" i="33" s="1"/>
  <c r="W683" i="33" a="1"/>
  <c r="W683" i="33" s="1"/>
  <c r="X683" i="33" s="1"/>
  <c r="V683" i="33" a="1"/>
  <c r="V683" i="33" s="1"/>
  <c r="U683" i="33" a="1"/>
  <c r="U683" i="33" s="1"/>
  <c r="T683" i="33" a="1"/>
  <c r="T683" i="33" s="1"/>
  <c r="S683" i="33" a="1"/>
  <c r="S683" i="33" s="1"/>
  <c r="R683" i="33" a="1"/>
  <c r="R683" i="33" s="1"/>
  <c r="Q683" i="33" a="1"/>
  <c r="Q683" i="33" s="1"/>
  <c r="P683" i="33" a="1"/>
  <c r="P683" i="33" s="1"/>
  <c r="O683" i="33" a="1"/>
  <c r="O683" i="33" s="1"/>
  <c r="N683" i="33" a="1"/>
  <c r="N683" i="33" s="1"/>
  <c r="AB682" i="33" a="1"/>
  <c r="AB682" i="33" s="1"/>
  <c r="AA682" i="33" a="1"/>
  <c r="AA682" i="33" s="1"/>
  <c r="Z682" i="33" a="1"/>
  <c r="Z682" i="33" s="1"/>
  <c r="Y682" i="33" a="1"/>
  <c r="Y682" i="33" s="1"/>
  <c r="W682" i="33" a="1"/>
  <c r="W682" i="33" s="1"/>
  <c r="X682" i="33" s="1"/>
  <c r="V682" i="33" a="1"/>
  <c r="V682" i="33" s="1"/>
  <c r="U682" i="33" a="1"/>
  <c r="U682" i="33" s="1"/>
  <c r="T682" i="33" a="1"/>
  <c r="T682" i="33" s="1"/>
  <c r="S682" i="33" a="1"/>
  <c r="S682" i="33" s="1"/>
  <c r="R682" i="33" a="1"/>
  <c r="R682" i="33" s="1"/>
  <c r="Q682" i="33" a="1"/>
  <c r="Q682" i="33" s="1"/>
  <c r="P682" i="33" a="1"/>
  <c r="P682" i="33" s="1"/>
  <c r="O682" i="33" a="1"/>
  <c r="O682" i="33" s="1"/>
  <c r="N682" i="33" a="1"/>
  <c r="N682" i="33" s="1"/>
  <c r="AB681" i="33" a="1"/>
  <c r="AB681" i="33" s="1"/>
  <c r="AA681" i="33" a="1"/>
  <c r="AA681" i="33" s="1"/>
  <c r="Z681" i="33" a="1"/>
  <c r="Z681" i="33" s="1"/>
  <c r="Y681" i="33" a="1"/>
  <c r="Y681" i="33" s="1"/>
  <c r="W681" i="33" a="1"/>
  <c r="W681" i="33" s="1"/>
  <c r="X681" i="33" s="1"/>
  <c r="V681" i="33" a="1"/>
  <c r="V681" i="33" s="1"/>
  <c r="U681" i="33" a="1"/>
  <c r="U681" i="33" s="1"/>
  <c r="T681" i="33" a="1"/>
  <c r="T681" i="33" s="1"/>
  <c r="S681" i="33" a="1"/>
  <c r="S681" i="33" s="1"/>
  <c r="R681" i="33" a="1"/>
  <c r="R681" i="33" s="1"/>
  <c r="Q681" i="33" a="1"/>
  <c r="Q681" i="33" s="1"/>
  <c r="P681" i="33" a="1"/>
  <c r="P681" i="33" s="1"/>
  <c r="O681" i="33" a="1"/>
  <c r="O681" i="33" s="1"/>
  <c r="N681" i="33" a="1"/>
  <c r="N681" i="33" s="1"/>
  <c r="AB680" i="33" a="1"/>
  <c r="AB680" i="33" s="1"/>
  <c r="AA680" i="33" a="1"/>
  <c r="AA680" i="33" s="1"/>
  <c r="Z680" i="33" a="1"/>
  <c r="Z680" i="33" s="1"/>
  <c r="Y680" i="33" a="1"/>
  <c r="Y680" i="33" s="1"/>
  <c r="W680" i="33" a="1"/>
  <c r="W680" i="33" s="1"/>
  <c r="X680" i="33" s="1"/>
  <c r="V680" i="33" a="1"/>
  <c r="V680" i="33" s="1"/>
  <c r="U680" i="33" a="1"/>
  <c r="U680" i="33" s="1"/>
  <c r="T680" i="33" a="1"/>
  <c r="T680" i="33" s="1"/>
  <c r="S680" i="33" a="1"/>
  <c r="S680" i="33" s="1"/>
  <c r="R680" i="33" a="1"/>
  <c r="R680" i="33" s="1"/>
  <c r="Q680" i="33" a="1"/>
  <c r="Q680" i="33" s="1"/>
  <c r="P680" i="33" a="1"/>
  <c r="P680" i="33" s="1"/>
  <c r="O680" i="33" a="1"/>
  <c r="O680" i="33" s="1"/>
  <c r="N680" i="33" a="1"/>
  <c r="N680" i="33" s="1"/>
  <c r="AB679" i="33" a="1"/>
  <c r="AB679" i="33" s="1"/>
  <c r="AA679" i="33" a="1"/>
  <c r="AA679" i="33" s="1"/>
  <c r="Z679" i="33" a="1"/>
  <c r="Z679" i="33" s="1"/>
  <c r="Y679" i="33" a="1"/>
  <c r="Y679" i="33" s="1"/>
  <c r="W679" i="33" a="1"/>
  <c r="W679" i="33" s="1"/>
  <c r="X679" i="33" s="1"/>
  <c r="V679" i="33" a="1"/>
  <c r="V679" i="33" s="1"/>
  <c r="U679" i="33" a="1"/>
  <c r="U679" i="33" s="1"/>
  <c r="T679" i="33" a="1"/>
  <c r="T679" i="33" s="1"/>
  <c r="S679" i="33" a="1"/>
  <c r="S679" i="33" s="1"/>
  <c r="R679" i="33" a="1"/>
  <c r="R679" i="33" s="1"/>
  <c r="Q679" i="33" a="1"/>
  <c r="Q679" i="33" s="1"/>
  <c r="P679" i="33" a="1"/>
  <c r="P679" i="33" s="1"/>
  <c r="O679" i="33" a="1"/>
  <c r="O679" i="33" s="1"/>
  <c r="N679" i="33" a="1"/>
  <c r="N679" i="33" s="1"/>
  <c r="AB678" i="33" a="1"/>
  <c r="AB678" i="33" s="1"/>
  <c r="AA678" i="33" a="1"/>
  <c r="AA678" i="33" s="1"/>
  <c r="Z678" i="33" a="1"/>
  <c r="Z678" i="33" s="1"/>
  <c r="Y678" i="33" a="1"/>
  <c r="Y678" i="33" s="1"/>
  <c r="W678" i="33" a="1"/>
  <c r="W678" i="33" s="1"/>
  <c r="X678" i="33" s="1"/>
  <c r="V678" i="33" a="1"/>
  <c r="V678" i="33" s="1"/>
  <c r="U678" i="33" a="1"/>
  <c r="U678" i="33" s="1"/>
  <c r="T678" i="33" a="1"/>
  <c r="T678" i="33" s="1"/>
  <c r="S678" i="33" a="1"/>
  <c r="S678" i="33" s="1"/>
  <c r="R678" i="33" a="1"/>
  <c r="R678" i="33" s="1"/>
  <c r="Q678" i="33" a="1"/>
  <c r="Q678" i="33" s="1"/>
  <c r="P678" i="33" a="1"/>
  <c r="P678" i="33" s="1"/>
  <c r="O678" i="33" a="1"/>
  <c r="O678" i="33" s="1"/>
  <c r="N678" i="33" a="1"/>
  <c r="N678" i="33" s="1"/>
  <c r="AB677" i="33" a="1"/>
  <c r="AB677" i="33" s="1"/>
  <c r="AA677" i="33" a="1"/>
  <c r="AA677" i="33" s="1"/>
  <c r="Z677" i="33" a="1"/>
  <c r="Z677" i="33" s="1"/>
  <c r="Y677" i="33" a="1"/>
  <c r="Y677" i="33" s="1"/>
  <c r="W677" i="33" a="1"/>
  <c r="W677" i="33" s="1"/>
  <c r="X677" i="33" s="1"/>
  <c r="V677" i="33" a="1"/>
  <c r="V677" i="33" s="1"/>
  <c r="U677" i="33" a="1"/>
  <c r="U677" i="33" s="1"/>
  <c r="T677" i="33" a="1"/>
  <c r="T677" i="33" s="1"/>
  <c r="S677" i="33" a="1"/>
  <c r="S677" i="33" s="1"/>
  <c r="R677" i="33" a="1"/>
  <c r="R677" i="33" s="1"/>
  <c r="Q677" i="33" a="1"/>
  <c r="Q677" i="33" s="1"/>
  <c r="P677" i="33" a="1"/>
  <c r="P677" i="33" s="1"/>
  <c r="O677" i="33" a="1"/>
  <c r="O677" i="33" s="1"/>
  <c r="N677" i="33" a="1"/>
  <c r="N677" i="33" s="1"/>
  <c r="AB676" i="33" a="1"/>
  <c r="AB676" i="33" s="1"/>
  <c r="AA676" i="33" a="1"/>
  <c r="AA676" i="33" s="1"/>
  <c r="Z676" i="33" a="1"/>
  <c r="Z676" i="33" s="1"/>
  <c r="Y676" i="33" a="1"/>
  <c r="Y676" i="33" s="1"/>
  <c r="W676" i="33" a="1"/>
  <c r="W676" i="33" s="1"/>
  <c r="X676" i="33" s="1"/>
  <c r="V676" i="33" a="1"/>
  <c r="V676" i="33" s="1"/>
  <c r="U676" i="33" a="1"/>
  <c r="U676" i="33" s="1"/>
  <c r="T676" i="33" a="1"/>
  <c r="T676" i="33" s="1"/>
  <c r="S676" i="33" a="1"/>
  <c r="S676" i="33" s="1"/>
  <c r="R676" i="33" a="1"/>
  <c r="R676" i="33" s="1"/>
  <c r="Q676" i="33" a="1"/>
  <c r="Q676" i="33" s="1"/>
  <c r="P676" i="33" a="1"/>
  <c r="P676" i="33" s="1"/>
  <c r="O676" i="33" a="1"/>
  <c r="O676" i="33" s="1"/>
  <c r="N676" i="33" a="1"/>
  <c r="N676" i="33" s="1"/>
  <c r="AB675" i="33" a="1"/>
  <c r="AB675" i="33" s="1"/>
  <c r="AA675" i="33" a="1"/>
  <c r="AA675" i="33" s="1"/>
  <c r="Z675" i="33" a="1"/>
  <c r="Z675" i="33" s="1"/>
  <c r="Y675" i="33" a="1"/>
  <c r="Y675" i="33" s="1"/>
  <c r="W675" i="33" a="1"/>
  <c r="W675" i="33" s="1"/>
  <c r="X675" i="33" s="1"/>
  <c r="V675" i="33" a="1"/>
  <c r="V675" i="33" s="1"/>
  <c r="U675" i="33" a="1"/>
  <c r="U675" i="33" s="1"/>
  <c r="T675" i="33" a="1"/>
  <c r="T675" i="33" s="1"/>
  <c r="S675" i="33" a="1"/>
  <c r="S675" i="33" s="1"/>
  <c r="R675" i="33" a="1"/>
  <c r="R675" i="33" s="1"/>
  <c r="Q675" i="33" a="1"/>
  <c r="Q675" i="33" s="1"/>
  <c r="P675" i="33" a="1"/>
  <c r="P675" i="33" s="1"/>
  <c r="O675" i="33" a="1"/>
  <c r="O675" i="33" s="1"/>
  <c r="N675" i="33" a="1"/>
  <c r="N675" i="33" s="1"/>
  <c r="AB674" i="33" a="1"/>
  <c r="AB674" i="33" s="1"/>
  <c r="AA674" i="33" a="1"/>
  <c r="AA674" i="33" s="1"/>
  <c r="Z674" i="33" a="1"/>
  <c r="Z674" i="33" s="1"/>
  <c r="Y674" i="33" a="1"/>
  <c r="Y674" i="33" s="1"/>
  <c r="W674" i="33" a="1"/>
  <c r="W674" i="33" s="1"/>
  <c r="X674" i="33" s="1"/>
  <c r="V674" i="33" a="1"/>
  <c r="V674" i="33" s="1"/>
  <c r="U674" i="33" a="1"/>
  <c r="U674" i="33" s="1"/>
  <c r="T674" i="33" a="1"/>
  <c r="T674" i="33" s="1"/>
  <c r="S674" i="33" a="1"/>
  <c r="S674" i="33" s="1"/>
  <c r="R674" i="33" a="1"/>
  <c r="R674" i="33" s="1"/>
  <c r="Q674" i="33" a="1"/>
  <c r="Q674" i="33" s="1"/>
  <c r="P674" i="33" a="1"/>
  <c r="P674" i="33" s="1"/>
  <c r="O674" i="33" a="1"/>
  <c r="O674" i="33" s="1"/>
  <c r="N674" i="33" a="1"/>
  <c r="N674" i="33" s="1"/>
  <c r="AB673" i="33" a="1"/>
  <c r="AB673" i="33" s="1"/>
  <c r="AA673" i="33" a="1"/>
  <c r="AA673" i="33" s="1"/>
  <c r="Z673" i="33" a="1"/>
  <c r="Z673" i="33" s="1"/>
  <c r="Y673" i="33" a="1"/>
  <c r="Y673" i="33" s="1"/>
  <c r="W673" i="33" a="1"/>
  <c r="W673" i="33" s="1"/>
  <c r="X673" i="33" s="1"/>
  <c r="V673" i="33" a="1"/>
  <c r="V673" i="33" s="1"/>
  <c r="U673" i="33" a="1"/>
  <c r="U673" i="33" s="1"/>
  <c r="T673" i="33" a="1"/>
  <c r="T673" i="33" s="1"/>
  <c r="S673" i="33" a="1"/>
  <c r="S673" i="33" s="1"/>
  <c r="R673" i="33" a="1"/>
  <c r="R673" i="33" s="1"/>
  <c r="Q673" i="33" a="1"/>
  <c r="Q673" i="33" s="1"/>
  <c r="P673" i="33" a="1"/>
  <c r="P673" i="33" s="1"/>
  <c r="O673" i="33" a="1"/>
  <c r="O673" i="33" s="1"/>
  <c r="N673" i="33" a="1"/>
  <c r="N673" i="33" s="1"/>
  <c r="AB672" i="33" a="1"/>
  <c r="AB672" i="33" s="1"/>
  <c r="AA672" i="33" a="1"/>
  <c r="AA672" i="33" s="1"/>
  <c r="Z672" i="33" a="1"/>
  <c r="Z672" i="33" s="1"/>
  <c r="Y672" i="33" a="1"/>
  <c r="Y672" i="33" s="1"/>
  <c r="W672" i="33" a="1"/>
  <c r="W672" i="33" s="1"/>
  <c r="X672" i="33" s="1"/>
  <c r="V672" i="33" a="1"/>
  <c r="V672" i="33" s="1"/>
  <c r="U672" i="33" a="1"/>
  <c r="U672" i="33" s="1"/>
  <c r="T672" i="33" a="1"/>
  <c r="T672" i="33" s="1"/>
  <c r="S672" i="33" a="1"/>
  <c r="S672" i="33" s="1"/>
  <c r="R672" i="33" a="1"/>
  <c r="R672" i="33" s="1"/>
  <c r="Q672" i="33" a="1"/>
  <c r="Q672" i="33" s="1"/>
  <c r="P672" i="33" a="1"/>
  <c r="P672" i="33" s="1"/>
  <c r="O672" i="33" a="1"/>
  <c r="O672" i="33" s="1"/>
  <c r="N672" i="33" a="1"/>
  <c r="N672" i="33" s="1"/>
  <c r="AB671" i="33" a="1"/>
  <c r="AB671" i="33" s="1"/>
  <c r="AA671" i="33" a="1"/>
  <c r="AA671" i="33" s="1"/>
  <c r="Z671" i="33" a="1"/>
  <c r="Z671" i="33" s="1"/>
  <c r="Y671" i="33" a="1"/>
  <c r="Y671" i="33" s="1"/>
  <c r="W671" i="33" a="1"/>
  <c r="W671" i="33" s="1"/>
  <c r="X671" i="33" s="1"/>
  <c r="V671" i="33" a="1"/>
  <c r="V671" i="33" s="1"/>
  <c r="U671" i="33" a="1"/>
  <c r="U671" i="33" s="1"/>
  <c r="T671" i="33" a="1"/>
  <c r="T671" i="33" s="1"/>
  <c r="S671" i="33" a="1"/>
  <c r="S671" i="33" s="1"/>
  <c r="R671" i="33" a="1"/>
  <c r="R671" i="33" s="1"/>
  <c r="Q671" i="33" a="1"/>
  <c r="Q671" i="33" s="1"/>
  <c r="P671" i="33" a="1"/>
  <c r="P671" i="33" s="1"/>
  <c r="O671" i="33" a="1"/>
  <c r="O671" i="33" s="1"/>
  <c r="N671" i="33" a="1"/>
  <c r="N671" i="33" s="1"/>
  <c r="AB670" i="33" a="1"/>
  <c r="AB670" i="33" s="1"/>
  <c r="AA670" i="33" a="1"/>
  <c r="AA670" i="33" s="1"/>
  <c r="Z670" i="33" a="1"/>
  <c r="Z670" i="33" s="1"/>
  <c r="Y670" i="33" a="1"/>
  <c r="Y670" i="33" s="1"/>
  <c r="W670" i="33" a="1"/>
  <c r="W670" i="33" s="1"/>
  <c r="X670" i="33" s="1"/>
  <c r="V670" i="33" a="1"/>
  <c r="V670" i="33" s="1"/>
  <c r="U670" i="33" a="1"/>
  <c r="U670" i="33" s="1"/>
  <c r="T670" i="33" a="1"/>
  <c r="T670" i="33" s="1"/>
  <c r="S670" i="33" a="1"/>
  <c r="S670" i="33" s="1"/>
  <c r="R670" i="33" a="1"/>
  <c r="R670" i="33" s="1"/>
  <c r="Q670" i="33" a="1"/>
  <c r="Q670" i="33" s="1"/>
  <c r="P670" i="33" a="1"/>
  <c r="P670" i="33" s="1"/>
  <c r="O670" i="33" a="1"/>
  <c r="O670" i="33" s="1"/>
  <c r="N670" i="33" a="1"/>
  <c r="N670" i="33" s="1"/>
  <c r="AB669" i="33" a="1"/>
  <c r="AB669" i="33" s="1"/>
  <c r="AA669" i="33" a="1"/>
  <c r="AA669" i="33" s="1"/>
  <c r="Z669" i="33" a="1"/>
  <c r="Z669" i="33" s="1"/>
  <c r="Y669" i="33" a="1"/>
  <c r="Y669" i="33" s="1"/>
  <c r="W669" i="33" a="1"/>
  <c r="W669" i="33" s="1"/>
  <c r="X669" i="33" s="1"/>
  <c r="V669" i="33" a="1"/>
  <c r="V669" i="33" s="1"/>
  <c r="U669" i="33" a="1"/>
  <c r="U669" i="33" s="1"/>
  <c r="T669" i="33" a="1"/>
  <c r="T669" i="33" s="1"/>
  <c r="S669" i="33" a="1"/>
  <c r="S669" i="33" s="1"/>
  <c r="R669" i="33" a="1"/>
  <c r="R669" i="33" s="1"/>
  <c r="Q669" i="33" a="1"/>
  <c r="Q669" i="33" s="1"/>
  <c r="P669" i="33" a="1"/>
  <c r="P669" i="33" s="1"/>
  <c r="O669" i="33" a="1"/>
  <c r="O669" i="33" s="1"/>
  <c r="N669" i="33" a="1"/>
  <c r="N669" i="33" s="1"/>
  <c r="AB668" i="33" a="1"/>
  <c r="AB668" i="33" s="1"/>
  <c r="AA668" i="33" a="1"/>
  <c r="AA668" i="33" s="1"/>
  <c r="Z668" i="33" a="1"/>
  <c r="Z668" i="33" s="1"/>
  <c r="Y668" i="33" a="1"/>
  <c r="Y668" i="33" s="1"/>
  <c r="W668" i="33" a="1"/>
  <c r="W668" i="33" s="1"/>
  <c r="X668" i="33" s="1"/>
  <c r="V668" i="33" a="1"/>
  <c r="V668" i="33" s="1"/>
  <c r="U668" i="33" a="1"/>
  <c r="U668" i="33" s="1"/>
  <c r="T668" i="33" a="1"/>
  <c r="T668" i="33" s="1"/>
  <c r="S668" i="33" a="1"/>
  <c r="S668" i="33" s="1"/>
  <c r="R668" i="33" a="1"/>
  <c r="R668" i="33" s="1"/>
  <c r="Q668" i="33" a="1"/>
  <c r="Q668" i="33" s="1"/>
  <c r="P668" i="33" a="1"/>
  <c r="P668" i="33" s="1"/>
  <c r="O668" i="33" a="1"/>
  <c r="O668" i="33" s="1"/>
  <c r="N668" i="33" a="1"/>
  <c r="N668" i="33" s="1"/>
  <c r="AB667" i="33" a="1"/>
  <c r="AB667" i="33" s="1"/>
  <c r="AA667" i="33" a="1"/>
  <c r="AA667" i="33" s="1"/>
  <c r="Z667" i="33" a="1"/>
  <c r="Z667" i="33" s="1"/>
  <c r="Y667" i="33" a="1"/>
  <c r="Y667" i="33" s="1"/>
  <c r="W667" i="33" a="1"/>
  <c r="W667" i="33" s="1"/>
  <c r="X667" i="33" s="1"/>
  <c r="V667" i="33" a="1"/>
  <c r="V667" i="33" s="1"/>
  <c r="U667" i="33" a="1"/>
  <c r="U667" i="33" s="1"/>
  <c r="T667" i="33" a="1"/>
  <c r="T667" i="33" s="1"/>
  <c r="S667" i="33" a="1"/>
  <c r="S667" i="33" s="1"/>
  <c r="R667" i="33" a="1"/>
  <c r="R667" i="33" s="1"/>
  <c r="Q667" i="33" a="1"/>
  <c r="Q667" i="33" s="1"/>
  <c r="P667" i="33" a="1"/>
  <c r="P667" i="33" s="1"/>
  <c r="O667" i="33" a="1"/>
  <c r="O667" i="33" s="1"/>
  <c r="N667" i="33" a="1"/>
  <c r="N667" i="33" s="1"/>
  <c r="AB666" i="33" a="1"/>
  <c r="AB666" i="33" s="1"/>
  <c r="AA666" i="33" a="1"/>
  <c r="AA666" i="33" s="1"/>
  <c r="Z666" i="33" a="1"/>
  <c r="Z666" i="33" s="1"/>
  <c r="Y666" i="33" a="1"/>
  <c r="Y666" i="33" s="1"/>
  <c r="W666" i="33" a="1"/>
  <c r="W666" i="33" s="1"/>
  <c r="X666" i="33" s="1"/>
  <c r="V666" i="33" a="1"/>
  <c r="V666" i="33" s="1"/>
  <c r="U666" i="33" a="1"/>
  <c r="U666" i="33" s="1"/>
  <c r="T666" i="33" a="1"/>
  <c r="T666" i="33" s="1"/>
  <c r="S666" i="33" a="1"/>
  <c r="S666" i="33" s="1"/>
  <c r="R666" i="33" a="1"/>
  <c r="R666" i="33" s="1"/>
  <c r="Q666" i="33" a="1"/>
  <c r="Q666" i="33" s="1"/>
  <c r="P666" i="33" a="1"/>
  <c r="P666" i="33" s="1"/>
  <c r="O666" i="33" a="1"/>
  <c r="O666" i="33" s="1"/>
  <c r="N666" i="33" a="1"/>
  <c r="N666" i="33" s="1"/>
  <c r="AB665" i="33" a="1"/>
  <c r="AB665" i="33" s="1"/>
  <c r="AA665" i="33" a="1"/>
  <c r="AA665" i="33" s="1"/>
  <c r="Z665" i="33" a="1"/>
  <c r="Z665" i="33" s="1"/>
  <c r="Y665" i="33" a="1"/>
  <c r="Y665" i="33" s="1"/>
  <c r="W665" i="33" a="1"/>
  <c r="W665" i="33" s="1"/>
  <c r="X665" i="33" s="1"/>
  <c r="V665" i="33" a="1"/>
  <c r="V665" i="33" s="1"/>
  <c r="U665" i="33" a="1"/>
  <c r="U665" i="33" s="1"/>
  <c r="T665" i="33" a="1"/>
  <c r="T665" i="33" s="1"/>
  <c r="S665" i="33" a="1"/>
  <c r="S665" i="33" s="1"/>
  <c r="R665" i="33" a="1"/>
  <c r="R665" i="33" s="1"/>
  <c r="Q665" i="33" a="1"/>
  <c r="Q665" i="33" s="1"/>
  <c r="P665" i="33" a="1"/>
  <c r="P665" i="33" s="1"/>
  <c r="O665" i="33" a="1"/>
  <c r="O665" i="33" s="1"/>
  <c r="N665" i="33" a="1"/>
  <c r="N665" i="33" s="1"/>
  <c r="AB664" i="33" a="1"/>
  <c r="AB664" i="33" s="1"/>
  <c r="AA664" i="33" a="1"/>
  <c r="AA664" i="33" s="1"/>
  <c r="Z664" i="33" a="1"/>
  <c r="Z664" i="33" s="1"/>
  <c r="Y664" i="33" a="1"/>
  <c r="Y664" i="33" s="1"/>
  <c r="W664" i="33" a="1"/>
  <c r="W664" i="33" s="1"/>
  <c r="X664" i="33" s="1"/>
  <c r="V664" i="33" a="1"/>
  <c r="V664" i="33" s="1"/>
  <c r="U664" i="33" a="1"/>
  <c r="U664" i="33" s="1"/>
  <c r="T664" i="33" a="1"/>
  <c r="T664" i="33" s="1"/>
  <c r="S664" i="33" a="1"/>
  <c r="S664" i="33" s="1"/>
  <c r="R664" i="33" a="1"/>
  <c r="R664" i="33" s="1"/>
  <c r="Q664" i="33" a="1"/>
  <c r="Q664" i="33" s="1"/>
  <c r="P664" i="33" a="1"/>
  <c r="P664" i="33" s="1"/>
  <c r="O664" i="33" a="1"/>
  <c r="O664" i="33" s="1"/>
  <c r="N664" i="33" a="1"/>
  <c r="N664" i="33" s="1"/>
  <c r="AB663" i="33" a="1"/>
  <c r="AB663" i="33" s="1"/>
  <c r="AA663" i="33" a="1"/>
  <c r="AA663" i="33" s="1"/>
  <c r="Z663" i="33" a="1"/>
  <c r="Z663" i="33" s="1"/>
  <c r="Y663" i="33" a="1"/>
  <c r="Y663" i="33" s="1"/>
  <c r="W663" i="33" a="1"/>
  <c r="W663" i="33" s="1"/>
  <c r="X663" i="33" s="1"/>
  <c r="V663" i="33" a="1"/>
  <c r="V663" i="33" s="1"/>
  <c r="U663" i="33" a="1"/>
  <c r="U663" i="33" s="1"/>
  <c r="T663" i="33" a="1"/>
  <c r="T663" i="33" s="1"/>
  <c r="S663" i="33" a="1"/>
  <c r="S663" i="33" s="1"/>
  <c r="R663" i="33" a="1"/>
  <c r="R663" i="33" s="1"/>
  <c r="Q663" i="33" a="1"/>
  <c r="Q663" i="33" s="1"/>
  <c r="P663" i="33" a="1"/>
  <c r="P663" i="33" s="1"/>
  <c r="O663" i="33" a="1"/>
  <c r="O663" i="33" s="1"/>
  <c r="N663" i="33" a="1"/>
  <c r="N663" i="33" s="1"/>
  <c r="AB662" i="33" a="1"/>
  <c r="AB662" i="33" s="1"/>
  <c r="AA662" i="33" a="1"/>
  <c r="AA662" i="33" s="1"/>
  <c r="Z662" i="33" a="1"/>
  <c r="Z662" i="33" s="1"/>
  <c r="Y662" i="33" a="1"/>
  <c r="Y662" i="33" s="1"/>
  <c r="W662" i="33" a="1"/>
  <c r="W662" i="33" s="1"/>
  <c r="X662" i="33" s="1"/>
  <c r="V662" i="33" a="1"/>
  <c r="V662" i="33" s="1"/>
  <c r="U662" i="33" a="1"/>
  <c r="U662" i="33" s="1"/>
  <c r="T662" i="33" a="1"/>
  <c r="T662" i="33" s="1"/>
  <c r="S662" i="33" a="1"/>
  <c r="S662" i="33" s="1"/>
  <c r="R662" i="33" a="1"/>
  <c r="R662" i="33" s="1"/>
  <c r="Q662" i="33" a="1"/>
  <c r="Q662" i="33" s="1"/>
  <c r="P662" i="33" a="1"/>
  <c r="P662" i="33" s="1"/>
  <c r="O662" i="33" a="1"/>
  <c r="O662" i="33" s="1"/>
  <c r="N662" i="33" a="1"/>
  <c r="N662" i="33" s="1"/>
  <c r="AB661" i="33" a="1"/>
  <c r="AB661" i="33" s="1"/>
  <c r="AA661" i="33" a="1"/>
  <c r="AA661" i="33" s="1"/>
  <c r="Z661" i="33" a="1"/>
  <c r="Z661" i="33" s="1"/>
  <c r="Y661" i="33" a="1"/>
  <c r="Y661" i="33" s="1"/>
  <c r="W661" i="33" a="1"/>
  <c r="W661" i="33" s="1"/>
  <c r="X661" i="33" s="1"/>
  <c r="V661" i="33" a="1"/>
  <c r="V661" i="33" s="1"/>
  <c r="U661" i="33" a="1"/>
  <c r="U661" i="33" s="1"/>
  <c r="T661" i="33" a="1"/>
  <c r="T661" i="33" s="1"/>
  <c r="S661" i="33" a="1"/>
  <c r="S661" i="33" s="1"/>
  <c r="R661" i="33" a="1"/>
  <c r="R661" i="33" s="1"/>
  <c r="Q661" i="33" a="1"/>
  <c r="Q661" i="33" s="1"/>
  <c r="P661" i="33" a="1"/>
  <c r="P661" i="33" s="1"/>
  <c r="O661" i="33" a="1"/>
  <c r="O661" i="33" s="1"/>
  <c r="N661" i="33" a="1"/>
  <c r="N661" i="33" s="1"/>
  <c r="AB660" i="33" a="1"/>
  <c r="AB660" i="33" s="1"/>
  <c r="AA660" i="33" a="1"/>
  <c r="AA660" i="33" s="1"/>
  <c r="Z660" i="33" a="1"/>
  <c r="Z660" i="33" s="1"/>
  <c r="Y660" i="33" a="1"/>
  <c r="Y660" i="33" s="1"/>
  <c r="W660" i="33" a="1"/>
  <c r="W660" i="33" s="1"/>
  <c r="X660" i="33" s="1"/>
  <c r="V660" i="33" a="1"/>
  <c r="V660" i="33" s="1"/>
  <c r="U660" i="33" a="1"/>
  <c r="U660" i="33" s="1"/>
  <c r="T660" i="33" a="1"/>
  <c r="T660" i="33" s="1"/>
  <c r="S660" i="33" a="1"/>
  <c r="S660" i="33" s="1"/>
  <c r="R660" i="33" a="1"/>
  <c r="R660" i="33" s="1"/>
  <c r="Q660" i="33" a="1"/>
  <c r="Q660" i="33" s="1"/>
  <c r="P660" i="33" a="1"/>
  <c r="P660" i="33" s="1"/>
  <c r="O660" i="33" a="1"/>
  <c r="O660" i="33" s="1"/>
  <c r="N660" i="33" a="1"/>
  <c r="N660" i="33" s="1"/>
  <c r="AB659" i="33" a="1"/>
  <c r="AB659" i="33" s="1"/>
  <c r="AA659" i="33" a="1"/>
  <c r="AA659" i="33" s="1"/>
  <c r="Z659" i="33" a="1"/>
  <c r="Z659" i="33" s="1"/>
  <c r="Y659" i="33" a="1"/>
  <c r="Y659" i="33" s="1"/>
  <c r="W659" i="33" a="1"/>
  <c r="W659" i="33" s="1"/>
  <c r="X659" i="33" s="1"/>
  <c r="V659" i="33" a="1"/>
  <c r="V659" i="33" s="1"/>
  <c r="U659" i="33" a="1"/>
  <c r="U659" i="33" s="1"/>
  <c r="T659" i="33" a="1"/>
  <c r="T659" i="33" s="1"/>
  <c r="S659" i="33" a="1"/>
  <c r="S659" i="33" s="1"/>
  <c r="R659" i="33" a="1"/>
  <c r="R659" i="33" s="1"/>
  <c r="Q659" i="33" a="1"/>
  <c r="Q659" i="33" s="1"/>
  <c r="P659" i="33" a="1"/>
  <c r="P659" i="33" s="1"/>
  <c r="O659" i="33" a="1"/>
  <c r="O659" i="33" s="1"/>
  <c r="N659" i="33" a="1"/>
  <c r="N659" i="33" s="1"/>
  <c r="AB658" i="33" a="1"/>
  <c r="AB658" i="33" s="1"/>
  <c r="AA658" i="33" a="1"/>
  <c r="AA658" i="33" s="1"/>
  <c r="Z658" i="33" a="1"/>
  <c r="Z658" i="33" s="1"/>
  <c r="Y658" i="33" a="1"/>
  <c r="Y658" i="33" s="1"/>
  <c r="W658" i="33" a="1"/>
  <c r="W658" i="33" s="1"/>
  <c r="X658" i="33" s="1"/>
  <c r="V658" i="33" a="1"/>
  <c r="V658" i="33" s="1"/>
  <c r="U658" i="33" a="1"/>
  <c r="U658" i="33" s="1"/>
  <c r="T658" i="33" a="1"/>
  <c r="T658" i="33" s="1"/>
  <c r="S658" i="33" a="1"/>
  <c r="S658" i="33" s="1"/>
  <c r="R658" i="33" a="1"/>
  <c r="R658" i="33" s="1"/>
  <c r="Q658" i="33" a="1"/>
  <c r="Q658" i="33" s="1"/>
  <c r="P658" i="33" a="1"/>
  <c r="P658" i="33" s="1"/>
  <c r="O658" i="33" a="1"/>
  <c r="O658" i="33" s="1"/>
  <c r="N658" i="33" a="1"/>
  <c r="N658" i="33" s="1"/>
  <c r="AB657" i="33" a="1"/>
  <c r="AB657" i="33" s="1"/>
  <c r="AA657" i="33" a="1"/>
  <c r="AA657" i="33" s="1"/>
  <c r="Z657" i="33" a="1"/>
  <c r="Z657" i="33" s="1"/>
  <c r="Y657" i="33" a="1"/>
  <c r="Y657" i="33" s="1"/>
  <c r="W657" i="33" a="1"/>
  <c r="W657" i="33" s="1"/>
  <c r="X657" i="33" s="1"/>
  <c r="V657" i="33" a="1"/>
  <c r="V657" i="33" s="1"/>
  <c r="U657" i="33" a="1"/>
  <c r="U657" i="33" s="1"/>
  <c r="T657" i="33" a="1"/>
  <c r="T657" i="33" s="1"/>
  <c r="S657" i="33" a="1"/>
  <c r="S657" i="33" s="1"/>
  <c r="R657" i="33" a="1"/>
  <c r="R657" i="33" s="1"/>
  <c r="Q657" i="33" a="1"/>
  <c r="Q657" i="33" s="1"/>
  <c r="P657" i="33" a="1"/>
  <c r="P657" i="33" s="1"/>
  <c r="O657" i="33" a="1"/>
  <c r="O657" i="33" s="1"/>
  <c r="N657" i="33" a="1"/>
  <c r="N657" i="33" s="1"/>
  <c r="AB656" i="33" a="1"/>
  <c r="AB656" i="33" s="1"/>
  <c r="AA656" i="33" a="1"/>
  <c r="AA656" i="33" s="1"/>
  <c r="Z656" i="33" a="1"/>
  <c r="Z656" i="33" s="1"/>
  <c r="Y656" i="33" a="1"/>
  <c r="Y656" i="33" s="1"/>
  <c r="W656" i="33" a="1"/>
  <c r="W656" i="33" s="1"/>
  <c r="X656" i="33" s="1"/>
  <c r="V656" i="33" a="1"/>
  <c r="V656" i="33" s="1"/>
  <c r="U656" i="33" a="1"/>
  <c r="U656" i="33" s="1"/>
  <c r="T656" i="33" a="1"/>
  <c r="T656" i="33" s="1"/>
  <c r="S656" i="33" a="1"/>
  <c r="S656" i="33" s="1"/>
  <c r="R656" i="33" a="1"/>
  <c r="R656" i="33" s="1"/>
  <c r="Q656" i="33" a="1"/>
  <c r="Q656" i="33" s="1"/>
  <c r="P656" i="33" a="1"/>
  <c r="P656" i="33" s="1"/>
  <c r="O656" i="33" a="1"/>
  <c r="O656" i="33" s="1"/>
  <c r="N656" i="33" a="1"/>
  <c r="N656" i="33" s="1"/>
  <c r="AB655" i="33" a="1"/>
  <c r="AB655" i="33" s="1"/>
  <c r="AA655" i="33" a="1"/>
  <c r="AA655" i="33" s="1"/>
  <c r="Z655" i="33" a="1"/>
  <c r="Z655" i="33" s="1"/>
  <c r="Y655" i="33" a="1"/>
  <c r="Y655" i="33" s="1"/>
  <c r="W655" i="33" a="1"/>
  <c r="W655" i="33" s="1"/>
  <c r="X655" i="33" s="1"/>
  <c r="V655" i="33" a="1"/>
  <c r="V655" i="33" s="1"/>
  <c r="U655" i="33" a="1"/>
  <c r="U655" i="33" s="1"/>
  <c r="T655" i="33" a="1"/>
  <c r="T655" i="33" s="1"/>
  <c r="S655" i="33" a="1"/>
  <c r="S655" i="33" s="1"/>
  <c r="R655" i="33" a="1"/>
  <c r="R655" i="33" s="1"/>
  <c r="Q655" i="33" a="1"/>
  <c r="Q655" i="33" s="1"/>
  <c r="P655" i="33" a="1"/>
  <c r="P655" i="33" s="1"/>
  <c r="O655" i="33" a="1"/>
  <c r="O655" i="33" s="1"/>
  <c r="N655" i="33" a="1"/>
  <c r="N655" i="33" s="1"/>
  <c r="AB654" i="33" a="1"/>
  <c r="AB654" i="33" s="1"/>
  <c r="AA654" i="33" a="1"/>
  <c r="AA654" i="33" s="1"/>
  <c r="Z654" i="33" a="1"/>
  <c r="Z654" i="33" s="1"/>
  <c r="Y654" i="33" a="1"/>
  <c r="Y654" i="33" s="1"/>
  <c r="W654" i="33" a="1"/>
  <c r="W654" i="33" s="1"/>
  <c r="X654" i="33" s="1"/>
  <c r="V654" i="33" a="1"/>
  <c r="V654" i="33" s="1"/>
  <c r="U654" i="33" a="1"/>
  <c r="U654" i="33" s="1"/>
  <c r="T654" i="33" a="1"/>
  <c r="T654" i="33" s="1"/>
  <c r="S654" i="33" a="1"/>
  <c r="S654" i="33" s="1"/>
  <c r="R654" i="33" a="1"/>
  <c r="R654" i="33" s="1"/>
  <c r="Q654" i="33" a="1"/>
  <c r="Q654" i="33" s="1"/>
  <c r="P654" i="33" a="1"/>
  <c r="P654" i="33" s="1"/>
  <c r="O654" i="33" a="1"/>
  <c r="O654" i="33" s="1"/>
  <c r="N654" i="33" a="1"/>
  <c r="N654" i="33" s="1"/>
  <c r="AB653" i="33" a="1"/>
  <c r="AB653" i="33" s="1"/>
  <c r="AA653" i="33" a="1"/>
  <c r="AA653" i="33" s="1"/>
  <c r="Z653" i="33" a="1"/>
  <c r="Z653" i="33" s="1"/>
  <c r="Y653" i="33" a="1"/>
  <c r="Y653" i="33" s="1"/>
  <c r="W653" i="33" a="1"/>
  <c r="W653" i="33" s="1"/>
  <c r="X653" i="33" s="1"/>
  <c r="V653" i="33" a="1"/>
  <c r="V653" i="33" s="1"/>
  <c r="U653" i="33" a="1"/>
  <c r="U653" i="33" s="1"/>
  <c r="T653" i="33" a="1"/>
  <c r="T653" i="33" s="1"/>
  <c r="S653" i="33" a="1"/>
  <c r="S653" i="33" s="1"/>
  <c r="R653" i="33" a="1"/>
  <c r="R653" i="33" s="1"/>
  <c r="Q653" i="33" a="1"/>
  <c r="Q653" i="33" s="1"/>
  <c r="P653" i="33" a="1"/>
  <c r="P653" i="33" s="1"/>
  <c r="O653" i="33" a="1"/>
  <c r="O653" i="33" s="1"/>
  <c r="N653" i="33" a="1"/>
  <c r="N653" i="33" s="1"/>
  <c r="AB652" i="33" a="1"/>
  <c r="AB652" i="33" s="1"/>
  <c r="AA652" i="33" a="1"/>
  <c r="AA652" i="33" s="1"/>
  <c r="Z652" i="33" a="1"/>
  <c r="Z652" i="33" s="1"/>
  <c r="Y652" i="33" a="1"/>
  <c r="Y652" i="33" s="1"/>
  <c r="W652" i="33" a="1"/>
  <c r="W652" i="33" s="1"/>
  <c r="X652" i="33" s="1"/>
  <c r="V652" i="33" a="1"/>
  <c r="V652" i="33" s="1"/>
  <c r="U652" i="33" a="1"/>
  <c r="U652" i="33" s="1"/>
  <c r="T652" i="33" a="1"/>
  <c r="T652" i="33" s="1"/>
  <c r="S652" i="33" a="1"/>
  <c r="S652" i="33" s="1"/>
  <c r="R652" i="33" a="1"/>
  <c r="R652" i="33" s="1"/>
  <c r="Q652" i="33" a="1"/>
  <c r="Q652" i="33" s="1"/>
  <c r="P652" i="33" a="1"/>
  <c r="P652" i="33" s="1"/>
  <c r="O652" i="33" a="1"/>
  <c r="O652" i="33" s="1"/>
  <c r="N652" i="33" a="1"/>
  <c r="N652" i="33" s="1"/>
  <c r="AB651" i="33" a="1"/>
  <c r="AB651" i="33" s="1"/>
  <c r="AA651" i="33" a="1"/>
  <c r="AA651" i="33" s="1"/>
  <c r="Z651" i="33" a="1"/>
  <c r="Z651" i="33" s="1"/>
  <c r="Y651" i="33" a="1"/>
  <c r="Y651" i="33" s="1"/>
  <c r="W651" i="33" a="1"/>
  <c r="W651" i="33" s="1"/>
  <c r="X651" i="33" s="1"/>
  <c r="V651" i="33" a="1"/>
  <c r="V651" i="33" s="1"/>
  <c r="U651" i="33" a="1"/>
  <c r="U651" i="33" s="1"/>
  <c r="T651" i="33" a="1"/>
  <c r="T651" i="33" s="1"/>
  <c r="S651" i="33" a="1"/>
  <c r="S651" i="33" s="1"/>
  <c r="R651" i="33" a="1"/>
  <c r="R651" i="33" s="1"/>
  <c r="Q651" i="33" a="1"/>
  <c r="Q651" i="33" s="1"/>
  <c r="P651" i="33" a="1"/>
  <c r="P651" i="33" s="1"/>
  <c r="O651" i="33" a="1"/>
  <c r="O651" i="33" s="1"/>
  <c r="N651" i="33" a="1"/>
  <c r="N651" i="33" s="1"/>
  <c r="AB650" i="33" a="1"/>
  <c r="AB650" i="33" s="1"/>
  <c r="AA650" i="33" a="1"/>
  <c r="AA650" i="33" s="1"/>
  <c r="Z650" i="33" a="1"/>
  <c r="Z650" i="33" s="1"/>
  <c r="Y650" i="33" a="1"/>
  <c r="Y650" i="33" s="1"/>
  <c r="W650" i="33" a="1"/>
  <c r="W650" i="33" s="1"/>
  <c r="X650" i="33" s="1"/>
  <c r="V650" i="33" a="1"/>
  <c r="V650" i="33" s="1"/>
  <c r="U650" i="33" a="1"/>
  <c r="U650" i="33" s="1"/>
  <c r="T650" i="33" a="1"/>
  <c r="T650" i="33" s="1"/>
  <c r="S650" i="33" a="1"/>
  <c r="S650" i="33" s="1"/>
  <c r="R650" i="33" a="1"/>
  <c r="R650" i="33" s="1"/>
  <c r="Q650" i="33" a="1"/>
  <c r="Q650" i="33" s="1"/>
  <c r="P650" i="33" a="1"/>
  <c r="P650" i="33" s="1"/>
  <c r="O650" i="33" a="1"/>
  <c r="O650" i="33" s="1"/>
  <c r="N650" i="33" a="1"/>
  <c r="N650" i="33" s="1"/>
  <c r="AB649" i="33" a="1"/>
  <c r="AB649" i="33" s="1"/>
  <c r="AA649" i="33" a="1"/>
  <c r="AA649" i="33" s="1"/>
  <c r="Z649" i="33" a="1"/>
  <c r="Z649" i="33" s="1"/>
  <c r="Y649" i="33" a="1"/>
  <c r="Y649" i="33" s="1"/>
  <c r="W649" i="33" a="1"/>
  <c r="W649" i="33" s="1"/>
  <c r="X649" i="33" s="1"/>
  <c r="V649" i="33" a="1"/>
  <c r="V649" i="33" s="1"/>
  <c r="U649" i="33" a="1"/>
  <c r="U649" i="33" s="1"/>
  <c r="T649" i="33" a="1"/>
  <c r="T649" i="33" s="1"/>
  <c r="S649" i="33" a="1"/>
  <c r="S649" i="33" s="1"/>
  <c r="R649" i="33" a="1"/>
  <c r="R649" i="33" s="1"/>
  <c r="Q649" i="33" a="1"/>
  <c r="Q649" i="33" s="1"/>
  <c r="P649" i="33" a="1"/>
  <c r="P649" i="33" s="1"/>
  <c r="O649" i="33" a="1"/>
  <c r="O649" i="33" s="1"/>
  <c r="N649" i="33" a="1"/>
  <c r="N649" i="33" s="1"/>
  <c r="AB648" i="33" a="1"/>
  <c r="AB648" i="33" s="1"/>
  <c r="AA648" i="33" a="1"/>
  <c r="AA648" i="33" s="1"/>
  <c r="Z648" i="33" a="1"/>
  <c r="Z648" i="33" s="1"/>
  <c r="Y648" i="33" a="1"/>
  <c r="Y648" i="33" s="1"/>
  <c r="W648" i="33" a="1"/>
  <c r="W648" i="33" s="1"/>
  <c r="X648" i="33" s="1"/>
  <c r="V648" i="33" a="1"/>
  <c r="V648" i="33" s="1"/>
  <c r="U648" i="33" a="1"/>
  <c r="U648" i="33" s="1"/>
  <c r="T648" i="33" a="1"/>
  <c r="T648" i="33" s="1"/>
  <c r="S648" i="33" a="1"/>
  <c r="S648" i="33" s="1"/>
  <c r="R648" i="33" a="1"/>
  <c r="R648" i="33" s="1"/>
  <c r="Q648" i="33" a="1"/>
  <c r="Q648" i="33" s="1"/>
  <c r="P648" i="33" a="1"/>
  <c r="P648" i="33" s="1"/>
  <c r="O648" i="33" a="1"/>
  <c r="O648" i="33" s="1"/>
  <c r="N648" i="33" a="1"/>
  <c r="N648" i="33" s="1"/>
  <c r="AB647" i="33" a="1"/>
  <c r="AB647" i="33" s="1"/>
  <c r="AA647" i="33" a="1"/>
  <c r="AA647" i="33" s="1"/>
  <c r="Z647" i="33" a="1"/>
  <c r="Z647" i="33" s="1"/>
  <c r="Y647" i="33" a="1"/>
  <c r="Y647" i="33" s="1"/>
  <c r="W647" i="33" a="1"/>
  <c r="W647" i="33" s="1"/>
  <c r="X647" i="33" s="1"/>
  <c r="V647" i="33" a="1"/>
  <c r="V647" i="33" s="1"/>
  <c r="U647" i="33" a="1"/>
  <c r="U647" i="33" s="1"/>
  <c r="T647" i="33" a="1"/>
  <c r="T647" i="33" s="1"/>
  <c r="S647" i="33" a="1"/>
  <c r="S647" i="33" s="1"/>
  <c r="R647" i="33" a="1"/>
  <c r="R647" i="33" s="1"/>
  <c r="Q647" i="33" a="1"/>
  <c r="Q647" i="33" s="1"/>
  <c r="P647" i="33" a="1"/>
  <c r="P647" i="33" s="1"/>
  <c r="O647" i="33" a="1"/>
  <c r="O647" i="33" s="1"/>
  <c r="N647" i="33" a="1"/>
  <c r="N647" i="33" s="1"/>
  <c r="AB646" i="33" a="1"/>
  <c r="AB646" i="33" s="1"/>
  <c r="AA646" i="33" a="1"/>
  <c r="AA646" i="33" s="1"/>
  <c r="Z646" i="33" a="1"/>
  <c r="Z646" i="33" s="1"/>
  <c r="Y646" i="33" a="1"/>
  <c r="Y646" i="33" s="1"/>
  <c r="W646" i="33" a="1"/>
  <c r="W646" i="33" s="1"/>
  <c r="X646" i="33" s="1"/>
  <c r="V646" i="33" a="1"/>
  <c r="V646" i="33" s="1"/>
  <c r="U646" i="33" a="1"/>
  <c r="U646" i="33" s="1"/>
  <c r="T646" i="33" a="1"/>
  <c r="T646" i="33" s="1"/>
  <c r="S646" i="33" a="1"/>
  <c r="S646" i="33" s="1"/>
  <c r="R646" i="33" a="1"/>
  <c r="R646" i="33" s="1"/>
  <c r="Q646" i="33" a="1"/>
  <c r="Q646" i="33" s="1"/>
  <c r="P646" i="33" a="1"/>
  <c r="P646" i="33" s="1"/>
  <c r="O646" i="33" a="1"/>
  <c r="O646" i="33" s="1"/>
  <c r="N646" i="33" a="1"/>
  <c r="N646" i="33" s="1"/>
  <c r="AB645" i="33" a="1"/>
  <c r="AB645" i="33" s="1"/>
  <c r="AA645" i="33" a="1"/>
  <c r="AA645" i="33" s="1"/>
  <c r="Z645" i="33" a="1"/>
  <c r="Z645" i="33" s="1"/>
  <c r="Y645" i="33" a="1"/>
  <c r="Y645" i="33" s="1"/>
  <c r="W645" i="33" a="1"/>
  <c r="W645" i="33" s="1"/>
  <c r="X645" i="33" s="1"/>
  <c r="V645" i="33" a="1"/>
  <c r="V645" i="33" s="1"/>
  <c r="U645" i="33" a="1"/>
  <c r="U645" i="33" s="1"/>
  <c r="T645" i="33" a="1"/>
  <c r="T645" i="33" s="1"/>
  <c r="S645" i="33" a="1"/>
  <c r="S645" i="33" s="1"/>
  <c r="R645" i="33" a="1"/>
  <c r="R645" i="33" s="1"/>
  <c r="Q645" i="33" a="1"/>
  <c r="Q645" i="33" s="1"/>
  <c r="P645" i="33" a="1"/>
  <c r="P645" i="33" s="1"/>
  <c r="O645" i="33" a="1"/>
  <c r="O645" i="33" s="1"/>
  <c r="N645" i="33" a="1"/>
  <c r="N645" i="33" s="1"/>
  <c r="AB644" i="33" a="1"/>
  <c r="AB644" i="33" s="1"/>
  <c r="AA644" i="33" a="1"/>
  <c r="AA644" i="33" s="1"/>
  <c r="Z644" i="33" a="1"/>
  <c r="Z644" i="33" s="1"/>
  <c r="Y644" i="33" a="1"/>
  <c r="Y644" i="33" s="1"/>
  <c r="W644" i="33" a="1"/>
  <c r="W644" i="33" s="1"/>
  <c r="X644" i="33" s="1"/>
  <c r="V644" i="33" a="1"/>
  <c r="V644" i="33" s="1"/>
  <c r="U644" i="33" a="1"/>
  <c r="U644" i="33" s="1"/>
  <c r="T644" i="33" a="1"/>
  <c r="T644" i="33" s="1"/>
  <c r="S644" i="33" a="1"/>
  <c r="S644" i="33" s="1"/>
  <c r="R644" i="33" a="1"/>
  <c r="R644" i="33" s="1"/>
  <c r="Q644" i="33" a="1"/>
  <c r="Q644" i="33" s="1"/>
  <c r="P644" i="33" a="1"/>
  <c r="P644" i="33" s="1"/>
  <c r="O644" i="33" a="1"/>
  <c r="O644" i="33" s="1"/>
  <c r="N644" i="33" a="1"/>
  <c r="N644" i="33" s="1"/>
  <c r="AB643" i="33" a="1"/>
  <c r="AB643" i="33" s="1"/>
  <c r="AA643" i="33" a="1"/>
  <c r="AA643" i="33" s="1"/>
  <c r="Z643" i="33" a="1"/>
  <c r="Z643" i="33" s="1"/>
  <c r="Y643" i="33" a="1"/>
  <c r="Y643" i="33" s="1"/>
  <c r="W643" i="33" a="1"/>
  <c r="W643" i="33" s="1"/>
  <c r="X643" i="33" s="1"/>
  <c r="V643" i="33" a="1"/>
  <c r="V643" i="33" s="1"/>
  <c r="U643" i="33" a="1"/>
  <c r="U643" i="33" s="1"/>
  <c r="T643" i="33" a="1"/>
  <c r="T643" i="33" s="1"/>
  <c r="S643" i="33" a="1"/>
  <c r="S643" i="33" s="1"/>
  <c r="R643" i="33" a="1"/>
  <c r="R643" i="33" s="1"/>
  <c r="Q643" i="33" a="1"/>
  <c r="Q643" i="33" s="1"/>
  <c r="P643" i="33" a="1"/>
  <c r="P643" i="33" s="1"/>
  <c r="O643" i="33" a="1"/>
  <c r="O643" i="33" s="1"/>
  <c r="N643" i="33" a="1"/>
  <c r="N643" i="33" s="1"/>
  <c r="AB642" i="33" a="1"/>
  <c r="AB642" i="33" s="1"/>
  <c r="AA642" i="33" a="1"/>
  <c r="AA642" i="33" s="1"/>
  <c r="Z642" i="33" a="1"/>
  <c r="Z642" i="33" s="1"/>
  <c r="Y642" i="33" a="1"/>
  <c r="Y642" i="33" s="1"/>
  <c r="W642" i="33" a="1"/>
  <c r="W642" i="33" s="1"/>
  <c r="X642" i="33" s="1"/>
  <c r="V642" i="33" a="1"/>
  <c r="V642" i="33" s="1"/>
  <c r="U642" i="33" a="1"/>
  <c r="U642" i="33" s="1"/>
  <c r="T642" i="33" a="1"/>
  <c r="T642" i="33" s="1"/>
  <c r="S642" i="33" a="1"/>
  <c r="S642" i="33" s="1"/>
  <c r="R642" i="33" a="1"/>
  <c r="R642" i="33" s="1"/>
  <c r="Q642" i="33" a="1"/>
  <c r="Q642" i="33" s="1"/>
  <c r="P642" i="33" a="1"/>
  <c r="P642" i="33" s="1"/>
  <c r="O642" i="33" a="1"/>
  <c r="O642" i="33" s="1"/>
  <c r="N642" i="33" a="1"/>
  <c r="N642" i="33" s="1"/>
  <c r="AB641" i="33" a="1"/>
  <c r="AB641" i="33" s="1"/>
  <c r="AA641" i="33" a="1"/>
  <c r="AA641" i="33" s="1"/>
  <c r="Z641" i="33" a="1"/>
  <c r="Z641" i="33" s="1"/>
  <c r="Y641" i="33" a="1"/>
  <c r="Y641" i="33" s="1"/>
  <c r="W641" i="33" a="1"/>
  <c r="W641" i="33" s="1"/>
  <c r="X641" i="33" s="1"/>
  <c r="V641" i="33" a="1"/>
  <c r="V641" i="33" s="1"/>
  <c r="U641" i="33" a="1"/>
  <c r="U641" i="33" s="1"/>
  <c r="T641" i="33" a="1"/>
  <c r="T641" i="33" s="1"/>
  <c r="S641" i="33" a="1"/>
  <c r="S641" i="33" s="1"/>
  <c r="R641" i="33" a="1"/>
  <c r="R641" i="33" s="1"/>
  <c r="Q641" i="33" a="1"/>
  <c r="Q641" i="33" s="1"/>
  <c r="P641" i="33" a="1"/>
  <c r="P641" i="33" s="1"/>
  <c r="O641" i="33" a="1"/>
  <c r="O641" i="33" s="1"/>
  <c r="N641" i="33" a="1"/>
  <c r="N641" i="33" s="1"/>
  <c r="AB640" i="33" a="1"/>
  <c r="AB640" i="33" s="1"/>
  <c r="AA640" i="33" a="1"/>
  <c r="AA640" i="33" s="1"/>
  <c r="Z640" i="33" a="1"/>
  <c r="Z640" i="33" s="1"/>
  <c r="Y640" i="33" a="1"/>
  <c r="Y640" i="33" s="1"/>
  <c r="W640" i="33" a="1"/>
  <c r="W640" i="33" s="1"/>
  <c r="X640" i="33" s="1"/>
  <c r="V640" i="33" a="1"/>
  <c r="V640" i="33" s="1"/>
  <c r="U640" i="33" a="1"/>
  <c r="U640" i="33" s="1"/>
  <c r="T640" i="33" a="1"/>
  <c r="T640" i="33" s="1"/>
  <c r="S640" i="33" a="1"/>
  <c r="S640" i="33" s="1"/>
  <c r="R640" i="33" a="1"/>
  <c r="R640" i="33" s="1"/>
  <c r="Q640" i="33" a="1"/>
  <c r="Q640" i="33" s="1"/>
  <c r="P640" i="33" a="1"/>
  <c r="P640" i="33" s="1"/>
  <c r="O640" i="33" a="1"/>
  <c r="O640" i="33" s="1"/>
  <c r="N640" i="33" a="1"/>
  <c r="N640" i="33" s="1"/>
  <c r="AB639" i="33" a="1"/>
  <c r="AB639" i="33" s="1"/>
  <c r="AA639" i="33" a="1"/>
  <c r="AA639" i="33" s="1"/>
  <c r="Z639" i="33" a="1"/>
  <c r="Z639" i="33" s="1"/>
  <c r="Y639" i="33" a="1"/>
  <c r="Y639" i="33" s="1"/>
  <c r="W639" i="33" a="1"/>
  <c r="W639" i="33" s="1"/>
  <c r="X639" i="33" s="1"/>
  <c r="V639" i="33" a="1"/>
  <c r="V639" i="33" s="1"/>
  <c r="U639" i="33" a="1"/>
  <c r="U639" i="33" s="1"/>
  <c r="T639" i="33" a="1"/>
  <c r="T639" i="33" s="1"/>
  <c r="S639" i="33" a="1"/>
  <c r="S639" i="33" s="1"/>
  <c r="R639" i="33" a="1"/>
  <c r="R639" i="33" s="1"/>
  <c r="Q639" i="33" a="1"/>
  <c r="Q639" i="33" s="1"/>
  <c r="P639" i="33" a="1"/>
  <c r="P639" i="33" s="1"/>
  <c r="O639" i="33" a="1"/>
  <c r="O639" i="33" s="1"/>
  <c r="N639" i="33" a="1"/>
  <c r="N639" i="33" s="1"/>
  <c r="AB638" i="33" a="1"/>
  <c r="AB638" i="33" s="1"/>
  <c r="AA638" i="33" a="1"/>
  <c r="AA638" i="33" s="1"/>
  <c r="Z638" i="33" a="1"/>
  <c r="Z638" i="33" s="1"/>
  <c r="Y638" i="33" a="1"/>
  <c r="Y638" i="33" s="1"/>
  <c r="W638" i="33" a="1"/>
  <c r="W638" i="33" s="1"/>
  <c r="X638" i="33" s="1"/>
  <c r="V638" i="33" a="1"/>
  <c r="V638" i="33" s="1"/>
  <c r="U638" i="33" a="1"/>
  <c r="U638" i="33" s="1"/>
  <c r="T638" i="33" a="1"/>
  <c r="T638" i="33" s="1"/>
  <c r="S638" i="33" a="1"/>
  <c r="S638" i="33" s="1"/>
  <c r="R638" i="33" a="1"/>
  <c r="R638" i="33" s="1"/>
  <c r="Q638" i="33" a="1"/>
  <c r="Q638" i="33" s="1"/>
  <c r="P638" i="33" a="1"/>
  <c r="P638" i="33" s="1"/>
  <c r="O638" i="33" a="1"/>
  <c r="O638" i="33" s="1"/>
  <c r="N638" i="33" a="1"/>
  <c r="N638" i="33" s="1"/>
  <c r="AB637" i="33" a="1"/>
  <c r="AB637" i="33" s="1"/>
  <c r="AA637" i="33" a="1"/>
  <c r="AA637" i="33" s="1"/>
  <c r="Z637" i="33" a="1"/>
  <c r="Z637" i="33" s="1"/>
  <c r="Y637" i="33" a="1"/>
  <c r="Y637" i="33" s="1"/>
  <c r="W637" i="33" a="1"/>
  <c r="W637" i="33" s="1"/>
  <c r="X637" i="33" s="1"/>
  <c r="V637" i="33" a="1"/>
  <c r="V637" i="33" s="1"/>
  <c r="U637" i="33" a="1"/>
  <c r="U637" i="33" s="1"/>
  <c r="T637" i="33" a="1"/>
  <c r="T637" i="33" s="1"/>
  <c r="S637" i="33" a="1"/>
  <c r="S637" i="33" s="1"/>
  <c r="R637" i="33" a="1"/>
  <c r="R637" i="33" s="1"/>
  <c r="Q637" i="33" a="1"/>
  <c r="Q637" i="33" s="1"/>
  <c r="P637" i="33" a="1"/>
  <c r="P637" i="33" s="1"/>
  <c r="O637" i="33" a="1"/>
  <c r="O637" i="33" s="1"/>
  <c r="N637" i="33" a="1"/>
  <c r="N637" i="33" s="1"/>
  <c r="AB636" i="33" a="1"/>
  <c r="AB636" i="33" s="1"/>
  <c r="AA636" i="33" a="1"/>
  <c r="AA636" i="33" s="1"/>
  <c r="Z636" i="33" a="1"/>
  <c r="Z636" i="33" s="1"/>
  <c r="Y636" i="33" a="1"/>
  <c r="Y636" i="33" s="1"/>
  <c r="W636" i="33" a="1"/>
  <c r="W636" i="33" s="1"/>
  <c r="X636" i="33" s="1"/>
  <c r="V636" i="33" a="1"/>
  <c r="V636" i="33" s="1"/>
  <c r="U636" i="33" a="1"/>
  <c r="U636" i="33" s="1"/>
  <c r="T636" i="33"/>
  <c r="T636" i="33" a="1"/>
  <c r="S636" i="33" a="1"/>
  <c r="S636" i="33" s="1"/>
  <c r="R636" i="33" a="1"/>
  <c r="R636" i="33" s="1"/>
  <c r="Q636" i="33" a="1"/>
  <c r="Q636" i="33" s="1"/>
  <c r="P636" i="33" a="1"/>
  <c r="P636" i="33" s="1"/>
  <c r="O636" i="33" a="1"/>
  <c r="O636" i="33" s="1"/>
  <c r="N636" i="33" a="1"/>
  <c r="N636" i="33" s="1"/>
  <c r="AB635" i="33" a="1"/>
  <c r="AB635" i="33" s="1"/>
  <c r="AA635" i="33" a="1"/>
  <c r="AA635" i="33" s="1"/>
  <c r="Z635" i="33" a="1"/>
  <c r="Z635" i="33" s="1"/>
  <c r="Y635" i="33" a="1"/>
  <c r="Y635" i="33" s="1"/>
  <c r="W635" i="33" a="1"/>
  <c r="W635" i="33" s="1"/>
  <c r="X635" i="33" s="1"/>
  <c r="V635" i="33" a="1"/>
  <c r="V635" i="33" s="1"/>
  <c r="U635" i="33" a="1"/>
  <c r="U635" i="33" s="1"/>
  <c r="T635" i="33" a="1"/>
  <c r="T635" i="33" s="1"/>
  <c r="S635" i="33" a="1"/>
  <c r="S635" i="33" s="1"/>
  <c r="R635" i="33" a="1"/>
  <c r="R635" i="33" s="1"/>
  <c r="Q635" i="33" a="1"/>
  <c r="Q635" i="33" s="1"/>
  <c r="P635" i="33" a="1"/>
  <c r="P635" i="33" s="1"/>
  <c r="O635" i="33" a="1"/>
  <c r="O635" i="33" s="1"/>
  <c r="N635" i="33" a="1"/>
  <c r="N635" i="33" s="1"/>
  <c r="AB634" i="33" a="1"/>
  <c r="AB634" i="33" s="1"/>
  <c r="AA634" i="33" a="1"/>
  <c r="AA634" i="33" s="1"/>
  <c r="Z634" i="33" a="1"/>
  <c r="Z634" i="33" s="1"/>
  <c r="Y634" i="33" a="1"/>
  <c r="Y634" i="33" s="1"/>
  <c r="W634" i="33" a="1"/>
  <c r="W634" i="33" s="1"/>
  <c r="X634" i="33" s="1"/>
  <c r="V634" i="33" a="1"/>
  <c r="V634" i="33" s="1"/>
  <c r="U634" i="33" a="1"/>
  <c r="U634" i="33" s="1"/>
  <c r="T634" i="33" a="1"/>
  <c r="T634" i="33" s="1"/>
  <c r="S634" i="33" a="1"/>
  <c r="S634" i="33" s="1"/>
  <c r="R634" i="33" a="1"/>
  <c r="R634" i="33" s="1"/>
  <c r="Q634" i="33" a="1"/>
  <c r="Q634" i="33" s="1"/>
  <c r="P634" i="33" a="1"/>
  <c r="P634" i="33" s="1"/>
  <c r="O634" i="33" a="1"/>
  <c r="O634" i="33" s="1"/>
  <c r="N634" i="33" a="1"/>
  <c r="N634" i="33" s="1"/>
  <c r="AB633" i="33" a="1"/>
  <c r="AB633" i="33" s="1"/>
  <c r="AA633" i="33" a="1"/>
  <c r="AA633" i="33" s="1"/>
  <c r="Z633" i="33" a="1"/>
  <c r="Z633" i="33" s="1"/>
  <c r="Y633" i="33" a="1"/>
  <c r="Y633" i="33" s="1"/>
  <c r="W633" i="33" a="1"/>
  <c r="W633" i="33" s="1"/>
  <c r="X633" i="33" s="1"/>
  <c r="V633" i="33" a="1"/>
  <c r="V633" i="33" s="1"/>
  <c r="U633" i="33" a="1"/>
  <c r="U633" i="33" s="1"/>
  <c r="T633" i="33" a="1"/>
  <c r="T633" i="33" s="1"/>
  <c r="S633" i="33" a="1"/>
  <c r="S633" i="33" s="1"/>
  <c r="R633" i="33" a="1"/>
  <c r="R633" i="33" s="1"/>
  <c r="Q633" i="33" a="1"/>
  <c r="Q633" i="33" s="1"/>
  <c r="P633" i="33" a="1"/>
  <c r="P633" i="33" s="1"/>
  <c r="O633" i="33" a="1"/>
  <c r="O633" i="33" s="1"/>
  <c r="N633" i="33" a="1"/>
  <c r="N633" i="33" s="1"/>
  <c r="AB632" i="33" a="1"/>
  <c r="AB632" i="33" s="1"/>
  <c r="AA632" i="33" a="1"/>
  <c r="AA632" i="33" s="1"/>
  <c r="Z632" i="33" a="1"/>
  <c r="Z632" i="33" s="1"/>
  <c r="Y632" i="33" a="1"/>
  <c r="Y632" i="33" s="1"/>
  <c r="W632" i="33" a="1"/>
  <c r="W632" i="33" s="1"/>
  <c r="X632" i="33" s="1"/>
  <c r="V632" i="33" a="1"/>
  <c r="V632" i="33" s="1"/>
  <c r="U632" i="33" a="1"/>
  <c r="U632" i="33" s="1"/>
  <c r="T632" i="33" a="1"/>
  <c r="T632" i="33" s="1"/>
  <c r="S632" i="33" a="1"/>
  <c r="S632" i="33" s="1"/>
  <c r="R632" i="33" a="1"/>
  <c r="R632" i="33" s="1"/>
  <c r="Q632" i="33" a="1"/>
  <c r="Q632" i="33" s="1"/>
  <c r="P632" i="33" a="1"/>
  <c r="P632" i="33" s="1"/>
  <c r="O632" i="33" a="1"/>
  <c r="O632" i="33" s="1"/>
  <c r="N632" i="33" a="1"/>
  <c r="N632" i="33" s="1"/>
  <c r="AB631" i="33" a="1"/>
  <c r="AB631" i="33" s="1"/>
  <c r="AA631" i="33" a="1"/>
  <c r="AA631" i="33" s="1"/>
  <c r="Z631" i="33" a="1"/>
  <c r="Z631" i="33" s="1"/>
  <c r="Y631" i="33" a="1"/>
  <c r="Y631" i="33" s="1"/>
  <c r="W631" i="33" a="1"/>
  <c r="W631" i="33" s="1"/>
  <c r="X631" i="33" s="1"/>
  <c r="V631" i="33" a="1"/>
  <c r="V631" i="33" s="1"/>
  <c r="U631" i="33" a="1"/>
  <c r="U631" i="33" s="1"/>
  <c r="T631" i="33" a="1"/>
  <c r="T631" i="33" s="1"/>
  <c r="S631" i="33" a="1"/>
  <c r="S631" i="33" s="1"/>
  <c r="R631" i="33" a="1"/>
  <c r="R631" i="33" s="1"/>
  <c r="Q631" i="33" a="1"/>
  <c r="Q631" i="33" s="1"/>
  <c r="P631" i="33" a="1"/>
  <c r="P631" i="33" s="1"/>
  <c r="O631" i="33" a="1"/>
  <c r="O631" i="33" s="1"/>
  <c r="N631" i="33" a="1"/>
  <c r="N631" i="33" s="1"/>
  <c r="AB630" i="33" a="1"/>
  <c r="AB630" i="33" s="1"/>
  <c r="AA630" i="33" a="1"/>
  <c r="AA630" i="33" s="1"/>
  <c r="Z630" i="33" a="1"/>
  <c r="Z630" i="33" s="1"/>
  <c r="Y630" i="33" a="1"/>
  <c r="Y630" i="33" s="1"/>
  <c r="W630" i="33" a="1"/>
  <c r="W630" i="33" s="1"/>
  <c r="X630" i="33" s="1"/>
  <c r="V630" i="33" a="1"/>
  <c r="V630" i="33" s="1"/>
  <c r="U630" i="33" a="1"/>
  <c r="U630" i="33" s="1"/>
  <c r="T630" i="33" a="1"/>
  <c r="T630" i="33" s="1"/>
  <c r="S630" i="33" a="1"/>
  <c r="S630" i="33" s="1"/>
  <c r="R630" i="33" a="1"/>
  <c r="R630" i="33" s="1"/>
  <c r="Q630" i="33" a="1"/>
  <c r="Q630" i="33" s="1"/>
  <c r="P630" i="33" a="1"/>
  <c r="P630" i="33" s="1"/>
  <c r="O630" i="33" a="1"/>
  <c r="O630" i="33" s="1"/>
  <c r="N630" i="33" a="1"/>
  <c r="N630" i="33" s="1"/>
  <c r="AB629" i="33" a="1"/>
  <c r="AB629" i="33" s="1"/>
  <c r="AA629" i="33" a="1"/>
  <c r="AA629" i="33" s="1"/>
  <c r="Z629" i="33" a="1"/>
  <c r="Z629" i="33" s="1"/>
  <c r="Y629" i="33" a="1"/>
  <c r="Y629" i="33" s="1"/>
  <c r="W629" i="33" a="1"/>
  <c r="W629" i="33" s="1"/>
  <c r="X629" i="33" s="1"/>
  <c r="V629" i="33" a="1"/>
  <c r="V629" i="33" s="1"/>
  <c r="U629" i="33" a="1"/>
  <c r="U629" i="33" s="1"/>
  <c r="T629" i="33" a="1"/>
  <c r="T629" i="33" s="1"/>
  <c r="S629" i="33" a="1"/>
  <c r="S629" i="33" s="1"/>
  <c r="R629" i="33" a="1"/>
  <c r="R629" i="33" s="1"/>
  <c r="Q629" i="33" a="1"/>
  <c r="Q629" i="33" s="1"/>
  <c r="P629" i="33" a="1"/>
  <c r="P629" i="33" s="1"/>
  <c r="O629" i="33" a="1"/>
  <c r="O629" i="33" s="1"/>
  <c r="N629" i="33" a="1"/>
  <c r="N629" i="33" s="1"/>
  <c r="AB628" i="33" a="1"/>
  <c r="AB628" i="33" s="1"/>
  <c r="AA628" i="33" a="1"/>
  <c r="AA628" i="33" s="1"/>
  <c r="Z628" i="33" a="1"/>
  <c r="Z628" i="33" s="1"/>
  <c r="Y628" i="33" a="1"/>
  <c r="Y628" i="33" s="1"/>
  <c r="W628" i="33" a="1"/>
  <c r="W628" i="33" s="1"/>
  <c r="X628" i="33" s="1"/>
  <c r="V628" i="33" a="1"/>
  <c r="V628" i="33" s="1"/>
  <c r="U628" i="33" a="1"/>
  <c r="U628" i="33" s="1"/>
  <c r="T628" i="33" a="1"/>
  <c r="T628" i="33" s="1"/>
  <c r="S628" i="33" a="1"/>
  <c r="S628" i="33" s="1"/>
  <c r="R628" i="33" a="1"/>
  <c r="R628" i="33" s="1"/>
  <c r="Q628" i="33" a="1"/>
  <c r="Q628" i="33" s="1"/>
  <c r="P628" i="33" a="1"/>
  <c r="P628" i="33" s="1"/>
  <c r="O628" i="33" a="1"/>
  <c r="O628" i="33" s="1"/>
  <c r="N628" i="33" a="1"/>
  <c r="N628" i="33" s="1"/>
  <c r="AB627" i="33" a="1"/>
  <c r="AB627" i="33" s="1"/>
  <c r="AA627" i="33" a="1"/>
  <c r="AA627" i="33" s="1"/>
  <c r="Z627" i="33" a="1"/>
  <c r="Z627" i="33" s="1"/>
  <c r="Y627" i="33" a="1"/>
  <c r="Y627" i="33" s="1"/>
  <c r="W627" i="33" a="1"/>
  <c r="W627" i="33" s="1"/>
  <c r="X627" i="33" s="1"/>
  <c r="V627" i="33" a="1"/>
  <c r="V627" i="33" s="1"/>
  <c r="U627" i="33" a="1"/>
  <c r="U627" i="33" s="1"/>
  <c r="T627" i="33" a="1"/>
  <c r="T627" i="33" s="1"/>
  <c r="S627" i="33" a="1"/>
  <c r="S627" i="33" s="1"/>
  <c r="R627" i="33" a="1"/>
  <c r="R627" i="33" s="1"/>
  <c r="Q627" i="33" a="1"/>
  <c r="Q627" i="33" s="1"/>
  <c r="P627" i="33" a="1"/>
  <c r="P627" i="33" s="1"/>
  <c r="O627" i="33" a="1"/>
  <c r="O627" i="33" s="1"/>
  <c r="N627" i="33" a="1"/>
  <c r="N627" i="33" s="1"/>
  <c r="AB626" i="33" a="1"/>
  <c r="AB626" i="33" s="1"/>
  <c r="AA626" i="33" a="1"/>
  <c r="AA626" i="33" s="1"/>
  <c r="Z626" i="33" a="1"/>
  <c r="Z626" i="33" s="1"/>
  <c r="Y626" i="33" a="1"/>
  <c r="Y626" i="33" s="1"/>
  <c r="W626" i="33" a="1"/>
  <c r="W626" i="33" s="1"/>
  <c r="X626" i="33" s="1"/>
  <c r="V626" i="33" a="1"/>
  <c r="V626" i="33" s="1"/>
  <c r="U626" i="33" a="1"/>
  <c r="U626" i="33" s="1"/>
  <c r="T626" i="33" a="1"/>
  <c r="T626" i="33" s="1"/>
  <c r="S626" i="33" a="1"/>
  <c r="S626" i="33" s="1"/>
  <c r="R626" i="33" a="1"/>
  <c r="R626" i="33" s="1"/>
  <c r="Q626" i="33" a="1"/>
  <c r="Q626" i="33" s="1"/>
  <c r="P626" i="33" a="1"/>
  <c r="P626" i="33" s="1"/>
  <c r="O626" i="33" a="1"/>
  <c r="O626" i="33" s="1"/>
  <c r="N626" i="33" a="1"/>
  <c r="N626" i="33" s="1"/>
  <c r="AB625" i="33" a="1"/>
  <c r="AB625" i="33" s="1"/>
  <c r="AA625" i="33" a="1"/>
  <c r="AA625" i="33" s="1"/>
  <c r="Z625" i="33" a="1"/>
  <c r="Z625" i="33" s="1"/>
  <c r="Y625" i="33" a="1"/>
  <c r="Y625" i="33" s="1"/>
  <c r="W625" i="33" a="1"/>
  <c r="W625" i="33" s="1"/>
  <c r="X625" i="33" s="1"/>
  <c r="V625" i="33" a="1"/>
  <c r="V625" i="33" s="1"/>
  <c r="U625" i="33" a="1"/>
  <c r="U625" i="33" s="1"/>
  <c r="T625" i="33" a="1"/>
  <c r="T625" i="33" s="1"/>
  <c r="S625" i="33" a="1"/>
  <c r="S625" i="33" s="1"/>
  <c r="R625" i="33" a="1"/>
  <c r="R625" i="33" s="1"/>
  <c r="Q625" i="33" a="1"/>
  <c r="Q625" i="33" s="1"/>
  <c r="P625" i="33" a="1"/>
  <c r="P625" i="33" s="1"/>
  <c r="O625" i="33" a="1"/>
  <c r="O625" i="33" s="1"/>
  <c r="N625" i="33" a="1"/>
  <c r="N625" i="33" s="1"/>
  <c r="AB624" i="33" a="1"/>
  <c r="AB624" i="33" s="1"/>
  <c r="AA624" i="33" a="1"/>
  <c r="AA624" i="33" s="1"/>
  <c r="Z624" i="33" a="1"/>
  <c r="Z624" i="33" s="1"/>
  <c r="Y624" i="33" a="1"/>
  <c r="Y624" i="33" s="1"/>
  <c r="W624" i="33" a="1"/>
  <c r="W624" i="33" s="1"/>
  <c r="X624" i="33" s="1"/>
  <c r="V624" i="33" a="1"/>
  <c r="V624" i="33" s="1"/>
  <c r="U624" i="33" a="1"/>
  <c r="U624" i="33" s="1"/>
  <c r="T624" i="33" a="1"/>
  <c r="T624" i="33" s="1"/>
  <c r="S624" i="33" a="1"/>
  <c r="S624" i="33" s="1"/>
  <c r="R624" i="33" a="1"/>
  <c r="R624" i="33" s="1"/>
  <c r="Q624" i="33" a="1"/>
  <c r="Q624" i="33" s="1"/>
  <c r="P624" i="33" a="1"/>
  <c r="P624" i="33" s="1"/>
  <c r="O624" i="33" a="1"/>
  <c r="O624" i="33" s="1"/>
  <c r="N624" i="33" a="1"/>
  <c r="N624" i="33" s="1"/>
  <c r="AB623" i="33" a="1"/>
  <c r="AB623" i="33" s="1"/>
  <c r="AA623" i="33" a="1"/>
  <c r="AA623" i="33" s="1"/>
  <c r="Z623" i="33" a="1"/>
  <c r="Z623" i="33" s="1"/>
  <c r="Y623" i="33" a="1"/>
  <c r="Y623" i="33" s="1"/>
  <c r="W623" i="33" a="1"/>
  <c r="W623" i="33" s="1"/>
  <c r="X623" i="33" s="1"/>
  <c r="V623" i="33" a="1"/>
  <c r="V623" i="33" s="1"/>
  <c r="U623" i="33" a="1"/>
  <c r="U623" i="33" s="1"/>
  <c r="T623" i="33" a="1"/>
  <c r="T623" i="33" s="1"/>
  <c r="S623" i="33" a="1"/>
  <c r="S623" i="33" s="1"/>
  <c r="R623" i="33" a="1"/>
  <c r="R623" i="33" s="1"/>
  <c r="Q623" i="33" a="1"/>
  <c r="Q623" i="33" s="1"/>
  <c r="P623" i="33" a="1"/>
  <c r="P623" i="33" s="1"/>
  <c r="O623" i="33" a="1"/>
  <c r="O623" i="33" s="1"/>
  <c r="N623" i="33" a="1"/>
  <c r="N623" i="33" s="1"/>
  <c r="AB622" i="33" a="1"/>
  <c r="AB622" i="33" s="1"/>
  <c r="AA622" i="33" a="1"/>
  <c r="AA622" i="33" s="1"/>
  <c r="Z622" i="33" a="1"/>
  <c r="Z622" i="33" s="1"/>
  <c r="Y622" i="33" a="1"/>
  <c r="Y622" i="33" s="1"/>
  <c r="W622" i="33" a="1"/>
  <c r="W622" i="33" s="1"/>
  <c r="X622" i="33" s="1"/>
  <c r="V622" i="33" a="1"/>
  <c r="V622" i="33" s="1"/>
  <c r="U622" i="33" a="1"/>
  <c r="U622" i="33" s="1"/>
  <c r="T622" i="33" a="1"/>
  <c r="T622" i="33" s="1"/>
  <c r="S622" i="33" a="1"/>
  <c r="S622" i="33" s="1"/>
  <c r="R622" i="33" a="1"/>
  <c r="R622" i="33" s="1"/>
  <c r="Q622" i="33" a="1"/>
  <c r="Q622" i="33" s="1"/>
  <c r="P622" i="33" a="1"/>
  <c r="P622" i="33" s="1"/>
  <c r="O622" i="33" a="1"/>
  <c r="O622" i="33" s="1"/>
  <c r="N622" i="33" a="1"/>
  <c r="N622" i="33" s="1"/>
  <c r="AB621" i="33" a="1"/>
  <c r="AB621" i="33" s="1"/>
  <c r="AA621" i="33" a="1"/>
  <c r="AA621" i="33" s="1"/>
  <c r="Z621" i="33" a="1"/>
  <c r="Z621" i="33" s="1"/>
  <c r="Y621" i="33" a="1"/>
  <c r="Y621" i="33" s="1"/>
  <c r="W621" i="33" a="1"/>
  <c r="W621" i="33" s="1"/>
  <c r="X621" i="33" s="1"/>
  <c r="V621" i="33" a="1"/>
  <c r="V621" i="33" s="1"/>
  <c r="U621" i="33" a="1"/>
  <c r="U621" i="33" s="1"/>
  <c r="T621" i="33" a="1"/>
  <c r="T621" i="33" s="1"/>
  <c r="S621" i="33" a="1"/>
  <c r="S621" i="33" s="1"/>
  <c r="R621" i="33" a="1"/>
  <c r="R621" i="33" s="1"/>
  <c r="Q621" i="33" a="1"/>
  <c r="Q621" i="33" s="1"/>
  <c r="P621" i="33" a="1"/>
  <c r="P621" i="33" s="1"/>
  <c r="O621" i="33" a="1"/>
  <c r="O621" i="33" s="1"/>
  <c r="N621" i="33" a="1"/>
  <c r="N621" i="33" s="1"/>
  <c r="AB620" i="33" a="1"/>
  <c r="AB620" i="33" s="1"/>
  <c r="AA620" i="33" a="1"/>
  <c r="AA620" i="33" s="1"/>
  <c r="Z620" i="33" a="1"/>
  <c r="Z620" i="33" s="1"/>
  <c r="Y620" i="33" a="1"/>
  <c r="Y620" i="33" s="1"/>
  <c r="W620" i="33" a="1"/>
  <c r="W620" i="33" s="1"/>
  <c r="X620" i="33" s="1"/>
  <c r="V620" i="33" a="1"/>
  <c r="V620" i="33" s="1"/>
  <c r="U620" i="33" a="1"/>
  <c r="U620" i="33" s="1"/>
  <c r="T620" i="33" a="1"/>
  <c r="T620" i="33" s="1"/>
  <c r="S620" i="33" a="1"/>
  <c r="S620" i="33" s="1"/>
  <c r="R620" i="33" a="1"/>
  <c r="R620" i="33" s="1"/>
  <c r="Q620" i="33" a="1"/>
  <c r="Q620" i="33" s="1"/>
  <c r="P620" i="33" a="1"/>
  <c r="P620" i="33" s="1"/>
  <c r="O620" i="33" a="1"/>
  <c r="O620" i="33" s="1"/>
  <c r="N620" i="33" a="1"/>
  <c r="N620" i="33" s="1"/>
  <c r="AB619" i="33" a="1"/>
  <c r="AB619" i="33" s="1"/>
  <c r="AA619" i="33" a="1"/>
  <c r="AA619" i="33" s="1"/>
  <c r="Z619" i="33" a="1"/>
  <c r="Z619" i="33" s="1"/>
  <c r="Y619" i="33" a="1"/>
  <c r="Y619" i="33" s="1"/>
  <c r="W619" i="33" a="1"/>
  <c r="W619" i="33" s="1"/>
  <c r="X619" i="33" s="1"/>
  <c r="V619" i="33" a="1"/>
  <c r="V619" i="33" s="1"/>
  <c r="U619" i="33" a="1"/>
  <c r="U619" i="33" s="1"/>
  <c r="T619" i="33" a="1"/>
  <c r="T619" i="33" s="1"/>
  <c r="S619" i="33" a="1"/>
  <c r="S619" i="33" s="1"/>
  <c r="R619" i="33" a="1"/>
  <c r="R619" i="33" s="1"/>
  <c r="Q619" i="33" a="1"/>
  <c r="Q619" i="33" s="1"/>
  <c r="P619" i="33" a="1"/>
  <c r="P619" i="33" s="1"/>
  <c r="O619" i="33" a="1"/>
  <c r="O619" i="33" s="1"/>
  <c r="N619" i="33" a="1"/>
  <c r="N619" i="33" s="1"/>
  <c r="AB618" i="33" a="1"/>
  <c r="AB618" i="33" s="1"/>
  <c r="AA618" i="33" a="1"/>
  <c r="AA618" i="33" s="1"/>
  <c r="Z618" i="33" a="1"/>
  <c r="Z618" i="33" s="1"/>
  <c r="Y618" i="33" a="1"/>
  <c r="Y618" i="33" s="1"/>
  <c r="W618" i="33" a="1"/>
  <c r="W618" i="33" s="1"/>
  <c r="X618" i="33" s="1"/>
  <c r="V618" i="33" a="1"/>
  <c r="V618" i="33" s="1"/>
  <c r="U618" i="33" a="1"/>
  <c r="U618" i="33" s="1"/>
  <c r="T618" i="33" a="1"/>
  <c r="T618" i="33" s="1"/>
  <c r="S618" i="33" a="1"/>
  <c r="S618" i="33" s="1"/>
  <c r="R618" i="33" a="1"/>
  <c r="R618" i="33" s="1"/>
  <c r="Q618" i="33" a="1"/>
  <c r="Q618" i="33" s="1"/>
  <c r="P618" i="33" a="1"/>
  <c r="P618" i="33" s="1"/>
  <c r="O618" i="33" a="1"/>
  <c r="O618" i="33" s="1"/>
  <c r="N618" i="33" a="1"/>
  <c r="N618" i="33" s="1"/>
  <c r="AB617" i="33" a="1"/>
  <c r="AB617" i="33" s="1"/>
  <c r="AA617" i="33" a="1"/>
  <c r="AA617" i="33" s="1"/>
  <c r="Z617" i="33" a="1"/>
  <c r="Z617" i="33" s="1"/>
  <c r="Y617" i="33" a="1"/>
  <c r="Y617" i="33" s="1"/>
  <c r="W617" i="33" a="1"/>
  <c r="W617" i="33" s="1"/>
  <c r="X617" i="33" s="1"/>
  <c r="V617" i="33" a="1"/>
  <c r="V617" i="33" s="1"/>
  <c r="U617" i="33" a="1"/>
  <c r="U617" i="33" s="1"/>
  <c r="T617" i="33" a="1"/>
  <c r="T617" i="33" s="1"/>
  <c r="S617" i="33" a="1"/>
  <c r="S617" i="33" s="1"/>
  <c r="R617" i="33" a="1"/>
  <c r="R617" i="33" s="1"/>
  <c r="Q617" i="33" a="1"/>
  <c r="Q617" i="33" s="1"/>
  <c r="P617" i="33" a="1"/>
  <c r="P617" i="33" s="1"/>
  <c r="O617" i="33" a="1"/>
  <c r="O617" i="33" s="1"/>
  <c r="N617" i="33" a="1"/>
  <c r="N617" i="33" s="1"/>
  <c r="AB616" i="33" a="1"/>
  <c r="AB616" i="33" s="1"/>
  <c r="AA616" i="33" a="1"/>
  <c r="AA616" i="33" s="1"/>
  <c r="Z616" i="33" a="1"/>
  <c r="Z616" i="33" s="1"/>
  <c r="Y616" i="33" a="1"/>
  <c r="Y616" i="33" s="1"/>
  <c r="W616" i="33" a="1"/>
  <c r="W616" i="33" s="1"/>
  <c r="X616" i="33" s="1"/>
  <c r="V616" i="33" a="1"/>
  <c r="V616" i="33" s="1"/>
  <c r="U616" i="33" a="1"/>
  <c r="U616" i="33" s="1"/>
  <c r="T616" i="33" a="1"/>
  <c r="T616" i="33" s="1"/>
  <c r="S616" i="33" a="1"/>
  <c r="S616" i="33" s="1"/>
  <c r="R616" i="33" a="1"/>
  <c r="R616" i="33" s="1"/>
  <c r="Q616" i="33" a="1"/>
  <c r="Q616" i="33" s="1"/>
  <c r="P616" i="33" a="1"/>
  <c r="P616" i="33" s="1"/>
  <c r="O616" i="33" a="1"/>
  <c r="O616" i="33" s="1"/>
  <c r="N616" i="33" a="1"/>
  <c r="N616" i="33" s="1"/>
  <c r="AB615" i="33" a="1"/>
  <c r="AB615" i="33" s="1"/>
  <c r="AA615" i="33" a="1"/>
  <c r="AA615" i="33" s="1"/>
  <c r="Z615" i="33" a="1"/>
  <c r="Z615" i="33" s="1"/>
  <c r="Y615" i="33" a="1"/>
  <c r="Y615" i="33" s="1"/>
  <c r="W615" i="33" a="1"/>
  <c r="W615" i="33" s="1"/>
  <c r="X615" i="33" s="1"/>
  <c r="V615" i="33" a="1"/>
  <c r="V615" i="33" s="1"/>
  <c r="U615" i="33" a="1"/>
  <c r="U615" i="33" s="1"/>
  <c r="T615" i="33" a="1"/>
  <c r="T615" i="33" s="1"/>
  <c r="S615" i="33" a="1"/>
  <c r="S615" i="33" s="1"/>
  <c r="R615" i="33" a="1"/>
  <c r="R615" i="33" s="1"/>
  <c r="Q615" i="33" a="1"/>
  <c r="Q615" i="33" s="1"/>
  <c r="P615" i="33" a="1"/>
  <c r="P615" i="33" s="1"/>
  <c r="O615" i="33" a="1"/>
  <c r="O615" i="33" s="1"/>
  <c r="N615" i="33" a="1"/>
  <c r="N615" i="33" s="1"/>
  <c r="AB614" i="33" a="1"/>
  <c r="AB614" i="33" s="1"/>
  <c r="AA614" i="33" a="1"/>
  <c r="AA614" i="33" s="1"/>
  <c r="Z614" i="33" a="1"/>
  <c r="Z614" i="33" s="1"/>
  <c r="Y614" i="33" a="1"/>
  <c r="Y614" i="33" s="1"/>
  <c r="W614" i="33" a="1"/>
  <c r="W614" i="33" s="1"/>
  <c r="X614" i="33" s="1"/>
  <c r="V614" i="33" a="1"/>
  <c r="V614" i="33" s="1"/>
  <c r="U614" i="33" a="1"/>
  <c r="U614" i="33" s="1"/>
  <c r="T614" i="33" a="1"/>
  <c r="T614" i="33" s="1"/>
  <c r="S614" i="33" a="1"/>
  <c r="S614" i="33" s="1"/>
  <c r="R614" i="33" a="1"/>
  <c r="R614" i="33" s="1"/>
  <c r="Q614" i="33" a="1"/>
  <c r="Q614" i="33" s="1"/>
  <c r="P614" i="33" a="1"/>
  <c r="P614" i="33" s="1"/>
  <c r="O614" i="33" a="1"/>
  <c r="O614" i="33" s="1"/>
  <c r="N614" i="33" a="1"/>
  <c r="N614" i="33" s="1"/>
  <c r="AB613" i="33" a="1"/>
  <c r="AB613" i="33" s="1"/>
  <c r="AA613" i="33" a="1"/>
  <c r="AA613" i="33" s="1"/>
  <c r="Z613" i="33" a="1"/>
  <c r="Z613" i="33" s="1"/>
  <c r="Y613" i="33" a="1"/>
  <c r="Y613" i="33" s="1"/>
  <c r="W613" i="33" a="1"/>
  <c r="W613" i="33" s="1"/>
  <c r="X613" i="33" s="1"/>
  <c r="V613" i="33" a="1"/>
  <c r="V613" i="33" s="1"/>
  <c r="U613" i="33" a="1"/>
  <c r="U613" i="33" s="1"/>
  <c r="T613" i="33" a="1"/>
  <c r="T613" i="33" s="1"/>
  <c r="S613" i="33" a="1"/>
  <c r="S613" i="33" s="1"/>
  <c r="R613" i="33" a="1"/>
  <c r="R613" i="33" s="1"/>
  <c r="Q613" i="33" a="1"/>
  <c r="Q613" i="33" s="1"/>
  <c r="P613" i="33" a="1"/>
  <c r="P613" i="33" s="1"/>
  <c r="O613" i="33" a="1"/>
  <c r="O613" i="33" s="1"/>
  <c r="N613" i="33" a="1"/>
  <c r="N613" i="33" s="1"/>
  <c r="AB612" i="33" a="1"/>
  <c r="AB612" i="33" s="1"/>
  <c r="AA612" i="33" a="1"/>
  <c r="AA612" i="33" s="1"/>
  <c r="Z612" i="33" a="1"/>
  <c r="Z612" i="33" s="1"/>
  <c r="Y612" i="33" a="1"/>
  <c r="Y612" i="33" s="1"/>
  <c r="W612" i="33" a="1"/>
  <c r="W612" i="33" s="1"/>
  <c r="X612" i="33" s="1"/>
  <c r="V612" i="33" a="1"/>
  <c r="V612" i="33" s="1"/>
  <c r="U612" i="33" a="1"/>
  <c r="U612" i="33" s="1"/>
  <c r="T612" i="33" a="1"/>
  <c r="T612" i="33" s="1"/>
  <c r="S612" i="33" a="1"/>
  <c r="S612" i="33" s="1"/>
  <c r="R612" i="33" a="1"/>
  <c r="R612" i="33" s="1"/>
  <c r="Q612" i="33" a="1"/>
  <c r="Q612" i="33" s="1"/>
  <c r="P612" i="33" a="1"/>
  <c r="P612" i="33" s="1"/>
  <c r="O612" i="33" a="1"/>
  <c r="O612" i="33" s="1"/>
  <c r="N612" i="33" a="1"/>
  <c r="N612" i="33" s="1"/>
  <c r="AB611" i="33" a="1"/>
  <c r="AB611" i="33" s="1"/>
  <c r="AA611" i="33" a="1"/>
  <c r="AA611" i="33" s="1"/>
  <c r="Z611" i="33" a="1"/>
  <c r="Z611" i="33" s="1"/>
  <c r="Y611" i="33" a="1"/>
  <c r="Y611" i="33" s="1"/>
  <c r="W611" i="33" a="1"/>
  <c r="W611" i="33" s="1"/>
  <c r="X611" i="33" s="1"/>
  <c r="V611" i="33" a="1"/>
  <c r="V611" i="33" s="1"/>
  <c r="U611" i="33" a="1"/>
  <c r="U611" i="33" s="1"/>
  <c r="T611" i="33" a="1"/>
  <c r="T611" i="33" s="1"/>
  <c r="S611" i="33" a="1"/>
  <c r="S611" i="33" s="1"/>
  <c r="R611" i="33" a="1"/>
  <c r="R611" i="33" s="1"/>
  <c r="Q611" i="33" a="1"/>
  <c r="Q611" i="33" s="1"/>
  <c r="P611" i="33" a="1"/>
  <c r="P611" i="33" s="1"/>
  <c r="O611" i="33" a="1"/>
  <c r="O611" i="33" s="1"/>
  <c r="N611" i="33" a="1"/>
  <c r="N611" i="33" s="1"/>
  <c r="AB610" i="33" a="1"/>
  <c r="AB610" i="33" s="1"/>
  <c r="AA610" i="33" a="1"/>
  <c r="AA610" i="33" s="1"/>
  <c r="Z610" i="33" a="1"/>
  <c r="Z610" i="33" s="1"/>
  <c r="Y610" i="33" a="1"/>
  <c r="Y610" i="33" s="1"/>
  <c r="W610" i="33" a="1"/>
  <c r="W610" i="33" s="1"/>
  <c r="X610" i="33" s="1"/>
  <c r="V610" i="33" a="1"/>
  <c r="V610" i="33" s="1"/>
  <c r="U610" i="33" a="1"/>
  <c r="U610" i="33" s="1"/>
  <c r="T610" i="33" a="1"/>
  <c r="T610" i="33" s="1"/>
  <c r="S610" i="33" a="1"/>
  <c r="S610" i="33" s="1"/>
  <c r="R610" i="33" a="1"/>
  <c r="R610" i="33" s="1"/>
  <c r="Q610" i="33" a="1"/>
  <c r="Q610" i="33" s="1"/>
  <c r="P610" i="33" a="1"/>
  <c r="P610" i="33" s="1"/>
  <c r="O610" i="33" a="1"/>
  <c r="O610" i="33" s="1"/>
  <c r="N610" i="33" a="1"/>
  <c r="N610" i="33" s="1"/>
  <c r="AB609" i="33" a="1"/>
  <c r="AB609" i="33" s="1"/>
  <c r="AA609" i="33" a="1"/>
  <c r="AA609" i="33" s="1"/>
  <c r="Z609" i="33" a="1"/>
  <c r="Z609" i="33" s="1"/>
  <c r="Y609" i="33" a="1"/>
  <c r="Y609" i="33" s="1"/>
  <c r="W609" i="33" a="1"/>
  <c r="W609" i="33" s="1"/>
  <c r="X609" i="33" s="1"/>
  <c r="V609" i="33" a="1"/>
  <c r="V609" i="33" s="1"/>
  <c r="U609" i="33" a="1"/>
  <c r="U609" i="33" s="1"/>
  <c r="T609" i="33" a="1"/>
  <c r="T609" i="33" s="1"/>
  <c r="S609" i="33" a="1"/>
  <c r="S609" i="33" s="1"/>
  <c r="R609" i="33" a="1"/>
  <c r="R609" i="33" s="1"/>
  <c r="Q609" i="33" a="1"/>
  <c r="Q609" i="33" s="1"/>
  <c r="P609" i="33" a="1"/>
  <c r="P609" i="33" s="1"/>
  <c r="O609" i="33" a="1"/>
  <c r="O609" i="33" s="1"/>
  <c r="N609" i="33" a="1"/>
  <c r="N609" i="33" s="1"/>
  <c r="AB608" i="33" a="1"/>
  <c r="AB608" i="33" s="1"/>
  <c r="AA608" i="33" a="1"/>
  <c r="AA608" i="33" s="1"/>
  <c r="Z608" i="33" a="1"/>
  <c r="Z608" i="33" s="1"/>
  <c r="Y608" i="33" a="1"/>
  <c r="Y608" i="33" s="1"/>
  <c r="W608" i="33" a="1"/>
  <c r="W608" i="33" s="1"/>
  <c r="X608" i="33" s="1"/>
  <c r="V608" i="33" a="1"/>
  <c r="V608" i="33" s="1"/>
  <c r="U608" i="33" a="1"/>
  <c r="U608" i="33" s="1"/>
  <c r="T608" i="33" a="1"/>
  <c r="T608" i="33" s="1"/>
  <c r="S608" i="33" a="1"/>
  <c r="S608" i="33" s="1"/>
  <c r="R608" i="33" a="1"/>
  <c r="R608" i="33" s="1"/>
  <c r="Q608" i="33" a="1"/>
  <c r="Q608" i="33" s="1"/>
  <c r="P608" i="33" a="1"/>
  <c r="P608" i="33" s="1"/>
  <c r="O608" i="33" a="1"/>
  <c r="O608" i="33" s="1"/>
  <c r="N608" i="33" a="1"/>
  <c r="N608" i="33" s="1"/>
  <c r="AB607" i="33" a="1"/>
  <c r="AB607" i="33" s="1"/>
  <c r="AA607" i="33" a="1"/>
  <c r="AA607" i="33" s="1"/>
  <c r="Z607" i="33" a="1"/>
  <c r="Z607" i="33" s="1"/>
  <c r="Y607" i="33" a="1"/>
  <c r="Y607" i="33" s="1"/>
  <c r="W607" i="33" a="1"/>
  <c r="W607" i="33" s="1"/>
  <c r="X607" i="33" s="1"/>
  <c r="V607" i="33" a="1"/>
  <c r="V607" i="33" s="1"/>
  <c r="U607" i="33" a="1"/>
  <c r="U607" i="33" s="1"/>
  <c r="T607" i="33" a="1"/>
  <c r="T607" i="33" s="1"/>
  <c r="S607" i="33" a="1"/>
  <c r="S607" i="33" s="1"/>
  <c r="R607" i="33" a="1"/>
  <c r="R607" i="33" s="1"/>
  <c r="Q607" i="33" a="1"/>
  <c r="Q607" i="33" s="1"/>
  <c r="P607" i="33" a="1"/>
  <c r="P607" i="33" s="1"/>
  <c r="O607" i="33" a="1"/>
  <c r="O607" i="33" s="1"/>
  <c r="N607" i="33" a="1"/>
  <c r="N607" i="33" s="1"/>
  <c r="AB606" i="33" a="1"/>
  <c r="AB606" i="33" s="1"/>
  <c r="AA606" i="33" a="1"/>
  <c r="AA606" i="33" s="1"/>
  <c r="Z606" i="33" a="1"/>
  <c r="Z606" i="33" s="1"/>
  <c r="Y606" i="33" a="1"/>
  <c r="Y606" i="33" s="1"/>
  <c r="W606" i="33" a="1"/>
  <c r="W606" i="33" s="1"/>
  <c r="X606" i="33" s="1"/>
  <c r="V606" i="33" a="1"/>
  <c r="V606" i="33" s="1"/>
  <c r="U606" i="33" a="1"/>
  <c r="U606" i="33" s="1"/>
  <c r="T606" i="33" a="1"/>
  <c r="T606" i="33" s="1"/>
  <c r="S606" i="33" a="1"/>
  <c r="S606" i="33" s="1"/>
  <c r="R606" i="33" a="1"/>
  <c r="R606" i="33" s="1"/>
  <c r="Q606" i="33" a="1"/>
  <c r="Q606" i="33" s="1"/>
  <c r="P606" i="33" a="1"/>
  <c r="P606" i="33" s="1"/>
  <c r="O606" i="33" a="1"/>
  <c r="O606" i="33" s="1"/>
  <c r="N606" i="33" a="1"/>
  <c r="N606" i="33" s="1"/>
  <c r="AB605" i="33" a="1"/>
  <c r="AB605" i="33" s="1"/>
  <c r="AA605" i="33" a="1"/>
  <c r="AA605" i="33" s="1"/>
  <c r="Z605" i="33" a="1"/>
  <c r="Z605" i="33" s="1"/>
  <c r="Y605" i="33" a="1"/>
  <c r="Y605" i="33" s="1"/>
  <c r="W605" i="33" a="1"/>
  <c r="W605" i="33" s="1"/>
  <c r="X605" i="33" s="1"/>
  <c r="V605" i="33" a="1"/>
  <c r="V605" i="33" s="1"/>
  <c r="U605" i="33" a="1"/>
  <c r="U605" i="33" s="1"/>
  <c r="T605" i="33" a="1"/>
  <c r="T605" i="33" s="1"/>
  <c r="S605" i="33" a="1"/>
  <c r="S605" i="33" s="1"/>
  <c r="R605" i="33" a="1"/>
  <c r="R605" i="33" s="1"/>
  <c r="Q605" i="33" a="1"/>
  <c r="Q605" i="33" s="1"/>
  <c r="P605" i="33" a="1"/>
  <c r="P605" i="33" s="1"/>
  <c r="O605" i="33" a="1"/>
  <c r="O605" i="33" s="1"/>
  <c r="N605" i="33" a="1"/>
  <c r="N605" i="33" s="1"/>
  <c r="AB604" i="33" a="1"/>
  <c r="AB604" i="33" s="1"/>
  <c r="AA604" i="33" a="1"/>
  <c r="AA604" i="33" s="1"/>
  <c r="Z604" i="33" a="1"/>
  <c r="Z604" i="33" s="1"/>
  <c r="Y604" i="33" a="1"/>
  <c r="Y604" i="33" s="1"/>
  <c r="W604" i="33" a="1"/>
  <c r="W604" i="33" s="1"/>
  <c r="X604" i="33" s="1"/>
  <c r="V604" i="33" a="1"/>
  <c r="V604" i="33" s="1"/>
  <c r="U604" i="33" a="1"/>
  <c r="U604" i="33" s="1"/>
  <c r="T604" i="33" a="1"/>
  <c r="T604" i="33" s="1"/>
  <c r="S604" i="33" a="1"/>
  <c r="S604" i="33" s="1"/>
  <c r="R604" i="33" a="1"/>
  <c r="R604" i="33" s="1"/>
  <c r="Q604" i="33" a="1"/>
  <c r="Q604" i="33" s="1"/>
  <c r="P604" i="33" a="1"/>
  <c r="P604" i="33" s="1"/>
  <c r="O604" i="33" a="1"/>
  <c r="O604" i="33" s="1"/>
  <c r="N604" i="33" a="1"/>
  <c r="N604" i="33" s="1"/>
  <c r="AB603" i="33" a="1"/>
  <c r="AB603" i="33" s="1"/>
  <c r="AA603" i="33" a="1"/>
  <c r="AA603" i="33" s="1"/>
  <c r="Z603" i="33" a="1"/>
  <c r="Z603" i="33" s="1"/>
  <c r="Y603" i="33" a="1"/>
  <c r="Y603" i="33" s="1"/>
  <c r="W603" i="33" a="1"/>
  <c r="W603" i="33" s="1"/>
  <c r="X603" i="33" s="1"/>
  <c r="V603" i="33" a="1"/>
  <c r="V603" i="33" s="1"/>
  <c r="U603" i="33" a="1"/>
  <c r="U603" i="33" s="1"/>
  <c r="T603" i="33" a="1"/>
  <c r="T603" i="33" s="1"/>
  <c r="S603" i="33" a="1"/>
  <c r="S603" i="33" s="1"/>
  <c r="R603" i="33" a="1"/>
  <c r="R603" i="33" s="1"/>
  <c r="Q603" i="33" a="1"/>
  <c r="Q603" i="33" s="1"/>
  <c r="P603" i="33" a="1"/>
  <c r="P603" i="33" s="1"/>
  <c r="O603" i="33" a="1"/>
  <c r="O603" i="33" s="1"/>
  <c r="N603" i="33" a="1"/>
  <c r="N603" i="33" s="1"/>
  <c r="AB602" i="33" a="1"/>
  <c r="AB602" i="33" s="1"/>
  <c r="AA602" i="33" a="1"/>
  <c r="AA602" i="33" s="1"/>
  <c r="Z602" i="33" a="1"/>
  <c r="Z602" i="33" s="1"/>
  <c r="Y602" i="33" a="1"/>
  <c r="Y602" i="33" s="1"/>
  <c r="W602" i="33" a="1"/>
  <c r="W602" i="33" s="1"/>
  <c r="X602" i="33" s="1"/>
  <c r="V602" i="33" a="1"/>
  <c r="V602" i="33" s="1"/>
  <c r="U602" i="33" a="1"/>
  <c r="U602" i="33" s="1"/>
  <c r="T602" i="33" a="1"/>
  <c r="T602" i="33" s="1"/>
  <c r="S602" i="33" a="1"/>
  <c r="S602" i="33" s="1"/>
  <c r="R602" i="33" a="1"/>
  <c r="R602" i="33" s="1"/>
  <c r="Q602" i="33" a="1"/>
  <c r="Q602" i="33" s="1"/>
  <c r="P602" i="33" a="1"/>
  <c r="P602" i="33" s="1"/>
  <c r="O602" i="33" a="1"/>
  <c r="O602" i="33" s="1"/>
  <c r="N602" i="33" a="1"/>
  <c r="N602" i="33" s="1"/>
  <c r="AB601" i="33" a="1"/>
  <c r="AB601" i="33" s="1"/>
  <c r="AA601" i="33" a="1"/>
  <c r="AA601" i="33" s="1"/>
  <c r="Z601" i="33" a="1"/>
  <c r="Z601" i="33" s="1"/>
  <c r="Y601" i="33" a="1"/>
  <c r="Y601" i="33" s="1"/>
  <c r="W601" i="33" a="1"/>
  <c r="W601" i="33" s="1"/>
  <c r="X601" i="33" s="1"/>
  <c r="V601" i="33" a="1"/>
  <c r="V601" i="33" s="1"/>
  <c r="U601" i="33" a="1"/>
  <c r="U601" i="33" s="1"/>
  <c r="T601" i="33" a="1"/>
  <c r="T601" i="33" s="1"/>
  <c r="S601" i="33" a="1"/>
  <c r="S601" i="33" s="1"/>
  <c r="R601" i="33" a="1"/>
  <c r="R601" i="33" s="1"/>
  <c r="Q601" i="33" a="1"/>
  <c r="Q601" i="33" s="1"/>
  <c r="P601" i="33" a="1"/>
  <c r="P601" i="33" s="1"/>
  <c r="O601" i="33" a="1"/>
  <c r="O601" i="33" s="1"/>
  <c r="N601" i="33" a="1"/>
  <c r="N601" i="33" s="1"/>
  <c r="AB600" i="33" a="1"/>
  <c r="AB600" i="33" s="1"/>
  <c r="AA600" i="33" a="1"/>
  <c r="AA600" i="33" s="1"/>
  <c r="Z600" i="33" a="1"/>
  <c r="Z600" i="33" s="1"/>
  <c r="Y600" i="33" a="1"/>
  <c r="Y600" i="33" s="1"/>
  <c r="W600" i="33" a="1"/>
  <c r="W600" i="33" s="1"/>
  <c r="X600" i="33" s="1"/>
  <c r="V600" i="33" a="1"/>
  <c r="V600" i="33" s="1"/>
  <c r="U600" i="33" a="1"/>
  <c r="U600" i="33" s="1"/>
  <c r="T600" i="33" a="1"/>
  <c r="T600" i="33" s="1"/>
  <c r="S600" i="33" a="1"/>
  <c r="S600" i="33" s="1"/>
  <c r="R600" i="33" a="1"/>
  <c r="R600" i="33" s="1"/>
  <c r="Q600" i="33" a="1"/>
  <c r="Q600" i="33" s="1"/>
  <c r="P600" i="33" a="1"/>
  <c r="P600" i="33" s="1"/>
  <c r="O600" i="33" a="1"/>
  <c r="O600" i="33" s="1"/>
  <c r="N600" i="33" a="1"/>
  <c r="N600" i="33" s="1"/>
  <c r="AB599" i="33" a="1"/>
  <c r="AB599" i="33" s="1"/>
  <c r="AA599" i="33" a="1"/>
  <c r="AA599" i="33" s="1"/>
  <c r="Z599" i="33" a="1"/>
  <c r="Z599" i="33" s="1"/>
  <c r="Y599" i="33" a="1"/>
  <c r="Y599" i="33" s="1"/>
  <c r="W599" i="33" a="1"/>
  <c r="W599" i="33" s="1"/>
  <c r="X599" i="33" s="1"/>
  <c r="V599" i="33" a="1"/>
  <c r="V599" i="33" s="1"/>
  <c r="U599" i="33" a="1"/>
  <c r="U599" i="33" s="1"/>
  <c r="T599" i="33" a="1"/>
  <c r="T599" i="33" s="1"/>
  <c r="S599" i="33" a="1"/>
  <c r="S599" i="33" s="1"/>
  <c r="R599" i="33" a="1"/>
  <c r="R599" i="33" s="1"/>
  <c r="Q599" i="33" a="1"/>
  <c r="Q599" i="33" s="1"/>
  <c r="P599" i="33" a="1"/>
  <c r="P599" i="33" s="1"/>
  <c r="O599" i="33" a="1"/>
  <c r="O599" i="33" s="1"/>
  <c r="N599" i="33" a="1"/>
  <c r="N599" i="33" s="1"/>
  <c r="AB598" i="33" a="1"/>
  <c r="AB598" i="33" s="1"/>
  <c r="AA598" i="33" a="1"/>
  <c r="AA598" i="33" s="1"/>
  <c r="Z598" i="33" a="1"/>
  <c r="Z598" i="33" s="1"/>
  <c r="Y598" i="33" a="1"/>
  <c r="Y598" i="33" s="1"/>
  <c r="W598" i="33" a="1"/>
  <c r="W598" i="33" s="1"/>
  <c r="X598" i="33" s="1"/>
  <c r="V598" i="33" a="1"/>
  <c r="V598" i="33" s="1"/>
  <c r="U598" i="33" a="1"/>
  <c r="U598" i="33" s="1"/>
  <c r="T598" i="33" a="1"/>
  <c r="T598" i="33" s="1"/>
  <c r="S598" i="33" a="1"/>
  <c r="S598" i="33" s="1"/>
  <c r="R598" i="33" a="1"/>
  <c r="R598" i="33" s="1"/>
  <c r="Q598" i="33" a="1"/>
  <c r="Q598" i="33" s="1"/>
  <c r="P598" i="33" a="1"/>
  <c r="P598" i="33" s="1"/>
  <c r="O598" i="33" a="1"/>
  <c r="O598" i="33" s="1"/>
  <c r="N598" i="33" a="1"/>
  <c r="N598" i="33" s="1"/>
  <c r="AB597" i="33" a="1"/>
  <c r="AB597" i="33" s="1"/>
  <c r="AA597" i="33" a="1"/>
  <c r="AA597" i="33" s="1"/>
  <c r="Z597" i="33" a="1"/>
  <c r="Z597" i="33" s="1"/>
  <c r="Y597" i="33" a="1"/>
  <c r="Y597" i="33" s="1"/>
  <c r="W597" i="33" a="1"/>
  <c r="W597" i="33" s="1"/>
  <c r="X597" i="33" s="1"/>
  <c r="V597" i="33" a="1"/>
  <c r="V597" i="33" s="1"/>
  <c r="U597" i="33" a="1"/>
  <c r="U597" i="33" s="1"/>
  <c r="T597" i="33" a="1"/>
  <c r="T597" i="33" s="1"/>
  <c r="S597" i="33" a="1"/>
  <c r="S597" i="33" s="1"/>
  <c r="R597" i="33" a="1"/>
  <c r="R597" i="33" s="1"/>
  <c r="Q597" i="33" a="1"/>
  <c r="Q597" i="33" s="1"/>
  <c r="P597" i="33" a="1"/>
  <c r="P597" i="33" s="1"/>
  <c r="O597" i="33" a="1"/>
  <c r="O597" i="33" s="1"/>
  <c r="N597" i="33" a="1"/>
  <c r="N597" i="33" s="1"/>
  <c r="AB596" i="33" a="1"/>
  <c r="AB596" i="33" s="1"/>
  <c r="AA596" i="33" a="1"/>
  <c r="AA596" i="33" s="1"/>
  <c r="Z596" i="33" a="1"/>
  <c r="Z596" i="33" s="1"/>
  <c r="Y596" i="33" a="1"/>
  <c r="Y596" i="33" s="1"/>
  <c r="W596" i="33" a="1"/>
  <c r="W596" i="33" s="1"/>
  <c r="X596" i="33" s="1"/>
  <c r="V596" i="33" a="1"/>
  <c r="V596" i="33" s="1"/>
  <c r="U596" i="33" a="1"/>
  <c r="U596" i="33" s="1"/>
  <c r="T596" i="33" a="1"/>
  <c r="T596" i="33" s="1"/>
  <c r="S596" i="33" a="1"/>
  <c r="S596" i="33" s="1"/>
  <c r="R596" i="33" a="1"/>
  <c r="R596" i="33" s="1"/>
  <c r="Q596" i="33" a="1"/>
  <c r="Q596" i="33" s="1"/>
  <c r="P596" i="33" a="1"/>
  <c r="P596" i="33" s="1"/>
  <c r="O596" i="33" a="1"/>
  <c r="O596" i="33" s="1"/>
  <c r="N596" i="33" a="1"/>
  <c r="N596" i="33" s="1"/>
  <c r="AB595" i="33" a="1"/>
  <c r="AB595" i="33" s="1"/>
  <c r="AA595" i="33" a="1"/>
  <c r="AA595" i="33" s="1"/>
  <c r="Z595" i="33" a="1"/>
  <c r="Z595" i="33" s="1"/>
  <c r="Y595" i="33" a="1"/>
  <c r="Y595" i="33" s="1"/>
  <c r="W595" i="33" a="1"/>
  <c r="W595" i="33" s="1"/>
  <c r="X595" i="33" s="1"/>
  <c r="V595" i="33" a="1"/>
  <c r="V595" i="33" s="1"/>
  <c r="U595" i="33" a="1"/>
  <c r="U595" i="33" s="1"/>
  <c r="T595" i="33" a="1"/>
  <c r="T595" i="33" s="1"/>
  <c r="S595" i="33" a="1"/>
  <c r="S595" i="33" s="1"/>
  <c r="R595" i="33" a="1"/>
  <c r="R595" i="33" s="1"/>
  <c r="Q595" i="33" a="1"/>
  <c r="Q595" i="33" s="1"/>
  <c r="P595" i="33" a="1"/>
  <c r="P595" i="33" s="1"/>
  <c r="O595" i="33" a="1"/>
  <c r="O595" i="33" s="1"/>
  <c r="N595" i="33" a="1"/>
  <c r="N595" i="33" s="1"/>
  <c r="AB594" i="33" a="1"/>
  <c r="AB594" i="33" s="1"/>
  <c r="AA594" i="33" a="1"/>
  <c r="AA594" i="33" s="1"/>
  <c r="Z594" i="33" a="1"/>
  <c r="Z594" i="33" s="1"/>
  <c r="Y594" i="33" a="1"/>
  <c r="Y594" i="33" s="1"/>
  <c r="W594" i="33" a="1"/>
  <c r="W594" i="33" s="1"/>
  <c r="X594" i="33" s="1"/>
  <c r="V594" i="33" a="1"/>
  <c r="V594" i="33" s="1"/>
  <c r="U594" i="33" a="1"/>
  <c r="U594" i="33" s="1"/>
  <c r="T594" i="33" a="1"/>
  <c r="T594" i="33" s="1"/>
  <c r="S594" i="33" a="1"/>
  <c r="S594" i="33" s="1"/>
  <c r="R594" i="33" a="1"/>
  <c r="R594" i="33" s="1"/>
  <c r="Q594" i="33" a="1"/>
  <c r="Q594" i="33" s="1"/>
  <c r="P594" i="33" a="1"/>
  <c r="P594" i="33" s="1"/>
  <c r="O594" i="33" a="1"/>
  <c r="O594" i="33" s="1"/>
  <c r="N594" i="33" a="1"/>
  <c r="N594" i="33" s="1"/>
  <c r="AB593" i="33" a="1"/>
  <c r="AB593" i="33" s="1"/>
  <c r="AA593" i="33" a="1"/>
  <c r="AA593" i="33" s="1"/>
  <c r="Z593" i="33" a="1"/>
  <c r="Z593" i="33" s="1"/>
  <c r="Y593" i="33" a="1"/>
  <c r="Y593" i="33" s="1"/>
  <c r="W593" i="33" a="1"/>
  <c r="W593" i="33" s="1"/>
  <c r="X593" i="33" s="1"/>
  <c r="V593" i="33" a="1"/>
  <c r="V593" i="33" s="1"/>
  <c r="U593" i="33" a="1"/>
  <c r="U593" i="33" s="1"/>
  <c r="T593" i="33" a="1"/>
  <c r="T593" i="33" s="1"/>
  <c r="S593" i="33" a="1"/>
  <c r="S593" i="33" s="1"/>
  <c r="R593" i="33" a="1"/>
  <c r="R593" i="33" s="1"/>
  <c r="Q593" i="33" a="1"/>
  <c r="Q593" i="33" s="1"/>
  <c r="P593" i="33" a="1"/>
  <c r="P593" i="33" s="1"/>
  <c r="O593" i="33" a="1"/>
  <c r="O593" i="33" s="1"/>
  <c r="N593" i="33" a="1"/>
  <c r="N593" i="33" s="1"/>
  <c r="AB592" i="33" a="1"/>
  <c r="AB592" i="33" s="1"/>
  <c r="AA592" i="33" a="1"/>
  <c r="AA592" i="33" s="1"/>
  <c r="Z592" i="33" a="1"/>
  <c r="Z592" i="33" s="1"/>
  <c r="Y592" i="33" a="1"/>
  <c r="Y592" i="33" s="1"/>
  <c r="W592" i="33" a="1"/>
  <c r="W592" i="33" s="1"/>
  <c r="X592" i="33" s="1"/>
  <c r="V592" i="33" a="1"/>
  <c r="V592" i="33" s="1"/>
  <c r="U592" i="33" a="1"/>
  <c r="U592" i="33" s="1"/>
  <c r="T592" i="33" a="1"/>
  <c r="T592" i="33" s="1"/>
  <c r="S592" i="33" a="1"/>
  <c r="S592" i="33" s="1"/>
  <c r="R592" i="33" a="1"/>
  <c r="R592" i="33" s="1"/>
  <c r="Q592" i="33" a="1"/>
  <c r="Q592" i="33" s="1"/>
  <c r="P592" i="33" a="1"/>
  <c r="P592" i="33" s="1"/>
  <c r="O592" i="33" a="1"/>
  <c r="O592" i="33" s="1"/>
  <c r="N592" i="33" a="1"/>
  <c r="N592" i="33" s="1"/>
  <c r="AB591" i="33" a="1"/>
  <c r="AB591" i="33" s="1"/>
  <c r="AA591" i="33" a="1"/>
  <c r="AA591" i="33" s="1"/>
  <c r="Z591" i="33" a="1"/>
  <c r="Z591" i="33" s="1"/>
  <c r="Y591" i="33" a="1"/>
  <c r="Y591" i="33" s="1"/>
  <c r="W591" i="33" a="1"/>
  <c r="W591" i="33" s="1"/>
  <c r="X591" i="33" s="1"/>
  <c r="V591" i="33" a="1"/>
  <c r="V591" i="33" s="1"/>
  <c r="U591" i="33" a="1"/>
  <c r="U591" i="33" s="1"/>
  <c r="T591" i="33" a="1"/>
  <c r="T591" i="33" s="1"/>
  <c r="S591" i="33" a="1"/>
  <c r="S591" i="33" s="1"/>
  <c r="R591" i="33" a="1"/>
  <c r="R591" i="33" s="1"/>
  <c r="Q591" i="33" a="1"/>
  <c r="Q591" i="33" s="1"/>
  <c r="P591" i="33" a="1"/>
  <c r="P591" i="33" s="1"/>
  <c r="O591" i="33" a="1"/>
  <c r="O591" i="33" s="1"/>
  <c r="N591" i="33" a="1"/>
  <c r="N591" i="33" s="1"/>
  <c r="AB590" i="33" a="1"/>
  <c r="AB590" i="33" s="1"/>
  <c r="AA590" i="33" a="1"/>
  <c r="AA590" i="33" s="1"/>
  <c r="Z590" i="33" a="1"/>
  <c r="Z590" i="33" s="1"/>
  <c r="Y590" i="33" a="1"/>
  <c r="Y590" i="33" s="1"/>
  <c r="W590" i="33" a="1"/>
  <c r="W590" i="33" s="1"/>
  <c r="X590" i="33" s="1"/>
  <c r="V590" i="33" a="1"/>
  <c r="V590" i="33" s="1"/>
  <c r="U590" i="33" a="1"/>
  <c r="U590" i="33" s="1"/>
  <c r="T590" i="33" a="1"/>
  <c r="T590" i="33" s="1"/>
  <c r="S590" i="33" a="1"/>
  <c r="S590" i="33" s="1"/>
  <c r="R590" i="33" a="1"/>
  <c r="R590" i="33" s="1"/>
  <c r="Q590" i="33" a="1"/>
  <c r="Q590" i="33" s="1"/>
  <c r="P590" i="33" a="1"/>
  <c r="P590" i="33" s="1"/>
  <c r="O590" i="33" a="1"/>
  <c r="O590" i="33" s="1"/>
  <c r="N590" i="33" a="1"/>
  <c r="N590" i="33" s="1"/>
  <c r="AB589" i="33" a="1"/>
  <c r="AB589" i="33" s="1"/>
  <c r="AA589" i="33" a="1"/>
  <c r="AA589" i="33" s="1"/>
  <c r="Z589" i="33" a="1"/>
  <c r="Z589" i="33" s="1"/>
  <c r="Y589" i="33" a="1"/>
  <c r="Y589" i="33" s="1"/>
  <c r="W589" i="33" a="1"/>
  <c r="W589" i="33" s="1"/>
  <c r="X589" i="33" s="1"/>
  <c r="V589" i="33" a="1"/>
  <c r="V589" i="33" s="1"/>
  <c r="U589" i="33" a="1"/>
  <c r="U589" i="33" s="1"/>
  <c r="T589" i="33" a="1"/>
  <c r="T589" i="33" s="1"/>
  <c r="S589" i="33" a="1"/>
  <c r="S589" i="33" s="1"/>
  <c r="R589" i="33" a="1"/>
  <c r="R589" i="33" s="1"/>
  <c r="Q589" i="33" a="1"/>
  <c r="Q589" i="33" s="1"/>
  <c r="P589" i="33" a="1"/>
  <c r="P589" i="33" s="1"/>
  <c r="O589" i="33" a="1"/>
  <c r="O589" i="33" s="1"/>
  <c r="N589" i="33" a="1"/>
  <c r="N589" i="33" s="1"/>
  <c r="AB588" i="33" a="1"/>
  <c r="AB588" i="33" s="1"/>
  <c r="AA588" i="33" a="1"/>
  <c r="AA588" i="33" s="1"/>
  <c r="Z588" i="33" a="1"/>
  <c r="Z588" i="33" s="1"/>
  <c r="Y588" i="33" a="1"/>
  <c r="Y588" i="33" s="1"/>
  <c r="W588" i="33" a="1"/>
  <c r="W588" i="33" s="1"/>
  <c r="X588" i="33" s="1"/>
  <c r="V588" i="33" a="1"/>
  <c r="V588" i="33" s="1"/>
  <c r="U588" i="33" a="1"/>
  <c r="U588" i="33" s="1"/>
  <c r="T588" i="33" a="1"/>
  <c r="T588" i="33" s="1"/>
  <c r="S588" i="33" a="1"/>
  <c r="S588" i="33" s="1"/>
  <c r="R588" i="33" a="1"/>
  <c r="R588" i="33" s="1"/>
  <c r="Q588" i="33" a="1"/>
  <c r="Q588" i="33" s="1"/>
  <c r="P588" i="33" a="1"/>
  <c r="P588" i="33" s="1"/>
  <c r="O588" i="33" a="1"/>
  <c r="O588" i="33" s="1"/>
  <c r="N588" i="33" a="1"/>
  <c r="N588" i="33" s="1"/>
  <c r="AB587" i="33" a="1"/>
  <c r="AB587" i="33" s="1"/>
  <c r="AA587" i="33" a="1"/>
  <c r="AA587" i="33" s="1"/>
  <c r="Z587" i="33" a="1"/>
  <c r="Z587" i="33" s="1"/>
  <c r="Y587" i="33" a="1"/>
  <c r="Y587" i="33" s="1"/>
  <c r="W587" i="33" a="1"/>
  <c r="W587" i="33" s="1"/>
  <c r="X587" i="33" s="1"/>
  <c r="V587" i="33" a="1"/>
  <c r="V587" i="33" s="1"/>
  <c r="U587" i="33" a="1"/>
  <c r="U587" i="33" s="1"/>
  <c r="T587" i="33" a="1"/>
  <c r="T587" i="33" s="1"/>
  <c r="S587" i="33" a="1"/>
  <c r="S587" i="33" s="1"/>
  <c r="R587" i="33" a="1"/>
  <c r="R587" i="33" s="1"/>
  <c r="Q587" i="33" a="1"/>
  <c r="Q587" i="33" s="1"/>
  <c r="P587" i="33" a="1"/>
  <c r="P587" i="33" s="1"/>
  <c r="O587" i="33" a="1"/>
  <c r="O587" i="33" s="1"/>
  <c r="N587" i="33" a="1"/>
  <c r="N587" i="33" s="1"/>
  <c r="AB586" i="33" a="1"/>
  <c r="AB586" i="33" s="1"/>
  <c r="AA586" i="33" a="1"/>
  <c r="AA586" i="33" s="1"/>
  <c r="Z586" i="33" a="1"/>
  <c r="Z586" i="33" s="1"/>
  <c r="Y586" i="33" a="1"/>
  <c r="Y586" i="33" s="1"/>
  <c r="W586" i="33" a="1"/>
  <c r="W586" i="33" s="1"/>
  <c r="X586" i="33" s="1"/>
  <c r="V586" i="33" a="1"/>
  <c r="V586" i="33" s="1"/>
  <c r="U586" i="33" a="1"/>
  <c r="U586" i="33" s="1"/>
  <c r="T586" i="33" a="1"/>
  <c r="T586" i="33" s="1"/>
  <c r="S586" i="33" a="1"/>
  <c r="S586" i="33" s="1"/>
  <c r="R586" i="33" a="1"/>
  <c r="R586" i="33" s="1"/>
  <c r="Q586" i="33" a="1"/>
  <c r="Q586" i="33" s="1"/>
  <c r="P586" i="33" a="1"/>
  <c r="P586" i="33" s="1"/>
  <c r="O586" i="33" a="1"/>
  <c r="O586" i="33" s="1"/>
  <c r="N586" i="33" a="1"/>
  <c r="N586" i="33" s="1"/>
  <c r="AB585" i="33" a="1"/>
  <c r="AB585" i="33" s="1"/>
  <c r="AA585" i="33" a="1"/>
  <c r="AA585" i="33" s="1"/>
  <c r="Z585" i="33" a="1"/>
  <c r="Z585" i="33" s="1"/>
  <c r="Y585" i="33" a="1"/>
  <c r="Y585" i="33" s="1"/>
  <c r="W585" i="33" a="1"/>
  <c r="W585" i="33" s="1"/>
  <c r="X585" i="33" s="1"/>
  <c r="V585" i="33" a="1"/>
  <c r="V585" i="33" s="1"/>
  <c r="U585" i="33" a="1"/>
  <c r="U585" i="33" s="1"/>
  <c r="T585" i="33" a="1"/>
  <c r="T585" i="33" s="1"/>
  <c r="S585" i="33" a="1"/>
  <c r="S585" i="33" s="1"/>
  <c r="R585" i="33" a="1"/>
  <c r="R585" i="33" s="1"/>
  <c r="Q585" i="33" a="1"/>
  <c r="Q585" i="33" s="1"/>
  <c r="P585" i="33" a="1"/>
  <c r="P585" i="33" s="1"/>
  <c r="O585" i="33" a="1"/>
  <c r="O585" i="33" s="1"/>
  <c r="N585" i="33" a="1"/>
  <c r="N585" i="33" s="1"/>
  <c r="AB584" i="33" a="1"/>
  <c r="AB584" i="33" s="1"/>
  <c r="AA584" i="33" a="1"/>
  <c r="AA584" i="33" s="1"/>
  <c r="Z584" i="33" a="1"/>
  <c r="Z584" i="33" s="1"/>
  <c r="Y584" i="33" a="1"/>
  <c r="Y584" i="33" s="1"/>
  <c r="W584" i="33" a="1"/>
  <c r="W584" i="33" s="1"/>
  <c r="X584" i="33" s="1"/>
  <c r="V584" i="33" a="1"/>
  <c r="V584" i="33" s="1"/>
  <c r="U584" i="33" a="1"/>
  <c r="U584" i="33" s="1"/>
  <c r="T584" i="33" a="1"/>
  <c r="T584" i="33" s="1"/>
  <c r="S584" i="33" a="1"/>
  <c r="S584" i="33" s="1"/>
  <c r="R584" i="33" a="1"/>
  <c r="R584" i="33" s="1"/>
  <c r="Q584" i="33" a="1"/>
  <c r="Q584" i="33" s="1"/>
  <c r="P584" i="33" a="1"/>
  <c r="P584" i="33" s="1"/>
  <c r="O584" i="33" a="1"/>
  <c r="O584" i="33" s="1"/>
  <c r="N584" i="33" a="1"/>
  <c r="N584" i="33" s="1"/>
  <c r="AB583" i="33" a="1"/>
  <c r="AB583" i="33" s="1"/>
  <c r="AA583" i="33" a="1"/>
  <c r="AA583" i="33" s="1"/>
  <c r="Z583" i="33" a="1"/>
  <c r="Z583" i="33" s="1"/>
  <c r="Y583" i="33" a="1"/>
  <c r="Y583" i="33" s="1"/>
  <c r="W583" i="33" a="1"/>
  <c r="W583" i="33" s="1"/>
  <c r="X583" i="33" s="1"/>
  <c r="V583" i="33" a="1"/>
  <c r="V583" i="33" s="1"/>
  <c r="U583" i="33" a="1"/>
  <c r="U583" i="33" s="1"/>
  <c r="T583" i="33" a="1"/>
  <c r="T583" i="33" s="1"/>
  <c r="S583" i="33" a="1"/>
  <c r="S583" i="33" s="1"/>
  <c r="R583" i="33" a="1"/>
  <c r="R583" i="33" s="1"/>
  <c r="Q583" i="33" a="1"/>
  <c r="Q583" i="33" s="1"/>
  <c r="P583" i="33" a="1"/>
  <c r="P583" i="33" s="1"/>
  <c r="O583" i="33" a="1"/>
  <c r="O583" i="33" s="1"/>
  <c r="N583" i="33" a="1"/>
  <c r="N583" i="33" s="1"/>
  <c r="AB582" i="33" a="1"/>
  <c r="AB582" i="33" s="1"/>
  <c r="AA582" i="33" a="1"/>
  <c r="AA582" i="33" s="1"/>
  <c r="Z582" i="33" a="1"/>
  <c r="Z582" i="33" s="1"/>
  <c r="Y582" i="33" a="1"/>
  <c r="Y582" i="33" s="1"/>
  <c r="W582" i="33" a="1"/>
  <c r="W582" i="33" s="1"/>
  <c r="X582" i="33" s="1"/>
  <c r="V582" i="33" a="1"/>
  <c r="V582" i="33" s="1"/>
  <c r="U582" i="33" a="1"/>
  <c r="U582" i="33" s="1"/>
  <c r="T582" i="33" a="1"/>
  <c r="T582" i="33" s="1"/>
  <c r="S582" i="33" a="1"/>
  <c r="S582" i="33" s="1"/>
  <c r="R582" i="33" a="1"/>
  <c r="R582" i="33" s="1"/>
  <c r="Q582" i="33" a="1"/>
  <c r="Q582" i="33" s="1"/>
  <c r="P582" i="33" a="1"/>
  <c r="P582" i="33" s="1"/>
  <c r="O582" i="33" a="1"/>
  <c r="O582" i="33" s="1"/>
  <c r="N582" i="33" a="1"/>
  <c r="N582" i="33" s="1"/>
  <c r="AB581" i="33" a="1"/>
  <c r="AB581" i="33" s="1"/>
  <c r="AA581" i="33" a="1"/>
  <c r="AA581" i="33" s="1"/>
  <c r="Z581" i="33" a="1"/>
  <c r="Z581" i="33" s="1"/>
  <c r="Y581" i="33" a="1"/>
  <c r="Y581" i="33" s="1"/>
  <c r="W581" i="33" a="1"/>
  <c r="W581" i="33" s="1"/>
  <c r="X581" i="33" s="1"/>
  <c r="V581" i="33" a="1"/>
  <c r="V581" i="33" s="1"/>
  <c r="U581" i="33" a="1"/>
  <c r="U581" i="33" s="1"/>
  <c r="T581" i="33" a="1"/>
  <c r="T581" i="33" s="1"/>
  <c r="S581" i="33" a="1"/>
  <c r="S581" i="33" s="1"/>
  <c r="R581" i="33" a="1"/>
  <c r="R581" i="33" s="1"/>
  <c r="Q581" i="33" a="1"/>
  <c r="Q581" i="33" s="1"/>
  <c r="P581" i="33" a="1"/>
  <c r="P581" i="33" s="1"/>
  <c r="O581" i="33" a="1"/>
  <c r="O581" i="33" s="1"/>
  <c r="N581" i="33" a="1"/>
  <c r="N581" i="33" s="1"/>
  <c r="AB580" i="33" a="1"/>
  <c r="AB580" i="33" s="1"/>
  <c r="AA580" i="33" a="1"/>
  <c r="AA580" i="33" s="1"/>
  <c r="Z580" i="33" a="1"/>
  <c r="Z580" i="33" s="1"/>
  <c r="Y580" i="33" a="1"/>
  <c r="Y580" i="33" s="1"/>
  <c r="W580" i="33" a="1"/>
  <c r="W580" i="33" s="1"/>
  <c r="X580" i="33" s="1"/>
  <c r="V580" i="33" a="1"/>
  <c r="V580" i="33" s="1"/>
  <c r="U580" i="33" a="1"/>
  <c r="U580" i="33" s="1"/>
  <c r="T580" i="33" a="1"/>
  <c r="T580" i="33" s="1"/>
  <c r="S580" i="33" a="1"/>
  <c r="S580" i="33" s="1"/>
  <c r="R580" i="33" a="1"/>
  <c r="R580" i="33" s="1"/>
  <c r="Q580" i="33" a="1"/>
  <c r="Q580" i="33" s="1"/>
  <c r="P580" i="33" a="1"/>
  <c r="P580" i="33" s="1"/>
  <c r="O580" i="33" a="1"/>
  <c r="O580" i="33" s="1"/>
  <c r="N580" i="33" a="1"/>
  <c r="N580" i="33" s="1"/>
  <c r="AB579" i="33" a="1"/>
  <c r="AB579" i="33" s="1"/>
  <c r="AA579" i="33" a="1"/>
  <c r="AA579" i="33" s="1"/>
  <c r="Z579" i="33" a="1"/>
  <c r="Z579" i="33" s="1"/>
  <c r="Y579" i="33" a="1"/>
  <c r="Y579" i="33" s="1"/>
  <c r="W579" i="33" a="1"/>
  <c r="W579" i="33" s="1"/>
  <c r="X579" i="33" s="1"/>
  <c r="V579" i="33" a="1"/>
  <c r="V579" i="33" s="1"/>
  <c r="U579" i="33" a="1"/>
  <c r="U579" i="33" s="1"/>
  <c r="T579" i="33" a="1"/>
  <c r="T579" i="33" s="1"/>
  <c r="S579" i="33" a="1"/>
  <c r="S579" i="33" s="1"/>
  <c r="R579" i="33" a="1"/>
  <c r="R579" i="33" s="1"/>
  <c r="Q579" i="33" a="1"/>
  <c r="Q579" i="33" s="1"/>
  <c r="P579" i="33" a="1"/>
  <c r="P579" i="33" s="1"/>
  <c r="O579" i="33" a="1"/>
  <c r="O579" i="33" s="1"/>
  <c r="N579" i="33" a="1"/>
  <c r="N579" i="33" s="1"/>
  <c r="AB578" i="33" a="1"/>
  <c r="AB578" i="33" s="1"/>
  <c r="AA578" i="33" a="1"/>
  <c r="AA578" i="33" s="1"/>
  <c r="Z578" i="33" a="1"/>
  <c r="Z578" i="33" s="1"/>
  <c r="Y578" i="33" a="1"/>
  <c r="Y578" i="33" s="1"/>
  <c r="W578" i="33" a="1"/>
  <c r="W578" i="33" s="1"/>
  <c r="X578" i="33" s="1"/>
  <c r="V578" i="33" a="1"/>
  <c r="V578" i="33" s="1"/>
  <c r="U578" i="33" a="1"/>
  <c r="U578" i="33" s="1"/>
  <c r="T578" i="33" a="1"/>
  <c r="T578" i="33" s="1"/>
  <c r="S578" i="33" a="1"/>
  <c r="S578" i="33" s="1"/>
  <c r="R578" i="33" a="1"/>
  <c r="R578" i="33" s="1"/>
  <c r="Q578" i="33" a="1"/>
  <c r="Q578" i="33" s="1"/>
  <c r="P578" i="33" a="1"/>
  <c r="P578" i="33" s="1"/>
  <c r="O578" i="33" a="1"/>
  <c r="O578" i="33" s="1"/>
  <c r="N578" i="33" a="1"/>
  <c r="N578" i="33" s="1"/>
  <c r="AB577" i="33" a="1"/>
  <c r="AB577" i="33" s="1"/>
  <c r="AA577" i="33" a="1"/>
  <c r="AA577" i="33" s="1"/>
  <c r="Z577" i="33" a="1"/>
  <c r="Z577" i="33" s="1"/>
  <c r="Y577" i="33" a="1"/>
  <c r="Y577" i="33" s="1"/>
  <c r="W577" i="33" a="1"/>
  <c r="W577" i="33" s="1"/>
  <c r="X577" i="33" s="1"/>
  <c r="V577" i="33" a="1"/>
  <c r="V577" i="33" s="1"/>
  <c r="U577" i="33" a="1"/>
  <c r="U577" i="33" s="1"/>
  <c r="T577" i="33" a="1"/>
  <c r="T577" i="33" s="1"/>
  <c r="S577" i="33" a="1"/>
  <c r="S577" i="33" s="1"/>
  <c r="R577" i="33" a="1"/>
  <c r="R577" i="33" s="1"/>
  <c r="Q577" i="33" a="1"/>
  <c r="Q577" i="33" s="1"/>
  <c r="P577" i="33" a="1"/>
  <c r="P577" i="33" s="1"/>
  <c r="O577" i="33" a="1"/>
  <c r="O577" i="33" s="1"/>
  <c r="N577" i="33" a="1"/>
  <c r="N577" i="33" s="1"/>
  <c r="AB576" i="33" a="1"/>
  <c r="AB576" i="33" s="1"/>
  <c r="AA576" i="33" a="1"/>
  <c r="AA576" i="33" s="1"/>
  <c r="Z576" i="33" a="1"/>
  <c r="Z576" i="33" s="1"/>
  <c r="Y576" i="33" a="1"/>
  <c r="Y576" i="33" s="1"/>
  <c r="W576" i="33" a="1"/>
  <c r="W576" i="33" s="1"/>
  <c r="X576" i="33" s="1"/>
  <c r="V576" i="33" a="1"/>
  <c r="V576" i="33" s="1"/>
  <c r="U576" i="33" a="1"/>
  <c r="U576" i="33" s="1"/>
  <c r="T576" i="33" a="1"/>
  <c r="T576" i="33" s="1"/>
  <c r="S576" i="33" a="1"/>
  <c r="S576" i="33" s="1"/>
  <c r="R576" i="33" a="1"/>
  <c r="R576" i="33" s="1"/>
  <c r="Q576" i="33" a="1"/>
  <c r="Q576" i="33" s="1"/>
  <c r="P576" i="33" a="1"/>
  <c r="P576" i="33" s="1"/>
  <c r="O576" i="33" a="1"/>
  <c r="O576" i="33" s="1"/>
  <c r="N576" i="33" a="1"/>
  <c r="N576" i="33" s="1"/>
  <c r="AB575" i="33" a="1"/>
  <c r="AB575" i="33" s="1"/>
  <c r="AA575" i="33" a="1"/>
  <c r="AA575" i="33" s="1"/>
  <c r="Z575" i="33" a="1"/>
  <c r="Z575" i="33" s="1"/>
  <c r="Y575" i="33" a="1"/>
  <c r="Y575" i="33" s="1"/>
  <c r="W575" i="33" a="1"/>
  <c r="W575" i="33" s="1"/>
  <c r="X575" i="33" s="1"/>
  <c r="V575" i="33" a="1"/>
  <c r="V575" i="33" s="1"/>
  <c r="U575" i="33" a="1"/>
  <c r="U575" i="33" s="1"/>
  <c r="T575" i="33" a="1"/>
  <c r="T575" i="33" s="1"/>
  <c r="S575" i="33" a="1"/>
  <c r="S575" i="33" s="1"/>
  <c r="R575" i="33" a="1"/>
  <c r="R575" i="33" s="1"/>
  <c r="Q575" i="33" a="1"/>
  <c r="Q575" i="33" s="1"/>
  <c r="P575" i="33" a="1"/>
  <c r="P575" i="33" s="1"/>
  <c r="O575" i="33" a="1"/>
  <c r="O575" i="33" s="1"/>
  <c r="N575" i="33" a="1"/>
  <c r="N575" i="33" s="1"/>
  <c r="AB574" i="33" a="1"/>
  <c r="AB574" i="33" s="1"/>
  <c r="AA574" i="33" a="1"/>
  <c r="AA574" i="33" s="1"/>
  <c r="Z574" i="33" a="1"/>
  <c r="Z574" i="33" s="1"/>
  <c r="Y574" i="33" a="1"/>
  <c r="Y574" i="33" s="1"/>
  <c r="W574" i="33" a="1"/>
  <c r="W574" i="33" s="1"/>
  <c r="X574" i="33" s="1"/>
  <c r="V574" i="33" a="1"/>
  <c r="V574" i="33" s="1"/>
  <c r="U574" i="33" a="1"/>
  <c r="U574" i="33" s="1"/>
  <c r="T574" i="33" a="1"/>
  <c r="T574" i="33" s="1"/>
  <c r="S574" i="33" a="1"/>
  <c r="S574" i="33" s="1"/>
  <c r="R574" i="33" a="1"/>
  <c r="R574" i="33" s="1"/>
  <c r="Q574" i="33" a="1"/>
  <c r="Q574" i="33" s="1"/>
  <c r="P574" i="33" a="1"/>
  <c r="P574" i="33" s="1"/>
  <c r="O574" i="33" a="1"/>
  <c r="O574" i="33" s="1"/>
  <c r="N574" i="33" a="1"/>
  <c r="N574" i="33" s="1"/>
  <c r="AB573" i="33" a="1"/>
  <c r="AB573" i="33" s="1"/>
  <c r="AA573" i="33" a="1"/>
  <c r="AA573" i="33" s="1"/>
  <c r="Z573" i="33" a="1"/>
  <c r="Z573" i="33" s="1"/>
  <c r="Y573" i="33" a="1"/>
  <c r="Y573" i="33" s="1"/>
  <c r="W573" i="33" a="1"/>
  <c r="W573" i="33" s="1"/>
  <c r="X573" i="33" s="1"/>
  <c r="V573" i="33" a="1"/>
  <c r="V573" i="33" s="1"/>
  <c r="U573" i="33" a="1"/>
  <c r="U573" i="33" s="1"/>
  <c r="T573" i="33" a="1"/>
  <c r="T573" i="33" s="1"/>
  <c r="S573" i="33" a="1"/>
  <c r="S573" i="33" s="1"/>
  <c r="R573" i="33" a="1"/>
  <c r="R573" i="33" s="1"/>
  <c r="Q573" i="33" a="1"/>
  <c r="Q573" i="33" s="1"/>
  <c r="P573" i="33" a="1"/>
  <c r="P573" i="33" s="1"/>
  <c r="O573" i="33" a="1"/>
  <c r="O573" i="33" s="1"/>
  <c r="N573" i="33" a="1"/>
  <c r="N573" i="33" s="1"/>
  <c r="AB572" i="33" a="1"/>
  <c r="AB572" i="33" s="1"/>
  <c r="AA572" i="33" a="1"/>
  <c r="AA572" i="33" s="1"/>
  <c r="Z572" i="33" a="1"/>
  <c r="Z572" i="33" s="1"/>
  <c r="Y572" i="33" a="1"/>
  <c r="Y572" i="33" s="1"/>
  <c r="W572" i="33" a="1"/>
  <c r="W572" i="33" s="1"/>
  <c r="X572" i="33" s="1"/>
  <c r="V572" i="33" a="1"/>
  <c r="V572" i="33" s="1"/>
  <c r="U572" i="33" a="1"/>
  <c r="U572" i="33" s="1"/>
  <c r="T572" i="33" a="1"/>
  <c r="T572" i="33" s="1"/>
  <c r="S572" i="33" a="1"/>
  <c r="S572" i="33" s="1"/>
  <c r="R572" i="33" a="1"/>
  <c r="R572" i="33" s="1"/>
  <c r="Q572" i="33" a="1"/>
  <c r="Q572" i="33" s="1"/>
  <c r="P572" i="33" a="1"/>
  <c r="P572" i="33" s="1"/>
  <c r="O572" i="33" a="1"/>
  <c r="O572" i="33" s="1"/>
  <c r="N572" i="33" a="1"/>
  <c r="N572" i="33" s="1"/>
  <c r="AB571" i="33" a="1"/>
  <c r="AB571" i="33" s="1"/>
  <c r="AA571" i="33" a="1"/>
  <c r="AA571" i="33" s="1"/>
  <c r="Z571" i="33" a="1"/>
  <c r="Z571" i="33" s="1"/>
  <c r="Y571" i="33" a="1"/>
  <c r="Y571" i="33" s="1"/>
  <c r="W571" i="33" a="1"/>
  <c r="W571" i="33" s="1"/>
  <c r="X571" i="33" s="1"/>
  <c r="V571" i="33" a="1"/>
  <c r="V571" i="33" s="1"/>
  <c r="U571" i="33" a="1"/>
  <c r="U571" i="33" s="1"/>
  <c r="T571" i="33" a="1"/>
  <c r="T571" i="33" s="1"/>
  <c r="S571" i="33" a="1"/>
  <c r="S571" i="33" s="1"/>
  <c r="R571" i="33" a="1"/>
  <c r="R571" i="33" s="1"/>
  <c r="Q571" i="33" a="1"/>
  <c r="Q571" i="33" s="1"/>
  <c r="P571" i="33" a="1"/>
  <c r="P571" i="33" s="1"/>
  <c r="O571" i="33" a="1"/>
  <c r="O571" i="33" s="1"/>
  <c r="N571" i="33" a="1"/>
  <c r="N571" i="33" s="1"/>
  <c r="AB570" i="33" a="1"/>
  <c r="AB570" i="33" s="1"/>
  <c r="AA570" i="33" a="1"/>
  <c r="AA570" i="33" s="1"/>
  <c r="Z570" i="33" a="1"/>
  <c r="Z570" i="33" s="1"/>
  <c r="Y570" i="33" a="1"/>
  <c r="Y570" i="33" s="1"/>
  <c r="W570" i="33" a="1"/>
  <c r="W570" i="33" s="1"/>
  <c r="X570" i="33" s="1"/>
  <c r="V570" i="33" a="1"/>
  <c r="V570" i="33" s="1"/>
  <c r="U570" i="33" a="1"/>
  <c r="U570" i="33" s="1"/>
  <c r="T570" i="33" a="1"/>
  <c r="T570" i="33" s="1"/>
  <c r="S570" i="33" a="1"/>
  <c r="S570" i="33" s="1"/>
  <c r="R570" i="33" a="1"/>
  <c r="R570" i="33" s="1"/>
  <c r="Q570" i="33" a="1"/>
  <c r="Q570" i="33" s="1"/>
  <c r="P570" i="33" a="1"/>
  <c r="P570" i="33" s="1"/>
  <c r="O570" i="33" a="1"/>
  <c r="O570" i="33" s="1"/>
  <c r="N570" i="33" a="1"/>
  <c r="N570" i="33" s="1"/>
  <c r="AB569" i="33" a="1"/>
  <c r="AB569" i="33" s="1"/>
  <c r="AA569" i="33" a="1"/>
  <c r="AA569" i="33" s="1"/>
  <c r="Z569" i="33" a="1"/>
  <c r="Z569" i="33" s="1"/>
  <c r="Y569" i="33" a="1"/>
  <c r="Y569" i="33" s="1"/>
  <c r="W569" i="33" a="1"/>
  <c r="W569" i="33" s="1"/>
  <c r="X569" i="33" s="1"/>
  <c r="V569" i="33" a="1"/>
  <c r="V569" i="33" s="1"/>
  <c r="U569" i="33" a="1"/>
  <c r="U569" i="33" s="1"/>
  <c r="T569" i="33" a="1"/>
  <c r="T569" i="33" s="1"/>
  <c r="S569" i="33" a="1"/>
  <c r="S569" i="33" s="1"/>
  <c r="R569" i="33" a="1"/>
  <c r="R569" i="33" s="1"/>
  <c r="Q569" i="33" a="1"/>
  <c r="Q569" i="33" s="1"/>
  <c r="P569" i="33" a="1"/>
  <c r="P569" i="33" s="1"/>
  <c r="O569" i="33" a="1"/>
  <c r="O569" i="33" s="1"/>
  <c r="N569" i="33" a="1"/>
  <c r="N569" i="33" s="1"/>
  <c r="AB568" i="33" a="1"/>
  <c r="AB568" i="33" s="1"/>
  <c r="AA568" i="33" a="1"/>
  <c r="AA568" i="33" s="1"/>
  <c r="Z568" i="33" a="1"/>
  <c r="Z568" i="33" s="1"/>
  <c r="Y568" i="33" a="1"/>
  <c r="Y568" i="33" s="1"/>
  <c r="W568" i="33" a="1"/>
  <c r="W568" i="33" s="1"/>
  <c r="X568" i="33" s="1"/>
  <c r="V568" i="33" a="1"/>
  <c r="V568" i="33" s="1"/>
  <c r="U568" i="33" a="1"/>
  <c r="U568" i="33" s="1"/>
  <c r="T568" i="33" a="1"/>
  <c r="T568" i="33" s="1"/>
  <c r="S568" i="33" a="1"/>
  <c r="S568" i="33" s="1"/>
  <c r="R568" i="33" a="1"/>
  <c r="R568" i="33" s="1"/>
  <c r="Q568" i="33" a="1"/>
  <c r="Q568" i="33" s="1"/>
  <c r="P568" i="33" a="1"/>
  <c r="P568" i="33" s="1"/>
  <c r="O568" i="33" a="1"/>
  <c r="O568" i="33" s="1"/>
  <c r="N568" i="33" a="1"/>
  <c r="N568" i="33" s="1"/>
  <c r="AB567" i="33" a="1"/>
  <c r="AB567" i="33" s="1"/>
  <c r="AA567" i="33" a="1"/>
  <c r="AA567" i="33" s="1"/>
  <c r="Z567" i="33" a="1"/>
  <c r="Z567" i="33" s="1"/>
  <c r="Y567" i="33" a="1"/>
  <c r="Y567" i="33" s="1"/>
  <c r="W567" i="33" a="1"/>
  <c r="W567" i="33" s="1"/>
  <c r="X567" i="33" s="1"/>
  <c r="V567" i="33" a="1"/>
  <c r="V567" i="33" s="1"/>
  <c r="U567" i="33" a="1"/>
  <c r="U567" i="33" s="1"/>
  <c r="T567" i="33" a="1"/>
  <c r="T567" i="33" s="1"/>
  <c r="S567" i="33" a="1"/>
  <c r="S567" i="33" s="1"/>
  <c r="R567" i="33" a="1"/>
  <c r="R567" i="33" s="1"/>
  <c r="Q567" i="33" a="1"/>
  <c r="Q567" i="33" s="1"/>
  <c r="P567" i="33" a="1"/>
  <c r="P567" i="33" s="1"/>
  <c r="O567" i="33" a="1"/>
  <c r="O567" i="33" s="1"/>
  <c r="N567" i="33" a="1"/>
  <c r="N567" i="33" s="1"/>
  <c r="AB566" i="33" a="1"/>
  <c r="AB566" i="33" s="1"/>
  <c r="AA566" i="33" a="1"/>
  <c r="AA566" i="33" s="1"/>
  <c r="Z566" i="33" a="1"/>
  <c r="Z566" i="33" s="1"/>
  <c r="Y566" i="33" a="1"/>
  <c r="Y566" i="33" s="1"/>
  <c r="W566" i="33" a="1"/>
  <c r="W566" i="33" s="1"/>
  <c r="X566" i="33" s="1"/>
  <c r="V566" i="33" a="1"/>
  <c r="V566" i="33" s="1"/>
  <c r="U566" i="33" a="1"/>
  <c r="U566" i="33" s="1"/>
  <c r="T566" i="33" a="1"/>
  <c r="T566" i="33" s="1"/>
  <c r="S566" i="33" a="1"/>
  <c r="S566" i="33" s="1"/>
  <c r="R566" i="33" a="1"/>
  <c r="R566" i="33" s="1"/>
  <c r="Q566" i="33" a="1"/>
  <c r="Q566" i="33" s="1"/>
  <c r="P566" i="33" a="1"/>
  <c r="P566" i="33" s="1"/>
  <c r="O566" i="33" a="1"/>
  <c r="O566" i="33" s="1"/>
  <c r="N566" i="33" a="1"/>
  <c r="N566" i="33" s="1"/>
  <c r="AB565" i="33" a="1"/>
  <c r="AB565" i="33" s="1"/>
  <c r="AA565" i="33" a="1"/>
  <c r="AA565" i="33" s="1"/>
  <c r="Z565" i="33" a="1"/>
  <c r="Z565" i="33" s="1"/>
  <c r="Y565" i="33" a="1"/>
  <c r="Y565" i="33" s="1"/>
  <c r="W565" i="33" a="1"/>
  <c r="W565" i="33" s="1"/>
  <c r="X565" i="33" s="1"/>
  <c r="V565" i="33" a="1"/>
  <c r="V565" i="33" s="1"/>
  <c r="U565" i="33" a="1"/>
  <c r="U565" i="33" s="1"/>
  <c r="T565" i="33" a="1"/>
  <c r="T565" i="33" s="1"/>
  <c r="S565" i="33" a="1"/>
  <c r="S565" i="33" s="1"/>
  <c r="R565" i="33" a="1"/>
  <c r="R565" i="33" s="1"/>
  <c r="Q565" i="33" a="1"/>
  <c r="Q565" i="33" s="1"/>
  <c r="P565" i="33" a="1"/>
  <c r="P565" i="33" s="1"/>
  <c r="O565" i="33" a="1"/>
  <c r="O565" i="33" s="1"/>
  <c r="N565" i="33" a="1"/>
  <c r="N565" i="33" s="1"/>
  <c r="AB564" i="33" a="1"/>
  <c r="AB564" i="33" s="1"/>
  <c r="AA564" i="33" a="1"/>
  <c r="AA564" i="33" s="1"/>
  <c r="Z564" i="33" a="1"/>
  <c r="Z564" i="33" s="1"/>
  <c r="Y564" i="33" a="1"/>
  <c r="Y564" i="33" s="1"/>
  <c r="W564" i="33" a="1"/>
  <c r="W564" i="33" s="1"/>
  <c r="X564" i="33" s="1"/>
  <c r="V564" i="33" a="1"/>
  <c r="V564" i="33" s="1"/>
  <c r="U564" i="33" a="1"/>
  <c r="U564" i="33" s="1"/>
  <c r="T564" i="33" a="1"/>
  <c r="T564" i="33" s="1"/>
  <c r="S564" i="33" a="1"/>
  <c r="S564" i="33" s="1"/>
  <c r="R564" i="33" a="1"/>
  <c r="R564" i="33" s="1"/>
  <c r="Q564" i="33" a="1"/>
  <c r="Q564" i="33" s="1"/>
  <c r="P564" i="33" a="1"/>
  <c r="P564" i="33" s="1"/>
  <c r="O564" i="33" a="1"/>
  <c r="O564" i="33" s="1"/>
  <c r="N564" i="33" a="1"/>
  <c r="N564" i="33" s="1"/>
  <c r="AB563" i="33" a="1"/>
  <c r="AB563" i="33" s="1"/>
  <c r="AA563" i="33" a="1"/>
  <c r="AA563" i="33" s="1"/>
  <c r="Z563" i="33" a="1"/>
  <c r="Z563" i="33" s="1"/>
  <c r="Y563" i="33" a="1"/>
  <c r="Y563" i="33" s="1"/>
  <c r="W563" i="33" a="1"/>
  <c r="W563" i="33" s="1"/>
  <c r="X563" i="33" s="1"/>
  <c r="V563" i="33" a="1"/>
  <c r="V563" i="33" s="1"/>
  <c r="U563" i="33" a="1"/>
  <c r="U563" i="33" s="1"/>
  <c r="T563" i="33" a="1"/>
  <c r="T563" i="33" s="1"/>
  <c r="S563" i="33" a="1"/>
  <c r="S563" i="33" s="1"/>
  <c r="R563" i="33" a="1"/>
  <c r="R563" i="33" s="1"/>
  <c r="Q563" i="33" a="1"/>
  <c r="Q563" i="33" s="1"/>
  <c r="P563" i="33" a="1"/>
  <c r="P563" i="33" s="1"/>
  <c r="O563" i="33" a="1"/>
  <c r="O563" i="33" s="1"/>
  <c r="N563" i="33" a="1"/>
  <c r="N563" i="33" s="1"/>
  <c r="AB562" i="33" a="1"/>
  <c r="AB562" i="33" s="1"/>
  <c r="AA562" i="33" a="1"/>
  <c r="AA562" i="33" s="1"/>
  <c r="Z562" i="33" a="1"/>
  <c r="Z562" i="33" s="1"/>
  <c r="Y562" i="33" a="1"/>
  <c r="Y562" i="33" s="1"/>
  <c r="W562" i="33" a="1"/>
  <c r="W562" i="33" s="1"/>
  <c r="X562" i="33" s="1"/>
  <c r="V562" i="33" a="1"/>
  <c r="V562" i="33" s="1"/>
  <c r="U562" i="33" a="1"/>
  <c r="U562" i="33" s="1"/>
  <c r="T562" i="33" a="1"/>
  <c r="T562" i="33" s="1"/>
  <c r="S562" i="33" a="1"/>
  <c r="S562" i="33" s="1"/>
  <c r="R562" i="33" a="1"/>
  <c r="R562" i="33" s="1"/>
  <c r="Q562" i="33" a="1"/>
  <c r="Q562" i="33" s="1"/>
  <c r="P562" i="33" a="1"/>
  <c r="P562" i="33" s="1"/>
  <c r="O562" i="33" a="1"/>
  <c r="O562" i="33" s="1"/>
  <c r="N562" i="33" a="1"/>
  <c r="N562" i="33" s="1"/>
  <c r="AB561" i="33" a="1"/>
  <c r="AB561" i="33" s="1"/>
  <c r="AA561" i="33" a="1"/>
  <c r="AA561" i="33" s="1"/>
  <c r="Z561" i="33" a="1"/>
  <c r="Z561" i="33" s="1"/>
  <c r="Y561" i="33" a="1"/>
  <c r="Y561" i="33" s="1"/>
  <c r="W561" i="33" a="1"/>
  <c r="W561" i="33" s="1"/>
  <c r="X561" i="33" s="1"/>
  <c r="V561" i="33" a="1"/>
  <c r="V561" i="33" s="1"/>
  <c r="U561" i="33" a="1"/>
  <c r="U561" i="33" s="1"/>
  <c r="T561" i="33" a="1"/>
  <c r="T561" i="33" s="1"/>
  <c r="S561" i="33" a="1"/>
  <c r="S561" i="33" s="1"/>
  <c r="R561" i="33" a="1"/>
  <c r="R561" i="33" s="1"/>
  <c r="Q561" i="33" a="1"/>
  <c r="Q561" i="33" s="1"/>
  <c r="P561" i="33" a="1"/>
  <c r="P561" i="33" s="1"/>
  <c r="O561" i="33" a="1"/>
  <c r="O561" i="33" s="1"/>
  <c r="N561" i="33" a="1"/>
  <c r="N561" i="33" s="1"/>
  <c r="AB560" i="33" a="1"/>
  <c r="AB560" i="33" s="1"/>
  <c r="AA560" i="33" a="1"/>
  <c r="AA560" i="33" s="1"/>
  <c r="Z560" i="33" a="1"/>
  <c r="Z560" i="33" s="1"/>
  <c r="Y560" i="33" a="1"/>
  <c r="Y560" i="33" s="1"/>
  <c r="W560" i="33" a="1"/>
  <c r="W560" i="33" s="1"/>
  <c r="X560" i="33" s="1"/>
  <c r="V560" i="33" a="1"/>
  <c r="V560" i="33" s="1"/>
  <c r="U560" i="33" a="1"/>
  <c r="U560" i="33" s="1"/>
  <c r="T560" i="33" a="1"/>
  <c r="T560" i="33" s="1"/>
  <c r="S560" i="33" a="1"/>
  <c r="S560" i="33" s="1"/>
  <c r="R560" i="33" a="1"/>
  <c r="R560" i="33" s="1"/>
  <c r="Q560" i="33" a="1"/>
  <c r="Q560" i="33" s="1"/>
  <c r="P560" i="33" a="1"/>
  <c r="P560" i="33" s="1"/>
  <c r="O560" i="33" a="1"/>
  <c r="O560" i="33" s="1"/>
  <c r="N560" i="33" a="1"/>
  <c r="N560" i="33" s="1"/>
  <c r="AB559" i="33" a="1"/>
  <c r="AB559" i="33" s="1"/>
  <c r="AA559" i="33" a="1"/>
  <c r="AA559" i="33" s="1"/>
  <c r="Z559" i="33" a="1"/>
  <c r="Z559" i="33" s="1"/>
  <c r="Y559" i="33" a="1"/>
  <c r="Y559" i="33" s="1"/>
  <c r="W559" i="33" a="1"/>
  <c r="W559" i="33" s="1"/>
  <c r="X559" i="33" s="1"/>
  <c r="V559" i="33" a="1"/>
  <c r="V559" i="33" s="1"/>
  <c r="U559" i="33" a="1"/>
  <c r="U559" i="33" s="1"/>
  <c r="T559" i="33" a="1"/>
  <c r="T559" i="33" s="1"/>
  <c r="S559" i="33" a="1"/>
  <c r="S559" i="33" s="1"/>
  <c r="R559" i="33" a="1"/>
  <c r="R559" i="33" s="1"/>
  <c r="Q559" i="33" a="1"/>
  <c r="Q559" i="33" s="1"/>
  <c r="P559" i="33" a="1"/>
  <c r="P559" i="33" s="1"/>
  <c r="O559" i="33" a="1"/>
  <c r="O559" i="33" s="1"/>
  <c r="N559" i="33" a="1"/>
  <c r="N559" i="33" s="1"/>
  <c r="AB558" i="33" a="1"/>
  <c r="AB558" i="33" s="1"/>
  <c r="AA558" i="33" a="1"/>
  <c r="AA558" i="33" s="1"/>
  <c r="Z558" i="33" a="1"/>
  <c r="Z558" i="33" s="1"/>
  <c r="Y558" i="33" a="1"/>
  <c r="Y558" i="33" s="1"/>
  <c r="W558" i="33" a="1"/>
  <c r="W558" i="33" s="1"/>
  <c r="X558" i="33" s="1"/>
  <c r="V558" i="33" a="1"/>
  <c r="V558" i="33" s="1"/>
  <c r="U558" i="33" a="1"/>
  <c r="U558" i="33" s="1"/>
  <c r="T558" i="33" a="1"/>
  <c r="T558" i="33" s="1"/>
  <c r="S558" i="33" a="1"/>
  <c r="S558" i="33" s="1"/>
  <c r="R558" i="33" a="1"/>
  <c r="R558" i="33" s="1"/>
  <c r="Q558" i="33" a="1"/>
  <c r="Q558" i="33" s="1"/>
  <c r="P558" i="33" a="1"/>
  <c r="P558" i="33" s="1"/>
  <c r="O558" i="33" a="1"/>
  <c r="O558" i="33" s="1"/>
  <c r="N558" i="33" a="1"/>
  <c r="N558" i="33" s="1"/>
  <c r="AB557" i="33" a="1"/>
  <c r="AB557" i="33" s="1"/>
  <c r="AA557" i="33" a="1"/>
  <c r="AA557" i="33" s="1"/>
  <c r="Z557" i="33" a="1"/>
  <c r="Z557" i="33" s="1"/>
  <c r="Y557" i="33" a="1"/>
  <c r="Y557" i="33" s="1"/>
  <c r="W557" i="33" a="1"/>
  <c r="W557" i="33" s="1"/>
  <c r="X557" i="33" s="1"/>
  <c r="V557" i="33" a="1"/>
  <c r="V557" i="33" s="1"/>
  <c r="U557" i="33" a="1"/>
  <c r="U557" i="33" s="1"/>
  <c r="T557" i="33" a="1"/>
  <c r="T557" i="33" s="1"/>
  <c r="S557" i="33" a="1"/>
  <c r="S557" i="33" s="1"/>
  <c r="R557" i="33" a="1"/>
  <c r="R557" i="33" s="1"/>
  <c r="Q557" i="33" a="1"/>
  <c r="Q557" i="33" s="1"/>
  <c r="P557" i="33" a="1"/>
  <c r="P557" i="33" s="1"/>
  <c r="O557" i="33" a="1"/>
  <c r="O557" i="33" s="1"/>
  <c r="N557" i="33" a="1"/>
  <c r="N557" i="33" s="1"/>
  <c r="AB556" i="33" a="1"/>
  <c r="AB556" i="33" s="1"/>
  <c r="AA556" i="33" a="1"/>
  <c r="AA556" i="33" s="1"/>
  <c r="Z556" i="33" a="1"/>
  <c r="Z556" i="33" s="1"/>
  <c r="Y556" i="33" a="1"/>
  <c r="Y556" i="33" s="1"/>
  <c r="W556" i="33" a="1"/>
  <c r="W556" i="33" s="1"/>
  <c r="X556" i="33" s="1"/>
  <c r="V556" i="33" a="1"/>
  <c r="V556" i="33" s="1"/>
  <c r="U556" i="33" a="1"/>
  <c r="U556" i="33" s="1"/>
  <c r="T556" i="33" a="1"/>
  <c r="T556" i="33" s="1"/>
  <c r="S556" i="33" a="1"/>
  <c r="S556" i="33" s="1"/>
  <c r="R556" i="33" a="1"/>
  <c r="R556" i="33" s="1"/>
  <c r="Q556" i="33" a="1"/>
  <c r="Q556" i="33" s="1"/>
  <c r="P556" i="33" a="1"/>
  <c r="P556" i="33" s="1"/>
  <c r="O556" i="33" a="1"/>
  <c r="O556" i="33" s="1"/>
  <c r="N556" i="33" a="1"/>
  <c r="N556" i="33" s="1"/>
  <c r="AB555" i="33" a="1"/>
  <c r="AB555" i="33" s="1"/>
  <c r="AA555" i="33" a="1"/>
  <c r="AA555" i="33" s="1"/>
  <c r="Z555" i="33" a="1"/>
  <c r="Z555" i="33" s="1"/>
  <c r="Y555" i="33" a="1"/>
  <c r="Y555" i="33" s="1"/>
  <c r="W555" i="33" a="1"/>
  <c r="W555" i="33" s="1"/>
  <c r="X555" i="33" s="1"/>
  <c r="V555" i="33" a="1"/>
  <c r="V555" i="33" s="1"/>
  <c r="U555" i="33" a="1"/>
  <c r="U555" i="33" s="1"/>
  <c r="T555" i="33" a="1"/>
  <c r="T555" i="33" s="1"/>
  <c r="S555" i="33" a="1"/>
  <c r="S555" i="33" s="1"/>
  <c r="R555" i="33" a="1"/>
  <c r="R555" i="33" s="1"/>
  <c r="Q555" i="33" a="1"/>
  <c r="Q555" i="33" s="1"/>
  <c r="P555" i="33" a="1"/>
  <c r="P555" i="33" s="1"/>
  <c r="O555" i="33" a="1"/>
  <c r="O555" i="33" s="1"/>
  <c r="N555" i="33" a="1"/>
  <c r="N555" i="33" s="1"/>
  <c r="AB554" i="33" a="1"/>
  <c r="AB554" i="33" s="1"/>
  <c r="AA554" i="33" a="1"/>
  <c r="AA554" i="33" s="1"/>
  <c r="Z554" i="33" a="1"/>
  <c r="Z554" i="33" s="1"/>
  <c r="Y554" i="33" a="1"/>
  <c r="Y554" i="33" s="1"/>
  <c r="W554" i="33" a="1"/>
  <c r="W554" i="33" s="1"/>
  <c r="X554" i="33" s="1"/>
  <c r="V554" i="33" a="1"/>
  <c r="V554" i="33" s="1"/>
  <c r="U554" i="33" a="1"/>
  <c r="U554" i="33" s="1"/>
  <c r="T554" i="33" a="1"/>
  <c r="T554" i="33" s="1"/>
  <c r="S554" i="33" a="1"/>
  <c r="S554" i="33" s="1"/>
  <c r="R554" i="33" a="1"/>
  <c r="R554" i="33" s="1"/>
  <c r="Q554" i="33" a="1"/>
  <c r="Q554" i="33" s="1"/>
  <c r="P554" i="33" a="1"/>
  <c r="P554" i="33" s="1"/>
  <c r="O554" i="33" a="1"/>
  <c r="O554" i="33" s="1"/>
  <c r="N554" i="33" a="1"/>
  <c r="N554" i="33" s="1"/>
  <c r="AB553" i="33" a="1"/>
  <c r="AB553" i="33" s="1"/>
  <c r="AA553" i="33" a="1"/>
  <c r="AA553" i="33" s="1"/>
  <c r="Z553" i="33" a="1"/>
  <c r="Z553" i="33" s="1"/>
  <c r="Y553" i="33" a="1"/>
  <c r="Y553" i="33" s="1"/>
  <c r="W553" i="33" a="1"/>
  <c r="W553" i="33" s="1"/>
  <c r="X553" i="33" s="1"/>
  <c r="V553" i="33" a="1"/>
  <c r="V553" i="33" s="1"/>
  <c r="U553" i="33" a="1"/>
  <c r="U553" i="33" s="1"/>
  <c r="T553" i="33" a="1"/>
  <c r="T553" i="33" s="1"/>
  <c r="S553" i="33" a="1"/>
  <c r="S553" i="33" s="1"/>
  <c r="R553" i="33" a="1"/>
  <c r="R553" i="33" s="1"/>
  <c r="Q553" i="33" a="1"/>
  <c r="Q553" i="33" s="1"/>
  <c r="P553" i="33" a="1"/>
  <c r="P553" i="33" s="1"/>
  <c r="O553" i="33" a="1"/>
  <c r="O553" i="33" s="1"/>
  <c r="N553" i="33" a="1"/>
  <c r="N553" i="33" s="1"/>
  <c r="AB552" i="33" a="1"/>
  <c r="AB552" i="33" s="1"/>
  <c r="AA552" i="33" a="1"/>
  <c r="AA552" i="33" s="1"/>
  <c r="Z552" i="33" a="1"/>
  <c r="Z552" i="33" s="1"/>
  <c r="Y552" i="33" a="1"/>
  <c r="Y552" i="33" s="1"/>
  <c r="W552" i="33" a="1"/>
  <c r="W552" i="33" s="1"/>
  <c r="X552" i="33" s="1"/>
  <c r="V552" i="33" a="1"/>
  <c r="V552" i="33" s="1"/>
  <c r="U552" i="33" a="1"/>
  <c r="U552" i="33" s="1"/>
  <c r="T552" i="33" a="1"/>
  <c r="T552" i="33" s="1"/>
  <c r="S552" i="33" a="1"/>
  <c r="S552" i="33" s="1"/>
  <c r="R552" i="33" a="1"/>
  <c r="R552" i="33" s="1"/>
  <c r="Q552" i="33" a="1"/>
  <c r="Q552" i="33" s="1"/>
  <c r="P552" i="33" a="1"/>
  <c r="P552" i="33" s="1"/>
  <c r="O552" i="33" a="1"/>
  <c r="O552" i="33" s="1"/>
  <c r="N552" i="33" a="1"/>
  <c r="N552" i="33" s="1"/>
  <c r="AB551" i="33" a="1"/>
  <c r="AB551" i="33" s="1"/>
  <c r="AA551" i="33" a="1"/>
  <c r="AA551" i="33" s="1"/>
  <c r="Z551" i="33" a="1"/>
  <c r="Z551" i="33" s="1"/>
  <c r="Y551" i="33" a="1"/>
  <c r="Y551" i="33" s="1"/>
  <c r="W551" i="33" a="1"/>
  <c r="W551" i="33" s="1"/>
  <c r="X551" i="33" s="1"/>
  <c r="V551" i="33" a="1"/>
  <c r="V551" i="33" s="1"/>
  <c r="U551" i="33" a="1"/>
  <c r="U551" i="33" s="1"/>
  <c r="T551" i="33" a="1"/>
  <c r="T551" i="33" s="1"/>
  <c r="S551" i="33" a="1"/>
  <c r="S551" i="33" s="1"/>
  <c r="R551" i="33" a="1"/>
  <c r="R551" i="33" s="1"/>
  <c r="Q551" i="33" a="1"/>
  <c r="Q551" i="33" s="1"/>
  <c r="P551" i="33" a="1"/>
  <c r="P551" i="33" s="1"/>
  <c r="O551" i="33" a="1"/>
  <c r="O551" i="33" s="1"/>
  <c r="N551" i="33" a="1"/>
  <c r="N551" i="33" s="1"/>
  <c r="AB550" i="33" a="1"/>
  <c r="AB550" i="33" s="1"/>
  <c r="AA550" i="33" a="1"/>
  <c r="AA550" i="33" s="1"/>
  <c r="Z550" i="33" a="1"/>
  <c r="Z550" i="33" s="1"/>
  <c r="Y550" i="33" a="1"/>
  <c r="Y550" i="33" s="1"/>
  <c r="W550" i="33" a="1"/>
  <c r="W550" i="33" s="1"/>
  <c r="X550" i="33" s="1"/>
  <c r="V550" i="33" a="1"/>
  <c r="V550" i="33" s="1"/>
  <c r="U550" i="33" a="1"/>
  <c r="U550" i="33" s="1"/>
  <c r="T550" i="33" a="1"/>
  <c r="T550" i="33" s="1"/>
  <c r="S550" i="33" a="1"/>
  <c r="S550" i="33" s="1"/>
  <c r="R550" i="33" a="1"/>
  <c r="R550" i="33" s="1"/>
  <c r="Q550" i="33" a="1"/>
  <c r="Q550" i="33" s="1"/>
  <c r="P550" i="33" a="1"/>
  <c r="P550" i="33" s="1"/>
  <c r="O550" i="33" a="1"/>
  <c r="O550" i="33" s="1"/>
  <c r="N550" i="33" a="1"/>
  <c r="N550" i="33" s="1"/>
  <c r="AB549" i="33" a="1"/>
  <c r="AB549" i="33" s="1"/>
  <c r="AA549" i="33" a="1"/>
  <c r="AA549" i="33" s="1"/>
  <c r="Z549" i="33" a="1"/>
  <c r="Z549" i="33" s="1"/>
  <c r="Y549" i="33" a="1"/>
  <c r="Y549" i="33" s="1"/>
  <c r="W549" i="33" a="1"/>
  <c r="W549" i="33" s="1"/>
  <c r="X549" i="33" s="1"/>
  <c r="V549" i="33" a="1"/>
  <c r="V549" i="33" s="1"/>
  <c r="U549" i="33" a="1"/>
  <c r="U549" i="33" s="1"/>
  <c r="T549" i="33" a="1"/>
  <c r="T549" i="33" s="1"/>
  <c r="S549" i="33" a="1"/>
  <c r="S549" i="33" s="1"/>
  <c r="R549" i="33" a="1"/>
  <c r="R549" i="33" s="1"/>
  <c r="Q549" i="33" a="1"/>
  <c r="Q549" i="33" s="1"/>
  <c r="P549" i="33" a="1"/>
  <c r="P549" i="33" s="1"/>
  <c r="O549" i="33" a="1"/>
  <c r="O549" i="33" s="1"/>
  <c r="N549" i="33" a="1"/>
  <c r="N549" i="33" s="1"/>
  <c r="AB548" i="33" a="1"/>
  <c r="AB548" i="33" s="1"/>
  <c r="AA548" i="33" a="1"/>
  <c r="AA548" i="33" s="1"/>
  <c r="Z548" i="33" a="1"/>
  <c r="Z548" i="33" s="1"/>
  <c r="Y548" i="33" a="1"/>
  <c r="Y548" i="33" s="1"/>
  <c r="W548" i="33" a="1"/>
  <c r="W548" i="33" s="1"/>
  <c r="X548" i="33" s="1"/>
  <c r="V548" i="33" a="1"/>
  <c r="V548" i="33" s="1"/>
  <c r="U548" i="33" a="1"/>
  <c r="U548" i="33" s="1"/>
  <c r="T548" i="33" a="1"/>
  <c r="T548" i="33" s="1"/>
  <c r="S548" i="33" a="1"/>
  <c r="S548" i="33" s="1"/>
  <c r="R548" i="33" a="1"/>
  <c r="R548" i="33" s="1"/>
  <c r="Q548" i="33" a="1"/>
  <c r="Q548" i="33" s="1"/>
  <c r="P548" i="33" a="1"/>
  <c r="P548" i="33" s="1"/>
  <c r="O548" i="33" a="1"/>
  <c r="O548" i="33" s="1"/>
  <c r="N548" i="33" a="1"/>
  <c r="N548" i="33" s="1"/>
  <c r="AB547" i="33" a="1"/>
  <c r="AB547" i="33" s="1"/>
  <c r="AA547" i="33" a="1"/>
  <c r="AA547" i="33" s="1"/>
  <c r="Z547" i="33" a="1"/>
  <c r="Z547" i="33" s="1"/>
  <c r="Y547" i="33" a="1"/>
  <c r="Y547" i="33" s="1"/>
  <c r="W547" i="33" a="1"/>
  <c r="W547" i="33" s="1"/>
  <c r="X547" i="33" s="1"/>
  <c r="V547" i="33" a="1"/>
  <c r="V547" i="33" s="1"/>
  <c r="U547" i="33" a="1"/>
  <c r="U547" i="33" s="1"/>
  <c r="T547" i="33" a="1"/>
  <c r="T547" i="33" s="1"/>
  <c r="S547" i="33" a="1"/>
  <c r="S547" i="33" s="1"/>
  <c r="R547" i="33" a="1"/>
  <c r="R547" i="33" s="1"/>
  <c r="Q547" i="33" a="1"/>
  <c r="Q547" i="33" s="1"/>
  <c r="P547" i="33" a="1"/>
  <c r="P547" i="33" s="1"/>
  <c r="O547" i="33" a="1"/>
  <c r="O547" i="33" s="1"/>
  <c r="N547" i="33" a="1"/>
  <c r="N547" i="33" s="1"/>
  <c r="AB546" i="33" a="1"/>
  <c r="AB546" i="33" s="1"/>
  <c r="AA546" i="33" a="1"/>
  <c r="AA546" i="33" s="1"/>
  <c r="Z546" i="33" a="1"/>
  <c r="Z546" i="33" s="1"/>
  <c r="Y546" i="33" a="1"/>
  <c r="Y546" i="33" s="1"/>
  <c r="W546" i="33" a="1"/>
  <c r="W546" i="33" s="1"/>
  <c r="X546" i="33" s="1"/>
  <c r="V546" i="33" a="1"/>
  <c r="V546" i="33" s="1"/>
  <c r="U546" i="33" a="1"/>
  <c r="U546" i="33" s="1"/>
  <c r="T546" i="33" a="1"/>
  <c r="T546" i="33" s="1"/>
  <c r="S546" i="33" a="1"/>
  <c r="S546" i="33" s="1"/>
  <c r="R546" i="33" a="1"/>
  <c r="R546" i="33" s="1"/>
  <c r="Q546" i="33" a="1"/>
  <c r="Q546" i="33" s="1"/>
  <c r="P546" i="33" a="1"/>
  <c r="P546" i="33" s="1"/>
  <c r="O546" i="33" a="1"/>
  <c r="O546" i="33" s="1"/>
  <c r="N546" i="33" a="1"/>
  <c r="N546" i="33" s="1"/>
  <c r="AB545" i="33" a="1"/>
  <c r="AB545" i="33" s="1"/>
  <c r="AA545" i="33" a="1"/>
  <c r="AA545" i="33" s="1"/>
  <c r="Z545" i="33" a="1"/>
  <c r="Z545" i="33" s="1"/>
  <c r="Y545" i="33" a="1"/>
  <c r="Y545" i="33" s="1"/>
  <c r="W545" i="33" a="1"/>
  <c r="W545" i="33" s="1"/>
  <c r="X545" i="33" s="1"/>
  <c r="V545" i="33" a="1"/>
  <c r="V545" i="33" s="1"/>
  <c r="U545" i="33" a="1"/>
  <c r="U545" i="33" s="1"/>
  <c r="T545" i="33" a="1"/>
  <c r="T545" i="33" s="1"/>
  <c r="S545" i="33" a="1"/>
  <c r="S545" i="33" s="1"/>
  <c r="R545" i="33" a="1"/>
  <c r="R545" i="33" s="1"/>
  <c r="Q545" i="33" a="1"/>
  <c r="Q545" i="33" s="1"/>
  <c r="P545" i="33" a="1"/>
  <c r="P545" i="33" s="1"/>
  <c r="O545" i="33" a="1"/>
  <c r="O545" i="33" s="1"/>
  <c r="N545" i="33" a="1"/>
  <c r="N545" i="33" s="1"/>
  <c r="AB544" i="33" a="1"/>
  <c r="AB544" i="33" s="1"/>
  <c r="AA544" i="33" a="1"/>
  <c r="AA544" i="33" s="1"/>
  <c r="Z544" i="33" a="1"/>
  <c r="Z544" i="33" s="1"/>
  <c r="Y544" i="33" a="1"/>
  <c r="Y544" i="33" s="1"/>
  <c r="W544" i="33" a="1"/>
  <c r="W544" i="33" s="1"/>
  <c r="X544" i="33" s="1"/>
  <c r="V544" i="33" a="1"/>
  <c r="V544" i="33" s="1"/>
  <c r="U544" i="33" a="1"/>
  <c r="U544" i="33" s="1"/>
  <c r="T544" i="33" a="1"/>
  <c r="T544" i="33" s="1"/>
  <c r="S544" i="33" a="1"/>
  <c r="S544" i="33" s="1"/>
  <c r="R544" i="33" a="1"/>
  <c r="R544" i="33" s="1"/>
  <c r="Q544" i="33" a="1"/>
  <c r="Q544" i="33" s="1"/>
  <c r="P544" i="33" a="1"/>
  <c r="P544" i="33" s="1"/>
  <c r="O544" i="33" a="1"/>
  <c r="O544" i="33" s="1"/>
  <c r="N544" i="33" a="1"/>
  <c r="N544" i="33" s="1"/>
  <c r="AB543" i="33" a="1"/>
  <c r="AB543" i="33" s="1"/>
  <c r="AA543" i="33" a="1"/>
  <c r="AA543" i="33" s="1"/>
  <c r="Z543" i="33" a="1"/>
  <c r="Z543" i="33" s="1"/>
  <c r="Y543" i="33" a="1"/>
  <c r="Y543" i="33" s="1"/>
  <c r="W543" i="33" a="1"/>
  <c r="W543" i="33" s="1"/>
  <c r="X543" i="33" s="1"/>
  <c r="V543" i="33" a="1"/>
  <c r="V543" i="33" s="1"/>
  <c r="U543" i="33" a="1"/>
  <c r="U543" i="33" s="1"/>
  <c r="T543" i="33" a="1"/>
  <c r="T543" i="33" s="1"/>
  <c r="S543" i="33" a="1"/>
  <c r="S543" i="33" s="1"/>
  <c r="R543" i="33" a="1"/>
  <c r="R543" i="33" s="1"/>
  <c r="Q543" i="33" a="1"/>
  <c r="Q543" i="33" s="1"/>
  <c r="P543" i="33" a="1"/>
  <c r="P543" i="33" s="1"/>
  <c r="O543" i="33" a="1"/>
  <c r="O543" i="33" s="1"/>
  <c r="N543" i="33" a="1"/>
  <c r="N543" i="33" s="1"/>
  <c r="AB542" i="33" a="1"/>
  <c r="AB542" i="33" s="1"/>
  <c r="AA542" i="33" a="1"/>
  <c r="AA542" i="33" s="1"/>
  <c r="Z542" i="33" a="1"/>
  <c r="Z542" i="33" s="1"/>
  <c r="Y542" i="33" a="1"/>
  <c r="Y542" i="33" s="1"/>
  <c r="W542" i="33" a="1"/>
  <c r="W542" i="33" s="1"/>
  <c r="X542" i="33" s="1"/>
  <c r="V542" i="33" a="1"/>
  <c r="V542" i="33" s="1"/>
  <c r="U542" i="33" a="1"/>
  <c r="U542" i="33" s="1"/>
  <c r="T542" i="33" a="1"/>
  <c r="T542" i="33" s="1"/>
  <c r="S542" i="33" a="1"/>
  <c r="S542" i="33" s="1"/>
  <c r="R542" i="33" a="1"/>
  <c r="R542" i="33" s="1"/>
  <c r="Q542" i="33" a="1"/>
  <c r="Q542" i="33" s="1"/>
  <c r="P542" i="33" a="1"/>
  <c r="P542" i="33" s="1"/>
  <c r="O542" i="33" a="1"/>
  <c r="O542" i="33" s="1"/>
  <c r="N542" i="33" a="1"/>
  <c r="N542" i="33" s="1"/>
  <c r="AB541" i="33" a="1"/>
  <c r="AB541" i="33" s="1"/>
  <c r="AA541" i="33" a="1"/>
  <c r="AA541" i="33" s="1"/>
  <c r="Z541" i="33" a="1"/>
  <c r="Z541" i="33" s="1"/>
  <c r="Y541" i="33" a="1"/>
  <c r="Y541" i="33" s="1"/>
  <c r="W541" i="33" a="1"/>
  <c r="W541" i="33" s="1"/>
  <c r="X541" i="33" s="1"/>
  <c r="V541" i="33" a="1"/>
  <c r="V541" i="33" s="1"/>
  <c r="U541" i="33" a="1"/>
  <c r="U541" i="33" s="1"/>
  <c r="T541" i="33" a="1"/>
  <c r="T541" i="33" s="1"/>
  <c r="S541" i="33" a="1"/>
  <c r="S541" i="33" s="1"/>
  <c r="R541" i="33" a="1"/>
  <c r="R541" i="33" s="1"/>
  <c r="Q541" i="33" a="1"/>
  <c r="Q541" i="33" s="1"/>
  <c r="P541" i="33" a="1"/>
  <c r="P541" i="33" s="1"/>
  <c r="O541" i="33" a="1"/>
  <c r="O541" i="33" s="1"/>
  <c r="N541" i="33" a="1"/>
  <c r="N541" i="33" s="1"/>
  <c r="AB540" i="33" a="1"/>
  <c r="AB540" i="33" s="1"/>
  <c r="AA540" i="33" a="1"/>
  <c r="AA540" i="33" s="1"/>
  <c r="Z540" i="33" a="1"/>
  <c r="Z540" i="33" s="1"/>
  <c r="Y540" i="33" a="1"/>
  <c r="Y540" i="33" s="1"/>
  <c r="W540" i="33" a="1"/>
  <c r="W540" i="33" s="1"/>
  <c r="X540" i="33" s="1"/>
  <c r="V540" i="33" a="1"/>
  <c r="V540" i="33" s="1"/>
  <c r="U540" i="33" a="1"/>
  <c r="U540" i="33" s="1"/>
  <c r="T540" i="33" a="1"/>
  <c r="T540" i="33" s="1"/>
  <c r="S540" i="33" a="1"/>
  <c r="S540" i="33" s="1"/>
  <c r="R540" i="33" a="1"/>
  <c r="R540" i="33" s="1"/>
  <c r="Q540" i="33" a="1"/>
  <c r="Q540" i="33" s="1"/>
  <c r="P540" i="33" a="1"/>
  <c r="P540" i="33" s="1"/>
  <c r="O540" i="33" a="1"/>
  <c r="O540" i="33" s="1"/>
  <c r="N540" i="33" a="1"/>
  <c r="N540" i="33" s="1"/>
  <c r="AB539" i="33" a="1"/>
  <c r="AB539" i="33" s="1"/>
  <c r="AA539" i="33" a="1"/>
  <c r="AA539" i="33" s="1"/>
  <c r="Z539" i="33" a="1"/>
  <c r="Z539" i="33" s="1"/>
  <c r="Y539" i="33" a="1"/>
  <c r="Y539" i="33" s="1"/>
  <c r="W539" i="33" a="1"/>
  <c r="W539" i="33" s="1"/>
  <c r="X539" i="33" s="1"/>
  <c r="V539" i="33" a="1"/>
  <c r="V539" i="33" s="1"/>
  <c r="U539" i="33" a="1"/>
  <c r="U539" i="33" s="1"/>
  <c r="T539" i="33" a="1"/>
  <c r="T539" i="33" s="1"/>
  <c r="S539" i="33" a="1"/>
  <c r="S539" i="33" s="1"/>
  <c r="R539" i="33" a="1"/>
  <c r="R539" i="33" s="1"/>
  <c r="Q539" i="33" a="1"/>
  <c r="Q539" i="33" s="1"/>
  <c r="P539" i="33" a="1"/>
  <c r="P539" i="33" s="1"/>
  <c r="O539" i="33" a="1"/>
  <c r="O539" i="33" s="1"/>
  <c r="N539" i="33" a="1"/>
  <c r="N539" i="33" s="1"/>
  <c r="AB538" i="33" a="1"/>
  <c r="AB538" i="33" s="1"/>
  <c r="AA538" i="33" a="1"/>
  <c r="AA538" i="33" s="1"/>
  <c r="Z538" i="33" a="1"/>
  <c r="Z538" i="33" s="1"/>
  <c r="Y538" i="33" a="1"/>
  <c r="Y538" i="33" s="1"/>
  <c r="W538" i="33" a="1"/>
  <c r="W538" i="33" s="1"/>
  <c r="X538" i="33" s="1"/>
  <c r="V538" i="33" a="1"/>
  <c r="V538" i="33" s="1"/>
  <c r="U538" i="33" a="1"/>
  <c r="U538" i="33" s="1"/>
  <c r="T538" i="33" a="1"/>
  <c r="T538" i="33" s="1"/>
  <c r="S538" i="33" a="1"/>
  <c r="S538" i="33" s="1"/>
  <c r="R538" i="33" a="1"/>
  <c r="R538" i="33" s="1"/>
  <c r="Q538" i="33" a="1"/>
  <c r="Q538" i="33" s="1"/>
  <c r="P538" i="33" a="1"/>
  <c r="P538" i="33" s="1"/>
  <c r="O538" i="33" a="1"/>
  <c r="O538" i="33" s="1"/>
  <c r="N538" i="33" a="1"/>
  <c r="N538" i="33" s="1"/>
  <c r="AB537" i="33" a="1"/>
  <c r="AB537" i="33" s="1"/>
  <c r="AA537" i="33" a="1"/>
  <c r="AA537" i="33" s="1"/>
  <c r="Z537" i="33" a="1"/>
  <c r="Z537" i="33" s="1"/>
  <c r="Y537" i="33" a="1"/>
  <c r="Y537" i="33" s="1"/>
  <c r="W537" i="33" a="1"/>
  <c r="W537" i="33" s="1"/>
  <c r="X537" i="33" s="1"/>
  <c r="V537" i="33" a="1"/>
  <c r="V537" i="33" s="1"/>
  <c r="U537" i="33" a="1"/>
  <c r="U537" i="33" s="1"/>
  <c r="T537" i="33" a="1"/>
  <c r="T537" i="33" s="1"/>
  <c r="S537" i="33" a="1"/>
  <c r="S537" i="33" s="1"/>
  <c r="R537" i="33" a="1"/>
  <c r="R537" i="33" s="1"/>
  <c r="Q537" i="33" a="1"/>
  <c r="Q537" i="33" s="1"/>
  <c r="P537" i="33" a="1"/>
  <c r="P537" i="33" s="1"/>
  <c r="O537" i="33" a="1"/>
  <c r="O537" i="33" s="1"/>
  <c r="N537" i="33" a="1"/>
  <c r="N537" i="33" s="1"/>
  <c r="AB536" i="33" a="1"/>
  <c r="AB536" i="33" s="1"/>
  <c r="AA536" i="33" a="1"/>
  <c r="AA536" i="33" s="1"/>
  <c r="Z536" i="33" a="1"/>
  <c r="Z536" i="33" s="1"/>
  <c r="Y536" i="33" a="1"/>
  <c r="Y536" i="33" s="1"/>
  <c r="W536" i="33" a="1"/>
  <c r="W536" i="33" s="1"/>
  <c r="X536" i="33" s="1"/>
  <c r="V536" i="33" a="1"/>
  <c r="V536" i="33" s="1"/>
  <c r="U536" i="33" a="1"/>
  <c r="U536" i="33" s="1"/>
  <c r="T536" i="33" a="1"/>
  <c r="T536" i="33" s="1"/>
  <c r="S536" i="33" a="1"/>
  <c r="S536" i="33" s="1"/>
  <c r="R536" i="33" a="1"/>
  <c r="R536" i="33" s="1"/>
  <c r="Q536" i="33" a="1"/>
  <c r="Q536" i="33" s="1"/>
  <c r="P536" i="33" a="1"/>
  <c r="P536" i="33" s="1"/>
  <c r="O536" i="33" a="1"/>
  <c r="O536" i="33" s="1"/>
  <c r="N536" i="33" a="1"/>
  <c r="N536" i="33" s="1"/>
  <c r="AB535" i="33" a="1"/>
  <c r="AB535" i="33" s="1"/>
  <c r="AA535" i="33" a="1"/>
  <c r="AA535" i="33" s="1"/>
  <c r="Z535" i="33" a="1"/>
  <c r="Z535" i="33" s="1"/>
  <c r="Y535" i="33" a="1"/>
  <c r="Y535" i="33" s="1"/>
  <c r="W535" i="33" a="1"/>
  <c r="W535" i="33" s="1"/>
  <c r="X535" i="33" s="1"/>
  <c r="V535" i="33" a="1"/>
  <c r="V535" i="33" s="1"/>
  <c r="U535" i="33" a="1"/>
  <c r="U535" i="33" s="1"/>
  <c r="T535" i="33" a="1"/>
  <c r="T535" i="33" s="1"/>
  <c r="S535" i="33" a="1"/>
  <c r="S535" i="33" s="1"/>
  <c r="R535" i="33" a="1"/>
  <c r="R535" i="33" s="1"/>
  <c r="Q535" i="33" a="1"/>
  <c r="Q535" i="33" s="1"/>
  <c r="P535" i="33" a="1"/>
  <c r="P535" i="33" s="1"/>
  <c r="O535" i="33" a="1"/>
  <c r="O535" i="33" s="1"/>
  <c r="N535" i="33" a="1"/>
  <c r="N535" i="33" s="1"/>
  <c r="AB534" i="33" a="1"/>
  <c r="AB534" i="33" s="1"/>
  <c r="AA534" i="33" a="1"/>
  <c r="AA534" i="33" s="1"/>
  <c r="Z534" i="33" a="1"/>
  <c r="Z534" i="33" s="1"/>
  <c r="Y534" i="33" a="1"/>
  <c r="Y534" i="33" s="1"/>
  <c r="W534" i="33" a="1"/>
  <c r="W534" i="33" s="1"/>
  <c r="X534" i="33" s="1"/>
  <c r="V534" i="33" a="1"/>
  <c r="V534" i="33" s="1"/>
  <c r="U534" i="33" a="1"/>
  <c r="U534" i="33" s="1"/>
  <c r="T534" i="33" a="1"/>
  <c r="T534" i="33" s="1"/>
  <c r="S534" i="33" a="1"/>
  <c r="S534" i="33" s="1"/>
  <c r="R534" i="33" a="1"/>
  <c r="R534" i="33" s="1"/>
  <c r="Q534" i="33" a="1"/>
  <c r="Q534" i="33" s="1"/>
  <c r="P534" i="33" a="1"/>
  <c r="P534" i="33" s="1"/>
  <c r="O534" i="33" a="1"/>
  <c r="O534" i="33" s="1"/>
  <c r="N534" i="33" a="1"/>
  <c r="N534" i="33" s="1"/>
  <c r="AB533" i="33" a="1"/>
  <c r="AB533" i="33" s="1"/>
  <c r="AA533" i="33" a="1"/>
  <c r="AA533" i="33" s="1"/>
  <c r="Z533" i="33" a="1"/>
  <c r="Z533" i="33" s="1"/>
  <c r="Y533" i="33" a="1"/>
  <c r="Y533" i="33" s="1"/>
  <c r="W533" i="33" a="1"/>
  <c r="W533" i="33" s="1"/>
  <c r="X533" i="33" s="1"/>
  <c r="V533" i="33" a="1"/>
  <c r="V533" i="33" s="1"/>
  <c r="U533" i="33" a="1"/>
  <c r="U533" i="33" s="1"/>
  <c r="T533" i="33" a="1"/>
  <c r="T533" i="33" s="1"/>
  <c r="S533" i="33" a="1"/>
  <c r="S533" i="33" s="1"/>
  <c r="R533" i="33" a="1"/>
  <c r="R533" i="33" s="1"/>
  <c r="Q533" i="33" a="1"/>
  <c r="Q533" i="33" s="1"/>
  <c r="P533" i="33" a="1"/>
  <c r="P533" i="33" s="1"/>
  <c r="O533" i="33" a="1"/>
  <c r="O533" i="33" s="1"/>
  <c r="N533" i="33" a="1"/>
  <c r="N533" i="33" s="1"/>
  <c r="AB532" i="33" a="1"/>
  <c r="AB532" i="33" s="1"/>
  <c r="AA532" i="33" a="1"/>
  <c r="AA532" i="33" s="1"/>
  <c r="Z532" i="33" a="1"/>
  <c r="Z532" i="33" s="1"/>
  <c r="Y532" i="33" a="1"/>
  <c r="Y532" i="33" s="1"/>
  <c r="W532" i="33" a="1"/>
  <c r="W532" i="33" s="1"/>
  <c r="X532" i="33" s="1"/>
  <c r="V532" i="33" a="1"/>
  <c r="V532" i="33" s="1"/>
  <c r="U532" i="33" a="1"/>
  <c r="U532" i="33" s="1"/>
  <c r="T532" i="33" a="1"/>
  <c r="T532" i="33" s="1"/>
  <c r="S532" i="33" a="1"/>
  <c r="S532" i="33" s="1"/>
  <c r="R532" i="33" a="1"/>
  <c r="R532" i="33" s="1"/>
  <c r="Q532" i="33" a="1"/>
  <c r="Q532" i="33" s="1"/>
  <c r="P532" i="33" a="1"/>
  <c r="P532" i="33" s="1"/>
  <c r="O532" i="33" a="1"/>
  <c r="O532" i="33" s="1"/>
  <c r="N532" i="33" a="1"/>
  <c r="N532" i="33" s="1"/>
  <c r="AB531" i="33" a="1"/>
  <c r="AB531" i="33" s="1"/>
  <c r="AA531" i="33" a="1"/>
  <c r="AA531" i="33" s="1"/>
  <c r="Z531" i="33" a="1"/>
  <c r="Z531" i="33" s="1"/>
  <c r="Y531" i="33" a="1"/>
  <c r="Y531" i="33" s="1"/>
  <c r="W531" i="33" a="1"/>
  <c r="W531" i="33" s="1"/>
  <c r="X531" i="33" s="1"/>
  <c r="V531" i="33" a="1"/>
  <c r="V531" i="33" s="1"/>
  <c r="U531" i="33" a="1"/>
  <c r="U531" i="33" s="1"/>
  <c r="T531" i="33" a="1"/>
  <c r="T531" i="33" s="1"/>
  <c r="S531" i="33" a="1"/>
  <c r="S531" i="33" s="1"/>
  <c r="R531" i="33" a="1"/>
  <c r="R531" i="33" s="1"/>
  <c r="Q531" i="33" a="1"/>
  <c r="Q531" i="33" s="1"/>
  <c r="P531" i="33" a="1"/>
  <c r="P531" i="33" s="1"/>
  <c r="O531" i="33" a="1"/>
  <c r="O531" i="33" s="1"/>
  <c r="N531" i="33" a="1"/>
  <c r="N531" i="33" s="1"/>
  <c r="AB530" i="33" a="1"/>
  <c r="AB530" i="33" s="1"/>
  <c r="AA530" i="33" a="1"/>
  <c r="AA530" i="33" s="1"/>
  <c r="Z530" i="33" a="1"/>
  <c r="Z530" i="33" s="1"/>
  <c r="Y530" i="33" a="1"/>
  <c r="Y530" i="33" s="1"/>
  <c r="W530" i="33" a="1"/>
  <c r="W530" i="33" s="1"/>
  <c r="X530" i="33" s="1"/>
  <c r="V530" i="33" a="1"/>
  <c r="V530" i="33" s="1"/>
  <c r="U530" i="33" a="1"/>
  <c r="U530" i="33" s="1"/>
  <c r="T530" i="33" a="1"/>
  <c r="T530" i="33" s="1"/>
  <c r="S530" i="33" a="1"/>
  <c r="S530" i="33" s="1"/>
  <c r="R530" i="33" a="1"/>
  <c r="R530" i="33" s="1"/>
  <c r="Q530" i="33" a="1"/>
  <c r="Q530" i="33" s="1"/>
  <c r="P530" i="33" a="1"/>
  <c r="P530" i="33" s="1"/>
  <c r="O530" i="33" a="1"/>
  <c r="O530" i="33" s="1"/>
  <c r="N530" i="33" a="1"/>
  <c r="N530" i="33" s="1"/>
  <c r="AB529" i="33" a="1"/>
  <c r="AB529" i="33" s="1"/>
  <c r="AA529" i="33" a="1"/>
  <c r="AA529" i="33" s="1"/>
  <c r="Z529" i="33" a="1"/>
  <c r="Z529" i="33" s="1"/>
  <c r="Y529" i="33" a="1"/>
  <c r="Y529" i="33" s="1"/>
  <c r="W529" i="33" a="1"/>
  <c r="W529" i="33" s="1"/>
  <c r="X529" i="33" s="1"/>
  <c r="V529" i="33" a="1"/>
  <c r="V529" i="33" s="1"/>
  <c r="U529" i="33" a="1"/>
  <c r="U529" i="33" s="1"/>
  <c r="T529" i="33" a="1"/>
  <c r="T529" i="33" s="1"/>
  <c r="S529" i="33" a="1"/>
  <c r="S529" i="33" s="1"/>
  <c r="R529" i="33" a="1"/>
  <c r="R529" i="33" s="1"/>
  <c r="Q529" i="33" a="1"/>
  <c r="Q529" i="33" s="1"/>
  <c r="P529" i="33" a="1"/>
  <c r="P529" i="33" s="1"/>
  <c r="O529" i="33" a="1"/>
  <c r="O529" i="33" s="1"/>
  <c r="N529" i="33" a="1"/>
  <c r="N529" i="33" s="1"/>
  <c r="AB528" i="33" a="1"/>
  <c r="AB528" i="33" s="1"/>
  <c r="AA528" i="33" a="1"/>
  <c r="AA528" i="33" s="1"/>
  <c r="Z528" i="33" a="1"/>
  <c r="Z528" i="33" s="1"/>
  <c r="Y528" i="33" a="1"/>
  <c r="Y528" i="33" s="1"/>
  <c r="W528" i="33" a="1"/>
  <c r="W528" i="33" s="1"/>
  <c r="X528" i="33" s="1"/>
  <c r="V528" i="33" a="1"/>
  <c r="V528" i="33" s="1"/>
  <c r="U528" i="33" a="1"/>
  <c r="U528" i="33" s="1"/>
  <c r="T528" i="33" a="1"/>
  <c r="T528" i="33" s="1"/>
  <c r="S528" i="33" a="1"/>
  <c r="S528" i="33" s="1"/>
  <c r="R528" i="33" a="1"/>
  <c r="R528" i="33" s="1"/>
  <c r="Q528" i="33" a="1"/>
  <c r="Q528" i="33" s="1"/>
  <c r="P528" i="33" a="1"/>
  <c r="P528" i="33" s="1"/>
  <c r="O528" i="33" a="1"/>
  <c r="O528" i="33" s="1"/>
  <c r="N528" i="33" a="1"/>
  <c r="N528" i="33" s="1"/>
  <c r="AB527" i="33" a="1"/>
  <c r="AB527" i="33" s="1"/>
  <c r="AA527" i="33" a="1"/>
  <c r="AA527" i="33" s="1"/>
  <c r="Z527" i="33" a="1"/>
  <c r="Z527" i="33" s="1"/>
  <c r="Y527" i="33" a="1"/>
  <c r="Y527" i="33" s="1"/>
  <c r="W527" i="33" a="1"/>
  <c r="W527" i="33" s="1"/>
  <c r="X527" i="33" s="1"/>
  <c r="V527" i="33" a="1"/>
  <c r="V527" i="33" s="1"/>
  <c r="U527" i="33" a="1"/>
  <c r="U527" i="33" s="1"/>
  <c r="T527" i="33" a="1"/>
  <c r="T527" i="33" s="1"/>
  <c r="S527" i="33" a="1"/>
  <c r="S527" i="33" s="1"/>
  <c r="R527" i="33" a="1"/>
  <c r="R527" i="33" s="1"/>
  <c r="Q527" i="33" a="1"/>
  <c r="Q527" i="33" s="1"/>
  <c r="P527" i="33" a="1"/>
  <c r="P527" i="33" s="1"/>
  <c r="O527" i="33" a="1"/>
  <c r="O527" i="33" s="1"/>
  <c r="N527" i="33" a="1"/>
  <c r="N527" i="33" s="1"/>
  <c r="AB526" i="33" a="1"/>
  <c r="AB526" i="33" s="1"/>
  <c r="AA526" i="33" a="1"/>
  <c r="AA526" i="33" s="1"/>
  <c r="Z526" i="33" a="1"/>
  <c r="Z526" i="33" s="1"/>
  <c r="Y526" i="33" a="1"/>
  <c r="Y526" i="33" s="1"/>
  <c r="W526" i="33" a="1"/>
  <c r="W526" i="33" s="1"/>
  <c r="X526" i="33" s="1"/>
  <c r="V526" i="33" a="1"/>
  <c r="V526" i="33" s="1"/>
  <c r="U526" i="33" a="1"/>
  <c r="U526" i="33" s="1"/>
  <c r="T526" i="33" a="1"/>
  <c r="T526" i="33" s="1"/>
  <c r="S526" i="33" a="1"/>
  <c r="S526" i="33" s="1"/>
  <c r="R526" i="33" a="1"/>
  <c r="R526" i="33" s="1"/>
  <c r="Q526" i="33" a="1"/>
  <c r="Q526" i="33" s="1"/>
  <c r="P526" i="33" a="1"/>
  <c r="P526" i="33" s="1"/>
  <c r="O526" i="33" a="1"/>
  <c r="O526" i="33" s="1"/>
  <c r="N526" i="33" a="1"/>
  <c r="N526" i="33" s="1"/>
  <c r="AB525" i="33" a="1"/>
  <c r="AB525" i="33" s="1"/>
  <c r="AA525" i="33" a="1"/>
  <c r="AA525" i="33" s="1"/>
  <c r="Z525" i="33" a="1"/>
  <c r="Z525" i="33" s="1"/>
  <c r="Y525" i="33" a="1"/>
  <c r="Y525" i="33" s="1"/>
  <c r="W525" i="33" a="1"/>
  <c r="W525" i="33" s="1"/>
  <c r="X525" i="33" s="1"/>
  <c r="V525" i="33" a="1"/>
  <c r="V525" i="33" s="1"/>
  <c r="U525" i="33" a="1"/>
  <c r="U525" i="33" s="1"/>
  <c r="T525" i="33" a="1"/>
  <c r="T525" i="33" s="1"/>
  <c r="S525" i="33" a="1"/>
  <c r="S525" i="33" s="1"/>
  <c r="R525" i="33" a="1"/>
  <c r="R525" i="33" s="1"/>
  <c r="Q525" i="33" a="1"/>
  <c r="Q525" i="33" s="1"/>
  <c r="P525" i="33" a="1"/>
  <c r="P525" i="33" s="1"/>
  <c r="O525" i="33" a="1"/>
  <c r="O525" i="33" s="1"/>
  <c r="N525" i="33" a="1"/>
  <c r="N525" i="33" s="1"/>
  <c r="AB524" i="33" a="1"/>
  <c r="AB524" i="33" s="1"/>
  <c r="AA524" i="33" a="1"/>
  <c r="AA524" i="33" s="1"/>
  <c r="Z524" i="33" a="1"/>
  <c r="Z524" i="33" s="1"/>
  <c r="Y524" i="33" a="1"/>
  <c r="Y524" i="33" s="1"/>
  <c r="W524" i="33" a="1"/>
  <c r="W524" i="33" s="1"/>
  <c r="X524" i="33" s="1"/>
  <c r="V524" i="33" a="1"/>
  <c r="V524" i="33" s="1"/>
  <c r="U524" i="33" a="1"/>
  <c r="U524" i="33" s="1"/>
  <c r="T524" i="33" a="1"/>
  <c r="T524" i="33" s="1"/>
  <c r="S524" i="33" a="1"/>
  <c r="S524" i="33" s="1"/>
  <c r="R524" i="33" a="1"/>
  <c r="R524" i="33" s="1"/>
  <c r="Q524" i="33" a="1"/>
  <c r="Q524" i="33" s="1"/>
  <c r="P524" i="33" a="1"/>
  <c r="P524" i="33" s="1"/>
  <c r="O524" i="33" a="1"/>
  <c r="O524" i="33" s="1"/>
  <c r="N524" i="33" a="1"/>
  <c r="N524" i="33" s="1"/>
  <c r="AB523" i="33" a="1"/>
  <c r="AB523" i="33" s="1"/>
  <c r="AA523" i="33" a="1"/>
  <c r="AA523" i="33" s="1"/>
  <c r="Z523" i="33" a="1"/>
  <c r="Z523" i="33" s="1"/>
  <c r="Y523" i="33" a="1"/>
  <c r="Y523" i="33" s="1"/>
  <c r="W523" i="33" a="1"/>
  <c r="W523" i="33" s="1"/>
  <c r="X523" i="33" s="1"/>
  <c r="V523" i="33" a="1"/>
  <c r="V523" i="33" s="1"/>
  <c r="U523" i="33" a="1"/>
  <c r="U523" i="33" s="1"/>
  <c r="T523" i="33" a="1"/>
  <c r="T523" i="33" s="1"/>
  <c r="S523" i="33" a="1"/>
  <c r="S523" i="33" s="1"/>
  <c r="R523" i="33" a="1"/>
  <c r="R523" i="33" s="1"/>
  <c r="Q523" i="33" a="1"/>
  <c r="Q523" i="33" s="1"/>
  <c r="P523" i="33" a="1"/>
  <c r="P523" i="33" s="1"/>
  <c r="O523" i="33" a="1"/>
  <c r="O523" i="33" s="1"/>
  <c r="N523" i="33" a="1"/>
  <c r="N523" i="33" s="1"/>
  <c r="AB522" i="33" a="1"/>
  <c r="AB522" i="33" s="1"/>
  <c r="AA522" i="33" a="1"/>
  <c r="AA522" i="33" s="1"/>
  <c r="Z522" i="33" a="1"/>
  <c r="Z522" i="33" s="1"/>
  <c r="Y522" i="33" a="1"/>
  <c r="Y522" i="33" s="1"/>
  <c r="W522" i="33" a="1"/>
  <c r="W522" i="33" s="1"/>
  <c r="X522" i="33" s="1"/>
  <c r="V522" i="33" a="1"/>
  <c r="V522" i="33" s="1"/>
  <c r="U522" i="33" a="1"/>
  <c r="U522" i="33" s="1"/>
  <c r="T522" i="33" a="1"/>
  <c r="T522" i="33" s="1"/>
  <c r="S522" i="33" a="1"/>
  <c r="S522" i="33" s="1"/>
  <c r="R522" i="33" a="1"/>
  <c r="R522" i="33" s="1"/>
  <c r="Q522" i="33" a="1"/>
  <c r="Q522" i="33" s="1"/>
  <c r="P522" i="33" a="1"/>
  <c r="P522" i="33" s="1"/>
  <c r="O522" i="33" a="1"/>
  <c r="O522" i="33" s="1"/>
  <c r="N522" i="33" a="1"/>
  <c r="N522" i="33" s="1"/>
  <c r="AB521" i="33" a="1"/>
  <c r="AB521" i="33" s="1"/>
  <c r="AA521" i="33" a="1"/>
  <c r="AA521" i="33" s="1"/>
  <c r="Z521" i="33" a="1"/>
  <c r="Z521" i="33" s="1"/>
  <c r="Y521" i="33" a="1"/>
  <c r="Y521" i="33" s="1"/>
  <c r="W521" i="33" a="1"/>
  <c r="W521" i="33" s="1"/>
  <c r="X521" i="33" s="1"/>
  <c r="V521" i="33" a="1"/>
  <c r="V521" i="33" s="1"/>
  <c r="U521" i="33" a="1"/>
  <c r="U521" i="33" s="1"/>
  <c r="T521" i="33" a="1"/>
  <c r="T521" i="33" s="1"/>
  <c r="S521" i="33" a="1"/>
  <c r="S521" i="33" s="1"/>
  <c r="R521" i="33" a="1"/>
  <c r="R521" i="33" s="1"/>
  <c r="Q521" i="33" a="1"/>
  <c r="Q521" i="33" s="1"/>
  <c r="P521" i="33" a="1"/>
  <c r="P521" i="33" s="1"/>
  <c r="O521" i="33" a="1"/>
  <c r="O521" i="33" s="1"/>
  <c r="N521" i="33" a="1"/>
  <c r="N521" i="33" s="1"/>
  <c r="AB520" i="33" a="1"/>
  <c r="AB520" i="33" s="1"/>
  <c r="AA520" i="33" a="1"/>
  <c r="AA520" i="33" s="1"/>
  <c r="Z520" i="33" a="1"/>
  <c r="Z520" i="33" s="1"/>
  <c r="Y520" i="33" a="1"/>
  <c r="Y520" i="33" s="1"/>
  <c r="W520" i="33" a="1"/>
  <c r="W520" i="33" s="1"/>
  <c r="X520" i="33" s="1"/>
  <c r="V520" i="33" a="1"/>
  <c r="V520" i="33" s="1"/>
  <c r="U520" i="33" a="1"/>
  <c r="U520" i="33" s="1"/>
  <c r="T520" i="33" a="1"/>
  <c r="T520" i="33" s="1"/>
  <c r="S520" i="33" a="1"/>
  <c r="S520" i="33" s="1"/>
  <c r="R520" i="33" a="1"/>
  <c r="R520" i="33" s="1"/>
  <c r="Q520" i="33" a="1"/>
  <c r="Q520" i="33" s="1"/>
  <c r="P520" i="33" a="1"/>
  <c r="P520" i="33" s="1"/>
  <c r="O520" i="33" a="1"/>
  <c r="O520" i="33" s="1"/>
  <c r="N520" i="33" a="1"/>
  <c r="N520" i="33" s="1"/>
  <c r="AB519" i="33" a="1"/>
  <c r="AB519" i="33" s="1"/>
  <c r="AA519" i="33" a="1"/>
  <c r="AA519" i="33" s="1"/>
  <c r="Z519" i="33" a="1"/>
  <c r="Z519" i="33" s="1"/>
  <c r="Y519" i="33" a="1"/>
  <c r="Y519" i="33" s="1"/>
  <c r="W519" i="33" a="1"/>
  <c r="W519" i="33" s="1"/>
  <c r="X519" i="33" s="1"/>
  <c r="V519" i="33" a="1"/>
  <c r="V519" i="33" s="1"/>
  <c r="U519" i="33" a="1"/>
  <c r="U519" i="33" s="1"/>
  <c r="T519" i="33" a="1"/>
  <c r="T519" i="33" s="1"/>
  <c r="S519" i="33" a="1"/>
  <c r="S519" i="33" s="1"/>
  <c r="R519" i="33" a="1"/>
  <c r="R519" i="33" s="1"/>
  <c r="Q519" i="33" a="1"/>
  <c r="Q519" i="33" s="1"/>
  <c r="P519" i="33" a="1"/>
  <c r="P519" i="33" s="1"/>
  <c r="O519" i="33" a="1"/>
  <c r="O519" i="33" s="1"/>
  <c r="N519" i="33" a="1"/>
  <c r="N519" i="33" s="1"/>
  <c r="AB518" i="33" a="1"/>
  <c r="AB518" i="33" s="1"/>
  <c r="AA518" i="33" a="1"/>
  <c r="AA518" i="33" s="1"/>
  <c r="Z518" i="33" a="1"/>
  <c r="Z518" i="33" s="1"/>
  <c r="Y518" i="33" a="1"/>
  <c r="Y518" i="33" s="1"/>
  <c r="W518" i="33" a="1"/>
  <c r="W518" i="33" s="1"/>
  <c r="X518" i="33" s="1"/>
  <c r="V518" i="33" a="1"/>
  <c r="V518" i="33" s="1"/>
  <c r="U518" i="33" a="1"/>
  <c r="U518" i="33" s="1"/>
  <c r="T518" i="33" a="1"/>
  <c r="T518" i="33" s="1"/>
  <c r="S518" i="33" a="1"/>
  <c r="S518" i="33" s="1"/>
  <c r="R518" i="33" a="1"/>
  <c r="R518" i="33" s="1"/>
  <c r="Q518" i="33" a="1"/>
  <c r="Q518" i="33" s="1"/>
  <c r="P518" i="33" a="1"/>
  <c r="P518" i="33" s="1"/>
  <c r="O518" i="33" a="1"/>
  <c r="O518" i="33" s="1"/>
  <c r="N518" i="33" a="1"/>
  <c r="N518" i="33" s="1"/>
  <c r="AB517" i="33" a="1"/>
  <c r="AB517" i="33" s="1"/>
  <c r="AA517" i="33" a="1"/>
  <c r="AA517" i="33" s="1"/>
  <c r="Z517" i="33" a="1"/>
  <c r="Z517" i="33" s="1"/>
  <c r="Y517" i="33" a="1"/>
  <c r="Y517" i="33" s="1"/>
  <c r="W517" i="33" a="1"/>
  <c r="W517" i="33" s="1"/>
  <c r="X517" i="33" s="1"/>
  <c r="V517" i="33" a="1"/>
  <c r="V517" i="33" s="1"/>
  <c r="U517" i="33" a="1"/>
  <c r="U517" i="33" s="1"/>
  <c r="T517" i="33" a="1"/>
  <c r="T517" i="33" s="1"/>
  <c r="S517" i="33" a="1"/>
  <c r="S517" i="33" s="1"/>
  <c r="R517" i="33" a="1"/>
  <c r="R517" i="33" s="1"/>
  <c r="Q517" i="33" a="1"/>
  <c r="Q517" i="33" s="1"/>
  <c r="P517" i="33" a="1"/>
  <c r="P517" i="33" s="1"/>
  <c r="O517" i="33" a="1"/>
  <c r="O517" i="33" s="1"/>
  <c r="N517" i="33" a="1"/>
  <c r="N517" i="33" s="1"/>
  <c r="AB516" i="33" a="1"/>
  <c r="AB516" i="33" s="1"/>
  <c r="AA516" i="33" a="1"/>
  <c r="AA516" i="33" s="1"/>
  <c r="Z516" i="33" a="1"/>
  <c r="Z516" i="33" s="1"/>
  <c r="Y516" i="33" a="1"/>
  <c r="Y516" i="33" s="1"/>
  <c r="W516" i="33" a="1"/>
  <c r="W516" i="33" s="1"/>
  <c r="X516" i="33" s="1"/>
  <c r="V516" i="33" a="1"/>
  <c r="V516" i="33" s="1"/>
  <c r="U516" i="33" a="1"/>
  <c r="U516" i="33" s="1"/>
  <c r="T516" i="33" a="1"/>
  <c r="T516" i="33" s="1"/>
  <c r="S516" i="33" a="1"/>
  <c r="S516" i="33" s="1"/>
  <c r="R516" i="33" a="1"/>
  <c r="R516" i="33" s="1"/>
  <c r="Q516" i="33" a="1"/>
  <c r="Q516" i="33" s="1"/>
  <c r="P516" i="33" a="1"/>
  <c r="P516" i="33" s="1"/>
  <c r="O516" i="33" a="1"/>
  <c r="O516" i="33" s="1"/>
  <c r="N516" i="33" a="1"/>
  <c r="N516" i="33" s="1"/>
  <c r="AB515" i="33" a="1"/>
  <c r="AB515" i="33" s="1"/>
  <c r="AA515" i="33" a="1"/>
  <c r="AA515" i="33" s="1"/>
  <c r="Z515" i="33" a="1"/>
  <c r="Z515" i="33" s="1"/>
  <c r="Y515" i="33" a="1"/>
  <c r="Y515" i="33" s="1"/>
  <c r="W515" i="33" a="1"/>
  <c r="W515" i="33" s="1"/>
  <c r="X515" i="33" s="1"/>
  <c r="V515" i="33" a="1"/>
  <c r="V515" i="33" s="1"/>
  <c r="U515" i="33" a="1"/>
  <c r="U515" i="33" s="1"/>
  <c r="T515" i="33" a="1"/>
  <c r="T515" i="33" s="1"/>
  <c r="S515" i="33" a="1"/>
  <c r="S515" i="33" s="1"/>
  <c r="R515" i="33" a="1"/>
  <c r="R515" i="33" s="1"/>
  <c r="Q515" i="33" a="1"/>
  <c r="Q515" i="33" s="1"/>
  <c r="P515" i="33" a="1"/>
  <c r="P515" i="33" s="1"/>
  <c r="O515" i="33" a="1"/>
  <c r="O515" i="33" s="1"/>
  <c r="N515" i="33" a="1"/>
  <c r="N515" i="33" s="1"/>
  <c r="AB514" i="33" a="1"/>
  <c r="AB514" i="33" s="1"/>
  <c r="AA514" i="33" a="1"/>
  <c r="AA514" i="33" s="1"/>
  <c r="Z514" i="33" a="1"/>
  <c r="Z514" i="33" s="1"/>
  <c r="Y514" i="33" a="1"/>
  <c r="Y514" i="33" s="1"/>
  <c r="W514" i="33" a="1"/>
  <c r="W514" i="33" s="1"/>
  <c r="X514" i="33" s="1"/>
  <c r="V514" i="33" a="1"/>
  <c r="V514" i="33" s="1"/>
  <c r="U514" i="33" a="1"/>
  <c r="U514" i="33" s="1"/>
  <c r="T514" i="33" a="1"/>
  <c r="T514" i="33" s="1"/>
  <c r="S514" i="33" a="1"/>
  <c r="S514" i="33" s="1"/>
  <c r="R514" i="33" a="1"/>
  <c r="R514" i="33" s="1"/>
  <c r="Q514" i="33" a="1"/>
  <c r="Q514" i="33" s="1"/>
  <c r="P514" i="33" a="1"/>
  <c r="P514" i="33" s="1"/>
  <c r="O514" i="33" a="1"/>
  <c r="O514" i="33" s="1"/>
  <c r="N514" i="33" a="1"/>
  <c r="N514" i="33" s="1"/>
  <c r="AB513" i="33" a="1"/>
  <c r="AB513" i="33" s="1"/>
  <c r="AA513" i="33" a="1"/>
  <c r="AA513" i="33" s="1"/>
  <c r="Z513" i="33" a="1"/>
  <c r="Z513" i="33" s="1"/>
  <c r="Y513" i="33" a="1"/>
  <c r="Y513" i="33" s="1"/>
  <c r="W513" i="33" a="1"/>
  <c r="W513" i="33" s="1"/>
  <c r="X513" i="33" s="1"/>
  <c r="V513" i="33" a="1"/>
  <c r="V513" i="33" s="1"/>
  <c r="U513" i="33" a="1"/>
  <c r="U513" i="33" s="1"/>
  <c r="T513" i="33" a="1"/>
  <c r="T513" i="33" s="1"/>
  <c r="S513" i="33" a="1"/>
  <c r="S513" i="33" s="1"/>
  <c r="R513" i="33" a="1"/>
  <c r="R513" i="33" s="1"/>
  <c r="Q513" i="33" a="1"/>
  <c r="Q513" i="33" s="1"/>
  <c r="P513" i="33" a="1"/>
  <c r="P513" i="33" s="1"/>
  <c r="O513" i="33" a="1"/>
  <c r="O513" i="33" s="1"/>
  <c r="N513" i="33" a="1"/>
  <c r="N513" i="33" s="1"/>
  <c r="AB512" i="33" a="1"/>
  <c r="AB512" i="33" s="1"/>
  <c r="AA512" i="33" a="1"/>
  <c r="AA512" i="33" s="1"/>
  <c r="Z512" i="33" a="1"/>
  <c r="Z512" i="33" s="1"/>
  <c r="Y512" i="33" a="1"/>
  <c r="Y512" i="33" s="1"/>
  <c r="W512" i="33" a="1"/>
  <c r="W512" i="33" s="1"/>
  <c r="X512" i="33" s="1"/>
  <c r="V512" i="33" a="1"/>
  <c r="V512" i="33" s="1"/>
  <c r="U512" i="33" a="1"/>
  <c r="U512" i="33" s="1"/>
  <c r="T512" i="33" a="1"/>
  <c r="T512" i="33" s="1"/>
  <c r="S512" i="33" a="1"/>
  <c r="S512" i="33" s="1"/>
  <c r="R512" i="33" a="1"/>
  <c r="R512" i="33" s="1"/>
  <c r="Q512" i="33" a="1"/>
  <c r="Q512" i="33" s="1"/>
  <c r="P512" i="33" a="1"/>
  <c r="P512" i="33" s="1"/>
  <c r="O512" i="33" a="1"/>
  <c r="O512" i="33" s="1"/>
  <c r="N512" i="33" a="1"/>
  <c r="N512" i="33" s="1"/>
  <c r="AB511" i="33" a="1"/>
  <c r="AB511" i="33" s="1"/>
  <c r="AA511" i="33" a="1"/>
  <c r="AA511" i="33" s="1"/>
  <c r="Z511" i="33" a="1"/>
  <c r="Z511" i="33" s="1"/>
  <c r="Y511" i="33" a="1"/>
  <c r="Y511" i="33" s="1"/>
  <c r="W511" i="33" a="1"/>
  <c r="W511" i="33" s="1"/>
  <c r="X511" i="33" s="1"/>
  <c r="V511" i="33" a="1"/>
  <c r="V511" i="33" s="1"/>
  <c r="U511" i="33" a="1"/>
  <c r="U511" i="33" s="1"/>
  <c r="T511" i="33" a="1"/>
  <c r="T511" i="33" s="1"/>
  <c r="S511" i="33" a="1"/>
  <c r="S511" i="33" s="1"/>
  <c r="R511" i="33" a="1"/>
  <c r="R511" i="33" s="1"/>
  <c r="Q511" i="33" a="1"/>
  <c r="Q511" i="33" s="1"/>
  <c r="P511" i="33" a="1"/>
  <c r="P511" i="33" s="1"/>
  <c r="O511" i="33" a="1"/>
  <c r="O511" i="33" s="1"/>
  <c r="N511" i="33" a="1"/>
  <c r="N511" i="33" s="1"/>
  <c r="AB510" i="33" a="1"/>
  <c r="AB510" i="33" s="1"/>
  <c r="AA510" i="33" a="1"/>
  <c r="AA510" i="33" s="1"/>
  <c r="Z510" i="33" a="1"/>
  <c r="Z510" i="33" s="1"/>
  <c r="Y510" i="33" a="1"/>
  <c r="Y510" i="33" s="1"/>
  <c r="W510" i="33" a="1"/>
  <c r="W510" i="33" s="1"/>
  <c r="X510" i="33" s="1"/>
  <c r="V510" i="33" a="1"/>
  <c r="V510" i="33" s="1"/>
  <c r="U510" i="33" a="1"/>
  <c r="U510" i="33" s="1"/>
  <c r="T510" i="33" a="1"/>
  <c r="T510" i="33" s="1"/>
  <c r="S510" i="33" a="1"/>
  <c r="S510" i="33" s="1"/>
  <c r="R510" i="33" a="1"/>
  <c r="R510" i="33" s="1"/>
  <c r="Q510" i="33" a="1"/>
  <c r="Q510" i="33" s="1"/>
  <c r="P510" i="33" a="1"/>
  <c r="P510" i="33" s="1"/>
  <c r="O510" i="33" a="1"/>
  <c r="O510" i="33" s="1"/>
  <c r="N510" i="33" a="1"/>
  <c r="N510" i="33" s="1"/>
  <c r="AB509" i="33" a="1"/>
  <c r="AB509" i="33" s="1"/>
  <c r="AA509" i="33" a="1"/>
  <c r="AA509" i="33" s="1"/>
  <c r="Z509" i="33" a="1"/>
  <c r="Z509" i="33" s="1"/>
  <c r="Y509" i="33" a="1"/>
  <c r="Y509" i="33" s="1"/>
  <c r="W509" i="33" a="1"/>
  <c r="W509" i="33" s="1"/>
  <c r="X509" i="33" s="1"/>
  <c r="V509" i="33" a="1"/>
  <c r="V509" i="33" s="1"/>
  <c r="U509" i="33" a="1"/>
  <c r="U509" i="33" s="1"/>
  <c r="T509" i="33" a="1"/>
  <c r="T509" i="33" s="1"/>
  <c r="S509" i="33" a="1"/>
  <c r="S509" i="33" s="1"/>
  <c r="R509" i="33" a="1"/>
  <c r="R509" i="33" s="1"/>
  <c r="Q509" i="33" a="1"/>
  <c r="Q509" i="33" s="1"/>
  <c r="P509" i="33" a="1"/>
  <c r="P509" i="33" s="1"/>
  <c r="O509" i="33" a="1"/>
  <c r="O509" i="33" s="1"/>
  <c r="N509" i="33" a="1"/>
  <c r="N509" i="33" s="1"/>
  <c r="AB508" i="33" a="1"/>
  <c r="AB508" i="33" s="1"/>
  <c r="AA508" i="33" a="1"/>
  <c r="AA508" i="33" s="1"/>
  <c r="Z508" i="33" a="1"/>
  <c r="Z508" i="33" s="1"/>
  <c r="Y508" i="33" a="1"/>
  <c r="Y508" i="33" s="1"/>
  <c r="W508" i="33" a="1"/>
  <c r="W508" i="33" s="1"/>
  <c r="X508" i="33" s="1"/>
  <c r="V508" i="33" a="1"/>
  <c r="V508" i="33" s="1"/>
  <c r="U508" i="33" a="1"/>
  <c r="U508" i="33" s="1"/>
  <c r="T508" i="33" a="1"/>
  <c r="T508" i="33" s="1"/>
  <c r="S508" i="33" a="1"/>
  <c r="S508" i="33" s="1"/>
  <c r="R508" i="33" a="1"/>
  <c r="R508" i="33" s="1"/>
  <c r="Q508" i="33" a="1"/>
  <c r="Q508" i="33" s="1"/>
  <c r="P508" i="33" a="1"/>
  <c r="P508" i="33" s="1"/>
  <c r="O508" i="33" a="1"/>
  <c r="O508" i="33" s="1"/>
  <c r="N508" i="33" a="1"/>
  <c r="N508" i="33" s="1"/>
  <c r="AB507" i="33" a="1"/>
  <c r="AB507" i="33" s="1"/>
  <c r="AA507" i="33" a="1"/>
  <c r="AA507" i="33" s="1"/>
  <c r="Z507" i="33" a="1"/>
  <c r="Z507" i="33" s="1"/>
  <c r="Y507" i="33" a="1"/>
  <c r="Y507" i="33" s="1"/>
  <c r="W507" i="33" a="1"/>
  <c r="W507" i="33" s="1"/>
  <c r="X507" i="33" s="1"/>
  <c r="V507" i="33" a="1"/>
  <c r="V507" i="33" s="1"/>
  <c r="U507" i="33" a="1"/>
  <c r="U507" i="33" s="1"/>
  <c r="T507" i="33" a="1"/>
  <c r="T507" i="33" s="1"/>
  <c r="S507" i="33" a="1"/>
  <c r="S507" i="33" s="1"/>
  <c r="R507" i="33" a="1"/>
  <c r="R507" i="33" s="1"/>
  <c r="Q507" i="33" a="1"/>
  <c r="Q507" i="33" s="1"/>
  <c r="P507" i="33" a="1"/>
  <c r="P507" i="33" s="1"/>
  <c r="O507" i="33" a="1"/>
  <c r="O507" i="33" s="1"/>
  <c r="N507" i="33" a="1"/>
  <c r="N507" i="33" s="1"/>
  <c r="AB506" i="33" a="1"/>
  <c r="AB506" i="33" s="1"/>
  <c r="AA506" i="33" a="1"/>
  <c r="AA506" i="33" s="1"/>
  <c r="Z506" i="33" a="1"/>
  <c r="Z506" i="33" s="1"/>
  <c r="Y506" i="33" a="1"/>
  <c r="Y506" i="33" s="1"/>
  <c r="W506" i="33" a="1"/>
  <c r="W506" i="33" s="1"/>
  <c r="X506" i="33" s="1"/>
  <c r="V506" i="33" a="1"/>
  <c r="V506" i="33" s="1"/>
  <c r="U506" i="33" a="1"/>
  <c r="U506" i="33" s="1"/>
  <c r="T506" i="33" a="1"/>
  <c r="T506" i="33" s="1"/>
  <c r="S506" i="33" a="1"/>
  <c r="S506" i="33" s="1"/>
  <c r="R506" i="33" a="1"/>
  <c r="R506" i="33" s="1"/>
  <c r="Q506" i="33" a="1"/>
  <c r="Q506" i="33" s="1"/>
  <c r="P506" i="33" a="1"/>
  <c r="P506" i="33" s="1"/>
  <c r="O506" i="33" a="1"/>
  <c r="O506" i="33" s="1"/>
  <c r="N506" i="33" a="1"/>
  <c r="N506" i="33" s="1"/>
  <c r="AB505" i="33" a="1"/>
  <c r="AB505" i="33" s="1"/>
  <c r="AA505" i="33" a="1"/>
  <c r="AA505" i="33" s="1"/>
  <c r="Z505" i="33" a="1"/>
  <c r="Z505" i="33" s="1"/>
  <c r="Y505" i="33" a="1"/>
  <c r="Y505" i="33" s="1"/>
  <c r="W505" i="33" a="1"/>
  <c r="W505" i="33" s="1"/>
  <c r="X505" i="33" s="1"/>
  <c r="V505" i="33" a="1"/>
  <c r="V505" i="33" s="1"/>
  <c r="U505" i="33" a="1"/>
  <c r="U505" i="33" s="1"/>
  <c r="T505" i="33" a="1"/>
  <c r="T505" i="33" s="1"/>
  <c r="S505" i="33" a="1"/>
  <c r="S505" i="33" s="1"/>
  <c r="R505" i="33" a="1"/>
  <c r="R505" i="33" s="1"/>
  <c r="Q505" i="33" a="1"/>
  <c r="Q505" i="33" s="1"/>
  <c r="P505" i="33" a="1"/>
  <c r="P505" i="33" s="1"/>
  <c r="O505" i="33" a="1"/>
  <c r="O505" i="33" s="1"/>
  <c r="N505" i="33" a="1"/>
  <c r="N505" i="33" s="1"/>
  <c r="AB504" i="33" a="1"/>
  <c r="AB504" i="33" s="1"/>
  <c r="AA504" i="33" a="1"/>
  <c r="AA504" i="33" s="1"/>
  <c r="Z504" i="33" a="1"/>
  <c r="Z504" i="33" s="1"/>
  <c r="Y504" i="33" a="1"/>
  <c r="Y504" i="33" s="1"/>
  <c r="W504" i="33" a="1"/>
  <c r="W504" i="33" s="1"/>
  <c r="X504" i="33" s="1"/>
  <c r="V504" i="33" a="1"/>
  <c r="V504" i="33" s="1"/>
  <c r="U504" i="33" a="1"/>
  <c r="U504" i="33" s="1"/>
  <c r="T504" i="33" a="1"/>
  <c r="T504" i="33" s="1"/>
  <c r="S504" i="33" a="1"/>
  <c r="S504" i="33" s="1"/>
  <c r="R504" i="33" a="1"/>
  <c r="R504" i="33" s="1"/>
  <c r="Q504" i="33" a="1"/>
  <c r="Q504" i="33" s="1"/>
  <c r="P504" i="33" a="1"/>
  <c r="P504" i="33" s="1"/>
  <c r="O504" i="33" a="1"/>
  <c r="O504" i="33" s="1"/>
  <c r="N504" i="33" a="1"/>
  <c r="N504" i="33" s="1"/>
  <c r="AB503" i="33" a="1"/>
  <c r="AB503" i="33" s="1"/>
  <c r="AA503" i="33" a="1"/>
  <c r="AA503" i="33" s="1"/>
  <c r="Z503" i="33" a="1"/>
  <c r="Z503" i="33" s="1"/>
  <c r="Y503" i="33" a="1"/>
  <c r="Y503" i="33" s="1"/>
  <c r="W503" i="33" a="1"/>
  <c r="W503" i="33" s="1"/>
  <c r="X503" i="33" s="1"/>
  <c r="V503" i="33" a="1"/>
  <c r="V503" i="33" s="1"/>
  <c r="U503" i="33" a="1"/>
  <c r="U503" i="33" s="1"/>
  <c r="T503" i="33" a="1"/>
  <c r="T503" i="33" s="1"/>
  <c r="S503" i="33" a="1"/>
  <c r="S503" i="33" s="1"/>
  <c r="R503" i="33" a="1"/>
  <c r="R503" i="33" s="1"/>
  <c r="Q503" i="33" a="1"/>
  <c r="Q503" i="33" s="1"/>
  <c r="P503" i="33" a="1"/>
  <c r="P503" i="33" s="1"/>
  <c r="O503" i="33" a="1"/>
  <c r="O503" i="33" s="1"/>
  <c r="N503" i="33" a="1"/>
  <c r="N503" i="33" s="1"/>
  <c r="AB502" i="33" a="1"/>
  <c r="AB502" i="33" s="1"/>
  <c r="AA502" i="33" a="1"/>
  <c r="AA502" i="33" s="1"/>
  <c r="Z502" i="33" a="1"/>
  <c r="Z502" i="33" s="1"/>
  <c r="Y502" i="33" a="1"/>
  <c r="Y502" i="33" s="1"/>
  <c r="W502" i="33" a="1"/>
  <c r="W502" i="33" s="1"/>
  <c r="X502" i="33" s="1"/>
  <c r="V502" i="33" a="1"/>
  <c r="V502" i="33" s="1"/>
  <c r="U502" i="33" a="1"/>
  <c r="U502" i="33" s="1"/>
  <c r="T502" i="33" a="1"/>
  <c r="T502" i="33" s="1"/>
  <c r="S502" i="33" a="1"/>
  <c r="S502" i="33" s="1"/>
  <c r="R502" i="33" a="1"/>
  <c r="R502" i="33" s="1"/>
  <c r="Q502" i="33" a="1"/>
  <c r="Q502" i="33" s="1"/>
  <c r="P502" i="33" a="1"/>
  <c r="P502" i="33" s="1"/>
  <c r="O502" i="33" a="1"/>
  <c r="O502" i="33" s="1"/>
  <c r="N502" i="33" a="1"/>
  <c r="N502" i="33" s="1"/>
  <c r="AB501" i="33" a="1"/>
  <c r="AB501" i="33" s="1"/>
  <c r="AA501" i="33" a="1"/>
  <c r="AA501" i="33" s="1"/>
  <c r="Z501" i="33" a="1"/>
  <c r="Z501" i="33" s="1"/>
  <c r="Y501" i="33" a="1"/>
  <c r="Y501" i="33" s="1"/>
  <c r="W501" i="33" a="1"/>
  <c r="W501" i="33" s="1"/>
  <c r="X501" i="33" s="1"/>
  <c r="V501" i="33" a="1"/>
  <c r="V501" i="33" s="1"/>
  <c r="U501" i="33" a="1"/>
  <c r="U501" i="33" s="1"/>
  <c r="T501" i="33" a="1"/>
  <c r="T501" i="33" s="1"/>
  <c r="S501" i="33" a="1"/>
  <c r="S501" i="33" s="1"/>
  <c r="R501" i="33" a="1"/>
  <c r="R501" i="33" s="1"/>
  <c r="Q501" i="33" a="1"/>
  <c r="Q501" i="33" s="1"/>
  <c r="P501" i="33" a="1"/>
  <c r="P501" i="33" s="1"/>
  <c r="O501" i="33" a="1"/>
  <c r="O501" i="33" s="1"/>
  <c r="N501" i="33" a="1"/>
  <c r="N501" i="33" s="1"/>
  <c r="AB500" i="33" a="1"/>
  <c r="AB500" i="33" s="1"/>
  <c r="AA500" i="33" a="1"/>
  <c r="AA500" i="33" s="1"/>
  <c r="Z500" i="33" a="1"/>
  <c r="Z500" i="33" s="1"/>
  <c r="Y500" i="33" a="1"/>
  <c r="Y500" i="33" s="1"/>
  <c r="W500" i="33" a="1"/>
  <c r="W500" i="33" s="1"/>
  <c r="X500" i="33" s="1"/>
  <c r="V500" i="33" a="1"/>
  <c r="V500" i="33" s="1"/>
  <c r="U500" i="33" a="1"/>
  <c r="U500" i="33" s="1"/>
  <c r="T500" i="33" a="1"/>
  <c r="T500" i="33" s="1"/>
  <c r="S500" i="33" a="1"/>
  <c r="S500" i="33" s="1"/>
  <c r="R500" i="33" a="1"/>
  <c r="R500" i="33" s="1"/>
  <c r="Q500" i="33" a="1"/>
  <c r="Q500" i="33" s="1"/>
  <c r="P500" i="33" a="1"/>
  <c r="P500" i="33" s="1"/>
  <c r="O500" i="33" a="1"/>
  <c r="O500" i="33" s="1"/>
  <c r="N500" i="33" a="1"/>
  <c r="N500" i="33" s="1"/>
  <c r="AB499" i="33" a="1"/>
  <c r="AB499" i="33" s="1"/>
  <c r="AA499" i="33" a="1"/>
  <c r="AA499" i="33" s="1"/>
  <c r="Z499" i="33" a="1"/>
  <c r="Z499" i="33" s="1"/>
  <c r="Y499" i="33" a="1"/>
  <c r="Y499" i="33" s="1"/>
  <c r="W499" i="33" a="1"/>
  <c r="W499" i="33" s="1"/>
  <c r="X499" i="33" s="1"/>
  <c r="V499" i="33" a="1"/>
  <c r="V499" i="33" s="1"/>
  <c r="U499" i="33" a="1"/>
  <c r="U499" i="33" s="1"/>
  <c r="T499" i="33" a="1"/>
  <c r="T499" i="33" s="1"/>
  <c r="S499" i="33" a="1"/>
  <c r="S499" i="33" s="1"/>
  <c r="R499" i="33" a="1"/>
  <c r="R499" i="33" s="1"/>
  <c r="Q499" i="33" a="1"/>
  <c r="Q499" i="33" s="1"/>
  <c r="P499" i="33" a="1"/>
  <c r="P499" i="33" s="1"/>
  <c r="O499" i="33" a="1"/>
  <c r="O499" i="33" s="1"/>
  <c r="N499" i="33" a="1"/>
  <c r="N499" i="33" s="1"/>
  <c r="AB498" i="33" a="1"/>
  <c r="AB498" i="33" s="1"/>
  <c r="AA498" i="33" a="1"/>
  <c r="AA498" i="33" s="1"/>
  <c r="Z498" i="33" a="1"/>
  <c r="Z498" i="33" s="1"/>
  <c r="Y498" i="33" a="1"/>
  <c r="Y498" i="33" s="1"/>
  <c r="W498" i="33" a="1"/>
  <c r="W498" i="33" s="1"/>
  <c r="X498" i="33" s="1"/>
  <c r="V498" i="33" a="1"/>
  <c r="V498" i="33" s="1"/>
  <c r="U498" i="33" a="1"/>
  <c r="U498" i="33" s="1"/>
  <c r="T498" i="33" a="1"/>
  <c r="T498" i="33" s="1"/>
  <c r="S498" i="33" a="1"/>
  <c r="S498" i="33" s="1"/>
  <c r="R498" i="33" a="1"/>
  <c r="R498" i="33" s="1"/>
  <c r="Q498" i="33" a="1"/>
  <c r="Q498" i="33" s="1"/>
  <c r="P498" i="33" a="1"/>
  <c r="P498" i="33" s="1"/>
  <c r="O498" i="33" a="1"/>
  <c r="O498" i="33" s="1"/>
  <c r="N498" i="33" a="1"/>
  <c r="N498" i="33" s="1"/>
  <c r="AB497" i="33" a="1"/>
  <c r="AB497" i="33" s="1"/>
  <c r="AA497" i="33" a="1"/>
  <c r="AA497" i="33" s="1"/>
  <c r="Z497" i="33" a="1"/>
  <c r="Z497" i="33" s="1"/>
  <c r="Y497" i="33" a="1"/>
  <c r="Y497" i="33" s="1"/>
  <c r="W497" i="33" a="1"/>
  <c r="W497" i="33" s="1"/>
  <c r="X497" i="33" s="1"/>
  <c r="V497" i="33" a="1"/>
  <c r="V497" i="33" s="1"/>
  <c r="U497" i="33" a="1"/>
  <c r="U497" i="33" s="1"/>
  <c r="T497" i="33" a="1"/>
  <c r="T497" i="33" s="1"/>
  <c r="S497" i="33" a="1"/>
  <c r="S497" i="33" s="1"/>
  <c r="R497" i="33" a="1"/>
  <c r="R497" i="33" s="1"/>
  <c r="Q497" i="33" a="1"/>
  <c r="Q497" i="33" s="1"/>
  <c r="P497" i="33" a="1"/>
  <c r="P497" i="33" s="1"/>
  <c r="O497" i="33" a="1"/>
  <c r="O497" i="33" s="1"/>
  <c r="N497" i="33" a="1"/>
  <c r="N497" i="33" s="1"/>
  <c r="AB496" i="33" a="1"/>
  <c r="AB496" i="33" s="1"/>
  <c r="AA496" i="33" a="1"/>
  <c r="AA496" i="33" s="1"/>
  <c r="Z496" i="33" a="1"/>
  <c r="Z496" i="33" s="1"/>
  <c r="Y496" i="33" a="1"/>
  <c r="Y496" i="33" s="1"/>
  <c r="W496" i="33" a="1"/>
  <c r="W496" i="33" s="1"/>
  <c r="X496" i="33" s="1"/>
  <c r="V496" i="33" a="1"/>
  <c r="V496" i="33" s="1"/>
  <c r="U496" i="33" a="1"/>
  <c r="U496" i="33" s="1"/>
  <c r="T496" i="33" a="1"/>
  <c r="T496" i="33" s="1"/>
  <c r="S496" i="33" a="1"/>
  <c r="S496" i="33" s="1"/>
  <c r="R496" i="33" a="1"/>
  <c r="R496" i="33" s="1"/>
  <c r="Q496" i="33" a="1"/>
  <c r="Q496" i="33" s="1"/>
  <c r="P496" i="33" a="1"/>
  <c r="P496" i="33" s="1"/>
  <c r="O496" i="33" a="1"/>
  <c r="O496" i="33" s="1"/>
  <c r="N496" i="33" a="1"/>
  <c r="N496" i="33" s="1"/>
  <c r="AB495" i="33" a="1"/>
  <c r="AB495" i="33" s="1"/>
  <c r="AA495" i="33" a="1"/>
  <c r="AA495" i="33" s="1"/>
  <c r="Z495" i="33" a="1"/>
  <c r="Z495" i="33" s="1"/>
  <c r="Y495" i="33" a="1"/>
  <c r="Y495" i="33" s="1"/>
  <c r="W495" i="33" a="1"/>
  <c r="W495" i="33" s="1"/>
  <c r="X495" i="33" s="1"/>
  <c r="V495" i="33" a="1"/>
  <c r="V495" i="33" s="1"/>
  <c r="U495" i="33" a="1"/>
  <c r="U495" i="33" s="1"/>
  <c r="T495" i="33" a="1"/>
  <c r="T495" i="33" s="1"/>
  <c r="S495" i="33" a="1"/>
  <c r="S495" i="33" s="1"/>
  <c r="R495" i="33" a="1"/>
  <c r="R495" i="33" s="1"/>
  <c r="Q495" i="33" a="1"/>
  <c r="Q495" i="33" s="1"/>
  <c r="P495" i="33" a="1"/>
  <c r="P495" i="33" s="1"/>
  <c r="O495" i="33" a="1"/>
  <c r="O495" i="33" s="1"/>
  <c r="N495" i="33" a="1"/>
  <c r="N495" i="33" s="1"/>
  <c r="AB494" i="33" a="1"/>
  <c r="AB494" i="33" s="1"/>
  <c r="AA494" i="33" a="1"/>
  <c r="AA494" i="33" s="1"/>
  <c r="Z494" i="33" a="1"/>
  <c r="Z494" i="33" s="1"/>
  <c r="Y494" i="33" a="1"/>
  <c r="Y494" i="33" s="1"/>
  <c r="W494" i="33" a="1"/>
  <c r="W494" i="33" s="1"/>
  <c r="X494" i="33" s="1"/>
  <c r="V494" i="33" a="1"/>
  <c r="V494" i="33" s="1"/>
  <c r="U494" i="33" a="1"/>
  <c r="U494" i="33" s="1"/>
  <c r="T494" i="33" a="1"/>
  <c r="T494" i="33" s="1"/>
  <c r="S494" i="33" a="1"/>
  <c r="S494" i="33" s="1"/>
  <c r="R494" i="33" a="1"/>
  <c r="R494" i="33" s="1"/>
  <c r="Q494" i="33" a="1"/>
  <c r="Q494" i="33" s="1"/>
  <c r="P494" i="33" a="1"/>
  <c r="P494" i="33" s="1"/>
  <c r="O494" i="33" a="1"/>
  <c r="O494" i="33" s="1"/>
  <c r="N494" i="33" a="1"/>
  <c r="N494" i="33" s="1"/>
  <c r="AB493" i="33" a="1"/>
  <c r="AB493" i="33" s="1"/>
  <c r="AA493" i="33" a="1"/>
  <c r="AA493" i="33" s="1"/>
  <c r="Z493" i="33" a="1"/>
  <c r="Z493" i="33" s="1"/>
  <c r="Y493" i="33" a="1"/>
  <c r="Y493" i="33" s="1"/>
  <c r="W493" i="33" a="1"/>
  <c r="W493" i="33" s="1"/>
  <c r="X493" i="33" s="1"/>
  <c r="V493" i="33" a="1"/>
  <c r="V493" i="33" s="1"/>
  <c r="U493" i="33" a="1"/>
  <c r="U493" i="33" s="1"/>
  <c r="T493" i="33" a="1"/>
  <c r="T493" i="33" s="1"/>
  <c r="S493" i="33" a="1"/>
  <c r="S493" i="33" s="1"/>
  <c r="R493" i="33" a="1"/>
  <c r="R493" i="33" s="1"/>
  <c r="Q493" i="33" a="1"/>
  <c r="Q493" i="33" s="1"/>
  <c r="P493" i="33" a="1"/>
  <c r="P493" i="33" s="1"/>
  <c r="O493" i="33" a="1"/>
  <c r="O493" i="33" s="1"/>
  <c r="N493" i="33" a="1"/>
  <c r="N493" i="33" s="1"/>
  <c r="AB492" i="33" a="1"/>
  <c r="AB492" i="33" s="1"/>
  <c r="AA492" i="33" a="1"/>
  <c r="AA492" i="33" s="1"/>
  <c r="Z492" i="33" a="1"/>
  <c r="Z492" i="33" s="1"/>
  <c r="Y492" i="33" a="1"/>
  <c r="Y492" i="33" s="1"/>
  <c r="W492" i="33" a="1"/>
  <c r="W492" i="33" s="1"/>
  <c r="X492" i="33" s="1"/>
  <c r="V492" i="33" a="1"/>
  <c r="V492" i="33" s="1"/>
  <c r="U492" i="33" a="1"/>
  <c r="U492" i="33" s="1"/>
  <c r="T492" i="33" a="1"/>
  <c r="T492" i="33" s="1"/>
  <c r="S492" i="33" a="1"/>
  <c r="S492" i="33" s="1"/>
  <c r="R492" i="33" a="1"/>
  <c r="R492" i="33" s="1"/>
  <c r="Q492" i="33" a="1"/>
  <c r="Q492" i="33" s="1"/>
  <c r="P492" i="33" a="1"/>
  <c r="P492" i="33" s="1"/>
  <c r="O492" i="33" a="1"/>
  <c r="O492" i="33" s="1"/>
  <c r="N492" i="33" a="1"/>
  <c r="N492" i="33" s="1"/>
  <c r="AB491" i="33" a="1"/>
  <c r="AB491" i="33" s="1"/>
  <c r="AA491" i="33" a="1"/>
  <c r="AA491" i="33" s="1"/>
  <c r="Z491" i="33" a="1"/>
  <c r="Z491" i="33" s="1"/>
  <c r="Y491" i="33" a="1"/>
  <c r="Y491" i="33" s="1"/>
  <c r="W491" i="33" a="1"/>
  <c r="W491" i="33" s="1"/>
  <c r="X491" i="33" s="1"/>
  <c r="V491" i="33" a="1"/>
  <c r="V491" i="33" s="1"/>
  <c r="U491" i="33" a="1"/>
  <c r="U491" i="33" s="1"/>
  <c r="T491" i="33" a="1"/>
  <c r="T491" i="33" s="1"/>
  <c r="S491" i="33" a="1"/>
  <c r="S491" i="33" s="1"/>
  <c r="R491" i="33" a="1"/>
  <c r="R491" i="33" s="1"/>
  <c r="Q491" i="33" a="1"/>
  <c r="Q491" i="33" s="1"/>
  <c r="P491" i="33" a="1"/>
  <c r="P491" i="33" s="1"/>
  <c r="O491" i="33" a="1"/>
  <c r="O491" i="33" s="1"/>
  <c r="N491" i="33" a="1"/>
  <c r="N491" i="33" s="1"/>
  <c r="AB490" i="33" a="1"/>
  <c r="AB490" i="33" s="1"/>
  <c r="AA490" i="33" a="1"/>
  <c r="AA490" i="33" s="1"/>
  <c r="Z490" i="33" a="1"/>
  <c r="Z490" i="33" s="1"/>
  <c r="Y490" i="33" a="1"/>
  <c r="Y490" i="33" s="1"/>
  <c r="W490" i="33" a="1"/>
  <c r="W490" i="33" s="1"/>
  <c r="X490" i="33" s="1"/>
  <c r="V490" i="33" a="1"/>
  <c r="V490" i="33" s="1"/>
  <c r="U490" i="33" a="1"/>
  <c r="U490" i="33" s="1"/>
  <c r="T490" i="33" a="1"/>
  <c r="T490" i="33" s="1"/>
  <c r="S490" i="33" a="1"/>
  <c r="S490" i="33" s="1"/>
  <c r="R490" i="33" a="1"/>
  <c r="R490" i="33" s="1"/>
  <c r="Q490" i="33" a="1"/>
  <c r="Q490" i="33" s="1"/>
  <c r="P490" i="33" a="1"/>
  <c r="P490" i="33" s="1"/>
  <c r="O490" i="33" a="1"/>
  <c r="O490" i="33" s="1"/>
  <c r="N490" i="33" a="1"/>
  <c r="N490" i="33" s="1"/>
  <c r="AB489" i="33" a="1"/>
  <c r="AB489" i="33" s="1"/>
  <c r="AA489" i="33" a="1"/>
  <c r="AA489" i="33" s="1"/>
  <c r="Z489" i="33" a="1"/>
  <c r="Z489" i="33" s="1"/>
  <c r="Y489" i="33" a="1"/>
  <c r="Y489" i="33" s="1"/>
  <c r="W489" i="33" a="1"/>
  <c r="W489" i="33" s="1"/>
  <c r="X489" i="33" s="1"/>
  <c r="V489" i="33" a="1"/>
  <c r="V489" i="33" s="1"/>
  <c r="U489" i="33" a="1"/>
  <c r="U489" i="33" s="1"/>
  <c r="T489" i="33" a="1"/>
  <c r="T489" i="33" s="1"/>
  <c r="S489" i="33" a="1"/>
  <c r="S489" i="33" s="1"/>
  <c r="R489" i="33" a="1"/>
  <c r="R489" i="33" s="1"/>
  <c r="Q489" i="33" a="1"/>
  <c r="Q489" i="33" s="1"/>
  <c r="P489" i="33" a="1"/>
  <c r="P489" i="33" s="1"/>
  <c r="O489" i="33" a="1"/>
  <c r="O489" i="33" s="1"/>
  <c r="N489" i="33" a="1"/>
  <c r="N489" i="33" s="1"/>
  <c r="AB488" i="33" a="1"/>
  <c r="AB488" i="33" s="1"/>
  <c r="AA488" i="33" a="1"/>
  <c r="AA488" i="33" s="1"/>
  <c r="Z488" i="33" a="1"/>
  <c r="Z488" i="33" s="1"/>
  <c r="Y488" i="33" a="1"/>
  <c r="Y488" i="33" s="1"/>
  <c r="W488" i="33" a="1"/>
  <c r="W488" i="33" s="1"/>
  <c r="X488" i="33" s="1"/>
  <c r="V488" i="33" a="1"/>
  <c r="V488" i="33" s="1"/>
  <c r="U488" i="33" a="1"/>
  <c r="U488" i="33" s="1"/>
  <c r="T488" i="33" a="1"/>
  <c r="T488" i="33" s="1"/>
  <c r="S488" i="33" a="1"/>
  <c r="S488" i="33" s="1"/>
  <c r="R488" i="33" a="1"/>
  <c r="R488" i="33" s="1"/>
  <c r="Q488" i="33" a="1"/>
  <c r="Q488" i="33" s="1"/>
  <c r="P488" i="33" a="1"/>
  <c r="P488" i="33" s="1"/>
  <c r="O488" i="33" a="1"/>
  <c r="O488" i="33" s="1"/>
  <c r="N488" i="33" a="1"/>
  <c r="N488" i="33" s="1"/>
  <c r="AB487" i="33" a="1"/>
  <c r="AB487" i="33" s="1"/>
  <c r="AA487" i="33" a="1"/>
  <c r="AA487" i="33" s="1"/>
  <c r="Z487" i="33" a="1"/>
  <c r="Z487" i="33" s="1"/>
  <c r="Y487" i="33" a="1"/>
  <c r="Y487" i="33" s="1"/>
  <c r="W487" i="33" a="1"/>
  <c r="W487" i="33" s="1"/>
  <c r="X487" i="33" s="1"/>
  <c r="V487" i="33" a="1"/>
  <c r="V487" i="33" s="1"/>
  <c r="U487" i="33" a="1"/>
  <c r="U487" i="33" s="1"/>
  <c r="T487" i="33" a="1"/>
  <c r="T487" i="33" s="1"/>
  <c r="S487" i="33" a="1"/>
  <c r="S487" i="33" s="1"/>
  <c r="R487" i="33" a="1"/>
  <c r="R487" i="33" s="1"/>
  <c r="Q487" i="33" a="1"/>
  <c r="Q487" i="33" s="1"/>
  <c r="P487" i="33" a="1"/>
  <c r="P487" i="33" s="1"/>
  <c r="O487" i="33" a="1"/>
  <c r="O487" i="33" s="1"/>
  <c r="N487" i="33" a="1"/>
  <c r="N487" i="33" s="1"/>
  <c r="AB486" i="33" a="1"/>
  <c r="AB486" i="33" s="1"/>
  <c r="AA486" i="33" a="1"/>
  <c r="AA486" i="33" s="1"/>
  <c r="Z486" i="33" a="1"/>
  <c r="Z486" i="33" s="1"/>
  <c r="Y486" i="33" a="1"/>
  <c r="Y486" i="33" s="1"/>
  <c r="W486" i="33" a="1"/>
  <c r="W486" i="33" s="1"/>
  <c r="X486" i="33" s="1"/>
  <c r="V486" i="33" a="1"/>
  <c r="V486" i="33" s="1"/>
  <c r="U486" i="33" a="1"/>
  <c r="U486" i="33" s="1"/>
  <c r="T486" i="33" a="1"/>
  <c r="T486" i="33" s="1"/>
  <c r="S486" i="33" a="1"/>
  <c r="S486" i="33" s="1"/>
  <c r="R486" i="33" a="1"/>
  <c r="R486" i="33" s="1"/>
  <c r="Q486" i="33" a="1"/>
  <c r="Q486" i="33" s="1"/>
  <c r="P486" i="33" a="1"/>
  <c r="P486" i="33" s="1"/>
  <c r="O486" i="33" a="1"/>
  <c r="O486" i="33" s="1"/>
  <c r="N486" i="33" a="1"/>
  <c r="N486" i="33" s="1"/>
  <c r="AB485" i="33" a="1"/>
  <c r="AB485" i="33" s="1"/>
  <c r="AA485" i="33" a="1"/>
  <c r="AA485" i="33" s="1"/>
  <c r="Z485" i="33" a="1"/>
  <c r="Z485" i="33" s="1"/>
  <c r="Y485" i="33" a="1"/>
  <c r="Y485" i="33" s="1"/>
  <c r="W485" i="33" a="1"/>
  <c r="W485" i="33" s="1"/>
  <c r="X485" i="33" s="1"/>
  <c r="V485" i="33" a="1"/>
  <c r="V485" i="33" s="1"/>
  <c r="U485" i="33" a="1"/>
  <c r="U485" i="33" s="1"/>
  <c r="T485" i="33" a="1"/>
  <c r="T485" i="33" s="1"/>
  <c r="S485" i="33" a="1"/>
  <c r="S485" i="33" s="1"/>
  <c r="R485" i="33" a="1"/>
  <c r="R485" i="33" s="1"/>
  <c r="Q485" i="33" a="1"/>
  <c r="Q485" i="33" s="1"/>
  <c r="P485" i="33" a="1"/>
  <c r="P485" i="33" s="1"/>
  <c r="O485" i="33" a="1"/>
  <c r="O485" i="33" s="1"/>
  <c r="N485" i="33" a="1"/>
  <c r="N485" i="33" s="1"/>
  <c r="AB484" i="33" a="1"/>
  <c r="AB484" i="33" s="1"/>
  <c r="AA484" i="33" a="1"/>
  <c r="AA484" i="33" s="1"/>
  <c r="Z484" i="33" a="1"/>
  <c r="Z484" i="33" s="1"/>
  <c r="Y484" i="33" a="1"/>
  <c r="Y484" i="33" s="1"/>
  <c r="W484" i="33" a="1"/>
  <c r="W484" i="33" s="1"/>
  <c r="X484" i="33" s="1"/>
  <c r="V484" i="33" a="1"/>
  <c r="V484" i="33" s="1"/>
  <c r="U484" i="33" a="1"/>
  <c r="U484" i="33" s="1"/>
  <c r="T484" i="33" a="1"/>
  <c r="T484" i="33" s="1"/>
  <c r="S484" i="33" a="1"/>
  <c r="S484" i="33" s="1"/>
  <c r="R484" i="33" a="1"/>
  <c r="R484" i="33" s="1"/>
  <c r="Q484" i="33" a="1"/>
  <c r="Q484" i="33" s="1"/>
  <c r="P484" i="33" a="1"/>
  <c r="P484" i="33" s="1"/>
  <c r="O484" i="33" a="1"/>
  <c r="O484" i="33" s="1"/>
  <c r="N484" i="33" a="1"/>
  <c r="N484" i="33" s="1"/>
  <c r="AB483" i="33" a="1"/>
  <c r="AB483" i="33" s="1"/>
  <c r="AA483" i="33" a="1"/>
  <c r="AA483" i="33" s="1"/>
  <c r="Z483" i="33" a="1"/>
  <c r="Z483" i="33" s="1"/>
  <c r="Y483" i="33" a="1"/>
  <c r="Y483" i="33" s="1"/>
  <c r="W483" i="33" a="1"/>
  <c r="W483" i="33" s="1"/>
  <c r="X483" i="33" s="1"/>
  <c r="V483" i="33" a="1"/>
  <c r="V483" i="33" s="1"/>
  <c r="U483" i="33" a="1"/>
  <c r="U483" i="33" s="1"/>
  <c r="T483" i="33" a="1"/>
  <c r="T483" i="33" s="1"/>
  <c r="S483" i="33" a="1"/>
  <c r="S483" i="33" s="1"/>
  <c r="R483" i="33" a="1"/>
  <c r="R483" i="33" s="1"/>
  <c r="Q483" i="33" a="1"/>
  <c r="Q483" i="33" s="1"/>
  <c r="P483" i="33" a="1"/>
  <c r="P483" i="33" s="1"/>
  <c r="O483" i="33" a="1"/>
  <c r="O483" i="33" s="1"/>
  <c r="N483" i="33" a="1"/>
  <c r="N483" i="33" s="1"/>
  <c r="AB482" i="33" a="1"/>
  <c r="AB482" i="33" s="1"/>
  <c r="AA482" i="33" a="1"/>
  <c r="AA482" i="33" s="1"/>
  <c r="Z482" i="33" a="1"/>
  <c r="Z482" i="33" s="1"/>
  <c r="Y482" i="33" a="1"/>
  <c r="Y482" i="33" s="1"/>
  <c r="W482" i="33" a="1"/>
  <c r="W482" i="33" s="1"/>
  <c r="X482" i="33" s="1"/>
  <c r="V482" i="33" a="1"/>
  <c r="V482" i="33" s="1"/>
  <c r="U482" i="33" a="1"/>
  <c r="U482" i="33" s="1"/>
  <c r="T482" i="33" a="1"/>
  <c r="T482" i="33" s="1"/>
  <c r="S482" i="33" a="1"/>
  <c r="S482" i="33" s="1"/>
  <c r="R482" i="33" a="1"/>
  <c r="R482" i="33" s="1"/>
  <c r="Q482" i="33" a="1"/>
  <c r="Q482" i="33" s="1"/>
  <c r="P482" i="33" a="1"/>
  <c r="P482" i="33" s="1"/>
  <c r="O482" i="33" a="1"/>
  <c r="O482" i="33" s="1"/>
  <c r="N482" i="33" a="1"/>
  <c r="N482" i="33" s="1"/>
  <c r="AB481" i="33" a="1"/>
  <c r="AB481" i="33" s="1"/>
  <c r="AA481" i="33" a="1"/>
  <c r="AA481" i="33" s="1"/>
  <c r="Z481" i="33" a="1"/>
  <c r="Z481" i="33" s="1"/>
  <c r="Y481" i="33" a="1"/>
  <c r="Y481" i="33" s="1"/>
  <c r="W481" i="33" a="1"/>
  <c r="W481" i="33" s="1"/>
  <c r="X481" i="33" s="1"/>
  <c r="V481" i="33" a="1"/>
  <c r="V481" i="33" s="1"/>
  <c r="U481" i="33" a="1"/>
  <c r="U481" i="33" s="1"/>
  <c r="T481" i="33" a="1"/>
  <c r="T481" i="33" s="1"/>
  <c r="S481" i="33" a="1"/>
  <c r="S481" i="33" s="1"/>
  <c r="R481" i="33" a="1"/>
  <c r="R481" i="33" s="1"/>
  <c r="Q481" i="33" a="1"/>
  <c r="Q481" i="33" s="1"/>
  <c r="P481" i="33" a="1"/>
  <c r="P481" i="33" s="1"/>
  <c r="O481" i="33" a="1"/>
  <c r="O481" i="33" s="1"/>
  <c r="N481" i="33" a="1"/>
  <c r="N481" i="33" s="1"/>
  <c r="AB480" i="33" a="1"/>
  <c r="AB480" i="33" s="1"/>
  <c r="AA480" i="33" a="1"/>
  <c r="AA480" i="33" s="1"/>
  <c r="Z480" i="33" a="1"/>
  <c r="Z480" i="33" s="1"/>
  <c r="Y480" i="33" a="1"/>
  <c r="Y480" i="33" s="1"/>
  <c r="W480" i="33" a="1"/>
  <c r="W480" i="33" s="1"/>
  <c r="X480" i="33" s="1"/>
  <c r="V480" i="33" a="1"/>
  <c r="V480" i="33" s="1"/>
  <c r="U480" i="33" a="1"/>
  <c r="U480" i="33" s="1"/>
  <c r="T480" i="33" a="1"/>
  <c r="T480" i="33" s="1"/>
  <c r="S480" i="33" a="1"/>
  <c r="S480" i="33" s="1"/>
  <c r="R480" i="33" a="1"/>
  <c r="R480" i="33" s="1"/>
  <c r="Q480" i="33" a="1"/>
  <c r="Q480" i="33" s="1"/>
  <c r="P480" i="33" a="1"/>
  <c r="P480" i="33" s="1"/>
  <c r="O480" i="33" a="1"/>
  <c r="O480" i="33" s="1"/>
  <c r="N480" i="33" a="1"/>
  <c r="N480" i="33" s="1"/>
  <c r="AB479" i="33" a="1"/>
  <c r="AB479" i="33" s="1"/>
  <c r="AA479" i="33" a="1"/>
  <c r="AA479" i="33" s="1"/>
  <c r="Z479" i="33" a="1"/>
  <c r="Z479" i="33" s="1"/>
  <c r="Y479" i="33" a="1"/>
  <c r="Y479" i="33" s="1"/>
  <c r="W479" i="33" a="1"/>
  <c r="W479" i="33" s="1"/>
  <c r="X479" i="33" s="1"/>
  <c r="V479" i="33" a="1"/>
  <c r="V479" i="33" s="1"/>
  <c r="U479" i="33" a="1"/>
  <c r="U479" i="33" s="1"/>
  <c r="T479" i="33" a="1"/>
  <c r="T479" i="33" s="1"/>
  <c r="S479" i="33" a="1"/>
  <c r="S479" i="33" s="1"/>
  <c r="R479" i="33" a="1"/>
  <c r="R479" i="33" s="1"/>
  <c r="Q479" i="33" a="1"/>
  <c r="Q479" i="33" s="1"/>
  <c r="P479" i="33" a="1"/>
  <c r="P479" i="33" s="1"/>
  <c r="O479" i="33" a="1"/>
  <c r="O479" i="33" s="1"/>
  <c r="N479" i="33" a="1"/>
  <c r="N479" i="33" s="1"/>
  <c r="AB478" i="33" a="1"/>
  <c r="AB478" i="33" s="1"/>
  <c r="AA478" i="33" a="1"/>
  <c r="AA478" i="33" s="1"/>
  <c r="Z478" i="33" a="1"/>
  <c r="Z478" i="33" s="1"/>
  <c r="Y478" i="33" a="1"/>
  <c r="Y478" i="33" s="1"/>
  <c r="W478" i="33" a="1"/>
  <c r="W478" i="33" s="1"/>
  <c r="X478" i="33" s="1"/>
  <c r="V478" i="33" a="1"/>
  <c r="V478" i="33" s="1"/>
  <c r="U478" i="33" a="1"/>
  <c r="U478" i="33" s="1"/>
  <c r="T478" i="33" a="1"/>
  <c r="T478" i="33" s="1"/>
  <c r="S478" i="33" a="1"/>
  <c r="S478" i="33" s="1"/>
  <c r="R478" i="33" a="1"/>
  <c r="R478" i="33" s="1"/>
  <c r="Q478" i="33" a="1"/>
  <c r="Q478" i="33" s="1"/>
  <c r="P478" i="33" a="1"/>
  <c r="P478" i="33" s="1"/>
  <c r="O478" i="33" a="1"/>
  <c r="O478" i="33" s="1"/>
  <c r="N478" i="33" a="1"/>
  <c r="N478" i="33" s="1"/>
  <c r="AB477" i="33" a="1"/>
  <c r="AB477" i="33" s="1"/>
  <c r="AA477" i="33" a="1"/>
  <c r="AA477" i="33" s="1"/>
  <c r="Z477" i="33" a="1"/>
  <c r="Z477" i="33" s="1"/>
  <c r="Y477" i="33" a="1"/>
  <c r="Y477" i="33" s="1"/>
  <c r="W477" i="33" a="1"/>
  <c r="W477" i="33" s="1"/>
  <c r="X477" i="33" s="1"/>
  <c r="V477" i="33" a="1"/>
  <c r="V477" i="33" s="1"/>
  <c r="U477" i="33" a="1"/>
  <c r="U477" i="33" s="1"/>
  <c r="T477" i="33" a="1"/>
  <c r="T477" i="33" s="1"/>
  <c r="S477" i="33" a="1"/>
  <c r="S477" i="33" s="1"/>
  <c r="R477" i="33" a="1"/>
  <c r="R477" i="33" s="1"/>
  <c r="Q477" i="33" a="1"/>
  <c r="Q477" i="33" s="1"/>
  <c r="P477" i="33" a="1"/>
  <c r="P477" i="33" s="1"/>
  <c r="O477" i="33" a="1"/>
  <c r="O477" i="33" s="1"/>
  <c r="N477" i="33" a="1"/>
  <c r="N477" i="33" s="1"/>
  <c r="AB476" i="33" a="1"/>
  <c r="AB476" i="33" s="1"/>
  <c r="AA476" i="33" a="1"/>
  <c r="AA476" i="33" s="1"/>
  <c r="Z476" i="33" a="1"/>
  <c r="Z476" i="33" s="1"/>
  <c r="Y476" i="33" a="1"/>
  <c r="Y476" i="33" s="1"/>
  <c r="W476" i="33" a="1"/>
  <c r="W476" i="33" s="1"/>
  <c r="X476" i="33" s="1"/>
  <c r="V476" i="33" a="1"/>
  <c r="V476" i="33" s="1"/>
  <c r="U476" i="33" a="1"/>
  <c r="U476" i="33" s="1"/>
  <c r="T476" i="33" a="1"/>
  <c r="T476" i="33" s="1"/>
  <c r="S476" i="33" a="1"/>
  <c r="S476" i="33" s="1"/>
  <c r="R476" i="33" a="1"/>
  <c r="R476" i="33" s="1"/>
  <c r="Q476" i="33" a="1"/>
  <c r="Q476" i="33" s="1"/>
  <c r="P476" i="33" a="1"/>
  <c r="P476" i="33" s="1"/>
  <c r="O476" i="33" a="1"/>
  <c r="O476" i="33" s="1"/>
  <c r="N476" i="33" a="1"/>
  <c r="N476" i="33" s="1"/>
  <c r="AB475" i="33" a="1"/>
  <c r="AB475" i="33" s="1"/>
  <c r="AA475" i="33" a="1"/>
  <c r="AA475" i="33" s="1"/>
  <c r="Z475" i="33" a="1"/>
  <c r="Z475" i="33" s="1"/>
  <c r="Y475" i="33" a="1"/>
  <c r="Y475" i="33" s="1"/>
  <c r="W475" i="33" a="1"/>
  <c r="W475" i="33" s="1"/>
  <c r="X475" i="33" s="1"/>
  <c r="V475" i="33" a="1"/>
  <c r="V475" i="33" s="1"/>
  <c r="U475" i="33" a="1"/>
  <c r="U475" i="33" s="1"/>
  <c r="T475" i="33" a="1"/>
  <c r="T475" i="33" s="1"/>
  <c r="S475" i="33" a="1"/>
  <c r="S475" i="33" s="1"/>
  <c r="R475" i="33" a="1"/>
  <c r="R475" i="33" s="1"/>
  <c r="Q475" i="33" a="1"/>
  <c r="Q475" i="33" s="1"/>
  <c r="P475" i="33" a="1"/>
  <c r="P475" i="33" s="1"/>
  <c r="O475" i="33" a="1"/>
  <c r="O475" i="33" s="1"/>
  <c r="N475" i="33" a="1"/>
  <c r="N475" i="33" s="1"/>
  <c r="AB474" i="33" a="1"/>
  <c r="AB474" i="33" s="1"/>
  <c r="AA474" i="33" a="1"/>
  <c r="AA474" i="33" s="1"/>
  <c r="Z474" i="33" a="1"/>
  <c r="Z474" i="33" s="1"/>
  <c r="Y474" i="33" a="1"/>
  <c r="Y474" i="33" s="1"/>
  <c r="W474" i="33" a="1"/>
  <c r="W474" i="33" s="1"/>
  <c r="X474" i="33" s="1"/>
  <c r="V474" i="33" a="1"/>
  <c r="V474" i="33" s="1"/>
  <c r="U474" i="33" a="1"/>
  <c r="U474" i="33" s="1"/>
  <c r="T474" i="33" a="1"/>
  <c r="T474" i="33" s="1"/>
  <c r="S474" i="33" a="1"/>
  <c r="S474" i="33" s="1"/>
  <c r="R474" i="33" a="1"/>
  <c r="R474" i="33" s="1"/>
  <c r="Q474" i="33" a="1"/>
  <c r="Q474" i="33" s="1"/>
  <c r="P474" i="33" a="1"/>
  <c r="P474" i="33" s="1"/>
  <c r="O474" i="33" a="1"/>
  <c r="O474" i="33" s="1"/>
  <c r="N474" i="33" a="1"/>
  <c r="N474" i="33" s="1"/>
  <c r="AB473" i="33" a="1"/>
  <c r="AB473" i="33" s="1"/>
  <c r="AA473" i="33" a="1"/>
  <c r="AA473" i="33" s="1"/>
  <c r="Z473" i="33" a="1"/>
  <c r="Z473" i="33" s="1"/>
  <c r="Y473" i="33" a="1"/>
  <c r="Y473" i="33" s="1"/>
  <c r="W473" i="33" a="1"/>
  <c r="W473" i="33" s="1"/>
  <c r="X473" i="33" s="1"/>
  <c r="V473" i="33" a="1"/>
  <c r="V473" i="33" s="1"/>
  <c r="U473" i="33" a="1"/>
  <c r="U473" i="33" s="1"/>
  <c r="T473" i="33" a="1"/>
  <c r="T473" i="33" s="1"/>
  <c r="S473" i="33" a="1"/>
  <c r="S473" i="33" s="1"/>
  <c r="R473" i="33" a="1"/>
  <c r="R473" i="33" s="1"/>
  <c r="Q473" i="33" a="1"/>
  <c r="Q473" i="33" s="1"/>
  <c r="P473" i="33" a="1"/>
  <c r="P473" i="33" s="1"/>
  <c r="O473" i="33" a="1"/>
  <c r="O473" i="33" s="1"/>
  <c r="N473" i="33" a="1"/>
  <c r="N473" i="33" s="1"/>
  <c r="AB472" i="33" a="1"/>
  <c r="AB472" i="33" s="1"/>
  <c r="AA472" i="33" a="1"/>
  <c r="AA472" i="33" s="1"/>
  <c r="Z472" i="33" a="1"/>
  <c r="Z472" i="33" s="1"/>
  <c r="Y472" i="33" a="1"/>
  <c r="Y472" i="33" s="1"/>
  <c r="W472" i="33" a="1"/>
  <c r="W472" i="33" s="1"/>
  <c r="X472" i="33" s="1"/>
  <c r="V472" i="33" a="1"/>
  <c r="V472" i="33" s="1"/>
  <c r="U472" i="33" a="1"/>
  <c r="U472" i="33" s="1"/>
  <c r="T472" i="33" a="1"/>
  <c r="T472" i="33" s="1"/>
  <c r="S472" i="33" a="1"/>
  <c r="S472" i="33" s="1"/>
  <c r="R472" i="33" a="1"/>
  <c r="R472" i="33" s="1"/>
  <c r="Q472" i="33" a="1"/>
  <c r="Q472" i="33" s="1"/>
  <c r="P472" i="33" a="1"/>
  <c r="P472" i="33" s="1"/>
  <c r="O472" i="33" a="1"/>
  <c r="O472" i="33" s="1"/>
  <c r="N472" i="33" a="1"/>
  <c r="N472" i="33" s="1"/>
  <c r="AB471" i="33" a="1"/>
  <c r="AB471" i="33" s="1"/>
  <c r="AA471" i="33" a="1"/>
  <c r="AA471" i="33" s="1"/>
  <c r="Z471" i="33" a="1"/>
  <c r="Z471" i="33" s="1"/>
  <c r="Y471" i="33" a="1"/>
  <c r="Y471" i="33" s="1"/>
  <c r="W471" i="33" a="1"/>
  <c r="W471" i="33" s="1"/>
  <c r="X471" i="33" s="1"/>
  <c r="V471" i="33" a="1"/>
  <c r="V471" i="33" s="1"/>
  <c r="U471" i="33" a="1"/>
  <c r="U471" i="33" s="1"/>
  <c r="T471" i="33" a="1"/>
  <c r="T471" i="33" s="1"/>
  <c r="S471" i="33" a="1"/>
  <c r="S471" i="33" s="1"/>
  <c r="R471" i="33" a="1"/>
  <c r="R471" i="33" s="1"/>
  <c r="Q471" i="33" a="1"/>
  <c r="Q471" i="33" s="1"/>
  <c r="P471" i="33" a="1"/>
  <c r="P471" i="33" s="1"/>
  <c r="O471" i="33" a="1"/>
  <c r="O471" i="33" s="1"/>
  <c r="N471" i="33" a="1"/>
  <c r="N471" i="33" s="1"/>
  <c r="AB470" i="33" a="1"/>
  <c r="AB470" i="33" s="1"/>
  <c r="AA470" i="33" a="1"/>
  <c r="AA470" i="33" s="1"/>
  <c r="Z470" i="33" a="1"/>
  <c r="Z470" i="33" s="1"/>
  <c r="Y470" i="33" a="1"/>
  <c r="Y470" i="33" s="1"/>
  <c r="W470" i="33" a="1"/>
  <c r="W470" i="33" s="1"/>
  <c r="X470" i="33" s="1"/>
  <c r="V470" i="33" a="1"/>
  <c r="V470" i="33" s="1"/>
  <c r="U470" i="33" a="1"/>
  <c r="U470" i="33" s="1"/>
  <c r="T470" i="33" a="1"/>
  <c r="T470" i="33" s="1"/>
  <c r="S470" i="33" a="1"/>
  <c r="S470" i="33" s="1"/>
  <c r="R470" i="33" a="1"/>
  <c r="R470" i="33" s="1"/>
  <c r="Q470" i="33" a="1"/>
  <c r="Q470" i="33" s="1"/>
  <c r="P470" i="33" a="1"/>
  <c r="P470" i="33" s="1"/>
  <c r="O470" i="33" a="1"/>
  <c r="O470" i="33" s="1"/>
  <c r="N470" i="33" a="1"/>
  <c r="N470" i="33" s="1"/>
  <c r="AB469" i="33" a="1"/>
  <c r="AB469" i="33" s="1"/>
  <c r="AA469" i="33" a="1"/>
  <c r="AA469" i="33" s="1"/>
  <c r="Z469" i="33" a="1"/>
  <c r="Z469" i="33" s="1"/>
  <c r="Y469" i="33" a="1"/>
  <c r="Y469" i="33" s="1"/>
  <c r="W469" i="33" a="1"/>
  <c r="W469" i="33" s="1"/>
  <c r="X469" i="33" s="1"/>
  <c r="V469" i="33" a="1"/>
  <c r="V469" i="33" s="1"/>
  <c r="U469" i="33" a="1"/>
  <c r="U469" i="33" s="1"/>
  <c r="T469" i="33" a="1"/>
  <c r="T469" i="33" s="1"/>
  <c r="S469" i="33" a="1"/>
  <c r="S469" i="33" s="1"/>
  <c r="R469" i="33" a="1"/>
  <c r="R469" i="33" s="1"/>
  <c r="Q469" i="33" a="1"/>
  <c r="Q469" i="33" s="1"/>
  <c r="P469" i="33" a="1"/>
  <c r="P469" i="33" s="1"/>
  <c r="O469" i="33" a="1"/>
  <c r="O469" i="33" s="1"/>
  <c r="N469" i="33" a="1"/>
  <c r="N469" i="33" s="1"/>
  <c r="AB468" i="33" a="1"/>
  <c r="AB468" i="33" s="1"/>
  <c r="AA468" i="33" a="1"/>
  <c r="AA468" i="33" s="1"/>
  <c r="Z468" i="33" a="1"/>
  <c r="Z468" i="33" s="1"/>
  <c r="Y468" i="33" a="1"/>
  <c r="Y468" i="33" s="1"/>
  <c r="W468" i="33" a="1"/>
  <c r="W468" i="33" s="1"/>
  <c r="X468" i="33" s="1"/>
  <c r="V468" i="33" a="1"/>
  <c r="V468" i="33" s="1"/>
  <c r="U468" i="33" a="1"/>
  <c r="U468" i="33" s="1"/>
  <c r="T468" i="33" a="1"/>
  <c r="T468" i="33" s="1"/>
  <c r="S468" i="33" a="1"/>
  <c r="S468" i="33" s="1"/>
  <c r="R468" i="33" a="1"/>
  <c r="R468" i="33" s="1"/>
  <c r="Q468" i="33" a="1"/>
  <c r="Q468" i="33" s="1"/>
  <c r="P468" i="33" a="1"/>
  <c r="P468" i="33" s="1"/>
  <c r="O468" i="33" a="1"/>
  <c r="O468" i="33" s="1"/>
  <c r="N468" i="33" a="1"/>
  <c r="N468" i="33" s="1"/>
  <c r="AB467" i="33" a="1"/>
  <c r="AB467" i="33" s="1"/>
  <c r="AA467" i="33" a="1"/>
  <c r="AA467" i="33" s="1"/>
  <c r="Z467" i="33" a="1"/>
  <c r="Z467" i="33" s="1"/>
  <c r="Y467" i="33" a="1"/>
  <c r="Y467" i="33" s="1"/>
  <c r="W467" i="33" a="1"/>
  <c r="W467" i="33" s="1"/>
  <c r="X467" i="33" s="1"/>
  <c r="V467" i="33" a="1"/>
  <c r="V467" i="33" s="1"/>
  <c r="U467" i="33" a="1"/>
  <c r="U467" i="33" s="1"/>
  <c r="T467" i="33" a="1"/>
  <c r="T467" i="33" s="1"/>
  <c r="S467" i="33" a="1"/>
  <c r="S467" i="33" s="1"/>
  <c r="R467" i="33" a="1"/>
  <c r="R467" i="33" s="1"/>
  <c r="Q467" i="33" a="1"/>
  <c r="Q467" i="33" s="1"/>
  <c r="P467" i="33" a="1"/>
  <c r="P467" i="33" s="1"/>
  <c r="O467" i="33" a="1"/>
  <c r="O467" i="33" s="1"/>
  <c r="N467" i="33" a="1"/>
  <c r="N467" i="33" s="1"/>
  <c r="AB466" i="33" a="1"/>
  <c r="AB466" i="33" s="1"/>
  <c r="AA466" i="33" a="1"/>
  <c r="AA466" i="33" s="1"/>
  <c r="Z466" i="33" a="1"/>
  <c r="Z466" i="33" s="1"/>
  <c r="Y466" i="33" a="1"/>
  <c r="Y466" i="33" s="1"/>
  <c r="W466" i="33" a="1"/>
  <c r="W466" i="33" s="1"/>
  <c r="X466" i="33" s="1"/>
  <c r="V466" i="33" a="1"/>
  <c r="V466" i="33" s="1"/>
  <c r="U466" i="33" a="1"/>
  <c r="U466" i="33" s="1"/>
  <c r="T466" i="33" a="1"/>
  <c r="T466" i="33" s="1"/>
  <c r="S466" i="33" a="1"/>
  <c r="S466" i="33" s="1"/>
  <c r="R466" i="33" a="1"/>
  <c r="R466" i="33" s="1"/>
  <c r="Q466" i="33" a="1"/>
  <c r="Q466" i="33" s="1"/>
  <c r="P466" i="33" a="1"/>
  <c r="P466" i="33" s="1"/>
  <c r="O466" i="33" a="1"/>
  <c r="O466" i="33" s="1"/>
  <c r="N466" i="33" a="1"/>
  <c r="N466" i="33" s="1"/>
  <c r="AB465" i="33" a="1"/>
  <c r="AB465" i="33" s="1"/>
  <c r="AA465" i="33" a="1"/>
  <c r="AA465" i="33" s="1"/>
  <c r="Z465" i="33" a="1"/>
  <c r="Z465" i="33" s="1"/>
  <c r="Y465" i="33" a="1"/>
  <c r="Y465" i="33" s="1"/>
  <c r="W465" i="33" a="1"/>
  <c r="W465" i="33" s="1"/>
  <c r="X465" i="33" s="1"/>
  <c r="V465" i="33" a="1"/>
  <c r="V465" i="33" s="1"/>
  <c r="U465" i="33" a="1"/>
  <c r="U465" i="33" s="1"/>
  <c r="T465" i="33" a="1"/>
  <c r="T465" i="33" s="1"/>
  <c r="S465" i="33" a="1"/>
  <c r="S465" i="33" s="1"/>
  <c r="R465" i="33" a="1"/>
  <c r="R465" i="33" s="1"/>
  <c r="Q465" i="33" a="1"/>
  <c r="Q465" i="33" s="1"/>
  <c r="P465" i="33" a="1"/>
  <c r="P465" i="33" s="1"/>
  <c r="O465" i="33" a="1"/>
  <c r="O465" i="33" s="1"/>
  <c r="N465" i="33" a="1"/>
  <c r="N465" i="33" s="1"/>
  <c r="AB464" i="33" a="1"/>
  <c r="AB464" i="33" s="1"/>
  <c r="AA464" i="33" a="1"/>
  <c r="AA464" i="33" s="1"/>
  <c r="Z464" i="33" a="1"/>
  <c r="Z464" i="33" s="1"/>
  <c r="Y464" i="33" a="1"/>
  <c r="Y464" i="33" s="1"/>
  <c r="W464" i="33" a="1"/>
  <c r="W464" i="33" s="1"/>
  <c r="X464" i="33" s="1"/>
  <c r="V464" i="33" a="1"/>
  <c r="V464" i="33" s="1"/>
  <c r="U464" i="33" a="1"/>
  <c r="U464" i="33" s="1"/>
  <c r="T464" i="33" a="1"/>
  <c r="T464" i="33" s="1"/>
  <c r="S464" i="33" a="1"/>
  <c r="S464" i="33" s="1"/>
  <c r="R464" i="33" a="1"/>
  <c r="R464" i="33" s="1"/>
  <c r="Q464" i="33" a="1"/>
  <c r="Q464" i="33" s="1"/>
  <c r="P464" i="33" a="1"/>
  <c r="P464" i="33" s="1"/>
  <c r="O464" i="33" a="1"/>
  <c r="O464" i="33" s="1"/>
  <c r="N464" i="33" a="1"/>
  <c r="N464" i="33" s="1"/>
  <c r="AB463" i="33" a="1"/>
  <c r="AB463" i="33" s="1"/>
  <c r="AA463" i="33" a="1"/>
  <c r="AA463" i="33" s="1"/>
  <c r="Z463" i="33" a="1"/>
  <c r="Z463" i="33" s="1"/>
  <c r="Y463" i="33" a="1"/>
  <c r="Y463" i="33" s="1"/>
  <c r="W463" i="33" a="1"/>
  <c r="W463" i="33" s="1"/>
  <c r="X463" i="33" s="1"/>
  <c r="V463" i="33" a="1"/>
  <c r="V463" i="33" s="1"/>
  <c r="U463" i="33" a="1"/>
  <c r="U463" i="33" s="1"/>
  <c r="T463" i="33" a="1"/>
  <c r="T463" i="33" s="1"/>
  <c r="S463" i="33" a="1"/>
  <c r="S463" i="33" s="1"/>
  <c r="R463" i="33" a="1"/>
  <c r="R463" i="33" s="1"/>
  <c r="Q463" i="33" a="1"/>
  <c r="Q463" i="33" s="1"/>
  <c r="P463" i="33" a="1"/>
  <c r="P463" i="33" s="1"/>
  <c r="O463" i="33" a="1"/>
  <c r="O463" i="33" s="1"/>
  <c r="N463" i="33" a="1"/>
  <c r="N463" i="33" s="1"/>
  <c r="AB462" i="33" a="1"/>
  <c r="AB462" i="33" s="1"/>
  <c r="AA462" i="33" a="1"/>
  <c r="AA462" i="33" s="1"/>
  <c r="Z462" i="33" a="1"/>
  <c r="Z462" i="33" s="1"/>
  <c r="Y462" i="33" a="1"/>
  <c r="Y462" i="33" s="1"/>
  <c r="W462" i="33" a="1"/>
  <c r="W462" i="33" s="1"/>
  <c r="X462" i="33" s="1"/>
  <c r="V462" i="33" a="1"/>
  <c r="V462" i="33" s="1"/>
  <c r="U462" i="33" a="1"/>
  <c r="U462" i="33" s="1"/>
  <c r="T462" i="33" a="1"/>
  <c r="T462" i="33" s="1"/>
  <c r="S462" i="33" a="1"/>
  <c r="S462" i="33" s="1"/>
  <c r="R462" i="33" a="1"/>
  <c r="R462" i="33" s="1"/>
  <c r="Q462" i="33" a="1"/>
  <c r="Q462" i="33" s="1"/>
  <c r="P462" i="33" a="1"/>
  <c r="P462" i="33" s="1"/>
  <c r="O462" i="33" a="1"/>
  <c r="O462" i="33" s="1"/>
  <c r="N462" i="33" a="1"/>
  <c r="N462" i="33" s="1"/>
  <c r="AB461" i="33" a="1"/>
  <c r="AB461" i="33" s="1"/>
  <c r="AA461" i="33" a="1"/>
  <c r="AA461" i="33" s="1"/>
  <c r="Z461" i="33" a="1"/>
  <c r="Z461" i="33" s="1"/>
  <c r="Y461" i="33" a="1"/>
  <c r="Y461" i="33" s="1"/>
  <c r="W461" i="33" a="1"/>
  <c r="W461" i="33" s="1"/>
  <c r="X461" i="33" s="1"/>
  <c r="V461" i="33" a="1"/>
  <c r="V461" i="33" s="1"/>
  <c r="U461" i="33" a="1"/>
  <c r="U461" i="33" s="1"/>
  <c r="T461" i="33" a="1"/>
  <c r="T461" i="33" s="1"/>
  <c r="S461" i="33" a="1"/>
  <c r="S461" i="33" s="1"/>
  <c r="R461" i="33" a="1"/>
  <c r="R461" i="33" s="1"/>
  <c r="Q461" i="33" a="1"/>
  <c r="Q461" i="33" s="1"/>
  <c r="P461" i="33" a="1"/>
  <c r="P461" i="33" s="1"/>
  <c r="O461" i="33" a="1"/>
  <c r="O461" i="33" s="1"/>
  <c r="N461" i="33" a="1"/>
  <c r="N461" i="33" s="1"/>
  <c r="AB460" i="33" a="1"/>
  <c r="AB460" i="33" s="1"/>
  <c r="AA460" i="33" a="1"/>
  <c r="AA460" i="33" s="1"/>
  <c r="Z460" i="33" a="1"/>
  <c r="Z460" i="33" s="1"/>
  <c r="Y460" i="33" a="1"/>
  <c r="Y460" i="33" s="1"/>
  <c r="W460" i="33" a="1"/>
  <c r="W460" i="33" s="1"/>
  <c r="X460" i="33" s="1"/>
  <c r="V460" i="33" a="1"/>
  <c r="V460" i="33" s="1"/>
  <c r="U460" i="33" a="1"/>
  <c r="U460" i="33" s="1"/>
  <c r="T460" i="33" a="1"/>
  <c r="T460" i="33" s="1"/>
  <c r="S460" i="33" a="1"/>
  <c r="S460" i="33" s="1"/>
  <c r="R460" i="33" a="1"/>
  <c r="R460" i="33" s="1"/>
  <c r="Q460" i="33" a="1"/>
  <c r="Q460" i="33" s="1"/>
  <c r="P460" i="33" a="1"/>
  <c r="P460" i="33" s="1"/>
  <c r="O460" i="33" a="1"/>
  <c r="O460" i="33" s="1"/>
  <c r="N460" i="33" a="1"/>
  <c r="N460" i="33" s="1"/>
  <c r="AB459" i="33" a="1"/>
  <c r="AB459" i="33" s="1"/>
  <c r="AA459" i="33" a="1"/>
  <c r="AA459" i="33" s="1"/>
  <c r="Z459" i="33" a="1"/>
  <c r="Z459" i="33" s="1"/>
  <c r="Y459" i="33" a="1"/>
  <c r="Y459" i="33" s="1"/>
  <c r="W459" i="33" a="1"/>
  <c r="W459" i="33" s="1"/>
  <c r="X459" i="33" s="1"/>
  <c r="V459" i="33" a="1"/>
  <c r="V459" i="33" s="1"/>
  <c r="U459" i="33" a="1"/>
  <c r="U459" i="33" s="1"/>
  <c r="T459" i="33" a="1"/>
  <c r="T459" i="33" s="1"/>
  <c r="S459" i="33" a="1"/>
  <c r="S459" i="33" s="1"/>
  <c r="R459" i="33" a="1"/>
  <c r="R459" i="33" s="1"/>
  <c r="Q459" i="33" a="1"/>
  <c r="Q459" i="33" s="1"/>
  <c r="P459" i="33" a="1"/>
  <c r="P459" i="33" s="1"/>
  <c r="O459" i="33" a="1"/>
  <c r="O459" i="33" s="1"/>
  <c r="N459" i="33" a="1"/>
  <c r="N459" i="33" s="1"/>
  <c r="AB458" i="33" a="1"/>
  <c r="AB458" i="33" s="1"/>
  <c r="AA458" i="33" a="1"/>
  <c r="AA458" i="33" s="1"/>
  <c r="Z458" i="33" a="1"/>
  <c r="Z458" i="33" s="1"/>
  <c r="Y458" i="33" a="1"/>
  <c r="Y458" i="33" s="1"/>
  <c r="W458" i="33" a="1"/>
  <c r="W458" i="33" s="1"/>
  <c r="X458" i="33" s="1"/>
  <c r="V458" i="33" a="1"/>
  <c r="V458" i="33" s="1"/>
  <c r="U458" i="33" a="1"/>
  <c r="U458" i="33" s="1"/>
  <c r="T458" i="33" a="1"/>
  <c r="T458" i="33" s="1"/>
  <c r="S458" i="33" a="1"/>
  <c r="S458" i="33" s="1"/>
  <c r="R458" i="33" a="1"/>
  <c r="R458" i="33" s="1"/>
  <c r="Q458" i="33" a="1"/>
  <c r="Q458" i="33" s="1"/>
  <c r="P458" i="33" a="1"/>
  <c r="P458" i="33" s="1"/>
  <c r="O458" i="33" a="1"/>
  <c r="O458" i="33" s="1"/>
  <c r="N458" i="33" a="1"/>
  <c r="N458" i="33" s="1"/>
  <c r="AB457" i="33" a="1"/>
  <c r="AB457" i="33" s="1"/>
  <c r="AA457" i="33" a="1"/>
  <c r="AA457" i="33" s="1"/>
  <c r="Z457" i="33" a="1"/>
  <c r="Z457" i="33" s="1"/>
  <c r="Y457" i="33" a="1"/>
  <c r="Y457" i="33" s="1"/>
  <c r="W457" i="33" a="1"/>
  <c r="W457" i="33" s="1"/>
  <c r="X457" i="33" s="1"/>
  <c r="V457" i="33" a="1"/>
  <c r="V457" i="33" s="1"/>
  <c r="U457" i="33" a="1"/>
  <c r="U457" i="33" s="1"/>
  <c r="T457" i="33" a="1"/>
  <c r="T457" i="33" s="1"/>
  <c r="S457" i="33" a="1"/>
  <c r="S457" i="33" s="1"/>
  <c r="R457" i="33" a="1"/>
  <c r="R457" i="33" s="1"/>
  <c r="Q457" i="33" a="1"/>
  <c r="Q457" i="33" s="1"/>
  <c r="P457" i="33" a="1"/>
  <c r="P457" i="33" s="1"/>
  <c r="O457" i="33" a="1"/>
  <c r="O457" i="33" s="1"/>
  <c r="N457" i="33" a="1"/>
  <c r="N457" i="33" s="1"/>
  <c r="AB456" i="33" a="1"/>
  <c r="AB456" i="33" s="1"/>
  <c r="AA456" i="33" a="1"/>
  <c r="AA456" i="33" s="1"/>
  <c r="Z456" i="33" a="1"/>
  <c r="Z456" i="33" s="1"/>
  <c r="Y456" i="33" a="1"/>
  <c r="Y456" i="33" s="1"/>
  <c r="W456" i="33" a="1"/>
  <c r="W456" i="33" s="1"/>
  <c r="X456" i="33" s="1"/>
  <c r="V456" i="33" a="1"/>
  <c r="V456" i="33" s="1"/>
  <c r="U456" i="33" a="1"/>
  <c r="U456" i="33" s="1"/>
  <c r="T456" i="33" a="1"/>
  <c r="T456" i="33" s="1"/>
  <c r="S456" i="33" a="1"/>
  <c r="S456" i="33" s="1"/>
  <c r="R456" i="33" a="1"/>
  <c r="R456" i="33" s="1"/>
  <c r="Q456" i="33" a="1"/>
  <c r="Q456" i="33" s="1"/>
  <c r="P456" i="33" a="1"/>
  <c r="P456" i="33" s="1"/>
  <c r="O456" i="33" a="1"/>
  <c r="O456" i="33" s="1"/>
  <c r="N456" i="33" a="1"/>
  <c r="N456" i="33" s="1"/>
  <c r="AB455" i="33" a="1"/>
  <c r="AB455" i="33" s="1"/>
  <c r="AA455" i="33" a="1"/>
  <c r="AA455" i="33" s="1"/>
  <c r="Z455" i="33" a="1"/>
  <c r="Z455" i="33" s="1"/>
  <c r="Y455" i="33" a="1"/>
  <c r="Y455" i="33" s="1"/>
  <c r="W455" i="33" a="1"/>
  <c r="W455" i="33" s="1"/>
  <c r="X455" i="33" s="1"/>
  <c r="V455" i="33" a="1"/>
  <c r="V455" i="33" s="1"/>
  <c r="U455" i="33" a="1"/>
  <c r="U455" i="33" s="1"/>
  <c r="T455" i="33" a="1"/>
  <c r="T455" i="33" s="1"/>
  <c r="S455" i="33" a="1"/>
  <c r="S455" i="33" s="1"/>
  <c r="R455" i="33" a="1"/>
  <c r="R455" i="33" s="1"/>
  <c r="Q455" i="33" a="1"/>
  <c r="Q455" i="33" s="1"/>
  <c r="P455" i="33" a="1"/>
  <c r="P455" i="33" s="1"/>
  <c r="O455" i="33" a="1"/>
  <c r="O455" i="33" s="1"/>
  <c r="N455" i="33" a="1"/>
  <c r="N455" i="33" s="1"/>
  <c r="AB454" i="33" a="1"/>
  <c r="AB454" i="33" s="1"/>
  <c r="AA454" i="33" a="1"/>
  <c r="AA454" i="33" s="1"/>
  <c r="Z454" i="33" a="1"/>
  <c r="Z454" i="33" s="1"/>
  <c r="Y454" i="33" a="1"/>
  <c r="Y454" i="33" s="1"/>
  <c r="W454" i="33" a="1"/>
  <c r="W454" i="33" s="1"/>
  <c r="X454" i="33" s="1"/>
  <c r="V454" i="33" a="1"/>
  <c r="V454" i="33" s="1"/>
  <c r="U454" i="33" a="1"/>
  <c r="U454" i="33" s="1"/>
  <c r="T454" i="33" a="1"/>
  <c r="T454" i="33" s="1"/>
  <c r="S454" i="33" a="1"/>
  <c r="S454" i="33" s="1"/>
  <c r="R454" i="33" a="1"/>
  <c r="R454" i="33" s="1"/>
  <c r="Q454" i="33" a="1"/>
  <c r="Q454" i="33" s="1"/>
  <c r="P454" i="33" a="1"/>
  <c r="P454" i="33" s="1"/>
  <c r="O454" i="33" a="1"/>
  <c r="O454" i="33" s="1"/>
  <c r="N454" i="33" a="1"/>
  <c r="N454" i="33" s="1"/>
  <c r="AB453" i="33" a="1"/>
  <c r="AB453" i="33" s="1"/>
  <c r="AA453" i="33" a="1"/>
  <c r="AA453" i="33" s="1"/>
  <c r="Z453" i="33" a="1"/>
  <c r="Z453" i="33" s="1"/>
  <c r="Y453" i="33" a="1"/>
  <c r="Y453" i="33" s="1"/>
  <c r="W453" i="33" a="1"/>
  <c r="W453" i="33" s="1"/>
  <c r="X453" i="33" s="1"/>
  <c r="V453" i="33" a="1"/>
  <c r="V453" i="33" s="1"/>
  <c r="U453" i="33" a="1"/>
  <c r="U453" i="33" s="1"/>
  <c r="T453" i="33" a="1"/>
  <c r="T453" i="33" s="1"/>
  <c r="S453" i="33" a="1"/>
  <c r="S453" i="33" s="1"/>
  <c r="R453" i="33" a="1"/>
  <c r="R453" i="33" s="1"/>
  <c r="Q453" i="33" a="1"/>
  <c r="Q453" i="33" s="1"/>
  <c r="P453" i="33" a="1"/>
  <c r="P453" i="33" s="1"/>
  <c r="O453" i="33" a="1"/>
  <c r="O453" i="33" s="1"/>
  <c r="N453" i="33" a="1"/>
  <c r="N453" i="33" s="1"/>
  <c r="AB452" i="33" a="1"/>
  <c r="AB452" i="33" s="1"/>
  <c r="AA452" i="33" a="1"/>
  <c r="AA452" i="33" s="1"/>
  <c r="Z452" i="33" a="1"/>
  <c r="Z452" i="33" s="1"/>
  <c r="Y452" i="33" a="1"/>
  <c r="Y452" i="33" s="1"/>
  <c r="W452" i="33" a="1"/>
  <c r="W452" i="33" s="1"/>
  <c r="X452" i="33" s="1"/>
  <c r="V452" i="33" a="1"/>
  <c r="V452" i="33" s="1"/>
  <c r="U452" i="33" a="1"/>
  <c r="U452" i="33" s="1"/>
  <c r="T452" i="33" a="1"/>
  <c r="T452" i="33" s="1"/>
  <c r="S452" i="33" a="1"/>
  <c r="S452" i="33" s="1"/>
  <c r="R452" i="33" a="1"/>
  <c r="R452" i="33" s="1"/>
  <c r="Q452" i="33" a="1"/>
  <c r="Q452" i="33" s="1"/>
  <c r="P452" i="33" a="1"/>
  <c r="P452" i="33" s="1"/>
  <c r="O452" i="33" a="1"/>
  <c r="O452" i="33" s="1"/>
  <c r="N452" i="33" a="1"/>
  <c r="N452" i="33" s="1"/>
  <c r="AB451" i="33" a="1"/>
  <c r="AB451" i="33" s="1"/>
  <c r="AA451" i="33" a="1"/>
  <c r="AA451" i="33" s="1"/>
  <c r="Z451" i="33" a="1"/>
  <c r="Z451" i="33" s="1"/>
  <c r="Y451" i="33" a="1"/>
  <c r="Y451" i="33" s="1"/>
  <c r="W451" i="33" a="1"/>
  <c r="W451" i="33" s="1"/>
  <c r="X451" i="33" s="1"/>
  <c r="V451" i="33" a="1"/>
  <c r="V451" i="33" s="1"/>
  <c r="U451" i="33" a="1"/>
  <c r="U451" i="33" s="1"/>
  <c r="T451" i="33" a="1"/>
  <c r="T451" i="33" s="1"/>
  <c r="S451" i="33" a="1"/>
  <c r="S451" i="33" s="1"/>
  <c r="R451" i="33" a="1"/>
  <c r="R451" i="33" s="1"/>
  <c r="Q451" i="33" a="1"/>
  <c r="Q451" i="33" s="1"/>
  <c r="P451" i="33" a="1"/>
  <c r="P451" i="33" s="1"/>
  <c r="O451" i="33" a="1"/>
  <c r="O451" i="33" s="1"/>
  <c r="N451" i="33" a="1"/>
  <c r="N451" i="33" s="1"/>
  <c r="AB450" i="33" a="1"/>
  <c r="AB450" i="33" s="1"/>
  <c r="AA450" i="33" a="1"/>
  <c r="AA450" i="33" s="1"/>
  <c r="Z450" i="33" a="1"/>
  <c r="Z450" i="33" s="1"/>
  <c r="Y450" i="33" a="1"/>
  <c r="Y450" i="33" s="1"/>
  <c r="W450" i="33" a="1"/>
  <c r="W450" i="33" s="1"/>
  <c r="X450" i="33" s="1"/>
  <c r="V450" i="33" a="1"/>
  <c r="V450" i="33" s="1"/>
  <c r="U450" i="33" a="1"/>
  <c r="U450" i="33" s="1"/>
  <c r="T450" i="33" a="1"/>
  <c r="T450" i="33" s="1"/>
  <c r="S450" i="33" a="1"/>
  <c r="S450" i="33" s="1"/>
  <c r="R450" i="33" a="1"/>
  <c r="R450" i="33" s="1"/>
  <c r="Q450" i="33" a="1"/>
  <c r="Q450" i="33" s="1"/>
  <c r="P450" i="33" a="1"/>
  <c r="P450" i="33" s="1"/>
  <c r="O450" i="33" a="1"/>
  <c r="O450" i="33" s="1"/>
  <c r="N450" i="33" a="1"/>
  <c r="N450" i="33" s="1"/>
  <c r="AB449" i="33" a="1"/>
  <c r="AB449" i="33" s="1"/>
  <c r="AA449" i="33" a="1"/>
  <c r="AA449" i="33" s="1"/>
  <c r="Z449" i="33" a="1"/>
  <c r="Z449" i="33" s="1"/>
  <c r="Y449" i="33" a="1"/>
  <c r="Y449" i="33" s="1"/>
  <c r="W449" i="33" a="1"/>
  <c r="W449" i="33" s="1"/>
  <c r="X449" i="33" s="1"/>
  <c r="V449" i="33" a="1"/>
  <c r="V449" i="33" s="1"/>
  <c r="U449" i="33" a="1"/>
  <c r="U449" i="33" s="1"/>
  <c r="T449" i="33" a="1"/>
  <c r="T449" i="33" s="1"/>
  <c r="S449" i="33" a="1"/>
  <c r="S449" i="33" s="1"/>
  <c r="R449" i="33" a="1"/>
  <c r="R449" i="33" s="1"/>
  <c r="Q449" i="33" a="1"/>
  <c r="Q449" i="33" s="1"/>
  <c r="P449" i="33" a="1"/>
  <c r="P449" i="33" s="1"/>
  <c r="O449" i="33" a="1"/>
  <c r="O449" i="33" s="1"/>
  <c r="N449" i="33" a="1"/>
  <c r="N449" i="33" s="1"/>
  <c r="AB448" i="33" a="1"/>
  <c r="AB448" i="33" s="1"/>
  <c r="AA448" i="33" a="1"/>
  <c r="AA448" i="33" s="1"/>
  <c r="Z448" i="33" a="1"/>
  <c r="Z448" i="33" s="1"/>
  <c r="Y448" i="33" a="1"/>
  <c r="Y448" i="33" s="1"/>
  <c r="W448" i="33" a="1"/>
  <c r="W448" i="33" s="1"/>
  <c r="X448" i="33" s="1"/>
  <c r="V448" i="33" a="1"/>
  <c r="V448" i="33" s="1"/>
  <c r="U448" i="33" a="1"/>
  <c r="U448" i="33" s="1"/>
  <c r="T448" i="33" a="1"/>
  <c r="T448" i="33" s="1"/>
  <c r="S448" i="33" a="1"/>
  <c r="S448" i="33" s="1"/>
  <c r="R448" i="33" a="1"/>
  <c r="R448" i="33" s="1"/>
  <c r="Q448" i="33" a="1"/>
  <c r="Q448" i="33" s="1"/>
  <c r="P448" i="33" a="1"/>
  <c r="P448" i="33" s="1"/>
  <c r="O448" i="33" a="1"/>
  <c r="O448" i="33" s="1"/>
  <c r="N448" i="33" a="1"/>
  <c r="N448" i="33" s="1"/>
  <c r="AB447" i="33" a="1"/>
  <c r="AB447" i="33" s="1"/>
  <c r="AA447" i="33" a="1"/>
  <c r="AA447" i="33" s="1"/>
  <c r="Z447" i="33" a="1"/>
  <c r="Z447" i="33" s="1"/>
  <c r="Y447" i="33" a="1"/>
  <c r="Y447" i="33" s="1"/>
  <c r="W447" i="33" a="1"/>
  <c r="W447" i="33" s="1"/>
  <c r="X447" i="33" s="1"/>
  <c r="V447" i="33" a="1"/>
  <c r="V447" i="33" s="1"/>
  <c r="U447" i="33" a="1"/>
  <c r="U447" i="33" s="1"/>
  <c r="T447" i="33" a="1"/>
  <c r="T447" i="33" s="1"/>
  <c r="S447" i="33" a="1"/>
  <c r="S447" i="33" s="1"/>
  <c r="R447" i="33" a="1"/>
  <c r="R447" i="33" s="1"/>
  <c r="Q447" i="33" a="1"/>
  <c r="Q447" i="33" s="1"/>
  <c r="P447" i="33" a="1"/>
  <c r="P447" i="33" s="1"/>
  <c r="O447" i="33" a="1"/>
  <c r="O447" i="33" s="1"/>
  <c r="N447" i="33" a="1"/>
  <c r="N447" i="33" s="1"/>
  <c r="AB446" i="33" a="1"/>
  <c r="AB446" i="33" s="1"/>
  <c r="AA446" i="33" a="1"/>
  <c r="AA446" i="33" s="1"/>
  <c r="Z446" i="33" a="1"/>
  <c r="Z446" i="33" s="1"/>
  <c r="Y446" i="33" a="1"/>
  <c r="Y446" i="33" s="1"/>
  <c r="W446" i="33" a="1"/>
  <c r="W446" i="33" s="1"/>
  <c r="X446" i="33" s="1"/>
  <c r="V446" i="33" a="1"/>
  <c r="V446" i="33" s="1"/>
  <c r="U446" i="33" a="1"/>
  <c r="U446" i="33" s="1"/>
  <c r="T446" i="33" a="1"/>
  <c r="T446" i="33" s="1"/>
  <c r="S446" i="33" a="1"/>
  <c r="S446" i="33" s="1"/>
  <c r="R446" i="33" a="1"/>
  <c r="R446" i="33" s="1"/>
  <c r="Q446" i="33" a="1"/>
  <c r="Q446" i="33" s="1"/>
  <c r="P446" i="33" a="1"/>
  <c r="P446" i="33" s="1"/>
  <c r="O446" i="33" a="1"/>
  <c r="O446" i="33" s="1"/>
  <c r="N446" i="33" a="1"/>
  <c r="N446" i="33" s="1"/>
  <c r="AB445" i="33" a="1"/>
  <c r="AB445" i="33" s="1"/>
  <c r="AA445" i="33" a="1"/>
  <c r="AA445" i="33" s="1"/>
  <c r="Z445" i="33" a="1"/>
  <c r="Z445" i="33" s="1"/>
  <c r="Y445" i="33" a="1"/>
  <c r="Y445" i="33" s="1"/>
  <c r="W445" i="33" a="1"/>
  <c r="W445" i="33" s="1"/>
  <c r="X445" i="33" s="1"/>
  <c r="V445" i="33" a="1"/>
  <c r="V445" i="33" s="1"/>
  <c r="U445" i="33" a="1"/>
  <c r="U445" i="33" s="1"/>
  <c r="T445" i="33" a="1"/>
  <c r="T445" i="33" s="1"/>
  <c r="S445" i="33" a="1"/>
  <c r="S445" i="33" s="1"/>
  <c r="R445" i="33" a="1"/>
  <c r="R445" i="33" s="1"/>
  <c r="Q445" i="33" a="1"/>
  <c r="Q445" i="33" s="1"/>
  <c r="P445" i="33" a="1"/>
  <c r="P445" i="33" s="1"/>
  <c r="O445" i="33" a="1"/>
  <c r="O445" i="33" s="1"/>
  <c r="N445" i="33" a="1"/>
  <c r="N445" i="33" s="1"/>
  <c r="AB444" i="33" a="1"/>
  <c r="AB444" i="33" s="1"/>
  <c r="AA444" i="33" a="1"/>
  <c r="AA444" i="33" s="1"/>
  <c r="Z444" i="33" a="1"/>
  <c r="Z444" i="33" s="1"/>
  <c r="Y444" i="33" a="1"/>
  <c r="Y444" i="33" s="1"/>
  <c r="W444" i="33" a="1"/>
  <c r="W444" i="33" s="1"/>
  <c r="X444" i="33" s="1"/>
  <c r="V444" i="33" a="1"/>
  <c r="V444" i="33" s="1"/>
  <c r="U444" i="33" a="1"/>
  <c r="U444" i="33" s="1"/>
  <c r="T444" i="33" a="1"/>
  <c r="T444" i="33" s="1"/>
  <c r="S444" i="33" a="1"/>
  <c r="S444" i="33" s="1"/>
  <c r="R444" i="33" a="1"/>
  <c r="R444" i="33" s="1"/>
  <c r="Q444" i="33" a="1"/>
  <c r="Q444" i="33" s="1"/>
  <c r="P444" i="33" a="1"/>
  <c r="P444" i="33" s="1"/>
  <c r="O444" i="33" a="1"/>
  <c r="O444" i="33" s="1"/>
  <c r="N444" i="33" a="1"/>
  <c r="N444" i="33" s="1"/>
  <c r="AB443" i="33" a="1"/>
  <c r="AB443" i="33" s="1"/>
  <c r="AA443" i="33" a="1"/>
  <c r="AA443" i="33" s="1"/>
  <c r="Z443" i="33" a="1"/>
  <c r="Z443" i="33" s="1"/>
  <c r="Y443" i="33" a="1"/>
  <c r="Y443" i="33" s="1"/>
  <c r="W443" i="33" a="1"/>
  <c r="W443" i="33" s="1"/>
  <c r="X443" i="33" s="1"/>
  <c r="V443" i="33" a="1"/>
  <c r="V443" i="33" s="1"/>
  <c r="U443" i="33" a="1"/>
  <c r="U443" i="33" s="1"/>
  <c r="T443" i="33" a="1"/>
  <c r="T443" i="33" s="1"/>
  <c r="S443" i="33" a="1"/>
  <c r="S443" i="33" s="1"/>
  <c r="R443" i="33" a="1"/>
  <c r="R443" i="33" s="1"/>
  <c r="Q443" i="33" a="1"/>
  <c r="Q443" i="33" s="1"/>
  <c r="P443" i="33" a="1"/>
  <c r="P443" i="33" s="1"/>
  <c r="O443" i="33" a="1"/>
  <c r="O443" i="33" s="1"/>
  <c r="N443" i="33" a="1"/>
  <c r="N443" i="33" s="1"/>
  <c r="AB442" i="33" a="1"/>
  <c r="AB442" i="33" s="1"/>
  <c r="AA442" i="33" a="1"/>
  <c r="AA442" i="33" s="1"/>
  <c r="Z442" i="33" a="1"/>
  <c r="Z442" i="33" s="1"/>
  <c r="Y442" i="33" a="1"/>
  <c r="Y442" i="33" s="1"/>
  <c r="W442" i="33" a="1"/>
  <c r="W442" i="33" s="1"/>
  <c r="X442" i="33" s="1"/>
  <c r="V442" i="33" a="1"/>
  <c r="V442" i="33" s="1"/>
  <c r="U442" i="33" a="1"/>
  <c r="U442" i="33" s="1"/>
  <c r="T442" i="33" a="1"/>
  <c r="T442" i="33" s="1"/>
  <c r="S442" i="33" a="1"/>
  <c r="S442" i="33" s="1"/>
  <c r="R442" i="33" a="1"/>
  <c r="R442" i="33" s="1"/>
  <c r="Q442" i="33" a="1"/>
  <c r="Q442" i="33" s="1"/>
  <c r="P442" i="33" a="1"/>
  <c r="P442" i="33" s="1"/>
  <c r="O442" i="33" a="1"/>
  <c r="O442" i="33" s="1"/>
  <c r="N442" i="33" a="1"/>
  <c r="N442" i="33" s="1"/>
  <c r="AB441" i="33" a="1"/>
  <c r="AB441" i="33" s="1"/>
  <c r="AA441" i="33" a="1"/>
  <c r="AA441" i="33" s="1"/>
  <c r="Z441" i="33" a="1"/>
  <c r="Z441" i="33" s="1"/>
  <c r="Y441" i="33" a="1"/>
  <c r="Y441" i="33" s="1"/>
  <c r="W441" i="33" a="1"/>
  <c r="W441" i="33" s="1"/>
  <c r="X441" i="33" s="1"/>
  <c r="V441" i="33" a="1"/>
  <c r="V441" i="33" s="1"/>
  <c r="U441" i="33" a="1"/>
  <c r="U441" i="33" s="1"/>
  <c r="T441" i="33" a="1"/>
  <c r="T441" i="33" s="1"/>
  <c r="S441" i="33" a="1"/>
  <c r="S441" i="33" s="1"/>
  <c r="R441" i="33" a="1"/>
  <c r="R441" i="33" s="1"/>
  <c r="Q441" i="33" a="1"/>
  <c r="Q441" i="33" s="1"/>
  <c r="P441" i="33" a="1"/>
  <c r="P441" i="33" s="1"/>
  <c r="O441" i="33" a="1"/>
  <c r="O441" i="33" s="1"/>
  <c r="N441" i="33" a="1"/>
  <c r="N441" i="33" s="1"/>
  <c r="AB440" i="33" a="1"/>
  <c r="AB440" i="33" s="1"/>
  <c r="AA440" i="33" a="1"/>
  <c r="AA440" i="33" s="1"/>
  <c r="Z440" i="33" a="1"/>
  <c r="Z440" i="33" s="1"/>
  <c r="Y440" i="33" a="1"/>
  <c r="Y440" i="33" s="1"/>
  <c r="W440" i="33" a="1"/>
  <c r="W440" i="33" s="1"/>
  <c r="X440" i="33" s="1"/>
  <c r="V440" i="33" a="1"/>
  <c r="V440" i="33" s="1"/>
  <c r="U440" i="33" a="1"/>
  <c r="U440" i="33" s="1"/>
  <c r="T440" i="33" a="1"/>
  <c r="T440" i="33" s="1"/>
  <c r="S440" i="33" a="1"/>
  <c r="S440" i="33" s="1"/>
  <c r="R440" i="33" a="1"/>
  <c r="R440" i="33" s="1"/>
  <c r="Q440" i="33" a="1"/>
  <c r="Q440" i="33" s="1"/>
  <c r="P440" i="33" a="1"/>
  <c r="P440" i="33" s="1"/>
  <c r="O440" i="33" a="1"/>
  <c r="O440" i="33" s="1"/>
  <c r="N440" i="33" a="1"/>
  <c r="N440" i="33" s="1"/>
  <c r="AB439" i="33" a="1"/>
  <c r="AB439" i="33" s="1"/>
  <c r="AA439" i="33" a="1"/>
  <c r="AA439" i="33" s="1"/>
  <c r="Z439" i="33" a="1"/>
  <c r="Z439" i="33" s="1"/>
  <c r="Y439" i="33" a="1"/>
  <c r="Y439" i="33" s="1"/>
  <c r="W439" i="33" a="1"/>
  <c r="W439" i="33" s="1"/>
  <c r="X439" i="33" s="1"/>
  <c r="V439" i="33" a="1"/>
  <c r="V439" i="33" s="1"/>
  <c r="U439" i="33" a="1"/>
  <c r="U439" i="33" s="1"/>
  <c r="T439" i="33" a="1"/>
  <c r="T439" i="33" s="1"/>
  <c r="S439" i="33" a="1"/>
  <c r="S439" i="33" s="1"/>
  <c r="R439" i="33" a="1"/>
  <c r="R439" i="33" s="1"/>
  <c r="Q439" i="33" a="1"/>
  <c r="Q439" i="33" s="1"/>
  <c r="P439" i="33" a="1"/>
  <c r="P439" i="33" s="1"/>
  <c r="O439" i="33" a="1"/>
  <c r="O439" i="33" s="1"/>
  <c r="N439" i="33" a="1"/>
  <c r="N439" i="33" s="1"/>
  <c r="AB438" i="33" a="1"/>
  <c r="AB438" i="33" s="1"/>
  <c r="AA438" i="33" a="1"/>
  <c r="AA438" i="33" s="1"/>
  <c r="Z438" i="33" a="1"/>
  <c r="Z438" i="33" s="1"/>
  <c r="Y438" i="33" a="1"/>
  <c r="Y438" i="33" s="1"/>
  <c r="W438" i="33" a="1"/>
  <c r="W438" i="33" s="1"/>
  <c r="X438" i="33" s="1"/>
  <c r="V438" i="33" a="1"/>
  <c r="V438" i="33" s="1"/>
  <c r="U438" i="33" a="1"/>
  <c r="U438" i="33" s="1"/>
  <c r="T438" i="33" a="1"/>
  <c r="T438" i="33" s="1"/>
  <c r="S438" i="33" a="1"/>
  <c r="S438" i="33" s="1"/>
  <c r="R438" i="33" a="1"/>
  <c r="R438" i="33" s="1"/>
  <c r="Q438" i="33" a="1"/>
  <c r="Q438" i="33" s="1"/>
  <c r="P438" i="33" a="1"/>
  <c r="P438" i="33" s="1"/>
  <c r="O438" i="33" a="1"/>
  <c r="O438" i="33" s="1"/>
  <c r="N438" i="33" a="1"/>
  <c r="N438" i="33" s="1"/>
  <c r="AB437" i="33" a="1"/>
  <c r="AB437" i="33" s="1"/>
  <c r="AA437" i="33" a="1"/>
  <c r="AA437" i="33" s="1"/>
  <c r="Z437" i="33" a="1"/>
  <c r="Z437" i="33" s="1"/>
  <c r="Y437" i="33" a="1"/>
  <c r="Y437" i="33" s="1"/>
  <c r="W437" i="33" a="1"/>
  <c r="W437" i="33" s="1"/>
  <c r="X437" i="33" s="1"/>
  <c r="V437" i="33" a="1"/>
  <c r="V437" i="33" s="1"/>
  <c r="U437" i="33" a="1"/>
  <c r="U437" i="33" s="1"/>
  <c r="T437" i="33" a="1"/>
  <c r="T437" i="33" s="1"/>
  <c r="S437" i="33" a="1"/>
  <c r="S437" i="33" s="1"/>
  <c r="R437" i="33" a="1"/>
  <c r="R437" i="33" s="1"/>
  <c r="Q437" i="33" a="1"/>
  <c r="Q437" i="33" s="1"/>
  <c r="P437" i="33" a="1"/>
  <c r="P437" i="33" s="1"/>
  <c r="O437" i="33" a="1"/>
  <c r="O437" i="33" s="1"/>
  <c r="N437" i="33" a="1"/>
  <c r="N437" i="33" s="1"/>
  <c r="AB436" i="33" a="1"/>
  <c r="AB436" i="33" s="1"/>
  <c r="AA436" i="33" a="1"/>
  <c r="AA436" i="33" s="1"/>
  <c r="Z436" i="33" a="1"/>
  <c r="Z436" i="33" s="1"/>
  <c r="Y436" i="33" a="1"/>
  <c r="Y436" i="33" s="1"/>
  <c r="W436" i="33" a="1"/>
  <c r="W436" i="33" s="1"/>
  <c r="X436" i="33" s="1"/>
  <c r="V436" i="33" a="1"/>
  <c r="V436" i="33" s="1"/>
  <c r="U436" i="33" a="1"/>
  <c r="U436" i="33" s="1"/>
  <c r="T436" i="33" a="1"/>
  <c r="T436" i="33" s="1"/>
  <c r="S436" i="33" a="1"/>
  <c r="S436" i="33" s="1"/>
  <c r="R436" i="33" a="1"/>
  <c r="R436" i="33" s="1"/>
  <c r="Q436" i="33" a="1"/>
  <c r="Q436" i="33" s="1"/>
  <c r="P436" i="33" a="1"/>
  <c r="P436" i="33" s="1"/>
  <c r="O436" i="33" a="1"/>
  <c r="O436" i="33" s="1"/>
  <c r="N436" i="33" a="1"/>
  <c r="N436" i="33" s="1"/>
  <c r="AB435" i="33" a="1"/>
  <c r="AB435" i="33" s="1"/>
  <c r="AA435" i="33" a="1"/>
  <c r="AA435" i="33" s="1"/>
  <c r="Z435" i="33" a="1"/>
  <c r="Z435" i="33" s="1"/>
  <c r="Y435" i="33" a="1"/>
  <c r="Y435" i="33" s="1"/>
  <c r="W435" i="33" a="1"/>
  <c r="W435" i="33" s="1"/>
  <c r="X435" i="33" s="1"/>
  <c r="V435" i="33" a="1"/>
  <c r="V435" i="33" s="1"/>
  <c r="U435" i="33" a="1"/>
  <c r="U435" i="33" s="1"/>
  <c r="T435" i="33" a="1"/>
  <c r="T435" i="33" s="1"/>
  <c r="S435" i="33" a="1"/>
  <c r="S435" i="33" s="1"/>
  <c r="R435" i="33" a="1"/>
  <c r="R435" i="33" s="1"/>
  <c r="Q435" i="33" a="1"/>
  <c r="Q435" i="33" s="1"/>
  <c r="P435" i="33" a="1"/>
  <c r="P435" i="33" s="1"/>
  <c r="O435" i="33" a="1"/>
  <c r="O435" i="33" s="1"/>
  <c r="N435" i="33" a="1"/>
  <c r="N435" i="33" s="1"/>
  <c r="AB434" i="33" a="1"/>
  <c r="AB434" i="33" s="1"/>
  <c r="AA434" i="33" a="1"/>
  <c r="AA434" i="33" s="1"/>
  <c r="Z434" i="33" a="1"/>
  <c r="Z434" i="33" s="1"/>
  <c r="Y434" i="33" a="1"/>
  <c r="Y434" i="33" s="1"/>
  <c r="W434" i="33" a="1"/>
  <c r="W434" i="33" s="1"/>
  <c r="X434" i="33" s="1"/>
  <c r="V434" i="33" a="1"/>
  <c r="V434" i="33" s="1"/>
  <c r="U434" i="33" a="1"/>
  <c r="U434" i="33" s="1"/>
  <c r="T434" i="33" a="1"/>
  <c r="T434" i="33" s="1"/>
  <c r="S434" i="33" a="1"/>
  <c r="S434" i="33" s="1"/>
  <c r="R434" i="33" a="1"/>
  <c r="R434" i="33" s="1"/>
  <c r="Q434" i="33" a="1"/>
  <c r="Q434" i="33" s="1"/>
  <c r="P434" i="33" a="1"/>
  <c r="P434" i="33" s="1"/>
  <c r="O434" i="33" a="1"/>
  <c r="O434" i="33" s="1"/>
  <c r="N434" i="33" a="1"/>
  <c r="N434" i="33" s="1"/>
  <c r="AB433" i="33" a="1"/>
  <c r="AB433" i="33" s="1"/>
  <c r="AA433" i="33" a="1"/>
  <c r="AA433" i="33" s="1"/>
  <c r="Z433" i="33" a="1"/>
  <c r="Z433" i="33" s="1"/>
  <c r="Y433" i="33" a="1"/>
  <c r="Y433" i="33" s="1"/>
  <c r="W433" i="33" a="1"/>
  <c r="W433" i="33" s="1"/>
  <c r="X433" i="33" s="1"/>
  <c r="V433" i="33" a="1"/>
  <c r="V433" i="33" s="1"/>
  <c r="U433" i="33" a="1"/>
  <c r="U433" i="33" s="1"/>
  <c r="T433" i="33" a="1"/>
  <c r="T433" i="33" s="1"/>
  <c r="S433" i="33" a="1"/>
  <c r="S433" i="33" s="1"/>
  <c r="R433" i="33" a="1"/>
  <c r="R433" i="33" s="1"/>
  <c r="Q433" i="33" a="1"/>
  <c r="Q433" i="33" s="1"/>
  <c r="P433" i="33" a="1"/>
  <c r="P433" i="33" s="1"/>
  <c r="O433" i="33" a="1"/>
  <c r="O433" i="33" s="1"/>
  <c r="N433" i="33" a="1"/>
  <c r="N433" i="33" s="1"/>
  <c r="AB432" i="33" a="1"/>
  <c r="AB432" i="33" s="1"/>
  <c r="AA432" i="33" a="1"/>
  <c r="AA432" i="33" s="1"/>
  <c r="Z432" i="33" a="1"/>
  <c r="Z432" i="33" s="1"/>
  <c r="Y432" i="33" a="1"/>
  <c r="Y432" i="33" s="1"/>
  <c r="W432" i="33" a="1"/>
  <c r="W432" i="33" s="1"/>
  <c r="X432" i="33" s="1"/>
  <c r="V432" i="33" a="1"/>
  <c r="V432" i="33" s="1"/>
  <c r="U432" i="33" a="1"/>
  <c r="U432" i="33" s="1"/>
  <c r="T432" i="33" a="1"/>
  <c r="T432" i="33" s="1"/>
  <c r="S432" i="33" a="1"/>
  <c r="S432" i="33" s="1"/>
  <c r="R432" i="33" a="1"/>
  <c r="R432" i="33" s="1"/>
  <c r="Q432" i="33" a="1"/>
  <c r="Q432" i="33" s="1"/>
  <c r="P432" i="33" a="1"/>
  <c r="P432" i="33" s="1"/>
  <c r="O432" i="33" a="1"/>
  <c r="O432" i="33" s="1"/>
  <c r="N432" i="33" a="1"/>
  <c r="N432" i="33" s="1"/>
  <c r="AB431" i="33" a="1"/>
  <c r="AB431" i="33" s="1"/>
  <c r="AA431" i="33" a="1"/>
  <c r="AA431" i="33" s="1"/>
  <c r="Z431" i="33" a="1"/>
  <c r="Z431" i="33" s="1"/>
  <c r="Y431" i="33" a="1"/>
  <c r="Y431" i="33" s="1"/>
  <c r="W431" i="33" a="1"/>
  <c r="W431" i="33" s="1"/>
  <c r="X431" i="33" s="1"/>
  <c r="V431" i="33" a="1"/>
  <c r="V431" i="33" s="1"/>
  <c r="U431" i="33" a="1"/>
  <c r="U431" i="33" s="1"/>
  <c r="T431" i="33" a="1"/>
  <c r="T431" i="33" s="1"/>
  <c r="S431" i="33" a="1"/>
  <c r="S431" i="33" s="1"/>
  <c r="R431" i="33" a="1"/>
  <c r="R431" i="33" s="1"/>
  <c r="Q431" i="33" a="1"/>
  <c r="Q431" i="33" s="1"/>
  <c r="P431" i="33" a="1"/>
  <c r="P431" i="33" s="1"/>
  <c r="O431" i="33" a="1"/>
  <c r="O431" i="33" s="1"/>
  <c r="N431" i="33" a="1"/>
  <c r="N431" i="33" s="1"/>
  <c r="AB430" i="33" a="1"/>
  <c r="AB430" i="33" s="1"/>
  <c r="AA430" i="33" a="1"/>
  <c r="AA430" i="33" s="1"/>
  <c r="Z430" i="33" a="1"/>
  <c r="Z430" i="33" s="1"/>
  <c r="Y430" i="33" a="1"/>
  <c r="Y430" i="33" s="1"/>
  <c r="W430" i="33" a="1"/>
  <c r="W430" i="33" s="1"/>
  <c r="X430" i="33" s="1"/>
  <c r="V430" i="33" a="1"/>
  <c r="V430" i="33" s="1"/>
  <c r="U430" i="33" a="1"/>
  <c r="U430" i="33" s="1"/>
  <c r="T430" i="33" a="1"/>
  <c r="T430" i="33" s="1"/>
  <c r="S430" i="33" a="1"/>
  <c r="S430" i="33" s="1"/>
  <c r="R430" i="33" a="1"/>
  <c r="R430" i="33" s="1"/>
  <c r="Q430" i="33" a="1"/>
  <c r="Q430" i="33" s="1"/>
  <c r="P430" i="33" a="1"/>
  <c r="P430" i="33" s="1"/>
  <c r="O430" i="33" a="1"/>
  <c r="O430" i="33" s="1"/>
  <c r="N430" i="33" a="1"/>
  <c r="N430" i="33" s="1"/>
  <c r="AB429" i="33" a="1"/>
  <c r="AB429" i="33" s="1"/>
  <c r="AA429" i="33" a="1"/>
  <c r="AA429" i="33" s="1"/>
  <c r="Z429" i="33" a="1"/>
  <c r="Z429" i="33" s="1"/>
  <c r="Y429" i="33" a="1"/>
  <c r="Y429" i="33" s="1"/>
  <c r="W429" i="33" a="1"/>
  <c r="W429" i="33" s="1"/>
  <c r="X429" i="33" s="1"/>
  <c r="V429" i="33" a="1"/>
  <c r="V429" i="33" s="1"/>
  <c r="U429" i="33" a="1"/>
  <c r="U429" i="33" s="1"/>
  <c r="T429" i="33" a="1"/>
  <c r="T429" i="33" s="1"/>
  <c r="S429" i="33" a="1"/>
  <c r="S429" i="33" s="1"/>
  <c r="R429" i="33" a="1"/>
  <c r="R429" i="33" s="1"/>
  <c r="Q429" i="33" a="1"/>
  <c r="Q429" i="33" s="1"/>
  <c r="P429" i="33" a="1"/>
  <c r="P429" i="33" s="1"/>
  <c r="O429" i="33" a="1"/>
  <c r="O429" i="33" s="1"/>
  <c r="N429" i="33" a="1"/>
  <c r="N429" i="33" s="1"/>
  <c r="AB428" i="33" a="1"/>
  <c r="AB428" i="33" s="1"/>
  <c r="AA428" i="33" a="1"/>
  <c r="AA428" i="33" s="1"/>
  <c r="Z428" i="33" a="1"/>
  <c r="Z428" i="33" s="1"/>
  <c r="Y428" i="33" a="1"/>
  <c r="Y428" i="33" s="1"/>
  <c r="W428" i="33" a="1"/>
  <c r="W428" i="33" s="1"/>
  <c r="X428" i="33" s="1"/>
  <c r="V428" i="33" a="1"/>
  <c r="V428" i="33" s="1"/>
  <c r="U428" i="33" a="1"/>
  <c r="U428" i="33" s="1"/>
  <c r="T428" i="33" a="1"/>
  <c r="T428" i="33" s="1"/>
  <c r="S428" i="33" a="1"/>
  <c r="S428" i="33" s="1"/>
  <c r="R428" i="33" a="1"/>
  <c r="R428" i="33" s="1"/>
  <c r="Q428" i="33" a="1"/>
  <c r="Q428" i="33" s="1"/>
  <c r="P428" i="33" a="1"/>
  <c r="P428" i="33" s="1"/>
  <c r="O428" i="33" a="1"/>
  <c r="O428" i="33" s="1"/>
  <c r="N428" i="33" a="1"/>
  <c r="N428" i="33" s="1"/>
  <c r="AB427" i="33" a="1"/>
  <c r="AB427" i="33" s="1"/>
  <c r="AA427" i="33" a="1"/>
  <c r="AA427" i="33" s="1"/>
  <c r="Z427" i="33" a="1"/>
  <c r="Z427" i="33" s="1"/>
  <c r="Y427" i="33" a="1"/>
  <c r="Y427" i="33" s="1"/>
  <c r="W427" i="33" a="1"/>
  <c r="W427" i="33" s="1"/>
  <c r="X427" i="33" s="1"/>
  <c r="V427" i="33" a="1"/>
  <c r="V427" i="33" s="1"/>
  <c r="U427" i="33" a="1"/>
  <c r="U427" i="33" s="1"/>
  <c r="T427" i="33" a="1"/>
  <c r="T427" i="33" s="1"/>
  <c r="S427" i="33" a="1"/>
  <c r="S427" i="33" s="1"/>
  <c r="R427" i="33" a="1"/>
  <c r="R427" i="33" s="1"/>
  <c r="Q427" i="33" a="1"/>
  <c r="Q427" i="33" s="1"/>
  <c r="P427" i="33" a="1"/>
  <c r="P427" i="33" s="1"/>
  <c r="O427" i="33" a="1"/>
  <c r="O427" i="33" s="1"/>
  <c r="N427" i="33" a="1"/>
  <c r="N427" i="33" s="1"/>
  <c r="AB426" i="33" a="1"/>
  <c r="AB426" i="33" s="1"/>
  <c r="AA426" i="33" a="1"/>
  <c r="AA426" i="33" s="1"/>
  <c r="Z426" i="33" a="1"/>
  <c r="Z426" i="33" s="1"/>
  <c r="Y426" i="33" a="1"/>
  <c r="Y426" i="33" s="1"/>
  <c r="W426" i="33" a="1"/>
  <c r="W426" i="33" s="1"/>
  <c r="X426" i="33" s="1"/>
  <c r="V426" i="33" a="1"/>
  <c r="V426" i="33" s="1"/>
  <c r="U426" i="33" a="1"/>
  <c r="U426" i="33" s="1"/>
  <c r="T426" i="33" a="1"/>
  <c r="T426" i="33" s="1"/>
  <c r="S426" i="33" a="1"/>
  <c r="S426" i="33" s="1"/>
  <c r="R426" i="33" a="1"/>
  <c r="R426" i="33" s="1"/>
  <c r="Q426" i="33" a="1"/>
  <c r="Q426" i="33" s="1"/>
  <c r="P426" i="33" a="1"/>
  <c r="P426" i="33" s="1"/>
  <c r="O426" i="33" a="1"/>
  <c r="O426" i="33" s="1"/>
  <c r="N426" i="33" a="1"/>
  <c r="N426" i="33" s="1"/>
  <c r="AB425" i="33" a="1"/>
  <c r="AB425" i="33" s="1"/>
  <c r="AA425" i="33" a="1"/>
  <c r="AA425" i="33" s="1"/>
  <c r="Z425" i="33" a="1"/>
  <c r="Z425" i="33" s="1"/>
  <c r="Y425" i="33" a="1"/>
  <c r="Y425" i="33" s="1"/>
  <c r="W425" i="33" a="1"/>
  <c r="W425" i="33" s="1"/>
  <c r="X425" i="33" s="1"/>
  <c r="V425" i="33" a="1"/>
  <c r="V425" i="33" s="1"/>
  <c r="U425" i="33" a="1"/>
  <c r="U425" i="33" s="1"/>
  <c r="T425" i="33" a="1"/>
  <c r="T425" i="33" s="1"/>
  <c r="S425" i="33" a="1"/>
  <c r="S425" i="33" s="1"/>
  <c r="R425" i="33" a="1"/>
  <c r="R425" i="33" s="1"/>
  <c r="Q425" i="33" a="1"/>
  <c r="Q425" i="33" s="1"/>
  <c r="P425" i="33" a="1"/>
  <c r="P425" i="33" s="1"/>
  <c r="O425" i="33" a="1"/>
  <c r="O425" i="33" s="1"/>
  <c r="N425" i="33" a="1"/>
  <c r="N425" i="33" s="1"/>
  <c r="AB424" i="33" a="1"/>
  <c r="AB424" i="33" s="1"/>
  <c r="AA424" i="33" a="1"/>
  <c r="AA424" i="33" s="1"/>
  <c r="Z424" i="33" a="1"/>
  <c r="Z424" i="33" s="1"/>
  <c r="Y424" i="33" a="1"/>
  <c r="Y424" i="33" s="1"/>
  <c r="W424" i="33" a="1"/>
  <c r="W424" i="33" s="1"/>
  <c r="X424" i="33" s="1"/>
  <c r="V424" i="33" a="1"/>
  <c r="V424" i="33" s="1"/>
  <c r="U424" i="33" a="1"/>
  <c r="U424" i="33" s="1"/>
  <c r="T424" i="33" a="1"/>
  <c r="T424" i="33" s="1"/>
  <c r="S424" i="33" a="1"/>
  <c r="S424" i="33" s="1"/>
  <c r="R424" i="33" a="1"/>
  <c r="R424" i="33" s="1"/>
  <c r="Q424" i="33" a="1"/>
  <c r="Q424" i="33" s="1"/>
  <c r="P424" i="33" a="1"/>
  <c r="P424" i="33" s="1"/>
  <c r="O424" i="33" a="1"/>
  <c r="O424" i="33" s="1"/>
  <c r="N424" i="33" a="1"/>
  <c r="N424" i="33" s="1"/>
  <c r="AB423" i="33" a="1"/>
  <c r="AB423" i="33" s="1"/>
  <c r="AA423" i="33" a="1"/>
  <c r="AA423" i="33" s="1"/>
  <c r="Z423" i="33" a="1"/>
  <c r="Z423" i="33" s="1"/>
  <c r="Y423" i="33" a="1"/>
  <c r="Y423" i="33" s="1"/>
  <c r="W423" i="33" a="1"/>
  <c r="W423" i="33" s="1"/>
  <c r="X423" i="33" s="1"/>
  <c r="V423" i="33" a="1"/>
  <c r="V423" i="33" s="1"/>
  <c r="U423" i="33" a="1"/>
  <c r="U423" i="33" s="1"/>
  <c r="T423" i="33" a="1"/>
  <c r="T423" i="33" s="1"/>
  <c r="S423" i="33" a="1"/>
  <c r="S423" i="33" s="1"/>
  <c r="R423" i="33" a="1"/>
  <c r="R423" i="33" s="1"/>
  <c r="Q423" i="33" a="1"/>
  <c r="Q423" i="33" s="1"/>
  <c r="P423" i="33" a="1"/>
  <c r="P423" i="33" s="1"/>
  <c r="O423" i="33" a="1"/>
  <c r="O423" i="33" s="1"/>
  <c r="N423" i="33" a="1"/>
  <c r="N423" i="33" s="1"/>
  <c r="AB422" i="33" a="1"/>
  <c r="AB422" i="33" s="1"/>
  <c r="AA422" i="33" a="1"/>
  <c r="AA422" i="33" s="1"/>
  <c r="Z422" i="33" a="1"/>
  <c r="Z422" i="33" s="1"/>
  <c r="Y422" i="33" a="1"/>
  <c r="Y422" i="33" s="1"/>
  <c r="W422" i="33" a="1"/>
  <c r="W422" i="33" s="1"/>
  <c r="X422" i="33" s="1"/>
  <c r="V422" i="33" a="1"/>
  <c r="V422" i="33" s="1"/>
  <c r="U422" i="33" a="1"/>
  <c r="U422" i="33" s="1"/>
  <c r="T422" i="33" a="1"/>
  <c r="T422" i="33" s="1"/>
  <c r="S422" i="33" a="1"/>
  <c r="S422" i="33" s="1"/>
  <c r="R422" i="33" a="1"/>
  <c r="R422" i="33" s="1"/>
  <c r="Q422" i="33" a="1"/>
  <c r="Q422" i="33" s="1"/>
  <c r="P422" i="33" a="1"/>
  <c r="P422" i="33" s="1"/>
  <c r="O422" i="33" a="1"/>
  <c r="O422" i="33" s="1"/>
  <c r="N422" i="33" a="1"/>
  <c r="N422" i="33" s="1"/>
  <c r="AB421" i="33" a="1"/>
  <c r="AB421" i="33" s="1"/>
  <c r="AA421" i="33" a="1"/>
  <c r="AA421" i="33" s="1"/>
  <c r="Z421" i="33" a="1"/>
  <c r="Z421" i="33" s="1"/>
  <c r="Y421" i="33" a="1"/>
  <c r="Y421" i="33" s="1"/>
  <c r="W421" i="33" a="1"/>
  <c r="W421" i="33" s="1"/>
  <c r="X421" i="33" s="1"/>
  <c r="V421" i="33" a="1"/>
  <c r="V421" i="33" s="1"/>
  <c r="U421" i="33" a="1"/>
  <c r="U421" i="33" s="1"/>
  <c r="T421" i="33" a="1"/>
  <c r="T421" i="33" s="1"/>
  <c r="S421" i="33" a="1"/>
  <c r="S421" i="33" s="1"/>
  <c r="R421" i="33" a="1"/>
  <c r="R421" i="33" s="1"/>
  <c r="Q421" i="33" a="1"/>
  <c r="Q421" i="33" s="1"/>
  <c r="P421" i="33" a="1"/>
  <c r="P421" i="33" s="1"/>
  <c r="O421" i="33" a="1"/>
  <c r="O421" i="33" s="1"/>
  <c r="N421" i="33" a="1"/>
  <c r="N421" i="33" s="1"/>
  <c r="AB420" i="33" a="1"/>
  <c r="AB420" i="33" s="1"/>
  <c r="AA420" i="33" a="1"/>
  <c r="AA420" i="33" s="1"/>
  <c r="Z420" i="33" a="1"/>
  <c r="Z420" i="33" s="1"/>
  <c r="Y420" i="33" a="1"/>
  <c r="Y420" i="33" s="1"/>
  <c r="W420" i="33" a="1"/>
  <c r="W420" i="33" s="1"/>
  <c r="X420" i="33" s="1"/>
  <c r="V420" i="33" a="1"/>
  <c r="V420" i="33" s="1"/>
  <c r="U420" i="33" a="1"/>
  <c r="U420" i="33" s="1"/>
  <c r="T420" i="33" a="1"/>
  <c r="T420" i="33" s="1"/>
  <c r="S420" i="33" a="1"/>
  <c r="S420" i="33" s="1"/>
  <c r="R420" i="33" a="1"/>
  <c r="R420" i="33" s="1"/>
  <c r="Q420" i="33" a="1"/>
  <c r="Q420" i="33" s="1"/>
  <c r="P420" i="33" a="1"/>
  <c r="P420" i="33" s="1"/>
  <c r="O420" i="33" a="1"/>
  <c r="O420" i="33" s="1"/>
  <c r="N420" i="33" a="1"/>
  <c r="N420" i="33" s="1"/>
  <c r="AB419" i="33" a="1"/>
  <c r="AB419" i="33" s="1"/>
  <c r="AA419" i="33" a="1"/>
  <c r="AA419" i="33" s="1"/>
  <c r="Z419" i="33" a="1"/>
  <c r="Z419" i="33" s="1"/>
  <c r="Y419" i="33" a="1"/>
  <c r="Y419" i="33" s="1"/>
  <c r="W419" i="33" a="1"/>
  <c r="W419" i="33" s="1"/>
  <c r="X419" i="33" s="1"/>
  <c r="V419" i="33" a="1"/>
  <c r="V419" i="33" s="1"/>
  <c r="U419" i="33" a="1"/>
  <c r="U419" i="33" s="1"/>
  <c r="T419" i="33" a="1"/>
  <c r="T419" i="33" s="1"/>
  <c r="S419" i="33" a="1"/>
  <c r="S419" i="33" s="1"/>
  <c r="R419" i="33" a="1"/>
  <c r="R419" i="33" s="1"/>
  <c r="Q419" i="33" a="1"/>
  <c r="Q419" i="33" s="1"/>
  <c r="P419" i="33" a="1"/>
  <c r="P419" i="33" s="1"/>
  <c r="O419" i="33" a="1"/>
  <c r="O419" i="33" s="1"/>
  <c r="N419" i="33" a="1"/>
  <c r="N419" i="33" s="1"/>
  <c r="AB418" i="33" a="1"/>
  <c r="AB418" i="33" s="1"/>
  <c r="AA418" i="33" a="1"/>
  <c r="AA418" i="33" s="1"/>
  <c r="Z418" i="33" a="1"/>
  <c r="Z418" i="33" s="1"/>
  <c r="Y418" i="33" a="1"/>
  <c r="Y418" i="33" s="1"/>
  <c r="W418" i="33" a="1"/>
  <c r="W418" i="33" s="1"/>
  <c r="X418" i="33" s="1"/>
  <c r="V418" i="33" a="1"/>
  <c r="V418" i="33" s="1"/>
  <c r="U418" i="33" a="1"/>
  <c r="U418" i="33" s="1"/>
  <c r="T418" i="33" a="1"/>
  <c r="T418" i="33" s="1"/>
  <c r="S418" i="33" a="1"/>
  <c r="S418" i="33" s="1"/>
  <c r="R418" i="33" a="1"/>
  <c r="R418" i="33" s="1"/>
  <c r="Q418" i="33" a="1"/>
  <c r="Q418" i="33" s="1"/>
  <c r="P418" i="33" a="1"/>
  <c r="P418" i="33" s="1"/>
  <c r="O418" i="33" a="1"/>
  <c r="O418" i="33" s="1"/>
  <c r="N418" i="33" a="1"/>
  <c r="N418" i="33" s="1"/>
  <c r="AB417" i="33" a="1"/>
  <c r="AB417" i="33" s="1"/>
  <c r="AA417" i="33" a="1"/>
  <c r="AA417" i="33" s="1"/>
  <c r="Z417" i="33" a="1"/>
  <c r="Z417" i="33" s="1"/>
  <c r="Y417" i="33" a="1"/>
  <c r="Y417" i="33" s="1"/>
  <c r="W417" i="33" a="1"/>
  <c r="W417" i="33" s="1"/>
  <c r="X417" i="33" s="1"/>
  <c r="V417" i="33" a="1"/>
  <c r="V417" i="33" s="1"/>
  <c r="U417" i="33" a="1"/>
  <c r="U417" i="33" s="1"/>
  <c r="T417" i="33" a="1"/>
  <c r="T417" i="33" s="1"/>
  <c r="S417" i="33" a="1"/>
  <c r="S417" i="33" s="1"/>
  <c r="R417" i="33" a="1"/>
  <c r="R417" i="33" s="1"/>
  <c r="Q417" i="33" a="1"/>
  <c r="Q417" i="33" s="1"/>
  <c r="P417" i="33" a="1"/>
  <c r="P417" i="33" s="1"/>
  <c r="O417" i="33" a="1"/>
  <c r="O417" i="33" s="1"/>
  <c r="N417" i="33" a="1"/>
  <c r="N417" i="33" s="1"/>
  <c r="AB416" i="33" a="1"/>
  <c r="AB416" i="33" s="1"/>
  <c r="AA416" i="33" a="1"/>
  <c r="AA416" i="33" s="1"/>
  <c r="Z416" i="33" a="1"/>
  <c r="Z416" i="33" s="1"/>
  <c r="Y416" i="33" a="1"/>
  <c r="Y416" i="33" s="1"/>
  <c r="W416" i="33" a="1"/>
  <c r="W416" i="33" s="1"/>
  <c r="X416" i="33" s="1"/>
  <c r="V416" i="33" a="1"/>
  <c r="V416" i="33" s="1"/>
  <c r="U416" i="33" a="1"/>
  <c r="U416" i="33" s="1"/>
  <c r="T416" i="33" a="1"/>
  <c r="T416" i="33" s="1"/>
  <c r="S416" i="33" a="1"/>
  <c r="S416" i="33" s="1"/>
  <c r="R416" i="33" a="1"/>
  <c r="R416" i="33" s="1"/>
  <c r="Q416" i="33" a="1"/>
  <c r="Q416" i="33" s="1"/>
  <c r="P416" i="33" a="1"/>
  <c r="P416" i="33" s="1"/>
  <c r="O416" i="33" a="1"/>
  <c r="O416" i="33" s="1"/>
  <c r="N416" i="33" a="1"/>
  <c r="N416" i="33" s="1"/>
  <c r="AB415" i="33" a="1"/>
  <c r="AB415" i="33" s="1"/>
  <c r="AA415" i="33" a="1"/>
  <c r="AA415" i="33" s="1"/>
  <c r="Z415" i="33" a="1"/>
  <c r="Z415" i="33" s="1"/>
  <c r="Y415" i="33" a="1"/>
  <c r="Y415" i="33" s="1"/>
  <c r="W415" i="33" a="1"/>
  <c r="W415" i="33" s="1"/>
  <c r="X415" i="33" s="1"/>
  <c r="V415" i="33" a="1"/>
  <c r="V415" i="33" s="1"/>
  <c r="U415" i="33" a="1"/>
  <c r="U415" i="33" s="1"/>
  <c r="T415" i="33" a="1"/>
  <c r="T415" i="33" s="1"/>
  <c r="S415" i="33" a="1"/>
  <c r="S415" i="33" s="1"/>
  <c r="R415" i="33" a="1"/>
  <c r="R415" i="33" s="1"/>
  <c r="Q415" i="33" a="1"/>
  <c r="Q415" i="33" s="1"/>
  <c r="P415" i="33" a="1"/>
  <c r="P415" i="33" s="1"/>
  <c r="O415" i="33" a="1"/>
  <c r="O415" i="33" s="1"/>
  <c r="N415" i="33" a="1"/>
  <c r="N415" i="33" s="1"/>
  <c r="AB414" i="33" a="1"/>
  <c r="AB414" i="33" s="1"/>
  <c r="AA414" i="33" a="1"/>
  <c r="AA414" i="33" s="1"/>
  <c r="Z414" i="33" a="1"/>
  <c r="Z414" i="33" s="1"/>
  <c r="Y414" i="33" a="1"/>
  <c r="Y414" i="33" s="1"/>
  <c r="W414" i="33" a="1"/>
  <c r="W414" i="33" s="1"/>
  <c r="X414" i="33" s="1"/>
  <c r="V414" i="33" a="1"/>
  <c r="V414" i="33" s="1"/>
  <c r="U414" i="33" a="1"/>
  <c r="U414" i="33" s="1"/>
  <c r="T414" i="33" a="1"/>
  <c r="T414" i="33" s="1"/>
  <c r="S414" i="33" a="1"/>
  <c r="S414" i="33" s="1"/>
  <c r="R414" i="33" a="1"/>
  <c r="R414" i="33" s="1"/>
  <c r="Q414" i="33" a="1"/>
  <c r="Q414" i="33" s="1"/>
  <c r="P414" i="33" a="1"/>
  <c r="P414" i="33" s="1"/>
  <c r="O414" i="33" a="1"/>
  <c r="O414" i="33" s="1"/>
  <c r="N414" i="33" a="1"/>
  <c r="N414" i="33" s="1"/>
  <c r="AB413" i="33" a="1"/>
  <c r="AB413" i="33" s="1"/>
  <c r="AA413" i="33" a="1"/>
  <c r="AA413" i="33" s="1"/>
  <c r="Z413" i="33" a="1"/>
  <c r="Z413" i="33" s="1"/>
  <c r="Y413" i="33" a="1"/>
  <c r="Y413" i="33" s="1"/>
  <c r="W413" i="33" a="1"/>
  <c r="W413" i="33" s="1"/>
  <c r="X413" i="33" s="1"/>
  <c r="V413" i="33" a="1"/>
  <c r="V413" i="33" s="1"/>
  <c r="U413" i="33" a="1"/>
  <c r="U413" i="33" s="1"/>
  <c r="T413" i="33" a="1"/>
  <c r="T413" i="33" s="1"/>
  <c r="S413" i="33" a="1"/>
  <c r="S413" i="33" s="1"/>
  <c r="R413" i="33" a="1"/>
  <c r="R413" i="33" s="1"/>
  <c r="Q413" i="33" a="1"/>
  <c r="Q413" i="33" s="1"/>
  <c r="P413" i="33" a="1"/>
  <c r="P413" i="33" s="1"/>
  <c r="O413" i="33" a="1"/>
  <c r="O413" i="33" s="1"/>
  <c r="N413" i="33" a="1"/>
  <c r="N413" i="33" s="1"/>
  <c r="AB412" i="33" a="1"/>
  <c r="AB412" i="33" s="1"/>
  <c r="AA412" i="33" a="1"/>
  <c r="AA412" i="33" s="1"/>
  <c r="Z412" i="33" a="1"/>
  <c r="Z412" i="33" s="1"/>
  <c r="Y412" i="33" a="1"/>
  <c r="Y412" i="33" s="1"/>
  <c r="W412" i="33" a="1"/>
  <c r="W412" i="33" s="1"/>
  <c r="X412" i="33" s="1"/>
  <c r="V412" i="33" a="1"/>
  <c r="V412" i="33" s="1"/>
  <c r="U412" i="33" a="1"/>
  <c r="U412" i="33" s="1"/>
  <c r="T412" i="33" a="1"/>
  <c r="T412" i="33" s="1"/>
  <c r="S412" i="33" a="1"/>
  <c r="S412" i="33" s="1"/>
  <c r="R412" i="33" a="1"/>
  <c r="R412" i="33" s="1"/>
  <c r="Q412" i="33" a="1"/>
  <c r="Q412" i="33" s="1"/>
  <c r="P412" i="33" a="1"/>
  <c r="P412" i="33" s="1"/>
  <c r="O412" i="33" a="1"/>
  <c r="O412" i="33" s="1"/>
  <c r="N412" i="33" a="1"/>
  <c r="N412" i="33" s="1"/>
  <c r="AB411" i="33" a="1"/>
  <c r="AB411" i="33" s="1"/>
  <c r="AA411" i="33" a="1"/>
  <c r="AA411" i="33" s="1"/>
  <c r="Z411" i="33" a="1"/>
  <c r="Z411" i="33" s="1"/>
  <c r="Y411" i="33" a="1"/>
  <c r="Y411" i="33" s="1"/>
  <c r="W411" i="33" a="1"/>
  <c r="W411" i="33" s="1"/>
  <c r="X411" i="33" s="1"/>
  <c r="V411" i="33" a="1"/>
  <c r="V411" i="33" s="1"/>
  <c r="U411" i="33" a="1"/>
  <c r="U411" i="33" s="1"/>
  <c r="T411" i="33" a="1"/>
  <c r="T411" i="33" s="1"/>
  <c r="S411" i="33" a="1"/>
  <c r="S411" i="33" s="1"/>
  <c r="R411" i="33" a="1"/>
  <c r="R411" i="33" s="1"/>
  <c r="Q411" i="33" a="1"/>
  <c r="Q411" i="33" s="1"/>
  <c r="P411" i="33" a="1"/>
  <c r="P411" i="33" s="1"/>
  <c r="O411" i="33" a="1"/>
  <c r="O411" i="33" s="1"/>
  <c r="N411" i="33" a="1"/>
  <c r="N411" i="33" s="1"/>
  <c r="AB410" i="33" a="1"/>
  <c r="AB410" i="33" s="1"/>
  <c r="AA410" i="33" a="1"/>
  <c r="AA410" i="33" s="1"/>
  <c r="Z410" i="33" a="1"/>
  <c r="Z410" i="33" s="1"/>
  <c r="Y410" i="33" a="1"/>
  <c r="Y410" i="33" s="1"/>
  <c r="W410" i="33" a="1"/>
  <c r="W410" i="33" s="1"/>
  <c r="X410" i="33" s="1"/>
  <c r="V410" i="33" a="1"/>
  <c r="V410" i="33" s="1"/>
  <c r="U410" i="33" a="1"/>
  <c r="U410" i="33" s="1"/>
  <c r="T410" i="33" a="1"/>
  <c r="T410" i="33" s="1"/>
  <c r="S410" i="33" a="1"/>
  <c r="S410" i="33" s="1"/>
  <c r="R410" i="33" a="1"/>
  <c r="R410" i="33" s="1"/>
  <c r="Q410" i="33" a="1"/>
  <c r="Q410" i="33" s="1"/>
  <c r="P410" i="33" a="1"/>
  <c r="P410" i="33" s="1"/>
  <c r="O410" i="33" a="1"/>
  <c r="O410" i="33" s="1"/>
  <c r="N410" i="33" a="1"/>
  <c r="N410" i="33" s="1"/>
  <c r="AB409" i="33" a="1"/>
  <c r="AB409" i="33" s="1"/>
  <c r="AA409" i="33" a="1"/>
  <c r="AA409" i="33" s="1"/>
  <c r="Z409" i="33" a="1"/>
  <c r="Z409" i="33" s="1"/>
  <c r="Y409" i="33" a="1"/>
  <c r="Y409" i="33" s="1"/>
  <c r="W409" i="33" a="1"/>
  <c r="W409" i="33" s="1"/>
  <c r="X409" i="33" s="1"/>
  <c r="V409" i="33" a="1"/>
  <c r="V409" i="33" s="1"/>
  <c r="U409" i="33" a="1"/>
  <c r="U409" i="33" s="1"/>
  <c r="T409" i="33" a="1"/>
  <c r="T409" i="33" s="1"/>
  <c r="S409" i="33" a="1"/>
  <c r="S409" i="33" s="1"/>
  <c r="R409" i="33" a="1"/>
  <c r="R409" i="33" s="1"/>
  <c r="Q409" i="33" a="1"/>
  <c r="Q409" i="33" s="1"/>
  <c r="P409" i="33" a="1"/>
  <c r="P409" i="33" s="1"/>
  <c r="O409" i="33" a="1"/>
  <c r="O409" i="33" s="1"/>
  <c r="N409" i="33" a="1"/>
  <c r="N409" i="33" s="1"/>
  <c r="AB408" i="33" a="1"/>
  <c r="AB408" i="33" s="1"/>
  <c r="AA408" i="33" a="1"/>
  <c r="AA408" i="33" s="1"/>
  <c r="Z408" i="33" a="1"/>
  <c r="Z408" i="33" s="1"/>
  <c r="Y408" i="33" a="1"/>
  <c r="Y408" i="33" s="1"/>
  <c r="W408" i="33" a="1"/>
  <c r="W408" i="33" s="1"/>
  <c r="X408" i="33" s="1"/>
  <c r="V408" i="33" a="1"/>
  <c r="V408" i="33" s="1"/>
  <c r="U408" i="33" a="1"/>
  <c r="U408" i="33" s="1"/>
  <c r="T408" i="33" a="1"/>
  <c r="T408" i="33" s="1"/>
  <c r="S408" i="33" a="1"/>
  <c r="S408" i="33" s="1"/>
  <c r="R408" i="33" a="1"/>
  <c r="R408" i="33" s="1"/>
  <c r="Q408" i="33" a="1"/>
  <c r="Q408" i="33" s="1"/>
  <c r="P408" i="33" a="1"/>
  <c r="P408" i="33" s="1"/>
  <c r="O408" i="33" a="1"/>
  <c r="O408" i="33" s="1"/>
  <c r="N408" i="33" a="1"/>
  <c r="N408" i="33" s="1"/>
  <c r="AB407" i="33" a="1"/>
  <c r="AB407" i="33" s="1"/>
  <c r="AA407" i="33" a="1"/>
  <c r="AA407" i="33" s="1"/>
  <c r="Z407" i="33" a="1"/>
  <c r="Z407" i="33" s="1"/>
  <c r="Y407" i="33" a="1"/>
  <c r="Y407" i="33" s="1"/>
  <c r="W407" i="33" a="1"/>
  <c r="W407" i="33" s="1"/>
  <c r="X407" i="33" s="1"/>
  <c r="V407" i="33" a="1"/>
  <c r="V407" i="33" s="1"/>
  <c r="U407" i="33" a="1"/>
  <c r="U407" i="33" s="1"/>
  <c r="T407" i="33" a="1"/>
  <c r="T407" i="33" s="1"/>
  <c r="S407" i="33" a="1"/>
  <c r="S407" i="33" s="1"/>
  <c r="R407" i="33" a="1"/>
  <c r="R407" i="33" s="1"/>
  <c r="Q407" i="33" a="1"/>
  <c r="Q407" i="33" s="1"/>
  <c r="P407" i="33" a="1"/>
  <c r="P407" i="33" s="1"/>
  <c r="O407" i="33" a="1"/>
  <c r="O407" i="33" s="1"/>
  <c r="N407" i="33" a="1"/>
  <c r="N407" i="33" s="1"/>
  <c r="AB406" i="33" a="1"/>
  <c r="AB406" i="33" s="1"/>
  <c r="AA406" i="33" a="1"/>
  <c r="AA406" i="33" s="1"/>
  <c r="Z406" i="33" a="1"/>
  <c r="Z406" i="33" s="1"/>
  <c r="Y406" i="33" a="1"/>
  <c r="Y406" i="33" s="1"/>
  <c r="W406" i="33" a="1"/>
  <c r="W406" i="33" s="1"/>
  <c r="X406" i="33" s="1"/>
  <c r="V406" i="33" a="1"/>
  <c r="V406" i="33" s="1"/>
  <c r="U406" i="33" a="1"/>
  <c r="U406" i="33" s="1"/>
  <c r="T406" i="33" a="1"/>
  <c r="T406" i="33" s="1"/>
  <c r="S406" i="33" a="1"/>
  <c r="S406" i="33" s="1"/>
  <c r="R406" i="33" a="1"/>
  <c r="R406" i="33" s="1"/>
  <c r="Q406" i="33" a="1"/>
  <c r="Q406" i="33" s="1"/>
  <c r="P406" i="33" a="1"/>
  <c r="P406" i="33" s="1"/>
  <c r="O406" i="33" a="1"/>
  <c r="O406" i="33" s="1"/>
  <c r="N406" i="33" a="1"/>
  <c r="N406" i="33" s="1"/>
  <c r="AB405" i="33" a="1"/>
  <c r="AB405" i="33" s="1"/>
  <c r="AA405" i="33" a="1"/>
  <c r="AA405" i="33" s="1"/>
  <c r="Z405" i="33" a="1"/>
  <c r="Z405" i="33" s="1"/>
  <c r="Y405" i="33" a="1"/>
  <c r="Y405" i="33" s="1"/>
  <c r="W405" i="33" a="1"/>
  <c r="W405" i="33" s="1"/>
  <c r="X405" i="33" s="1"/>
  <c r="V405" i="33" a="1"/>
  <c r="V405" i="33" s="1"/>
  <c r="U405" i="33" a="1"/>
  <c r="U405" i="33" s="1"/>
  <c r="T405" i="33" a="1"/>
  <c r="T405" i="33" s="1"/>
  <c r="S405" i="33" a="1"/>
  <c r="S405" i="33" s="1"/>
  <c r="R405" i="33" a="1"/>
  <c r="R405" i="33" s="1"/>
  <c r="Q405" i="33" a="1"/>
  <c r="Q405" i="33" s="1"/>
  <c r="P405" i="33" a="1"/>
  <c r="P405" i="33" s="1"/>
  <c r="O405" i="33" a="1"/>
  <c r="O405" i="33" s="1"/>
  <c r="N405" i="33" a="1"/>
  <c r="N405" i="33" s="1"/>
  <c r="AB404" i="33" a="1"/>
  <c r="AB404" i="33" s="1"/>
  <c r="AA404" i="33" a="1"/>
  <c r="AA404" i="33" s="1"/>
  <c r="Z404" i="33" a="1"/>
  <c r="Z404" i="33" s="1"/>
  <c r="Y404" i="33" a="1"/>
  <c r="Y404" i="33" s="1"/>
  <c r="W404" i="33" a="1"/>
  <c r="W404" i="33" s="1"/>
  <c r="X404" i="33" s="1"/>
  <c r="V404" i="33" a="1"/>
  <c r="V404" i="33" s="1"/>
  <c r="U404" i="33" a="1"/>
  <c r="U404" i="33" s="1"/>
  <c r="T404" i="33" a="1"/>
  <c r="T404" i="33" s="1"/>
  <c r="S404" i="33" a="1"/>
  <c r="S404" i="33" s="1"/>
  <c r="R404" i="33" a="1"/>
  <c r="R404" i="33" s="1"/>
  <c r="Q404" i="33" a="1"/>
  <c r="Q404" i="33" s="1"/>
  <c r="P404" i="33" a="1"/>
  <c r="P404" i="33" s="1"/>
  <c r="O404" i="33" a="1"/>
  <c r="O404" i="33" s="1"/>
  <c r="N404" i="33" a="1"/>
  <c r="N404" i="33" s="1"/>
  <c r="AB403" i="33" a="1"/>
  <c r="AB403" i="33" s="1"/>
  <c r="AA403" i="33" a="1"/>
  <c r="AA403" i="33" s="1"/>
  <c r="Z403" i="33" a="1"/>
  <c r="Z403" i="33" s="1"/>
  <c r="Y403" i="33" a="1"/>
  <c r="Y403" i="33" s="1"/>
  <c r="W403" i="33" a="1"/>
  <c r="W403" i="33" s="1"/>
  <c r="X403" i="33" s="1"/>
  <c r="V403" i="33" a="1"/>
  <c r="V403" i="33" s="1"/>
  <c r="U403" i="33" a="1"/>
  <c r="U403" i="33" s="1"/>
  <c r="T403" i="33" a="1"/>
  <c r="T403" i="33" s="1"/>
  <c r="S403" i="33" a="1"/>
  <c r="S403" i="33" s="1"/>
  <c r="R403" i="33" a="1"/>
  <c r="R403" i="33" s="1"/>
  <c r="Q403" i="33" a="1"/>
  <c r="Q403" i="33" s="1"/>
  <c r="P403" i="33" a="1"/>
  <c r="P403" i="33" s="1"/>
  <c r="O403" i="33" a="1"/>
  <c r="O403" i="33" s="1"/>
  <c r="N403" i="33" a="1"/>
  <c r="N403" i="33" s="1"/>
  <c r="AB402" i="33" a="1"/>
  <c r="AB402" i="33" s="1"/>
  <c r="AA402" i="33" a="1"/>
  <c r="AA402" i="33" s="1"/>
  <c r="Z402" i="33" a="1"/>
  <c r="Z402" i="33" s="1"/>
  <c r="Y402" i="33" a="1"/>
  <c r="Y402" i="33" s="1"/>
  <c r="W402" i="33" a="1"/>
  <c r="W402" i="33" s="1"/>
  <c r="X402" i="33" s="1"/>
  <c r="V402" i="33" a="1"/>
  <c r="V402" i="33" s="1"/>
  <c r="U402" i="33" a="1"/>
  <c r="U402" i="33" s="1"/>
  <c r="T402" i="33" a="1"/>
  <c r="T402" i="33" s="1"/>
  <c r="S402" i="33" a="1"/>
  <c r="S402" i="33" s="1"/>
  <c r="R402" i="33" a="1"/>
  <c r="R402" i="33" s="1"/>
  <c r="Q402" i="33" a="1"/>
  <c r="Q402" i="33" s="1"/>
  <c r="P402" i="33" a="1"/>
  <c r="P402" i="33" s="1"/>
  <c r="O402" i="33" a="1"/>
  <c r="O402" i="33" s="1"/>
  <c r="N402" i="33" a="1"/>
  <c r="N402" i="33" s="1"/>
  <c r="AB401" i="33" a="1"/>
  <c r="AB401" i="33" s="1"/>
  <c r="AA401" i="33" a="1"/>
  <c r="AA401" i="33" s="1"/>
  <c r="Z401" i="33" a="1"/>
  <c r="Z401" i="33" s="1"/>
  <c r="Y401" i="33" a="1"/>
  <c r="Y401" i="33" s="1"/>
  <c r="W401" i="33" a="1"/>
  <c r="W401" i="33" s="1"/>
  <c r="X401" i="33" s="1"/>
  <c r="V401" i="33" a="1"/>
  <c r="V401" i="33" s="1"/>
  <c r="U401" i="33" a="1"/>
  <c r="U401" i="33" s="1"/>
  <c r="T401" i="33" a="1"/>
  <c r="T401" i="33" s="1"/>
  <c r="S401" i="33" a="1"/>
  <c r="S401" i="33" s="1"/>
  <c r="R401" i="33" a="1"/>
  <c r="R401" i="33" s="1"/>
  <c r="Q401" i="33" a="1"/>
  <c r="Q401" i="33" s="1"/>
  <c r="P401" i="33" a="1"/>
  <c r="P401" i="33" s="1"/>
  <c r="O401" i="33" a="1"/>
  <c r="O401" i="33" s="1"/>
  <c r="N401" i="33" a="1"/>
  <c r="N401" i="33" s="1"/>
  <c r="AB400" i="33" a="1"/>
  <c r="AB400" i="33" s="1"/>
  <c r="AA400" i="33" a="1"/>
  <c r="AA400" i="33" s="1"/>
  <c r="Z400" i="33" a="1"/>
  <c r="Z400" i="33" s="1"/>
  <c r="Y400" i="33" a="1"/>
  <c r="Y400" i="33" s="1"/>
  <c r="W400" i="33" a="1"/>
  <c r="W400" i="33" s="1"/>
  <c r="X400" i="33" s="1"/>
  <c r="V400" i="33" a="1"/>
  <c r="V400" i="33" s="1"/>
  <c r="U400" i="33" a="1"/>
  <c r="U400" i="33" s="1"/>
  <c r="T400" i="33" a="1"/>
  <c r="T400" i="33" s="1"/>
  <c r="S400" i="33" a="1"/>
  <c r="S400" i="33" s="1"/>
  <c r="R400" i="33" a="1"/>
  <c r="R400" i="33" s="1"/>
  <c r="Q400" i="33" a="1"/>
  <c r="Q400" i="33" s="1"/>
  <c r="P400" i="33" a="1"/>
  <c r="P400" i="33" s="1"/>
  <c r="O400" i="33" a="1"/>
  <c r="O400" i="33" s="1"/>
  <c r="N400" i="33" a="1"/>
  <c r="N400" i="33" s="1"/>
  <c r="AB399" i="33" a="1"/>
  <c r="AB399" i="33" s="1"/>
  <c r="AA399" i="33" a="1"/>
  <c r="AA399" i="33" s="1"/>
  <c r="Z399" i="33" a="1"/>
  <c r="Z399" i="33" s="1"/>
  <c r="Y399" i="33" a="1"/>
  <c r="Y399" i="33" s="1"/>
  <c r="W399" i="33" a="1"/>
  <c r="W399" i="33" s="1"/>
  <c r="X399" i="33" s="1"/>
  <c r="V399" i="33" a="1"/>
  <c r="V399" i="33" s="1"/>
  <c r="U399" i="33" a="1"/>
  <c r="U399" i="33" s="1"/>
  <c r="T399" i="33" a="1"/>
  <c r="T399" i="33" s="1"/>
  <c r="S399" i="33" a="1"/>
  <c r="S399" i="33" s="1"/>
  <c r="R399" i="33" a="1"/>
  <c r="R399" i="33" s="1"/>
  <c r="Q399" i="33" a="1"/>
  <c r="Q399" i="33" s="1"/>
  <c r="P399" i="33" a="1"/>
  <c r="P399" i="33" s="1"/>
  <c r="O399" i="33" a="1"/>
  <c r="O399" i="33" s="1"/>
  <c r="N399" i="33" a="1"/>
  <c r="N399" i="33" s="1"/>
  <c r="AB398" i="33" a="1"/>
  <c r="AB398" i="33" s="1"/>
  <c r="AA398" i="33" a="1"/>
  <c r="AA398" i="33" s="1"/>
  <c r="Z398" i="33" a="1"/>
  <c r="Z398" i="33" s="1"/>
  <c r="Y398" i="33" a="1"/>
  <c r="Y398" i="33" s="1"/>
  <c r="W398" i="33" a="1"/>
  <c r="W398" i="33" s="1"/>
  <c r="X398" i="33" s="1"/>
  <c r="V398" i="33" a="1"/>
  <c r="V398" i="33" s="1"/>
  <c r="U398" i="33" a="1"/>
  <c r="U398" i="33" s="1"/>
  <c r="T398" i="33" a="1"/>
  <c r="T398" i="33" s="1"/>
  <c r="S398" i="33" a="1"/>
  <c r="S398" i="33" s="1"/>
  <c r="R398" i="33" a="1"/>
  <c r="R398" i="33" s="1"/>
  <c r="Q398" i="33" a="1"/>
  <c r="Q398" i="33" s="1"/>
  <c r="P398" i="33" a="1"/>
  <c r="P398" i="33" s="1"/>
  <c r="O398" i="33" a="1"/>
  <c r="O398" i="33" s="1"/>
  <c r="N398" i="33" a="1"/>
  <c r="N398" i="33" s="1"/>
  <c r="AB397" i="33" a="1"/>
  <c r="AB397" i="33" s="1"/>
  <c r="AA397" i="33" a="1"/>
  <c r="AA397" i="33" s="1"/>
  <c r="Z397" i="33" a="1"/>
  <c r="Z397" i="33" s="1"/>
  <c r="Y397" i="33" a="1"/>
  <c r="Y397" i="33" s="1"/>
  <c r="W397" i="33" a="1"/>
  <c r="W397" i="33" s="1"/>
  <c r="X397" i="33" s="1"/>
  <c r="V397" i="33" a="1"/>
  <c r="V397" i="33" s="1"/>
  <c r="U397" i="33" a="1"/>
  <c r="U397" i="33" s="1"/>
  <c r="T397" i="33" a="1"/>
  <c r="T397" i="33" s="1"/>
  <c r="S397" i="33" a="1"/>
  <c r="S397" i="33" s="1"/>
  <c r="R397" i="33" a="1"/>
  <c r="R397" i="33" s="1"/>
  <c r="Q397" i="33" a="1"/>
  <c r="Q397" i="33" s="1"/>
  <c r="P397" i="33" a="1"/>
  <c r="P397" i="33" s="1"/>
  <c r="O397" i="33" a="1"/>
  <c r="O397" i="33" s="1"/>
  <c r="N397" i="33" a="1"/>
  <c r="N397" i="33" s="1"/>
  <c r="AB396" i="33" a="1"/>
  <c r="AB396" i="33" s="1"/>
  <c r="AA396" i="33" a="1"/>
  <c r="AA396" i="33" s="1"/>
  <c r="Z396" i="33" a="1"/>
  <c r="Z396" i="33" s="1"/>
  <c r="Y396" i="33" a="1"/>
  <c r="Y396" i="33" s="1"/>
  <c r="W396" i="33" a="1"/>
  <c r="W396" i="33" s="1"/>
  <c r="X396" i="33" s="1"/>
  <c r="V396" i="33" a="1"/>
  <c r="V396" i="33" s="1"/>
  <c r="U396" i="33" a="1"/>
  <c r="U396" i="33" s="1"/>
  <c r="T396" i="33" a="1"/>
  <c r="T396" i="33" s="1"/>
  <c r="S396" i="33" a="1"/>
  <c r="S396" i="33" s="1"/>
  <c r="R396" i="33" a="1"/>
  <c r="R396" i="33" s="1"/>
  <c r="Q396" i="33" a="1"/>
  <c r="Q396" i="33" s="1"/>
  <c r="P396" i="33" a="1"/>
  <c r="P396" i="33" s="1"/>
  <c r="O396" i="33" a="1"/>
  <c r="O396" i="33" s="1"/>
  <c r="N396" i="33" a="1"/>
  <c r="N396" i="33" s="1"/>
  <c r="AB395" i="33" a="1"/>
  <c r="AB395" i="33" s="1"/>
  <c r="AA395" i="33" a="1"/>
  <c r="AA395" i="33" s="1"/>
  <c r="Z395" i="33" a="1"/>
  <c r="Z395" i="33" s="1"/>
  <c r="Y395" i="33" a="1"/>
  <c r="Y395" i="33" s="1"/>
  <c r="W395" i="33" a="1"/>
  <c r="W395" i="33" s="1"/>
  <c r="X395" i="33" s="1"/>
  <c r="V395" i="33" a="1"/>
  <c r="V395" i="33" s="1"/>
  <c r="U395" i="33" a="1"/>
  <c r="U395" i="33" s="1"/>
  <c r="T395" i="33" a="1"/>
  <c r="T395" i="33" s="1"/>
  <c r="S395" i="33" a="1"/>
  <c r="S395" i="33" s="1"/>
  <c r="R395" i="33" a="1"/>
  <c r="R395" i="33" s="1"/>
  <c r="Q395" i="33" a="1"/>
  <c r="Q395" i="33" s="1"/>
  <c r="P395" i="33" a="1"/>
  <c r="P395" i="33" s="1"/>
  <c r="O395" i="33" a="1"/>
  <c r="O395" i="33" s="1"/>
  <c r="N395" i="33" a="1"/>
  <c r="N395" i="33" s="1"/>
  <c r="AB394" i="33" a="1"/>
  <c r="AB394" i="33" s="1"/>
  <c r="AA394" i="33" a="1"/>
  <c r="AA394" i="33" s="1"/>
  <c r="Z394" i="33" a="1"/>
  <c r="Z394" i="33" s="1"/>
  <c r="Y394" i="33" a="1"/>
  <c r="Y394" i="33" s="1"/>
  <c r="W394" i="33" a="1"/>
  <c r="W394" i="33" s="1"/>
  <c r="X394" i="33" s="1"/>
  <c r="V394" i="33" a="1"/>
  <c r="V394" i="33" s="1"/>
  <c r="U394" i="33" a="1"/>
  <c r="U394" i="33" s="1"/>
  <c r="T394" i="33" a="1"/>
  <c r="T394" i="33" s="1"/>
  <c r="S394" i="33" a="1"/>
  <c r="S394" i="33" s="1"/>
  <c r="R394" i="33" a="1"/>
  <c r="R394" i="33" s="1"/>
  <c r="Q394" i="33" a="1"/>
  <c r="Q394" i="33" s="1"/>
  <c r="P394" i="33" a="1"/>
  <c r="P394" i="33" s="1"/>
  <c r="O394" i="33" a="1"/>
  <c r="O394" i="33" s="1"/>
  <c r="N394" i="33" a="1"/>
  <c r="N394" i="33" s="1"/>
  <c r="AB393" i="33" a="1"/>
  <c r="AB393" i="33" s="1"/>
  <c r="AA393" i="33" a="1"/>
  <c r="AA393" i="33" s="1"/>
  <c r="Z393" i="33" a="1"/>
  <c r="Z393" i="33" s="1"/>
  <c r="Y393" i="33" a="1"/>
  <c r="Y393" i="33" s="1"/>
  <c r="W393" i="33" a="1"/>
  <c r="W393" i="33" s="1"/>
  <c r="X393" i="33" s="1"/>
  <c r="V393" i="33" a="1"/>
  <c r="V393" i="33" s="1"/>
  <c r="U393" i="33" a="1"/>
  <c r="U393" i="33" s="1"/>
  <c r="T393" i="33" a="1"/>
  <c r="T393" i="33" s="1"/>
  <c r="S393" i="33" a="1"/>
  <c r="S393" i="33" s="1"/>
  <c r="R393" i="33" a="1"/>
  <c r="R393" i="33" s="1"/>
  <c r="Q393" i="33" a="1"/>
  <c r="Q393" i="33" s="1"/>
  <c r="P393" i="33" a="1"/>
  <c r="P393" i="33" s="1"/>
  <c r="O393" i="33" a="1"/>
  <c r="O393" i="33" s="1"/>
  <c r="N393" i="33" a="1"/>
  <c r="N393" i="33" s="1"/>
  <c r="AB392" i="33" a="1"/>
  <c r="AB392" i="33" s="1"/>
  <c r="AA392" i="33" a="1"/>
  <c r="AA392" i="33" s="1"/>
  <c r="Z392" i="33" a="1"/>
  <c r="Z392" i="33" s="1"/>
  <c r="Y392" i="33" a="1"/>
  <c r="Y392" i="33" s="1"/>
  <c r="W392" i="33" a="1"/>
  <c r="W392" i="33" s="1"/>
  <c r="X392" i="33" s="1"/>
  <c r="V392" i="33" a="1"/>
  <c r="V392" i="33" s="1"/>
  <c r="U392" i="33" a="1"/>
  <c r="U392" i="33" s="1"/>
  <c r="T392" i="33" a="1"/>
  <c r="T392" i="33" s="1"/>
  <c r="S392" i="33" a="1"/>
  <c r="S392" i="33" s="1"/>
  <c r="R392" i="33" a="1"/>
  <c r="R392" i="33" s="1"/>
  <c r="Q392" i="33" a="1"/>
  <c r="Q392" i="33" s="1"/>
  <c r="P392" i="33" a="1"/>
  <c r="P392" i="33" s="1"/>
  <c r="O392" i="33" a="1"/>
  <c r="O392" i="33" s="1"/>
  <c r="N392" i="33" a="1"/>
  <c r="N392" i="33" s="1"/>
  <c r="AB391" i="33" a="1"/>
  <c r="AB391" i="33" s="1"/>
  <c r="AA391" i="33" a="1"/>
  <c r="AA391" i="33" s="1"/>
  <c r="Z391" i="33" a="1"/>
  <c r="Z391" i="33" s="1"/>
  <c r="Y391" i="33" a="1"/>
  <c r="Y391" i="33" s="1"/>
  <c r="W391" i="33" a="1"/>
  <c r="W391" i="33" s="1"/>
  <c r="X391" i="33" s="1"/>
  <c r="V391" i="33" a="1"/>
  <c r="V391" i="33" s="1"/>
  <c r="U391" i="33" a="1"/>
  <c r="U391" i="33" s="1"/>
  <c r="T391" i="33" a="1"/>
  <c r="T391" i="33" s="1"/>
  <c r="S391" i="33" a="1"/>
  <c r="S391" i="33" s="1"/>
  <c r="R391" i="33" a="1"/>
  <c r="R391" i="33" s="1"/>
  <c r="Q391" i="33" a="1"/>
  <c r="Q391" i="33" s="1"/>
  <c r="P391" i="33" a="1"/>
  <c r="P391" i="33" s="1"/>
  <c r="O391" i="33" a="1"/>
  <c r="O391" i="33" s="1"/>
  <c r="N391" i="33" a="1"/>
  <c r="N391" i="33" s="1"/>
  <c r="AB390" i="33" a="1"/>
  <c r="AB390" i="33" s="1"/>
  <c r="AA390" i="33" a="1"/>
  <c r="AA390" i="33" s="1"/>
  <c r="Z390" i="33" a="1"/>
  <c r="Z390" i="33" s="1"/>
  <c r="Y390" i="33" a="1"/>
  <c r="Y390" i="33" s="1"/>
  <c r="W390" i="33" a="1"/>
  <c r="W390" i="33" s="1"/>
  <c r="X390" i="33" s="1"/>
  <c r="V390" i="33" a="1"/>
  <c r="V390" i="33" s="1"/>
  <c r="U390" i="33" a="1"/>
  <c r="U390" i="33" s="1"/>
  <c r="T390" i="33" a="1"/>
  <c r="T390" i="33" s="1"/>
  <c r="S390" i="33" a="1"/>
  <c r="S390" i="33" s="1"/>
  <c r="R390" i="33" a="1"/>
  <c r="R390" i="33" s="1"/>
  <c r="Q390" i="33" a="1"/>
  <c r="Q390" i="33" s="1"/>
  <c r="P390" i="33" a="1"/>
  <c r="P390" i="33" s="1"/>
  <c r="O390" i="33" a="1"/>
  <c r="O390" i="33" s="1"/>
  <c r="N390" i="33" a="1"/>
  <c r="N390" i="33" s="1"/>
  <c r="AB389" i="33" a="1"/>
  <c r="AB389" i="33" s="1"/>
  <c r="AA389" i="33" a="1"/>
  <c r="AA389" i="33" s="1"/>
  <c r="Z389" i="33" a="1"/>
  <c r="Z389" i="33" s="1"/>
  <c r="Y389" i="33" a="1"/>
  <c r="Y389" i="33" s="1"/>
  <c r="W389" i="33" a="1"/>
  <c r="W389" i="33" s="1"/>
  <c r="X389" i="33" s="1"/>
  <c r="V389" i="33" a="1"/>
  <c r="V389" i="33" s="1"/>
  <c r="U389" i="33" a="1"/>
  <c r="U389" i="33" s="1"/>
  <c r="T389" i="33" a="1"/>
  <c r="T389" i="33" s="1"/>
  <c r="S389" i="33" a="1"/>
  <c r="S389" i="33" s="1"/>
  <c r="R389" i="33" a="1"/>
  <c r="R389" i="33" s="1"/>
  <c r="Q389" i="33" a="1"/>
  <c r="Q389" i="33" s="1"/>
  <c r="P389" i="33" a="1"/>
  <c r="P389" i="33" s="1"/>
  <c r="O389" i="33" a="1"/>
  <c r="O389" i="33" s="1"/>
  <c r="N389" i="33" a="1"/>
  <c r="N389" i="33" s="1"/>
  <c r="AB388" i="33" a="1"/>
  <c r="AB388" i="33" s="1"/>
  <c r="AA388" i="33" a="1"/>
  <c r="AA388" i="33" s="1"/>
  <c r="Z388" i="33" a="1"/>
  <c r="Z388" i="33" s="1"/>
  <c r="Y388" i="33" a="1"/>
  <c r="Y388" i="33" s="1"/>
  <c r="W388" i="33" a="1"/>
  <c r="W388" i="33" s="1"/>
  <c r="X388" i="33" s="1"/>
  <c r="V388" i="33" a="1"/>
  <c r="V388" i="33" s="1"/>
  <c r="U388" i="33" a="1"/>
  <c r="U388" i="33" s="1"/>
  <c r="T388" i="33" a="1"/>
  <c r="T388" i="33" s="1"/>
  <c r="S388" i="33" a="1"/>
  <c r="S388" i="33" s="1"/>
  <c r="R388" i="33" a="1"/>
  <c r="R388" i="33" s="1"/>
  <c r="Q388" i="33" a="1"/>
  <c r="Q388" i="33" s="1"/>
  <c r="P388" i="33" a="1"/>
  <c r="P388" i="33" s="1"/>
  <c r="O388" i="33" a="1"/>
  <c r="O388" i="33" s="1"/>
  <c r="N388" i="33" a="1"/>
  <c r="N388" i="33" s="1"/>
  <c r="AB387" i="33" a="1"/>
  <c r="AB387" i="33" s="1"/>
  <c r="AA387" i="33" a="1"/>
  <c r="AA387" i="33" s="1"/>
  <c r="Z387" i="33" a="1"/>
  <c r="Z387" i="33" s="1"/>
  <c r="Y387" i="33" a="1"/>
  <c r="Y387" i="33" s="1"/>
  <c r="W387" i="33" a="1"/>
  <c r="W387" i="33" s="1"/>
  <c r="X387" i="33" s="1"/>
  <c r="V387" i="33" a="1"/>
  <c r="V387" i="33" s="1"/>
  <c r="U387" i="33" a="1"/>
  <c r="U387" i="33" s="1"/>
  <c r="T387" i="33" a="1"/>
  <c r="T387" i="33" s="1"/>
  <c r="S387" i="33" a="1"/>
  <c r="S387" i="33" s="1"/>
  <c r="R387" i="33" a="1"/>
  <c r="R387" i="33" s="1"/>
  <c r="Q387" i="33" a="1"/>
  <c r="Q387" i="33" s="1"/>
  <c r="P387" i="33" a="1"/>
  <c r="P387" i="33" s="1"/>
  <c r="O387" i="33" a="1"/>
  <c r="O387" i="33" s="1"/>
  <c r="N387" i="33" a="1"/>
  <c r="N387" i="33" s="1"/>
  <c r="AB386" i="33" a="1"/>
  <c r="AB386" i="33" s="1"/>
  <c r="AA386" i="33" a="1"/>
  <c r="AA386" i="33" s="1"/>
  <c r="Z386" i="33" a="1"/>
  <c r="Z386" i="33" s="1"/>
  <c r="Y386" i="33" a="1"/>
  <c r="Y386" i="33" s="1"/>
  <c r="W386" i="33" a="1"/>
  <c r="W386" i="33" s="1"/>
  <c r="X386" i="33" s="1"/>
  <c r="V386" i="33" a="1"/>
  <c r="V386" i="33" s="1"/>
  <c r="U386" i="33" a="1"/>
  <c r="U386" i="33" s="1"/>
  <c r="T386" i="33" a="1"/>
  <c r="T386" i="33" s="1"/>
  <c r="S386" i="33" a="1"/>
  <c r="S386" i="33" s="1"/>
  <c r="R386" i="33" a="1"/>
  <c r="R386" i="33" s="1"/>
  <c r="Q386" i="33" a="1"/>
  <c r="Q386" i="33" s="1"/>
  <c r="P386" i="33" a="1"/>
  <c r="P386" i="33" s="1"/>
  <c r="O386" i="33" a="1"/>
  <c r="O386" i="33" s="1"/>
  <c r="N386" i="33" a="1"/>
  <c r="N386" i="33" s="1"/>
  <c r="AB385" i="33" a="1"/>
  <c r="AB385" i="33" s="1"/>
  <c r="AA385" i="33" a="1"/>
  <c r="AA385" i="33" s="1"/>
  <c r="Z385" i="33" a="1"/>
  <c r="Z385" i="33" s="1"/>
  <c r="Y385" i="33" a="1"/>
  <c r="Y385" i="33" s="1"/>
  <c r="W385" i="33" a="1"/>
  <c r="W385" i="33" s="1"/>
  <c r="X385" i="33" s="1"/>
  <c r="V385" i="33" a="1"/>
  <c r="V385" i="33" s="1"/>
  <c r="U385" i="33" a="1"/>
  <c r="U385" i="33" s="1"/>
  <c r="T385" i="33" a="1"/>
  <c r="T385" i="33" s="1"/>
  <c r="S385" i="33" a="1"/>
  <c r="S385" i="33" s="1"/>
  <c r="R385" i="33" a="1"/>
  <c r="R385" i="33" s="1"/>
  <c r="Q385" i="33" a="1"/>
  <c r="Q385" i="33" s="1"/>
  <c r="P385" i="33" a="1"/>
  <c r="P385" i="33" s="1"/>
  <c r="O385" i="33" a="1"/>
  <c r="O385" i="33" s="1"/>
  <c r="N385" i="33" a="1"/>
  <c r="N385" i="33" s="1"/>
  <c r="AB384" i="33" a="1"/>
  <c r="AB384" i="33" s="1"/>
  <c r="AA384" i="33" a="1"/>
  <c r="AA384" i="33" s="1"/>
  <c r="Z384" i="33" a="1"/>
  <c r="Z384" i="33" s="1"/>
  <c r="Y384" i="33" a="1"/>
  <c r="Y384" i="33" s="1"/>
  <c r="W384" i="33" a="1"/>
  <c r="W384" i="33" s="1"/>
  <c r="X384" i="33" s="1"/>
  <c r="V384" i="33" a="1"/>
  <c r="V384" i="33" s="1"/>
  <c r="U384" i="33" a="1"/>
  <c r="U384" i="33" s="1"/>
  <c r="T384" i="33" a="1"/>
  <c r="T384" i="33" s="1"/>
  <c r="S384" i="33" a="1"/>
  <c r="S384" i="33" s="1"/>
  <c r="R384" i="33" a="1"/>
  <c r="R384" i="33" s="1"/>
  <c r="Q384" i="33" a="1"/>
  <c r="Q384" i="33" s="1"/>
  <c r="P384" i="33" a="1"/>
  <c r="P384" i="33" s="1"/>
  <c r="O384" i="33" a="1"/>
  <c r="O384" i="33" s="1"/>
  <c r="N384" i="33" a="1"/>
  <c r="N384" i="33" s="1"/>
  <c r="AB383" i="33" a="1"/>
  <c r="AB383" i="33" s="1"/>
  <c r="AA383" i="33" a="1"/>
  <c r="AA383" i="33" s="1"/>
  <c r="Z383" i="33" a="1"/>
  <c r="Z383" i="33" s="1"/>
  <c r="Y383" i="33" a="1"/>
  <c r="Y383" i="33" s="1"/>
  <c r="W383" i="33" a="1"/>
  <c r="W383" i="33" s="1"/>
  <c r="X383" i="33" s="1"/>
  <c r="V383" i="33" a="1"/>
  <c r="V383" i="33" s="1"/>
  <c r="U383" i="33" a="1"/>
  <c r="U383" i="33" s="1"/>
  <c r="T383" i="33" a="1"/>
  <c r="T383" i="33" s="1"/>
  <c r="S383" i="33" a="1"/>
  <c r="S383" i="33" s="1"/>
  <c r="R383" i="33" a="1"/>
  <c r="R383" i="33" s="1"/>
  <c r="Q383" i="33" a="1"/>
  <c r="Q383" i="33" s="1"/>
  <c r="P383" i="33" a="1"/>
  <c r="P383" i="33" s="1"/>
  <c r="O383" i="33" a="1"/>
  <c r="O383" i="33" s="1"/>
  <c r="N383" i="33" a="1"/>
  <c r="N383" i="33" s="1"/>
  <c r="AB382" i="33" a="1"/>
  <c r="AB382" i="33" s="1"/>
  <c r="AA382" i="33" a="1"/>
  <c r="AA382" i="33" s="1"/>
  <c r="Z382" i="33" a="1"/>
  <c r="Z382" i="33" s="1"/>
  <c r="Y382" i="33" a="1"/>
  <c r="Y382" i="33" s="1"/>
  <c r="W382" i="33" a="1"/>
  <c r="W382" i="33" s="1"/>
  <c r="X382" i="33" s="1"/>
  <c r="V382" i="33" a="1"/>
  <c r="V382" i="33" s="1"/>
  <c r="U382" i="33" a="1"/>
  <c r="U382" i="33" s="1"/>
  <c r="T382" i="33" a="1"/>
  <c r="T382" i="33" s="1"/>
  <c r="S382" i="33" a="1"/>
  <c r="S382" i="33" s="1"/>
  <c r="R382" i="33" a="1"/>
  <c r="R382" i="33" s="1"/>
  <c r="Q382" i="33" a="1"/>
  <c r="Q382" i="33" s="1"/>
  <c r="P382" i="33" a="1"/>
  <c r="P382" i="33" s="1"/>
  <c r="O382" i="33" a="1"/>
  <c r="O382" i="33" s="1"/>
  <c r="N382" i="33" a="1"/>
  <c r="N382" i="33" s="1"/>
  <c r="AB381" i="33" a="1"/>
  <c r="AB381" i="33" s="1"/>
  <c r="AA381" i="33" a="1"/>
  <c r="AA381" i="33" s="1"/>
  <c r="Z381" i="33" a="1"/>
  <c r="Z381" i="33" s="1"/>
  <c r="Y381" i="33" a="1"/>
  <c r="Y381" i="33" s="1"/>
  <c r="W381" i="33" a="1"/>
  <c r="W381" i="33" s="1"/>
  <c r="X381" i="33" s="1"/>
  <c r="V381" i="33" a="1"/>
  <c r="V381" i="33" s="1"/>
  <c r="U381" i="33" a="1"/>
  <c r="U381" i="33" s="1"/>
  <c r="T381" i="33" a="1"/>
  <c r="T381" i="33" s="1"/>
  <c r="S381" i="33" a="1"/>
  <c r="S381" i="33" s="1"/>
  <c r="R381" i="33" a="1"/>
  <c r="R381" i="33" s="1"/>
  <c r="Q381" i="33" a="1"/>
  <c r="Q381" i="33" s="1"/>
  <c r="P381" i="33" a="1"/>
  <c r="P381" i="33" s="1"/>
  <c r="O381" i="33" a="1"/>
  <c r="O381" i="33" s="1"/>
  <c r="N381" i="33" a="1"/>
  <c r="N381" i="33" s="1"/>
  <c r="AB380" i="33" a="1"/>
  <c r="AB380" i="33" s="1"/>
  <c r="AA380" i="33" a="1"/>
  <c r="AA380" i="33" s="1"/>
  <c r="Z380" i="33" a="1"/>
  <c r="Z380" i="33" s="1"/>
  <c r="Y380" i="33" a="1"/>
  <c r="Y380" i="33" s="1"/>
  <c r="W380" i="33" a="1"/>
  <c r="W380" i="33" s="1"/>
  <c r="X380" i="33" s="1"/>
  <c r="V380" i="33" a="1"/>
  <c r="V380" i="33" s="1"/>
  <c r="U380" i="33" a="1"/>
  <c r="U380" i="33" s="1"/>
  <c r="T380" i="33" a="1"/>
  <c r="T380" i="33" s="1"/>
  <c r="S380" i="33" a="1"/>
  <c r="S380" i="33" s="1"/>
  <c r="R380" i="33" a="1"/>
  <c r="R380" i="33" s="1"/>
  <c r="Q380" i="33" a="1"/>
  <c r="Q380" i="33" s="1"/>
  <c r="P380" i="33" a="1"/>
  <c r="P380" i="33" s="1"/>
  <c r="O380" i="33" a="1"/>
  <c r="O380" i="33" s="1"/>
  <c r="N380" i="33" a="1"/>
  <c r="N380" i="33" s="1"/>
  <c r="AB379" i="33" a="1"/>
  <c r="AB379" i="33" s="1"/>
  <c r="AA379" i="33" a="1"/>
  <c r="AA379" i="33" s="1"/>
  <c r="Z379" i="33" a="1"/>
  <c r="Z379" i="33" s="1"/>
  <c r="Y379" i="33" a="1"/>
  <c r="Y379" i="33" s="1"/>
  <c r="W379" i="33" a="1"/>
  <c r="W379" i="33" s="1"/>
  <c r="X379" i="33" s="1"/>
  <c r="V379" i="33" a="1"/>
  <c r="V379" i="33" s="1"/>
  <c r="U379" i="33" a="1"/>
  <c r="U379" i="33" s="1"/>
  <c r="T379" i="33" a="1"/>
  <c r="T379" i="33" s="1"/>
  <c r="S379" i="33" a="1"/>
  <c r="S379" i="33" s="1"/>
  <c r="R379" i="33" a="1"/>
  <c r="R379" i="33" s="1"/>
  <c r="Q379" i="33" a="1"/>
  <c r="Q379" i="33" s="1"/>
  <c r="P379" i="33" a="1"/>
  <c r="P379" i="33" s="1"/>
  <c r="O379" i="33" a="1"/>
  <c r="O379" i="33" s="1"/>
  <c r="N379" i="33" a="1"/>
  <c r="N379" i="33" s="1"/>
  <c r="AB378" i="33" a="1"/>
  <c r="AB378" i="33" s="1"/>
  <c r="AA378" i="33" a="1"/>
  <c r="AA378" i="33" s="1"/>
  <c r="Z378" i="33" a="1"/>
  <c r="Z378" i="33" s="1"/>
  <c r="Y378" i="33" a="1"/>
  <c r="Y378" i="33" s="1"/>
  <c r="W378" i="33" a="1"/>
  <c r="W378" i="33" s="1"/>
  <c r="X378" i="33" s="1"/>
  <c r="V378" i="33" a="1"/>
  <c r="V378" i="33" s="1"/>
  <c r="U378" i="33" a="1"/>
  <c r="U378" i="33" s="1"/>
  <c r="T378" i="33" a="1"/>
  <c r="T378" i="33" s="1"/>
  <c r="S378" i="33" a="1"/>
  <c r="S378" i="33" s="1"/>
  <c r="R378" i="33" a="1"/>
  <c r="R378" i="33" s="1"/>
  <c r="Q378" i="33" a="1"/>
  <c r="Q378" i="33" s="1"/>
  <c r="P378" i="33" a="1"/>
  <c r="P378" i="33" s="1"/>
  <c r="O378" i="33" a="1"/>
  <c r="O378" i="33" s="1"/>
  <c r="N378" i="33" a="1"/>
  <c r="N378" i="33" s="1"/>
  <c r="AB377" i="33" a="1"/>
  <c r="AB377" i="33" s="1"/>
  <c r="AA377" i="33" a="1"/>
  <c r="AA377" i="33" s="1"/>
  <c r="Z377" i="33" a="1"/>
  <c r="Z377" i="33" s="1"/>
  <c r="Y377" i="33" a="1"/>
  <c r="Y377" i="33" s="1"/>
  <c r="W377" i="33" a="1"/>
  <c r="W377" i="33" s="1"/>
  <c r="X377" i="33" s="1"/>
  <c r="V377" i="33" a="1"/>
  <c r="V377" i="33" s="1"/>
  <c r="U377" i="33" a="1"/>
  <c r="U377" i="33" s="1"/>
  <c r="T377" i="33" a="1"/>
  <c r="T377" i="33" s="1"/>
  <c r="S377" i="33" a="1"/>
  <c r="S377" i="33" s="1"/>
  <c r="R377" i="33" a="1"/>
  <c r="R377" i="33" s="1"/>
  <c r="Q377" i="33" a="1"/>
  <c r="Q377" i="33" s="1"/>
  <c r="P377" i="33" a="1"/>
  <c r="P377" i="33" s="1"/>
  <c r="O377" i="33" a="1"/>
  <c r="O377" i="33" s="1"/>
  <c r="N377" i="33" a="1"/>
  <c r="N377" i="33" s="1"/>
  <c r="AB376" i="33" a="1"/>
  <c r="AB376" i="33" s="1"/>
  <c r="AA376" i="33" a="1"/>
  <c r="AA376" i="33" s="1"/>
  <c r="Z376" i="33" a="1"/>
  <c r="Z376" i="33" s="1"/>
  <c r="Y376" i="33" a="1"/>
  <c r="Y376" i="33" s="1"/>
  <c r="W376" i="33" a="1"/>
  <c r="W376" i="33" s="1"/>
  <c r="X376" i="33" s="1"/>
  <c r="V376" i="33" a="1"/>
  <c r="V376" i="33" s="1"/>
  <c r="U376" i="33" a="1"/>
  <c r="U376" i="33" s="1"/>
  <c r="T376" i="33" a="1"/>
  <c r="T376" i="33" s="1"/>
  <c r="S376" i="33" a="1"/>
  <c r="S376" i="33" s="1"/>
  <c r="R376" i="33" a="1"/>
  <c r="R376" i="33" s="1"/>
  <c r="Q376" i="33" a="1"/>
  <c r="Q376" i="33" s="1"/>
  <c r="P376" i="33" a="1"/>
  <c r="P376" i="33" s="1"/>
  <c r="O376" i="33" a="1"/>
  <c r="O376" i="33" s="1"/>
  <c r="N376" i="33" a="1"/>
  <c r="N376" i="33" s="1"/>
  <c r="AB375" i="33" a="1"/>
  <c r="AB375" i="33" s="1"/>
  <c r="AA375" i="33" a="1"/>
  <c r="AA375" i="33" s="1"/>
  <c r="Z375" i="33" a="1"/>
  <c r="Z375" i="33" s="1"/>
  <c r="Y375" i="33" a="1"/>
  <c r="Y375" i="33" s="1"/>
  <c r="W375" i="33" a="1"/>
  <c r="W375" i="33" s="1"/>
  <c r="X375" i="33" s="1"/>
  <c r="V375" i="33" a="1"/>
  <c r="V375" i="33" s="1"/>
  <c r="U375" i="33" a="1"/>
  <c r="U375" i="33" s="1"/>
  <c r="T375" i="33" a="1"/>
  <c r="T375" i="33" s="1"/>
  <c r="S375" i="33" a="1"/>
  <c r="S375" i="33" s="1"/>
  <c r="R375" i="33" a="1"/>
  <c r="R375" i="33" s="1"/>
  <c r="Q375" i="33" a="1"/>
  <c r="Q375" i="33" s="1"/>
  <c r="P375" i="33" a="1"/>
  <c r="P375" i="33" s="1"/>
  <c r="O375" i="33" a="1"/>
  <c r="O375" i="33" s="1"/>
  <c r="N375" i="33" a="1"/>
  <c r="N375" i="33" s="1"/>
  <c r="AB374" i="33" a="1"/>
  <c r="AB374" i="33" s="1"/>
  <c r="AA374" i="33" a="1"/>
  <c r="AA374" i="33" s="1"/>
  <c r="Z374" i="33" a="1"/>
  <c r="Z374" i="33" s="1"/>
  <c r="Y374" i="33" a="1"/>
  <c r="Y374" i="33" s="1"/>
  <c r="W374" i="33" a="1"/>
  <c r="W374" i="33" s="1"/>
  <c r="X374" i="33" s="1"/>
  <c r="V374" i="33" a="1"/>
  <c r="V374" i="33" s="1"/>
  <c r="U374" i="33" a="1"/>
  <c r="U374" i="33" s="1"/>
  <c r="T374" i="33" a="1"/>
  <c r="T374" i="33" s="1"/>
  <c r="S374" i="33" a="1"/>
  <c r="S374" i="33" s="1"/>
  <c r="R374" i="33" a="1"/>
  <c r="R374" i="33" s="1"/>
  <c r="Q374" i="33" a="1"/>
  <c r="Q374" i="33" s="1"/>
  <c r="P374" i="33" a="1"/>
  <c r="P374" i="33" s="1"/>
  <c r="O374" i="33" a="1"/>
  <c r="O374" i="33" s="1"/>
  <c r="N374" i="33" a="1"/>
  <c r="N374" i="33" s="1"/>
  <c r="AB373" i="33" a="1"/>
  <c r="AB373" i="33" s="1"/>
  <c r="AA373" i="33" a="1"/>
  <c r="AA373" i="33" s="1"/>
  <c r="Z373" i="33" a="1"/>
  <c r="Z373" i="33" s="1"/>
  <c r="Y373" i="33" a="1"/>
  <c r="Y373" i="33" s="1"/>
  <c r="W373" i="33" a="1"/>
  <c r="W373" i="33" s="1"/>
  <c r="X373" i="33" s="1"/>
  <c r="V373" i="33" a="1"/>
  <c r="V373" i="33" s="1"/>
  <c r="U373" i="33" a="1"/>
  <c r="U373" i="33" s="1"/>
  <c r="T373" i="33" a="1"/>
  <c r="T373" i="33" s="1"/>
  <c r="S373" i="33" a="1"/>
  <c r="S373" i="33" s="1"/>
  <c r="R373" i="33" a="1"/>
  <c r="R373" i="33" s="1"/>
  <c r="Q373" i="33" a="1"/>
  <c r="Q373" i="33" s="1"/>
  <c r="P373" i="33" a="1"/>
  <c r="P373" i="33" s="1"/>
  <c r="O373" i="33" a="1"/>
  <c r="O373" i="33" s="1"/>
  <c r="N373" i="33" a="1"/>
  <c r="N373" i="33" s="1"/>
  <c r="AB372" i="33" a="1"/>
  <c r="AB372" i="33" s="1"/>
  <c r="AA372" i="33" a="1"/>
  <c r="AA372" i="33" s="1"/>
  <c r="Z372" i="33" a="1"/>
  <c r="Z372" i="33" s="1"/>
  <c r="Y372" i="33" a="1"/>
  <c r="Y372" i="33" s="1"/>
  <c r="W372" i="33" a="1"/>
  <c r="W372" i="33" s="1"/>
  <c r="X372" i="33" s="1"/>
  <c r="V372" i="33" a="1"/>
  <c r="V372" i="33" s="1"/>
  <c r="U372" i="33" a="1"/>
  <c r="U372" i="33" s="1"/>
  <c r="T372" i="33" a="1"/>
  <c r="T372" i="33" s="1"/>
  <c r="S372" i="33" a="1"/>
  <c r="S372" i="33" s="1"/>
  <c r="R372" i="33" a="1"/>
  <c r="R372" i="33" s="1"/>
  <c r="Q372" i="33" a="1"/>
  <c r="Q372" i="33" s="1"/>
  <c r="P372" i="33" a="1"/>
  <c r="P372" i="33" s="1"/>
  <c r="O372" i="33" a="1"/>
  <c r="O372" i="33" s="1"/>
  <c r="N372" i="33" a="1"/>
  <c r="N372" i="33" s="1"/>
  <c r="AB371" i="33" a="1"/>
  <c r="AB371" i="33" s="1"/>
  <c r="AA371" i="33" a="1"/>
  <c r="AA371" i="33" s="1"/>
  <c r="Z371" i="33" a="1"/>
  <c r="Z371" i="33" s="1"/>
  <c r="Y371" i="33" a="1"/>
  <c r="Y371" i="33" s="1"/>
  <c r="W371" i="33" a="1"/>
  <c r="W371" i="33" s="1"/>
  <c r="X371" i="33" s="1"/>
  <c r="V371" i="33" a="1"/>
  <c r="V371" i="33" s="1"/>
  <c r="U371" i="33" a="1"/>
  <c r="U371" i="33" s="1"/>
  <c r="T371" i="33" a="1"/>
  <c r="T371" i="33" s="1"/>
  <c r="S371" i="33" a="1"/>
  <c r="S371" i="33" s="1"/>
  <c r="R371" i="33" a="1"/>
  <c r="R371" i="33" s="1"/>
  <c r="Q371" i="33" a="1"/>
  <c r="Q371" i="33" s="1"/>
  <c r="P371" i="33" a="1"/>
  <c r="P371" i="33" s="1"/>
  <c r="O371" i="33" a="1"/>
  <c r="O371" i="33" s="1"/>
  <c r="N371" i="33" a="1"/>
  <c r="N371" i="33" s="1"/>
  <c r="AB370" i="33" a="1"/>
  <c r="AB370" i="33" s="1"/>
  <c r="AA370" i="33" a="1"/>
  <c r="AA370" i="33" s="1"/>
  <c r="Z370" i="33" a="1"/>
  <c r="Z370" i="33" s="1"/>
  <c r="Y370" i="33" a="1"/>
  <c r="Y370" i="33" s="1"/>
  <c r="W370" i="33" a="1"/>
  <c r="W370" i="33" s="1"/>
  <c r="X370" i="33" s="1"/>
  <c r="V370" i="33" a="1"/>
  <c r="V370" i="33" s="1"/>
  <c r="U370" i="33" a="1"/>
  <c r="U370" i="33" s="1"/>
  <c r="T370" i="33" a="1"/>
  <c r="T370" i="33" s="1"/>
  <c r="S370" i="33" a="1"/>
  <c r="S370" i="33" s="1"/>
  <c r="R370" i="33" a="1"/>
  <c r="R370" i="33" s="1"/>
  <c r="Q370" i="33" a="1"/>
  <c r="Q370" i="33" s="1"/>
  <c r="P370" i="33" a="1"/>
  <c r="P370" i="33" s="1"/>
  <c r="O370" i="33" a="1"/>
  <c r="O370" i="33" s="1"/>
  <c r="N370" i="33" a="1"/>
  <c r="N370" i="33" s="1"/>
  <c r="AB369" i="33" a="1"/>
  <c r="AB369" i="33" s="1"/>
  <c r="AA369" i="33" a="1"/>
  <c r="AA369" i="33" s="1"/>
  <c r="Z369" i="33" a="1"/>
  <c r="Z369" i="33" s="1"/>
  <c r="Y369" i="33" a="1"/>
  <c r="Y369" i="33" s="1"/>
  <c r="W369" i="33" a="1"/>
  <c r="W369" i="33" s="1"/>
  <c r="X369" i="33" s="1"/>
  <c r="V369" i="33" a="1"/>
  <c r="V369" i="33" s="1"/>
  <c r="U369" i="33" a="1"/>
  <c r="U369" i="33" s="1"/>
  <c r="T369" i="33" a="1"/>
  <c r="T369" i="33" s="1"/>
  <c r="S369" i="33" a="1"/>
  <c r="S369" i="33" s="1"/>
  <c r="R369" i="33" a="1"/>
  <c r="R369" i="33" s="1"/>
  <c r="Q369" i="33" a="1"/>
  <c r="Q369" i="33" s="1"/>
  <c r="P369" i="33" a="1"/>
  <c r="P369" i="33" s="1"/>
  <c r="O369" i="33" a="1"/>
  <c r="O369" i="33" s="1"/>
  <c r="N369" i="33" a="1"/>
  <c r="N369" i="33" s="1"/>
  <c r="AB368" i="33" a="1"/>
  <c r="AB368" i="33" s="1"/>
  <c r="AA368" i="33" a="1"/>
  <c r="AA368" i="33" s="1"/>
  <c r="Z368" i="33" a="1"/>
  <c r="Z368" i="33" s="1"/>
  <c r="Y368" i="33" a="1"/>
  <c r="Y368" i="33" s="1"/>
  <c r="W368" i="33" a="1"/>
  <c r="W368" i="33" s="1"/>
  <c r="X368" i="33" s="1"/>
  <c r="V368" i="33" a="1"/>
  <c r="V368" i="33" s="1"/>
  <c r="U368" i="33" a="1"/>
  <c r="U368" i="33" s="1"/>
  <c r="T368" i="33" a="1"/>
  <c r="T368" i="33" s="1"/>
  <c r="S368" i="33" a="1"/>
  <c r="S368" i="33" s="1"/>
  <c r="R368" i="33" a="1"/>
  <c r="R368" i="33" s="1"/>
  <c r="Q368" i="33" a="1"/>
  <c r="Q368" i="33" s="1"/>
  <c r="P368" i="33" a="1"/>
  <c r="P368" i="33" s="1"/>
  <c r="O368" i="33" a="1"/>
  <c r="O368" i="33" s="1"/>
  <c r="N368" i="33" a="1"/>
  <c r="N368" i="33" s="1"/>
  <c r="AB367" i="33" a="1"/>
  <c r="AB367" i="33" s="1"/>
  <c r="AA367" i="33" a="1"/>
  <c r="AA367" i="33" s="1"/>
  <c r="Z367" i="33" a="1"/>
  <c r="Z367" i="33" s="1"/>
  <c r="Y367" i="33" a="1"/>
  <c r="Y367" i="33" s="1"/>
  <c r="W367" i="33" a="1"/>
  <c r="W367" i="33" s="1"/>
  <c r="X367" i="33" s="1"/>
  <c r="V367" i="33" a="1"/>
  <c r="V367" i="33" s="1"/>
  <c r="U367" i="33" a="1"/>
  <c r="U367" i="33" s="1"/>
  <c r="T367" i="33" a="1"/>
  <c r="T367" i="33" s="1"/>
  <c r="S367" i="33" a="1"/>
  <c r="S367" i="33" s="1"/>
  <c r="R367" i="33" a="1"/>
  <c r="R367" i="33" s="1"/>
  <c r="Q367" i="33" a="1"/>
  <c r="Q367" i="33" s="1"/>
  <c r="P367" i="33" a="1"/>
  <c r="P367" i="33" s="1"/>
  <c r="O367" i="33" a="1"/>
  <c r="O367" i="33" s="1"/>
  <c r="N367" i="33" a="1"/>
  <c r="N367" i="33" s="1"/>
  <c r="AB366" i="33" a="1"/>
  <c r="AB366" i="33" s="1"/>
  <c r="AA366" i="33" a="1"/>
  <c r="AA366" i="33" s="1"/>
  <c r="Z366" i="33" a="1"/>
  <c r="Z366" i="33" s="1"/>
  <c r="Y366" i="33" a="1"/>
  <c r="Y366" i="33" s="1"/>
  <c r="W366" i="33" a="1"/>
  <c r="W366" i="33" s="1"/>
  <c r="X366" i="33" s="1"/>
  <c r="V366" i="33" a="1"/>
  <c r="V366" i="33" s="1"/>
  <c r="U366" i="33" a="1"/>
  <c r="U366" i="33" s="1"/>
  <c r="T366" i="33" a="1"/>
  <c r="T366" i="33" s="1"/>
  <c r="S366" i="33" a="1"/>
  <c r="S366" i="33" s="1"/>
  <c r="R366" i="33" a="1"/>
  <c r="R366" i="33" s="1"/>
  <c r="Q366" i="33" a="1"/>
  <c r="Q366" i="33" s="1"/>
  <c r="P366" i="33" a="1"/>
  <c r="P366" i="33" s="1"/>
  <c r="O366" i="33" a="1"/>
  <c r="O366" i="33" s="1"/>
  <c r="N366" i="33" a="1"/>
  <c r="N366" i="33" s="1"/>
  <c r="AB365" i="33" a="1"/>
  <c r="AB365" i="33" s="1"/>
  <c r="AA365" i="33" a="1"/>
  <c r="AA365" i="33" s="1"/>
  <c r="Z365" i="33" a="1"/>
  <c r="Z365" i="33" s="1"/>
  <c r="Y365" i="33" a="1"/>
  <c r="Y365" i="33" s="1"/>
  <c r="W365" i="33" a="1"/>
  <c r="W365" i="33" s="1"/>
  <c r="X365" i="33" s="1"/>
  <c r="V365" i="33" a="1"/>
  <c r="V365" i="33" s="1"/>
  <c r="U365" i="33" a="1"/>
  <c r="U365" i="33" s="1"/>
  <c r="T365" i="33" a="1"/>
  <c r="T365" i="33" s="1"/>
  <c r="S365" i="33" a="1"/>
  <c r="S365" i="33" s="1"/>
  <c r="R365" i="33" a="1"/>
  <c r="R365" i="33" s="1"/>
  <c r="Q365" i="33" a="1"/>
  <c r="Q365" i="33" s="1"/>
  <c r="P365" i="33" a="1"/>
  <c r="P365" i="33" s="1"/>
  <c r="O365" i="33" a="1"/>
  <c r="O365" i="33" s="1"/>
  <c r="N365" i="33" a="1"/>
  <c r="N365" i="33" s="1"/>
  <c r="AB364" i="33" a="1"/>
  <c r="AB364" i="33" s="1"/>
  <c r="AA364" i="33" a="1"/>
  <c r="AA364" i="33" s="1"/>
  <c r="Z364" i="33" a="1"/>
  <c r="Z364" i="33" s="1"/>
  <c r="Y364" i="33" a="1"/>
  <c r="Y364" i="33" s="1"/>
  <c r="W364" i="33" a="1"/>
  <c r="W364" i="33" s="1"/>
  <c r="X364" i="33" s="1"/>
  <c r="V364" i="33" a="1"/>
  <c r="V364" i="33" s="1"/>
  <c r="U364" i="33" a="1"/>
  <c r="U364" i="33" s="1"/>
  <c r="T364" i="33" a="1"/>
  <c r="T364" i="33" s="1"/>
  <c r="S364" i="33" a="1"/>
  <c r="S364" i="33" s="1"/>
  <c r="R364" i="33" a="1"/>
  <c r="R364" i="33" s="1"/>
  <c r="Q364" i="33" a="1"/>
  <c r="Q364" i="33" s="1"/>
  <c r="P364" i="33" a="1"/>
  <c r="P364" i="33" s="1"/>
  <c r="O364" i="33" a="1"/>
  <c r="O364" i="33" s="1"/>
  <c r="N364" i="33" a="1"/>
  <c r="N364" i="33" s="1"/>
  <c r="AB363" i="33" a="1"/>
  <c r="AB363" i="33" s="1"/>
  <c r="AA363" i="33" a="1"/>
  <c r="AA363" i="33" s="1"/>
  <c r="Z363" i="33" a="1"/>
  <c r="Z363" i="33" s="1"/>
  <c r="Y363" i="33" a="1"/>
  <c r="Y363" i="33" s="1"/>
  <c r="W363" i="33" a="1"/>
  <c r="W363" i="33" s="1"/>
  <c r="X363" i="33" s="1"/>
  <c r="V363" i="33" a="1"/>
  <c r="V363" i="33" s="1"/>
  <c r="U363" i="33" a="1"/>
  <c r="U363" i="33" s="1"/>
  <c r="T363" i="33" a="1"/>
  <c r="T363" i="33" s="1"/>
  <c r="S363" i="33" a="1"/>
  <c r="S363" i="33" s="1"/>
  <c r="R363" i="33" a="1"/>
  <c r="R363" i="33" s="1"/>
  <c r="Q363" i="33" a="1"/>
  <c r="Q363" i="33" s="1"/>
  <c r="P363" i="33" a="1"/>
  <c r="P363" i="33" s="1"/>
  <c r="O363" i="33" a="1"/>
  <c r="O363" i="33" s="1"/>
  <c r="N363" i="33" a="1"/>
  <c r="N363" i="33" s="1"/>
  <c r="AB362" i="33" a="1"/>
  <c r="AB362" i="33" s="1"/>
  <c r="AA362" i="33" a="1"/>
  <c r="AA362" i="33" s="1"/>
  <c r="Z362" i="33" a="1"/>
  <c r="Z362" i="33" s="1"/>
  <c r="Y362" i="33" a="1"/>
  <c r="Y362" i="33" s="1"/>
  <c r="W362" i="33" a="1"/>
  <c r="W362" i="33" s="1"/>
  <c r="X362" i="33" s="1"/>
  <c r="V362" i="33" a="1"/>
  <c r="V362" i="33" s="1"/>
  <c r="U362" i="33" a="1"/>
  <c r="U362" i="33" s="1"/>
  <c r="T362" i="33" a="1"/>
  <c r="T362" i="33" s="1"/>
  <c r="S362" i="33" a="1"/>
  <c r="S362" i="33" s="1"/>
  <c r="R362" i="33" a="1"/>
  <c r="R362" i="33" s="1"/>
  <c r="Q362" i="33" a="1"/>
  <c r="Q362" i="33" s="1"/>
  <c r="P362" i="33" a="1"/>
  <c r="P362" i="33" s="1"/>
  <c r="O362" i="33" a="1"/>
  <c r="O362" i="33" s="1"/>
  <c r="N362" i="33" a="1"/>
  <c r="N362" i="33" s="1"/>
  <c r="AB361" i="33" a="1"/>
  <c r="AB361" i="33" s="1"/>
  <c r="AA361" i="33" a="1"/>
  <c r="AA361" i="33" s="1"/>
  <c r="Z361" i="33" a="1"/>
  <c r="Z361" i="33" s="1"/>
  <c r="Y361" i="33" a="1"/>
  <c r="Y361" i="33" s="1"/>
  <c r="W361" i="33" a="1"/>
  <c r="W361" i="33" s="1"/>
  <c r="X361" i="33" s="1"/>
  <c r="V361" i="33" a="1"/>
  <c r="V361" i="33" s="1"/>
  <c r="U361" i="33" a="1"/>
  <c r="U361" i="33" s="1"/>
  <c r="T361" i="33" a="1"/>
  <c r="T361" i="33" s="1"/>
  <c r="S361" i="33" a="1"/>
  <c r="S361" i="33" s="1"/>
  <c r="R361" i="33" a="1"/>
  <c r="R361" i="33" s="1"/>
  <c r="Q361" i="33" a="1"/>
  <c r="Q361" i="33" s="1"/>
  <c r="P361" i="33" a="1"/>
  <c r="P361" i="33" s="1"/>
  <c r="O361" i="33" a="1"/>
  <c r="O361" i="33" s="1"/>
  <c r="N361" i="33" a="1"/>
  <c r="N361" i="33" s="1"/>
  <c r="AB360" i="33" a="1"/>
  <c r="AB360" i="33" s="1"/>
  <c r="AA360" i="33" a="1"/>
  <c r="AA360" i="33" s="1"/>
  <c r="Z360" i="33" a="1"/>
  <c r="Z360" i="33" s="1"/>
  <c r="Y360" i="33" a="1"/>
  <c r="Y360" i="33" s="1"/>
  <c r="W360" i="33" a="1"/>
  <c r="W360" i="33" s="1"/>
  <c r="X360" i="33" s="1"/>
  <c r="V360" i="33" a="1"/>
  <c r="V360" i="33" s="1"/>
  <c r="U360" i="33" a="1"/>
  <c r="U360" i="33" s="1"/>
  <c r="T360" i="33" a="1"/>
  <c r="T360" i="33" s="1"/>
  <c r="S360" i="33" a="1"/>
  <c r="S360" i="33" s="1"/>
  <c r="R360" i="33" a="1"/>
  <c r="R360" i="33" s="1"/>
  <c r="Q360" i="33" a="1"/>
  <c r="Q360" i="33" s="1"/>
  <c r="P360" i="33" a="1"/>
  <c r="P360" i="33" s="1"/>
  <c r="O360" i="33" a="1"/>
  <c r="O360" i="33" s="1"/>
  <c r="N360" i="33" a="1"/>
  <c r="N360" i="33" s="1"/>
  <c r="AB359" i="33" a="1"/>
  <c r="AB359" i="33" s="1"/>
  <c r="AA359" i="33" a="1"/>
  <c r="AA359" i="33" s="1"/>
  <c r="Z359" i="33" a="1"/>
  <c r="Z359" i="33" s="1"/>
  <c r="Y359" i="33" a="1"/>
  <c r="Y359" i="33" s="1"/>
  <c r="W359" i="33" a="1"/>
  <c r="W359" i="33" s="1"/>
  <c r="X359" i="33" s="1"/>
  <c r="V359" i="33" a="1"/>
  <c r="V359" i="33" s="1"/>
  <c r="U359" i="33" a="1"/>
  <c r="U359" i="33" s="1"/>
  <c r="T359" i="33" a="1"/>
  <c r="T359" i="33" s="1"/>
  <c r="S359" i="33" a="1"/>
  <c r="S359" i="33" s="1"/>
  <c r="R359" i="33" a="1"/>
  <c r="R359" i="33" s="1"/>
  <c r="Q359" i="33" a="1"/>
  <c r="Q359" i="33" s="1"/>
  <c r="P359" i="33" a="1"/>
  <c r="P359" i="33" s="1"/>
  <c r="O359" i="33" a="1"/>
  <c r="O359" i="33" s="1"/>
  <c r="N359" i="33" a="1"/>
  <c r="N359" i="33" s="1"/>
  <c r="AB358" i="33" a="1"/>
  <c r="AB358" i="33" s="1"/>
  <c r="AA358" i="33" a="1"/>
  <c r="AA358" i="33" s="1"/>
  <c r="Z358" i="33" a="1"/>
  <c r="Z358" i="33" s="1"/>
  <c r="Y358" i="33" a="1"/>
  <c r="Y358" i="33" s="1"/>
  <c r="W358" i="33" a="1"/>
  <c r="W358" i="33" s="1"/>
  <c r="X358" i="33" s="1"/>
  <c r="V358" i="33" a="1"/>
  <c r="V358" i="33" s="1"/>
  <c r="U358" i="33" a="1"/>
  <c r="U358" i="33" s="1"/>
  <c r="T358" i="33" a="1"/>
  <c r="T358" i="33" s="1"/>
  <c r="S358" i="33" a="1"/>
  <c r="S358" i="33" s="1"/>
  <c r="R358" i="33" a="1"/>
  <c r="R358" i="33" s="1"/>
  <c r="Q358" i="33" a="1"/>
  <c r="Q358" i="33" s="1"/>
  <c r="P358" i="33" a="1"/>
  <c r="P358" i="33" s="1"/>
  <c r="O358" i="33" a="1"/>
  <c r="O358" i="33" s="1"/>
  <c r="N358" i="33" a="1"/>
  <c r="N358" i="33" s="1"/>
  <c r="AB357" i="33" a="1"/>
  <c r="AB357" i="33" s="1"/>
  <c r="AA357" i="33" a="1"/>
  <c r="AA357" i="33" s="1"/>
  <c r="Z357" i="33" a="1"/>
  <c r="Z357" i="33" s="1"/>
  <c r="Y357" i="33" a="1"/>
  <c r="Y357" i="33" s="1"/>
  <c r="W357" i="33" a="1"/>
  <c r="W357" i="33" s="1"/>
  <c r="X357" i="33" s="1"/>
  <c r="V357" i="33" a="1"/>
  <c r="V357" i="33" s="1"/>
  <c r="U357" i="33" a="1"/>
  <c r="U357" i="33" s="1"/>
  <c r="T357" i="33" a="1"/>
  <c r="T357" i="33" s="1"/>
  <c r="S357" i="33" a="1"/>
  <c r="S357" i="33" s="1"/>
  <c r="R357" i="33" a="1"/>
  <c r="R357" i="33" s="1"/>
  <c r="Q357" i="33" a="1"/>
  <c r="Q357" i="33" s="1"/>
  <c r="P357" i="33" a="1"/>
  <c r="P357" i="33" s="1"/>
  <c r="O357" i="33" a="1"/>
  <c r="O357" i="33" s="1"/>
  <c r="N357" i="33" a="1"/>
  <c r="N357" i="33" s="1"/>
  <c r="AB356" i="33" a="1"/>
  <c r="AB356" i="33" s="1"/>
  <c r="AA356" i="33" a="1"/>
  <c r="AA356" i="33" s="1"/>
  <c r="Z356" i="33" a="1"/>
  <c r="Z356" i="33" s="1"/>
  <c r="Y356" i="33" a="1"/>
  <c r="Y356" i="33" s="1"/>
  <c r="W356" i="33" a="1"/>
  <c r="W356" i="33" s="1"/>
  <c r="X356" i="33" s="1"/>
  <c r="V356" i="33" a="1"/>
  <c r="V356" i="33" s="1"/>
  <c r="U356" i="33" a="1"/>
  <c r="U356" i="33" s="1"/>
  <c r="T356" i="33" a="1"/>
  <c r="T356" i="33" s="1"/>
  <c r="S356" i="33" a="1"/>
  <c r="S356" i="33" s="1"/>
  <c r="R356" i="33" a="1"/>
  <c r="R356" i="33" s="1"/>
  <c r="Q356" i="33" a="1"/>
  <c r="Q356" i="33" s="1"/>
  <c r="P356" i="33" a="1"/>
  <c r="P356" i="33" s="1"/>
  <c r="O356" i="33" a="1"/>
  <c r="O356" i="33" s="1"/>
  <c r="N356" i="33" a="1"/>
  <c r="N356" i="33" s="1"/>
  <c r="AB355" i="33" a="1"/>
  <c r="AB355" i="33" s="1"/>
  <c r="AA355" i="33" a="1"/>
  <c r="AA355" i="33" s="1"/>
  <c r="Z355" i="33" a="1"/>
  <c r="Z355" i="33" s="1"/>
  <c r="Y355" i="33" a="1"/>
  <c r="Y355" i="33" s="1"/>
  <c r="W355" i="33" a="1"/>
  <c r="W355" i="33" s="1"/>
  <c r="X355" i="33" s="1"/>
  <c r="V355" i="33" a="1"/>
  <c r="V355" i="33" s="1"/>
  <c r="U355" i="33" a="1"/>
  <c r="U355" i="33" s="1"/>
  <c r="T355" i="33" a="1"/>
  <c r="T355" i="33" s="1"/>
  <c r="S355" i="33" a="1"/>
  <c r="S355" i="33" s="1"/>
  <c r="R355" i="33" a="1"/>
  <c r="R355" i="33" s="1"/>
  <c r="Q355" i="33" a="1"/>
  <c r="Q355" i="33" s="1"/>
  <c r="P355" i="33" a="1"/>
  <c r="P355" i="33" s="1"/>
  <c r="O355" i="33" a="1"/>
  <c r="O355" i="33" s="1"/>
  <c r="N355" i="33" a="1"/>
  <c r="N355" i="33" s="1"/>
  <c r="AB354" i="33" a="1"/>
  <c r="AB354" i="33" s="1"/>
  <c r="AA354" i="33" a="1"/>
  <c r="AA354" i="33" s="1"/>
  <c r="Z354" i="33" a="1"/>
  <c r="Z354" i="33" s="1"/>
  <c r="Y354" i="33" a="1"/>
  <c r="Y354" i="33" s="1"/>
  <c r="W354" i="33" a="1"/>
  <c r="W354" i="33" s="1"/>
  <c r="X354" i="33" s="1"/>
  <c r="V354" i="33" a="1"/>
  <c r="V354" i="33" s="1"/>
  <c r="U354" i="33" a="1"/>
  <c r="U354" i="33" s="1"/>
  <c r="T354" i="33" a="1"/>
  <c r="T354" i="33" s="1"/>
  <c r="S354" i="33" a="1"/>
  <c r="S354" i="33" s="1"/>
  <c r="R354" i="33" a="1"/>
  <c r="R354" i="33" s="1"/>
  <c r="Q354" i="33" a="1"/>
  <c r="Q354" i="33" s="1"/>
  <c r="P354" i="33" a="1"/>
  <c r="P354" i="33" s="1"/>
  <c r="O354" i="33" a="1"/>
  <c r="O354" i="33" s="1"/>
  <c r="N354" i="33" a="1"/>
  <c r="N354" i="33" s="1"/>
  <c r="AB353" i="33" a="1"/>
  <c r="AB353" i="33" s="1"/>
  <c r="AA353" i="33" a="1"/>
  <c r="AA353" i="33" s="1"/>
  <c r="Z353" i="33" a="1"/>
  <c r="Z353" i="33" s="1"/>
  <c r="Y353" i="33" a="1"/>
  <c r="Y353" i="33" s="1"/>
  <c r="W353" i="33" a="1"/>
  <c r="W353" i="33" s="1"/>
  <c r="X353" i="33" s="1"/>
  <c r="V353" i="33" a="1"/>
  <c r="V353" i="33" s="1"/>
  <c r="U353" i="33" a="1"/>
  <c r="U353" i="33" s="1"/>
  <c r="T353" i="33" a="1"/>
  <c r="T353" i="33" s="1"/>
  <c r="S353" i="33" a="1"/>
  <c r="S353" i="33" s="1"/>
  <c r="R353" i="33" a="1"/>
  <c r="R353" i="33" s="1"/>
  <c r="Q353" i="33" a="1"/>
  <c r="Q353" i="33" s="1"/>
  <c r="P353" i="33" a="1"/>
  <c r="P353" i="33" s="1"/>
  <c r="O353" i="33" a="1"/>
  <c r="O353" i="33" s="1"/>
  <c r="N353" i="33" a="1"/>
  <c r="N353" i="33" s="1"/>
  <c r="AB352" i="33" a="1"/>
  <c r="AB352" i="33" s="1"/>
  <c r="AA352" i="33" a="1"/>
  <c r="AA352" i="33" s="1"/>
  <c r="Z352" i="33" a="1"/>
  <c r="Z352" i="33" s="1"/>
  <c r="Y352" i="33" a="1"/>
  <c r="Y352" i="33" s="1"/>
  <c r="W352" i="33" a="1"/>
  <c r="W352" i="33" s="1"/>
  <c r="X352" i="33" s="1"/>
  <c r="V352" i="33" a="1"/>
  <c r="V352" i="33" s="1"/>
  <c r="U352" i="33" a="1"/>
  <c r="U352" i="33" s="1"/>
  <c r="T352" i="33" a="1"/>
  <c r="T352" i="33" s="1"/>
  <c r="S352" i="33" a="1"/>
  <c r="S352" i="33" s="1"/>
  <c r="R352" i="33" a="1"/>
  <c r="R352" i="33" s="1"/>
  <c r="Q352" i="33" a="1"/>
  <c r="Q352" i="33" s="1"/>
  <c r="P352" i="33" a="1"/>
  <c r="P352" i="33" s="1"/>
  <c r="O352" i="33" a="1"/>
  <c r="O352" i="33" s="1"/>
  <c r="N352" i="33" a="1"/>
  <c r="N352" i="33" s="1"/>
  <c r="AB351" i="33" a="1"/>
  <c r="AB351" i="33" s="1"/>
  <c r="AA351" i="33" a="1"/>
  <c r="AA351" i="33" s="1"/>
  <c r="Z351" i="33" a="1"/>
  <c r="Z351" i="33" s="1"/>
  <c r="Y351" i="33" a="1"/>
  <c r="Y351" i="33" s="1"/>
  <c r="W351" i="33" a="1"/>
  <c r="W351" i="33" s="1"/>
  <c r="X351" i="33" s="1"/>
  <c r="V351" i="33" a="1"/>
  <c r="V351" i="33" s="1"/>
  <c r="U351" i="33" a="1"/>
  <c r="U351" i="33" s="1"/>
  <c r="T351" i="33" a="1"/>
  <c r="T351" i="33" s="1"/>
  <c r="S351" i="33" a="1"/>
  <c r="S351" i="33" s="1"/>
  <c r="R351" i="33" a="1"/>
  <c r="R351" i="33" s="1"/>
  <c r="Q351" i="33" a="1"/>
  <c r="Q351" i="33" s="1"/>
  <c r="P351" i="33" a="1"/>
  <c r="P351" i="33" s="1"/>
  <c r="O351" i="33" a="1"/>
  <c r="O351" i="33" s="1"/>
  <c r="N351" i="33" a="1"/>
  <c r="N351" i="33" s="1"/>
  <c r="AB350" i="33" a="1"/>
  <c r="AB350" i="33" s="1"/>
  <c r="AA350" i="33" a="1"/>
  <c r="AA350" i="33" s="1"/>
  <c r="Z350" i="33" a="1"/>
  <c r="Z350" i="33" s="1"/>
  <c r="Y350" i="33" a="1"/>
  <c r="Y350" i="33" s="1"/>
  <c r="W350" i="33" a="1"/>
  <c r="W350" i="33" s="1"/>
  <c r="X350" i="33" s="1"/>
  <c r="V350" i="33" a="1"/>
  <c r="V350" i="33" s="1"/>
  <c r="U350" i="33" a="1"/>
  <c r="U350" i="33" s="1"/>
  <c r="T350" i="33" a="1"/>
  <c r="T350" i="33" s="1"/>
  <c r="S350" i="33" a="1"/>
  <c r="S350" i="33" s="1"/>
  <c r="R350" i="33" a="1"/>
  <c r="R350" i="33" s="1"/>
  <c r="Q350" i="33" a="1"/>
  <c r="Q350" i="33" s="1"/>
  <c r="P350" i="33" a="1"/>
  <c r="P350" i="33" s="1"/>
  <c r="O350" i="33" a="1"/>
  <c r="O350" i="33" s="1"/>
  <c r="N350" i="33" a="1"/>
  <c r="N350" i="33" s="1"/>
  <c r="AB349" i="33" a="1"/>
  <c r="AB349" i="33" s="1"/>
  <c r="AA349" i="33" a="1"/>
  <c r="AA349" i="33" s="1"/>
  <c r="Z349" i="33" a="1"/>
  <c r="Z349" i="33" s="1"/>
  <c r="Y349" i="33" a="1"/>
  <c r="Y349" i="33" s="1"/>
  <c r="W349" i="33" a="1"/>
  <c r="W349" i="33" s="1"/>
  <c r="X349" i="33" s="1"/>
  <c r="V349" i="33" a="1"/>
  <c r="V349" i="33" s="1"/>
  <c r="U349" i="33" a="1"/>
  <c r="U349" i="33" s="1"/>
  <c r="T349" i="33" a="1"/>
  <c r="T349" i="33" s="1"/>
  <c r="S349" i="33" a="1"/>
  <c r="S349" i="33" s="1"/>
  <c r="R349" i="33" a="1"/>
  <c r="R349" i="33" s="1"/>
  <c r="Q349" i="33" a="1"/>
  <c r="Q349" i="33" s="1"/>
  <c r="P349" i="33" a="1"/>
  <c r="P349" i="33" s="1"/>
  <c r="O349" i="33" a="1"/>
  <c r="O349" i="33" s="1"/>
  <c r="N349" i="33" a="1"/>
  <c r="N349" i="33" s="1"/>
  <c r="AB348" i="33" a="1"/>
  <c r="AB348" i="33" s="1"/>
  <c r="AA348" i="33" a="1"/>
  <c r="AA348" i="33" s="1"/>
  <c r="Z348" i="33" a="1"/>
  <c r="Z348" i="33" s="1"/>
  <c r="Y348" i="33" a="1"/>
  <c r="Y348" i="33" s="1"/>
  <c r="W348" i="33" a="1"/>
  <c r="W348" i="33" s="1"/>
  <c r="X348" i="33" s="1"/>
  <c r="V348" i="33" a="1"/>
  <c r="V348" i="33" s="1"/>
  <c r="U348" i="33" a="1"/>
  <c r="U348" i="33" s="1"/>
  <c r="T348" i="33" a="1"/>
  <c r="T348" i="33" s="1"/>
  <c r="S348" i="33" a="1"/>
  <c r="S348" i="33" s="1"/>
  <c r="R348" i="33" a="1"/>
  <c r="R348" i="33" s="1"/>
  <c r="Q348" i="33" a="1"/>
  <c r="Q348" i="33" s="1"/>
  <c r="P348" i="33" a="1"/>
  <c r="P348" i="33" s="1"/>
  <c r="O348" i="33" a="1"/>
  <c r="O348" i="33" s="1"/>
  <c r="N348" i="33" a="1"/>
  <c r="N348" i="33" s="1"/>
  <c r="AB347" i="33" a="1"/>
  <c r="AB347" i="33" s="1"/>
  <c r="AA347" i="33" a="1"/>
  <c r="AA347" i="33" s="1"/>
  <c r="Z347" i="33" a="1"/>
  <c r="Z347" i="33" s="1"/>
  <c r="Y347" i="33" a="1"/>
  <c r="Y347" i="33" s="1"/>
  <c r="W347" i="33" a="1"/>
  <c r="W347" i="33" s="1"/>
  <c r="X347" i="33" s="1"/>
  <c r="V347" i="33" a="1"/>
  <c r="V347" i="33" s="1"/>
  <c r="U347" i="33" a="1"/>
  <c r="U347" i="33" s="1"/>
  <c r="T347" i="33" a="1"/>
  <c r="T347" i="33" s="1"/>
  <c r="S347" i="33" a="1"/>
  <c r="S347" i="33" s="1"/>
  <c r="R347" i="33" a="1"/>
  <c r="R347" i="33" s="1"/>
  <c r="Q347" i="33" a="1"/>
  <c r="Q347" i="33" s="1"/>
  <c r="P347" i="33" a="1"/>
  <c r="P347" i="33" s="1"/>
  <c r="O347" i="33" a="1"/>
  <c r="O347" i="33" s="1"/>
  <c r="N347" i="33" a="1"/>
  <c r="N347" i="33" s="1"/>
  <c r="AB346" i="33" a="1"/>
  <c r="AB346" i="33" s="1"/>
  <c r="AA346" i="33" a="1"/>
  <c r="AA346" i="33" s="1"/>
  <c r="Z346" i="33" a="1"/>
  <c r="Z346" i="33" s="1"/>
  <c r="Y346" i="33" a="1"/>
  <c r="Y346" i="33" s="1"/>
  <c r="W346" i="33" a="1"/>
  <c r="W346" i="33" s="1"/>
  <c r="X346" i="33" s="1"/>
  <c r="V346" i="33" a="1"/>
  <c r="V346" i="33" s="1"/>
  <c r="U346" i="33" a="1"/>
  <c r="U346" i="33" s="1"/>
  <c r="T346" i="33" a="1"/>
  <c r="T346" i="33" s="1"/>
  <c r="S346" i="33" a="1"/>
  <c r="S346" i="33" s="1"/>
  <c r="R346" i="33" a="1"/>
  <c r="R346" i="33" s="1"/>
  <c r="Q346" i="33" a="1"/>
  <c r="Q346" i="33" s="1"/>
  <c r="P346" i="33" a="1"/>
  <c r="P346" i="33" s="1"/>
  <c r="O346" i="33" a="1"/>
  <c r="O346" i="33" s="1"/>
  <c r="N346" i="33" a="1"/>
  <c r="N346" i="33" s="1"/>
  <c r="AB345" i="33" a="1"/>
  <c r="AB345" i="33" s="1"/>
  <c r="AA345" i="33" a="1"/>
  <c r="AA345" i="33" s="1"/>
  <c r="Z345" i="33" a="1"/>
  <c r="Z345" i="33" s="1"/>
  <c r="Y345" i="33" a="1"/>
  <c r="Y345" i="33" s="1"/>
  <c r="W345" i="33" a="1"/>
  <c r="W345" i="33" s="1"/>
  <c r="X345" i="33" s="1"/>
  <c r="V345" i="33" a="1"/>
  <c r="V345" i="33" s="1"/>
  <c r="U345" i="33" a="1"/>
  <c r="U345" i="33" s="1"/>
  <c r="T345" i="33" a="1"/>
  <c r="T345" i="33" s="1"/>
  <c r="S345" i="33" a="1"/>
  <c r="S345" i="33" s="1"/>
  <c r="R345" i="33" a="1"/>
  <c r="R345" i="33" s="1"/>
  <c r="Q345" i="33" a="1"/>
  <c r="Q345" i="33" s="1"/>
  <c r="P345" i="33" a="1"/>
  <c r="P345" i="33" s="1"/>
  <c r="O345" i="33" a="1"/>
  <c r="O345" i="33" s="1"/>
  <c r="N345" i="33" a="1"/>
  <c r="N345" i="33" s="1"/>
  <c r="AB344" i="33" a="1"/>
  <c r="AB344" i="33" s="1"/>
  <c r="AA344" i="33" a="1"/>
  <c r="AA344" i="33" s="1"/>
  <c r="Z344" i="33" a="1"/>
  <c r="Z344" i="33" s="1"/>
  <c r="Y344" i="33" a="1"/>
  <c r="Y344" i="33" s="1"/>
  <c r="W344" i="33" a="1"/>
  <c r="W344" i="33" s="1"/>
  <c r="X344" i="33" s="1"/>
  <c r="V344" i="33" a="1"/>
  <c r="V344" i="33" s="1"/>
  <c r="U344" i="33" a="1"/>
  <c r="U344" i="33" s="1"/>
  <c r="T344" i="33" a="1"/>
  <c r="T344" i="33" s="1"/>
  <c r="S344" i="33" a="1"/>
  <c r="S344" i="33" s="1"/>
  <c r="R344" i="33" a="1"/>
  <c r="R344" i="33" s="1"/>
  <c r="Q344" i="33" a="1"/>
  <c r="Q344" i="33" s="1"/>
  <c r="P344" i="33" a="1"/>
  <c r="P344" i="33" s="1"/>
  <c r="O344" i="33" a="1"/>
  <c r="O344" i="33" s="1"/>
  <c r="N344" i="33" a="1"/>
  <c r="N344" i="33" s="1"/>
  <c r="AB343" i="33" a="1"/>
  <c r="AB343" i="33" s="1"/>
  <c r="AA343" i="33" a="1"/>
  <c r="AA343" i="33" s="1"/>
  <c r="Z343" i="33" a="1"/>
  <c r="Z343" i="33" s="1"/>
  <c r="Y343" i="33" a="1"/>
  <c r="Y343" i="33" s="1"/>
  <c r="W343" i="33" a="1"/>
  <c r="W343" i="33" s="1"/>
  <c r="X343" i="33" s="1"/>
  <c r="V343" i="33" a="1"/>
  <c r="V343" i="33" s="1"/>
  <c r="U343" i="33" a="1"/>
  <c r="U343" i="33" s="1"/>
  <c r="T343" i="33" a="1"/>
  <c r="T343" i="33" s="1"/>
  <c r="S343" i="33" a="1"/>
  <c r="S343" i="33" s="1"/>
  <c r="R343" i="33" a="1"/>
  <c r="R343" i="33" s="1"/>
  <c r="Q343" i="33" a="1"/>
  <c r="Q343" i="33" s="1"/>
  <c r="P343" i="33" a="1"/>
  <c r="P343" i="33" s="1"/>
  <c r="O343" i="33" a="1"/>
  <c r="O343" i="33" s="1"/>
  <c r="N343" i="33" a="1"/>
  <c r="N343" i="33" s="1"/>
  <c r="AB342" i="33" a="1"/>
  <c r="AB342" i="33" s="1"/>
  <c r="AA342" i="33" a="1"/>
  <c r="AA342" i="33" s="1"/>
  <c r="Z342" i="33" a="1"/>
  <c r="Z342" i="33" s="1"/>
  <c r="Y342" i="33" a="1"/>
  <c r="Y342" i="33" s="1"/>
  <c r="W342" i="33" a="1"/>
  <c r="W342" i="33" s="1"/>
  <c r="X342" i="33" s="1"/>
  <c r="V342" i="33" a="1"/>
  <c r="V342" i="33" s="1"/>
  <c r="U342" i="33" a="1"/>
  <c r="U342" i="33" s="1"/>
  <c r="T342" i="33" a="1"/>
  <c r="T342" i="33" s="1"/>
  <c r="S342" i="33" a="1"/>
  <c r="S342" i="33" s="1"/>
  <c r="R342" i="33" a="1"/>
  <c r="R342" i="33" s="1"/>
  <c r="Q342" i="33" a="1"/>
  <c r="Q342" i="33" s="1"/>
  <c r="P342" i="33" a="1"/>
  <c r="P342" i="33" s="1"/>
  <c r="O342" i="33" a="1"/>
  <c r="O342" i="33" s="1"/>
  <c r="N342" i="33" a="1"/>
  <c r="N342" i="33" s="1"/>
  <c r="AB341" i="33" a="1"/>
  <c r="AB341" i="33" s="1"/>
  <c r="AA341" i="33" a="1"/>
  <c r="AA341" i="33" s="1"/>
  <c r="Z341" i="33" a="1"/>
  <c r="Z341" i="33" s="1"/>
  <c r="Y341" i="33" a="1"/>
  <c r="Y341" i="33" s="1"/>
  <c r="W341" i="33" a="1"/>
  <c r="W341" i="33" s="1"/>
  <c r="X341" i="33" s="1"/>
  <c r="V341" i="33" a="1"/>
  <c r="V341" i="33" s="1"/>
  <c r="U341" i="33" a="1"/>
  <c r="U341" i="33" s="1"/>
  <c r="T341" i="33" a="1"/>
  <c r="T341" i="33" s="1"/>
  <c r="S341" i="33" a="1"/>
  <c r="S341" i="33" s="1"/>
  <c r="R341" i="33" a="1"/>
  <c r="R341" i="33" s="1"/>
  <c r="Q341" i="33" a="1"/>
  <c r="Q341" i="33" s="1"/>
  <c r="P341" i="33" a="1"/>
  <c r="P341" i="33" s="1"/>
  <c r="O341" i="33" a="1"/>
  <c r="O341" i="33" s="1"/>
  <c r="N341" i="33" a="1"/>
  <c r="N341" i="33" s="1"/>
  <c r="AB340" i="33" a="1"/>
  <c r="AB340" i="33" s="1"/>
  <c r="AA340" i="33" a="1"/>
  <c r="AA340" i="33" s="1"/>
  <c r="Z340" i="33" a="1"/>
  <c r="Z340" i="33" s="1"/>
  <c r="Y340" i="33" a="1"/>
  <c r="Y340" i="33" s="1"/>
  <c r="W340" i="33" a="1"/>
  <c r="W340" i="33" s="1"/>
  <c r="X340" i="33" s="1"/>
  <c r="V340" i="33" a="1"/>
  <c r="V340" i="33" s="1"/>
  <c r="U340" i="33" a="1"/>
  <c r="U340" i="33" s="1"/>
  <c r="T340" i="33" a="1"/>
  <c r="T340" i="33" s="1"/>
  <c r="S340" i="33" a="1"/>
  <c r="S340" i="33" s="1"/>
  <c r="R340" i="33" a="1"/>
  <c r="R340" i="33" s="1"/>
  <c r="Q340" i="33" a="1"/>
  <c r="Q340" i="33" s="1"/>
  <c r="P340" i="33" a="1"/>
  <c r="P340" i="33" s="1"/>
  <c r="O340" i="33" a="1"/>
  <c r="O340" i="33" s="1"/>
  <c r="N340" i="33" a="1"/>
  <c r="N340" i="33" s="1"/>
  <c r="AB339" i="33" a="1"/>
  <c r="AB339" i="33" s="1"/>
  <c r="AA339" i="33" a="1"/>
  <c r="AA339" i="33" s="1"/>
  <c r="Z339" i="33" a="1"/>
  <c r="Z339" i="33" s="1"/>
  <c r="Y339" i="33" a="1"/>
  <c r="Y339" i="33" s="1"/>
  <c r="W339" i="33" a="1"/>
  <c r="W339" i="33" s="1"/>
  <c r="X339" i="33" s="1"/>
  <c r="V339" i="33" a="1"/>
  <c r="V339" i="33" s="1"/>
  <c r="U339" i="33" a="1"/>
  <c r="U339" i="33" s="1"/>
  <c r="T339" i="33" a="1"/>
  <c r="T339" i="33" s="1"/>
  <c r="S339" i="33" a="1"/>
  <c r="S339" i="33" s="1"/>
  <c r="R339" i="33" a="1"/>
  <c r="R339" i="33" s="1"/>
  <c r="Q339" i="33" a="1"/>
  <c r="Q339" i="33" s="1"/>
  <c r="P339" i="33" a="1"/>
  <c r="P339" i="33" s="1"/>
  <c r="O339" i="33" a="1"/>
  <c r="O339" i="33" s="1"/>
  <c r="N339" i="33" a="1"/>
  <c r="N339" i="33" s="1"/>
  <c r="AB338" i="33" a="1"/>
  <c r="AB338" i="33" s="1"/>
  <c r="AA338" i="33" a="1"/>
  <c r="AA338" i="33" s="1"/>
  <c r="Z338" i="33" a="1"/>
  <c r="Z338" i="33" s="1"/>
  <c r="Y338" i="33" a="1"/>
  <c r="Y338" i="33" s="1"/>
  <c r="W338" i="33" a="1"/>
  <c r="W338" i="33" s="1"/>
  <c r="X338" i="33" s="1"/>
  <c r="V338" i="33" a="1"/>
  <c r="V338" i="33" s="1"/>
  <c r="U338" i="33" a="1"/>
  <c r="U338" i="33" s="1"/>
  <c r="T338" i="33" a="1"/>
  <c r="T338" i="33" s="1"/>
  <c r="S338" i="33" a="1"/>
  <c r="S338" i="33" s="1"/>
  <c r="R338" i="33" a="1"/>
  <c r="R338" i="33" s="1"/>
  <c r="Q338" i="33" a="1"/>
  <c r="Q338" i="33" s="1"/>
  <c r="P338" i="33" a="1"/>
  <c r="P338" i="33" s="1"/>
  <c r="O338" i="33" a="1"/>
  <c r="O338" i="33" s="1"/>
  <c r="N338" i="33" a="1"/>
  <c r="N338" i="33" s="1"/>
  <c r="AB337" i="33" a="1"/>
  <c r="AB337" i="33" s="1"/>
  <c r="AA337" i="33" a="1"/>
  <c r="AA337" i="33" s="1"/>
  <c r="Z337" i="33" a="1"/>
  <c r="Z337" i="33" s="1"/>
  <c r="Y337" i="33" a="1"/>
  <c r="Y337" i="33" s="1"/>
  <c r="W337" i="33" a="1"/>
  <c r="W337" i="33" s="1"/>
  <c r="X337" i="33" s="1"/>
  <c r="V337" i="33" a="1"/>
  <c r="V337" i="33" s="1"/>
  <c r="U337" i="33" a="1"/>
  <c r="U337" i="33" s="1"/>
  <c r="T337" i="33" a="1"/>
  <c r="T337" i="33" s="1"/>
  <c r="S337" i="33" a="1"/>
  <c r="S337" i="33" s="1"/>
  <c r="R337" i="33" a="1"/>
  <c r="R337" i="33" s="1"/>
  <c r="Q337" i="33" a="1"/>
  <c r="Q337" i="33" s="1"/>
  <c r="P337" i="33" a="1"/>
  <c r="P337" i="33" s="1"/>
  <c r="O337" i="33" a="1"/>
  <c r="O337" i="33" s="1"/>
  <c r="N337" i="33" a="1"/>
  <c r="N337" i="33" s="1"/>
  <c r="AB336" i="33" a="1"/>
  <c r="AB336" i="33" s="1"/>
  <c r="AA336" i="33" a="1"/>
  <c r="AA336" i="33" s="1"/>
  <c r="Z336" i="33" a="1"/>
  <c r="Z336" i="33" s="1"/>
  <c r="Y336" i="33" a="1"/>
  <c r="Y336" i="33" s="1"/>
  <c r="W336" i="33" a="1"/>
  <c r="W336" i="33" s="1"/>
  <c r="X336" i="33" s="1"/>
  <c r="V336" i="33" a="1"/>
  <c r="V336" i="33" s="1"/>
  <c r="U336" i="33" a="1"/>
  <c r="U336" i="33" s="1"/>
  <c r="T336" i="33" a="1"/>
  <c r="T336" i="33" s="1"/>
  <c r="S336" i="33" a="1"/>
  <c r="S336" i="33" s="1"/>
  <c r="R336" i="33" a="1"/>
  <c r="R336" i="33" s="1"/>
  <c r="Q336" i="33" a="1"/>
  <c r="Q336" i="33" s="1"/>
  <c r="P336" i="33" a="1"/>
  <c r="P336" i="33" s="1"/>
  <c r="O336" i="33" a="1"/>
  <c r="O336" i="33" s="1"/>
  <c r="N336" i="33" a="1"/>
  <c r="N336" i="33" s="1"/>
  <c r="AB335" i="33" a="1"/>
  <c r="AB335" i="33" s="1"/>
  <c r="AA335" i="33" a="1"/>
  <c r="AA335" i="33" s="1"/>
  <c r="Z335" i="33" a="1"/>
  <c r="Z335" i="33" s="1"/>
  <c r="Y335" i="33" a="1"/>
  <c r="Y335" i="33" s="1"/>
  <c r="W335" i="33" a="1"/>
  <c r="W335" i="33" s="1"/>
  <c r="X335" i="33" s="1"/>
  <c r="V335" i="33" a="1"/>
  <c r="V335" i="33" s="1"/>
  <c r="U335" i="33" a="1"/>
  <c r="U335" i="33" s="1"/>
  <c r="T335" i="33" a="1"/>
  <c r="T335" i="33" s="1"/>
  <c r="S335" i="33" a="1"/>
  <c r="S335" i="33" s="1"/>
  <c r="R335" i="33" a="1"/>
  <c r="R335" i="33" s="1"/>
  <c r="Q335" i="33" a="1"/>
  <c r="Q335" i="33" s="1"/>
  <c r="P335" i="33" a="1"/>
  <c r="P335" i="33" s="1"/>
  <c r="O335" i="33" a="1"/>
  <c r="O335" i="33" s="1"/>
  <c r="N335" i="33" a="1"/>
  <c r="N335" i="33" s="1"/>
  <c r="AB334" i="33" a="1"/>
  <c r="AB334" i="33" s="1"/>
  <c r="AA334" i="33" a="1"/>
  <c r="AA334" i="33" s="1"/>
  <c r="Z334" i="33" a="1"/>
  <c r="Z334" i="33" s="1"/>
  <c r="Y334" i="33" a="1"/>
  <c r="Y334" i="33" s="1"/>
  <c r="W334" i="33" a="1"/>
  <c r="W334" i="33" s="1"/>
  <c r="X334" i="33" s="1"/>
  <c r="V334" i="33" a="1"/>
  <c r="V334" i="33" s="1"/>
  <c r="U334" i="33" a="1"/>
  <c r="U334" i="33" s="1"/>
  <c r="T334" i="33" a="1"/>
  <c r="T334" i="33" s="1"/>
  <c r="S334" i="33" a="1"/>
  <c r="S334" i="33" s="1"/>
  <c r="R334" i="33" a="1"/>
  <c r="R334" i="33" s="1"/>
  <c r="Q334" i="33" a="1"/>
  <c r="Q334" i="33" s="1"/>
  <c r="P334" i="33" a="1"/>
  <c r="P334" i="33" s="1"/>
  <c r="O334" i="33" a="1"/>
  <c r="O334" i="33" s="1"/>
  <c r="N334" i="33" a="1"/>
  <c r="N334" i="33" s="1"/>
  <c r="AB333" i="33" a="1"/>
  <c r="AB333" i="33" s="1"/>
  <c r="AA333" i="33" a="1"/>
  <c r="AA333" i="33" s="1"/>
  <c r="Z333" i="33" a="1"/>
  <c r="Z333" i="33" s="1"/>
  <c r="Y333" i="33" a="1"/>
  <c r="Y333" i="33" s="1"/>
  <c r="W333" i="33" a="1"/>
  <c r="W333" i="33" s="1"/>
  <c r="X333" i="33" s="1"/>
  <c r="V333" i="33" a="1"/>
  <c r="V333" i="33" s="1"/>
  <c r="U333" i="33" a="1"/>
  <c r="U333" i="33" s="1"/>
  <c r="T333" i="33" a="1"/>
  <c r="T333" i="33" s="1"/>
  <c r="S333" i="33" a="1"/>
  <c r="S333" i="33" s="1"/>
  <c r="R333" i="33" a="1"/>
  <c r="R333" i="33" s="1"/>
  <c r="Q333" i="33" a="1"/>
  <c r="Q333" i="33" s="1"/>
  <c r="P333" i="33" a="1"/>
  <c r="P333" i="33" s="1"/>
  <c r="O333" i="33" a="1"/>
  <c r="O333" i="33" s="1"/>
  <c r="N333" i="33" a="1"/>
  <c r="N333" i="33" s="1"/>
  <c r="AB332" i="33" a="1"/>
  <c r="AB332" i="33" s="1"/>
  <c r="AA332" i="33" a="1"/>
  <c r="AA332" i="33" s="1"/>
  <c r="Z332" i="33" a="1"/>
  <c r="Z332" i="33" s="1"/>
  <c r="Y332" i="33" a="1"/>
  <c r="Y332" i="33" s="1"/>
  <c r="W332" i="33" a="1"/>
  <c r="W332" i="33" s="1"/>
  <c r="X332" i="33" s="1"/>
  <c r="V332" i="33" a="1"/>
  <c r="V332" i="33" s="1"/>
  <c r="U332" i="33" a="1"/>
  <c r="U332" i="33" s="1"/>
  <c r="T332" i="33" a="1"/>
  <c r="T332" i="33" s="1"/>
  <c r="S332" i="33" a="1"/>
  <c r="S332" i="33" s="1"/>
  <c r="R332" i="33" a="1"/>
  <c r="R332" i="33" s="1"/>
  <c r="Q332" i="33" a="1"/>
  <c r="Q332" i="33" s="1"/>
  <c r="P332" i="33" a="1"/>
  <c r="P332" i="33" s="1"/>
  <c r="O332" i="33" a="1"/>
  <c r="O332" i="33" s="1"/>
  <c r="N332" i="33" a="1"/>
  <c r="N332" i="33" s="1"/>
  <c r="AB331" i="33" a="1"/>
  <c r="AB331" i="33" s="1"/>
  <c r="AA331" i="33" a="1"/>
  <c r="AA331" i="33" s="1"/>
  <c r="Z331" i="33" a="1"/>
  <c r="Z331" i="33" s="1"/>
  <c r="Y331" i="33" a="1"/>
  <c r="Y331" i="33" s="1"/>
  <c r="W331" i="33" a="1"/>
  <c r="W331" i="33" s="1"/>
  <c r="X331" i="33" s="1"/>
  <c r="V331" i="33" a="1"/>
  <c r="V331" i="33" s="1"/>
  <c r="U331" i="33" a="1"/>
  <c r="U331" i="33" s="1"/>
  <c r="T331" i="33" a="1"/>
  <c r="T331" i="33" s="1"/>
  <c r="S331" i="33" a="1"/>
  <c r="S331" i="33" s="1"/>
  <c r="R331" i="33" a="1"/>
  <c r="R331" i="33" s="1"/>
  <c r="Q331" i="33" a="1"/>
  <c r="Q331" i="33" s="1"/>
  <c r="P331" i="33" a="1"/>
  <c r="P331" i="33" s="1"/>
  <c r="O331" i="33" a="1"/>
  <c r="O331" i="33" s="1"/>
  <c r="N331" i="33" a="1"/>
  <c r="N331" i="33" s="1"/>
  <c r="AB330" i="33" a="1"/>
  <c r="AB330" i="33" s="1"/>
  <c r="AA330" i="33" a="1"/>
  <c r="AA330" i="33" s="1"/>
  <c r="Z330" i="33" a="1"/>
  <c r="Z330" i="33" s="1"/>
  <c r="Y330" i="33" a="1"/>
  <c r="Y330" i="33" s="1"/>
  <c r="W330" i="33" a="1"/>
  <c r="W330" i="33" s="1"/>
  <c r="X330" i="33" s="1"/>
  <c r="V330" i="33" a="1"/>
  <c r="V330" i="33" s="1"/>
  <c r="U330" i="33" a="1"/>
  <c r="U330" i="33" s="1"/>
  <c r="T330" i="33" a="1"/>
  <c r="T330" i="33" s="1"/>
  <c r="S330" i="33" a="1"/>
  <c r="S330" i="33" s="1"/>
  <c r="R330" i="33" a="1"/>
  <c r="R330" i="33" s="1"/>
  <c r="Q330" i="33" a="1"/>
  <c r="Q330" i="33" s="1"/>
  <c r="P330" i="33" a="1"/>
  <c r="P330" i="33" s="1"/>
  <c r="O330" i="33" a="1"/>
  <c r="O330" i="33" s="1"/>
  <c r="N330" i="33" a="1"/>
  <c r="N330" i="33" s="1"/>
  <c r="AB329" i="33" a="1"/>
  <c r="AB329" i="33" s="1"/>
  <c r="AA329" i="33" a="1"/>
  <c r="AA329" i="33" s="1"/>
  <c r="Z329" i="33" a="1"/>
  <c r="Z329" i="33" s="1"/>
  <c r="Y329" i="33" a="1"/>
  <c r="Y329" i="33" s="1"/>
  <c r="W329" i="33" a="1"/>
  <c r="W329" i="33" s="1"/>
  <c r="X329" i="33" s="1"/>
  <c r="V329" i="33" a="1"/>
  <c r="V329" i="33" s="1"/>
  <c r="U329" i="33" a="1"/>
  <c r="U329" i="33" s="1"/>
  <c r="T329" i="33" a="1"/>
  <c r="T329" i="33" s="1"/>
  <c r="S329" i="33" a="1"/>
  <c r="S329" i="33" s="1"/>
  <c r="R329" i="33" a="1"/>
  <c r="R329" i="33" s="1"/>
  <c r="Q329" i="33" a="1"/>
  <c r="Q329" i="33" s="1"/>
  <c r="P329" i="33" a="1"/>
  <c r="P329" i="33" s="1"/>
  <c r="O329" i="33" a="1"/>
  <c r="O329" i="33" s="1"/>
  <c r="N329" i="33" a="1"/>
  <c r="N329" i="33" s="1"/>
  <c r="AB328" i="33" a="1"/>
  <c r="AB328" i="33" s="1"/>
  <c r="AA328" i="33" a="1"/>
  <c r="AA328" i="33" s="1"/>
  <c r="Z328" i="33" a="1"/>
  <c r="Z328" i="33" s="1"/>
  <c r="Y328" i="33" a="1"/>
  <c r="Y328" i="33" s="1"/>
  <c r="W328" i="33" a="1"/>
  <c r="W328" i="33" s="1"/>
  <c r="X328" i="33" s="1"/>
  <c r="V328" i="33" a="1"/>
  <c r="V328" i="33" s="1"/>
  <c r="U328" i="33" a="1"/>
  <c r="U328" i="33" s="1"/>
  <c r="T328" i="33" a="1"/>
  <c r="T328" i="33" s="1"/>
  <c r="S328" i="33" a="1"/>
  <c r="S328" i="33" s="1"/>
  <c r="R328" i="33" a="1"/>
  <c r="R328" i="33" s="1"/>
  <c r="Q328" i="33" a="1"/>
  <c r="Q328" i="33" s="1"/>
  <c r="P328" i="33" a="1"/>
  <c r="P328" i="33" s="1"/>
  <c r="O328" i="33" a="1"/>
  <c r="O328" i="33" s="1"/>
  <c r="N328" i="33" a="1"/>
  <c r="N328" i="33" s="1"/>
  <c r="AB327" i="33" a="1"/>
  <c r="AB327" i="33" s="1"/>
  <c r="AA327" i="33" a="1"/>
  <c r="AA327" i="33" s="1"/>
  <c r="Z327" i="33" a="1"/>
  <c r="Z327" i="33" s="1"/>
  <c r="Y327" i="33" a="1"/>
  <c r="Y327" i="33" s="1"/>
  <c r="W327" i="33" a="1"/>
  <c r="W327" i="33" s="1"/>
  <c r="X327" i="33" s="1"/>
  <c r="V327" i="33" a="1"/>
  <c r="V327" i="33" s="1"/>
  <c r="U327" i="33" a="1"/>
  <c r="U327" i="33" s="1"/>
  <c r="T327" i="33" a="1"/>
  <c r="T327" i="33" s="1"/>
  <c r="S327" i="33" a="1"/>
  <c r="S327" i="33" s="1"/>
  <c r="R327" i="33" a="1"/>
  <c r="R327" i="33" s="1"/>
  <c r="Q327" i="33" a="1"/>
  <c r="Q327" i="33" s="1"/>
  <c r="P327" i="33" a="1"/>
  <c r="P327" i="33" s="1"/>
  <c r="O327" i="33" a="1"/>
  <c r="O327" i="33" s="1"/>
  <c r="N327" i="33" a="1"/>
  <c r="N327" i="33" s="1"/>
  <c r="AB326" i="33" a="1"/>
  <c r="AB326" i="33" s="1"/>
  <c r="AA326" i="33" a="1"/>
  <c r="AA326" i="33" s="1"/>
  <c r="Z326" i="33" a="1"/>
  <c r="Z326" i="33" s="1"/>
  <c r="Y326" i="33" a="1"/>
  <c r="Y326" i="33" s="1"/>
  <c r="W326" i="33" a="1"/>
  <c r="W326" i="33" s="1"/>
  <c r="X326" i="33" s="1"/>
  <c r="V326" i="33" a="1"/>
  <c r="V326" i="33" s="1"/>
  <c r="U326" i="33" a="1"/>
  <c r="U326" i="33" s="1"/>
  <c r="T326" i="33" a="1"/>
  <c r="T326" i="33" s="1"/>
  <c r="S326" i="33" a="1"/>
  <c r="S326" i="33" s="1"/>
  <c r="R326" i="33" a="1"/>
  <c r="R326" i="33" s="1"/>
  <c r="Q326" i="33" a="1"/>
  <c r="Q326" i="33" s="1"/>
  <c r="P326" i="33" a="1"/>
  <c r="P326" i="33" s="1"/>
  <c r="O326" i="33" a="1"/>
  <c r="O326" i="33" s="1"/>
  <c r="N326" i="33" a="1"/>
  <c r="N326" i="33" s="1"/>
  <c r="AB325" i="33" a="1"/>
  <c r="AB325" i="33" s="1"/>
  <c r="AA325" i="33" a="1"/>
  <c r="AA325" i="33" s="1"/>
  <c r="Z325" i="33" a="1"/>
  <c r="Z325" i="33" s="1"/>
  <c r="Y325" i="33" a="1"/>
  <c r="Y325" i="33" s="1"/>
  <c r="W325" i="33" a="1"/>
  <c r="W325" i="33" s="1"/>
  <c r="X325" i="33" s="1"/>
  <c r="V325" i="33" a="1"/>
  <c r="V325" i="33" s="1"/>
  <c r="U325" i="33" a="1"/>
  <c r="U325" i="33" s="1"/>
  <c r="T325" i="33" a="1"/>
  <c r="T325" i="33" s="1"/>
  <c r="S325" i="33" a="1"/>
  <c r="S325" i="33" s="1"/>
  <c r="R325" i="33" a="1"/>
  <c r="R325" i="33" s="1"/>
  <c r="Q325" i="33" a="1"/>
  <c r="Q325" i="33" s="1"/>
  <c r="P325" i="33" a="1"/>
  <c r="P325" i="33" s="1"/>
  <c r="O325" i="33" a="1"/>
  <c r="O325" i="33" s="1"/>
  <c r="N325" i="33" a="1"/>
  <c r="N325" i="33" s="1"/>
  <c r="AB324" i="33" a="1"/>
  <c r="AB324" i="33" s="1"/>
  <c r="AA324" i="33" a="1"/>
  <c r="AA324" i="33" s="1"/>
  <c r="Z324" i="33" a="1"/>
  <c r="Z324" i="33" s="1"/>
  <c r="Y324" i="33" a="1"/>
  <c r="Y324" i="33" s="1"/>
  <c r="W324" i="33" a="1"/>
  <c r="W324" i="33" s="1"/>
  <c r="X324" i="33" s="1"/>
  <c r="V324" i="33" a="1"/>
  <c r="V324" i="33" s="1"/>
  <c r="U324" i="33" a="1"/>
  <c r="U324" i="33" s="1"/>
  <c r="T324" i="33" a="1"/>
  <c r="T324" i="33" s="1"/>
  <c r="S324" i="33" a="1"/>
  <c r="S324" i="33" s="1"/>
  <c r="R324" i="33" a="1"/>
  <c r="R324" i="33" s="1"/>
  <c r="Q324" i="33" a="1"/>
  <c r="Q324" i="33" s="1"/>
  <c r="P324" i="33" a="1"/>
  <c r="P324" i="33" s="1"/>
  <c r="O324" i="33" a="1"/>
  <c r="O324" i="33" s="1"/>
  <c r="N324" i="33" a="1"/>
  <c r="N324" i="33" s="1"/>
  <c r="AB323" i="33" a="1"/>
  <c r="AB323" i="33" s="1"/>
  <c r="AA323" i="33" a="1"/>
  <c r="AA323" i="33" s="1"/>
  <c r="Z323" i="33" a="1"/>
  <c r="Z323" i="33" s="1"/>
  <c r="Y323" i="33" a="1"/>
  <c r="Y323" i="33" s="1"/>
  <c r="W323" i="33" a="1"/>
  <c r="W323" i="33" s="1"/>
  <c r="X323" i="33" s="1"/>
  <c r="V323" i="33" a="1"/>
  <c r="V323" i="33" s="1"/>
  <c r="U323" i="33" a="1"/>
  <c r="U323" i="33" s="1"/>
  <c r="T323" i="33" a="1"/>
  <c r="T323" i="33" s="1"/>
  <c r="S323" i="33" a="1"/>
  <c r="S323" i="33" s="1"/>
  <c r="R323" i="33" a="1"/>
  <c r="R323" i="33" s="1"/>
  <c r="Q323" i="33" a="1"/>
  <c r="Q323" i="33" s="1"/>
  <c r="P323" i="33" a="1"/>
  <c r="P323" i="33" s="1"/>
  <c r="O323" i="33" a="1"/>
  <c r="O323" i="33" s="1"/>
  <c r="N323" i="33" a="1"/>
  <c r="N323" i="33" s="1"/>
  <c r="AB322" i="33" a="1"/>
  <c r="AB322" i="33" s="1"/>
  <c r="AA322" i="33" a="1"/>
  <c r="AA322" i="33" s="1"/>
  <c r="Z322" i="33" a="1"/>
  <c r="Z322" i="33" s="1"/>
  <c r="Y322" i="33" a="1"/>
  <c r="Y322" i="33" s="1"/>
  <c r="W322" i="33" a="1"/>
  <c r="W322" i="33" s="1"/>
  <c r="X322" i="33" s="1"/>
  <c r="V322" i="33" a="1"/>
  <c r="V322" i="33" s="1"/>
  <c r="U322" i="33" a="1"/>
  <c r="U322" i="33" s="1"/>
  <c r="T322" i="33" a="1"/>
  <c r="T322" i="33" s="1"/>
  <c r="S322" i="33" a="1"/>
  <c r="S322" i="33" s="1"/>
  <c r="R322" i="33" a="1"/>
  <c r="R322" i="33" s="1"/>
  <c r="Q322" i="33" a="1"/>
  <c r="Q322" i="33" s="1"/>
  <c r="P322" i="33" a="1"/>
  <c r="P322" i="33" s="1"/>
  <c r="O322" i="33" a="1"/>
  <c r="O322" i="33" s="1"/>
  <c r="N322" i="33" a="1"/>
  <c r="N322" i="33" s="1"/>
  <c r="AB321" i="33" a="1"/>
  <c r="AB321" i="33" s="1"/>
  <c r="AA321" i="33" a="1"/>
  <c r="AA321" i="33" s="1"/>
  <c r="Z321" i="33" a="1"/>
  <c r="Z321" i="33" s="1"/>
  <c r="Y321" i="33" a="1"/>
  <c r="Y321" i="33" s="1"/>
  <c r="W321" i="33" a="1"/>
  <c r="W321" i="33" s="1"/>
  <c r="X321" i="33" s="1"/>
  <c r="V321" i="33" a="1"/>
  <c r="V321" i="33" s="1"/>
  <c r="U321" i="33" a="1"/>
  <c r="U321" i="33" s="1"/>
  <c r="T321" i="33" a="1"/>
  <c r="T321" i="33" s="1"/>
  <c r="S321" i="33" a="1"/>
  <c r="S321" i="33" s="1"/>
  <c r="R321" i="33" a="1"/>
  <c r="R321" i="33" s="1"/>
  <c r="Q321" i="33" a="1"/>
  <c r="Q321" i="33" s="1"/>
  <c r="P321" i="33" a="1"/>
  <c r="P321" i="33" s="1"/>
  <c r="O321" i="33" a="1"/>
  <c r="O321" i="33" s="1"/>
  <c r="N321" i="33" a="1"/>
  <c r="N321" i="33" s="1"/>
  <c r="AB320" i="33" a="1"/>
  <c r="AB320" i="33" s="1"/>
  <c r="AA320" i="33" a="1"/>
  <c r="AA320" i="33" s="1"/>
  <c r="Z320" i="33" a="1"/>
  <c r="Z320" i="33" s="1"/>
  <c r="Y320" i="33" a="1"/>
  <c r="Y320" i="33" s="1"/>
  <c r="W320" i="33" a="1"/>
  <c r="W320" i="33" s="1"/>
  <c r="X320" i="33" s="1"/>
  <c r="V320" i="33" a="1"/>
  <c r="V320" i="33" s="1"/>
  <c r="U320" i="33" a="1"/>
  <c r="U320" i="33" s="1"/>
  <c r="T320" i="33" a="1"/>
  <c r="T320" i="33" s="1"/>
  <c r="S320" i="33" a="1"/>
  <c r="S320" i="33" s="1"/>
  <c r="R320" i="33" a="1"/>
  <c r="R320" i="33" s="1"/>
  <c r="Q320" i="33" a="1"/>
  <c r="Q320" i="33" s="1"/>
  <c r="P320" i="33" a="1"/>
  <c r="P320" i="33" s="1"/>
  <c r="O320" i="33" a="1"/>
  <c r="O320" i="33" s="1"/>
  <c r="N320" i="33" a="1"/>
  <c r="N320" i="33" s="1"/>
  <c r="AB319" i="33" a="1"/>
  <c r="AB319" i="33" s="1"/>
  <c r="AA319" i="33" a="1"/>
  <c r="AA319" i="33" s="1"/>
  <c r="Z319" i="33" a="1"/>
  <c r="Z319" i="33" s="1"/>
  <c r="Y319" i="33" a="1"/>
  <c r="Y319" i="33" s="1"/>
  <c r="W319" i="33" a="1"/>
  <c r="W319" i="33" s="1"/>
  <c r="X319" i="33" s="1"/>
  <c r="V319" i="33" a="1"/>
  <c r="V319" i="33" s="1"/>
  <c r="U319" i="33" a="1"/>
  <c r="U319" i="33" s="1"/>
  <c r="T319" i="33" a="1"/>
  <c r="T319" i="33" s="1"/>
  <c r="S319" i="33" a="1"/>
  <c r="S319" i="33" s="1"/>
  <c r="R319" i="33" a="1"/>
  <c r="R319" i="33" s="1"/>
  <c r="Q319" i="33" a="1"/>
  <c r="Q319" i="33" s="1"/>
  <c r="P319" i="33" a="1"/>
  <c r="P319" i="33" s="1"/>
  <c r="O319" i="33" a="1"/>
  <c r="O319" i="33" s="1"/>
  <c r="N319" i="33" a="1"/>
  <c r="N319" i="33" s="1"/>
  <c r="AB318" i="33" a="1"/>
  <c r="AB318" i="33" s="1"/>
  <c r="AA318" i="33" a="1"/>
  <c r="AA318" i="33" s="1"/>
  <c r="Z318" i="33" a="1"/>
  <c r="Z318" i="33" s="1"/>
  <c r="Y318" i="33" a="1"/>
  <c r="Y318" i="33" s="1"/>
  <c r="W318" i="33" a="1"/>
  <c r="W318" i="33" s="1"/>
  <c r="X318" i="33" s="1"/>
  <c r="V318" i="33" a="1"/>
  <c r="V318" i="33" s="1"/>
  <c r="U318" i="33" a="1"/>
  <c r="U318" i="33" s="1"/>
  <c r="T318" i="33" a="1"/>
  <c r="T318" i="33" s="1"/>
  <c r="S318" i="33" a="1"/>
  <c r="S318" i="33" s="1"/>
  <c r="R318" i="33" a="1"/>
  <c r="R318" i="33" s="1"/>
  <c r="Q318" i="33" a="1"/>
  <c r="Q318" i="33" s="1"/>
  <c r="P318" i="33" a="1"/>
  <c r="P318" i="33" s="1"/>
  <c r="O318" i="33" a="1"/>
  <c r="O318" i="33" s="1"/>
  <c r="N318" i="33" a="1"/>
  <c r="N318" i="33" s="1"/>
  <c r="AB317" i="33" a="1"/>
  <c r="AB317" i="33" s="1"/>
  <c r="AA317" i="33" a="1"/>
  <c r="AA317" i="33" s="1"/>
  <c r="Z317" i="33" a="1"/>
  <c r="Z317" i="33" s="1"/>
  <c r="Y317" i="33" a="1"/>
  <c r="Y317" i="33" s="1"/>
  <c r="W317" i="33" a="1"/>
  <c r="W317" i="33" s="1"/>
  <c r="X317" i="33" s="1"/>
  <c r="V317" i="33" a="1"/>
  <c r="V317" i="33" s="1"/>
  <c r="U317" i="33" a="1"/>
  <c r="U317" i="33" s="1"/>
  <c r="T317" i="33" a="1"/>
  <c r="T317" i="33" s="1"/>
  <c r="S317" i="33" a="1"/>
  <c r="S317" i="33" s="1"/>
  <c r="R317" i="33" a="1"/>
  <c r="R317" i="33" s="1"/>
  <c r="Q317" i="33" a="1"/>
  <c r="Q317" i="33" s="1"/>
  <c r="P317" i="33" a="1"/>
  <c r="P317" i="33" s="1"/>
  <c r="O317" i="33" a="1"/>
  <c r="O317" i="33" s="1"/>
  <c r="N317" i="33" a="1"/>
  <c r="N317" i="33" s="1"/>
  <c r="AB316" i="33" a="1"/>
  <c r="AB316" i="33" s="1"/>
  <c r="AA316" i="33" a="1"/>
  <c r="AA316" i="33" s="1"/>
  <c r="Z316" i="33" a="1"/>
  <c r="Z316" i="33" s="1"/>
  <c r="Y316" i="33" a="1"/>
  <c r="Y316" i="33" s="1"/>
  <c r="W316" i="33" a="1"/>
  <c r="W316" i="33" s="1"/>
  <c r="X316" i="33" s="1"/>
  <c r="V316" i="33" a="1"/>
  <c r="V316" i="33" s="1"/>
  <c r="U316" i="33" a="1"/>
  <c r="U316" i="33" s="1"/>
  <c r="T316" i="33" a="1"/>
  <c r="T316" i="33" s="1"/>
  <c r="S316" i="33" a="1"/>
  <c r="S316" i="33" s="1"/>
  <c r="R316" i="33" a="1"/>
  <c r="R316" i="33" s="1"/>
  <c r="Q316" i="33" a="1"/>
  <c r="Q316" i="33" s="1"/>
  <c r="P316" i="33" a="1"/>
  <c r="P316" i="33" s="1"/>
  <c r="O316" i="33" a="1"/>
  <c r="O316" i="33" s="1"/>
  <c r="N316" i="33" a="1"/>
  <c r="N316" i="33" s="1"/>
  <c r="AB315" i="33" a="1"/>
  <c r="AB315" i="33" s="1"/>
  <c r="AA315" i="33" a="1"/>
  <c r="AA315" i="33" s="1"/>
  <c r="Z315" i="33" a="1"/>
  <c r="Z315" i="33" s="1"/>
  <c r="Y315" i="33" a="1"/>
  <c r="Y315" i="33" s="1"/>
  <c r="W315" i="33" a="1"/>
  <c r="W315" i="33" s="1"/>
  <c r="X315" i="33" s="1"/>
  <c r="V315" i="33" a="1"/>
  <c r="V315" i="33" s="1"/>
  <c r="U315" i="33" a="1"/>
  <c r="U315" i="33" s="1"/>
  <c r="T315" i="33" a="1"/>
  <c r="T315" i="33" s="1"/>
  <c r="S315" i="33" a="1"/>
  <c r="S315" i="33" s="1"/>
  <c r="R315" i="33" a="1"/>
  <c r="R315" i="33" s="1"/>
  <c r="Q315" i="33" a="1"/>
  <c r="Q315" i="33" s="1"/>
  <c r="P315" i="33" a="1"/>
  <c r="P315" i="33" s="1"/>
  <c r="O315" i="33" a="1"/>
  <c r="O315" i="33" s="1"/>
  <c r="N315" i="33" a="1"/>
  <c r="N315" i="33" s="1"/>
  <c r="AB314" i="33" a="1"/>
  <c r="AB314" i="33" s="1"/>
  <c r="AA314" i="33" a="1"/>
  <c r="AA314" i="33" s="1"/>
  <c r="Z314" i="33" a="1"/>
  <c r="Z314" i="33" s="1"/>
  <c r="Y314" i="33" a="1"/>
  <c r="Y314" i="33" s="1"/>
  <c r="W314" i="33" a="1"/>
  <c r="W314" i="33" s="1"/>
  <c r="X314" i="33" s="1"/>
  <c r="V314" i="33" a="1"/>
  <c r="V314" i="33" s="1"/>
  <c r="U314" i="33" a="1"/>
  <c r="U314" i="33" s="1"/>
  <c r="T314" i="33" a="1"/>
  <c r="T314" i="33" s="1"/>
  <c r="S314" i="33" a="1"/>
  <c r="S314" i="33" s="1"/>
  <c r="R314" i="33" a="1"/>
  <c r="R314" i="33" s="1"/>
  <c r="Q314" i="33" a="1"/>
  <c r="Q314" i="33" s="1"/>
  <c r="P314" i="33" a="1"/>
  <c r="P314" i="33" s="1"/>
  <c r="O314" i="33" a="1"/>
  <c r="O314" i="33" s="1"/>
  <c r="N314" i="33" a="1"/>
  <c r="N314" i="33" s="1"/>
  <c r="AB313" i="33" a="1"/>
  <c r="AB313" i="33" s="1"/>
  <c r="AA313" i="33" a="1"/>
  <c r="AA313" i="33" s="1"/>
  <c r="Z313" i="33" a="1"/>
  <c r="Z313" i="33" s="1"/>
  <c r="Y313" i="33" a="1"/>
  <c r="Y313" i="33" s="1"/>
  <c r="W313" i="33" a="1"/>
  <c r="W313" i="33" s="1"/>
  <c r="X313" i="33" s="1"/>
  <c r="V313" i="33" a="1"/>
  <c r="V313" i="33" s="1"/>
  <c r="U313" i="33" a="1"/>
  <c r="U313" i="33" s="1"/>
  <c r="T313" i="33" a="1"/>
  <c r="T313" i="33" s="1"/>
  <c r="S313" i="33" a="1"/>
  <c r="S313" i="33" s="1"/>
  <c r="R313" i="33" a="1"/>
  <c r="R313" i="33" s="1"/>
  <c r="Q313" i="33" a="1"/>
  <c r="Q313" i="33" s="1"/>
  <c r="P313" i="33" a="1"/>
  <c r="P313" i="33" s="1"/>
  <c r="O313" i="33" a="1"/>
  <c r="O313" i="33" s="1"/>
  <c r="N313" i="33" a="1"/>
  <c r="N313" i="33" s="1"/>
  <c r="AB312" i="33" a="1"/>
  <c r="AB312" i="33" s="1"/>
  <c r="AA312" i="33" a="1"/>
  <c r="AA312" i="33" s="1"/>
  <c r="Z312" i="33" a="1"/>
  <c r="Z312" i="33" s="1"/>
  <c r="Y312" i="33" a="1"/>
  <c r="Y312" i="33" s="1"/>
  <c r="W312" i="33" a="1"/>
  <c r="W312" i="33" s="1"/>
  <c r="X312" i="33" s="1"/>
  <c r="V312" i="33" a="1"/>
  <c r="V312" i="33" s="1"/>
  <c r="U312" i="33" a="1"/>
  <c r="U312" i="33" s="1"/>
  <c r="T312" i="33" a="1"/>
  <c r="T312" i="33" s="1"/>
  <c r="S312" i="33" a="1"/>
  <c r="S312" i="33" s="1"/>
  <c r="R312" i="33" a="1"/>
  <c r="R312" i="33" s="1"/>
  <c r="Q312" i="33" a="1"/>
  <c r="Q312" i="33" s="1"/>
  <c r="P312" i="33" a="1"/>
  <c r="P312" i="33" s="1"/>
  <c r="O312" i="33" a="1"/>
  <c r="O312" i="33" s="1"/>
  <c r="N312" i="33" a="1"/>
  <c r="N312" i="33" s="1"/>
  <c r="AB311" i="33" a="1"/>
  <c r="AB311" i="33" s="1"/>
  <c r="AA311" i="33" a="1"/>
  <c r="AA311" i="33" s="1"/>
  <c r="Z311" i="33" a="1"/>
  <c r="Z311" i="33" s="1"/>
  <c r="Y311" i="33" a="1"/>
  <c r="Y311" i="33" s="1"/>
  <c r="W311" i="33" a="1"/>
  <c r="W311" i="33" s="1"/>
  <c r="X311" i="33" s="1"/>
  <c r="V311" i="33" a="1"/>
  <c r="V311" i="33" s="1"/>
  <c r="U311" i="33" a="1"/>
  <c r="U311" i="33" s="1"/>
  <c r="T311" i="33" a="1"/>
  <c r="T311" i="33" s="1"/>
  <c r="S311" i="33" a="1"/>
  <c r="S311" i="33" s="1"/>
  <c r="R311" i="33" a="1"/>
  <c r="R311" i="33" s="1"/>
  <c r="Q311" i="33" a="1"/>
  <c r="Q311" i="33" s="1"/>
  <c r="P311" i="33" a="1"/>
  <c r="P311" i="33" s="1"/>
  <c r="O311" i="33" a="1"/>
  <c r="O311" i="33" s="1"/>
  <c r="N311" i="33" a="1"/>
  <c r="N311" i="33" s="1"/>
  <c r="AB310" i="33" a="1"/>
  <c r="AB310" i="33" s="1"/>
  <c r="AA310" i="33" a="1"/>
  <c r="AA310" i="33" s="1"/>
  <c r="Z310" i="33" a="1"/>
  <c r="Z310" i="33" s="1"/>
  <c r="Y310" i="33" a="1"/>
  <c r="Y310" i="33" s="1"/>
  <c r="W310" i="33" a="1"/>
  <c r="W310" i="33" s="1"/>
  <c r="X310" i="33" s="1"/>
  <c r="V310" i="33" a="1"/>
  <c r="V310" i="33" s="1"/>
  <c r="U310" i="33" a="1"/>
  <c r="U310" i="33" s="1"/>
  <c r="T310" i="33" a="1"/>
  <c r="T310" i="33" s="1"/>
  <c r="S310" i="33" a="1"/>
  <c r="S310" i="33" s="1"/>
  <c r="R310" i="33" a="1"/>
  <c r="R310" i="33" s="1"/>
  <c r="Q310" i="33" a="1"/>
  <c r="Q310" i="33" s="1"/>
  <c r="P310" i="33" a="1"/>
  <c r="P310" i="33" s="1"/>
  <c r="O310" i="33" a="1"/>
  <c r="O310" i="33" s="1"/>
  <c r="N310" i="33" a="1"/>
  <c r="N310" i="33" s="1"/>
  <c r="AB309" i="33" a="1"/>
  <c r="AB309" i="33" s="1"/>
  <c r="AA309" i="33" a="1"/>
  <c r="AA309" i="33" s="1"/>
  <c r="Z309" i="33" a="1"/>
  <c r="Z309" i="33" s="1"/>
  <c r="Y309" i="33" a="1"/>
  <c r="Y309" i="33" s="1"/>
  <c r="W309" i="33" a="1"/>
  <c r="W309" i="33" s="1"/>
  <c r="X309" i="33" s="1"/>
  <c r="V309" i="33" a="1"/>
  <c r="V309" i="33" s="1"/>
  <c r="U309" i="33" a="1"/>
  <c r="U309" i="33" s="1"/>
  <c r="T309" i="33" a="1"/>
  <c r="T309" i="33" s="1"/>
  <c r="S309" i="33" a="1"/>
  <c r="S309" i="33" s="1"/>
  <c r="R309" i="33" a="1"/>
  <c r="R309" i="33" s="1"/>
  <c r="Q309" i="33" a="1"/>
  <c r="Q309" i="33" s="1"/>
  <c r="P309" i="33" a="1"/>
  <c r="P309" i="33" s="1"/>
  <c r="O309" i="33" a="1"/>
  <c r="O309" i="33" s="1"/>
  <c r="N309" i="33" a="1"/>
  <c r="N309" i="33" s="1"/>
  <c r="AB308" i="33" a="1"/>
  <c r="AB308" i="33" s="1"/>
  <c r="AA308" i="33" a="1"/>
  <c r="AA308" i="33" s="1"/>
  <c r="Z308" i="33" a="1"/>
  <c r="Z308" i="33" s="1"/>
  <c r="Y308" i="33" a="1"/>
  <c r="Y308" i="33" s="1"/>
  <c r="W308" i="33" a="1"/>
  <c r="W308" i="33" s="1"/>
  <c r="X308" i="33" s="1"/>
  <c r="V308" i="33" a="1"/>
  <c r="V308" i="33" s="1"/>
  <c r="U308" i="33" a="1"/>
  <c r="U308" i="33" s="1"/>
  <c r="T308" i="33" a="1"/>
  <c r="T308" i="33" s="1"/>
  <c r="S308" i="33" a="1"/>
  <c r="S308" i="33" s="1"/>
  <c r="R308" i="33" a="1"/>
  <c r="R308" i="33" s="1"/>
  <c r="Q308" i="33" a="1"/>
  <c r="Q308" i="33" s="1"/>
  <c r="P308" i="33" a="1"/>
  <c r="P308" i="33" s="1"/>
  <c r="O308" i="33" a="1"/>
  <c r="O308" i="33" s="1"/>
  <c r="N308" i="33" a="1"/>
  <c r="N308" i="33" s="1"/>
  <c r="AB307" i="33" a="1"/>
  <c r="AB307" i="33" s="1"/>
  <c r="AA307" i="33" a="1"/>
  <c r="AA307" i="33" s="1"/>
  <c r="Z307" i="33" a="1"/>
  <c r="Z307" i="33" s="1"/>
  <c r="Y307" i="33" a="1"/>
  <c r="Y307" i="33" s="1"/>
  <c r="W307" i="33" a="1"/>
  <c r="W307" i="33" s="1"/>
  <c r="X307" i="33" s="1"/>
  <c r="V307" i="33" a="1"/>
  <c r="V307" i="33" s="1"/>
  <c r="U307" i="33" a="1"/>
  <c r="U307" i="33" s="1"/>
  <c r="T307" i="33" a="1"/>
  <c r="T307" i="33" s="1"/>
  <c r="S307" i="33" a="1"/>
  <c r="S307" i="33" s="1"/>
  <c r="R307" i="33" a="1"/>
  <c r="R307" i="33" s="1"/>
  <c r="Q307" i="33" a="1"/>
  <c r="Q307" i="33" s="1"/>
  <c r="P307" i="33" a="1"/>
  <c r="P307" i="33" s="1"/>
  <c r="O307" i="33" a="1"/>
  <c r="O307" i="33" s="1"/>
  <c r="N307" i="33" a="1"/>
  <c r="N307" i="33" s="1"/>
  <c r="AB306" i="33" a="1"/>
  <c r="AB306" i="33" s="1"/>
  <c r="AA306" i="33" a="1"/>
  <c r="AA306" i="33" s="1"/>
  <c r="Z306" i="33" a="1"/>
  <c r="Z306" i="33" s="1"/>
  <c r="Y306" i="33" a="1"/>
  <c r="Y306" i="33" s="1"/>
  <c r="W306" i="33" a="1"/>
  <c r="W306" i="33" s="1"/>
  <c r="X306" i="33" s="1"/>
  <c r="V306" i="33" a="1"/>
  <c r="V306" i="33" s="1"/>
  <c r="U306" i="33" a="1"/>
  <c r="U306" i="33" s="1"/>
  <c r="T306" i="33" a="1"/>
  <c r="T306" i="33" s="1"/>
  <c r="S306" i="33" a="1"/>
  <c r="S306" i="33" s="1"/>
  <c r="R306" i="33" a="1"/>
  <c r="R306" i="33" s="1"/>
  <c r="Q306" i="33" a="1"/>
  <c r="Q306" i="33" s="1"/>
  <c r="P306" i="33" a="1"/>
  <c r="P306" i="33" s="1"/>
  <c r="O306" i="33" a="1"/>
  <c r="O306" i="33" s="1"/>
  <c r="N306" i="33" a="1"/>
  <c r="N306" i="33" s="1"/>
  <c r="AB305" i="33" a="1"/>
  <c r="AB305" i="33" s="1"/>
  <c r="AA305" i="33" a="1"/>
  <c r="AA305" i="33" s="1"/>
  <c r="Z305" i="33" a="1"/>
  <c r="Z305" i="33" s="1"/>
  <c r="Y305" i="33" a="1"/>
  <c r="Y305" i="33" s="1"/>
  <c r="W305" i="33" a="1"/>
  <c r="W305" i="33" s="1"/>
  <c r="X305" i="33" s="1"/>
  <c r="V305" i="33" a="1"/>
  <c r="V305" i="33" s="1"/>
  <c r="U305" i="33" a="1"/>
  <c r="U305" i="33" s="1"/>
  <c r="T305" i="33" a="1"/>
  <c r="T305" i="33" s="1"/>
  <c r="S305" i="33" a="1"/>
  <c r="S305" i="33" s="1"/>
  <c r="R305" i="33" a="1"/>
  <c r="R305" i="33" s="1"/>
  <c r="Q305" i="33" a="1"/>
  <c r="Q305" i="33" s="1"/>
  <c r="P305" i="33" a="1"/>
  <c r="P305" i="33" s="1"/>
  <c r="O305" i="33" a="1"/>
  <c r="O305" i="33" s="1"/>
  <c r="N305" i="33" a="1"/>
  <c r="N305" i="33" s="1"/>
  <c r="AB304" i="33" a="1"/>
  <c r="AB304" i="33" s="1"/>
  <c r="AA304" i="33" a="1"/>
  <c r="AA304" i="33" s="1"/>
  <c r="Z304" i="33" a="1"/>
  <c r="Z304" i="33" s="1"/>
  <c r="Y304" i="33" a="1"/>
  <c r="Y304" i="33" s="1"/>
  <c r="W304" i="33" a="1"/>
  <c r="W304" i="33" s="1"/>
  <c r="X304" i="33" s="1"/>
  <c r="V304" i="33" a="1"/>
  <c r="V304" i="33" s="1"/>
  <c r="U304" i="33" a="1"/>
  <c r="U304" i="33" s="1"/>
  <c r="T304" i="33" a="1"/>
  <c r="T304" i="33" s="1"/>
  <c r="S304" i="33" a="1"/>
  <c r="S304" i="33" s="1"/>
  <c r="R304" i="33" a="1"/>
  <c r="R304" i="33" s="1"/>
  <c r="Q304" i="33" a="1"/>
  <c r="Q304" i="33" s="1"/>
  <c r="P304" i="33" a="1"/>
  <c r="P304" i="33" s="1"/>
  <c r="O304" i="33" a="1"/>
  <c r="O304" i="33" s="1"/>
  <c r="N304" i="33" a="1"/>
  <c r="N304" i="33" s="1"/>
  <c r="AB303" i="33" a="1"/>
  <c r="AB303" i="33" s="1"/>
  <c r="AA303" i="33" a="1"/>
  <c r="AA303" i="33" s="1"/>
  <c r="Z303" i="33" a="1"/>
  <c r="Z303" i="33" s="1"/>
  <c r="Y303" i="33" a="1"/>
  <c r="Y303" i="33" s="1"/>
  <c r="W303" i="33" a="1"/>
  <c r="W303" i="33" s="1"/>
  <c r="X303" i="33" s="1"/>
  <c r="V303" i="33" a="1"/>
  <c r="V303" i="33" s="1"/>
  <c r="U303" i="33" a="1"/>
  <c r="U303" i="33" s="1"/>
  <c r="T303" i="33" a="1"/>
  <c r="T303" i="33" s="1"/>
  <c r="S303" i="33" a="1"/>
  <c r="S303" i="33" s="1"/>
  <c r="R303" i="33" a="1"/>
  <c r="R303" i="33" s="1"/>
  <c r="Q303" i="33" a="1"/>
  <c r="Q303" i="33" s="1"/>
  <c r="P303" i="33" a="1"/>
  <c r="P303" i="33" s="1"/>
  <c r="O303" i="33" a="1"/>
  <c r="O303" i="33" s="1"/>
  <c r="N303" i="33" a="1"/>
  <c r="N303" i="33" s="1"/>
  <c r="AB302" i="33" a="1"/>
  <c r="AB302" i="33" s="1"/>
  <c r="AA302" i="33" a="1"/>
  <c r="AA302" i="33" s="1"/>
  <c r="Z302" i="33" a="1"/>
  <c r="Z302" i="33" s="1"/>
  <c r="Y302" i="33" a="1"/>
  <c r="Y302" i="33" s="1"/>
  <c r="W302" i="33" a="1"/>
  <c r="W302" i="33" s="1"/>
  <c r="X302" i="33" s="1"/>
  <c r="V302" i="33" a="1"/>
  <c r="V302" i="33" s="1"/>
  <c r="U302" i="33" a="1"/>
  <c r="U302" i="33" s="1"/>
  <c r="T302" i="33" a="1"/>
  <c r="T302" i="33" s="1"/>
  <c r="S302" i="33" a="1"/>
  <c r="S302" i="33" s="1"/>
  <c r="R302" i="33" a="1"/>
  <c r="R302" i="33" s="1"/>
  <c r="Q302" i="33" a="1"/>
  <c r="Q302" i="33" s="1"/>
  <c r="P302" i="33" a="1"/>
  <c r="P302" i="33" s="1"/>
  <c r="O302" i="33" a="1"/>
  <c r="O302" i="33" s="1"/>
  <c r="N302" i="33" a="1"/>
  <c r="N302" i="33" s="1"/>
  <c r="AB301" i="33" a="1"/>
  <c r="AB301" i="33" s="1"/>
  <c r="AA301" i="33" a="1"/>
  <c r="AA301" i="33" s="1"/>
  <c r="Z301" i="33" a="1"/>
  <c r="Z301" i="33" s="1"/>
  <c r="Y301" i="33" a="1"/>
  <c r="Y301" i="33" s="1"/>
  <c r="W301" i="33" a="1"/>
  <c r="W301" i="33" s="1"/>
  <c r="X301" i="33" s="1"/>
  <c r="V301" i="33" a="1"/>
  <c r="V301" i="33" s="1"/>
  <c r="U301" i="33" a="1"/>
  <c r="U301" i="33" s="1"/>
  <c r="T301" i="33" a="1"/>
  <c r="T301" i="33" s="1"/>
  <c r="S301" i="33" a="1"/>
  <c r="S301" i="33" s="1"/>
  <c r="R301" i="33" a="1"/>
  <c r="R301" i="33" s="1"/>
  <c r="Q301" i="33" a="1"/>
  <c r="Q301" i="33" s="1"/>
  <c r="P301" i="33" a="1"/>
  <c r="P301" i="33" s="1"/>
  <c r="O301" i="33" a="1"/>
  <c r="O301" i="33" s="1"/>
  <c r="N301" i="33" a="1"/>
  <c r="N301" i="33" s="1"/>
  <c r="AB300" i="33" a="1"/>
  <c r="AB300" i="33" s="1"/>
  <c r="AA300" i="33" a="1"/>
  <c r="AA300" i="33" s="1"/>
  <c r="Z300" i="33" a="1"/>
  <c r="Z300" i="33" s="1"/>
  <c r="Y300" i="33" a="1"/>
  <c r="Y300" i="33" s="1"/>
  <c r="W300" i="33" a="1"/>
  <c r="W300" i="33" s="1"/>
  <c r="X300" i="33" s="1"/>
  <c r="V300" i="33" a="1"/>
  <c r="V300" i="33" s="1"/>
  <c r="U300" i="33" a="1"/>
  <c r="U300" i="33" s="1"/>
  <c r="T300" i="33" a="1"/>
  <c r="T300" i="33" s="1"/>
  <c r="S300" i="33" a="1"/>
  <c r="S300" i="33" s="1"/>
  <c r="R300" i="33" a="1"/>
  <c r="R300" i="33" s="1"/>
  <c r="Q300" i="33" a="1"/>
  <c r="Q300" i="33" s="1"/>
  <c r="P300" i="33" a="1"/>
  <c r="P300" i="33" s="1"/>
  <c r="O300" i="33" a="1"/>
  <c r="O300" i="33" s="1"/>
  <c r="N300" i="33" a="1"/>
  <c r="N300" i="33" s="1"/>
  <c r="AB299" i="33" a="1"/>
  <c r="AB299" i="33" s="1"/>
  <c r="AA299" i="33" a="1"/>
  <c r="AA299" i="33" s="1"/>
  <c r="Z299" i="33" a="1"/>
  <c r="Z299" i="33" s="1"/>
  <c r="Y299" i="33" a="1"/>
  <c r="Y299" i="33" s="1"/>
  <c r="W299" i="33" a="1"/>
  <c r="W299" i="33" s="1"/>
  <c r="X299" i="33" s="1"/>
  <c r="V299" i="33" a="1"/>
  <c r="V299" i="33" s="1"/>
  <c r="U299" i="33" a="1"/>
  <c r="U299" i="33" s="1"/>
  <c r="T299" i="33" a="1"/>
  <c r="T299" i="33" s="1"/>
  <c r="S299" i="33" a="1"/>
  <c r="S299" i="33" s="1"/>
  <c r="R299" i="33" a="1"/>
  <c r="R299" i="33" s="1"/>
  <c r="Q299" i="33" a="1"/>
  <c r="Q299" i="33" s="1"/>
  <c r="P299" i="33" a="1"/>
  <c r="P299" i="33" s="1"/>
  <c r="O299" i="33" a="1"/>
  <c r="O299" i="33" s="1"/>
  <c r="N299" i="33" a="1"/>
  <c r="N299" i="33" s="1"/>
  <c r="AB298" i="33" a="1"/>
  <c r="AB298" i="33" s="1"/>
  <c r="AA298" i="33" a="1"/>
  <c r="AA298" i="33" s="1"/>
  <c r="Z298" i="33" a="1"/>
  <c r="Z298" i="33" s="1"/>
  <c r="Y298" i="33" a="1"/>
  <c r="Y298" i="33" s="1"/>
  <c r="W298" i="33" a="1"/>
  <c r="W298" i="33" s="1"/>
  <c r="X298" i="33" s="1"/>
  <c r="V298" i="33" a="1"/>
  <c r="V298" i="33" s="1"/>
  <c r="U298" i="33" a="1"/>
  <c r="U298" i="33" s="1"/>
  <c r="T298" i="33" a="1"/>
  <c r="T298" i="33" s="1"/>
  <c r="S298" i="33" a="1"/>
  <c r="S298" i="33" s="1"/>
  <c r="R298" i="33" a="1"/>
  <c r="R298" i="33" s="1"/>
  <c r="Q298" i="33" a="1"/>
  <c r="Q298" i="33" s="1"/>
  <c r="P298" i="33" a="1"/>
  <c r="P298" i="33" s="1"/>
  <c r="O298" i="33" a="1"/>
  <c r="O298" i="33" s="1"/>
  <c r="N298" i="33" a="1"/>
  <c r="N298" i="33" s="1"/>
  <c r="AB297" i="33" a="1"/>
  <c r="AB297" i="33" s="1"/>
  <c r="AA297" i="33" a="1"/>
  <c r="AA297" i="33" s="1"/>
  <c r="Z297" i="33" a="1"/>
  <c r="Z297" i="33" s="1"/>
  <c r="Y297" i="33" a="1"/>
  <c r="Y297" i="33" s="1"/>
  <c r="W297" i="33" a="1"/>
  <c r="W297" i="33" s="1"/>
  <c r="X297" i="33" s="1"/>
  <c r="V297" i="33" a="1"/>
  <c r="V297" i="33" s="1"/>
  <c r="U297" i="33" a="1"/>
  <c r="U297" i="33" s="1"/>
  <c r="T297" i="33" a="1"/>
  <c r="T297" i="33" s="1"/>
  <c r="S297" i="33" a="1"/>
  <c r="S297" i="33" s="1"/>
  <c r="R297" i="33" a="1"/>
  <c r="R297" i="33" s="1"/>
  <c r="Q297" i="33" a="1"/>
  <c r="Q297" i="33" s="1"/>
  <c r="P297" i="33" a="1"/>
  <c r="P297" i="33" s="1"/>
  <c r="O297" i="33" a="1"/>
  <c r="O297" i="33" s="1"/>
  <c r="N297" i="33" a="1"/>
  <c r="N297" i="33" s="1"/>
  <c r="AB296" i="33" a="1"/>
  <c r="AB296" i="33" s="1"/>
  <c r="AA296" i="33" a="1"/>
  <c r="AA296" i="33" s="1"/>
  <c r="Z296" i="33" a="1"/>
  <c r="Z296" i="33" s="1"/>
  <c r="Y296" i="33" a="1"/>
  <c r="Y296" i="33" s="1"/>
  <c r="W296" i="33" a="1"/>
  <c r="W296" i="33" s="1"/>
  <c r="X296" i="33" s="1"/>
  <c r="V296" i="33" a="1"/>
  <c r="V296" i="33" s="1"/>
  <c r="U296" i="33" a="1"/>
  <c r="U296" i="33" s="1"/>
  <c r="T296" i="33" a="1"/>
  <c r="T296" i="33" s="1"/>
  <c r="S296" i="33" a="1"/>
  <c r="S296" i="33" s="1"/>
  <c r="R296" i="33" a="1"/>
  <c r="R296" i="33" s="1"/>
  <c r="Q296" i="33" a="1"/>
  <c r="Q296" i="33" s="1"/>
  <c r="P296" i="33" a="1"/>
  <c r="P296" i="33" s="1"/>
  <c r="O296" i="33" a="1"/>
  <c r="O296" i="33" s="1"/>
  <c r="N296" i="33" a="1"/>
  <c r="N296" i="33" s="1"/>
  <c r="AB295" i="33" a="1"/>
  <c r="AB295" i="33" s="1"/>
  <c r="AA295" i="33" a="1"/>
  <c r="AA295" i="33" s="1"/>
  <c r="Z295" i="33" a="1"/>
  <c r="Z295" i="33" s="1"/>
  <c r="Y295" i="33" a="1"/>
  <c r="Y295" i="33" s="1"/>
  <c r="W295" i="33" a="1"/>
  <c r="W295" i="33" s="1"/>
  <c r="X295" i="33" s="1"/>
  <c r="V295" i="33" a="1"/>
  <c r="V295" i="33" s="1"/>
  <c r="U295" i="33" a="1"/>
  <c r="U295" i="33" s="1"/>
  <c r="T295" i="33" a="1"/>
  <c r="T295" i="33" s="1"/>
  <c r="S295" i="33" a="1"/>
  <c r="S295" i="33" s="1"/>
  <c r="R295" i="33" a="1"/>
  <c r="R295" i="33" s="1"/>
  <c r="Q295" i="33" a="1"/>
  <c r="Q295" i="33" s="1"/>
  <c r="P295" i="33" a="1"/>
  <c r="P295" i="33" s="1"/>
  <c r="O295" i="33" a="1"/>
  <c r="O295" i="33" s="1"/>
  <c r="N295" i="33" a="1"/>
  <c r="N295" i="33" s="1"/>
  <c r="AB294" i="33" a="1"/>
  <c r="AB294" i="33" s="1"/>
  <c r="AA294" i="33" a="1"/>
  <c r="AA294" i="33" s="1"/>
  <c r="Z294" i="33" a="1"/>
  <c r="Z294" i="33" s="1"/>
  <c r="Y294" i="33" a="1"/>
  <c r="Y294" i="33" s="1"/>
  <c r="W294" i="33" a="1"/>
  <c r="W294" i="33" s="1"/>
  <c r="X294" i="33" s="1"/>
  <c r="V294" i="33" a="1"/>
  <c r="V294" i="33" s="1"/>
  <c r="U294" i="33" a="1"/>
  <c r="U294" i="33" s="1"/>
  <c r="T294" i="33" a="1"/>
  <c r="T294" i="33" s="1"/>
  <c r="S294" i="33" a="1"/>
  <c r="S294" i="33" s="1"/>
  <c r="R294" i="33" a="1"/>
  <c r="R294" i="33" s="1"/>
  <c r="Q294" i="33" a="1"/>
  <c r="Q294" i="33" s="1"/>
  <c r="P294" i="33" a="1"/>
  <c r="P294" i="33" s="1"/>
  <c r="O294" i="33" a="1"/>
  <c r="O294" i="33" s="1"/>
  <c r="N294" i="33" a="1"/>
  <c r="N294" i="33" s="1"/>
  <c r="AB293" i="33" a="1"/>
  <c r="AB293" i="33" s="1"/>
  <c r="AA293" i="33" a="1"/>
  <c r="AA293" i="33" s="1"/>
  <c r="Z293" i="33" a="1"/>
  <c r="Z293" i="33" s="1"/>
  <c r="Y293" i="33" a="1"/>
  <c r="Y293" i="33" s="1"/>
  <c r="W293" i="33" a="1"/>
  <c r="W293" i="33" s="1"/>
  <c r="X293" i="33" s="1"/>
  <c r="V293" i="33" a="1"/>
  <c r="V293" i="33" s="1"/>
  <c r="U293" i="33" a="1"/>
  <c r="U293" i="33" s="1"/>
  <c r="T293" i="33" a="1"/>
  <c r="T293" i="33" s="1"/>
  <c r="S293" i="33" a="1"/>
  <c r="S293" i="33" s="1"/>
  <c r="R293" i="33" a="1"/>
  <c r="R293" i="33" s="1"/>
  <c r="Q293" i="33" a="1"/>
  <c r="Q293" i="33" s="1"/>
  <c r="P293" i="33" a="1"/>
  <c r="P293" i="33" s="1"/>
  <c r="O293" i="33" a="1"/>
  <c r="O293" i="33" s="1"/>
  <c r="N293" i="33" a="1"/>
  <c r="N293" i="33" s="1"/>
  <c r="AB292" i="33" a="1"/>
  <c r="AB292" i="33" s="1"/>
  <c r="AA292" i="33" a="1"/>
  <c r="AA292" i="33" s="1"/>
  <c r="Z292" i="33" a="1"/>
  <c r="Z292" i="33" s="1"/>
  <c r="Y292" i="33" a="1"/>
  <c r="Y292" i="33" s="1"/>
  <c r="W292" i="33" a="1"/>
  <c r="W292" i="33" s="1"/>
  <c r="X292" i="33" s="1"/>
  <c r="V292" i="33" a="1"/>
  <c r="V292" i="33" s="1"/>
  <c r="U292" i="33" a="1"/>
  <c r="U292" i="33" s="1"/>
  <c r="T292" i="33" a="1"/>
  <c r="T292" i="33" s="1"/>
  <c r="S292" i="33" a="1"/>
  <c r="S292" i="33" s="1"/>
  <c r="R292" i="33" a="1"/>
  <c r="R292" i="33" s="1"/>
  <c r="Q292" i="33" a="1"/>
  <c r="Q292" i="33" s="1"/>
  <c r="P292" i="33" a="1"/>
  <c r="P292" i="33" s="1"/>
  <c r="O292" i="33" a="1"/>
  <c r="O292" i="33" s="1"/>
  <c r="N292" i="33" a="1"/>
  <c r="N292" i="33" s="1"/>
  <c r="AB291" i="33" a="1"/>
  <c r="AB291" i="33" s="1"/>
  <c r="AA291" i="33" a="1"/>
  <c r="AA291" i="33" s="1"/>
  <c r="Z291" i="33" a="1"/>
  <c r="Z291" i="33" s="1"/>
  <c r="Y291" i="33" a="1"/>
  <c r="Y291" i="33" s="1"/>
  <c r="W291" i="33" a="1"/>
  <c r="W291" i="33" s="1"/>
  <c r="X291" i="33" s="1"/>
  <c r="V291" i="33" a="1"/>
  <c r="V291" i="33" s="1"/>
  <c r="U291" i="33" a="1"/>
  <c r="U291" i="33" s="1"/>
  <c r="T291" i="33" a="1"/>
  <c r="T291" i="33" s="1"/>
  <c r="S291" i="33" a="1"/>
  <c r="S291" i="33" s="1"/>
  <c r="R291" i="33" a="1"/>
  <c r="R291" i="33" s="1"/>
  <c r="Q291" i="33" a="1"/>
  <c r="Q291" i="33" s="1"/>
  <c r="P291" i="33" a="1"/>
  <c r="P291" i="33" s="1"/>
  <c r="O291" i="33" a="1"/>
  <c r="O291" i="33" s="1"/>
  <c r="N291" i="33" a="1"/>
  <c r="N291" i="33" s="1"/>
  <c r="AB290" i="33" a="1"/>
  <c r="AB290" i="33" s="1"/>
  <c r="AA290" i="33" a="1"/>
  <c r="AA290" i="33" s="1"/>
  <c r="Z290" i="33" a="1"/>
  <c r="Z290" i="33" s="1"/>
  <c r="Y290" i="33" a="1"/>
  <c r="Y290" i="33" s="1"/>
  <c r="W290" i="33" a="1"/>
  <c r="W290" i="33" s="1"/>
  <c r="X290" i="33" s="1"/>
  <c r="V290" i="33" a="1"/>
  <c r="V290" i="33" s="1"/>
  <c r="U290" i="33" a="1"/>
  <c r="U290" i="33" s="1"/>
  <c r="T290" i="33" a="1"/>
  <c r="T290" i="33" s="1"/>
  <c r="S290" i="33" a="1"/>
  <c r="S290" i="33" s="1"/>
  <c r="R290" i="33" a="1"/>
  <c r="R290" i="33" s="1"/>
  <c r="Q290" i="33" a="1"/>
  <c r="Q290" i="33" s="1"/>
  <c r="P290" i="33" a="1"/>
  <c r="P290" i="33" s="1"/>
  <c r="O290" i="33" a="1"/>
  <c r="O290" i="33" s="1"/>
  <c r="N290" i="33" a="1"/>
  <c r="N290" i="33" s="1"/>
  <c r="AB289" i="33" a="1"/>
  <c r="AB289" i="33" s="1"/>
  <c r="AA289" i="33" a="1"/>
  <c r="AA289" i="33" s="1"/>
  <c r="Z289" i="33" a="1"/>
  <c r="Z289" i="33" s="1"/>
  <c r="Y289" i="33" a="1"/>
  <c r="Y289" i="33" s="1"/>
  <c r="W289" i="33" a="1"/>
  <c r="W289" i="33" s="1"/>
  <c r="X289" i="33" s="1"/>
  <c r="V289" i="33" a="1"/>
  <c r="V289" i="33" s="1"/>
  <c r="U289" i="33" a="1"/>
  <c r="U289" i="33" s="1"/>
  <c r="T289" i="33" a="1"/>
  <c r="T289" i="33" s="1"/>
  <c r="S289" i="33" a="1"/>
  <c r="S289" i="33" s="1"/>
  <c r="R289" i="33" a="1"/>
  <c r="R289" i="33" s="1"/>
  <c r="Q289" i="33" a="1"/>
  <c r="Q289" i="33" s="1"/>
  <c r="P289" i="33" a="1"/>
  <c r="P289" i="33" s="1"/>
  <c r="O289" i="33" a="1"/>
  <c r="O289" i="33" s="1"/>
  <c r="N289" i="33" a="1"/>
  <c r="N289" i="33" s="1"/>
  <c r="AB288" i="33" a="1"/>
  <c r="AB288" i="33" s="1"/>
  <c r="AA288" i="33" a="1"/>
  <c r="AA288" i="33" s="1"/>
  <c r="Z288" i="33" a="1"/>
  <c r="Z288" i="33" s="1"/>
  <c r="Y288" i="33" a="1"/>
  <c r="Y288" i="33" s="1"/>
  <c r="W288" i="33" a="1"/>
  <c r="W288" i="33" s="1"/>
  <c r="X288" i="33" s="1"/>
  <c r="V288" i="33" a="1"/>
  <c r="V288" i="33" s="1"/>
  <c r="U288" i="33" a="1"/>
  <c r="U288" i="33" s="1"/>
  <c r="T288" i="33" a="1"/>
  <c r="T288" i="33" s="1"/>
  <c r="S288" i="33" a="1"/>
  <c r="S288" i="33" s="1"/>
  <c r="R288" i="33" a="1"/>
  <c r="R288" i="33" s="1"/>
  <c r="Q288" i="33" a="1"/>
  <c r="Q288" i="33" s="1"/>
  <c r="P288" i="33" a="1"/>
  <c r="P288" i="33" s="1"/>
  <c r="O288" i="33" a="1"/>
  <c r="O288" i="33" s="1"/>
  <c r="N288" i="33" a="1"/>
  <c r="N288" i="33" s="1"/>
  <c r="AB287" i="33" a="1"/>
  <c r="AB287" i="33" s="1"/>
  <c r="AA287" i="33" a="1"/>
  <c r="AA287" i="33" s="1"/>
  <c r="Z287" i="33" a="1"/>
  <c r="Z287" i="33" s="1"/>
  <c r="Y287" i="33" a="1"/>
  <c r="Y287" i="33" s="1"/>
  <c r="W287" i="33" a="1"/>
  <c r="W287" i="33" s="1"/>
  <c r="X287" i="33" s="1"/>
  <c r="V287" i="33" a="1"/>
  <c r="V287" i="33" s="1"/>
  <c r="U287" i="33" a="1"/>
  <c r="U287" i="33" s="1"/>
  <c r="T287" i="33" a="1"/>
  <c r="T287" i="33" s="1"/>
  <c r="S287" i="33" a="1"/>
  <c r="S287" i="33" s="1"/>
  <c r="R287" i="33" a="1"/>
  <c r="R287" i="33" s="1"/>
  <c r="Q287" i="33" a="1"/>
  <c r="Q287" i="33" s="1"/>
  <c r="P287" i="33" a="1"/>
  <c r="P287" i="33" s="1"/>
  <c r="O287" i="33" a="1"/>
  <c r="O287" i="33" s="1"/>
  <c r="N287" i="33" a="1"/>
  <c r="N287" i="33" s="1"/>
  <c r="AB286" i="33" a="1"/>
  <c r="AB286" i="33" s="1"/>
  <c r="AA286" i="33" a="1"/>
  <c r="AA286" i="33" s="1"/>
  <c r="Z286" i="33" a="1"/>
  <c r="Z286" i="33" s="1"/>
  <c r="Y286" i="33" a="1"/>
  <c r="Y286" i="33" s="1"/>
  <c r="W286" i="33" a="1"/>
  <c r="W286" i="33" s="1"/>
  <c r="X286" i="33" s="1"/>
  <c r="V286" i="33" a="1"/>
  <c r="V286" i="33" s="1"/>
  <c r="U286" i="33" a="1"/>
  <c r="U286" i="33" s="1"/>
  <c r="T286" i="33" a="1"/>
  <c r="T286" i="33" s="1"/>
  <c r="S286" i="33" a="1"/>
  <c r="S286" i="33" s="1"/>
  <c r="R286" i="33" a="1"/>
  <c r="R286" i="33" s="1"/>
  <c r="Q286" i="33" a="1"/>
  <c r="Q286" i="33" s="1"/>
  <c r="P286" i="33" a="1"/>
  <c r="P286" i="33" s="1"/>
  <c r="O286" i="33" a="1"/>
  <c r="O286" i="33" s="1"/>
  <c r="N286" i="33" a="1"/>
  <c r="N286" i="33" s="1"/>
  <c r="AB285" i="33" a="1"/>
  <c r="AB285" i="33" s="1"/>
  <c r="AA285" i="33" a="1"/>
  <c r="AA285" i="33" s="1"/>
  <c r="Z285" i="33" a="1"/>
  <c r="Z285" i="33" s="1"/>
  <c r="Y285" i="33" a="1"/>
  <c r="Y285" i="33" s="1"/>
  <c r="W285" i="33" a="1"/>
  <c r="W285" i="33" s="1"/>
  <c r="X285" i="33" s="1"/>
  <c r="V285" i="33" a="1"/>
  <c r="V285" i="33" s="1"/>
  <c r="U285" i="33" a="1"/>
  <c r="U285" i="33" s="1"/>
  <c r="T285" i="33" a="1"/>
  <c r="T285" i="33" s="1"/>
  <c r="S285" i="33" a="1"/>
  <c r="S285" i="33" s="1"/>
  <c r="R285" i="33" a="1"/>
  <c r="R285" i="33" s="1"/>
  <c r="Q285" i="33" a="1"/>
  <c r="Q285" i="33" s="1"/>
  <c r="P285" i="33" a="1"/>
  <c r="P285" i="33" s="1"/>
  <c r="O285" i="33" a="1"/>
  <c r="O285" i="33" s="1"/>
  <c r="N285" i="33" a="1"/>
  <c r="N285" i="33" s="1"/>
  <c r="AB284" i="33" a="1"/>
  <c r="AB284" i="33" s="1"/>
  <c r="AA284" i="33" a="1"/>
  <c r="AA284" i="33" s="1"/>
  <c r="Z284" i="33" a="1"/>
  <c r="Z284" i="33" s="1"/>
  <c r="Y284" i="33" a="1"/>
  <c r="Y284" i="33" s="1"/>
  <c r="W284" i="33" a="1"/>
  <c r="W284" i="33" s="1"/>
  <c r="X284" i="33" s="1"/>
  <c r="V284" i="33" a="1"/>
  <c r="V284" i="33" s="1"/>
  <c r="U284" i="33" a="1"/>
  <c r="U284" i="33" s="1"/>
  <c r="T284" i="33" a="1"/>
  <c r="T284" i="33" s="1"/>
  <c r="S284" i="33" a="1"/>
  <c r="S284" i="33" s="1"/>
  <c r="R284" i="33" a="1"/>
  <c r="R284" i="33" s="1"/>
  <c r="Q284" i="33" a="1"/>
  <c r="Q284" i="33" s="1"/>
  <c r="P284" i="33" a="1"/>
  <c r="P284" i="33" s="1"/>
  <c r="O284" i="33" a="1"/>
  <c r="O284" i="33" s="1"/>
  <c r="N284" i="33" a="1"/>
  <c r="N284" i="33" s="1"/>
  <c r="AB283" i="33" a="1"/>
  <c r="AB283" i="33" s="1"/>
  <c r="AA283" i="33" a="1"/>
  <c r="AA283" i="33" s="1"/>
  <c r="Z283" i="33" a="1"/>
  <c r="Z283" i="33" s="1"/>
  <c r="Y283" i="33" a="1"/>
  <c r="Y283" i="33" s="1"/>
  <c r="W283" i="33" a="1"/>
  <c r="W283" i="33" s="1"/>
  <c r="X283" i="33" s="1"/>
  <c r="V283" i="33" a="1"/>
  <c r="V283" i="33" s="1"/>
  <c r="U283" i="33" a="1"/>
  <c r="U283" i="33" s="1"/>
  <c r="T283" i="33" a="1"/>
  <c r="T283" i="33" s="1"/>
  <c r="S283" i="33" a="1"/>
  <c r="S283" i="33" s="1"/>
  <c r="R283" i="33" a="1"/>
  <c r="R283" i="33" s="1"/>
  <c r="Q283" i="33" a="1"/>
  <c r="Q283" i="33" s="1"/>
  <c r="P283" i="33" a="1"/>
  <c r="P283" i="33" s="1"/>
  <c r="O283" i="33" a="1"/>
  <c r="O283" i="33" s="1"/>
  <c r="N283" i="33" a="1"/>
  <c r="N283" i="33" s="1"/>
  <c r="AB282" i="33" a="1"/>
  <c r="AB282" i="33" s="1"/>
  <c r="AA282" i="33" a="1"/>
  <c r="AA282" i="33" s="1"/>
  <c r="Z282" i="33" a="1"/>
  <c r="Z282" i="33" s="1"/>
  <c r="Y282" i="33" a="1"/>
  <c r="Y282" i="33" s="1"/>
  <c r="W282" i="33" a="1"/>
  <c r="W282" i="33" s="1"/>
  <c r="X282" i="33" s="1"/>
  <c r="V282" i="33" a="1"/>
  <c r="V282" i="33" s="1"/>
  <c r="U282" i="33" a="1"/>
  <c r="U282" i="33" s="1"/>
  <c r="T282" i="33" a="1"/>
  <c r="T282" i="33" s="1"/>
  <c r="S282" i="33" a="1"/>
  <c r="S282" i="33" s="1"/>
  <c r="R282" i="33" a="1"/>
  <c r="R282" i="33" s="1"/>
  <c r="Q282" i="33" a="1"/>
  <c r="Q282" i="33" s="1"/>
  <c r="P282" i="33" a="1"/>
  <c r="P282" i="33" s="1"/>
  <c r="O282" i="33" a="1"/>
  <c r="O282" i="33" s="1"/>
  <c r="N282" i="33" a="1"/>
  <c r="N282" i="33" s="1"/>
  <c r="AB281" i="33" a="1"/>
  <c r="AB281" i="33" s="1"/>
  <c r="AA281" i="33" a="1"/>
  <c r="AA281" i="33" s="1"/>
  <c r="Z281" i="33" a="1"/>
  <c r="Z281" i="33" s="1"/>
  <c r="Y281" i="33" a="1"/>
  <c r="Y281" i="33" s="1"/>
  <c r="W281" i="33" a="1"/>
  <c r="W281" i="33" s="1"/>
  <c r="X281" i="33" s="1"/>
  <c r="V281" i="33" a="1"/>
  <c r="V281" i="33" s="1"/>
  <c r="U281" i="33" a="1"/>
  <c r="U281" i="33" s="1"/>
  <c r="T281" i="33" a="1"/>
  <c r="T281" i="33" s="1"/>
  <c r="S281" i="33" a="1"/>
  <c r="S281" i="33" s="1"/>
  <c r="R281" i="33" a="1"/>
  <c r="R281" i="33" s="1"/>
  <c r="Q281" i="33" a="1"/>
  <c r="Q281" i="33" s="1"/>
  <c r="P281" i="33" a="1"/>
  <c r="P281" i="33" s="1"/>
  <c r="O281" i="33" a="1"/>
  <c r="O281" i="33" s="1"/>
  <c r="N281" i="33" a="1"/>
  <c r="N281" i="33" s="1"/>
  <c r="AB280" i="33" a="1"/>
  <c r="AB280" i="33" s="1"/>
  <c r="AA280" i="33" a="1"/>
  <c r="AA280" i="33" s="1"/>
  <c r="Z280" i="33" a="1"/>
  <c r="Z280" i="33" s="1"/>
  <c r="Y280" i="33" a="1"/>
  <c r="Y280" i="33" s="1"/>
  <c r="W280" i="33" a="1"/>
  <c r="W280" i="33" s="1"/>
  <c r="X280" i="33" s="1"/>
  <c r="V280" i="33" a="1"/>
  <c r="V280" i="33" s="1"/>
  <c r="U280" i="33" a="1"/>
  <c r="U280" i="33" s="1"/>
  <c r="T280" i="33" a="1"/>
  <c r="T280" i="33" s="1"/>
  <c r="S280" i="33" a="1"/>
  <c r="S280" i="33" s="1"/>
  <c r="R280" i="33" a="1"/>
  <c r="R280" i="33" s="1"/>
  <c r="Q280" i="33" a="1"/>
  <c r="Q280" i="33" s="1"/>
  <c r="P280" i="33" a="1"/>
  <c r="P280" i="33" s="1"/>
  <c r="O280" i="33" a="1"/>
  <c r="O280" i="33" s="1"/>
  <c r="N280" i="33" a="1"/>
  <c r="N280" i="33" s="1"/>
  <c r="AB279" i="33" a="1"/>
  <c r="AB279" i="33" s="1"/>
  <c r="AA279" i="33" a="1"/>
  <c r="AA279" i="33" s="1"/>
  <c r="Z279" i="33" a="1"/>
  <c r="Z279" i="33" s="1"/>
  <c r="Y279" i="33" a="1"/>
  <c r="Y279" i="33" s="1"/>
  <c r="W279" i="33" a="1"/>
  <c r="W279" i="33" s="1"/>
  <c r="X279" i="33" s="1"/>
  <c r="V279" i="33" a="1"/>
  <c r="V279" i="33" s="1"/>
  <c r="U279" i="33" a="1"/>
  <c r="U279" i="33" s="1"/>
  <c r="T279" i="33" a="1"/>
  <c r="T279" i="33" s="1"/>
  <c r="S279" i="33" a="1"/>
  <c r="S279" i="33" s="1"/>
  <c r="R279" i="33" a="1"/>
  <c r="R279" i="33" s="1"/>
  <c r="Q279" i="33" a="1"/>
  <c r="Q279" i="33" s="1"/>
  <c r="P279" i="33" a="1"/>
  <c r="P279" i="33" s="1"/>
  <c r="O279" i="33" a="1"/>
  <c r="O279" i="33" s="1"/>
  <c r="N279" i="33" a="1"/>
  <c r="N279" i="33" s="1"/>
  <c r="AB278" i="33" a="1"/>
  <c r="AB278" i="33" s="1"/>
  <c r="AA278" i="33" a="1"/>
  <c r="AA278" i="33" s="1"/>
  <c r="Z278" i="33" a="1"/>
  <c r="Z278" i="33" s="1"/>
  <c r="Y278" i="33" a="1"/>
  <c r="Y278" i="33" s="1"/>
  <c r="W278" i="33" a="1"/>
  <c r="W278" i="33" s="1"/>
  <c r="X278" i="33" s="1"/>
  <c r="V278" i="33" a="1"/>
  <c r="V278" i="33" s="1"/>
  <c r="U278" i="33" a="1"/>
  <c r="U278" i="33" s="1"/>
  <c r="T278" i="33" a="1"/>
  <c r="T278" i="33" s="1"/>
  <c r="S278" i="33" a="1"/>
  <c r="S278" i="33" s="1"/>
  <c r="R278" i="33" a="1"/>
  <c r="R278" i="33" s="1"/>
  <c r="Q278" i="33" a="1"/>
  <c r="Q278" i="33" s="1"/>
  <c r="P278" i="33" a="1"/>
  <c r="P278" i="33" s="1"/>
  <c r="O278" i="33" a="1"/>
  <c r="O278" i="33" s="1"/>
  <c r="N278" i="33" a="1"/>
  <c r="N278" i="33" s="1"/>
  <c r="AB277" i="33" a="1"/>
  <c r="AB277" i="33" s="1"/>
  <c r="AA277" i="33" a="1"/>
  <c r="AA277" i="33" s="1"/>
  <c r="Z277" i="33" a="1"/>
  <c r="Z277" i="33" s="1"/>
  <c r="Y277" i="33" a="1"/>
  <c r="Y277" i="33" s="1"/>
  <c r="W277" i="33" a="1"/>
  <c r="W277" i="33" s="1"/>
  <c r="X277" i="33" s="1"/>
  <c r="V277" i="33" a="1"/>
  <c r="V277" i="33" s="1"/>
  <c r="U277" i="33" a="1"/>
  <c r="U277" i="33" s="1"/>
  <c r="T277" i="33" a="1"/>
  <c r="T277" i="33" s="1"/>
  <c r="S277" i="33" a="1"/>
  <c r="S277" i="33" s="1"/>
  <c r="R277" i="33" a="1"/>
  <c r="R277" i="33" s="1"/>
  <c r="Q277" i="33" a="1"/>
  <c r="Q277" i="33" s="1"/>
  <c r="P277" i="33" a="1"/>
  <c r="P277" i="33" s="1"/>
  <c r="O277" i="33" a="1"/>
  <c r="O277" i="33" s="1"/>
  <c r="N277" i="33" a="1"/>
  <c r="N277" i="33" s="1"/>
  <c r="AB276" i="33" a="1"/>
  <c r="AB276" i="33" s="1"/>
  <c r="AA276" i="33" a="1"/>
  <c r="AA276" i="33" s="1"/>
  <c r="Z276" i="33" a="1"/>
  <c r="Z276" i="33" s="1"/>
  <c r="Y276" i="33" a="1"/>
  <c r="Y276" i="33" s="1"/>
  <c r="W276" i="33" a="1"/>
  <c r="W276" i="33" s="1"/>
  <c r="X276" i="33" s="1"/>
  <c r="V276" i="33" a="1"/>
  <c r="V276" i="33" s="1"/>
  <c r="U276" i="33" a="1"/>
  <c r="U276" i="33" s="1"/>
  <c r="T276" i="33" a="1"/>
  <c r="T276" i="33" s="1"/>
  <c r="S276" i="33" a="1"/>
  <c r="S276" i="33" s="1"/>
  <c r="R276" i="33" a="1"/>
  <c r="R276" i="33" s="1"/>
  <c r="Q276" i="33" a="1"/>
  <c r="Q276" i="33" s="1"/>
  <c r="P276" i="33" a="1"/>
  <c r="P276" i="33" s="1"/>
  <c r="O276" i="33" a="1"/>
  <c r="O276" i="33" s="1"/>
  <c r="N276" i="33" a="1"/>
  <c r="N276" i="33" s="1"/>
  <c r="AB275" i="33" a="1"/>
  <c r="AB275" i="33" s="1"/>
  <c r="AA275" i="33" a="1"/>
  <c r="AA275" i="33" s="1"/>
  <c r="Z275" i="33" a="1"/>
  <c r="Z275" i="33" s="1"/>
  <c r="Y275" i="33" a="1"/>
  <c r="Y275" i="33" s="1"/>
  <c r="W275" i="33" a="1"/>
  <c r="W275" i="33" s="1"/>
  <c r="X275" i="33" s="1"/>
  <c r="V275" i="33" a="1"/>
  <c r="V275" i="33" s="1"/>
  <c r="U275" i="33" a="1"/>
  <c r="U275" i="33" s="1"/>
  <c r="T275" i="33" a="1"/>
  <c r="T275" i="33" s="1"/>
  <c r="S275" i="33" a="1"/>
  <c r="S275" i="33" s="1"/>
  <c r="R275" i="33" a="1"/>
  <c r="R275" i="33" s="1"/>
  <c r="Q275" i="33" a="1"/>
  <c r="Q275" i="33" s="1"/>
  <c r="P275" i="33" a="1"/>
  <c r="P275" i="33" s="1"/>
  <c r="O275" i="33" a="1"/>
  <c r="O275" i="33" s="1"/>
  <c r="N275" i="33" a="1"/>
  <c r="N275" i="33" s="1"/>
  <c r="AB274" i="33" a="1"/>
  <c r="AB274" i="33" s="1"/>
  <c r="AA274" i="33" a="1"/>
  <c r="AA274" i="33" s="1"/>
  <c r="Z274" i="33" a="1"/>
  <c r="Z274" i="33" s="1"/>
  <c r="Y274" i="33" a="1"/>
  <c r="Y274" i="33" s="1"/>
  <c r="W274" i="33" a="1"/>
  <c r="W274" i="33" s="1"/>
  <c r="X274" i="33" s="1"/>
  <c r="V274" i="33" a="1"/>
  <c r="V274" i="33" s="1"/>
  <c r="U274" i="33" a="1"/>
  <c r="U274" i="33" s="1"/>
  <c r="T274" i="33" a="1"/>
  <c r="T274" i="33" s="1"/>
  <c r="S274" i="33" a="1"/>
  <c r="S274" i="33" s="1"/>
  <c r="R274" i="33" a="1"/>
  <c r="R274" i="33" s="1"/>
  <c r="Q274" i="33" a="1"/>
  <c r="Q274" i="33" s="1"/>
  <c r="P274" i="33" a="1"/>
  <c r="P274" i="33" s="1"/>
  <c r="O274" i="33" a="1"/>
  <c r="O274" i="33" s="1"/>
  <c r="N274" i="33" a="1"/>
  <c r="N274" i="33" s="1"/>
  <c r="AB273" i="33" a="1"/>
  <c r="AB273" i="33" s="1"/>
  <c r="AA273" i="33" a="1"/>
  <c r="AA273" i="33" s="1"/>
  <c r="Z273" i="33" a="1"/>
  <c r="Z273" i="33" s="1"/>
  <c r="Y273" i="33" a="1"/>
  <c r="Y273" i="33" s="1"/>
  <c r="W273" i="33" a="1"/>
  <c r="W273" i="33" s="1"/>
  <c r="X273" i="33" s="1"/>
  <c r="V273" i="33" a="1"/>
  <c r="V273" i="33" s="1"/>
  <c r="U273" i="33" a="1"/>
  <c r="U273" i="33" s="1"/>
  <c r="T273" i="33" a="1"/>
  <c r="T273" i="33" s="1"/>
  <c r="S273" i="33" a="1"/>
  <c r="S273" i="33" s="1"/>
  <c r="R273" i="33" a="1"/>
  <c r="R273" i="33" s="1"/>
  <c r="Q273" i="33" a="1"/>
  <c r="Q273" i="33" s="1"/>
  <c r="P273" i="33" a="1"/>
  <c r="P273" i="33" s="1"/>
  <c r="O273" i="33" a="1"/>
  <c r="O273" i="33" s="1"/>
  <c r="N273" i="33" a="1"/>
  <c r="N273" i="33" s="1"/>
  <c r="AB272" i="33" a="1"/>
  <c r="AB272" i="33" s="1"/>
  <c r="AA272" i="33" a="1"/>
  <c r="AA272" i="33" s="1"/>
  <c r="Z272" i="33" a="1"/>
  <c r="Z272" i="33" s="1"/>
  <c r="Y272" i="33" a="1"/>
  <c r="Y272" i="33" s="1"/>
  <c r="W272" i="33" a="1"/>
  <c r="W272" i="33" s="1"/>
  <c r="X272" i="33" s="1"/>
  <c r="V272" i="33" a="1"/>
  <c r="V272" i="33" s="1"/>
  <c r="U272" i="33" a="1"/>
  <c r="U272" i="33" s="1"/>
  <c r="T272" i="33" a="1"/>
  <c r="T272" i="33" s="1"/>
  <c r="S272" i="33" a="1"/>
  <c r="S272" i="33" s="1"/>
  <c r="R272" i="33" a="1"/>
  <c r="R272" i="33" s="1"/>
  <c r="Q272" i="33" a="1"/>
  <c r="Q272" i="33" s="1"/>
  <c r="P272" i="33" a="1"/>
  <c r="P272" i="33" s="1"/>
  <c r="O272" i="33" a="1"/>
  <c r="O272" i="33" s="1"/>
  <c r="N272" i="33" a="1"/>
  <c r="N272" i="33" s="1"/>
  <c r="AB271" i="33" a="1"/>
  <c r="AB271" i="33" s="1"/>
  <c r="AA271" i="33" a="1"/>
  <c r="AA271" i="33" s="1"/>
  <c r="Z271" i="33" a="1"/>
  <c r="Z271" i="33" s="1"/>
  <c r="Y271" i="33" a="1"/>
  <c r="Y271" i="33" s="1"/>
  <c r="W271" i="33" a="1"/>
  <c r="W271" i="33" s="1"/>
  <c r="X271" i="33" s="1"/>
  <c r="V271" i="33" a="1"/>
  <c r="V271" i="33" s="1"/>
  <c r="U271" i="33" a="1"/>
  <c r="U271" i="33" s="1"/>
  <c r="T271" i="33" a="1"/>
  <c r="T271" i="33" s="1"/>
  <c r="S271" i="33" a="1"/>
  <c r="S271" i="33" s="1"/>
  <c r="R271" i="33" a="1"/>
  <c r="R271" i="33" s="1"/>
  <c r="Q271" i="33" a="1"/>
  <c r="Q271" i="33" s="1"/>
  <c r="P271" i="33" a="1"/>
  <c r="P271" i="33" s="1"/>
  <c r="O271" i="33" a="1"/>
  <c r="O271" i="33" s="1"/>
  <c r="N271" i="33" a="1"/>
  <c r="N271" i="33" s="1"/>
  <c r="AB270" i="33" a="1"/>
  <c r="AB270" i="33" s="1"/>
  <c r="AA270" i="33" a="1"/>
  <c r="AA270" i="33" s="1"/>
  <c r="Z270" i="33" a="1"/>
  <c r="Z270" i="33" s="1"/>
  <c r="Y270" i="33" a="1"/>
  <c r="Y270" i="33" s="1"/>
  <c r="W270" i="33" a="1"/>
  <c r="W270" i="33" s="1"/>
  <c r="X270" i="33" s="1"/>
  <c r="V270" i="33" a="1"/>
  <c r="V270" i="33" s="1"/>
  <c r="U270" i="33" a="1"/>
  <c r="U270" i="33" s="1"/>
  <c r="T270" i="33" a="1"/>
  <c r="T270" i="33" s="1"/>
  <c r="S270" i="33" a="1"/>
  <c r="S270" i="33" s="1"/>
  <c r="R270" i="33" a="1"/>
  <c r="R270" i="33" s="1"/>
  <c r="Q270" i="33" a="1"/>
  <c r="Q270" i="33" s="1"/>
  <c r="P270" i="33" a="1"/>
  <c r="P270" i="33" s="1"/>
  <c r="O270" i="33" a="1"/>
  <c r="O270" i="33" s="1"/>
  <c r="N270" i="33" a="1"/>
  <c r="N270" i="33" s="1"/>
  <c r="AB269" i="33" a="1"/>
  <c r="AB269" i="33" s="1"/>
  <c r="AA269" i="33" a="1"/>
  <c r="AA269" i="33" s="1"/>
  <c r="Z269" i="33" a="1"/>
  <c r="Z269" i="33" s="1"/>
  <c r="Y269" i="33" a="1"/>
  <c r="Y269" i="33" s="1"/>
  <c r="W269" i="33" a="1"/>
  <c r="W269" i="33" s="1"/>
  <c r="X269" i="33" s="1"/>
  <c r="V269" i="33" a="1"/>
  <c r="V269" i="33" s="1"/>
  <c r="U269" i="33" a="1"/>
  <c r="U269" i="33" s="1"/>
  <c r="T269" i="33" a="1"/>
  <c r="T269" i="33" s="1"/>
  <c r="S269" i="33" a="1"/>
  <c r="S269" i="33" s="1"/>
  <c r="R269" i="33" a="1"/>
  <c r="R269" i="33" s="1"/>
  <c r="Q269" i="33" a="1"/>
  <c r="Q269" i="33" s="1"/>
  <c r="P269" i="33" a="1"/>
  <c r="P269" i="33" s="1"/>
  <c r="O269" i="33" a="1"/>
  <c r="O269" i="33" s="1"/>
  <c r="N269" i="33" a="1"/>
  <c r="N269" i="33" s="1"/>
  <c r="AB268" i="33" a="1"/>
  <c r="AB268" i="33" s="1"/>
  <c r="AA268" i="33" a="1"/>
  <c r="AA268" i="33" s="1"/>
  <c r="Z268" i="33" a="1"/>
  <c r="Z268" i="33" s="1"/>
  <c r="Y268" i="33" a="1"/>
  <c r="Y268" i="33" s="1"/>
  <c r="W268" i="33" a="1"/>
  <c r="W268" i="33" s="1"/>
  <c r="X268" i="33" s="1"/>
  <c r="V268" i="33" a="1"/>
  <c r="V268" i="33" s="1"/>
  <c r="U268" i="33" a="1"/>
  <c r="U268" i="33" s="1"/>
  <c r="T268" i="33" a="1"/>
  <c r="T268" i="33" s="1"/>
  <c r="S268" i="33" a="1"/>
  <c r="S268" i="33" s="1"/>
  <c r="R268" i="33" a="1"/>
  <c r="R268" i="33" s="1"/>
  <c r="Q268" i="33" a="1"/>
  <c r="Q268" i="33" s="1"/>
  <c r="P268" i="33" a="1"/>
  <c r="P268" i="33" s="1"/>
  <c r="O268" i="33" a="1"/>
  <c r="O268" i="33" s="1"/>
  <c r="N268" i="33" a="1"/>
  <c r="N268" i="33" s="1"/>
  <c r="AB267" i="33" a="1"/>
  <c r="AB267" i="33" s="1"/>
  <c r="AA267" i="33" a="1"/>
  <c r="AA267" i="33" s="1"/>
  <c r="Z267" i="33" a="1"/>
  <c r="Z267" i="33" s="1"/>
  <c r="Y267" i="33" a="1"/>
  <c r="Y267" i="33" s="1"/>
  <c r="W267" i="33" a="1"/>
  <c r="W267" i="33" s="1"/>
  <c r="X267" i="33" s="1"/>
  <c r="V267" i="33" a="1"/>
  <c r="V267" i="33" s="1"/>
  <c r="U267" i="33" a="1"/>
  <c r="U267" i="33" s="1"/>
  <c r="T267" i="33" a="1"/>
  <c r="T267" i="33" s="1"/>
  <c r="S267" i="33" a="1"/>
  <c r="S267" i="33" s="1"/>
  <c r="R267" i="33" a="1"/>
  <c r="R267" i="33" s="1"/>
  <c r="Q267" i="33" a="1"/>
  <c r="Q267" i="33" s="1"/>
  <c r="P267" i="33" a="1"/>
  <c r="P267" i="33" s="1"/>
  <c r="O267" i="33" a="1"/>
  <c r="O267" i="33" s="1"/>
  <c r="N267" i="33" a="1"/>
  <c r="N267" i="33" s="1"/>
  <c r="AB266" i="33" a="1"/>
  <c r="AB266" i="33" s="1"/>
  <c r="AA266" i="33" a="1"/>
  <c r="AA266" i="33" s="1"/>
  <c r="Z266" i="33" a="1"/>
  <c r="Z266" i="33" s="1"/>
  <c r="Y266" i="33" a="1"/>
  <c r="Y266" i="33" s="1"/>
  <c r="W266" i="33" a="1"/>
  <c r="W266" i="33" s="1"/>
  <c r="X266" i="33" s="1"/>
  <c r="V266" i="33" a="1"/>
  <c r="V266" i="33" s="1"/>
  <c r="U266" i="33" a="1"/>
  <c r="U266" i="33" s="1"/>
  <c r="T266" i="33" a="1"/>
  <c r="T266" i="33" s="1"/>
  <c r="S266" i="33" a="1"/>
  <c r="S266" i="33" s="1"/>
  <c r="R266" i="33" a="1"/>
  <c r="R266" i="33" s="1"/>
  <c r="Q266" i="33" a="1"/>
  <c r="Q266" i="33" s="1"/>
  <c r="P266" i="33" a="1"/>
  <c r="P266" i="33" s="1"/>
  <c r="O266" i="33" a="1"/>
  <c r="O266" i="33" s="1"/>
  <c r="N266" i="33" a="1"/>
  <c r="N266" i="33" s="1"/>
  <c r="AB265" i="33" a="1"/>
  <c r="AB265" i="33" s="1"/>
  <c r="AA265" i="33" a="1"/>
  <c r="AA265" i="33" s="1"/>
  <c r="Z265" i="33" a="1"/>
  <c r="Z265" i="33" s="1"/>
  <c r="Y265" i="33" a="1"/>
  <c r="Y265" i="33" s="1"/>
  <c r="W265" i="33" a="1"/>
  <c r="W265" i="33" s="1"/>
  <c r="X265" i="33" s="1"/>
  <c r="V265" i="33" a="1"/>
  <c r="V265" i="33" s="1"/>
  <c r="U265" i="33" a="1"/>
  <c r="U265" i="33" s="1"/>
  <c r="T265" i="33" a="1"/>
  <c r="T265" i="33" s="1"/>
  <c r="S265" i="33" a="1"/>
  <c r="S265" i="33" s="1"/>
  <c r="R265" i="33" a="1"/>
  <c r="R265" i="33" s="1"/>
  <c r="Q265" i="33" a="1"/>
  <c r="Q265" i="33" s="1"/>
  <c r="P265" i="33" a="1"/>
  <c r="P265" i="33" s="1"/>
  <c r="O265" i="33" a="1"/>
  <c r="O265" i="33" s="1"/>
  <c r="N265" i="33" a="1"/>
  <c r="N265" i="33" s="1"/>
  <c r="AB264" i="33" a="1"/>
  <c r="AB264" i="33" s="1"/>
  <c r="AA264" i="33" a="1"/>
  <c r="AA264" i="33" s="1"/>
  <c r="Z264" i="33" a="1"/>
  <c r="Z264" i="33" s="1"/>
  <c r="Y264" i="33" a="1"/>
  <c r="Y264" i="33" s="1"/>
  <c r="W264" i="33" a="1"/>
  <c r="W264" i="33" s="1"/>
  <c r="X264" i="33" s="1"/>
  <c r="V264" i="33" a="1"/>
  <c r="V264" i="33" s="1"/>
  <c r="U264" i="33" a="1"/>
  <c r="U264" i="33" s="1"/>
  <c r="T264" i="33" a="1"/>
  <c r="T264" i="33" s="1"/>
  <c r="S264" i="33" a="1"/>
  <c r="S264" i="33" s="1"/>
  <c r="R264" i="33" a="1"/>
  <c r="R264" i="33" s="1"/>
  <c r="Q264" i="33" a="1"/>
  <c r="Q264" i="33" s="1"/>
  <c r="P264" i="33" a="1"/>
  <c r="P264" i="33" s="1"/>
  <c r="O264" i="33" a="1"/>
  <c r="O264" i="33" s="1"/>
  <c r="N264" i="33" a="1"/>
  <c r="N264" i="33" s="1"/>
  <c r="AB263" i="33" a="1"/>
  <c r="AB263" i="33" s="1"/>
  <c r="AA263" i="33" a="1"/>
  <c r="AA263" i="33" s="1"/>
  <c r="Z263" i="33" a="1"/>
  <c r="Z263" i="33" s="1"/>
  <c r="Y263" i="33" a="1"/>
  <c r="Y263" i="33" s="1"/>
  <c r="W263" i="33" a="1"/>
  <c r="W263" i="33" s="1"/>
  <c r="X263" i="33" s="1"/>
  <c r="V263" i="33" a="1"/>
  <c r="V263" i="33" s="1"/>
  <c r="U263" i="33" a="1"/>
  <c r="U263" i="33" s="1"/>
  <c r="T263" i="33" a="1"/>
  <c r="T263" i="33" s="1"/>
  <c r="S263" i="33" a="1"/>
  <c r="S263" i="33" s="1"/>
  <c r="R263" i="33" a="1"/>
  <c r="R263" i="33" s="1"/>
  <c r="Q263" i="33" a="1"/>
  <c r="Q263" i="33" s="1"/>
  <c r="P263" i="33" a="1"/>
  <c r="P263" i="33" s="1"/>
  <c r="O263" i="33" a="1"/>
  <c r="O263" i="33" s="1"/>
  <c r="N263" i="33" a="1"/>
  <c r="N263" i="33" s="1"/>
  <c r="AB262" i="33" a="1"/>
  <c r="AB262" i="33" s="1"/>
  <c r="AA262" i="33" a="1"/>
  <c r="AA262" i="33" s="1"/>
  <c r="Z262" i="33" a="1"/>
  <c r="Z262" i="33" s="1"/>
  <c r="Y262" i="33" a="1"/>
  <c r="Y262" i="33" s="1"/>
  <c r="W262" i="33" a="1"/>
  <c r="W262" i="33" s="1"/>
  <c r="X262" i="33" s="1"/>
  <c r="V262" i="33" a="1"/>
  <c r="V262" i="33" s="1"/>
  <c r="U262" i="33" a="1"/>
  <c r="U262" i="33" s="1"/>
  <c r="T262" i="33" a="1"/>
  <c r="T262" i="33" s="1"/>
  <c r="S262" i="33" a="1"/>
  <c r="S262" i="33" s="1"/>
  <c r="R262" i="33" a="1"/>
  <c r="R262" i="33" s="1"/>
  <c r="Q262" i="33" a="1"/>
  <c r="Q262" i="33" s="1"/>
  <c r="P262" i="33" a="1"/>
  <c r="P262" i="33" s="1"/>
  <c r="O262" i="33" a="1"/>
  <c r="O262" i="33" s="1"/>
  <c r="N262" i="33" a="1"/>
  <c r="N262" i="33" s="1"/>
  <c r="AB261" i="33" a="1"/>
  <c r="AB261" i="33" s="1"/>
  <c r="AA261" i="33" a="1"/>
  <c r="AA261" i="33" s="1"/>
  <c r="Z261" i="33" a="1"/>
  <c r="Z261" i="33" s="1"/>
  <c r="Y261" i="33" a="1"/>
  <c r="Y261" i="33" s="1"/>
  <c r="W261" i="33" a="1"/>
  <c r="W261" i="33" s="1"/>
  <c r="X261" i="33" s="1"/>
  <c r="V261" i="33" a="1"/>
  <c r="V261" i="33" s="1"/>
  <c r="U261" i="33" a="1"/>
  <c r="U261" i="33" s="1"/>
  <c r="T261" i="33" a="1"/>
  <c r="T261" i="33" s="1"/>
  <c r="S261" i="33" a="1"/>
  <c r="S261" i="33" s="1"/>
  <c r="R261" i="33" a="1"/>
  <c r="R261" i="33" s="1"/>
  <c r="Q261" i="33" a="1"/>
  <c r="Q261" i="33" s="1"/>
  <c r="P261" i="33" a="1"/>
  <c r="P261" i="33" s="1"/>
  <c r="O261" i="33" a="1"/>
  <c r="O261" i="33" s="1"/>
  <c r="N261" i="33" a="1"/>
  <c r="N261" i="33" s="1"/>
  <c r="AB260" i="33" a="1"/>
  <c r="AB260" i="33" s="1"/>
  <c r="AA260" i="33" a="1"/>
  <c r="AA260" i="33" s="1"/>
  <c r="Z260" i="33" a="1"/>
  <c r="Z260" i="33" s="1"/>
  <c r="Y260" i="33" a="1"/>
  <c r="Y260" i="33" s="1"/>
  <c r="W260" i="33" a="1"/>
  <c r="W260" i="33" s="1"/>
  <c r="X260" i="33" s="1"/>
  <c r="V260" i="33" a="1"/>
  <c r="V260" i="33" s="1"/>
  <c r="U260" i="33" a="1"/>
  <c r="U260" i="33" s="1"/>
  <c r="T260" i="33" a="1"/>
  <c r="T260" i="33" s="1"/>
  <c r="S260" i="33" a="1"/>
  <c r="S260" i="33" s="1"/>
  <c r="R260" i="33" a="1"/>
  <c r="R260" i="33" s="1"/>
  <c r="Q260" i="33" a="1"/>
  <c r="Q260" i="33" s="1"/>
  <c r="P260" i="33" a="1"/>
  <c r="P260" i="33" s="1"/>
  <c r="O260" i="33" a="1"/>
  <c r="O260" i="33" s="1"/>
  <c r="N260" i="33" a="1"/>
  <c r="N260" i="33" s="1"/>
  <c r="AB259" i="33" a="1"/>
  <c r="AB259" i="33" s="1"/>
  <c r="AA259" i="33" a="1"/>
  <c r="AA259" i="33" s="1"/>
  <c r="Z259" i="33" a="1"/>
  <c r="Z259" i="33" s="1"/>
  <c r="Y259" i="33" a="1"/>
  <c r="Y259" i="33" s="1"/>
  <c r="W259" i="33" a="1"/>
  <c r="W259" i="33" s="1"/>
  <c r="X259" i="33" s="1"/>
  <c r="V259" i="33" a="1"/>
  <c r="V259" i="33" s="1"/>
  <c r="U259" i="33" a="1"/>
  <c r="U259" i="33" s="1"/>
  <c r="T259" i="33" a="1"/>
  <c r="T259" i="33" s="1"/>
  <c r="S259" i="33" a="1"/>
  <c r="S259" i="33" s="1"/>
  <c r="R259" i="33" a="1"/>
  <c r="R259" i="33" s="1"/>
  <c r="Q259" i="33" a="1"/>
  <c r="Q259" i="33" s="1"/>
  <c r="P259" i="33" a="1"/>
  <c r="P259" i="33" s="1"/>
  <c r="O259" i="33" a="1"/>
  <c r="O259" i="33" s="1"/>
  <c r="N259" i="33" a="1"/>
  <c r="N259" i="33" s="1"/>
  <c r="AB258" i="33" a="1"/>
  <c r="AB258" i="33" s="1"/>
  <c r="AA258" i="33" a="1"/>
  <c r="AA258" i="33" s="1"/>
  <c r="Z258" i="33" a="1"/>
  <c r="Z258" i="33" s="1"/>
  <c r="Y258" i="33" a="1"/>
  <c r="Y258" i="33" s="1"/>
  <c r="W258" i="33" a="1"/>
  <c r="W258" i="33" s="1"/>
  <c r="X258" i="33" s="1"/>
  <c r="V258" i="33" a="1"/>
  <c r="V258" i="33" s="1"/>
  <c r="U258" i="33" a="1"/>
  <c r="U258" i="33" s="1"/>
  <c r="T258" i="33" a="1"/>
  <c r="T258" i="33" s="1"/>
  <c r="S258" i="33" a="1"/>
  <c r="S258" i="33" s="1"/>
  <c r="R258" i="33" a="1"/>
  <c r="R258" i="33" s="1"/>
  <c r="Q258" i="33" a="1"/>
  <c r="Q258" i="33" s="1"/>
  <c r="P258" i="33" a="1"/>
  <c r="P258" i="33" s="1"/>
  <c r="O258" i="33" a="1"/>
  <c r="O258" i="33" s="1"/>
  <c r="N258" i="33" a="1"/>
  <c r="N258" i="33" s="1"/>
  <c r="AB257" i="33" a="1"/>
  <c r="AB257" i="33" s="1"/>
  <c r="AA257" i="33" a="1"/>
  <c r="AA257" i="33" s="1"/>
  <c r="Z257" i="33" a="1"/>
  <c r="Z257" i="33" s="1"/>
  <c r="Y257" i="33" a="1"/>
  <c r="Y257" i="33" s="1"/>
  <c r="W257" i="33" a="1"/>
  <c r="W257" i="33" s="1"/>
  <c r="X257" i="33" s="1"/>
  <c r="V257" i="33" a="1"/>
  <c r="V257" i="33" s="1"/>
  <c r="U257" i="33" a="1"/>
  <c r="U257" i="33" s="1"/>
  <c r="T257" i="33" a="1"/>
  <c r="T257" i="33" s="1"/>
  <c r="S257" i="33" a="1"/>
  <c r="S257" i="33" s="1"/>
  <c r="R257" i="33" a="1"/>
  <c r="R257" i="33" s="1"/>
  <c r="Q257" i="33" a="1"/>
  <c r="Q257" i="33" s="1"/>
  <c r="P257" i="33" a="1"/>
  <c r="P257" i="33" s="1"/>
  <c r="O257" i="33" a="1"/>
  <c r="O257" i="33" s="1"/>
  <c r="N257" i="33" a="1"/>
  <c r="N257" i="33" s="1"/>
  <c r="AB256" i="33" a="1"/>
  <c r="AB256" i="33" s="1"/>
  <c r="AA256" i="33" a="1"/>
  <c r="AA256" i="33" s="1"/>
  <c r="Z256" i="33" a="1"/>
  <c r="Z256" i="33" s="1"/>
  <c r="Y256" i="33" a="1"/>
  <c r="Y256" i="33" s="1"/>
  <c r="W256" i="33" a="1"/>
  <c r="W256" i="33" s="1"/>
  <c r="X256" i="33" s="1"/>
  <c r="V256" i="33" a="1"/>
  <c r="V256" i="33" s="1"/>
  <c r="U256" i="33" a="1"/>
  <c r="U256" i="33" s="1"/>
  <c r="T256" i="33" a="1"/>
  <c r="T256" i="33" s="1"/>
  <c r="S256" i="33" a="1"/>
  <c r="S256" i="33" s="1"/>
  <c r="R256" i="33" a="1"/>
  <c r="R256" i="33" s="1"/>
  <c r="Q256" i="33" a="1"/>
  <c r="Q256" i="33" s="1"/>
  <c r="P256" i="33" a="1"/>
  <c r="P256" i="33" s="1"/>
  <c r="O256" i="33" a="1"/>
  <c r="O256" i="33" s="1"/>
  <c r="N256" i="33" a="1"/>
  <c r="N256" i="33" s="1"/>
  <c r="AB255" i="33" a="1"/>
  <c r="AB255" i="33" s="1"/>
  <c r="AA255" i="33" a="1"/>
  <c r="AA255" i="33" s="1"/>
  <c r="Z255" i="33" a="1"/>
  <c r="Z255" i="33" s="1"/>
  <c r="Y255" i="33" a="1"/>
  <c r="Y255" i="33" s="1"/>
  <c r="W255" i="33" a="1"/>
  <c r="W255" i="33" s="1"/>
  <c r="X255" i="33" s="1"/>
  <c r="V255" i="33" a="1"/>
  <c r="V255" i="33" s="1"/>
  <c r="U255" i="33" a="1"/>
  <c r="U255" i="33" s="1"/>
  <c r="T255" i="33" a="1"/>
  <c r="T255" i="33" s="1"/>
  <c r="S255" i="33" a="1"/>
  <c r="S255" i="33" s="1"/>
  <c r="R255" i="33" a="1"/>
  <c r="R255" i="33" s="1"/>
  <c r="Q255" i="33" a="1"/>
  <c r="Q255" i="33" s="1"/>
  <c r="P255" i="33" a="1"/>
  <c r="P255" i="33" s="1"/>
  <c r="O255" i="33" a="1"/>
  <c r="O255" i="33" s="1"/>
  <c r="N255" i="33" a="1"/>
  <c r="N255" i="33" s="1"/>
  <c r="AB254" i="33" a="1"/>
  <c r="AB254" i="33" s="1"/>
  <c r="AA254" i="33" a="1"/>
  <c r="AA254" i="33" s="1"/>
  <c r="Z254" i="33" a="1"/>
  <c r="Z254" i="33" s="1"/>
  <c r="Y254" i="33" a="1"/>
  <c r="Y254" i="33" s="1"/>
  <c r="W254" i="33" a="1"/>
  <c r="W254" i="33" s="1"/>
  <c r="X254" i="33" s="1"/>
  <c r="V254" i="33" a="1"/>
  <c r="V254" i="33" s="1"/>
  <c r="U254" i="33" a="1"/>
  <c r="U254" i="33" s="1"/>
  <c r="T254" i="33" a="1"/>
  <c r="T254" i="33" s="1"/>
  <c r="S254" i="33" a="1"/>
  <c r="S254" i="33" s="1"/>
  <c r="R254" i="33" a="1"/>
  <c r="R254" i="33" s="1"/>
  <c r="Q254" i="33" a="1"/>
  <c r="Q254" i="33" s="1"/>
  <c r="P254" i="33" a="1"/>
  <c r="P254" i="33" s="1"/>
  <c r="O254" i="33" a="1"/>
  <c r="O254" i="33" s="1"/>
  <c r="N254" i="33" a="1"/>
  <c r="N254" i="33" s="1"/>
  <c r="AB253" i="33" a="1"/>
  <c r="AB253" i="33" s="1"/>
  <c r="AA253" i="33" a="1"/>
  <c r="AA253" i="33" s="1"/>
  <c r="Z253" i="33" a="1"/>
  <c r="Z253" i="33" s="1"/>
  <c r="Y253" i="33" a="1"/>
  <c r="Y253" i="33" s="1"/>
  <c r="W253" i="33" a="1"/>
  <c r="W253" i="33" s="1"/>
  <c r="X253" i="33" s="1"/>
  <c r="V253" i="33" a="1"/>
  <c r="V253" i="33" s="1"/>
  <c r="U253" i="33" a="1"/>
  <c r="U253" i="33" s="1"/>
  <c r="T253" i="33" a="1"/>
  <c r="T253" i="33" s="1"/>
  <c r="S253" i="33" a="1"/>
  <c r="S253" i="33" s="1"/>
  <c r="R253" i="33" a="1"/>
  <c r="R253" i="33" s="1"/>
  <c r="Q253" i="33" a="1"/>
  <c r="Q253" i="33" s="1"/>
  <c r="P253" i="33" a="1"/>
  <c r="P253" i="33" s="1"/>
  <c r="O253" i="33" a="1"/>
  <c r="O253" i="33" s="1"/>
  <c r="N253" i="33" a="1"/>
  <c r="N253" i="33" s="1"/>
  <c r="AB252" i="33" a="1"/>
  <c r="AB252" i="33" s="1"/>
  <c r="AA252" i="33" a="1"/>
  <c r="AA252" i="33" s="1"/>
  <c r="Z252" i="33" a="1"/>
  <c r="Z252" i="33" s="1"/>
  <c r="Y252" i="33" a="1"/>
  <c r="Y252" i="33" s="1"/>
  <c r="W252" i="33" a="1"/>
  <c r="W252" i="33" s="1"/>
  <c r="X252" i="33" s="1"/>
  <c r="V252" i="33" a="1"/>
  <c r="V252" i="33" s="1"/>
  <c r="U252" i="33" a="1"/>
  <c r="U252" i="33" s="1"/>
  <c r="T252" i="33" a="1"/>
  <c r="T252" i="33" s="1"/>
  <c r="S252" i="33" a="1"/>
  <c r="S252" i="33" s="1"/>
  <c r="R252" i="33" a="1"/>
  <c r="R252" i="33" s="1"/>
  <c r="Q252" i="33" a="1"/>
  <c r="Q252" i="33" s="1"/>
  <c r="P252" i="33" a="1"/>
  <c r="P252" i="33" s="1"/>
  <c r="O252" i="33" a="1"/>
  <c r="O252" i="33" s="1"/>
  <c r="N252" i="33" a="1"/>
  <c r="N252" i="33" s="1"/>
  <c r="AB251" i="33" a="1"/>
  <c r="AB251" i="33" s="1"/>
  <c r="AA251" i="33" a="1"/>
  <c r="AA251" i="33" s="1"/>
  <c r="Z251" i="33" a="1"/>
  <c r="Z251" i="33" s="1"/>
  <c r="Y251" i="33" a="1"/>
  <c r="Y251" i="33" s="1"/>
  <c r="W251" i="33" a="1"/>
  <c r="W251" i="33" s="1"/>
  <c r="X251" i="33" s="1"/>
  <c r="V251" i="33" a="1"/>
  <c r="V251" i="33" s="1"/>
  <c r="U251" i="33" a="1"/>
  <c r="U251" i="33" s="1"/>
  <c r="T251" i="33" a="1"/>
  <c r="T251" i="33" s="1"/>
  <c r="S251" i="33" a="1"/>
  <c r="S251" i="33" s="1"/>
  <c r="R251" i="33" a="1"/>
  <c r="R251" i="33" s="1"/>
  <c r="Q251" i="33" a="1"/>
  <c r="Q251" i="33" s="1"/>
  <c r="P251" i="33" a="1"/>
  <c r="P251" i="33" s="1"/>
  <c r="O251" i="33" a="1"/>
  <c r="O251" i="33" s="1"/>
  <c r="N251" i="33" a="1"/>
  <c r="N251" i="33" s="1"/>
  <c r="AB250" i="33" a="1"/>
  <c r="AB250" i="33" s="1"/>
  <c r="AA250" i="33" a="1"/>
  <c r="AA250" i="33" s="1"/>
  <c r="Z250" i="33" a="1"/>
  <c r="Z250" i="33" s="1"/>
  <c r="Y250" i="33" a="1"/>
  <c r="Y250" i="33" s="1"/>
  <c r="W250" i="33" a="1"/>
  <c r="W250" i="33" s="1"/>
  <c r="X250" i="33" s="1"/>
  <c r="V250" i="33" a="1"/>
  <c r="V250" i="33" s="1"/>
  <c r="U250" i="33" a="1"/>
  <c r="U250" i="33" s="1"/>
  <c r="T250" i="33" a="1"/>
  <c r="T250" i="33" s="1"/>
  <c r="S250" i="33" a="1"/>
  <c r="S250" i="33" s="1"/>
  <c r="R250" i="33" a="1"/>
  <c r="R250" i="33" s="1"/>
  <c r="Q250" i="33" a="1"/>
  <c r="Q250" i="33" s="1"/>
  <c r="P250" i="33" a="1"/>
  <c r="P250" i="33" s="1"/>
  <c r="O250" i="33" a="1"/>
  <c r="O250" i="33" s="1"/>
  <c r="N250" i="33" a="1"/>
  <c r="N250" i="33" s="1"/>
  <c r="AB249" i="33" a="1"/>
  <c r="AB249" i="33" s="1"/>
  <c r="AA249" i="33" a="1"/>
  <c r="AA249" i="33" s="1"/>
  <c r="Z249" i="33" a="1"/>
  <c r="Z249" i="33" s="1"/>
  <c r="Y249" i="33" a="1"/>
  <c r="Y249" i="33" s="1"/>
  <c r="W249" i="33" a="1"/>
  <c r="W249" i="33" s="1"/>
  <c r="X249" i="33" s="1"/>
  <c r="V249" i="33" a="1"/>
  <c r="V249" i="33" s="1"/>
  <c r="U249" i="33" a="1"/>
  <c r="U249" i="33" s="1"/>
  <c r="T249" i="33" a="1"/>
  <c r="T249" i="33" s="1"/>
  <c r="S249" i="33" a="1"/>
  <c r="S249" i="33" s="1"/>
  <c r="R249" i="33" a="1"/>
  <c r="R249" i="33" s="1"/>
  <c r="Q249" i="33" a="1"/>
  <c r="Q249" i="33" s="1"/>
  <c r="P249" i="33" a="1"/>
  <c r="P249" i="33" s="1"/>
  <c r="O249" i="33" a="1"/>
  <c r="O249" i="33" s="1"/>
  <c r="N249" i="33" a="1"/>
  <c r="N249" i="33" s="1"/>
  <c r="AB248" i="33" a="1"/>
  <c r="AB248" i="33" s="1"/>
  <c r="AA248" i="33" a="1"/>
  <c r="AA248" i="33" s="1"/>
  <c r="Z248" i="33" a="1"/>
  <c r="Z248" i="33" s="1"/>
  <c r="Y248" i="33" a="1"/>
  <c r="Y248" i="33" s="1"/>
  <c r="W248" i="33" a="1"/>
  <c r="W248" i="33" s="1"/>
  <c r="X248" i="33" s="1"/>
  <c r="V248" i="33" a="1"/>
  <c r="V248" i="33" s="1"/>
  <c r="U248" i="33" a="1"/>
  <c r="U248" i="33" s="1"/>
  <c r="T248" i="33" a="1"/>
  <c r="T248" i="33" s="1"/>
  <c r="S248" i="33" a="1"/>
  <c r="S248" i="33" s="1"/>
  <c r="R248" i="33" a="1"/>
  <c r="R248" i="33" s="1"/>
  <c r="Q248" i="33" a="1"/>
  <c r="Q248" i="33" s="1"/>
  <c r="P248" i="33" a="1"/>
  <c r="P248" i="33" s="1"/>
  <c r="O248" i="33" a="1"/>
  <c r="O248" i="33" s="1"/>
  <c r="N248" i="33" a="1"/>
  <c r="N248" i="33" s="1"/>
  <c r="AB247" i="33" a="1"/>
  <c r="AB247" i="33" s="1"/>
  <c r="AA247" i="33" a="1"/>
  <c r="AA247" i="33" s="1"/>
  <c r="Z247" i="33" a="1"/>
  <c r="Z247" i="33" s="1"/>
  <c r="Y247" i="33" a="1"/>
  <c r="Y247" i="33" s="1"/>
  <c r="W247" i="33" a="1"/>
  <c r="W247" i="33" s="1"/>
  <c r="X247" i="33" s="1"/>
  <c r="V247" i="33" a="1"/>
  <c r="V247" i="33" s="1"/>
  <c r="U247" i="33" a="1"/>
  <c r="U247" i="33" s="1"/>
  <c r="T247" i="33" a="1"/>
  <c r="T247" i="33" s="1"/>
  <c r="S247" i="33" a="1"/>
  <c r="S247" i="33" s="1"/>
  <c r="R247" i="33" a="1"/>
  <c r="R247" i="33" s="1"/>
  <c r="Q247" i="33" a="1"/>
  <c r="Q247" i="33" s="1"/>
  <c r="P247" i="33" a="1"/>
  <c r="P247" i="33" s="1"/>
  <c r="O247" i="33" a="1"/>
  <c r="O247" i="33" s="1"/>
  <c r="N247" i="33" a="1"/>
  <c r="N247" i="33" s="1"/>
  <c r="AB246" i="33" a="1"/>
  <c r="AB246" i="33" s="1"/>
  <c r="AA246" i="33" a="1"/>
  <c r="AA246" i="33" s="1"/>
  <c r="Z246" i="33" a="1"/>
  <c r="Z246" i="33" s="1"/>
  <c r="Y246" i="33" a="1"/>
  <c r="Y246" i="33" s="1"/>
  <c r="W246" i="33" a="1"/>
  <c r="W246" i="33" s="1"/>
  <c r="X246" i="33" s="1"/>
  <c r="V246" i="33" a="1"/>
  <c r="V246" i="33" s="1"/>
  <c r="U246" i="33" a="1"/>
  <c r="U246" i="33" s="1"/>
  <c r="T246" i="33" a="1"/>
  <c r="T246" i="33" s="1"/>
  <c r="S246" i="33" a="1"/>
  <c r="S246" i="33" s="1"/>
  <c r="R246" i="33" a="1"/>
  <c r="R246" i="33" s="1"/>
  <c r="Q246" i="33" a="1"/>
  <c r="Q246" i="33" s="1"/>
  <c r="P246" i="33" a="1"/>
  <c r="P246" i="33" s="1"/>
  <c r="O246" i="33" a="1"/>
  <c r="O246" i="33" s="1"/>
  <c r="N246" i="33" a="1"/>
  <c r="N246" i="33" s="1"/>
  <c r="AB245" i="33" a="1"/>
  <c r="AB245" i="33" s="1"/>
  <c r="AA245" i="33" a="1"/>
  <c r="AA245" i="33" s="1"/>
  <c r="Z245" i="33" a="1"/>
  <c r="Z245" i="33" s="1"/>
  <c r="Y245" i="33" a="1"/>
  <c r="Y245" i="33" s="1"/>
  <c r="W245" i="33" a="1"/>
  <c r="W245" i="33" s="1"/>
  <c r="X245" i="33" s="1"/>
  <c r="V245" i="33" a="1"/>
  <c r="V245" i="33" s="1"/>
  <c r="U245" i="33" a="1"/>
  <c r="U245" i="33" s="1"/>
  <c r="T245" i="33" a="1"/>
  <c r="T245" i="33" s="1"/>
  <c r="S245" i="33" a="1"/>
  <c r="S245" i="33" s="1"/>
  <c r="R245" i="33" a="1"/>
  <c r="R245" i="33" s="1"/>
  <c r="Q245" i="33" a="1"/>
  <c r="Q245" i="33" s="1"/>
  <c r="P245" i="33" a="1"/>
  <c r="P245" i="33" s="1"/>
  <c r="O245" i="33" a="1"/>
  <c r="O245" i="33" s="1"/>
  <c r="N245" i="33" a="1"/>
  <c r="N245" i="33" s="1"/>
  <c r="AB244" i="33" a="1"/>
  <c r="AB244" i="33" s="1"/>
  <c r="AA244" i="33" a="1"/>
  <c r="AA244" i="33" s="1"/>
  <c r="Z244" i="33" a="1"/>
  <c r="Z244" i="33" s="1"/>
  <c r="Y244" i="33" a="1"/>
  <c r="Y244" i="33" s="1"/>
  <c r="W244" i="33" a="1"/>
  <c r="W244" i="33" s="1"/>
  <c r="X244" i="33" s="1"/>
  <c r="V244" i="33" a="1"/>
  <c r="V244" i="33" s="1"/>
  <c r="U244" i="33" a="1"/>
  <c r="U244" i="33" s="1"/>
  <c r="T244" i="33" a="1"/>
  <c r="T244" i="33" s="1"/>
  <c r="S244" i="33" a="1"/>
  <c r="S244" i="33" s="1"/>
  <c r="R244" i="33" a="1"/>
  <c r="R244" i="33" s="1"/>
  <c r="Q244" i="33" a="1"/>
  <c r="Q244" i="33" s="1"/>
  <c r="P244" i="33" a="1"/>
  <c r="P244" i="33" s="1"/>
  <c r="O244" i="33" a="1"/>
  <c r="O244" i="33" s="1"/>
  <c r="N244" i="33" a="1"/>
  <c r="N244" i="33" s="1"/>
  <c r="AB243" i="33" a="1"/>
  <c r="AB243" i="33" s="1"/>
  <c r="AA243" i="33" a="1"/>
  <c r="AA243" i="33" s="1"/>
  <c r="Z243" i="33" a="1"/>
  <c r="Z243" i="33" s="1"/>
  <c r="Y243" i="33" a="1"/>
  <c r="Y243" i="33" s="1"/>
  <c r="W243" i="33" a="1"/>
  <c r="W243" i="33" s="1"/>
  <c r="X243" i="33" s="1"/>
  <c r="V243" i="33" a="1"/>
  <c r="V243" i="33" s="1"/>
  <c r="U243" i="33" a="1"/>
  <c r="U243" i="33" s="1"/>
  <c r="T243" i="33" a="1"/>
  <c r="T243" i="33" s="1"/>
  <c r="S243" i="33" a="1"/>
  <c r="S243" i="33" s="1"/>
  <c r="R243" i="33" a="1"/>
  <c r="R243" i="33" s="1"/>
  <c r="Q243" i="33" a="1"/>
  <c r="Q243" i="33" s="1"/>
  <c r="P243" i="33" a="1"/>
  <c r="P243" i="33" s="1"/>
  <c r="O243" i="33" a="1"/>
  <c r="O243" i="33" s="1"/>
  <c r="N243" i="33" a="1"/>
  <c r="N243" i="33" s="1"/>
  <c r="AB242" i="33" a="1"/>
  <c r="AB242" i="33" s="1"/>
  <c r="AA242" i="33" a="1"/>
  <c r="AA242" i="33" s="1"/>
  <c r="Z242" i="33" a="1"/>
  <c r="Z242" i="33" s="1"/>
  <c r="Y242" i="33" a="1"/>
  <c r="Y242" i="33" s="1"/>
  <c r="W242" i="33" a="1"/>
  <c r="W242" i="33" s="1"/>
  <c r="X242" i="33" s="1"/>
  <c r="V242" i="33" a="1"/>
  <c r="V242" i="33" s="1"/>
  <c r="U242" i="33" a="1"/>
  <c r="U242" i="33" s="1"/>
  <c r="T242" i="33" a="1"/>
  <c r="T242" i="33" s="1"/>
  <c r="S242" i="33" a="1"/>
  <c r="S242" i="33" s="1"/>
  <c r="R242" i="33" a="1"/>
  <c r="R242" i="33" s="1"/>
  <c r="Q242" i="33" a="1"/>
  <c r="Q242" i="33" s="1"/>
  <c r="P242" i="33" a="1"/>
  <c r="P242" i="33" s="1"/>
  <c r="O242" i="33" a="1"/>
  <c r="O242" i="33" s="1"/>
  <c r="N242" i="33" a="1"/>
  <c r="N242" i="33" s="1"/>
  <c r="AB241" i="33" a="1"/>
  <c r="AB241" i="33" s="1"/>
  <c r="AA241" i="33" a="1"/>
  <c r="AA241" i="33" s="1"/>
  <c r="Z241" i="33" a="1"/>
  <c r="Z241" i="33" s="1"/>
  <c r="Y241" i="33" a="1"/>
  <c r="Y241" i="33" s="1"/>
  <c r="W241" i="33" a="1"/>
  <c r="W241" i="33" s="1"/>
  <c r="X241" i="33" s="1"/>
  <c r="V241" i="33" a="1"/>
  <c r="V241" i="33" s="1"/>
  <c r="U241" i="33" a="1"/>
  <c r="U241" i="33" s="1"/>
  <c r="T241" i="33" a="1"/>
  <c r="T241" i="33" s="1"/>
  <c r="S241" i="33" a="1"/>
  <c r="S241" i="33" s="1"/>
  <c r="R241" i="33" a="1"/>
  <c r="R241" i="33" s="1"/>
  <c r="Q241" i="33" a="1"/>
  <c r="Q241" i="33" s="1"/>
  <c r="P241" i="33" a="1"/>
  <c r="P241" i="33" s="1"/>
  <c r="O241" i="33" a="1"/>
  <c r="O241" i="33" s="1"/>
  <c r="N241" i="33" a="1"/>
  <c r="N241" i="33" s="1"/>
  <c r="AB240" i="33" a="1"/>
  <c r="AB240" i="33" s="1"/>
  <c r="AA240" i="33" a="1"/>
  <c r="AA240" i="33" s="1"/>
  <c r="Z240" i="33" a="1"/>
  <c r="Z240" i="33" s="1"/>
  <c r="Y240" i="33" a="1"/>
  <c r="Y240" i="33" s="1"/>
  <c r="W240" i="33" a="1"/>
  <c r="W240" i="33" s="1"/>
  <c r="X240" i="33" s="1"/>
  <c r="V240" i="33" a="1"/>
  <c r="V240" i="33" s="1"/>
  <c r="U240" i="33" a="1"/>
  <c r="U240" i="33" s="1"/>
  <c r="T240" i="33" a="1"/>
  <c r="T240" i="33" s="1"/>
  <c r="S240" i="33" a="1"/>
  <c r="S240" i="33" s="1"/>
  <c r="R240" i="33" a="1"/>
  <c r="R240" i="33" s="1"/>
  <c r="Q240" i="33" a="1"/>
  <c r="Q240" i="33" s="1"/>
  <c r="P240" i="33" a="1"/>
  <c r="P240" i="33" s="1"/>
  <c r="O240" i="33" a="1"/>
  <c r="O240" i="33" s="1"/>
  <c r="N240" i="33" a="1"/>
  <c r="N240" i="33" s="1"/>
  <c r="AB239" i="33" a="1"/>
  <c r="AB239" i="33" s="1"/>
  <c r="AA239" i="33" a="1"/>
  <c r="AA239" i="33" s="1"/>
  <c r="Z239" i="33" a="1"/>
  <c r="Z239" i="33" s="1"/>
  <c r="Y239" i="33" a="1"/>
  <c r="Y239" i="33" s="1"/>
  <c r="W239" i="33" a="1"/>
  <c r="W239" i="33" s="1"/>
  <c r="X239" i="33" s="1"/>
  <c r="V239" i="33" a="1"/>
  <c r="V239" i="33" s="1"/>
  <c r="U239" i="33" a="1"/>
  <c r="U239" i="33" s="1"/>
  <c r="T239" i="33" a="1"/>
  <c r="T239" i="33" s="1"/>
  <c r="S239" i="33" a="1"/>
  <c r="S239" i="33" s="1"/>
  <c r="R239" i="33" a="1"/>
  <c r="R239" i="33" s="1"/>
  <c r="Q239" i="33" a="1"/>
  <c r="Q239" i="33" s="1"/>
  <c r="P239" i="33" a="1"/>
  <c r="P239" i="33" s="1"/>
  <c r="O239" i="33" a="1"/>
  <c r="O239" i="33" s="1"/>
  <c r="N239" i="33" a="1"/>
  <c r="N239" i="33" s="1"/>
  <c r="AB238" i="33" a="1"/>
  <c r="AB238" i="33" s="1"/>
  <c r="AA238" i="33" a="1"/>
  <c r="AA238" i="33" s="1"/>
  <c r="Z238" i="33" a="1"/>
  <c r="Z238" i="33" s="1"/>
  <c r="Y238" i="33" a="1"/>
  <c r="Y238" i="33" s="1"/>
  <c r="W238" i="33" a="1"/>
  <c r="W238" i="33" s="1"/>
  <c r="X238" i="33" s="1"/>
  <c r="V238" i="33" a="1"/>
  <c r="V238" i="33" s="1"/>
  <c r="U238" i="33" a="1"/>
  <c r="U238" i="33" s="1"/>
  <c r="T238" i="33" a="1"/>
  <c r="T238" i="33" s="1"/>
  <c r="S238" i="33" a="1"/>
  <c r="S238" i="33" s="1"/>
  <c r="R238" i="33" a="1"/>
  <c r="R238" i="33" s="1"/>
  <c r="Q238" i="33" a="1"/>
  <c r="Q238" i="33" s="1"/>
  <c r="P238" i="33" a="1"/>
  <c r="P238" i="33" s="1"/>
  <c r="O238" i="33" a="1"/>
  <c r="O238" i="33" s="1"/>
  <c r="N238" i="33" a="1"/>
  <c r="N238" i="33" s="1"/>
  <c r="AB237" i="33" a="1"/>
  <c r="AB237" i="33" s="1"/>
  <c r="AA237" i="33" a="1"/>
  <c r="AA237" i="33" s="1"/>
  <c r="Z237" i="33" a="1"/>
  <c r="Z237" i="33" s="1"/>
  <c r="Y237" i="33" a="1"/>
  <c r="Y237" i="33" s="1"/>
  <c r="W237" i="33" a="1"/>
  <c r="W237" i="33" s="1"/>
  <c r="X237" i="33" s="1"/>
  <c r="V237" i="33" a="1"/>
  <c r="V237" i="33" s="1"/>
  <c r="U237" i="33" a="1"/>
  <c r="U237" i="33" s="1"/>
  <c r="T237" i="33" a="1"/>
  <c r="T237" i="33" s="1"/>
  <c r="S237" i="33" a="1"/>
  <c r="S237" i="33" s="1"/>
  <c r="R237" i="33" a="1"/>
  <c r="R237" i="33" s="1"/>
  <c r="Q237" i="33" a="1"/>
  <c r="Q237" i="33" s="1"/>
  <c r="P237" i="33" a="1"/>
  <c r="P237" i="33" s="1"/>
  <c r="O237" i="33" a="1"/>
  <c r="O237" i="33" s="1"/>
  <c r="N237" i="33" a="1"/>
  <c r="N237" i="33" s="1"/>
  <c r="AB236" i="33" a="1"/>
  <c r="AB236" i="33" s="1"/>
  <c r="AA236" i="33" a="1"/>
  <c r="AA236" i="33" s="1"/>
  <c r="Z236" i="33" a="1"/>
  <c r="Z236" i="33" s="1"/>
  <c r="Y236" i="33" a="1"/>
  <c r="Y236" i="33" s="1"/>
  <c r="W236" i="33" a="1"/>
  <c r="W236" i="33" s="1"/>
  <c r="X236" i="33" s="1"/>
  <c r="V236" i="33" a="1"/>
  <c r="V236" i="33" s="1"/>
  <c r="U236" i="33" a="1"/>
  <c r="U236" i="33" s="1"/>
  <c r="T236" i="33" a="1"/>
  <c r="T236" i="33" s="1"/>
  <c r="S236" i="33" a="1"/>
  <c r="S236" i="33" s="1"/>
  <c r="R236" i="33" a="1"/>
  <c r="R236" i="33" s="1"/>
  <c r="Q236" i="33" a="1"/>
  <c r="Q236" i="33" s="1"/>
  <c r="P236" i="33" a="1"/>
  <c r="P236" i="33" s="1"/>
  <c r="O236" i="33" a="1"/>
  <c r="O236" i="33" s="1"/>
  <c r="N236" i="33" a="1"/>
  <c r="N236" i="33" s="1"/>
  <c r="AB235" i="33" a="1"/>
  <c r="AB235" i="33" s="1"/>
  <c r="AA235" i="33" a="1"/>
  <c r="AA235" i="33" s="1"/>
  <c r="Z235" i="33" a="1"/>
  <c r="Z235" i="33" s="1"/>
  <c r="Y235" i="33" a="1"/>
  <c r="Y235" i="33" s="1"/>
  <c r="W235" i="33" a="1"/>
  <c r="W235" i="33" s="1"/>
  <c r="X235" i="33" s="1"/>
  <c r="V235" i="33" a="1"/>
  <c r="V235" i="33" s="1"/>
  <c r="U235" i="33" a="1"/>
  <c r="U235" i="33" s="1"/>
  <c r="T235" i="33" a="1"/>
  <c r="T235" i="33" s="1"/>
  <c r="S235" i="33" a="1"/>
  <c r="S235" i="33" s="1"/>
  <c r="R235" i="33" a="1"/>
  <c r="R235" i="33" s="1"/>
  <c r="Q235" i="33" a="1"/>
  <c r="Q235" i="33" s="1"/>
  <c r="P235" i="33" a="1"/>
  <c r="P235" i="33" s="1"/>
  <c r="O235" i="33" a="1"/>
  <c r="O235" i="33" s="1"/>
  <c r="N235" i="33" a="1"/>
  <c r="N235" i="33" s="1"/>
  <c r="AB234" i="33" a="1"/>
  <c r="AB234" i="33" s="1"/>
  <c r="AA234" i="33" a="1"/>
  <c r="AA234" i="33" s="1"/>
  <c r="Z234" i="33" a="1"/>
  <c r="Z234" i="33" s="1"/>
  <c r="Y234" i="33" a="1"/>
  <c r="Y234" i="33" s="1"/>
  <c r="W234" i="33" a="1"/>
  <c r="W234" i="33" s="1"/>
  <c r="X234" i="33" s="1"/>
  <c r="V234" i="33" a="1"/>
  <c r="V234" i="33" s="1"/>
  <c r="U234" i="33" a="1"/>
  <c r="U234" i="33" s="1"/>
  <c r="T234" i="33" a="1"/>
  <c r="T234" i="33" s="1"/>
  <c r="S234" i="33" a="1"/>
  <c r="S234" i="33" s="1"/>
  <c r="R234" i="33" a="1"/>
  <c r="R234" i="33" s="1"/>
  <c r="Q234" i="33" a="1"/>
  <c r="Q234" i="33" s="1"/>
  <c r="P234" i="33" a="1"/>
  <c r="P234" i="33" s="1"/>
  <c r="O234" i="33" a="1"/>
  <c r="O234" i="33" s="1"/>
  <c r="N234" i="33" a="1"/>
  <c r="N234" i="33" s="1"/>
  <c r="AB233" i="33" a="1"/>
  <c r="AB233" i="33" s="1"/>
  <c r="AA233" i="33" a="1"/>
  <c r="AA233" i="33" s="1"/>
  <c r="Z233" i="33" a="1"/>
  <c r="Z233" i="33" s="1"/>
  <c r="Y233" i="33" a="1"/>
  <c r="Y233" i="33" s="1"/>
  <c r="W233" i="33" a="1"/>
  <c r="W233" i="33" s="1"/>
  <c r="X233" i="33" s="1"/>
  <c r="V233" i="33" a="1"/>
  <c r="V233" i="33" s="1"/>
  <c r="U233" i="33" a="1"/>
  <c r="U233" i="33" s="1"/>
  <c r="T233" i="33" a="1"/>
  <c r="T233" i="33" s="1"/>
  <c r="S233" i="33" a="1"/>
  <c r="S233" i="33" s="1"/>
  <c r="R233" i="33" a="1"/>
  <c r="R233" i="33" s="1"/>
  <c r="Q233" i="33" a="1"/>
  <c r="Q233" i="33" s="1"/>
  <c r="P233" i="33" a="1"/>
  <c r="P233" i="33" s="1"/>
  <c r="O233" i="33" a="1"/>
  <c r="O233" i="33" s="1"/>
  <c r="N233" i="33" a="1"/>
  <c r="N233" i="33" s="1"/>
  <c r="AB232" i="33" a="1"/>
  <c r="AB232" i="33" s="1"/>
  <c r="AA232" i="33" a="1"/>
  <c r="AA232" i="33" s="1"/>
  <c r="Z232" i="33" a="1"/>
  <c r="Z232" i="33" s="1"/>
  <c r="Y232" i="33" a="1"/>
  <c r="Y232" i="33" s="1"/>
  <c r="W232" i="33" a="1"/>
  <c r="W232" i="33" s="1"/>
  <c r="X232" i="33" s="1"/>
  <c r="V232" i="33" a="1"/>
  <c r="V232" i="33" s="1"/>
  <c r="U232" i="33" a="1"/>
  <c r="U232" i="33" s="1"/>
  <c r="T232" i="33" a="1"/>
  <c r="T232" i="33" s="1"/>
  <c r="S232" i="33" a="1"/>
  <c r="S232" i="33" s="1"/>
  <c r="R232" i="33" a="1"/>
  <c r="R232" i="33" s="1"/>
  <c r="Q232" i="33" a="1"/>
  <c r="Q232" i="33" s="1"/>
  <c r="P232" i="33" a="1"/>
  <c r="P232" i="33" s="1"/>
  <c r="O232" i="33" a="1"/>
  <c r="O232" i="33" s="1"/>
  <c r="N232" i="33" a="1"/>
  <c r="N232" i="33" s="1"/>
  <c r="AB231" i="33" a="1"/>
  <c r="AB231" i="33" s="1"/>
  <c r="AA231" i="33" a="1"/>
  <c r="AA231" i="33" s="1"/>
  <c r="Z231" i="33" a="1"/>
  <c r="Z231" i="33" s="1"/>
  <c r="Y231" i="33" a="1"/>
  <c r="Y231" i="33" s="1"/>
  <c r="W231" i="33" a="1"/>
  <c r="W231" i="33" s="1"/>
  <c r="X231" i="33" s="1"/>
  <c r="V231" i="33" a="1"/>
  <c r="V231" i="33" s="1"/>
  <c r="U231" i="33" a="1"/>
  <c r="U231" i="33" s="1"/>
  <c r="T231" i="33" a="1"/>
  <c r="T231" i="33" s="1"/>
  <c r="S231" i="33" a="1"/>
  <c r="S231" i="33" s="1"/>
  <c r="R231" i="33" a="1"/>
  <c r="R231" i="33" s="1"/>
  <c r="Q231" i="33" a="1"/>
  <c r="Q231" i="33" s="1"/>
  <c r="P231" i="33" a="1"/>
  <c r="P231" i="33" s="1"/>
  <c r="O231" i="33" a="1"/>
  <c r="O231" i="33" s="1"/>
  <c r="N231" i="33" a="1"/>
  <c r="N231" i="33" s="1"/>
  <c r="AB230" i="33" a="1"/>
  <c r="AB230" i="33" s="1"/>
  <c r="AA230" i="33" a="1"/>
  <c r="AA230" i="33" s="1"/>
  <c r="Z230" i="33" a="1"/>
  <c r="Z230" i="33" s="1"/>
  <c r="Y230" i="33" a="1"/>
  <c r="Y230" i="33" s="1"/>
  <c r="W230" i="33" a="1"/>
  <c r="W230" i="33" s="1"/>
  <c r="X230" i="33" s="1"/>
  <c r="V230" i="33" a="1"/>
  <c r="V230" i="33" s="1"/>
  <c r="U230" i="33" a="1"/>
  <c r="U230" i="33" s="1"/>
  <c r="T230" i="33" a="1"/>
  <c r="T230" i="33" s="1"/>
  <c r="S230" i="33" a="1"/>
  <c r="S230" i="33" s="1"/>
  <c r="R230" i="33" a="1"/>
  <c r="R230" i="33" s="1"/>
  <c r="Q230" i="33" a="1"/>
  <c r="Q230" i="33" s="1"/>
  <c r="P230" i="33" a="1"/>
  <c r="P230" i="33" s="1"/>
  <c r="O230" i="33" a="1"/>
  <c r="O230" i="33" s="1"/>
  <c r="N230" i="33" a="1"/>
  <c r="N230" i="33" s="1"/>
  <c r="AB229" i="33" a="1"/>
  <c r="AB229" i="33" s="1"/>
  <c r="AA229" i="33" a="1"/>
  <c r="AA229" i="33" s="1"/>
  <c r="Z229" i="33" a="1"/>
  <c r="Z229" i="33" s="1"/>
  <c r="Y229" i="33" a="1"/>
  <c r="Y229" i="33" s="1"/>
  <c r="W229" i="33" a="1"/>
  <c r="W229" i="33" s="1"/>
  <c r="X229" i="33" s="1"/>
  <c r="V229" i="33" a="1"/>
  <c r="V229" i="33" s="1"/>
  <c r="U229" i="33" a="1"/>
  <c r="U229" i="33" s="1"/>
  <c r="T229" i="33" a="1"/>
  <c r="T229" i="33" s="1"/>
  <c r="S229" i="33" a="1"/>
  <c r="S229" i="33" s="1"/>
  <c r="R229" i="33" a="1"/>
  <c r="R229" i="33" s="1"/>
  <c r="Q229" i="33" a="1"/>
  <c r="Q229" i="33" s="1"/>
  <c r="P229" i="33" a="1"/>
  <c r="P229" i="33" s="1"/>
  <c r="O229" i="33" a="1"/>
  <c r="O229" i="33" s="1"/>
  <c r="N229" i="33" a="1"/>
  <c r="N229" i="33" s="1"/>
  <c r="AB228" i="33" a="1"/>
  <c r="AB228" i="33" s="1"/>
  <c r="AA228" i="33" a="1"/>
  <c r="AA228" i="33" s="1"/>
  <c r="Z228" i="33" a="1"/>
  <c r="Z228" i="33" s="1"/>
  <c r="Y228" i="33" a="1"/>
  <c r="Y228" i="33" s="1"/>
  <c r="W228" i="33" a="1"/>
  <c r="W228" i="33" s="1"/>
  <c r="X228" i="33" s="1"/>
  <c r="V228" i="33" a="1"/>
  <c r="V228" i="33" s="1"/>
  <c r="U228" i="33" a="1"/>
  <c r="U228" i="33" s="1"/>
  <c r="T228" i="33" a="1"/>
  <c r="T228" i="33" s="1"/>
  <c r="S228" i="33" a="1"/>
  <c r="S228" i="33" s="1"/>
  <c r="R228" i="33" a="1"/>
  <c r="R228" i="33" s="1"/>
  <c r="Q228" i="33" a="1"/>
  <c r="Q228" i="33" s="1"/>
  <c r="P228" i="33" a="1"/>
  <c r="P228" i="33" s="1"/>
  <c r="O228" i="33" a="1"/>
  <c r="O228" i="33" s="1"/>
  <c r="N228" i="33" a="1"/>
  <c r="N228" i="33" s="1"/>
  <c r="AB227" i="33" a="1"/>
  <c r="AB227" i="33" s="1"/>
  <c r="AA227" i="33" a="1"/>
  <c r="AA227" i="33" s="1"/>
  <c r="Z227" i="33" a="1"/>
  <c r="Z227" i="33" s="1"/>
  <c r="Y227" i="33" a="1"/>
  <c r="Y227" i="33" s="1"/>
  <c r="W227" i="33" a="1"/>
  <c r="W227" i="33" s="1"/>
  <c r="X227" i="33" s="1"/>
  <c r="V227" i="33" a="1"/>
  <c r="V227" i="33" s="1"/>
  <c r="U227" i="33" a="1"/>
  <c r="U227" i="33" s="1"/>
  <c r="T227" i="33" a="1"/>
  <c r="T227" i="33" s="1"/>
  <c r="S227" i="33" a="1"/>
  <c r="S227" i="33" s="1"/>
  <c r="R227" i="33" a="1"/>
  <c r="R227" i="33" s="1"/>
  <c r="Q227" i="33" a="1"/>
  <c r="Q227" i="33" s="1"/>
  <c r="P227" i="33" a="1"/>
  <c r="P227" i="33" s="1"/>
  <c r="O227" i="33" a="1"/>
  <c r="O227" i="33" s="1"/>
  <c r="N227" i="33" a="1"/>
  <c r="N227" i="33" s="1"/>
  <c r="AB226" i="33" a="1"/>
  <c r="AB226" i="33" s="1"/>
  <c r="AA226" i="33" a="1"/>
  <c r="AA226" i="33" s="1"/>
  <c r="Z226" i="33" a="1"/>
  <c r="Z226" i="33" s="1"/>
  <c r="Y226" i="33" a="1"/>
  <c r="Y226" i="33" s="1"/>
  <c r="W226" i="33" a="1"/>
  <c r="W226" i="33" s="1"/>
  <c r="X226" i="33" s="1"/>
  <c r="V226" i="33" a="1"/>
  <c r="V226" i="33" s="1"/>
  <c r="U226" i="33" a="1"/>
  <c r="U226" i="33" s="1"/>
  <c r="T226" i="33" a="1"/>
  <c r="T226" i="33" s="1"/>
  <c r="S226" i="33" a="1"/>
  <c r="S226" i="33" s="1"/>
  <c r="R226" i="33" a="1"/>
  <c r="R226" i="33" s="1"/>
  <c r="Q226" i="33" a="1"/>
  <c r="Q226" i="33" s="1"/>
  <c r="P226" i="33" a="1"/>
  <c r="P226" i="33" s="1"/>
  <c r="O226" i="33" a="1"/>
  <c r="O226" i="33" s="1"/>
  <c r="N226" i="33" a="1"/>
  <c r="N226" i="33" s="1"/>
  <c r="AB225" i="33" a="1"/>
  <c r="AB225" i="33" s="1"/>
  <c r="AA225" i="33" a="1"/>
  <c r="AA225" i="33" s="1"/>
  <c r="Z225" i="33" a="1"/>
  <c r="Z225" i="33" s="1"/>
  <c r="Y225" i="33" a="1"/>
  <c r="Y225" i="33" s="1"/>
  <c r="W225" i="33" a="1"/>
  <c r="W225" i="33" s="1"/>
  <c r="X225" i="33" s="1"/>
  <c r="V225" i="33" a="1"/>
  <c r="V225" i="33" s="1"/>
  <c r="U225" i="33" a="1"/>
  <c r="U225" i="33" s="1"/>
  <c r="T225" i="33" a="1"/>
  <c r="T225" i="33" s="1"/>
  <c r="S225" i="33" a="1"/>
  <c r="S225" i="33" s="1"/>
  <c r="R225" i="33" a="1"/>
  <c r="R225" i="33" s="1"/>
  <c r="Q225" i="33" a="1"/>
  <c r="Q225" i="33" s="1"/>
  <c r="P225" i="33" a="1"/>
  <c r="P225" i="33" s="1"/>
  <c r="O225" i="33" a="1"/>
  <c r="O225" i="33" s="1"/>
  <c r="N225" i="33" a="1"/>
  <c r="N225" i="33" s="1"/>
  <c r="AB224" i="33" a="1"/>
  <c r="AB224" i="33" s="1"/>
  <c r="AA224" i="33" a="1"/>
  <c r="AA224" i="33" s="1"/>
  <c r="Z224" i="33" a="1"/>
  <c r="Z224" i="33" s="1"/>
  <c r="Y224" i="33" a="1"/>
  <c r="Y224" i="33" s="1"/>
  <c r="W224" i="33" a="1"/>
  <c r="W224" i="33" s="1"/>
  <c r="X224" i="33" s="1"/>
  <c r="V224" i="33" a="1"/>
  <c r="V224" i="33" s="1"/>
  <c r="U224" i="33" a="1"/>
  <c r="U224" i="33" s="1"/>
  <c r="T224" i="33" a="1"/>
  <c r="T224" i="33" s="1"/>
  <c r="S224" i="33" a="1"/>
  <c r="S224" i="33" s="1"/>
  <c r="R224" i="33" a="1"/>
  <c r="R224" i="33" s="1"/>
  <c r="Q224" i="33" a="1"/>
  <c r="Q224" i="33" s="1"/>
  <c r="P224" i="33" a="1"/>
  <c r="P224" i="33" s="1"/>
  <c r="O224" i="33" a="1"/>
  <c r="O224" i="33" s="1"/>
  <c r="N224" i="33" a="1"/>
  <c r="N224" i="33" s="1"/>
  <c r="AB223" i="33" a="1"/>
  <c r="AB223" i="33" s="1"/>
  <c r="AA223" i="33" a="1"/>
  <c r="AA223" i="33" s="1"/>
  <c r="Z223" i="33" a="1"/>
  <c r="Z223" i="33" s="1"/>
  <c r="Y223" i="33" a="1"/>
  <c r="Y223" i="33" s="1"/>
  <c r="W223" i="33" a="1"/>
  <c r="W223" i="33" s="1"/>
  <c r="X223" i="33" s="1"/>
  <c r="V223" i="33" a="1"/>
  <c r="V223" i="33" s="1"/>
  <c r="U223" i="33" a="1"/>
  <c r="U223" i="33" s="1"/>
  <c r="T223" i="33" a="1"/>
  <c r="T223" i="33" s="1"/>
  <c r="S223" i="33" a="1"/>
  <c r="S223" i="33" s="1"/>
  <c r="R223" i="33" a="1"/>
  <c r="R223" i="33" s="1"/>
  <c r="Q223" i="33" a="1"/>
  <c r="Q223" i="33" s="1"/>
  <c r="P223" i="33" a="1"/>
  <c r="P223" i="33" s="1"/>
  <c r="O223" i="33" a="1"/>
  <c r="O223" i="33" s="1"/>
  <c r="N223" i="33" a="1"/>
  <c r="N223" i="33" s="1"/>
  <c r="AB222" i="33" a="1"/>
  <c r="AB222" i="33" s="1"/>
  <c r="AA222" i="33" a="1"/>
  <c r="AA222" i="33" s="1"/>
  <c r="Z222" i="33" a="1"/>
  <c r="Z222" i="33" s="1"/>
  <c r="Y222" i="33" a="1"/>
  <c r="Y222" i="33" s="1"/>
  <c r="W222" i="33" a="1"/>
  <c r="W222" i="33" s="1"/>
  <c r="X222" i="33" s="1"/>
  <c r="V222" i="33" a="1"/>
  <c r="V222" i="33" s="1"/>
  <c r="U222" i="33" a="1"/>
  <c r="U222" i="33" s="1"/>
  <c r="T222" i="33" a="1"/>
  <c r="T222" i="33" s="1"/>
  <c r="S222" i="33" a="1"/>
  <c r="S222" i="33" s="1"/>
  <c r="R222" i="33" a="1"/>
  <c r="R222" i="33" s="1"/>
  <c r="Q222" i="33" a="1"/>
  <c r="Q222" i="33" s="1"/>
  <c r="P222" i="33" a="1"/>
  <c r="P222" i="33" s="1"/>
  <c r="O222" i="33" a="1"/>
  <c r="O222" i="33" s="1"/>
  <c r="N222" i="33" a="1"/>
  <c r="N222" i="33" s="1"/>
  <c r="AB221" i="33" a="1"/>
  <c r="AB221" i="33" s="1"/>
  <c r="AA221" i="33" a="1"/>
  <c r="AA221" i="33" s="1"/>
  <c r="Z221" i="33" a="1"/>
  <c r="Z221" i="33" s="1"/>
  <c r="Y221" i="33" a="1"/>
  <c r="Y221" i="33" s="1"/>
  <c r="W221" i="33" a="1"/>
  <c r="W221" i="33" s="1"/>
  <c r="X221" i="33" s="1"/>
  <c r="V221" i="33" a="1"/>
  <c r="V221" i="33" s="1"/>
  <c r="U221" i="33" a="1"/>
  <c r="U221" i="33" s="1"/>
  <c r="T221" i="33" a="1"/>
  <c r="T221" i="33" s="1"/>
  <c r="S221" i="33" a="1"/>
  <c r="S221" i="33" s="1"/>
  <c r="R221" i="33" a="1"/>
  <c r="R221" i="33" s="1"/>
  <c r="Q221" i="33" a="1"/>
  <c r="Q221" i="33" s="1"/>
  <c r="P221" i="33" a="1"/>
  <c r="P221" i="33" s="1"/>
  <c r="O221" i="33" a="1"/>
  <c r="O221" i="33" s="1"/>
  <c r="N221" i="33" a="1"/>
  <c r="N221" i="33" s="1"/>
  <c r="AB220" i="33" a="1"/>
  <c r="AB220" i="33" s="1"/>
  <c r="AA220" i="33" a="1"/>
  <c r="AA220" i="33" s="1"/>
  <c r="Z220" i="33" a="1"/>
  <c r="Z220" i="33" s="1"/>
  <c r="Y220" i="33" a="1"/>
  <c r="Y220" i="33" s="1"/>
  <c r="W220" i="33" a="1"/>
  <c r="W220" i="33" s="1"/>
  <c r="X220" i="33" s="1"/>
  <c r="V220" i="33" a="1"/>
  <c r="V220" i="33" s="1"/>
  <c r="U220" i="33" a="1"/>
  <c r="U220" i="33" s="1"/>
  <c r="T220" i="33" a="1"/>
  <c r="T220" i="33" s="1"/>
  <c r="S220" i="33" a="1"/>
  <c r="S220" i="33" s="1"/>
  <c r="R220" i="33" a="1"/>
  <c r="R220" i="33" s="1"/>
  <c r="Q220" i="33" a="1"/>
  <c r="Q220" i="33" s="1"/>
  <c r="P220" i="33" a="1"/>
  <c r="P220" i="33" s="1"/>
  <c r="O220" i="33" a="1"/>
  <c r="O220" i="33" s="1"/>
  <c r="N220" i="33" a="1"/>
  <c r="N220" i="33" s="1"/>
  <c r="AB219" i="33" a="1"/>
  <c r="AB219" i="33" s="1"/>
  <c r="AA219" i="33" a="1"/>
  <c r="AA219" i="33" s="1"/>
  <c r="Z219" i="33" a="1"/>
  <c r="Z219" i="33" s="1"/>
  <c r="Y219" i="33" a="1"/>
  <c r="Y219" i="33" s="1"/>
  <c r="W219" i="33" a="1"/>
  <c r="W219" i="33" s="1"/>
  <c r="X219" i="33" s="1"/>
  <c r="V219" i="33" a="1"/>
  <c r="V219" i="33" s="1"/>
  <c r="U219" i="33" a="1"/>
  <c r="U219" i="33" s="1"/>
  <c r="T219" i="33" a="1"/>
  <c r="T219" i="33" s="1"/>
  <c r="S219" i="33" a="1"/>
  <c r="S219" i="33" s="1"/>
  <c r="R219" i="33" a="1"/>
  <c r="R219" i="33" s="1"/>
  <c r="Q219" i="33" a="1"/>
  <c r="Q219" i="33" s="1"/>
  <c r="P219" i="33" a="1"/>
  <c r="P219" i="33" s="1"/>
  <c r="O219" i="33" a="1"/>
  <c r="O219" i="33" s="1"/>
  <c r="N219" i="33" a="1"/>
  <c r="N219" i="33" s="1"/>
  <c r="AB218" i="33" a="1"/>
  <c r="AB218" i="33" s="1"/>
  <c r="AA218" i="33" a="1"/>
  <c r="AA218" i="33" s="1"/>
  <c r="Z218" i="33" a="1"/>
  <c r="Z218" i="33" s="1"/>
  <c r="Y218" i="33" a="1"/>
  <c r="Y218" i="33" s="1"/>
  <c r="W218" i="33" a="1"/>
  <c r="W218" i="33" s="1"/>
  <c r="X218" i="33" s="1"/>
  <c r="V218" i="33" a="1"/>
  <c r="V218" i="33" s="1"/>
  <c r="U218" i="33" a="1"/>
  <c r="U218" i="33" s="1"/>
  <c r="T218" i="33" a="1"/>
  <c r="T218" i="33" s="1"/>
  <c r="S218" i="33" a="1"/>
  <c r="S218" i="33" s="1"/>
  <c r="R218" i="33" a="1"/>
  <c r="R218" i="33" s="1"/>
  <c r="Q218" i="33" a="1"/>
  <c r="Q218" i="33" s="1"/>
  <c r="P218" i="33" a="1"/>
  <c r="P218" i="33" s="1"/>
  <c r="O218" i="33" a="1"/>
  <c r="O218" i="33" s="1"/>
  <c r="N218" i="33" a="1"/>
  <c r="N218" i="33" s="1"/>
  <c r="AB217" i="33" a="1"/>
  <c r="AB217" i="33" s="1"/>
  <c r="AA217" i="33" a="1"/>
  <c r="AA217" i="33" s="1"/>
  <c r="Z217" i="33" a="1"/>
  <c r="Z217" i="33" s="1"/>
  <c r="Y217" i="33" a="1"/>
  <c r="Y217" i="33" s="1"/>
  <c r="W217" i="33" a="1"/>
  <c r="W217" i="33" s="1"/>
  <c r="X217" i="33" s="1"/>
  <c r="V217" i="33" a="1"/>
  <c r="V217" i="33" s="1"/>
  <c r="U217" i="33" a="1"/>
  <c r="U217" i="33" s="1"/>
  <c r="T217" i="33" a="1"/>
  <c r="T217" i="33" s="1"/>
  <c r="S217" i="33" a="1"/>
  <c r="S217" i="33" s="1"/>
  <c r="R217" i="33" a="1"/>
  <c r="R217" i="33" s="1"/>
  <c r="Q217" i="33" a="1"/>
  <c r="Q217" i="33" s="1"/>
  <c r="P217" i="33" a="1"/>
  <c r="P217" i="33" s="1"/>
  <c r="O217" i="33" a="1"/>
  <c r="O217" i="33" s="1"/>
  <c r="N217" i="33" a="1"/>
  <c r="N217" i="33" s="1"/>
  <c r="AB216" i="33" a="1"/>
  <c r="AB216" i="33" s="1"/>
  <c r="AA216" i="33" a="1"/>
  <c r="AA216" i="33" s="1"/>
  <c r="Z216" i="33" a="1"/>
  <c r="Z216" i="33" s="1"/>
  <c r="Y216" i="33" a="1"/>
  <c r="Y216" i="33" s="1"/>
  <c r="W216" i="33" a="1"/>
  <c r="W216" i="33" s="1"/>
  <c r="X216" i="33" s="1"/>
  <c r="V216" i="33" a="1"/>
  <c r="V216" i="33" s="1"/>
  <c r="U216" i="33" a="1"/>
  <c r="U216" i="33" s="1"/>
  <c r="T216" i="33" a="1"/>
  <c r="T216" i="33" s="1"/>
  <c r="S216" i="33" a="1"/>
  <c r="S216" i="33" s="1"/>
  <c r="R216" i="33" a="1"/>
  <c r="R216" i="33" s="1"/>
  <c r="Q216" i="33" a="1"/>
  <c r="Q216" i="33" s="1"/>
  <c r="P216" i="33" a="1"/>
  <c r="P216" i="33" s="1"/>
  <c r="O216" i="33" a="1"/>
  <c r="O216" i="33" s="1"/>
  <c r="N216" i="33" a="1"/>
  <c r="N216" i="33" s="1"/>
  <c r="AB215" i="33" a="1"/>
  <c r="AB215" i="33" s="1"/>
  <c r="AA215" i="33" a="1"/>
  <c r="AA215" i="33" s="1"/>
  <c r="Z215" i="33" a="1"/>
  <c r="Z215" i="33" s="1"/>
  <c r="Y215" i="33" a="1"/>
  <c r="Y215" i="33" s="1"/>
  <c r="W215" i="33" a="1"/>
  <c r="W215" i="33" s="1"/>
  <c r="X215" i="33" s="1"/>
  <c r="V215" i="33" a="1"/>
  <c r="V215" i="33" s="1"/>
  <c r="U215" i="33" a="1"/>
  <c r="U215" i="33" s="1"/>
  <c r="T215" i="33" a="1"/>
  <c r="T215" i="33" s="1"/>
  <c r="S215" i="33" a="1"/>
  <c r="S215" i="33" s="1"/>
  <c r="R215" i="33" a="1"/>
  <c r="R215" i="33" s="1"/>
  <c r="Q215" i="33" a="1"/>
  <c r="Q215" i="33" s="1"/>
  <c r="P215" i="33" a="1"/>
  <c r="P215" i="33" s="1"/>
  <c r="O215" i="33" a="1"/>
  <c r="O215" i="33" s="1"/>
  <c r="N215" i="33" a="1"/>
  <c r="N215" i="33" s="1"/>
  <c r="AB214" i="33" a="1"/>
  <c r="AB214" i="33" s="1"/>
  <c r="AA214" i="33" a="1"/>
  <c r="AA214" i="33" s="1"/>
  <c r="Z214" i="33" a="1"/>
  <c r="Z214" i="33" s="1"/>
  <c r="Y214" i="33" a="1"/>
  <c r="Y214" i="33" s="1"/>
  <c r="W214" i="33" a="1"/>
  <c r="W214" i="33" s="1"/>
  <c r="X214" i="33" s="1"/>
  <c r="V214" i="33" a="1"/>
  <c r="V214" i="33" s="1"/>
  <c r="U214" i="33" a="1"/>
  <c r="U214" i="33" s="1"/>
  <c r="T214" i="33" a="1"/>
  <c r="T214" i="33" s="1"/>
  <c r="S214" i="33" a="1"/>
  <c r="S214" i="33" s="1"/>
  <c r="R214" i="33" a="1"/>
  <c r="R214" i="33" s="1"/>
  <c r="Q214" i="33" a="1"/>
  <c r="Q214" i="33" s="1"/>
  <c r="P214" i="33" a="1"/>
  <c r="P214" i="33" s="1"/>
  <c r="O214" i="33" a="1"/>
  <c r="O214" i="33" s="1"/>
  <c r="N214" i="33" a="1"/>
  <c r="N214" i="33" s="1"/>
  <c r="AB213" i="33" a="1"/>
  <c r="AB213" i="33" s="1"/>
  <c r="AA213" i="33" a="1"/>
  <c r="AA213" i="33" s="1"/>
  <c r="Z213" i="33" a="1"/>
  <c r="Z213" i="33" s="1"/>
  <c r="Y213" i="33" a="1"/>
  <c r="Y213" i="33" s="1"/>
  <c r="W213" i="33" a="1"/>
  <c r="W213" i="33" s="1"/>
  <c r="X213" i="33" s="1"/>
  <c r="V213" i="33" a="1"/>
  <c r="V213" i="33" s="1"/>
  <c r="U213" i="33" a="1"/>
  <c r="U213" i="33" s="1"/>
  <c r="T213" i="33" a="1"/>
  <c r="T213" i="33" s="1"/>
  <c r="S213" i="33" a="1"/>
  <c r="S213" i="33" s="1"/>
  <c r="R213" i="33" a="1"/>
  <c r="R213" i="33" s="1"/>
  <c r="Q213" i="33" a="1"/>
  <c r="Q213" i="33" s="1"/>
  <c r="P213" i="33" a="1"/>
  <c r="P213" i="33" s="1"/>
  <c r="O213" i="33" a="1"/>
  <c r="O213" i="33" s="1"/>
  <c r="N213" i="33" a="1"/>
  <c r="N213" i="33" s="1"/>
  <c r="AB212" i="33" a="1"/>
  <c r="AB212" i="33" s="1"/>
  <c r="AA212" i="33" a="1"/>
  <c r="AA212" i="33" s="1"/>
  <c r="Z212" i="33" a="1"/>
  <c r="Z212" i="33" s="1"/>
  <c r="Y212" i="33" a="1"/>
  <c r="Y212" i="33" s="1"/>
  <c r="W212" i="33" a="1"/>
  <c r="W212" i="33" s="1"/>
  <c r="X212" i="33" s="1"/>
  <c r="V212" i="33" a="1"/>
  <c r="V212" i="33" s="1"/>
  <c r="U212" i="33" a="1"/>
  <c r="U212" i="33" s="1"/>
  <c r="T212" i="33" a="1"/>
  <c r="T212" i="33" s="1"/>
  <c r="S212" i="33" a="1"/>
  <c r="S212" i="33" s="1"/>
  <c r="R212" i="33" a="1"/>
  <c r="R212" i="33" s="1"/>
  <c r="Q212" i="33" a="1"/>
  <c r="Q212" i="33" s="1"/>
  <c r="P212" i="33" a="1"/>
  <c r="P212" i="33" s="1"/>
  <c r="O212" i="33" a="1"/>
  <c r="O212" i="33" s="1"/>
  <c r="N212" i="33" a="1"/>
  <c r="N212" i="33" s="1"/>
  <c r="AB211" i="33" a="1"/>
  <c r="AB211" i="33" s="1"/>
  <c r="AA211" i="33" a="1"/>
  <c r="AA211" i="33" s="1"/>
  <c r="Z211" i="33" a="1"/>
  <c r="Z211" i="33" s="1"/>
  <c r="Y211" i="33" a="1"/>
  <c r="Y211" i="33" s="1"/>
  <c r="W211" i="33" a="1"/>
  <c r="W211" i="33" s="1"/>
  <c r="X211" i="33" s="1"/>
  <c r="V211" i="33" a="1"/>
  <c r="V211" i="33" s="1"/>
  <c r="U211" i="33" a="1"/>
  <c r="U211" i="33" s="1"/>
  <c r="T211" i="33" a="1"/>
  <c r="T211" i="33" s="1"/>
  <c r="S211" i="33" a="1"/>
  <c r="S211" i="33" s="1"/>
  <c r="R211" i="33" a="1"/>
  <c r="R211" i="33" s="1"/>
  <c r="Q211" i="33" a="1"/>
  <c r="Q211" i="33" s="1"/>
  <c r="P211" i="33" a="1"/>
  <c r="P211" i="33" s="1"/>
  <c r="O211" i="33" a="1"/>
  <c r="O211" i="33" s="1"/>
  <c r="N211" i="33" a="1"/>
  <c r="N211" i="33" s="1"/>
  <c r="AB210" i="33" a="1"/>
  <c r="AB210" i="33" s="1"/>
  <c r="AA210" i="33" a="1"/>
  <c r="AA210" i="33" s="1"/>
  <c r="Z210" i="33" a="1"/>
  <c r="Z210" i="33" s="1"/>
  <c r="Y210" i="33" a="1"/>
  <c r="Y210" i="33" s="1"/>
  <c r="W210" i="33" a="1"/>
  <c r="W210" i="33" s="1"/>
  <c r="X210" i="33" s="1"/>
  <c r="V210" i="33" a="1"/>
  <c r="V210" i="33" s="1"/>
  <c r="U210" i="33" a="1"/>
  <c r="U210" i="33" s="1"/>
  <c r="T210" i="33" a="1"/>
  <c r="T210" i="33" s="1"/>
  <c r="S210" i="33" a="1"/>
  <c r="S210" i="33" s="1"/>
  <c r="R210" i="33" a="1"/>
  <c r="R210" i="33" s="1"/>
  <c r="Q210" i="33" a="1"/>
  <c r="Q210" i="33" s="1"/>
  <c r="P210" i="33" a="1"/>
  <c r="P210" i="33" s="1"/>
  <c r="O210" i="33" a="1"/>
  <c r="O210" i="33" s="1"/>
  <c r="N210" i="33" a="1"/>
  <c r="N210" i="33" s="1"/>
  <c r="AB209" i="33" a="1"/>
  <c r="AB209" i="33" s="1"/>
  <c r="AA209" i="33" a="1"/>
  <c r="AA209" i="33" s="1"/>
  <c r="Z209" i="33" a="1"/>
  <c r="Z209" i="33" s="1"/>
  <c r="Y209" i="33" a="1"/>
  <c r="Y209" i="33" s="1"/>
  <c r="W209" i="33" a="1"/>
  <c r="W209" i="33" s="1"/>
  <c r="X209" i="33" s="1"/>
  <c r="V209" i="33" a="1"/>
  <c r="V209" i="33" s="1"/>
  <c r="U209" i="33" a="1"/>
  <c r="U209" i="33" s="1"/>
  <c r="T209" i="33" a="1"/>
  <c r="T209" i="33" s="1"/>
  <c r="S209" i="33" a="1"/>
  <c r="S209" i="33" s="1"/>
  <c r="R209" i="33" a="1"/>
  <c r="R209" i="33" s="1"/>
  <c r="Q209" i="33" a="1"/>
  <c r="Q209" i="33" s="1"/>
  <c r="P209" i="33" a="1"/>
  <c r="P209" i="33" s="1"/>
  <c r="O209" i="33" a="1"/>
  <c r="O209" i="33" s="1"/>
  <c r="N209" i="33" a="1"/>
  <c r="N209" i="33" s="1"/>
  <c r="AB208" i="33" a="1"/>
  <c r="AB208" i="33" s="1"/>
  <c r="AA208" i="33" a="1"/>
  <c r="AA208" i="33" s="1"/>
  <c r="Z208" i="33" a="1"/>
  <c r="Z208" i="33" s="1"/>
  <c r="Y208" i="33" a="1"/>
  <c r="Y208" i="33" s="1"/>
  <c r="W208" i="33" a="1"/>
  <c r="W208" i="33" s="1"/>
  <c r="X208" i="33" s="1"/>
  <c r="V208" i="33" a="1"/>
  <c r="V208" i="33" s="1"/>
  <c r="U208" i="33" a="1"/>
  <c r="U208" i="33" s="1"/>
  <c r="T208" i="33" a="1"/>
  <c r="T208" i="33" s="1"/>
  <c r="S208" i="33" a="1"/>
  <c r="S208" i="33" s="1"/>
  <c r="R208" i="33" a="1"/>
  <c r="R208" i="33" s="1"/>
  <c r="Q208" i="33" a="1"/>
  <c r="Q208" i="33" s="1"/>
  <c r="P208" i="33" a="1"/>
  <c r="P208" i="33" s="1"/>
  <c r="O208" i="33" a="1"/>
  <c r="O208" i="33" s="1"/>
  <c r="N208" i="33" a="1"/>
  <c r="N208" i="33" s="1"/>
  <c r="AB207" i="33" a="1"/>
  <c r="AB207" i="33" s="1"/>
  <c r="AA207" i="33" a="1"/>
  <c r="AA207" i="33" s="1"/>
  <c r="Z207" i="33" a="1"/>
  <c r="Z207" i="33" s="1"/>
  <c r="Y207" i="33" a="1"/>
  <c r="Y207" i="33" s="1"/>
  <c r="W207" i="33" a="1"/>
  <c r="W207" i="33" s="1"/>
  <c r="X207" i="33" s="1"/>
  <c r="V207" i="33" a="1"/>
  <c r="V207" i="33" s="1"/>
  <c r="U207" i="33" a="1"/>
  <c r="U207" i="33" s="1"/>
  <c r="T207" i="33" a="1"/>
  <c r="T207" i="33" s="1"/>
  <c r="S207" i="33" a="1"/>
  <c r="S207" i="33" s="1"/>
  <c r="R207" i="33" a="1"/>
  <c r="R207" i="33" s="1"/>
  <c r="Q207" i="33" a="1"/>
  <c r="Q207" i="33" s="1"/>
  <c r="P207" i="33" a="1"/>
  <c r="P207" i="33" s="1"/>
  <c r="O207" i="33" a="1"/>
  <c r="O207" i="33" s="1"/>
  <c r="N207" i="33" a="1"/>
  <c r="N207" i="33" s="1"/>
  <c r="AB206" i="33" a="1"/>
  <c r="AB206" i="33" s="1"/>
  <c r="AA206" i="33" a="1"/>
  <c r="AA206" i="33" s="1"/>
  <c r="Z206" i="33" a="1"/>
  <c r="Z206" i="33" s="1"/>
  <c r="Y206" i="33" a="1"/>
  <c r="Y206" i="33" s="1"/>
  <c r="W206" i="33" a="1"/>
  <c r="W206" i="33" s="1"/>
  <c r="X206" i="33" s="1"/>
  <c r="V206" i="33" a="1"/>
  <c r="V206" i="33" s="1"/>
  <c r="U206" i="33" a="1"/>
  <c r="U206" i="33" s="1"/>
  <c r="T206" i="33" a="1"/>
  <c r="T206" i="33" s="1"/>
  <c r="S206" i="33" a="1"/>
  <c r="S206" i="33" s="1"/>
  <c r="R206" i="33" a="1"/>
  <c r="R206" i="33" s="1"/>
  <c r="Q206" i="33" a="1"/>
  <c r="Q206" i="33" s="1"/>
  <c r="P206" i="33" a="1"/>
  <c r="P206" i="33" s="1"/>
  <c r="O206" i="33" a="1"/>
  <c r="O206" i="33" s="1"/>
  <c r="N206" i="33" a="1"/>
  <c r="N206" i="33" s="1"/>
  <c r="AB205" i="33" a="1"/>
  <c r="AB205" i="33" s="1"/>
  <c r="AA205" i="33" a="1"/>
  <c r="AA205" i="33" s="1"/>
  <c r="Z205" i="33" a="1"/>
  <c r="Z205" i="33" s="1"/>
  <c r="Y205" i="33" a="1"/>
  <c r="Y205" i="33" s="1"/>
  <c r="W205" i="33" a="1"/>
  <c r="W205" i="33" s="1"/>
  <c r="X205" i="33" s="1"/>
  <c r="V205" i="33" a="1"/>
  <c r="V205" i="33" s="1"/>
  <c r="U205" i="33" a="1"/>
  <c r="U205" i="33" s="1"/>
  <c r="T205" i="33" a="1"/>
  <c r="T205" i="33" s="1"/>
  <c r="S205" i="33" a="1"/>
  <c r="S205" i="33" s="1"/>
  <c r="R205" i="33" a="1"/>
  <c r="R205" i="33" s="1"/>
  <c r="Q205" i="33" a="1"/>
  <c r="Q205" i="33" s="1"/>
  <c r="P205" i="33" a="1"/>
  <c r="P205" i="33" s="1"/>
  <c r="O205" i="33" a="1"/>
  <c r="O205" i="33" s="1"/>
  <c r="N205" i="33" a="1"/>
  <c r="N205" i="33" s="1"/>
  <c r="AB204" i="33" a="1"/>
  <c r="AB204" i="33" s="1"/>
  <c r="AA204" i="33" a="1"/>
  <c r="AA204" i="33" s="1"/>
  <c r="Z204" i="33" a="1"/>
  <c r="Z204" i="33" s="1"/>
  <c r="Y204" i="33" a="1"/>
  <c r="Y204" i="33" s="1"/>
  <c r="W204" i="33" a="1"/>
  <c r="W204" i="33" s="1"/>
  <c r="X204" i="33" s="1"/>
  <c r="V204" i="33" a="1"/>
  <c r="V204" i="33" s="1"/>
  <c r="U204" i="33" a="1"/>
  <c r="U204" i="33" s="1"/>
  <c r="T204" i="33" a="1"/>
  <c r="T204" i="33" s="1"/>
  <c r="S204" i="33" a="1"/>
  <c r="S204" i="33" s="1"/>
  <c r="R204" i="33" a="1"/>
  <c r="R204" i="33" s="1"/>
  <c r="Q204" i="33" a="1"/>
  <c r="Q204" i="33" s="1"/>
  <c r="P204" i="33" a="1"/>
  <c r="P204" i="33" s="1"/>
  <c r="O204" i="33" a="1"/>
  <c r="O204" i="33" s="1"/>
  <c r="N204" i="33" a="1"/>
  <c r="N204" i="33" s="1"/>
  <c r="AB203" i="33" a="1"/>
  <c r="AB203" i="33" s="1"/>
  <c r="AA203" i="33" a="1"/>
  <c r="AA203" i="33" s="1"/>
  <c r="Z203" i="33" a="1"/>
  <c r="Z203" i="33" s="1"/>
  <c r="Y203" i="33" a="1"/>
  <c r="Y203" i="33" s="1"/>
  <c r="W203" i="33" a="1"/>
  <c r="W203" i="33" s="1"/>
  <c r="X203" i="33" s="1"/>
  <c r="V203" i="33" a="1"/>
  <c r="V203" i="33" s="1"/>
  <c r="U203" i="33" a="1"/>
  <c r="U203" i="33" s="1"/>
  <c r="T203" i="33" a="1"/>
  <c r="T203" i="33" s="1"/>
  <c r="S203" i="33" a="1"/>
  <c r="S203" i="33" s="1"/>
  <c r="R203" i="33" a="1"/>
  <c r="R203" i="33" s="1"/>
  <c r="Q203" i="33" a="1"/>
  <c r="Q203" i="33" s="1"/>
  <c r="P203" i="33" a="1"/>
  <c r="P203" i="33" s="1"/>
  <c r="O203" i="33" a="1"/>
  <c r="O203" i="33" s="1"/>
  <c r="N203" i="33" a="1"/>
  <c r="N203" i="33" s="1"/>
  <c r="AB202" i="33" a="1"/>
  <c r="AB202" i="33" s="1"/>
  <c r="AA202" i="33" a="1"/>
  <c r="AA202" i="33" s="1"/>
  <c r="Z202" i="33" a="1"/>
  <c r="Z202" i="33" s="1"/>
  <c r="Y202" i="33" a="1"/>
  <c r="Y202" i="33" s="1"/>
  <c r="W202" i="33" a="1"/>
  <c r="W202" i="33" s="1"/>
  <c r="X202" i="33" s="1"/>
  <c r="V202" i="33" a="1"/>
  <c r="V202" i="33" s="1"/>
  <c r="U202" i="33" a="1"/>
  <c r="U202" i="33" s="1"/>
  <c r="T202" i="33" a="1"/>
  <c r="T202" i="33" s="1"/>
  <c r="S202" i="33" a="1"/>
  <c r="S202" i="33" s="1"/>
  <c r="R202" i="33" a="1"/>
  <c r="R202" i="33" s="1"/>
  <c r="Q202" i="33" a="1"/>
  <c r="Q202" i="33" s="1"/>
  <c r="P202" i="33" a="1"/>
  <c r="P202" i="33" s="1"/>
  <c r="O202" i="33" a="1"/>
  <c r="O202" i="33" s="1"/>
  <c r="N202" i="33" a="1"/>
  <c r="N202" i="33" s="1"/>
  <c r="AB201" i="33" a="1"/>
  <c r="AB201" i="33" s="1"/>
  <c r="AA201" i="33" a="1"/>
  <c r="AA201" i="33" s="1"/>
  <c r="Z201" i="33" a="1"/>
  <c r="Z201" i="33" s="1"/>
  <c r="Y201" i="33" a="1"/>
  <c r="Y201" i="33" s="1"/>
  <c r="W201" i="33" a="1"/>
  <c r="W201" i="33" s="1"/>
  <c r="X201" i="33" s="1"/>
  <c r="V201" i="33" a="1"/>
  <c r="V201" i="33" s="1"/>
  <c r="U201" i="33" a="1"/>
  <c r="U201" i="33" s="1"/>
  <c r="T201" i="33" a="1"/>
  <c r="T201" i="33" s="1"/>
  <c r="S201" i="33" a="1"/>
  <c r="S201" i="33" s="1"/>
  <c r="R201" i="33" a="1"/>
  <c r="R201" i="33" s="1"/>
  <c r="Q201" i="33" a="1"/>
  <c r="Q201" i="33" s="1"/>
  <c r="P201" i="33" a="1"/>
  <c r="P201" i="33" s="1"/>
  <c r="O201" i="33" a="1"/>
  <c r="O201" i="33" s="1"/>
  <c r="N201" i="33" a="1"/>
  <c r="N201" i="33" s="1"/>
  <c r="AB200" i="33" a="1"/>
  <c r="AB200" i="33" s="1"/>
  <c r="AA200" i="33" a="1"/>
  <c r="AA200" i="33" s="1"/>
  <c r="Z200" i="33" a="1"/>
  <c r="Z200" i="33" s="1"/>
  <c r="Y200" i="33" a="1"/>
  <c r="Y200" i="33" s="1"/>
  <c r="W200" i="33" a="1"/>
  <c r="W200" i="33" s="1"/>
  <c r="X200" i="33" s="1"/>
  <c r="V200" i="33" a="1"/>
  <c r="V200" i="33" s="1"/>
  <c r="U200" i="33" a="1"/>
  <c r="U200" i="33" s="1"/>
  <c r="T200" i="33" a="1"/>
  <c r="T200" i="33" s="1"/>
  <c r="S200" i="33" a="1"/>
  <c r="S200" i="33" s="1"/>
  <c r="R200" i="33" a="1"/>
  <c r="R200" i="33" s="1"/>
  <c r="Q200" i="33" a="1"/>
  <c r="Q200" i="33" s="1"/>
  <c r="P200" i="33" a="1"/>
  <c r="P200" i="33" s="1"/>
  <c r="O200" i="33" a="1"/>
  <c r="O200" i="33" s="1"/>
  <c r="N200" i="33" a="1"/>
  <c r="N200" i="33" s="1"/>
  <c r="AB199" i="33" a="1"/>
  <c r="AB199" i="33" s="1"/>
  <c r="AA199" i="33" a="1"/>
  <c r="AA199" i="33" s="1"/>
  <c r="Z199" i="33" a="1"/>
  <c r="Z199" i="33" s="1"/>
  <c r="Y199" i="33" a="1"/>
  <c r="Y199" i="33" s="1"/>
  <c r="W199" i="33" a="1"/>
  <c r="W199" i="33" s="1"/>
  <c r="X199" i="33" s="1"/>
  <c r="V199" i="33" a="1"/>
  <c r="V199" i="33" s="1"/>
  <c r="U199" i="33" a="1"/>
  <c r="U199" i="33" s="1"/>
  <c r="T199" i="33" a="1"/>
  <c r="T199" i="33" s="1"/>
  <c r="S199" i="33" a="1"/>
  <c r="S199" i="33" s="1"/>
  <c r="R199" i="33" a="1"/>
  <c r="R199" i="33" s="1"/>
  <c r="Q199" i="33" a="1"/>
  <c r="Q199" i="33" s="1"/>
  <c r="P199" i="33" a="1"/>
  <c r="P199" i="33" s="1"/>
  <c r="O199" i="33" a="1"/>
  <c r="O199" i="33" s="1"/>
  <c r="N199" i="33" a="1"/>
  <c r="N199" i="33" s="1"/>
  <c r="AB198" i="33" a="1"/>
  <c r="AB198" i="33" s="1"/>
  <c r="AA198" i="33" a="1"/>
  <c r="AA198" i="33" s="1"/>
  <c r="Z198" i="33" a="1"/>
  <c r="Z198" i="33" s="1"/>
  <c r="Y198" i="33" a="1"/>
  <c r="Y198" i="33" s="1"/>
  <c r="W198" i="33" a="1"/>
  <c r="W198" i="33" s="1"/>
  <c r="X198" i="33" s="1"/>
  <c r="V198" i="33" a="1"/>
  <c r="V198" i="33" s="1"/>
  <c r="U198" i="33" a="1"/>
  <c r="U198" i="33" s="1"/>
  <c r="T198" i="33" a="1"/>
  <c r="T198" i="33" s="1"/>
  <c r="S198" i="33" a="1"/>
  <c r="S198" i="33" s="1"/>
  <c r="R198" i="33" a="1"/>
  <c r="R198" i="33" s="1"/>
  <c r="Q198" i="33" a="1"/>
  <c r="Q198" i="33" s="1"/>
  <c r="P198" i="33" a="1"/>
  <c r="P198" i="33" s="1"/>
  <c r="O198" i="33" a="1"/>
  <c r="O198" i="33" s="1"/>
  <c r="N198" i="33" a="1"/>
  <c r="N198" i="33" s="1"/>
  <c r="AB197" i="33" a="1"/>
  <c r="AB197" i="33" s="1"/>
  <c r="AA197" i="33" a="1"/>
  <c r="AA197" i="33" s="1"/>
  <c r="Z197" i="33" a="1"/>
  <c r="Z197" i="33" s="1"/>
  <c r="Y197" i="33" a="1"/>
  <c r="Y197" i="33" s="1"/>
  <c r="W197" i="33" a="1"/>
  <c r="W197" i="33" s="1"/>
  <c r="X197" i="33" s="1"/>
  <c r="V197" i="33" a="1"/>
  <c r="V197" i="33" s="1"/>
  <c r="U197" i="33" a="1"/>
  <c r="U197" i="33" s="1"/>
  <c r="T197" i="33" a="1"/>
  <c r="T197" i="33" s="1"/>
  <c r="S197" i="33" a="1"/>
  <c r="S197" i="33" s="1"/>
  <c r="R197" i="33" a="1"/>
  <c r="R197" i="33" s="1"/>
  <c r="Q197" i="33" a="1"/>
  <c r="Q197" i="33" s="1"/>
  <c r="P197" i="33" a="1"/>
  <c r="P197" i="33" s="1"/>
  <c r="O197" i="33" a="1"/>
  <c r="O197" i="33" s="1"/>
  <c r="N197" i="33" a="1"/>
  <c r="N197" i="33" s="1"/>
  <c r="AB196" i="33" a="1"/>
  <c r="AB196" i="33" s="1"/>
  <c r="AA196" i="33" a="1"/>
  <c r="AA196" i="33" s="1"/>
  <c r="Z196" i="33" a="1"/>
  <c r="Z196" i="33" s="1"/>
  <c r="Y196" i="33" a="1"/>
  <c r="Y196" i="33" s="1"/>
  <c r="W196" i="33" a="1"/>
  <c r="W196" i="33" s="1"/>
  <c r="X196" i="33" s="1"/>
  <c r="V196" i="33" a="1"/>
  <c r="V196" i="33" s="1"/>
  <c r="U196" i="33" a="1"/>
  <c r="U196" i="33" s="1"/>
  <c r="T196" i="33" a="1"/>
  <c r="T196" i="33" s="1"/>
  <c r="S196" i="33" a="1"/>
  <c r="S196" i="33" s="1"/>
  <c r="R196" i="33" a="1"/>
  <c r="R196" i="33" s="1"/>
  <c r="Q196" i="33" a="1"/>
  <c r="Q196" i="33" s="1"/>
  <c r="P196" i="33" a="1"/>
  <c r="P196" i="33" s="1"/>
  <c r="O196" i="33" a="1"/>
  <c r="O196" i="33" s="1"/>
  <c r="N196" i="33" a="1"/>
  <c r="N196" i="33" s="1"/>
  <c r="AB195" i="33" a="1"/>
  <c r="AB195" i="33" s="1"/>
  <c r="AA195" i="33" a="1"/>
  <c r="AA195" i="33" s="1"/>
  <c r="Z195" i="33" a="1"/>
  <c r="Z195" i="33" s="1"/>
  <c r="Y195" i="33" a="1"/>
  <c r="Y195" i="33" s="1"/>
  <c r="W195" i="33" a="1"/>
  <c r="W195" i="33" s="1"/>
  <c r="X195" i="33" s="1"/>
  <c r="V195" i="33" a="1"/>
  <c r="V195" i="33" s="1"/>
  <c r="U195" i="33" a="1"/>
  <c r="U195" i="33" s="1"/>
  <c r="T195" i="33" a="1"/>
  <c r="T195" i="33" s="1"/>
  <c r="S195" i="33" a="1"/>
  <c r="S195" i="33" s="1"/>
  <c r="R195" i="33" a="1"/>
  <c r="R195" i="33" s="1"/>
  <c r="Q195" i="33" a="1"/>
  <c r="Q195" i="33" s="1"/>
  <c r="P195" i="33" a="1"/>
  <c r="P195" i="33" s="1"/>
  <c r="O195" i="33" a="1"/>
  <c r="O195" i="33" s="1"/>
  <c r="N195" i="33" a="1"/>
  <c r="N195" i="33" s="1"/>
  <c r="AB194" i="33" a="1"/>
  <c r="AB194" i="33" s="1"/>
  <c r="AA194" i="33" a="1"/>
  <c r="AA194" i="33" s="1"/>
  <c r="Z194" i="33" a="1"/>
  <c r="Z194" i="33" s="1"/>
  <c r="Y194" i="33" a="1"/>
  <c r="Y194" i="33" s="1"/>
  <c r="W194" i="33" a="1"/>
  <c r="W194" i="33" s="1"/>
  <c r="X194" i="33" s="1"/>
  <c r="V194" i="33" a="1"/>
  <c r="V194" i="33" s="1"/>
  <c r="U194" i="33" a="1"/>
  <c r="U194" i="33" s="1"/>
  <c r="T194" i="33" a="1"/>
  <c r="T194" i="33" s="1"/>
  <c r="S194" i="33" a="1"/>
  <c r="S194" i="33" s="1"/>
  <c r="R194" i="33" a="1"/>
  <c r="R194" i="33" s="1"/>
  <c r="Q194" i="33" a="1"/>
  <c r="Q194" i="33" s="1"/>
  <c r="P194" i="33" a="1"/>
  <c r="P194" i="33" s="1"/>
  <c r="O194" i="33" a="1"/>
  <c r="O194" i="33" s="1"/>
  <c r="N194" i="33" a="1"/>
  <c r="N194" i="33" s="1"/>
  <c r="AB193" i="33" a="1"/>
  <c r="AB193" i="33" s="1"/>
  <c r="AA193" i="33" a="1"/>
  <c r="AA193" i="33" s="1"/>
  <c r="Z193" i="33" a="1"/>
  <c r="Z193" i="33" s="1"/>
  <c r="Y193" i="33" a="1"/>
  <c r="Y193" i="33" s="1"/>
  <c r="W193" i="33" a="1"/>
  <c r="W193" i="33" s="1"/>
  <c r="X193" i="33" s="1"/>
  <c r="V193" i="33" a="1"/>
  <c r="V193" i="33" s="1"/>
  <c r="U193" i="33" a="1"/>
  <c r="U193" i="33" s="1"/>
  <c r="T193" i="33" a="1"/>
  <c r="T193" i="33" s="1"/>
  <c r="S193" i="33" a="1"/>
  <c r="S193" i="33" s="1"/>
  <c r="R193" i="33" a="1"/>
  <c r="R193" i="33" s="1"/>
  <c r="Q193" i="33" a="1"/>
  <c r="Q193" i="33" s="1"/>
  <c r="P193" i="33" a="1"/>
  <c r="P193" i="33" s="1"/>
  <c r="O193" i="33" a="1"/>
  <c r="O193" i="33" s="1"/>
  <c r="N193" i="33" a="1"/>
  <c r="N193" i="33" s="1"/>
  <c r="AB192" i="33" a="1"/>
  <c r="AB192" i="33" s="1"/>
  <c r="AA192" i="33" a="1"/>
  <c r="AA192" i="33" s="1"/>
  <c r="Z192" i="33" a="1"/>
  <c r="Z192" i="33" s="1"/>
  <c r="Y192" i="33" a="1"/>
  <c r="Y192" i="33" s="1"/>
  <c r="W192" i="33" a="1"/>
  <c r="W192" i="33" s="1"/>
  <c r="X192" i="33" s="1"/>
  <c r="V192" i="33" a="1"/>
  <c r="V192" i="33" s="1"/>
  <c r="U192" i="33" a="1"/>
  <c r="U192" i="33" s="1"/>
  <c r="T192" i="33" a="1"/>
  <c r="T192" i="33" s="1"/>
  <c r="S192" i="33" a="1"/>
  <c r="S192" i="33" s="1"/>
  <c r="R192" i="33" a="1"/>
  <c r="R192" i="33" s="1"/>
  <c r="Q192" i="33" a="1"/>
  <c r="Q192" i="33" s="1"/>
  <c r="P192" i="33" a="1"/>
  <c r="P192" i="33" s="1"/>
  <c r="O192" i="33" a="1"/>
  <c r="O192" i="33" s="1"/>
  <c r="N192" i="33" a="1"/>
  <c r="N192" i="33" s="1"/>
  <c r="AB191" i="33" a="1"/>
  <c r="AB191" i="33" s="1"/>
  <c r="AA191" i="33" a="1"/>
  <c r="AA191" i="33" s="1"/>
  <c r="Z191" i="33" a="1"/>
  <c r="Z191" i="33" s="1"/>
  <c r="Y191" i="33" a="1"/>
  <c r="Y191" i="33" s="1"/>
  <c r="W191" i="33" a="1"/>
  <c r="W191" i="33" s="1"/>
  <c r="X191" i="33" s="1"/>
  <c r="V191" i="33" a="1"/>
  <c r="V191" i="33" s="1"/>
  <c r="U191" i="33" a="1"/>
  <c r="U191" i="33" s="1"/>
  <c r="T191" i="33" a="1"/>
  <c r="T191" i="33" s="1"/>
  <c r="S191" i="33" a="1"/>
  <c r="S191" i="33" s="1"/>
  <c r="R191" i="33" a="1"/>
  <c r="R191" i="33" s="1"/>
  <c r="Q191" i="33" a="1"/>
  <c r="Q191" i="33" s="1"/>
  <c r="P191" i="33" a="1"/>
  <c r="P191" i="33" s="1"/>
  <c r="O191" i="33" a="1"/>
  <c r="O191" i="33" s="1"/>
  <c r="N191" i="33" a="1"/>
  <c r="N191" i="33" s="1"/>
  <c r="AB190" i="33" a="1"/>
  <c r="AB190" i="33" s="1"/>
  <c r="AA190" i="33" a="1"/>
  <c r="AA190" i="33" s="1"/>
  <c r="Z190" i="33" a="1"/>
  <c r="Z190" i="33" s="1"/>
  <c r="Y190" i="33" a="1"/>
  <c r="Y190" i="33" s="1"/>
  <c r="W190" i="33" a="1"/>
  <c r="W190" i="33" s="1"/>
  <c r="X190" i="33" s="1"/>
  <c r="V190" i="33" a="1"/>
  <c r="V190" i="33" s="1"/>
  <c r="U190" i="33" a="1"/>
  <c r="U190" i="33" s="1"/>
  <c r="T190" i="33" a="1"/>
  <c r="T190" i="33" s="1"/>
  <c r="S190" i="33" a="1"/>
  <c r="S190" i="33" s="1"/>
  <c r="R190" i="33" a="1"/>
  <c r="R190" i="33" s="1"/>
  <c r="Q190" i="33" a="1"/>
  <c r="Q190" i="33" s="1"/>
  <c r="P190" i="33" a="1"/>
  <c r="P190" i="33" s="1"/>
  <c r="O190" i="33" a="1"/>
  <c r="O190" i="33" s="1"/>
  <c r="N190" i="33" a="1"/>
  <c r="N190" i="33" s="1"/>
  <c r="AB189" i="33" a="1"/>
  <c r="AB189" i="33" s="1"/>
  <c r="AA189" i="33" a="1"/>
  <c r="AA189" i="33" s="1"/>
  <c r="Z189" i="33" a="1"/>
  <c r="Z189" i="33" s="1"/>
  <c r="Y189" i="33" a="1"/>
  <c r="Y189" i="33" s="1"/>
  <c r="W189" i="33" a="1"/>
  <c r="W189" i="33" s="1"/>
  <c r="X189" i="33" s="1"/>
  <c r="V189" i="33" a="1"/>
  <c r="V189" i="33" s="1"/>
  <c r="U189" i="33" a="1"/>
  <c r="U189" i="33" s="1"/>
  <c r="T189" i="33" a="1"/>
  <c r="T189" i="33" s="1"/>
  <c r="S189" i="33" a="1"/>
  <c r="S189" i="33" s="1"/>
  <c r="R189" i="33" a="1"/>
  <c r="R189" i="33" s="1"/>
  <c r="Q189" i="33" a="1"/>
  <c r="Q189" i="33" s="1"/>
  <c r="P189" i="33" a="1"/>
  <c r="P189" i="33" s="1"/>
  <c r="O189" i="33" a="1"/>
  <c r="O189" i="33" s="1"/>
  <c r="N189" i="33" a="1"/>
  <c r="N189" i="33" s="1"/>
  <c r="AB188" i="33" a="1"/>
  <c r="AB188" i="33" s="1"/>
  <c r="AA188" i="33" a="1"/>
  <c r="AA188" i="33" s="1"/>
  <c r="Z188" i="33" a="1"/>
  <c r="Z188" i="33" s="1"/>
  <c r="Y188" i="33" a="1"/>
  <c r="Y188" i="33" s="1"/>
  <c r="W188" i="33" a="1"/>
  <c r="W188" i="33" s="1"/>
  <c r="X188" i="33" s="1"/>
  <c r="V188" i="33" a="1"/>
  <c r="V188" i="33" s="1"/>
  <c r="U188" i="33" a="1"/>
  <c r="U188" i="33" s="1"/>
  <c r="T188" i="33" a="1"/>
  <c r="T188" i="33" s="1"/>
  <c r="S188" i="33" a="1"/>
  <c r="S188" i="33" s="1"/>
  <c r="R188" i="33" a="1"/>
  <c r="R188" i="33" s="1"/>
  <c r="Q188" i="33" a="1"/>
  <c r="Q188" i="33" s="1"/>
  <c r="P188" i="33" a="1"/>
  <c r="P188" i="33" s="1"/>
  <c r="O188" i="33" a="1"/>
  <c r="O188" i="33" s="1"/>
  <c r="N188" i="33" a="1"/>
  <c r="N188" i="33" s="1"/>
  <c r="AB187" i="33" a="1"/>
  <c r="AB187" i="33" s="1"/>
  <c r="AA187" i="33" a="1"/>
  <c r="AA187" i="33" s="1"/>
  <c r="Z187" i="33" a="1"/>
  <c r="Z187" i="33" s="1"/>
  <c r="Y187" i="33" a="1"/>
  <c r="Y187" i="33" s="1"/>
  <c r="W187" i="33" a="1"/>
  <c r="W187" i="33" s="1"/>
  <c r="X187" i="33" s="1"/>
  <c r="V187" i="33" a="1"/>
  <c r="V187" i="33" s="1"/>
  <c r="U187" i="33" a="1"/>
  <c r="U187" i="33" s="1"/>
  <c r="T187" i="33" a="1"/>
  <c r="T187" i="33" s="1"/>
  <c r="S187" i="33" a="1"/>
  <c r="S187" i="33" s="1"/>
  <c r="R187" i="33" a="1"/>
  <c r="R187" i="33" s="1"/>
  <c r="Q187" i="33" a="1"/>
  <c r="Q187" i="33" s="1"/>
  <c r="P187" i="33" a="1"/>
  <c r="P187" i="33" s="1"/>
  <c r="O187" i="33" a="1"/>
  <c r="O187" i="33" s="1"/>
  <c r="N187" i="33" a="1"/>
  <c r="N187" i="33" s="1"/>
  <c r="AB186" i="33" a="1"/>
  <c r="AB186" i="33" s="1"/>
  <c r="AA186" i="33" a="1"/>
  <c r="AA186" i="33" s="1"/>
  <c r="Z186" i="33" a="1"/>
  <c r="Z186" i="33" s="1"/>
  <c r="Y186" i="33" a="1"/>
  <c r="Y186" i="33" s="1"/>
  <c r="W186" i="33" a="1"/>
  <c r="W186" i="33" s="1"/>
  <c r="X186" i="33" s="1"/>
  <c r="V186" i="33" a="1"/>
  <c r="V186" i="33" s="1"/>
  <c r="U186" i="33" a="1"/>
  <c r="U186" i="33" s="1"/>
  <c r="T186" i="33" a="1"/>
  <c r="T186" i="33" s="1"/>
  <c r="S186" i="33" a="1"/>
  <c r="S186" i="33" s="1"/>
  <c r="R186" i="33" a="1"/>
  <c r="R186" i="33" s="1"/>
  <c r="Q186" i="33" a="1"/>
  <c r="Q186" i="33" s="1"/>
  <c r="P186" i="33" a="1"/>
  <c r="P186" i="33" s="1"/>
  <c r="O186" i="33" a="1"/>
  <c r="O186" i="33" s="1"/>
  <c r="N186" i="33" a="1"/>
  <c r="N186" i="33" s="1"/>
  <c r="AB185" i="33" a="1"/>
  <c r="AB185" i="33" s="1"/>
  <c r="AA185" i="33" a="1"/>
  <c r="AA185" i="33" s="1"/>
  <c r="Z185" i="33" a="1"/>
  <c r="Z185" i="33" s="1"/>
  <c r="Y185" i="33" a="1"/>
  <c r="Y185" i="33" s="1"/>
  <c r="W185" i="33" a="1"/>
  <c r="W185" i="33" s="1"/>
  <c r="X185" i="33" s="1"/>
  <c r="V185" i="33" a="1"/>
  <c r="V185" i="33" s="1"/>
  <c r="U185" i="33" a="1"/>
  <c r="U185" i="33" s="1"/>
  <c r="T185" i="33" a="1"/>
  <c r="T185" i="33" s="1"/>
  <c r="S185" i="33" a="1"/>
  <c r="S185" i="33" s="1"/>
  <c r="R185" i="33" a="1"/>
  <c r="R185" i="33" s="1"/>
  <c r="Q185" i="33" a="1"/>
  <c r="Q185" i="33" s="1"/>
  <c r="P185" i="33" a="1"/>
  <c r="P185" i="33" s="1"/>
  <c r="O185" i="33" a="1"/>
  <c r="O185" i="33" s="1"/>
  <c r="N185" i="33" a="1"/>
  <c r="N185" i="33" s="1"/>
  <c r="AB184" i="33" a="1"/>
  <c r="AB184" i="33" s="1"/>
  <c r="AA184" i="33" a="1"/>
  <c r="AA184" i="33" s="1"/>
  <c r="Z184" i="33" a="1"/>
  <c r="Z184" i="33" s="1"/>
  <c r="Y184" i="33" a="1"/>
  <c r="Y184" i="33" s="1"/>
  <c r="W184" i="33" a="1"/>
  <c r="W184" i="33" s="1"/>
  <c r="X184" i="33" s="1"/>
  <c r="V184" i="33" a="1"/>
  <c r="V184" i="33" s="1"/>
  <c r="U184" i="33" a="1"/>
  <c r="U184" i="33" s="1"/>
  <c r="T184" i="33" a="1"/>
  <c r="T184" i="33" s="1"/>
  <c r="S184" i="33" a="1"/>
  <c r="S184" i="33" s="1"/>
  <c r="R184" i="33" a="1"/>
  <c r="R184" i="33" s="1"/>
  <c r="Q184" i="33" a="1"/>
  <c r="Q184" i="33" s="1"/>
  <c r="P184" i="33" a="1"/>
  <c r="P184" i="33" s="1"/>
  <c r="O184" i="33" a="1"/>
  <c r="O184" i="33" s="1"/>
  <c r="N184" i="33" a="1"/>
  <c r="N184" i="33" s="1"/>
  <c r="AB183" i="33" a="1"/>
  <c r="AB183" i="33" s="1"/>
  <c r="AA183" i="33" a="1"/>
  <c r="AA183" i="33" s="1"/>
  <c r="Z183" i="33" a="1"/>
  <c r="Z183" i="33" s="1"/>
  <c r="Y183" i="33" a="1"/>
  <c r="Y183" i="33" s="1"/>
  <c r="W183" i="33" a="1"/>
  <c r="W183" i="33" s="1"/>
  <c r="X183" i="33" s="1"/>
  <c r="V183" i="33" a="1"/>
  <c r="V183" i="33" s="1"/>
  <c r="U183" i="33" a="1"/>
  <c r="U183" i="33" s="1"/>
  <c r="T183" i="33" a="1"/>
  <c r="T183" i="33" s="1"/>
  <c r="S183" i="33" a="1"/>
  <c r="S183" i="33" s="1"/>
  <c r="R183" i="33" a="1"/>
  <c r="R183" i="33" s="1"/>
  <c r="Q183" i="33" a="1"/>
  <c r="Q183" i="33" s="1"/>
  <c r="P183" i="33" a="1"/>
  <c r="P183" i="33" s="1"/>
  <c r="O183" i="33" a="1"/>
  <c r="O183" i="33" s="1"/>
  <c r="N183" i="33" a="1"/>
  <c r="N183" i="33" s="1"/>
  <c r="AB182" i="33" a="1"/>
  <c r="AB182" i="33" s="1"/>
  <c r="AA182" i="33" a="1"/>
  <c r="AA182" i="33" s="1"/>
  <c r="Z182" i="33" a="1"/>
  <c r="Z182" i="33" s="1"/>
  <c r="Y182" i="33" a="1"/>
  <c r="Y182" i="33" s="1"/>
  <c r="W182" i="33" a="1"/>
  <c r="W182" i="33" s="1"/>
  <c r="X182" i="33" s="1"/>
  <c r="V182" i="33" a="1"/>
  <c r="V182" i="33" s="1"/>
  <c r="U182" i="33" a="1"/>
  <c r="U182" i="33" s="1"/>
  <c r="T182" i="33" a="1"/>
  <c r="T182" i="33" s="1"/>
  <c r="S182" i="33" a="1"/>
  <c r="S182" i="33" s="1"/>
  <c r="R182" i="33" a="1"/>
  <c r="R182" i="33" s="1"/>
  <c r="Q182" i="33" a="1"/>
  <c r="Q182" i="33" s="1"/>
  <c r="P182" i="33" a="1"/>
  <c r="P182" i="33" s="1"/>
  <c r="O182" i="33" a="1"/>
  <c r="O182" i="33" s="1"/>
  <c r="N182" i="33" a="1"/>
  <c r="N182" i="33" s="1"/>
  <c r="AB181" i="33" a="1"/>
  <c r="AB181" i="33" s="1"/>
  <c r="AA181" i="33" a="1"/>
  <c r="AA181" i="33" s="1"/>
  <c r="Z181" i="33" a="1"/>
  <c r="Z181" i="33" s="1"/>
  <c r="Y181" i="33" a="1"/>
  <c r="Y181" i="33" s="1"/>
  <c r="W181" i="33" a="1"/>
  <c r="W181" i="33" s="1"/>
  <c r="X181" i="33" s="1"/>
  <c r="V181" i="33" a="1"/>
  <c r="V181" i="33" s="1"/>
  <c r="U181" i="33" a="1"/>
  <c r="U181" i="33" s="1"/>
  <c r="T181" i="33" a="1"/>
  <c r="T181" i="33" s="1"/>
  <c r="S181" i="33" a="1"/>
  <c r="S181" i="33" s="1"/>
  <c r="R181" i="33" a="1"/>
  <c r="R181" i="33" s="1"/>
  <c r="Q181" i="33" a="1"/>
  <c r="Q181" i="33" s="1"/>
  <c r="P181" i="33" a="1"/>
  <c r="P181" i="33" s="1"/>
  <c r="O181" i="33" a="1"/>
  <c r="O181" i="33" s="1"/>
  <c r="N181" i="33" a="1"/>
  <c r="N181" i="33" s="1"/>
  <c r="AB180" i="33" a="1"/>
  <c r="AB180" i="33" s="1"/>
  <c r="AA180" i="33" a="1"/>
  <c r="AA180" i="33" s="1"/>
  <c r="Z180" i="33" a="1"/>
  <c r="Z180" i="33" s="1"/>
  <c r="Y180" i="33" a="1"/>
  <c r="Y180" i="33" s="1"/>
  <c r="W180" i="33" a="1"/>
  <c r="W180" i="33" s="1"/>
  <c r="X180" i="33" s="1"/>
  <c r="V180" i="33" a="1"/>
  <c r="V180" i="33" s="1"/>
  <c r="U180" i="33" a="1"/>
  <c r="U180" i="33" s="1"/>
  <c r="T180" i="33" a="1"/>
  <c r="T180" i="33" s="1"/>
  <c r="S180" i="33" a="1"/>
  <c r="S180" i="33" s="1"/>
  <c r="R180" i="33" a="1"/>
  <c r="R180" i="33" s="1"/>
  <c r="Q180" i="33" a="1"/>
  <c r="Q180" i="33" s="1"/>
  <c r="P180" i="33" a="1"/>
  <c r="P180" i="33" s="1"/>
  <c r="O180" i="33" a="1"/>
  <c r="O180" i="33" s="1"/>
  <c r="N180" i="33" a="1"/>
  <c r="N180" i="33" s="1"/>
  <c r="AB179" i="33" a="1"/>
  <c r="AB179" i="33" s="1"/>
  <c r="AA179" i="33" a="1"/>
  <c r="AA179" i="33" s="1"/>
  <c r="Z179" i="33" a="1"/>
  <c r="Z179" i="33" s="1"/>
  <c r="Y179" i="33" a="1"/>
  <c r="Y179" i="33" s="1"/>
  <c r="W179" i="33" a="1"/>
  <c r="W179" i="33" s="1"/>
  <c r="X179" i="33" s="1"/>
  <c r="V179" i="33" a="1"/>
  <c r="V179" i="33" s="1"/>
  <c r="U179" i="33" a="1"/>
  <c r="U179" i="33" s="1"/>
  <c r="T179" i="33" a="1"/>
  <c r="T179" i="33" s="1"/>
  <c r="S179" i="33" a="1"/>
  <c r="S179" i="33" s="1"/>
  <c r="R179" i="33" a="1"/>
  <c r="R179" i="33" s="1"/>
  <c r="Q179" i="33" a="1"/>
  <c r="Q179" i="33" s="1"/>
  <c r="P179" i="33" a="1"/>
  <c r="P179" i="33" s="1"/>
  <c r="O179" i="33" a="1"/>
  <c r="O179" i="33" s="1"/>
  <c r="N179" i="33" a="1"/>
  <c r="N179" i="33" s="1"/>
  <c r="AB178" i="33" a="1"/>
  <c r="AB178" i="33" s="1"/>
  <c r="AA178" i="33" a="1"/>
  <c r="AA178" i="33" s="1"/>
  <c r="Z178" i="33" a="1"/>
  <c r="Z178" i="33" s="1"/>
  <c r="Y178" i="33" a="1"/>
  <c r="Y178" i="33" s="1"/>
  <c r="W178" i="33" a="1"/>
  <c r="W178" i="33" s="1"/>
  <c r="X178" i="33" s="1"/>
  <c r="V178" i="33" a="1"/>
  <c r="V178" i="33" s="1"/>
  <c r="U178" i="33" a="1"/>
  <c r="U178" i="33" s="1"/>
  <c r="T178" i="33" a="1"/>
  <c r="T178" i="33" s="1"/>
  <c r="S178" i="33" a="1"/>
  <c r="S178" i="33" s="1"/>
  <c r="R178" i="33" a="1"/>
  <c r="R178" i="33" s="1"/>
  <c r="Q178" i="33" a="1"/>
  <c r="Q178" i="33" s="1"/>
  <c r="P178" i="33" a="1"/>
  <c r="P178" i="33" s="1"/>
  <c r="O178" i="33" a="1"/>
  <c r="O178" i="33" s="1"/>
  <c r="N178" i="33" a="1"/>
  <c r="N178" i="33" s="1"/>
  <c r="AB177" i="33" a="1"/>
  <c r="AB177" i="33" s="1"/>
  <c r="AA177" i="33" a="1"/>
  <c r="AA177" i="33" s="1"/>
  <c r="Z177" i="33" a="1"/>
  <c r="Z177" i="33" s="1"/>
  <c r="Y177" i="33" a="1"/>
  <c r="Y177" i="33" s="1"/>
  <c r="W177" i="33" a="1"/>
  <c r="W177" i="33" s="1"/>
  <c r="X177" i="33" s="1"/>
  <c r="V177" i="33" a="1"/>
  <c r="V177" i="33" s="1"/>
  <c r="U177" i="33" a="1"/>
  <c r="U177" i="33" s="1"/>
  <c r="T177" i="33" a="1"/>
  <c r="T177" i="33" s="1"/>
  <c r="S177" i="33" a="1"/>
  <c r="S177" i="33" s="1"/>
  <c r="R177" i="33" a="1"/>
  <c r="R177" i="33" s="1"/>
  <c r="Q177" i="33" a="1"/>
  <c r="Q177" i="33" s="1"/>
  <c r="P177" i="33" a="1"/>
  <c r="P177" i="33" s="1"/>
  <c r="O177" i="33" a="1"/>
  <c r="O177" i="33" s="1"/>
  <c r="N177" i="33" a="1"/>
  <c r="N177" i="33" s="1"/>
  <c r="AB176" i="33" a="1"/>
  <c r="AB176" i="33" s="1"/>
  <c r="AA176" i="33" a="1"/>
  <c r="AA176" i="33" s="1"/>
  <c r="Z176" i="33" a="1"/>
  <c r="Z176" i="33" s="1"/>
  <c r="Y176" i="33" a="1"/>
  <c r="Y176" i="33" s="1"/>
  <c r="W176" i="33" a="1"/>
  <c r="W176" i="33" s="1"/>
  <c r="X176" i="33" s="1"/>
  <c r="V176" i="33" a="1"/>
  <c r="V176" i="33" s="1"/>
  <c r="U176" i="33" a="1"/>
  <c r="U176" i="33" s="1"/>
  <c r="T176" i="33" a="1"/>
  <c r="T176" i="33" s="1"/>
  <c r="S176" i="33" a="1"/>
  <c r="S176" i="33" s="1"/>
  <c r="R176" i="33" a="1"/>
  <c r="R176" i="33" s="1"/>
  <c r="Q176" i="33" a="1"/>
  <c r="Q176" i="33" s="1"/>
  <c r="P176" i="33" a="1"/>
  <c r="P176" i="33" s="1"/>
  <c r="O176" i="33" a="1"/>
  <c r="O176" i="33" s="1"/>
  <c r="N176" i="33" a="1"/>
  <c r="N176" i="33" s="1"/>
  <c r="AB175" i="33" a="1"/>
  <c r="AB175" i="33" s="1"/>
  <c r="AA175" i="33" a="1"/>
  <c r="AA175" i="33" s="1"/>
  <c r="Z175" i="33" a="1"/>
  <c r="Z175" i="33" s="1"/>
  <c r="Y175" i="33" a="1"/>
  <c r="Y175" i="33" s="1"/>
  <c r="W175" i="33" a="1"/>
  <c r="W175" i="33" s="1"/>
  <c r="X175" i="33" s="1"/>
  <c r="V175" i="33" a="1"/>
  <c r="V175" i="33" s="1"/>
  <c r="U175" i="33" a="1"/>
  <c r="U175" i="33" s="1"/>
  <c r="T175" i="33" a="1"/>
  <c r="T175" i="33" s="1"/>
  <c r="S175" i="33" a="1"/>
  <c r="S175" i="33" s="1"/>
  <c r="R175" i="33" a="1"/>
  <c r="R175" i="33" s="1"/>
  <c r="Q175" i="33" a="1"/>
  <c r="Q175" i="33" s="1"/>
  <c r="P175" i="33" a="1"/>
  <c r="P175" i="33" s="1"/>
  <c r="O175" i="33" a="1"/>
  <c r="O175" i="33" s="1"/>
  <c r="N175" i="33" a="1"/>
  <c r="N175" i="33" s="1"/>
  <c r="AB174" i="33" a="1"/>
  <c r="AB174" i="33" s="1"/>
  <c r="AA174" i="33" a="1"/>
  <c r="AA174" i="33" s="1"/>
  <c r="Z174" i="33" a="1"/>
  <c r="Z174" i="33" s="1"/>
  <c r="Y174" i="33" a="1"/>
  <c r="Y174" i="33" s="1"/>
  <c r="W174" i="33" a="1"/>
  <c r="W174" i="33" s="1"/>
  <c r="X174" i="33" s="1"/>
  <c r="V174" i="33" a="1"/>
  <c r="V174" i="33" s="1"/>
  <c r="U174" i="33" a="1"/>
  <c r="U174" i="33" s="1"/>
  <c r="T174" i="33" a="1"/>
  <c r="T174" i="33" s="1"/>
  <c r="S174" i="33" a="1"/>
  <c r="S174" i="33" s="1"/>
  <c r="R174" i="33" a="1"/>
  <c r="R174" i="33" s="1"/>
  <c r="Q174" i="33" a="1"/>
  <c r="Q174" i="33" s="1"/>
  <c r="P174" i="33" a="1"/>
  <c r="P174" i="33" s="1"/>
  <c r="O174" i="33" a="1"/>
  <c r="O174" i="33" s="1"/>
  <c r="N174" i="33" a="1"/>
  <c r="N174" i="33" s="1"/>
  <c r="AB173" i="33" a="1"/>
  <c r="AB173" i="33" s="1"/>
  <c r="AA173" i="33" a="1"/>
  <c r="AA173" i="33" s="1"/>
  <c r="Z173" i="33" a="1"/>
  <c r="Z173" i="33" s="1"/>
  <c r="Y173" i="33" a="1"/>
  <c r="Y173" i="33" s="1"/>
  <c r="W173" i="33" a="1"/>
  <c r="W173" i="33" s="1"/>
  <c r="X173" i="33" s="1"/>
  <c r="V173" i="33" a="1"/>
  <c r="V173" i="33" s="1"/>
  <c r="U173" i="33" a="1"/>
  <c r="U173" i="33" s="1"/>
  <c r="T173" i="33" a="1"/>
  <c r="T173" i="33" s="1"/>
  <c r="S173" i="33" a="1"/>
  <c r="S173" i="33" s="1"/>
  <c r="R173" i="33" a="1"/>
  <c r="R173" i="33" s="1"/>
  <c r="Q173" i="33" a="1"/>
  <c r="Q173" i="33" s="1"/>
  <c r="P173" i="33" a="1"/>
  <c r="P173" i="33" s="1"/>
  <c r="O173" i="33" a="1"/>
  <c r="O173" i="33" s="1"/>
  <c r="N173" i="33" a="1"/>
  <c r="N173" i="33" s="1"/>
  <c r="AB172" i="33" a="1"/>
  <c r="AB172" i="33" s="1"/>
  <c r="AA172" i="33" a="1"/>
  <c r="AA172" i="33" s="1"/>
  <c r="Z172" i="33" a="1"/>
  <c r="Z172" i="33" s="1"/>
  <c r="Y172" i="33" a="1"/>
  <c r="Y172" i="33" s="1"/>
  <c r="W172" i="33" a="1"/>
  <c r="W172" i="33" s="1"/>
  <c r="X172" i="33" s="1"/>
  <c r="V172" i="33" a="1"/>
  <c r="V172" i="33" s="1"/>
  <c r="U172" i="33" a="1"/>
  <c r="U172" i="33" s="1"/>
  <c r="T172" i="33" a="1"/>
  <c r="T172" i="33" s="1"/>
  <c r="S172" i="33" a="1"/>
  <c r="S172" i="33" s="1"/>
  <c r="R172" i="33" a="1"/>
  <c r="R172" i="33" s="1"/>
  <c r="Q172" i="33" a="1"/>
  <c r="Q172" i="33" s="1"/>
  <c r="P172" i="33" a="1"/>
  <c r="P172" i="33" s="1"/>
  <c r="O172" i="33" a="1"/>
  <c r="O172" i="33" s="1"/>
  <c r="N172" i="33" a="1"/>
  <c r="N172" i="33" s="1"/>
  <c r="AB171" i="33" a="1"/>
  <c r="AB171" i="33" s="1"/>
  <c r="AA171" i="33" a="1"/>
  <c r="AA171" i="33" s="1"/>
  <c r="Z171" i="33" a="1"/>
  <c r="Z171" i="33" s="1"/>
  <c r="Y171" i="33" a="1"/>
  <c r="Y171" i="33" s="1"/>
  <c r="W171" i="33" a="1"/>
  <c r="W171" i="33" s="1"/>
  <c r="X171" i="33" s="1"/>
  <c r="V171" i="33" a="1"/>
  <c r="V171" i="33" s="1"/>
  <c r="U171" i="33" a="1"/>
  <c r="U171" i="33" s="1"/>
  <c r="T171" i="33" a="1"/>
  <c r="T171" i="33" s="1"/>
  <c r="S171" i="33" a="1"/>
  <c r="S171" i="33" s="1"/>
  <c r="R171" i="33" a="1"/>
  <c r="R171" i="33" s="1"/>
  <c r="Q171" i="33" a="1"/>
  <c r="Q171" i="33" s="1"/>
  <c r="P171" i="33" a="1"/>
  <c r="P171" i="33" s="1"/>
  <c r="O171" i="33" a="1"/>
  <c r="O171" i="33" s="1"/>
  <c r="N171" i="33" a="1"/>
  <c r="N171" i="33" s="1"/>
  <c r="AB170" i="33" a="1"/>
  <c r="AB170" i="33" s="1"/>
  <c r="AA170" i="33" a="1"/>
  <c r="AA170" i="33" s="1"/>
  <c r="Z170" i="33" a="1"/>
  <c r="Z170" i="33" s="1"/>
  <c r="Y170" i="33" a="1"/>
  <c r="Y170" i="33" s="1"/>
  <c r="W170" i="33" a="1"/>
  <c r="W170" i="33" s="1"/>
  <c r="X170" i="33" s="1"/>
  <c r="V170" i="33" a="1"/>
  <c r="V170" i="33" s="1"/>
  <c r="U170" i="33" a="1"/>
  <c r="U170" i="33" s="1"/>
  <c r="T170" i="33" a="1"/>
  <c r="T170" i="33" s="1"/>
  <c r="S170" i="33" a="1"/>
  <c r="S170" i="33" s="1"/>
  <c r="R170" i="33" a="1"/>
  <c r="R170" i="33" s="1"/>
  <c r="Q170" i="33" a="1"/>
  <c r="Q170" i="33" s="1"/>
  <c r="P170" i="33" a="1"/>
  <c r="P170" i="33" s="1"/>
  <c r="O170" i="33" a="1"/>
  <c r="O170" i="33" s="1"/>
  <c r="N170" i="33" a="1"/>
  <c r="N170" i="33" s="1"/>
  <c r="AB169" i="33" a="1"/>
  <c r="AB169" i="33" s="1"/>
  <c r="AA169" i="33" a="1"/>
  <c r="AA169" i="33" s="1"/>
  <c r="Z169" i="33" a="1"/>
  <c r="Z169" i="33" s="1"/>
  <c r="Y169" i="33" a="1"/>
  <c r="Y169" i="33" s="1"/>
  <c r="W169" i="33" a="1"/>
  <c r="W169" i="33" s="1"/>
  <c r="X169" i="33" s="1"/>
  <c r="V169" i="33" a="1"/>
  <c r="V169" i="33" s="1"/>
  <c r="U169" i="33" a="1"/>
  <c r="U169" i="33" s="1"/>
  <c r="T169" i="33" a="1"/>
  <c r="T169" i="33" s="1"/>
  <c r="S169" i="33" a="1"/>
  <c r="S169" i="33" s="1"/>
  <c r="R169" i="33" a="1"/>
  <c r="R169" i="33" s="1"/>
  <c r="Q169" i="33" a="1"/>
  <c r="Q169" i="33" s="1"/>
  <c r="P169" i="33" a="1"/>
  <c r="P169" i="33" s="1"/>
  <c r="O169" i="33" a="1"/>
  <c r="O169" i="33" s="1"/>
  <c r="N169" i="33" a="1"/>
  <c r="N169" i="33" s="1"/>
  <c r="AB168" i="33" a="1"/>
  <c r="AB168" i="33" s="1"/>
  <c r="AA168" i="33" a="1"/>
  <c r="AA168" i="33" s="1"/>
  <c r="Z168" i="33" a="1"/>
  <c r="Z168" i="33" s="1"/>
  <c r="Y168" i="33" a="1"/>
  <c r="Y168" i="33" s="1"/>
  <c r="W168" i="33" a="1"/>
  <c r="W168" i="33" s="1"/>
  <c r="X168" i="33" s="1"/>
  <c r="V168" i="33" a="1"/>
  <c r="V168" i="33" s="1"/>
  <c r="U168" i="33" a="1"/>
  <c r="U168" i="33" s="1"/>
  <c r="T168" i="33" a="1"/>
  <c r="T168" i="33" s="1"/>
  <c r="S168" i="33" a="1"/>
  <c r="S168" i="33" s="1"/>
  <c r="R168" i="33" a="1"/>
  <c r="R168" i="33" s="1"/>
  <c r="Q168" i="33" a="1"/>
  <c r="Q168" i="33" s="1"/>
  <c r="P168" i="33" a="1"/>
  <c r="P168" i="33" s="1"/>
  <c r="O168" i="33" a="1"/>
  <c r="O168" i="33" s="1"/>
  <c r="N168" i="33" a="1"/>
  <c r="N168" i="33" s="1"/>
  <c r="AB167" i="33" a="1"/>
  <c r="AB167" i="33" s="1"/>
  <c r="AA167" i="33" a="1"/>
  <c r="AA167" i="33" s="1"/>
  <c r="Z167" i="33" a="1"/>
  <c r="Z167" i="33" s="1"/>
  <c r="Y167" i="33" a="1"/>
  <c r="Y167" i="33" s="1"/>
  <c r="W167" i="33" a="1"/>
  <c r="W167" i="33" s="1"/>
  <c r="X167" i="33" s="1"/>
  <c r="V167" i="33" a="1"/>
  <c r="V167" i="33" s="1"/>
  <c r="U167" i="33" a="1"/>
  <c r="U167" i="33" s="1"/>
  <c r="T167" i="33" a="1"/>
  <c r="T167" i="33" s="1"/>
  <c r="S167" i="33" a="1"/>
  <c r="S167" i="33" s="1"/>
  <c r="R167" i="33" a="1"/>
  <c r="R167" i="33" s="1"/>
  <c r="Q167" i="33" a="1"/>
  <c r="Q167" i="33" s="1"/>
  <c r="P167" i="33" a="1"/>
  <c r="P167" i="33" s="1"/>
  <c r="O167" i="33" a="1"/>
  <c r="O167" i="33" s="1"/>
  <c r="N167" i="33" a="1"/>
  <c r="N167" i="33" s="1"/>
  <c r="AB166" i="33" a="1"/>
  <c r="AB166" i="33" s="1"/>
  <c r="AA166" i="33" a="1"/>
  <c r="AA166" i="33" s="1"/>
  <c r="Z166" i="33" a="1"/>
  <c r="Z166" i="33" s="1"/>
  <c r="Y166" i="33" a="1"/>
  <c r="Y166" i="33" s="1"/>
  <c r="W166" i="33" a="1"/>
  <c r="W166" i="33" s="1"/>
  <c r="X166" i="33" s="1"/>
  <c r="V166" i="33" a="1"/>
  <c r="V166" i="33" s="1"/>
  <c r="U166" i="33" a="1"/>
  <c r="U166" i="33" s="1"/>
  <c r="T166" i="33" a="1"/>
  <c r="T166" i="33" s="1"/>
  <c r="S166" i="33" a="1"/>
  <c r="S166" i="33" s="1"/>
  <c r="R166" i="33" a="1"/>
  <c r="R166" i="33" s="1"/>
  <c r="Q166" i="33" a="1"/>
  <c r="Q166" i="33" s="1"/>
  <c r="P166" i="33" a="1"/>
  <c r="P166" i="33" s="1"/>
  <c r="O166" i="33" a="1"/>
  <c r="O166" i="33" s="1"/>
  <c r="N166" i="33" a="1"/>
  <c r="N166" i="33" s="1"/>
  <c r="AB165" i="33" a="1"/>
  <c r="AB165" i="33" s="1"/>
  <c r="AA165" i="33" a="1"/>
  <c r="AA165" i="33" s="1"/>
  <c r="Z165" i="33" a="1"/>
  <c r="Z165" i="33" s="1"/>
  <c r="Y165" i="33" a="1"/>
  <c r="Y165" i="33" s="1"/>
  <c r="W165" i="33" a="1"/>
  <c r="W165" i="33" s="1"/>
  <c r="X165" i="33" s="1"/>
  <c r="V165" i="33" a="1"/>
  <c r="V165" i="33" s="1"/>
  <c r="U165" i="33" a="1"/>
  <c r="U165" i="33" s="1"/>
  <c r="T165" i="33" a="1"/>
  <c r="T165" i="33" s="1"/>
  <c r="S165" i="33" a="1"/>
  <c r="S165" i="33" s="1"/>
  <c r="R165" i="33" a="1"/>
  <c r="R165" i="33" s="1"/>
  <c r="Q165" i="33" a="1"/>
  <c r="Q165" i="33" s="1"/>
  <c r="P165" i="33" a="1"/>
  <c r="P165" i="33" s="1"/>
  <c r="O165" i="33" a="1"/>
  <c r="O165" i="33" s="1"/>
  <c r="N165" i="33" a="1"/>
  <c r="N165" i="33" s="1"/>
  <c r="AB164" i="33" a="1"/>
  <c r="AB164" i="33" s="1"/>
  <c r="AA164" i="33" a="1"/>
  <c r="AA164" i="33" s="1"/>
  <c r="Z164" i="33" a="1"/>
  <c r="Z164" i="33" s="1"/>
  <c r="Y164" i="33" a="1"/>
  <c r="Y164" i="33" s="1"/>
  <c r="W164" i="33" a="1"/>
  <c r="W164" i="33" s="1"/>
  <c r="X164" i="33" s="1"/>
  <c r="V164" i="33" a="1"/>
  <c r="V164" i="33" s="1"/>
  <c r="U164" i="33" a="1"/>
  <c r="U164" i="33" s="1"/>
  <c r="T164" i="33" a="1"/>
  <c r="T164" i="33" s="1"/>
  <c r="S164" i="33" a="1"/>
  <c r="S164" i="33" s="1"/>
  <c r="R164" i="33" a="1"/>
  <c r="R164" i="33" s="1"/>
  <c r="Q164" i="33" a="1"/>
  <c r="Q164" i="33" s="1"/>
  <c r="P164" i="33" a="1"/>
  <c r="P164" i="33" s="1"/>
  <c r="O164" i="33" a="1"/>
  <c r="O164" i="33" s="1"/>
  <c r="N164" i="33" a="1"/>
  <c r="N164" i="33" s="1"/>
  <c r="AB163" i="33" a="1"/>
  <c r="AB163" i="33" s="1"/>
  <c r="AA163" i="33" a="1"/>
  <c r="AA163" i="33" s="1"/>
  <c r="Z163" i="33" a="1"/>
  <c r="Z163" i="33" s="1"/>
  <c r="Y163" i="33" a="1"/>
  <c r="Y163" i="33" s="1"/>
  <c r="W163" i="33" a="1"/>
  <c r="W163" i="33" s="1"/>
  <c r="X163" i="33" s="1"/>
  <c r="V163" i="33" a="1"/>
  <c r="V163" i="33" s="1"/>
  <c r="U163" i="33" a="1"/>
  <c r="U163" i="33" s="1"/>
  <c r="T163" i="33" a="1"/>
  <c r="T163" i="33" s="1"/>
  <c r="S163" i="33" a="1"/>
  <c r="S163" i="33" s="1"/>
  <c r="R163" i="33" a="1"/>
  <c r="R163" i="33" s="1"/>
  <c r="Q163" i="33" a="1"/>
  <c r="Q163" i="33" s="1"/>
  <c r="P163" i="33" a="1"/>
  <c r="P163" i="33" s="1"/>
  <c r="O163" i="33" a="1"/>
  <c r="O163" i="33" s="1"/>
  <c r="N163" i="33" a="1"/>
  <c r="N163" i="33" s="1"/>
  <c r="AB162" i="33" a="1"/>
  <c r="AB162" i="33" s="1"/>
  <c r="AA162" i="33" a="1"/>
  <c r="AA162" i="33" s="1"/>
  <c r="Z162" i="33" a="1"/>
  <c r="Z162" i="33" s="1"/>
  <c r="Y162" i="33" a="1"/>
  <c r="Y162" i="33" s="1"/>
  <c r="W162" i="33" a="1"/>
  <c r="W162" i="33" s="1"/>
  <c r="X162" i="33" s="1"/>
  <c r="V162" i="33" a="1"/>
  <c r="V162" i="33" s="1"/>
  <c r="U162" i="33" a="1"/>
  <c r="U162" i="33" s="1"/>
  <c r="T162" i="33" a="1"/>
  <c r="T162" i="33" s="1"/>
  <c r="S162" i="33" a="1"/>
  <c r="S162" i="33" s="1"/>
  <c r="R162" i="33" a="1"/>
  <c r="R162" i="33" s="1"/>
  <c r="Q162" i="33" a="1"/>
  <c r="Q162" i="33" s="1"/>
  <c r="P162" i="33" a="1"/>
  <c r="P162" i="33" s="1"/>
  <c r="O162" i="33" a="1"/>
  <c r="O162" i="33" s="1"/>
  <c r="N162" i="33" a="1"/>
  <c r="N162" i="33" s="1"/>
  <c r="AB161" i="33" a="1"/>
  <c r="AB161" i="33" s="1"/>
  <c r="AA161" i="33" a="1"/>
  <c r="AA161" i="33" s="1"/>
  <c r="Z161" i="33" a="1"/>
  <c r="Z161" i="33" s="1"/>
  <c r="Y161" i="33" a="1"/>
  <c r="Y161" i="33" s="1"/>
  <c r="W161" i="33" a="1"/>
  <c r="W161" i="33" s="1"/>
  <c r="X161" i="33" s="1"/>
  <c r="V161" i="33" a="1"/>
  <c r="V161" i="33" s="1"/>
  <c r="U161" i="33" a="1"/>
  <c r="U161" i="33" s="1"/>
  <c r="T161" i="33" a="1"/>
  <c r="T161" i="33" s="1"/>
  <c r="S161" i="33" a="1"/>
  <c r="S161" i="33" s="1"/>
  <c r="R161" i="33" a="1"/>
  <c r="R161" i="33" s="1"/>
  <c r="Q161" i="33" a="1"/>
  <c r="Q161" i="33" s="1"/>
  <c r="P161" i="33" a="1"/>
  <c r="P161" i="33" s="1"/>
  <c r="O161" i="33" a="1"/>
  <c r="O161" i="33" s="1"/>
  <c r="N161" i="33" a="1"/>
  <c r="N161" i="33" s="1"/>
  <c r="AB160" i="33" a="1"/>
  <c r="AB160" i="33" s="1"/>
  <c r="AA160" i="33" a="1"/>
  <c r="AA160" i="33" s="1"/>
  <c r="Z160" i="33" a="1"/>
  <c r="Z160" i="33" s="1"/>
  <c r="Y160" i="33" a="1"/>
  <c r="Y160" i="33" s="1"/>
  <c r="W160" i="33" a="1"/>
  <c r="W160" i="33" s="1"/>
  <c r="X160" i="33" s="1"/>
  <c r="V160" i="33" a="1"/>
  <c r="V160" i="33" s="1"/>
  <c r="U160" i="33" a="1"/>
  <c r="U160" i="33" s="1"/>
  <c r="T160" i="33" a="1"/>
  <c r="T160" i="33" s="1"/>
  <c r="S160" i="33" a="1"/>
  <c r="S160" i="33" s="1"/>
  <c r="R160" i="33" a="1"/>
  <c r="R160" i="33" s="1"/>
  <c r="Q160" i="33" a="1"/>
  <c r="Q160" i="33" s="1"/>
  <c r="P160" i="33" a="1"/>
  <c r="P160" i="33" s="1"/>
  <c r="O160" i="33" a="1"/>
  <c r="O160" i="33" s="1"/>
  <c r="N160" i="33" a="1"/>
  <c r="N160" i="33" s="1"/>
  <c r="AB159" i="33" a="1"/>
  <c r="AB159" i="33" s="1"/>
  <c r="AA159" i="33" a="1"/>
  <c r="AA159" i="33" s="1"/>
  <c r="Z159" i="33" a="1"/>
  <c r="Z159" i="33" s="1"/>
  <c r="Y159" i="33" a="1"/>
  <c r="Y159" i="33" s="1"/>
  <c r="W159" i="33" a="1"/>
  <c r="W159" i="33" s="1"/>
  <c r="X159" i="33" s="1"/>
  <c r="V159" i="33" a="1"/>
  <c r="V159" i="33" s="1"/>
  <c r="U159" i="33" a="1"/>
  <c r="U159" i="33" s="1"/>
  <c r="T159" i="33" a="1"/>
  <c r="T159" i="33" s="1"/>
  <c r="S159" i="33" a="1"/>
  <c r="S159" i="33" s="1"/>
  <c r="R159" i="33" a="1"/>
  <c r="R159" i="33" s="1"/>
  <c r="Q159" i="33" a="1"/>
  <c r="Q159" i="33" s="1"/>
  <c r="P159" i="33" a="1"/>
  <c r="P159" i="33" s="1"/>
  <c r="O159" i="33" a="1"/>
  <c r="O159" i="33" s="1"/>
  <c r="N159" i="33" a="1"/>
  <c r="N159" i="33" s="1"/>
  <c r="AB158" i="33" a="1"/>
  <c r="AB158" i="33" s="1"/>
  <c r="AA158" i="33" a="1"/>
  <c r="AA158" i="33" s="1"/>
  <c r="Z158" i="33" a="1"/>
  <c r="Z158" i="33" s="1"/>
  <c r="Y158" i="33" a="1"/>
  <c r="Y158" i="33" s="1"/>
  <c r="W158" i="33" a="1"/>
  <c r="W158" i="33" s="1"/>
  <c r="X158" i="33" s="1"/>
  <c r="V158" i="33" a="1"/>
  <c r="V158" i="33" s="1"/>
  <c r="U158" i="33" a="1"/>
  <c r="U158" i="33" s="1"/>
  <c r="T158" i="33" a="1"/>
  <c r="T158" i="33" s="1"/>
  <c r="S158" i="33" a="1"/>
  <c r="S158" i="33" s="1"/>
  <c r="R158" i="33" a="1"/>
  <c r="R158" i="33" s="1"/>
  <c r="Q158" i="33" a="1"/>
  <c r="Q158" i="33" s="1"/>
  <c r="P158" i="33" a="1"/>
  <c r="P158" i="33" s="1"/>
  <c r="O158" i="33" a="1"/>
  <c r="O158" i="33" s="1"/>
  <c r="N158" i="33" a="1"/>
  <c r="N158" i="33" s="1"/>
  <c r="AB157" i="33" a="1"/>
  <c r="AB157" i="33" s="1"/>
  <c r="AA157" i="33" a="1"/>
  <c r="AA157" i="33" s="1"/>
  <c r="Z157" i="33" a="1"/>
  <c r="Z157" i="33" s="1"/>
  <c r="Y157" i="33" a="1"/>
  <c r="Y157" i="33" s="1"/>
  <c r="W157" i="33" a="1"/>
  <c r="W157" i="33" s="1"/>
  <c r="X157" i="33" s="1"/>
  <c r="V157" i="33" a="1"/>
  <c r="V157" i="33" s="1"/>
  <c r="U157" i="33" a="1"/>
  <c r="U157" i="33" s="1"/>
  <c r="T157" i="33" a="1"/>
  <c r="T157" i="33" s="1"/>
  <c r="S157" i="33" a="1"/>
  <c r="S157" i="33" s="1"/>
  <c r="R157" i="33" a="1"/>
  <c r="R157" i="33" s="1"/>
  <c r="Q157" i="33" a="1"/>
  <c r="Q157" i="33" s="1"/>
  <c r="P157" i="33" a="1"/>
  <c r="P157" i="33" s="1"/>
  <c r="O157" i="33" a="1"/>
  <c r="O157" i="33" s="1"/>
  <c r="N157" i="33" a="1"/>
  <c r="N157" i="33" s="1"/>
  <c r="AB156" i="33" a="1"/>
  <c r="AB156" i="33" s="1"/>
  <c r="AA156" i="33" a="1"/>
  <c r="AA156" i="33" s="1"/>
  <c r="Z156" i="33" a="1"/>
  <c r="Z156" i="33" s="1"/>
  <c r="Y156" i="33" a="1"/>
  <c r="Y156" i="33" s="1"/>
  <c r="W156" i="33" a="1"/>
  <c r="W156" i="33" s="1"/>
  <c r="X156" i="33" s="1"/>
  <c r="V156" i="33" a="1"/>
  <c r="V156" i="33" s="1"/>
  <c r="U156" i="33" a="1"/>
  <c r="U156" i="33" s="1"/>
  <c r="T156" i="33" a="1"/>
  <c r="T156" i="33" s="1"/>
  <c r="S156" i="33" a="1"/>
  <c r="S156" i="33" s="1"/>
  <c r="R156" i="33" a="1"/>
  <c r="R156" i="33" s="1"/>
  <c r="Q156" i="33" a="1"/>
  <c r="Q156" i="33" s="1"/>
  <c r="P156" i="33" a="1"/>
  <c r="P156" i="33" s="1"/>
  <c r="O156" i="33" a="1"/>
  <c r="O156" i="33" s="1"/>
  <c r="N156" i="33" a="1"/>
  <c r="N156" i="33" s="1"/>
  <c r="AB155" i="33" a="1"/>
  <c r="AB155" i="33" s="1"/>
  <c r="AA155" i="33" a="1"/>
  <c r="AA155" i="33" s="1"/>
  <c r="Z155" i="33" a="1"/>
  <c r="Z155" i="33" s="1"/>
  <c r="Y155" i="33" a="1"/>
  <c r="Y155" i="33" s="1"/>
  <c r="W155" i="33" a="1"/>
  <c r="W155" i="33" s="1"/>
  <c r="X155" i="33" s="1"/>
  <c r="V155" i="33" a="1"/>
  <c r="V155" i="33" s="1"/>
  <c r="U155" i="33" a="1"/>
  <c r="U155" i="33" s="1"/>
  <c r="T155" i="33" a="1"/>
  <c r="T155" i="33" s="1"/>
  <c r="S155" i="33" a="1"/>
  <c r="S155" i="33" s="1"/>
  <c r="R155" i="33" a="1"/>
  <c r="R155" i="33" s="1"/>
  <c r="Q155" i="33" a="1"/>
  <c r="Q155" i="33" s="1"/>
  <c r="P155" i="33" a="1"/>
  <c r="P155" i="33" s="1"/>
  <c r="O155" i="33" a="1"/>
  <c r="O155" i="33" s="1"/>
  <c r="N155" i="33" a="1"/>
  <c r="N155" i="33" s="1"/>
  <c r="AB154" i="33" a="1"/>
  <c r="AB154" i="33" s="1"/>
  <c r="AA154" i="33" a="1"/>
  <c r="AA154" i="33" s="1"/>
  <c r="Z154" i="33" a="1"/>
  <c r="Z154" i="33" s="1"/>
  <c r="Y154" i="33" a="1"/>
  <c r="Y154" i="33" s="1"/>
  <c r="W154" i="33" a="1"/>
  <c r="W154" i="33" s="1"/>
  <c r="X154" i="33" s="1"/>
  <c r="V154" i="33" a="1"/>
  <c r="V154" i="33" s="1"/>
  <c r="U154" i="33" a="1"/>
  <c r="U154" i="33" s="1"/>
  <c r="T154" i="33" a="1"/>
  <c r="T154" i="33" s="1"/>
  <c r="S154" i="33" a="1"/>
  <c r="S154" i="33" s="1"/>
  <c r="R154" i="33" a="1"/>
  <c r="R154" i="33" s="1"/>
  <c r="Q154" i="33" a="1"/>
  <c r="Q154" i="33" s="1"/>
  <c r="P154" i="33" a="1"/>
  <c r="P154" i="33" s="1"/>
  <c r="O154" i="33" a="1"/>
  <c r="O154" i="33" s="1"/>
  <c r="N154" i="33" a="1"/>
  <c r="N154" i="33" s="1"/>
  <c r="AB153" i="33" a="1"/>
  <c r="AB153" i="33" s="1"/>
  <c r="AA153" i="33" a="1"/>
  <c r="AA153" i="33" s="1"/>
  <c r="Z153" i="33" a="1"/>
  <c r="Z153" i="33" s="1"/>
  <c r="Y153" i="33" a="1"/>
  <c r="Y153" i="33" s="1"/>
  <c r="W153" i="33" a="1"/>
  <c r="W153" i="33" s="1"/>
  <c r="X153" i="33" s="1"/>
  <c r="V153" i="33" a="1"/>
  <c r="V153" i="33" s="1"/>
  <c r="U153" i="33" a="1"/>
  <c r="U153" i="33" s="1"/>
  <c r="T153" i="33" a="1"/>
  <c r="T153" i="33" s="1"/>
  <c r="S153" i="33" a="1"/>
  <c r="S153" i="33" s="1"/>
  <c r="R153" i="33" a="1"/>
  <c r="R153" i="33" s="1"/>
  <c r="Q153" i="33" a="1"/>
  <c r="Q153" i="33" s="1"/>
  <c r="P153" i="33" a="1"/>
  <c r="P153" i="33" s="1"/>
  <c r="O153" i="33" a="1"/>
  <c r="O153" i="33" s="1"/>
  <c r="N153" i="33" a="1"/>
  <c r="N153" i="33" s="1"/>
  <c r="AB152" i="33" a="1"/>
  <c r="AB152" i="33" s="1"/>
  <c r="AA152" i="33" a="1"/>
  <c r="AA152" i="33" s="1"/>
  <c r="Z152" i="33" a="1"/>
  <c r="Z152" i="33" s="1"/>
  <c r="Y152" i="33" a="1"/>
  <c r="Y152" i="33" s="1"/>
  <c r="W152" i="33" a="1"/>
  <c r="W152" i="33" s="1"/>
  <c r="X152" i="33" s="1"/>
  <c r="V152" i="33" a="1"/>
  <c r="V152" i="33" s="1"/>
  <c r="U152" i="33" a="1"/>
  <c r="U152" i="33" s="1"/>
  <c r="T152" i="33" a="1"/>
  <c r="T152" i="33" s="1"/>
  <c r="S152" i="33" a="1"/>
  <c r="S152" i="33" s="1"/>
  <c r="R152" i="33" a="1"/>
  <c r="R152" i="33" s="1"/>
  <c r="Q152" i="33" a="1"/>
  <c r="Q152" i="33" s="1"/>
  <c r="P152" i="33" a="1"/>
  <c r="P152" i="33" s="1"/>
  <c r="O152" i="33" a="1"/>
  <c r="O152" i="33" s="1"/>
  <c r="N152" i="33" a="1"/>
  <c r="N152" i="33" s="1"/>
  <c r="AB151" i="33" a="1"/>
  <c r="AB151" i="33" s="1"/>
  <c r="AA151" i="33" a="1"/>
  <c r="AA151" i="33" s="1"/>
  <c r="Z151" i="33" a="1"/>
  <c r="Z151" i="33" s="1"/>
  <c r="Y151" i="33" a="1"/>
  <c r="Y151" i="33" s="1"/>
  <c r="W151" i="33" a="1"/>
  <c r="W151" i="33" s="1"/>
  <c r="X151" i="33" s="1"/>
  <c r="V151" i="33" a="1"/>
  <c r="V151" i="33" s="1"/>
  <c r="U151" i="33" a="1"/>
  <c r="U151" i="33" s="1"/>
  <c r="T151" i="33" a="1"/>
  <c r="T151" i="33" s="1"/>
  <c r="S151" i="33" a="1"/>
  <c r="S151" i="33" s="1"/>
  <c r="R151" i="33" a="1"/>
  <c r="R151" i="33" s="1"/>
  <c r="Q151" i="33" a="1"/>
  <c r="Q151" i="33" s="1"/>
  <c r="P151" i="33" a="1"/>
  <c r="P151" i="33" s="1"/>
  <c r="O151" i="33" a="1"/>
  <c r="O151" i="33" s="1"/>
  <c r="N151" i="33" a="1"/>
  <c r="N151" i="33" s="1"/>
  <c r="AB150" i="33" a="1"/>
  <c r="AB150" i="33" s="1"/>
  <c r="AA150" i="33" a="1"/>
  <c r="AA150" i="33" s="1"/>
  <c r="Z150" i="33" a="1"/>
  <c r="Z150" i="33" s="1"/>
  <c r="Y150" i="33" a="1"/>
  <c r="Y150" i="33" s="1"/>
  <c r="W150" i="33" a="1"/>
  <c r="W150" i="33" s="1"/>
  <c r="X150" i="33" s="1"/>
  <c r="V150" i="33" a="1"/>
  <c r="V150" i="33" s="1"/>
  <c r="U150" i="33" a="1"/>
  <c r="U150" i="33" s="1"/>
  <c r="T150" i="33" a="1"/>
  <c r="T150" i="33" s="1"/>
  <c r="S150" i="33" a="1"/>
  <c r="S150" i="33" s="1"/>
  <c r="R150" i="33" a="1"/>
  <c r="R150" i="33" s="1"/>
  <c r="Q150" i="33" a="1"/>
  <c r="Q150" i="33" s="1"/>
  <c r="P150" i="33" a="1"/>
  <c r="P150" i="33" s="1"/>
  <c r="O150" i="33" a="1"/>
  <c r="O150" i="33" s="1"/>
  <c r="N150" i="33" a="1"/>
  <c r="N150" i="33" s="1"/>
  <c r="AB149" i="33" a="1"/>
  <c r="AB149" i="33" s="1"/>
  <c r="AA149" i="33" a="1"/>
  <c r="AA149" i="33" s="1"/>
  <c r="Z149" i="33" a="1"/>
  <c r="Z149" i="33" s="1"/>
  <c r="Y149" i="33" a="1"/>
  <c r="Y149" i="33" s="1"/>
  <c r="W149" i="33" a="1"/>
  <c r="W149" i="33" s="1"/>
  <c r="X149" i="33" s="1"/>
  <c r="V149" i="33" a="1"/>
  <c r="V149" i="33" s="1"/>
  <c r="U149" i="33" a="1"/>
  <c r="U149" i="33" s="1"/>
  <c r="T149" i="33" a="1"/>
  <c r="T149" i="33" s="1"/>
  <c r="S149" i="33" a="1"/>
  <c r="S149" i="33" s="1"/>
  <c r="R149" i="33" a="1"/>
  <c r="R149" i="33" s="1"/>
  <c r="Q149" i="33" a="1"/>
  <c r="Q149" i="33" s="1"/>
  <c r="P149" i="33" a="1"/>
  <c r="P149" i="33" s="1"/>
  <c r="O149" i="33" a="1"/>
  <c r="O149" i="33" s="1"/>
  <c r="N149" i="33" a="1"/>
  <c r="N149" i="33" s="1"/>
  <c r="AB148" i="33" a="1"/>
  <c r="AB148" i="33" s="1"/>
  <c r="AA148" i="33" a="1"/>
  <c r="AA148" i="33" s="1"/>
  <c r="Z148" i="33" a="1"/>
  <c r="Z148" i="33" s="1"/>
  <c r="Y148" i="33" a="1"/>
  <c r="Y148" i="33" s="1"/>
  <c r="W148" i="33" a="1"/>
  <c r="W148" i="33" s="1"/>
  <c r="X148" i="33" s="1"/>
  <c r="V148" i="33" a="1"/>
  <c r="V148" i="33" s="1"/>
  <c r="U148" i="33" a="1"/>
  <c r="U148" i="33" s="1"/>
  <c r="T148" i="33" a="1"/>
  <c r="T148" i="33" s="1"/>
  <c r="S148" i="33" a="1"/>
  <c r="S148" i="33" s="1"/>
  <c r="R148" i="33" a="1"/>
  <c r="R148" i="33" s="1"/>
  <c r="Q148" i="33" a="1"/>
  <c r="Q148" i="33" s="1"/>
  <c r="P148" i="33" a="1"/>
  <c r="P148" i="33" s="1"/>
  <c r="O148" i="33" a="1"/>
  <c r="O148" i="33" s="1"/>
  <c r="N148" i="33" a="1"/>
  <c r="N148" i="33" s="1"/>
  <c r="AB147" i="33" a="1"/>
  <c r="AB147" i="33" s="1"/>
  <c r="AA147" i="33" a="1"/>
  <c r="AA147" i="33" s="1"/>
  <c r="Z147" i="33" a="1"/>
  <c r="Z147" i="33" s="1"/>
  <c r="Y147" i="33" a="1"/>
  <c r="Y147" i="33" s="1"/>
  <c r="W147" i="33" a="1"/>
  <c r="W147" i="33" s="1"/>
  <c r="X147" i="33" s="1"/>
  <c r="V147" i="33" a="1"/>
  <c r="V147" i="33" s="1"/>
  <c r="U147" i="33" a="1"/>
  <c r="U147" i="33" s="1"/>
  <c r="T147" i="33" a="1"/>
  <c r="T147" i="33" s="1"/>
  <c r="S147" i="33" a="1"/>
  <c r="S147" i="33" s="1"/>
  <c r="R147" i="33" a="1"/>
  <c r="R147" i="33" s="1"/>
  <c r="Q147" i="33" a="1"/>
  <c r="Q147" i="33" s="1"/>
  <c r="P147" i="33" a="1"/>
  <c r="P147" i="33" s="1"/>
  <c r="O147" i="33" a="1"/>
  <c r="O147" i="33" s="1"/>
  <c r="N147" i="33" a="1"/>
  <c r="N147" i="33" s="1"/>
  <c r="AB146" i="33" a="1"/>
  <c r="AB146" i="33" s="1"/>
  <c r="AA146" i="33" a="1"/>
  <c r="AA146" i="33" s="1"/>
  <c r="Z146" i="33" a="1"/>
  <c r="Z146" i="33" s="1"/>
  <c r="Y146" i="33" a="1"/>
  <c r="Y146" i="33" s="1"/>
  <c r="W146" i="33" a="1"/>
  <c r="W146" i="33" s="1"/>
  <c r="X146" i="33" s="1"/>
  <c r="V146" i="33" a="1"/>
  <c r="V146" i="33" s="1"/>
  <c r="U146" i="33" a="1"/>
  <c r="U146" i="33" s="1"/>
  <c r="T146" i="33" a="1"/>
  <c r="T146" i="33" s="1"/>
  <c r="S146" i="33" a="1"/>
  <c r="S146" i="33" s="1"/>
  <c r="R146" i="33" a="1"/>
  <c r="R146" i="33" s="1"/>
  <c r="Q146" i="33" a="1"/>
  <c r="Q146" i="33" s="1"/>
  <c r="P146" i="33" a="1"/>
  <c r="P146" i="33" s="1"/>
  <c r="O146" i="33" a="1"/>
  <c r="O146" i="33" s="1"/>
  <c r="N146" i="33" a="1"/>
  <c r="N146" i="33" s="1"/>
  <c r="AB145" i="33" a="1"/>
  <c r="AB145" i="33" s="1"/>
  <c r="AA145" i="33" a="1"/>
  <c r="AA145" i="33" s="1"/>
  <c r="Z145" i="33" a="1"/>
  <c r="Z145" i="33" s="1"/>
  <c r="Y145" i="33" a="1"/>
  <c r="Y145" i="33" s="1"/>
  <c r="W145" i="33" a="1"/>
  <c r="W145" i="33" s="1"/>
  <c r="X145" i="33" s="1"/>
  <c r="V145" i="33" a="1"/>
  <c r="V145" i="33" s="1"/>
  <c r="U145" i="33" a="1"/>
  <c r="U145" i="33" s="1"/>
  <c r="T145" i="33" a="1"/>
  <c r="T145" i="33" s="1"/>
  <c r="S145" i="33" a="1"/>
  <c r="S145" i="33" s="1"/>
  <c r="R145" i="33" a="1"/>
  <c r="R145" i="33" s="1"/>
  <c r="Q145" i="33" a="1"/>
  <c r="Q145" i="33" s="1"/>
  <c r="P145" i="33" a="1"/>
  <c r="P145" i="33" s="1"/>
  <c r="O145" i="33" a="1"/>
  <c r="O145" i="33" s="1"/>
  <c r="N145" i="33" a="1"/>
  <c r="N145" i="33" s="1"/>
  <c r="AB144" i="33" a="1"/>
  <c r="AB144" i="33" s="1"/>
  <c r="AA144" i="33" a="1"/>
  <c r="AA144" i="33" s="1"/>
  <c r="Z144" i="33" a="1"/>
  <c r="Z144" i="33" s="1"/>
  <c r="Y144" i="33" a="1"/>
  <c r="Y144" i="33" s="1"/>
  <c r="W144" i="33" a="1"/>
  <c r="W144" i="33" s="1"/>
  <c r="X144" i="33" s="1"/>
  <c r="V144" i="33" a="1"/>
  <c r="V144" i="33" s="1"/>
  <c r="U144" i="33" a="1"/>
  <c r="U144" i="33" s="1"/>
  <c r="T144" i="33" a="1"/>
  <c r="T144" i="33" s="1"/>
  <c r="S144" i="33" a="1"/>
  <c r="S144" i="33" s="1"/>
  <c r="R144" i="33" a="1"/>
  <c r="R144" i="33" s="1"/>
  <c r="Q144" i="33" a="1"/>
  <c r="Q144" i="33" s="1"/>
  <c r="P144" i="33" a="1"/>
  <c r="P144" i="33" s="1"/>
  <c r="O144" i="33" a="1"/>
  <c r="O144" i="33" s="1"/>
  <c r="N144" i="33" a="1"/>
  <c r="N144" i="33" s="1"/>
  <c r="AB143" i="33" a="1"/>
  <c r="AB143" i="33" s="1"/>
  <c r="AA143" i="33" a="1"/>
  <c r="AA143" i="33" s="1"/>
  <c r="Z143" i="33" a="1"/>
  <c r="Z143" i="33" s="1"/>
  <c r="Y143" i="33" a="1"/>
  <c r="Y143" i="33" s="1"/>
  <c r="W143" i="33" a="1"/>
  <c r="W143" i="33" s="1"/>
  <c r="X143" i="33" s="1"/>
  <c r="V143" i="33" a="1"/>
  <c r="V143" i="33" s="1"/>
  <c r="U143" i="33" a="1"/>
  <c r="U143" i="33" s="1"/>
  <c r="T143" i="33" a="1"/>
  <c r="T143" i="33" s="1"/>
  <c r="S143" i="33" a="1"/>
  <c r="S143" i="33" s="1"/>
  <c r="R143" i="33" a="1"/>
  <c r="R143" i="33" s="1"/>
  <c r="Q143" i="33" a="1"/>
  <c r="Q143" i="33" s="1"/>
  <c r="P143" i="33" a="1"/>
  <c r="P143" i="33" s="1"/>
  <c r="O143" i="33" a="1"/>
  <c r="O143" i="33" s="1"/>
  <c r="N143" i="33" a="1"/>
  <c r="N143" i="33" s="1"/>
  <c r="AB142" i="33" a="1"/>
  <c r="AB142" i="33" s="1"/>
  <c r="AA142" i="33" a="1"/>
  <c r="AA142" i="33" s="1"/>
  <c r="Z142" i="33" a="1"/>
  <c r="Z142" i="33" s="1"/>
  <c r="Y142" i="33" a="1"/>
  <c r="Y142" i="33" s="1"/>
  <c r="W142" i="33" a="1"/>
  <c r="W142" i="33" s="1"/>
  <c r="X142" i="33" s="1"/>
  <c r="V142" i="33" a="1"/>
  <c r="V142" i="33" s="1"/>
  <c r="U142" i="33" a="1"/>
  <c r="U142" i="33" s="1"/>
  <c r="T142" i="33" a="1"/>
  <c r="T142" i="33" s="1"/>
  <c r="S142" i="33" a="1"/>
  <c r="S142" i="33" s="1"/>
  <c r="R142" i="33" a="1"/>
  <c r="R142" i="33" s="1"/>
  <c r="Q142" i="33" a="1"/>
  <c r="Q142" i="33" s="1"/>
  <c r="P142" i="33" a="1"/>
  <c r="P142" i="33" s="1"/>
  <c r="O142" i="33" a="1"/>
  <c r="O142" i="33" s="1"/>
  <c r="N142" i="33" a="1"/>
  <c r="N142" i="33" s="1"/>
  <c r="AB141" i="33" a="1"/>
  <c r="AB141" i="33" s="1"/>
  <c r="AA141" i="33" a="1"/>
  <c r="AA141" i="33" s="1"/>
  <c r="Z141" i="33" a="1"/>
  <c r="Z141" i="33" s="1"/>
  <c r="Y141" i="33" a="1"/>
  <c r="Y141" i="33" s="1"/>
  <c r="W141" i="33" a="1"/>
  <c r="W141" i="33" s="1"/>
  <c r="X141" i="33" s="1"/>
  <c r="V141" i="33" a="1"/>
  <c r="V141" i="33" s="1"/>
  <c r="U141" i="33" a="1"/>
  <c r="U141" i="33" s="1"/>
  <c r="T141" i="33" a="1"/>
  <c r="T141" i="33" s="1"/>
  <c r="S141" i="33" a="1"/>
  <c r="S141" i="33" s="1"/>
  <c r="R141" i="33" a="1"/>
  <c r="R141" i="33" s="1"/>
  <c r="Q141" i="33" a="1"/>
  <c r="Q141" i="33" s="1"/>
  <c r="P141" i="33" a="1"/>
  <c r="P141" i="33" s="1"/>
  <c r="O141" i="33" a="1"/>
  <c r="O141" i="33" s="1"/>
  <c r="N141" i="33" a="1"/>
  <c r="N141" i="33" s="1"/>
  <c r="AB140" i="33" a="1"/>
  <c r="AB140" i="33" s="1"/>
  <c r="AA140" i="33" a="1"/>
  <c r="AA140" i="33" s="1"/>
  <c r="Z140" i="33" a="1"/>
  <c r="Z140" i="33" s="1"/>
  <c r="Y140" i="33" a="1"/>
  <c r="Y140" i="33" s="1"/>
  <c r="W140" i="33" a="1"/>
  <c r="W140" i="33" s="1"/>
  <c r="X140" i="33" s="1"/>
  <c r="V140" i="33" a="1"/>
  <c r="V140" i="33" s="1"/>
  <c r="U140" i="33" a="1"/>
  <c r="U140" i="33" s="1"/>
  <c r="T140" i="33" a="1"/>
  <c r="T140" i="33" s="1"/>
  <c r="S140" i="33" a="1"/>
  <c r="S140" i="33" s="1"/>
  <c r="R140" i="33" a="1"/>
  <c r="R140" i="33" s="1"/>
  <c r="Q140" i="33" a="1"/>
  <c r="Q140" i="33" s="1"/>
  <c r="P140" i="33" a="1"/>
  <c r="P140" i="33" s="1"/>
  <c r="O140" i="33" a="1"/>
  <c r="O140" i="33" s="1"/>
  <c r="N140" i="33" a="1"/>
  <c r="N140" i="33" s="1"/>
  <c r="AB139" i="33" a="1"/>
  <c r="AB139" i="33" s="1"/>
  <c r="AA139" i="33" a="1"/>
  <c r="AA139" i="33" s="1"/>
  <c r="Z139" i="33" a="1"/>
  <c r="Z139" i="33" s="1"/>
  <c r="Y139" i="33" a="1"/>
  <c r="Y139" i="33" s="1"/>
  <c r="W139" i="33" a="1"/>
  <c r="W139" i="33" s="1"/>
  <c r="X139" i="33" s="1"/>
  <c r="V139" i="33" a="1"/>
  <c r="V139" i="33" s="1"/>
  <c r="U139" i="33" a="1"/>
  <c r="U139" i="33" s="1"/>
  <c r="T139" i="33" a="1"/>
  <c r="T139" i="33" s="1"/>
  <c r="S139" i="33" a="1"/>
  <c r="S139" i="33" s="1"/>
  <c r="R139" i="33" a="1"/>
  <c r="R139" i="33" s="1"/>
  <c r="Q139" i="33" a="1"/>
  <c r="Q139" i="33" s="1"/>
  <c r="P139" i="33" a="1"/>
  <c r="P139" i="33" s="1"/>
  <c r="O139" i="33" a="1"/>
  <c r="O139" i="33" s="1"/>
  <c r="N139" i="33" a="1"/>
  <c r="N139" i="33" s="1"/>
  <c r="AB138" i="33" a="1"/>
  <c r="AB138" i="33" s="1"/>
  <c r="AA138" i="33" a="1"/>
  <c r="AA138" i="33" s="1"/>
  <c r="Z138" i="33" a="1"/>
  <c r="Z138" i="33" s="1"/>
  <c r="Y138" i="33" a="1"/>
  <c r="Y138" i="33" s="1"/>
  <c r="W138" i="33" a="1"/>
  <c r="W138" i="33" s="1"/>
  <c r="X138" i="33" s="1"/>
  <c r="V138" i="33" a="1"/>
  <c r="V138" i="33" s="1"/>
  <c r="U138" i="33" a="1"/>
  <c r="U138" i="33" s="1"/>
  <c r="T138" i="33" a="1"/>
  <c r="T138" i="33" s="1"/>
  <c r="S138" i="33" a="1"/>
  <c r="S138" i="33" s="1"/>
  <c r="R138" i="33" a="1"/>
  <c r="R138" i="33" s="1"/>
  <c r="Q138" i="33" a="1"/>
  <c r="Q138" i="33" s="1"/>
  <c r="P138" i="33" a="1"/>
  <c r="P138" i="33" s="1"/>
  <c r="O138" i="33" a="1"/>
  <c r="O138" i="33" s="1"/>
  <c r="N138" i="33" a="1"/>
  <c r="N138" i="33" s="1"/>
  <c r="AB137" i="33" a="1"/>
  <c r="AB137" i="33" s="1"/>
  <c r="AA137" i="33" a="1"/>
  <c r="AA137" i="33" s="1"/>
  <c r="Z137" i="33" a="1"/>
  <c r="Z137" i="33" s="1"/>
  <c r="Y137" i="33" a="1"/>
  <c r="Y137" i="33" s="1"/>
  <c r="W137" i="33" a="1"/>
  <c r="W137" i="33" s="1"/>
  <c r="X137" i="33" s="1"/>
  <c r="V137" i="33" a="1"/>
  <c r="V137" i="33" s="1"/>
  <c r="U137" i="33" a="1"/>
  <c r="U137" i="33" s="1"/>
  <c r="T137" i="33" a="1"/>
  <c r="T137" i="33" s="1"/>
  <c r="S137" i="33" a="1"/>
  <c r="S137" i="33" s="1"/>
  <c r="R137" i="33" a="1"/>
  <c r="R137" i="33" s="1"/>
  <c r="Q137" i="33" a="1"/>
  <c r="Q137" i="33" s="1"/>
  <c r="P137" i="33" a="1"/>
  <c r="P137" i="33" s="1"/>
  <c r="O137" i="33" a="1"/>
  <c r="O137" i="33" s="1"/>
  <c r="N137" i="33" a="1"/>
  <c r="N137" i="33" s="1"/>
  <c r="AB136" i="33" a="1"/>
  <c r="AB136" i="33" s="1"/>
  <c r="AA136" i="33" a="1"/>
  <c r="AA136" i="33" s="1"/>
  <c r="Z136" i="33" a="1"/>
  <c r="Z136" i="33" s="1"/>
  <c r="Y136" i="33" a="1"/>
  <c r="Y136" i="33" s="1"/>
  <c r="W136" i="33" a="1"/>
  <c r="W136" i="33" s="1"/>
  <c r="X136" i="33" s="1"/>
  <c r="V136" i="33" a="1"/>
  <c r="V136" i="33" s="1"/>
  <c r="U136" i="33" a="1"/>
  <c r="U136" i="33" s="1"/>
  <c r="T136" i="33" a="1"/>
  <c r="T136" i="33" s="1"/>
  <c r="S136" i="33" a="1"/>
  <c r="S136" i="33" s="1"/>
  <c r="R136" i="33" a="1"/>
  <c r="R136" i="33" s="1"/>
  <c r="Q136" i="33" a="1"/>
  <c r="Q136" i="33" s="1"/>
  <c r="P136" i="33" a="1"/>
  <c r="P136" i="33" s="1"/>
  <c r="O136" i="33" a="1"/>
  <c r="O136" i="33" s="1"/>
  <c r="N136" i="33" a="1"/>
  <c r="N136" i="33" s="1"/>
  <c r="AB135" i="33" a="1"/>
  <c r="AB135" i="33" s="1"/>
  <c r="AA135" i="33" a="1"/>
  <c r="AA135" i="33" s="1"/>
  <c r="Z135" i="33" a="1"/>
  <c r="Z135" i="33" s="1"/>
  <c r="Y135" i="33" a="1"/>
  <c r="Y135" i="33" s="1"/>
  <c r="W135" i="33" a="1"/>
  <c r="W135" i="33" s="1"/>
  <c r="X135" i="33" s="1"/>
  <c r="V135" i="33" a="1"/>
  <c r="V135" i="33" s="1"/>
  <c r="U135" i="33" a="1"/>
  <c r="U135" i="33" s="1"/>
  <c r="T135" i="33" a="1"/>
  <c r="T135" i="33" s="1"/>
  <c r="S135" i="33" a="1"/>
  <c r="S135" i="33" s="1"/>
  <c r="R135" i="33" a="1"/>
  <c r="R135" i="33" s="1"/>
  <c r="Q135" i="33" a="1"/>
  <c r="Q135" i="33" s="1"/>
  <c r="P135" i="33" a="1"/>
  <c r="P135" i="33" s="1"/>
  <c r="O135" i="33" a="1"/>
  <c r="O135" i="33" s="1"/>
  <c r="N135" i="33" a="1"/>
  <c r="N135" i="33" s="1"/>
  <c r="AB134" i="33" a="1"/>
  <c r="AB134" i="33" s="1"/>
  <c r="AA134" i="33" a="1"/>
  <c r="AA134" i="33" s="1"/>
  <c r="Z134" i="33" a="1"/>
  <c r="Z134" i="33" s="1"/>
  <c r="Y134" i="33" a="1"/>
  <c r="Y134" i="33" s="1"/>
  <c r="W134" i="33" a="1"/>
  <c r="W134" i="33" s="1"/>
  <c r="X134" i="33" s="1"/>
  <c r="V134" i="33" a="1"/>
  <c r="V134" i="33" s="1"/>
  <c r="U134" i="33" a="1"/>
  <c r="U134" i="33" s="1"/>
  <c r="T134" i="33" a="1"/>
  <c r="T134" i="33" s="1"/>
  <c r="S134" i="33" a="1"/>
  <c r="S134" i="33" s="1"/>
  <c r="R134" i="33" a="1"/>
  <c r="R134" i="33" s="1"/>
  <c r="Q134" i="33" a="1"/>
  <c r="Q134" i="33" s="1"/>
  <c r="P134" i="33" a="1"/>
  <c r="P134" i="33" s="1"/>
  <c r="O134" i="33" a="1"/>
  <c r="O134" i="33" s="1"/>
  <c r="N134" i="33" a="1"/>
  <c r="N134" i="33" s="1"/>
  <c r="AB133" i="33" a="1"/>
  <c r="AB133" i="33" s="1"/>
  <c r="AA133" i="33" a="1"/>
  <c r="AA133" i="33" s="1"/>
  <c r="Z133" i="33" a="1"/>
  <c r="Z133" i="33" s="1"/>
  <c r="Y133" i="33" a="1"/>
  <c r="Y133" i="33" s="1"/>
  <c r="W133" i="33" a="1"/>
  <c r="W133" i="33" s="1"/>
  <c r="X133" i="33" s="1"/>
  <c r="V133" i="33" a="1"/>
  <c r="V133" i="33" s="1"/>
  <c r="U133" i="33" a="1"/>
  <c r="U133" i="33" s="1"/>
  <c r="T133" i="33" a="1"/>
  <c r="T133" i="33" s="1"/>
  <c r="S133" i="33" a="1"/>
  <c r="S133" i="33" s="1"/>
  <c r="R133" i="33" a="1"/>
  <c r="R133" i="33" s="1"/>
  <c r="Q133" i="33" a="1"/>
  <c r="Q133" i="33" s="1"/>
  <c r="P133" i="33" a="1"/>
  <c r="P133" i="33" s="1"/>
  <c r="O133" i="33" a="1"/>
  <c r="O133" i="33" s="1"/>
  <c r="N133" i="33" a="1"/>
  <c r="N133" i="33" s="1"/>
  <c r="AB132" i="33" a="1"/>
  <c r="AB132" i="33" s="1"/>
  <c r="AA132" i="33" a="1"/>
  <c r="AA132" i="33" s="1"/>
  <c r="Z132" i="33" a="1"/>
  <c r="Z132" i="33" s="1"/>
  <c r="Y132" i="33" a="1"/>
  <c r="Y132" i="33" s="1"/>
  <c r="W132" i="33" a="1"/>
  <c r="W132" i="33" s="1"/>
  <c r="X132" i="33" s="1"/>
  <c r="V132" i="33" a="1"/>
  <c r="V132" i="33" s="1"/>
  <c r="U132" i="33" a="1"/>
  <c r="U132" i="33" s="1"/>
  <c r="T132" i="33" a="1"/>
  <c r="T132" i="33" s="1"/>
  <c r="S132" i="33" a="1"/>
  <c r="S132" i="33" s="1"/>
  <c r="R132" i="33" a="1"/>
  <c r="R132" i="33" s="1"/>
  <c r="Q132" i="33" a="1"/>
  <c r="Q132" i="33" s="1"/>
  <c r="P132" i="33" a="1"/>
  <c r="P132" i="33" s="1"/>
  <c r="O132" i="33" a="1"/>
  <c r="O132" i="33" s="1"/>
  <c r="N132" i="33" a="1"/>
  <c r="N132" i="33" s="1"/>
  <c r="AB131" i="33" a="1"/>
  <c r="AB131" i="33" s="1"/>
  <c r="AA131" i="33" a="1"/>
  <c r="AA131" i="33" s="1"/>
  <c r="Z131" i="33" a="1"/>
  <c r="Z131" i="33" s="1"/>
  <c r="Y131" i="33" a="1"/>
  <c r="Y131" i="33" s="1"/>
  <c r="W131" i="33" a="1"/>
  <c r="W131" i="33" s="1"/>
  <c r="X131" i="33" s="1"/>
  <c r="V131" i="33" a="1"/>
  <c r="V131" i="33" s="1"/>
  <c r="U131" i="33" a="1"/>
  <c r="U131" i="33" s="1"/>
  <c r="T131" i="33" a="1"/>
  <c r="T131" i="33" s="1"/>
  <c r="S131" i="33" a="1"/>
  <c r="S131" i="33" s="1"/>
  <c r="R131" i="33" a="1"/>
  <c r="R131" i="33" s="1"/>
  <c r="Q131" i="33" a="1"/>
  <c r="Q131" i="33" s="1"/>
  <c r="P131" i="33" a="1"/>
  <c r="P131" i="33" s="1"/>
  <c r="O131" i="33" a="1"/>
  <c r="O131" i="33" s="1"/>
  <c r="N131" i="33" a="1"/>
  <c r="N131" i="33" s="1"/>
  <c r="AB130" i="33" a="1"/>
  <c r="AB130" i="33" s="1"/>
  <c r="AA130" i="33" a="1"/>
  <c r="AA130" i="33" s="1"/>
  <c r="Z130" i="33" a="1"/>
  <c r="Z130" i="33" s="1"/>
  <c r="Y130" i="33" a="1"/>
  <c r="Y130" i="33" s="1"/>
  <c r="W130" i="33" a="1"/>
  <c r="W130" i="33" s="1"/>
  <c r="X130" i="33" s="1"/>
  <c r="V130" i="33" a="1"/>
  <c r="V130" i="33" s="1"/>
  <c r="U130" i="33" a="1"/>
  <c r="U130" i="33" s="1"/>
  <c r="T130" i="33" a="1"/>
  <c r="T130" i="33" s="1"/>
  <c r="S130" i="33" a="1"/>
  <c r="S130" i="33" s="1"/>
  <c r="R130" i="33" a="1"/>
  <c r="R130" i="33" s="1"/>
  <c r="Q130" i="33" a="1"/>
  <c r="Q130" i="33" s="1"/>
  <c r="P130" i="33" a="1"/>
  <c r="P130" i="33" s="1"/>
  <c r="O130" i="33" a="1"/>
  <c r="O130" i="33" s="1"/>
  <c r="N130" i="33" a="1"/>
  <c r="N130" i="33" s="1"/>
  <c r="AB129" i="33" a="1"/>
  <c r="AB129" i="33" s="1"/>
  <c r="AA129" i="33" a="1"/>
  <c r="AA129" i="33" s="1"/>
  <c r="Z129" i="33" a="1"/>
  <c r="Z129" i="33" s="1"/>
  <c r="Y129" i="33" a="1"/>
  <c r="Y129" i="33" s="1"/>
  <c r="W129" i="33" a="1"/>
  <c r="W129" i="33" s="1"/>
  <c r="X129" i="33" s="1"/>
  <c r="V129" i="33" a="1"/>
  <c r="V129" i="33" s="1"/>
  <c r="U129" i="33" a="1"/>
  <c r="U129" i="33" s="1"/>
  <c r="T129" i="33" a="1"/>
  <c r="T129" i="33" s="1"/>
  <c r="S129" i="33" a="1"/>
  <c r="S129" i="33" s="1"/>
  <c r="R129" i="33" a="1"/>
  <c r="R129" i="33" s="1"/>
  <c r="Q129" i="33" a="1"/>
  <c r="Q129" i="33" s="1"/>
  <c r="P129" i="33" a="1"/>
  <c r="P129" i="33" s="1"/>
  <c r="O129" i="33" a="1"/>
  <c r="O129" i="33" s="1"/>
  <c r="N129" i="33" a="1"/>
  <c r="N129" i="33" s="1"/>
  <c r="AB128" i="33" a="1"/>
  <c r="AB128" i="33" s="1"/>
  <c r="AA128" i="33" a="1"/>
  <c r="AA128" i="33" s="1"/>
  <c r="Z128" i="33" a="1"/>
  <c r="Z128" i="33" s="1"/>
  <c r="Y128" i="33" a="1"/>
  <c r="Y128" i="33" s="1"/>
  <c r="W128" i="33" a="1"/>
  <c r="W128" i="33" s="1"/>
  <c r="X128" i="33" s="1"/>
  <c r="V128" i="33" a="1"/>
  <c r="V128" i="33" s="1"/>
  <c r="U128" i="33" a="1"/>
  <c r="U128" i="33" s="1"/>
  <c r="T128" i="33" a="1"/>
  <c r="T128" i="33" s="1"/>
  <c r="S128" i="33" a="1"/>
  <c r="S128" i="33" s="1"/>
  <c r="R128" i="33" a="1"/>
  <c r="R128" i="33" s="1"/>
  <c r="Q128" i="33" a="1"/>
  <c r="Q128" i="33" s="1"/>
  <c r="P128" i="33" a="1"/>
  <c r="P128" i="33" s="1"/>
  <c r="O128" i="33" a="1"/>
  <c r="O128" i="33" s="1"/>
  <c r="N128" i="33" a="1"/>
  <c r="N128" i="33" s="1"/>
  <c r="AB127" i="33" a="1"/>
  <c r="AB127" i="33" s="1"/>
  <c r="AA127" i="33" a="1"/>
  <c r="AA127" i="33" s="1"/>
  <c r="Z127" i="33" a="1"/>
  <c r="Z127" i="33" s="1"/>
  <c r="Y127" i="33" a="1"/>
  <c r="Y127" i="33" s="1"/>
  <c r="W127" i="33" a="1"/>
  <c r="W127" i="33" s="1"/>
  <c r="X127" i="33" s="1"/>
  <c r="V127" i="33" a="1"/>
  <c r="V127" i="33" s="1"/>
  <c r="U127" i="33" a="1"/>
  <c r="U127" i="33" s="1"/>
  <c r="T127" i="33" a="1"/>
  <c r="T127" i="33" s="1"/>
  <c r="S127" i="33" a="1"/>
  <c r="S127" i="33" s="1"/>
  <c r="R127" i="33" a="1"/>
  <c r="R127" i="33" s="1"/>
  <c r="Q127" i="33" a="1"/>
  <c r="Q127" i="33" s="1"/>
  <c r="P127" i="33" a="1"/>
  <c r="P127" i="33" s="1"/>
  <c r="O127" i="33" a="1"/>
  <c r="O127" i="33" s="1"/>
  <c r="N127" i="33" a="1"/>
  <c r="N127" i="33" s="1"/>
  <c r="AB126" i="33" a="1"/>
  <c r="AB126" i="33" s="1"/>
  <c r="AA126" i="33" a="1"/>
  <c r="AA126" i="33" s="1"/>
  <c r="Z126" i="33" a="1"/>
  <c r="Z126" i="33" s="1"/>
  <c r="Y126" i="33" a="1"/>
  <c r="Y126" i="33" s="1"/>
  <c r="W126" i="33" a="1"/>
  <c r="W126" i="33" s="1"/>
  <c r="X126" i="33" s="1"/>
  <c r="V126" i="33" a="1"/>
  <c r="V126" i="33" s="1"/>
  <c r="U126" i="33" a="1"/>
  <c r="U126" i="33" s="1"/>
  <c r="T126" i="33" a="1"/>
  <c r="T126" i="33" s="1"/>
  <c r="S126" i="33" a="1"/>
  <c r="S126" i="33" s="1"/>
  <c r="R126" i="33" a="1"/>
  <c r="R126" i="33" s="1"/>
  <c r="Q126" i="33" a="1"/>
  <c r="Q126" i="33" s="1"/>
  <c r="P126" i="33" a="1"/>
  <c r="P126" i="33" s="1"/>
  <c r="O126" i="33" a="1"/>
  <c r="O126" i="33" s="1"/>
  <c r="N126" i="33" a="1"/>
  <c r="N126" i="33" s="1"/>
  <c r="AB125" i="33" a="1"/>
  <c r="AB125" i="33" s="1"/>
  <c r="AA125" i="33" a="1"/>
  <c r="AA125" i="33" s="1"/>
  <c r="Z125" i="33" a="1"/>
  <c r="Z125" i="33" s="1"/>
  <c r="Y125" i="33" a="1"/>
  <c r="Y125" i="33" s="1"/>
  <c r="W125" i="33" a="1"/>
  <c r="W125" i="33" s="1"/>
  <c r="X125" i="33" s="1"/>
  <c r="V125" i="33" a="1"/>
  <c r="V125" i="33" s="1"/>
  <c r="U125" i="33" a="1"/>
  <c r="U125" i="33" s="1"/>
  <c r="T125" i="33" a="1"/>
  <c r="T125" i="33" s="1"/>
  <c r="S125" i="33" a="1"/>
  <c r="S125" i="33" s="1"/>
  <c r="R125" i="33" a="1"/>
  <c r="R125" i="33" s="1"/>
  <c r="Q125" i="33" a="1"/>
  <c r="Q125" i="33" s="1"/>
  <c r="P125" i="33" a="1"/>
  <c r="P125" i="33" s="1"/>
  <c r="O125" i="33" a="1"/>
  <c r="O125" i="33" s="1"/>
  <c r="N125" i="33" a="1"/>
  <c r="N125" i="33" s="1"/>
  <c r="AB124" i="33" a="1"/>
  <c r="AB124" i="33" s="1"/>
  <c r="AA124" i="33" a="1"/>
  <c r="AA124" i="33" s="1"/>
  <c r="Z124" i="33" a="1"/>
  <c r="Z124" i="33" s="1"/>
  <c r="Y124" i="33" a="1"/>
  <c r="Y124" i="33" s="1"/>
  <c r="W124" i="33" a="1"/>
  <c r="W124" i="33" s="1"/>
  <c r="X124" i="33" s="1"/>
  <c r="V124" i="33" a="1"/>
  <c r="V124" i="33" s="1"/>
  <c r="U124" i="33" a="1"/>
  <c r="U124" i="33" s="1"/>
  <c r="T124" i="33" a="1"/>
  <c r="T124" i="33" s="1"/>
  <c r="S124" i="33" a="1"/>
  <c r="S124" i="33" s="1"/>
  <c r="R124" i="33" a="1"/>
  <c r="R124" i="33" s="1"/>
  <c r="Q124" i="33" a="1"/>
  <c r="Q124" i="33" s="1"/>
  <c r="P124" i="33" a="1"/>
  <c r="P124" i="33" s="1"/>
  <c r="O124" i="33" a="1"/>
  <c r="O124" i="33" s="1"/>
  <c r="N124" i="33" a="1"/>
  <c r="N124" i="33" s="1"/>
  <c r="AB123" i="33" a="1"/>
  <c r="AB123" i="33" s="1"/>
  <c r="AA123" i="33" a="1"/>
  <c r="AA123" i="33" s="1"/>
  <c r="Z123" i="33" a="1"/>
  <c r="Z123" i="33" s="1"/>
  <c r="Y123" i="33" a="1"/>
  <c r="Y123" i="33" s="1"/>
  <c r="W123" i="33" a="1"/>
  <c r="W123" i="33" s="1"/>
  <c r="X123" i="33" s="1"/>
  <c r="V123" i="33" a="1"/>
  <c r="V123" i="33" s="1"/>
  <c r="U123" i="33" a="1"/>
  <c r="U123" i="33" s="1"/>
  <c r="T123" i="33" a="1"/>
  <c r="T123" i="33" s="1"/>
  <c r="S123" i="33" a="1"/>
  <c r="S123" i="33" s="1"/>
  <c r="R123" i="33" a="1"/>
  <c r="R123" i="33" s="1"/>
  <c r="Q123" i="33" a="1"/>
  <c r="Q123" i="33" s="1"/>
  <c r="P123" i="33" a="1"/>
  <c r="P123" i="33" s="1"/>
  <c r="O123" i="33" a="1"/>
  <c r="O123" i="33" s="1"/>
  <c r="N123" i="33" a="1"/>
  <c r="N123" i="33" s="1"/>
  <c r="AB122" i="33" a="1"/>
  <c r="AB122" i="33" s="1"/>
  <c r="AA122" i="33" a="1"/>
  <c r="AA122" i="33" s="1"/>
  <c r="Z122" i="33" a="1"/>
  <c r="Z122" i="33" s="1"/>
  <c r="Y122" i="33" a="1"/>
  <c r="Y122" i="33" s="1"/>
  <c r="W122" i="33" a="1"/>
  <c r="W122" i="33" s="1"/>
  <c r="X122" i="33" s="1"/>
  <c r="V122" i="33" a="1"/>
  <c r="V122" i="33" s="1"/>
  <c r="U122" i="33" a="1"/>
  <c r="U122" i="33" s="1"/>
  <c r="T122" i="33" a="1"/>
  <c r="T122" i="33" s="1"/>
  <c r="S122" i="33" a="1"/>
  <c r="S122" i="33" s="1"/>
  <c r="R122" i="33" a="1"/>
  <c r="R122" i="33" s="1"/>
  <c r="Q122" i="33" a="1"/>
  <c r="Q122" i="33" s="1"/>
  <c r="P122" i="33" a="1"/>
  <c r="P122" i="33" s="1"/>
  <c r="O122" i="33" a="1"/>
  <c r="O122" i="33" s="1"/>
  <c r="N122" i="33" a="1"/>
  <c r="N122" i="33" s="1"/>
  <c r="AB121" i="33" a="1"/>
  <c r="AB121" i="33" s="1"/>
  <c r="AA121" i="33" a="1"/>
  <c r="AA121" i="33" s="1"/>
  <c r="Z121" i="33" a="1"/>
  <c r="Z121" i="33" s="1"/>
  <c r="Y121" i="33" a="1"/>
  <c r="Y121" i="33" s="1"/>
  <c r="W121" i="33" a="1"/>
  <c r="W121" i="33" s="1"/>
  <c r="X121" i="33" s="1"/>
  <c r="V121" i="33" a="1"/>
  <c r="V121" i="33" s="1"/>
  <c r="U121" i="33" a="1"/>
  <c r="U121" i="33" s="1"/>
  <c r="T121" i="33" a="1"/>
  <c r="T121" i="33" s="1"/>
  <c r="S121" i="33" a="1"/>
  <c r="S121" i="33" s="1"/>
  <c r="R121" i="33" a="1"/>
  <c r="R121" i="33" s="1"/>
  <c r="Q121" i="33" a="1"/>
  <c r="Q121" i="33" s="1"/>
  <c r="P121" i="33" a="1"/>
  <c r="P121" i="33" s="1"/>
  <c r="O121" i="33" a="1"/>
  <c r="O121" i="33" s="1"/>
  <c r="N121" i="33" a="1"/>
  <c r="N121" i="33" s="1"/>
  <c r="AB120" i="33" a="1"/>
  <c r="AB120" i="33" s="1"/>
  <c r="AA120" i="33" a="1"/>
  <c r="AA120" i="33" s="1"/>
  <c r="Z120" i="33" a="1"/>
  <c r="Z120" i="33" s="1"/>
  <c r="Y120" i="33" a="1"/>
  <c r="Y120" i="33" s="1"/>
  <c r="W120" i="33" a="1"/>
  <c r="W120" i="33" s="1"/>
  <c r="X120" i="33" s="1"/>
  <c r="V120" i="33" a="1"/>
  <c r="V120" i="33" s="1"/>
  <c r="U120" i="33" a="1"/>
  <c r="U120" i="33" s="1"/>
  <c r="T120" i="33" a="1"/>
  <c r="T120" i="33" s="1"/>
  <c r="S120" i="33" a="1"/>
  <c r="S120" i="33" s="1"/>
  <c r="R120" i="33" a="1"/>
  <c r="R120" i="33" s="1"/>
  <c r="Q120" i="33" a="1"/>
  <c r="Q120" i="33" s="1"/>
  <c r="P120" i="33" a="1"/>
  <c r="P120" i="33" s="1"/>
  <c r="O120" i="33" a="1"/>
  <c r="O120" i="33" s="1"/>
  <c r="N120" i="33" a="1"/>
  <c r="N120" i="33" s="1"/>
  <c r="AB119" i="33" a="1"/>
  <c r="AB119" i="33" s="1"/>
  <c r="AA119" i="33" a="1"/>
  <c r="AA119" i="33" s="1"/>
  <c r="Z119" i="33" a="1"/>
  <c r="Z119" i="33" s="1"/>
  <c r="Y119" i="33" a="1"/>
  <c r="Y119" i="33" s="1"/>
  <c r="W119" i="33" a="1"/>
  <c r="W119" i="33" s="1"/>
  <c r="X119" i="33" s="1"/>
  <c r="V119" i="33" a="1"/>
  <c r="V119" i="33" s="1"/>
  <c r="U119" i="33" a="1"/>
  <c r="U119" i="33" s="1"/>
  <c r="T119" i="33" a="1"/>
  <c r="T119" i="33" s="1"/>
  <c r="S119" i="33" a="1"/>
  <c r="S119" i="33" s="1"/>
  <c r="R119" i="33" a="1"/>
  <c r="R119" i="33" s="1"/>
  <c r="Q119" i="33" a="1"/>
  <c r="Q119" i="33" s="1"/>
  <c r="P119" i="33" a="1"/>
  <c r="P119" i="33" s="1"/>
  <c r="O119" i="33" a="1"/>
  <c r="O119" i="33" s="1"/>
  <c r="N119" i="33" a="1"/>
  <c r="N119" i="33" s="1"/>
  <c r="AB118" i="33" a="1"/>
  <c r="AB118" i="33" s="1"/>
  <c r="AA118" i="33" a="1"/>
  <c r="AA118" i="33" s="1"/>
  <c r="Z118" i="33" a="1"/>
  <c r="Z118" i="33" s="1"/>
  <c r="Y118" i="33" a="1"/>
  <c r="Y118" i="33" s="1"/>
  <c r="W118" i="33" a="1"/>
  <c r="W118" i="33" s="1"/>
  <c r="X118" i="33" s="1"/>
  <c r="V118" i="33" a="1"/>
  <c r="V118" i="33" s="1"/>
  <c r="U118" i="33" a="1"/>
  <c r="U118" i="33" s="1"/>
  <c r="T118" i="33" a="1"/>
  <c r="T118" i="33" s="1"/>
  <c r="S118" i="33" a="1"/>
  <c r="S118" i="33" s="1"/>
  <c r="R118" i="33" a="1"/>
  <c r="R118" i="33" s="1"/>
  <c r="Q118" i="33" a="1"/>
  <c r="Q118" i="33" s="1"/>
  <c r="P118" i="33" a="1"/>
  <c r="P118" i="33" s="1"/>
  <c r="O118" i="33" a="1"/>
  <c r="O118" i="33" s="1"/>
  <c r="N118" i="33" a="1"/>
  <c r="N118" i="33" s="1"/>
  <c r="AB117" i="33" a="1"/>
  <c r="AB117" i="33" s="1"/>
  <c r="AA117" i="33" a="1"/>
  <c r="AA117" i="33" s="1"/>
  <c r="Z117" i="33" a="1"/>
  <c r="Z117" i="33" s="1"/>
  <c r="Y117" i="33" a="1"/>
  <c r="Y117" i="33" s="1"/>
  <c r="W117" i="33" a="1"/>
  <c r="W117" i="33" s="1"/>
  <c r="X117" i="33" s="1"/>
  <c r="V117" i="33" a="1"/>
  <c r="V117" i="33" s="1"/>
  <c r="U117" i="33" a="1"/>
  <c r="U117" i="33" s="1"/>
  <c r="T117" i="33" a="1"/>
  <c r="T117" i="33" s="1"/>
  <c r="S117" i="33" a="1"/>
  <c r="S117" i="33" s="1"/>
  <c r="R117" i="33" a="1"/>
  <c r="R117" i="33" s="1"/>
  <c r="Q117" i="33" a="1"/>
  <c r="Q117" i="33" s="1"/>
  <c r="P117" i="33" a="1"/>
  <c r="P117" i="33" s="1"/>
  <c r="O117" i="33" a="1"/>
  <c r="O117" i="33" s="1"/>
  <c r="N117" i="33" a="1"/>
  <c r="N117" i="33" s="1"/>
  <c r="AB116" i="33" a="1"/>
  <c r="AB116" i="33" s="1"/>
  <c r="AA116" i="33" a="1"/>
  <c r="AA116" i="33" s="1"/>
  <c r="Z116" i="33" a="1"/>
  <c r="Z116" i="33" s="1"/>
  <c r="Y116" i="33" a="1"/>
  <c r="Y116" i="33" s="1"/>
  <c r="W116" i="33" a="1"/>
  <c r="W116" i="33" s="1"/>
  <c r="X116" i="33" s="1"/>
  <c r="V116" i="33" a="1"/>
  <c r="V116" i="33" s="1"/>
  <c r="U116" i="33" a="1"/>
  <c r="U116" i="33" s="1"/>
  <c r="T116" i="33" a="1"/>
  <c r="T116" i="33" s="1"/>
  <c r="S116" i="33" a="1"/>
  <c r="S116" i="33" s="1"/>
  <c r="R116" i="33" a="1"/>
  <c r="R116" i="33" s="1"/>
  <c r="Q116" i="33" a="1"/>
  <c r="Q116" i="33" s="1"/>
  <c r="P116" i="33" a="1"/>
  <c r="P116" i="33" s="1"/>
  <c r="O116" i="33" a="1"/>
  <c r="O116" i="33" s="1"/>
  <c r="N116" i="33" a="1"/>
  <c r="N116" i="33" s="1"/>
  <c r="AB115" i="33" a="1"/>
  <c r="AB115" i="33" s="1"/>
  <c r="AA115" i="33" a="1"/>
  <c r="AA115" i="33" s="1"/>
  <c r="Z115" i="33" a="1"/>
  <c r="Z115" i="33" s="1"/>
  <c r="Y115" i="33" a="1"/>
  <c r="Y115" i="33" s="1"/>
  <c r="W115" i="33" a="1"/>
  <c r="W115" i="33" s="1"/>
  <c r="X115" i="33" s="1"/>
  <c r="V115" i="33" a="1"/>
  <c r="V115" i="33" s="1"/>
  <c r="U115" i="33" a="1"/>
  <c r="U115" i="33" s="1"/>
  <c r="T115" i="33" a="1"/>
  <c r="T115" i="33" s="1"/>
  <c r="S115" i="33" a="1"/>
  <c r="S115" i="33" s="1"/>
  <c r="R115" i="33" a="1"/>
  <c r="R115" i="33" s="1"/>
  <c r="Q115" i="33" a="1"/>
  <c r="Q115" i="33" s="1"/>
  <c r="P115" i="33" a="1"/>
  <c r="P115" i="33" s="1"/>
  <c r="O115" i="33" a="1"/>
  <c r="O115" i="33" s="1"/>
  <c r="N115" i="33" a="1"/>
  <c r="N115" i="33" s="1"/>
  <c r="AB114" i="33" a="1"/>
  <c r="AB114" i="33" s="1"/>
  <c r="AA114" i="33" a="1"/>
  <c r="AA114" i="33" s="1"/>
  <c r="Z114" i="33" a="1"/>
  <c r="Z114" i="33" s="1"/>
  <c r="Y114" i="33" a="1"/>
  <c r="Y114" i="33" s="1"/>
  <c r="W114" i="33" a="1"/>
  <c r="W114" i="33" s="1"/>
  <c r="X114" i="33" s="1"/>
  <c r="V114" i="33" a="1"/>
  <c r="V114" i="33" s="1"/>
  <c r="U114" i="33" a="1"/>
  <c r="U114" i="33" s="1"/>
  <c r="T114" i="33" a="1"/>
  <c r="T114" i="33" s="1"/>
  <c r="S114" i="33" a="1"/>
  <c r="S114" i="33" s="1"/>
  <c r="R114" i="33" a="1"/>
  <c r="R114" i="33" s="1"/>
  <c r="Q114" i="33" a="1"/>
  <c r="Q114" i="33" s="1"/>
  <c r="P114" i="33" a="1"/>
  <c r="P114" i="33" s="1"/>
  <c r="O114" i="33" a="1"/>
  <c r="O114" i="33" s="1"/>
  <c r="N114" i="33" a="1"/>
  <c r="N114" i="33" s="1"/>
  <c r="AB113" i="33" a="1"/>
  <c r="AB113" i="33" s="1"/>
  <c r="AA113" i="33" a="1"/>
  <c r="AA113" i="33" s="1"/>
  <c r="Z113" i="33" a="1"/>
  <c r="Z113" i="33" s="1"/>
  <c r="Y113" i="33" a="1"/>
  <c r="Y113" i="33" s="1"/>
  <c r="W113" i="33" a="1"/>
  <c r="W113" i="33" s="1"/>
  <c r="X113" i="33" s="1"/>
  <c r="V113" i="33" a="1"/>
  <c r="V113" i="33" s="1"/>
  <c r="U113" i="33" a="1"/>
  <c r="U113" i="33" s="1"/>
  <c r="T113" i="33" a="1"/>
  <c r="T113" i="33" s="1"/>
  <c r="S113" i="33" a="1"/>
  <c r="S113" i="33" s="1"/>
  <c r="R113" i="33" a="1"/>
  <c r="R113" i="33" s="1"/>
  <c r="Q113" i="33" a="1"/>
  <c r="Q113" i="33" s="1"/>
  <c r="P113" i="33" a="1"/>
  <c r="P113" i="33" s="1"/>
  <c r="O113" i="33" a="1"/>
  <c r="O113" i="33" s="1"/>
  <c r="N113" i="33" a="1"/>
  <c r="N113" i="33" s="1"/>
  <c r="AB112" i="33" a="1"/>
  <c r="AB112" i="33" s="1"/>
  <c r="AA112" i="33" a="1"/>
  <c r="AA112" i="33" s="1"/>
  <c r="Z112" i="33" a="1"/>
  <c r="Z112" i="33" s="1"/>
  <c r="Y112" i="33" a="1"/>
  <c r="Y112" i="33" s="1"/>
  <c r="W112" i="33" a="1"/>
  <c r="W112" i="33" s="1"/>
  <c r="X112" i="33" s="1"/>
  <c r="V112" i="33" a="1"/>
  <c r="V112" i="33" s="1"/>
  <c r="U112" i="33" a="1"/>
  <c r="U112" i="33" s="1"/>
  <c r="T112" i="33" a="1"/>
  <c r="T112" i="33" s="1"/>
  <c r="S112" i="33" a="1"/>
  <c r="S112" i="33" s="1"/>
  <c r="R112" i="33" a="1"/>
  <c r="R112" i="33" s="1"/>
  <c r="Q112" i="33" a="1"/>
  <c r="Q112" i="33" s="1"/>
  <c r="P112" i="33" a="1"/>
  <c r="P112" i="33" s="1"/>
  <c r="O112" i="33" a="1"/>
  <c r="O112" i="33" s="1"/>
  <c r="N112" i="33" a="1"/>
  <c r="N112" i="33" s="1"/>
  <c r="AB111" i="33" a="1"/>
  <c r="AB111" i="33" s="1"/>
  <c r="AA111" i="33" a="1"/>
  <c r="AA111" i="33" s="1"/>
  <c r="Z111" i="33" a="1"/>
  <c r="Z111" i="33" s="1"/>
  <c r="Y111" i="33" a="1"/>
  <c r="Y111" i="33" s="1"/>
  <c r="W111" i="33" a="1"/>
  <c r="W111" i="33" s="1"/>
  <c r="X111" i="33" s="1"/>
  <c r="V111" i="33" a="1"/>
  <c r="V111" i="33" s="1"/>
  <c r="U111" i="33" a="1"/>
  <c r="U111" i="33" s="1"/>
  <c r="T111" i="33" a="1"/>
  <c r="T111" i="33" s="1"/>
  <c r="S111" i="33" a="1"/>
  <c r="S111" i="33" s="1"/>
  <c r="R111" i="33" a="1"/>
  <c r="R111" i="33" s="1"/>
  <c r="Q111" i="33" a="1"/>
  <c r="Q111" i="33" s="1"/>
  <c r="P111" i="33" a="1"/>
  <c r="P111" i="33" s="1"/>
  <c r="O111" i="33" a="1"/>
  <c r="O111" i="33" s="1"/>
  <c r="N111" i="33" a="1"/>
  <c r="N111" i="33" s="1"/>
  <c r="AB110" i="33" a="1"/>
  <c r="AB110" i="33" s="1"/>
  <c r="AA110" i="33" a="1"/>
  <c r="AA110" i="33" s="1"/>
  <c r="Z110" i="33" a="1"/>
  <c r="Z110" i="33" s="1"/>
  <c r="Y110" i="33" a="1"/>
  <c r="Y110" i="33" s="1"/>
  <c r="W110" i="33" a="1"/>
  <c r="W110" i="33" s="1"/>
  <c r="X110" i="33" s="1"/>
  <c r="V110" i="33" a="1"/>
  <c r="V110" i="33" s="1"/>
  <c r="U110" i="33" a="1"/>
  <c r="U110" i="33" s="1"/>
  <c r="T110" i="33" a="1"/>
  <c r="T110" i="33" s="1"/>
  <c r="S110" i="33" a="1"/>
  <c r="S110" i="33" s="1"/>
  <c r="R110" i="33" a="1"/>
  <c r="R110" i="33" s="1"/>
  <c r="Q110" i="33" a="1"/>
  <c r="Q110" i="33" s="1"/>
  <c r="P110" i="33" a="1"/>
  <c r="P110" i="33" s="1"/>
  <c r="O110" i="33" a="1"/>
  <c r="O110" i="33" s="1"/>
  <c r="N110" i="33" a="1"/>
  <c r="N110" i="33" s="1"/>
  <c r="AB109" i="33" a="1"/>
  <c r="AB109" i="33" s="1"/>
  <c r="AA109" i="33" a="1"/>
  <c r="AA109" i="33" s="1"/>
  <c r="Z109" i="33" a="1"/>
  <c r="Z109" i="33" s="1"/>
  <c r="Y109" i="33" a="1"/>
  <c r="Y109" i="33" s="1"/>
  <c r="W109" i="33" a="1"/>
  <c r="W109" i="33" s="1"/>
  <c r="X109" i="33" s="1"/>
  <c r="V109" i="33" a="1"/>
  <c r="V109" i="33" s="1"/>
  <c r="U109" i="33" a="1"/>
  <c r="U109" i="33" s="1"/>
  <c r="T109" i="33" a="1"/>
  <c r="T109" i="33" s="1"/>
  <c r="S109" i="33" a="1"/>
  <c r="S109" i="33" s="1"/>
  <c r="R109" i="33" a="1"/>
  <c r="R109" i="33" s="1"/>
  <c r="Q109" i="33" a="1"/>
  <c r="Q109" i="33" s="1"/>
  <c r="P109" i="33" a="1"/>
  <c r="P109" i="33" s="1"/>
  <c r="O109" i="33" a="1"/>
  <c r="O109" i="33" s="1"/>
  <c r="N109" i="33" a="1"/>
  <c r="N109" i="33" s="1"/>
  <c r="AB108" i="33" a="1"/>
  <c r="AB108" i="33" s="1"/>
  <c r="AA108" i="33" a="1"/>
  <c r="AA108" i="33" s="1"/>
  <c r="Z108" i="33" a="1"/>
  <c r="Z108" i="33" s="1"/>
  <c r="Y108" i="33" a="1"/>
  <c r="Y108" i="33" s="1"/>
  <c r="W108" i="33" a="1"/>
  <c r="W108" i="33" s="1"/>
  <c r="X108" i="33" s="1"/>
  <c r="V108" i="33" a="1"/>
  <c r="V108" i="33" s="1"/>
  <c r="U108" i="33" a="1"/>
  <c r="U108" i="33" s="1"/>
  <c r="T108" i="33" a="1"/>
  <c r="T108" i="33" s="1"/>
  <c r="S108" i="33" a="1"/>
  <c r="S108" i="33" s="1"/>
  <c r="R108" i="33" a="1"/>
  <c r="R108" i="33" s="1"/>
  <c r="Q108" i="33" a="1"/>
  <c r="Q108" i="33" s="1"/>
  <c r="P108" i="33" a="1"/>
  <c r="P108" i="33" s="1"/>
  <c r="O108" i="33" a="1"/>
  <c r="O108" i="33" s="1"/>
  <c r="N108" i="33" a="1"/>
  <c r="N108" i="33" s="1"/>
  <c r="AB107" i="33" a="1"/>
  <c r="AB107" i="33" s="1"/>
  <c r="AA107" i="33" a="1"/>
  <c r="AA107" i="33" s="1"/>
  <c r="Z107" i="33" a="1"/>
  <c r="Z107" i="33" s="1"/>
  <c r="Y107" i="33" a="1"/>
  <c r="Y107" i="33" s="1"/>
  <c r="W107" i="33" a="1"/>
  <c r="W107" i="33" s="1"/>
  <c r="X107" i="33" s="1"/>
  <c r="V107" i="33" a="1"/>
  <c r="V107" i="33" s="1"/>
  <c r="U107" i="33" a="1"/>
  <c r="U107" i="33" s="1"/>
  <c r="T107" i="33" a="1"/>
  <c r="T107" i="33" s="1"/>
  <c r="S107" i="33" a="1"/>
  <c r="S107" i="33" s="1"/>
  <c r="R107" i="33" a="1"/>
  <c r="R107" i="33" s="1"/>
  <c r="Q107" i="33" a="1"/>
  <c r="Q107" i="33" s="1"/>
  <c r="P107" i="33" a="1"/>
  <c r="P107" i="33" s="1"/>
  <c r="O107" i="33" a="1"/>
  <c r="O107" i="33" s="1"/>
  <c r="N107" i="33" a="1"/>
  <c r="N107" i="33" s="1"/>
  <c r="AB106" i="33" a="1"/>
  <c r="AB106" i="33" s="1"/>
  <c r="AA106" i="33" a="1"/>
  <c r="AA106" i="33" s="1"/>
  <c r="Z106" i="33" a="1"/>
  <c r="Z106" i="33" s="1"/>
  <c r="Y106" i="33" a="1"/>
  <c r="Y106" i="33" s="1"/>
  <c r="W106" i="33" a="1"/>
  <c r="W106" i="33" s="1"/>
  <c r="X106" i="33" s="1"/>
  <c r="V106" i="33" a="1"/>
  <c r="V106" i="33" s="1"/>
  <c r="U106" i="33" a="1"/>
  <c r="U106" i="33" s="1"/>
  <c r="T106" i="33" a="1"/>
  <c r="T106" i="33" s="1"/>
  <c r="S106" i="33" a="1"/>
  <c r="S106" i="33" s="1"/>
  <c r="R106" i="33" a="1"/>
  <c r="R106" i="33" s="1"/>
  <c r="Q106" i="33" a="1"/>
  <c r="Q106" i="33" s="1"/>
  <c r="P106" i="33" a="1"/>
  <c r="P106" i="33" s="1"/>
  <c r="O106" i="33" a="1"/>
  <c r="O106" i="33" s="1"/>
  <c r="N106" i="33" a="1"/>
  <c r="N106" i="33" s="1"/>
  <c r="AB105" i="33" a="1"/>
  <c r="AB105" i="33" s="1"/>
  <c r="AA105" i="33" a="1"/>
  <c r="AA105" i="33" s="1"/>
  <c r="Z105" i="33" a="1"/>
  <c r="Z105" i="33" s="1"/>
  <c r="Y105" i="33" a="1"/>
  <c r="Y105" i="33" s="1"/>
  <c r="W105" i="33" a="1"/>
  <c r="W105" i="33" s="1"/>
  <c r="X105" i="33" s="1"/>
  <c r="V105" i="33" a="1"/>
  <c r="V105" i="33" s="1"/>
  <c r="U105" i="33" a="1"/>
  <c r="U105" i="33" s="1"/>
  <c r="T105" i="33" a="1"/>
  <c r="T105" i="33" s="1"/>
  <c r="S105" i="33" a="1"/>
  <c r="S105" i="33" s="1"/>
  <c r="R105" i="33" a="1"/>
  <c r="R105" i="33" s="1"/>
  <c r="Q105" i="33" a="1"/>
  <c r="Q105" i="33" s="1"/>
  <c r="P105" i="33" a="1"/>
  <c r="P105" i="33" s="1"/>
  <c r="O105" i="33" a="1"/>
  <c r="O105" i="33" s="1"/>
  <c r="N105" i="33" a="1"/>
  <c r="N105" i="33" s="1"/>
  <c r="AB104" i="33" a="1"/>
  <c r="AB104" i="33" s="1"/>
  <c r="AA104" i="33" a="1"/>
  <c r="AA104" i="33" s="1"/>
  <c r="Z104" i="33" a="1"/>
  <c r="Z104" i="33" s="1"/>
  <c r="Y104" i="33" a="1"/>
  <c r="Y104" i="33" s="1"/>
  <c r="W104" i="33" a="1"/>
  <c r="W104" i="33" s="1"/>
  <c r="X104" i="33" s="1"/>
  <c r="V104" i="33" a="1"/>
  <c r="V104" i="33" s="1"/>
  <c r="U104" i="33" a="1"/>
  <c r="U104" i="33" s="1"/>
  <c r="T104" i="33" a="1"/>
  <c r="T104" i="33" s="1"/>
  <c r="S104" i="33" a="1"/>
  <c r="S104" i="33" s="1"/>
  <c r="R104" i="33" a="1"/>
  <c r="R104" i="33" s="1"/>
  <c r="Q104" i="33" a="1"/>
  <c r="Q104" i="33" s="1"/>
  <c r="P104" i="33" a="1"/>
  <c r="P104" i="33" s="1"/>
  <c r="O104" i="33" a="1"/>
  <c r="O104" i="33" s="1"/>
  <c r="N104" i="33" a="1"/>
  <c r="N104" i="33" s="1"/>
  <c r="AB103" i="33" a="1"/>
  <c r="AB103" i="33" s="1"/>
  <c r="AA103" i="33" a="1"/>
  <c r="AA103" i="33" s="1"/>
  <c r="Z103" i="33" a="1"/>
  <c r="Z103" i="33" s="1"/>
  <c r="Y103" i="33" a="1"/>
  <c r="Y103" i="33" s="1"/>
  <c r="W103" i="33" a="1"/>
  <c r="W103" i="33" s="1"/>
  <c r="X103" i="33" s="1"/>
  <c r="V103" i="33" a="1"/>
  <c r="V103" i="33" s="1"/>
  <c r="U103" i="33" a="1"/>
  <c r="U103" i="33" s="1"/>
  <c r="T103" i="33" a="1"/>
  <c r="T103" i="33" s="1"/>
  <c r="S103" i="33" a="1"/>
  <c r="S103" i="33" s="1"/>
  <c r="R103" i="33" a="1"/>
  <c r="R103" i="33" s="1"/>
  <c r="Q103" i="33" a="1"/>
  <c r="Q103" i="33" s="1"/>
  <c r="P103" i="33" a="1"/>
  <c r="P103" i="33" s="1"/>
  <c r="O103" i="33" a="1"/>
  <c r="O103" i="33" s="1"/>
  <c r="N103" i="33" a="1"/>
  <c r="N103" i="33" s="1"/>
  <c r="AB102" i="33" a="1"/>
  <c r="AB102" i="33" s="1"/>
  <c r="AA102" i="33" a="1"/>
  <c r="AA102" i="33" s="1"/>
  <c r="Z102" i="33" a="1"/>
  <c r="Z102" i="33" s="1"/>
  <c r="Y102" i="33" a="1"/>
  <c r="Y102" i="33" s="1"/>
  <c r="W102" i="33" a="1"/>
  <c r="W102" i="33" s="1"/>
  <c r="X102" i="33" s="1"/>
  <c r="V102" i="33" a="1"/>
  <c r="V102" i="33" s="1"/>
  <c r="U102" i="33" a="1"/>
  <c r="U102" i="33" s="1"/>
  <c r="T102" i="33" a="1"/>
  <c r="T102" i="33" s="1"/>
  <c r="S102" i="33" a="1"/>
  <c r="S102" i="33" s="1"/>
  <c r="R102" i="33" a="1"/>
  <c r="R102" i="33" s="1"/>
  <c r="Q102" i="33" a="1"/>
  <c r="Q102" i="33" s="1"/>
  <c r="P102" i="33" a="1"/>
  <c r="P102" i="33" s="1"/>
  <c r="O102" i="33" a="1"/>
  <c r="O102" i="33" s="1"/>
  <c r="N102" i="33" a="1"/>
  <c r="N102" i="33" s="1"/>
  <c r="AB101" i="33" a="1"/>
  <c r="AB101" i="33" s="1"/>
  <c r="AA101" i="33" a="1"/>
  <c r="AA101" i="33" s="1"/>
  <c r="Z101" i="33" a="1"/>
  <c r="Z101" i="33" s="1"/>
  <c r="Y101" i="33" a="1"/>
  <c r="Y101" i="33" s="1"/>
  <c r="W101" i="33" a="1"/>
  <c r="W101" i="33" s="1"/>
  <c r="X101" i="33" s="1"/>
  <c r="V101" i="33" a="1"/>
  <c r="V101" i="33" s="1"/>
  <c r="U101" i="33" a="1"/>
  <c r="U101" i="33" s="1"/>
  <c r="T101" i="33" a="1"/>
  <c r="T101" i="33" s="1"/>
  <c r="S101" i="33" a="1"/>
  <c r="S101" i="33" s="1"/>
  <c r="R101" i="33" a="1"/>
  <c r="R101" i="33" s="1"/>
  <c r="Q101" i="33" a="1"/>
  <c r="Q101" i="33" s="1"/>
  <c r="P101" i="33" a="1"/>
  <c r="P101" i="33" s="1"/>
  <c r="O101" i="33" a="1"/>
  <c r="O101" i="33" s="1"/>
  <c r="N101" i="33" a="1"/>
  <c r="N101" i="33" s="1"/>
  <c r="AB100" i="33" a="1"/>
  <c r="AB100" i="33" s="1"/>
  <c r="AA100" i="33" a="1"/>
  <c r="AA100" i="33" s="1"/>
  <c r="Z100" i="33" a="1"/>
  <c r="Z100" i="33" s="1"/>
  <c r="Y100" i="33" a="1"/>
  <c r="Y100" i="33" s="1"/>
  <c r="W100" i="33" a="1"/>
  <c r="W100" i="33" s="1"/>
  <c r="X100" i="33" s="1"/>
  <c r="V100" i="33" a="1"/>
  <c r="V100" i="33" s="1"/>
  <c r="U100" i="33" a="1"/>
  <c r="U100" i="33" s="1"/>
  <c r="T100" i="33" a="1"/>
  <c r="T100" i="33" s="1"/>
  <c r="S100" i="33" a="1"/>
  <c r="S100" i="33" s="1"/>
  <c r="R100" i="33" a="1"/>
  <c r="R100" i="33" s="1"/>
  <c r="Q100" i="33" a="1"/>
  <c r="Q100" i="33" s="1"/>
  <c r="P100" i="33" a="1"/>
  <c r="P100" i="33" s="1"/>
  <c r="O100" i="33" a="1"/>
  <c r="O100" i="33" s="1"/>
  <c r="N100" i="33" a="1"/>
  <c r="N100" i="33" s="1"/>
  <c r="AB99" i="33" a="1"/>
  <c r="AB99" i="33" s="1"/>
  <c r="AA99" i="33" a="1"/>
  <c r="AA99" i="33" s="1"/>
  <c r="Z99" i="33" a="1"/>
  <c r="Z99" i="33" s="1"/>
  <c r="Y99" i="33" a="1"/>
  <c r="Y99" i="33" s="1"/>
  <c r="W99" i="33" a="1"/>
  <c r="W99" i="33" s="1"/>
  <c r="X99" i="33" s="1"/>
  <c r="V99" i="33" a="1"/>
  <c r="V99" i="33" s="1"/>
  <c r="U99" i="33" a="1"/>
  <c r="U99" i="33" s="1"/>
  <c r="T99" i="33" a="1"/>
  <c r="T99" i="33" s="1"/>
  <c r="S99" i="33" a="1"/>
  <c r="S99" i="33" s="1"/>
  <c r="R99" i="33" a="1"/>
  <c r="R99" i="33" s="1"/>
  <c r="Q99" i="33" a="1"/>
  <c r="Q99" i="33" s="1"/>
  <c r="P99" i="33" a="1"/>
  <c r="P99" i="33" s="1"/>
  <c r="O99" i="33" a="1"/>
  <c r="O99" i="33" s="1"/>
  <c r="N99" i="33" a="1"/>
  <c r="N99" i="33" s="1"/>
  <c r="AB98" i="33" a="1"/>
  <c r="AB98" i="33" s="1"/>
  <c r="AA98" i="33" a="1"/>
  <c r="AA98" i="33" s="1"/>
  <c r="Z98" i="33" a="1"/>
  <c r="Z98" i="33" s="1"/>
  <c r="Y98" i="33" a="1"/>
  <c r="Y98" i="33" s="1"/>
  <c r="W98" i="33" a="1"/>
  <c r="W98" i="33" s="1"/>
  <c r="X98" i="33" s="1"/>
  <c r="V98" i="33" a="1"/>
  <c r="V98" i="33" s="1"/>
  <c r="U98" i="33" a="1"/>
  <c r="U98" i="33" s="1"/>
  <c r="T98" i="33" a="1"/>
  <c r="T98" i="33" s="1"/>
  <c r="S98" i="33" a="1"/>
  <c r="S98" i="33" s="1"/>
  <c r="R98" i="33" a="1"/>
  <c r="R98" i="33" s="1"/>
  <c r="Q98" i="33" a="1"/>
  <c r="Q98" i="33" s="1"/>
  <c r="P98" i="33" a="1"/>
  <c r="P98" i="33" s="1"/>
  <c r="O98" i="33" a="1"/>
  <c r="O98" i="33" s="1"/>
  <c r="N98" i="33" a="1"/>
  <c r="N98" i="33" s="1"/>
  <c r="AB97" i="33" a="1"/>
  <c r="AB97" i="33" s="1"/>
  <c r="AA97" i="33" a="1"/>
  <c r="AA97" i="33" s="1"/>
  <c r="Z97" i="33" a="1"/>
  <c r="Z97" i="33" s="1"/>
  <c r="Y97" i="33" a="1"/>
  <c r="Y97" i="33" s="1"/>
  <c r="W97" i="33" a="1"/>
  <c r="W97" i="33" s="1"/>
  <c r="X97" i="33" s="1"/>
  <c r="V97" i="33" a="1"/>
  <c r="V97" i="33" s="1"/>
  <c r="U97" i="33" a="1"/>
  <c r="U97" i="33" s="1"/>
  <c r="T97" i="33" a="1"/>
  <c r="T97" i="33" s="1"/>
  <c r="S97" i="33" a="1"/>
  <c r="S97" i="33" s="1"/>
  <c r="R97" i="33" a="1"/>
  <c r="R97" i="33" s="1"/>
  <c r="Q97" i="33" a="1"/>
  <c r="Q97" i="33" s="1"/>
  <c r="P97" i="33" a="1"/>
  <c r="P97" i="33" s="1"/>
  <c r="O97" i="33" a="1"/>
  <c r="O97" i="33" s="1"/>
  <c r="N97" i="33" a="1"/>
  <c r="N97" i="33" s="1"/>
  <c r="AB96" i="33" a="1"/>
  <c r="AB96" i="33" s="1"/>
  <c r="AA96" i="33" a="1"/>
  <c r="AA96" i="33" s="1"/>
  <c r="Z96" i="33" a="1"/>
  <c r="Z96" i="33" s="1"/>
  <c r="Y96" i="33" a="1"/>
  <c r="Y96" i="33" s="1"/>
  <c r="W96" i="33" a="1"/>
  <c r="W96" i="33" s="1"/>
  <c r="X96" i="33" s="1"/>
  <c r="V96" i="33" a="1"/>
  <c r="V96" i="33" s="1"/>
  <c r="U96" i="33" a="1"/>
  <c r="U96" i="33" s="1"/>
  <c r="T96" i="33" a="1"/>
  <c r="T96" i="33" s="1"/>
  <c r="S96" i="33" a="1"/>
  <c r="S96" i="33" s="1"/>
  <c r="R96" i="33" a="1"/>
  <c r="R96" i="33" s="1"/>
  <c r="Q96" i="33" a="1"/>
  <c r="Q96" i="33" s="1"/>
  <c r="P96" i="33" a="1"/>
  <c r="P96" i="33" s="1"/>
  <c r="O96" i="33" a="1"/>
  <c r="O96" i="33" s="1"/>
  <c r="N96" i="33" a="1"/>
  <c r="N96" i="33" s="1"/>
  <c r="AB95" i="33" a="1"/>
  <c r="AB95" i="33" s="1"/>
  <c r="AA95" i="33" a="1"/>
  <c r="AA95" i="33" s="1"/>
  <c r="Z95" i="33" a="1"/>
  <c r="Z95" i="33" s="1"/>
  <c r="Y95" i="33" a="1"/>
  <c r="Y95" i="33" s="1"/>
  <c r="W95" i="33" a="1"/>
  <c r="W95" i="33" s="1"/>
  <c r="X95" i="33" s="1"/>
  <c r="V95" i="33" a="1"/>
  <c r="V95" i="33" s="1"/>
  <c r="U95" i="33" a="1"/>
  <c r="U95" i="33" s="1"/>
  <c r="T95" i="33" a="1"/>
  <c r="T95" i="33" s="1"/>
  <c r="S95" i="33" a="1"/>
  <c r="S95" i="33" s="1"/>
  <c r="R95" i="33" a="1"/>
  <c r="R95" i="33" s="1"/>
  <c r="Q95" i="33" a="1"/>
  <c r="Q95" i="33" s="1"/>
  <c r="P95" i="33" a="1"/>
  <c r="P95" i="33" s="1"/>
  <c r="O95" i="33" a="1"/>
  <c r="O95" i="33" s="1"/>
  <c r="N95" i="33" a="1"/>
  <c r="N95" i="33" s="1"/>
  <c r="AB94" i="33" a="1"/>
  <c r="AB94" i="33" s="1"/>
  <c r="AA94" i="33" a="1"/>
  <c r="AA94" i="33" s="1"/>
  <c r="Z94" i="33" a="1"/>
  <c r="Z94" i="33" s="1"/>
  <c r="Y94" i="33" a="1"/>
  <c r="Y94" i="33" s="1"/>
  <c r="W94" i="33" a="1"/>
  <c r="W94" i="33" s="1"/>
  <c r="X94" i="33" s="1"/>
  <c r="V94" i="33" a="1"/>
  <c r="V94" i="33" s="1"/>
  <c r="U94" i="33" a="1"/>
  <c r="U94" i="33" s="1"/>
  <c r="T94" i="33" a="1"/>
  <c r="T94" i="33" s="1"/>
  <c r="S94" i="33" a="1"/>
  <c r="S94" i="33" s="1"/>
  <c r="R94" i="33" a="1"/>
  <c r="R94" i="33" s="1"/>
  <c r="Q94" i="33" a="1"/>
  <c r="Q94" i="33" s="1"/>
  <c r="P94" i="33" a="1"/>
  <c r="P94" i="33" s="1"/>
  <c r="O94" i="33" a="1"/>
  <c r="O94" i="33" s="1"/>
  <c r="N94" i="33" a="1"/>
  <c r="N94" i="33" s="1"/>
  <c r="AB93" i="33" a="1"/>
  <c r="AB93" i="33" s="1"/>
  <c r="AA93" i="33" a="1"/>
  <c r="AA93" i="33" s="1"/>
  <c r="Z93" i="33" a="1"/>
  <c r="Z93" i="33" s="1"/>
  <c r="Y93" i="33" a="1"/>
  <c r="Y93" i="33" s="1"/>
  <c r="W93" i="33" a="1"/>
  <c r="W93" i="33" s="1"/>
  <c r="X93" i="33" s="1"/>
  <c r="V93" i="33" a="1"/>
  <c r="V93" i="33" s="1"/>
  <c r="U93" i="33" a="1"/>
  <c r="U93" i="33" s="1"/>
  <c r="T93" i="33" a="1"/>
  <c r="T93" i="33" s="1"/>
  <c r="S93" i="33" a="1"/>
  <c r="S93" i="33" s="1"/>
  <c r="R93" i="33" a="1"/>
  <c r="R93" i="33" s="1"/>
  <c r="Q93" i="33" a="1"/>
  <c r="Q93" i="33" s="1"/>
  <c r="P93" i="33" a="1"/>
  <c r="P93" i="33" s="1"/>
  <c r="O93" i="33" a="1"/>
  <c r="O93" i="33" s="1"/>
  <c r="N93" i="33" a="1"/>
  <c r="N93" i="33" s="1"/>
  <c r="AB92" i="33" a="1"/>
  <c r="AB92" i="33" s="1"/>
  <c r="AA92" i="33" a="1"/>
  <c r="AA92" i="33" s="1"/>
  <c r="Z92" i="33" a="1"/>
  <c r="Z92" i="33" s="1"/>
  <c r="Y92" i="33" a="1"/>
  <c r="Y92" i="33" s="1"/>
  <c r="W92" i="33" a="1"/>
  <c r="W92" i="33" s="1"/>
  <c r="X92" i="33" s="1"/>
  <c r="V92" i="33" a="1"/>
  <c r="V92" i="33" s="1"/>
  <c r="U92" i="33" a="1"/>
  <c r="U92" i="33" s="1"/>
  <c r="T92" i="33" a="1"/>
  <c r="T92" i="33" s="1"/>
  <c r="S92" i="33" a="1"/>
  <c r="S92" i="33" s="1"/>
  <c r="R92" i="33" a="1"/>
  <c r="R92" i="33" s="1"/>
  <c r="Q92" i="33" a="1"/>
  <c r="Q92" i="33" s="1"/>
  <c r="P92" i="33" a="1"/>
  <c r="P92" i="33" s="1"/>
  <c r="O92" i="33" a="1"/>
  <c r="O92" i="33" s="1"/>
  <c r="N92" i="33" a="1"/>
  <c r="N92" i="33" s="1"/>
  <c r="AB91" i="33" a="1"/>
  <c r="AB91" i="33" s="1"/>
  <c r="AA91" i="33" a="1"/>
  <c r="AA91" i="33" s="1"/>
  <c r="Z91" i="33" a="1"/>
  <c r="Z91" i="33" s="1"/>
  <c r="Y91" i="33" a="1"/>
  <c r="Y91" i="33" s="1"/>
  <c r="W91" i="33" a="1"/>
  <c r="W91" i="33" s="1"/>
  <c r="X91" i="33" s="1"/>
  <c r="V91" i="33" a="1"/>
  <c r="V91" i="33" s="1"/>
  <c r="U91" i="33" a="1"/>
  <c r="U91" i="33" s="1"/>
  <c r="T91" i="33" a="1"/>
  <c r="T91" i="33" s="1"/>
  <c r="S91" i="33" a="1"/>
  <c r="S91" i="33" s="1"/>
  <c r="R91" i="33" a="1"/>
  <c r="R91" i="33" s="1"/>
  <c r="Q91" i="33" a="1"/>
  <c r="Q91" i="33" s="1"/>
  <c r="P91" i="33" a="1"/>
  <c r="P91" i="33" s="1"/>
  <c r="O91" i="33" a="1"/>
  <c r="O91" i="33" s="1"/>
  <c r="N91" i="33" a="1"/>
  <c r="N91" i="33" s="1"/>
  <c r="AB90" i="33" a="1"/>
  <c r="AB90" i="33" s="1"/>
  <c r="AA90" i="33" a="1"/>
  <c r="AA90" i="33" s="1"/>
  <c r="Z90" i="33" a="1"/>
  <c r="Z90" i="33" s="1"/>
  <c r="Y90" i="33" a="1"/>
  <c r="Y90" i="33" s="1"/>
  <c r="W90" i="33" a="1"/>
  <c r="W90" i="33" s="1"/>
  <c r="X90" i="33" s="1"/>
  <c r="V90" i="33" a="1"/>
  <c r="V90" i="33" s="1"/>
  <c r="U90" i="33" a="1"/>
  <c r="U90" i="33" s="1"/>
  <c r="T90" i="33" a="1"/>
  <c r="T90" i="33" s="1"/>
  <c r="S90" i="33" a="1"/>
  <c r="S90" i="33" s="1"/>
  <c r="R90" i="33" a="1"/>
  <c r="R90" i="33" s="1"/>
  <c r="Q90" i="33" a="1"/>
  <c r="Q90" i="33" s="1"/>
  <c r="P90" i="33" a="1"/>
  <c r="P90" i="33" s="1"/>
  <c r="O90" i="33" a="1"/>
  <c r="O90" i="33" s="1"/>
  <c r="N90" i="33" a="1"/>
  <c r="N90" i="33" s="1"/>
  <c r="AB89" i="33" a="1"/>
  <c r="AB89" i="33" s="1"/>
  <c r="AA89" i="33" a="1"/>
  <c r="AA89" i="33" s="1"/>
  <c r="Z89" i="33" a="1"/>
  <c r="Z89" i="33" s="1"/>
  <c r="Y89" i="33" a="1"/>
  <c r="Y89" i="33" s="1"/>
  <c r="W89" i="33" a="1"/>
  <c r="W89" i="33" s="1"/>
  <c r="X89" i="33" s="1"/>
  <c r="V89" i="33" a="1"/>
  <c r="V89" i="33" s="1"/>
  <c r="U89" i="33" a="1"/>
  <c r="U89" i="33" s="1"/>
  <c r="T89" i="33" a="1"/>
  <c r="T89" i="33" s="1"/>
  <c r="S89" i="33" a="1"/>
  <c r="S89" i="33" s="1"/>
  <c r="R89" i="33" a="1"/>
  <c r="R89" i="33" s="1"/>
  <c r="Q89" i="33" a="1"/>
  <c r="Q89" i="33" s="1"/>
  <c r="P89" i="33" a="1"/>
  <c r="P89" i="33" s="1"/>
  <c r="O89" i="33" a="1"/>
  <c r="O89" i="33" s="1"/>
  <c r="N89" i="33" a="1"/>
  <c r="N89" i="33" s="1"/>
  <c r="AB88" i="33" a="1"/>
  <c r="AB88" i="33" s="1"/>
  <c r="AA88" i="33" a="1"/>
  <c r="AA88" i="33" s="1"/>
  <c r="Z88" i="33" a="1"/>
  <c r="Z88" i="33" s="1"/>
  <c r="Y88" i="33" a="1"/>
  <c r="Y88" i="33" s="1"/>
  <c r="W88" i="33" a="1"/>
  <c r="W88" i="33" s="1"/>
  <c r="X88" i="33" s="1"/>
  <c r="V88" i="33" a="1"/>
  <c r="V88" i="33" s="1"/>
  <c r="U88" i="33" a="1"/>
  <c r="U88" i="33" s="1"/>
  <c r="T88" i="33" a="1"/>
  <c r="T88" i="33" s="1"/>
  <c r="S88" i="33" a="1"/>
  <c r="S88" i="33" s="1"/>
  <c r="R88" i="33" a="1"/>
  <c r="R88" i="33" s="1"/>
  <c r="Q88" i="33" a="1"/>
  <c r="Q88" i="33" s="1"/>
  <c r="P88" i="33" a="1"/>
  <c r="P88" i="33" s="1"/>
  <c r="O88" i="33" a="1"/>
  <c r="O88" i="33" s="1"/>
  <c r="N88" i="33" a="1"/>
  <c r="N88" i="33" s="1"/>
  <c r="AB87" i="33" a="1"/>
  <c r="AB87" i="33" s="1"/>
  <c r="AA87" i="33" a="1"/>
  <c r="AA87" i="33" s="1"/>
  <c r="Z87" i="33" a="1"/>
  <c r="Z87" i="33" s="1"/>
  <c r="Y87" i="33" a="1"/>
  <c r="Y87" i="33" s="1"/>
  <c r="W87" i="33" a="1"/>
  <c r="W87" i="33" s="1"/>
  <c r="X87" i="33" s="1"/>
  <c r="V87" i="33" a="1"/>
  <c r="V87" i="33" s="1"/>
  <c r="U87" i="33" a="1"/>
  <c r="U87" i="33" s="1"/>
  <c r="T87" i="33" a="1"/>
  <c r="T87" i="33" s="1"/>
  <c r="S87" i="33" a="1"/>
  <c r="S87" i="33" s="1"/>
  <c r="R87" i="33" a="1"/>
  <c r="R87" i="33" s="1"/>
  <c r="Q87" i="33" a="1"/>
  <c r="Q87" i="33" s="1"/>
  <c r="P87" i="33" a="1"/>
  <c r="P87" i="33" s="1"/>
  <c r="O87" i="33" a="1"/>
  <c r="O87" i="33" s="1"/>
  <c r="N87" i="33" a="1"/>
  <c r="N87" i="33" s="1"/>
  <c r="AB86" i="33" a="1"/>
  <c r="AB86" i="33" s="1"/>
  <c r="AA86" i="33" a="1"/>
  <c r="AA86" i="33" s="1"/>
  <c r="Z86" i="33" a="1"/>
  <c r="Z86" i="33" s="1"/>
  <c r="Y86" i="33" a="1"/>
  <c r="Y86" i="33" s="1"/>
  <c r="W86" i="33" a="1"/>
  <c r="W86" i="33" s="1"/>
  <c r="X86" i="33" s="1"/>
  <c r="V86" i="33" a="1"/>
  <c r="V86" i="33" s="1"/>
  <c r="U86" i="33" a="1"/>
  <c r="U86" i="33" s="1"/>
  <c r="T86" i="33" a="1"/>
  <c r="T86" i="33" s="1"/>
  <c r="S86" i="33" a="1"/>
  <c r="S86" i="33" s="1"/>
  <c r="R86" i="33" a="1"/>
  <c r="R86" i="33" s="1"/>
  <c r="Q86" i="33" a="1"/>
  <c r="Q86" i="33" s="1"/>
  <c r="P86" i="33" a="1"/>
  <c r="P86" i="33" s="1"/>
  <c r="O86" i="33" a="1"/>
  <c r="O86" i="33" s="1"/>
  <c r="N86" i="33" a="1"/>
  <c r="N86" i="33" s="1"/>
  <c r="AB85" i="33" a="1"/>
  <c r="AB85" i="33" s="1"/>
  <c r="AA85" i="33" a="1"/>
  <c r="AA85" i="33" s="1"/>
  <c r="Z85" i="33" a="1"/>
  <c r="Z85" i="33" s="1"/>
  <c r="Y85" i="33" a="1"/>
  <c r="Y85" i="33" s="1"/>
  <c r="W85" i="33" a="1"/>
  <c r="W85" i="33" s="1"/>
  <c r="X85" i="33" s="1"/>
  <c r="V85" i="33" a="1"/>
  <c r="V85" i="33" s="1"/>
  <c r="U85" i="33" a="1"/>
  <c r="U85" i="33" s="1"/>
  <c r="T85" i="33" a="1"/>
  <c r="T85" i="33" s="1"/>
  <c r="S85" i="33" a="1"/>
  <c r="S85" i="33" s="1"/>
  <c r="R85" i="33" a="1"/>
  <c r="R85" i="33" s="1"/>
  <c r="Q85" i="33" a="1"/>
  <c r="Q85" i="33" s="1"/>
  <c r="P85" i="33" a="1"/>
  <c r="P85" i="33" s="1"/>
  <c r="O85" i="33" a="1"/>
  <c r="O85" i="33" s="1"/>
  <c r="N85" i="33" a="1"/>
  <c r="N85" i="33" s="1"/>
  <c r="AB84" i="33" a="1"/>
  <c r="AB84" i="33" s="1"/>
  <c r="AA84" i="33" a="1"/>
  <c r="AA84" i="33" s="1"/>
  <c r="Z84" i="33" a="1"/>
  <c r="Z84" i="33" s="1"/>
  <c r="Y84" i="33" a="1"/>
  <c r="Y84" i="33" s="1"/>
  <c r="W84" i="33" a="1"/>
  <c r="W84" i="33" s="1"/>
  <c r="X84" i="33" s="1"/>
  <c r="V84" i="33" a="1"/>
  <c r="V84" i="33" s="1"/>
  <c r="U84" i="33" a="1"/>
  <c r="U84" i="33" s="1"/>
  <c r="T84" i="33" a="1"/>
  <c r="T84" i="33" s="1"/>
  <c r="S84" i="33" a="1"/>
  <c r="S84" i="33" s="1"/>
  <c r="R84" i="33" a="1"/>
  <c r="R84" i="33" s="1"/>
  <c r="Q84" i="33" a="1"/>
  <c r="Q84" i="33" s="1"/>
  <c r="P84" i="33" a="1"/>
  <c r="P84" i="33" s="1"/>
  <c r="O84" i="33" a="1"/>
  <c r="O84" i="33" s="1"/>
  <c r="N84" i="33" a="1"/>
  <c r="N84" i="33" s="1"/>
  <c r="AB83" i="33" a="1"/>
  <c r="AB83" i="33" s="1"/>
  <c r="AA83" i="33" a="1"/>
  <c r="AA83" i="33" s="1"/>
  <c r="Z83" i="33" a="1"/>
  <c r="Z83" i="33" s="1"/>
  <c r="Y83" i="33" a="1"/>
  <c r="Y83" i="33" s="1"/>
  <c r="W83" i="33" a="1"/>
  <c r="W83" i="33" s="1"/>
  <c r="X83" i="33" s="1"/>
  <c r="V83" i="33" a="1"/>
  <c r="V83" i="33" s="1"/>
  <c r="U83" i="33" a="1"/>
  <c r="U83" i="33" s="1"/>
  <c r="T83" i="33" a="1"/>
  <c r="T83" i="33" s="1"/>
  <c r="S83" i="33" a="1"/>
  <c r="S83" i="33" s="1"/>
  <c r="R83" i="33" a="1"/>
  <c r="R83" i="33" s="1"/>
  <c r="Q83" i="33" a="1"/>
  <c r="Q83" i="33" s="1"/>
  <c r="P83" i="33" a="1"/>
  <c r="P83" i="33" s="1"/>
  <c r="O83" i="33" a="1"/>
  <c r="O83" i="33" s="1"/>
  <c r="N83" i="33" a="1"/>
  <c r="N83" i="33" s="1"/>
  <c r="AB82" i="33" a="1"/>
  <c r="AB82" i="33" s="1"/>
  <c r="AA82" i="33" a="1"/>
  <c r="AA82" i="33" s="1"/>
  <c r="Z82" i="33" a="1"/>
  <c r="Z82" i="33" s="1"/>
  <c r="Y82" i="33" a="1"/>
  <c r="Y82" i="33" s="1"/>
  <c r="W82" i="33" a="1"/>
  <c r="W82" i="33" s="1"/>
  <c r="X82" i="33" s="1"/>
  <c r="V82" i="33" a="1"/>
  <c r="V82" i="33" s="1"/>
  <c r="U82" i="33" a="1"/>
  <c r="U82" i="33" s="1"/>
  <c r="T82" i="33" a="1"/>
  <c r="T82" i="33" s="1"/>
  <c r="S82" i="33" a="1"/>
  <c r="S82" i="33" s="1"/>
  <c r="R82" i="33" a="1"/>
  <c r="R82" i="33" s="1"/>
  <c r="Q82" i="33" a="1"/>
  <c r="Q82" i="33" s="1"/>
  <c r="P82" i="33" a="1"/>
  <c r="P82" i="33" s="1"/>
  <c r="O82" i="33" a="1"/>
  <c r="O82" i="33" s="1"/>
  <c r="N82" i="33" a="1"/>
  <c r="N82" i="33" s="1"/>
  <c r="AB81" i="33" a="1"/>
  <c r="AB81" i="33" s="1"/>
  <c r="AA81" i="33" a="1"/>
  <c r="AA81" i="33" s="1"/>
  <c r="Z81" i="33" a="1"/>
  <c r="Z81" i="33" s="1"/>
  <c r="Y81" i="33" a="1"/>
  <c r="Y81" i="33" s="1"/>
  <c r="W81" i="33" a="1"/>
  <c r="W81" i="33" s="1"/>
  <c r="X81" i="33" s="1"/>
  <c r="V81" i="33" a="1"/>
  <c r="V81" i="33" s="1"/>
  <c r="U81" i="33" a="1"/>
  <c r="U81" i="33" s="1"/>
  <c r="T81" i="33" a="1"/>
  <c r="T81" i="33" s="1"/>
  <c r="S81" i="33" a="1"/>
  <c r="S81" i="33" s="1"/>
  <c r="R81" i="33" a="1"/>
  <c r="R81" i="33" s="1"/>
  <c r="Q81" i="33" a="1"/>
  <c r="Q81" i="33" s="1"/>
  <c r="P81" i="33" a="1"/>
  <c r="P81" i="33" s="1"/>
  <c r="O81" i="33" a="1"/>
  <c r="O81" i="33" s="1"/>
  <c r="N81" i="33" a="1"/>
  <c r="N81" i="33" s="1"/>
  <c r="AB80" i="33" a="1"/>
  <c r="AB80" i="33" s="1"/>
  <c r="AA80" i="33" a="1"/>
  <c r="AA80" i="33" s="1"/>
  <c r="Z80" i="33" a="1"/>
  <c r="Z80" i="33" s="1"/>
  <c r="Y80" i="33" a="1"/>
  <c r="Y80" i="33" s="1"/>
  <c r="W80" i="33" a="1"/>
  <c r="W80" i="33" s="1"/>
  <c r="X80" i="33" s="1"/>
  <c r="V80" i="33" a="1"/>
  <c r="V80" i="33" s="1"/>
  <c r="U80" i="33" a="1"/>
  <c r="U80" i="33" s="1"/>
  <c r="T80" i="33" a="1"/>
  <c r="T80" i="33" s="1"/>
  <c r="S80" i="33" a="1"/>
  <c r="S80" i="33" s="1"/>
  <c r="R80" i="33" a="1"/>
  <c r="R80" i="33" s="1"/>
  <c r="Q80" i="33" a="1"/>
  <c r="Q80" i="33" s="1"/>
  <c r="P80" i="33" a="1"/>
  <c r="P80" i="33" s="1"/>
  <c r="O80" i="33" a="1"/>
  <c r="O80" i="33" s="1"/>
  <c r="N80" i="33" a="1"/>
  <c r="N80" i="33" s="1"/>
  <c r="AB79" i="33" a="1"/>
  <c r="AB79" i="33" s="1"/>
  <c r="AA79" i="33" a="1"/>
  <c r="AA79" i="33" s="1"/>
  <c r="Z79" i="33" a="1"/>
  <c r="Z79" i="33" s="1"/>
  <c r="Y79" i="33" a="1"/>
  <c r="Y79" i="33" s="1"/>
  <c r="W79" i="33" a="1"/>
  <c r="W79" i="33" s="1"/>
  <c r="X79" i="33" s="1"/>
  <c r="V79" i="33" a="1"/>
  <c r="V79" i="33" s="1"/>
  <c r="U79" i="33" a="1"/>
  <c r="U79" i="33" s="1"/>
  <c r="T79" i="33" a="1"/>
  <c r="T79" i="33" s="1"/>
  <c r="S79" i="33" a="1"/>
  <c r="S79" i="33" s="1"/>
  <c r="R79" i="33" a="1"/>
  <c r="R79" i="33" s="1"/>
  <c r="Q79" i="33" a="1"/>
  <c r="Q79" i="33" s="1"/>
  <c r="P79" i="33" a="1"/>
  <c r="P79" i="33" s="1"/>
  <c r="O79" i="33" a="1"/>
  <c r="O79" i="33" s="1"/>
  <c r="N79" i="33" a="1"/>
  <c r="N79" i="33" s="1"/>
  <c r="AB78" i="33" a="1"/>
  <c r="AB78" i="33" s="1"/>
  <c r="AA78" i="33" a="1"/>
  <c r="AA78" i="33" s="1"/>
  <c r="Z78" i="33" a="1"/>
  <c r="Z78" i="33" s="1"/>
  <c r="Y78" i="33" a="1"/>
  <c r="Y78" i="33" s="1"/>
  <c r="W78" i="33" a="1"/>
  <c r="W78" i="33" s="1"/>
  <c r="X78" i="33" s="1"/>
  <c r="V78" i="33" a="1"/>
  <c r="V78" i="33" s="1"/>
  <c r="U78" i="33" a="1"/>
  <c r="U78" i="33" s="1"/>
  <c r="T78" i="33" a="1"/>
  <c r="T78" i="33" s="1"/>
  <c r="S78" i="33" a="1"/>
  <c r="S78" i="33" s="1"/>
  <c r="R78" i="33" a="1"/>
  <c r="R78" i="33" s="1"/>
  <c r="Q78" i="33" a="1"/>
  <c r="Q78" i="33" s="1"/>
  <c r="P78" i="33" a="1"/>
  <c r="P78" i="33" s="1"/>
  <c r="O78" i="33" a="1"/>
  <c r="O78" i="33" s="1"/>
  <c r="N78" i="33" a="1"/>
  <c r="N78" i="33" s="1"/>
  <c r="AB77" i="33" a="1"/>
  <c r="AB77" i="33" s="1"/>
  <c r="AA77" i="33" a="1"/>
  <c r="AA77" i="33" s="1"/>
  <c r="Z77" i="33" a="1"/>
  <c r="Z77" i="33" s="1"/>
  <c r="Y77" i="33" a="1"/>
  <c r="Y77" i="33" s="1"/>
  <c r="W77" i="33" a="1"/>
  <c r="W77" i="33" s="1"/>
  <c r="X77" i="33" s="1"/>
  <c r="V77" i="33" a="1"/>
  <c r="V77" i="33" s="1"/>
  <c r="U77" i="33" a="1"/>
  <c r="U77" i="33" s="1"/>
  <c r="T77" i="33" a="1"/>
  <c r="T77" i="33" s="1"/>
  <c r="S77" i="33" a="1"/>
  <c r="S77" i="33" s="1"/>
  <c r="R77" i="33" a="1"/>
  <c r="R77" i="33" s="1"/>
  <c r="Q77" i="33" a="1"/>
  <c r="Q77" i="33" s="1"/>
  <c r="P77" i="33" a="1"/>
  <c r="P77" i="33" s="1"/>
  <c r="O77" i="33" a="1"/>
  <c r="O77" i="33" s="1"/>
  <c r="N77" i="33" a="1"/>
  <c r="N77" i="33" s="1"/>
  <c r="AB76" i="33" a="1"/>
  <c r="AB76" i="33" s="1"/>
  <c r="AA76" i="33" a="1"/>
  <c r="AA76" i="33" s="1"/>
  <c r="Z76" i="33" a="1"/>
  <c r="Z76" i="33" s="1"/>
  <c r="Y76" i="33" a="1"/>
  <c r="Y76" i="33" s="1"/>
  <c r="W76" i="33" a="1"/>
  <c r="W76" i="33" s="1"/>
  <c r="X76" i="33" s="1"/>
  <c r="V76" i="33" a="1"/>
  <c r="V76" i="33" s="1"/>
  <c r="U76" i="33" a="1"/>
  <c r="U76" i="33" s="1"/>
  <c r="T76" i="33" a="1"/>
  <c r="T76" i="33" s="1"/>
  <c r="S76" i="33" a="1"/>
  <c r="S76" i="33" s="1"/>
  <c r="R76" i="33" a="1"/>
  <c r="R76" i="33" s="1"/>
  <c r="Q76" i="33" a="1"/>
  <c r="Q76" i="33" s="1"/>
  <c r="P76" i="33" a="1"/>
  <c r="P76" i="33" s="1"/>
  <c r="O76" i="33" a="1"/>
  <c r="O76" i="33" s="1"/>
  <c r="N76" i="33" a="1"/>
  <c r="N76" i="33" s="1"/>
  <c r="AB75" i="33" a="1"/>
  <c r="AB75" i="33" s="1"/>
  <c r="AA75" i="33" a="1"/>
  <c r="AA75" i="33" s="1"/>
  <c r="Z75" i="33" a="1"/>
  <c r="Z75" i="33" s="1"/>
  <c r="Y75" i="33" a="1"/>
  <c r="Y75" i="33" s="1"/>
  <c r="W75" i="33" a="1"/>
  <c r="W75" i="33" s="1"/>
  <c r="X75" i="33" s="1"/>
  <c r="V75" i="33" a="1"/>
  <c r="V75" i="33" s="1"/>
  <c r="U75" i="33" a="1"/>
  <c r="U75" i="33" s="1"/>
  <c r="T75" i="33" a="1"/>
  <c r="T75" i="33" s="1"/>
  <c r="S75" i="33" a="1"/>
  <c r="S75" i="33" s="1"/>
  <c r="R75" i="33" a="1"/>
  <c r="R75" i="33" s="1"/>
  <c r="Q75" i="33" a="1"/>
  <c r="Q75" i="33" s="1"/>
  <c r="P75" i="33" a="1"/>
  <c r="P75" i="33" s="1"/>
  <c r="O75" i="33" a="1"/>
  <c r="O75" i="33" s="1"/>
  <c r="N75" i="33" a="1"/>
  <c r="N75" i="33" s="1"/>
  <c r="AB74" i="33" a="1"/>
  <c r="AB74" i="33" s="1"/>
  <c r="AA74" i="33" a="1"/>
  <c r="AA74" i="33" s="1"/>
  <c r="Z74" i="33" a="1"/>
  <c r="Z74" i="33" s="1"/>
  <c r="Y74" i="33" a="1"/>
  <c r="Y74" i="33" s="1"/>
  <c r="W74" i="33" a="1"/>
  <c r="W74" i="33" s="1"/>
  <c r="X74" i="33" s="1"/>
  <c r="V74" i="33" a="1"/>
  <c r="V74" i="33" s="1"/>
  <c r="U74" i="33" a="1"/>
  <c r="U74" i="33" s="1"/>
  <c r="T74" i="33" a="1"/>
  <c r="T74" i="33" s="1"/>
  <c r="S74" i="33" a="1"/>
  <c r="S74" i="33" s="1"/>
  <c r="R74" i="33" a="1"/>
  <c r="R74" i="33" s="1"/>
  <c r="Q74" i="33" a="1"/>
  <c r="Q74" i="33" s="1"/>
  <c r="P74" i="33" a="1"/>
  <c r="P74" i="33" s="1"/>
  <c r="O74" i="33" a="1"/>
  <c r="O74" i="33" s="1"/>
  <c r="N74" i="33" a="1"/>
  <c r="N74" i="33" s="1"/>
  <c r="AB73" i="33" a="1"/>
  <c r="AB73" i="33" s="1"/>
  <c r="AA73" i="33" a="1"/>
  <c r="AA73" i="33" s="1"/>
  <c r="Z73" i="33" a="1"/>
  <c r="Z73" i="33" s="1"/>
  <c r="Y73" i="33" a="1"/>
  <c r="Y73" i="33" s="1"/>
  <c r="W73" i="33" a="1"/>
  <c r="W73" i="33" s="1"/>
  <c r="X73" i="33" s="1"/>
  <c r="V73" i="33" a="1"/>
  <c r="V73" i="33" s="1"/>
  <c r="U73" i="33" a="1"/>
  <c r="U73" i="33" s="1"/>
  <c r="T73" i="33" a="1"/>
  <c r="T73" i="33" s="1"/>
  <c r="S73" i="33" a="1"/>
  <c r="S73" i="33" s="1"/>
  <c r="R73" i="33" a="1"/>
  <c r="R73" i="33" s="1"/>
  <c r="Q73" i="33" a="1"/>
  <c r="Q73" i="33" s="1"/>
  <c r="P73" i="33" a="1"/>
  <c r="P73" i="33" s="1"/>
  <c r="O73" i="33" a="1"/>
  <c r="O73" i="33" s="1"/>
  <c r="N73" i="33" a="1"/>
  <c r="N73" i="33" s="1"/>
  <c r="AB72" i="33" a="1"/>
  <c r="AB72" i="33" s="1"/>
  <c r="AA72" i="33" a="1"/>
  <c r="AA72" i="33" s="1"/>
  <c r="Z72" i="33" a="1"/>
  <c r="Z72" i="33" s="1"/>
  <c r="Y72" i="33" a="1"/>
  <c r="Y72" i="33" s="1"/>
  <c r="W72" i="33" a="1"/>
  <c r="W72" i="33" s="1"/>
  <c r="X72" i="33" s="1"/>
  <c r="V72" i="33" a="1"/>
  <c r="V72" i="33" s="1"/>
  <c r="U72" i="33" a="1"/>
  <c r="U72" i="33" s="1"/>
  <c r="T72" i="33" a="1"/>
  <c r="T72" i="33" s="1"/>
  <c r="S72" i="33" a="1"/>
  <c r="S72" i="33" s="1"/>
  <c r="R72" i="33" a="1"/>
  <c r="R72" i="33" s="1"/>
  <c r="Q72" i="33" a="1"/>
  <c r="Q72" i="33" s="1"/>
  <c r="P72" i="33" a="1"/>
  <c r="P72" i="33" s="1"/>
  <c r="O72" i="33" a="1"/>
  <c r="O72" i="33" s="1"/>
  <c r="N72" i="33" a="1"/>
  <c r="N72" i="33" s="1"/>
  <c r="AB71" i="33" a="1"/>
  <c r="AB71" i="33" s="1"/>
  <c r="AA71" i="33" a="1"/>
  <c r="AA71" i="33" s="1"/>
  <c r="Z71" i="33" a="1"/>
  <c r="Z71" i="33" s="1"/>
  <c r="Y71" i="33" a="1"/>
  <c r="Y71" i="33" s="1"/>
  <c r="W71" i="33" a="1"/>
  <c r="W71" i="33" s="1"/>
  <c r="X71" i="33" s="1"/>
  <c r="V71" i="33" a="1"/>
  <c r="V71" i="33" s="1"/>
  <c r="U71" i="33" a="1"/>
  <c r="U71" i="33" s="1"/>
  <c r="T71" i="33" a="1"/>
  <c r="T71" i="33" s="1"/>
  <c r="S71" i="33" a="1"/>
  <c r="S71" i="33" s="1"/>
  <c r="R71" i="33" a="1"/>
  <c r="R71" i="33" s="1"/>
  <c r="Q71" i="33" a="1"/>
  <c r="Q71" i="33" s="1"/>
  <c r="P71" i="33" a="1"/>
  <c r="P71" i="33" s="1"/>
  <c r="O71" i="33" a="1"/>
  <c r="O71" i="33" s="1"/>
  <c r="N71" i="33" a="1"/>
  <c r="N71" i="33" s="1"/>
  <c r="AB70" i="33" a="1"/>
  <c r="AB70" i="33" s="1"/>
  <c r="AA70" i="33" a="1"/>
  <c r="AA70" i="33" s="1"/>
  <c r="Z70" i="33" a="1"/>
  <c r="Z70" i="33" s="1"/>
  <c r="Y70" i="33" a="1"/>
  <c r="Y70" i="33" s="1"/>
  <c r="W70" i="33" a="1"/>
  <c r="W70" i="33" s="1"/>
  <c r="X70" i="33" s="1"/>
  <c r="V70" i="33" a="1"/>
  <c r="V70" i="33" s="1"/>
  <c r="U70" i="33" a="1"/>
  <c r="U70" i="33" s="1"/>
  <c r="T70" i="33" a="1"/>
  <c r="T70" i="33" s="1"/>
  <c r="S70" i="33" a="1"/>
  <c r="S70" i="33" s="1"/>
  <c r="R70" i="33" a="1"/>
  <c r="R70" i="33" s="1"/>
  <c r="Q70" i="33" a="1"/>
  <c r="Q70" i="33" s="1"/>
  <c r="P70" i="33" a="1"/>
  <c r="P70" i="33" s="1"/>
  <c r="O70" i="33" a="1"/>
  <c r="O70" i="33" s="1"/>
  <c r="N70" i="33" a="1"/>
  <c r="N70" i="33" s="1"/>
  <c r="AB69" i="33" a="1"/>
  <c r="AB69" i="33" s="1"/>
  <c r="AA69" i="33" a="1"/>
  <c r="AA69" i="33" s="1"/>
  <c r="Z69" i="33" a="1"/>
  <c r="Z69" i="33" s="1"/>
  <c r="Y69" i="33" a="1"/>
  <c r="Y69" i="33" s="1"/>
  <c r="W69" i="33" a="1"/>
  <c r="W69" i="33" s="1"/>
  <c r="X69" i="33" s="1"/>
  <c r="V69" i="33" a="1"/>
  <c r="V69" i="33" s="1"/>
  <c r="U69" i="33" a="1"/>
  <c r="U69" i="33" s="1"/>
  <c r="T69" i="33" a="1"/>
  <c r="T69" i="33" s="1"/>
  <c r="S69" i="33" a="1"/>
  <c r="S69" i="33" s="1"/>
  <c r="R69" i="33" a="1"/>
  <c r="R69" i="33" s="1"/>
  <c r="Q69" i="33" a="1"/>
  <c r="Q69" i="33" s="1"/>
  <c r="P69" i="33" a="1"/>
  <c r="P69" i="33" s="1"/>
  <c r="O69" i="33" a="1"/>
  <c r="O69" i="33" s="1"/>
  <c r="N69" i="33" a="1"/>
  <c r="N69" i="33" s="1"/>
  <c r="AB68" i="33" a="1"/>
  <c r="AB68" i="33" s="1"/>
  <c r="AA68" i="33" a="1"/>
  <c r="AA68" i="33" s="1"/>
  <c r="Z68" i="33" a="1"/>
  <c r="Z68" i="33" s="1"/>
  <c r="Y68" i="33" a="1"/>
  <c r="Y68" i="33" s="1"/>
  <c r="W68" i="33" a="1"/>
  <c r="W68" i="33" s="1"/>
  <c r="X68" i="33" s="1"/>
  <c r="V68" i="33" a="1"/>
  <c r="V68" i="33" s="1"/>
  <c r="U68" i="33" a="1"/>
  <c r="U68" i="33" s="1"/>
  <c r="T68" i="33" a="1"/>
  <c r="T68" i="33" s="1"/>
  <c r="S68" i="33" a="1"/>
  <c r="S68" i="33" s="1"/>
  <c r="R68" i="33" a="1"/>
  <c r="R68" i="33" s="1"/>
  <c r="Q68" i="33" a="1"/>
  <c r="Q68" i="33" s="1"/>
  <c r="P68" i="33" a="1"/>
  <c r="P68" i="33" s="1"/>
  <c r="O68" i="33" a="1"/>
  <c r="O68" i="33" s="1"/>
  <c r="N68" i="33" a="1"/>
  <c r="N68" i="33" s="1"/>
  <c r="AB67" i="33" a="1"/>
  <c r="AB67" i="33" s="1"/>
  <c r="AA67" i="33" a="1"/>
  <c r="AA67" i="33" s="1"/>
  <c r="Z67" i="33" a="1"/>
  <c r="Z67" i="33" s="1"/>
  <c r="Y67" i="33" a="1"/>
  <c r="Y67" i="33" s="1"/>
  <c r="W67" i="33" a="1"/>
  <c r="W67" i="33" s="1"/>
  <c r="X67" i="33" s="1"/>
  <c r="V67" i="33" a="1"/>
  <c r="V67" i="33" s="1"/>
  <c r="U67" i="33" a="1"/>
  <c r="U67" i="33" s="1"/>
  <c r="T67" i="33" a="1"/>
  <c r="T67" i="33" s="1"/>
  <c r="S67" i="33" a="1"/>
  <c r="S67" i="33" s="1"/>
  <c r="R67" i="33" a="1"/>
  <c r="R67" i="33" s="1"/>
  <c r="Q67" i="33" a="1"/>
  <c r="Q67" i="33" s="1"/>
  <c r="P67" i="33" a="1"/>
  <c r="P67" i="33" s="1"/>
  <c r="O67" i="33" a="1"/>
  <c r="O67" i="33" s="1"/>
  <c r="N67" i="33" a="1"/>
  <c r="N67" i="33" s="1"/>
  <c r="AB66" i="33" a="1"/>
  <c r="AB66" i="33" s="1"/>
  <c r="AA66" i="33" a="1"/>
  <c r="AA66" i="33" s="1"/>
  <c r="Z66" i="33" a="1"/>
  <c r="Z66" i="33" s="1"/>
  <c r="Y66" i="33" a="1"/>
  <c r="Y66" i="33" s="1"/>
  <c r="W66" i="33" a="1"/>
  <c r="W66" i="33" s="1"/>
  <c r="X66" i="33" s="1"/>
  <c r="V66" i="33" a="1"/>
  <c r="V66" i="33" s="1"/>
  <c r="U66" i="33" a="1"/>
  <c r="U66" i="33" s="1"/>
  <c r="T66" i="33" a="1"/>
  <c r="T66" i="33" s="1"/>
  <c r="S66" i="33" a="1"/>
  <c r="S66" i="33" s="1"/>
  <c r="R66" i="33" a="1"/>
  <c r="R66" i="33" s="1"/>
  <c r="Q66" i="33" a="1"/>
  <c r="Q66" i="33" s="1"/>
  <c r="P66" i="33" a="1"/>
  <c r="P66" i="33" s="1"/>
  <c r="O66" i="33" a="1"/>
  <c r="O66" i="33" s="1"/>
  <c r="N66" i="33" a="1"/>
  <c r="N66" i="33" s="1"/>
  <c r="AB65" i="33" a="1"/>
  <c r="AB65" i="33" s="1"/>
  <c r="AA65" i="33" a="1"/>
  <c r="AA65" i="33" s="1"/>
  <c r="Z65" i="33" a="1"/>
  <c r="Z65" i="33" s="1"/>
  <c r="Y65" i="33" a="1"/>
  <c r="Y65" i="33" s="1"/>
  <c r="W65" i="33" a="1"/>
  <c r="W65" i="33" s="1"/>
  <c r="X65" i="33" s="1"/>
  <c r="V65" i="33" a="1"/>
  <c r="V65" i="33" s="1"/>
  <c r="U65" i="33" a="1"/>
  <c r="U65" i="33" s="1"/>
  <c r="T65" i="33" a="1"/>
  <c r="T65" i="33" s="1"/>
  <c r="S65" i="33" a="1"/>
  <c r="S65" i="33" s="1"/>
  <c r="R65" i="33" a="1"/>
  <c r="R65" i="33" s="1"/>
  <c r="Q65" i="33" a="1"/>
  <c r="Q65" i="33" s="1"/>
  <c r="P65" i="33" a="1"/>
  <c r="P65" i="33" s="1"/>
  <c r="O65" i="33" a="1"/>
  <c r="O65" i="33" s="1"/>
  <c r="N65" i="33" a="1"/>
  <c r="N65" i="33" s="1"/>
  <c r="AB64" i="33" a="1"/>
  <c r="AB64" i="33" s="1"/>
  <c r="AA64" i="33" a="1"/>
  <c r="AA64" i="33" s="1"/>
  <c r="Z64" i="33" a="1"/>
  <c r="Z64" i="33" s="1"/>
  <c r="Y64" i="33" a="1"/>
  <c r="Y64" i="33" s="1"/>
  <c r="W64" i="33" a="1"/>
  <c r="W64" i="33" s="1"/>
  <c r="X64" i="33" s="1"/>
  <c r="V64" i="33" a="1"/>
  <c r="V64" i="33" s="1"/>
  <c r="U64" i="33" a="1"/>
  <c r="U64" i="33" s="1"/>
  <c r="T64" i="33" a="1"/>
  <c r="T64" i="33" s="1"/>
  <c r="S64" i="33" a="1"/>
  <c r="S64" i="33" s="1"/>
  <c r="R64" i="33" a="1"/>
  <c r="R64" i="33" s="1"/>
  <c r="Q64" i="33" a="1"/>
  <c r="Q64" i="33" s="1"/>
  <c r="P64" i="33" a="1"/>
  <c r="P64" i="33" s="1"/>
  <c r="O64" i="33" a="1"/>
  <c r="O64" i="33" s="1"/>
  <c r="N64" i="33" a="1"/>
  <c r="N64" i="33" s="1"/>
  <c r="AB63" i="33" a="1"/>
  <c r="AB63" i="33" s="1"/>
  <c r="AA63" i="33" a="1"/>
  <c r="AA63" i="33" s="1"/>
  <c r="Z63" i="33" a="1"/>
  <c r="Z63" i="33" s="1"/>
  <c r="Y63" i="33" a="1"/>
  <c r="Y63" i="33" s="1"/>
  <c r="W63" i="33" a="1"/>
  <c r="W63" i="33" s="1"/>
  <c r="X63" i="33" s="1"/>
  <c r="V63" i="33" a="1"/>
  <c r="V63" i="33" s="1"/>
  <c r="U63" i="33" a="1"/>
  <c r="U63" i="33" s="1"/>
  <c r="T63" i="33" a="1"/>
  <c r="T63" i="33" s="1"/>
  <c r="S63" i="33" a="1"/>
  <c r="S63" i="33" s="1"/>
  <c r="R63" i="33" a="1"/>
  <c r="R63" i="33" s="1"/>
  <c r="Q63" i="33" a="1"/>
  <c r="Q63" i="33" s="1"/>
  <c r="P63" i="33" a="1"/>
  <c r="P63" i="33" s="1"/>
  <c r="O63" i="33" a="1"/>
  <c r="O63" i="33" s="1"/>
  <c r="N63" i="33" a="1"/>
  <c r="N63" i="33" s="1"/>
  <c r="AB62" i="33" a="1"/>
  <c r="AB62" i="33" s="1"/>
  <c r="AA62" i="33" a="1"/>
  <c r="AA62" i="33" s="1"/>
  <c r="Z62" i="33" a="1"/>
  <c r="Z62" i="33" s="1"/>
  <c r="Y62" i="33" a="1"/>
  <c r="Y62" i="33" s="1"/>
  <c r="W62" i="33" a="1"/>
  <c r="W62" i="33" s="1"/>
  <c r="X62" i="33" s="1"/>
  <c r="V62" i="33" a="1"/>
  <c r="V62" i="33" s="1"/>
  <c r="U62" i="33" a="1"/>
  <c r="U62" i="33" s="1"/>
  <c r="T62" i="33" a="1"/>
  <c r="T62" i="33" s="1"/>
  <c r="S62" i="33" a="1"/>
  <c r="S62" i="33" s="1"/>
  <c r="R62" i="33" a="1"/>
  <c r="R62" i="33" s="1"/>
  <c r="Q62" i="33" a="1"/>
  <c r="Q62" i="33" s="1"/>
  <c r="P62" i="33" a="1"/>
  <c r="P62" i="33" s="1"/>
  <c r="O62" i="33" a="1"/>
  <c r="O62" i="33" s="1"/>
  <c r="N62" i="33" a="1"/>
  <c r="N62" i="33" s="1"/>
  <c r="AB61" i="33" a="1"/>
  <c r="AB61" i="33" s="1"/>
  <c r="AA61" i="33" a="1"/>
  <c r="AA61" i="33" s="1"/>
  <c r="Z61" i="33" a="1"/>
  <c r="Z61" i="33" s="1"/>
  <c r="Y61" i="33" a="1"/>
  <c r="Y61" i="33" s="1"/>
  <c r="W61" i="33" a="1"/>
  <c r="W61" i="33" s="1"/>
  <c r="X61" i="33" s="1"/>
  <c r="V61" i="33" a="1"/>
  <c r="V61" i="33" s="1"/>
  <c r="U61" i="33" a="1"/>
  <c r="U61" i="33" s="1"/>
  <c r="T61" i="33" a="1"/>
  <c r="T61" i="33" s="1"/>
  <c r="S61" i="33" a="1"/>
  <c r="S61" i="33" s="1"/>
  <c r="R61" i="33" a="1"/>
  <c r="R61" i="33" s="1"/>
  <c r="Q61" i="33" a="1"/>
  <c r="Q61" i="33" s="1"/>
  <c r="P61" i="33" a="1"/>
  <c r="P61" i="33" s="1"/>
  <c r="O61" i="33" a="1"/>
  <c r="O61" i="33" s="1"/>
  <c r="N61" i="33" a="1"/>
  <c r="N61" i="33" s="1"/>
  <c r="AB60" i="33" a="1"/>
  <c r="AB60" i="33" s="1"/>
  <c r="AA60" i="33" a="1"/>
  <c r="AA60" i="33" s="1"/>
  <c r="Z60" i="33" a="1"/>
  <c r="Z60" i="33" s="1"/>
  <c r="Y60" i="33" a="1"/>
  <c r="Y60" i="33" s="1"/>
  <c r="W60" i="33" a="1"/>
  <c r="W60" i="33" s="1"/>
  <c r="X60" i="33" s="1"/>
  <c r="V60" i="33" a="1"/>
  <c r="V60" i="33" s="1"/>
  <c r="U60" i="33" a="1"/>
  <c r="U60" i="33" s="1"/>
  <c r="T60" i="33" a="1"/>
  <c r="T60" i="33" s="1"/>
  <c r="S60" i="33" a="1"/>
  <c r="S60" i="33" s="1"/>
  <c r="R60" i="33" a="1"/>
  <c r="R60" i="33" s="1"/>
  <c r="Q60" i="33" a="1"/>
  <c r="Q60" i="33" s="1"/>
  <c r="P60" i="33" a="1"/>
  <c r="P60" i="33" s="1"/>
  <c r="O60" i="33" a="1"/>
  <c r="O60" i="33" s="1"/>
  <c r="N60" i="33" a="1"/>
  <c r="N60" i="33" s="1"/>
  <c r="AB59" i="33" a="1"/>
  <c r="AB59" i="33" s="1"/>
  <c r="AA59" i="33" a="1"/>
  <c r="AA59" i="33" s="1"/>
  <c r="Z59" i="33" a="1"/>
  <c r="Z59" i="33" s="1"/>
  <c r="Y59" i="33" a="1"/>
  <c r="Y59" i="33" s="1"/>
  <c r="W59" i="33" a="1"/>
  <c r="W59" i="33" s="1"/>
  <c r="X59" i="33" s="1"/>
  <c r="V59" i="33" a="1"/>
  <c r="V59" i="33" s="1"/>
  <c r="U59" i="33" a="1"/>
  <c r="U59" i="33" s="1"/>
  <c r="T59" i="33" a="1"/>
  <c r="T59" i="33" s="1"/>
  <c r="S59" i="33" a="1"/>
  <c r="S59" i="33" s="1"/>
  <c r="R59" i="33" a="1"/>
  <c r="R59" i="33" s="1"/>
  <c r="Q59" i="33" a="1"/>
  <c r="Q59" i="33" s="1"/>
  <c r="P59" i="33" a="1"/>
  <c r="P59" i="33" s="1"/>
  <c r="O59" i="33" a="1"/>
  <c r="O59" i="33" s="1"/>
  <c r="N59" i="33" a="1"/>
  <c r="N59" i="33" s="1"/>
  <c r="AB58" i="33" a="1"/>
  <c r="AB58" i="33" s="1"/>
  <c r="AA58" i="33" a="1"/>
  <c r="AA58" i="33" s="1"/>
  <c r="Z58" i="33" a="1"/>
  <c r="Z58" i="33" s="1"/>
  <c r="Y58" i="33" a="1"/>
  <c r="Y58" i="33" s="1"/>
  <c r="W58" i="33" a="1"/>
  <c r="W58" i="33" s="1"/>
  <c r="X58" i="33" s="1"/>
  <c r="V58" i="33" a="1"/>
  <c r="V58" i="33" s="1"/>
  <c r="U58" i="33" a="1"/>
  <c r="U58" i="33" s="1"/>
  <c r="T58" i="33" a="1"/>
  <c r="T58" i="33" s="1"/>
  <c r="S58" i="33" a="1"/>
  <c r="S58" i="33" s="1"/>
  <c r="R58" i="33" a="1"/>
  <c r="R58" i="33" s="1"/>
  <c r="Q58" i="33" a="1"/>
  <c r="Q58" i="33" s="1"/>
  <c r="P58" i="33" a="1"/>
  <c r="P58" i="33" s="1"/>
  <c r="O58" i="33" a="1"/>
  <c r="O58" i="33" s="1"/>
  <c r="N58" i="33" a="1"/>
  <c r="N58" i="33" s="1"/>
  <c r="AB57" i="33" a="1"/>
  <c r="AB57" i="33" s="1"/>
  <c r="AA57" i="33" a="1"/>
  <c r="AA57" i="33" s="1"/>
  <c r="Z57" i="33" a="1"/>
  <c r="Z57" i="33" s="1"/>
  <c r="Y57" i="33" a="1"/>
  <c r="Y57" i="33" s="1"/>
  <c r="W57" i="33" a="1"/>
  <c r="W57" i="33" s="1"/>
  <c r="X57" i="33" s="1"/>
  <c r="V57" i="33" a="1"/>
  <c r="V57" i="33" s="1"/>
  <c r="U57" i="33" a="1"/>
  <c r="U57" i="33" s="1"/>
  <c r="T57" i="33" a="1"/>
  <c r="T57" i="33" s="1"/>
  <c r="S57" i="33" a="1"/>
  <c r="S57" i="33" s="1"/>
  <c r="R57" i="33" a="1"/>
  <c r="R57" i="33" s="1"/>
  <c r="Q57" i="33" a="1"/>
  <c r="Q57" i="33" s="1"/>
  <c r="P57" i="33" a="1"/>
  <c r="P57" i="33" s="1"/>
  <c r="O57" i="33" a="1"/>
  <c r="O57" i="33" s="1"/>
  <c r="N57" i="33" a="1"/>
  <c r="N57" i="33" s="1"/>
  <c r="AB56" i="33" a="1"/>
  <c r="AB56" i="33" s="1"/>
  <c r="AA56" i="33" a="1"/>
  <c r="AA56" i="33" s="1"/>
  <c r="Z56" i="33" a="1"/>
  <c r="Z56" i="33" s="1"/>
  <c r="Y56" i="33" a="1"/>
  <c r="Y56" i="33" s="1"/>
  <c r="W56" i="33" a="1"/>
  <c r="W56" i="33" s="1"/>
  <c r="X56" i="33" s="1"/>
  <c r="V56" i="33" a="1"/>
  <c r="V56" i="33" s="1"/>
  <c r="U56" i="33" a="1"/>
  <c r="U56" i="33" s="1"/>
  <c r="T56" i="33" a="1"/>
  <c r="T56" i="33" s="1"/>
  <c r="S56" i="33" a="1"/>
  <c r="S56" i="33" s="1"/>
  <c r="R56" i="33" a="1"/>
  <c r="R56" i="33" s="1"/>
  <c r="Q56" i="33" a="1"/>
  <c r="Q56" i="33" s="1"/>
  <c r="P56" i="33" a="1"/>
  <c r="P56" i="33" s="1"/>
  <c r="O56" i="33" a="1"/>
  <c r="O56" i="33" s="1"/>
  <c r="N56" i="33" a="1"/>
  <c r="N56" i="33" s="1"/>
  <c r="AB55" i="33" a="1"/>
  <c r="AB55" i="33" s="1"/>
  <c r="AA55" i="33" a="1"/>
  <c r="AA55" i="33" s="1"/>
  <c r="Z55" i="33" a="1"/>
  <c r="Z55" i="33" s="1"/>
  <c r="Y55" i="33" a="1"/>
  <c r="Y55" i="33" s="1"/>
  <c r="W55" i="33" a="1"/>
  <c r="W55" i="33" s="1"/>
  <c r="X55" i="33" s="1"/>
  <c r="V55" i="33" a="1"/>
  <c r="V55" i="33" s="1"/>
  <c r="U55" i="33" a="1"/>
  <c r="U55" i="33" s="1"/>
  <c r="T55" i="33" a="1"/>
  <c r="T55" i="33" s="1"/>
  <c r="S55" i="33" a="1"/>
  <c r="S55" i="33" s="1"/>
  <c r="R55" i="33" a="1"/>
  <c r="R55" i="33" s="1"/>
  <c r="Q55" i="33" a="1"/>
  <c r="Q55" i="33" s="1"/>
  <c r="P55" i="33" a="1"/>
  <c r="P55" i="33" s="1"/>
  <c r="O55" i="33" a="1"/>
  <c r="O55" i="33" s="1"/>
  <c r="N55" i="33" a="1"/>
  <c r="N55" i="33" s="1"/>
  <c r="AB54" i="33" a="1"/>
  <c r="AB54" i="33" s="1"/>
  <c r="AA54" i="33" a="1"/>
  <c r="AA54" i="33" s="1"/>
  <c r="Z54" i="33" a="1"/>
  <c r="Z54" i="33" s="1"/>
  <c r="Y54" i="33" a="1"/>
  <c r="Y54" i="33" s="1"/>
  <c r="W54" i="33" a="1"/>
  <c r="W54" i="33" s="1"/>
  <c r="X54" i="33" s="1"/>
  <c r="V54" i="33" a="1"/>
  <c r="V54" i="33" s="1"/>
  <c r="U54" i="33" a="1"/>
  <c r="U54" i="33" s="1"/>
  <c r="T54" i="33" a="1"/>
  <c r="T54" i="33" s="1"/>
  <c r="S54" i="33" a="1"/>
  <c r="S54" i="33" s="1"/>
  <c r="R54" i="33" a="1"/>
  <c r="R54" i="33" s="1"/>
  <c r="Q54" i="33" a="1"/>
  <c r="Q54" i="33" s="1"/>
  <c r="P54" i="33" a="1"/>
  <c r="P54" i="33" s="1"/>
  <c r="O54" i="33" a="1"/>
  <c r="O54" i="33" s="1"/>
  <c r="N54" i="33" a="1"/>
  <c r="N54" i="33" s="1"/>
  <c r="AB53" i="33" a="1"/>
  <c r="AB53" i="33" s="1"/>
  <c r="AA53" i="33" a="1"/>
  <c r="AA53" i="33" s="1"/>
  <c r="Z53" i="33" a="1"/>
  <c r="Z53" i="33" s="1"/>
  <c r="Y53" i="33" a="1"/>
  <c r="Y53" i="33" s="1"/>
  <c r="W53" i="33" a="1"/>
  <c r="W53" i="33" s="1"/>
  <c r="X53" i="33" s="1"/>
  <c r="V53" i="33" a="1"/>
  <c r="V53" i="33" s="1"/>
  <c r="U53" i="33" a="1"/>
  <c r="U53" i="33" s="1"/>
  <c r="T53" i="33" a="1"/>
  <c r="T53" i="33" s="1"/>
  <c r="S53" i="33" a="1"/>
  <c r="S53" i="33" s="1"/>
  <c r="R53" i="33" a="1"/>
  <c r="R53" i="33" s="1"/>
  <c r="Q53" i="33" a="1"/>
  <c r="Q53" i="33" s="1"/>
  <c r="P53" i="33" a="1"/>
  <c r="P53" i="33" s="1"/>
  <c r="O53" i="33" a="1"/>
  <c r="O53" i="33" s="1"/>
  <c r="N53" i="33" a="1"/>
  <c r="N53" i="33" s="1"/>
  <c r="AB52" i="33" a="1"/>
  <c r="AB52" i="33" s="1"/>
  <c r="AA52" i="33" a="1"/>
  <c r="AA52" i="33" s="1"/>
  <c r="Z52" i="33" a="1"/>
  <c r="Z52" i="33" s="1"/>
  <c r="Y52" i="33" a="1"/>
  <c r="Y52" i="33" s="1"/>
  <c r="W52" i="33" a="1"/>
  <c r="W52" i="33" s="1"/>
  <c r="X52" i="33" s="1"/>
  <c r="V52" i="33" a="1"/>
  <c r="V52" i="33" s="1"/>
  <c r="U52" i="33" a="1"/>
  <c r="U52" i="33" s="1"/>
  <c r="T52" i="33" a="1"/>
  <c r="T52" i="33" s="1"/>
  <c r="S52" i="33" a="1"/>
  <c r="S52" i="33" s="1"/>
  <c r="R52" i="33" a="1"/>
  <c r="R52" i="33" s="1"/>
  <c r="Q52" i="33" a="1"/>
  <c r="Q52" i="33" s="1"/>
  <c r="P52" i="33" a="1"/>
  <c r="P52" i="33" s="1"/>
  <c r="O52" i="33" a="1"/>
  <c r="O52" i="33" s="1"/>
  <c r="N52" i="33" a="1"/>
  <c r="N52" i="33" s="1"/>
  <c r="AB51" i="33" a="1"/>
  <c r="AB51" i="33" s="1"/>
  <c r="AA51" i="33" a="1"/>
  <c r="AA51" i="33" s="1"/>
  <c r="Z51" i="33" a="1"/>
  <c r="Z51" i="33" s="1"/>
  <c r="Y51" i="33" a="1"/>
  <c r="Y51" i="33" s="1"/>
  <c r="W51" i="33" a="1"/>
  <c r="W51" i="33" s="1"/>
  <c r="X51" i="33" s="1"/>
  <c r="V51" i="33" a="1"/>
  <c r="V51" i="33" s="1"/>
  <c r="U51" i="33" a="1"/>
  <c r="U51" i="33" s="1"/>
  <c r="T51" i="33" a="1"/>
  <c r="T51" i="33" s="1"/>
  <c r="S51" i="33" a="1"/>
  <c r="S51" i="33" s="1"/>
  <c r="R51" i="33" a="1"/>
  <c r="R51" i="33" s="1"/>
  <c r="Q51" i="33" a="1"/>
  <c r="Q51" i="33" s="1"/>
  <c r="P51" i="33" a="1"/>
  <c r="P51" i="33" s="1"/>
  <c r="O51" i="33" a="1"/>
  <c r="O51" i="33" s="1"/>
  <c r="N51" i="33" a="1"/>
  <c r="N51" i="33" s="1"/>
  <c r="AB50" i="33" a="1"/>
  <c r="AB50" i="33" s="1"/>
  <c r="AA50" i="33" a="1"/>
  <c r="AA50" i="33" s="1"/>
  <c r="Z50" i="33" a="1"/>
  <c r="Z50" i="33" s="1"/>
  <c r="Y50" i="33" a="1"/>
  <c r="Y50" i="33" s="1"/>
  <c r="W50" i="33" a="1"/>
  <c r="W50" i="33" s="1"/>
  <c r="X50" i="33" s="1"/>
  <c r="V50" i="33" a="1"/>
  <c r="V50" i="33" s="1"/>
  <c r="U50" i="33" a="1"/>
  <c r="U50" i="33" s="1"/>
  <c r="T50" i="33" a="1"/>
  <c r="T50" i="33" s="1"/>
  <c r="S50" i="33" a="1"/>
  <c r="S50" i="33" s="1"/>
  <c r="R50" i="33" a="1"/>
  <c r="R50" i="33" s="1"/>
  <c r="Q50" i="33" a="1"/>
  <c r="Q50" i="33" s="1"/>
  <c r="P50" i="33" a="1"/>
  <c r="P50" i="33" s="1"/>
  <c r="O50" i="33" a="1"/>
  <c r="O50" i="33" s="1"/>
  <c r="N50" i="33" a="1"/>
  <c r="N50" i="33" s="1"/>
  <c r="AB49" i="33" a="1"/>
  <c r="AB49" i="33" s="1"/>
  <c r="AA49" i="33" a="1"/>
  <c r="AA49" i="33" s="1"/>
  <c r="Z49" i="33" a="1"/>
  <c r="Z49" i="33" s="1"/>
  <c r="Y49" i="33" a="1"/>
  <c r="Y49" i="33" s="1"/>
  <c r="W49" i="33" a="1"/>
  <c r="W49" i="33" s="1"/>
  <c r="X49" i="33" s="1"/>
  <c r="V49" i="33" a="1"/>
  <c r="V49" i="33" s="1"/>
  <c r="U49" i="33" a="1"/>
  <c r="U49" i="33" s="1"/>
  <c r="T49" i="33" a="1"/>
  <c r="T49" i="33" s="1"/>
  <c r="S49" i="33" a="1"/>
  <c r="S49" i="33" s="1"/>
  <c r="R49" i="33" a="1"/>
  <c r="R49" i="33" s="1"/>
  <c r="Q49" i="33" a="1"/>
  <c r="Q49" i="33" s="1"/>
  <c r="P49" i="33" a="1"/>
  <c r="P49" i="33" s="1"/>
  <c r="O49" i="33" a="1"/>
  <c r="O49" i="33" s="1"/>
  <c r="N49" i="33" a="1"/>
  <c r="N49" i="33" s="1"/>
  <c r="AB48" i="33" a="1"/>
  <c r="AB48" i="33" s="1"/>
  <c r="AA48" i="33" a="1"/>
  <c r="AA48" i="33" s="1"/>
  <c r="Z48" i="33" a="1"/>
  <c r="Z48" i="33" s="1"/>
  <c r="Y48" i="33" a="1"/>
  <c r="Y48" i="33" s="1"/>
  <c r="W48" i="33" a="1"/>
  <c r="W48" i="33" s="1"/>
  <c r="X48" i="33" s="1"/>
  <c r="V48" i="33" a="1"/>
  <c r="V48" i="33" s="1"/>
  <c r="U48" i="33" a="1"/>
  <c r="U48" i="33" s="1"/>
  <c r="T48" i="33" a="1"/>
  <c r="T48" i="33" s="1"/>
  <c r="S48" i="33" a="1"/>
  <c r="S48" i="33" s="1"/>
  <c r="R48" i="33" a="1"/>
  <c r="R48" i="33" s="1"/>
  <c r="Q48" i="33" a="1"/>
  <c r="Q48" i="33" s="1"/>
  <c r="P48" i="33" a="1"/>
  <c r="P48" i="33" s="1"/>
  <c r="O48" i="33" a="1"/>
  <c r="O48" i="33" s="1"/>
  <c r="N48" i="33" a="1"/>
  <c r="N48" i="33" s="1"/>
  <c r="AB47" i="33" a="1"/>
  <c r="AB47" i="33" s="1"/>
  <c r="AA47" i="33" a="1"/>
  <c r="AA47" i="33" s="1"/>
  <c r="Z47" i="33" a="1"/>
  <c r="Z47" i="33" s="1"/>
  <c r="Y47" i="33" a="1"/>
  <c r="Y47" i="33" s="1"/>
  <c r="W47" i="33" a="1"/>
  <c r="W47" i="33" s="1"/>
  <c r="X47" i="33" s="1"/>
  <c r="V47" i="33" a="1"/>
  <c r="V47" i="33" s="1"/>
  <c r="U47" i="33" a="1"/>
  <c r="U47" i="33" s="1"/>
  <c r="T47" i="33" a="1"/>
  <c r="T47" i="33" s="1"/>
  <c r="S47" i="33" a="1"/>
  <c r="S47" i="33" s="1"/>
  <c r="R47" i="33" a="1"/>
  <c r="R47" i="33" s="1"/>
  <c r="Q47" i="33" a="1"/>
  <c r="Q47" i="33" s="1"/>
  <c r="P47" i="33" a="1"/>
  <c r="P47" i="33" s="1"/>
  <c r="O47" i="33" a="1"/>
  <c r="O47" i="33" s="1"/>
  <c r="N47" i="33" a="1"/>
  <c r="N47" i="33" s="1"/>
  <c r="AB46" i="33" a="1"/>
  <c r="AB46" i="33" s="1"/>
  <c r="AA46" i="33" a="1"/>
  <c r="AA46" i="33" s="1"/>
  <c r="Z46" i="33" a="1"/>
  <c r="Z46" i="33" s="1"/>
  <c r="Y46" i="33" a="1"/>
  <c r="Y46" i="33" s="1"/>
  <c r="W46" i="33" a="1"/>
  <c r="W46" i="33" s="1"/>
  <c r="X46" i="33" s="1"/>
  <c r="V46" i="33" a="1"/>
  <c r="V46" i="33" s="1"/>
  <c r="U46" i="33" a="1"/>
  <c r="U46" i="33" s="1"/>
  <c r="T46" i="33" a="1"/>
  <c r="T46" i="33" s="1"/>
  <c r="S46" i="33" a="1"/>
  <c r="S46" i="33" s="1"/>
  <c r="R46" i="33" a="1"/>
  <c r="R46" i="33" s="1"/>
  <c r="Q46" i="33" a="1"/>
  <c r="Q46" i="33" s="1"/>
  <c r="P46" i="33" a="1"/>
  <c r="P46" i="33" s="1"/>
  <c r="O46" i="33" a="1"/>
  <c r="O46" i="33" s="1"/>
  <c r="N46" i="33" a="1"/>
  <c r="N46" i="33" s="1"/>
  <c r="AB45" i="33" a="1"/>
  <c r="AB45" i="33" s="1"/>
  <c r="AA45" i="33" a="1"/>
  <c r="AA45" i="33" s="1"/>
  <c r="Z45" i="33" a="1"/>
  <c r="Z45" i="33" s="1"/>
  <c r="Y45" i="33" a="1"/>
  <c r="Y45" i="33" s="1"/>
  <c r="W45" i="33" a="1"/>
  <c r="W45" i="33" s="1"/>
  <c r="X45" i="33" s="1"/>
  <c r="V45" i="33" a="1"/>
  <c r="V45" i="33" s="1"/>
  <c r="U45" i="33" a="1"/>
  <c r="U45" i="33" s="1"/>
  <c r="T45" i="33" a="1"/>
  <c r="T45" i="33" s="1"/>
  <c r="S45" i="33" a="1"/>
  <c r="S45" i="33" s="1"/>
  <c r="R45" i="33" a="1"/>
  <c r="R45" i="33" s="1"/>
  <c r="Q45" i="33" a="1"/>
  <c r="Q45" i="33" s="1"/>
  <c r="P45" i="33" a="1"/>
  <c r="P45" i="33" s="1"/>
  <c r="O45" i="33" a="1"/>
  <c r="O45" i="33" s="1"/>
  <c r="N45" i="33" a="1"/>
  <c r="N45" i="33" s="1"/>
  <c r="AB44" i="33" a="1"/>
  <c r="AB44" i="33" s="1"/>
  <c r="AA44" i="33" a="1"/>
  <c r="AA44" i="33" s="1"/>
  <c r="Z44" i="33" a="1"/>
  <c r="Z44" i="33" s="1"/>
  <c r="Y44" i="33" a="1"/>
  <c r="Y44" i="33" s="1"/>
  <c r="W44" i="33" a="1"/>
  <c r="W44" i="33" s="1"/>
  <c r="X44" i="33" s="1"/>
  <c r="V44" i="33" a="1"/>
  <c r="V44" i="33" s="1"/>
  <c r="U44" i="33" a="1"/>
  <c r="U44" i="33" s="1"/>
  <c r="T44" i="33" a="1"/>
  <c r="T44" i="33" s="1"/>
  <c r="S44" i="33" a="1"/>
  <c r="S44" i="33" s="1"/>
  <c r="R44" i="33" a="1"/>
  <c r="R44" i="33" s="1"/>
  <c r="Q44" i="33" a="1"/>
  <c r="Q44" i="33" s="1"/>
  <c r="P44" i="33" a="1"/>
  <c r="P44" i="33" s="1"/>
  <c r="O44" i="33" a="1"/>
  <c r="O44" i="33" s="1"/>
  <c r="N44" i="33" a="1"/>
  <c r="N44" i="33" s="1"/>
  <c r="AB43" i="33" a="1"/>
  <c r="AB43" i="33" s="1"/>
  <c r="AA43" i="33" a="1"/>
  <c r="AA43" i="33" s="1"/>
  <c r="Z43" i="33" a="1"/>
  <c r="Z43" i="33" s="1"/>
  <c r="Y43" i="33" a="1"/>
  <c r="Y43" i="33" s="1"/>
  <c r="W43" i="33" a="1"/>
  <c r="W43" i="33" s="1"/>
  <c r="X43" i="33" s="1"/>
  <c r="V43" i="33" a="1"/>
  <c r="V43" i="33" s="1"/>
  <c r="U43" i="33" a="1"/>
  <c r="U43" i="33" s="1"/>
  <c r="T43" i="33" a="1"/>
  <c r="T43" i="33" s="1"/>
  <c r="S43" i="33" a="1"/>
  <c r="S43" i="33" s="1"/>
  <c r="R43" i="33" a="1"/>
  <c r="R43" i="33" s="1"/>
  <c r="Q43" i="33" a="1"/>
  <c r="Q43" i="33" s="1"/>
  <c r="P43" i="33" a="1"/>
  <c r="P43" i="33" s="1"/>
  <c r="O43" i="33" a="1"/>
  <c r="O43" i="33" s="1"/>
  <c r="N43" i="33" a="1"/>
  <c r="N43" i="33" s="1"/>
  <c r="AB42" i="33" a="1"/>
  <c r="AB42" i="33" s="1"/>
  <c r="AA42" i="33" a="1"/>
  <c r="AA42" i="33" s="1"/>
  <c r="Z42" i="33" a="1"/>
  <c r="Z42" i="33" s="1"/>
  <c r="Y42" i="33" a="1"/>
  <c r="Y42" i="33" s="1"/>
  <c r="W42" i="33" a="1"/>
  <c r="W42" i="33" s="1"/>
  <c r="X42" i="33" s="1"/>
  <c r="V42" i="33" a="1"/>
  <c r="V42" i="33" s="1"/>
  <c r="U42" i="33" a="1"/>
  <c r="U42" i="33" s="1"/>
  <c r="T42" i="33" a="1"/>
  <c r="T42" i="33" s="1"/>
  <c r="S42" i="33" a="1"/>
  <c r="S42" i="33" s="1"/>
  <c r="R42" i="33" a="1"/>
  <c r="R42" i="33" s="1"/>
  <c r="Q42" i="33" a="1"/>
  <c r="Q42" i="33" s="1"/>
  <c r="P42" i="33" a="1"/>
  <c r="P42" i="33" s="1"/>
  <c r="O42" i="33" a="1"/>
  <c r="O42" i="33" s="1"/>
  <c r="N42" i="33" a="1"/>
  <c r="N42" i="33" s="1"/>
  <c r="AB41" i="33" a="1"/>
  <c r="AB41" i="33" s="1"/>
  <c r="AA41" i="33" a="1"/>
  <c r="AA41" i="33" s="1"/>
  <c r="Z41" i="33" a="1"/>
  <c r="Z41" i="33" s="1"/>
  <c r="Y41" i="33" a="1"/>
  <c r="Y41" i="33" s="1"/>
  <c r="W41" i="33" a="1"/>
  <c r="W41" i="33" s="1"/>
  <c r="X41" i="33" s="1"/>
  <c r="V41" i="33" a="1"/>
  <c r="V41" i="33" s="1"/>
  <c r="U41" i="33" a="1"/>
  <c r="U41" i="33" s="1"/>
  <c r="T41" i="33" a="1"/>
  <c r="T41" i="33" s="1"/>
  <c r="S41" i="33" a="1"/>
  <c r="S41" i="33" s="1"/>
  <c r="R41" i="33" a="1"/>
  <c r="R41" i="33" s="1"/>
  <c r="Q41" i="33" a="1"/>
  <c r="Q41" i="33" s="1"/>
  <c r="P41" i="33" a="1"/>
  <c r="P41" i="33" s="1"/>
  <c r="O41" i="33" a="1"/>
  <c r="O41" i="33" s="1"/>
  <c r="N41" i="33" a="1"/>
  <c r="N41" i="33" s="1"/>
  <c r="AB40" i="33" a="1"/>
  <c r="AB40" i="33" s="1"/>
  <c r="AA40" i="33" a="1"/>
  <c r="AA40" i="33" s="1"/>
  <c r="Z40" i="33" a="1"/>
  <c r="Z40" i="33" s="1"/>
  <c r="Y40" i="33" a="1"/>
  <c r="Y40" i="33" s="1"/>
  <c r="W40" i="33" a="1"/>
  <c r="W40" i="33" s="1"/>
  <c r="X40" i="33" s="1"/>
  <c r="V40" i="33" a="1"/>
  <c r="V40" i="33" s="1"/>
  <c r="U40" i="33" a="1"/>
  <c r="U40" i="33" s="1"/>
  <c r="T40" i="33" a="1"/>
  <c r="T40" i="33" s="1"/>
  <c r="S40" i="33" a="1"/>
  <c r="S40" i="33" s="1"/>
  <c r="R40" i="33" a="1"/>
  <c r="R40" i="33" s="1"/>
  <c r="Q40" i="33" a="1"/>
  <c r="Q40" i="33" s="1"/>
  <c r="P40" i="33" a="1"/>
  <c r="P40" i="33" s="1"/>
  <c r="O40" i="33" a="1"/>
  <c r="O40" i="33" s="1"/>
  <c r="N40" i="33" a="1"/>
  <c r="N40" i="33" s="1"/>
  <c r="AB39" i="33" a="1"/>
  <c r="AB39" i="33" s="1"/>
  <c r="AA39" i="33" a="1"/>
  <c r="AA39" i="33" s="1"/>
  <c r="Z39" i="33" a="1"/>
  <c r="Z39" i="33" s="1"/>
  <c r="Y39" i="33" a="1"/>
  <c r="Y39" i="33" s="1"/>
  <c r="W39" i="33" a="1"/>
  <c r="W39" i="33" s="1"/>
  <c r="X39" i="33" s="1"/>
  <c r="V39" i="33" a="1"/>
  <c r="V39" i="33" s="1"/>
  <c r="U39" i="33" a="1"/>
  <c r="U39" i="33" s="1"/>
  <c r="T39" i="33" a="1"/>
  <c r="T39" i="33" s="1"/>
  <c r="S39" i="33" a="1"/>
  <c r="S39" i="33" s="1"/>
  <c r="R39" i="33" a="1"/>
  <c r="R39" i="33" s="1"/>
  <c r="Q39" i="33" a="1"/>
  <c r="Q39" i="33" s="1"/>
  <c r="P39" i="33" a="1"/>
  <c r="P39" i="33" s="1"/>
  <c r="O39" i="33" a="1"/>
  <c r="O39" i="33" s="1"/>
  <c r="N39" i="33" a="1"/>
  <c r="N39" i="33" s="1"/>
  <c r="AB38" i="33" a="1"/>
  <c r="AB38" i="33" s="1"/>
  <c r="AA38" i="33" a="1"/>
  <c r="AA38" i="33" s="1"/>
  <c r="Z38" i="33" a="1"/>
  <c r="Z38" i="33" s="1"/>
  <c r="Y38" i="33" a="1"/>
  <c r="Y38" i="33" s="1"/>
  <c r="W38" i="33" a="1"/>
  <c r="W38" i="33" s="1"/>
  <c r="X38" i="33" s="1"/>
  <c r="V38" i="33" a="1"/>
  <c r="V38" i="33" s="1"/>
  <c r="U38" i="33" a="1"/>
  <c r="U38" i="33" s="1"/>
  <c r="T38" i="33" a="1"/>
  <c r="T38" i="33" s="1"/>
  <c r="S38" i="33" a="1"/>
  <c r="S38" i="33" s="1"/>
  <c r="R38" i="33" a="1"/>
  <c r="R38" i="33" s="1"/>
  <c r="Q38" i="33" a="1"/>
  <c r="Q38" i="33" s="1"/>
  <c r="P38" i="33" a="1"/>
  <c r="P38" i="33" s="1"/>
  <c r="O38" i="33" a="1"/>
  <c r="O38" i="33" s="1"/>
  <c r="N38" i="33" a="1"/>
  <c r="N38" i="33" s="1"/>
  <c r="AB37" i="33" a="1"/>
  <c r="AB37" i="33" s="1"/>
  <c r="AA37" i="33" a="1"/>
  <c r="AA37" i="33" s="1"/>
  <c r="Z37" i="33" a="1"/>
  <c r="Z37" i="33" s="1"/>
  <c r="Y37" i="33" a="1"/>
  <c r="Y37" i="33" s="1"/>
  <c r="W37" i="33" a="1"/>
  <c r="W37" i="33" s="1"/>
  <c r="X37" i="33" s="1"/>
  <c r="V37" i="33" a="1"/>
  <c r="V37" i="33" s="1"/>
  <c r="U37" i="33" a="1"/>
  <c r="U37" i="33" s="1"/>
  <c r="T37" i="33" a="1"/>
  <c r="T37" i="33" s="1"/>
  <c r="S37" i="33" a="1"/>
  <c r="S37" i="33" s="1"/>
  <c r="R37" i="33" a="1"/>
  <c r="R37" i="33" s="1"/>
  <c r="Q37" i="33" a="1"/>
  <c r="Q37" i="33" s="1"/>
  <c r="P37" i="33" a="1"/>
  <c r="P37" i="33" s="1"/>
  <c r="O37" i="33" a="1"/>
  <c r="O37" i="33" s="1"/>
  <c r="N37" i="33" a="1"/>
  <c r="N37" i="33" s="1"/>
  <c r="AB36" i="33" a="1"/>
  <c r="AB36" i="33" s="1"/>
  <c r="AA36" i="33" a="1"/>
  <c r="AA36" i="33" s="1"/>
  <c r="Z36" i="33" a="1"/>
  <c r="Z36" i="33" s="1"/>
  <c r="Y36" i="33" a="1"/>
  <c r="Y36" i="33" s="1"/>
  <c r="W36" i="33" a="1"/>
  <c r="W36" i="33" s="1"/>
  <c r="X36" i="33" s="1"/>
  <c r="V36" i="33" a="1"/>
  <c r="V36" i="33" s="1"/>
  <c r="U36" i="33" a="1"/>
  <c r="U36" i="33" s="1"/>
  <c r="T36" i="33" a="1"/>
  <c r="T36" i="33" s="1"/>
  <c r="S36" i="33" a="1"/>
  <c r="S36" i="33" s="1"/>
  <c r="R36" i="33" a="1"/>
  <c r="R36" i="33" s="1"/>
  <c r="Q36" i="33" a="1"/>
  <c r="Q36" i="33" s="1"/>
  <c r="P36" i="33" a="1"/>
  <c r="P36" i="33" s="1"/>
  <c r="O36" i="33" a="1"/>
  <c r="O36" i="33" s="1"/>
  <c r="N36" i="33" a="1"/>
  <c r="N36" i="33" s="1"/>
  <c r="AB35" i="33" a="1"/>
  <c r="AB35" i="33" s="1"/>
  <c r="AA35" i="33" a="1"/>
  <c r="AA35" i="33" s="1"/>
  <c r="Z35" i="33" a="1"/>
  <c r="Z35" i="33" s="1"/>
  <c r="Y35" i="33" a="1"/>
  <c r="Y35" i="33" s="1"/>
  <c r="W35" i="33" a="1"/>
  <c r="W35" i="33" s="1"/>
  <c r="X35" i="33" s="1"/>
  <c r="V35" i="33" a="1"/>
  <c r="V35" i="33" s="1"/>
  <c r="U35" i="33" a="1"/>
  <c r="U35" i="33" s="1"/>
  <c r="T35" i="33" a="1"/>
  <c r="T35" i="33" s="1"/>
  <c r="S35" i="33" a="1"/>
  <c r="S35" i="33" s="1"/>
  <c r="R35" i="33" a="1"/>
  <c r="R35" i="33" s="1"/>
  <c r="Q35" i="33" a="1"/>
  <c r="Q35" i="33" s="1"/>
  <c r="P35" i="33" a="1"/>
  <c r="P35" i="33" s="1"/>
  <c r="O35" i="33" a="1"/>
  <c r="O35" i="33" s="1"/>
  <c r="N35" i="33" a="1"/>
  <c r="N35" i="33" s="1"/>
  <c r="AB34" i="33" a="1"/>
  <c r="AB34" i="33" s="1"/>
  <c r="AA34" i="33" a="1"/>
  <c r="AA34" i="33" s="1"/>
  <c r="Z34" i="33" a="1"/>
  <c r="Z34" i="33" s="1"/>
  <c r="Y34" i="33" a="1"/>
  <c r="Y34" i="33" s="1"/>
  <c r="W34" i="33" a="1"/>
  <c r="W34" i="33" s="1"/>
  <c r="X34" i="33" s="1"/>
  <c r="V34" i="33" a="1"/>
  <c r="V34" i="33" s="1"/>
  <c r="U34" i="33" a="1"/>
  <c r="U34" i="33" s="1"/>
  <c r="T34" i="33" a="1"/>
  <c r="T34" i="33" s="1"/>
  <c r="S34" i="33" a="1"/>
  <c r="S34" i="33" s="1"/>
  <c r="R34" i="33" a="1"/>
  <c r="R34" i="33" s="1"/>
  <c r="Q34" i="33" a="1"/>
  <c r="Q34" i="33" s="1"/>
  <c r="P34" i="33" a="1"/>
  <c r="P34" i="33" s="1"/>
  <c r="O34" i="33" a="1"/>
  <c r="O34" i="33" s="1"/>
  <c r="N34" i="33" a="1"/>
  <c r="N34" i="33" s="1"/>
  <c r="AB33" i="33" a="1"/>
  <c r="AB33" i="33" s="1"/>
  <c r="AA33" i="33" a="1"/>
  <c r="AA33" i="33" s="1"/>
  <c r="Z33" i="33" a="1"/>
  <c r="Z33" i="33" s="1"/>
  <c r="Y33" i="33" a="1"/>
  <c r="Y33" i="33" s="1"/>
  <c r="W33" i="33" a="1"/>
  <c r="W33" i="33" s="1"/>
  <c r="X33" i="33" s="1"/>
  <c r="V33" i="33" a="1"/>
  <c r="V33" i="33" s="1"/>
  <c r="U33" i="33" a="1"/>
  <c r="U33" i="33" s="1"/>
  <c r="T33" i="33" a="1"/>
  <c r="T33" i="33" s="1"/>
  <c r="S33" i="33" a="1"/>
  <c r="S33" i="33" s="1"/>
  <c r="R33" i="33" a="1"/>
  <c r="R33" i="33" s="1"/>
  <c r="Q33" i="33" a="1"/>
  <c r="Q33" i="33" s="1"/>
  <c r="P33" i="33" a="1"/>
  <c r="P33" i="33" s="1"/>
  <c r="O33" i="33" a="1"/>
  <c r="O33" i="33" s="1"/>
  <c r="N33" i="33" a="1"/>
  <c r="N33" i="33" s="1"/>
  <c r="AB32" i="33" a="1"/>
  <c r="AB32" i="33" s="1"/>
  <c r="AA32" i="33" a="1"/>
  <c r="AA32" i="33" s="1"/>
  <c r="Z32" i="33" a="1"/>
  <c r="Z32" i="33" s="1"/>
  <c r="Y32" i="33" a="1"/>
  <c r="Y32" i="33" s="1"/>
  <c r="W32" i="33" a="1"/>
  <c r="W32" i="33" s="1"/>
  <c r="X32" i="33" s="1"/>
  <c r="V32" i="33" a="1"/>
  <c r="V32" i="33" s="1"/>
  <c r="U32" i="33" a="1"/>
  <c r="U32" i="33" s="1"/>
  <c r="T32" i="33" a="1"/>
  <c r="T32" i="33" s="1"/>
  <c r="S32" i="33" a="1"/>
  <c r="S32" i="33" s="1"/>
  <c r="R32" i="33" a="1"/>
  <c r="R32" i="33" s="1"/>
  <c r="Q32" i="33" a="1"/>
  <c r="Q32" i="33" s="1"/>
  <c r="P32" i="33" a="1"/>
  <c r="P32" i="33" s="1"/>
  <c r="O32" i="33" a="1"/>
  <c r="O32" i="33" s="1"/>
  <c r="N32" i="33" a="1"/>
  <c r="N32" i="33" s="1"/>
  <c r="AB31" i="33" a="1"/>
  <c r="AB31" i="33" s="1"/>
  <c r="AA31" i="33" a="1"/>
  <c r="AA31" i="33" s="1"/>
  <c r="Z31" i="33" a="1"/>
  <c r="Z31" i="33" s="1"/>
  <c r="Y31" i="33" a="1"/>
  <c r="Y31" i="33" s="1"/>
  <c r="W31" i="33" a="1"/>
  <c r="W31" i="33" s="1"/>
  <c r="X31" i="33" s="1"/>
  <c r="V31" i="33" a="1"/>
  <c r="V31" i="33" s="1"/>
  <c r="U31" i="33" a="1"/>
  <c r="U31" i="33" s="1"/>
  <c r="T31" i="33" a="1"/>
  <c r="T31" i="33" s="1"/>
  <c r="S31" i="33" a="1"/>
  <c r="S31" i="33" s="1"/>
  <c r="R31" i="33" a="1"/>
  <c r="R31" i="33" s="1"/>
  <c r="Q31" i="33" a="1"/>
  <c r="Q31" i="33" s="1"/>
  <c r="P31" i="33" a="1"/>
  <c r="P31" i="33" s="1"/>
  <c r="O31" i="33" a="1"/>
  <c r="O31" i="33" s="1"/>
  <c r="N31" i="33" a="1"/>
  <c r="N31" i="33" s="1"/>
  <c r="AB30" i="33" a="1"/>
  <c r="AB30" i="33" s="1"/>
  <c r="AA30" i="33" a="1"/>
  <c r="AA30" i="33" s="1"/>
  <c r="Z30" i="33" a="1"/>
  <c r="Z30" i="33" s="1"/>
  <c r="Y30" i="33" a="1"/>
  <c r="Y30" i="33" s="1"/>
  <c r="W30" i="33" a="1"/>
  <c r="W30" i="33" s="1"/>
  <c r="X30" i="33" s="1"/>
  <c r="V30" i="33" a="1"/>
  <c r="V30" i="33" s="1"/>
  <c r="U30" i="33" a="1"/>
  <c r="U30" i="33" s="1"/>
  <c r="T30" i="33" a="1"/>
  <c r="T30" i="33" s="1"/>
  <c r="S30" i="33" a="1"/>
  <c r="S30" i="33" s="1"/>
  <c r="R30" i="33" a="1"/>
  <c r="R30" i="33" s="1"/>
  <c r="Q30" i="33" a="1"/>
  <c r="Q30" i="33" s="1"/>
  <c r="P30" i="33" a="1"/>
  <c r="P30" i="33" s="1"/>
  <c r="O30" i="33" a="1"/>
  <c r="O30" i="33" s="1"/>
  <c r="N30" i="33" a="1"/>
  <c r="N30" i="33" s="1"/>
  <c r="AB29" i="33" a="1"/>
  <c r="AB29" i="33" s="1"/>
  <c r="AA29" i="33" a="1"/>
  <c r="AA29" i="33" s="1"/>
  <c r="Z29" i="33" a="1"/>
  <c r="Z29" i="33" s="1"/>
  <c r="Y29" i="33" a="1"/>
  <c r="Y29" i="33" s="1"/>
  <c r="W29" i="33" a="1"/>
  <c r="W29" i="33" s="1"/>
  <c r="X29" i="33" s="1"/>
  <c r="V29" i="33" a="1"/>
  <c r="V29" i="33" s="1"/>
  <c r="U29" i="33" a="1"/>
  <c r="U29" i="33" s="1"/>
  <c r="T29" i="33" a="1"/>
  <c r="T29" i="33" s="1"/>
  <c r="S29" i="33" a="1"/>
  <c r="S29" i="33" s="1"/>
  <c r="R29" i="33" a="1"/>
  <c r="R29" i="33" s="1"/>
  <c r="Q29" i="33" a="1"/>
  <c r="Q29" i="33" s="1"/>
  <c r="P29" i="33" a="1"/>
  <c r="P29" i="33" s="1"/>
  <c r="O29" i="33" a="1"/>
  <c r="O29" i="33" s="1"/>
  <c r="N29" i="33" a="1"/>
  <c r="N29" i="33" s="1"/>
  <c r="AB28" i="33" a="1"/>
  <c r="AB28" i="33" s="1"/>
  <c r="AA28" i="33" a="1"/>
  <c r="AA28" i="33" s="1"/>
  <c r="Z28" i="33" a="1"/>
  <c r="Z28" i="33" s="1"/>
  <c r="Y28" i="33" a="1"/>
  <c r="Y28" i="33" s="1"/>
  <c r="W28" i="33" a="1"/>
  <c r="W28" i="33" s="1"/>
  <c r="X28" i="33" s="1"/>
  <c r="V28" i="33" a="1"/>
  <c r="V28" i="33" s="1"/>
  <c r="U28" i="33" a="1"/>
  <c r="U28" i="33" s="1"/>
  <c r="T28" i="33" a="1"/>
  <c r="T28" i="33" s="1"/>
  <c r="S28" i="33" a="1"/>
  <c r="S28" i="33" s="1"/>
  <c r="R28" i="33" a="1"/>
  <c r="R28" i="33" s="1"/>
  <c r="Q28" i="33" a="1"/>
  <c r="Q28" i="33" s="1"/>
  <c r="P28" i="33" a="1"/>
  <c r="P28" i="33" s="1"/>
  <c r="O28" i="33" a="1"/>
  <c r="O28" i="33" s="1"/>
  <c r="N28" i="33" a="1"/>
  <c r="N28" i="33" s="1"/>
  <c r="AB27" i="33" a="1"/>
  <c r="AB27" i="33" s="1"/>
  <c r="AA27" i="33" a="1"/>
  <c r="AA27" i="33" s="1"/>
  <c r="Z27" i="33" a="1"/>
  <c r="Z27" i="33" s="1"/>
  <c r="Y27" i="33" a="1"/>
  <c r="Y27" i="33" s="1"/>
  <c r="W27" i="33" a="1"/>
  <c r="W27" i="33" s="1"/>
  <c r="X27" i="33" s="1"/>
  <c r="V27" i="33" a="1"/>
  <c r="V27" i="33" s="1"/>
  <c r="U27" i="33" a="1"/>
  <c r="U27" i="33" s="1"/>
  <c r="T27" i="33" a="1"/>
  <c r="T27" i="33" s="1"/>
  <c r="S27" i="33" a="1"/>
  <c r="S27" i="33" s="1"/>
  <c r="R27" i="33" a="1"/>
  <c r="R27" i="33" s="1"/>
  <c r="Q27" i="33" a="1"/>
  <c r="Q27" i="33" s="1"/>
  <c r="P27" i="33" a="1"/>
  <c r="P27" i="33" s="1"/>
  <c r="O27" i="33" a="1"/>
  <c r="O27" i="33" s="1"/>
  <c r="N27" i="33" a="1"/>
  <c r="N27" i="33" s="1"/>
  <c r="AB26" i="33" a="1"/>
  <c r="AB26" i="33" s="1"/>
  <c r="AA26" i="33" a="1"/>
  <c r="AA26" i="33" s="1"/>
  <c r="Z26" i="33" a="1"/>
  <c r="Z26" i="33" s="1"/>
  <c r="Y26" i="33" a="1"/>
  <c r="Y26" i="33" s="1"/>
  <c r="W26" i="33" a="1"/>
  <c r="W26" i="33" s="1"/>
  <c r="X26" i="33" s="1"/>
  <c r="V26" i="33" a="1"/>
  <c r="V26" i="33" s="1"/>
  <c r="U26" i="33" a="1"/>
  <c r="U26" i="33" s="1"/>
  <c r="T26" i="33" a="1"/>
  <c r="T26" i="33" s="1"/>
  <c r="S26" i="33" a="1"/>
  <c r="S26" i="33" s="1"/>
  <c r="R26" i="33" a="1"/>
  <c r="R26" i="33" s="1"/>
  <c r="Q26" i="33" a="1"/>
  <c r="Q26" i="33" s="1"/>
  <c r="P26" i="33" a="1"/>
  <c r="P26" i="33" s="1"/>
  <c r="O26" i="33" a="1"/>
  <c r="O26" i="33" s="1"/>
  <c r="N26" i="33" a="1"/>
  <c r="N26" i="33" s="1"/>
  <c r="AB25" i="33" a="1"/>
  <c r="AB25" i="33" s="1"/>
  <c r="AA25" i="33" a="1"/>
  <c r="AA25" i="33" s="1"/>
  <c r="Z25" i="33" a="1"/>
  <c r="Z25" i="33" s="1"/>
  <c r="Y25" i="33" a="1"/>
  <c r="Y25" i="33" s="1"/>
  <c r="W25" i="33" a="1"/>
  <c r="W25" i="33" s="1"/>
  <c r="X25" i="33" s="1"/>
  <c r="V25" i="33" a="1"/>
  <c r="V25" i="33" s="1"/>
  <c r="U25" i="33" a="1"/>
  <c r="U25" i="33" s="1"/>
  <c r="T25" i="33" a="1"/>
  <c r="T25" i="33" s="1"/>
  <c r="S25" i="33" a="1"/>
  <c r="S25" i="33" s="1"/>
  <c r="R25" i="33" a="1"/>
  <c r="R25" i="33" s="1"/>
  <c r="Q25" i="33" a="1"/>
  <c r="Q25" i="33" s="1"/>
  <c r="P25" i="33" a="1"/>
  <c r="P25" i="33" s="1"/>
  <c r="O25" i="33" a="1"/>
  <c r="O25" i="33" s="1"/>
  <c r="N25" i="33" a="1"/>
  <c r="N25" i="33" s="1"/>
  <c r="AB24" i="33" a="1"/>
  <c r="AB24" i="33" s="1"/>
  <c r="AA24" i="33" a="1"/>
  <c r="AA24" i="33" s="1"/>
  <c r="Z24" i="33" a="1"/>
  <c r="Z24" i="33" s="1"/>
  <c r="Y24" i="33" a="1"/>
  <c r="Y24" i="33" s="1"/>
  <c r="W24" i="33" a="1"/>
  <c r="W24" i="33" s="1"/>
  <c r="X24" i="33" s="1"/>
  <c r="V24" i="33" a="1"/>
  <c r="V24" i="33" s="1"/>
  <c r="U24" i="33" a="1"/>
  <c r="U24" i="33" s="1"/>
  <c r="T24" i="33" a="1"/>
  <c r="T24" i="33" s="1"/>
  <c r="S24" i="33" a="1"/>
  <c r="S24" i="33" s="1"/>
  <c r="R24" i="33" a="1"/>
  <c r="R24" i="33" s="1"/>
  <c r="Q24" i="33" a="1"/>
  <c r="Q24" i="33" s="1"/>
  <c r="P24" i="33" a="1"/>
  <c r="P24" i="33" s="1"/>
  <c r="O24" i="33" a="1"/>
  <c r="O24" i="33" s="1"/>
  <c r="N24" i="33" a="1"/>
  <c r="N24" i="33" s="1"/>
  <c r="AB23" i="33" a="1"/>
  <c r="AB23" i="33" s="1"/>
  <c r="AA23" i="33" a="1"/>
  <c r="AA23" i="33" s="1"/>
  <c r="Z23" i="33" a="1"/>
  <c r="Z23" i="33" s="1"/>
  <c r="Y23" i="33" a="1"/>
  <c r="Y23" i="33" s="1"/>
  <c r="W23" i="33" a="1"/>
  <c r="W23" i="33" s="1"/>
  <c r="X23" i="33" s="1"/>
  <c r="V23" i="33" a="1"/>
  <c r="V23" i="33" s="1"/>
  <c r="U23" i="33" a="1"/>
  <c r="U23" i="33" s="1"/>
  <c r="T23" i="33" a="1"/>
  <c r="T23" i="33" s="1"/>
  <c r="S23" i="33" a="1"/>
  <c r="S23" i="33" s="1"/>
  <c r="R23" i="33" a="1"/>
  <c r="R23" i="33" s="1"/>
  <c r="Q23" i="33" a="1"/>
  <c r="Q23" i="33" s="1"/>
  <c r="P23" i="33" a="1"/>
  <c r="P23" i="33" s="1"/>
  <c r="O23" i="33" a="1"/>
  <c r="O23" i="33" s="1"/>
  <c r="N23" i="33" a="1"/>
  <c r="N23" i="33" s="1"/>
  <c r="AB22" i="33" a="1"/>
  <c r="AB22" i="33" s="1"/>
  <c r="AA22" i="33" a="1"/>
  <c r="AA22" i="33" s="1"/>
  <c r="Z22" i="33" a="1"/>
  <c r="Z22" i="33" s="1"/>
  <c r="Y22" i="33" a="1"/>
  <c r="Y22" i="33" s="1"/>
  <c r="W22" i="33" a="1"/>
  <c r="W22" i="33" s="1"/>
  <c r="X22" i="33" s="1"/>
  <c r="V22" i="33" a="1"/>
  <c r="V22" i="33" s="1"/>
  <c r="U22" i="33" a="1"/>
  <c r="U22" i="33" s="1"/>
  <c r="T22" i="33" a="1"/>
  <c r="T22" i="33" s="1"/>
  <c r="S22" i="33" a="1"/>
  <c r="S22" i="33" s="1"/>
  <c r="R22" i="33" a="1"/>
  <c r="R22" i="33" s="1"/>
  <c r="Q22" i="33" a="1"/>
  <c r="Q22" i="33" s="1"/>
  <c r="P22" i="33" a="1"/>
  <c r="P22" i="33" s="1"/>
  <c r="O22" i="33" a="1"/>
  <c r="O22" i="33" s="1"/>
  <c r="N22" i="33" a="1"/>
  <c r="N22" i="33" s="1"/>
  <c r="AB21" i="33" a="1"/>
  <c r="AB21" i="33" s="1"/>
  <c r="AA21" i="33" a="1"/>
  <c r="AA21" i="33" s="1"/>
  <c r="Z21" i="33" a="1"/>
  <c r="Z21" i="33" s="1"/>
  <c r="Y21" i="33" a="1"/>
  <c r="Y21" i="33" s="1"/>
  <c r="W21" i="33" a="1"/>
  <c r="W21" i="33" s="1"/>
  <c r="X21" i="33" s="1"/>
  <c r="V21" i="33" a="1"/>
  <c r="V21" i="33" s="1"/>
  <c r="U21" i="33" a="1"/>
  <c r="U21" i="33" s="1"/>
  <c r="T21" i="33" a="1"/>
  <c r="T21" i="33" s="1"/>
  <c r="S21" i="33" a="1"/>
  <c r="S21" i="33" s="1"/>
  <c r="R21" i="33" a="1"/>
  <c r="R21" i="33" s="1"/>
  <c r="Q21" i="33" a="1"/>
  <c r="Q21" i="33" s="1"/>
  <c r="P21" i="33" a="1"/>
  <c r="P21" i="33" s="1"/>
  <c r="O21" i="33" a="1"/>
  <c r="O21" i="33" s="1"/>
  <c r="N21" i="33" a="1"/>
  <c r="N21" i="33" s="1"/>
  <c r="AB20" i="33" a="1"/>
  <c r="AB20" i="33" s="1"/>
  <c r="AA20" i="33" a="1"/>
  <c r="AA20" i="33" s="1"/>
  <c r="Z20" i="33" a="1"/>
  <c r="Z20" i="33" s="1"/>
  <c r="Y20" i="33" a="1"/>
  <c r="Y20" i="33" s="1"/>
  <c r="W20" i="33" a="1"/>
  <c r="W20" i="33" s="1"/>
  <c r="X20" i="33" s="1"/>
  <c r="V20" i="33" a="1"/>
  <c r="V20" i="33" s="1"/>
  <c r="U20" i="33" a="1"/>
  <c r="U20" i="33" s="1"/>
  <c r="T20" i="33" a="1"/>
  <c r="T20" i="33" s="1"/>
  <c r="S20" i="33" a="1"/>
  <c r="S20" i="33" s="1"/>
  <c r="R20" i="33" a="1"/>
  <c r="R20" i="33" s="1"/>
  <c r="Q20" i="33" a="1"/>
  <c r="Q20" i="33" s="1"/>
  <c r="P20" i="33" a="1"/>
  <c r="P20" i="33" s="1"/>
  <c r="O20" i="33" a="1"/>
  <c r="O20" i="33" s="1"/>
  <c r="N20" i="33" a="1"/>
  <c r="N20" i="33" s="1"/>
  <c r="AB19" i="33" a="1"/>
  <c r="AB19" i="33" s="1"/>
  <c r="AA19" i="33" a="1"/>
  <c r="AA19" i="33" s="1"/>
  <c r="Z19" i="33" a="1"/>
  <c r="Z19" i="33" s="1"/>
  <c r="Y19" i="33" a="1"/>
  <c r="Y19" i="33" s="1"/>
  <c r="W19" i="33" a="1"/>
  <c r="W19" i="33" s="1"/>
  <c r="X19" i="33" s="1"/>
  <c r="V19" i="33" a="1"/>
  <c r="V19" i="33" s="1"/>
  <c r="U19" i="33" a="1"/>
  <c r="U19" i="33" s="1"/>
  <c r="T19" i="33" a="1"/>
  <c r="T19" i="33" s="1"/>
  <c r="S19" i="33" a="1"/>
  <c r="S19" i="33" s="1"/>
  <c r="R19" i="33" a="1"/>
  <c r="R19" i="33" s="1"/>
  <c r="Q19" i="33" a="1"/>
  <c r="Q19" i="33" s="1"/>
  <c r="P19" i="33" a="1"/>
  <c r="P19" i="33" s="1"/>
  <c r="O19" i="33" a="1"/>
  <c r="O19" i="33" s="1"/>
  <c r="N19" i="33" a="1"/>
  <c r="N19" i="33" s="1"/>
  <c r="AB18" i="33" a="1"/>
  <c r="AB18" i="33" s="1"/>
  <c r="AA18" i="33" a="1"/>
  <c r="AA18" i="33" s="1"/>
  <c r="Z18" i="33" a="1"/>
  <c r="Z18" i="33" s="1"/>
  <c r="Y18" i="33" a="1"/>
  <c r="Y18" i="33" s="1"/>
  <c r="W18" i="33" a="1"/>
  <c r="W18" i="33" s="1"/>
  <c r="X18" i="33" s="1"/>
  <c r="V18" i="33" a="1"/>
  <c r="V18" i="33" s="1"/>
  <c r="U18" i="33" a="1"/>
  <c r="U18" i="33" s="1"/>
  <c r="T18" i="33" a="1"/>
  <c r="T18" i="33" s="1"/>
  <c r="S18" i="33" a="1"/>
  <c r="S18" i="33" s="1"/>
  <c r="R18" i="33" a="1"/>
  <c r="R18" i="33" s="1"/>
  <c r="Q18" i="33" a="1"/>
  <c r="Q18" i="33" s="1"/>
  <c r="P18" i="33" a="1"/>
  <c r="P18" i="33" s="1"/>
  <c r="O18" i="33" a="1"/>
  <c r="O18" i="33" s="1"/>
  <c r="N18" i="33" a="1"/>
  <c r="N18" i="33" s="1"/>
  <c r="AB17" i="33" a="1"/>
  <c r="AB17" i="33" s="1"/>
  <c r="AA17" i="33" a="1"/>
  <c r="AA17" i="33" s="1"/>
  <c r="Z17" i="33" a="1"/>
  <c r="Z17" i="33" s="1"/>
  <c r="Y17" i="33" a="1"/>
  <c r="Y17" i="33" s="1"/>
  <c r="W17" i="33" a="1"/>
  <c r="W17" i="33" s="1"/>
  <c r="X17" i="33" s="1"/>
  <c r="V17" i="33" a="1"/>
  <c r="V17" i="33" s="1"/>
  <c r="U17" i="33" a="1"/>
  <c r="U17" i="33" s="1"/>
  <c r="T17" i="33" a="1"/>
  <c r="T17" i="33" s="1"/>
  <c r="S17" i="33" a="1"/>
  <c r="S17" i="33" s="1"/>
  <c r="R17" i="33" a="1"/>
  <c r="R17" i="33" s="1"/>
  <c r="Q17" i="33" a="1"/>
  <c r="Q17" i="33" s="1"/>
  <c r="P17" i="33" a="1"/>
  <c r="P17" i="33" s="1"/>
  <c r="O17" i="33" a="1"/>
  <c r="O17" i="33" s="1"/>
  <c r="N17" i="33" a="1"/>
  <c r="N17" i="33" s="1"/>
  <c r="AB16" i="33" a="1"/>
  <c r="AB16" i="33" s="1"/>
  <c r="AA16" i="33" a="1"/>
  <c r="AA16" i="33" s="1"/>
  <c r="Z16" i="33" a="1"/>
  <c r="Z16" i="33" s="1"/>
  <c r="Y16" i="33" a="1"/>
  <c r="Y16" i="33" s="1"/>
  <c r="W16" i="33" a="1"/>
  <c r="W16" i="33" s="1"/>
  <c r="X16" i="33" s="1"/>
  <c r="V16" i="33" a="1"/>
  <c r="V16" i="33" s="1"/>
  <c r="U16" i="33" a="1"/>
  <c r="U16" i="33" s="1"/>
  <c r="T16" i="33" a="1"/>
  <c r="T16" i="33" s="1"/>
  <c r="S16" i="33" a="1"/>
  <c r="S16" i="33" s="1"/>
  <c r="R16" i="33" a="1"/>
  <c r="R16" i="33" s="1"/>
  <c r="Q16" i="33" a="1"/>
  <c r="Q16" i="33" s="1"/>
  <c r="P16" i="33" a="1"/>
  <c r="P16" i="33" s="1"/>
  <c r="O16" i="33" a="1"/>
  <c r="O16" i="33" s="1"/>
  <c r="N16" i="33" a="1"/>
  <c r="N16" i="33" s="1"/>
  <c r="AB15" i="33" a="1"/>
  <c r="AB15" i="33" s="1"/>
  <c r="AA15" i="33" a="1"/>
  <c r="AA15" i="33" s="1"/>
  <c r="Z15" i="33" a="1"/>
  <c r="Z15" i="33" s="1"/>
  <c r="Y15" i="33" a="1"/>
  <c r="Y15" i="33" s="1"/>
  <c r="W15" i="33" a="1"/>
  <c r="W15" i="33" s="1"/>
  <c r="X15" i="33" s="1"/>
  <c r="V15" i="33" a="1"/>
  <c r="V15" i="33" s="1"/>
  <c r="U15" i="33" a="1"/>
  <c r="U15" i="33" s="1"/>
  <c r="T15" i="33" a="1"/>
  <c r="T15" i="33" s="1"/>
  <c r="S15" i="33" a="1"/>
  <c r="S15" i="33" s="1"/>
  <c r="R15" i="33" a="1"/>
  <c r="R15" i="33" s="1"/>
  <c r="Q15" i="33" a="1"/>
  <c r="Q15" i="33" s="1"/>
  <c r="P15" i="33" a="1"/>
  <c r="P15" i="33" s="1"/>
  <c r="O15" i="33" a="1"/>
  <c r="O15" i="33" s="1"/>
  <c r="N15" i="33" a="1"/>
  <c r="N15" i="33" s="1"/>
  <c r="AB14" i="33" a="1"/>
  <c r="AB14" i="33" s="1"/>
  <c r="AA14" i="33" a="1"/>
  <c r="AA14" i="33" s="1"/>
  <c r="Z14" i="33" a="1"/>
  <c r="Z14" i="33" s="1"/>
  <c r="Y14" i="33" a="1"/>
  <c r="Y14" i="33" s="1"/>
  <c r="W14" i="33" a="1"/>
  <c r="W14" i="33" s="1"/>
  <c r="X14" i="33" s="1"/>
  <c r="V14" i="33" a="1"/>
  <c r="V14" i="33" s="1"/>
  <c r="U14" i="33" a="1"/>
  <c r="U14" i="33" s="1"/>
  <c r="T14" i="33" a="1"/>
  <c r="T14" i="33" s="1"/>
  <c r="S14" i="33" a="1"/>
  <c r="S14" i="33" s="1"/>
  <c r="R14" i="33" a="1"/>
  <c r="R14" i="33" s="1"/>
  <c r="Q14" i="33" a="1"/>
  <c r="Q14" i="33" s="1"/>
  <c r="P14" i="33" a="1"/>
  <c r="P14" i="33" s="1"/>
  <c r="O14" i="33" a="1"/>
  <c r="O14" i="33" s="1"/>
  <c r="N14" i="33" a="1"/>
  <c r="N14" i="33" s="1"/>
  <c r="AB12" i="33" a="1"/>
  <c r="AB12" i="33" s="1"/>
  <c r="AA12" i="33" a="1"/>
  <c r="AA12" i="33" s="1"/>
  <c r="Z12" i="33" a="1"/>
  <c r="Z12" i="33" s="1"/>
  <c r="Y12" i="33" a="1"/>
  <c r="Y12" i="33" s="1"/>
  <c r="W12" i="33" a="1"/>
  <c r="W12" i="33" s="1"/>
  <c r="X12" i="33" s="1"/>
  <c r="V12" i="33" a="1"/>
  <c r="V12" i="33" s="1"/>
  <c r="U12" i="33" a="1"/>
  <c r="U12" i="33" s="1"/>
  <c r="T12" i="33" a="1"/>
  <c r="T12" i="33" s="1"/>
  <c r="S12" i="33" a="1"/>
  <c r="S12" i="33" s="1"/>
  <c r="R12" i="33" a="1"/>
  <c r="R12" i="33" s="1"/>
  <c r="Q12" i="33" a="1"/>
  <c r="Q12" i="33" s="1"/>
  <c r="P12" i="33" a="1"/>
  <c r="P12" i="33" s="1"/>
  <c r="O12" i="33" a="1"/>
  <c r="O12" i="33" s="1"/>
  <c r="N12" i="33" a="1"/>
  <c r="N12" i="33" s="1"/>
  <c r="AB11" i="33" a="1"/>
  <c r="AB11" i="33" s="1"/>
  <c r="AA11" i="33" a="1"/>
  <c r="AA11" i="33" s="1"/>
  <c r="Z11" i="33" a="1"/>
  <c r="Z11" i="33" s="1"/>
  <c r="Y11" i="33" a="1"/>
  <c r="Y11" i="33" s="1"/>
  <c r="W11" i="33" a="1"/>
  <c r="W11" i="33" s="1"/>
  <c r="X11" i="33" s="1"/>
  <c r="V11" i="33" a="1"/>
  <c r="V11" i="33" s="1"/>
  <c r="U11" i="33" a="1"/>
  <c r="U11" i="33" s="1"/>
  <c r="T11" i="33" a="1"/>
  <c r="T11" i="33" s="1"/>
  <c r="S11" i="33" a="1"/>
  <c r="S11" i="33" s="1"/>
  <c r="R11" i="33" a="1"/>
  <c r="R11" i="33" s="1"/>
  <c r="Q11" i="33" a="1"/>
  <c r="Q11" i="33" s="1"/>
  <c r="P11" i="33" a="1"/>
  <c r="P11" i="33" s="1"/>
  <c r="O11" i="33" a="1"/>
  <c r="O11" i="33" s="1"/>
  <c r="N11" i="33" a="1"/>
  <c r="N11" i="33" s="1"/>
  <c r="AB10" i="33" a="1"/>
  <c r="AB10" i="33" s="1"/>
  <c r="AA10" i="33" a="1"/>
  <c r="AA10" i="33" s="1"/>
  <c r="Z10" i="33" a="1"/>
  <c r="Z10" i="33" s="1"/>
  <c r="Y10" i="33" a="1"/>
  <c r="Y10" i="33" s="1"/>
  <c r="W10" i="33" a="1"/>
  <c r="W10" i="33" s="1"/>
  <c r="X10" i="33" s="1"/>
  <c r="V10" i="33" a="1"/>
  <c r="V10" i="33" s="1"/>
  <c r="U10" i="33" a="1"/>
  <c r="U10" i="33" s="1"/>
  <c r="T10" i="33" a="1"/>
  <c r="T10" i="33" s="1"/>
  <c r="S10" i="33" a="1"/>
  <c r="S10" i="33" s="1"/>
  <c r="R10" i="33" a="1"/>
  <c r="R10" i="33" s="1"/>
  <c r="Q10" i="33" a="1"/>
  <c r="Q10" i="33" s="1"/>
  <c r="P10" i="33" a="1"/>
  <c r="P10" i="33" s="1"/>
  <c r="O10" i="33" a="1"/>
  <c r="O10" i="33" s="1"/>
  <c r="N10" i="33" a="1"/>
  <c r="N10" i="33" s="1"/>
  <c r="AB9" i="33" a="1"/>
  <c r="AB9" i="33" s="1"/>
  <c r="AA9" i="33" a="1"/>
  <c r="AA9" i="33" s="1"/>
  <c r="Z9" i="33" a="1"/>
  <c r="Z9" i="33" s="1"/>
  <c r="Y9" i="33" a="1"/>
  <c r="Y9" i="33" s="1"/>
  <c r="W9" i="33" a="1"/>
  <c r="W9" i="33" s="1"/>
  <c r="X9" i="33" s="1"/>
  <c r="V9" i="33" a="1"/>
  <c r="V9" i="33" s="1"/>
  <c r="U9" i="33" a="1"/>
  <c r="U9" i="33" s="1"/>
  <c r="T9" i="33" a="1"/>
  <c r="T9" i="33" s="1"/>
  <c r="S9" i="33" a="1"/>
  <c r="S9" i="33" s="1"/>
  <c r="R9" i="33" a="1"/>
  <c r="R9" i="33" s="1"/>
  <c r="Q9" i="33" a="1"/>
  <c r="Q9" i="33" s="1"/>
  <c r="P9" i="33" a="1"/>
  <c r="P9" i="33" s="1"/>
  <c r="O9" i="33" a="1"/>
  <c r="O9" i="33" s="1"/>
  <c r="N9" i="33" a="1"/>
  <c r="N9" i="33" s="1"/>
  <c r="AB8" i="33" a="1"/>
  <c r="AB8" i="33" s="1"/>
  <c r="AA8" i="33" a="1"/>
  <c r="AA8" i="33" s="1"/>
  <c r="Z8" i="33" a="1"/>
  <c r="Z8" i="33" s="1"/>
  <c r="Y8" i="33" a="1"/>
  <c r="Y8" i="33" s="1"/>
  <c r="W8" i="33" a="1"/>
  <c r="W8" i="33" s="1"/>
  <c r="X8" i="33" s="1"/>
  <c r="V8" i="33" a="1"/>
  <c r="V8" i="33" s="1"/>
  <c r="U8" i="33" a="1"/>
  <c r="U8" i="33" s="1"/>
  <c r="T8" i="33" a="1"/>
  <c r="T8" i="33" s="1"/>
  <c r="S8" i="33" a="1"/>
  <c r="S8" i="33" s="1"/>
  <c r="R8" i="33" a="1"/>
  <c r="R8" i="33" s="1"/>
  <c r="Q8" i="33" a="1"/>
  <c r="Q8" i="33" s="1"/>
  <c r="P8" i="33" a="1"/>
  <c r="P8" i="33" s="1"/>
  <c r="O8" i="33" a="1"/>
  <c r="O8" i="33" s="1"/>
  <c r="N8" i="33" a="1"/>
  <c r="N8" i="33" s="1"/>
  <c r="AB7" i="33" a="1"/>
  <c r="AB7" i="33" s="1"/>
  <c r="AA7" i="33" a="1"/>
  <c r="AA7" i="33" s="1"/>
  <c r="Z7" i="33" a="1"/>
  <c r="Z7" i="33" s="1"/>
  <c r="Y7" i="33" a="1"/>
  <c r="Y7" i="33" s="1"/>
  <c r="W7" i="33" a="1"/>
  <c r="W7" i="33" s="1"/>
  <c r="X7" i="33" s="1"/>
  <c r="V7" i="33" a="1"/>
  <c r="V7" i="33" s="1"/>
  <c r="U7" i="33" a="1"/>
  <c r="U7" i="33" s="1"/>
  <c r="T7" i="33" a="1"/>
  <c r="T7" i="33" s="1"/>
  <c r="S7" i="33" a="1"/>
  <c r="S7" i="33" s="1"/>
  <c r="R7" i="33" a="1"/>
  <c r="R7" i="33" s="1"/>
  <c r="Q7" i="33" a="1"/>
  <c r="Q7" i="33" s="1"/>
  <c r="P7" i="33" a="1"/>
  <c r="P7" i="33" s="1"/>
  <c r="O7" i="33" a="1"/>
  <c r="O7" i="33" s="1"/>
  <c r="N7" i="33" a="1"/>
  <c r="N7" i="33" s="1"/>
  <c r="AB6" i="33" a="1"/>
  <c r="AB6" i="33" s="1"/>
  <c r="AA6" i="33" a="1"/>
  <c r="AA6" i="33" s="1"/>
  <c r="Z6" i="33" a="1"/>
  <c r="Z6" i="33" s="1"/>
  <c r="Y6" i="33" a="1"/>
  <c r="Y6" i="33" s="1"/>
  <c r="W6" i="33" a="1"/>
  <c r="W6" i="33" s="1"/>
  <c r="X6" i="33" s="1"/>
  <c r="V6" i="33" a="1"/>
  <c r="V6" i="33" s="1"/>
  <c r="U6" i="33" a="1"/>
  <c r="U6" i="33" s="1"/>
  <c r="T6" i="33" a="1"/>
  <c r="T6" i="33" s="1"/>
  <c r="S6" i="33" a="1"/>
  <c r="S6" i="33" s="1"/>
  <c r="R6" i="33" a="1"/>
  <c r="R6" i="33" s="1"/>
  <c r="Q6" i="33" a="1"/>
  <c r="Q6" i="33" s="1"/>
  <c r="P6" i="33" a="1"/>
  <c r="P6" i="33" s="1"/>
  <c r="O6" i="33" a="1"/>
  <c r="O6" i="33" s="1"/>
  <c r="N6" i="33" a="1"/>
  <c r="N6" i="33" s="1"/>
  <c r="AB5" i="33" a="1"/>
  <c r="AB5" i="33" s="1"/>
  <c r="AA5" i="33" a="1"/>
  <c r="AA5" i="33" s="1"/>
  <c r="Z5" i="33" a="1"/>
  <c r="Z5" i="33" s="1"/>
  <c r="Y5" i="33" a="1"/>
  <c r="Y5" i="33" s="1"/>
  <c r="W5" i="33" a="1"/>
  <c r="W5" i="33" s="1"/>
  <c r="X5" i="33" s="1"/>
  <c r="V5" i="33" a="1"/>
  <c r="V5" i="33" s="1"/>
  <c r="U5" i="33" a="1"/>
  <c r="U5" i="33" s="1"/>
  <c r="T5" i="33" a="1"/>
  <c r="T5" i="33" s="1"/>
  <c r="S5" i="33" a="1"/>
  <c r="S5" i="33" s="1"/>
  <c r="R5" i="33" a="1"/>
  <c r="R5" i="33" s="1"/>
  <c r="Q5" i="33" a="1"/>
  <c r="Q5" i="33" s="1"/>
  <c r="P5" i="33" a="1"/>
  <c r="P5" i="33" s="1"/>
  <c r="O5" i="33" a="1"/>
  <c r="O5" i="33" s="1"/>
  <c r="N5" i="33" a="1"/>
  <c r="N5" i="33" s="1"/>
  <c r="AB4" i="33" a="1"/>
  <c r="AB4" i="33" s="1"/>
  <c r="AA4" i="33" a="1"/>
  <c r="AA4" i="33" s="1"/>
  <c r="Z4" i="33" a="1"/>
  <c r="Z4" i="33" s="1"/>
  <c r="Y4" i="33" a="1"/>
  <c r="Y4" i="33" s="1"/>
  <c r="W4" i="33" a="1"/>
  <c r="W4" i="33" s="1"/>
  <c r="X4" i="33" s="1"/>
  <c r="V4" i="33" a="1"/>
  <c r="V4" i="33" s="1"/>
  <c r="U4" i="33" a="1"/>
  <c r="U4" i="33" s="1"/>
  <c r="T4" i="33" a="1"/>
  <c r="T4" i="33" s="1"/>
  <c r="S4" i="33" a="1"/>
  <c r="S4" i="33" s="1"/>
  <c r="R4" i="33" a="1"/>
  <c r="R4" i="33" s="1"/>
  <c r="Q4" i="33" a="1"/>
  <c r="Q4" i="33" s="1"/>
  <c r="P4" i="33" a="1"/>
  <c r="P4" i="33" s="1"/>
  <c r="O4" i="33" a="1"/>
  <c r="O4" i="33" s="1"/>
  <c r="N4" i="33" a="1"/>
  <c r="N4" i="33" s="1"/>
  <c r="AB3" i="33" a="1"/>
  <c r="AB3" i="33" s="1"/>
  <c r="AA3" i="33" a="1"/>
  <c r="AA3" i="33" s="1"/>
  <c r="Z3" i="33" a="1"/>
  <c r="Z3" i="33" s="1"/>
  <c r="Y3" i="33" a="1"/>
  <c r="Y3" i="33" s="1"/>
  <c r="W3" i="33" a="1"/>
  <c r="W3" i="33" s="1"/>
  <c r="X3" i="33" s="1"/>
  <c r="V3" i="33" a="1"/>
  <c r="V3" i="33" s="1"/>
  <c r="U3" i="33" a="1"/>
  <c r="U3" i="33" s="1"/>
  <c r="T3" i="33" a="1"/>
  <c r="T3" i="33" s="1"/>
  <c r="S3" i="33" a="1"/>
  <c r="S3" i="33" s="1"/>
  <c r="R3" i="33" a="1"/>
  <c r="R3" i="33" s="1"/>
  <c r="Q3" i="33" a="1"/>
  <c r="Q3" i="33" s="1"/>
  <c r="P3" i="33" a="1"/>
  <c r="P3" i="33" s="1"/>
  <c r="O3" i="33" a="1"/>
  <c r="O3" i="33" s="1"/>
  <c r="N3" i="33" a="1"/>
  <c r="N3" i="33" s="1"/>
  <c r="AB2" i="33" a="1"/>
  <c r="AB2" i="33" s="1"/>
  <c r="AA2" i="33" a="1"/>
  <c r="AA2" i="33" s="1"/>
  <c r="Z2" i="33" a="1"/>
  <c r="Z2" i="33" s="1"/>
  <c r="Y2" i="33" a="1"/>
  <c r="Y2" i="33" s="1"/>
  <c r="W2" i="33" a="1"/>
  <c r="W2" i="33" s="1"/>
  <c r="X2" i="33" s="1"/>
  <c r="V2" i="33" a="1"/>
  <c r="V2" i="33" s="1"/>
  <c r="U2" i="33" a="1"/>
  <c r="U2" i="33" s="1"/>
  <c r="T2" i="33" a="1"/>
  <c r="T2" i="33" s="1"/>
  <c r="S2" i="33" a="1"/>
  <c r="S2" i="33" s="1"/>
  <c r="R2" i="33" a="1"/>
  <c r="R2" i="33" s="1"/>
  <c r="Q2" i="33" a="1"/>
  <c r="Q2" i="33" s="1"/>
  <c r="P2" i="33" a="1"/>
  <c r="P2" i="33" s="1"/>
  <c r="O2" i="33" a="1"/>
  <c r="O2" i="33" s="1"/>
  <c r="N2" i="33" a="1"/>
  <c r="N2" i="33" s="1"/>
  <c r="C30" i="17"/>
  <c r="J9" i="16"/>
  <c r="J10" i="16"/>
  <c r="J11" i="16"/>
  <c r="J12" i="16"/>
  <c r="J13" i="16"/>
  <c r="J14" i="16"/>
  <c r="J15" i="16"/>
  <c r="J16" i="16"/>
  <c r="J17" i="16"/>
  <c r="J18" i="16"/>
  <c r="J19" i="16"/>
  <c r="J20" i="16"/>
  <c r="J21" i="16"/>
  <c r="J22" i="16"/>
  <c r="J23" i="16"/>
  <c r="J24" i="16"/>
  <c r="J25" i="16"/>
  <c r="J4" i="16"/>
  <c r="J5" i="16"/>
  <c r="J6" i="16"/>
  <c r="J7" i="16"/>
  <c r="J8" i="16"/>
  <c r="B30" i="17"/>
  <c r="B29" i="17"/>
  <c r="B14" i="17"/>
  <c r="C14" i="17"/>
  <c r="D14" i="17"/>
  <c r="C12" i="17"/>
  <c r="D12" i="17"/>
  <c r="B12" i="17"/>
  <c r="G2" i="17"/>
  <c r="C10" i="17" s="1"/>
  <c r="B10" i="17"/>
  <c r="D10" i="17"/>
  <c r="D8" i="17"/>
  <c r="D23" i="17"/>
  <c r="C6" i="17"/>
  <c r="D6" i="17"/>
  <c r="B6" i="17"/>
  <c r="AH2" i="23" a="1"/>
  <c r="AH2" i="23" s="1"/>
  <c r="AH3" i="23" a="1"/>
  <c r="AH3" i="23" s="1"/>
  <c r="AH4" i="23" a="1"/>
  <c r="AH4" i="23" s="1"/>
  <c r="AH5" i="23" a="1"/>
  <c r="AH5" i="23" s="1"/>
  <c r="AH6" i="23" a="1"/>
  <c r="AH6" i="23" s="1"/>
  <c r="AH7" i="23" a="1"/>
  <c r="AH7" i="23" s="1"/>
  <c r="AH8" i="23" a="1"/>
  <c r="AH8" i="23" s="1"/>
  <c r="AH9" i="23" a="1"/>
  <c r="AH9" i="23" s="1"/>
  <c r="AH10" i="23" a="1"/>
  <c r="AH10" i="23" s="1"/>
  <c r="AH11" i="23" a="1"/>
  <c r="AH11" i="23" s="1"/>
  <c r="AH12" i="23" a="1"/>
  <c r="AH12" i="23" s="1"/>
  <c r="AH13" i="23" a="1"/>
  <c r="AH13" i="23" s="1"/>
  <c r="AH14" i="23" a="1"/>
  <c r="AH14" i="23" s="1"/>
  <c r="AH15" i="23" a="1"/>
  <c r="AH15" i="23" s="1"/>
  <c r="AH16" i="23" a="1"/>
  <c r="AH16" i="23" s="1"/>
  <c r="AH17" i="23" a="1"/>
  <c r="AH17" i="23" s="1"/>
  <c r="AH18" i="23" a="1"/>
  <c r="AH18" i="23" s="1"/>
  <c r="AH19" i="23" a="1"/>
  <c r="AH19" i="23" s="1"/>
  <c r="AH20" i="23" a="1"/>
  <c r="AH20" i="23" s="1"/>
  <c r="AH21" i="23" a="1"/>
  <c r="AH21" i="23" s="1"/>
  <c r="AH22" i="23" a="1"/>
  <c r="AH22" i="23" s="1"/>
  <c r="AG2" i="23" a="1"/>
  <c r="AG2" i="23" s="1"/>
  <c r="AG3" i="23" a="1"/>
  <c r="AG3" i="23" s="1"/>
  <c r="AG4" i="23" a="1"/>
  <c r="AG4" i="23" s="1"/>
  <c r="AG5" i="23" a="1"/>
  <c r="AG5" i="23" s="1"/>
  <c r="AG6" i="23" a="1"/>
  <c r="AG6" i="23" s="1"/>
  <c r="AG7" i="23" a="1"/>
  <c r="AG7" i="23" s="1"/>
  <c r="AG8" i="23" a="1"/>
  <c r="AG8" i="23" s="1"/>
  <c r="AG9" i="23" a="1"/>
  <c r="AG9" i="23" s="1"/>
  <c r="AG10" i="23" a="1"/>
  <c r="AG10" i="23" s="1"/>
  <c r="AG11" i="23" a="1"/>
  <c r="AG11" i="23" s="1"/>
  <c r="AG12" i="23" a="1"/>
  <c r="AG12" i="23" s="1"/>
  <c r="AG13" i="23" a="1"/>
  <c r="AG13" i="23" s="1"/>
  <c r="AG14" i="23" a="1"/>
  <c r="AG14" i="23" s="1"/>
  <c r="AG15" i="23" a="1"/>
  <c r="AG15" i="23" s="1"/>
  <c r="AG16" i="23" a="1"/>
  <c r="AG16" i="23" s="1"/>
  <c r="AG17" i="23" a="1"/>
  <c r="AG17" i="23" s="1"/>
  <c r="AG18" i="23" a="1"/>
  <c r="AG18" i="23" s="1"/>
  <c r="AG19" i="23" a="1"/>
  <c r="AG19" i="23" s="1"/>
  <c r="AG20" i="23" a="1"/>
  <c r="AG20" i="23" s="1"/>
  <c r="AG21" i="23" a="1"/>
  <c r="AG21" i="23" s="1"/>
  <c r="AG22" i="23" a="1"/>
  <c r="AG22" i="23" s="1"/>
  <c r="AF2" i="23" a="1"/>
  <c r="AF2" i="23" s="1"/>
  <c r="AF3" i="23" a="1"/>
  <c r="AF3" i="23" s="1"/>
  <c r="AF4" i="23" a="1"/>
  <c r="AF4" i="23" s="1"/>
  <c r="AF5" i="23" a="1"/>
  <c r="AF5" i="23" s="1"/>
  <c r="AF6" i="23" a="1"/>
  <c r="AF6" i="23" s="1"/>
  <c r="AF7" i="23" a="1"/>
  <c r="AF7" i="23" s="1"/>
  <c r="AF8" i="23" a="1"/>
  <c r="AF8" i="23" s="1"/>
  <c r="AF9" i="23" a="1"/>
  <c r="AF9" i="23" s="1"/>
  <c r="AF10" i="23" a="1"/>
  <c r="AF10" i="23" s="1"/>
  <c r="AF11" i="23" a="1"/>
  <c r="AF11" i="23" s="1"/>
  <c r="AF12" i="23" a="1"/>
  <c r="AF12" i="23" s="1"/>
  <c r="AF13" i="23" a="1"/>
  <c r="AF13" i="23" s="1"/>
  <c r="AF14" i="23" a="1"/>
  <c r="AF14" i="23" s="1"/>
  <c r="AF15" i="23" a="1"/>
  <c r="AF15" i="23" s="1"/>
  <c r="AF16" i="23" a="1"/>
  <c r="AF16" i="23" s="1"/>
  <c r="AF17" i="23" a="1"/>
  <c r="AF17" i="23" s="1"/>
  <c r="AF18" i="23" a="1"/>
  <c r="AF18" i="23" s="1"/>
  <c r="AF19" i="23" a="1"/>
  <c r="AF19" i="23" s="1"/>
  <c r="AF20" i="23" a="1"/>
  <c r="AF20" i="23" s="1"/>
  <c r="AF21" i="23" a="1"/>
  <c r="AF21" i="23" s="1"/>
  <c r="AF22" i="23" a="1"/>
  <c r="AF22" i="23" s="1"/>
  <c r="AE2" i="23" a="1"/>
  <c r="AE2" i="23" s="1"/>
  <c r="AE3" i="23" a="1"/>
  <c r="AE3" i="23" s="1"/>
  <c r="AE4" i="23" a="1"/>
  <c r="AE4" i="23" s="1"/>
  <c r="AE5" i="23" a="1"/>
  <c r="AE5" i="23" s="1"/>
  <c r="AE6" i="23" a="1"/>
  <c r="AE6" i="23" s="1"/>
  <c r="AE7" i="23" a="1"/>
  <c r="AE7" i="23" s="1"/>
  <c r="AE8" i="23" a="1"/>
  <c r="AE8" i="23" s="1"/>
  <c r="AE9" i="23" a="1"/>
  <c r="AE9" i="23" s="1"/>
  <c r="AE10" i="23" a="1"/>
  <c r="AE10" i="23" s="1"/>
  <c r="AE11" i="23" a="1"/>
  <c r="AE11" i="23" s="1"/>
  <c r="AE12" i="23" a="1"/>
  <c r="AE12" i="23" s="1"/>
  <c r="AE13" i="23" a="1"/>
  <c r="AE13" i="23" s="1"/>
  <c r="AE14" i="23" a="1"/>
  <c r="AE14" i="23" s="1"/>
  <c r="AE15" i="23" a="1"/>
  <c r="AE15" i="23" s="1"/>
  <c r="AE16" i="23" a="1"/>
  <c r="AE16" i="23" s="1"/>
  <c r="AE17" i="23" a="1"/>
  <c r="AE17" i="23" s="1"/>
  <c r="AE18" i="23" a="1"/>
  <c r="AE18" i="23" s="1"/>
  <c r="AE19" i="23" a="1"/>
  <c r="AE19" i="23" s="1"/>
  <c r="AE20" i="23" a="1"/>
  <c r="AE20" i="23" s="1"/>
  <c r="AE21" i="23" a="1"/>
  <c r="AE21" i="23" s="1"/>
  <c r="AE22" i="23" a="1"/>
  <c r="AE22" i="23" s="1"/>
  <c r="AD2" i="23" a="1"/>
  <c r="AD2" i="23" s="1"/>
  <c r="AD3" i="23" a="1"/>
  <c r="AD3" i="23" s="1"/>
  <c r="AD4" i="23" a="1"/>
  <c r="AD4" i="23" s="1"/>
  <c r="AD5" i="23" a="1"/>
  <c r="AD5" i="23" s="1"/>
  <c r="AD6" i="23" a="1"/>
  <c r="AD6" i="23" s="1"/>
  <c r="AD7" i="23" a="1"/>
  <c r="AD7" i="23" s="1"/>
  <c r="AD8" i="23" a="1"/>
  <c r="AD8" i="23" s="1"/>
  <c r="AD9" i="23" a="1"/>
  <c r="AD9" i="23" s="1"/>
  <c r="AD10" i="23" a="1"/>
  <c r="AD10" i="23" s="1"/>
  <c r="AD11" i="23" a="1"/>
  <c r="AD11" i="23" s="1"/>
  <c r="AD12" i="23" a="1"/>
  <c r="AD12" i="23" s="1"/>
  <c r="AD13" i="23" a="1"/>
  <c r="AD13" i="23" s="1"/>
  <c r="AD14" i="23" a="1"/>
  <c r="AD14" i="23" s="1"/>
  <c r="AD15" i="23" a="1"/>
  <c r="AD15" i="23" s="1"/>
  <c r="AD16" i="23" a="1"/>
  <c r="AD16" i="23" s="1"/>
  <c r="AD17" i="23" a="1"/>
  <c r="AD17" i="23" s="1"/>
  <c r="AD18" i="23" a="1"/>
  <c r="AD18" i="23" s="1"/>
  <c r="AD19" i="23" a="1"/>
  <c r="AD19" i="23" s="1"/>
  <c r="AD20" i="23" a="1"/>
  <c r="AD20" i="23" s="1"/>
  <c r="AD21" i="23" a="1"/>
  <c r="AD21" i="23" s="1"/>
  <c r="AD22" i="23" a="1"/>
  <c r="AD22" i="23" s="1"/>
  <c r="AC2" i="23" a="1"/>
  <c r="AC2" i="23" s="1"/>
  <c r="AC3" i="23" a="1"/>
  <c r="AC3" i="23" s="1"/>
  <c r="AC4" i="23" a="1"/>
  <c r="AC4" i="23" s="1"/>
  <c r="AC5" i="23" a="1"/>
  <c r="AC5" i="23" s="1"/>
  <c r="AC6" i="23" a="1"/>
  <c r="AC6" i="23" s="1"/>
  <c r="AC7" i="23" a="1"/>
  <c r="AC7" i="23" s="1"/>
  <c r="AC8" i="23" a="1"/>
  <c r="AC8" i="23" s="1"/>
  <c r="AC9" i="23" a="1"/>
  <c r="AC9" i="23" s="1"/>
  <c r="AC10" i="23" a="1"/>
  <c r="AC10" i="23" s="1"/>
  <c r="AC11" i="23" a="1"/>
  <c r="AC11" i="23" s="1"/>
  <c r="AC12" i="23" a="1"/>
  <c r="AC12" i="23" s="1"/>
  <c r="AC13" i="23" a="1"/>
  <c r="AC13" i="23" s="1"/>
  <c r="AC14" i="23" a="1"/>
  <c r="AC14" i="23" s="1"/>
  <c r="AC15" i="23" a="1"/>
  <c r="AC15" i="23" s="1"/>
  <c r="AC16" i="23" a="1"/>
  <c r="AC16" i="23" s="1"/>
  <c r="AC17" i="23" a="1"/>
  <c r="AC17" i="23" s="1"/>
  <c r="AC18" i="23" a="1"/>
  <c r="AC18" i="23" s="1"/>
  <c r="AC19" i="23" a="1"/>
  <c r="AC19" i="23" s="1"/>
  <c r="AC20" i="23" a="1"/>
  <c r="AC20" i="23" s="1"/>
  <c r="AC21" i="23" a="1"/>
  <c r="AC21" i="23" s="1"/>
  <c r="AC22" i="23" a="1"/>
  <c r="AC22" i="23" s="1"/>
  <c r="AB2" i="23" a="1"/>
  <c r="AB2" i="23" s="1"/>
  <c r="AB3" i="23" a="1"/>
  <c r="AB3" i="23" s="1"/>
  <c r="AB4" i="23" a="1"/>
  <c r="AB4" i="23" s="1"/>
  <c r="AB5" i="23" a="1"/>
  <c r="AB5" i="23" s="1"/>
  <c r="AB6" i="23" a="1"/>
  <c r="AB6" i="23" s="1"/>
  <c r="AB7" i="23" a="1"/>
  <c r="AB7" i="23" s="1"/>
  <c r="AB8" i="23" a="1"/>
  <c r="AB8" i="23" s="1"/>
  <c r="AB9" i="23" a="1"/>
  <c r="AB9" i="23" s="1"/>
  <c r="AB10" i="23" a="1"/>
  <c r="AB10" i="23" s="1"/>
  <c r="AB11" i="23" a="1"/>
  <c r="AB11" i="23" s="1"/>
  <c r="AB12" i="23" a="1"/>
  <c r="AB12" i="23" s="1"/>
  <c r="AB13" i="23" a="1"/>
  <c r="AB13" i="23" s="1"/>
  <c r="AB14" i="23" a="1"/>
  <c r="AB14" i="23" s="1"/>
  <c r="AB15" i="23" a="1"/>
  <c r="AB15" i="23" s="1"/>
  <c r="AB16" i="23" a="1"/>
  <c r="AB16" i="23" s="1"/>
  <c r="AB17" i="23" a="1"/>
  <c r="AB17" i="23" s="1"/>
  <c r="AB18" i="23" a="1"/>
  <c r="AB18" i="23" s="1"/>
  <c r="AB19" i="23" a="1"/>
  <c r="AB19" i="23" s="1"/>
  <c r="AB20" i="23" a="1"/>
  <c r="AB20" i="23" s="1"/>
  <c r="AB21" i="23" a="1"/>
  <c r="AB21" i="23" s="1"/>
  <c r="AB22" i="23" a="1"/>
  <c r="AB22" i="23" s="1"/>
  <c r="AY2" i="22"/>
  <c r="AY3" i="22"/>
  <c r="AY4" i="22"/>
  <c r="AY5" i="22"/>
  <c r="AY6" i="22"/>
  <c r="AY7" i="22"/>
  <c r="AY8" i="22"/>
  <c r="AY9" i="22"/>
  <c r="AY10" i="22"/>
  <c r="AY11" i="22"/>
  <c r="AY12" i="22"/>
  <c r="AY13" i="22"/>
  <c r="AY14" i="22"/>
  <c r="AY15" i="22"/>
  <c r="AY16" i="22"/>
  <c r="AY17" i="22"/>
  <c r="AY18" i="22"/>
  <c r="AY19" i="22"/>
  <c r="AY20" i="22"/>
  <c r="AY21" i="22"/>
  <c r="AY22" i="22"/>
  <c r="AY23" i="22"/>
  <c r="AY24" i="22"/>
  <c r="AY25" i="22"/>
  <c r="AY26" i="22"/>
  <c r="AY27" i="22"/>
  <c r="AY28" i="22"/>
  <c r="AY29" i="22"/>
  <c r="AY30" i="22"/>
  <c r="AY31" i="22"/>
  <c r="AY32" i="22"/>
  <c r="AY33" i="22"/>
  <c r="AY34" i="22"/>
  <c r="AY35" i="22"/>
  <c r="AY36" i="22"/>
  <c r="AY37" i="22"/>
  <c r="AY38" i="22"/>
  <c r="AY39" i="22"/>
  <c r="AY40" i="22"/>
  <c r="AY41" i="22"/>
  <c r="AY42" i="22"/>
  <c r="AY43" i="22"/>
  <c r="AY44" i="22"/>
  <c r="AY45" i="22"/>
  <c r="AY46" i="22"/>
  <c r="AY47" i="22"/>
  <c r="AY48" i="22"/>
  <c r="AY49" i="22"/>
  <c r="AY50" i="22"/>
  <c r="AY51" i="22"/>
  <c r="AY52" i="22"/>
  <c r="AY53" i="22"/>
  <c r="AY54" i="22"/>
  <c r="AY55" i="22"/>
  <c r="AY56" i="22"/>
  <c r="AY57" i="22"/>
  <c r="AY58" i="22"/>
  <c r="AY59" i="22"/>
  <c r="AY60" i="22"/>
  <c r="AY61" i="22"/>
  <c r="AY62" i="22"/>
  <c r="AY63" i="22"/>
  <c r="AY64" i="22"/>
  <c r="AY65" i="22"/>
  <c r="AY66" i="22"/>
  <c r="AY67" i="22"/>
  <c r="AY68" i="22"/>
  <c r="AY69" i="22"/>
  <c r="AY70" i="22"/>
  <c r="AY71" i="22"/>
  <c r="AY72" i="22"/>
  <c r="AY73" i="22"/>
  <c r="AY74" i="22"/>
  <c r="AY75" i="22"/>
  <c r="AY76" i="22"/>
  <c r="AY77" i="22"/>
  <c r="AY78" i="22"/>
  <c r="AY79" i="22"/>
  <c r="AY80" i="22"/>
  <c r="AY81" i="22"/>
  <c r="AY82" i="22"/>
  <c r="AY83" i="22"/>
  <c r="AY84" i="22"/>
  <c r="AY85" i="22"/>
  <c r="AY86" i="22"/>
  <c r="AY87" i="22"/>
  <c r="AY88" i="22"/>
  <c r="AY89" i="22"/>
  <c r="AY90" i="22"/>
  <c r="AY91" i="22"/>
  <c r="AY92" i="22"/>
  <c r="AY93" i="22"/>
  <c r="AY94" i="22"/>
  <c r="AY95" i="22"/>
  <c r="AY96" i="22"/>
  <c r="AY97" i="22"/>
  <c r="AY98" i="22"/>
  <c r="AY99" i="22"/>
  <c r="AY100" i="22"/>
  <c r="AY101" i="22"/>
  <c r="AY102" i="22"/>
  <c r="AY103" i="22"/>
  <c r="AY104" i="22"/>
  <c r="AY105" i="22"/>
  <c r="AY106" i="22"/>
  <c r="AY107" i="22"/>
  <c r="AY108" i="22"/>
  <c r="AY109" i="22"/>
  <c r="AY110" i="22"/>
  <c r="AY111" i="22"/>
  <c r="AY112" i="22"/>
  <c r="AY113" i="22"/>
  <c r="AY114" i="22"/>
  <c r="AY115" i="22"/>
  <c r="AY116" i="22"/>
  <c r="AY117" i="22"/>
  <c r="AY118" i="22"/>
  <c r="AY119" i="22"/>
  <c r="AY120" i="22"/>
  <c r="AY121" i="22"/>
  <c r="AY122" i="22"/>
  <c r="AY123" i="22"/>
  <c r="AY124" i="22"/>
  <c r="AY125" i="22"/>
  <c r="AY126" i="22"/>
  <c r="AY127" i="22"/>
  <c r="AY128" i="22"/>
  <c r="AY129" i="22"/>
  <c r="AY130" i="22"/>
  <c r="AY131" i="22"/>
  <c r="AY132" i="22"/>
  <c r="AY133" i="22"/>
  <c r="AY134" i="22"/>
  <c r="AY135" i="22"/>
  <c r="AY136" i="22"/>
  <c r="AY137" i="22"/>
  <c r="AY138" i="22"/>
  <c r="AY139" i="22"/>
  <c r="AY140" i="22"/>
  <c r="AY141" i="22"/>
  <c r="AY142" i="22"/>
  <c r="AY143" i="22"/>
  <c r="AY144" i="22"/>
  <c r="AY145" i="22"/>
  <c r="AY146" i="22"/>
  <c r="AY147" i="22"/>
  <c r="AY148" i="22"/>
  <c r="AY149" i="22"/>
  <c r="AY150" i="22"/>
  <c r="AY151" i="22"/>
  <c r="AY152" i="22"/>
  <c r="AY153" i="22"/>
  <c r="AY154" i="22"/>
  <c r="AY155" i="22"/>
  <c r="AY156" i="22"/>
  <c r="AY157" i="22"/>
  <c r="AY158" i="22"/>
  <c r="AY159" i="22"/>
  <c r="AY160" i="22"/>
  <c r="AY161" i="22"/>
  <c r="AY162" i="22"/>
  <c r="AY163" i="22"/>
  <c r="AY164" i="22"/>
  <c r="AY165" i="22"/>
  <c r="AY166" i="22"/>
  <c r="AY167" i="22"/>
  <c r="AY168" i="22"/>
  <c r="AY169" i="22"/>
  <c r="AY170" i="22"/>
  <c r="AY171" i="22"/>
  <c r="AY172" i="22"/>
  <c r="AY173" i="22"/>
  <c r="AY174" i="22"/>
  <c r="AY175" i="22"/>
  <c r="AY176" i="22"/>
  <c r="AY177" i="22"/>
  <c r="AY178" i="22"/>
  <c r="AY179" i="22"/>
  <c r="AY180" i="22"/>
  <c r="AY181" i="22"/>
  <c r="AY182" i="22"/>
  <c r="AY183" i="22"/>
  <c r="AY184" i="22"/>
  <c r="AY185" i="22"/>
  <c r="AY186" i="22"/>
  <c r="AY187" i="22"/>
  <c r="AY188" i="22"/>
  <c r="AY189" i="22"/>
  <c r="AY190" i="22"/>
  <c r="AY191" i="22"/>
  <c r="AY192" i="22"/>
  <c r="AY193" i="22"/>
  <c r="AY194" i="22"/>
  <c r="AY195" i="22"/>
  <c r="AY196" i="22"/>
  <c r="AY197" i="22"/>
  <c r="AY198" i="22"/>
  <c r="AY199" i="22"/>
  <c r="AY200" i="22"/>
  <c r="AY201" i="22"/>
  <c r="AY202" i="22"/>
  <c r="AY203" i="22"/>
  <c r="AY204" i="22"/>
  <c r="AY205" i="22"/>
  <c r="AY206" i="22"/>
  <c r="AY207" i="22"/>
  <c r="AY208" i="22"/>
  <c r="AY209" i="22"/>
  <c r="AY210" i="22"/>
  <c r="AY211" i="22"/>
  <c r="AY212" i="22"/>
  <c r="AY213" i="22"/>
  <c r="AY214" i="22"/>
  <c r="AY215" i="22"/>
  <c r="AY216" i="22"/>
  <c r="AY217" i="22"/>
  <c r="AY218" i="22"/>
  <c r="AY219" i="22"/>
  <c r="AY220" i="22"/>
  <c r="AY221" i="22"/>
  <c r="AY222" i="22"/>
  <c r="AY223" i="22"/>
  <c r="AY224" i="22"/>
  <c r="AY225" i="22"/>
  <c r="AY226" i="22"/>
  <c r="AY227" i="22"/>
  <c r="AY228" i="22"/>
  <c r="AY229" i="22"/>
  <c r="AY230" i="22"/>
  <c r="AY231" i="22"/>
  <c r="AX2" i="22"/>
  <c r="AX3" i="22"/>
  <c r="AX4" i="22"/>
  <c r="AX5" i="22"/>
  <c r="AX6" i="22"/>
  <c r="AX7" i="22"/>
  <c r="AX8" i="22"/>
  <c r="AX9" i="22"/>
  <c r="AX10" i="22"/>
  <c r="AX11" i="22"/>
  <c r="AX12" i="22"/>
  <c r="AX13" i="22"/>
  <c r="AX14" i="22"/>
  <c r="AX15" i="22"/>
  <c r="AX16" i="22"/>
  <c r="AX17" i="22"/>
  <c r="AX18" i="22"/>
  <c r="AX19" i="22"/>
  <c r="AX20" i="22"/>
  <c r="AX21" i="22"/>
  <c r="AX22" i="22"/>
  <c r="AX23" i="22"/>
  <c r="AX24" i="22"/>
  <c r="AX25" i="22"/>
  <c r="AX26" i="22"/>
  <c r="AX27" i="22"/>
  <c r="AX28" i="22"/>
  <c r="AX29" i="22"/>
  <c r="AX30" i="22"/>
  <c r="AX31" i="22"/>
  <c r="AX32" i="22"/>
  <c r="AX33" i="22"/>
  <c r="AX34" i="22"/>
  <c r="AX35" i="22"/>
  <c r="AX36" i="22"/>
  <c r="AX37" i="22"/>
  <c r="AX38" i="22"/>
  <c r="AX39" i="22"/>
  <c r="AX40" i="22"/>
  <c r="AX41" i="22"/>
  <c r="AX42" i="22"/>
  <c r="AX43" i="22"/>
  <c r="AX44" i="22"/>
  <c r="AX45" i="22"/>
  <c r="AX46" i="22"/>
  <c r="AX47" i="22"/>
  <c r="AX48" i="22"/>
  <c r="AX49" i="22"/>
  <c r="AX50" i="22"/>
  <c r="AX51" i="22"/>
  <c r="AX52" i="22"/>
  <c r="AX53" i="22"/>
  <c r="AX54" i="22"/>
  <c r="AX55" i="22"/>
  <c r="AX56" i="22"/>
  <c r="AX57" i="22"/>
  <c r="AX58" i="22"/>
  <c r="AX59" i="22"/>
  <c r="AX60" i="22"/>
  <c r="AX61" i="22"/>
  <c r="AX62" i="22"/>
  <c r="AX63" i="22"/>
  <c r="AX64" i="22"/>
  <c r="AX65" i="22"/>
  <c r="AX66" i="22"/>
  <c r="AX67" i="22"/>
  <c r="AX68" i="22"/>
  <c r="AX69" i="22"/>
  <c r="AX70" i="22"/>
  <c r="AX71" i="22"/>
  <c r="AX72" i="22"/>
  <c r="AX73" i="22"/>
  <c r="AX74" i="22"/>
  <c r="AX75" i="22"/>
  <c r="AX76" i="22"/>
  <c r="AX77" i="22"/>
  <c r="AX78" i="22"/>
  <c r="AX79" i="22"/>
  <c r="AX80" i="22"/>
  <c r="AX81" i="22"/>
  <c r="AX82" i="22"/>
  <c r="AX83" i="22"/>
  <c r="AX84" i="22"/>
  <c r="AX85" i="22"/>
  <c r="AX86" i="22"/>
  <c r="AX87" i="22"/>
  <c r="AX88" i="22"/>
  <c r="AX89" i="22"/>
  <c r="AX90" i="22"/>
  <c r="AX91" i="22"/>
  <c r="AX92" i="22"/>
  <c r="AX93" i="22"/>
  <c r="AX94" i="22"/>
  <c r="AX95" i="22"/>
  <c r="AX96" i="22"/>
  <c r="AX97" i="22"/>
  <c r="AX98" i="22"/>
  <c r="AX99" i="22"/>
  <c r="AX100" i="22"/>
  <c r="AX101" i="22"/>
  <c r="AX102" i="22"/>
  <c r="AX103" i="22"/>
  <c r="AX104" i="22"/>
  <c r="AX105" i="22"/>
  <c r="AX106" i="22"/>
  <c r="AX107" i="22"/>
  <c r="AX108" i="22"/>
  <c r="AX109" i="22"/>
  <c r="AX110" i="22"/>
  <c r="AX111" i="22"/>
  <c r="AX112" i="22"/>
  <c r="AX113" i="22"/>
  <c r="AX114" i="22"/>
  <c r="AX115" i="22"/>
  <c r="AX116" i="22"/>
  <c r="AX117" i="22"/>
  <c r="AX118" i="22"/>
  <c r="AX119" i="22"/>
  <c r="AX120" i="22"/>
  <c r="AX121" i="22"/>
  <c r="AX122" i="22"/>
  <c r="AX123" i="22"/>
  <c r="AX124" i="22"/>
  <c r="AX125" i="22"/>
  <c r="AX126" i="22"/>
  <c r="AX127" i="22"/>
  <c r="AX128" i="22"/>
  <c r="AX129" i="22"/>
  <c r="AX130" i="22"/>
  <c r="AX131" i="22"/>
  <c r="AX132" i="22"/>
  <c r="AX133" i="22"/>
  <c r="AX134" i="22"/>
  <c r="AX135" i="22"/>
  <c r="AX136" i="22"/>
  <c r="AX137" i="22"/>
  <c r="AX138" i="22"/>
  <c r="AX139" i="22"/>
  <c r="AX140" i="22"/>
  <c r="AX141" i="22"/>
  <c r="AX142" i="22"/>
  <c r="AX143" i="22"/>
  <c r="AX144" i="22"/>
  <c r="AX145" i="22"/>
  <c r="AX146" i="22"/>
  <c r="AX147" i="22"/>
  <c r="AX148" i="22"/>
  <c r="AX149" i="22"/>
  <c r="AX150" i="22"/>
  <c r="AX151" i="22"/>
  <c r="AX152" i="22"/>
  <c r="AX153" i="22"/>
  <c r="AX154" i="22"/>
  <c r="AX155" i="22"/>
  <c r="AX156" i="22"/>
  <c r="AX157" i="22"/>
  <c r="AX158" i="22"/>
  <c r="AX159" i="22"/>
  <c r="AX160" i="22"/>
  <c r="AX161" i="22"/>
  <c r="AX162" i="22"/>
  <c r="AX163" i="22"/>
  <c r="AX164" i="22"/>
  <c r="AX165" i="22"/>
  <c r="AX166" i="22"/>
  <c r="AX167" i="22"/>
  <c r="AX168" i="22"/>
  <c r="AX169" i="22"/>
  <c r="AX170" i="22"/>
  <c r="AX171" i="22"/>
  <c r="AX172" i="22"/>
  <c r="AX173" i="22"/>
  <c r="AX174" i="22"/>
  <c r="AX175" i="22"/>
  <c r="AX176" i="22"/>
  <c r="AX177" i="22"/>
  <c r="AX178" i="22"/>
  <c r="AX179" i="22"/>
  <c r="AX180" i="22"/>
  <c r="AX181" i="22"/>
  <c r="AX182" i="22"/>
  <c r="AX183" i="22"/>
  <c r="AX184" i="22"/>
  <c r="AX185" i="22"/>
  <c r="AX186" i="22"/>
  <c r="AX187" i="22"/>
  <c r="AX188" i="22"/>
  <c r="AX189" i="22"/>
  <c r="AX190" i="22"/>
  <c r="AX191" i="22"/>
  <c r="AX192" i="22"/>
  <c r="AX193" i="22"/>
  <c r="AX194" i="22"/>
  <c r="AX195" i="22"/>
  <c r="AX196" i="22"/>
  <c r="AX197" i="22"/>
  <c r="AX198" i="22"/>
  <c r="AX199" i="22"/>
  <c r="AX200" i="22"/>
  <c r="AX201" i="22"/>
  <c r="AX202" i="22"/>
  <c r="AX203" i="22"/>
  <c r="AX204" i="22"/>
  <c r="AX205" i="22"/>
  <c r="AX206" i="22"/>
  <c r="AX207" i="22"/>
  <c r="AX208" i="22"/>
  <c r="AX209" i="22"/>
  <c r="AX210" i="22"/>
  <c r="AX211" i="22"/>
  <c r="AX212" i="22"/>
  <c r="AX213" i="22"/>
  <c r="AX214" i="22"/>
  <c r="AX215" i="22"/>
  <c r="AX216" i="22"/>
  <c r="AX217" i="22"/>
  <c r="AX218" i="22"/>
  <c r="AX219" i="22"/>
  <c r="AX220" i="22"/>
  <c r="AX221" i="22"/>
  <c r="AX222" i="22"/>
  <c r="AX223" i="22"/>
  <c r="AX224" i="22"/>
  <c r="AX225" i="22"/>
  <c r="AX226" i="22"/>
  <c r="AX227" i="22"/>
  <c r="AX228" i="22"/>
  <c r="AX229" i="22"/>
  <c r="AX230" i="22"/>
  <c r="AX231" i="22"/>
  <c r="D4" i="17"/>
  <c r="D3" i="17"/>
  <c r="E13" i="33" l="1"/>
  <c r="B37" i="33"/>
  <c r="B42" i="33"/>
  <c r="D13" i="33"/>
  <c r="C13" i="33"/>
  <c r="B13" i="33"/>
  <c r="A1" i="33"/>
  <c r="B38" i="33"/>
  <c r="B39" i="33"/>
  <c r="B40" i="33"/>
  <c r="B41" i="33"/>
  <c r="B43" i="33"/>
  <c r="J252" i="27"/>
  <c r="B8" i="17"/>
  <c r="C8" i="17"/>
  <c r="AO2" i="23" a="1"/>
  <c r="AO2" i="23" s="1"/>
  <c r="AO3" i="23" s="1" a="1"/>
  <c r="AO3" i="23" s="1"/>
  <c r="AO4" i="23" s="1" a="1"/>
  <c r="AO4" i="23" s="1"/>
  <c r="AO5" i="23" s="1" a="1"/>
  <c r="AO5" i="23" s="1"/>
  <c r="AO6" i="23" s="1" a="1"/>
  <c r="AO6" i="23" s="1"/>
  <c r="AO7" i="23" s="1" a="1"/>
  <c r="AO7" i="23" s="1"/>
  <c r="AO8" i="23" s="1" a="1"/>
  <c r="AO8" i="23" s="1"/>
  <c r="AM2" i="23" a="1"/>
  <c r="AM2" i="23" s="1"/>
  <c r="AM3" i="23" s="1" a="1"/>
  <c r="AM3" i="23" s="1"/>
  <c r="AN2" i="23" a="1"/>
  <c r="AN2" i="23" s="1"/>
  <c r="AN3" i="23" s="1" a="1"/>
  <c r="AN3" i="23" s="1"/>
  <c r="AN4" i="23" s="1" a="1"/>
  <c r="AN4" i="23" s="1"/>
  <c r="AN5" i="23" s="1" a="1"/>
  <c r="AN5" i="23" s="1"/>
  <c r="AN6" i="23" s="1" a="1"/>
  <c r="AN6" i="23" s="1"/>
  <c r="AN7" i="23" s="1" a="1"/>
  <c r="AN7" i="23" s="1"/>
  <c r="AN8" i="23" s="1" a="1"/>
  <c r="AN8" i="23" s="1"/>
  <c r="A1" i="16"/>
  <c r="M2" i="13"/>
  <c r="N2" i="13" s="1"/>
  <c r="F12" i="13"/>
  <c r="F7" i="13"/>
  <c r="F2" i="13"/>
  <c r="K12" i="13"/>
  <c r="J12" i="13"/>
  <c r="G12" i="13"/>
  <c r="J14" i="33" l="1"/>
  <c r="I14" i="33"/>
  <c r="K14" i="33" s="1"/>
  <c r="AP3" i="23"/>
  <c r="AP2" i="23"/>
  <c r="AM4" i="23" a="1"/>
  <c r="AM4" i="23" s="1"/>
  <c r="AP4" i="23" s="1"/>
  <c r="L12" i="13"/>
  <c r="AM5" i="23" l="1" a="1"/>
  <c r="AM5" i="23" s="1"/>
  <c r="AP5" i="23" s="1"/>
  <c r="H26" i="2"/>
  <c r="I26" i="2" s="1"/>
  <c r="J26" i="2" s="1"/>
  <c r="O13" i="2"/>
  <c r="P13" i="2"/>
  <c r="Q13" i="2"/>
  <c r="Q33" i="2" s="1"/>
  <c r="O14" i="2"/>
  <c r="P14" i="2"/>
  <c r="Q14" i="2"/>
  <c r="Q34" i="2" s="1"/>
  <c r="O15" i="2"/>
  <c r="P15" i="2"/>
  <c r="Q15" i="2"/>
  <c r="R5" i="2"/>
  <c r="R13" i="2" s="1"/>
  <c r="R6" i="2"/>
  <c r="R14" i="2" s="1"/>
  <c r="K7" i="2"/>
  <c r="H27" i="2" s="1"/>
  <c r="R7" i="2"/>
  <c r="R8" i="2"/>
  <c r="Q9" i="2"/>
  <c r="P9" i="2"/>
  <c r="O9" i="2"/>
  <c r="P15" i="1"/>
  <c r="Q15" i="1"/>
  <c r="O15" i="1"/>
  <c r="K7" i="1"/>
  <c r="H28" i="1" s="1"/>
  <c r="I28" i="1" s="1"/>
  <c r="J28" i="1" s="1"/>
  <c r="H27" i="1"/>
  <c r="O14" i="1"/>
  <c r="P14" i="1"/>
  <c r="Q14" i="1"/>
  <c r="P13" i="1"/>
  <c r="Q13" i="1"/>
  <c r="R15" i="2" l="1"/>
  <c r="P19" i="2" s="1"/>
  <c r="AM6" i="23" a="1"/>
  <c r="AM6" i="23" s="1"/>
  <c r="AP6" i="23" s="1"/>
  <c r="I27" i="2"/>
  <c r="J27" i="2" s="1"/>
  <c r="H28" i="2"/>
  <c r="I28" i="2" s="1"/>
  <c r="J28" i="2" s="1"/>
  <c r="Q17" i="2"/>
  <c r="P18" i="2"/>
  <c r="Q18" i="2"/>
  <c r="O17" i="2"/>
  <c r="J29" i="2"/>
  <c r="P26" i="2"/>
  <c r="P33" i="2" s="1"/>
  <c r="O26" i="2"/>
  <c r="P17" i="2"/>
  <c r="O18" i="2"/>
  <c r="R9" i="2"/>
  <c r="H29" i="1"/>
  <c r="I29" i="1" s="1"/>
  <c r="J29" i="1" s="1"/>
  <c r="Q19" i="2" l="1"/>
  <c r="O19" i="2"/>
  <c r="AM7" i="23" a="1"/>
  <c r="AM7" i="23" s="1"/>
  <c r="AP7" i="23" s="1"/>
  <c r="Q28" i="2"/>
  <c r="R26" i="2"/>
  <c r="O33" i="2"/>
  <c r="P27" i="2"/>
  <c r="P34" i="2" s="1"/>
  <c r="O27" i="2"/>
  <c r="AM8" i="23" l="1" a="1"/>
  <c r="AM8" i="23" s="1"/>
  <c r="AP8" i="23" s="1"/>
  <c r="Q35" i="2"/>
  <c r="O28" i="2"/>
  <c r="P28" i="2"/>
  <c r="P35" i="2" s="1"/>
  <c r="R27" i="2"/>
  <c r="R34" i="2" s="1"/>
  <c r="O34" i="2"/>
  <c r="R33" i="2"/>
  <c r="R28" i="2"/>
  <c r="O35" i="2"/>
  <c r="I27" i="1"/>
  <c r="J27" i="1" s="1"/>
  <c r="O13" i="1"/>
  <c r="Q9" i="1"/>
  <c r="P9" i="1"/>
  <c r="O9" i="1"/>
  <c r="R8" i="1"/>
  <c r="R7" i="1"/>
  <c r="R15" i="1" s="1"/>
  <c r="R6" i="1"/>
  <c r="R14" i="1" s="1"/>
  <c r="R5" i="1"/>
  <c r="R35" i="2" l="1"/>
  <c r="R30" i="2"/>
  <c r="R9" i="1"/>
  <c r="R13" i="1"/>
  <c r="J31" i="1"/>
  <c r="O18" i="1"/>
  <c r="Q18" i="1"/>
  <c r="Q28" i="1" s="1"/>
  <c r="P18" i="1"/>
  <c r="O19" i="1"/>
  <c r="O29" i="1" s="1"/>
  <c r="Q19" i="1"/>
  <c r="Q29" i="1" s="1"/>
  <c r="P19" i="1"/>
  <c r="P29" i="1" s="1"/>
  <c r="O17" i="1"/>
  <c r="O27" i="1" s="1"/>
  <c r="O33" i="1" l="1"/>
  <c r="O28" i="1"/>
  <c r="R28" i="1" s="1"/>
  <c r="R34" i="1" s="1"/>
  <c r="P28" i="1"/>
  <c r="P34" i="1" s="1"/>
  <c r="R29" i="1"/>
  <c r="O35" i="1"/>
  <c r="Q35" i="1"/>
  <c r="Q17" i="1"/>
  <c r="Q27" i="1" s="1"/>
  <c r="P17" i="1"/>
  <c r="P27" i="1" s="1"/>
  <c r="P33" i="1" s="1"/>
  <c r="O34" i="1" l="1"/>
  <c r="R27" i="1"/>
  <c r="R33" i="1" s="1"/>
  <c r="R30" i="1"/>
  <c r="P35" i="1"/>
  <c r="R3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Alex James</author>
  </authors>
  <commentList>
    <comment ref="G1" authorId="0" shapeId="0" xr:uid="{B36DA60E-A300-4807-B00D-267EA714A803}">
      <text>
        <r>
          <rPr>
            <b/>
            <sz val="9"/>
            <color indexed="81"/>
            <rFont val="Tahoma"/>
            <family val="2"/>
          </rPr>
          <t>Alex James:</t>
        </r>
        <r>
          <rPr>
            <sz val="9"/>
            <color indexed="81"/>
            <rFont val="Tahoma"/>
            <family val="2"/>
          </rPr>
          <t xml:space="preserve">
Occupancy care minute -roster meeting.xlsx</t>
        </r>
      </text>
    </comment>
    <comment ref="H1" authorId="0" shapeId="0" xr:uid="{BDA5B369-C0AB-4C1D-96E9-7C0431558A32}">
      <text>
        <r>
          <rPr>
            <b/>
            <sz val="9"/>
            <color indexed="81"/>
            <rFont val="Tahoma"/>
            <family val="2"/>
          </rPr>
          <t>Alex James:</t>
        </r>
        <r>
          <rPr>
            <sz val="9"/>
            <color indexed="81"/>
            <rFont val="Tahoma"/>
            <family val="2"/>
          </rPr>
          <t xml:space="preserve">
Total Target Hours At Actual Occupancy</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5DC6651-8AF3-4F5F-B7E3-9074C7ED3472}" keepAlive="1" name="Query - IMPORT Master" description="Connection to the 'IMPORT Master' query in the workbook." type="5" refreshedVersion="8" background="1" saveData="1">
    <dbPr connection="Provider=Microsoft.Mashup.OleDb.1;Data Source=$Workbook$;Location=&quot;IMPORT Master&quot;;Extended Properties=&quot;&quot;" command="SELECT * FROM [IMPORT Master]"/>
  </connection>
  <connection id="2" xr16:uid="{20ACA4CB-54FE-4431-A3A3-CE29176E5469}" keepAlive="1" name="Query - INPUT MinuteWorkers" description="Connection to the 'INPUT MinuteWorkers' query in the workbook." type="5" refreshedVersion="0" background="1">
    <dbPr connection="Provider=Microsoft.Mashup.OleDb.1;Data Source=$Workbook$;Location=&quot;INPUT MinuteWorkers&quot;;Extended Properties=&quot;&quot;" command="SELECT * FROM [INPUT MinuteWorkers]"/>
  </connection>
  <connection id="3" xr16:uid="{5AB31162-5B70-4B19-ACAA-4A7290C27400}" keepAlive="1" name="Query - INPUT SHiftEnd" description="Connection to the 'INPUT SHiftEnd' query in the workbook." type="5" refreshedVersion="0" background="1">
    <dbPr connection="Provider=Microsoft.Mashup.OleDb.1;Data Source=$Workbook$;Location=&quot;INPUT SHiftEnd&quot;;Extended Properties=&quot;&quot;" command="SELECT * FROM [INPUT SHiftEnd]"/>
  </connection>
  <connection id="4" xr16:uid="{C6F0BEB2-F0F9-4B4E-9B30-129ADE6A10FA}" keepAlive="1" name="Query - INPUT TargetMinutes" description="Connection to the 'INPUT TargetMinutes' query in the workbook." type="5" refreshedVersion="0" background="1">
    <dbPr connection="Provider=Microsoft.Mashup.OleDb.1;Data Source=$Workbook$;Location=&quot;INPUT TargetMinutes&quot;;Extended Properties=&quot;&quot;" command="SELECT * FROM [INPUT TargetMinutes]"/>
  </connection>
  <connection id="5" xr16:uid="{1FE86859-7548-4619-9A11-970A3DAEA31B}" keepAlive="1" name="Query - LocRole%1" description="Connection to the 'LocRole%' query in the workbook." type="5" refreshedVersion="0" background="1">
    <dbPr connection="Provider=Microsoft.Mashup.OleDb.1;Data Source=$Workbook$;Location=LocRole%;Extended Properties=&quot;&quot;" command="SELECT * FROM [LocRole%]"/>
  </connection>
  <connection id="6" xr16:uid="{AC430E57-F949-48B2-BF83-E960671A566C}" keepAlive="1" name="Query - LocRole%ATRIX1" description="Connection to the 'LocRole%ATRIX' query in the workbook." type="5" refreshedVersion="0" background="1">
    <dbPr connection="Provider=Microsoft.Mashup.OleDb.1;Data Source=$Workbook$;Location=LocRole%ATRIX;Extended Properties=&quot;&quot;" command="SELECT * FROM [LocRole%ATRIX]"/>
  </connection>
  <connection id="7" xr16:uid="{2C622C2B-D756-4D30-BCDD-E01C5EB89F81}" keepAlive="1" name="Query - LocRole%CHECK1" description="Connection to the 'LocRole%CHECK' query in the workbook." type="5" refreshedVersion="0" background="1">
    <dbPr connection="Provider=Microsoft.Mashup.OleDb.1;Data Source=$Workbook$;Location=LocRole%CHECK;Extended Properties=&quot;&quot;" command="SELECT * FROM [LocRole%CHECK]"/>
  </connection>
  <connection id="8" xr16:uid="{0D23B20E-9D56-4845-BA73-F9C4227BB8DF}" keepAlive="1" name="Query - LocRoleDatShift%MATRIX" description="Connection to the 'LocRoleDatShift%MATRIX' query in the workbook." type="5" refreshedVersion="8" background="1" saveData="1">
    <dbPr connection="Provider=Microsoft.Mashup.OleDb.1;Data Source=$Workbook$;Location=LocRoleDatShift%MATRIX;Extended Properties=&quot;&quot;" command="SELECT * FROM [LocRoleDatShift%MATRIX]"/>
  </connection>
  <connection id="9" xr16:uid="{07A42460-EF02-4CAC-82EC-24386FC1A0EB}" keepAlive="1" name="Query - LocRoleDayShift%" description="Connection to the 'LocRoleDayShift%' query in the workbook." type="5" refreshedVersion="8" background="1" saveData="1">
    <dbPr connection="Provider=Microsoft.Mashup.OleDb.1;Data Source=$Workbook$;Location=LocRoleDayShift%;Extended Properties=&quot;&quot;" command="SELECT * FROM [LocRoleDayShift%]"/>
  </connection>
  <connection id="10" xr16:uid="{54117224-9EC8-42F0-AC07-1DE6C8715ED9}" keepAlive="1" name="Query - LocRoleDayShift%CHECK" description="Connection to the 'LocRoleDayShift%CHECK' query in the workbook." type="5" refreshedVersion="0" background="1">
    <dbPr connection="Provider=Microsoft.Mashup.OleDb.1;Data Source=$Workbook$;Location=LocRoleDayShift%CHECK;Extended Properties=&quot;&quot;" command="SELECT * FROM [LocRoleDayShift%CHECK]"/>
  </connection>
  <connection id="11" xr16:uid="{C73E604A-4B66-4954-80C2-4EA9A2732290}" keepAlive="1" name="Query - LocRoleTOTAL" description="Connection to the 'LocRoleTOTAL' query in the workbook." type="5" refreshedVersion="8" background="1" saveData="1">
    <dbPr connection="Provider=Microsoft.Mashup.OleDb.1;Data Source=$Workbook$;Location=LocRoleTOTAL;Extended Properties=&quot;&quot;" command="SELECT * FROM [LocRoleTOTAL]"/>
  </connection>
  <connection id="12" xr16:uid="{59576EE4-9912-4A32-B69D-442EF9A9DB2D}" keepAlive="1" name="Query - LocRoleTOTAL1" description="Connection to the 'LocRoleTOTAL' query in the workbook." type="5" refreshedVersion="0" background="1">
    <dbPr connection="Provider=Microsoft.Mashup.OleDb.1;Data Source=$Workbook$;Location=LocRoleTOTAL;Extended Properties=&quot;&quot;" command="SELECT * FROM [LocRoleTOTAL]"/>
  </connection>
  <connection id="13" xr16:uid="{F2F93038-0929-4134-AA2D-18D22DCD99F5}" keepAlive="1" name="Query - LocRoleWeekDaysHours" description="Connection to the 'LocRoleWeekDaysHours' query in the workbook." type="5" refreshedVersion="8" background="1" saveData="1">
    <dbPr connection="Provider=Microsoft.Mashup.OleDb.1;Data Source=$Workbook$;Location=LocRoleWeekDaysHours;Extended Properties=&quot;&quot;" command="SELECT * FROM [LocRoleWeekDaysHours]"/>
  </connection>
  <connection id="14" xr16:uid="{3FF444E8-01C3-47A8-8C02-B40D654073D4}" keepAlive="1" name="Query - LocRoleWeekDaysHours (2)" description="Connection to the 'LocRoleWeekDaysHours (2)' query in the workbook." type="5" refreshedVersion="0" background="1">
    <dbPr connection="Provider=Microsoft.Mashup.OleDb.1;Data Source=$Workbook$;Location=&quot;LocRoleWeekDaysHours (2)&quot;;Extended Properties=&quot;&quot;" command="SELECT * FROM [LocRoleWeekDaysHours (2)]"/>
  </connection>
  <connection id="15" xr16:uid="{E4FA25C0-8D41-4F9E-A35C-2F642EB35B36}" keepAlive="1" name="Query - LocRoleWeekDaysHoursMATRIX" description="Connection to the 'LocRoleWeekDaysHoursMATRIX' query in the workbook." type="5" refreshedVersion="0" background="1" saveData="1">
    <dbPr connection="Provider=Microsoft.Mashup.OleDb.1;Data Source=$Workbook$;Location=LocRoleWeekDaysHoursMATRIX;Extended Properties=&quot;&quot;" command="SELECT * FROM [LocRoleWeekDaysHoursMATRIX]"/>
  </connection>
  <connection id="16" xr16:uid="{9F3C9596-7367-41EB-8D51-A1FB0A7F0224}" keepAlive="1" name="Query - LocRoleWeekDaysHoursMATRIX (2)(1)" description="Connection to the 'LocRoleWeekDaysHoursMATRIX (2)' query in the workbook." type="5" refreshedVersion="0" background="1" saveData="1">
    <dbPr connection="Provider=Microsoft.Mashup.OleDb.1;Data Source=$Workbook$;Location=&quot;LocRoleWeekDaysHoursMATRIX (2)&quot;;Extended Properties=&quot;&quot;" command="SELECT * FROM [LocRoleWeekDaysHoursMATRIX (2)]"/>
  </connection>
  <connection id="17" xr16:uid="{4286087B-CA54-46A0-81F3-4B12C5516174}" keepAlive="1" name="Query - LocRoleWeekDaysShiftAVEMATTRIX" description="Connection to the 'LocRoleWeekDaysShiftAVEMATTRIX' query in the workbook." type="5" refreshedVersion="0" background="1" saveData="1">
    <dbPr connection="Provider=Microsoft.Mashup.OleDb.1;Data Source=$Workbook$;Location=LocRoleWeekDaysShiftAVEMATTRIX;Extended Properties=&quot;&quot;" command="SELECT * FROM [LocRoleWeekDaysShiftAVEMATTRIX]"/>
  </connection>
  <connection id="18" xr16:uid="{634EE1F6-939F-4024-8877-B5C4BA05942A}" keepAlive="1" name="Query - LocRoleWeekDaysShiftAVEMATTRIX(1)" description="Connection to the 'LocRoleWeekDaysShiftAVEMATTRIX' query in the workbook." type="5" refreshedVersion="8" background="1" saveData="1">
    <dbPr connection="Provider=Microsoft.Mashup.OleDb.1;Data Source=$Workbook$;Location=LocRoleWeekDaysShiftAVEMATTRIX;Extended Properties=&quot;&quot;" command="SELECT * FROM [LocRoleWeekDaysShiftAVEMATTRIX]"/>
  </connection>
  <connection id="19" xr16:uid="{ED8B850F-60A9-4F3D-A1AB-08CAF8778700}" keepAlive="1" name="Query - LocRoleWeekDaysShiftAVETABLE" description="Connection to the 'LocRoleWeekDaysShiftAVETABLE' query in the workbook." type="5" refreshedVersion="0" background="1">
    <dbPr connection="Provider=Microsoft.Mashup.OleDb.1;Data Source=$Workbook$;Location=LocRoleWeekDaysShiftAVETABLE;Extended Properties=&quot;&quot;" command="SELECT * FROM [LocRoleWeekDaysShiftAVETABLE]"/>
  </connection>
  <connection id="20" xr16:uid="{E2BB1028-FBF8-4A8B-9539-5346DFA19B60}" keepAlive="1" name="Query - LocRoleWeekDaysShiftAVETABLE1" description="Connection to the 'LocRoleWeekDaysShiftAVETABLE' query in the workbook." type="5" refreshedVersion="0" background="1">
    <dbPr connection="Provider=Microsoft.Mashup.OleDb.1;Data Source=$Workbook$;Location=LocRoleWeekDaysShiftAVETABLE;Extended Properties=&quot;&quot;" command="SELECT * FROM [LocRoleWeekDaysShiftAVETABLE]"/>
  </connection>
  <connection id="21" xr16:uid="{0284CC45-748D-4F90-A948-9F42CD33B1F6}" keepAlive="1" name="Query - Master Prepare" description="Connection to the 'Master Prepare' query in the workbook." type="5" refreshedVersion="0" background="1">
    <dbPr connection="Provider=Microsoft.Mashup.OleDb.1;Data Source=$Workbook$;Location=&quot;Master Prepare&quot;;Extended Properties=&quot;&quot;" command="SELECT * FROM [Master Prepare]"/>
  </connection>
  <connection id="22" xr16:uid="{50733D0B-33C4-469E-B1C3-FD454D4F025D}" keepAlive="1" name="Query - MinuteWorkerRoleAssignments_TABLE" description="Connection to the 'MinuteWorkerRoleAssignments_TABLE' query in the workbook." type="5" refreshedVersion="8" background="1" saveData="1">
    <dbPr connection="Provider=Microsoft.Mashup.OleDb.1;Data Source=$Workbook$;Location=MinuteWorkerRoleAssignments_TABLE;Extended Properties=&quot;&quot;" command="SELECT * FROM [MinuteWorkerRoleAssignments_TABLE]"/>
  </connection>
  <connection id="23" xr16:uid="{75157DDC-F935-4DCB-9099-6BCA47729FEB}" keepAlive="1" name="Query - MinuteWorkersFTE_CATEGORY_DAILY_CHECK" description="Connection to the 'MinuteWorkersFTE_CATEGORY_DAILY_CHECK' query in the workbook." type="5" refreshedVersion="8" background="1" saveData="1">
    <dbPr connection="Provider=Microsoft.Mashup.OleDb.1;Data Source=$Workbook$;Location=MinuteWorkersFTE_CATEGORY_DAILY_CHECK;Extended Properties=&quot;&quot;" command="SELECT * FROM [MinuteWorkersFTE_CATEGORY_DAILY_CHECK]"/>
  </connection>
  <connection id="24" xr16:uid="{C54DE4BC-A501-4BE8-B5C2-2E4F1E5FAC6C}" keepAlive="1" name="Query - MinuteWorkersFTE_CHECK" description="Connection to the 'MinuteWorkersFTE_CHECK' query in the workbook." type="5" refreshedVersion="8" background="1" saveData="1">
    <dbPr connection="Provider=Microsoft.Mashup.OleDb.1;Data Source=$Workbook$;Location=MinuteWorkersFTE_CHECK;Extended Properties=&quot;&quot;" command="SELECT * FROM [MinuteWorkersFTE_CHECK]"/>
  </connection>
  <connection id="25" xr16:uid="{9EC910D1-7D7C-4805-BE61-68B9FDDFF494}" keepAlive="1" name="Query - MinuteWorkersFTE_HISTORICAL_FORTNIGHT_TABLE" description="Connection to the 'MinuteWorkersFTE_HISTORICAL_FORTNIGHT_TABLE' query in the workbook." type="5" refreshedVersion="8" background="1" saveData="1">
    <dbPr connection="Provider=Microsoft.Mashup.OleDb.1;Data Source=$Workbook$;Location=MinuteWorkersFTE_HISTORICAL_FORTNIGHT_TABLE;Extended Properties=&quot;&quot;" command="SELECT * FROM [MinuteWorkersFTE_HISTORICAL_FORTNIGHT_TABLE]"/>
  </connection>
  <connection id="26" xr16:uid="{CC890CFC-D5D7-46B2-8C26-564E90AA8B65}" keepAlive="1" name="Query - MinuteWorkersFTE_MATRIX" description="Connection to the 'MinuteWorkersFTE_MATRIX' query in the workbook." type="5" refreshedVersion="8" background="1" saveData="1">
    <dbPr connection="Provider=Microsoft.Mashup.OleDb.1;Data Source=$Workbook$;Location=MinuteWorkersFTE_MATRIX;Extended Properties=&quot;&quot;" command="SELECT * FROM [MinuteWorkersFTE_MATRIX]"/>
  </connection>
  <connection id="27" xr16:uid="{5A6D53DB-4E75-4DE8-9FD8-178302B96B4B}" keepAlive="1" name="Query - MinuteWorkersFTE_TABLE" description="Connection to the 'MinuteWorkersFTE_TABLE' query in the workbook." type="5" refreshedVersion="8" background="1" saveData="1">
    <dbPr connection="Provider=Microsoft.Mashup.OleDb.1;Data Source=$Workbook$;Location=MinuteWorkersFTE_TABLE;Extended Properties=&quot;&quot;" command="SELECT * FROM [MinuteWorkersFTE_TABLE]"/>
  </connection>
  <connection id="28" xr16:uid="{973EE1E3-53B9-4618-9C67-D812FEEB2249}" keepAlive="1" name="Query - MinuteWorkersFTE_WEEKLY_DISTRIBUTION_CHECK" description="Connection to the 'MinuteWorkersFTE_WEEKLY_DISTRIBUTION_CHECK' query in the workbook." type="5" refreshedVersion="8" background="1" saveData="1">
    <dbPr connection="Provider=Microsoft.Mashup.OleDb.1;Data Source=$Workbook$;Location=MinuteWorkersFTE_WEEKLY_DISTRIBUTION_CHECK;Extended Properties=&quot;&quot;" command="SELECT * FROM [MinuteWorkersFTE_WEEKLY_DISTRIBUTION_CHECK]"/>
  </connection>
  <connection id="29" xr16:uid="{F0055984-8A35-4016-94E2-6B0476729DD8}" keepAlive="1" name="Query - MW DayShift Allocation" description="Connection to the 'MW DayShift Allocation' query in the workbook." type="5" refreshedVersion="8" background="1" saveData="1">
    <dbPr connection="Provider=Microsoft.Mashup.OleDb.1;Data Source=$Workbook$;Location=&quot;MW DayShift Allocation&quot;;Extended Properties=&quot;&quot;" command="SELECT * FROM [MW DayShift Allocation]"/>
  </connection>
  <connection id="30" xr16:uid="{558B081F-0F9F-4C66-BFA3-1F85D9BD86AC}" keepAlive="1" name="Query - MW Distribution Check" description="Connection to the 'MW Distribution Check' query in the workbook." type="5" refreshedVersion="8" background="1" saveData="1">
    <dbPr connection="Provider=Microsoft.Mashup.OleDb.1;Data Source=$Workbook$;Location=&quot;MW Distribution Check&quot;;Extended Properties=&quot;&quot;" command="SELECT * FROM [MW Distribution Check]"/>
  </connection>
  <connection id="31" xr16:uid="{5DD0B2D8-938B-4908-9232-1A8A6F330892}" keepAlive="1" name="Query - MW FTE Profile Alignment Check" description="Connection to the 'MW FTE Profile Alignment Check' query in the workbook." type="5" refreshedVersion="8" background="1" saveData="1">
    <dbPr connection="Provider=Microsoft.Mashup.OleDb.1;Data Source=$Workbook$;Location=&quot;MW FTE Profile Alignment Check&quot;;Extended Properties=&quot;&quot;" command="SELECT * FROM [MW FTE Profile Alignment Check]"/>
  </connection>
  <connection id="32" xr16:uid="{4C226835-8D74-46F8-991C-43EE3A2B9D21}" keepAlive="1" name="Query - MW FTE Profile Comparison" description="Connection to the 'MW FTE Profile Comparison' query in the workbook." type="5" refreshedVersion="8" background="1" saveData="1">
    <dbPr connection="Provider=Microsoft.Mashup.OleDb.1;Data Source=$Workbook$;Location=&quot;MW FTE Profile Comparison&quot;;Extended Properties=&quot;&quot;" command="SELECT * FROM [MW FTE Profile Comparison]"/>
  </connection>
  <connection id="33" xr16:uid="{87B17FC3-0C04-4FBD-A2A8-992F0213D105}" keepAlive="1" name="Query - MW Historical DayShift" description="Connection to the 'MW Historical DayShift' query in the workbook." type="5" refreshedVersion="8" background="1" saveData="1">
    <dbPr connection="Provider=Microsoft.Mashup.OleDb.1;Data Source=$Workbook$;Location=&quot;MW Historical DayShift&quot;;Extended Properties=&quot;&quot;" command="SELECT * FROM [MW Historical DayShift]"/>
  </connection>
  <connection id="34" xr16:uid="{3E718EB3-97B0-495D-8106-28AB078F4A88}" keepAlive="1" name="Query - MW PreAllocation Check" description="Connection to the 'MW PreAllocation Check' query in the workbook." type="5" refreshedVersion="8" background="1" saveData="1">
    <dbPr connection="Provider=Microsoft.Mashup.OleDb.1;Data Source=$Workbook$;Location=&quot;MW PreAllocation Check&quot;;Extended Properties=&quot;&quot;" command="SELECT * FROM [MW PreAllocation Check]"/>
  </connection>
  <connection id="35" xr16:uid="{4DCF3EDE-2E0C-4DD1-A5CE-18F86D9B254E}" keepAlive="1" name="Query - MW Role Distribution" description="Connection to the 'MW Role Distribution' query in the workbook." type="5" refreshedVersion="8" background="1" saveData="1">
    <dbPr connection="Provider=Microsoft.Mashup.OleDb.1;Data Source=$Workbook$;Location=&quot;MW Role Distribution&quot;;Extended Properties=&quot;&quot;" command="SELECT * FROM [MW Role Distribution]"/>
  </connection>
  <connection id="36" xr16:uid="{B0E90F36-DBDE-4598-8906-D2A8922ED333}" keepAlive="1" name="Query - MW Role Targets" description="Connection to the 'MW Role Targets' query in the workbook." type="5" refreshedVersion="8" background="1" saveData="1">
    <dbPr connection="Provider=Microsoft.Mashup.OleDb.1;Data Source=$Workbook$;Location=&quot;MW Role Targets&quot;;Extended Properties=&quot;&quot;" command="SELECT * FROM [MW Role Targets]"/>
  </connection>
  <connection id="37" xr16:uid="{275B384E-38D0-4B21-843F-995283A9B129}" keepAlive="1" name="Query - ShftEnd Prepare" description="Connection to the 'ShftEnd Prepare' query in the workbook." type="5" refreshedVersion="0" background="1">
    <dbPr connection="Provider=Microsoft.Mashup.OleDb.1;Data Source=$Workbook$;Location=&quot;ShftEnd Prepare&quot;;Extended Properties=&quot;&quot;" command="SELECT * FROM [ShftEnd Prepare]"/>
  </connection>
  <connection id="38" xr16:uid="{6480F7D9-BFEC-4E4B-AA25-FE0203BDFEF2}" keepAlive="1" name="Query - StartAM" description="Connection to the 'StartAM' query in the workbook." type="5" refreshedVersion="0" background="1">
    <dbPr connection="Provider=Microsoft.Mashup.OleDb.1;Data Source=$Workbook$;Location=StartAM;Extended Properties=&quot;&quot;" command="SELECT * FROM [StartAM]"/>
  </connection>
  <connection id="39" xr16:uid="{B9AAE315-E18D-4215-B78C-501310203C94}" keepAlive="1" name="Query - StartNS" description="Connection to the 'StartNS' query in the workbook." type="5" refreshedVersion="0" background="1">
    <dbPr connection="Provider=Microsoft.Mashup.OleDb.1;Data Source=$Workbook$;Location=StartNS;Extended Properties=&quot;&quot;" command="SELECT * FROM [StartNS]"/>
  </connection>
  <connection id="40" xr16:uid="{E4D392F5-03AC-42FD-A287-C5886009A88B}" keepAlive="1" name="Query - StartPM" description="Connection to the 'StartPM' query in the workbook." type="5" refreshedVersion="0" background="1">
    <dbPr connection="Provider=Microsoft.Mashup.OleDb.1;Data Source=$Workbook$;Location=StartPM;Extended Properties=&quot;&quot;" command="SELECT * FROM [StartPM]"/>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<sst xmlns="http://schemas.openxmlformats.org/spreadsheetml/2006/main" count="100664" uniqueCount="1049">
  <si>
    <t>Ashburn</t>
  </si>
  <si>
    <t>ACTUAL</t>
  </si>
  <si>
    <t>Master Roster Count</t>
  </si>
  <si>
    <t>Role</t>
  </si>
  <si>
    <t>AM</t>
  </si>
  <si>
    <t>PM</t>
  </si>
  <si>
    <t>NIGHT</t>
  </si>
  <si>
    <t>Total</t>
  </si>
  <si>
    <t>RN</t>
  </si>
  <si>
    <t>AINC4:AIN</t>
  </si>
  <si>
    <t>CertIV</t>
  </si>
  <si>
    <t>1:6</t>
  </si>
  <si>
    <t>Assistant in Nursing</t>
  </si>
  <si>
    <t>EN</t>
  </si>
  <si>
    <t>2 Roles (ex EN)</t>
  </si>
  <si>
    <t>AINC4</t>
  </si>
  <si>
    <t>AIN</t>
  </si>
  <si>
    <t>Proportions</t>
  </si>
  <si>
    <t>Target</t>
  </si>
  <si>
    <t>AN-ACC BUDGET</t>
  </si>
  <si>
    <t>AN-ACC Hrs</t>
  </si>
  <si>
    <t>Shifts</t>
  </si>
  <si>
    <t>FTE Per Day</t>
  </si>
  <si>
    <t>Ashburn House AN-ACC Model.xlsx</t>
  </si>
  <si>
    <t>Hrs /shift</t>
  </si>
  <si>
    <t>Days/week</t>
  </si>
  <si>
    <t>FTE Shift Distribution (Demand)</t>
  </si>
  <si>
    <t>Carer</t>
  </si>
  <si>
    <t>Ability Rostered</t>
  </si>
  <si>
    <t>Shift</t>
  </si>
  <si>
    <t>End</t>
  </si>
  <si>
    <t>NS</t>
  </si>
  <si>
    <t>Location</t>
  </si>
  <si>
    <t>MondayAM</t>
  </si>
  <si>
    <t>MondayPM</t>
  </si>
  <si>
    <t>MondayNS</t>
  </si>
  <si>
    <t>TuesdayAM</t>
  </si>
  <si>
    <t>TuesdayPM</t>
  </si>
  <si>
    <t>TuesdayNS</t>
  </si>
  <si>
    <t>WednesdayAM</t>
  </si>
  <si>
    <t>WednesdayPM</t>
  </si>
  <si>
    <t>WednesdayNS</t>
  </si>
  <si>
    <t>ThursdayAM</t>
  </si>
  <si>
    <t>ThursdayPM</t>
  </si>
  <si>
    <t>ThursdayNS</t>
  </si>
  <si>
    <t>FridayAM</t>
  </si>
  <si>
    <t>FridayPM</t>
  </si>
  <si>
    <t>FridayNS</t>
  </si>
  <si>
    <t>SaturdayAM</t>
  </si>
  <si>
    <t>SaturdayPM</t>
  </si>
  <si>
    <t>SaturdayNS</t>
  </si>
  <si>
    <t>SundayAM</t>
  </si>
  <si>
    <t>SundayPM</t>
  </si>
  <si>
    <t>SundayNS</t>
  </si>
  <si>
    <t>BD</t>
  </si>
  <si>
    <t>JE</t>
  </si>
  <si>
    <t>TE</t>
  </si>
  <si>
    <t>Hours</t>
  </si>
  <si>
    <t>MR.Calc</t>
  </si>
  <si>
    <t>MR.Quoted</t>
  </si>
  <si>
    <t>ANACCOccupTarget</t>
  </si>
  <si>
    <t>PublishedTotal</t>
  </si>
  <si>
    <t>PublishedAssigned</t>
  </si>
  <si>
    <t>PublishedUnAssigned</t>
  </si>
  <si>
    <t>PublishedRN</t>
  </si>
  <si>
    <t>Delta</t>
  </si>
  <si>
    <t>Delta%</t>
  </si>
  <si>
    <t>Same As BD</t>
  </si>
  <si>
    <t>??</t>
  </si>
  <si>
    <t>Master Template</t>
  </si>
  <si>
    <t>Template</t>
  </si>
  <si>
    <t>Department</t>
  </si>
  <si>
    <t>Area</t>
  </si>
  <si>
    <t>Employee Code</t>
  </si>
  <si>
    <t>Employee Name</t>
  </si>
  <si>
    <t>Week No</t>
  </si>
  <si>
    <t>Week Day</t>
  </si>
  <si>
    <t>Start Time</t>
  </si>
  <si>
    <t>End Time</t>
  </si>
  <si>
    <t>Roster Hours</t>
  </si>
  <si>
    <t>Cost</t>
  </si>
  <si>
    <t>MinRosterHours</t>
  </si>
  <si>
    <t>MaxRosterHours</t>
  </si>
  <si>
    <t>Event</t>
  </si>
  <si>
    <t>Break Length</t>
  </si>
  <si>
    <t>Break Start Time</t>
  </si>
  <si>
    <t>Paid Break Length</t>
  </si>
  <si>
    <t>Paid Break Start Time</t>
  </si>
  <si>
    <t>Shift Definition</t>
  </si>
  <si>
    <t>Shift Net Length</t>
  </si>
  <si>
    <t>Shift Type</t>
  </si>
  <si>
    <t>Non Attended</t>
  </si>
  <si>
    <t>Yes</t>
  </si>
  <si>
    <t>Beaudesert Admin</t>
  </si>
  <si>
    <t>BD: Beaudesert</t>
  </si>
  <si>
    <t>Administration</t>
  </si>
  <si>
    <t>Clerk</t>
  </si>
  <si>
    <t xml:space="preserve"> </t>
  </si>
  <si>
    <t>Jodie Ann Connolly</t>
  </si>
  <si>
    <t>Monday</t>
  </si>
  <si>
    <t>Normal</t>
  </si>
  <si>
    <t>Thursday</t>
  </si>
  <si>
    <t>Tuesday</t>
  </si>
  <si>
    <t>Wednesday</t>
  </si>
  <si>
    <t>Kylee Pittaway</t>
  </si>
  <si>
    <t>Friday</t>
  </si>
  <si>
    <t>Kelly Dreier</t>
  </si>
  <si>
    <t>Caitlyn Caroline Philp</t>
  </si>
  <si>
    <t>Beaudesert Catering 2026 - updated</t>
  </si>
  <si>
    <t>Catering</t>
  </si>
  <si>
    <t>Care Service Employee - Higher Grade</t>
  </si>
  <si>
    <t>Kitchen</t>
  </si>
  <si>
    <t>Jayson Driza</t>
  </si>
  <si>
    <t>Saturday</t>
  </si>
  <si>
    <t>Sunday</t>
  </si>
  <si>
    <t>Care Services Employee</t>
  </si>
  <si>
    <t>Clayfield</t>
  </si>
  <si>
    <t>Kadance O'Connor</t>
  </si>
  <si>
    <t>Natalie Bluff</t>
  </si>
  <si>
    <t>Kazuteru R Kim</t>
  </si>
  <si>
    <t>Lynn Battelley</t>
  </si>
  <si>
    <t>Alexis Griffin</t>
  </si>
  <si>
    <t>Heidi Bianca Power</t>
  </si>
  <si>
    <t>Ivan Aries Banting Punla</t>
  </si>
  <si>
    <t>Jayden Clyde Kim Driza</t>
  </si>
  <si>
    <t>Mary Joy Japitan Marzado</t>
  </si>
  <si>
    <t>Fern</t>
  </si>
  <si>
    <t>Tracey Adams</t>
  </si>
  <si>
    <t>Diane Margaret Jones</t>
  </si>
  <si>
    <t>Craig Rabnott</t>
  </si>
  <si>
    <t>Mandy Marie Heron</t>
  </si>
  <si>
    <t>Avneet Kaur</t>
  </si>
  <si>
    <t>Bethany Christine Foreman</t>
  </si>
  <si>
    <t>Lower Rainbow</t>
  </si>
  <si>
    <t>Ebony-Rose Foster-Lawson</t>
  </si>
  <si>
    <t>Aliya Mae Dinsdale</t>
  </si>
  <si>
    <t>Kim Maree Ryan</t>
  </si>
  <si>
    <t>Upper Rainbow</t>
  </si>
  <si>
    <t>Julie Bazley</t>
  </si>
  <si>
    <t>Violet</t>
  </si>
  <si>
    <t>Carol Anne Coleman</t>
  </si>
  <si>
    <t>Chef PM</t>
  </si>
  <si>
    <t>Kristian Ramos Magcalas</t>
  </si>
  <si>
    <t>Head Chef</t>
  </si>
  <si>
    <t>Bilinda Auld</t>
  </si>
  <si>
    <t>Beaudesert Domestic</t>
  </si>
  <si>
    <t>Domestic</t>
  </si>
  <si>
    <t>Susie Foley</t>
  </si>
  <si>
    <t>Leonie Sanders</t>
  </si>
  <si>
    <t>Kiarra Anne Denning</t>
  </si>
  <si>
    <t>General</t>
  </si>
  <si>
    <t>Nanpanita Fox</t>
  </si>
  <si>
    <t>Diane Alice Lenard</t>
  </si>
  <si>
    <t>Beaudesert Laundry</t>
  </si>
  <si>
    <t>Laundry</t>
  </si>
  <si>
    <t>Julie Patricia Isaac</t>
  </si>
  <si>
    <t>Anne-Marie Seiler</t>
  </si>
  <si>
    <t>Beaudesert Leisure</t>
  </si>
  <si>
    <t>Leisure</t>
  </si>
  <si>
    <t>RBC Coordinator</t>
  </si>
  <si>
    <t>Wellbeing &amp; Lifestyle Coordinator</t>
  </si>
  <si>
    <t>Lisa Millar</t>
  </si>
  <si>
    <t>Wellbeing &amp; Lifestyle Officer</t>
  </si>
  <si>
    <t>Michelle Dell</t>
  </si>
  <si>
    <t>Juanita Kinsella</t>
  </si>
  <si>
    <t>Susan Curtis</t>
  </si>
  <si>
    <t>Janet Tovell</t>
  </si>
  <si>
    <t>Beaudesert Maintenance</t>
  </si>
  <si>
    <t>Maintenance</t>
  </si>
  <si>
    <t>Mark John Hoctor</t>
  </si>
  <si>
    <t>Duncan Malcolm McKenzie</t>
  </si>
  <si>
    <t>Beaudesert Optimal Care</t>
  </si>
  <si>
    <t>Care</t>
  </si>
  <si>
    <t>Asst in Nursing AM</t>
  </si>
  <si>
    <t>Joanne Bromley</t>
  </si>
  <si>
    <t>Todd Bullivant</t>
  </si>
  <si>
    <t>Janelle Sanders</t>
  </si>
  <si>
    <t>Bronwyn Halsey</t>
  </si>
  <si>
    <t>Angela Marie Gregg</t>
  </si>
  <si>
    <t>Trevor Bruce Fisher</t>
  </si>
  <si>
    <t>Majal Joaquim - Menino Dias</t>
  </si>
  <si>
    <t>Liane Michelle Tebbutt</t>
  </si>
  <si>
    <t>Dale Louise Armytage</t>
  </si>
  <si>
    <t>Mizue Tanaka</t>
  </si>
  <si>
    <t>Manarusa Tuikilakila</t>
  </si>
  <si>
    <t>Korazona Joseph</t>
  </si>
  <si>
    <t>Piper Addison Chamberland</t>
  </si>
  <si>
    <t>Katrina Elizabeth Atkinson</t>
  </si>
  <si>
    <t>Joseph Murcia</t>
  </si>
  <si>
    <t>Mylyn Tabuquilde Thomson</t>
  </si>
  <si>
    <t>Rosi Talei Ledua Gaunavou</t>
  </si>
  <si>
    <t>Manpreet Kaur Kaur</t>
  </si>
  <si>
    <t>Rosemary Yates</t>
  </si>
  <si>
    <t>Grace Jocelyn Jayne Bostock</t>
  </si>
  <si>
    <t>Manpreet Kaur</t>
  </si>
  <si>
    <t>Chinonso Christopher Ogu</t>
  </si>
  <si>
    <t>Jody English</t>
  </si>
  <si>
    <t>Jessica-Carmela Smith</t>
  </si>
  <si>
    <t>Julie Roots</t>
  </si>
  <si>
    <t>Manpreet (mandy) Kaur Manpreet Kaur</t>
  </si>
  <si>
    <t>Ally-mei Louise Prestt</t>
  </si>
  <si>
    <t>Sofia Shareen Nabi</t>
  </si>
  <si>
    <t>Ross Morden</t>
  </si>
  <si>
    <t>Sandra L Spragg</t>
  </si>
  <si>
    <t>David Desmond Reid</t>
  </si>
  <si>
    <t>Asst in Nursing Med Comp AM</t>
  </si>
  <si>
    <t>Robert Steven Reid</t>
  </si>
  <si>
    <t>Asst in Nursing Med Comp PM</t>
  </si>
  <si>
    <t>Astrid Elvera Genger</t>
  </si>
  <si>
    <t>Asst in Nursing NS</t>
  </si>
  <si>
    <t>George Smith</t>
  </si>
  <si>
    <t>Desiree Freda Mamet</t>
  </si>
  <si>
    <t>Kristy-lea Deshon</t>
  </si>
  <si>
    <t>Floater</t>
  </si>
  <si>
    <t>Catherine Amy Bell</t>
  </si>
  <si>
    <t>Hermenegildo Delgado</t>
  </si>
  <si>
    <t>Tracey Lagerstrom</t>
  </si>
  <si>
    <t>Leeanne Speirs</t>
  </si>
  <si>
    <t>Gentille Namboneka</t>
  </si>
  <si>
    <t>Damien Stewart</t>
  </si>
  <si>
    <t xml:space="preserve">Asst in Nursing PM </t>
  </si>
  <si>
    <t>Samara Billiau</t>
  </si>
  <si>
    <t>Goma Bastiaansen Barker</t>
  </si>
  <si>
    <t>Aileen Heard</t>
  </si>
  <si>
    <t>Sheryl Macalintal</t>
  </si>
  <si>
    <t>Isidra De Asis Brown</t>
  </si>
  <si>
    <t>Jayvee Jade Aranda Cosca</t>
  </si>
  <si>
    <t>Bweaymoosaw Murcia</t>
  </si>
  <si>
    <t>Sirjana Kumari Rai</t>
  </si>
  <si>
    <t>Anju Jose</t>
  </si>
  <si>
    <t>Rajneet Chand</t>
  </si>
  <si>
    <t>Basil Vilayanikkal Eldo</t>
  </si>
  <si>
    <t>Imani Gereadi</t>
  </si>
  <si>
    <t>Leeanne Annis</t>
  </si>
  <si>
    <t>Wendy Joy Robertson</t>
  </si>
  <si>
    <t>Amber Pauline Beutel</t>
  </si>
  <si>
    <t>Sharonah-Leah Shannon</t>
  </si>
  <si>
    <t>Donna Bestmann</t>
  </si>
  <si>
    <t>Michael David Chandler</t>
  </si>
  <si>
    <t>Care Service Manager B</t>
  </si>
  <si>
    <t>Babandeep Kaur Dhaliwal</t>
  </si>
  <si>
    <t>Clinical Care Coordinator</t>
  </si>
  <si>
    <t>Suzanna Fernandes</t>
  </si>
  <si>
    <t>Enrolled Nurse AM</t>
  </si>
  <si>
    <t>Jaidan Dennewald</t>
  </si>
  <si>
    <t>Kaitlyn Bowden</t>
  </si>
  <si>
    <t>Diane Marie Bewick</t>
  </si>
  <si>
    <t>Kaela Anne Hyland</t>
  </si>
  <si>
    <t>Mia Rose Banks</t>
  </si>
  <si>
    <t>Alyssa Talia Curd</t>
  </si>
  <si>
    <t>Madison Maree Slade</t>
  </si>
  <si>
    <t>Ashlee Lauren Gilpin</t>
  </si>
  <si>
    <t>Caitlyn Leigh Dreier</t>
  </si>
  <si>
    <t>Annette Sharyn Lang</t>
  </si>
  <si>
    <t>Judith Stark</t>
  </si>
  <si>
    <t>Melissa Josiane Greenway</t>
  </si>
  <si>
    <t>Enrolled Nurse PM</t>
  </si>
  <si>
    <t>Christine Felton</t>
  </si>
  <si>
    <t>Jacqueline Koelmeyer</t>
  </si>
  <si>
    <t>Jacob Daniel Barnes</t>
  </si>
  <si>
    <t>Savannah Navin</t>
  </si>
  <si>
    <t>Mariah Jane Swan</t>
  </si>
  <si>
    <t>Tracey Leanne Smith</t>
  </si>
  <si>
    <t>REGN -  In Charge AM</t>
  </si>
  <si>
    <t>Pia Vallejo</t>
  </si>
  <si>
    <t>REGN -  In Charge PM</t>
  </si>
  <si>
    <t>Joana Marie Driza</t>
  </si>
  <si>
    <t>Rustambir Singh</t>
  </si>
  <si>
    <t>Sreena Ranjith</t>
  </si>
  <si>
    <t>Linda Iris Sturges</t>
  </si>
  <si>
    <t>Princy Merlin Mathew</t>
  </si>
  <si>
    <t>REGN - In Charge NS</t>
  </si>
  <si>
    <t>Ujjwal Sharma</t>
  </si>
  <si>
    <t>Lisa Kerryn Swagerman</t>
  </si>
  <si>
    <t>Rahna Jose</t>
  </si>
  <si>
    <t>REGN AM</t>
  </si>
  <si>
    <t>Amanda Jones</t>
  </si>
  <si>
    <t>Malawika Medhavi Muthuthanthirige</t>
  </si>
  <si>
    <t>Ma Iris Angela Nilo</t>
  </si>
  <si>
    <t>Clinical</t>
  </si>
  <si>
    <t>Suzanne Jones</t>
  </si>
  <si>
    <t>Cara Anne Balmer</t>
  </si>
  <si>
    <t>Snehalben Yogi</t>
  </si>
  <si>
    <t>Victoria Alexandria Thompson</t>
  </si>
  <si>
    <t>REGN PM</t>
  </si>
  <si>
    <t>Residential Services Manager</t>
  </si>
  <si>
    <t>Navneet Kaur</t>
  </si>
  <si>
    <t>Therapy Assistant</t>
  </si>
  <si>
    <t>Physio</t>
  </si>
  <si>
    <t>Jessie Hunt - Domestic</t>
  </si>
  <si>
    <t>JE: Jessie Hunt</t>
  </si>
  <si>
    <t>Lida Chan</t>
  </si>
  <si>
    <t>Jessie Hunt Admin</t>
  </si>
  <si>
    <t>Roslyn Anderson</t>
  </si>
  <si>
    <t>Jessie Hunt catering</t>
  </si>
  <si>
    <t>Lorraine Rose</t>
  </si>
  <si>
    <t>Omar Alvarez</t>
  </si>
  <si>
    <t>Maureen Anciano</t>
  </si>
  <si>
    <t>Mary Ruth Yamada</t>
  </si>
  <si>
    <t>Jessie Hunt Leisure Roster</t>
  </si>
  <si>
    <t>Leanne Marie Scott</t>
  </si>
  <si>
    <t>Kristina Rut Nicholson Qvist</t>
  </si>
  <si>
    <t>Kira Lorraine Orman</t>
  </si>
  <si>
    <t>Jessie Hunt Maintenance</t>
  </si>
  <si>
    <t>Bhanu Bhakta Saru</t>
  </si>
  <si>
    <t>Narrabri Admin</t>
  </si>
  <si>
    <t>NR: Narrabri- Robert Young</t>
  </si>
  <si>
    <t>Jo- Anne Frances Van Der Vliet</t>
  </si>
  <si>
    <t>Narrabri Laundry</t>
  </si>
  <si>
    <t>Jillian Sadler</t>
  </si>
  <si>
    <t>Tammy Briggs</t>
  </si>
  <si>
    <t>Narrabri Maintenance</t>
  </si>
  <si>
    <t>Narrabri- Robert Young Lesiure</t>
  </si>
  <si>
    <t>Latoya Huggins</t>
  </si>
  <si>
    <t>Kylie Ann Guest</t>
  </si>
  <si>
    <t>Amanda Bennett</t>
  </si>
  <si>
    <t>Narrabri-Domestic</t>
  </si>
  <si>
    <t>Lynette Tomlinson</t>
  </si>
  <si>
    <t>Fe Nipas Macedonio</t>
  </si>
  <si>
    <t>NEW Greenstone Catering</t>
  </si>
  <si>
    <t>TE: Temora Greenstone</t>
  </si>
  <si>
    <t>Catering Kitchen Team Leader</t>
  </si>
  <si>
    <t>Gi Hun Park</t>
  </si>
  <si>
    <t>M13 COOK</t>
  </si>
  <si>
    <t>M17</t>
  </si>
  <si>
    <t>Catering Servery AM</t>
  </si>
  <si>
    <t>M19</t>
  </si>
  <si>
    <t>Jacqueline Ashton</t>
  </si>
  <si>
    <t>M16</t>
  </si>
  <si>
    <t>M13</t>
  </si>
  <si>
    <t>Aneta Clare Wallace</t>
  </si>
  <si>
    <t>Shirlene Susan Smith</t>
  </si>
  <si>
    <t>Kaitlyn Louise Speering</t>
  </si>
  <si>
    <t>Catering Servery PM</t>
  </si>
  <si>
    <t>M68</t>
  </si>
  <si>
    <t>NEW Greenstone Domestic</t>
  </si>
  <si>
    <t>New Greenstone Laundry</t>
  </si>
  <si>
    <t>Lynda Mary McKenzie</t>
  </si>
  <si>
    <t>Deborah May Jordan</t>
  </si>
  <si>
    <t>NEW Greenstone Leisure</t>
  </si>
  <si>
    <t>Kylie Jane Brown</t>
  </si>
  <si>
    <t>M59</t>
  </si>
  <si>
    <t>Janet Dorothy Norton</t>
  </si>
  <si>
    <t>M94</t>
  </si>
  <si>
    <t>Ian David Simon</t>
  </si>
  <si>
    <t>New Temora Admin</t>
  </si>
  <si>
    <t xml:space="preserve">TE: Temora </t>
  </si>
  <si>
    <t>Helen June Miller</t>
  </si>
  <si>
    <t>M39</t>
  </si>
  <si>
    <t>Larissa Ann Francis</t>
  </si>
  <si>
    <t>New Temora Catering</t>
  </si>
  <si>
    <t>NBL</t>
  </si>
  <si>
    <t>Leanne Maree Richards</t>
  </si>
  <si>
    <t>Kay Maree Overs</t>
  </si>
  <si>
    <t>Lizette Mary Muller</t>
  </si>
  <si>
    <t>NEW Temora Domestic</t>
  </si>
  <si>
    <t>CM25</t>
  </si>
  <si>
    <t>Janelle Therese Schilt</t>
  </si>
  <si>
    <t>CM04</t>
  </si>
  <si>
    <t>Regina Irene Tkacz</t>
  </si>
  <si>
    <t>New Temora Laundry</t>
  </si>
  <si>
    <t>Wendy Manwaring</t>
  </si>
  <si>
    <t>LM24</t>
  </si>
  <si>
    <t>LM17</t>
  </si>
  <si>
    <t>LM23</t>
  </si>
  <si>
    <t>LM27</t>
  </si>
  <si>
    <t>LM32</t>
  </si>
  <si>
    <t>Vickie May Foote</t>
  </si>
  <si>
    <t>NEW Temora Leisure</t>
  </si>
  <si>
    <t>Janelle Robyn Minchin</t>
  </si>
  <si>
    <t>M32</t>
  </si>
  <si>
    <t>WRAO</t>
  </si>
  <si>
    <t>Shauna Lee Wallace</t>
  </si>
  <si>
    <t>M62</t>
  </si>
  <si>
    <t>Harmony</t>
  </si>
  <si>
    <t>NEW Temora Maintenance</t>
  </si>
  <si>
    <t>Timothy Francis Reardon</t>
  </si>
  <si>
    <t>M27</t>
  </si>
  <si>
    <t>Mark Raymond Moir</t>
  </si>
  <si>
    <t>Optimal new Temora Care</t>
  </si>
  <si>
    <t>Jennifer Marise Hector</t>
  </si>
  <si>
    <t>Jotika Sanjeshni Mala</t>
  </si>
  <si>
    <t>Orientation/Induction</t>
  </si>
  <si>
    <t>Amol Prasad</t>
  </si>
  <si>
    <t>Upeksha Baram</t>
  </si>
  <si>
    <t>Barbara Lyn Coates</t>
  </si>
  <si>
    <t>Layla Louise Bickham</t>
  </si>
  <si>
    <t>Kayla Ellise Wallace</t>
  </si>
  <si>
    <t>Col Frater</t>
  </si>
  <si>
    <t>Manisha Kumari BK</t>
  </si>
  <si>
    <t>Community</t>
  </si>
  <si>
    <t>Nida Mamac Warne</t>
  </si>
  <si>
    <t>Jean Rizalde Matanguihan</t>
  </si>
  <si>
    <t>King Kevin Rivera Torres</t>
  </si>
  <si>
    <t>HM25</t>
  </si>
  <si>
    <t>Lucinda Miners</t>
  </si>
  <si>
    <t>Gemma Bradbury</t>
  </si>
  <si>
    <t>Namraata Singh</t>
  </si>
  <si>
    <t>Lynette Kaye Kelly</t>
  </si>
  <si>
    <t>Sandra Freeman</t>
  </si>
  <si>
    <t>N26</t>
  </si>
  <si>
    <t>Dolma Tamang</t>
  </si>
  <si>
    <t>Marsden Howard Pettersson Ross</t>
  </si>
  <si>
    <t>Tshering Tamang</t>
  </si>
  <si>
    <t>Jasmine Sandhu</t>
  </si>
  <si>
    <t>Genoveva Lugtu</t>
  </si>
  <si>
    <t>Noel De Souza</t>
  </si>
  <si>
    <t>HA10</t>
  </si>
  <si>
    <t>Beena Joby</t>
  </si>
  <si>
    <t>Janelle Gaye Ford</t>
  </si>
  <si>
    <t>Return to Work - WC</t>
  </si>
  <si>
    <t>Maureen Heather Piefke</t>
  </si>
  <si>
    <t>Amanda Jayne Block</t>
  </si>
  <si>
    <t>M27 EDU</t>
  </si>
  <si>
    <t xml:space="preserve">IPC- Lead-Infection Prevention Control officer </t>
  </si>
  <si>
    <t>Melissa Gaye Ricketts</t>
  </si>
  <si>
    <t>M23</t>
  </si>
  <si>
    <t>Amala Sebastian</t>
  </si>
  <si>
    <t>Remya Raj</t>
  </si>
  <si>
    <t>A38</t>
  </si>
  <si>
    <t>Marieta Munar Leeds</t>
  </si>
  <si>
    <t>Ashamol Sarojini Ashamol Sarojini</t>
  </si>
  <si>
    <t>Vidya Vijay Ettiyamvelil</t>
  </si>
  <si>
    <t>Deepthy Binu</t>
  </si>
  <si>
    <t>Christy Varghese</t>
  </si>
  <si>
    <t>Belinda Louise Wood</t>
  </si>
  <si>
    <t>Optimal Roster Jessie Hunt</t>
  </si>
  <si>
    <t>Elmira Lawty</t>
  </si>
  <si>
    <t>Gurjit Kaur</t>
  </si>
  <si>
    <t>Lillian Maree Purvis</t>
  </si>
  <si>
    <t>Sita Puri</t>
  </si>
  <si>
    <t>Funchu Maya Thing</t>
  </si>
  <si>
    <t>Sheetal Prasai</t>
  </si>
  <si>
    <t>Guriqbal Singh</t>
  </si>
  <si>
    <t>Michaella Isah Paras Dungca</t>
  </si>
  <si>
    <t>Leanne McCann</t>
  </si>
  <si>
    <t>Madison Lee Ryan</t>
  </si>
  <si>
    <t>Stephanie Tribe</t>
  </si>
  <si>
    <t>Renuka Saru</t>
  </si>
  <si>
    <t>Gladys Dawn Apostol</t>
  </si>
  <si>
    <t>Patricia Bruce</t>
  </si>
  <si>
    <t>Jill Baguley</t>
  </si>
  <si>
    <t>Ashna Maria Mathew</t>
  </si>
  <si>
    <t>Rhea Quimada</t>
  </si>
  <si>
    <t>Joy Dee Alvarez</t>
  </si>
  <si>
    <t>Riefy Saji</t>
  </si>
  <si>
    <t>Sara Cameron</t>
  </si>
  <si>
    <t>Optimal Temora Greenstone Care Roster</t>
  </si>
  <si>
    <t>GM19</t>
  </si>
  <si>
    <t>GM23</t>
  </si>
  <si>
    <t>GM21</t>
  </si>
  <si>
    <t>Leanne Joy Harpley</t>
  </si>
  <si>
    <t>GM25</t>
  </si>
  <si>
    <t>Jenny Maree Trindall</t>
  </si>
  <si>
    <t>Alison Elizabeth Breust</t>
  </si>
  <si>
    <t>Merchita Rachwal</t>
  </si>
  <si>
    <t>Samantha Lee Purtell</t>
  </si>
  <si>
    <t>Belinda Joy Miners</t>
  </si>
  <si>
    <t>Elizabeth Buckley</t>
  </si>
  <si>
    <t>Robert Clive Leggett</t>
  </si>
  <si>
    <t>Greenstone</t>
  </si>
  <si>
    <t>REGN NS</t>
  </si>
  <si>
    <t>GN26</t>
  </si>
  <si>
    <t>M27 PHY</t>
  </si>
  <si>
    <t>Robert Young Catering New</t>
  </si>
  <si>
    <t>Deborah Lee Holgate</t>
  </si>
  <si>
    <t>Gokul Thapa</t>
  </si>
  <si>
    <t>Judith Gleeson</t>
  </si>
  <si>
    <t>Jaspreet Kaur</t>
  </si>
  <si>
    <t>Lester Lee Rayo Cabling</t>
  </si>
  <si>
    <t>Cook</t>
  </si>
  <si>
    <t>Joshy Punnathara Augustine</t>
  </si>
  <si>
    <t>Robert Young New Care</t>
  </si>
  <si>
    <t>Catherine May Pitman</t>
  </si>
  <si>
    <t>Darcie Ray McClenaghan</t>
  </si>
  <si>
    <t>Tracey Gold</t>
  </si>
  <si>
    <t>Shramika Niraula</t>
  </si>
  <si>
    <t>Neema Rai</t>
  </si>
  <si>
    <t>Ranjita Adhikari</t>
  </si>
  <si>
    <t>Feba George</t>
  </si>
  <si>
    <t>Thalia Jayne Orman</t>
  </si>
  <si>
    <t>Rekha Mehta</t>
  </si>
  <si>
    <t>Chathuri Dinelka Hansani Arumapperuma Arachchige</t>
  </si>
  <si>
    <t>Sushma Ghimire</t>
  </si>
  <si>
    <t>Garima Saru Rana</t>
  </si>
  <si>
    <t>Rama Khanal</t>
  </si>
  <si>
    <t>Ramesh Bhattarai</t>
  </si>
  <si>
    <t>Keokhantey Yim</t>
  </si>
  <si>
    <t>Sangita Mehta</t>
  </si>
  <si>
    <t>Shaun David Patrick Waugh</t>
  </si>
  <si>
    <t>Angela Ruth Anderson</t>
  </si>
  <si>
    <t>Samantha Kim Peralta Carganillo</t>
  </si>
  <si>
    <t>Joy Espinoza Dent</t>
  </si>
  <si>
    <t>Samantha Jane Rooney</t>
  </si>
  <si>
    <t>Fiona Orman</t>
  </si>
  <si>
    <t>Carla Milena Anonas Aurelio</t>
  </si>
  <si>
    <t>Therese Ann Tailby</t>
  </si>
  <si>
    <t>Pernelle Therese Jansson</t>
  </si>
  <si>
    <t>Wendy Maree Bullen</t>
  </si>
  <si>
    <t>Rehanamol Eettackal Kunjumon</t>
  </si>
  <si>
    <t>Joicy Mathew</t>
  </si>
  <si>
    <t>Jissa Pulickiyil Joseph</t>
  </si>
  <si>
    <t>Merlin Karikodath Maxmillan</t>
  </si>
  <si>
    <t>Dona John</t>
  </si>
  <si>
    <t>x</t>
  </si>
  <si>
    <t>what does this file do</t>
  </si>
  <si>
    <t>Attribute</t>
  </si>
  <si>
    <t>Value</t>
  </si>
  <si>
    <t>LocRoleDayShift%</t>
  </si>
  <si>
    <t>QFR Category</t>
  </si>
  <si>
    <t>Direct Care %</t>
  </si>
  <si>
    <t>Registered Nurse</t>
  </si>
  <si>
    <t>Enrolled Nurse</t>
  </si>
  <si>
    <t>Clinical Care Coordinator &amp; Manager</t>
  </si>
  <si>
    <t>Care Services Manager</t>
  </si>
  <si>
    <t>Wellbeing &amp; Care Support Officer</t>
  </si>
  <si>
    <t>Care &amp; Assessment Manager</t>
  </si>
  <si>
    <t>Regional General Manager</t>
  </si>
  <si>
    <t>All</t>
  </si>
  <si>
    <t>MinuteType</t>
  </si>
  <si>
    <t>Check</t>
  </si>
  <si>
    <t>Severity</t>
  </si>
  <si>
    <t>Facility</t>
  </si>
  <si>
    <t>MinuteCategory</t>
  </si>
  <si>
    <t>Actual</t>
  </si>
  <si>
    <t>Expected</t>
  </si>
  <si>
    <t>Message</t>
  </si>
  <si>
    <t>OTHERS</t>
  </si>
  <si>
    <t>CCCM</t>
  </si>
  <si>
    <t>CSM</t>
  </si>
  <si>
    <t>RSM</t>
  </si>
  <si>
    <t>WCSO</t>
  </si>
  <si>
    <t>Role history distribution totals 100%</t>
  </si>
  <si>
    <t>Pass</t>
  </si>
  <si>
    <t>Role day/shift distribution totals 100%</t>
  </si>
  <si>
    <t>Allocated productive minutes reconcile to category target</t>
  </si>
  <si>
    <t>Facility productive minutes reconcile to ALL target</t>
  </si>
  <si>
    <t>RN plus OTHERS productive minutes must equal the facility ALL fortnight target.</t>
  </si>
  <si>
    <t>DayOfWeek</t>
  </si>
  <si>
    <t>ShiftIndex</t>
  </si>
  <si>
    <t>WeekdayShift</t>
  </si>
  <si>
    <t>HistoricalRosterHours</t>
  </si>
  <si>
    <t>RoleHistoricalRosterHours</t>
  </si>
  <si>
    <t>HistoricalMinuteHours</t>
  </si>
  <si>
    <t>CategoryHistoricalMinuteHours</t>
  </si>
  <si>
    <t>RoleHistoryDistribution%</t>
  </si>
  <si>
    <t>CategoryTargetMinutes</t>
  </si>
  <si>
    <t>RoleTargetMinutes</t>
  </si>
  <si>
    <t>WeekdayShiftTargetMinutes</t>
  </si>
  <si>
    <t>WeekdayShiftRosterMinutes</t>
  </si>
  <si>
    <t>FTE</t>
  </si>
  <si>
    <t>1MondayAM</t>
  </si>
  <si>
    <t>1MondayPM</t>
  </si>
  <si>
    <t>1MondayNS</t>
  </si>
  <si>
    <t>2TuesdayAM</t>
  </si>
  <si>
    <t>2TuesdayPM</t>
  </si>
  <si>
    <t>2TuesdayNS</t>
  </si>
  <si>
    <t>3WednesdayAM</t>
  </si>
  <si>
    <t>3WednesdayPM</t>
  </si>
  <si>
    <t>3WednesdayNS</t>
  </si>
  <si>
    <t>4ThursdayAM</t>
  </si>
  <si>
    <t>4ThursdayPM</t>
  </si>
  <si>
    <t>4ThursdayNS</t>
  </si>
  <si>
    <t>5FridayAM</t>
  </si>
  <si>
    <t>5FridayPM</t>
  </si>
  <si>
    <t>5FridayNS</t>
  </si>
  <si>
    <t>6SaturdayAM</t>
  </si>
  <si>
    <t>6SaturdayPM</t>
  </si>
  <si>
    <t>6SaturdayNS</t>
  </si>
  <si>
    <t>7SundayAM</t>
  </si>
  <si>
    <t>7SundayPM</t>
  </si>
  <si>
    <t>7SundayNS</t>
  </si>
  <si>
    <t>CategoryDailyTargetMinutes</t>
  </si>
  <si>
    <t>RoleDailyTargetMinutes</t>
  </si>
  <si>
    <t>DailyEquivalentProductiveMinutes</t>
  </si>
  <si>
    <t>FTE and Cumulative Daily Productive Minutes</t>
  </si>
  <si>
    <t>PivotTable Detail</t>
  </si>
  <si>
    <t>Sum of FTE</t>
  </si>
  <si>
    <t>Cumulative Daily Productive Minutes</t>
  </si>
  <si>
    <t>Monday AM</t>
  </si>
  <si>
    <t>Monday NS</t>
  </si>
  <si>
    <t>Monday PM</t>
  </si>
  <si>
    <t>Tuesday AM</t>
  </si>
  <si>
    <t>Tuesday NS</t>
  </si>
  <si>
    <t>Tuesday PM</t>
  </si>
  <si>
    <t>Wednesday AM</t>
  </si>
  <si>
    <t>Wednesday NS</t>
  </si>
  <si>
    <t>Wednesday PM</t>
  </si>
  <si>
    <t>Thursday AM</t>
  </si>
  <si>
    <t>Thursday NS</t>
  </si>
  <si>
    <t>Thursday PM</t>
  </si>
  <si>
    <t>Friday AM</t>
  </si>
  <si>
    <t>Friday NS</t>
  </si>
  <si>
    <t>Friday PM</t>
  </si>
  <si>
    <t>Saturday AM</t>
  </si>
  <si>
    <t>Saturday NS</t>
  </si>
  <si>
    <t>Saturday PM</t>
  </si>
  <si>
    <t>Sunday AM</t>
  </si>
  <si>
    <t>Sunday NS</t>
  </si>
  <si>
    <t>Sunday PM</t>
  </si>
  <si>
    <t>​​​​​​​​​​​Thursday PM</t>
  </si>
  <si>
    <t>​​​​​​​​​​​​​​​​​​​​​Monday AM</t>
  </si>
  <si>
    <t>​​​​​​​​​​​​​​​​​​​​Monday PM</t>
  </si>
  <si>
    <t>​​​​​​​​​​​​​​​​​​​Monday NS</t>
  </si>
  <si>
    <t>​​​​​​​​​​​​​​​​​​Tuesday AM</t>
  </si>
  <si>
    <t>​​​​​​​​​​​​​​​​​Tuesday PM</t>
  </si>
  <si>
    <t>​​​​​​​​​​​​​​​​Tuesday NS</t>
  </si>
  <si>
    <t>​​​​​​​​​​​​​​​Wednesday AM</t>
  </si>
  <si>
    <t>​​​​​​​​​​​​​​Wednesday PM</t>
  </si>
  <si>
    <t>​​​​​​​​​​​​​Wednesday NS</t>
  </si>
  <si>
    <t>​​​​​​​​​​​​Thursday AM</t>
  </si>
  <si>
    <t>​​​​​​​​​​Thursday NS</t>
  </si>
  <si>
    <t>​​​​​​​​​Friday AM</t>
  </si>
  <si>
    <t>​​​​​​​​Friday PM</t>
  </si>
  <si>
    <t>​​​​​​​Friday NS</t>
  </si>
  <si>
    <t>​​​​​​Saturday AM</t>
  </si>
  <si>
    <t>​​​​​Saturday PM</t>
  </si>
  <si>
    <t>​​​​Saturday NS</t>
  </si>
  <si>
    <t>​​​Sunday AM</t>
  </si>
  <si>
    <t>​​Sunday PM</t>
  </si>
  <si>
    <t>​Sunday NS</t>
  </si>
  <si>
    <t>With Role cleared, the final cumulative value equals the selected facility’s ALL daily target. Select RN or OTHERS in MinuteCategory to reconcile those daily targets. Selecting an individual role reconciles to that role’s allocated daily target.</t>
  </si>
  <si>
    <t>Visible</t>
  </si>
  <si>
    <t>Day / Shift</t>
  </si>
  <si>
    <t>Day</t>
  </si>
  <si>
    <t>All Shifts</t>
  </si>
  <si>
    <t>Use Facility and Role filters to update both charts</t>
  </si>
  <si>
    <t>FacilityList</t>
  </si>
  <si>
    <t>RoleList</t>
  </si>
  <si>
    <t>RoleKey</t>
  </si>
  <si>
    <t>DayShift</t>
  </si>
  <si>
    <t>AllocatedDayProductiveMinutes</t>
  </si>
  <si>
    <t>AllocatedDayRosterMinutes</t>
  </si>
  <si>
    <t>DayFTEShiftTotal</t>
  </si>
  <si>
    <t>ExpectedWeeklyProductiveMinutes</t>
  </si>
  <si>
    <t>AllocatedWeeklyProductiveMinutes</t>
  </si>
  <si>
    <t>WeeklyVarianceMinutes</t>
  </si>
  <si>
    <t>WeeklyFTEShiftTotal</t>
  </si>
  <si>
    <t>ReconstructedFortnightProductiveMinutes</t>
  </si>
  <si>
    <t>FortnightVarianceMinutes</t>
  </si>
  <si>
    <t>Status</t>
  </si>
  <si>
    <t>CheckMessage</t>
  </si>
  <si>
    <t>PASS</t>
  </si>
  <si>
    <t>Others</t>
  </si>
  <si>
    <t>OTHERS calculated</t>
  </si>
  <si>
    <t>Output of Calcs- AllocatedDayProductiveMinutes</t>
  </si>
  <si>
    <t xml:space="preserve">All </t>
  </si>
  <si>
    <t>RoleDayHistoryDistribution%</t>
  </si>
  <si>
    <t>DailyShiftDistributionTotal%</t>
  </si>
  <si>
    <t>DayAllocationVarianceMinutes</t>
  </si>
  <si>
    <t>MaximumAbsoluteTwoStageVarianceMinutes</t>
  </si>
  <si>
    <t>RoleAverageDailyTargetMinutes</t>
  </si>
  <si>
    <t>Category weekday role/shift distribution totals 100%</t>
  </si>
  <si>
    <t>HistoricalProductiveHours</t>
  </si>
  <si>
    <t>RoleDayHistoricalRosterHours</t>
  </si>
  <si>
    <t>RoleDayHistoricalProductiveHours</t>
  </si>
  <si>
    <t>CategoryDayHistoricalProductiveHours</t>
  </si>
  <si>
    <t>RoleDayShiftDistribution%</t>
  </si>
  <si>
    <t>CategoryDayRoleShiftDistribution%</t>
  </si>
  <si>
    <t>RoleWeeklyTargetMinutes</t>
  </si>
  <si>
    <t>TwoStageAllocationVarianceMinutes</t>
  </si>
  <si>
    <t>DailyVarianceMinutes</t>
  </si>
  <si>
    <t>RN FTE</t>
  </si>
  <si>
    <t>OTHER FTE</t>
  </si>
  <si>
    <t>RN Shift ave</t>
  </si>
  <si>
    <t>OTHER Shift Ave</t>
  </si>
  <si>
    <t>Master Schedule</t>
  </si>
  <si>
    <t>Rostered</t>
  </si>
  <si>
    <t>Y</t>
  </si>
  <si>
    <t>N</t>
  </si>
  <si>
    <t>NA</t>
  </si>
  <si>
    <t>OTHER</t>
  </si>
  <si>
    <t>Roster Roles</t>
  </si>
  <si>
    <t>Matching Roster Roles with ANACC Minute Roles</t>
  </si>
  <si>
    <t>DC Category</t>
  </si>
  <si>
    <t>DC Role</t>
  </si>
  <si>
    <t>Hrs per fornight</t>
  </si>
  <si>
    <t>Allocated FTE reconciles to original fortnight hours</t>
  </si>
  <si>
    <t>Historical graph table preserves source hours and rows</t>
  </si>
  <si>
    <t>Historical graph hours and contributing row counts must match the unaveraged source for week 1.</t>
  </si>
  <si>
    <t>Historical graph hours and contributing row counts must match the unaveraged source for week 2.</t>
  </si>
  <si>
    <t>Category whole-period distribution totals 100%</t>
  </si>
  <si>
    <t>CategoryWeekdayTargetMinutes</t>
  </si>
  <si>
    <t>HistoricalDaysPresent</t>
  </si>
  <si>
    <t>SourceRowCount</t>
  </si>
  <si>
    <t>InvalidRosterRowCount</t>
  </si>
  <si>
    <t>HistoricalCoverageStatus</t>
  </si>
  <si>
    <t>HistoricalCellStatus</t>
  </si>
  <si>
    <t>HistoricalRosterFTE</t>
  </si>
  <si>
    <t>OBSERVED</t>
  </si>
  <si>
    <t>ZERO</t>
  </si>
  <si>
    <t>FortnightWeek</t>
  </si>
  <si>
    <t>FortnightDayIndex</t>
  </si>
  <si>
    <t>FortnightDay</t>
  </si>
  <si>
    <t>TargetAMFTE</t>
  </si>
  <si>
    <t>TargetPMFTE</t>
  </si>
  <si>
    <t>TargetNSFTE</t>
  </si>
  <si>
    <t>InvalidAllocationCount</t>
  </si>
  <si>
    <t>FortnightFTEShiftTotal</t>
  </si>
  <si>
    <t>1-Monday</t>
  </si>
  <si>
    <t>1-Monday: reconcile this day, its actual week, and the sum of all 14 days; no averaging or doubling.</t>
  </si>
  <si>
    <t>1-Tuesday</t>
  </si>
  <si>
    <t>1-Tuesday: reconcile this day, its actual week, and the sum of all 14 days; no averaging or doubling.</t>
  </si>
  <si>
    <t>1-Wednesday</t>
  </si>
  <si>
    <t>1-Wednesday: reconcile this day, its actual week, and the sum of all 14 days; no averaging or doubling.</t>
  </si>
  <si>
    <t>1-Thursday</t>
  </si>
  <si>
    <t>1-Thursday: reconcile this day, its actual week, and the sum of all 14 days; no averaging or doubling.</t>
  </si>
  <si>
    <t>1-Friday</t>
  </si>
  <si>
    <t>1-Friday: reconcile this day, its actual week, and the sum of all 14 days; no averaging or doubling.</t>
  </si>
  <si>
    <t>1-Saturday</t>
  </si>
  <si>
    <t>1-Saturday: reconcile this day, its actual week, and the sum of all 14 days; no averaging or doubling.</t>
  </si>
  <si>
    <t>1-Sunday</t>
  </si>
  <si>
    <t>1-Sunday: reconcile this day, its actual week, and the sum of all 14 days; no averaging or doubling.</t>
  </si>
  <si>
    <t>2-Monday</t>
  </si>
  <si>
    <t>2-Monday: reconcile this day, its actual week, and the sum of all 14 days; no averaging or doubling.</t>
  </si>
  <si>
    <t>2-Tuesday</t>
  </si>
  <si>
    <t>2-Tuesday: reconcile this day, its actual week, and the sum of all 14 days; no averaging or doubling.</t>
  </si>
  <si>
    <t>2-Wednesday</t>
  </si>
  <si>
    <t>2-Wednesday: reconcile this day, its actual week, and the sum of all 14 days; no averaging or doubling.</t>
  </si>
  <si>
    <t>2-Thursday</t>
  </si>
  <si>
    <t>2-Thursday: reconcile this day, its actual week, and the sum of all 14 days; no averaging or doubling.</t>
  </si>
  <si>
    <t>2-Friday</t>
  </si>
  <si>
    <t>2-Friday: reconcile this day, its actual week, and the sum of all 14 days; no averaging or doubling.</t>
  </si>
  <si>
    <t>2-Saturday</t>
  </si>
  <si>
    <t>2-Saturday: reconcile this day, its actual week, and the sum of all 14 days; no averaging or doubling.</t>
  </si>
  <si>
    <t>2-Sunday</t>
  </si>
  <si>
    <t>2-Sunday: reconcile this day, its actual week, and the sum of all 14 days; no averaging or doubling.</t>
  </si>
  <si>
    <t>HistoricalWeeksInPeriod</t>
  </si>
  <si>
    <t>FortnightDayShift</t>
  </si>
  <si>
    <t>1-Monday-AM</t>
  </si>
  <si>
    <t>1-Monday-PM</t>
  </si>
  <si>
    <t>1-Monday-NS</t>
  </si>
  <si>
    <t>1-Tuesday-AM</t>
  </si>
  <si>
    <t>1-Tuesday-PM</t>
  </si>
  <si>
    <t>1-Tuesday-NS</t>
  </si>
  <si>
    <t>1-Wednesday-AM</t>
  </si>
  <si>
    <t>1-Wednesday-PM</t>
  </si>
  <si>
    <t>1-Wednesday-NS</t>
  </si>
  <si>
    <t>1-Thursday-AM</t>
  </si>
  <si>
    <t>1-Thursday-PM</t>
  </si>
  <si>
    <t>1-Thursday-NS</t>
  </si>
  <si>
    <t>1-Friday-AM</t>
  </si>
  <si>
    <t>1-Friday-PM</t>
  </si>
  <si>
    <t>1-Friday-NS</t>
  </si>
  <si>
    <t>1-Saturday-AM</t>
  </si>
  <si>
    <t>1-Saturday-PM</t>
  </si>
  <si>
    <t>1-Saturday-NS</t>
  </si>
  <si>
    <t>1-Sunday-AM</t>
  </si>
  <si>
    <t>1-Sunday-PM</t>
  </si>
  <si>
    <t>1-Sunday-NS</t>
  </si>
  <si>
    <t>2-Monday-AM</t>
  </si>
  <si>
    <t>2-Monday-PM</t>
  </si>
  <si>
    <t>2-Monday-NS</t>
  </si>
  <si>
    <t>2-Tuesday-AM</t>
  </si>
  <si>
    <t>2-Tuesday-PM</t>
  </si>
  <si>
    <t>2-Tuesday-NS</t>
  </si>
  <si>
    <t>2-Wednesday-AM</t>
  </si>
  <si>
    <t>2-Wednesday-PM</t>
  </si>
  <si>
    <t>2-Wednesday-NS</t>
  </si>
  <si>
    <t>2-Thursday-AM</t>
  </si>
  <si>
    <t>2-Thursday-PM</t>
  </si>
  <si>
    <t>2-Thursday-NS</t>
  </si>
  <si>
    <t>2-Friday-AM</t>
  </si>
  <si>
    <t>2-Friday-PM</t>
  </si>
  <si>
    <t>2-Friday-NS</t>
  </si>
  <si>
    <t>2-Saturday-AM</t>
  </si>
  <si>
    <t>2-Saturday-PM</t>
  </si>
  <si>
    <t>2-Saturday-NS</t>
  </si>
  <si>
    <t>2-Sunday-AM</t>
  </si>
  <si>
    <t>2-Sunday-PM</t>
  </si>
  <si>
    <t>2-Sunday-NS</t>
  </si>
  <si>
    <t>Historical target facility contains exactly two source weeks</t>
  </si>
  <si>
    <t>Supply exactly two complete, uniquely identified source weeks; no selection or averaging is performed.</t>
  </si>
  <si>
    <t>CategoryFortnightRoleDayShiftDistribution% must total 100% across all roles, weekdays and shifts in the fortnight.</t>
  </si>
  <si>
    <t>RoleDayHistoryDistribution% must total 100% for 1-Monday independently.</t>
  </si>
  <si>
    <t>RoleDayHistoryDistribution% must total 100% for 1-Tuesday independently.</t>
  </si>
  <si>
    <t>RoleDayHistoryDistribution% must total 100% for 1-Wednesday independently.</t>
  </si>
  <si>
    <t>RoleDayHistoryDistribution% must total 100% for 1-Thursday independently.</t>
  </si>
  <si>
    <t>RoleDayHistoryDistribution% must total 100% for 1-Friday independently.</t>
  </si>
  <si>
    <t>RoleDayHistoryDistribution% must total 100% for 1-Saturday independently.</t>
  </si>
  <si>
    <t>RoleDayHistoryDistribution% must total 100% for 1-Sunday independently.</t>
  </si>
  <si>
    <t>RoleDayHistoryDistribution% must total 100% for 2-Monday independently.</t>
  </si>
  <si>
    <t>RoleDayHistoryDistribution% must total 100% for 2-Tuesday independently.</t>
  </si>
  <si>
    <t>RoleDayHistoryDistribution% must total 100% for 2-Wednesday independently.</t>
  </si>
  <si>
    <t>RoleDayHistoryDistribution% must total 100% for 2-Thursday independently.</t>
  </si>
  <si>
    <t>RoleDayHistoryDistribution% must total 100% for 2-Friday independently.</t>
  </si>
  <si>
    <t>RoleDayHistoryDistribution% must total 100% for 2-Saturday independently.</t>
  </si>
  <si>
    <t>RoleDayHistoryDistribution% must total 100% for 2-Sunday independently.</t>
  </si>
  <si>
    <t>CategoryDayRoleShiftDistribution% must total 100% for 1-Monday independently.</t>
  </si>
  <si>
    <t>CategoryDayRoleShiftDistribution% must total 100% for 1-Tuesday independently.</t>
  </si>
  <si>
    <t>CategoryDayRoleShiftDistribution% must total 100% for 1-Wednesday independently.</t>
  </si>
  <si>
    <t>CategoryDayRoleShiftDistribution% must total 100% for 1-Thursday independently.</t>
  </si>
  <si>
    <t>CategoryDayRoleShiftDistribution% must total 100% for 1-Friday independently.</t>
  </si>
  <si>
    <t>CategoryDayRoleShiftDistribution% must total 100% for 1-Saturday independently.</t>
  </si>
  <si>
    <t>CategoryDayRoleShiftDistribution% must total 100% for 1-Sunday independently.</t>
  </si>
  <si>
    <t>CategoryDayRoleShiftDistribution% must total 100% for 2-Monday independently.</t>
  </si>
  <si>
    <t>CategoryDayRoleShiftDistribution% must total 100% for 2-Tuesday independently.</t>
  </si>
  <si>
    <t>CategoryDayRoleShiftDistribution% must total 100% for 2-Wednesday independently.</t>
  </si>
  <si>
    <t>CategoryDayRoleShiftDistribution% must total 100% for 2-Thursday independently.</t>
  </si>
  <si>
    <t>CategoryDayRoleShiftDistribution% must total 100% for 2-Friday independently.</t>
  </si>
  <si>
    <t>CategoryDayRoleShiftDistribution% must total 100% for 2-Saturday independently.</t>
  </si>
  <si>
    <t>CategoryDayRoleShiftDistribution% must total 100% for 2-Sunday independently.</t>
  </si>
  <si>
    <t>Role fortnight-day/week/period allocation reconciles</t>
  </si>
  <si>
    <t>Category fortnight-day/week/period allocation reconciles</t>
  </si>
  <si>
    <t>1-Monday: weighted day target, actual week and complete fortnight must reconcile.</t>
  </si>
  <si>
    <t>1-Tuesday: weighted day target, actual week and complete fortnight must reconcile.</t>
  </si>
  <si>
    <t>1-Wednesday: weighted day target, actual week and complete fortnight must reconcile.</t>
  </si>
  <si>
    <t>1-Thursday: weighted day target, actual week and complete fortnight must reconcile.</t>
  </si>
  <si>
    <t>1-Friday: weighted day target, actual week and complete fortnight must reconcile.</t>
  </si>
  <si>
    <t>1-Saturday: weighted day target, actual week and complete fortnight must reconcile.</t>
  </si>
  <si>
    <t>1-Sunday: weighted day target, actual week and complete fortnight must reconcile.</t>
  </si>
  <si>
    <t>2-Monday: weighted day target, actual week and complete fortnight must reconcile.</t>
  </si>
  <si>
    <t>2-Tuesday: weighted day target, actual week and complete fortnight must reconcile.</t>
  </si>
  <si>
    <t>2-Wednesday: weighted day target, actual week and complete fortnight must reconcile.</t>
  </si>
  <si>
    <t>2-Thursday: weighted day target, actual week and complete fortnight must reconcile.</t>
  </si>
  <si>
    <t>2-Friday: weighted day target, actual week and complete fortnight must reconcile.</t>
  </si>
  <si>
    <t>2-Saturday: weighted day target, actual week and complete fortnight must reconcile.</t>
  </si>
  <si>
    <t>2-Sunday: weighted day target, actual week and complete fortnight must reconcile.</t>
  </si>
  <si>
    <t>RN: sum of all 14 days of FTE x 7.6 x Direct Care % must equal original TargetMinutes hours per fortnight.</t>
  </si>
  <si>
    <t>ALL: sum of all 14 days of FTE x 7.6 x Direct Care % must equal original TargetMinutes hours per fortnight.</t>
  </si>
  <si>
    <t>Sum of all 14 days of FTE x 456 x Direct Care % must equal the fortnight category target.</t>
  </si>
  <si>
    <t>CategoryFortnightHistoricalProductiveHours</t>
  </si>
  <si>
    <t>CategoryFortnightRoleDayShiftDistribution%</t>
  </si>
  <si>
    <t>CategoryFortnightDayDistribution%</t>
  </si>
  <si>
    <t>Redistributed FTE preserves historical profile</t>
  </si>
  <si>
    <t>1-Monday / AM: PASS. Redistributed FTE must equal historical FTE times the same facility/category scalar across both weeks.</t>
  </si>
  <si>
    <t>1-Monday / PM: PASS. Redistributed FTE must equal historical FTE times the same facility/category scalar across both weeks.</t>
  </si>
  <si>
    <t>1-Monday / NS: PASS. Redistributed FTE must equal historical FTE times the same facility/category scalar across both weeks.</t>
  </si>
  <si>
    <t>1-Tuesday / AM: PASS. Redistributed FTE must equal historical FTE times the same facility/category scalar across both weeks.</t>
  </si>
  <si>
    <t>1-Tuesday / PM: PASS. Redistributed FTE must equal historical FTE times the same facility/category scalar across both weeks.</t>
  </si>
  <si>
    <t>1-Tuesday / NS: PASS. Redistributed FTE must equal historical FTE times the same facility/category scalar across both weeks.</t>
  </si>
  <si>
    <t>1-Wednesday / AM: PASS. Redistributed FTE must equal historical FTE times the same facility/category scalar across both weeks.</t>
  </si>
  <si>
    <t>1-Wednesday / PM: PASS. Redistributed FTE must equal historical FTE times the same facility/category scalar across both weeks.</t>
  </si>
  <si>
    <t>1-Wednesday / NS: PASS. Redistributed FTE must equal historical FTE times the same facility/category scalar across both weeks.</t>
  </si>
  <si>
    <t>1-Thursday / AM: PASS. Redistributed FTE must equal historical FTE times the same facility/category scalar across both weeks.</t>
  </si>
  <si>
    <t>1-Thursday / PM: PASS. Redistributed FTE must equal historical FTE times the same facility/category scalar across both weeks.</t>
  </si>
  <si>
    <t>1-Thursday / NS: PASS. Redistributed FTE must equal historical FTE times the same facility/category scalar across both weeks.</t>
  </si>
  <si>
    <t>1-Friday / AM: PASS. Redistributed FTE must equal historical FTE times the same facility/category scalar across both weeks.</t>
  </si>
  <si>
    <t>1-Friday / PM: PASS. Redistributed FTE must equal historical FTE times the same facility/category scalar across both weeks.</t>
  </si>
  <si>
    <t>1-Friday / NS: PASS. Redistributed FTE must equal historical FTE times the same facility/category scalar across both weeks.</t>
  </si>
  <si>
    <t>1-Saturday / AM: PASS. Redistributed FTE must equal historical FTE times the same facility/category scalar across both weeks.</t>
  </si>
  <si>
    <t>1-Saturday / PM: PASS. Redistributed FTE must equal historical FTE times the same facility/category scalar across both weeks.</t>
  </si>
  <si>
    <t>1-Saturday / NS: PASS. Redistributed FTE must equal historical FTE times the same facility/category scalar across both weeks.</t>
  </si>
  <si>
    <t>1-Sunday / AM: PASS. Redistributed FTE must equal historical FTE times the same facility/category scalar across both weeks.</t>
  </si>
  <si>
    <t>1-Sunday / PM: PASS. Redistributed FTE must equal historical FTE times the same facility/category scalar across both weeks.</t>
  </si>
  <si>
    <t>1-Sunday / NS: PASS. Redistributed FTE must equal historical FTE times the same facility/category scalar across both weeks.</t>
  </si>
  <si>
    <t>2-Monday / AM: PASS. Redistributed FTE must equal historical FTE times the same facility/category scalar across both weeks.</t>
  </si>
  <si>
    <t>2-Monday / PM: PASS. Redistributed FTE must equal historical FTE times the same facility/category scalar across both weeks.</t>
  </si>
  <si>
    <t>2-Monday / NS: PASS. Redistributed FTE must equal historical FTE times the same facility/category scalar across both weeks.</t>
  </si>
  <si>
    <t>2-Tuesday / AM: PASS. Redistributed FTE must equal historical FTE times the same facility/category scalar across both weeks.</t>
  </si>
  <si>
    <t>2-Tuesday / PM: PASS. Redistributed FTE must equal historical FTE times the same facility/category scalar across both weeks.</t>
  </si>
  <si>
    <t>2-Tuesday / NS: PASS. Redistributed FTE must equal historical FTE times the same facility/category scalar across both weeks.</t>
  </si>
  <si>
    <t>2-Wednesday / AM: PASS. Redistributed FTE must equal historical FTE times the same facility/category scalar across both weeks.</t>
  </si>
  <si>
    <t>2-Wednesday / PM: PASS. Redistributed FTE must equal historical FTE times the same facility/category scalar across both weeks.</t>
  </si>
  <si>
    <t>2-Wednesday / NS: PASS. Redistributed FTE must equal historical FTE times the same facility/category scalar across both weeks.</t>
  </si>
  <si>
    <t>2-Thursday / AM: PASS. Redistributed FTE must equal historical FTE times the same facility/category scalar across both weeks.</t>
  </si>
  <si>
    <t>2-Thursday / PM: PASS. Redistributed FTE must equal historical FTE times the same facility/category scalar across both weeks.</t>
  </si>
  <si>
    <t>2-Thursday / NS: PASS. Redistributed FTE must equal historical FTE times the same facility/category scalar across both weeks.</t>
  </si>
  <si>
    <t>2-Friday / AM: PASS. Redistributed FTE must equal historical FTE times the same facility/category scalar across both weeks.</t>
  </si>
  <si>
    <t>2-Friday / PM: PASS. Redistributed FTE must equal historical FTE times the same facility/category scalar across both weeks.</t>
  </si>
  <si>
    <t>2-Friday / NS: PASS. Redistributed FTE must equal historical FTE times the same facility/category scalar across both weeks.</t>
  </si>
  <si>
    <t>2-Saturday / AM: PASS. Redistributed FTE must equal historical FTE times the same facility/category scalar across both weeks.</t>
  </si>
  <si>
    <t>2-Saturday / PM: PASS. Redistributed FTE must equal historical FTE times the same facility/category scalar across both weeks.</t>
  </si>
  <si>
    <t>2-Saturday / NS: PASS. Redistributed FTE must equal historical FTE times the same facility/category scalar across both weeks.</t>
  </si>
  <si>
    <t>2-Sunday / AM: PASS. Redistributed FTE must equal historical FTE times the same facility/category scalar across both weeks.</t>
  </si>
  <si>
    <t>2-Sunday / PM: PASS. Redistributed FTE must equal historical FTE times the same facility/category scalar across both weeks.</t>
  </si>
  <si>
    <t>2-Sunday / NS: PASS. Redistributed FTE must equal historical FTE times the same facility/category scalar across both weeks.</t>
  </si>
  <si>
    <t>1-Monday / PM: PASS ZERO. Redistributed FTE must equal historical FTE times the same facility/category scalar across both weeks.</t>
  </si>
  <si>
    <t>1-Monday / NS: PASS ZERO. Redistributed FTE must equal historical FTE times the same facility/category scalar across both weeks.</t>
  </si>
  <si>
    <t>1-Tuesday / AM: PASS ZERO. Redistributed FTE must equal historical FTE times the same facility/category scalar across both weeks.</t>
  </si>
  <si>
    <t>1-Tuesday / PM: PASS ZERO. Redistributed FTE must equal historical FTE times the same facility/category scalar across both weeks.</t>
  </si>
  <si>
    <t>1-Tuesday / NS: PASS ZERO. Redistributed FTE must equal historical FTE times the same facility/category scalar across both weeks.</t>
  </si>
  <si>
    <t>1-Wednesday / PM: PASS ZERO. Redistributed FTE must equal historical FTE times the same facility/category scalar across both weeks.</t>
  </si>
  <si>
    <t>1-Wednesday / NS: PASS ZERO. Redistributed FTE must equal historical FTE times the same facility/category scalar across both weeks.</t>
  </si>
  <si>
    <t>1-Thursday / PM: PASS ZERO. Redistributed FTE must equal historical FTE times the same facility/category scalar across both weeks.</t>
  </si>
  <si>
    <t>1-Thursday / NS: PASS ZERO. Redistributed FTE must equal historical FTE times the same facility/category scalar across both weeks.</t>
  </si>
  <si>
    <t>1-Friday / PM: PASS ZERO. Redistributed FTE must equal historical FTE times the same facility/category scalar across both weeks.</t>
  </si>
  <si>
    <t>1-Friday / NS: PASS ZERO. Redistributed FTE must equal historical FTE times the same facility/category scalar across both weeks.</t>
  </si>
  <si>
    <t>1-Saturday / AM: PASS ZERO. Redistributed FTE must equal historical FTE times the same facility/category scalar across both weeks.</t>
  </si>
  <si>
    <t>1-Saturday / PM: PASS ZERO. Redistributed FTE must equal historical FTE times the same facility/category scalar across both weeks.</t>
  </si>
  <si>
    <t>1-Saturday / NS: PASS ZERO. Redistributed FTE must equal historical FTE times the same facility/category scalar across both weeks.</t>
  </si>
  <si>
    <t>1-Sunday / AM: PASS ZERO. Redistributed FTE must equal historical FTE times the same facility/category scalar across both weeks.</t>
  </si>
  <si>
    <t>1-Sunday / PM: PASS ZERO. Redistributed FTE must equal historical FTE times the same facility/category scalar across both weeks.</t>
  </si>
  <si>
    <t>1-Sunday / NS: PASS ZERO. Redistributed FTE must equal historical FTE times the same facility/category scalar across both weeks.</t>
  </si>
  <si>
    <t>2-Monday / PM: PASS ZERO. Redistributed FTE must equal historical FTE times the same facility/category scalar across both weeks.</t>
  </si>
  <si>
    <t>2-Monday / NS: PASS ZERO. Redistributed FTE must equal historical FTE times the same facility/category scalar across both weeks.</t>
  </si>
  <si>
    <t>2-Tuesday / PM: PASS ZERO. Redistributed FTE must equal historical FTE times the same facility/category scalar across both weeks.</t>
  </si>
  <si>
    <t>2-Tuesday / NS: PASS ZERO. Redistributed FTE must equal historical FTE times the same facility/category scalar across both weeks.</t>
  </si>
  <si>
    <t>2-Wednesday / AM: PASS ZERO. Redistributed FTE must equal historical FTE times the same facility/category scalar across both weeks.</t>
  </si>
  <si>
    <t>2-Wednesday / PM: PASS ZERO. Redistributed FTE must equal historical FTE times the same facility/category scalar across both weeks.</t>
  </si>
  <si>
    <t>2-Wednesday / NS: PASS ZERO. Redistributed FTE must equal historical FTE times the same facility/category scalar across both weeks.</t>
  </si>
  <si>
    <t>2-Thursday / PM: PASS ZERO. Redistributed FTE must equal historical FTE times the same facility/category scalar across both weeks.</t>
  </si>
  <si>
    <t>2-Thursday / NS: PASS ZERO. Redistributed FTE must equal historical FTE times the same facility/category scalar across both weeks.</t>
  </si>
  <si>
    <t>2-Friday / PM: PASS ZERO. Redistributed FTE must equal historical FTE times the same facility/category scalar across both weeks.</t>
  </si>
  <si>
    <t>2-Friday / NS: PASS ZERO. Redistributed FTE must equal historical FTE times the same facility/category scalar across both weeks.</t>
  </si>
  <si>
    <t>2-Saturday / PM: PASS ZERO. Redistributed FTE must equal historical FTE times the same facility/category scalar across both weeks.</t>
  </si>
  <si>
    <t>2-Saturday / NS: PASS ZERO. Redistributed FTE must equal historical FTE times the same facility/category scalar across both weeks.</t>
  </si>
  <si>
    <t>2-Sunday / PM: PASS ZERO. Redistributed FTE must equal historical FTE times the same facility/category scalar across both weeks.</t>
  </si>
  <si>
    <t>2-Sunday / NS: PASS ZERO. Redistributed FTE must equal historical FTE times the same facility/category scalar across both weeks.</t>
  </si>
  <si>
    <t>2-Saturday / AM: PASS ZERO. Redistributed FTE must equal historical FTE times the same facility/category scalar across both weeks.</t>
  </si>
  <si>
    <t>2-Sunday / AM: PASS ZERO. Redistributed FTE must equal historical FTE times the same facility/category scalar across both weeks.</t>
  </si>
  <si>
    <t>1-Wednesday / AM: PASS ZERO. Redistributed FTE must equal historical FTE times the same facility/category scalar across both weeks.</t>
  </si>
  <si>
    <t>2-Thursday / AM: PASS ZERO. Redistributed FTE must equal historical FTE times the same facility/category scalar across both weeks.</t>
  </si>
  <si>
    <t>2-Friday / AM: PASS ZERO. Redistributed FTE must equal historical FTE times the same facility/category scalar across both weeks.</t>
  </si>
  <si>
    <t>1-Friday / AM: PASS ZERO. Redistributed FTE must equal historical FTE times the same facility/category scalar across both weeks.</t>
  </si>
  <si>
    <t>2-Monday / AM: PASS ZERO. Redistributed FTE must equal historical FTE times the same facility/category scalar across both weeks.</t>
  </si>
  <si>
    <t>ProfileHistoricalProductiveHours</t>
  </si>
  <si>
    <t>RedistributionMatchCount</t>
  </si>
  <si>
    <t>RedistributedRosterFTE</t>
  </si>
  <si>
    <t>ExpectedRedistributionFactor</t>
  </si>
  <si>
    <t>RedistributionFactor</t>
  </si>
  <si>
    <t>ProfileVarianceFTE</t>
  </si>
  <si>
    <t>ProfileAlignmentStatus</t>
  </si>
  <si>
    <t>PASS ZERO</t>
  </si>
  <si>
    <t>Week 1 — Master</t>
  </si>
  <si>
    <t>Week 1 — Redistributed</t>
  </si>
  <si>
    <t>Week 2 — Master</t>
  </si>
  <si>
    <t>Week 2 — Redistributed</t>
  </si>
  <si>
    <t>Alignment Summary</t>
  </si>
  <si>
    <t>Result</t>
  </si>
  <si>
    <t>Facility / Role / Shift</t>
  </si>
  <si>
    <t>Expected factor</t>
  </si>
  <si>
    <t>Expected min = max</t>
  </si>
  <si>
    <t>Week 1 ratio</t>
  </si>
  <si>
    <t>Week 2 ratio</t>
  </si>
  <si>
    <t>Max |ProfileVarianceFTE|</t>
  </si>
  <si>
    <t>Overall alignment</t>
  </si>
  <si>
    <t>ExpectedFactor</t>
  </si>
  <si>
    <t>AbsVarianceFTE</t>
  </si>
  <si>
    <t>CoverageOK</t>
  </si>
  <si>
    <t>CellOK</t>
  </si>
  <si>
    <t>AlignmentOK</t>
  </si>
  <si>
    <t>MatchOK</t>
  </si>
  <si>
    <t>RowCount</t>
  </si>
  <si>
    <t>Master</t>
  </si>
  <si>
    <t>Redistributed</t>
  </si>
  <si>
    <t>Values</t>
  </si>
  <si>
    <t>1 Total</t>
  </si>
  <si>
    <t>2 Total</t>
  </si>
  <si>
    <t>3 Total</t>
  </si>
  <si>
    <t>4 Total</t>
  </si>
  <si>
    <t>5 Total</t>
  </si>
  <si>
    <t>6 Total</t>
  </si>
  <si>
    <t>7 Total</t>
  </si>
  <si>
    <t>Native slicers: choose one Facility, Role and Shift; the chart and alignment checks update together.</t>
  </si>
  <si>
    <t>ASSISTANT IN NURSING</t>
  </si>
  <si>
    <t>CARE SERVICES MANAGER</t>
  </si>
  <si>
    <t>CLINICAL CARE COORDINATOR &amp; MANAGER</t>
  </si>
  <si>
    <t>ENROLLED NURSE</t>
  </si>
  <si>
    <t>REGISTERED NURSE</t>
  </si>
  <si>
    <t>RESIDENTIAL SERVICES MANAGER</t>
  </si>
  <si>
    <t>WELLBEING &amp; CARE SUPPORT OFFICER</t>
  </si>
  <si>
    <t>RoleDayShiftDistribution% must total 100% for role ASSISTANT IN NURSING on 1-Monday independently.</t>
  </si>
  <si>
    <t>RoleDayShiftDistribution% must total 100% for role CARE SERVICES MANAGER on 1-Monday independently.</t>
  </si>
  <si>
    <t>RoleDayShiftDistribution% must total 100% for role CLINICAL CARE COORDINATOR &amp; MANAGER on 1-Monday independently.</t>
  </si>
  <si>
    <t>RoleDayShiftDistribution% must total 100% for role ENROLLED NURSE on 1-Monday independently.</t>
  </si>
  <si>
    <t>RoleDayShiftDistribution% must total 100% for role ASSISTANT IN NURSING on 1-Tuesday independently.</t>
  </si>
  <si>
    <t>RoleDayShiftDistribution% must total 100% for role CARE SERVICES MANAGER on 1-Tuesday independently.</t>
  </si>
  <si>
    <t>RoleDayShiftDistribution% must total 100% for role ENROLLED NURSE on 1-Tuesday independently.</t>
  </si>
  <si>
    <t>RoleDayShiftDistribution% must total 100% for role ASSISTANT IN NURSING on 1-Wednesday independently.</t>
  </si>
  <si>
    <t>RoleDayShiftDistribution% must total 100% for role CARE SERVICES MANAGER on 1-Wednesday independently.</t>
  </si>
  <si>
    <t>RoleDayShiftDistribution% must total 100% for role CLINICAL CARE COORDINATOR &amp; MANAGER on 1-Wednesday independently.</t>
  </si>
  <si>
    <t>RoleDayShiftDistribution% must total 100% for role ENROLLED NURSE on 1-Wednesday independently.</t>
  </si>
  <si>
    <t>RoleDayShiftDistribution% must total 100% for role ASSISTANT IN NURSING on 1-Thursday independently.</t>
  </si>
  <si>
    <t>RoleDayShiftDistribution% must total 100% for role CARE SERVICES MANAGER on 1-Thursday independently.</t>
  </si>
  <si>
    <t>RoleDayShiftDistribution% must total 100% for role CLINICAL CARE COORDINATOR &amp; MANAGER on 1-Thursday independently.</t>
  </si>
  <si>
    <t>RoleDayShiftDistribution% must total 100% for role ENROLLED NURSE on 1-Thursday independently.</t>
  </si>
  <si>
    <t>RoleDayShiftDistribution% must total 100% for role ASSISTANT IN NURSING on 1-Friday independently.</t>
  </si>
  <si>
    <t>RoleDayShiftDistribution% must total 100% for role CARE SERVICES MANAGER on 1-Friday independently.</t>
  </si>
  <si>
    <t>RoleDayShiftDistribution% must total 100% for role CLINICAL CARE COORDINATOR &amp; MANAGER on 1-Friday independently.</t>
  </si>
  <si>
    <t>RoleDayShiftDistribution% must total 100% for role ENROLLED NURSE on 1-Friday independently.</t>
  </si>
  <si>
    <t>RoleDayShiftDistribution% must total 100% for role ASSISTANT IN NURSING on 1-Saturday independently.</t>
  </si>
  <si>
    <t>RoleDayShiftDistribution% must total 100% for role ENROLLED NURSE on 1-Saturday independently.</t>
  </si>
  <si>
    <t>RoleDayShiftDistribution% must total 100% for role ASSISTANT IN NURSING on 1-Sunday independently.</t>
  </si>
  <si>
    <t>RoleDayShiftDistribution% must total 100% for role ENROLLED NURSE on 1-Sunday independently.</t>
  </si>
  <si>
    <t>RoleDayShiftDistribution% must total 100% for role ASSISTANT IN NURSING on 2-Monday independently.</t>
  </si>
  <si>
    <t>RoleDayShiftDistribution% must total 100% for role CARE SERVICES MANAGER on 2-Monday independently.</t>
  </si>
  <si>
    <t>RoleDayShiftDistribution% must total 100% for role CLINICAL CARE COORDINATOR &amp; MANAGER on 2-Monday independently.</t>
  </si>
  <si>
    <t>RoleDayShiftDistribution% must total 100% for role ENROLLED NURSE on 2-Monday independently.</t>
  </si>
  <si>
    <t>RoleDayShiftDistribution% must total 100% for role ASSISTANT IN NURSING on 2-Tuesday independently.</t>
  </si>
  <si>
    <t>RoleDayShiftDistribution% must total 100% for role CARE SERVICES MANAGER on 2-Tuesday independently.</t>
  </si>
  <si>
    <t>RoleDayShiftDistribution% must total 100% for role CLINICAL CARE COORDINATOR &amp; MANAGER on 2-Tuesday independently.</t>
  </si>
  <si>
    <t>RoleDayShiftDistribution% must total 100% for role ENROLLED NURSE on 2-Tuesday independently.</t>
  </si>
  <si>
    <t>RoleDayShiftDistribution% must total 100% for role ASSISTANT IN NURSING on 2-Wednesday independently.</t>
  </si>
  <si>
    <t>RoleDayShiftDistribution% must total 100% for role CARE SERVICES MANAGER on 2-Wednesday independently.</t>
  </si>
  <si>
    <t>RoleDayShiftDistribution% must total 100% for role ENROLLED NURSE on 2-Wednesday independently.</t>
  </si>
  <si>
    <t>RoleDayShiftDistribution% must total 100% for role ASSISTANT IN NURSING on 2-Thursday independently.</t>
  </si>
  <si>
    <t>RoleDayShiftDistribution% must total 100% for role CARE SERVICES MANAGER on 2-Thursday independently.</t>
  </si>
  <si>
    <t>RoleDayShiftDistribution% must total 100% for role CLINICAL CARE COORDINATOR &amp; MANAGER on 2-Thursday independently.</t>
  </si>
  <si>
    <t>RoleDayShiftDistribution% must total 100% for role ENROLLED NURSE on 2-Thursday independently.</t>
  </si>
  <si>
    <t>RoleDayShiftDistribution% must total 100% for role ASSISTANT IN NURSING on 2-Friday independently.</t>
  </si>
  <si>
    <t>RoleDayShiftDistribution% must total 100% for role CARE SERVICES MANAGER on 2-Friday independently.</t>
  </si>
  <si>
    <t>RoleDayShiftDistribution% must total 100% for role CLINICAL CARE COORDINATOR &amp; MANAGER on 2-Friday independently.</t>
  </si>
  <si>
    <t>RoleDayShiftDistribution% must total 100% for role ENROLLED NURSE on 2-Friday independently.</t>
  </si>
  <si>
    <t>RoleDayShiftDistribution% must total 100% for role ASSISTANT IN NURSING on 2-Saturday independently.</t>
  </si>
  <si>
    <t>RoleDayShiftDistribution% must total 100% for role CLINICAL CARE COORDINATOR &amp; MANAGER on 2-Saturday independently.</t>
  </si>
  <si>
    <t>RoleDayShiftDistribution% must total 100% for role ASSISTANT IN NURSING on 2-Sunday independently.</t>
  </si>
  <si>
    <t>RoleDayShiftDistribution% must total 100% for role CLINICAL CARE COORDINATOR &amp; MANAGER on 2-Sunday independently.</t>
  </si>
  <si>
    <t>RoleDayShiftDistribution% must total 100% for role ENROLLED NURSE on 2-Saturday independently.</t>
  </si>
  <si>
    <t>RoleDayShiftDistribution% must total 100% for role ENROLLED NURSE on 2-Sunday independently.</t>
  </si>
  <si>
    <t>RoleDayShiftDistribution% must total 100% for role REGISTERED NURSE on 1-Monday independently.</t>
  </si>
  <si>
    <t>RoleDayShiftDistribution% must total 100% for role REGISTERED NURSE on 1-Tuesday independently.</t>
  </si>
  <si>
    <t>RoleDayShiftDistribution% must total 100% for role REGISTERED NURSE on 1-Wednesday independently.</t>
  </si>
  <si>
    <t>RoleDayShiftDistribution% must total 100% for role REGISTERED NURSE on 1-Thursday independently.</t>
  </si>
  <si>
    <t>RoleDayShiftDistribution% must total 100% for role REGISTERED NURSE on 1-Friday independently.</t>
  </si>
  <si>
    <t>RoleDayShiftDistribution% must total 100% for role REGISTERED NURSE on 1-Saturday independently.</t>
  </si>
  <si>
    <t>RoleDayShiftDistribution% must total 100% for role REGISTERED NURSE on 1-Sunday independently.</t>
  </si>
  <si>
    <t>RoleDayShiftDistribution% must total 100% for role REGISTERED NURSE on 2-Monday independently.</t>
  </si>
  <si>
    <t>RoleDayShiftDistribution% must total 100% for role REGISTERED NURSE on 2-Tuesday independently.</t>
  </si>
  <si>
    <t>RoleDayShiftDistribution% must total 100% for role REGISTERED NURSE on 2-Wednesday independently.</t>
  </si>
  <si>
    <t>RoleDayShiftDistribution% must total 100% for role REGISTERED NURSE on 2-Thursday independently.</t>
  </si>
  <si>
    <t>RoleDayShiftDistribution% must total 100% for role REGISTERED NURSE on 2-Friday independently.</t>
  </si>
  <si>
    <t>RoleDayShiftDistribution% must total 100% for role REGISTERED NURSE on 2-Saturday independently.</t>
  </si>
  <si>
    <t>RoleDayShiftDistribution% must total 100% for role REGISTERED NURSE on 2-Sunday independently.</t>
  </si>
  <si>
    <t>RoleDayShiftDistribution% must total 100% for role RESIDENTIAL SERVICES MANAGER on 1-Monday independently.</t>
  </si>
  <si>
    <t>RoleDayShiftDistribution% must total 100% for role RESIDENTIAL SERVICES MANAGER on 1-Tuesday independently.</t>
  </si>
  <si>
    <t>RoleDayShiftDistribution% must total 100% for role RESIDENTIAL SERVICES MANAGER on 1-Wednesday independently.</t>
  </si>
  <si>
    <t>RoleDayShiftDistribution% must total 100% for role RESIDENTIAL SERVICES MANAGER on 1-Thursday independently.</t>
  </si>
  <si>
    <t>RoleDayShiftDistribution% must total 100% for role RESIDENTIAL SERVICES MANAGER on 1-Friday independently.</t>
  </si>
  <si>
    <t>RoleDayShiftDistribution% must total 100% for role RESIDENTIAL SERVICES MANAGER on 2-Monday independently.</t>
  </si>
  <si>
    <t>RoleDayShiftDistribution% must total 100% for role RESIDENTIAL SERVICES MANAGER on 2-Tuesday independently.</t>
  </si>
  <si>
    <t>RoleDayShiftDistribution% must total 100% for role RESIDENTIAL SERVICES MANAGER on 2-Wednesday independently.</t>
  </si>
  <si>
    <t>RoleDayShiftDistribution% must total 100% for role RESIDENTIAL SERVICES MANAGER on 2-Thursday independently.</t>
  </si>
  <si>
    <t>RoleDayShiftDistribution% must total 100% for role RESIDENTIAL SERVICES MANAGER on 2-Friday independently.</t>
  </si>
  <si>
    <t>RoleDayShiftDistribution% must total 100% for role WELLBEING &amp; CARE SUPPORT OFFICER on 1-Monday independently.</t>
  </si>
  <si>
    <t>RoleDayShiftDistribution% must total 100% for role WELLBEING &amp; CARE SUPPORT OFFICER on 1-Tuesday independently.</t>
  </si>
  <si>
    <t>RoleDayShiftDistribution% must total 100% for role WELLBEING &amp; CARE SUPPORT OFFICER on 1-Wednesday independently.</t>
  </si>
  <si>
    <t>RoleDayShiftDistribution% must total 100% for role WELLBEING &amp; CARE SUPPORT OFFICER on 1-Thursday independently.</t>
  </si>
  <si>
    <t>RoleDayShiftDistribution% must total 100% for role WELLBEING &amp; CARE SUPPORT OFFICER on 1-Friday independently.</t>
  </si>
  <si>
    <t>RoleDayShiftDistribution% must total 100% for role WELLBEING &amp; CARE SUPPORT OFFICER on 1-Saturday independently.</t>
  </si>
  <si>
    <t>RoleDayShiftDistribution% must total 100% for role WELLBEING &amp; CARE SUPPORT OFFICER on 1-Sunday independently.</t>
  </si>
  <si>
    <t>RoleDayShiftDistribution% must total 100% for role WELLBEING &amp; CARE SUPPORT OFFICER on 2-Monday independently.</t>
  </si>
  <si>
    <t>RoleDayShiftDistribution% must total 100% for role WELLBEING &amp; CARE SUPPORT OFFICER on 2-Tuesday independently.</t>
  </si>
  <si>
    <t>RoleDayShiftDistribution% must total 100% for role WELLBEING &amp; CARE SUPPORT OFFICER on 2-Wednesday independently.</t>
  </si>
  <si>
    <t>RoleDayShiftDistribution% must total 100% for role WELLBEING &amp; CARE SUPPORT OFFICER on 2-Thursday independently.</t>
  </si>
  <si>
    <t>RoleDayShiftDistribution% must total 100% for role WELLBEING &amp; CARE SUPPORT OFFICER on 2-Friday independently.</t>
  </si>
  <si>
    <t>RoleDayShiftDistribution% must total 100% for role WELLBEING &amp; CARE SUPPORT OFFICER on 2-Saturday independently.</t>
  </si>
  <si>
    <t>RoleDayShiftDistribution% must total 100% for role WELLBEING &amp; CARE SUPPORT OFFICER on 2-Sunday independently.</t>
  </si>
  <si>
    <t>RoleDayShiftDistribution% must total 100% for role CLINICAL CARE COORDINATOR &amp; MANAGER on 1-Tuesday independently.</t>
  </si>
  <si>
    <t>RoleDayShiftDistribution% must total 100% for role CLINICAL CARE COORDINATOR &amp; MANAGER on 2-Wednesday independently.</t>
  </si>
  <si>
    <t>(All)</t>
  </si>
  <si>
    <t>Distribution</t>
  </si>
  <si>
    <t>MasterRosterRole</t>
  </si>
  <si>
    <t>MasterRosterRowCount</t>
  </si>
  <si>
    <t>FacilityCount</t>
  </si>
  <si>
    <t>Facilities</t>
  </si>
  <si>
    <t>BD, JE, NR, TE</t>
  </si>
  <si>
    <t>BD, TE</t>
  </si>
  <si>
    <t>Asst in Nursing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</si>
</sst>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F400]h:mm:ss\ AM/PM"/>
    <numFmt numFmtId="167" formatCode="0.00_ ;[Red]\-0.00\ "/>
    <numFmt numFmtId="168" formatCode="0.000000"/>
    <numFmt numFmtId="169" formatCode="0.000000000000"/>
  </numFmts>
  <fonts count="28" x14ac:knownFonts="1">
    <font>
      <sz val="11"/>
      <color theme="1"/>
      <name val="Calibri"/>
      <family val="2"/>
      <scheme val="minor"/>
    </font>
    <font>
      <sz val="11"/>
      <color theme="1"/>
      <name val="Calibri"/>
      <family val="2"/>
      <scheme val="minor"/>
    </font>
    <font>
      <sz val="11"/>
      <color rgb="FFFF0000"/>
      <name val="Calibri"/>
      <family val="2"/>
      <scheme val="minor"/>
    </font>
    <font>
      <u/>
      <sz val="11"/>
      <color theme="10"/>
      <name val="Calibri"/>
      <family val="2"/>
      <scheme val="minor"/>
    </font>
    <font>
      <b/>
      <i/>
      <sz val="11"/>
      <color theme="1"/>
      <name val="Calibri"/>
      <family val="2"/>
      <scheme val="minor"/>
    </font>
    <font>
      <b/>
      <sz val="11"/>
      <color theme="0"/>
      <name val="Calibri"/>
      <family val="2"/>
      <scheme val="minor"/>
    </font>
    <font>
      <sz val="11"/>
      <color theme="9" tint="-0.249977111117893"/>
      <name val="Calibri"/>
      <family val="2"/>
      <scheme val="minor"/>
    </font>
    <font>
      <b/>
      <i/>
      <sz val="11"/>
      <color theme="9" tint="-0.249977111117893"/>
      <name val="Calibri"/>
      <family val="2"/>
      <scheme val="minor"/>
    </font>
    <font>
      <sz val="9"/>
      <color indexed="81"/>
      <name val="Tahoma"/>
      <family val="2"/>
    </font>
    <font>
      <b/>
      <sz val="9"/>
      <color indexed="81"/>
      <name val="Tahoma"/>
      <family val="2"/>
    </font>
    <font>
      <sz val="8"/>
      <name val="Calibri"/>
      <family val="2"/>
      <scheme val="minor"/>
    </font>
    <font>
      <b/>
      <sz val="14"/>
      <color rgb="FFFFFFFF"/>
      <name val="Calibri"/>
      <family val="2"/>
    </font>
    <font>
      <b/>
      <sz val="11"/>
      <color rgb="FFFFFFFF"/>
      <name val="Calibri"/>
      <family val="2"/>
    </font>
    <font>
      <b/>
      <sz val="11"/>
      <color theme="1"/>
      <name val="Calibri"/>
      <family val="2"/>
      <scheme val="minor"/>
    </font>
    <font>
      <b/>
      <sz val="15"/>
      <color rgb="FFFFFFFF"/>
      <name val="Calibri"/>
      <family val="2"/>
      <scheme val="minor"/>
    </font>
    <font>
      <b/>
      <sz val="11"/>
      <color rgb="FF1F1F1F"/>
      <name val="Calibri"/>
      <family val="2"/>
      <scheme val="minor"/>
    </font>
    <font>
      <i/>
      <sz val="10"/>
      <color rgb="FF595959"/>
      <name val="Calibri"/>
      <family val="2"/>
      <scheme val="minor"/>
    </font>
    <font>
      <sz val="11"/>
      <color theme="1"/>
      <name val="Calibri"/>
      <family val="2"/>
      <scheme val="minor"/>
    </font>
    <font>
      <sz val="10"/>
      <color theme="1"/>
      <name val="Calibri"/>
      <family val="2"/>
      <scheme val="minor"/>
    </font>
    <font>
      <b/>
      <sz val="18"/>
      <color rgb="FFFFFFFF"/>
      <name val="Calibri"/>
      <family val="2"/>
      <scheme val="minor"/>
    </font>
    <font>
      <i/>
      <sz val="10"/>
      <color rgb="FF44546A"/>
      <name val="Calibri"/>
      <family val="2"/>
      <scheme val="minor"/>
    </font>
    <font>
      <b/>
      <sz val="11"/>
      <color rgb="FF0070C0"/>
      <name val="Calibri"/>
      <family val="2"/>
      <scheme val="minor"/>
    </font>
    <font>
      <b/>
      <sz val="11"/>
      <color rgb="FFFFFFFF"/>
      <name val="Calibri"/>
      <family val="2"/>
    </font>
    <font>
      <b/>
      <sz val="11"/>
      <color rgb="FFFFFFFF"/>
      <name val="Calibri"/>
      <family val="2"/>
      <scheme val="minor"/>
    </font>
    <font>
      <b/>
      <sz val="11"/>
      <color rgb="FF006100"/>
      <name val="Calibri"/>
      <family val="2"/>
      <scheme val="minor"/>
    </font>
    <font>
      <i/>
      <sz val="11"/>
      <color theme="1"/>
      <name val="Calibri"/>
      <family val="2"/>
      <scheme val="minor"/>
    </font>
    <font>
      <b/>
      <sz val="14"/>
      <color rgb="FFFFFFFF"/>
      <name val="Calibri"/>
      <family val="2"/>
      <scheme val="minor"/>
    </font>
    <font>
      <sz val="11"/>
      <color rgb="FF0070C0"/>
      <name val="Calibri"/>
      <family val="2"/>
      <scheme val="minor"/>
    </font>
  </fonts>
  <fills count="16">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
      <patternFill patternType="solid">
        <fgColor theme="4"/>
        <bgColor theme="4"/>
      </patternFill>
    </fill>
    <fill>
      <patternFill patternType="solid">
        <fgColor theme="9" tint="-0.249977111117893"/>
        <bgColor indexed="64"/>
      </patternFill>
    </fill>
    <fill>
      <patternFill patternType="solid">
        <fgColor rgb="FF1F4E78"/>
        <bgColor indexed="64"/>
      </patternFill>
    </fill>
    <fill>
      <patternFill patternType="solid">
        <fgColor rgb="FF4472C4"/>
        <bgColor indexed="64"/>
      </patternFill>
    </fill>
    <fill>
      <patternFill patternType="solid">
        <fgColor rgb="FFD9EAF7"/>
        <bgColor indexed="64"/>
      </patternFill>
    </fill>
    <fill>
      <patternFill patternType="solid">
        <fgColor rgb="FFFFF2CC"/>
        <bgColor indexed="64"/>
      </patternFill>
    </fill>
    <fill>
      <patternFill patternType="solid">
        <fgColor rgb="FFFFFFFF"/>
        <bgColor indexed="64"/>
      </patternFill>
    </fill>
    <fill>
      <patternFill patternType="solid">
        <fgColor rgb="FF1D4E78"/>
        <bgColor indexed="64"/>
      </patternFill>
    </fill>
    <fill>
      <patternFill patternType="solid">
        <fgColor rgb="FFE2F0D9"/>
        <bgColor indexed="64"/>
      </patternFill>
    </fill>
    <fill>
      <patternFill patternType="solid">
        <fgColor rgb="FFE2E3E5"/>
        <bgColor indexed="64"/>
      </patternFill>
    </fill>
    <fill>
      <patternFill patternType="solid">
        <fgColor rgb="FF1D2330"/>
        <bgColor indexed="64"/>
      </patternFill>
    </fill>
    <fill>
      <patternFill patternType="solid">
        <fgColor rgb="FFD9EAD3"/>
        <bgColor indexed="64"/>
      </patternFill>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medium">
        <color rgb="FF000000"/>
      </left>
      <right style="medium">
        <color rgb="FF000000"/>
      </right>
      <top style="medium">
        <color rgb="FF000000"/>
      </top>
      <bottom style="medium">
        <color rgb="FF000000"/>
      </bottom>
      <diagonal/>
    </border>
    <border>
      <left/>
      <right/>
      <top/>
      <bottom style="thin">
        <color rgb="FF5B9BD5"/>
      </bottom>
      <diagonal/>
    </border>
    <border>
      <left style="medium">
        <color rgb="FF5B9BD5"/>
      </left>
      <right style="medium">
        <color rgb="FF5B9BD5"/>
      </right>
      <top style="medium">
        <color rgb="FF5B9BD5"/>
      </top>
      <bottom style="medium">
        <color rgb="FF5B9BD5"/>
      </bottom>
      <diagonal/>
    </border>
  </borders>
  <cellStyleXfs count="3">
    <xf numFmtId="0" fontId="0" fillId="0" borderId="0"/>
    <xf numFmtId="9" fontId="1" fillId="0" borderId="0" applyFont="0" applyFill="0" applyBorder="0" applyAlignment="0" applyProtection="0"/>
    <xf numFmtId="0" fontId="3" fillId="0" borderId="0" applyNumberFormat="0" applyFill="0" applyBorder="0" applyAlignment="0" applyProtection="0"/>
  </cellStyleXfs>
  <cellXfs count="64">
    <xf numFmtId="0" fontId="0" fillId="0" borderId="0" xfId="0"/>
    <xf numFmtId="0" fontId="0" fillId="2" borderId="1" xfId="0" applyFill="1" applyBorder="1"/>
    <xf numFmtId="9" fontId="0" fillId="0" borderId="0" xfId="1" applyFont="1"/>
    <xf numFmtId="0" fontId="0" fillId="0" borderId="1" xfId="0" applyBorder="1"/>
    <xf numFmtId="164" fontId="0" fillId="0" borderId="0" xfId="0" applyNumberFormat="1"/>
    <xf numFmtId="1" fontId="0" fillId="0" borderId="0" xfId="0" applyNumberFormat="1"/>
    <xf numFmtId="0" fontId="0" fillId="3" borderId="0" xfId="0" applyFill="1"/>
    <xf numFmtId="0" fontId="2" fillId="3" borderId="0" xfId="0" applyFont="1" applyFill="1"/>
    <xf numFmtId="20" fontId="0" fillId="0" borderId="0" xfId="0" quotePrefix="1" applyNumberFormat="1"/>
    <xf numFmtId="0" fontId="3" fillId="0" borderId="0" xfId="2"/>
    <xf numFmtId="164" fontId="4" fillId="0" borderId="0" xfId="0" applyNumberFormat="1" applyFont="1"/>
    <xf numFmtId="0" fontId="5" fillId="4" borderId="1" xfId="0" applyFont="1" applyFill="1" applyBorder="1"/>
    <xf numFmtId="0" fontId="5" fillId="4" borderId="2" xfId="0" applyFont="1" applyFill="1" applyBorder="1"/>
    <xf numFmtId="0" fontId="5" fillId="4" borderId="3" xfId="0" applyFont="1" applyFill="1" applyBorder="1"/>
    <xf numFmtId="0" fontId="5" fillId="4" borderId="0" xfId="0" applyFont="1" applyFill="1"/>
    <xf numFmtId="164" fontId="6" fillId="0" borderId="0" xfId="0" applyNumberFormat="1" applyFont="1"/>
    <xf numFmtId="164" fontId="7" fillId="0" borderId="0" xfId="0" applyNumberFormat="1" applyFont="1"/>
    <xf numFmtId="18" fontId="0" fillId="0" borderId="0" xfId="0" applyNumberFormat="1"/>
    <xf numFmtId="165" fontId="0" fillId="0" borderId="0" xfId="1" applyNumberFormat="1" applyFont="1"/>
    <xf numFmtId="166" fontId="0" fillId="0" borderId="0" xfId="0" applyNumberFormat="1"/>
    <xf numFmtId="167" fontId="0" fillId="0" borderId="0" xfId="0" applyNumberFormat="1"/>
    <xf numFmtId="2" fontId="0" fillId="5" borderId="4" xfId="0" applyNumberFormat="1" applyFill="1" applyBorder="1"/>
    <xf numFmtId="0" fontId="12" fillId="7" borderId="0" xfId="0" applyFont="1" applyFill="1" applyAlignment="1">
      <alignment horizontal="left"/>
    </xf>
    <xf numFmtId="9" fontId="0" fillId="0" borderId="0" xfId="0" applyNumberFormat="1" applyAlignment="1">
      <alignment horizontal="right"/>
    </xf>
    <xf numFmtId="16" fontId="0" fillId="0" borderId="0" xfId="0" applyNumberFormat="1"/>
    <xf numFmtId="4" fontId="0" fillId="0" borderId="0" xfId="0" applyNumberFormat="1"/>
    <xf numFmtId="2" fontId="0" fillId="0" borderId="0" xfId="0" applyNumberFormat="1"/>
    <xf numFmtId="3" fontId="0" fillId="0" borderId="0" xfId="0" applyNumberFormat="1"/>
    <xf numFmtId="0" fontId="18" fillId="0" borderId="0" xfId="0" pivotButton="1" applyFont="1"/>
    <xf numFmtId="0" fontId="18" fillId="0" borderId="0" xfId="0" applyFont="1"/>
    <xf numFmtId="2" fontId="18" fillId="0" borderId="0" xfId="0" applyNumberFormat="1" applyFont="1"/>
    <xf numFmtId="3" fontId="18" fillId="0" borderId="0" xfId="0" applyNumberFormat="1" applyFont="1"/>
    <xf numFmtId="0" fontId="13" fillId="8" borderId="0" xfId="0" applyFont="1" applyFill="1"/>
    <xf numFmtId="0" fontId="15" fillId="8" borderId="5" xfId="0" applyFont="1" applyFill="1" applyBorder="1" applyAlignment="1">
      <alignment horizontal="left"/>
    </xf>
    <xf numFmtId="0" fontId="21" fillId="10" borderId="6" xfId="0" applyFont="1" applyFill="1" applyBorder="1" applyAlignment="1">
      <alignment horizontal="center"/>
    </xf>
    <xf numFmtId="0" fontId="0" fillId="0" borderId="2" xfId="0" applyBorder="1"/>
    <xf numFmtId="0" fontId="0" fillId="0" borderId="3" xfId="0" applyBorder="1"/>
    <xf numFmtId="167" fontId="0" fillId="0" borderId="2" xfId="0" applyNumberFormat="1" applyBorder="1"/>
    <xf numFmtId="0" fontId="22" fillId="7" borderId="0" xfId="0" applyFont="1" applyFill="1" applyAlignment="1">
      <alignment horizontal="center"/>
    </xf>
    <xf numFmtId="0" fontId="0" fillId="0" borderId="0" xfId="0" applyAlignment="1">
      <alignment horizontal="center"/>
    </xf>
    <xf numFmtId="0" fontId="0" fillId="0" borderId="0" xfId="0" applyAlignment="1">
      <alignment horizontal="center" wrapText="1"/>
    </xf>
    <xf numFmtId="0" fontId="22" fillId="7" borderId="0" xfId="0" applyFont="1" applyFill="1" applyAlignment="1">
      <alignment horizontal="left"/>
    </xf>
    <xf numFmtId="0" fontId="0" fillId="0" borderId="0" xfId="0" applyAlignment="1">
      <alignment wrapText="1"/>
    </xf>
    <xf numFmtId="0" fontId="0" fillId="0" borderId="0" xfId="0" pivotButton="1"/>
    <xf numFmtId="0" fontId="23" fillId="13" borderId="0" xfId="0" applyFont="1" applyFill="1"/>
    <xf numFmtId="1" fontId="23" fillId="13" borderId="0" xfId="0" applyNumberFormat="1" applyFont="1" applyFill="1"/>
    <xf numFmtId="0" fontId="23" fillId="14" borderId="0" xfId="0" applyFont="1" applyFill="1"/>
    <xf numFmtId="0" fontId="13" fillId="0" borderId="0" xfId="0" applyFont="1"/>
    <xf numFmtId="168" fontId="0" fillId="0" borderId="0" xfId="0" applyNumberFormat="1"/>
    <xf numFmtId="169" fontId="0" fillId="0" borderId="0" xfId="0" applyNumberFormat="1"/>
    <xf numFmtId="0" fontId="27" fillId="15" borderId="0" xfId="0" applyFont="1" applyFill="1"/>
    <xf numFmtId="0" fontId="11" fillId="6" borderId="0" xfId="0" applyFont="1" applyFill="1" applyAlignment="1">
      <alignment horizontal="center"/>
    </xf>
    <xf numFmtId="0" fontId="14" fillId="6" borderId="0" xfId="0" applyFont="1" applyFill="1" applyAlignment="1">
      <alignment horizontal="center"/>
    </xf>
    <xf numFmtId="0" fontId="15" fillId="8" borderId="0" xfId="0" applyFont="1" applyFill="1"/>
    <xf numFmtId="0" fontId="16" fillId="9" borderId="0" xfId="0" applyFont="1" applyFill="1" applyAlignment="1">
      <alignment horizontal="left" vertical="center" wrapText="1"/>
    </xf>
    <xf numFmtId="0" fontId="19" fillId="6" borderId="0" xfId="0" applyFont="1" applyFill="1"/>
    <xf numFmtId="0" fontId="17" fillId="6" borderId="0" xfId="0" applyFont="1" applyFill="1"/>
    <xf numFmtId="0" fontId="20" fillId="0" borderId="0" xfId="0" applyFont="1"/>
    <xf numFmtId="0" fontId="17" fillId="0" borderId="0" xfId="0" applyFont="1"/>
    <xf numFmtId="0" fontId="26" fillId="11" borderId="0" xfId="0" applyFont="1" applyFill="1"/>
    <xf numFmtId="0" fontId="14" fillId="11" borderId="0" xfId="0" applyFont="1" applyFill="1"/>
    <xf numFmtId="0" fontId="24" fillId="12" borderId="0" xfId="0" applyFont="1" applyFill="1"/>
    <xf numFmtId="0" fontId="25" fillId="8" borderId="0" xfId="0" applyFont="1" applyFill="1"/>
    <xf numFmtId="0" fontId="0" fillId="0" borderId="0" xfId="0" applyNumberFormat="1"/>
  </cellXfs>
  <cellStyles count="3">
    <cellStyle name="Hyperlink" xfId="2" builtinId="8"/>
    <cellStyle name="Normal" xfId="0" builtinId="0"/>
    <cellStyle name="Percent" xfId="1" builtinId="5"/>
  </cellStyles>
  <dxfs count="20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F400]h:mm:ss\ AM/PM"/>
    </dxf>
    <dxf>
      <numFmt numFmtId="166" formatCode="[$-F400]h:mm:ss\ AM/PM"/>
    </dxf>
    <dxf>
      <numFmt numFmtId="166" formatCode="[$-F400]h:mm:ss\ AM/PM"/>
    </dxf>
    <dxf>
      <numFmt numFmtId="166"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i val="0"/>
        <strike val="0"/>
        <condense val="0"/>
        <extend val="0"/>
        <outline val="0"/>
        <shadow val="0"/>
        <u val="none"/>
        <vertAlign val="baseline"/>
        <sz val="11"/>
        <color theme="1"/>
        <name val="Calibri"/>
        <family val="2"/>
        <scheme val="minor"/>
      </font>
      <fill>
        <patternFill patternType="solid">
          <fgColor indexed="64"/>
          <bgColor rgb="FFD9EAF7"/>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1" indent="0" justifyLastLine="0" shrinkToFit="0" readingOrder="0"/>
    </dxf>
    <dxf>
      <numFmt numFmtId="4" formatCode="#,##0.00"/>
    </dxf>
    <dxf>
      <numFmt numFmtId="4" formatCode="#,##0.00"/>
    </dxf>
    <dxf>
      <font>
        <sz val="10"/>
      </font>
    </dxf>
    <dxf>
      <font>
        <sz val="10"/>
      </font>
    </dxf>
    <dxf>
      <font>
        <sz val="10"/>
      </font>
    </dxf>
    <dxf>
      <font>
        <sz val="10"/>
      </font>
    </dxf>
    <dxf>
      <font>
        <sz val="10"/>
      </font>
    </dxf>
    <dxf>
      <font>
        <name val="Calibri"/>
      </font>
    </dxf>
    <dxf>
      <font>
        <name val="Calibri"/>
      </font>
    </dxf>
    <dxf>
      <font>
        <name val="Calibri"/>
      </font>
    </dxf>
    <dxf>
      <font>
        <name val="Calibri"/>
      </font>
    </dxf>
    <dxf>
      <font>
        <name val="Calibri"/>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3" formatCode="h:mm\ AM/PM"/>
    </dxf>
    <dxf>
      <font>
        <strike val="0"/>
        <outline val="0"/>
        <shadow val="0"/>
        <u val="none"/>
        <vertAlign val="baseline"/>
        <sz val="11"/>
        <color theme="9" tint="-0.249977111117893"/>
        <name val="Calibri"/>
        <family val="2"/>
        <scheme val="minor"/>
      </font>
      <numFmt numFmtId="164" formatCode="0.0"/>
    </dxf>
    <dxf>
      <numFmt numFmtId="164" formatCode="0.0"/>
    </dxf>
    <dxf>
      <numFmt numFmtId="164" formatCode="0.0"/>
    </dxf>
    <dxf>
      <numFmt numFmtId="164" formatCode="0.0"/>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numFmt numFmtId="0" formatCode="General"/>
    </dxf>
    <dxf>
      <numFmt numFmtId="164" formatCode="0.0"/>
    </dxf>
    <dxf>
      <numFmt numFmtId="164" formatCode="0.0"/>
    </dxf>
    <dxf>
      <numFmt numFmtId="164" formatCode="0.0"/>
    </dxf>
    <dxf>
      <numFmt numFmtId="0" formatCode="General"/>
    </dxf>
    <dxf>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outline="0">
        <left style="thin">
          <color theme="4" tint="0.39997558519241921"/>
        </left>
        <right/>
        <top style="thin">
          <color theme="4" tint="0.39997558519241921"/>
        </top>
        <bottom style="thin">
          <color theme="4" tint="0.39997558519241921"/>
        </bottom>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alignment horizontal="general" vertical="bottom" textRotation="0" wrapText="1" indent="0" justifyLastLine="0" shrinkToFit="0" readingOrder="0"/>
    </dxf>
    <dxf>
      <numFmt numFmtId="13" formatCode="0%"/>
      <alignment horizontal="righ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07/relationships/slicerCache" Target="slicerCaches/slicerCache9.xml"/><Relationship Id="rId21" Type="http://schemas.openxmlformats.org/officeDocument/2006/relationships/worksheet" Target="worksheets/sheet21.xml"/><Relationship Id="rId34" Type="http://schemas.microsoft.com/office/2007/relationships/slicerCache" Target="slicerCaches/slicerCache4.xml"/><Relationship Id="rId42" Type="http://schemas.openxmlformats.org/officeDocument/2006/relationships/theme" Target="theme/theme1.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07/relationships/slicerCache" Target="slicerCaches/slicerCache2.xml"/><Relationship Id="rId37" Type="http://schemas.microsoft.com/office/2007/relationships/slicerCache" Target="slicerCaches/slicerCache7.xml"/><Relationship Id="rId40" Type="http://schemas.microsoft.com/office/2007/relationships/slicerCache" Target="slicerCaches/slicerCache1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07/relationships/slicerCache" Target="slicerCaches/slicerCache6.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pivotCacheDefinition" Target="pivotCache/pivotCacheDefinition2.xml"/><Relationship Id="rId35" Type="http://schemas.microsoft.com/office/2007/relationships/slicerCache" Target="slicerCaches/slicerCache5.xml"/><Relationship Id="rId43" Type="http://schemas.openxmlformats.org/officeDocument/2006/relationships/connections" Target="connections.xml"/><Relationship Id="rId48"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customXml" Target="../customXml/item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07/relationships/slicerCache" Target="slicerCaches/slicerCache3.xml"/><Relationship Id="rId38" Type="http://schemas.microsoft.com/office/2007/relationships/slicerCache" Target="slicerCaches/slicerCache8.xml"/><Relationship Id="rId46" Type="http://schemas.openxmlformats.org/officeDocument/2006/relationships/sheetMetadata" Target="metadata.xml"/><Relationship Id="rId20" Type="http://schemas.openxmlformats.org/officeDocument/2006/relationships/worksheet" Target="worksheets/sheet20.xml"/><Relationship Id="rId41" Type="http://schemas.microsoft.com/office/2007/relationships/slicerCache" Target="slicerCaches/slicerCache1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'BD RN Historical FTE'!$A$1</c:f>
          <c:strCache>
            <c:ptCount val="1"/>
            <c:pt idx="0">
              <c:v>(All) WCSO — Master vs Redistributed FTE — PM</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'BD RN Historical FTE'!$B$5</c:f>
              <c:strCache>
                <c:ptCount val="1"/>
                <c:pt idx="0">
                  <c:v>Week 1 — Master</c:v>
                </c:pt>
              </c:strCache>
            </c:strRef>
          </c:tx>
          <c:spPr>
            <a:ln w="25400" cap="rnd">
              <a:solidFill>
                <a:srgbClr val="4472C4"/>
              </a:solidFill>
              <a:prstDash val="lgDash"/>
              <a:round/>
            </a:ln>
            <a:effectLst/>
          </c:spPr>
          <c:marker>
            <c:symbol val="circle"/>
            <c:size val="6"/>
            <c:spPr>
              <a:solidFill>
                <a:schemeClr val="accent1"/>
              </a:solidFill>
              <a:ln w="9525">
                <a:solidFill>
                  <a:schemeClr val="accent1"/>
                </a:solidFill>
              </a:ln>
              <a:effectLst/>
            </c:spPr>
          </c:marker>
          <c:cat>
            <c:strRef>
              <c:f>'BD RN Historical FTE'!$A$6:$A$12</c:f>
              <c:strCache>
                <c:ptCount val="7"/>
                <c:pt idx="0">
                  <c:v>Monday</c:v>
                </c:pt>
                <c:pt idx="1">
                  <c:v>Tuesday</c:v>
                </c:pt>
                <c:pt idx="2">
                  <c:v>Wednesday</c:v>
                </c:pt>
                <c:pt idx="3">
                  <c:v>Thursday</c:v>
                </c:pt>
                <c:pt idx="4">
                  <c:v>Friday</c:v>
                </c:pt>
                <c:pt idx="5">
                  <c:v>Saturday</c:v>
                </c:pt>
                <c:pt idx="6">
                  <c:v>Sunday</c:v>
                </c:pt>
              </c:strCache>
            </c:strRef>
          </c:cat>
          <c:val>
            <c:numRef>
              <c:f>'BD RN Historical FTE'!$B$6:$B$12</c:f>
              <c:numCache>
                <c:formatCode>0.00</c:formatCode>
                <c:ptCount val="7"/>
                <c:pt idx="0">
                  <c:v>0</c:v>
                </c:pt>
                <c:pt idx="1">
                  <c:v>0</c:v>
                </c:pt>
                <c:pt idx="2">
                  <c:v>0</c:v>
                </c:pt>
                <c:pt idx="3">
                  <c:v>0</c:v>
                </c:pt>
                <c:pt idx="4">
                  <c:v>0</c:v>
                </c:pt>
                <c:pt idx="5">
                  <c:v>0</c:v>
                </c:pt>
                <c:pt idx="6">
                  <c:v>0</c:v>
                </c:pt>
              </c:numCache>
            </c:numRef>
          </c:val>
          <c:smooth val="0"/>
          <c:extLst>
            <c:ext xmlns:c16="http://schemas.microsoft.com/office/drawing/2014/chart" uri="{C3380CC4-5D6E-409C-BE32-E72D297353CC}">
              <c16:uniqueId val="{00000000-4A7E-42B5-B161-D8D986E75373}"/>
            </c:ext>
          </c:extLst>
        </c:ser>
        <c:ser>
          <c:idx val="1"/>
          <c:order val="1"/>
          <c:tx>
            <c:strRef>
              <c:f>'BD RN Historical FTE'!$C$5</c:f>
              <c:strCache>
                <c:ptCount val="1"/>
                <c:pt idx="0">
                  <c:v>Week 1 — Redistributed</c:v>
                </c:pt>
              </c:strCache>
            </c:strRef>
          </c:tx>
          <c:spPr>
            <a:ln w="25400" cap="rnd">
              <a:solidFill>
                <a:srgbClr val="4472C4"/>
              </a:solidFill>
              <a:prstDash val="solid"/>
              <a:round/>
            </a:ln>
            <a:effectLst/>
          </c:spPr>
          <c:marker>
            <c:symbol val="circle"/>
            <c:size val="6"/>
            <c:spPr>
              <a:solidFill>
                <a:schemeClr val="accent2"/>
              </a:solidFill>
              <a:ln w="9525">
                <a:solidFill>
                  <a:schemeClr val="accent2"/>
                </a:solidFill>
              </a:ln>
              <a:effectLst/>
            </c:spPr>
          </c:marker>
          <c:cat>
            <c:strRef>
              <c:f>'BD RN Historical FTE'!$A$6:$A$12</c:f>
              <c:strCache>
                <c:ptCount val="7"/>
                <c:pt idx="0">
                  <c:v>Monday</c:v>
                </c:pt>
                <c:pt idx="1">
                  <c:v>Tuesday</c:v>
                </c:pt>
                <c:pt idx="2">
                  <c:v>Wednesday</c:v>
                </c:pt>
                <c:pt idx="3">
                  <c:v>Thursday</c:v>
                </c:pt>
                <c:pt idx="4">
                  <c:v>Friday</c:v>
                </c:pt>
                <c:pt idx="5">
                  <c:v>Saturday</c:v>
                </c:pt>
                <c:pt idx="6">
                  <c:v>Sunday</c:v>
                </c:pt>
              </c:strCache>
            </c:strRef>
          </c:cat>
          <c:val>
            <c:numRef>
              <c:f>'BD RN Historical FTE'!$C$6:$C$12</c:f>
              <c:numCache>
                <c:formatCode>0.00</c:formatCode>
                <c:ptCount val="7"/>
                <c:pt idx="0">
                  <c:v>0</c:v>
                </c:pt>
                <c:pt idx="1">
                  <c:v>0</c:v>
                </c:pt>
                <c:pt idx="2">
                  <c:v>0</c:v>
                </c:pt>
                <c:pt idx="3">
                  <c:v>0</c:v>
                </c:pt>
                <c:pt idx="4">
                  <c:v>0</c:v>
                </c:pt>
                <c:pt idx="5">
                  <c:v>0</c:v>
                </c:pt>
                <c:pt idx="6">
                  <c:v>0</c:v>
                </c:pt>
              </c:numCache>
            </c:numRef>
          </c:val>
          <c:smooth val="0"/>
          <c:extLst>
            <c:ext xmlns:c16="http://schemas.microsoft.com/office/drawing/2014/chart" uri="{C3380CC4-5D6E-409C-BE32-E72D297353CC}">
              <c16:uniqueId val="{00000001-4A7E-42B5-B161-D8D986E75373}"/>
            </c:ext>
          </c:extLst>
        </c:ser>
        <c:ser>
          <c:idx val="2"/>
          <c:order val="2"/>
          <c:tx>
            <c:strRef>
              <c:f>'BD RN Historical FTE'!$D$5</c:f>
              <c:strCache>
                <c:ptCount val="1"/>
                <c:pt idx="0">
                  <c:v>Week 2 — Master</c:v>
                </c:pt>
              </c:strCache>
            </c:strRef>
          </c:tx>
          <c:spPr>
            <a:ln w="25400" cap="rnd">
              <a:solidFill>
                <a:srgbClr val="ED7D31"/>
              </a:solidFill>
              <a:prstDash val="lgDash"/>
              <a:round/>
            </a:ln>
            <a:effectLst/>
          </c:spPr>
          <c:marker>
            <c:symbol val="circle"/>
            <c:size val="6"/>
            <c:spPr>
              <a:solidFill>
                <a:schemeClr val="accent3"/>
              </a:solidFill>
              <a:ln w="9525">
                <a:solidFill>
                  <a:schemeClr val="accent3"/>
                </a:solidFill>
              </a:ln>
              <a:effectLst/>
            </c:spPr>
          </c:marker>
          <c:cat>
            <c:strRef>
              <c:f>'BD RN Historical FTE'!$A$6:$A$12</c:f>
              <c:strCache>
                <c:ptCount val="7"/>
                <c:pt idx="0">
                  <c:v>Monday</c:v>
                </c:pt>
                <c:pt idx="1">
                  <c:v>Tuesday</c:v>
                </c:pt>
                <c:pt idx="2">
                  <c:v>Wednesday</c:v>
                </c:pt>
                <c:pt idx="3">
                  <c:v>Thursday</c:v>
                </c:pt>
                <c:pt idx="4">
                  <c:v>Friday</c:v>
                </c:pt>
                <c:pt idx="5">
                  <c:v>Saturday</c:v>
                </c:pt>
                <c:pt idx="6">
                  <c:v>Sunday</c:v>
                </c:pt>
              </c:strCache>
            </c:strRef>
          </c:cat>
          <c:val>
            <c:numRef>
              <c:f>'BD RN Historical FTE'!$D$6:$D$12</c:f>
              <c:numCache>
                <c:formatCode>0.00</c:formatCode>
                <c:ptCount val="7"/>
                <c:pt idx="0">
                  <c:v>0</c:v>
                </c:pt>
                <c:pt idx="1">
                  <c:v>0</c:v>
                </c:pt>
                <c:pt idx="2">
                  <c:v>0</c:v>
                </c:pt>
                <c:pt idx="3">
                  <c:v>0</c:v>
                </c:pt>
                <c:pt idx="4">
                  <c:v>0</c:v>
                </c:pt>
                <c:pt idx="5">
                  <c:v>0</c:v>
                </c:pt>
                <c:pt idx="6">
                  <c:v>0.52631578947368418</c:v>
                </c:pt>
              </c:numCache>
            </c:numRef>
          </c:val>
          <c:smooth val="0"/>
          <c:extLst>
            <c:ext xmlns:c16="http://schemas.microsoft.com/office/drawing/2014/chart" uri="{C3380CC4-5D6E-409C-BE32-E72D297353CC}">
              <c16:uniqueId val="{00000000-E245-4B91-92C8-584F1C7F500B}"/>
            </c:ext>
          </c:extLst>
        </c:ser>
        <c:ser>
          <c:idx val="3"/>
          <c:order val="3"/>
          <c:tx>
            <c:strRef>
              <c:f>'BD RN Historical FTE'!$E$5</c:f>
              <c:strCache>
                <c:ptCount val="1"/>
                <c:pt idx="0">
                  <c:v>Week 2 — Redistributed</c:v>
                </c:pt>
              </c:strCache>
            </c:strRef>
          </c:tx>
          <c:spPr>
            <a:ln w="25400" cap="rnd">
              <a:solidFill>
                <a:srgbClr val="ED7D31"/>
              </a:solidFill>
              <a:prstDash val="solid"/>
              <a:round/>
            </a:ln>
            <a:effectLst/>
          </c:spPr>
          <c:marker>
            <c:symbol val="circle"/>
            <c:size val="6"/>
            <c:spPr>
              <a:solidFill>
                <a:schemeClr val="accent4"/>
              </a:solidFill>
              <a:ln w="9525">
                <a:solidFill>
                  <a:schemeClr val="accent4"/>
                </a:solidFill>
              </a:ln>
              <a:effectLst/>
            </c:spPr>
          </c:marker>
          <c:cat>
            <c:strRef>
              <c:f>'BD RN Historical FTE'!$A$6:$A$12</c:f>
              <c:strCache>
                <c:ptCount val="7"/>
                <c:pt idx="0">
                  <c:v>Monday</c:v>
                </c:pt>
                <c:pt idx="1">
                  <c:v>Tuesday</c:v>
                </c:pt>
                <c:pt idx="2">
                  <c:v>Wednesday</c:v>
                </c:pt>
                <c:pt idx="3">
                  <c:v>Thursday</c:v>
                </c:pt>
                <c:pt idx="4">
                  <c:v>Friday</c:v>
                </c:pt>
                <c:pt idx="5">
                  <c:v>Saturday</c:v>
                </c:pt>
                <c:pt idx="6">
                  <c:v>Sunday</c:v>
                </c:pt>
              </c:strCache>
            </c:strRef>
          </c:cat>
          <c:val>
            <c:numRef>
              <c:f>'BD RN Historical FTE'!$E$6:$E$12</c:f>
              <c:numCache>
                <c:formatCode>0.00</c:formatCode>
                <c:ptCount val="7"/>
                <c:pt idx="0">
                  <c:v>0</c:v>
                </c:pt>
                <c:pt idx="1">
                  <c:v>0</c:v>
                </c:pt>
                <c:pt idx="2">
                  <c:v>0</c:v>
                </c:pt>
                <c:pt idx="3">
                  <c:v>0</c:v>
                </c:pt>
                <c:pt idx="4">
                  <c:v>0</c:v>
                </c:pt>
                <c:pt idx="5">
                  <c:v>0</c:v>
                </c:pt>
                <c:pt idx="6">
                  <c:v>0.4751507453794333</c:v>
                </c:pt>
              </c:numCache>
            </c:numRef>
          </c:val>
          <c:smooth val="0"/>
          <c:extLst>
            <c:ext xmlns:c16="http://schemas.microsoft.com/office/drawing/2014/chart" uri="{C3380CC4-5D6E-409C-BE32-E72D297353CC}">
              <c16:uniqueId val="{00000001-E245-4B91-92C8-584F1C7F500B}"/>
            </c:ext>
          </c:extLst>
        </c:ser>
        <c:dLbls>
          <c:showLegendKey val="0"/>
          <c:showVal val="0"/>
          <c:showCatName val="0"/>
          <c:showSerName val="0"/>
          <c:showPercent val="0"/>
          <c:showBubbleSize val="0"/>
        </c:dLbls>
        <c:marker val="1"/>
        <c:smooth val="0"/>
        <c:axId val="1308150880"/>
        <c:axId val="900954608"/>
      </c:lineChart>
      <c:catAx>
        <c:axId val="13081508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Week Day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954608"/>
        <c:crosses val="autoZero"/>
        <c:auto val="1"/>
        <c:lblAlgn val="ctr"/>
        <c:lblOffset val="100"/>
        <c:noMultiLvlLbl val="0"/>
      </c:catAx>
      <c:valAx>
        <c:axId val="900954608"/>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FTE — 7.6-hour roster shift equivalents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1508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LocRoleWeekDaysShiftAVEMATTRIX!$A$2:$B$2</c:f>
              <c:strCache>
                <c:ptCount val="2"/>
                <c:pt idx="0">
                  <c:v>BD</c:v>
                </c:pt>
                <c:pt idx="1">
                  <c:v>ASSISTANT IN NURSING</c:v>
                </c:pt>
              </c:strCache>
            </c:strRef>
          </c:tx>
          <c:spPr>
            <a:solidFill>
              <a:schemeClr val="accent1"/>
            </a:solidFill>
            <a:ln>
              <a:noFill/>
            </a:ln>
            <a:effectLst/>
          </c:spPr>
          <c:invertIfNegative val="0"/>
          <c:cat>
            <c:strRef>
              <c:f>LocRoleWeekDaysShiftAVEMATTRIX!$C$1:$W$1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LocRoleWeekDaysShiftAVEMATTRIX!$C$2:$W$2</c:f>
            </c:numRef>
          </c:val>
          <c:extLst>
            <c:ext xmlns:c16="http://schemas.microsoft.com/office/drawing/2014/chart" uri="{C3380CC4-5D6E-409C-BE32-E72D297353CC}">
              <c16:uniqueId val="{00000000-FB6E-4451-8206-2275F1CE3D75}"/>
            </c:ext>
          </c:extLst>
        </c:ser>
        <c:ser>
          <c:idx val="1"/>
          <c:order val="1"/>
          <c:tx>
            <c:strRef>
              <c:f>LocRoleWeekDaysShiftAVEMATTRIX!$A$3:$B$3</c:f>
              <c:strCache>
                <c:ptCount val="2"/>
                <c:pt idx="0">
                  <c:v>BD</c:v>
                </c:pt>
                <c:pt idx="1">
                  <c:v>CARE SERVICES MANAGER</c:v>
                </c:pt>
              </c:strCache>
            </c:strRef>
          </c:tx>
          <c:spPr>
            <a:solidFill>
              <a:schemeClr val="accent2"/>
            </a:solidFill>
            <a:ln>
              <a:noFill/>
            </a:ln>
            <a:effectLst/>
          </c:spPr>
          <c:invertIfNegative val="0"/>
          <c:cat>
            <c:strRef>
              <c:f>LocRoleWeekDaysShiftAVEMATTRIX!$C$1:$W$1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LocRoleWeekDaysShiftAVEMATTRIX!$C$3:$W$3</c:f>
            </c:numRef>
          </c:val>
          <c:extLst>
            <c:ext xmlns:c16="http://schemas.microsoft.com/office/drawing/2014/chart" uri="{C3380CC4-5D6E-409C-BE32-E72D297353CC}">
              <c16:uniqueId val="{00000001-FB6E-4451-8206-2275F1CE3D75}"/>
            </c:ext>
          </c:extLst>
        </c:ser>
        <c:ser>
          <c:idx val="2"/>
          <c:order val="2"/>
          <c:tx>
            <c:strRef>
              <c:f>LocRoleWeekDaysShiftAVEMATTRIX!$A$4:$B$4</c:f>
              <c:strCache>
                <c:ptCount val="2"/>
                <c:pt idx="0">
                  <c:v>BD</c:v>
                </c:pt>
                <c:pt idx="1">
                  <c:v>CLINICAL CARE COORDINATOR &amp; MANAGER</c:v>
                </c:pt>
              </c:strCache>
            </c:strRef>
          </c:tx>
          <c:spPr>
            <a:solidFill>
              <a:schemeClr val="accent3"/>
            </a:solidFill>
            <a:ln>
              <a:noFill/>
            </a:ln>
            <a:effectLst/>
          </c:spPr>
          <c:invertIfNegative val="0"/>
          <c:cat>
            <c:strRef>
              <c:f>LocRoleWeekDaysShiftAVEMATTRIX!$C$1:$W$1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LocRoleWeekDaysShiftAVEMATTRIX!$C$4:$W$4</c:f>
            </c:numRef>
          </c:val>
          <c:extLst>
            <c:ext xmlns:c16="http://schemas.microsoft.com/office/drawing/2014/chart" uri="{C3380CC4-5D6E-409C-BE32-E72D297353CC}">
              <c16:uniqueId val="{00000002-FB6E-4451-8206-2275F1CE3D75}"/>
            </c:ext>
          </c:extLst>
        </c:ser>
        <c:ser>
          <c:idx val="3"/>
          <c:order val="3"/>
          <c:tx>
            <c:strRef>
              <c:f>LocRoleWeekDaysShiftAVEMATTRIX!$A$5:$B$5</c:f>
              <c:strCache>
                <c:ptCount val="2"/>
                <c:pt idx="0">
                  <c:v>BD</c:v>
                </c:pt>
                <c:pt idx="1">
                  <c:v>ENROLLED NURSE</c:v>
                </c:pt>
              </c:strCache>
            </c:strRef>
          </c:tx>
          <c:spPr>
            <a:solidFill>
              <a:schemeClr val="accent4"/>
            </a:solidFill>
            <a:ln>
              <a:noFill/>
            </a:ln>
            <a:effectLst/>
          </c:spPr>
          <c:invertIfNegative val="0"/>
          <c:cat>
            <c:strRef>
              <c:f>LocRoleWeekDaysShiftAVEMATTRIX!$C$1:$W$1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LocRoleWeekDaysShiftAVEMATTRIX!$C$5:$W$5</c:f>
            </c:numRef>
          </c:val>
          <c:extLst>
            <c:ext xmlns:c16="http://schemas.microsoft.com/office/drawing/2014/chart" uri="{C3380CC4-5D6E-409C-BE32-E72D297353CC}">
              <c16:uniqueId val="{00000003-FB6E-4451-8206-2275F1CE3D75}"/>
            </c:ext>
          </c:extLst>
        </c:ser>
        <c:ser>
          <c:idx val="4"/>
          <c:order val="4"/>
          <c:tx>
            <c:strRef>
              <c:f>LocRoleWeekDaysShiftAVEMATTRIX!$A$6:$B$6</c:f>
              <c:strCache>
                <c:ptCount val="2"/>
                <c:pt idx="0">
                  <c:v>BD</c:v>
                </c:pt>
                <c:pt idx="1">
                  <c:v>REGISTERED NURSE</c:v>
                </c:pt>
              </c:strCache>
            </c:strRef>
          </c:tx>
          <c:spPr>
            <a:solidFill>
              <a:schemeClr val="accent5"/>
            </a:solidFill>
            <a:ln>
              <a:noFill/>
            </a:ln>
            <a:effectLst/>
          </c:spPr>
          <c:invertIfNegative val="0"/>
          <c:cat>
            <c:strRef>
              <c:f>LocRoleWeekDaysShiftAVEMATTRIX!$C$1:$W$1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LocRoleWeekDaysShiftAVEMATTRIX!$C$6:$W$6</c:f>
            </c:numRef>
          </c:val>
          <c:extLst>
            <c:ext xmlns:c16="http://schemas.microsoft.com/office/drawing/2014/chart" uri="{C3380CC4-5D6E-409C-BE32-E72D297353CC}">
              <c16:uniqueId val="{00000004-FB6E-4451-8206-2275F1CE3D75}"/>
            </c:ext>
          </c:extLst>
        </c:ser>
        <c:ser>
          <c:idx val="5"/>
          <c:order val="5"/>
          <c:tx>
            <c:strRef>
              <c:f>LocRoleWeekDaysShiftAVEMATTRIX!$A$7:$B$7</c:f>
              <c:strCache>
                <c:ptCount val="2"/>
                <c:pt idx="0">
                  <c:v>BD</c:v>
                </c:pt>
                <c:pt idx="1">
                  <c:v>RESIDENTIAL SERVICES MANAGER</c:v>
                </c:pt>
              </c:strCache>
            </c:strRef>
          </c:tx>
          <c:spPr>
            <a:solidFill>
              <a:schemeClr val="accent6"/>
            </a:solidFill>
            <a:ln>
              <a:noFill/>
            </a:ln>
            <a:effectLst/>
          </c:spPr>
          <c:invertIfNegative val="0"/>
          <c:cat>
            <c:strRef>
              <c:f>LocRoleWeekDaysShiftAVEMATTRIX!$C$1:$W$1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LocRoleWeekDaysShiftAVEMATTRIX!$C$7:$W$7</c:f>
            </c:numRef>
          </c:val>
          <c:extLst>
            <c:ext xmlns:c16="http://schemas.microsoft.com/office/drawing/2014/chart" uri="{C3380CC4-5D6E-409C-BE32-E72D297353CC}">
              <c16:uniqueId val="{00000005-FB6E-4451-8206-2275F1CE3D75}"/>
            </c:ext>
          </c:extLst>
        </c:ser>
        <c:ser>
          <c:idx val="6"/>
          <c:order val="6"/>
          <c:tx>
            <c:strRef>
              <c:f>LocRoleWeekDaysShiftAVEMATTRIX!$A$8:$B$8</c:f>
              <c:strCache>
                <c:ptCount val="2"/>
                <c:pt idx="0">
                  <c:v>BD</c:v>
                </c:pt>
                <c:pt idx="1">
                  <c:v>WELLBEING &amp; CARE SUPPORT OFFICER</c:v>
                </c:pt>
              </c:strCache>
            </c:strRef>
          </c:tx>
          <c:spPr>
            <a:solidFill>
              <a:schemeClr val="accent1">
                <a:lumMod val="60000"/>
              </a:schemeClr>
            </a:solidFill>
            <a:ln>
              <a:noFill/>
            </a:ln>
            <a:effectLst/>
          </c:spPr>
          <c:invertIfNegative val="0"/>
          <c:cat>
            <c:strRef>
              <c:f>LocRoleWeekDaysShiftAVEMATTRIX!$C$1:$W$1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LocRoleWeekDaysShiftAVEMATTRIX!$C$8:$W$8</c:f>
            </c:numRef>
          </c:val>
          <c:extLst>
            <c:ext xmlns:c16="http://schemas.microsoft.com/office/drawing/2014/chart" uri="{C3380CC4-5D6E-409C-BE32-E72D297353CC}">
              <c16:uniqueId val="{00000006-FB6E-4451-8206-2275F1CE3D75}"/>
            </c:ext>
          </c:extLst>
        </c:ser>
        <c:ser>
          <c:idx val="7"/>
          <c:order val="7"/>
          <c:tx>
            <c:strRef>
              <c:f>LocRoleWeekDaysShiftAVEMATTRIX!$A$9:$B$9</c:f>
              <c:strCache>
                <c:ptCount val="2"/>
                <c:pt idx="0">
                  <c:v>JE</c:v>
                </c:pt>
                <c:pt idx="1">
                  <c:v>ASSISTANT IN NURSING</c:v>
                </c:pt>
              </c:strCache>
            </c:strRef>
          </c:tx>
          <c:spPr>
            <a:solidFill>
              <a:schemeClr val="accent2">
                <a:lumMod val="60000"/>
              </a:schemeClr>
            </a:solidFill>
            <a:ln>
              <a:noFill/>
            </a:ln>
            <a:effectLst/>
          </c:spPr>
          <c:invertIfNegative val="0"/>
          <c:cat>
            <c:strRef>
              <c:f>LocRoleWeekDaysShiftAVEMATTRIX!$C$1:$W$1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LocRoleWeekDaysShiftAVEMATTRIX!$C$9:$W$9</c:f>
            </c:numRef>
          </c:val>
          <c:extLst>
            <c:ext xmlns:c16="http://schemas.microsoft.com/office/drawing/2014/chart" uri="{C3380CC4-5D6E-409C-BE32-E72D297353CC}">
              <c16:uniqueId val="{00000007-FB6E-4451-8206-2275F1CE3D75}"/>
            </c:ext>
          </c:extLst>
        </c:ser>
        <c:ser>
          <c:idx val="8"/>
          <c:order val="8"/>
          <c:tx>
            <c:strRef>
              <c:f>LocRoleWeekDaysShiftAVEMATTRIX!$A$10:$B$10</c:f>
              <c:strCache>
                <c:ptCount val="2"/>
                <c:pt idx="0">
                  <c:v>JE</c:v>
                </c:pt>
                <c:pt idx="1">
                  <c:v>CARE SERVICES MANAGER</c:v>
                </c:pt>
              </c:strCache>
            </c:strRef>
          </c:tx>
          <c:spPr>
            <a:solidFill>
              <a:schemeClr val="accent3">
                <a:lumMod val="60000"/>
              </a:schemeClr>
            </a:solidFill>
            <a:ln>
              <a:noFill/>
            </a:ln>
            <a:effectLst/>
          </c:spPr>
          <c:invertIfNegative val="0"/>
          <c:cat>
            <c:strRef>
              <c:f>LocRoleWeekDaysShiftAVEMATTRIX!$C$1:$W$1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LocRoleWeekDaysShiftAVEMATTRIX!$C$10:$W$10</c:f>
            </c:numRef>
          </c:val>
          <c:extLst>
            <c:ext xmlns:c16="http://schemas.microsoft.com/office/drawing/2014/chart" uri="{C3380CC4-5D6E-409C-BE32-E72D297353CC}">
              <c16:uniqueId val="{00000008-FB6E-4451-8206-2275F1CE3D75}"/>
            </c:ext>
          </c:extLst>
        </c:ser>
        <c:ser>
          <c:idx val="9"/>
          <c:order val="9"/>
          <c:tx>
            <c:strRef>
              <c:f>LocRoleWeekDaysShiftAVEMATTRIX!$A$11:$B$11</c:f>
              <c:strCache>
                <c:ptCount val="2"/>
                <c:pt idx="0">
                  <c:v>JE</c:v>
                </c:pt>
                <c:pt idx="1">
                  <c:v>CLINICAL CARE COORDINATOR &amp; MANAGER</c:v>
                </c:pt>
              </c:strCache>
            </c:strRef>
          </c:tx>
          <c:spPr>
            <a:solidFill>
              <a:schemeClr val="accent4">
                <a:lumMod val="60000"/>
              </a:schemeClr>
            </a:solidFill>
            <a:ln>
              <a:noFill/>
            </a:ln>
            <a:effectLst/>
          </c:spPr>
          <c:invertIfNegative val="0"/>
          <c:cat>
            <c:strRef>
              <c:f>LocRoleWeekDaysShiftAVEMATTRIX!$C$1:$W$1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LocRoleWeekDaysShiftAVEMATTRIX!$C$11:$W$11</c:f>
            </c:numRef>
          </c:val>
          <c:extLst>
            <c:ext xmlns:c16="http://schemas.microsoft.com/office/drawing/2014/chart" uri="{C3380CC4-5D6E-409C-BE32-E72D297353CC}">
              <c16:uniqueId val="{00000000-D0C6-4386-BAC6-E6C0C1AB875E}"/>
            </c:ext>
          </c:extLst>
        </c:ser>
        <c:ser>
          <c:idx val="10"/>
          <c:order val="10"/>
          <c:tx>
            <c:strRef>
              <c:f>LocRoleWeekDaysShiftAVEMATTRIX!$A$12:$B$12</c:f>
              <c:strCache>
                <c:ptCount val="2"/>
                <c:pt idx="0">
                  <c:v>JE</c:v>
                </c:pt>
                <c:pt idx="1">
                  <c:v>ENROLLED NURSE</c:v>
                </c:pt>
              </c:strCache>
            </c:strRef>
          </c:tx>
          <c:spPr>
            <a:solidFill>
              <a:schemeClr val="accent5">
                <a:lumMod val="60000"/>
              </a:schemeClr>
            </a:solidFill>
            <a:ln>
              <a:noFill/>
            </a:ln>
            <a:effectLst/>
          </c:spPr>
          <c:invertIfNegative val="0"/>
          <c:cat>
            <c:strRef>
              <c:f>LocRoleWeekDaysShiftAVEMATTRIX!$C$1:$W$1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LocRoleWeekDaysShiftAVEMATTRIX!$C$12:$W$12</c:f>
            </c:numRef>
          </c:val>
          <c:extLst>
            <c:ext xmlns:c16="http://schemas.microsoft.com/office/drawing/2014/chart" uri="{C3380CC4-5D6E-409C-BE32-E72D297353CC}">
              <c16:uniqueId val="{00000001-D0C6-4386-BAC6-E6C0C1AB875E}"/>
            </c:ext>
          </c:extLst>
        </c:ser>
        <c:ser>
          <c:idx val="11"/>
          <c:order val="11"/>
          <c:tx>
            <c:strRef>
              <c:f>LocRoleWeekDaysShiftAVEMATTRIX!$A$13:$B$13</c:f>
              <c:strCache>
                <c:ptCount val="2"/>
                <c:pt idx="0">
                  <c:v>JE</c:v>
                </c:pt>
                <c:pt idx="1">
                  <c:v>REGISTERED NURSE</c:v>
                </c:pt>
              </c:strCache>
            </c:strRef>
          </c:tx>
          <c:spPr>
            <a:solidFill>
              <a:schemeClr val="accent6">
                <a:lumMod val="60000"/>
              </a:schemeClr>
            </a:solidFill>
            <a:ln>
              <a:noFill/>
            </a:ln>
            <a:effectLst/>
          </c:spPr>
          <c:invertIfNegative val="0"/>
          <c:cat>
            <c:strRef>
              <c:f>LocRoleWeekDaysShiftAVEMATTRIX!$C$1:$W$1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LocRoleWeekDaysShiftAVEMATTRIX!$C$13:$W$13</c:f>
            </c:numRef>
          </c:val>
          <c:extLst>
            <c:ext xmlns:c16="http://schemas.microsoft.com/office/drawing/2014/chart" uri="{C3380CC4-5D6E-409C-BE32-E72D297353CC}">
              <c16:uniqueId val="{00000002-D0C6-4386-BAC6-E6C0C1AB875E}"/>
            </c:ext>
          </c:extLst>
        </c:ser>
        <c:ser>
          <c:idx val="12"/>
          <c:order val="12"/>
          <c:tx>
            <c:strRef>
              <c:f>LocRoleWeekDaysShiftAVEMATTRIX!$A$14:$B$14</c:f>
              <c:strCache>
                <c:ptCount val="2"/>
                <c:pt idx="0">
                  <c:v>JE</c:v>
                </c:pt>
                <c:pt idx="1">
                  <c:v>RESIDENTIAL SERVICES MANAGER</c:v>
                </c:pt>
              </c:strCache>
            </c:strRef>
          </c:tx>
          <c:spPr>
            <a:solidFill>
              <a:schemeClr val="accent1">
                <a:lumMod val="80000"/>
                <a:lumOff val="20000"/>
              </a:schemeClr>
            </a:solidFill>
            <a:ln>
              <a:noFill/>
            </a:ln>
            <a:effectLst/>
          </c:spPr>
          <c:invertIfNegative val="0"/>
          <c:cat>
            <c:strRef>
              <c:f>LocRoleWeekDaysShiftAVEMATTRIX!$C$1:$W$1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LocRoleWeekDaysShiftAVEMATTRIX!$C$14:$W$14</c:f>
            </c:numRef>
          </c:val>
          <c:extLst>
            <c:ext xmlns:c16="http://schemas.microsoft.com/office/drawing/2014/chart" uri="{C3380CC4-5D6E-409C-BE32-E72D297353CC}">
              <c16:uniqueId val="{00000003-D0C6-4386-BAC6-E6C0C1AB875E}"/>
            </c:ext>
          </c:extLst>
        </c:ser>
        <c:ser>
          <c:idx val="13"/>
          <c:order val="13"/>
          <c:tx>
            <c:strRef>
              <c:f>LocRoleWeekDaysShiftAVEMATTRIX!$A$15:$B$15</c:f>
              <c:strCache>
                <c:ptCount val="2"/>
                <c:pt idx="0">
                  <c:v>JE</c:v>
                </c:pt>
                <c:pt idx="1">
                  <c:v>WELLBEING &amp; CARE SUPPORT OFFICER</c:v>
                </c:pt>
              </c:strCache>
            </c:strRef>
          </c:tx>
          <c:spPr>
            <a:solidFill>
              <a:schemeClr val="accent2">
                <a:lumMod val="80000"/>
                <a:lumOff val="20000"/>
              </a:schemeClr>
            </a:solidFill>
            <a:ln>
              <a:noFill/>
            </a:ln>
            <a:effectLst/>
          </c:spPr>
          <c:invertIfNegative val="0"/>
          <c:cat>
            <c:strRef>
              <c:f>LocRoleWeekDaysShiftAVEMATTRIX!$C$1:$W$1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LocRoleWeekDaysShiftAVEMATTRIX!$C$15:$W$15</c:f>
            </c:numRef>
          </c:val>
          <c:extLst>
            <c:ext xmlns:c16="http://schemas.microsoft.com/office/drawing/2014/chart" uri="{C3380CC4-5D6E-409C-BE32-E72D297353CC}">
              <c16:uniqueId val="{00000004-D0C6-4386-BAC6-E6C0C1AB875E}"/>
            </c:ext>
          </c:extLst>
        </c:ser>
        <c:ser>
          <c:idx val="14"/>
          <c:order val="14"/>
          <c:tx>
            <c:strRef>
              <c:f>LocRoleWeekDaysShiftAVEMATTRIX!$A$16:$B$16</c:f>
              <c:strCache>
                <c:ptCount val="2"/>
                <c:pt idx="0">
                  <c:v>TE</c:v>
                </c:pt>
                <c:pt idx="1">
                  <c:v>ASSISTANT IN NURSING</c:v>
                </c:pt>
              </c:strCache>
            </c:strRef>
          </c:tx>
          <c:spPr>
            <a:solidFill>
              <a:schemeClr val="accent3">
                <a:lumMod val="80000"/>
                <a:lumOff val="20000"/>
              </a:schemeClr>
            </a:solidFill>
            <a:ln>
              <a:noFill/>
            </a:ln>
            <a:effectLst/>
          </c:spPr>
          <c:invertIfNegative val="0"/>
          <c:cat>
            <c:strRef>
              <c:f>LocRoleWeekDaysShiftAVEMATTRIX!$C$1:$W$1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LocRoleWeekDaysShiftAVEMATTRIX!$C$16:$W$16</c:f>
            </c:numRef>
          </c:val>
          <c:extLst>
            <c:ext xmlns:c16="http://schemas.microsoft.com/office/drawing/2014/chart" uri="{C3380CC4-5D6E-409C-BE32-E72D297353CC}">
              <c16:uniqueId val="{00000005-D0C6-4386-BAC6-E6C0C1AB875E}"/>
            </c:ext>
          </c:extLst>
        </c:ser>
        <c:ser>
          <c:idx val="15"/>
          <c:order val="15"/>
          <c:tx>
            <c:strRef>
              <c:f>LocRoleWeekDaysShiftAVEMATTRIX!$A$17:$B$17</c:f>
              <c:strCache>
                <c:ptCount val="2"/>
                <c:pt idx="0">
                  <c:v>TE</c:v>
                </c:pt>
                <c:pt idx="1">
                  <c:v>CARE SERVICES MANAGER</c:v>
                </c:pt>
              </c:strCache>
            </c:strRef>
          </c:tx>
          <c:spPr>
            <a:solidFill>
              <a:schemeClr val="accent4">
                <a:lumMod val="80000"/>
                <a:lumOff val="20000"/>
              </a:schemeClr>
            </a:solidFill>
            <a:ln>
              <a:noFill/>
            </a:ln>
            <a:effectLst/>
          </c:spPr>
          <c:invertIfNegative val="0"/>
          <c:cat>
            <c:strRef>
              <c:f>LocRoleWeekDaysShiftAVEMATTRIX!$C$1:$W$1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LocRoleWeekDaysShiftAVEMATTRIX!$C$17:$W$17</c:f>
            </c:numRef>
          </c:val>
          <c:extLst>
            <c:ext xmlns:c16="http://schemas.microsoft.com/office/drawing/2014/chart" uri="{C3380CC4-5D6E-409C-BE32-E72D297353CC}">
              <c16:uniqueId val="{00000000-30B8-4041-A41D-098BA8BC1CB8}"/>
            </c:ext>
          </c:extLst>
        </c:ser>
        <c:ser>
          <c:idx val="16"/>
          <c:order val="16"/>
          <c:tx>
            <c:strRef>
              <c:f>LocRoleWeekDaysShiftAVEMATTRIX!$A$18:$B$18</c:f>
              <c:strCache>
                <c:ptCount val="2"/>
                <c:pt idx="0">
                  <c:v>TE</c:v>
                </c:pt>
                <c:pt idx="1">
                  <c:v>CLINICAL CARE COORDINATOR &amp; MANAGER</c:v>
                </c:pt>
              </c:strCache>
            </c:strRef>
          </c:tx>
          <c:spPr>
            <a:solidFill>
              <a:schemeClr val="accent5">
                <a:lumMod val="80000"/>
                <a:lumOff val="20000"/>
              </a:schemeClr>
            </a:solidFill>
            <a:ln>
              <a:noFill/>
            </a:ln>
            <a:effectLst/>
          </c:spPr>
          <c:invertIfNegative val="0"/>
          <c:cat>
            <c:strRef>
              <c:f>LocRoleWeekDaysShiftAVEMATTRIX!$C$1:$W$1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LocRoleWeekDaysShiftAVEMATTRIX!$C$18:$W$18</c:f>
            </c:numRef>
          </c:val>
          <c:extLst>
            <c:ext xmlns:c16="http://schemas.microsoft.com/office/drawing/2014/chart" uri="{C3380CC4-5D6E-409C-BE32-E72D297353CC}">
              <c16:uniqueId val="{00000001-30B8-4041-A41D-098BA8BC1CB8}"/>
            </c:ext>
          </c:extLst>
        </c:ser>
        <c:ser>
          <c:idx val="17"/>
          <c:order val="17"/>
          <c:tx>
            <c:strRef>
              <c:f>LocRoleWeekDaysShiftAVEMATTRIX!$A$19:$B$19</c:f>
              <c:strCache>
                <c:ptCount val="2"/>
                <c:pt idx="0">
                  <c:v>TE</c:v>
                </c:pt>
                <c:pt idx="1">
                  <c:v>ENROLLED NURSE</c:v>
                </c:pt>
              </c:strCache>
            </c:strRef>
          </c:tx>
          <c:spPr>
            <a:solidFill>
              <a:schemeClr val="accent6">
                <a:lumMod val="80000"/>
                <a:lumOff val="20000"/>
              </a:schemeClr>
            </a:solidFill>
            <a:ln>
              <a:noFill/>
            </a:ln>
            <a:effectLst/>
          </c:spPr>
          <c:invertIfNegative val="0"/>
          <c:cat>
            <c:strRef>
              <c:f>LocRoleWeekDaysShiftAVEMATTRIX!$C$1:$W$1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LocRoleWeekDaysShiftAVEMATTRIX!$C$19:$W$19</c:f>
            </c:numRef>
          </c:val>
          <c:extLst>
            <c:ext xmlns:c16="http://schemas.microsoft.com/office/drawing/2014/chart" uri="{C3380CC4-5D6E-409C-BE32-E72D297353CC}">
              <c16:uniqueId val="{00000002-30B8-4041-A41D-098BA8BC1CB8}"/>
            </c:ext>
          </c:extLst>
        </c:ser>
        <c:ser>
          <c:idx val="18"/>
          <c:order val="18"/>
          <c:tx>
            <c:strRef>
              <c:f>LocRoleWeekDaysShiftAVEMATTRIX!$A$20:$B$20</c:f>
              <c:strCache>
                <c:ptCount val="2"/>
                <c:pt idx="0">
                  <c:v>TE</c:v>
                </c:pt>
                <c:pt idx="1">
                  <c:v>REGISTERED NURSE</c:v>
                </c:pt>
              </c:strCache>
            </c:strRef>
          </c:tx>
          <c:spPr>
            <a:solidFill>
              <a:schemeClr val="accent1">
                <a:lumMod val="80000"/>
              </a:schemeClr>
            </a:solidFill>
            <a:ln>
              <a:noFill/>
            </a:ln>
            <a:effectLst/>
          </c:spPr>
          <c:invertIfNegative val="0"/>
          <c:cat>
            <c:strRef>
              <c:f>LocRoleWeekDaysShiftAVEMATTRIX!$C$1:$W$1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LocRoleWeekDaysShiftAVEMATTRIX!$C$20:$W$20</c:f>
            </c:numRef>
          </c:val>
          <c:extLst>
            <c:ext xmlns:c16="http://schemas.microsoft.com/office/drawing/2014/chart" uri="{C3380CC4-5D6E-409C-BE32-E72D297353CC}">
              <c16:uniqueId val="{00000003-30B8-4041-A41D-098BA8BC1CB8}"/>
            </c:ext>
          </c:extLst>
        </c:ser>
        <c:ser>
          <c:idx val="19"/>
          <c:order val="19"/>
          <c:tx>
            <c:strRef>
              <c:f>LocRoleWeekDaysShiftAVEMATTRIX!$A$21:$B$21</c:f>
              <c:strCache>
                <c:ptCount val="2"/>
                <c:pt idx="0">
                  <c:v>TE</c:v>
                </c:pt>
                <c:pt idx="1">
                  <c:v>RESIDENTIAL SERVICES MANAGER</c:v>
                </c:pt>
              </c:strCache>
            </c:strRef>
          </c:tx>
          <c:spPr>
            <a:solidFill>
              <a:schemeClr val="accent2">
                <a:lumMod val="80000"/>
              </a:schemeClr>
            </a:solidFill>
            <a:ln>
              <a:noFill/>
            </a:ln>
            <a:effectLst/>
          </c:spPr>
          <c:invertIfNegative val="0"/>
          <c:cat>
            <c:strRef>
              <c:f>LocRoleWeekDaysShiftAVEMATTRIX!$C$1:$W$1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LocRoleWeekDaysShiftAVEMATTRIX!$C$21:$W$21</c:f>
            </c:numRef>
          </c:val>
          <c:extLst>
            <c:ext xmlns:c16="http://schemas.microsoft.com/office/drawing/2014/chart" uri="{C3380CC4-5D6E-409C-BE32-E72D297353CC}">
              <c16:uniqueId val="{00000004-30B8-4041-A41D-098BA8BC1CB8}"/>
            </c:ext>
          </c:extLst>
        </c:ser>
        <c:ser>
          <c:idx val="20"/>
          <c:order val="20"/>
          <c:tx>
            <c:strRef>
              <c:f>LocRoleWeekDaysShiftAVEMATTRIX!$A$22:$B$22</c:f>
              <c:strCache>
                <c:ptCount val="2"/>
                <c:pt idx="0">
                  <c:v>TE</c:v>
                </c:pt>
                <c:pt idx="1">
                  <c:v>WELLBEING &amp; CARE SUPPORT OFFICER</c:v>
                </c:pt>
              </c:strCache>
            </c:strRef>
          </c:tx>
          <c:spPr>
            <a:solidFill>
              <a:schemeClr val="accent3">
                <a:lumMod val="80000"/>
              </a:schemeClr>
            </a:solidFill>
            <a:ln>
              <a:noFill/>
            </a:ln>
            <a:effectLst/>
          </c:spPr>
          <c:invertIfNegative val="0"/>
          <c:cat>
            <c:strRef>
              <c:f>LocRoleWeekDaysShiftAVEMATTRIX!$C$1:$W$1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LocRoleWeekDaysShiftAVEMATTRIX!$C$22:$W$22</c:f>
            </c:numRef>
          </c:val>
          <c:extLst>
            <c:ext xmlns:c16="http://schemas.microsoft.com/office/drawing/2014/chart" uri="{C3380CC4-5D6E-409C-BE32-E72D297353CC}">
              <c16:uniqueId val="{00000005-30B8-4041-A41D-098BA8BC1CB8}"/>
            </c:ext>
          </c:extLst>
        </c:ser>
        <c:dLbls>
          <c:showLegendKey val="0"/>
          <c:showVal val="0"/>
          <c:showCatName val="0"/>
          <c:showSerName val="0"/>
          <c:showPercent val="0"/>
          <c:showBubbleSize val="0"/>
        </c:dLbls>
        <c:gapWidth val="150"/>
        <c:axId val="1489044912"/>
        <c:axId val="700630223"/>
      </c:barChart>
      <c:catAx>
        <c:axId val="1489044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630223"/>
        <c:crosses val="autoZero"/>
        <c:auto val="1"/>
        <c:lblAlgn val="ctr"/>
        <c:lblOffset val="100"/>
        <c:noMultiLvlLbl val="0"/>
      </c:catAx>
      <c:valAx>
        <c:axId val="700630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044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'LocRole%MATRIX'!$A$2:$B$2</c:f>
              <c:strCache>
                <c:ptCount val="2"/>
                <c:pt idx="0">
                  <c:v>BD</c:v>
                </c:pt>
                <c:pt idx="1">
                  <c:v>ASSISTANT IN NURSING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'LocRole%MATRIX'!$C$1:$W$1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'LocRole%MATRIX'!$C$2:$W$2</c:f>
              <c:numCache>
                <c:formatCode>General</c:formatCode>
                <c:ptCount val="21"/>
                <c:pt idx="0">
                  <c:v>6.3211125158027806E-2</c:v>
                </c:pt>
                <c:pt idx="1">
                  <c:v>5.8435173479421301E-2</c:v>
                </c:pt>
                <c:pt idx="2">
                  <c:v>2.2475066722854299E-2</c:v>
                </c:pt>
                <c:pt idx="3" formatCode="0.0%">
                  <c:v>6.5880039331366796E-2</c:v>
                </c:pt>
                <c:pt idx="4">
                  <c:v>5.8435173479421301E-2</c:v>
                </c:pt>
                <c:pt idx="5">
                  <c:v>2.2475066722854299E-2</c:v>
                </c:pt>
                <c:pt idx="6">
                  <c:v>6.7003792667509499E-2</c:v>
                </c:pt>
                <c:pt idx="7">
                  <c:v>5.7592358477314198E-2</c:v>
                </c:pt>
                <c:pt idx="8">
                  <c:v>2.2475066722854299E-2</c:v>
                </c:pt>
                <c:pt idx="9">
                  <c:v>6.0261272650653203E-2</c:v>
                </c:pt>
                <c:pt idx="10">
                  <c:v>5.8435173479421301E-2</c:v>
                </c:pt>
                <c:pt idx="11">
                  <c:v>2.2475066722854299E-2</c:v>
                </c:pt>
                <c:pt idx="12">
                  <c:v>5.8435173479421301E-2</c:v>
                </c:pt>
                <c:pt idx="13">
                  <c:v>5.8716111813456998E-2</c:v>
                </c:pt>
                <c:pt idx="14">
                  <c:v>2.2475066722854299E-2</c:v>
                </c:pt>
                <c:pt idx="15">
                  <c:v>5.8716111813456998E-2</c:v>
                </c:pt>
                <c:pt idx="16">
                  <c:v>5.8435173479421301E-2</c:v>
                </c:pt>
                <c:pt idx="17">
                  <c:v>2.2475066722854299E-2</c:v>
                </c:pt>
                <c:pt idx="18">
                  <c:v>5.8435173479421301E-2</c:v>
                </c:pt>
                <c:pt idx="19">
                  <c:v>6.0682680151706699E-2</c:v>
                </c:pt>
                <c:pt idx="20">
                  <c:v>2.2475066722854299E-2</c:v>
                </c:pt>
              </c:numCache>
            </c:numRef>
          </c:val>
          <c:extLst>
            <c:ext xmlns:c16="http://schemas.microsoft.com/office/drawing/2014/chart" uri="{C3380CC4-5D6E-409C-BE32-E72D297353CC}">
              <c16:uniqueId val="{00000000-FCF0-4202-AE96-9E4E23BB88DC}"/>
            </c:ext>
          </c:extLst>
        </c:ser>
        <c:ser>
          <c:idx val="1"/>
          <c:order val="1"/>
          <c:tx>
            <c:strRef>
              <c:f>'LocRole%MATRIX'!$A$3:$B$3</c:f>
              <c:strCache>
                <c:ptCount val="2"/>
                <c:pt idx="0">
                  <c:v>BD</c:v>
                </c:pt>
                <c:pt idx="1">
                  <c:v>CARE SERVICES MANAGER</c:v>
                </c:pt>
              </c:strCache>
            </c:strRef>
          </c:tx>
          <c:spPr>
            <a:solidFill>
              <a:schemeClr val="accent2"/>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'LocRole%MATRIX'!$C$1:$W$1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'LocRole%MATRIX'!$C$3:$W$3</c:f>
              <c:numCache>
                <c:formatCode>General</c:formatCode>
                <c:ptCount val="21"/>
                <c:pt idx="0">
                  <c:v>0.209876543209877</c:v>
                </c:pt>
                <c:pt idx="3" formatCode="0.0%">
                  <c:v>0.19753086419753099</c:v>
                </c:pt>
                <c:pt idx="6">
                  <c:v>0.19753086419753099</c:v>
                </c:pt>
                <c:pt idx="9">
                  <c:v>0.19753086419753099</c:v>
                </c:pt>
                <c:pt idx="12">
                  <c:v>0.19753086419753099</c:v>
                </c:pt>
              </c:numCache>
            </c:numRef>
          </c:val>
          <c:extLst>
            <c:ext xmlns:c16="http://schemas.microsoft.com/office/drawing/2014/chart" uri="{C3380CC4-5D6E-409C-BE32-E72D297353CC}">
              <c16:uniqueId val="{00000001-FCF0-4202-AE96-9E4E23BB88DC}"/>
            </c:ext>
          </c:extLst>
        </c:ser>
        <c:ser>
          <c:idx val="2"/>
          <c:order val="2"/>
          <c:tx>
            <c:strRef>
              <c:f>'LocRole%MATRIX'!$A$4:$B$4</c:f>
              <c:strCache>
                <c:ptCount val="2"/>
                <c:pt idx="0">
                  <c:v>BD</c:v>
                </c:pt>
                <c:pt idx="1">
                  <c:v>CLINICAL CARE COORDINATOR &amp; MANAGER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'LocRole%MATRIX'!$C$1:$W$1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'LocRole%MATRIX'!$C$4:$W$4</c:f>
              <c:numCache>
                <c:formatCode>General</c:formatCode>
                <c:ptCount val="21"/>
                <c:pt idx="0">
                  <c:v>0.15044247787610601</c:v>
                </c:pt>
                <c:pt idx="3" formatCode="0.0%">
                  <c:v>0.14159292035398199</c:v>
                </c:pt>
                <c:pt idx="6">
                  <c:v>0.14159292035398199</c:v>
                </c:pt>
                <c:pt idx="9">
                  <c:v>0.14159292035398199</c:v>
                </c:pt>
                <c:pt idx="12">
                  <c:v>0.14159292035398199</c:v>
                </c:pt>
                <c:pt idx="15">
                  <c:v>0.14159292035398199</c:v>
                </c:pt>
                <c:pt idx="18">
                  <c:v>0.14159292035398199</c:v>
                </c:pt>
              </c:numCache>
            </c:numRef>
          </c:val>
          <c:extLst>
            <c:ext xmlns:c16="http://schemas.microsoft.com/office/drawing/2014/chart" uri="{C3380CC4-5D6E-409C-BE32-E72D297353CC}">
              <c16:uniqueId val="{00000002-FCF0-4202-AE96-9E4E23BB88DC}"/>
            </c:ext>
          </c:extLst>
        </c:ser>
        <c:ser>
          <c:idx val="3"/>
          <c:order val="3"/>
          <c:tx>
            <c:strRef>
              <c:f>'LocRole%MATRIX'!$A$5:$B$5</c:f>
              <c:strCache>
                <c:ptCount val="2"/>
                <c:pt idx="0">
                  <c:v>BD</c:v>
                </c:pt>
                <c:pt idx="1">
                  <c:v>ENROLLED NURSE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'LocRole%MATRIX'!$C$1:$W$1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'LocRole%MATRIX'!$C$5:$W$5</c:f>
              <c:numCache>
                <c:formatCode>General</c:formatCode>
                <c:ptCount val="21"/>
                <c:pt idx="0">
                  <c:v>7.3513513513513498E-2</c:v>
                </c:pt>
                <c:pt idx="1">
                  <c:v>6.9189189189189204E-2</c:v>
                </c:pt>
                <c:pt idx="3">
                  <c:v>7.3513513513513498E-2</c:v>
                </c:pt>
                <c:pt idx="4">
                  <c:v>6.9729729729729698E-2</c:v>
                </c:pt>
                <c:pt idx="6">
                  <c:v>7.3513513513513498E-2</c:v>
                </c:pt>
                <c:pt idx="7">
                  <c:v>6.9189189189189204E-2</c:v>
                </c:pt>
                <c:pt idx="9">
                  <c:v>7.3513513513513498E-2</c:v>
                </c:pt>
                <c:pt idx="10">
                  <c:v>6.9189189189189204E-2</c:v>
                </c:pt>
                <c:pt idx="12">
                  <c:v>7.3513513513513498E-2</c:v>
                </c:pt>
                <c:pt idx="13">
                  <c:v>6.9189189189189204E-2</c:v>
                </c:pt>
                <c:pt idx="15">
                  <c:v>7.3513513513513498E-2</c:v>
                </c:pt>
                <c:pt idx="16">
                  <c:v>6.9729729729729698E-2</c:v>
                </c:pt>
                <c:pt idx="18">
                  <c:v>7.3513513513513498E-2</c:v>
                </c:pt>
                <c:pt idx="19">
                  <c:v>6.9189189189189204E-2</c:v>
                </c:pt>
              </c:numCache>
            </c:numRef>
          </c:val>
          <c:extLst>
            <c:ext xmlns:c16="http://schemas.microsoft.com/office/drawing/2014/chart" uri="{C3380CC4-5D6E-409C-BE32-E72D297353CC}">
              <c16:uniqueId val="{00000003-FCF0-4202-AE96-9E4E23BB88DC}"/>
            </c:ext>
          </c:extLst>
        </c:ser>
        <c:ser>
          <c:idx val="4"/>
          <c:order val="4"/>
          <c:tx>
            <c:strRef>
              <c:f>'LocRole%MATRIX'!$A$6:$B$6</c:f>
              <c:strCache>
                <c:ptCount val="2"/>
                <c:pt idx="0">
                  <c:v>BD</c:v>
                </c:pt>
                <c:pt idx="1">
                  <c:v>REGISTERED NURSE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'LocRole%MATRIX'!$C$1:$W$1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'LocRole%MATRIX'!$C$6:$W$6</c:f>
              <c:numCache>
                <c:formatCode>General</c:formatCode>
                <c:ptCount val="21"/>
                <c:pt idx="0">
                  <c:v>7.1814254859611196E-2</c:v>
                </c:pt>
                <c:pt idx="1">
                  <c:v>5.5075593952483799E-2</c:v>
                </c:pt>
                <c:pt idx="2">
                  <c:v>1.8358531317494601E-2</c:v>
                </c:pt>
                <c:pt idx="3">
                  <c:v>9.8812095032397407E-2</c:v>
                </c:pt>
                <c:pt idx="4">
                  <c:v>5.5075593952483799E-2</c:v>
                </c:pt>
                <c:pt idx="5">
                  <c:v>1.8358531317494601E-2</c:v>
                </c:pt>
                <c:pt idx="6">
                  <c:v>8.0453563714902795E-2</c:v>
                </c:pt>
                <c:pt idx="7">
                  <c:v>5.02159827213823E-2</c:v>
                </c:pt>
                <c:pt idx="8">
                  <c:v>1.8358531317494601E-2</c:v>
                </c:pt>
                <c:pt idx="9">
                  <c:v>9.0172786177105793E-2</c:v>
                </c:pt>
                <c:pt idx="10">
                  <c:v>5.6155507559395197E-2</c:v>
                </c:pt>
                <c:pt idx="11">
                  <c:v>1.8358531317494601E-2</c:v>
                </c:pt>
                <c:pt idx="12">
                  <c:v>7.1814254859611196E-2</c:v>
                </c:pt>
                <c:pt idx="13">
                  <c:v>3.6717062634989202E-2</c:v>
                </c:pt>
                <c:pt idx="14">
                  <c:v>1.8358531317494601E-2</c:v>
                </c:pt>
                <c:pt idx="15">
                  <c:v>5.9395248380129599E-2</c:v>
                </c:pt>
                <c:pt idx="16">
                  <c:v>4.5896328293736501E-2</c:v>
                </c:pt>
                <c:pt idx="17">
                  <c:v>1.8358531317494601E-2</c:v>
                </c:pt>
                <c:pt idx="18">
                  <c:v>5.3995680345572401E-2</c:v>
                </c:pt>
                <c:pt idx="19">
                  <c:v>4.5896328293736501E-2</c:v>
                </c:pt>
                <c:pt idx="20">
                  <c:v>1.8358531317494601E-2</c:v>
                </c:pt>
              </c:numCache>
            </c:numRef>
          </c:val>
          <c:extLst>
            <c:ext xmlns:c16="http://schemas.microsoft.com/office/drawing/2014/chart" uri="{C3380CC4-5D6E-409C-BE32-E72D297353CC}">
              <c16:uniqueId val="{00000004-FCF0-4202-AE96-9E4E23BB88DC}"/>
            </c:ext>
          </c:extLst>
        </c:ser>
        <c:ser>
          <c:idx val="5"/>
          <c:order val="5"/>
          <c:tx>
            <c:strRef>
              <c:f>'LocRole%MATRIX'!$A$7:$B$7</c:f>
              <c:strCache>
                <c:ptCount val="2"/>
                <c:pt idx="0">
                  <c:v>BD</c:v>
                </c:pt>
                <c:pt idx="1">
                  <c:v>RESIDENTIAL SERVICES MANAGER</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'LocRole%MATRIX'!$C$1:$W$1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'LocRole%MATRIX'!$C$7:$W$7</c:f>
              <c:numCache>
                <c:formatCode>General</c:formatCode>
                <c:ptCount val="21"/>
                <c:pt idx="0">
                  <c:v>0.209876543209877</c:v>
                </c:pt>
                <c:pt idx="3">
                  <c:v>0.19753086419753099</c:v>
                </c:pt>
                <c:pt idx="6">
                  <c:v>0.19753086419753099</c:v>
                </c:pt>
                <c:pt idx="9">
                  <c:v>0.19753086419753099</c:v>
                </c:pt>
                <c:pt idx="12">
                  <c:v>0.19753086419753099</c:v>
                </c:pt>
              </c:numCache>
            </c:numRef>
          </c:val>
          <c:extLst>
            <c:ext xmlns:c16="http://schemas.microsoft.com/office/drawing/2014/chart" uri="{C3380CC4-5D6E-409C-BE32-E72D297353CC}">
              <c16:uniqueId val="{00000005-FCF0-4202-AE96-9E4E23BB88DC}"/>
            </c:ext>
          </c:extLst>
        </c:ser>
        <c:ser>
          <c:idx val="6"/>
          <c:order val="6"/>
          <c:tx>
            <c:strRef>
              <c:f>'LocRole%MATRIX'!$A$8:$B$8</c:f>
              <c:strCache>
                <c:ptCount val="2"/>
                <c:pt idx="0">
                  <c:v>BD</c:v>
                </c:pt>
                <c:pt idx="1">
                  <c:v>WELLBEING &amp; CARE SUPPORT OFFICER</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'LocRole%MATRIX'!$C$1:$W$1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'LocRole%MATRIX'!$C$8:$W$8</c:f>
              <c:numCache>
                <c:formatCode>General</c:formatCode>
                <c:ptCount val="21"/>
                <c:pt idx="0">
                  <c:v>0.224550898203593</c:v>
                </c:pt>
                <c:pt idx="3">
                  <c:v>0.134730538922156</c:v>
                </c:pt>
                <c:pt idx="6">
                  <c:v>0.209580838323353</c:v>
                </c:pt>
                <c:pt idx="9">
                  <c:v>0.13173652694610799</c:v>
                </c:pt>
                <c:pt idx="12">
                  <c:v>0.209580838323353</c:v>
                </c:pt>
                <c:pt idx="15">
                  <c:v>4.4910179640718598E-2</c:v>
                </c:pt>
                <c:pt idx="18">
                  <c:v>4.4910179640718598E-2</c:v>
                </c:pt>
              </c:numCache>
            </c:numRef>
          </c:val>
          <c:extLst>
            <c:ext xmlns:c16="http://schemas.microsoft.com/office/drawing/2014/chart" uri="{C3380CC4-5D6E-409C-BE32-E72D297353CC}">
              <c16:uniqueId val="{00000006-FCF0-4202-AE96-9E4E23BB88DC}"/>
            </c:ext>
          </c:extLst>
        </c:ser>
        <c:ser>
          <c:idx val="7"/>
          <c:order val="7"/>
          <c:tx>
            <c:strRef>
              <c:f>'LocRole%MATRIX'!$A$9:$B$9</c:f>
              <c:strCache>
                <c:ptCount val="2"/>
                <c:pt idx="0">
                  <c:v>JE</c:v>
                </c:pt>
                <c:pt idx="1">
                  <c:v>ASSISTANT IN NURSING</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'LocRole%MATRIX'!$C$1:$W$1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'LocRole%MATRIX'!$C$9:$W$9</c:f>
            </c:numRef>
          </c:val>
          <c:extLst>
            <c:ext xmlns:c16="http://schemas.microsoft.com/office/drawing/2014/chart" uri="{C3380CC4-5D6E-409C-BE32-E72D297353CC}">
              <c16:uniqueId val="{00000007-FCF0-4202-AE96-9E4E23BB88DC}"/>
            </c:ext>
          </c:extLst>
        </c:ser>
        <c:ser>
          <c:idx val="8"/>
          <c:order val="8"/>
          <c:tx>
            <c:strRef>
              <c:f>'LocRole%MATRIX'!$A$10:$B$10</c:f>
              <c:strCache>
                <c:ptCount val="2"/>
                <c:pt idx="0">
                  <c:v>JE</c:v>
                </c:pt>
                <c:pt idx="1">
                  <c:v>CARE SERVICES MANAGER</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'LocRole%MATRIX'!$C$1:$W$1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'LocRole%MATRIX'!$C$10:$W$10</c:f>
            </c:numRef>
          </c:val>
          <c:extLst>
            <c:ext xmlns:c16="http://schemas.microsoft.com/office/drawing/2014/chart" uri="{C3380CC4-5D6E-409C-BE32-E72D297353CC}">
              <c16:uniqueId val="{00000008-FCF0-4202-AE96-9E4E23BB88DC}"/>
            </c:ext>
          </c:extLst>
        </c:ser>
        <c:ser>
          <c:idx val="9"/>
          <c:order val="9"/>
          <c:tx>
            <c:strRef>
              <c:f>'LocRole%MATRIX'!$A$11:$B$11</c:f>
              <c:strCache>
                <c:ptCount val="2"/>
                <c:pt idx="0">
                  <c:v>JE</c:v>
                </c:pt>
                <c:pt idx="1">
                  <c:v>CLINICAL CARE COORDINATOR &amp; MANAGER</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'LocRole%MATRIX'!$C$1:$W$1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'LocRole%MATRIX'!$C$11:$W$11</c:f>
            </c:numRef>
          </c:val>
          <c:extLst>
            <c:ext xmlns:c16="http://schemas.microsoft.com/office/drawing/2014/chart" uri="{C3380CC4-5D6E-409C-BE32-E72D297353CC}">
              <c16:uniqueId val="{00000015-FCF0-4202-AE96-9E4E23BB88DC}"/>
            </c:ext>
          </c:extLst>
        </c:ser>
        <c:ser>
          <c:idx val="10"/>
          <c:order val="10"/>
          <c:tx>
            <c:strRef>
              <c:f>'LocRole%MATRIX'!$A$12:$B$12</c:f>
              <c:strCache>
                <c:ptCount val="2"/>
                <c:pt idx="0">
                  <c:v>JE</c:v>
                </c:pt>
                <c:pt idx="1">
                  <c:v>ENROLLED NURSE</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'LocRole%MATRIX'!$C$1:$W$1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'LocRole%MATRIX'!$C$12:$W$12</c:f>
            </c:numRef>
          </c:val>
          <c:extLst>
            <c:ext xmlns:c16="http://schemas.microsoft.com/office/drawing/2014/chart" uri="{C3380CC4-5D6E-409C-BE32-E72D297353CC}">
              <c16:uniqueId val="{00000016-FCF0-4202-AE96-9E4E23BB88DC}"/>
            </c:ext>
          </c:extLst>
        </c:ser>
        <c:ser>
          <c:idx val="11"/>
          <c:order val="11"/>
          <c:tx>
            <c:strRef>
              <c:f>'LocRole%MATRIX'!$A$13:$B$13</c:f>
              <c:strCache>
                <c:ptCount val="2"/>
                <c:pt idx="0">
                  <c:v>JE</c:v>
                </c:pt>
                <c:pt idx="1">
                  <c:v>REGISTERED NURSE</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'LocRole%MATRIX'!$C$1:$W$1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'LocRole%MATRIX'!$C$13:$W$13</c:f>
            </c:numRef>
          </c:val>
          <c:extLst>
            <c:ext xmlns:c16="http://schemas.microsoft.com/office/drawing/2014/chart" uri="{C3380CC4-5D6E-409C-BE32-E72D297353CC}">
              <c16:uniqueId val="{00000017-FCF0-4202-AE96-9E4E23BB88DC}"/>
            </c:ext>
          </c:extLst>
        </c:ser>
        <c:ser>
          <c:idx val="12"/>
          <c:order val="12"/>
          <c:tx>
            <c:strRef>
              <c:f>'LocRole%MATRIX'!$A$14:$B$14</c:f>
              <c:strCache>
                <c:ptCount val="2"/>
                <c:pt idx="0">
                  <c:v>JE</c:v>
                </c:pt>
                <c:pt idx="1">
                  <c:v>RESIDENTIAL SERVICES MANAGER</c:v>
                </c:pt>
              </c:strCache>
            </c:strRef>
          </c:tx>
          <c:spPr>
            <a:solidFill>
              <a:schemeClr val="accent1">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'LocRole%MATRIX'!$C$1:$W$1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'LocRole%MATRIX'!$C$14:$W$14</c:f>
            </c:numRef>
          </c:val>
          <c:extLst>
            <c:ext xmlns:c16="http://schemas.microsoft.com/office/drawing/2014/chart" uri="{C3380CC4-5D6E-409C-BE32-E72D297353CC}">
              <c16:uniqueId val="{00000018-FCF0-4202-AE96-9E4E23BB88DC}"/>
            </c:ext>
          </c:extLst>
        </c:ser>
        <c:ser>
          <c:idx val="13"/>
          <c:order val="13"/>
          <c:tx>
            <c:strRef>
              <c:f>'LocRole%MATRIX'!$A$15:$B$15</c:f>
              <c:strCache>
                <c:ptCount val="2"/>
                <c:pt idx="0">
                  <c:v>JE</c:v>
                </c:pt>
                <c:pt idx="1">
                  <c:v>WELLBEING &amp; CARE SUPPORT OFFICER</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'LocRole%MATRIX'!$C$1:$W$1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'LocRole%MATRIX'!$C$15:$W$15</c:f>
            </c:numRef>
          </c:val>
          <c:extLst>
            <c:ext xmlns:c16="http://schemas.microsoft.com/office/drawing/2014/chart" uri="{C3380CC4-5D6E-409C-BE32-E72D297353CC}">
              <c16:uniqueId val="{00000019-FCF0-4202-AE96-9E4E23BB88DC}"/>
            </c:ext>
          </c:extLst>
        </c:ser>
        <c:ser>
          <c:idx val="14"/>
          <c:order val="14"/>
          <c:tx>
            <c:strRef>
              <c:f>'LocRole%MATRIX'!$A$22:$B$22</c:f>
              <c:strCache>
                <c:ptCount val="2"/>
                <c:pt idx="0">
                  <c:v>TE</c:v>
                </c:pt>
                <c:pt idx="1">
                  <c:v>WELLBEING &amp; CARE SUPPORT OFFICER</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'LocRole%MATRIX'!$C$1:$W$1</c:f>
              <c:strCache>
                <c:ptCount val="21"/>
                <c:pt idx="0">
                  <c:v>MondayAM</c:v>
                </c:pt>
                <c:pt idx="1">
                  <c:v>MondayPM</c:v>
                </c:pt>
                <c:pt idx="2">
                  <c:v>MondayNS</c:v>
                </c:pt>
                <c:pt idx="3">
                  <c:v>TuesdayAM</c:v>
                </c:pt>
                <c:pt idx="4">
                  <c:v>TuesdayPM</c:v>
                </c:pt>
                <c:pt idx="5">
                  <c:v>TuesdayNS</c:v>
                </c:pt>
                <c:pt idx="6">
                  <c:v>WednesdayAM</c:v>
                </c:pt>
                <c:pt idx="7">
                  <c:v>WednesdayPM</c:v>
                </c:pt>
                <c:pt idx="8">
                  <c:v>WednesdayNS</c:v>
                </c:pt>
                <c:pt idx="9">
                  <c:v>ThursdayAM</c:v>
                </c:pt>
                <c:pt idx="10">
                  <c:v>ThursdayPM</c:v>
                </c:pt>
                <c:pt idx="11">
                  <c:v>ThursdayNS</c:v>
                </c:pt>
                <c:pt idx="12">
                  <c:v>FridayAM</c:v>
                </c:pt>
                <c:pt idx="13">
                  <c:v>FridayPM</c:v>
                </c:pt>
                <c:pt idx="14">
                  <c:v>FridayNS</c:v>
                </c:pt>
                <c:pt idx="15">
                  <c:v>SaturdayAM</c:v>
                </c:pt>
                <c:pt idx="16">
                  <c:v>SaturdayPM</c:v>
                </c:pt>
                <c:pt idx="17">
                  <c:v>SaturdayNS</c:v>
                </c:pt>
                <c:pt idx="18">
                  <c:v>SundayAM</c:v>
                </c:pt>
                <c:pt idx="19">
                  <c:v>SundayPM</c:v>
                </c:pt>
                <c:pt idx="20">
                  <c:v>SundayNS</c:v>
                </c:pt>
              </c:strCache>
            </c:strRef>
          </c:cat>
          <c:val>
            <c:numRef>
              <c:f>'LocRole%MATRIX'!$C$22:$W$22</c:f>
            </c:numRef>
          </c:val>
          <c:extLst>
            <c:ext xmlns:c16="http://schemas.microsoft.com/office/drawing/2014/chart" uri="{C3380CC4-5D6E-409C-BE32-E72D297353CC}">
              <c16:uniqueId val="{0000001A-FCF0-4202-AE96-9E4E23BB88DC}"/>
            </c:ext>
          </c:extLst>
        </c:ser>
        <c:dLbls>
          <c:dLblPos val="ctr"/>
          <c:showLegendKey val="0"/>
          <c:showVal val="1"/>
          <c:showCatName val="0"/>
          <c:showSerName val="0"/>
          <c:showPercent val="0"/>
          <c:showBubbleSize val="0"/>
        </c:dLbls>
        <c:gapWidth val="150"/>
        <c:overlap val="100"/>
        <c:axId val="957136272"/>
        <c:axId val="435652016"/>
      </c:barChart>
      <c:catAx>
        <c:axId val="957136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652016"/>
        <c:crosses val="autoZero"/>
        <c:auto val="1"/>
        <c:lblAlgn val="ctr"/>
        <c:lblOffset val="100"/>
        <c:noMultiLvlLbl val="0"/>
      </c:catAx>
      <c:valAx>
        <c:axId val="4356520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136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FTE by Day and Shift — Segmented by Role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'MinuteWorker Dashboard'!$AB$1</c:f>
              <c:strCache>
                <c:ptCount val="1"/>
                <c:pt idx="0">
                  <c:v>AIN</c:v>
                </c:pt>
              </c:strCache>
            </c:strRef>
          </c:tx>
          <c:spPr>
            <a:solidFill>
              <a:schemeClr val="accent1"/>
            </a:solidFill>
            <a:ln>
              <a:noFill/>
            </a:ln>
            <a:effectLst/>
          </c:spPr>
          <c:invertIfNegative val="0"/>
          <c:cat>
            <c:strRef>
              <c:f>'MinuteWorker Dashboard'!$AA$2:$AA$22</c:f>
              <c:strCache>
                <c:ptCount val="21"/>
                <c:pt idx="0">
                  <c:v>Monday AM</c:v>
                </c:pt>
                <c:pt idx="1">
                  <c:v>Monday PM</c:v>
                </c:pt>
                <c:pt idx="2">
                  <c:v>Monday NS</c:v>
                </c:pt>
                <c:pt idx="3">
                  <c:v>Tuesday AM</c:v>
                </c:pt>
                <c:pt idx="4">
                  <c:v>Tuesday PM</c:v>
                </c:pt>
                <c:pt idx="5">
                  <c:v>Tuesday NS</c:v>
                </c:pt>
                <c:pt idx="6">
                  <c:v>Wednesday AM</c:v>
                </c:pt>
                <c:pt idx="7">
                  <c:v>Wednesday PM</c:v>
                </c:pt>
                <c:pt idx="8">
                  <c:v>Wednesday NS</c:v>
                </c:pt>
                <c:pt idx="9">
                  <c:v>Thursday AM</c:v>
                </c:pt>
                <c:pt idx="10">
                  <c:v>Thursday PM</c:v>
                </c:pt>
                <c:pt idx="11">
                  <c:v>Thursday NS</c:v>
                </c:pt>
                <c:pt idx="12">
                  <c:v>Friday AM</c:v>
                </c:pt>
                <c:pt idx="13">
                  <c:v>Friday PM</c:v>
                </c:pt>
                <c:pt idx="14">
                  <c:v>Friday NS</c:v>
                </c:pt>
                <c:pt idx="15">
                  <c:v>Saturday AM</c:v>
                </c:pt>
                <c:pt idx="16">
                  <c:v>Saturday PM</c:v>
                </c:pt>
                <c:pt idx="17">
                  <c:v>Saturday NS</c:v>
                </c:pt>
                <c:pt idx="18">
                  <c:v>Sunday AM</c:v>
                </c:pt>
                <c:pt idx="19">
                  <c:v>Sunday PM</c:v>
                </c:pt>
                <c:pt idx="20">
                  <c:v>Sunday NS</c:v>
                </c:pt>
              </c:strCache>
            </c:strRef>
          </c:cat>
          <c:val>
            <c:numRef>
              <c:f>'MinuteWorker Dashboard'!$AB$2:$AB$22</c:f>
              <c:numCache>
                <c:formatCode>0.00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E35F-4C81-B881-248D04F4EE86}"/>
            </c:ext>
          </c:extLst>
        </c:ser>
        <c:ser>
          <c:idx val="1"/>
          <c:order val="1"/>
          <c:tx>
            <c:strRef>
              <c:f>'MinuteWorker Dashboard'!$AC$1</c:f>
              <c:strCache>
                <c:ptCount val="1"/>
                <c:pt idx="0">
                  <c:v>CCCM</c:v>
                </c:pt>
              </c:strCache>
            </c:strRef>
          </c:tx>
          <c:spPr>
            <a:solidFill>
              <a:schemeClr val="accent2"/>
            </a:solidFill>
            <a:ln>
              <a:noFill/>
            </a:ln>
            <a:effectLst/>
          </c:spPr>
          <c:invertIfNegative val="0"/>
          <c:cat>
            <c:strRef>
              <c:f>'MinuteWorker Dashboard'!$AA$2:$AA$22</c:f>
              <c:strCache>
                <c:ptCount val="21"/>
                <c:pt idx="0">
                  <c:v>Monday AM</c:v>
                </c:pt>
                <c:pt idx="1">
                  <c:v>Monday PM</c:v>
                </c:pt>
                <c:pt idx="2">
                  <c:v>Monday NS</c:v>
                </c:pt>
                <c:pt idx="3">
                  <c:v>Tuesday AM</c:v>
                </c:pt>
                <c:pt idx="4">
                  <c:v>Tuesday PM</c:v>
                </c:pt>
                <c:pt idx="5">
                  <c:v>Tuesday NS</c:v>
                </c:pt>
                <c:pt idx="6">
                  <c:v>Wednesday AM</c:v>
                </c:pt>
                <c:pt idx="7">
                  <c:v>Wednesday PM</c:v>
                </c:pt>
                <c:pt idx="8">
                  <c:v>Wednesday NS</c:v>
                </c:pt>
                <c:pt idx="9">
                  <c:v>Thursday AM</c:v>
                </c:pt>
                <c:pt idx="10">
                  <c:v>Thursday PM</c:v>
                </c:pt>
                <c:pt idx="11">
                  <c:v>Thursday NS</c:v>
                </c:pt>
                <c:pt idx="12">
                  <c:v>Friday AM</c:v>
                </c:pt>
                <c:pt idx="13">
                  <c:v>Friday PM</c:v>
                </c:pt>
                <c:pt idx="14">
                  <c:v>Friday NS</c:v>
                </c:pt>
                <c:pt idx="15">
                  <c:v>Saturday AM</c:v>
                </c:pt>
                <c:pt idx="16">
                  <c:v>Saturday PM</c:v>
                </c:pt>
                <c:pt idx="17">
                  <c:v>Saturday NS</c:v>
                </c:pt>
                <c:pt idx="18">
                  <c:v>Sunday AM</c:v>
                </c:pt>
                <c:pt idx="19">
                  <c:v>Sunday PM</c:v>
                </c:pt>
                <c:pt idx="20">
                  <c:v>Sunday NS</c:v>
                </c:pt>
              </c:strCache>
            </c:strRef>
          </c:cat>
          <c:val>
            <c:numRef>
              <c:f>'MinuteWorker Dashboard'!$AC$2:$AC$22</c:f>
              <c:numCache>
                <c:formatCode>0.00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1-E35F-4C81-B881-248D04F4EE86}"/>
            </c:ext>
          </c:extLst>
        </c:ser>
        <c:ser>
          <c:idx val="2"/>
          <c:order val="2"/>
          <c:tx>
            <c:strRef>
              <c:f>'MinuteWorker Dashboard'!$AD$1</c:f>
              <c:strCache>
                <c:ptCount val="1"/>
                <c:pt idx="0">
                  <c:v>CSM</c:v>
                </c:pt>
              </c:strCache>
            </c:strRef>
          </c:tx>
          <c:spPr>
            <a:solidFill>
              <a:schemeClr val="accent3"/>
            </a:solidFill>
            <a:ln>
              <a:noFill/>
            </a:ln>
            <a:effectLst/>
          </c:spPr>
          <c:invertIfNegative val="0"/>
          <c:cat>
            <c:strRef>
              <c:f>'MinuteWorker Dashboard'!$AA$2:$AA$22</c:f>
              <c:strCache>
                <c:ptCount val="21"/>
                <c:pt idx="0">
                  <c:v>Monday AM</c:v>
                </c:pt>
                <c:pt idx="1">
                  <c:v>Monday PM</c:v>
                </c:pt>
                <c:pt idx="2">
                  <c:v>Monday NS</c:v>
                </c:pt>
                <c:pt idx="3">
                  <c:v>Tuesday AM</c:v>
                </c:pt>
                <c:pt idx="4">
                  <c:v>Tuesday PM</c:v>
                </c:pt>
                <c:pt idx="5">
                  <c:v>Tuesday NS</c:v>
                </c:pt>
                <c:pt idx="6">
                  <c:v>Wednesday AM</c:v>
                </c:pt>
                <c:pt idx="7">
                  <c:v>Wednesday PM</c:v>
                </c:pt>
                <c:pt idx="8">
                  <c:v>Wednesday NS</c:v>
                </c:pt>
                <c:pt idx="9">
                  <c:v>Thursday AM</c:v>
                </c:pt>
                <c:pt idx="10">
                  <c:v>Thursday PM</c:v>
                </c:pt>
                <c:pt idx="11">
                  <c:v>Thursday NS</c:v>
                </c:pt>
                <c:pt idx="12">
                  <c:v>Friday AM</c:v>
                </c:pt>
                <c:pt idx="13">
                  <c:v>Friday PM</c:v>
                </c:pt>
                <c:pt idx="14">
                  <c:v>Friday NS</c:v>
                </c:pt>
                <c:pt idx="15">
                  <c:v>Saturday AM</c:v>
                </c:pt>
                <c:pt idx="16">
                  <c:v>Saturday PM</c:v>
                </c:pt>
                <c:pt idx="17">
                  <c:v>Saturday NS</c:v>
                </c:pt>
                <c:pt idx="18">
                  <c:v>Sunday AM</c:v>
                </c:pt>
                <c:pt idx="19">
                  <c:v>Sunday PM</c:v>
                </c:pt>
                <c:pt idx="20">
                  <c:v>Sunday NS</c:v>
                </c:pt>
              </c:strCache>
            </c:strRef>
          </c:cat>
          <c:val>
            <c:numRef>
              <c:f>'MinuteWorker Dashboard'!$AD$2:$AD$22</c:f>
              <c:numCache>
                <c:formatCode>0.00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2-E35F-4C81-B881-248D04F4EE86}"/>
            </c:ext>
          </c:extLst>
        </c:ser>
        <c:ser>
          <c:idx val="3"/>
          <c:order val="3"/>
          <c:tx>
            <c:strRef>
              <c:f>'MinuteWorker Dashboard'!$AE$1</c:f>
              <c:strCache>
                <c:ptCount val="1"/>
                <c:pt idx="0">
                  <c:v>EN</c:v>
                </c:pt>
              </c:strCache>
            </c:strRef>
          </c:tx>
          <c:spPr>
            <a:solidFill>
              <a:schemeClr val="accent4"/>
            </a:solidFill>
            <a:ln>
              <a:noFill/>
            </a:ln>
            <a:effectLst/>
          </c:spPr>
          <c:invertIfNegative val="0"/>
          <c:cat>
            <c:strRef>
              <c:f>'MinuteWorker Dashboard'!$AA$2:$AA$22</c:f>
              <c:strCache>
                <c:ptCount val="21"/>
                <c:pt idx="0">
                  <c:v>Monday AM</c:v>
                </c:pt>
                <c:pt idx="1">
                  <c:v>Monday PM</c:v>
                </c:pt>
                <c:pt idx="2">
                  <c:v>Monday NS</c:v>
                </c:pt>
                <c:pt idx="3">
                  <c:v>Tuesday AM</c:v>
                </c:pt>
                <c:pt idx="4">
                  <c:v>Tuesday PM</c:v>
                </c:pt>
                <c:pt idx="5">
                  <c:v>Tuesday NS</c:v>
                </c:pt>
                <c:pt idx="6">
                  <c:v>Wednesday AM</c:v>
                </c:pt>
                <c:pt idx="7">
                  <c:v>Wednesday PM</c:v>
                </c:pt>
                <c:pt idx="8">
                  <c:v>Wednesday NS</c:v>
                </c:pt>
                <c:pt idx="9">
                  <c:v>Thursday AM</c:v>
                </c:pt>
                <c:pt idx="10">
                  <c:v>Thursday PM</c:v>
                </c:pt>
                <c:pt idx="11">
                  <c:v>Thursday NS</c:v>
                </c:pt>
                <c:pt idx="12">
                  <c:v>Friday AM</c:v>
                </c:pt>
                <c:pt idx="13">
                  <c:v>Friday PM</c:v>
                </c:pt>
                <c:pt idx="14">
                  <c:v>Friday NS</c:v>
                </c:pt>
                <c:pt idx="15">
                  <c:v>Saturday AM</c:v>
                </c:pt>
                <c:pt idx="16">
                  <c:v>Saturday PM</c:v>
                </c:pt>
                <c:pt idx="17">
                  <c:v>Saturday NS</c:v>
                </c:pt>
                <c:pt idx="18">
                  <c:v>Sunday AM</c:v>
                </c:pt>
                <c:pt idx="19">
                  <c:v>Sunday PM</c:v>
                </c:pt>
                <c:pt idx="20">
                  <c:v>Sunday NS</c:v>
                </c:pt>
              </c:strCache>
            </c:strRef>
          </c:cat>
          <c:val>
            <c:numRef>
              <c:f>'MinuteWorker Dashboard'!$AE$2:$AE$22</c:f>
              <c:numCache>
                <c:formatCode>0.00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3-E35F-4C81-B881-248D04F4EE86}"/>
            </c:ext>
          </c:extLst>
        </c:ser>
        <c:ser>
          <c:idx val="4"/>
          <c:order val="4"/>
          <c:tx>
            <c:strRef>
              <c:f>'MinuteWorker Dashboard'!$AF$1</c:f>
              <c:strCache>
                <c:ptCount val="1"/>
                <c:pt idx="0">
                  <c:v>RSM</c:v>
                </c:pt>
              </c:strCache>
            </c:strRef>
          </c:tx>
          <c:spPr>
            <a:solidFill>
              <a:schemeClr val="accent5"/>
            </a:solidFill>
            <a:ln>
              <a:noFill/>
            </a:ln>
            <a:effectLst/>
          </c:spPr>
          <c:invertIfNegative val="0"/>
          <c:cat>
            <c:strRef>
              <c:f>'MinuteWorker Dashboard'!$AA$2:$AA$22</c:f>
              <c:strCache>
                <c:ptCount val="21"/>
                <c:pt idx="0">
                  <c:v>Monday AM</c:v>
                </c:pt>
                <c:pt idx="1">
                  <c:v>Monday PM</c:v>
                </c:pt>
                <c:pt idx="2">
                  <c:v>Monday NS</c:v>
                </c:pt>
                <c:pt idx="3">
                  <c:v>Tuesday AM</c:v>
                </c:pt>
                <c:pt idx="4">
                  <c:v>Tuesday PM</c:v>
                </c:pt>
                <c:pt idx="5">
                  <c:v>Tuesday NS</c:v>
                </c:pt>
                <c:pt idx="6">
                  <c:v>Wednesday AM</c:v>
                </c:pt>
                <c:pt idx="7">
                  <c:v>Wednesday PM</c:v>
                </c:pt>
                <c:pt idx="8">
                  <c:v>Wednesday NS</c:v>
                </c:pt>
                <c:pt idx="9">
                  <c:v>Thursday AM</c:v>
                </c:pt>
                <c:pt idx="10">
                  <c:v>Thursday PM</c:v>
                </c:pt>
                <c:pt idx="11">
                  <c:v>Thursday NS</c:v>
                </c:pt>
                <c:pt idx="12">
                  <c:v>Friday AM</c:v>
                </c:pt>
                <c:pt idx="13">
                  <c:v>Friday PM</c:v>
                </c:pt>
                <c:pt idx="14">
                  <c:v>Friday NS</c:v>
                </c:pt>
                <c:pt idx="15">
                  <c:v>Saturday AM</c:v>
                </c:pt>
                <c:pt idx="16">
                  <c:v>Saturday PM</c:v>
                </c:pt>
                <c:pt idx="17">
                  <c:v>Saturday NS</c:v>
                </c:pt>
                <c:pt idx="18">
                  <c:v>Sunday AM</c:v>
                </c:pt>
                <c:pt idx="19">
                  <c:v>Sunday PM</c:v>
                </c:pt>
                <c:pt idx="20">
                  <c:v>Sunday NS</c:v>
                </c:pt>
              </c:strCache>
            </c:strRef>
          </c:cat>
          <c:val>
            <c:numRef>
              <c:f>'MinuteWorker Dashboard'!$AF$2:$AF$22</c:f>
              <c:numCache>
                <c:formatCode>0.00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4-E35F-4C81-B881-248D04F4EE86}"/>
            </c:ext>
          </c:extLst>
        </c:ser>
        <c:ser>
          <c:idx val="5"/>
          <c:order val="5"/>
          <c:tx>
            <c:strRef>
              <c:f>'MinuteWorker Dashboard'!$AG$1</c:f>
              <c:strCache>
                <c:ptCount val="1"/>
                <c:pt idx="0">
                  <c:v>WCSO</c:v>
                </c:pt>
              </c:strCache>
            </c:strRef>
          </c:tx>
          <c:spPr>
            <a:solidFill>
              <a:schemeClr val="accent6"/>
            </a:solidFill>
            <a:ln>
              <a:noFill/>
            </a:ln>
            <a:effectLst/>
          </c:spPr>
          <c:invertIfNegative val="0"/>
          <c:cat>
            <c:strRef>
              <c:f>'MinuteWorker Dashboard'!$AA$2:$AA$22</c:f>
              <c:strCache>
                <c:ptCount val="21"/>
                <c:pt idx="0">
                  <c:v>Monday AM</c:v>
                </c:pt>
                <c:pt idx="1">
                  <c:v>Monday PM</c:v>
                </c:pt>
                <c:pt idx="2">
                  <c:v>Monday NS</c:v>
                </c:pt>
                <c:pt idx="3">
                  <c:v>Tuesday AM</c:v>
                </c:pt>
                <c:pt idx="4">
                  <c:v>Tuesday PM</c:v>
                </c:pt>
                <c:pt idx="5">
                  <c:v>Tuesday NS</c:v>
                </c:pt>
                <c:pt idx="6">
                  <c:v>Wednesday AM</c:v>
                </c:pt>
                <c:pt idx="7">
                  <c:v>Wednesday PM</c:v>
                </c:pt>
                <c:pt idx="8">
                  <c:v>Wednesday NS</c:v>
                </c:pt>
                <c:pt idx="9">
                  <c:v>Thursday AM</c:v>
                </c:pt>
                <c:pt idx="10">
                  <c:v>Thursday PM</c:v>
                </c:pt>
                <c:pt idx="11">
                  <c:v>Thursday NS</c:v>
                </c:pt>
                <c:pt idx="12">
                  <c:v>Friday AM</c:v>
                </c:pt>
                <c:pt idx="13">
                  <c:v>Friday PM</c:v>
                </c:pt>
                <c:pt idx="14">
                  <c:v>Friday NS</c:v>
                </c:pt>
                <c:pt idx="15">
                  <c:v>Saturday AM</c:v>
                </c:pt>
                <c:pt idx="16">
                  <c:v>Saturday PM</c:v>
                </c:pt>
                <c:pt idx="17">
                  <c:v>Saturday NS</c:v>
                </c:pt>
                <c:pt idx="18">
                  <c:v>Sunday AM</c:v>
                </c:pt>
                <c:pt idx="19">
                  <c:v>Sunday PM</c:v>
                </c:pt>
                <c:pt idx="20">
                  <c:v>Sunday NS</c:v>
                </c:pt>
              </c:strCache>
            </c:strRef>
          </c:cat>
          <c:val>
            <c:numRef>
              <c:f>'MinuteWorker Dashboard'!$AG$2:$AG$22</c:f>
              <c:numCache>
                <c:formatCode>0.00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5-E35F-4C81-B881-248D04F4EE86}"/>
            </c:ext>
          </c:extLst>
        </c:ser>
        <c:ser>
          <c:idx val="6"/>
          <c:order val="6"/>
          <c:tx>
            <c:strRef>
              <c:f>'MinuteWorker Dashboard'!$AH$1</c:f>
              <c:strCache>
                <c:ptCount val="1"/>
                <c:pt idx="0">
                  <c:v>RN</c:v>
                </c:pt>
              </c:strCache>
            </c:strRef>
          </c:tx>
          <c:spPr>
            <a:solidFill>
              <a:schemeClr val="accent1">
                <a:lumMod val="60000"/>
              </a:schemeClr>
            </a:solidFill>
            <a:ln>
              <a:noFill/>
            </a:ln>
            <a:effectLst/>
          </c:spPr>
          <c:invertIfNegative val="0"/>
          <c:cat>
            <c:strRef>
              <c:f>'MinuteWorker Dashboard'!$AA$2:$AA$22</c:f>
              <c:strCache>
                <c:ptCount val="21"/>
                <c:pt idx="0">
                  <c:v>Monday AM</c:v>
                </c:pt>
                <c:pt idx="1">
                  <c:v>Monday PM</c:v>
                </c:pt>
                <c:pt idx="2">
                  <c:v>Monday NS</c:v>
                </c:pt>
                <c:pt idx="3">
                  <c:v>Tuesday AM</c:v>
                </c:pt>
                <c:pt idx="4">
                  <c:v>Tuesday PM</c:v>
                </c:pt>
                <c:pt idx="5">
                  <c:v>Tuesday NS</c:v>
                </c:pt>
                <c:pt idx="6">
                  <c:v>Wednesday AM</c:v>
                </c:pt>
                <c:pt idx="7">
                  <c:v>Wednesday PM</c:v>
                </c:pt>
                <c:pt idx="8">
                  <c:v>Wednesday NS</c:v>
                </c:pt>
                <c:pt idx="9">
                  <c:v>Thursday AM</c:v>
                </c:pt>
                <c:pt idx="10">
                  <c:v>Thursday PM</c:v>
                </c:pt>
                <c:pt idx="11">
                  <c:v>Thursday NS</c:v>
                </c:pt>
                <c:pt idx="12">
                  <c:v>Friday AM</c:v>
                </c:pt>
                <c:pt idx="13">
                  <c:v>Friday PM</c:v>
                </c:pt>
                <c:pt idx="14">
                  <c:v>Friday NS</c:v>
                </c:pt>
                <c:pt idx="15">
                  <c:v>Saturday AM</c:v>
                </c:pt>
                <c:pt idx="16">
                  <c:v>Saturday PM</c:v>
                </c:pt>
                <c:pt idx="17">
                  <c:v>Saturday NS</c:v>
                </c:pt>
                <c:pt idx="18">
                  <c:v>Sunday AM</c:v>
                </c:pt>
                <c:pt idx="19">
                  <c:v>Sunday PM</c:v>
                </c:pt>
                <c:pt idx="20">
                  <c:v>Sunday NS</c:v>
                </c:pt>
              </c:strCache>
            </c:strRef>
          </c:cat>
          <c:val>
            <c:numRef>
              <c:f>'MinuteWorker Dashboard'!$AH$2:$AH$22</c:f>
              <c:numCache>
                <c:formatCode>0.00</c:formatCode>
                <c:ptCount val="21"/>
                <c:pt idx="0">
                  <c:v>1.1270487142099701</c:v>
                </c:pt>
                <c:pt idx="1">
                  <c:v>0.86435314924373496</c:v>
                </c:pt>
                <c:pt idx="2">
                  <c:v>0.28811771641457801</c:v>
                </c:pt>
                <c:pt idx="3">
                  <c:v>1.55075123834905</c:v>
                </c:pt>
                <c:pt idx="4">
                  <c:v>0.86435314924373496</c:v>
                </c:pt>
                <c:pt idx="5">
                  <c:v>0.28811771641457801</c:v>
                </c:pt>
                <c:pt idx="6">
                  <c:v>1.26263352193448</c:v>
                </c:pt>
                <c:pt idx="7">
                  <c:v>0.78808669489869898</c:v>
                </c:pt>
                <c:pt idx="8">
                  <c:v>0.28811771641457801</c:v>
                </c:pt>
                <c:pt idx="9">
                  <c:v>1.4151664306245499</c:v>
                </c:pt>
                <c:pt idx="10">
                  <c:v>0.88130125020929795</c:v>
                </c:pt>
                <c:pt idx="11">
                  <c:v>0.28811771641457801</c:v>
                </c:pt>
                <c:pt idx="12">
                  <c:v>1.1270487142099701</c:v>
                </c:pt>
                <c:pt idx="13">
                  <c:v>0.57623543282915701</c:v>
                </c:pt>
                <c:pt idx="14">
                  <c:v>0.28811771641457801</c:v>
                </c:pt>
                <c:pt idx="15">
                  <c:v>1.07620441131328</c:v>
                </c:pt>
                <c:pt idx="16">
                  <c:v>0.72029429103644604</c:v>
                </c:pt>
                <c:pt idx="17">
                  <c:v>0.28811771641457801</c:v>
                </c:pt>
                <c:pt idx="18">
                  <c:v>0.99146390648546001</c:v>
                </c:pt>
                <c:pt idx="19">
                  <c:v>0.72029429103644604</c:v>
                </c:pt>
                <c:pt idx="20">
                  <c:v>0.28811771641457801</c:v>
                </c:pt>
              </c:numCache>
            </c:numRef>
          </c:val>
          <c:extLst>
            <c:ext xmlns:c16="http://schemas.microsoft.com/office/drawing/2014/chart" uri="{C3380CC4-5D6E-409C-BE32-E72D297353CC}">
              <c16:uniqueId val="{00000006-E35F-4C81-B881-248D04F4EE86}"/>
            </c:ext>
          </c:extLst>
        </c:ser>
        <c:dLbls>
          <c:showLegendKey val="0"/>
          <c:showVal val="0"/>
          <c:showCatName val="0"/>
          <c:showSerName val="0"/>
          <c:showPercent val="0"/>
          <c:showBubbleSize val="0"/>
        </c:dLbls>
        <c:gapWidth val="150"/>
        <c:overlap val="100"/>
        <c:axId val="1259726672"/>
        <c:axId val="1989157200"/>
      </c:barChart>
      <c:catAx>
        <c:axId val="12597266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Day / Shift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157200"/>
        <c:crosses val="autoZero"/>
        <c:auto val="1"/>
        <c:lblAlgn val="ctr"/>
        <c:lblOffset val="100"/>
        <c:noMultiLvlLbl val="0"/>
      </c:catAx>
      <c:valAx>
        <c:axId val="19891572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FTE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7266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Cumulative Productive Minutes by Shift and 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'MinuteWorker Dashboard'!$AM$1</c:f>
              <c:strCache>
                <c:ptCount val="1"/>
                <c:pt idx="0">
                  <c:v>AM</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'MinuteWorker Dashboard'!$AL$2:$AL$8</c:f>
              <c:strCache>
                <c:ptCount val="7"/>
                <c:pt idx="0">
                  <c:v>Monday</c:v>
                </c:pt>
                <c:pt idx="1">
                  <c:v>Tuesday</c:v>
                </c:pt>
                <c:pt idx="2">
                  <c:v>Wednesday</c:v>
                </c:pt>
                <c:pt idx="3">
                  <c:v>Thursday</c:v>
                </c:pt>
                <c:pt idx="4">
                  <c:v>Friday</c:v>
                </c:pt>
                <c:pt idx="5">
                  <c:v>Saturday</c:v>
                </c:pt>
                <c:pt idx="6">
                  <c:v>Sunday</c:v>
                </c:pt>
              </c:strCache>
            </c:strRef>
          </c:cat>
          <c:val>
            <c:numRef>
              <c:f>'MinuteWorker Dashboard'!$AM$2:$AM$8</c:f>
              <c:numCache>
                <c:formatCode>#,##0</c:formatCode>
                <c:ptCount val="7"/>
                <c:pt idx="0">
                  <c:v>73.419173382820716</c:v>
                </c:pt>
                <c:pt idx="1">
                  <c:v>174.43953976670187</c:v>
                </c:pt>
                <c:pt idx="2">
                  <c:v>256.69109490986199</c:v>
                </c:pt>
                <c:pt idx="3">
                  <c:v>348.87907953340385</c:v>
                </c:pt>
                <c:pt idx="4">
                  <c:v>422.29825291622456</c:v>
                </c:pt>
                <c:pt idx="5">
                  <c:v>492.40528313891809</c:v>
                </c:pt>
                <c:pt idx="6">
                  <c:v>556.99207476139952</c:v>
                </c:pt>
              </c:numCache>
            </c:numRef>
          </c:val>
          <c:smooth val="0"/>
          <c:extLst>
            <c:ext xmlns:c16="http://schemas.microsoft.com/office/drawing/2014/chart" uri="{C3380CC4-5D6E-409C-BE32-E72D297353CC}">
              <c16:uniqueId val="{00000000-BAB5-447E-8A10-2FD6BA628E9B}"/>
            </c:ext>
          </c:extLst>
        </c:ser>
        <c:ser>
          <c:idx val="1"/>
          <c:order val="1"/>
          <c:tx>
            <c:strRef>
              <c:f>'MinuteWorker Dashboard'!$AN$1</c:f>
              <c:strCache>
                <c:ptCount val="1"/>
                <c:pt idx="0">
                  <c:v>PM</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'MinuteWorker Dashboard'!$AL$2:$AL$8</c:f>
              <c:strCache>
                <c:ptCount val="7"/>
                <c:pt idx="0">
                  <c:v>Monday</c:v>
                </c:pt>
                <c:pt idx="1">
                  <c:v>Tuesday</c:v>
                </c:pt>
                <c:pt idx="2">
                  <c:v>Wednesday</c:v>
                </c:pt>
                <c:pt idx="3">
                  <c:v>Thursday</c:v>
                </c:pt>
                <c:pt idx="4">
                  <c:v>Friday</c:v>
                </c:pt>
                <c:pt idx="5">
                  <c:v>Saturday</c:v>
                </c:pt>
                <c:pt idx="6">
                  <c:v>Sunday</c:v>
                </c:pt>
              </c:strCache>
            </c:strRef>
          </c:cat>
          <c:val>
            <c:numRef>
              <c:f>'MinuteWorker Dashboard'!$AN$2:$AN$8</c:f>
              <c:numCache>
                <c:formatCode>#,##0</c:formatCode>
                <c:ptCount val="7"/>
                <c:pt idx="0">
                  <c:v>56.306433722163284</c:v>
                </c:pt>
                <c:pt idx="1">
                  <c:v>112.61286744432657</c:v>
                </c:pt>
                <c:pt idx="2">
                  <c:v>163.95108642629901</c:v>
                </c:pt>
                <c:pt idx="3">
                  <c:v>221.36156786850472</c:v>
                </c:pt>
                <c:pt idx="4">
                  <c:v>258.89919034994699</c:v>
                </c:pt>
                <c:pt idx="5">
                  <c:v>305.82121845174987</c:v>
                </c:pt>
                <c:pt idx="6">
                  <c:v>352.74324655355275</c:v>
                </c:pt>
              </c:numCache>
            </c:numRef>
          </c:val>
          <c:smooth val="0"/>
          <c:extLst>
            <c:ext xmlns:c16="http://schemas.microsoft.com/office/drawing/2014/chart" uri="{C3380CC4-5D6E-409C-BE32-E72D297353CC}">
              <c16:uniqueId val="{00000001-BAB5-447E-8A10-2FD6BA628E9B}"/>
            </c:ext>
          </c:extLst>
        </c:ser>
        <c:ser>
          <c:idx val="2"/>
          <c:order val="2"/>
          <c:tx>
            <c:strRef>
              <c:f>'MinuteWorker Dashboard'!$AO$1</c:f>
              <c:strCache>
                <c:ptCount val="1"/>
                <c:pt idx="0">
                  <c:v>NS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'MinuteWorker Dashboard'!$AL$2:$AL$8</c:f>
              <c:strCache>
                <c:ptCount val="7"/>
                <c:pt idx="0">
                  <c:v>Monday</c:v>
                </c:pt>
                <c:pt idx="1">
                  <c:v>Tuesday</c:v>
                </c:pt>
                <c:pt idx="2">
                  <c:v>Wednesday</c:v>
                </c:pt>
                <c:pt idx="3">
                  <c:v>Thursday</c:v>
                </c:pt>
                <c:pt idx="4">
                  <c:v>Friday</c:v>
                </c:pt>
                <c:pt idx="5">
                  <c:v>Saturday</c:v>
                </c:pt>
                <c:pt idx="6">
                  <c:v>Sunday</c:v>
                </c:pt>
              </c:strCache>
            </c:strRef>
          </c:cat>
          <c:val>
            <c:numRef>
              <c:f>'MinuteWorker Dashboard'!$AO$2:$AO$8</c:f>
              <c:numCache>
                <c:formatCode>#,##0</c:formatCode>
                <c:ptCount val="7"/>
                <c:pt idx="0">
                  <c:v>18.768811240721142</c:v>
                </c:pt>
                <c:pt idx="1">
                  <c:v>37.537622481442284</c:v>
                </c:pt>
                <c:pt idx="2">
                  <c:v>56.306433722163426</c:v>
                </c:pt>
                <c:pt idx="3">
                  <c:v>75.075244962884568</c:v>
                </c:pt>
                <c:pt idx="4">
                  <c:v>93.844056203605703</c:v>
                </c:pt>
                <c:pt idx="5">
                  <c:v>112.61286744432684</c:v>
                </c:pt>
                <c:pt idx="6">
                  <c:v>131.38167868504797</c:v>
                </c:pt>
              </c:numCache>
            </c:numRef>
          </c:val>
          <c:smooth val="0"/>
          <c:extLst>
            <c:ext xmlns:c16="http://schemas.microsoft.com/office/drawing/2014/chart" uri="{C3380CC4-5D6E-409C-BE32-E72D297353CC}">
              <c16:uniqueId val="{00000002-BAB5-447E-8A10-2FD6BA628E9B}"/>
            </c:ext>
          </c:extLst>
        </c:ser>
        <c:ser>
          <c:idx val="3"/>
          <c:order val="3"/>
          <c:tx>
            <c:strRef>
              <c:f>'MinuteWorker Dashboard'!$AP$1</c:f>
              <c:strCache>
                <c:ptCount val="1"/>
                <c:pt idx="0">
                  <c:v>All Shifts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'MinuteWorker Dashboard'!$AL$2:$AL$8</c:f>
              <c:strCache>
                <c:ptCount val="7"/>
                <c:pt idx="0">
                  <c:v>Monday</c:v>
                </c:pt>
                <c:pt idx="1">
                  <c:v>Tuesday</c:v>
                </c:pt>
                <c:pt idx="2">
                  <c:v>Wednesday</c:v>
                </c:pt>
                <c:pt idx="3">
                  <c:v>Thursday</c:v>
                </c:pt>
                <c:pt idx="4">
                  <c:v>Friday</c:v>
                </c:pt>
                <c:pt idx="5">
                  <c:v>Saturday</c:v>
                </c:pt>
                <c:pt idx="6">
                  <c:v>Sunday</c:v>
                </c:pt>
              </c:strCache>
            </c:strRef>
          </c:cat>
          <c:val>
            <c:numRef>
              <c:f>'MinuteWorker Dashboard'!$AP$2:$AP$8</c:f>
              <c:numCache>
                <c:formatCode>#,##0</c:formatCode>
                <c:ptCount val="7"/>
                <c:pt idx="0">
                  <c:v>148.49441834570513</c:v>
                </c:pt>
                <c:pt idx="1">
                  <c:v>324.59002969247069</c:v>
                </c:pt>
                <c:pt idx="2">
                  <c:v>476.94861505832444</c:v>
                </c:pt>
                <c:pt idx="3">
                  <c:v>645.31589236479306</c:v>
                </c:pt>
                <c:pt idx="4">
                  <c:v>775.04149946977736</c:v>
                </c:pt>
                <c:pt idx="5">
                  <c:v>910.83936903499489</c:v>
                </c:pt>
                <c:pt idx="6">
                  <c:v>1041.1170000000002</c:v>
                </c:pt>
              </c:numCache>
            </c:numRef>
          </c:val>
          <c:smooth val="0"/>
          <c:extLst>
            <c:ext xmlns:c16="http://schemas.microsoft.com/office/drawing/2014/chart" uri="{C3380CC4-5D6E-409C-BE32-E72D297353CC}">
              <c16:uniqueId val="{00000003-BAB5-447E-8A10-2FD6BA628E9B}"/>
            </c:ext>
          </c:extLst>
        </c:ser>
        <c:dLbls>
          <c:showLegendKey val="0"/>
          <c:showVal val="0"/>
          <c:showCatName val="0"/>
          <c:showSerName val="0"/>
          <c:showPercent val="0"/>
          <c:showBubbleSize val="0"/>
        </c:dLbls>
        <c:marker val="1"/>
        <c:smooth val="0"/>
        <c:axId val="1259709968"/>
        <c:axId val="1989311280"/>
      </c:lineChart>
      <c:catAx>
        <c:axId val="1259709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Day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311280"/>
        <c:crosses val="autoZero"/>
        <c:auto val="1"/>
        <c:lblAlgn val="ctr"/>
        <c:lblOffset val="100"/>
        <c:noMultiLvlLbl val="0"/>
      </c:catAx>
      <c:valAx>
        <c:axId val="19893112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Cumulative Minutes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7099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152400</xdr:colOff>
      <xdr:row>26</xdr:row>
      <xdr:rowOff>171450</xdr:rowOff>
    </xdr:from>
    <xdr:to>
      <xdr:col>12</xdr:col>
      <xdr:colOff>342900</xdr:colOff>
      <xdr:row>26</xdr:row>
      <xdr:rowOff>171450</xdr:rowOff>
    </xdr:to>
    <xdr:cxnSp macro="">
      <xdr:nvCxnSpPr>
        <xdr:cNvPr id="5" name="Straight Arrow Connector 1">
          <a:extLst>
            <a:ext uri="{FF2B5EF4-FFF2-40B4-BE49-F238E27FC236}">
              <a16:creationId xmlns:a16="http://schemas.microsoft.com/office/drawing/2014/main" id="{C4773CB5-81D8-43B1-91D4-85B81BBB4891}"/>
            </a:ext>
          </a:extLst>
        </xdr:cNvPr>
        <xdr:cNvCxnSpPr/>
      </xdr:nvCxnSpPr>
      <xdr:spPr>
        <a:xfrm>
          <a:off x="6381750" y="5124450"/>
          <a:ext cx="14097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495300</xdr:colOff>
      <xdr:row>20</xdr:row>
      <xdr:rowOff>47625</xdr:rowOff>
    </xdr:from>
    <xdr:to>
      <xdr:col>15</xdr:col>
      <xdr:colOff>495300</xdr:colOff>
      <xdr:row>23</xdr:row>
      <xdr:rowOff>38100</xdr:rowOff>
    </xdr:to>
    <xdr:cxnSp macro="">
      <xdr:nvCxnSpPr>
        <xdr:cNvPr id="3" name="Straight Arrow Connector 2">
          <a:extLst>
            <a:ext uri="{FF2B5EF4-FFF2-40B4-BE49-F238E27FC236}">
              <a16:creationId xmlns:a16="http://schemas.microsoft.com/office/drawing/2014/main" id="{BE6DF4D4-7EAF-43DD-AF4B-C816D9DCF1F5}"/>
            </a:ext>
          </a:extLst>
        </xdr:cNvPr>
        <xdr:cNvCxnSpPr/>
      </xdr:nvCxnSpPr>
      <xdr:spPr>
        <a:xfrm>
          <a:off x="9772650" y="3857625"/>
          <a:ext cx="0" cy="5619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152400</xdr:colOff>
      <xdr:row>27</xdr:row>
      <xdr:rowOff>171450</xdr:rowOff>
    </xdr:from>
    <xdr:to>
      <xdr:col>12</xdr:col>
      <xdr:colOff>323850</xdr:colOff>
      <xdr:row>28</xdr:row>
      <xdr:rowOff>9525</xdr:rowOff>
    </xdr:to>
    <xdr:cxnSp macro="">
      <xdr:nvCxnSpPr>
        <xdr:cNvPr id="6" name="Straight Arrow Connector 2">
          <a:extLst>
            <a:ext uri="{FF2B5EF4-FFF2-40B4-BE49-F238E27FC236}">
              <a16:creationId xmlns:a16="http://schemas.microsoft.com/office/drawing/2014/main" id="{F6A0F917-D4D2-3D61-3E6E-7A643CEF2E00}"/>
            </a:ext>
          </a:extLst>
        </xdr:cNvPr>
        <xdr:cNvCxnSpPr/>
      </xdr:nvCxnSpPr>
      <xdr:spPr>
        <a:xfrm>
          <a:off x="6248400" y="5124450"/>
          <a:ext cx="1390650" cy="285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495300</xdr:colOff>
      <xdr:row>20</xdr:row>
      <xdr:rowOff>47625</xdr:rowOff>
    </xdr:from>
    <xdr:to>
      <xdr:col>15</xdr:col>
      <xdr:colOff>495300</xdr:colOff>
      <xdr:row>23</xdr:row>
      <xdr:rowOff>38100</xdr:rowOff>
    </xdr:to>
    <xdr:cxnSp macro="">
      <xdr:nvCxnSpPr>
        <xdr:cNvPr id="4" name="Straight Arrow Connector 4">
          <a:extLst>
            <a:ext uri="{FF2B5EF4-FFF2-40B4-BE49-F238E27FC236}">
              <a16:creationId xmlns:a16="http://schemas.microsoft.com/office/drawing/2014/main" id="{9AFE3797-F419-5305-EFCF-4EF70BAD49DA}"/>
            </a:ext>
          </a:extLst>
        </xdr:cNvPr>
        <xdr:cNvCxnSpPr/>
      </xdr:nvCxnSpPr>
      <xdr:spPr>
        <a:xfrm>
          <a:off x="5981700" y="3476625"/>
          <a:ext cx="0" cy="5619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495300</xdr:colOff>
      <xdr:row>20</xdr:row>
      <xdr:rowOff>47625</xdr:rowOff>
    </xdr:from>
    <xdr:to>
      <xdr:col>23</xdr:col>
      <xdr:colOff>495300</xdr:colOff>
      <xdr:row>23</xdr:row>
      <xdr:rowOff>38100</xdr:rowOff>
    </xdr:to>
    <xdr:cxnSp macro="">
      <xdr:nvCxnSpPr>
        <xdr:cNvPr id="2" name="Straight Arrow Connector 1">
          <a:extLst>
            <a:ext uri="{FF2B5EF4-FFF2-40B4-BE49-F238E27FC236}">
              <a16:creationId xmlns:a16="http://schemas.microsoft.com/office/drawing/2014/main" id="{C7E1EBBE-08B4-46EB-9F25-CB78D2EC05D6}"/>
            </a:ext>
          </a:extLst>
        </xdr:cNvPr>
        <xdr:cNvCxnSpPr/>
      </xdr:nvCxnSpPr>
      <xdr:spPr>
        <a:xfrm>
          <a:off x="5981700" y="3476625"/>
          <a:ext cx="0" cy="5619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xdr:colOff>
      <xdr:row>18</xdr:row>
      <xdr:rowOff>0</xdr:rowOff>
    </xdr:from>
    <xdr:to>
      <xdr:col>8</xdr:col>
      <xdr:colOff>1</xdr:colOff>
      <xdr:row>35</xdr:row>
      <xdr:rowOff>0</xdr:rowOff>
    </xdr:to>
    <xdr:graphicFrame macro="">
      <xdr:nvGraphicFramePr>
        <xdr:cNvPr id="5" name="BDRN_Master_vs_Redistributed_AM">
          <a:extLst>
            <a:ext uri="{FF2B5EF4-FFF2-40B4-BE49-F238E27FC236}">
              <a16:creationId xmlns:a16="http://schemas.microsoft.com/office/drawing/2014/main" id="{3B61F2A9-8DBC-38F5-FB80-4AF9F2021A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306457</xdr:colOff>
      <xdr:row>0</xdr:row>
      <xdr:rowOff>127000</xdr:rowOff>
    </xdr:from>
    <xdr:to>
      <xdr:col>10</xdr:col>
      <xdr:colOff>477631</xdr:colOff>
      <xdr:row>7</xdr:row>
      <xdr:rowOff>5522</xdr:rowOff>
    </xdr:to>
    <mc:AlternateContent xmlns:mc="http://schemas.openxmlformats.org/markup-compatibility/2006" xmlns:a14="http://schemas.microsoft.com/office/drawing/2010/main">
      <mc:Choice Requires="a14">
        <xdr:graphicFrame macro="">
          <xdr:nvGraphicFramePr>
            <xdr:cNvPr id="6" name="BDRN_Facility_Slicer">
              <a:extLst>
                <a:ext uri="{FF2B5EF4-FFF2-40B4-BE49-F238E27FC236}">
                  <a16:creationId xmlns:a16="http://schemas.microsoft.com/office/drawing/2014/main" id="{0CC51A6D-6577-0AF6-510B-30D5BE6B4B39}"/>
                </a:ext>
              </a:extLst>
            </xdr:cNvPr>
            <xdr:cNvGraphicFramePr/>
          </xdr:nvGraphicFramePr>
          <xdr:xfrm>
            <a:off x="0" y="0"/>
            <a:ext cx="0" cy="0"/>
          </xdr:xfrm>
          <a:graphic>
            <a:graphicData uri="http://schemas.microsoft.com/office/drawing/2010/slicer">
              <sle:slicer xmlns:sle="http://schemas.microsoft.com/office/drawing/2010/slicer" name="BDRN_Facility_Slicer"/>
            </a:graphicData>
          </a:graphic>
        </xdr:graphicFrame>
      </mc:Choice>
      <mc:Fallback xmlns="">
        <xdr:sp macro="" textlink="">
          <xdr:nvSpPr>
            <xdr:cNvPr id="0" name=""/>
            <xdr:cNvSpPr>
              <a:spLocks noTextEdit="1"/>
            </xdr:cNvSpPr>
          </xdr:nvSpPr>
          <xdr:spPr>
            <a:xfrm>
              <a:off x="8382000" y="127000"/>
              <a:ext cx="1397000" cy="127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306457</xdr:colOff>
      <xdr:row>0</xdr:row>
      <xdr:rowOff>140804</xdr:rowOff>
    </xdr:from>
    <xdr:to>
      <xdr:col>31</xdr:col>
      <xdr:colOff>477631</xdr:colOff>
      <xdr:row>12</xdr:row>
      <xdr:rowOff>140806</xdr:rowOff>
    </xdr:to>
    <mc:AlternateContent xmlns:mc="http://schemas.openxmlformats.org/markup-compatibility/2006" xmlns:a14="http://schemas.microsoft.com/office/drawing/2010/main">
      <mc:Choice Requires="a14">
        <xdr:graphicFrame macro="">
          <xdr:nvGraphicFramePr>
            <xdr:cNvPr id="7" name="BDRN_Role_Slicer">
              <a:extLst>
                <a:ext uri="{FF2B5EF4-FFF2-40B4-BE49-F238E27FC236}">
                  <a16:creationId xmlns:a16="http://schemas.microsoft.com/office/drawing/2014/main" id="{002AAB50-9C9A-F653-7B58-A6A4AD725B53}"/>
                </a:ext>
              </a:extLst>
            </xdr:cNvPr>
            <xdr:cNvGraphicFramePr/>
          </xdr:nvGraphicFramePr>
          <xdr:xfrm>
            <a:off x="0" y="0"/>
            <a:ext cx="0" cy="0"/>
          </xdr:xfrm>
          <a:graphic>
            <a:graphicData uri="http://schemas.microsoft.com/office/drawing/2010/slicer">
              <sle:slicer xmlns:sle="http://schemas.microsoft.com/office/drawing/2010/slicer" name="BDRN_Role_Slicer"/>
            </a:graphicData>
          </a:graphic>
        </xdr:graphicFrame>
      </mc:Choice>
      <mc:Fallback xmlns="">
        <xdr:sp macro="" textlink="">
          <xdr:nvSpPr>
            <xdr:cNvPr id="0" name=""/>
            <xdr:cNvSpPr>
              <a:spLocks noTextEdit="1"/>
            </xdr:cNvSpPr>
          </xdr:nvSpPr>
          <xdr:spPr>
            <a:xfrm>
              <a:off x="11446566" y="140804"/>
              <a:ext cx="1397000" cy="234398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604630</xdr:colOff>
      <xdr:row>0</xdr:row>
      <xdr:rowOff>138044</xdr:rowOff>
    </xdr:from>
    <xdr:to>
      <xdr:col>29</xdr:col>
      <xdr:colOff>162891</xdr:colOff>
      <xdr:row>7</xdr:row>
      <xdr:rowOff>16566</xdr:rowOff>
    </xdr:to>
    <mc:AlternateContent xmlns:mc="http://schemas.openxmlformats.org/markup-compatibility/2006" xmlns:a14="http://schemas.microsoft.com/office/drawing/2010/main">
      <mc:Choice Requires="a14">
        <xdr:graphicFrame macro="">
          <xdr:nvGraphicFramePr>
            <xdr:cNvPr id="8" name="BDRN_Shift_Slicer">
              <a:extLst>
                <a:ext uri="{FF2B5EF4-FFF2-40B4-BE49-F238E27FC236}">
                  <a16:creationId xmlns:a16="http://schemas.microsoft.com/office/drawing/2014/main" id="{9DAFD893-E048-9934-4EA1-2FE70C985251}"/>
                </a:ext>
              </a:extLst>
            </xdr:cNvPr>
            <xdr:cNvGraphicFramePr/>
          </xdr:nvGraphicFramePr>
          <xdr:xfrm>
            <a:off x="0" y="0"/>
            <a:ext cx="0" cy="0"/>
          </xdr:xfrm>
          <a:graphic>
            <a:graphicData uri="http://schemas.microsoft.com/office/drawing/2010/slicer">
              <sle:slicer xmlns:sle="http://schemas.microsoft.com/office/drawing/2010/slicer" name="BDRN_Shift_Slicer"/>
            </a:graphicData>
          </a:graphic>
        </xdr:graphicFrame>
      </mc:Choice>
      <mc:Fallback xmlns="">
        <xdr:sp macro="" textlink="">
          <xdr:nvSpPr>
            <xdr:cNvPr id="0" name=""/>
            <xdr:cNvSpPr>
              <a:spLocks noTextEdit="1"/>
            </xdr:cNvSpPr>
          </xdr:nvSpPr>
          <xdr:spPr>
            <a:xfrm>
              <a:off x="9906000" y="138044"/>
              <a:ext cx="1397000" cy="127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266700</xdr:colOff>
      <xdr:row>24</xdr:row>
      <xdr:rowOff>177800</xdr:rowOff>
    </xdr:from>
    <xdr:to>
      <xdr:col>14</xdr:col>
      <xdr:colOff>695325</xdr:colOff>
      <xdr:row>65</xdr:row>
      <xdr:rowOff>133350</xdr:rowOff>
    </xdr:to>
    <xdr:graphicFrame macro="">
      <xdr:nvGraphicFramePr>
        <xdr:cNvPr id="2" name="Chart 1">
          <a:extLst>
            <a:ext uri="{FF2B5EF4-FFF2-40B4-BE49-F238E27FC236}">
              <a16:creationId xmlns:a16="http://schemas.microsoft.com/office/drawing/2014/main" id="{3DB854BE-01B8-FA3B-9C32-8529B602ED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16</xdr:col>
      <xdr:colOff>131445</xdr:colOff>
      <xdr:row>33</xdr:row>
      <xdr:rowOff>38100</xdr:rowOff>
    </xdr:from>
    <xdr:to>
      <xdr:col>18</xdr:col>
      <xdr:colOff>213360</xdr:colOff>
      <xdr:row>47</xdr:row>
      <xdr:rowOff>28575</xdr:rowOff>
    </xdr:to>
    <mc:AlternateContent xmlns:mc="http://schemas.openxmlformats.org/markup-compatibility/2006" xmlns:sle15="http://schemas.microsoft.com/office/drawing/2012/slicer">
      <mc:Choice Requires="sle15">
        <xdr:graphicFrame macro="">
          <xdr:nvGraphicFramePr>
            <xdr:cNvPr id="3" name="Location 1">
              <a:extLst>
                <a:ext uri="{FF2B5EF4-FFF2-40B4-BE49-F238E27FC236}">
                  <a16:creationId xmlns:a16="http://schemas.microsoft.com/office/drawing/2014/main" id="{466F36BF-EAFB-7E95-A0A1-3469A47669FF}"/>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17468850" y="2209800"/>
              <a:ext cx="1828800" cy="2520950"/>
            </a:xfrm>
            <a:prstGeom prst="rect">
              <a:avLst/>
            </a:prstGeom>
            <a:solidFill>
              <a:prstClr val="white"/>
            </a:solidFill>
            <a:ln w="1">
              <a:solidFill>
                <a:prstClr val="green"/>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13</xdr:col>
      <xdr:colOff>773430</xdr:colOff>
      <xdr:row>33</xdr:row>
      <xdr:rowOff>85725</xdr:rowOff>
    </xdr:from>
    <xdr:to>
      <xdr:col>16</xdr:col>
      <xdr:colOff>26670</xdr:colOff>
      <xdr:row>47</xdr:row>
      <xdr:rowOff>76200</xdr:rowOff>
    </xdr:to>
    <mc:AlternateContent xmlns:mc="http://schemas.openxmlformats.org/markup-compatibility/2006" xmlns:sle15="http://schemas.microsoft.com/office/drawing/2012/slicer">
      <mc:Choice Requires="sle15">
        <xdr:graphicFrame macro="">
          <xdr:nvGraphicFramePr>
            <xdr:cNvPr id="4" name="Role">
              <a:extLst>
                <a:ext uri="{FF2B5EF4-FFF2-40B4-BE49-F238E27FC236}">
                  <a16:creationId xmlns:a16="http://schemas.microsoft.com/office/drawing/2014/main" id="{97A04E58-1106-FAE5-90EF-6DD5AD0695A7}"/>
                </a:ext>
              </a:extLst>
            </xdr:cNvPr>
            <xdr:cNvGraphicFramePr/>
          </xdr:nvGraphicFramePr>
          <xdr:xfrm>
            <a:off x="0" y="0"/>
            <a:ext cx="0" cy="0"/>
          </xdr:xfrm>
          <a:graphic>
            <a:graphicData uri="http://schemas.microsoft.com/office/drawing/2010/slicer">
              <sle:slicer xmlns:sle="http://schemas.microsoft.com/office/drawing/2010/slicer" name="Role"/>
            </a:graphicData>
          </a:graphic>
        </xdr:graphicFrame>
      </mc:Choice>
      <mc:Fallback xmlns="">
        <xdr:sp macro="" textlink="">
          <xdr:nvSpPr>
            <xdr:cNvPr id="0" name=""/>
            <xdr:cNvSpPr>
              <a:spLocks noTextEdit="1"/>
            </xdr:cNvSpPr>
          </xdr:nvSpPr>
          <xdr:spPr>
            <a:xfrm>
              <a:off x="15535275" y="2254250"/>
              <a:ext cx="1825625" cy="2527300"/>
            </a:xfrm>
            <a:prstGeom prst="rect">
              <a:avLst/>
            </a:prstGeom>
            <a:solidFill>
              <a:prstClr val="white"/>
            </a:solidFill>
            <a:ln w="1">
              <a:solidFill>
                <a:prstClr val="green"/>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xdr:col>
      <xdr:colOff>425450</xdr:colOff>
      <xdr:row>22</xdr:row>
      <xdr:rowOff>95250</xdr:rowOff>
    </xdr:from>
    <xdr:to>
      <xdr:col>35</xdr:col>
      <xdr:colOff>666750</xdr:colOff>
      <xdr:row>56</xdr:row>
      <xdr:rowOff>25400</xdr:rowOff>
    </xdr:to>
    <xdr:graphicFrame macro="">
      <xdr:nvGraphicFramePr>
        <xdr:cNvPr id="2" name="Chart 1">
          <a:extLst>
            <a:ext uri="{FF2B5EF4-FFF2-40B4-BE49-F238E27FC236}">
              <a16:creationId xmlns:a16="http://schemas.microsoft.com/office/drawing/2014/main" id="{500D0DD8-4C2B-90BC-73D6-6CE854ED6E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15</xdr:col>
      <xdr:colOff>743585</xdr:colOff>
      <xdr:row>30</xdr:row>
      <xdr:rowOff>158750</xdr:rowOff>
    </xdr:from>
    <xdr:to>
      <xdr:col>17</xdr:col>
      <xdr:colOff>911225</xdr:colOff>
      <xdr:row>44</xdr:row>
      <xdr:rowOff>149225</xdr:rowOff>
    </xdr:to>
    <mc:AlternateContent xmlns:mc="http://schemas.openxmlformats.org/markup-compatibility/2006" xmlns:sle15="http://schemas.microsoft.com/office/drawing/2012/slicer">
      <mc:Choice Requires="sle15">
        <xdr:graphicFrame macro="">
          <xdr:nvGraphicFramePr>
            <xdr:cNvPr id="3" name="Location">
              <a:extLst>
                <a:ext uri="{FF2B5EF4-FFF2-40B4-BE49-F238E27FC236}">
                  <a16:creationId xmlns:a16="http://schemas.microsoft.com/office/drawing/2014/main" id="{2A16045D-3CAA-15BB-849B-58545463C30A}"/>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7303750" y="3057525"/>
              <a:ext cx="1828800" cy="2520950"/>
            </a:xfrm>
            <a:prstGeom prst="rect">
              <a:avLst/>
            </a:prstGeom>
            <a:solidFill>
              <a:prstClr val="white"/>
            </a:solidFill>
            <a:ln w="1">
              <a:solidFill>
                <a:prstClr val="green"/>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13</xdr:col>
      <xdr:colOff>481965</xdr:colOff>
      <xdr:row>31</xdr:row>
      <xdr:rowOff>38100</xdr:rowOff>
    </xdr:from>
    <xdr:to>
      <xdr:col>15</xdr:col>
      <xdr:colOff>514985</xdr:colOff>
      <xdr:row>45</xdr:row>
      <xdr:rowOff>25400</xdr:rowOff>
    </xdr:to>
    <mc:AlternateContent xmlns:mc="http://schemas.openxmlformats.org/markup-compatibility/2006" xmlns:sle15="http://schemas.microsoft.com/office/drawing/2012/slicer">
      <mc:Choice Requires="sle15">
        <xdr:graphicFrame macro="">
          <xdr:nvGraphicFramePr>
            <xdr:cNvPr id="4" name="Role 1">
              <a:extLst>
                <a:ext uri="{FF2B5EF4-FFF2-40B4-BE49-F238E27FC236}">
                  <a16:creationId xmlns:a16="http://schemas.microsoft.com/office/drawing/2014/main" id="{9C68FEE1-79D4-3094-0543-2DCE4AFD00B3}"/>
                </a:ext>
              </a:extLst>
            </xdr:cNvPr>
            <xdr:cNvGraphicFramePr/>
          </xdr:nvGraphicFramePr>
          <xdr:xfrm>
            <a:off x="0" y="0"/>
            <a:ext cx="0" cy="0"/>
          </xdr:xfrm>
          <a:graphic>
            <a:graphicData uri="http://schemas.microsoft.com/office/drawing/2010/slicer">
              <sle:slicer xmlns:sle="http://schemas.microsoft.com/office/drawing/2010/slicer" name="Role 1"/>
            </a:graphicData>
          </a:graphic>
        </xdr:graphicFrame>
      </mc:Choice>
      <mc:Fallback xmlns="">
        <xdr:sp macro="" textlink="">
          <xdr:nvSpPr>
            <xdr:cNvPr id="0" name=""/>
            <xdr:cNvSpPr>
              <a:spLocks noTextEdit="1"/>
            </xdr:cNvSpPr>
          </xdr:nvSpPr>
          <xdr:spPr>
            <a:xfrm>
              <a:off x="15135225" y="3114675"/>
              <a:ext cx="1828800" cy="2524125"/>
            </a:xfrm>
            <a:prstGeom prst="rect">
              <a:avLst/>
            </a:prstGeom>
            <a:solidFill>
              <a:prstClr val="white"/>
            </a:solidFill>
            <a:ln w="1">
              <a:solidFill>
                <a:prstClr val="green"/>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14</xdr:col>
      <xdr:colOff>34290</xdr:colOff>
      <xdr:row>1</xdr:row>
      <xdr:rowOff>27940</xdr:rowOff>
    </xdr:from>
    <xdr:to>
      <xdr:col>16</xdr:col>
      <xdr:colOff>595630</xdr:colOff>
      <xdr:row>9</xdr:row>
      <xdr:rowOff>88900</xdr:rowOff>
    </xdr:to>
    <mc:AlternateContent xmlns:mc="http://schemas.openxmlformats.org/markup-compatibility/2006" xmlns:a14="http://schemas.microsoft.com/office/drawing/2010/main">
      <mc:Choice Requires="a14">
        <xdr:graphicFrame macro="">
          <xdr:nvGraphicFramePr>
            <xdr:cNvPr id="2" name="Facility_Slicer">
              <a:extLst>
                <a:ext uri="{FF2B5EF4-FFF2-40B4-BE49-F238E27FC236}">
                  <a16:creationId xmlns:a16="http://schemas.microsoft.com/office/drawing/2014/main" id="{AEC3C497-DD95-6059-AD53-2D97999AAE46}"/>
                </a:ext>
              </a:extLst>
            </xdr:cNvPr>
            <xdr:cNvGraphicFramePr/>
          </xdr:nvGraphicFramePr>
          <xdr:xfrm>
            <a:off x="0" y="0"/>
            <a:ext cx="0" cy="0"/>
          </xdr:xfrm>
          <a:graphic>
            <a:graphicData uri="http://schemas.microsoft.com/office/drawing/2010/slicer">
              <sle:slicer xmlns:sle="http://schemas.microsoft.com/office/drawing/2010/slicer" name="Facility_Slicer"/>
            </a:graphicData>
          </a:graphic>
        </xdr:graphicFrame>
      </mc:Choice>
      <mc:Fallback xmlns="">
        <xdr:sp macro="" textlink="">
          <xdr:nvSpPr>
            <xdr:cNvPr id="0" name=""/>
            <xdr:cNvSpPr>
              <a:spLocks noTextEdit="1"/>
            </xdr:cNvSpPr>
          </xdr:nvSpPr>
          <xdr:spPr>
            <a:xfrm>
              <a:off x="14558010" y="355600"/>
              <a:ext cx="1841500" cy="1524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34290</xdr:colOff>
      <xdr:row>10</xdr:row>
      <xdr:rowOff>7620</xdr:rowOff>
    </xdr:from>
    <xdr:to>
      <xdr:col>16</xdr:col>
      <xdr:colOff>595630</xdr:colOff>
      <xdr:row>20</xdr:row>
      <xdr:rowOff>83820</xdr:rowOff>
    </xdr:to>
    <mc:AlternateContent xmlns:mc="http://schemas.openxmlformats.org/markup-compatibility/2006" xmlns:a14="http://schemas.microsoft.com/office/drawing/2010/main">
      <mc:Choice Requires="a14">
        <xdr:graphicFrame macro="">
          <xdr:nvGraphicFramePr>
            <xdr:cNvPr id="3" name="Role_Slicer">
              <a:extLst>
                <a:ext uri="{FF2B5EF4-FFF2-40B4-BE49-F238E27FC236}">
                  <a16:creationId xmlns:a16="http://schemas.microsoft.com/office/drawing/2014/main" id="{333D1A0E-3FB9-4C06-6674-A28543C59692}"/>
                </a:ext>
              </a:extLst>
            </xdr:cNvPr>
            <xdr:cNvGraphicFramePr/>
          </xdr:nvGraphicFramePr>
          <xdr:xfrm>
            <a:off x="0" y="0"/>
            <a:ext cx="0" cy="0"/>
          </xdr:xfrm>
          <a:graphic>
            <a:graphicData uri="http://schemas.microsoft.com/office/drawing/2010/slicer">
              <sle:slicer xmlns:sle="http://schemas.microsoft.com/office/drawing/2010/slicer" name="Role_Slicer"/>
            </a:graphicData>
          </a:graphic>
        </xdr:graphicFrame>
      </mc:Choice>
      <mc:Fallback xmlns="">
        <xdr:sp macro="" textlink="">
          <xdr:nvSpPr>
            <xdr:cNvPr id="0" name=""/>
            <xdr:cNvSpPr>
              <a:spLocks noTextEdit="1"/>
            </xdr:cNvSpPr>
          </xdr:nvSpPr>
          <xdr:spPr>
            <a:xfrm>
              <a:off x="14558010" y="1981200"/>
              <a:ext cx="1841500" cy="1905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34290</xdr:colOff>
      <xdr:row>21</xdr:row>
      <xdr:rowOff>2540</xdr:rowOff>
    </xdr:from>
    <xdr:to>
      <xdr:col>16</xdr:col>
      <xdr:colOff>595630</xdr:colOff>
      <xdr:row>26</xdr:row>
      <xdr:rowOff>231140</xdr:rowOff>
    </xdr:to>
    <mc:AlternateContent xmlns:mc="http://schemas.openxmlformats.org/markup-compatibility/2006" xmlns:a14="http://schemas.microsoft.com/office/drawing/2010/main">
      <mc:Choice Requires="a14">
        <xdr:graphicFrame macro="">
          <xdr:nvGraphicFramePr>
            <xdr:cNvPr id="4" name="MinuteCategory_Slicer">
              <a:extLst>
                <a:ext uri="{FF2B5EF4-FFF2-40B4-BE49-F238E27FC236}">
                  <a16:creationId xmlns:a16="http://schemas.microsoft.com/office/drawing/2014/main" id="{F7C95618-EE54-ECB3-A12B-FC190EEE12E9}"/>
                </a:ext>
              </a:extLst>
            </xdr:cNvPr>
            <xdr:cNvGraphicFramePr/>
          </xdr:nvGraphicFramePr>
          <xdr:xfrm>
            <a:off x="0" y="0"/>
            <a:ext cx="0" cy="0"/>
          </xdr:xfrm>
          <a:graphic>
            <a:graphicData uri="http://schemas.microsoft.com/office/drawing/2010/slicer">
              <sle:slicer xmlns:sle="http://schemas.microsoft.com/office/drawing/2010/slicer" name="MinuteCategory_Slicer"/>
            </a:graphicData>
          </a:graphic>
        </xdr:graphicFrame>
      </mc:Choice>
      <mc:Fallback xmlns="">
        <xdr:sp macro="" textlink="">
          <xdr:nvSpPr>
            <xdr:cNvPr id="0" name=""/>
            <xdr:cNvSpPr>
              <a:spLocks noTextEdit="1"/>
            </xdr:cNvSpPr>
          </xdr:nvSpPr>
          <xdr:spPr>
            <a:xfrm>
              <a:off x="14558010" y="3987800"/>
              <a:ext cx="1841500" cy="13335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47625</xdr:colOff>
      <xdr:row>5</xdr:row>
      <xdr:rowOff>64770</xdr:rowOff>
    </xdr:from>
    <xdr:to>
      <xdr:col>5</xdr:col>
      <xdr:colOff>53340</xdr:colOff>
      <xdr:row>19</xdr:row>
      <xdr:rowOff>28575</xdr:rowOff>
    </xdr:to>
    <mc:AlternateContent xmlns:mc="http://schemas.openxmlformats.org/markup-compatibility/2006" xmlns:sle15="http://schemas.microsoft.com/office/drawing/2012/slicer">
      <mc:Choice Requires="sle15">
        <xdr:graphicFrame macro="">
          <xdr:nvGraphicFramePr>
            <xdr:cNvPr id="6" name="Facility 4">
              <a:extLst>
                <a:ext uri="{FF2B5EF4-FFF2-40B4-BE49-F238E27FC236}">
                  <a16:creationId xmlns:a16="http://schemas.microsoft.com/office/drawing/2014/main" id="{375318E6-D377-6C9B-1951-73301B44545D}"/>
                </a:ext>
              </a:extLst>
            </xdr:cNvPr>
            <xdr:cNvGraphicFramePr/>
          </xdr:nvGraphicFramePr>
          <xdr:xfrm>
            <a:off x="0" y="0"/>
            <a:ext cx="0" cy="0"/>
          </xdr:xfrm>
          <a:graphic>
            <a:graphicData uri="http://schemas.microsoft.com/office/drawing/2010/slicer">
              <sle:slicer xmlns:sle="http://schemas.microsoft.com/office/drawing/2010/slicer" name="Facility 4"/>
            </a:graphicData>
          </a:graphic>
        </xdr:graphicFrame>
      </mc:Choice>
      <mc:Fallback xmlns="">
        <xdr:sp macro="" textlink="">
          <xdr:nvSpPr>
            <xdr:cNvPr id="0" name=""/>
            <xdr:cNvSpPr>
              <a:spLocks noTextEdit="1"/>
            </xdr:cNvSpPr>
          </xdr:nvSpPr>
          <xdr:spPr>
            <a:xfrm>
              <a:off x="3909060" y="1123950"/>
              <a:ext cx="1828800" cy="2524125"/>
            </a:xfrm>
            <a:prstGeom prst="rect">
              <a:avLst/>
            </a:prstGeom>
            <a:solidFill>
              <a:prstClr val="white"/>
            </a:solidFill>
            <a:ln w="1">
              <a:solidFill>
                <a:prstClr val="green"/>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10</xdr:row>
      <xdr:rowOff>0</xdr:rowOff>
    </xdr:from>
    <xdr:to>
      <xdr:col>14</xdr:col>
      <xdr:colOff>0</xdr:colOff>
      <xdr:row>39</xdr:row>
      <xdr:rowOff>0</xdr:rowOff>
    </xdr:to>
    <xdr:graphicFrame macro="">
      <xdr:nvGraphicFramePr>
        <xdr:cNvPr id="6" name="FTE_By_Role_Bar">
          <a:extLst>
            <a:ext uri="{FF2B5EF4-FFF2-40B4-BE49-F238E27FC236}">
              <a16:creationId xmlns:a16="http://schemas.microsoft.com/office/drawing/2014/main" id="{6EAF126E-5E77-FC26-0D57-B82B49011D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40</xdr:row>
      <xdr:rowOff>0</xdr:rowOff>
    </xdr:from>
    <xdr:to>
      <xdr:col>14</xdr:col>
      <xdr:colOff>0</xdr:colOff>
      <xdr:row>64</xdr:row>
      <xdr:rowOff>0</xdr:rowOff>
    </xdr:to>
    <xdr:graphicFrame macro="">
      <xdr:nvGraphicFramePr>
        <xdr:cNvPr id="7" name="Cumulative_Minutes_By_Shift">
          <a:extLst>
            <a:ext uri="{FF2B5EF4-FFF2-40B4-BE49-F238E27FC236}">
              <a16:creationId xmlns:a16="http://schemas.microsoft.com/office/drawing/2014/main" id="{7460A1A7-B372-6864-2FB5-7A91A1AFE3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lex" refreshedDate="46273.72173287037" createdVersion="8" refreshedVersion="8" minRefreshableVersion="3" recordCount="230" xr:uid="{27CCFDDF-DCF2-4F12-86F4-4A7748877AB3}">
  <cacheSource type="worksheet">
    <worksheetSource name="MinuteWorkersFTE_PivotSource"/>
  </cacheSource>
  <cacheFields count="25">
    <cacheField name="Facility" numFmtId="0">
      <sharedItems count="3">
        <s v="BD"/>
        <s v="JE"/>
        <s v="TE"/>
      </sharedItems>
    </cacheField>
    <cacheField name="MinuteCategory" numFmtId="0">
      <sharedItems count="2">
        <s v="OTHERS"/>
        <s v="RN"/>
      </sharedItems>
    </cacheField>
    <cacheField name="Role" numFmtId="0">
      <sharedItems count="7">
        <s v="AIN"/>
        <s v="CCCM"/>
        <s v="CSM"/>
        <s v="EN"/>
        <s v="RSM"/>
        <s v="WCSO"/>
        <s v="RN"/>
      </sharedItems>
    </cacheField>
    <cacheField name="QFR Category" numFmtId="0">
      <sharedItems/>
    </cacheField>
    <cacheField name="Direct Care %" numFmtId="0">
      <sharedItems containsSemiMixedTypes="0" containsString="0" containsNumber="1" minValue="0.6" maxValue="1"/>
    </cacheField>
    <cacheField name="DayOfWeek" numFmtId="0">
      <sharedItems containsSemiMixedTypes="0" containsString="0" containsNumber="1" containsInteger="1" minValue="1" maxValue="7"/>
    </cacheField>
    <cacheField name="Week Day" numFmtId="0">
      <sharedItems/>
    </cacheField>
    <cacheField name="Shift" numFmtId="0">
      <sharedItems/>
    </cacheField>
    <cacheField name="ShiftIndex" numFmtId="0">
      <sharedItems containsSemiMixedTypes="0" containsString="0" containsNumber="1" containsInteger="1" minValue="1" maxValue="3"/>
    </cacheField>
    <cacheField name="WeekdayShift" numFmtId="0">
      <sharedItems count="21">
        <s v="1MondayAM"/>
        <s v="1MondayPM"/>
        <s v="1MondayNS"/>
        <s v="2TuesdayAM"/>
        <s v="2TuesdayPM"/>
        <s v="2TuesdayNS"/>
        <s v="3WednesdayAM"/>
        <s v="3WednesdayPM"/>
        <s v="3WednesdayNS"/>
        <s v="4ThursdayAM"/>
        <s v="4ThursdayPM"/>
        <s v="4ThursdayNS"/>
        <s v="5FridayAM"/>
        <s v="5FridayPM"/>
        <s v="5FridayNS"/>
        <s v="6SaturdayAM"/>
        <s v="6SaturdayPM"/>
        <s v="6SaturdayNS"/>
        <s v="7SundayAM"/>
        <s v="7SundayPM"/>
        <s v="7SundayNS"/>
      </sharedItems>
    </cacheField>
    <cacheField name="HistoricalRosterHours" numFmtId="0">
      <sharedItems containsSemiMixedTypes="0" containsString="0" containsNumber="1" minValue="4" maxValue="119.25"/>
    </cacheField>
    <cacheField name="RoleHistoricalRosterHours" numFmtId="0">
      <sharedItems containsSemiMixedTypes="0" containsString="0" containsNumber="1" minValue="22.5" maxValue="1779.75"/>
    </cacheField>
    <cacheField name="HistoricalMinuteHours" numFmtId="0">
      <sharedItems containsSemiMixedTypes="0" containsString="0" containsNumber="1" minValue="16.875" maxValue="1779.75"/>
    </cacheField>
    <cacheField name="CategoryHistoricalMinuteHours" numFmtId="0">
      <sharedItems containsSemiMixedTypes="0" containsString="0" containsNumber="1" minValue="180.5" maxValue="2431.8000000000002"/>
    </cacheField>
    <cacheField name="RoleHistoryDistribution%" numFmtId="0">
      <sharedItems containsSemiMixedTypes="0" containsString="0" containsNumber="1" minValue="1.2490747594374499E-2" maxValue="1"/>
    </cacheField>
    <cacheField name="LocRoleDayShift%" numFmtId="0">
      <sharedItems containsSemiMixedTypes="0" containsString="0" containsNumber="1" minValue="1.80275715800636E-2" maxValue="0.25"/>
    </cacheField>
    <cacheField name="CategoryDailyTargetMinutes" numFmtId="0">
      <sharedItems containsSemiMixedTypes="0" containsString="0" containsNumber="1" minValue="395" maxValue="4139.3496666666697"/>
    </cacheField>
    <cacheField name="CategoryTargetMinutes" numFmtId="0">
      <sharedItems containsSemiMixedTypes="0" containsString="0" containsNumber="1" minValue="5530" maxValue="57950.895333333399"/>
    </cacheField>
    <cacheField name="RoleDailyTargetMinutes" numFmtId="0">
      <sharedItems containsSemiMixedTypes="0" containsString="0" containsNumber="1" minValue="31.33038585209" maxValue="3029.4463234024201"/>
    </cacheField>
    <cacheField name="RoleTargetMinutes" numFmtId="0">
      <sharedItems containsSemiMixedTypes="0" containsString="0" containsNumber="1" minValue="438.62540192926002" maxValue="42412.248527633899"/>
    </cacheField>
    <cacheField name="WeekdayShiftTargetMinutes" numFmtId="0">
      <sharedItems containsSemiMixedTypes="0" containsString="0" containsNumber="1" minValue="30.072699244643101" maxValue="1420.89075345423"/>
    </cacheField>
    <cacheField name="WeekdayShiftRosterMinutes" numFmtId="0">
      <sharedItems containsSemiMixedTypes="0" containsString="0" containsNumber="1" minValue="50.121165407738502" maxValue="1420.89075345423"/>
    </cacheField>
    <cacheField name="FTE" numFmtId="0">
      <sharedItems containsSemiMixedTypes="0" containsString="0" containsNumber="1" minValue="0.109914836420479" maxValue="3.1159884944171798"/>
    </cacheField>
    <cacheField name="DailyEquivalentProductiveMinutes" numFmtId="4">
      <sharedItems containsSemiMixedTypes="0" containsString="0" containsNumber="1" minValue="4.2960998920918714" maxValue="202.98439335060428"/>
    </cacheField>
    <cacheField name="Visible" numFmtId="4">
      <sharedItems containsSemiMixedTypes="0" containsString="0" containsNumber="1" containsInteger="1" minValue="1" maxValue="1"/>
    </cacheField>
  </cacheFields>
  <extLst>
    <ext xmlns:x14="http://schemas.microsoft.com/office/spreadsheetml/2009/9/main" uri="{725AE2AE-9491-48be-B2B4-4EB974FC3084}">
      <x14:pivotCacheDefinition pivotCacheId="36330789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x" refreshedDate="46273.721733449071" createdVersion="8" refreshedVersion="8" minRefreshableVersion="3" recordCount="882" xr:uid="{F311BA20-F694-432D-8C86-F820C0A64A21}">
  <cacheSource type="worksheet">
    <worksheetSource ref="N1:U884" sheet="BD RN Historical FTE"/>
  </cacheSource>
  <cacheFields count="8">
    <cacheField name="Facility" numFmtId="0">
      <sharedItems count="3">
        <s v="BD"/>
        <s v="JE"/>
        <s v="TE"/>
      </sharedItems>
    </cacheField>
    <cacheField name="Role" numFmtId="0">
      <sharedItems count="7">
        <s v="AIN"/>
        <s v="CCCM"/>
        <s v="CSM"/>
        <s v="EN"/>
        <s v="RN"/>
        <s v="RSM"/>
        <s v="WCSO"/>
      </sharedItems>
    </cacheField>
    <cacheField name="Shift" numFmtId="0">
      <sharedItems count="3">
        <s v="AM"/>
        <s v="PM"/>
        <s v="NS"/>
      </sharedItems>
    </cacheField>
    <cacheField name="DayOfWeek" numFmtId="0">
      <sharedItems containsSemiMixedTypes="0" containsString="0" containsNumber="1" containsInteger="1" minValue="1" maxValue="7" count="7">
        <n v="1"/>
        <n v="2"/>
        <n v="3"/>
        <n v="4"/>
        <n v="5"/>
        <n v="6"/>
        <n v="7"/>
      </sharedItems>
    </cacheField>
    <cacheField name="Week Day" numFmtId="0">
      <sharedItems count="7">
        <s v="Monday"/>
        <s v="Tuesday"/>
        <s v="Wednesday"/>
        <s v="Thursday"/>
        <s v="Friday"/>
        <s v="Saturday"/>
        <s v="Sunday"/>
      </sharedItems>
    </cacheField>
    <cacheField name="FortnightWeek" numFmtId="0">
      <sharedItems containsSemiMixedTypes="0" containsString="0" containsNumber="1" containsInteger="1" minValue="1" maxValue="2" count="2">
        <n v="1"/>
        <n v="2"/>
      </sharedItems>
    </cacheField>
    <cacheField name="HistoricalRosterFTE" numFmtId="0">
      <sharedItems containsSemiMixedTypes="0" containsString="0" containsNumber="1" minValue="0" maxValue="16.217105263157894"/>
    </cacheField>
    <cacheField name="RedistributedRosterFTE" numFmtId="0">
      <sharedItems containsSemiMixedTypes="0" containsString="0" containsNumber="1" minValue="0" maxValue="13.893589963024866"/>
    </cacheField>
  </cacheFields>
  <extLst>
    <ext xmlns:x14="http://schemas.microsoft.com/office/spreadsheetml/2009/9/main" uri="{725AE2AE-9491-48be-B2B4-4EB974FC3084}">
      <x14:pivotCacheDefinition pivotCacheId="10623972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0">
  <r>
    <x v="0"/>
    <x v="0"/>
    <x v="0"/>
    <s v="AIN"/>
    <n v="1"/>
    <n v="1"/>
    <s v="Monday"/>
    <s v="AM"/>
    <n v="1"/>
    <x v="0"/>
    <n v="112.5"/>
    <n v="1779.75"/>
    <n v="1779.75"/>
    <n v="2431.8000000000002"/>
    <n v="0.73186528497409298"/>
    <n v="6.3211125158027806E-2"/>
    <n v="4139.3496666666697"/>
    <n v="57950.895333333399"/>
    <n v="3029.4463234024201"/>
    <n v="42412.248527633899"/>
    <n v="1340.4629749568201"/>
    <n v="1340.4629749568201"/>
    <n v="2.9396117871860201"/>
    <n v="191.49471070811714"/>
    <n v="1"/>
  </r>
  <r>
    <x v="0"/>
    <x v="0"/>
    <x v="0"/>
    <s v="AIN"/>
    <n v="1"/>
    <n v="1"/>
    <s v="Monday"/>
    <s v="PM"/>
    <n v="2"/>
    <x v="1"/>
    <n v="104"/>
    <n v="1779.75"/>
    <n v="1779.75"/>
    <n v="2431.8000000000002"/>
    <n v="0.73186528497409298"/>
    <n v="5.8435173479421301E-2"/>
    <n v="4139.3496666666697"/>
    <n v="57950.895333333399"/>
    <n v="3029.4463234024201"/>
    <n v="42412.248527633899"/>
    <n v="1239.18355018231"/>
    <n v="1239.18355018231"/>
    <n v="2.7175077854875198"/>
    <n v="177.02622145461572"/>
    <n v="1"/>
  </r>
  <r>
    <x v="0"/>
    <x v="0"/>
    <x v="0"/>
    <s v="AIN"/>
    <n v="1"/>
    <n v="1"/>
    <s v="Monday"/>
    <s v="NS"/>
    <n v="3"/>
    <x v="2"/>
    <n v="40"/>
    <n v="1779.75"/>
    <n v="1779.75"/>
    <n v="2431.8000000000002"/>
    <n v="0.73186528497409298"/>
    <n v="2.2475066722854299E-2"/>
    <n v="4139.3496666666697"/>
    <n v="57950.895333333399"/>
    <n v="3029.4463234024201"/>
    <n v="42412.248527633899"/>
    <n v="476.60905776242498"/>
    <n v="476.60905776242498"/>
    <n v="1.04519530211058"/>
    <n v="68.087008251775003"/>
    <n v="1"/>
  </r>
  <r>
    <x v="0"/>
    <x v="0"/>
    <x v="0"/>
    <s v="AIN"/>
    <n v="1"/>
    <n v="2"/>
    <s v="Tuesday"/>
    <s v="AM"/>
    <n v="1"/>
    <x v="3"/>
    <n v="117.25"/>
    <n v="1779.75"/>
    <n v="1779.75"/>
    <n v="2431.8000000000002"/>
    <n v="0.73186528497409298"/>
    <n v="6.5880039331366796E-2"/>
    <n v="4139.3496666666697"/>
    <n v="57950.895333333399"/>
    <n v="3029.4463234024201"/>
    <n v="42412.248527633899"/>
    <n v="1397.0603005661101"/>
    <n v="1397.0603005661101"/>
    <n v="3.06372872931165"/>
    <n v="199.58004293801574"/>
    <n v="1"/>
  </r>
  <r>
    <x v="0"/>
    <x v="0"/>
    <x v="0"/>
    <s v="AIN"/>
    <n v="1"/>
    <n v="2"/>
    <s v="Tuesday"/>
    <s v="PM"/>
    <n v="2"/>
    <x v="4"/>
    <n v="104"/>
    <n v="1779.75"/>
    <n v="1779.75"/>
    <n v="2431.8000000000002"/>
    <n v="0.73186528497409298"/>
    <n v="5.8435173479421301E-2"/>
    <n v="4139.3496666666697"/>
    <n v="57950.895333333399"/>
    <n v="3029.4463234024201"/>
    <n v="42412.248527633899"/>
    <n v="1239.18355018231"/>
    <n v="1239.18355018231"/>
    <n v="2.7175077854875198"/>
    <n v="177.02622145461572"/>
    <n v="1"/>
  </r>
  <r>
    <x v="0"/>
    <x v="0"/>
    <x v="0"/>
    <s v="AIN"/>
    <n v="1"/>
    <n v="2"/>
    <s v="Tuesday"/>
    <s v="NS"/>
    <n v="3"/>
    <x v="5"/>
    <n v="40"/>
    <n v="1779.75"/>
    <n v="1779.75"/>
    <n v="2431.8000000000002"/>
    <n v="0.73186528497409298"/>
    <n v="2.2475066722854299E-2"/>
    <n v="4139.3496666666697"/>
    <n v="57950.895333333399"/>
    <n v="3029.4463234024201"/>
    <n v="42412.248527633899"/>
    <n v="476.60905776242498"/>
    <n v="476.60905776242498"/>
    <n v="1.04519530211058"/>
    <n v="68.087008251775003"/>
    <n v="1"/>
  </r>
  <r>
    <x v="0"/>
    <x v="0"/>
    <x v="0"/>
    <s v="AIN"/>
    <n v="1"/>
    <n v="3"/>
    <s v="Wednesday"/>
    <s v="AM"/>
    <n v="1"/>
    <x v="6"/>
    <n v="119.25"/>
    <n v="1779.75"/>
    <n v="1779.75"/>
    <n v="2431.8000000000002"/>
    <n v="0.73186528497409298"/>
    <n v="6.7003792667509499E-2"/>
    <n v="4139.3496666666697"/>
    <n v="57950.895333333399"/>
    <n v="3029.4463234024201"/>
    <n v="42412.248527633899"/>
    <n v="1420.89075345423"/>
    <n v="1420.89075345423"/>
    <n v="3.1159884944171798"/>
    <n v="202.98439335060428"/>
    <n v="1"/>
  </r>
  <r>
    <x v="0"/>
    <x v="0"/>
    <x v="0"/>
    <s v="AIN"/>
    <n v="1"/>
    <n v="3"/>
    <s v="Wednesday"/>
    <s v="PM"/>
    <n v="2"/>
    <x v="7"/>
    <n v="102.5"/>
    <n v="1779.75"/>
    <n v="1779.75"/>
    <n v="2431.8000000000002"/>
    <n v="0.73186528497409298"/>
    <n v="5.7592358477314198E-2"/>
    <n v="4139.3496666666697"/>
    <n v="57950.895333333399"/>
    <n v="3029.4463234024201"/>
    <n v="42412.248527633899"/>
    <n v="1221.3107105162201"/>
    <n v="1221.3107105162201"/>
    <n v="2.6783129616583699"/>
    <n v="174.47295864517429"/>
    <n v="1"/>
  </r>
  <r>
    <x v="0"/>
    <x v="0"/>
    <x v="0"/>
    <s v="AIN"/>
    <n v="1"/>
    <n v="3"/>
    <s v="Wednesday"/>
    <s v="NS"/>
    <n v="3"/>
    <x v="8"/>
    <n v="40"/>
    <n v="1779.75"/>
    <n v="1779.75"/>
    <n v="2431.8000000000002"/>
    <n v="0.73186528497409298"/>
    <n v="2.2475066722854299E-2"/>
    <n v="4139.3496666666697"/>
    <n v="57950.895333333399"/>
    <n v="3029.4463234024201"/>
    <n v="42412.248527633899"/>
    <n v="476.60905776242498"/>
    <n v="476.60905776242498"/>
    <n v="1.04519530211058"/>
    <n v="68.087008251775003"/>
    <n v="1"/>
  </r>
  <r>
    <x v="0"/>
    <x v="0"/>
    <x v="0"/>
    <s v="AIN"/>
    <n v="1"/>
    <n v="4"/>
    <s v="Thursday"/>
    <s v="AM"/>
    <n v="1"/>
    <x v="9"/>
    <n v="107.25"/>
    <n v="1779.75"/>
    <n v="1779.75"/>
    <n v="2431.8000000000002"/>
    <n v="0.73186528497409298"/>
    <n v="6.0261272650653203E-2"/>
    <n v="4139.3496666666697"/>
    <n v="57950.895333333399"/>
    <n v="3029.4463234024201"/>
    <n v="42412.248527633899"/>
    <n v="1277.9080361255101"/>
    <n v="1277.9080361255101"/>
    <n v="2.8024299037840001"/>
    <n v="182.55829087507286"/>
    <n v="1"/>
  </r>
  <r>
    <x v="0"/>
    <x v="0"/>
    <x v="0"/>
    <s v="AIN"/>
    <n v="1"/>
    <n v="4"/>
    <s v="Thursday"/>
    <s v="PM"/>
    <n v="2"/>
    <x v="10"/>
    <n v="104"/>
    <n v="1779.75"/>
    <n v="1779.75"/>
    <n v="2431.8000000000002"/>
    <n v="0.73186528497409298"/>
    <n v="5.8435173479421301E-2"/>
    <n v="4139.3496666666697"/>
    <n v="57950.895333333399"/>
    <n v="3029.4463234024201"/>
    <n v="42412.248527633899"/>
    <n v="1239.18355018231"/>
    <n v="1239.18355018231"/>
    <n v="2.7175077854875198"/>
    <n v="177.02622145461572"/>
    <n v="1"/>
  </r>
  <r>
    <x v="0"/>
    <x v="0"/>
    <x v="0"/>
    <s v="AIN"/>
    <n v="1"/>
    <n v="4"/>
    <s v="Thursday"/>
    <s v="NS"/>
    <n v="3"/>
    <x v="11"/>
    <n v="40"/>
    <n v="1779.75"/>
    <n v="1779.75"/>
    <n v="2431.8000000000002"/>
    <n v="0.73186528497409298"/>
    <n v="2.2475066722854299E-2"/>
    <n v="4139.3496666666697"/>
    <n v="57950.895333333399"/>
    <n v="3029.4463234024201"/>
    <n v="42412.248527633899"/>
    <n v="476.60905776242498"/>
    <n v="476.60905776242498"/>
    <n v="1.04519530211058"/>
    <n v="68.087008251775003"/>
    <n v="1"/>
  </r>
  <r>
    <x v="0"/>
    <x v="0"/>
    <x v="0"/>
    <s v="AIN"/>
    <n v="1"/>
    <n v="5"/>
    <s v="Friday"/>
    <s v="AM"/>
    <n v="1"/>
    <x v="12"/>
    <n v="104"/>
    <n v="1779.75"/>
    <n v="1779.75"/>
    <n v="2431.8000000000002"/>
    <n v="0.73186528497409298"/>
    <n v="5.8435173479421301E-2"/>
    <n v="4139.3496666666697"/>
    <n v="57950.895333333399"/>
    <n v="3029.4463234024201"/>
    <n v="42412.248527633899"/>
    <n v="1239.18355018231"/>
    <n v="1239.18355018231"/>
    <n v="2.7175077854875198"/>
    <n v="177.02622145461572"/>
    <n v="1"/>
  </r>
  <r>
    <x v="0"/>
    <x v="0"/>
    <x v="0"/>
    <s v="AIN"/>
    <n v="1"/>
    <n v="5"/>
    <s v="Friday"/>
    <s v="PM"/>
    <n v="2"/>
    <x v="13"/>
    <n v="104.5"/>
    <n v="1779.75"/>
    <n v="1779.75"/>
    <n v="2431.8000000000002"/>
    <n v="0.73186528497409298"/>
    <n v="5.8716111813456998E-2"/>
    <n v="4139.3496666666697"/>
    <n v="57950.895333333399"/>
    <n v="3029.4463234024201"/>
    <n v="42412.248527633899"/>
    <n v="1245.14116340434"/>
    <n v="1245.14116340434"/>
    <n v="2.7305727267639002"/>
    <n v="177.87730905776286"/>
    <n v="1"/>
  </r>
  <r>
    <x v="0"/>
    <x v="0"/>
    <x v="0"/>
    <s v="AIN"/>
    <n v="1"/>
    <n v="5"/>
    <s v="Friday"/>
    <s v="NS"/>
    <n v="3"/>
    <x v="14"/>
    <n v="40"/>
    <n v="1779.75"/>
    <n v="1779.75"/>
    <n v="2431.8000000000002"/>
    <n v="0.73186528497409298"/>
    <n v="2.2475066722854299E-2"/>
    <n v="4139.3496666666697"/>
    <n v="57950.895333333399"/>
    <n v="3029.4463234024201"/>
    <n v="42412.248527633899"/>
    <n v="476.60905776242498"/>
    <n v="476.60905776242498"/>
    <n v="1.04519530211058"/>
    <n v="68.087008251775003"/>
    <n v="1"/>
  </r>
  <r>
    <x v="0"/>
    <x v="0"/>
    <x v="0"/>
    <s v="AIN"/>
    <n v="1"/>
    <n v="6"/>
    <s v="Saturday"/>
    <s v="AM"/>
    <n v="1"/>
    <x v="15"/>
    <n v="104.5"/>
    <n v="1779.75"/>
    <n v="1779.75"/>
    <n v="2431.8000000000002"/>
    <n v="0.73186528497409298"/>
    <n v="5.8716111813456998E-2"/>
    <n v="4139.3496666666697"/>
    <n v="57950.895333333399"/>
    <n v="3029.4463234024201"/>
    <n v="42412.248527633899"/>
    <n v="1245.14116340434"/>
    <n v="1245.14116340434"/>
    <n v="2.7305727267639002"/>
    <n v="177.87730905776286"/>
    <n v="1"/>
  </r>
  <r>
    <x v="0"/>
    <x v="0"/>
    <x v="0"/>
    <s v="AIN"/>
    <n v="1"/>
    <n v="6"/>
    <s v="Saturday"/>
    <s v="PM"/>
    <n v="2"/>
    <x v="16"/>
    <n v="104"/>
    <n v="1779.75"/>
    <n v="1779.75"/>
    <n v="2431.8000000000002"/>
    <n v="0.73186528497409298"/>
    <n v="5.8435173479421301E-2"/>
    <n v="4139.3496666666697"/>
    <n v="57950.895333333399"/>
    <n v="3029.4463234024201"/>
    <n v="42412.248527633899"/>
    <n v="1239.18355018231"/>
    <n v="1239.18355018231"/>
    <n v="2.7175077854875198"/>
    <n v="177.02622145461572"/>
    <n v="1"/>
  </r>
  <r>
    <x v="0"/>
    <x v="0"/>
    <x v="0"/>
    <s v="AIN"/>
    <n v="1"/>
    <n v="6"/>
    <s v="Saturday"/>
    <s v="NS"/>
    <n v="3"/>
    <x v="17"/>
    <n v="40"/>
    <n v="1779.75"/>
    <n v="1779.75"/>
    <n v="2431.8000000000002"/>
    <n v="0.73186528497409298"/>
    <n v="2.2475066722854299E-2"/>
    <n v="4139.3496666666697"/>
    <n v="57950.895333333399"/>
    <n v="3029.4463234024201"/>
    <n v="42412.248527633899"/>
    <n v="476.60905776242498"/>
    <n v="476.60905776242498"/>
    <n v="1.04519530211058"/>
    <n v="68.087008251775003"/>
    <n v="1"/>
  </r>
  <r>
    <x v="0"/>
    <x v="0"/>
    <x v="0"/>
    <s v="AIN"/>
    <n v="1"/>
    <n v="7"/>
    <s v="Sunday"/>
    <s v="AM"/>
    <n v="1"/>
    <x v="18"/>
    <n v="104"/>
    <n v="1779.75"/>
    <n v="1779.75"/>
    <n v="2431.8000000000002"/>
    <n v="0.73186528497409298"/>
    <n v="5.8435173479421301E-2"/>
    <n v="4139.3496666666697"/>
    <n v="57950.895333333399"/>
    <n v="3029.4463234024201"/>
    <n v="42412.248527633899"/>
    <n v="1239.18355018231"/>
    <n v="1239.18355018231"/>
    <n v="2.7175077854875198"/>
    <n v="177.02622145461572"/>
    <n v="1"/>
  </r>
  <r>
    <x v="0"/>
    <x v="0"/>
    <x v="0"/>
    <s v="AIN"/>
    <n v="1"/>
    <n v="7"/>
    <s v="Sunday"/>
    <s v="PM"/>
    <n v="2"/>
    <x v="19"/>
    <n v="108"/>
    <n v="1779.75"/>
    <n v="1779.75"/>
    <n v="2431.8000000000002"/>
    <n v="0.73186528497409298"/>
    <n v="6.0682680151706699E-2"/>
    <n v="4139.3496666666697"/>
    <n v="57950.895333333399"/>
    <n v="3029.4463234024201"/>
    <n v="42412.248527633899"/>
    <n v="1286.84445595855"/>
    <n v="1286.84445595855"/>
    <n v="2.82202731569858"/>
    <n v="183.83492227979286"/>
    <n v="1"/>
  </r>
  <r>
    <x v="0"/>
    <x v="0"/>
    <x v="0"/>
    <s v="AIN"/>
    <n v="1"/>
    <n v="7"/>
    <s v="Sunday"/>
    <s v="NS"/>
    <n v="3"/>
    <x v="20"/>
    <n v="40"/>
    <n v="1779.75"/>
    <n v="1779.75"/>
    <n v="2431.8000000000002"/>
    <n v="0.73186528497409298"/>
    <n v="2.2475066722854299E-2"/>
    <n v="4139.3496666666697"/>
    <n v="57950.895333333399"/>
    <n v="3029.4463234024201"/>
    <n v="42412.248527633899"/>
    <n v="476.60905776242498"/>
    <n v="476.60905776242498"/>
    <n v="1.04519530211058"/>
    <n v="68.087008251775003"/>
    <n v="1"/>
  </r>
  <r>
    <x v="0"/>
    <x v="0"/>
    <x v="1"/>
    <s v="RN"/>
    <n v="1"/>
    <n v="1"/>
    <s v="Monday"/>
    <s v="AM"/>
    <n v="1"/>
    <x v="0"/>
    <n v="8.5"/>
    <n v="56.5"/>
    <n v="56.5"/>
    <n v="2431.8000000000002"/>
    <n v="2.32338185706061E-2"/>
    <n v="0.15044247787610601"/>
    <n v="4139.3496666666697"/>
    <n v="57950.895333333399"/>
    <n v="96.172899155632393"/>
    <n v="1346.42058817885"/>
    <n v="101.27942477451499"/>
    <n v="101.27942477451499"/>
    <n v="0.222104001698499"/>
    <n v="14.468489253502142"/>
    <n v="1"/>
  </r>
  <r>
    <x v="0"/>
    <x v="0"/>
    <x v="1"/>
    <s v="RN"/>
    <n v="1"/>
    <n v="2"/>
    <s v="Tuesday"/>
    <s v="AM"/>
    <n v="1"/>
    <x v="3"/>
    <n v="8"/>
    <n v="56.5"/>
    <n v="56.5"/>
    <n v="2431.8000000000002"/>
    <n v="2.32338185706061E-2"/>
    <n v="0.14159292035398199"/>
    <n v="4139.3496666666697"/>
    <n v="57950.895333333399"/>
    <n v="96.172899155632393"/>
    <n v="1346.42058817885"/>
    <n v="95.321811552485002"/>
    <n v="95.321811552485002"/>
    <n v="0.20903906042211601"/>
    <n v="13.617401650355001"/>
    <n v="1"/>
  </r>
  <r>
    <x v="0"/>
    <x v="0"/>
    <x v="1"/>
    <s v="RN"/>
    <n v="1"/>
    <n v="3"/>
    <s v="Wednesday"/>
    <s v="AM"/>
    <n v="1"/>
    <x v="6"/>
    <n v="8"/>
    <n v="56.5"/>
    <n v="56.5"/>
    <n v="2431.8000000000002"/>
    <n v="2.32338185706061E-2"/>
    <n v="0.14159292035398199"/>
    <n v="4139.3496666666697"/>
    <n v="57950.895333333399"/>
    <n v="96.172899155632393"/>
    <n v="1346.42058817885"/>
    <n v="95.321811552485002"/>
    <n v="95.321811552485002"/>
    <n v="0.20903906042211601"/>
    <n v="13.617401650355001"/>
    <n v="1"/>
  </r>
  <r>
    <x v="0"/>
    <x v="0"/>
    <x v="1"/>
    <s v="RN"/>
    <n v="1"/>
    <n v="4"/>
    <s v="Thursday"/>
    <s v="AM"/>
    <n v="1"/>
    <x v="9"/>
    <n v="8"/>
    <n v="56.5"/>
    <n v="56.5"/>
    <n v="2431.8000000000002"/>
    <n v="2.32338185706061E-2"/>
    <n v="0.14159292035398199"/>
    <n v="4139.3496666666697"/>
    <n v="57950.895333333399"/>
    <n v="96.172899155632393"/>
    <n v="1346.42058817885"/>
    <n v="95.321811552485002"/>
    <n v="95.321811552485002"/>
    <n v="0.20903906042211601"/>
    <n v="13.617401650355001"/>
    <n v="1"/>
  </r>
  <r>
    <x v="0"/>
    <x v="0"/>
    <x v="1"/>
    <s v="RN"/>
    <n v="1"/>
    <n v="5"/>
    <s v="Friday"/>
    <s v="AM"/>
    <n v="1"/>
    <x v="12"/>
    <n v="8"/>
    <n v="56.5"/>
    <n v="56.5"/>
    <n v="2431.8000000000002"/>
    <n v="2.32338185706061E-2"/>
    <n v="0.14159292035398199"/>
    <n v="4139.3496666666697"/>
    <n v="57950.895333333399"/>
    <n v="96.172899155632393"/>
    <n v="1346.42058817885"/>
    <n v="95.321811552485002"/>
    <n v="95.321811552485002"/>
    <n v="0.20903906042211601"/>
    <n v="13.617401650355001"/>
    <n v="1"/>
  </r>
  <r>
    <x v="0"/>
    <x v="0"/>
    <x v="1"/>
    <s v="RN"/>
    <n v="1"/>
    <n v="6"/>
    <s v="Saturday"/>
    <s v="AM"/>
    <n v="1"/>
    <x v="15"/>
    <n v="8"/>
    <n v="56.5"/>
    <n v="56.5"/>
    <n v="2431.8000000000002"/>
    <n v="2.32338185706061E-2"/>
    <n v="0.14159292035398199"/>
    <n v="4139.3496666666697"/>
    <n v="57950.895333333399"/>
    <n v="96.172899155632393"/>
    <n v="1346.42058817885"/>
    <n v="95.321811552485002"/>
    <n v="95.321811552485002"/>
    <n v="0.20903906042211601"/>
    <n v="13.617401650355001"/>
    <n v="1"/>
  </r>
  <r>
    <x v="0"/>
    <x v="0"/>
    <x v="1"/>
    <s v="RN"/>
    <n v="1"/>
    <n v="7"/>
    <s v="Sunday"/>
    <s v="AM"/>
    <n v="1"/>
    <x v="18"/>
    <n v="8"/>
    <n v="56.5"/>
    <n v="56.5"/>
    <n v="2431.8000000000002"/>
    <n v="2.32338185706061E-2"/>
    <n v="0.14159292035398199"/>
    <n v="4139.3496666666697"/>
    <n v="57950.895333333399"/>
    <n v="96.172899155632393"/>
    <n v="1346.42058817885"/>
    <n v="95.321811552485002"/>
    <n v="95.321811552485002"/>
    <n v="0.20903906042211601"/>
    <n v="13.617401650355001"/>
    <n v="1"/>
  </r>
  <r>
    <x v="0"/>
    <x v="0"/>
    <x v="2"/>
    <s v="RN"/>
    <n v="0.95"/>
    <n v="1"/>
    <s v="Monday"/>
    <s v="AM"/>
    <n v="1"/>
    <x v="0"/>
    <n v="8.5"/>
    <n v="40.5"/>
    <n v="38.475000000000001"/>
    <n v="2431.8000000000002"/>
    <n v="1.5821613619541101E-2"/>
    <n v="0.209876543209877"/>
    <n v="4139.3496666666697"/>
    <n v="57950.895333333399"/>
    <n v="65.491191062176199"/>
    <n v="916.87667487046701"/>
    <n v="96.215453535790004"/>
    <n v="101.279424774516"/>
    <n v="0.2221040016985"/>
    <n v="13.745064790827143"/>
    <n v="1"/>
  </r>
  <r>
    <x v="0"/>
    <x v="0"/>
    <x v="2"/>
    <s v="RN"/>
    <n v="0.95"/>
    <n v="2"/>
    <s v="Tuesday"/>
    <s v="AM"/>
    <n v="1"/>
    <x v="3"/>
    <n v="8"/>
    <n v="40.5"/>
    <n v="38.475000000000001"/>
    <n v="2431.8000000000002"/>
    <n v="1.5821613619541101E-2"/>
    <n v="0.19753086419753099"/>
    <n v="4139.3496666666697"/>
    <n v="57950.895333333399"/>
    <n v="65.491191062176199"/>
    <n v="916.87667487046701"/>
    <n v="90.555720974861003"/>
    <n v="95.3218115524853"/>
    <n v="0.20903906042211701"/>
    <n v="12.936531567837287"/>
    <n v="1"/>
  </r>
  <r>
    <x v="0"/>
    <x v="0"/>
    <x v="2"/>
    <s v="RN"/>
    <n v="0.95"/>
    <n v="3"/>
    <s v="Wednesday"/>
    <s v="AM"/>
    <n v="1"/>
    <x v="6"/>
    <n v="8"/>
    <n v="40.5"/>
    <n v="38.475000000000001"/>
    <n v="2431.8000000000002"/>
    <n v="1.5821613619541101E-2"/>
    <n v="0.19753086419753099"/>
    <n v="4139.3496666666697"/>
    <n v="57950.895333333399"/>
    <n v="65.491191062176199"/>
    <n v="916.87667487046701"/>
    <n v="90.555720974861003"/>
    <n v="95.3218115524853"/>
    <n v="0.20903906042211701"/>
    <n v="12.936531567837287"/>
    <n v="1"/>
  </r>
  <r>
    <x v="0"/>
    <x v="0"/>
    <x v="2"/>
    <s v="RN"/>
    <n v="0.95"/>
    <n v="4"/>
    <s v="Thursday"/>
    <s v="AM"/>
    <n v="1"/>
    <x v="9"/>
    <n v="8"/>
    <n v="40.5"/>
    <n v="38.475000000000001"/>
    <n v="2431.8000000000002"/>
    <n v="1.5821613619541101E-2"/>
    <n v="0.19753086419753099"/>
    <n v="4139.3496666666697"/>
    <n v="57950.895333333399"/>
    <n v="65.491191062176199"/>
    <n v="916.87667487046701"/>
    <n v="90.555720974861003"/>
    <n v="95.3218115524853"/>
    <n v="0.20903906042211701"/>
    <n v="12.936531567837287"/>
    <n v="1"/>
  </r>
  <r>
    <x v="0"/>
    <x v="0"/>
    <x v="2"/>
    <s v="RN"/>
    <n v="0.95"/>
    <n v="5"/>
    <s v="Friday"/>
    <s v="AM"/>
    <n v="1"/>
    <x v="12"/>
    <n v="8"/>
    <n v="40.5"/>
    <n v="38.475000000000001"/>
    <n v="2431.8000000000002"/>
    <n v="1.5821613619541101E-2"/>
    <n v="0.19753086419753099"/>
    <n v="4139.3496666666697"/>
    <n v="57950.895333333399"/>
    <n v="65.491191062176199"/>
    <n v="916.87667487046701"/>
    <n v="90.555720974861003"/>
    <n v="95.3218115524853"/>
    <n v="0.20903906042211701"/>
    <n v="12.936531567837287"/>
    <n v="1"/>
  </r>
  <r>
    <x v="0"/>
    <x v="0"/>
    <x v="3"/>
    <s v="EN"/>
    <n v="1"/>
    <n v="1"/>
    <s v="Monday"/>
    <s v="AM"/>
    <n v="1"/>
    <x v="0"/>
    <n v="34"/>
    <n v="462.5"/>
    <n v="462.5"/>
    <n v="2431.8000000000002"/>
    <n v="0.190188337856732"/>
    <n v="7.3513513513513498E-2"/>
    <n v="4139.3496666666697"/>
    <n v="57950.895333333399"/>
    <n v="787.25603291114999"/>
    <n v="11021.584460756099"/>
    <n v="405.11769909806202"/>
    <n v="405.11769909806202"/>
    <n v="0.88841600679399602"/>
    <n v="57.873957014008859"/>
    <n v="1"/>
  </r>
  <r>
    <x v="0"/>
    <x v="0"/>
    <x v="3"/>
    <s v="EN"/>
    <n v="1"/>
    <n v="1"/>
    <s v="Monday"/>
    <s v="PM"/>
    <n v="2"/>
    <x v="1"/>
    <n v="32"/>
    <n v="462.5"/>
    <n v="462.5"/>
    <n v="2431.8000000000002"/>
    <n v="0.190188337856732"/>
    <n v="6.9189189189189204E-2"/>
    <n v="4139.3496666666697"/>
    <n v="57950.895333333399"/>
    <n v="787.25603291114999"/>
    <n v="11021.584460756099"/>
    <n v="381.28724620994097"/>
    <n v="381.28724620994097"/>
    <n v="0.83615624168846703"/>
    <n v="54.469606601420139"/>
    <n v="1"/>
  </r>
  <r>
    <x v="0"/>
    <x v="0"/>
    <x v="3"/>
    <s v="EN"/>
    <n v="1"/>
    <n v="2"/>
    <s v="Tuesday"/>
    <s v="AM"/>
    <n v="1"/>
    <x v="3"/>
    <n v="34"/>
    <n v="462.5"/>
    <n v="462.5"/>
    <n v="2431.8000000000002"/>
    <n v="0.190188337856732"/>
    <n v="7.3513513513513498E-2"/>
    <n v="4139.3496666666697"/>
    <n v="57950.895333333399"/>
    <n v="787.25603291114999"/>
    <n v="11021.584460756099"/>
    <n v="405.11769909806202"/>
    <n v="405.11769909806202"/>
    <n v="0.88841600679399602"/>
    <n v="57.873957014008859"/>
    <n v="1"/>
  </r>
  <r>
    <x v="0"/>
    <x v="0"/>
    <x v="3"/>
    <s v="EN"/>
    <n v="1"/>
    <n v="2"/>
    <s v="Tuesday"/>
    <s v="PM"/>
    <n v="2"/>
    <x v="4"/>
    <n v="32.25"/>
    <n v="462.5"/>
    <n v="462.5"/>
    <n v="2431.8000000000002"/>
    <n v="0.190188337856732"/>
    <n v="6.9729729729729698E-2"/>
    <n v="4139.3496666666697"/>
    <n v="57950.895333333399"/>
    <n v="787.25603291114999"/>
    <n v="11021.584460756099"/>
    <n v="384.26605282095602"/>
    <n v="384.26605282095602"/>
    <n v="0.84268871232665798"/>
    <n v="54.895150402993714"/>
    <n v="1"/>
  </r>
  <r>
    <x v="0"/>
    <x v="0"/>
    <x v="3"/>
    <s v="EN"/>
    <n v="1"/>
    <n v="3"/>
    <s v="Wednesday"/>
    <s v="AM"/>
    <n v="1"/>
    <x v="6"/>
    <n v="34"/>
    <n v="462.5"/>
    <n v="462.5"/>
    <n v="2431.8000000000002"/>
    <n v="0.190188337856732"/>
    <n v="7.3513513513513498E-2"/>
    <n v="4139.3496666666697"/>
    <n v="57950.895333333399"/>
    <n v="787.25603291114999"/>
    <n v="11021.584460756099"/>
    <n v="405.11769909806202"/>
    <n v="405.11769909806202"/>
    <n v="0.88841600679399602"/>
    <n v="57.873957014008859"/>
    <n v="1"/>
  </r>
  <r>
    <x v="0"/>
    <x v="0"/>
    <x v="3"/>
    <s v="EN"/>
    <n v="1"/>
    <n v="3"/>
    <s v="Wednesday"/>
    <s v="PM"/>
    <n v="2"/>
    <x v="7"/>
    <n v="32"/>
    <n v="462.5"/>
    <n v="462.5"/>
    <n v="2431.8000000000002"/>
    <n v="0.190188337856732"/>
    <n v="6.9189189189189204E-2"/>
    <n v="4139.3496666666697"/>
    <n v="57950.895333333399"/>
    <n v="787.25603291114999"/>
    <n v="11021.584460756099"/>
    <n v="381.28724620994097"/>
    <n v="381.28724620994097"/>
    <n v="0.83615624168846703"/>
    <n v="54.469606601420139"/>
    <n v="1"/>
  </r>
  <r>
    <x v="0"/>
    <x v="0"/>
    <x v="3"/>
    <s v="EN"/>
    <n v="1"/>
    <n v="4"/>
    <s v="Thursday"/>
    <s v="AM"/>
    <n v="1"/>
    <x v="9"/>
    <n v="34"/>
    <n v="462.5"/>
    <n v="462.5"/>
    <n v="2431.8000000000002"/>
    <n v="0.190188337856732"/>
    <n v="7.3513513513513498E-2"/>
    <n v="4139.3496666666697"/>
    <n v="57950.895333333399"/>
    <n v="787.25603291114999"/>
    <n v="11021.584460756099"/>
    <n v="405.11769909806202"/>
    <n v="405.11769909806202"/>
    <n v="0.88841600679399602"/>
    <n v="57.873957014008859"/>
    <n v="1"/>
  </r>
  <r>
    <x v="0"/>
    <x v="0"/>
    <x v="3"/>
    <s v="EN"/>
    <n v="1"/>
    <n v="4"/>
    <s v="Thursday"/>
    <s v="PM"/>
    <n v="2"/>
    <x v="10"/>
    <n v="32"/>
    <n v="462.5"/>
    <n v="462.5"/>
    <n v="2431.8000000000002"/>
    <n v="0.190188337856732"/>
    <n v="6.9189189189189204E-2"/>
    <n v="4139.3496666666697"/>
    <n v="57950.895333333399"/>
    <n v="787.25603291114999"/>
    <n v="11021.584460756099"/>
    <n v="381.28724620994097"/>
    <n v="381.28724620994097"/>
    <n v="0.83615624168846703"/>
    <n v="54.469606601420139"/>
    <n v="1"/>
  </r>
  <r>
    <x v="0"/>
    <x v="0"/>
    <x v="3"/>
    <s v="EN"/>
    <n v="1"/>
    <n v="5"/>
    <s v="Friday"/>
    <s v="AM"/>
    <n v="1"/>
    <x v="12"/>
    <n v="34"/>
    <n v="462.5"/>
    <n v="462.5"/>
    <n v="2431.8000000000002"/>
    <n v="0.190188337856732"/>
    <n v="7.3513513513513498E-2"/>
    <n v="4139.3496666666697"/>
    <n v="57950.895333333399"/>
    <n v="787.25603291114999"/>
    <n v="11021.584460756099"/>
    <n v="405.11769909806202"/>
    <n v="405.11769909806202"/>
    <n v="0.88841600679399602"/>
    <n v="57.873957014008859"/>
    <n v="1"/>
  </r>
  <r>
    <x v="0"/>
    <x v="0"/>
    <x v="3"/>
    <s v="EN"/>
    <n v="1"/>
    <n v="5"/>
    <s v="Friday"/>
    <s v="PM"/>
    <n v="2"/>
    <x v="13"/>
    <n v="32"/>
    <n v="462.5"/>
    <n v="462.5"/>
    <n v="2431.8000000000002"/>
    <n v="0.190188337856732"/>
    <n v="6.9189189189189204E-2"/>
    <n v="4139.3496666666697"/>
    <n v="57950.895333333399"/>
    <n v="787.25603291114999"/>
    <n v="11021.584460756099"/>
    <n v="381.28724620994097"/>
    <n v="381.28724620994097"/>
    <n v="0.83615624168846703"/>
    <n v="54.469606601420139"/>
    <n v="1"/>
  </r>
  <r>
    <x v="0"/>
    <x v="0"/>
    <x v="3"/>
    <s v="EN"/>
    <n v="1"/>
    <n v="6"/>
    <s v="Saturday"/>
    <s v="AM"/>
    <n v="1"/>
    <x v="15"/>
    <n v="34"/>
    <n v="462.5"/>
    <n v="462.5"/>
    <n v="2431.8000000000002"/>
    <n v="0.190188337856732"/>
    <n v="7.3513513513513498E-2"/>
    <n v="4139.3496666666697"/>
    <n v="57950.895333333399"/>
    <n v="787.25603291114999"/>
    <n v="11021.584460756099"/>
    <n v="405.11769909806202"/>
    <n v="405.11769909806202"/>
    <n v="0.88841600679399602"/>
    <n v="57.873957014008859"/>
    <n v="1"/>
  </r>
  <r>
    <x v="0"/>
    <x v="0"/>
    <x v="3"/>
    <s v="EN"/>
    <n v="1"/>
    <n v="6"/>
    <s v="Saturday"/>
    <s v="PM"/>
    <n v="2"/>
    <x v="16"/>
    <n v="32.25"/>
    <n v="462.5"/>
    <n v="462.5"/>
    <n v="2431.8000000000002"/>
    <n v="0.190188337856732"/>
    <n v="6.9729729729729698E-2"/>
    <n v="4139.3496666666697"/>
    <n v="57950.895333333399"/>
    <n v="787.25603291114999"/>
    <n v="11021.584460756099"/>
    <n v="384.26605282095602"/>
    <n v="384.26605282095602"/>
    <n v="0.84268871232665798"/>
    <n v="54.895150402993714"/>
    <n v="1"/>
  </r>
  <r>
    <x v="0"/>
    <x v="0"/>
    <x v="3"/>
    <s v="EN"/>
    <n v="1"/>
    <n v="7"/>
    <s v="Sunday"/>
    <s v="AM"/>
    <n v="1"/>
    <x v="18"/>
    <n v="34"/>
    <n v="462.5"/>
    <n v="462.5"/>
    <n v="2431.8000000000002"/>
    <n v="0.190188337856732"/>
    <n v="7.3513513513513498E-2"/>
    <n v="4139.3496666666697"/>
    <n v="57950.895333333399"/>
    <n v="787.25603291114999"/>
    <n v="11021.584460756099"/>
    <n v="405.11769909806202"/>
    <n v="405.11769909806202"/>
    <n v="0.88841600679399602"/>
    <n v="57.873957014008859"/>
    <n v="1"/>
  </r>
  <r>
    <x v="0"/>
    <x v="0"/>
    <x v="3"/>
    <s v="EN"/>
    <n v="1"/>
    <n v="7"/>
    <s v="Sunday"/>
    <s v="PM"/>
    <n v="2"/>
    <x v="19"/>
    <n v="32"/>
    <n v="462.5"/>
    <n v="462.5"/>
    <n v="2431.8000000000002"/>
    <n v="0.190188337856732"/>
    <n v="6.9189189189189204E-2"/>
    <n v="4139.3496666666697"/>
    <n v="57950.895333333399"/>
    <n v="787.25603291114999"/>
    <n v="11021.584460756099"/>
    <n v="381.28724620994097"/>
    <n v="381.28724620994097"/>
    <n v="0.83615624168846703"/>
    <n v="54.469606601420139"/>
    <n v="1"/>
  </r>
  <r>
    <x v="0"/>
    <x v="0"/>
    <x v="4"/>
    <s v="RN"/>
    <n v="0.75"/>
    <n v="1"/>
    <s v="Monday"/>
    <s v="AM"/>
    <n v="1"/>
    <x v="0"/>
    <n v="8.5"/>
    <n v="40.5"/>
    <n v="30.375"/>
    <n v="2431.8000000000002"/>
    <n v="1.2490747594374499E-2"/>
    <n v="0.209876543209877"/>
    <n v="4139.3496666666697"/>
    <n v="57950.895333333399"/>
    <n v="51.7035718911918"/>
    <n v="723.85000647668505"/>
    <n v="75.959568580886796"/>
    <n v="101.279424774516"/>
    <n v="0.2221040016985"/>
    <n v="10.851366940126685"/>
    <n v="1"/>
  </r>
  <r>
    <x v="0"/>
    <x v="0"/>
    <x v="4"/>
    <s v="RN"/>
    <n v="0.75"/>
    <n v="2"/>
    <s v="Tuesday"/>
    <s v="AM"/>
    <n v="1"/>
    <x v="3"/>
    <n v="8"/>
    <n v="40.5"/>
    <n v="30.375"/>
    <n v="2431.8000000000002"/>
    <n v="1.2490747594374499E-2"/>
    <n v="0.19753086419753099"/>
    <n v="4139.3496666666697"/>
    <n v="57950.895333333399"/>
    <n v="51.7035718911918"/>
    <n v="723.85000647668505"/>
    <n v="71.491358664364"/>
    <n v="95.3218115524853"/>
    <n v="0.20903906042211701"/>
    <n v="10.213051237766285"/>
    <n v="1"/>
  </r>
  <r>
    <x v="0"/>
    <x v="0"/>
    <x v="4"/>
    <s v="RN"/>
    <n v="0.75"/>
    <n v="3"/>
    <s v="Wednesday"/>
    <s v="AM"/>
    <n v="1"/>
    <x v="6"/>
    <n v="8"/>
    <n v="40.5"/>
    <n v="30.375"/>
    <n v="2431.8000000000002"/>
    <n v="1.2490747594374499E-2"/>
    <n v="0.19753086419753099"/>
    <n v="4139.3496666666697"/>
    <n v="57950.895333333399"/>
    <n v="51.7035718911918"/>
    <n v="723.85000647668505"/>
    <n v="71.491358664364"/>
    <n v="95.3218115524853"/>
    <n v="0.20903906042211701"/>
    <n v="10.213051237766285"/>
    <n v="1"/>
  </r>
  <r>
    <x v="0"/>
    <x v="0"/>
    <x v="4"/>
    <s v="RN"/>
    <n v="0.75"/>
    <n v="4"/>
    <s v="Thursday"/>
    <s v="AM"/>
    <n v="1"/>
    <x v="9"/>
    <n v="8"/>
    <n v="40.5"/>
    <n v="30.375"/>
    <n v="2431.8000000000002"/>
    <n v="1.2490747594374499E-2"/>
    <n v="0.19753086419753099"/>
    <n v="4139.3496666666697"/>
    <n v="57950.895333333399"/>
    <n v="51.7035718911918"/>
    <n v="723.85000647668505"/>
    <n v="71.491358664364"/>
    <n v="95.3218115524853"/>
    <n v="0.20903906042211701"/>
    <n v="10.213051237766285"/>
    <n v="1"/>
  </r>
  <r>
    <x v="0"/>
    <x v="0"/>
    <x v="4"/>
    <s v="RN"/>
    <n v="0.75"/>
    <n v="5"/>
    <s v="Friday"/>
    <s v="AM"/>
    <n v="1"/>
    <x v="12"/>
    <n v="8"/>
    <n v="40.5"/>
    <n v="30.375"/>
    <n v="2431.8000000000002"/>
    <n v="1.2490747594374499E-2"/>
    <n v="0.19753086419753099"/>
    <n v="4139.3496666666697"/>
    <n v="57950.895333333399"/>
    <n v="51.7035718911918"/>
    <n v="723.85000647668505"/>
    <n v="71.491358664364"/>
    <n v="95.3218115524853"/>
    <n v="0.20903906042211701"/>
    <n v="10.213051237766285"/>
    <n v="1"/>
  </r>
  <r>
    <x v="0"/>
    <x v="0"/>
    <x v="5"/>
    <s v="AIN"/>
    <n v="0.6"/>
    <n v="1"/>
    <s v="Monday"/>
    <s v="AM"/>
    <n v="1"/>
    <x v="0"/>
    <n v="21.5"/>
    <n v="107"/>
    <n v="64.2"/>
    <n v="2431.8000000000002"/>
    <n v="2.6400197384653299E-2"/>
    <n v="0.200934579439252"/>
    <n v="4139.3496666666697"/>
    <n v="57950.895333333399"/>
    <n v="109.27964824409899"/>
    <n v="1529.91507541739"/>
    <n v="153.706421128382"/>
    <n v="256.17736854730401"/>
    <n v="0.56179247488443795"/>
    <n v="21.95806016119743"/>
    <n v="1"/>
  </r>
  <r>
    <x v="0"/>
    <x v="0"/>
    <x v="5"/>
    <s v="AIN"/>
    <n v="0.6"/>
    <n v="2"/>
    <s v="Tuesday"/>
    <s v="AM"/>
    <n v="1"/>
    <x v="3"/>
    <n v="14.5"/>
    <n v="107"/>
    <n v="64.2"/>
    <n v="2431.8000000000002"/>
    <n v="2.6400197384653299E-2"/>
    <n v="0.13551401869158899"/>
    <n v="4139.3496666666697"/>
    <n v="57950.895333333399"/>
    <n v="109.27964824409899"/>
    <n v="1529.91507541739"/>
    <n v="103.662470063328"/>
    <n v="172.77078343887999"/>
    <n v="0.37888329701508699"/>
    <n v="14.808924294761143"/>
    <n v="1"/>
  </r>
  <r>
    <x v="0"/>
    <x v="0"/>
    <x v="5"/>
    <s v="AIN"/>
    <n v="0.6"/>
    <n v="3"/>
    <s v="Wednesday"/>
    <s v="AM"/>
    <n v="1"/>
    <x v="6"/>
    <n v="21"/>
    <n v="107"/>
    <n v="64.2"/>
    <n v="2431.8000000000002"/>
    <n v="2.6400197384653299E-2"/>
    <n v="0.19626168224299101"/>
    <n v="4139.3496666666697"/>
    <n v="57950.895333333399"/>
    <n v="109.27964824409899"/>
    <n v="1529.91507541739"/>
    <n v="150.13185319516401"/>
    <n v="250.21975532527401"/>
    <n v="0.54872753360805704"/>
    <n v="21.447407599309145"/>
    <n v="1"/>
  </r>
  <r>
    <x v="0"/>
    <x v="0"/>
    <x v="5"/>
    <s v="AIN"/>
    <n v="0.6"/>
    <n v="4"/>
    <s v="Thursday"/>
    <s v="AM"/>
    <n v="1"/>
    <x v="9"/>
    <n v="14"/>
    <n v="107"/>
    <n v="64.2"/>
    <n v="2431.8000000000002"/>
    <n v="2.6400197384653299E-2"/>
    <n v="0.13084112149532701"/>
    <n v="4139.3496666666697"/>
    <n v="57950.895333333399"/>
    <n v="109.27964824409899"/>
    <n v="1529.91507541739"/>
    <n v="100.087902130109"/>
    <n v="166.81317021684899"/>
    <n v="0.36581835573870403"/>
    <n v="14.298271732872715"/>
    <n v="1"/>
  </r>
  <r>
    <x v="0"/>
    <x v="0"/>
    <x v="5"/>
    <s v="AIN"/>
    <n v="0.6"/>
    <n v="5"/>
    <s v="Friday"/>
    <s v="AM"/>
    <n v="1"/>
    <x v="12"/>
    <n v="21"/>
    <n v="107"/>
    <n v="64.2"/>
    <n v="2431.8000000000002"/>
    <n v="2.6400197384653299E-2"/>
    <n v="0.19626168224299101"/>
    <n v="4139.3496666666697"/>
    <n v="57950.895333333399"/>
    <n v="109.27964824409899"/>
    <n v="1529.91507541739"/>
    <n v="150.13185319516401"/>
    <n v="250.21975532527401"/>
    <n v="0.54872753360805704"/>
    <n v="21.447407599309145"/>
    <n v="1"/>
  </r>
  <r>
    <x v="0"/>
    <x v="0"/>
    <x v="5"/>
    <s v="AIN"/>
    <n v="0.6"/>
    <n v="6"/>
    <s v="Saturday"/>
    <s v="AM"/>
    <n v="1"/>
    <x v="15"/>
    <n v="7.5"/>
    <n v="107"/>
    <n v="64.2"/>
    <n v="2431.8000000000002"/>
    <n v="2.6400197384653299E-2"/>
    <n v="7.00934579439252E-2"/>
    <n v="4139.3496666666697"/>
    <n v="57950.895333333399"/>
    <n v="109.27964824409899"/>
    <n v="1529.91507541739"/>
    <n v="53.618518998272897"/>
    <n v="89.364198330454897"/>
    <n v="0.19597411914573401"/>
    <n v="7.6597884283247"/>
    <n v="1"/>
  </r>
  <r>
    <x v="0"/>
    <x v="0"/>
    <x v="5"/>
    <s v="AIN"/>
    <n v="0.6"/>
    <n v="7"/>
    <s v="Sunday"/>
    <s v="AM"/>
    <n v="1"/>
    <x v="18"/>
    <n v="7.5"/>
    <n v="107"/>
    <n v="64.2"/>
    <n v="2431.8000000000002"/>
    <n v="2.6400197384653299E-2"/>
    <n v="7.00934579439252E-2"/>
    <n v="4139.3496666666697"/>
    <n v="57950.895333333399"/>
    <n v="109.27964824409899"/>
    <n v="1529.91507541739"/>
    <n v="53.618518998272897"/>
    <n v="89.364198330454897"/>
    <n v="0.19597411914573401"/>
    <n v="7.6597884283247"/>
    <n v="1"/>
  </r>
  <r>
    <x v="0"/>
    <x v="1"/>
    <x v="6"/>
    <s v="RN"/>
    <n v="1"/>
    <n v="1"/>
    <s v="Monday"/>
    <s v="AM"/>
    <n v="1"/>
    <x v="0"/>
    <n v="33.25"/>
    <n v="471.5"/>
    <n v="471.5"/>
    <n v="471.5"/>
    <n v="1"/>
    <n v="7.0519618239660603E-2"/>
    <n v="1041.117"/>
    <n v="14575.638000000001"/>
    <n v="1041.117"/>
    <n v="14575.638000000001"/>
    <n v="513.93421367974497"/>
    <n v="513.93421367974497"/>
    <n v="1.1270487142099701"/>
    <n v="73.419173382820716"/>
    <n v="1"/>
  </r>
  <r>
    <x v="0"/>
    <x v="1"/>
    <x v="6"/>
    <s v="RN"/>
    <n v="1"/>
    <n v="1"/>
    <s v="Monday"/>
    <s v="PM"/>
    <n v="2"/>
    <x v="1"/>
    <n v="25.5"/>
    <n v="471.5"/>
    <n v="471.5"/>
    <n v="471.5"/>
    <n v="1"/>
    <n v="5.4082714740190899E-2"/>
    <n v="1041.117"/>
    <n v="14575.638000000001"/>
    <n v="1041.117"/>
    <n v="14575.638000000001"/>
    <n v="394.14503605514301"/>
    <n v="394.14503605514301"/>
    <n v="0.86435314924373496"/>
    <n v="56.306433722163284"/>
    <n v="1"/>
  </r>
  <r>
    <x v="0"/>
    <x v="1"/>
    <x v="6"/>
    <s v="RN"/>
    <n v="1"/>
    <n v="1"/>
    <s v="Monday"/>
    <s v="NS"/>
    <n v="3"/>
    <x v="2"/>
    <n v="8.5"/>
    <n v="471.5"/>
    <n v="471.5"/>
    <n v="471.5"/>
    <n v="1"/>
    <n v="1.80275715800636E-2"/>
    <n v="1041.117"/>
    <n v="14575.638000000001"/>
    <n v="1041.117"/>
    <n v="14575.638000000001"/>
    <n v="131.381678685048"/>
    <n v="131.381678685048"/>
    <n v="0.28811771641457801"/>
    <n v="18.768811240721142"/>
    <n v="1"/>
  </r>
  <r>
    <x v="0"/>
    <x v="1"/>
    <x v="6"/>
    <s v="RN"/>
    <n v="1"/>
    <n v="2"/>
    <s v="Tuesday"/>
    <s v="AM"/>
    <n v="1"/>
    <x v="3"/>
    <n v="45.75"/>
    <n v="471.5"/>
    <n v="471.5"/>
    <n v="471.5"/>
    <n v="1"/>
    <n v="9.7030752916224802E-2"/>
    <n v="1041.117"/>
    <n v="14575.638000000001"/>
    <n v="1041.117"/>
    <n v="14575.638000000001"/>
    <n v="707.14256468716803"/>
    <n v="707.14256468716803"/>
    <n v="1.55075123834905"/>
    <n v="101.02036638388115"/>
    <n v="1"/>
  </r>
  <r>
    <x v="0"/>
    <x v="1"/>
    <x v="6"/>
    <s v="RN"/>
    <n v="1"/>
    <n v="2"/>
    <s v="Tuesday"/>
    <s v="PM"/>
    <n v="2"/>
    <x v="4"/>
    <n v="25.5"/>
    <n v="471.5"/>
    <n v="471.5"/>
    <n v="471.5"/>
    <n v="1"/>
    <n v="5.4082714740190899E-2"/>
    <n v="1041.117"/>
    <n v="14575.638000000001"/>
    <n v="1041.117"/>
    <n v="14575.638000000001"/>
    <n v="394.14503605514301"/>
    <n v="394.14503605514301"/>
    <n v="0.86435314924373496"/>
    <n v="56.306433722163284"/>
    <n v="1"/>
  </r>
  <r>
    <x v="0"/>
    <x v="1"/>
    <x v="6"/>
    <s v="RN"/>
    <n v="1"/>
    <n v="2"/>
    <s v="Tuesday"/>
    <s v="NS"/>
    <n v="3"/>
    <x v="5"/>
    <n v="8.5"/>
    <n v="471.5"/>
    <n v="471.5"/>
    <n v="471.5"/>
    <n v="1"/>
    <n v="1.80275715800636E-2"/>
    <n v="1041.117"/>
    <n v="14575.638000000001"/>
    <n v="1041.117"/>
    <n v="14575.638000000001"/>
    <n v="131.381678685048"/>
    <n v="131.381678685048"/>
    <n v="0.28811771641457801"/>
    <n v="18.768811240721142"/>
    <n v="1"/>
  </r>
  <r>
    <x v="0"/>
    <x v="1"/>
    <x v="6"/>
    <s v="RN"/>
    <n v="1"/>
    <n v="3"/>
    <s v="Wednesday"/>
    <s v="AM"/>
    <n v="1"/>
    <x v="6"/>
    <n v="37.25"/>
    <n v="471.5"/>
    <n v="471.5"/>
    <n v="471.5"/>
    <n v="1"/>
    <n v="7.9003181336161202E-2"/>
    <n v="1041.117"/>
    <n v="14575.638000000001"/>
    <n v="1041.117"/>
    <n v="14575.638000000001"/>
    <n v="575.76088600212097"/>
    <n v="575.76088600212097"/>
    <n v="1.26263352193448"/>
    <n v="82.251555143160132"/>
    <n v="1"/>
  </r>
  <r>
    <x v="0"/>
    <x v="1"/>
    <x v="6"/>
    <s v="RN"/>
    <n v="1"/>
    <n v="3"/>
    <s v="Wednesday"/>
    <s v="PM"/>
    <n v="2"/>
    <x v="7"/>
    <n v="23.25"/>
    <n v="471.5"/>
    <n v="471.5"/>
    <n v="471.5"/>
    <n v="1"/>
    <n v="4.9310710498409301E-2"/>
    <n v="1041.117"/>
    <n v="14575.638000000001"/>
    <n v="1041.117"/>
    <n v="14575.638000000001"/>
    <n v="359.36753287380702"/>
    <n v="359.36753287380702"/>
    <n v="0.78808669489869898"/>
    <n v="51.338218981972432"/>
    <n v="1"/>
  </r>
  <r>
    <x v="0"/>
    <x v="1"/>
    <x v="6"/>
    <s v="RN"/>
    <n v="1"/>
    <n v="3"/>
    <s v="Wednesday"/>
    <s v="NS"/>
    <n v="3"/>
    <x v="8"/>
    <n v="8.5"/>
    <n v="471.5"/>
    <n v="471.5"/>
    <n v="471.5"/>
    <n v="1"/>
    <n v="1.80275715800636E-2"/>
    <n v="1041.117"/>
    <n v="14575.638000000001"/>
    <n v="1041.117"/>
    <n v="14575.638000000001"/>
    <n v="131.381678685048"/>
    <n v="131.381678685048"/>
    <n v="0.28811771641457801"/>
    <n v="18.768811240721142"/>
    <n v="1"/>
  </r>
  <r>
    <x v="0"/>
    <x v="1"/>
    <x v="6"/>
    <s v="RN"/>
    <n v="1"/>
    <n v="4"/>
    <s v="Thursday"/>
    <s v="AM"/>
    <n v="1"/>
    <x v="9"/>
    <n v="41.75"/>
    <n v="471.5"/>
    <n v="471.5"/>
    <n v="471.5"/>
    <n v="1"/>
    <n v="8.8547189819724301E-2"/>
    <n v="1041.117"/>
    <n v="14575.638000000001"/>
    <n v="1041.117"/>
    <n v="14575.638000000001"/>
    <n v="645.31589236479294"/>
    <n v="645.31589236479294"/>
    <n v="1.4151664306245499"/>
    <n v="92.187984623541851"/>
    <n v="1"/>
  </r>
  <r>
    <x v="0"/>
    <x v="1"/>
    <x v="6"/>
    <s v="RN"/>
    <n v="1"/>
    <n v="4"/>
    <s v="Thursday"/>
    <s v="PM"/>
    <n v="2"/>
    <x v="10"/>
    <n v="26"/>
    <n v="471.5"/>
    <n v="471.5"/>
    <n v="471.5"/>
    <n v="1"/>
    <n v="5.5143160127253399E-2"/>
    <n v="1041.117"/>
    <n v="14575.638000000001"/>
    <n v="1041.117"/>
    <n v="14575.638000000001"/>
    <n v="401.87337009544001"/>
    <n v="401.87337009544001"/>
    <n v="0.88130125020929795"/>
    <n v="57.410481442205715"/>
    <n v="1"/>
  </r>
  <r>
    <x v="0"/>
    <x v="1"/>
    <x v="6"/>
    <s v="RN"/>
    <n v="1"/>
    <n v="4"/>
    <s v="Thursday"/>
    <s v="NS"/>
    <n v="3"/>
    <x v="11"/>
    <n v="8.5"/>
    <n v="471.5"/>
    <n v="471.5"/>
    <n v="471.5"/>
    <n v="1"/>
    <n v="1.80275715800636E-2"/>
    <n v="1041.117"/>
    <n v="14575.638000000001"/>
    <n v="1041.117"/>
    <n v="14575.638000000001"/>
    <n v="131.381678685048"/>
    <n v="131.381678685048"/>
    <n v="0.28811771641457801"/>
    <n v="18.768811240721142"/>
    <n v="1"/>
  </r>
  <r>
    <x v="0"/>
    <x v="1"/>
    <x v="6"/>
    <s v="RN"/>
    <n v="1"/>
    <n v="5"/>
    <s v="Friday"/>
    <s v="AM"/>
    <n v="1"/>
    <x v="12"/>
    <n v="33.25"/>
    <n v="471.5"/>
    <n v="471.5"/>
    <n v="471.5"/>
    <n v="1"/>
    <n v="7.0519618239660603E-2"/>
    <n v="1041.117"/>
    <n v="14575.638000000001"/>
    <n v="1041.117"/>
    <n v="14575.638000000001"/>
    <n v="513.93421367974497"/>
    <n v="513.93421367974497"/>
    <n v="1.1270487142099701"/>
    <n v="73.419173382820716"/>
    <n v="1"/>
  </r>
  <r>
    <x v="0"/>
    <x v="1"/>
    <x v="6"/>
    <s v="RN"/>
    <n v="1"/>
    <n v="5"/>
    <s v="Friday"/>
    <s v="PM"/>
    <n v="2"/>
    <x v="13"/>
    <n v="17"/>
    <n v="471.5"/>
    <n v="471.5"/>
    <n v="471.5"/>
    <n v="1"/>
    <n v="3.6055143160127298E-2"/>
    <n v="1041.117"/>
    <n v="14575.638000000001"/>
    <n v="1041.117"/>
    <n v="14575.638000000001"/>
    <n v="262.763357370096"/>
    <n v="262.763357370096"/>
    <n v="0.57623543282915701"/>
    <n v="37.537622481442284"/>
    <n v="1"/>
  </r>
  <r>
    <x v="0"/>
    <x v="1"/>
    <x v="6"/>
    <s v="RN"/>
    <n v="1"/>
    <n v="5"/>
    <s v="Friday"/>
    <s v="NS"/>
    <n v="3"/>
    <x v="14"/>
    <n v="8.5"/>
    <n v="471.5"/>
    <n v="471.5"/>
    <n v="471.5"/>
    <n v="1"/>
    <n v="1.80275715800636E-2"/>
    <n v="1041.117"/>
    <n v="14575.638000000001"/>
    <n v="1041.117"/>
    <n v="14575.638000000001"/>
    <n v="131.381678685048"/>
    <n v="131.381678685048"/>
    <n v="0.28811771641457801"/>
    <n v="18.768811240721142"/>
    <n v="1"/>
  </r>
  <r>
    <x v="0"/>
    <x v="1"/>
    <x v="6"/>
    <s v="RN"/>
    <n v="1"/>
    <n v="6"/>
    <s v="Saturday"/>
    <s v="AM"/>
    <n v="1"/>
    <x v="15"/>
    <n v="31.75"/>
    <n v="471.5"/>
    <n v="471.5"/>
    <n v="471.5"/>
    <n v="1"/>
    <n v="6.7338282078473005E-2"/>
    <n v="1041.117"/>
    <n v="14575.638000000001"/>
    <n v="1041.117"/>
    <n v="14575.638000000001"/>
    <n v="490.749211558855"/>
    <n v="490.749211558855"/>
    <n v="1.07620441131328"/>
    <n v="70.107030222693567"/>
    <n v="1"/>
  </r>
  <r>
    <x v="0"/>
    <x v="1"/>
    <x v="6"/>
    <s v="RN"/>
    <n v="1"/>
    <n v="6"/>
    <s v="Saturday"/>
    <s v="PM"/>
    <n v="2"/>
    <x v="16"/>
    <n v="21.25"/>
    <n v="471.5"/>
    <n v="471.5"/>
    <n v="471.5"/>
    <n v="1"/>
    <n v="4.5068928950159098E-2"/>
    <n v="1041.117"/>
    <n v="14575.638000000001"/>
    <n v="1041.117"/>
    <n v="14575.638000000001"/>
    <n v="328.45419671261999"/>
    <n v="328.45419671261999"/>
    <n v="0.72029429103644604"/>
    <n v="46.922028101802859"/>
    <n v="1"/>
  </r>
  <r>
    <x v="0"/>
    <x v="1"/>
    <x v="6"/>
    <s v="RN"/>
    <n v="1"/>
    <n v="6"/>
    <s v="Saturday"/>
    <s v="NS"/>
    <n v="3"/>
    <x v="17"/>
    <n v="8.5"/>
    <n v="471.5"/>
    <n v="471.5"/>
    <n v="471.5"/>
    <n v="1"/>
    <n v="1.80275715800636E-2"/>
    <n v="1041.117"/>
    <n v="14575.638000000001"/>
    <n v="1041.117"/>
    <n v="14575.638000000001"/>
    <n v="131.381678685048"/>
    <n v="131.381678685048"/>
    <n v="0.28811771641457801"/>
    <n v="18.768811240721142"/>
    <n v="1"/>
  </r>
  <r>
    <x v="0"/>
    <x v="1"/>
    <x v="6"/>
    <s v="RN"/>
    <n v="1"/>
    <n v="7"/>
    <s v="Sunday"/>
    <s v="AM"/>
    <n v="1"/>
    <x v="18"/>
    <n v="29.25"/>
    <n v="471.5"/>
    <n v="471.5"/>
    <n v="471.5"/>
    <n v="1"/>
    <n v="6.2036055143160101E-2"/>
    <n v="1041.117"/>
    <n v="14575.638000000001"/>
    <n v="1041.117"/>
    <n v="14575.638000000001"/>
    <n v="452.10754135737"/>
    <n v="452.10754135737"/>
    <n v="0.99146390648546001"/>
    <n v="64.586791622481428"/>
    <n v="1"/>
  </r>
  <r>
    <x v="0"/>
    <x v="1"/>
    <x v="6"/>
    <s v="RN"/>
    <n v="1"/>
    <n v="7"/>
    <s v="Sunday"/>
    <s v="PM"/>
    <n v="2"/>
    <x v="19"/>
    <n v="21.25"/>
    <n v="471.5"/>
    <n v="471.5"/>
    <n v="471.5"/>
    <n v="1"/>
    <n v="4.5068928950159098E-2"/>
    <n v="1041.117"/>
    <n v="14575.638000000001"/>
    <n v="1041.117"/>
    <n v="14575.638000000001"/>
    <n v="328.45419671261999"/>
    <n v="328.45419671261999"/>
    <n v="0.72029429103644604"/>
    <n v="46.922028101802859"/>
    <n v="1"/>
  </r>
  <r>
    <x v="0"/>
    <x v="1"/>
    <x v="6"/>
    <s v="RN"/>
    <n v="1"/>
    <n v="7"/>
    <s v="Sunday"/>
    <s v="NS"/>
    <n v="3"/>
    <x v="20"/>
    <n v="8.5"/>
    <n v="471.5"/>
    <n v="471.5"/>
    <n v="471.5"/>
    <n v="1"/>
    <n v="1.80275715800636E-2"/>
    <n v="1041.117"/>
    <n v="14575.638000000001"/>
    <n v="1041.117"/>
    <n v="14575.638000000001"/>
    <n v="131.381678685048"/>
    <n v="131.381678685048"/>
    <n v="0.28811771641457801"/>
    <n v="18.768811240721142"/>
    <n v="1"/>
  </r>
  <r>
    <x v="1"/>
    <x v="0"/>
    <x v="0"/>
    <s v="AIN"/>
    <n v="1"/>
    <n v="1"/>
    <s v="Monday"/>
    <s v="AM"/>
    <n v="1"/>
    <x v="0"/>
    <n v="40.5"/>
    <n v="598"/>
    <n v="598"/>
    <n v="839.7"/>
    <n v="0.71215910444206298"/>
    <n v="6.7725752508361201E-2"/>
    <n v="1559"/>
    <n v="21826"/>
    <n v="1110.2560438251801"/>
    <n v="15543.584613552501"/>
    <n v="526.350482315112"/>
    <n v="526.350482315112"/>
    <n v="1.15427737349805"/>
    <n v="75.192926045015994"/>
    <n v="1"/>
  </r>
  <r>
    <x v="1"/>
    <x v="0"/>
    <x v="0"/>
    <s v="AIN"/>
    <n v="1"/>
    <n v="1"/>
    <s v="Monday"/>
    <s v="PM"/>
    <n v="2"/>
    <x v="1"/>
    <n v="29"/>
    <n v="598"/>
    <n v="598"/>
    <n v="839.7"/>
    <n v="0.71215910444206298"/>
    <n v="4.8494983277592003E-2"/>
    <n v="1559"/>
    <n v="21826"/>
    <n v="1110.2560438251801"/>
    <n v="15543.584613552501"/>
    <n v="376.89293795403103"/>
    <n v="376.89293795403103"/>
    <n v="0.82651960077638498"/>
    <n v="53.841848279147293"/>
    <n v="1"/>
  </r>
  <r>
    <x v="1"/>
    <x v="0"/>
    <x v="0"/>
    <s v="AIN"/>
    <n v="1"/>
    <n v="1"/>
    <s v="Monday"/>
    <s v="NS"/>
    <n v="3"/>
    <x v="2"/>
    <n v="16"/>
    <n v="598"/>
    <n v="598"/>
    <n v="839.7"/>
    <n v="0.71215910444206298"/>
    <n v="2.6755852842809399E-2"/>
    <n v="1559"/>
    <n v="21826"/>
    <n v="1110.2560438251801"/>
    <n v="15543.584613552501"/>
    <n v="207.94093128498301"/>
    <n v="207.94093128498301"/>
    <n v="0.45601081422145401"/>
    <n v="29.705847326426145"/>
    <n v="1"/>
  </r>
  <r>
    <x v="1"/>
    <x v="0"/>
    <x v="0"/>
    <s v="AIN"/>
    <n v="1"/>
    <n v="2"/>
    <s v="Tuesday"/>
    <s v="AM"/>
    <n v="1"/>
    <x v="3"/>
    <n v="40.5"/>
    <n v="598"/>
    <n v="598"/>
    <n v="839.7"/>
    <n v="0.71215910444206298"/>
    <n v="6.7725752508361201E-2"/>
    <n v="1559"/>
    <n v="21826"/>
    <n v="1110.2560438251801"/>
    <n v="15543.584613552501"/>
    <n v="526.350482315112"/>
    <n v="526.350482315112"/>
    <n v="1.15427737349805"/>
    <n v="75.192926045015994"/>
    <n v="1"/>
  </r>
  <r>
    <x v="1"/>
    <x v="0"/>
    <x v="0"/>
    <s v="AIN"/>
    <n v="1"/>
    <n v="2"/>
    <s v="Tuesday"/>
    <s v="PM"/>
    <n v="2"/>
    <x v="4"/>
    <n v="29"/>
    <n v="598"/>
    <n v="598"/>
    <n v="839.7"/>
    <n v="0.71215910444206298"/>
    <n v="4.8494983277592003E-2"/>
    <n v="1559"/>
    <n v="21826"/>
    <n v="1110.2560438251801"/>
    <n v="15543.584613552501"/>
    <n v="376.89293795403103"/>
    <n v="376.89293795403103"/>
    <n v="0.82651960077638498"/>
    <n v="53.841848279147293"/>
    <n v="1"/>
  </r>
  <r>
    <x v="1"/>
    <x v="0"/>
    <x v="0"/>
    <s v="AIN"/>
    <n v="1"/>
    <n v="2"/>
    <s v="Tuesday"/>
    <s v="NS"/>
    <n v="3"/>
    <x v="5"/>
    <n v="16"/>
    <n v="598"/>
    <n v="598"/>
    <n v="839.7"/>
    <n v="0.71215910444206298"/>
    <n v="2.6755852842809399E-2"/>
    <n v="1559"/>
    <n v="21826"/>
    <n v="1110.2560438251801"/>
    <n v="15543.584613552501"/>
    <n v="207.94093128498301"/>
    <n v="207.94093128498301"/>
    <n v="0.45601081422145401"/>
    <n v="29.705847326426145"/>
    <n v="1"/>
  </r>
  <r>
    <x v="1"/>
    <x v="0"/>
    <x v="0"/>
    <s v="AIN"/>
    <n v="1"/>
    <n v="3"/>
    <s v="Wednesday"/>
    <s v="AM"/>
    <n v="1"/>
    <x v="6"/>
    <n v="40.5"/>
    <n v="598"/>
    <n v="598"/>
    <n v="839.7"/>
    <n v="0.71215910444206298"/>
    <n v="6.7725752508361201E-2"/>
    <n v="1559"/>
    <n v="21826"/>
    <n v="1110.2560438251801"/>
    <n v="15543.584613552501"/>
    <n v="526.350482315112"/>
    <n v="526.350482315112"/>
    <n v="1.15427737349805"/>
    <n v="75.192926045015994"/>
    <n v="1"/>
  </r>
  <r>
    <x v="1"/>
    <x v="0"/>
    <x v="0"/>
    <s v="AIN"/>
    <n v="1"/>
    <n v="3"/>
    <s v="Wednesday"/>
    <s v="PM"/>
    <n v="2"/>
    <x v="7"/>
    <n v="29"/>
    <n v="598"/>
    <n v="598"/>
    <n v="839.7"/>
    <n v="0.71215910444206298"/>
    <n v="4.8494983277592003E-2"/>
    <n v="1559"/>
    <n v="21826"/>
    <n v="1110.2560438251801"/>
    <n v="15543.584613552501"/>
    <n v="376.89293795403103"/>
    <n v="376.89293795403103"/>
    <n v="0.82651960077638498"/>
    <n v="53.841848279147293"/>
    <n v="1"/>
  </r>
  <r>
    <x v="1"/>
    <x v="0"/>
    <x v="0"/>
    <s v="AIN"/>
    <n v="1"/>
    <n v="3"/>
    <s v="Wednesday"/>
    <s v="NS"/>
    <n v="3"/>
    <x v="8"/>
    <n v="16"/>
    <n v="598"/>
    <n v="598"/>
    <n v="839.7"/>
    <n v="0.71215910444206298"/>
    <n v="2.6755852842809399E-2"/>
    <n v="1559"/>
    <n v="21826"/>
    <n v="1110.2560438251801"/>
    <n v="15543.584613552501"/>
    <n v="207.94093128498301"/>
    <n v="207.94093128498301"/>
    <n v="0.45601081422145401"/>
    <n v="29.705847326426145"/>
    <n v="1"/>
  </r>
  <r>
    <x v="1"/>
    <x v="0"/>
    <x v="0"/>
    <s v="AIN"/>
    <n v="1"/>
    <n v="4"/>
    <s v="Thursday"/>
    <s v="AM"/>
    <n v="1"/>
    <x v="9"/>
    <n v="40.5"/>
    <n v="598"/>
    <n v="598"/>
    <n v="839.7"/>
    <n v="0.71215910444206298"/>
    <n v="6.7725752508361201E-2"/>
    <n v="1559"/>
    <n v="21826"/>
    <n v="1110.2560438251801"/>
    <n v="15543.584613552501"/>
    <n v="526.350482315112"/>
    <n v="526.350482315112"/>
    <n v="1.15427737349805"/>
    <n v="75.192926045015994"/>
    <n v="1"/>
  </r>
  <r>
    <x v="1"/>
    <x v="0"/>
    <x v="0"/>
    <s v="AIN"/>
    <n v="1"/>
    <n v="4"/>
    <s v="Thursday"/>
    <s v="PM"/>
    <n v="2"/>
    <x v="10"/>
    <n v="29"/>
    <n v="598"/>
    <n v="598"/>
    <n v="839.7"/>
    <n v="0.71215910444206298"/>
    <n v="4.8494983277592003E-2"/>
    <n v="1559"/>
    <n v="21826"/>
    <n v="1110.2560438251801"/>
    <n v="15543.584613552501"/>
    <n v="376.89293795403103"/>
    <n v="376.89293795403103"/>
    <n v="0.82651960077638498"/>
    <n v="53.841848279147293"/>
    <n v="1"/>
  </r>
  <r>
    <x v="1"/>
    <x v="0"/>
    <x v="0"/>
    <s v="AIN"/>
    <n v="1"/>
    <n v="4"/>
    <s v="Thursday"/>
    <s v="NS"/>
    <n v="3"/>
    <x v="11"/>
    <n v="16"/>
    <n v="598"/>
    <n v="598"/>
    <n v="839.7"/>
    <n v="0.71215910444206298"/>
    <n v="2.6755852842809399E-2"/>
    <n v="1559"/>
    <n v="21826"/>
    <n v="1110.2560438251801"/>
    <n v="15543.584613552501"/>
    <n v="207.94093128498301"/>
    <n v="207.94093128498301"/>
    <n v="0.45601081422145401"/>
    <n v="29.705847326426145"/>
    <n v="1"/>
  </r>
  <r>
    <x v="1"/>
    <x v="0"/>
    <x v="0"/>
    <s v="AIN"/>
    <n v="1"/>
    <n v="5"/>
    <s v="Friday"/>
    <s v="AM"/>
    <n v="1"/>
    <x v="12"/>
    <n v="40.5"/>
    <n v="598"/>
    <n v="598"/>
    <n v="839.7"/>
    <n v="0.71215910444206298"/>
    <n v="6.7725752508361201E-2"/>
    <n v="1559"/>
    <n v="21826"/>
    <n v="1110.2560438251801"/>
    <n v="15543.584613552501"/>
    <n v="526.350482315112"/>
    <n v="526.350482315112"/>
    <n v="1.15427737349805"/>
    <n v="75.192926045015994"/>
    <n v="1"/>
  </r>
  <r>
    <x v="1"/>
    <x v="0"/>
    <x v="0"/>
    <s v="AIN"/>
    <n v="1"/>
    <n v="5"/>
    <s v="Friday"/>
    <s v="PM"/>
    <n v="2"/>
    <x v="13"/>
    <n v="29"/>
    <n v="598"/>
    <n v="598"/>
    <n v="839.7"/>
    <n v="0.71215910444206298"/>
    <n v="4.8494983277592003E-2"/>
    <n v="1559"/>
    <n v="21826"/>
    <n v="1110.2560438251801"/>
    <n v="15543.584613552501"/>
    <n v="376.89293795403103"/>
    <n v="376.89293795403103"/>
    <n v="0.82651960077638498"/>
    <n v="53.841848279147293"/>
    <n v="1"/>
  </r>
  <r>
    <x v="1"/>
    <x v="0"/>
    <x v="0"/>
    <s v="AIN"/>
    <n v="1"/>
    <n v="5"/>
    <s v="Friday"/>
    <s v="NS"/>
    <n v="3"/>
    <x v="14"/>
    <n v="16"/>
    <n v="598"/>
    <n v="598"/>
    <n v="839.7"/>
    <n v="0.71215910444206298"/>
    <n v="2.6755852842809399E-2"/>
    <n v="1559"/>
    <n v="21826"/>
    <n v="1110.2560438251801"/>
    <n v="15543.584613552501"/>
    <n v="207.94093128498301"/>
    <n v="207.94093128498301"/>
    <n v="0.45601081422145401"/>
    <n v="29.705847326426145"/>
    <n v="1"/>
  </r>
  <r>
    <x v="1"/>
    <x v="0"/>
    <x v="0"/>
    <s v="AIN"/>
    <n v="1"/>
    <n v="6"/>
    <s v="Saturday"/>
    <s v="AM"/>
    <n v="1"/>
    <x v="15"/>
    <n v="40.5"/>
    <n v="598"/>
    <n v="598"/>
    <n v="839.7"/>
    <n v="0.71215910444206298"/>
    <n v="6.7725752508361201E-2"/>
    <n v="1559"/>
    <n v="21826"/>
    <n v="1110.2560438251801"/>
    <n v="15543.584613552501"/>
    <n v="526.350482315112"/>
    <n v="526.350482315112"/>
    <n v="1.15427737349805"/>
    <n v="75.192926045015994"/>
    <n v="1"/>
  </r>
  <r>
    <x v="1"/>
    <x v="0"/>
    <x v="0"/>
    <s v="AIN"/>
    <n v="1"/>
    <n v="6"/>
    <s v="Saturday"/>
    <s v="PM"/>
    <n v="2"/>
    <x v="16"/>
    <n v="29"/>
    <n v="598"/>
    <n v="598"/>
    <n v="839.7"/>
    <n v="0.71215910444206298"/>
    <n v="4.8494983277592003E-2"/>
    <n v="1559"/>
    <n v="21826"/>
    <n v="1110.2560438251801"/>
    <n v="15543.584613552501"/>
    <n v="376.89293795403103"/>
    <n v="376.89293795403103"/>
    <n v="0.82651960077638498"/>
    <n v="53.841848279147293"/>
    <n v="1"/>
  </r>
  <r>
    <x v="1"/>
    <x v="0"/>
    <x v="0"/>
    <s v="AIN"/>
    <n v="1"/>
    <n v="6"/>
    <s v="Saturday"/>
    <s v="NS"/>
    <n v="3"/>
    <x v="17"/>
    <n v="15.5"/>
    <n v="598"/>
    <n v="598"/>
    <n v="839.7"/>
    <n v="0.71215910444206298"/>
    <n v="2.59197324414716E-2"/>
    <n v="1559"/>
    <n v="21826"/>
    <n v="1110.2560438251801"/>
    <n v="15543.584613552501"/>
    <n v="201.44277718232701"/>
    <n v="201.44277718232701"/>
    <n v="0.44176047627703302"/>
    <n v="28.777539597475286"/>
    <n v="1"/>
  </r>
  <r>
    <x v="1"/>
    <x v="0"/>
    <x v="0"/>
    <s v="AIN"/>
    <n v="1"/>
    <n v="7"/>
    <s v="Sunday"/>
    <s v="AM"/>
    <n v="1"/>
    <x v="18"/>
    <n v="40.5"/>
    <n v="598"/>
    <n v="598"/>
    <n v="839.7"/>
    <n v="0.71215910444206298"/>
    <n v="6.7725752508361201E-2"/>
    <n v="1559"/>
    <n v="21826"/>
    <n v="1110.2560438251801"/>
    <n v="15543.584613552501"/>
    <n v="526.350482315112"/>
    <n v="526.350482315112"/>
    <n v="1.15427737349805"/>
    <n v="75.192926045015994"/>
    <n v="1"/>
  </r>
  <r>
    <x v="1"/>
    <x v="0"/>
    <x v="0"/>
    <s v="AIN"/>
    <n v="1"/>
    <n v="7"/>
    <s v="Sunday"/>
    <s v="PM"/>
    <n v="2"/>
    <x v="19"/>
    <n v="29"/>
    <n v="598"/>
    <n v="598"/>
    <n v="839.7"/>
    <n v="0.71215910444206298"/>
    <n v="4.8494983277592003E-2"/>
    <n v="1559"/>
    <n v="21826"/>
    <n v="1110.2560438251801"/>
    <n v="15543.584613552501"/>
    <n v="376.89293795403103"/>
    <n v="376.89293795403103"/>
    <n v="0.82651960077638498"/>
    <n v="53.841848279147293"/>
    <n v="1"/>
  </r>
  <r>
    <x v="1"/>
    <x v="0"/>
    <x v="0"/>
    <s v="AIN"/>
    <n v="1"/>
    <n v="7"/>
    <s v="Sunday"/>
    <s v="NS"/>
    <n v="3"/>
    <x v="20"/>
    <n v="16"/>
    <n v="598"/>
    <n v="598"/>
    <n v="839.7"/>
    <n v="0.71215910444206298"/>
    <n v="2.6755852842809399E-2"/>
    <n v="1559"/>
    <n v="21826"/>
    <n v="1110.2560438251801"/>
    <n v="15543.584613552501"/>
    <n v="207.94093128498301"/>
    <n v="207.94093128498301"/>
    <n v="0.45601081422145401"/>
    <n v="29.705847326426145"/>
    <n v="1"/>
  </r>
  <r>
    <x v="1"/>
    <x v="0"/>
    <x v="1"/>
    <s v="RN"/>
    <n v="1"/>
    <n v="1"/>
    <s v="Monday"/>
    <s v="AM"/>
    <n v="1"/>
    <x v="0"/>
    <n v="9.25"/>
    <n v="62.25"/>
    <n v="62.25"/>
    <n v="839.7"/>
    <n v="7.4133619149696295E-2"/>
    <n v="0.14859437751004001"/>
    <n v="1559"/>
    <n v="21826"/>
    <n v="115.57431225437701"/>
    <n v="1618.0403715612699"/>
    <n v="120.215850899131"/>
    <n v="120.215850899131"/>
    <n v="0.263631251971778"/>
    <n v="17.173692985590144"/>
    <n v="1"/>
  </r>
  <r>
    <x v="1"/>
    <x v="0"/>
    <x v="1"/>
    <s v="RN"/>
    <n v="1"/>
    <n v="2"/>
    <s v="Tuesday"/>
    <s v="AM"/>
    <n v="1"/>
    <x v="3"/>
    <n v="9"/>
    <n v="62.25"/>
    <n v="62.25"/>
    <n v="839.7"/>
    <n v="7.4133619149696295E-2"/>
    <n v="0.14457831325301199"/>
    <n v="1559"/>
    <n v="21826"/>
    <n v="115.57431225437701"/>
    <n v="1618.0403715612699"/>
    <n v="116.966773847803"/>
    <n v="116.966773847803"/>
    <n v="0.25650608299956701"/>
    <n v="16.709539121114712"/>
    <n v="1"/>
  </r>
  <r>
    <x v="1"/>
    <x v="0"/>
    <x v="1"/>
    <s v="RN"/>
    <n v="1"/>
    <n v="3"/>
    <s v="Wednesday"/>
    <s v="AM"/>
    <n v="1"/>
    <x v="6"/>
    <n v="9"/>
    <n v="62.25"/>
    <n v="62.25"/>
    <n v="839.7"/>
    <n v="7.4133619149696295E-2"/>
    <n v="0.14457831325301199"/>
    <n v="1559"/>
    <n v="21826"/>
    <n v="115.57431225437701"/>
    <n v="1618.0403715612699"/>
    <n v="116.966773847803"/>
    <n v="116.966773847803"/>
    <n v="0.25650608299956701"/>
    <n v="16.709539121114712"/>
    <n v="1"/>
  </r>
  <r>
    <x v="1"/>
    <x v="0"/>
    <x v="1"/>
    <s v="RN"/>
    <n v="1"/>
    <n v="4"/>
    <s v="Thursday"/>
    <s v="AM"/>
    <n v="1"/>
    <x v="9"/>
    <n v="9"/>
    <n v="62.25"/>
    <n v="62.25"/>
    <n v="839.7"/>
    <n v="7.4133619149696295E-2"/>
    <n v="0.14457831325301199"/>
    <n v="1559"/>
    <n v="21826"/>
    <n v="115.57431225437701"/>
    <n v="1618.0403715612699"/>
    <n v="116.966773847803"/>
    <n v="116.966773847803"/>
    <n v="0.25650608299956701"/>
    <n v="16.709539121114712"/>
    <n v="1"/>
  </r>
  <r>
    <x v="1"/>
    <x v="0"/>
    <x v="1"/>
    <s v="RN"/>
    <n v="1"/>
    <n v="5"/>
    <s v="Friday"/>
    <s v="AM"/>
    <n v="1"/>
    <x v="12"/>
    <n v="9"/>
    <n v="62.25"/>
    <n v="62.25"/>
    <n v="839.7"/>
    <n v="7.4133619149696295E-2"/>
    <n v="0.14457831325301199"/>
    <n v="1559"/>
    <n v="21826"/>
    <n v="115.57431225437701"/>
    <n v="1618.0403715612699"/>
    <n v="116.966773847803"/>
    <n v="116.966773847803"/>
    <n v="0.25650608299956701"/>
    <n v="16.709539121114712"/>
    <n v="1"/>
  </r>
  <r>
    <x v="1"/>
    <x v="0"/>
    <x v="1"/>
    <s v="RN"/>
    <n v="1"/>
    <n v="6"/>
    <s v="Saturday"/>
    <s v="AM"/>
    <n v="1"/>
    <x v="15"/>
    <n v="8.5"/>
    <n v="62.25"/>
    <n v="62.25"/>
    <n v="839.7"/>
    <n v="7.4133619149696295E-2"/>
    <n v="0.13654618473895599"/>
    <n v="1559"/>
    <n v="21826"/>
    <n v="115.57431225437701"/>
    <n v="1618.0403715612699"/>
    <n v="110.468619745147"/>
    <n v="110.468619745147"/>
    <n v="0.24225574505514699"/>
    <n v="15.781231392163857"/>
    <n v="1"/>
  </r>
  <r>
    <x v="1"/>
    <x v="0"/>
    <x v="1"/>
    <s v="RN"/>
    <n v="1"/>
    <n v="7"/>
    <s v="Sunday"/>
    <s v="AM"/>
    <n v="1"/>
    <x v="18"/>
    <n v="8.5"/>
    <n v="62.25"/>
    <n v="62.25"/>
    <n v="839.7"/>
    <n v="7.4133619149696295E-2"/>
    <n v="0.13654618473895599"/>
    <n v="1559"/>
    <n v="21826"/>
    <n v="115.57431225437701"/>
    <n v="1618.0403715612699"/>
    <n v="110.468619745147"/>
    <n v="110.468619745147"/>
    <n v="0.24225574505514699"/>
    <n v="15.781231392163857"/>
    <n v="1"/>
  </r>
  <r>
    <x v="1"/>
    <x v="0"/>
    <x v="2"/>
    <s v="RN"/>
    <n v="0.95"/>
    <n v="1"/>
    <s v="Monday"/>
    <s v="AM"/>
    <n v="1"/>
    <x v="0"/>
    <n v="4.5"/>
    <n v="22.5"/>
    <n v="21.375"/>
    <n v="839.7"/>
    <n v="2.5455519828510201E-2"/>
    <n v="0.2"/>
    <n v="1559"/>
    <n v="21826"/>
    <n v="39.685155412647397"/>
    <n v="555.59217577706295"/>
    <n v="55.559217577706299"/>
    <n v="58.483386923901399"/>
    <n v="0.128253041499784"/>
    <n v="7.9370310825294714"/>
    <n v="1"/>
  </r>
  <r>
    <x v="1"/>
    <x v="0"/>
    <x v="2"/>
    <s v="RN"/>
    <n v="0.95"/>
    <n v="2"/>
    <s v="Tuesday"/>
    <s v="AM"/>
    <n v="1"/>
    <x v="3"/>
    <n v="4.5"/>
    <n v="22.5"/>
    <n v="21.375"/>
    <n v="839.7"/>
    <n v="2.5455519828510201E-2"/>
    <n v="0.2"/>
    <n v="1559"/>
    <n v="21826"/>
    <n v="39.685155412647397"/>
    <n v="555.59217577706295"/>
    <n v="55.559217577706299"/>
    <n v="58.483386923901399"/>
    <n v="0.128253041499784"/>
    <n v="7.9370310825294714"/>
    <n v="1"/>
  </r>
  <r>
    <x v="1"/>
    <x v="0"/>
    <x v="2"/>
    <s v="RN"/>
    <n v="0.95"/>
    <n v="3"/>
    <s v="Wednesday"/>
    <s v="AM"/>
    <n v="1"/>
    <x v="6"/>
    <n v="4.5"/>
    <n v="22.5"/>
    <n v="21.375"/>
    <n v="839.7"/>
    <n v="2.5455519828510201E-2"/>
    <n v="0.2"/>
    <n v="1559"/>
    <n v="21826"/>
    <n v="39.685155412647397"/>
    <n v="555.59217577706295"/>
    <n v="55.559217577706299"/>
    <n v="58.483386923901399"/>
    <n v="0.128253041499784"/>
    <n v="7.9370310825294714"/>
    <n v="1"/>
  </r>
  <r>
    <x v="1"/>
    <x v="0"/>
    <x v="2"/>
    <s v="RN"/>
    <n v="0.95"/>
    <n v="4"/>
    <s v="Thursday"/>
    <s v="AM"/>
    <n v="1"/>
    <x v="9"/>
    <n v="4.5"/>
    <n v="22.5"/>
    <n v="21.375"/>
    <n v="839.7"/>
    <n v="2.5455519828510201E-2"/>
    <n v="0.2"/>
    <n v="1559"/>
    <n v="21826"/>
    <n v="39.685155412647397"/>
    <n v="555.59217577706295"/>
    <n v="55.559217577706299"/>
    <n v="58.483386923901399"/>
    <n v="0.128253041499784"/>
    <n v="7.9370310825294714"/>
    <n v="1"/>
  </r>
  <r>
    <x v="1"/>
    <x v="0"/>
    <x v="2"/>
    <s v="RN"/>
    <n v="0.95"/>
    <n v="5"/>
    <s v="Friday"/>
    <s v="AM"/>
    <n v="1"/>
    <x v="12"/>
    <n v="4.5"/>
    <n v="22.5"/>
    <n v="21.375"/>
    <n v="839.7"/>
    <n v="2.5455519828510201E-2"/>
    <n v="0.2"/>
    <n v="1559"/>
    <n v="21826"/>
    <n v="39.685155412647397"/>
    <n v="555.59217577706295"/>
    <n v="55.559217577706299"/>
    <n v="58.483386923901399"/>
    <n v="0.128253041499784"/>
    <n v="7.9370310825294714"/>
    <n v="1"/>
  </r>
  <r>
    <x v="1"/>
    <x v="0"/>
    <x v="3"/>
    <s v="EN"/>
    <n v="1"/>
    <n v="1"/>
    <s v="Monday"/>
    <s v="AM"/>
    <n v="1"/>
    <x v="0"/>
    <n v="8.5"/>
    <n v="105.5"/>
    <n v="105.5"/>
    <n v="839.7"/>
    <n v="0.125640109562939"/>
    <n v="8.0568720379146905E-2"/>
    <n v="1559"/>
    <n v="21826"/>
    <n v="195.87293080862199"/>
    <n v="2742.2210313207102"/>
    <n v="110.468619745147"/>
    <n v="110.468619745147"/>
    <n v="0.24225574505514699"/>
    <n v="15.781231392163857"/>
    <n v="1"/>
  </r>
  <r>
    <x v="1"/>
    <x v="0"/>
    <x v="3"/>
    <s v="EN"/>
    <n v="1"/>
    <n v="1"/>
    <s v="Monday"/>
    <s v="PM"/>
    <n v="2"/>
    <x v="1"/>
    <n v="6.5"/>
    <n v="105.5"/>
    <n v="105.5"/>
    <n v="839.7"/>
    <n v="0.125640109562939"/>
    <n v="6.1611374407582901E-2"/>
    <n v="1559"/>
    <n v="21826"/>
    <n v="195.87293080862199"/>
    <n v="2742.2210313207102"/>
    <n v="84.476003334524194"/>
    <n v="84.476003334524194"/>
    <n v="0.18525439327746501"/>
    <n v="12.068000476360599"/>
    <n v="1"/>
  </r>
  <r>
    <x v="1"/>
    <x v="0"/>
    <x v="3"/>
    <s v="EN"/>
    <n v="1"/>
    <n v="2"/>
    <s v="Tuesday"/>
    <s v="AM"/>
    <n v="1"/>
    <x v="3"/>
    <n v="8.5"/>
    <n v="105.5"/>
    <n v="105.5"/>
    <n v="839.7"/>
    <n v="0.125640109562939"/>
    <n v="8.0568720379146905E-2"/>
    <n v="1559"/>
    <n v="21826"/>
    <n v="195.87293080862199"/>
    <n v="2742.2210313207102"/>
    <n v="110.468619745147"/>
    <n v="110.468619745147"/>
    <n v="0.24225574505514699"/>
    <n v="15.781231392163857"/>
    <n v="1"/>
  </r>
  <r>
    <x v="1"/>
    <x v="0"/>
    <x v="3"/>
    <s v="EN"/>
    <n v="1"/>
    <n v="2"/>
    <s v="Tuesday"/>
    <s v="PM"/>
    <n v="2"/>
    <x v="4"/>
    <n v="6.5"/>
    <n v="105.5"/>
    <n v="105.5"/>
    <n v="839.7"/>
    <n v="0.125640109562939"/>
    <n v="6.1611374407582901E-2"/>
    <n v="1559"/>
    <n v="21826"/>
    <n v="195.87293080862199"/>
    <n v="2742.2210313207102"/>
    <n v="84.476003334524194"/>
    <n v="84.476003334524194"/>
    <n v="0.18525439327746501"/>
    <n v="12.068000476360599"/>
    <n v="1"/>
  </r>
  <r>
    <x v="1"/>
    <x v="0"/>
    <x v="3"/>
    <s v="EN"/>
    <n v="1"/>
    <n v="3"/>
    <s v="Wednesday"/>
    <s v="AM"/>
    <n v="1"/>
    <x v="6"/>
    <n v="7.5"/>
    <n v="105.5"/>
    <n v="105.5"/>
    <n v="839.7"/>
    <n v="0.125640109562939"/>
    <n v="7.10900473933649E-2"/>
    <n v="1559"/>
    <n v="21826"/>
    <n v="195.87293080862199"/>
    <n v="2742.2210313207102"/>
    <n v="97.472311539835601"/>
    <n v="97.472311539835601"/>
    <n v="0.21375506916630599"/>
    <n v="13.92461593426223"/>
    <n v="1"/>
  </r>
  <r>
    <x v="1"/>
    <x v="0"/>
    <x v="3"/>
    <s v="EN"/>
    <n v="1"/>
    <n v="3"/>
    <s v="Wednesday"/>
    <s v="PM"/>
    <n v="2"/>
    <x v="7"/>
    <n v="8"/>
    <n v="105.5"/>
    <n v="105.5"/>
    <n v="839.7"/>
    <n v="0.125640109562939"/>
    <n v="7.5829383886255902E-2"/>
    <n v="1559"/>
    <n v="21826"/>
    <n v="195.87293080862199"/>
    <n v="2742.2210313207102"/>
    <n v="103.97046564249101"/>
    <n v="103.97046564249101"/>
    <n v="0.228005407110727"/>
    <n v="14.852923663213002"/>
    <n v="1"/>
  </r>
  <r>
    <x v="1"/>
    <x v="0"/>
    <x v="3"/>
    <s v="EN"/>
    <n v="1"/>
    <n v="4"/>
    <s v="Thursday"/>
    <s v="AM"/>
    <n v="1"/>
    <x v="9"/>
    <n v="8.5"/>
    <n v="105.5"/>
    <n v="105.5"/>
    <n v="839.7"/>
    <n v="0.125640109562939"/>
    <n v="8.0568720379146905E-2"/>
    <n v="1559"/>
    <n v="21826"/>
    <n v="195.87293080862199"/>
    <n v="2742.2210313207102"/>
    <n v="110.468619745147"/>
    <n v="110.468619745147"/>
    <n v="0.24225574505514699"/>
    <n v="15.781231392163857"/>
    <n v="1"/>
  </r>
  <r>
    <x v="1"/>
    <x v="0"/>
    <x v="3"/>
    <s v="EN"/>
    <n v="1"/>
    <n v="4"/>
    <s v="Thursday"/>
    <s v="PM"/>
    <n v="2"/>
    <x v="10"/>
    <n v="6.5"/>
    <n v="105.5"/>
    <n v="105.5"/>
    <n v="839.7"/>
    <n v="0.125640109562939"/>
    <n v="6.1611374407582901E-2"/>
    <n v="1559"/>
    <n v="21826"/>
    <n v="195.87293080862199"/>
    <n v="2742.2210313207102"/>
    <n v="84.476003334524194"/>
    <n v="84.476003334524194"/>
    <n v="0.18525439327746501"/>
    <n v="12.068000476360599"/>
    <n v="1"/>
  </r>
  <r>
    <x v="1"/>
    <x v="0"/>
    <x v="3"/>
    <s v="EN"/>
    <n v="1"/>
    <n v="5"/>
    <s v="Friday"/>
    <s v="AM"/>
    <n v="1"/>
    <x v="12"/>
    <n v="8.5"/>
    <n v="105.5"/>
    <n v="105.5"/>
    <n v="839.7"/>
    <n v="0.125640109562939"/>
    <n v="8.0568720379146905E-2"/>
    <n v="1559"/>
    <n v="21826"/>
    <n v="195.87293080862199"/>
    <n v="2742.2210313207102"/>
    <n v="110.468619745147"/>
    <n v="110.468619745147"/>
    <n v="0.24225574505514699"/>
    <n v="15.781231392163857"/>
    <n v="1"/>
  </r>
  <r>
    <x v="1"/>
    <x v="0"/>
    <x v="3"/>
    <s v="EN"/>
    <n v="1"/>
    <n v="5"/>
    <s v="Friday"/>
    <s v="PM"/>
    <n v="2"/>
    <x v="13"/>
    <n v="6.5"/>
    <n v="105.5"/>
    <n v="105.5"/>
    <n v="839.7"/>
    <n v="0.125640109562939"/>
    <n v="6.1611374407582901E-2"/>
    <n v="1559"/>
    <n v="21826"/>
    <n v="195.87293080862199"/>
    <n v="2742.2210313207102"/>
    <n v="84.476003334524194"/>
    <n v="84.476003334524194"/>
    <n v="0.18525439327746501"/>
    <n v="12.068000476360599"/>
    <n v="1"/>
  </r>
  <r>
    <x v="1"/>
    <x v="0"/>
    <x v="3"/>
    <s v="EN"/>
    <n v="1"/>
    <n v="6"/>
    <s v="Saturday"/>
    <s v="AM"/>
    <n v="1"/>
    <x v="15"/>
    <n v="8.5"/>
    <n v="105.5"/>
    <n v="105.5"/>
    <n v="839.7"/>
    <n v="0.125640109562939"/>
    <n v="8.0568720379146905E-2"/>
    <n v="1559"/>
    <n v="21826"/>
    <n v="195.87293080862199"/>
    <n v="2742.2210313207102"/>
    <n v="110.468619745147"/>
    <n v="110.468619745147"/>
    <n v="0.24225574505514699"/>
    <n v="15.781231392163857"/>
    <n v="1"/>
  </r>
  <r>
    <x v="1"/>
    <x v="0"/>
    <x v="3"/>
    <s v="EN"/>
    <n v="1"/>
    <n v="6"/>
    <s v="Saturday"/>
    <s v="PM"/>
    <n v="2"/>
    <x v="16"/>
    <n v="6.5"/>
    <n v="105.5"/>
    <n v="105.5"/>
    <n v="839.7"/>
    <n v="0.125640109562939"/>
    <n v="6.1611374407582901E-2"/>
    <n v="1559"/>
    <n v="21826"/>
    <n v="195.87293080862199"/>
    <n v="2742.2210313207102"/>
    <n v="84.476003334524194"/>
    <n v="84.476003334524194"/>
    <n v="0.18525439327746501"/>
    <n v="12.068000476360599"/>
    <n v="1"/>
  </r>
  <r>
    <x v="1"/>
    <x v="0"/>
    <x v="3"/>
    <s v="EN"/>
    <n v="1"/>
    <n v="7"/>
    <s v="Sunday"/>
    <s v="AM"/>
    <n v="1"/>
    <x v="18"/>
    <n v="8.5"/>
    <n v="105.5"/>
    <n v="105.5"/>
    <n v="839.7"/>
    <n v="0.125640109562939"/>
    <n v="8.0568720379146905E-2"/>
    <n v="1559"/>
    <n v="21826"/>
    <n v="195.87293080862199"/>
    <n v="2742.2210313207102"/>
    <n v="110.468619745147"/>
    <n v="110.468619745147"/>
    <n v="0.24225574505514699"/>
    <n v="15.781231392163857"/>
    <n v="1"/>
  </r>
  <r>
    <x v="1"/>
    <x v="0"/>
    <x v="3"/>
    <s v="EN"/>
    <n v="1"/>
    <n v="7"/>
    <s v="Sunday"/>
    <s v="PM"/>
    <n v="2"/>
    <x v="19"/>
    <n v="6.5"/>
    <n v="105.5"/>
    <n v="105.5"/>
    <n v="839.7"/>
    <n v="0.125640109562939"/>
    <n v="6.1611374407582901E-2"/>
    <n v="1559"/>
    <n v="21826"/>
    <n v="195.87293080862199"/>
    <n v="2742.2210313207102"/>
    <n v="84.476003334524194"/>
    <n v="84.476003334524194"/>
    <n v="0.18525439327746501"/>
    <n v="12.068000476360599"/>
    <n v="1"/>
  </r>
  <r>
    <x v="1"/>
    <x v="0"/>
    <x v="4"/>
    <s v="RN"/>
    <n v="0.75"/>
    <n v="1"/>
    <s v="Monday"/>
    <s v="AM"/>
    <n v="1"/>
    <x v="0"/>
    <n v="4.5"/>
    <n v="22.5"/>
    <n v="16.875"/>
    <n v="839.7"/>
    <n v="2.0096463022508001E-2"/>
    <n v="0.2"/>
    <n v="1559"/>
    <n v="21826"/>
    <n v="31.33038585209"/>
    <n v="438.62540192926002"/>
    <n v="43.862540192925998"/>
    <n v="58.483386923901399"/>
    <n v="0.128253041499784"/>
    <n v="6.2660771704179998"/>
    <n v="1"/>
  </r>
  <r>
    <x v="1"/>
    <x v="0"/>
    <x v="4"/>
    <s v="RN"/>
    <n v="0.75"/>
    <n v="2"/>
    <s v="Tuesday"/>
    <s v="AM"/>
    <n v="1"/>
    <x v="3"/>
    <n v="4.5"/>
    <n v="22.5"/>
    <n v="16.875"/>
    <n v="839.7"/>
    <n v="2.0096463022508001E-2"/>
    <n v="0.2"/>
    <n v="1559"/>
    <n v="21826"/>
    <n v="31.33038585209"/>
    <n v="438.62540192926002"/>
    <n v="43.862540192925998"/>
    <n v="58.483386923901399"/>
    <n v="0.128253041499784"/>
    <n v="6.2660771704179998"/>
    <n v="1"/>
  </r>
  <r>
    <x v="1"/>
    <x v="0"/>
    <x v="4"/>
    <s v="RN"/>
    <n v="0.75"/>
    <n v="3"/>
    <s v="Wednesday"/>
    <s v="AM"/>
    <n v="1"/>
    <x v="6"/>
    <n v="4.5"/>
    <n v="22.5"/>
    <n v="16.875"/>
    <n v="839.7"/>
    <n v="2.0096463022508001E-2"/>
    <n v="0.2"/>
    <n v="1559"/>
    <n v="21826"/>
    <n v="31.33038585209"/>
    <n v="438.62540192926002"/>
    <n v="43.862540192925998"/>
    <n v="58.483386923901399"/>
    <n v="0.128253041499784"/>
    <n v="6.2660771704179998"/>
    <n v="1"/>
  </r>
  <r>
    <x v="1"/>
    <x v="0"/>
    <x v="4"/>
    <s v="RN"/>
    <n v="0.75"/>
    <n v="4"/>
    <s v="Thursday"/>
    <s v="AM"/>
    <n v="1"/>
    <x v="9"/>
    <n v="4.5"/>
    <n v="22.5"/>
    <n v="16.875"/>
    <n v="839.7"/>
    <n v="2.0096463022508001E-2"/>
    <n v="0.2"/>
    <n v="1559"/>
    <n v="21826"/>
    <n v="31.33038585209"/>
    <n v="438.62540192926002"/>
    <n v="43.862540192925998"/>
    <n v="58.483386923901399"/>
    <n v="0.128253041499784"/>
    <n v="6.2660771704179998"/>
    <n v="1"/>
  </r>
  <r>
    <x v="1"/>
    <x v="0"/>
    <x v="4"/>
    <s v="RN"/>
    <n v="0.75"/>
    <n v="5"/>
    <s v="Friday"/>
    <s v="AM"/>
    <n v="1"/>
    <x v="12"/>
    <n v="4.5"/>
    <n v="22.5"/>
    <n v="16.875"/>
    <n v="839.7"/>
    <n v="2.0096463022508001E-2"/>
    <n v="0.2"/>
    <n v="1559"/>
    <n v="21826"/>
    <n v="31.33038585209"/>
    <n v="438.62540192926002"/>
    <n v="43.862540192925998"/>
    <n v="58.483386923901399"/>
    <n v="0.128253041499784"/>
    <n v="6.2660771704179998"/>
    <n v="1"/>
  </r>
  <r>
    <x v="1"/>
    <x v="0"/>
    <x v="5"/>
    <s v="AIN"/>
    <n v="0.6"/>
    <n v="1"/>
    <s v="Monday"/>
    <s v="AM"/>
    <n v="1"/>
    <x v="0"/>
    <n v="8.5"/>
    <n v="59.5"/>
    <n v="35.700000000000003"/>
    <n v="839.7"/>
    <n v="4.2515183994283702E-2"/>
    <n v="0.14285714285714299"/>
    <n v="1559"/>
    <n v="21826"/>
    <n v="66.281171847088203"/>
    <n v="927.93640585923504"/>
    <n v="66.281171847088302"/>
    <n v="110.468619745147"/>
    <n v="0.24225574505514699"/>
    <n v="9.4687388352983284"/>
    <n v="1"/>
  </r>
  <r>
    <x v="1"/>
    <x v="0"/>
    <x v="5"/>
    <s v="AIN"/>
    <n v="0.6"/>
    <n v="2"/>
    <s v="Tuesday"/>
    <s v="AM"/>
    <n v="1"/>
    <x v="3"/>
    <n v="8.5"/>
    <n v="59.5"/>
    <n v="35.700000000000003"/>
    <n v="839.7"/>
    <n v="4.2515183994283702E-2"/>
    <n v="0.14285714285714299"/>
    <n v="1559"/>
    <n v="21826"/>
    <n v="66.281171847088203"/>
    <n v="927.93640585923504"/>
    <n v="66.281171847088302"/>
    <n v="110.468619745147"/>
    <n v="0.24225574505514699"/>
    <n v="9.4687388352983284"/>
    <n v="1"/>
  </r>
  <r>
    <x v="1"/>
    <x v="0"/>
    <x v="5"/>
    <s v="AIN"/>
    <n v="0.6"/>
    <n v="3"/>
    <s v="Wednesday"/>
    <s v="AM"/>
    <n v="1"/>
    <x v="6"/>
    <n v="8.5"/>
    <n v="59.5"/>
    <n v="35.700000000000003"/>
    <n v="839.7"/>
    <n v="4.2515183994283702E-2"/>
    <n v="0.14285714285714299"/>
    <n v="1559"/>
    <n v="21826"/>
    <n v="66.281171847088203"/>
    <n v="927.93640585923504"/>
    <n v="66.281171847088302"/>
    <n v="110.468619745147"/>
    <n v="0.24225574505514699"/>
    <n v="9.4687388352983284"/>
    <n v="1"/>
  </r>
  <r>
    <x v="1"/>
    <x v="0"/>
    <x v="5"/>
    <s v="AIN"/>
    <n v="0.6"/>
    <n v="4"/>
    <s v="Thursday"/>
    <s v="AM"/>
    <n v="1"/>
    <x v="9"/>
    <n v="8.5"/>
    <n v="59.5"/>
    <n v="35.700000000000003"/>
    <n v="839.7"/>
    <n v="4.2515183994283702E-2"/>
    <n v="0.14285714285714299"/>
    <n v="1559"/>
    <n v="21826"/>
    <n v="66.281171847088203"/>
    <n v="927.93640585923504"/>
    <n v="66.281171847088302"/>
    <n v="110.468619745147"/>
    <n v="0.24225574505514699"/>
    <n v="9.4687388352983284"/>
    <n v="1"/>
  </r>
  <r>
    <x v="1"/>
    <x v="0"/>
    <x v="5"/>
    <s v="AIN"/>
    <n v="0.6"/>
    <n v="5"/>
    <s v="Friday"/>
    <s v="AM"/>
    <n v="1"/>
    <x v="12"/>
    <n v="8.5"/>
    <n v="59.5"/>
    <n v="35.700000000000003"/>
    <n v="839.7"/>
    <n v="4.2515183994283702E-2"/>
    <n v="0.14285714285714299"/>
    <n v="1559"/>
    <n v="21826"/>
    <n v="66.281171847088203"/>
    <n v="927.93640585923504"/>
    <n v="66.281171847088302"/>
    <n v="110.468619745147"/>
    <n v="0.24225574505514699"/>
    <n v="9.4687388352983284"/>
    <n v="1"/>
  </r>
  <r>
    <x v="1"/>
    <x v="0"/>
    <x v="5"/>
    <s v="AIN"/>
    <n v="0.6"/>
    <n v="6"/>
    <s v="Saturday"/>
    <s v="AM"/>
    <n v="1"/>
    <x v="15"/>
    <n v="8.5"/>
    <n v="59.5"/>
    <n v="35.700000000000003"/>
    <n v="839.7"/>
    <n v="4.2515183994283702E-2"/>
    <n v="0.14285714285714299"/>
    <n v="1559"/>
    <n v="21826"/>
    <n v="66.281171847088203"/>
    <n v="927.93640585923504"/>
    <n v="66.281171847088302"/>
    <n v="110.468619745147"/>
    <n v="0.24225574505514699"/>
    <n v="9.4687388352983284"/>
    <n v="1"/>
  </r>
  <r>
    <x v="1"/>
    <x v="0"/>
    <x v="5"/>
    <s v="AIN"/>
    <n v="0.6"/>
    <n v="7"/>
    <s v="Sunday"/>
    <s v="AM"/>
    <n v="1"/>
    <x v="18"/>
    <n v="8.5"/>
    <n v="59.5"/>
    <n v="35.700000000000003"/>
    <n v="839.7"/>
    <n v="4.2515183994283702E-2"/>
    <n v="0.14285714285714299"/>
    <n v="1559"/>
    <n v="21826"/>
    <n v="66.281171847088203"/>
    <n v="927.93640585923504"/>
    <n v="66.281171847088302"/>
    <n v="110.468619745147"/>
    <n v="0.24225574505514699"/>
    <n v="9.4687388352983284"/>
    <n v="1"/>
  </r>
  <r>
    <x v="1"/>
    <x v="1"/>
    <x v="6"/>
    <s v="RN"/>
    <n v="1"/>
    <n v="1"/>
    <s v="Monday"/>
    <s v="AM"/>
    <n v="1"/>
    <x v="0"/>
    <n v="8.75"/>
    <n v="180.5"/>
    <n v="180.5"/>
    <n v="180.5"/>
    <n v="1"/>
    <n v="4.8476454293628797E-2"/>
    <n v="395"/>
    <n v="5530"/>
    <n v="395"/>
    <n v="5530"/>
    <n v="134.037396121884"/>
    <n v="134.037396121884"/>
    <n v="0.293941658162025"/>
    <n v="19.14819944598343"/>
    <n v="1"/>
  </r>
  <r>
    <x v="1"/>
    <x v="1"/>
    <x v="6"/>
    <s v="RN"/>
    <n v="1"/>
    <n v="1"/>
    <s v="Monday"/>
    <s v="PM"/>
    <n v="2"/>
    <x v="1"/>
    <n v="8.75"/>
    <n v="180.5"/>
    <n v="180.5"/>
    <n v="180.5"/>
    <n v="1"/>
    <n v="4.8476454293628797E-2"/>
    <n v="395"/>
    <n v="5530"/>
    <n v="395"/>
    <n v="5530"/>
    <n v="134.037396121884"/>
    <n v="134.037396121884"/>
    <n v="0.293941658162025"/>
    <n v="19.14819944598343"/>
    <n v="1"/>
  </r>
  <r>
    <x v="1"/>
    <x v="1"/>
    <x v="6"/>
    <s v="RN"/>
    <n v="1"/>
    <n v="1"/>
    <s v="Monday"/>
    <s v="NS"/>
    <n v="3"/>
    <x v="2"/>
    <n v="8.5"/>
    <n v="180.5"/>
    <n v="180.5"/>
    <n v="180.5"/>
    <n v="1"/>
    <n v="4.7091412742382301E-2"/>
    <n v="395"/>
    <n v="5530"/>
    <n v="395"/>
    <n v="5530"/>
    <n v="130.20775623268699"/>
    <n v="130.20775623268699"/>
    <n v="0.28554332507168201"/>
    <n v="18.601108033240997"/>
    <n v="1"/>
  </r>
  <r>
    <x v="1"/>
    <x v="1"/>
    <x v="6"/>
    <s v="RN"/>
    <n v="1"/>
    <n v="2"/>
    <s v="Tuesday"/>
    <s v="AM"/>
    <n v="1"/>
    <x v="3"/>
    <n v="8.5"/>
    <n v="180.5"/>
    <n v="180.5"/>
    <n v="180.5"/>
    <n v="1"/>
    <n v="4.7091412742382301E-2"/>
    <n v="395"/>
    <n v="5530"/>
    <n v="395"/>
    <n v="5530"/>
    <n v="130.20775623268699"/>
    <n v="130.20775623268699"/>
    <n v="0.28554332507168201"/>
    <n v="18.601108033240997"/>
    <n v="1"/>
  </r>
  <r>
    <x v="1"/>
    <x v="1"/>
    <x v="6"/>
    <s v="RN"/>
    <n v="1"/>
    <n v="2"/>
    <s v="Tuesday"/>
    <s v="PM"/>
    <n v="2"/>
    <x v="4"/>
    <n v="8.5"/>
    <n v="180.5"/>
    <n v="180.5"/>
    <n v="180.5"/>
    <n v="1"/>
    <n v="4.7091412742382301E-2"/>
    <n v="395"/>
    <n v="5530"/>
    <n v="395"/>
    <n v="5530"/>
    <n v="130.20775623268699"/>
    <n v="130.20775623268699"/>
    <n v="0.28554332507168201"/>
    <n v="18.601108033240997"/>
    <n v="1"/>
  </r>
  <r>
    <x v="1"/>
    <x v="1"/>
    <x v="6"/>
    <s v="RN"/>
    <n v="1"/>
    <n v="2"/>
    <s v="Tuesday"/>
    <s v="NS"/>
    <n v="3"/>
    <x v="5"/>
    <n v="8.5"/>
    <n v="180.5"/>
    <n v="180.5"/>
    <n v="180.5"/>
    <n v="1"/>
    <n v="4.7091412742382301E-2"/>
    <n v="395"/>
    <n v="5530"/>
    <n v="395"/>
    <n v="5530"/>
    <n v="130.20775623268699"/>
    <n v="130.20775623268699"/>
    <n v="0.28554332507168201"/>
    <n v="18.601108033240997"/>
    <n v="1"/>
  </r>
  <r>
    <x v="1"/>
    <x v="1"/>
    <x v="6"/>
    <s v="RN"/>
    <n v="1"/>
    <n v="3"/>
    <s v="Wednesday"/>
    <s v="AM"/>
    <n v="1"/>
    <x v="6"/>
    <n v="8.75"/>
    <n v="180.5"/>
    <n v="180.5"/>
    <n v="180.5"/>
    <n v="1"/>
    <n v="4.8476454293628797E-2"/>
    <n v="395"/>
    <n v="5530"/>
    <n v="395"/>
    <n v="5530"/>
    <n v="134.037396121884"/>
    <n v="134.037396121884"/>
    <n v="0.293941658162025"/>
    <n v="19.14819944598343"/>
    <n v="1"/>
  </r>
  <r>
    <x v="1"/>
    <x v="1"/>
    <x v="6"/>
    <s v="RN"/>
    <n v="1"/>
    <n v="3"/>
    <s v="Wednesday"/>
    <s v="PM"/>
    <n v="2"/>
    <x v="7"/>
    <n v="8.5"/>
    <n v="180.5"/>
    <n v="180.5"/>
    <n v="180.5"/>
    <n v="1"/>
    <n v="4.7091412742382301E-2"/>
    <n v="395"/>
    <n v="5530"/>
    <n v="395"/>
    <n v="5530"/>
    <n v="130.20775623268699"/>
    <n v="130.20775623268699"/>
    <n v="0.28554332507168201"/>
    <n v="18.601108033240997"/>
    <n v="1"/>
  </r>
  <r>
    <x v="1"/>
    <x v="1"/>
    <x v="6"/>
    <s v="RN"/>
    <n v="1"/>
    <n v="3"/>
    <s v="Wednesday"/>
    <s v="NS"/>
    <n v="3"/>
    <x v="8"/>
    <n v="8.5"/>
    <n v="180.5"/>
    <n v="180.5"/>
    <n v="180.5"/>
    <n v="1"/>
    <n v="4.7091412742382301E-2"/>
    <n v="395"/>
    <n v="5530"/>
    <n v="395"/>
    <n v="5530"/>
    <n v="130.20775623268699"/>
    <n v="130.20775623268699"/>
    <n v="0.28554332507168201"/>
    <n v="18.601108033240997"/>
    <n v="1"/>
  </r>
  <r>
    <x v="1"/>
    <x v="1"/>
    <x v="6"/>
    <s v="RN"/>
    <n v="1"/>
    <n v="4"/>
    <s v="Thursday"/>
    <s v="AM"/>
    <n v="1"/>
    <x v="9"/>
    <n v="8.75"/>
    <n v="180.5"/>
    <n v="180.5"/>
    <n v="180.5"/>
    <n v="1"/>
    <n v="4.8476454293628797E-2"/>
    <n v="395"/>
    <n v="5530"/>
    <n v="395"/>
    <n v="5530"/>
    <n v="134.037396121884"/>
    <n v="134.037396121884"/>
    <n v="0.293941658162025"/>
    <n v="19.14819944598343"/>
    <n v="1"/>
  </r>
  <r>
    <x v="1"/>
    <x v="1"/>
    <x v="6"/>
    <s v="RN"/>
    <n v="1"/>
    <n v="4"/>
    <s v="Thursday"/>
    <s v="PM"/>
    <n v="2"/>
    <x v="10"/>
    <n v="8.5"/>
    <n v="180.5"/>
    <n v="180.5"/>
    <n v="180.5"/>
    <n v="1"/>
    <n v="4.7091412742382301E-2"/>
    <n v="395"/>
    <n v="5530"/>
    <n v="395"/>
    <n v="5530"/>
    <n v="130.20775623268699"/>
    <n v="130.20775623268699"/>
    <n v="0.28554332507168201"/>
    <n v="18.601108033240997"/>
    <n v="1"/>
  </r>
  <r>
    <x v="1"/>
    <x v="1"/>
    <x v="6"/>
    <s v="RN"/>
    <n v="1"/>
    <n v="4"/>
    <s v="Thursday"/>
    <s v="NS"/>
    <n v="3"/>
    <x v="11"/>
    <n v="8.5"/>
    <n v="180.5"/>
    <n v="180.5"/>
    <n v="180.5"/>
    <n v="1"/>
    <n v="4.7091412742382301E-2"/>
    <n v="395"/>
    <n v="5530"/>
    <n v="395"/>
    <n v="5530"/>
    <n v="130.20775623268699"/>
    <n v="130.20775623268699"/>
    <n v="0.28554332507168201"/>
    <n v="18.601108033240997"/>
    <n v="1"/>
  </r>
  <r>
    <x v="1"/>
    <x v="1"/>
    <x v="6"/>
    <s v="RN"/>
    <n v="1"/>
    <n v="5"/>
    <s v="Friday"/>
    <s v="AM"/>
    <n v="1"/>
    <x v="12"/>
    <n v="9"/>
    <n v="180.5"/>
    <n v="180.5"/>
    <n v="180.5"/>
    <n v="1"/>
    <n v="4.9861495844875398E-2"/>
    <n v="395"/>
    <n v="5530"/>
    <n v="395"/>
    <n v="5530"/>
    <n v="137.86703601107999"/>
    <n v="137.86703601107999"/>
    <n v="0.30233999125236899"/>
    <n v="19.695290858725713"/>
    <n v="1"/>
  </r>
  <r>
    <x v="1"/>
    <x v="1"/>
    <x v="6"/>
    <s v="RN"/>
    <n v="1"/>
    <n v="5"/>
    <s v="Friday"/>
    <s v="PM"/>
    <n v="2"/>
    <x v="13"/>
    <n v="8.5"/>
    <n v="180.5"/>
    <n v="180.5"/>
    <n v="180.5"/>
    <n v="1"/>
    <n v="4.7091412742382301E-2"/>
    <n v="395"/>
    <n v="5530"/>
    <n v="395"/>
    <n v="5530"/>
    <n v="130.20775623268699"/>
    <n v="130.20775623268699"/>
    <n v="0.28554332507168201"/>
    <n v="18.601108033240997"/>
    <n v="1"/>
  </r>
  <r>
    <x v="1"/>
    <x v="1"/>
    <x v="6"/>
    <s v="RN"/>
    <n v="1"/>
    <n v="5"/>
    <s v="Friday"/>
    <s v="NS"/>
    <n v="3"/>
    <x v="14"/>
    <n v="8.5"/>
    <n v="180.5"/>
    <n v="180.5"/>
    <n v="180.5"/>
    <n v="1"/>
    <n v="4.7091412742382301E-2"/>
    <n v="395"/>
    <n v="5530"/>
    <n v="395"/>
    <n v="5530"/>
    <n v="130.20775623268699"/>
    <n v="130.20775623268699"/>
    <n v="0.28554332507168201"/>
    <n v="18.601108033240997"/>
    <n v="1"/>
  </r>
  <r>
    <x v="1"/>
    <x v="1"/>
    <x v="6"/>
    <s v="RN"/>
    <n v="1"/>
    <n v="6"/>
    <s v="Saturday"/>
    <s v="AM"/>
    <n v="1"/>
    <x v="15"/>
    <n v="9"/>
    <n v="180.5"/>
    <n v="180.5"/>
    <n v="180.5"/>
    <n v="1"/>
    <n v="4.9861495844875398E-2"/>
    <n v="395"/>
    <n v="5530"/>
    <n v="395"/>
    <n v="5530"/>
    <n v="137.86703601107999"/>
    <n v="137.86703601107999"/>
    <n v="0.30233999125236899"/>
    <n v="19.695290858725713"/>
    <n v="1"/>
  </r>
  <r>
    <x v="1"/>
    <x v="1"/>
    <x v="6"/>
    <s v="RN"/>
    <n v="1"/>
    <n v="6"/>
    <s v="Saturday"/>
    <s v="PM"/>
    <n v="2"/>
    <x v="16"/>
    <n v="8.5"/>
    <n v="180.5"/>
    <n v="180.5"/>
    <n v="180.5"/>
    <n v="1"/>
    <n v="4.7091412742382301E-2"/>
    <n v="395"/>
    <n v="5530"/>
    <n v="395"/>
    <n v="5530"/>
    <n v="130.20775623268699"/>
    <n v="130.20775623268699"/>
    <n v="0.28554332507168201"/>
    <n v="18.601108033240997"/>
    <n v="1"/>
  </r>
  <r>
    <x v="1"/>
    <x v="1"/>
    <x v="6"/>
    <s v="RN"/>
    <n v="1"/>
    <n v="6"/>
    <s v="Saturday"/>
    <s v="NS"/>
    <n v="3"/>
    <x v="17"/>
    <n v="8"/>
    <n v="180.5"/>
    <n v="180.5"/>
    <n v="180.5"/>
    <n v="1"/>
    <n v="4.4321329639889197E-2"/>
    <n v="395"/>
    <n v="5530"/>
    <n v="395"/>
    <n v="5530"/>
    <n v="122.548476454294"/>
    <n v="122.548476454294"/>
    <n v="0.26874665889099503"/>
    <n v="17.506925207756286"/>
    <n v="1"/>
  </r>
  <r>
    <x v="1"/>
    <x v="1"/>
    <x v="6"/>
    <s v="RN"/>
    <n v="1"/>
    <n v="7"/>
    <s v="Sunday"/>
    <s v="AM"/>
    <n v="1"/>
    <x v="18"/>
    <n v="9"/>
    <n v="180.5"/>
    <n v="180.5"/>
    <n v="180.5"/>
    <n v="1"/>
    <n v="4.9861495844875398E-2"/>
    <n v="395"/>
    <n v="5530"/>
    <n v="395"/>
    <n v="5530"/>
    <n v="137.86703601107999"/>
    <n v="137.86703601107999"/>
    <n v="0.30233999125236899"/>
    <n v="19.695290858725713"/>
    <n v="1"/>
  </r>
  <r>
    <x v="1"/>
    <x v="1"/>
    <x v="6"/>
    <s v="RN"/>
    <n v="1"/>
    <n v="7"/>
    <s v="Sunday"/>
    <s v="PM"/>
    <n v="2"/>
    <x v="19"/>
    <n v="8.5"/>
    <n v="180.5"/>
    <n v="180.5"/>
    <n v="180.5"/>
    <n v="1"/>
    <n v="4.7091412742382301E-2"/>
    <n v="395"/>
    <n v="5530"/>
    <n v="395"/>
    <n v="5530"/>
    <n v="130.20775623268699"/>
    <n v="130.20775623268699"/>
    <n v="0.28554332507168201"/>
    <n v="18.601108033240997"/>
    <n v="1"/>
  </r>
  <r>
    <x v="1"/>
    <x v="1"/>
    <x v="6"/>
    <s v="RN"/>
    <n v="1"/>
    <n v="7"/>
    <s v="Sunday"/>
    <s v="NS"/>
    <n v="3"/>
    <x v="20"/>
    <n v="8.5"/>
    <n v="180.5"/>
    <n v="180.5"/>
    <n v="180.5"/>
    <n v="1"/>
    <n v="4.7091412742382301E-2"/>
    <n v="395"/>
    <n v="5530"/>
    <n v="395"/>
    <n v="5530"/>
    <n v="130.20775623268699"/>
    <n v="130.20775623268699"/>
    <n v="0.28554332507168201"/>
    <n v="18.601108033240997"/>
    <n v="1"/>
  </r>
  <r>
    <x v="2"/>
    <x v="0"/>
    <x v="0"/>
    <s v="AIN"/>
    <n v="1"/>
    <n v="1"/>
    <s v="Monday"/>
    <s v="AM"/>
    <n v="1"/>
    <x v="0"/>
    <n v="92"/>
    <n v="1307"/>
    <n v="1307"/>
    <n v="1621.75"/>
    <n v="0.80591953137043304"/>
    <n v="7.0390206579954095E-2"/>
    <n v="2903"/>
    <n v="40642"/>
    <n v="2339.5843995683699"/>
    <n v="32754.181593957099"/>
    <n v="1152.7868043779899"/>
    <n v="1152.7868043779899"/>
    <n v="2.5280412376710202"/>
    <n v="164.6838291968557"/>
    <n v="1"/>
  </r>
  <r>
    <x v="2"/>
    <x v="0"/>
    <x v="0"/>
    <s v="AIN"/>
    <n v="1"/>
    <n v="1"/>
    <s v="Monday"/>
    <s v="PM"/>
    <n v="2"/>
    <x v="1"/>
    <n v="66"/>
    <n v="1307"/>
    <n v="1307"/>
    <n v="1621.75"/>
    <n v="0.80591953137043304"/>
    <n v="5.0497322111706197E-2"/>
    <n v="2903"/>
    <n v="40642"/>
    <n v="2339.5843995683699"/>
    <n v="32754.181593957099"/>
    <n v="826.99922922768599"/>
    <n v="826.99922922768599"/>
    <n v="1.8135948009379099"/>
    <n v="118.14274703252657"/>
    <n v="1"/>
  </r>
  <r>
    <x v="2"/>
    <x v="0"/>
    <x v="0"/>
    <s v="AIN"/>
    <n v="1"/>
    <n v="1"/>
    <s v="Monday"/>
    <s v="NS"/>
    <n v="3"/>
    <x v="2"/>
    <n v="34"/>
    <n v="1307"/>
    <n v="1307"/>
    <n v="1621.75"/>
    <n v="0.80591953137043304"/>
    <n v="2.6013771996939598E-2"/>
    <n v="2903"/>
    <n v="40642"/>
    <n v="2339.5843995683699"/>
    <n v="32754.181593957099"/>
    <n v="426.02990596577803"/>
    <n v="426.02990596577803"/>
    <n v="0.93427610957407503"/>
    <n v="60.861415137968287"/>
    <n v="1"/>
  </r>
  <r>
    <x v="2"/>
    <x v="0"/>
    <x v="0"/>
    <s v="AIN"/>
    <n v="1"/>
    <n v="2"/>
    <s v="Tuesday"/>
    <s v="AM"/>
    <n v="1"/>
    <x v="3"/>
    <n v="87.75"/>
    <n v="1307"/>
    <n v="1307"/>
    <n v="1621.75"/>
    <n v="0.80591953137043304"/>
    <n v="6.7138485080336596E-2"/>
    <n v="2903"/>
    <n v="40642"/>
    <n v="2339.5843995683699"/>
    <n v="32754.181593957099"/>
    <n v="1099.53306613226"/>
    <n v="1099.53306613226"/>
    <n v="2.4112567239742599"/>
    <n v="157.07615230460857"/>
    <n v="1"/>
  </r>
  <r>
    <x v="2"/>
    <x v="0"/>
    <x v="0"/>
    <s v="AIN"/>
    <n v="1"/>
    <n v="2"/>
    <s v="Tuesday"/>
    <s v="PM"/>
    <n v="2"/>
    <x v="4"/>
    <n v="65.75"/>
    <n v="1307"/>
    <n v="1307"/>
    <n v="1621.75"/>
    <n v="0.80591953137043304"/>
    <n v="5.03060443764346E-2"/>
    <n v="2903"/>
    <n v="40642"/>
    <n v="2339.5843995683699"/>
    <n v="32754.181593957099"/>
    <n v="823.86665638970305"/>
    <n v="823.86665638970305"/>
    <n v="1.80672512366163"/>
    <n v="117.69523662710044"/>
    <n v="1"/>
  </r>
  <r>
    <x v="2"/>
    <x v="0"/>
    <x v="0"/>
    <s v="AIN"/>
    <n v="1"/>
    <n v="2"/>
    <s v="Tuesday"/>
    <s v="NS"/>
    <n v="3"/>
    <x v="5"/>
    <n v="34"/>
    <n v="1307"/>
    <n v="1307"/>
    <n v="1621.75"/>
    <n v="0.80591953137043304"/>
    <n v="2.6013771996939598E-2"/>
    <n v="2903"/>
    <n v="40642"/>
    <n v="2339.5843995683699"/>
    <n v="32754.181593957099"/>
    <n v="426.02990596577803"/>
    <n v="426.02990596577803"/>
    <n v="0.93427610957407503"/>
    <n v="60.861415137968287"/>
    <n v="1"/>
  </r>
  <r>
    <x v="2"/>
    <x v="0"/>
    <x v="0"/>
    <s v="AIN"/>
    <n v="1"/>
    <n v="3"/>
    <s v="Wednesday"/>
    <s v="AM"/>
    <n v="1"/>
    <x v="6"/>
    <n v="83.5"/>
    <n v="1307"/>
    <n v="1307"/>
    <n v="1621.75"/>
    <n v="0.80591953137043304"/>
    <n v="6.3886763580719194E-2"/>
    <n v="2903"/>
    <n v="40642"/>
    <n v="2339.5843995683699"/>
    <n v="32754.181593957099"/>
    <n v="1046.2793278865399"/>
    <n v="1046.2793278865399"/>
    <n v="2.2944722102775001"/>
    <n v="149.46847541236284"/>
    <n v="1"/>
  </r>
  <r>
    <x v="2"/>
    <x v="0"/>
    <x v="0"/>
    <s v="AIN"/>
    <n v="1"/>
    <n v="3"/>
    <s v="Wednesday"/>
    <s v="PM"/>
    <n v="2"/>
    <x v="7"/>
    <n v="59.5"/>
    <n v="1307"/>
    <n v="1307"/>
    <n v="1621.75"/>
    <n v="0.80591953137043304"/>
    <n v="4.5524100994644198E-2"/>
    <n v="2903"/>
    <n v="40642"/>
    <n v="2339.5843995683699"/>
    <n v="32754.181593957099"/>
    <n v="745.55233544011003"/>
    <n v="745.55233544011003"/>
    <n v="1.63498319175463"/>
    <n v="106.50747649144429"/>
    <n v="1"/>
  </r>
  <r>
    <x v="2"/>
    <x v="0"/>
    <x v="0"/>
    <s v="AIN"/>
    <n v="1"/>
    <n v="3"/>
    <s v="Wednesday"/>
    <s v="NS"/>
    <n v="3"/>
    <x v="8"/>
    <n v="34"/>
    <n v="1307"/>
    <n v="1307"/>
    <n v="1621.75"/>
    <n v="0.80591953137043304"/>
    <n v="2.6013771996939598E-2"/>
    <n v="2903"/>
    <n v="40642"/>
    <n v="2339.5843995683699"/>
    <n v="32754.181593957099"/>
    <n v="426.02990596577803"/>
    <n v="426.02990596577803"/>
    <n v="0.93427610957407503"/>
    <n v="60.861415137968287"/>
    <n v="1"/>
  </r>
  <r>
    <x v="2"/>
    <x v="0"/>
    <x v="0"/>
    <s v="AIN"/>
    <n v="1"/>
    <n v="4"/>
    <s v="Thursday"/>
    <s v="AM"/>
    <n v="1"/>
    <x v="9"/>
    <n v="92"/>
    <n v="1307"/>
    <n v="1307"/>
    <n v="1621.75"/>
    <n v="0.80591953137043304"/>
    <n v="7.0390206579954095E-2"/>
    <n v="2903"/>
    <n v="40642"/>
    <n v="2339.5843995683699"/>
    <n v="32754.181593957099"/>
    <n v="1152.7868043779899"/>
    <n v="1152.7868043779899"/>
    <n v="2.5280412376710202"/>
    <n v="164.6838291968557"/>
    <n v="1"/>
  </r>
  <r>
    <x v="2"/>
    <x v="0"/>
    <x v="0"/>
    <s v="AIN"/>
    <n v="1"/>
    <n v="4"/>
    <s v="Thursday"/>
    <s v="PM"/>
    <n v="2"/>
    <x v="10"/>
    <n v="66"/>
    <n v="1307"/>
    <n v="1307"/>
    <n v="1621.75"/>
    <n v="0.80591953137043304"/>
    <n v="5.0497322111706197E-2"/>
    <n v="2903"/>
    <n v="40642"/>
    <n v="2339.5843995683699"/>
    <n v="32754.181593957099"/>
    <n v="826.99922922768599"/>
    <n v="826.99922922768599"/>
    <n v="1.8135948009379099"/>
    <n v="118.14274703252657"/>
    <n v="1"/>
  </r>
  <r>
    <x v="2"/>
    <x v="0"/>
    <x v="0"/>
    <s v="AIN"/>
    <n v="1"/>
    <n v="4"/>
    <s v="Thursday"/>
    <s v="NS"/>
    <n v="3"/>
    <x v="11"/>
    <n v="34"/>
    <n v="1307"/>
    <n v="1307"/>
    <n v="1621.75"/>
    <n v="0.80591953137043304"/>
    <n v="2.6013771996939598E-2"/>
    <n v="2903"/>
    <n v="40642"/>
    <n v="2339.5843995683699"/>
    <n v="32754.181593957099"/>
    <n v="426.02990596577803"/>
    <n v="426.02990596577803"/>
    <n v="0.93427610957407503"/>
    <n v="60.861415137968287"/>
    <n v="1"/>
  </r>
  <r>
    <x v="2"/>
    <x v="0"/>
    <x v="0"/>
    <s v="AIN"/>
    <n v="1"/>
    <n v="5"/>
    <s v="Friday"/>
    <s v="AM"/>
    <n v="1"/>
    <x v="12"/>
    <n v="83.5"/>
    <n v="1307"/>
    <n v="1307"/>
    <n v="1621.75"/>
    <n v="0.80591953137043304"/>
    <n v="6.3886763580719194E-2"/>
    <n v="2903"/>
    <n v="40642"/>
    <n v="2339.5843995683699"/>
    <n v="32754.181593957099"/>
    <n v="1046.2793278865399"/>
    <n v="1046.2793278865399"/>
    <n v="2.2944722102775001"/>
    <n v="149.46847541236284"/>
    <n v="1"/>
  </r>
  <r>
    <x v="2"/>
    <x v="0"/>
    <x v="0"/>
    <s v="AIN"/>
    <n v="1"/>
    <n v="5"/>
    <s v="Friday"/>
    <s v="PM"/>
    <n v="2"/>
    <x v="13"/>
    <n v="66"/>
    <n v="1307"/>
    <n v="1307"/>
    <n v="1621.75"/>
    <n v="0.80591953137043304"/>
    <n v="5.0497322111706197E-2"/>
    <n v="2903"/>
    <n v="40642"/>
    <n v="2339.5843995683699"/>
    <n v="32754.181593957099"/>
    <n v="826.99922922768599"/>
    <n v="826.99922922768599"/>
    <n v="1.8135948009379099"/>
    <n v="118.14274703252657"/>
    <n v="1"/>
  </r>
  <r>
    <x v="2"/>
    <x v="0"/>
    <x v="0"/>
    <s v="AIN"/>
    <n v="1"/>
    <n v="5"/>
    <s v="Friday"/>
    <s v="NS"/>
    <n v="3"/>
    <x v="14"/>
    <n v="34"/>
    <n v="1307"/>
    <n v="1307"/>
    <n v="1621.75"/>
    <n v="0.80591953137043304"/>
    <n v="2.6013771996939598E-2"/>
    <n v="2903"/>
    <n v="40642"/>
    <n v="2339.5843995683699"/>
    <n v="32754.181593957099"/>
    <n v="426.02990596577803"/>
    <n v="426.02990596577803"/>
    <n v="0.93427610957407503"/>
    <n v="60.861415137968287"/>
    <n v="1"/>
  </r>
  <r>
    <x v="2"/>
    <x v="0"/>
    <x v="0"/>
    <s v="AIN"/>
    <n v="1"/>
    <n v="6"/>
    <s v="Saturday"/>
    <s v="AM"/>
    <n v="1"/>
    <x v="15"/>
    <n v="87.75"/>
    <n v="1307"/>
    <n v="1307"/>
    <n v="1621.75"/>
    <n v="0.80591953137043304"/>
    <n v="6.7138485080336596E-2"/>
    <n v="2903"/>
    <n v="40642"/>
    <n v="2339.5843995683699"/>
    <n v="32754.181593957099"/>
    <n v="1099.53306613226"/>
    <n v="1099.53306613226"/>
    <n v="2.4112567239742599"/>
    <n v="157.07615230460857"/>
    <n v="1"/>
  </r>
  <r>
    <x v="2"/>
    <x v="0"/>
    <x v="0"/>
    <s v="AIN"/>
    <n v="1"/>
    <n v="6"/>
    <s v="Saturday"/>
    <s v="PM"/>
    <n v="2"/>
    <x v="16"/>
    <n v="66"/>
    <n v="1307"/>
    <n v="1307"/>
    <n v="1621.75"/>
    <n v="0.80591953137043304"/>
    <n v="5.0497322111706197E-2"/>
    <n v="2903"/>
    <n v="40642"/>
    <n v="2339.5843995683699"/>
    <n v="32754.181593957099"/>
    <n v="826.99922922768599"/>
    <n v="826.99922922768599"/>
    <n v="1.8135948009379099"/>
    <n v="118.14274703252657"/>
    <n v="1"/>
  </r>
  <r>
    <x v="2"/>
    <x v="0"/>
    <x v="0"/>
    <s v="AIN"/>
    <n v="1"/>
    <n v="6"/>
    <s v="Saturday"/>
    <s v="NS"/>
    <n v="3"/>
    <x v="17"/>
    <n v="33"/>
    <n v="1307"/>
    <n v="1307"/>
    <n v="1621.75"/>
    <n v="0.80591953137043304"/>
    <n v="2.5248661055853099E-2"/>
    <n v="2903"/>
    <n v="40642"/>
    <n v="2339.5843995683699"/>
    <n v="32754.181593957099"/>
    <n v="413.49961461384299"/>
    <n v="413.49961461384299"/>
    <n v="0.90679740046895396"/>
    <n v="59.071373516263286"/>
    <n v="1"/>
  </r>
  <r>
    <x v="2"/>
    <x v="0"/>
    <x v="0"/>
    <s v="AIN"/>
    <n v="1"/>
    <n v="7"/>
    <s v="Sunday"/>
    <s v="AM"/>
    <n v="1"/>
    <x v="18"/>
    <n v="88.25"/>
    <n v="1307"/>
    <n v="1307"/>
    <n v="1621.75"/>
    <n v="0.80591953137043304"/>
    <n v="6.7521040550879902E-2"/>
    <n v="2903"/>
    <n v="40642"/>
    <n v="2339.5843995683699"/>
    <n v="32754.181593957099"/>
    <n v="1105.79821180823"/>
    <n v="1105.79821180823"/>
    <n v="2.4249960785268199"/>
    <n v="157.97117311546143"/>
    <n v="1"/>
  </r>
  <r>
    <x v="2"/>
    <x v="0"/>
    <x v="0"/>
    <s v="AIN"/>
    <n v="1"/>
    <n v="7"/>
    <s v="Sunday"/>
    <s v="PM"/>
    <n v="2"/>
    <x v="19"/>
    <n v="66"/>
    <n v="1307"/>
    <n v="1307"/>
    <n v="1621.75"/>
    <n v="0.80591953137043304"/>
    <n v="5.0497322111706197E-2"/>
    <n v="2903"/>
    <n v="40642"/>
    <n v="2339.5843995683699"/>
    <n v="32754.181593957099"/>
    <n v="826.99922922768599"/>
    <n v="826.99922922768599"/>
    <n v="1.8135948009379099"/>
    <n v="118.14274703252657"/>
    <n v="1"/>
  </r>
  <r>
    <x v="2"/>
    <x v="0"/>
    <x v="0"/>
    <s v="AIN"/>
    <n v="1"/>
    <n v="7"/>
    <s v="Sunday"/>
    <s v="NS"/>
    <n v="3"/>
    <x v="20"/>
    <n v="34"/>
    <n v="1307"/>
    <n v="1307"/>
    <n v="1621.75"/>
    <n v="0.80591953137043304"/>
    <n v="2.6013771996939598E-2"/>
    <n v="2903"/>
    <n v="40642"/>
    <n v="2339.5843995683699"/>
    <n v="32754.181593957099"/>
    <n v="426.02990596577803"/>
    <n v="426.02990596577803"/>
    <n v="0.93427610957407503"/>
    <n v="60.861415137968287"/>
    <n v="1"/>
  </r>
  <r>
    <x v="2"/>
    <x v="0"/>
    <x v="1"/>
    <s v="RN"/>
    <n v="1"/>
    <n v="1"/>
    <s v="Monday"/>
    <s v="AM"/>
    <n v="1"/>
    <x v="0"/>
    <n v="8.5"/>
    <n v="34"/>
    <n v="34"/>
    <n v="1621.75"/>
    <n v="2.09650069369508E-2"/>
    <n v="0.25"/>
    <n v="2903"/>
    <n v="40642"/>
    <n v="60.861415137968201"/>
    <n v="852.05981193155503"/>
    <n v="106.507476491444"/>
    <n v="106.507476491444"/>
    <n v="0.23356902739351801"/>
    <n v="15.215353784491999"/>
    <n v="1"/>
  </r>
  <r>
    <x v="2"/>
    <x v="0"/>
    <x v="1"/>
    <s v="RN"/>
    <n v="1"/>
    <n v="2"/>
    <s v="Tuesday"/>
    <s v="AM"/>
    <n v="1"/>
    <x v="3"/>
    <n v="8.5"/>
    <n v="34"/>
    <n v="34"/>
    <n v="1621.75"/>
    <n v="2.09650069369508E-2"/>
    <n v="0.25"/>
    <n v="2903"/>
    <n v="40642"/>
    <n v="60.861415137968201"/>
    <n v="852.05981193155503"/>
    <n v="106.507476491444"/>
    <n v="106.507476491444"/>
    <n v="0.23356902739351801"/>
    <n v="15.215353784491999"/>
    <n v="1"/>
  </r>
  <r>
    <x v="2"/>
    <x v="0"/>
    <x v="1"/>
    <s v="RN"/>
    <n v="1"/>
    <n v="3"/>
    <s v="Wednesday"/>
    <s v="AM"/>
    <n v="1"/>
    <x v="6"/>
    <n v="8.5"/>
    <n v="34"/>
    <n v="34"/>
    <n v="1621.75"/>
    <n v="2.09650069369508E-2"/>
    <n v="0.25"/>
    <n v="2903"/>
    <n v="40642"/>
    <n v="60.861415137968201"/>
    <n v="852.05981193155503"/>
    <n v="106.507476491444"/>
    <n v="106.507476491444"/>
    <n v="0.23356902739351801"/>
    <n v="15.215353784491999"/>
    <n v="1"/>
  </r>
  <r>
    <x v="2"/>
    <x v="0"/>
    <x v="1"/>
    <s v="RN"/>
    <n v="1"/>
    <n v="4"/>
    <s v="Thursday"/>
    <s v="AM"/>
    <n v="1"/>
    <x v="9"/>
    <n v="8.5"/>
    <n v="34"/>
    <n v="34"/>
    <n v="1621.75"/>
    <n v="2.09650069369508E-2"/>
    <n v="0.25"/>
    <n v="2903"/>
    <n v="40642"/>
    <n v="60.861415137968201"/>
    <n v="852.05981193155503"/>
    <n v="106.507476491444"/>
    <n v="106.507476491444"/>
    <n v="0.23356902739351801"/>
    <n v="15.215353784491999"/>
    <n v="1"/>
  </r>
  <r>
    <x v="2"/>
    <x v="0"/>
    <x v="2"/>
    <s v="RN"/>
    <n v="0.95"/>
    <n v="1"/>
    <s v="Monday"/>
    <s v="AM"/>
    <n v="1"/>
    <x v="0"/>
    <n v="8.5"/>
    <n v="40.5"/>
    <n v="38.475000000000001"/>
    <n v="1621.75"/>
    <n v="2.3724371820564201E-2"/>
    <n v="0.209876543209877"/>
    <n v="2903"/>
    <n v="40642"/>
    <n v="68.871851395097906"/>
    <n v="964.20591953137102"/>
    <n v="101.182102666872"/>
    <n v="106.507476491445"/>
    <n v="0.23356902739351901"/>
    <n v="14.454586095267429"/>
    <n v="1"/>
  </r>
  <r>
    <x v="2"/>
    <x v="0"/>
    <x v="2"/>
    <s v="RN"/>
    <n v="0.95"/>
    <n v="2"/>
    <s v="Tuesday"/>
    <s v="AM"/>
    <n v="1"/>
    <x v="3"/>
    <n v="8.5"/>
    <n v="40.5"/>
    <n v="38.475000000000001"/>
    <n v="1621.75"/>
    <n v="2.3724371820564201E-2"/>
    <n v="0.209876543209877"/>
    <n v="2903"/>
    <n v="40642"/>
    <n v="68.871851395097906"/>
    <n v="964.20591953137102"/>
    <n v="101.182102666872"/>
    <n v="106.507476491445"/>
    <n v="0.23356902739351901"/>
    <n v="14.454586095267429"/>
    <n v="1"/>
  </r>
  <r>
    <x v="2"/>
    <x v="0"/>
    <x v="2"/>
    <s v="RN"/>
    <n v="0.95"/>
    <n v="3"/>
    <s v="Wednesday"/>
    <s v="AM"/>
    <n v="1"/>
    <x v="6"/>
    <n v="8.5"/>
    <n v="40.5"/>
    <n v="38.475000000000001"/>
    <n v="1621.75"/>
    <n v="2.3724371820564201E-2"/>
    <n v="0.209876543209877"/>
    <n v="2903"/>
    <n v="40642"/>
    <n v="68.871851395097906"/>
    <n v="964.20591953137102"/>
    <n v="101.182102666872"/>
    <n v="106.507476491445"/>
    <n v="0.23356902739351901"/>
    <n v="14.454586095267429"/>
    <n v="1"/>
  </r>
  <r>
    <x v="2"/>
    <x v="0"/>
    <x v="2"/>
    <s v="RN"/>
    <n v="0.95"/>
    <n v="4"/>
    <s v="Thursday"/>
    <s v="AM"/>
    <n v="1"/>
    <x v="9"/>
    <n v="8.5"/>
    <n v="40.5"/>
    <n v="38.475000000000001"/>
    <n v="1621.75"/>
    <n v="2.3724371820564201E-2"/>
    <n v="0.209876543209877"/>
    <n v="2903"/>
    <n v="40642"/>
    <n v="68.871851395097906"/>
    <n v="964.20591953137102"/>
    <n v="101.182102666872"/>
    <n v="106.507476491445"/>
    <n v="0.23356902739351901"/>
    <n v="14.454586095267429"/>
    <n v="1"/>
  </r>
  <r>
    <x v="2"/>
    <x v="0"/>
    <x v="2"/>
    <s v="RN"/>
    <n v="0.95"/>
    <n v="5"/>
    <s v="Friday"/>
    <s v="AM"/>
    <n v="1"/>
    <x v="12"/>
    <n v="6.5"/>
    <n v="40.5"/>
    <n v="38.475000000000001"/>
    <n v="1621.75"/>
    <n v="2.3724371820564201E-2"/>
    <n v="0.16049382716049401"/>
    <n v="2903"/>
    <n v="40642"/>
    <n v="68.871851395097906"/>
    <n v="964.20591953137102"/>
    <n v="77.374549098196496"/>
    <n v="81.446893787575306"/>
    <n v="0.17861160918327901"/>
    <n v="11.053507014028071"/>
    <n v="1"/>
  </r>
  <r>
    <x v="2"/>
    <x v="0"/>
    <x v="3"/>
    <s v="EN"/>
    <n v="1"/>
    <n v="1"/>
    <s v="Monday"/>
    <s v="AM"/>
    <n v="1"/>
    <x v="0"/>
    <n v="8.5"/>
    <n v="110.5"/>
    <n v="110.5"/>
    <n v="1621.75"/>
    <n v="6.8136272545090207E-2"/>
    <n v="7.69230769230769E-2"/>
    <n v="2903"/>
    <n v="40642"/>
    <n v="197.799599198397"/>
    <n v="2769.1943887775601"/>
    <n v="106.507476491444"/>
    <n v="106.507476491444"/>
    <n v="0.23356902739351801"/>
    <n v="15.215353784491999"/>
    <n v="1"/>
  </r>
  <r>
    <x v="2"/>
    <x v="0"/>
    <x v="3"/>
    <s v="EN"/>
    <n v="1"/>
    <n v="2"/>
    <s v="Tuesday"/>
    <s v="AM"/>
    <n v="1"/>
    <x v="3"/>
    <n v="12.75"/>
    <n v="110.5"/>
    <n v="110.5"/>
    <n v="1621.75"/>
    <n v="6.8136272545090207E-2"/>
    <n v="0.115384615384615"/>
    <n v="2903"/>
    <n v="40642"/>
    <n v="197.799599198397"/>
    <n v="2769.1943887775601"/>
    <n v="159.761214737166"/>
    <n v="159.761214737166"/>
    <n v="0.350353541090277"/>
    <n v="22.823030676738"/>
    <n v="1"/>
  </r>
  <r>
    <x v="2"/>
    <x v="0"/>
    <x v="3"/>
    <s v="EN"/>
    <n v="1"/>
    <n v="3"/>
    <s v="Wednesday"/>
    <s v="AM"/>
    <n v="1"/>
    <x v="6"/>
    <n v="25.5"/>
    <n v="110.5"/>
    <n v="110.5"/>
    <n v="1621.75"/>
    <n v="6.8136272545090207E-2"/>
    <n v="0.230769230769231"/>
    <n v="2903"/>
    <n v="40642"/>
    <n v="197.799599198397"/>
    <n v="2769.1943887775601"/>
    <n v="319.52242947433399"/>
    <n v="319.52242947433399"/>
    <n v="0.700707082180556"/>
    <n v="45.646061353476284"/>
    <n v="1"/>
  </r>
  <r>
    <x v="2"/>
    <x v="0"/>
    <x v="3"/>
    <s v="EN"/>
    <n v="1"/>
    <n v="3"/>
    <s v="Wednesday"/>
    <s v="PM"/>
    <n v="2"/>
    <x v="7"/>
    <n v="6.5"/>
    <n v="110.5"/>
    <n v="110.5"/>
    <n v="1621.75"/>
    <n v="6.8136272545090207E-2"/>
    <n v="5.8823529411764698E-2"/>
    <n v="2903"/>
    <n v="40642"/>
    <n v="197.799599198397"/>
    <n v="2769.1943887775601"/>
    <n v="81.446893787575107"/>
    <n v="81.446893787575107"/>
    <n v="0.17861160918327901"/>
    <n v="11.635270541082159"/>
    <n v="1"/>
  </r>
  <r>
    <x v="2"/>
    <x v="0"/>
    <x v="3"/>
    <s v="EN"/>
    <n v="1"/>
    <n v="4"/>
    <s v="Thursday"/>
    <s v="AM"/>
    <n v="1"/>
    <x v="9"/>
    <n v="25.5"/>
    <n v="110.5"/>
    <n v="110.5"/>
    <n v="1621.75"/>
    <n v="6.8136272545090207E-2"/>
    <n v="0.230769230769231"/>
    <n v="2903"/>
    <n v="40642"/>
    <n v="197.799599198397"/>
    <n v="2769.1943887775601"/>
    <n v="319.52242947433399"/>
    <n v="319.52242947433399"/>
    <n v="0.700707082180556"/>
    <n v="45.646061353476284"/>
    <n v="1"/>
  </r>
  <r>
    <x v="2"/>
    <x v="0"/>
    <x v="3"/>
    <s v="EN"/>
    <n v="1"/>
    <n v="5"/>
    <s v="Friday"/>
    <s v="AM"/>
    <n v="1"/>
    <x v="12"/>
    <n v="17"/>
    <n v="110.5"/>
    <n v="110.5"/>
    <n v="1621.75"/>
    <n v="6.8136272545090207E-2"/>
    <n v="0.15384615384615399"/>
    <n v="2903"/>
    <n v="40642"/>
    <n v="197.799599198397"/>
    <n v="2769.1943887775601"/>
    <n v="213.01495298288901"/>
    <n v="213.01495298288901"/>
    <n v="0.46713805478703702"/>
    <n v="30.430707568984143"/>
    <n v="1"/>
  </r>
  <r>
    <x v="2"/>
    <x v="0"/>
    <x v="3"/>
    <s v="EN"/>
    <n v="1"/>
    <n v="6"/>
    <s v="Saturday"/>
    <s v="AM"/>
    <n v="1"/>
    <x v="15"/>
    <n v="8.5"/>
    <n v="110.5"/>
    <n v="110.5"/>
    <n v="1621.75"/>
    <n v="6.8136272545090207E-2"/>
    <n v="7.69230769230769E-2"/>
    <n v="2903"/>
    <n v="40642"/>
    <n v="197.799599198397"/>
    <n v="2769.1943887775601"/>
    <n v="106.507476491444"/>
    <n v="106.507476491444"/>
    <n v="0.23356902739351801"/>
    <n v="15.215353784491999"/>
    <n v="1"/>
  </r>
  <r>
    <x v="2"/>
    <x v="0"/>
    <x v="3"/>
    <s v="EN"/>
    <n v="1"/>
    <n v="7"/>
    <s v="Sunday"/>
    <s v="AM"/>
    <n v="1"/>
    <x v="18"/>
    <n v="6.25"/>
    <n v="110.5"/>
    <n v="110.5"/>
    <n v="1621.75"/>
    <n v="6.8136272545090207E-2"/>
    <n v="5.65610859728507E-2"/>
    <n v="2903"/>
    <n v="40642"/>
    <n v="197.799599198397"/>
    <n v="2769.1943887775601"/>
    <n v="78.314320949591504"/>
    <n v="78.314320949591504"/>
    <n v="0.17174193190699899"/>
    <n v="11.18776013565593"/>
    <n v="1"/>
  </r>
  <r>
    <x v="2"/>
    <x v="0"/>
    <x v="4"/>
    <s v="RN"/>
    <n v="0.75"/>
    <n v="1"/>
    <s v="Monday"/>
    <s v="AM"/>
    <n v="1"/>
    <x v="0"/>
    <n v="8.5"/>
    <n v="40.5"/>
    <n v="30.375"/>
    <n v="1621.75"/>
    <n v="1.8729767226761201E-2"/>
    <n v="0.209876543209877"/>
    <n v="2903"/>
    <n v="40642"/>
    <n v="54.372514259287797"/>
    <n v="761.21519963002902"/>
    <n v="79.880607368583497"/>
    <n v="106.507476491445"/>
    <n v="0.23356902739351901"/>
    <n v="11.411515338369071"/>
    <n v="1"/>
  </r>
  <r>
    <x v="2"/>
    <x v="0"/>
    <x v="4"/>
    <s v="RN"/>
    <n v="0.75"/>
    <n v="2"/>
    <s v="Tuesday"/>
    <s v="AM"/>
    <n v="1"/>
    <x v="3"/>
    <n v="8"/>
    <n v="40.5"/>
    <n v="30.375"/>
    <n v="1621.75"/>
    <n v="1.8729767226761201E-2"/>
    <n v="0.19753086419753099"/>
    <n v="2903"/>
    <n v="40642"/>
    <n v="54.372514259287797"/>
    <n v="761.21519963002902"/>
    <n v="75.181748111607902"/>
    <n v="100.242330815477"/>
    <n v="0.219829672840959"/>
    <n v="10.740249730229701"/>
    <n v="1"/>
  </r>
  <r>
    <x v="2"/>
    <x v="0"/>
    <x v="4"/>
    <s v="RN"/>
    <n v="0.75"/>
    <n v="3"/>
    <s v="Wednesday"/>
    <s v="AM"/>
    <n v="1"/>
    <x v="6"/>
    <n v="8"/>
    <n v="40.5"/>
    <n v="30.375"/>
    <n v="1621.75"/>
    <n v="1.8729767226761201E-2"/>
    <n v="0.19753086419753099"/>
    <n v="2903"/>
    <n v="40642"/>
    <n v="54.372514259287797"/>
    <n v="761.21519963002902"/>
    <n v="75.181748111607902"/>
    <n v="100.242330815477"/>
    <n v="0.219829672840959"/>
    <n v="10.740249730229701"/>
    <n v="1"/>
  </r>
  <r>
    <x v="2"/>
    <x v="0"/>
    <x v="4"/>
    <s v="RN"/>
    <n v="0.75"/>
    <n v="4"/>
    <s v="Thursday"/>
    <s v="AM"/>
    <n v="1"/>
    <x v="9"/>
    <n v="8"/>
    <n v="40.5"/>
    <n v="30.375"/>
    <n v="1621.75"/>
    <n v="1.8729767226761201E-2"/>
    <n v="0.19753086419753099"/>
    <n v="2903"/>
    <n v="40642"/>
    <n v="54.372514259287797"/>
    <n v="761.21519963002902"/>
    <n v="75.181748111607902"/>
    <n v="100.242330815477"/>
    <n v="0.219829672840959"/>
    <n v="10.740249730229701"/>
    <n v="1"/>
  </r>
  <r>
    <x v="2"/>
    <x v="0"/>
    <x v="4"/>
    <s v="RN"/>
    <n v="0.75"/>
    <n v="5"/>
    <s v="Friday"/>
    <s v="AM"/>
    <n v="1"/>
    <x v="12"/>
    <n v="8"/>
    <n v="40.5"/>
    <n v="30.375"/>
    <n v="1621.75"/>
    <n v="1.8729767226761201E-2"/>
    <n v="0.19753086419753099"/>
    <n v="2903"/>
    <n v="40642"/>
    <n v="54.372514259287797"/>
    <n v="761.21519963002902"/>
    <n v="75.181748111607902"/>
    <n v="100.242330815477"/>
    <n v="0.219829672840959"/>
    <n v="10.740249730229701"/>
    <n v="1"/>
  </r>
  <r>
    <x v="2"/>
    <x v="0"/>
    <x v="5"/>
    <s v="AIN"/>
    <n v="0.6"/>
    <n v="1"/>
    <s v="Monday"/>
    <s v="AM"/>
    <n v="1"/>
    <x v="0"/>
    <n v="24.5"/>
    <n v="169"/>
    <n v="101.4"/>
    <n v="1621.75"/>
    <n v="6.2525050100200402E-2"/>
    <n v="0.14497041420118301"/>
    <n v="2903"/>
    <n v="40642"/>
    <n v="181.51022044088199"/>
    <n v="2541.1430861723402"/>
    <n v="184.195282873439"/>
    <n v="306.99213812239799"/>
    <n v="0.67322837307543404"/>
    <n v="26.313611839062713"/>
    <n v="1"/>
  </r>
  <r>
    <x v="2"/>
    <x v="0"/>
    <x v="5"/>
    <s v="AIN"/>
    <n v="0.6"/>
    <n v="2"/>
    <s v="Tuesday"/>
    <s v="AM"/>
    <n v="1"/>
    <x v="3"/>
    <n v="37"/>
    <n v="169"/>
    <n v="101.4"/>
    <n v="1621.75"/>
    <n v="6.2525050100200402E-2"/>
    <n v="0.218934911242604"/>
    <n v="2903"/>
    <n v="40642"/>
    <n v="181.51022044088199"/>
    <n v="2541.1430861723402"/>
    <n v="278.17246801294999"/>
    <n v="463.62078002158302"/>
    <n v="1.0167122368894399"/>
    <n v="39.738924001850002"/>
    <n v="1"/>
  </r>
  <r>
    <x v="2"/>
    <x v="0"/>
    <x v="5"/>
    <s v="AIN"/>
    <n v="0.6"/>
    <n v="3"/>
    <s v="Wednesday"/>
    <s v="AM"/>
    <n v="1"/>
    <x v="6"/>
    <n v="33.5"/>
    <n v="169"/>
    <n v="101.4"/>
    <n v="1621.75"/>
    <n v="6.2525050100200402E-2"/>
    <n v="0.19822485207100601"/>
    <n v="2903"/>
    <n v="40642"/>
    <n v="181.51022044088199"/>
    <n v="2541.1430861723402"/>
    <n v="251.85885617388601"/>
    <n v="419.76476028981102"/>
    <n v="0.920536755021515"/>
    <n v="35.979836596269429"/>
    <n v="1"/>
  </r>
  <r>
    <x v="2"/>
    <x v="0"/>
    <x v="5"/>
    <s v="AIN"/>
    <n v="0.6"/>
    <n v="4"/>
    <s v="Thursday"/>
    <s v="AM"/>
    <n v="1"/>
    <x v="9"/>
    <n v="37.5"/>
    <n v="169"/>
    <n v="101.4"/>
    <n v="1621.75"/>
    <n v="6.2525050100200402E-2"/>
    <n v="0.22189349112425999"/>
    <n v="2903"/>
    <n v="40642"/>
    <n v="181.51022044088199"/>
    <n v="2541.1430861723402"/>
    <n v="281.931555418529"/>
    <n v="469.88592569754798"/>
    <n v="1.0304515914419901"/>
    <n v="40.275936488361289"/>
    <n v="1"/>
  </r>
  <r>
    <x v="2"/>
    <x v="0"/>
    <x v="5"/>
    <s v="AIN"/>
    <n v="0.6"/>
    <n v="5"/>
    <s v="Friday"/>
    <s v="AM"/>
    <n v="1"/>
    <x v="12"/>
    <n v="32.5"/>
    <n v="169"/>
    <n v="101.4"/>
    <n v="1621.75"/>
    <n v="6.2525050100200402E-2"/>
    <n v="0.19230769230769201"/>
    <n v="2903"/>
    <n v="40642"/>
    <n v="181.51022044088199"/>
    <n v="2541.1430861723402"/>
    <n v="244.34068136272501"/>
    <n v="407.23446893787502"/>
    <n v="0.89305804591639304"/>
    <n v="34.905811623246429"/>
    <n v="1"/>
  </r>
  <r>
    <x v="2"/>
    <x v="0"/>
    <x v="5"/>
    <s v="AIN"/>
    <n v="0.6"/>
    <n v="7"/>
    <s v="Sunday"/>
    <s v="PM"/>
    <n v="2"/>
    <x v="19"/>
    <n v="4"/>
    <n v="169"/>
    <n v="101.4"/>
    <n v="1621.75"/>
    <n v="6.2525050100200402E-2"/>
    <n v="2.3668639053254399E-2"/>
    <n v="2903"/>
    <n v="40642"/>
    <n v="181.51022044088199"/>
    <n v="2541.1430861723402"/>
    <n v="30.072699244643101"/>
    <n v="50.121165407738502"/>
    <n v="0.109914836420479"/>
    <n v="4.2960998920918714"/>
    <n v="1"/>
  </r>
  <r>
    <x v="2"/>
    <x v="1"/>
    <x v="6"/>
    <s v="RN"/>
    <n v="1"/>
    <n v="1"/>
    <s v="Monday"/>
    <s v="AM"/>
    <n v="1"/>
    <x v="0"/>
    <n v="7.5"/>
    <n v="355.25"/>
    <n v="355.25"/>
    <n v="355.25"/>
    <n v="1"/>
    <n v="2.1111893033075299E-2"/>
    <n v="738"/>
    <n v="10332"/>
    <n v="738"/>
    <n v="10332"/>
    <n v="109.064039408867"/>
    <n v="109.064039408867"/>
    <n v="0.239175525019445"/>
    <n v="15.580577058409572"/>
    <n v="1"/>
  </r>
  <r>
    <x v="2"/>
    <x v="1"/>
    <x v="6"/>
    <s v="RN"/>
    <n v="1"/>
    <n v="1"/>
    <s v="Monday"/>
    <s v="PM"/>
    <n v="2"/>
    <x v="1"/>
    <n v="17"/>
    <n v="355.25"/>
    <n v="355.25"/>
    <n v="355.25"/>
    <n v="1"/>
    <n v="4.7853624208304003E-2"/>
    <n v="738"/>
    <n v="10332"/>
    <n v="738"/>
    <n v="10332"/>
    <n v="247.21182266009799"/>
    <n v="247.21182266009799"/>
    <n v="0.54213119004407595"/>
    <n v="35.315974665728284"/>
    <n v="1"/>
  </r>
  <r>
    <x v="2"/>
    <x v="1"/>
    <x v="6"/>
    <s v="RN"/>
    <n v="1"/>
    <n v="1"/>
    <s v="Monday"/>
    <s v="NS"/>
    <n v="3"/>
    <x v="2"/>
    <n v="18.5"/>
    <n v="355.25"/>
    <n v="355.25"/>
    <n v="355.25"/>
    <n v="1"/>
    <n v="5.2076002814919101E-2"/>
    <n v="738"/>
    <n v="10332"/>
    <n v="738"/>
    <n v="10332"/>
    <n v="269.024630541872"/>
    <n v="269.024630541872"/>
    <n v="0.58996629504796505"/>
    <n v="38.432090077410287"/>
    <n v="1"/>
  </r>
  <r>
    <x v="2"/>
    <x v="1"/>
    <x v="6"/>
    <s v="RN"/>
    <n v="1"/>
    <n v="2"/>
    <s v="Tuesday"/>
    <s v="AM"/>
    <n v="1"/>
    <x v="3"/>
    <n v="8.5"/>
    <n v="355.25"/>
    <n v="355.25"/>
    <n v="355.25"/>
    <n v="1"/>
    <n v="2.3926812104152002E-2"/>
    <n v="738"/>
    <n v="10332"/>
    <n v="738"/>
    <n v="10332"/>
    <n v="123.605911330049"/>
    <n v="123.605911330049"/>
    <n v="0.27106559502203798"/>
    <n v="17.657987332864142"/>
    <n v="1"/>
  </r>
  <r>
    <x v="2"/>
    <x v="1"/>
    <x v="6"/>
    <s v="RN"/>
    <n v="1"/>
    <n v="2"/>
    <s v="Tuesday"/>
    <s v="PM"/>
    <n v="2"/>
    <x v="4"/>
    <n v="17"/>
    <n v="355.25"/>
    <n v="355.25"/>
    <n v="355.25"/>
    <n v="1"/>
    <n v="4.7853624208304003E-2"/>
    <n v="738"/>
    <n v="10332"/>
    <n v="738"/>
    <n v="10332"/>
    <n v="247.21182266009799"/>
    <n v="247.21182266009799"/>
    <n v="0.54213119004407595"/>
    <n v="35.315974665728284"/>
    <n v="1"/>
  </r>
  <r>
    <x v="2"/>
    <x v="1"/>
    <x v="6"/>
    <s v="RN"/>
    <n v="1"/>
    <n v="2"/>
    <s v="Tuesday"/>
    <s v="NS"/>
    <n v="3"/>
    <x v="5"/>
    <n v="18.5"/>
    <n v="355.25"/>
    <n v="355.25"/>
    <n v="355.25"/>
    <n v="1"/>
    <n v="5.2076002814919101E-2"/>
    <n v="738"/>
    <n v="10332"/>
    <n v="738"/>
    <n v="10332"/>
    <n v="269.024630541872"/>
    <n v="269.024630541872"/>
    <n v="0.58996629504796505"/>
    <n v="38.432090077410287"/>
    <n v="1"/>
  </r>
  <r>
    <x v="2"/>
    <x v="1"/>
    <x v="6"/>
    <s v="RN"/>
    <n v="1"/>
    <n v="3"/>
    <s v="Wednesday"/>
    <s v="AM"/>
    <n v="1"/>
    <x v="6"/>
    <n v="17"/>
    <n v="355.25"/>
    <n v="355.25"/>
    <n v="355.25"/>
    <n v="1"/>
    <n v="4.7853624208304003E-2"/>
    <n v="738"/>
    <n v="10332"/>
    <n v="738"/>
    <n v="10332"/>
    <n v="247.21182266009799"/>
    <n v="247.21182266009799"/>
    <n v="0.54213119004407595"/>
    <n v="35.315974665728284"/>
    <n v="1"/>
  </r>
  <r>
    <x v="2"/>
    <x v="1"/>
    <x v="6"/>
    <s v="RN"/>
    <n v="1"/>
    <n v="3"/>
    <s v="Wednesday"/>
    <s v="PM"/>
    <n v="2"/>
    <x v="7"/>
    <n v="16"/>
    <n v="355.25"/>
    <n v="355.25"/>
    <n v="355.25"/>
    <n v="1"/>
    <n v="4.5038705137227297E-2"/>
    <n v="738"/>
    <n v="10332"/>
    <n v="738"/>
    <n v="10332"/>
    <n v="232.66995073891599"/>
    <n v="232.66995073891599"/>
    <n v="0.51024112004148303"/>
    <n v="33.238564391273712"/>
    <n v="1"/>
  </r>
  <r>
    <x v="2"/>
    <x v="1"/>
    <x v="6"/>
    <s v="RN"/>
    <n v="1"/>
    <n v="3"/>
    <s v="Wednesday"/>
    <s v="NS"/>
    <n v="3"/>
    <x v="8"/>
    <n v="18.5"/>
    <n v="355.25"/>
    <n v="355.25"/>
    <n v="355.25"/>
    <n v="1"/>
    <n v="5.2076002814919101E-2"/>
    <n v="738"/>
    <n v="10332"/>
    <n v="738"/>
    <n v="10332"/>
    <n v="269.024630541872"/>
    <n v="269.024630541872"/>
    <n v="0.58996629504796505"/>
    <n v="38.432090077410287"/>
    <n v="1"/>
  </r>
  <r>
    <x v="2"/>
    <x v="1"/>
    <x v="6"/>
    <s v="RN"/>
    <n v="1"/>
    <n v="4"/>
    <s v="Thursday"/>
    <s v="AM"/>
    <n v="1"/>
    <x v="9"/>
    <n v="12.75"/>
    <n v="355.25"/>
    <n v="355.25"/>
    <n v="355.25"/>
    <n v="1"/>
    <n v="3.5890218156227997E-2"/>
    <n v="738"/>
    <n v="10332"/>
    <n v="738"/>
    <n v="10332"/>
    <n v="185.40886699507399"/>
    <n v="185.40886699507399"/>
    <n v="0.40659839253305702"/>
    <n v="26.486980999296286"/>
    <n v="1"/>
  </r>
  <r>
    <x v="2"/>
    <x v="1"/>
    <x v="6"/>
    <s v="RN"/>
    <n v="1"/>
    <n v="4"/>
    <s v="Thursday"/>
    <s v="PM"/>
    <n v="2"/>
    <x v="10"/>
    <n v="15"/>
    <n v="355.25"/>
    <n v="355.25"/>
    <n v="355.25"/>
    <n v="1"/>
    <n v="4.2223786066150598E-2"/>
    <n v="738"/>
    <n v="10332"/>
    <n v="738"/>
    <n v="10332"/>
    <n v="218.12807881773401"/>
    <n v="218.12807881773401"/>
    <n v="0.47835105003889"/>
    <n v="31.161154116819144"/>
    <n v="1"/>
  </r>
  <r>
    <x v="2"/>
    <x v="1"/>
    <x v="6"/>
    <s v="RN"/>
    <n v="1"/>
    <n v="4"/>
    <s v="Thursday"/>
    <s v="NS"/>
    <n v="3"/>
    <x v="11"/>
    <n v="18.5"/>
    <n v="355.25"/>
    <n v="355.25"/>
    <n v="355.25"/>
    <n v="1"/>
    <n v="5.2076002814919101E-2"/>
    <n v="738"/>
    <n v="10332"/>
    <n v="738"/>
    <n v="10332"/>
    <n v="269.024630541872"/>
    <n v="269.024630541872"/>
    <n v="0.58996629504796505"/>
    <n v="38.432090077410287"/>
    <n v="1"/>
  </r>
  <r>
    <x v="2"/>
    <x v="1"/>
    <x v="6"/>
    <s v="RN"/>
    <n v="1"/>
    <n v="5"/>
    <s v="Friday"/>
    <s v="AM"/>
    <n v="1"/>
    <x v="12"/>
    <n v="33"/>
    <n v="355.25"/>
    <n v="355.25"/>
    <n v="355.25"/>
    <n v="1"/>
    <n v="9.2892329345531294E-2"/>
    <n v="738"/>
    <n v="10332"/>
    <n v="738"/>
    <n v="10332"/>
    <n v="479.881773399015"/>
    <n v="479.881773399015"/>
    <n v="1.05237231008556"/>
    <n v="68.554539057002145"/>
    <n v="1"/>
  </r>
  <r>
    <x v="2"/>
    <x v="1"/>
    <x v="6"/>
    <s v="RN"/>
    <n v="1"/>
    <n v="5"/>
    <s v="Friday"/>
    <s v="PM"/>
    <n v="2"/>
    <x v="13"/>
    <n v="16"/>
    <n v="355.25"/>
    <n v="355.25"/>
    <n v="355.25"/>
    <n v="1"/>
    <n v="4.5038705137227297E-2"/>
    <n v="738"/>
    <n v="10332"/>
    <n v="738"/>
    <n v="10332"/>
    <n v="232.66995073891599"/>
    <n v="232.66995073891599"/>
    <n v="0.51024112004148303"/>
    <n v="33.238564391273712"/>
    <n v="1"/>
  </r>
  <r>
    <x v="2"/>
    <x v="1"/>
    <x v="6"/>
    <s v="RN"/>
    <n v="1"/>
    <n v="5"/>
    <s v="Friday"/>
    <s v="NS"/>
    <n v="3"/>
    <x v="14"/>
    <n v="18.5"/>
    <n v="355.25"/>
    <n v="355.25"/>
    <n v="355.25"/>
    <n v="1"/>
    <n v="5.2076002814919101E-2"/>
    <n v="738"/>
    <n v="10332"/>
    <n v="738"/>
    <n v="10332"/>
    <n v="269.024630541872"/>
    <n v="269.024630541872"/>
    <n v="0.58996629504796505"/>
    <n v="38.432090077410287"/>
    <n v="1"/>
  </r>
  <r>
    <x v="2"/>
    <x v="1"/>
    <x v="6"/>
    <s v="RN"/>
    <n v="1"/>
    <n v="6"/>
    <s v="Saturday"/>
    <s v="AM"/>
    <n v="1"/>
    <x v="15"/>
    <n v="16"/>
    <n v="355.25"/>
    <n v="355.25"/>
    <n v="355.25"/>
    <n v="1"/>
    <n v="4.5038705137227297E-2"/>
    <n v="738"/>
    <n v="10332"/>
    <n v="738"/>
    <n v="10332"/>
    <n v="232.66995073891599"/>
    <n v="232.66995073891599"/>
    <n v="0.51024112004148303"/>
    <n v="33.238564391273712"/>
    <n v="1"/>
  </r>
  <r>
    <x v="2"/>
    <x v="1"/>
    <x v="6"/>
    <s v="RN"/>
    <n v="1"/>
    <n v="6"/>
    <s v="Saturday"/>
    <s v="PM"/>
    <n v="2"/>
    <x v="16"/>
    <n v="16"/>
    <n v="355.25"/>
    <n v="355.25"/>
    <n v="355.25"/>
    <n v="1"/>
    <n v="4.5038705137227297E-2"/>
    <n v="738"/>
    <n v="10332"/>
    <n v="738"/>
    <n v="10332"/>
    <n v="232.66995073891599"/>
    <n v="232.66995073891599"/>
    <n v="0.51024112004148303"/>
    <n v="33.238564391273712"/>
    <n v="1"/>
  </r>
  <r>
    <x v="2"/>
    <x v="1"/>
    <x v="6"/>
    <s v="RN"/>
    <n v="1"/>
    <n v="6"/>
    <s v="Saturday"/>
    <s v="NS"/>
    <n v="3"/>
    <x v="17"/>
    <n v="18.5"/>
    <n v="355.25"/>
    <n v="355.25"/>
    <n v="355.25"/>
    <n v="1"/>
    <n v="5.2076002814919101E-2"/>
    <n v="738"/>
    <n v="10332"/>
    <n v="738"/>
    <n v="10332"/>
    <n v="269.024630541872"/>
    <n v="269.024630541872"/>
    <n v="0.58996629504796505"/>
    <n v="38.432090077410287"/>
    <n v="1"/>
  </r>
  <r>
    <x v="2"/>
    <x v="1"/>
    <x v="6"/>
    <s v="RN"/>
    <n v="1"/>
    <n v="7"/>
    <s v="Sunday"/>
    <s v="AM"/>
    <n v="1"/>
    <x v="18"/>
    <n v="17"/>
    <n v="355.25"/>
    <n v="355.25"/>
    <n v="355.25"/>
    <n v="1"/>
    <n v="4.7853624208304003E-2"/>
    <n v="738"/>
    <n v="10332"/>
    <n v="738"/>
    <n v="10332"/>
    <n v="247.21182266009799"/>
    <n v="247.21182266009799"/>
    <n v="0.54213119004407595"/>
    <n v="35.315974665728284"/>
    <n v="1"/>
  </r>
  <r>
    <x v="2"/>
    <x v="1"/>
    <x v="6"/>
    <s v="RN"/>
    <n v="1"/>
    <n v="7"/>
    <s v="Sunday"/>
    <s v="PM"/>
    <n v="2"/>
    <x v="19"/>
    <n v="17"/>
    <n v="355.25"/>
    <n v="355.25"/>
    <n v="355.25"/>
    <n v="1"/>
    <n v="4.7853624208304003E-2"/>
    <n v="738"/>
    <n v="10332"/>
    <n v="738"/>
    <n v="10332"/>
    <n v="247.21182266009799"/>
    <n v="247.21182266009799"/>
    <n v="0.54213119004407595"/>
    <n v="35.315974665728284"/>
    <n v="1"/>
  </r>
  <r>
    <x v="2"/>
    <x v="1"/>
    <x v="6"/>
    <s v="RN"/>
    <n v="1"/>
    <n v="7"/>
    <s v="Sunday"/>
    <s v="NS"/>
    <n v="3"/>
    <x v="20"/>
    <n v="18.5"/>
    <n v="355.25"/>
    <n v="355.25"/>
    <n v="355.25"/>
    <n v="1"/>
    <n v="5.2076002814919101E-2"/>
    <n v="738"/>
    <n v="10332"/>
    <n v="738"/>
    <n v="10332"/>
    <n v="269.024630541872"/>
    <n v="269.024630541872"/>
    <n v="0.58996629504796505"/>
    <n v="38.432090077410287"/>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2">
  <r>
    <x v="0"/>
    <x v="0"/>
    <x v="0"/>
    <x v="0"/>
    <x v="0"/>
    <x v="0"/>
    <n v="14.80263157894737"/>
    <n v="12.681775828318841"/>
  </r>
  <r>
    <x v="0"/>
    <x v="0"/>
    <x v="1"/>
    <x v="0"/>
    <x v="0"/>
    <x v="0"/>
    <n v="13.684210526315789"/>
    <n v="11.723597210179195"/>
  </r>
  <r>
    <x v="0"/>
    <x v="0"/>
    <x v="2"/>
    <x v="0"/>
    <x v="0"/>
    <x v="0"/>
    <n v="5.2631578947368425"/>
    <n v="4.5090758500689221"/>
  </r>
  <r>
    <x v="0"/>
    <x v="0"/>
    <x v="0"/>
    <x v="1"/>
    <x v="1"/>
    <x v="0"/>
    <n v="16.217105263157894"/>
    <n v="13.893589963024866"/>
  </r>
  <r>
    <x v="0"/>
    <x v="0"/>
    <x v="1"/>
    <x v="1"/>
    <x v="1"/>
    <x v="0"/>
    <n v="13.684210526315789"/>
    <n v="11.723597210179195"/>
  </r>
  <r>
    <x v="0"/>
    <x v="0"/>
    <x v="2"/>
    <x v="1"/>
    <x v="1"/>
    <x v="0"/>
    <n v="5.2631578947368425"/>
    <n v="4.5090758500689221"/>
  </r>
  <r>
    <x v="0"/>
    <x v="0"/>
    <x v="0"/>
    <x v="2"/>
    <x v="2"/>
    <x v="0"/>
    <n v="15.690789473684211"/>
    <n v="13.44268237801797"/>
  </r>
  <r>
    <x v="0"/>
    <x v="0"/>
    <x v="1"/>
    <x v="2"/>
    <x v="2"/>
    <x v="0"/>
    <n v="13.486842105263159"/>
    <n v="11.554506865801612"/>
  </r>
  <r>
    <x v="0"/>
    <x v="0"/>
    <x v="2"/>
    <x v="2"/>
    <x v="2"/>
    <x v="0"/>
    <n v="5.2631578947368425"/>
    <n v="4.5090758500689221"/>
  </r>
  <r>
    <x v="0"/>
    <x v="0"/>
    <x v="0"/>
    <x v="3"/>
    <x v="3"/>
    <x v="0"/>
    <n v="14.638157894736842"/>
    <n v="12.540867208004187"/>
  </r>
  <r>
    <x v="0"/>
    <x v="0"/>
    <x v="1"/>
    <x v="3"/>
    <x v="3"/>
    <x v="0"/>
    <n v="13.684210526315789"/>
    <n v="11.723597210179195"/>
  </r>
  <r>
    <x v="0"/>
    <x v="0"/>
    <x v="2"/>
    <x v="3"/>
    <x v="3"/>
    <x v="0"/>
    <n v="5.2631578947368425"/>
    <n v="4.5090758500689221"/>
  </r>
  <r>
    <x v="0"/>
    <x v="0"/>
    <x v="0"/>
    <x v="4"/>
    <x v="4"/>
    <x v="0"/>
    <n v="13.684210526315789"/>
    <n v="11.723597210179195"/>
  </r>
  <r>
    <x v="0"/>
    <x v="0"/>
    <x v="1"/>
    <x v="4"/>
    <x v="4"/>
    <x v="0"/>
    <n v="13.75"/>
    <n v="11.779960658305058"/>
  </r>
  <r>
    <x v="0"/>
    <x v="0"/>
    <x v="2"/>
    <x v="4"/>
    <x v="4"/>
    <x v="0"/>
    <n v="5.2631578947368425"/>
    <n v="4.5090758500689221"/>
  </r>
  <r>
    <x v="0"/>
    <x v="0"/>
    <x v="0"/>
    <x v="5"/>
    <x v="5"/>
    <x v="0"/>
    <n v="13.75"/>
    <n v="11.779960658305058"/>
  </r>
  <r>
    <x v="0"/>
    <x v="0"/>
    <x v="1"/>
    <x v="5"/>
    <x v="5"/>
    <x v="0"/>
    <n v="13.684210526315789"/>
    <n v="11.723597210179195"/>
  </r>
  <r>
    <x v="0"/>
    <x v="0"/>
    <x v="2"/>
    <x v="5"/>
    <x v="5"/>
    <x v="0"/>
    <n v="5.2631578947368425"/>
    <n v="4.5090758500689221"/>
  </r>
  <r>
    <x v="0"/>
    <x v="0"/>
    <x v="0"/>
    <x v="6"/>
    <x v="6"/>
    <x v="0"/>
    <n v="13.684210526315789"/>
    <n v="11.723597210179195"/>
  </r>
  <r>
    <x v="0"/>
    <x v="0"/>
    <x v="1"/>
    <x v="6"/>
    <x v="6"/>
    <x v="0"/>
    <n v="14.736842105263159"/>
    <n v="12.625412380192982"/>
  </r>
  <r>
    <x v="0"/>
    <x v="0"/>
    <x v="2"/>
    <x v="6"/>
    <x v="6"/>
    <x v="0"/>
    <n v="5.2631578947368425"/>
    <n v="4.5090758500689221"/>
  </r>
  <r>
    <x v="0"/>
    <x v="0"/>
    <x v="0"/>
    <x v="0"/>
    <x v="0"/>
    <x v="1"/>
    <n v="14.80263157894737"/>
    <n v="12.681775828318841"/>
  </r>
  <r>
    <x v="0"/>
    <x v="0"/>
    <x v="1"/>
    <x v="0"/>
    <x v="0"/>
    <x v="1"/>
    <n v="13.684210526315789"/>
    <n v="11.723597210179195"/>
  </r>
  <r>
    <x v="0"/>
    <x v="0"/>
    <x v="2"/>
    <x v="0"/>
    <x v="0"/>
    <x v="1"/>
    <n v="5.2631578947368425"/>
    <n v="4.5090758500689221"/>
  </r>
  <r>
    <x v="0"/>
    <x v="0"/>
    <x v="0"/>
    <x v="1"/>
    <x v="1"/>
    <x v="1"/>
    <n v="14.638157894736842"/>
    <n v="12.540867208004187"/>
  </r>
  <r>
    <x v="0"/>
    <x v="0"/>
    <x v="1"/>
    <x v="1"/>
    <x v="1"/>
    <x v="1"/>
    <n v="13.684210526315789"/>
    <n v="11.723597210179195"/>
  </r>
  <r>
    <x v="0"/>
    <x v="0"/>
    <x v="2"/>
    <x v="1"/>
    <x v="1"/>
    <x v="1"/>
    <n v="5.2631578947368425"/>
    <n v="4.5090758500689221"/>
  </r>
  <r>
    <x v="0"/>
    <x v="0"/>
    <x v="0"/>
    <x v="2"/>
    <x v="2"/>
    <x v="1"/>
    <n v="15.690789473684211"/>
    <n v="13.44268237801797"/>
  </r>
  <r>
    <x v="0"/>
    <x v="0"/>
    <x v="1"/>
    <x v="2"/>
    <x v="2"/>
    <x v="1"/>
    <n v="13.486842105263159"/>
    <n v="11.554506865801612"/>
  </r>
  <r>
    <x v="0"/>
    <x v="0"/>
    <x v="2"/>
    <x v="2"/>
    <x v="2"/>
    <x v="1"/>
    <n v="5.2631578947368425"/>
    <n v="4.5090758500689221"/>
  </r>
  <r>
    <x v="0"/>
    <x v="0"/>
    <x v="0"/>
    <x v="3"/>
    <x v="3"/>
    <x v="1"/>
    <n v="13.585526315789474"/>
    <n v="11.639052037990403"/>
  </r>
  <r>
    <x v="0"/>
    <x v="0"/>
    <x v="1"/>
    <x v="3"/>
    <x v="3"/>
    <x v="1"/>
    <n v="13.684210526315789"/>
    <n v="11.723597210179195"/>
  </r>
  <r>
    <x v="0"/>
    <x v="0"/>
    <x v="2"/>
    <x v="3"/>
    <x v="3"/>
    <x v="1"/>
    <n v="5.2631578947368425"/>
    <n v="4.5090758500689221"/>
  </r>
  <r>
    <x v="0"/>
    <x v="0"/>
    <x v="0"/>
    <x v="4"/>
    <x v="4"/>
    <x v="1"/>
    <n v="13.684210526315789"/>
    <n v="11.723597210179195"/>
  </r>
  <r>
    <x v="0"/>
    <x v="0"/>
    <x v="1"/>
    <x v="4"/>
    <x v="4"/>
    <x v="1"/>
    <n v="13.75"/>
    <n v="11.779960658305058"/>
  </r>
  <r>
    <x v="0"/>
    <x v="0"/>
    <x v="2"/>
    <x v="4"/>
    <x v="4"/>
    <x v="1"/>
    <n v="5.2631578947368425"/>
    <n v="4.5090758500689221"/>
  </r>
  <r>
    <x v="0"/>
    <x v="0"/>
    <x v="0"/>
    <x v="5"/>
    <x v="5"/>
    <x v="1"/>
    <n v="13.75"/>
    <n v="11.779960658305058"/>
  </r>
  <r>
    <x v="0"/>
    <x v="0"/>
    <x v="1"/>
    <x v="5"/>
    <x v="5"/>
    <x v="1"/>
    <n v="13.684210526315789"/>
    <n v="11.723597210179195"/>
  </r>
  <r>
    <x v="0"/>
    <x v="0"/>
    <x v="2"/>
    <x v="5"/>
    <x v="5"/>
    <x v="1"/>
    <n v="5.2631578947368425"/>
    <n v="4.5090758500689221"/>
  </r>
  <r>
    <x v="0"/>
    <x v="0"/>
    <x v="0"/>
    <x v="6"/>
    <x v="6"/>
    <x v="1"/>
    <n v="13.684210526315789"/>
    <n v="11.723597210179195"/>
  </r>
  <r>
    <x v="0"/>
    <x v="0"/>
    <x v="1"/>
    <x v="6"/>
    <x v="6"/>
    <x v="1"/>
    <n v="13.684210526315789"/>
    <n v="11.723597210179195"/>
  </r>
  <r>
    <x v="0"/>
    <x v="0"/>
    <x v="2"/>
    <x v="6"/>
    <x v="6"/>
    <x v="1"/>
    <n v="5.2631578947368425"/>
    <n v="4.5090758500689221"/>
  </r>
  <r>
    <x v="0"/>
    <x v="1"/>
    <x v="0"/>
    <x v="0"/>
    <x v="0"/>
    <x v="0"/>
    <n v="1.118421052631579"/>
    <n v="0.95817861813964578"/>
  </r>
  <r>
    <x v="0"/>
    <x v="1"/>
    <x v="1"/>
    <x v="0"/>
    <x v="0"/>
    <x v="0"/>
    <n v="0"/>
    <n v="0"/>
  </r>
  <r>
    <x v="0"/>
    <x v="1"/>
    <x v="2"/>
    <x v="0"/>
    <x v="0"/>
    <x v="0"/>
    <n v="0"/>
    <n v="0"/>
  </r>
  <r>
    <x v="0"/>
    <x v="1"/>
    <x v="0"/>
    <x v="1"/>
    <x v="1"/>
    <x v="0"/>
    <n v="0"/>
    <n v="0"/>
  </r>
  <r>
    <x v="0"/>
    <x v="1"/>
    <x v="1"/>
    <x v="1"/>
    <x v="1"/>
    <x v="0"/>
    <n v="0"/>
    <n v="0"/>
  </r>
  <r>
    <x v="0"/>
    <x v="1"/>
    <x v="2"/>
    <x v="1"/>
    <x v="1"/>
    <x v="0"/>
    <n v="0"/>
    <n v="0"/>
  </r>
  <r>
    <x v="0"/>
    <x v="1"/>
    <x v="0"/>
    <x v="2"/>
    <x v="2"/>
    <x v="0"/>
    <n v="1.0526315789473684"/>
    <n v="0.90181517001378431"/>
  </r>
  <r>
    <x v="0"/>
    <x v="1"/>
    <x v="1"/>
    <x v="2"/>
    <x v="2"/>
    <x v="0"/>
    <n v="0"/>
    <n v="0"/>
  </r>
  <r>
    <x v="0"/>
    <x v="1"/>
    <x v="2"/>
    <x v="2"/>
    <x v="2"/>
    <x v="0"/>
    <n v="0"/>
    <n v="0"/>
  </r>
  <r>
    <x v="0"/>
    <x v="1"/>
    <x v="0"/>
    <x v="3"/>
    <x v="3"/>
    <x v="0"/>
    <n v="1.0526315789473684"/>
    <n v="0.90181517001378431"/>
  </r>
  <r>
    <x v="0"/>
    <x v="1"/>
    <x v="1"/>
    <x v="3"/>
    <x v="3"/>
    <x v="0"/>
    <n v="0"/>
    <n v="0"/>
  </r>
  <r>
    <x v="0"/>
    <x v="1"/>
    <x v="2"/>
    <x v="3"/>
    <x v="3"/>
    <x v="0"/>
    <n v="0"/>
    <n v="0"/>
  </r>
  <r>
    <x v="0"/>
    <x v="1"/>
    <x v="0"/>
    <x v="4"/>
    <x v="4"/>
    <x v="0"/>
    <n v="1.0526315789473684"/>
    <n v="0.90181517001378431"/>
  </r>
  <r>
    <x v="0"/>
    <x v="1"/>
    <x v="1"/>
    <x v="4"/>
    <x v="4"/>
    <x v="0"/>
    <n v="0"/>
    <n v="0"/>
  </r>
  <r>
    <x v="0"/>
    <x v="1"/>
    <x v="2"/>
    <x v="4"/>
    <x v="4"/>
    <x v="0"/>
    <n v="0"/>
    <n v="0"/>
  </r>
  <r>
    <x v="0"/>
    <x v="1"/>
    <x v="0"/>
    <x v="5"/>
    <x v="5"/>
    <x v="0"/>
    <n v="0"/>
    <n v="0"/>
  </r>
  <r>
    <x v="0"/>
    <x v="1"/>
    <x v="1"/>
    <x v="5"/>
    <x v="5"/>
    <x v="0"/>
    <n v="0"/>
    <n v="0"/>
  </r>
  <r>
    <x v="0"/>
    <x v="1"/>
    <x v="2"/>
    <x v="5"/>
    <x v="5"/>
    <x v="0"/>
    <n v="0"/>
    <n v="0"/>
  </r>
  <r>
    <x v="0"/>
    <x v="1"/>
    <x v="0"/>
    <x v="6"/>
    <x v="6"/>
    <x v="0"/>
    <n v="0"/>
    <n v="0"/>
  </r>
  <r>
    <x v="0"/>
    <x v="1"/>
    <x v="1"/>
    <x v="6"/>
    <x v="6"/>
    <x v="0"/>
    <n v="0"/>
    <n v="0"/>
  </r>
  <r>
    <x v="0"/>
    <x v="1"/>
    <x v="2"/>
    <x v="6"/>
    <x v="6"/>
    <x v="0"/>
    <n v="0"/>
    <n v="0"/>
  </r>
  <r>
    <x v="0"/>
    <x v="1"/>
    <x v="0"/>
    <x v="0"/>
    <x v="0"/>
    <x v="1"/>
    <n v="1.118421052631579"/>
    <n v="0.95817861813964578"/>
  </r>
  <r>
    <x v="0"/>
    <x v="1"/>
    <x v="1"/>
    <x v="0"/>
    <x v="0"/>
    <x v="1"/>
    <n v="0"/>
    <n v="0"/>
  </r>
  <r>
    <x v="0"/>
    <x v="1"/>
    <x v="2"/>
    <x v="0"/>
    <x v="0"/>
    <x v="1"/>
    <n v="0"/>
    <n v="0"/>
  </r>
  <r>
    <x v="0"/>
    <x v="1"/>
    <x v="0"/>
    <x v="1"/>
    <x v="1"/>
    <x v="1"/>
    <n v="1.0526315789473684"/>
    <n v="0.90181517001378431"/>
  </r>
  <r>
    <x v="0"/>
    <x v="1"/>
    <x v="1"/>
    <x v="1"/>
    <x v="1"/>
    <x v="1"/>
    <n v="0"/>
    <n v="0"/>
  </r>
  <r>
    <x v="0"/>
    <x v="1"/>
    <x v="2"/>
    <x v="1"/>
    <x v="1"/>
    <x v="1"/>
    <n v="0"/>
    <n v="0"/>
  </r>
  <r>
    <x v="0"/>
    <x v="1"/>
    <x v="0"/>
    <x v="2"/>
    <x v="2"/>
    <x v="1"/>
    <n v="0"/>
    <n v="0"/>
  </r>
  <r>
    <x v="0"/>
    <x v="1"/>
    <x v="1"/>
    <x v="2"/>
    <x v="2"/>
    <x v="1"/>
    <n v="0"/>
    <n v="0"/>
  </r>
  <r>
    <x v="0"/>
    <x v="1"/>
    <x v="2"/>
    <x v="2"/>
    <x v="2"/>
    <x v="1"/>
    <n v="0"/>
    <n v="0"/>
  </r>
  <r>
    <x v="0"/>
    <x v="1"/>
    <x v="0"/>
    <x v="3"/>
    <x v="3"/>
    <x v="1"/>
    <n v="1.0526315789473684"/>
    <n v="0.90181517001378431"/>
  </r>
  <r>
    <x v="0"/>
    <x v="1"/>
    <x v="1"/>
    <x v="3"/>
    <x v="3"/>
    <x v="1"/>
    <n v="0"/>
    <n v="0"/>
  </r>
  <r>
    <x v="0"/>
    <x v="1"/>
    <x v="2"/>
    <x v="3"/>
    <x v="3"/>
    <x v="1"/>
    <n v="0"/>
    <n v="0"/>
  </r>
  <r>
    <x v="0"/>
    <x v="1"/>
    <x v="0"/>
    <x v="4"/>
    <x v="4"/>
    <x v="1"/>
    <n v="1.0526315789473684"/>
    <n v="0.90181517001378431"/>
  </r>
  <r>
    <x v="0"/>
    <x v="1"/>
    <x v="1"/>
    <x v="4"/>
    <x v="4"/>
    <x v="1"/>
    <n v="0"/>
    <n v="0"/>
  </r>
  <r>
    <x v="0"/>
    <x v="1"/>
    <x v="2"/>
    <x v="4"/>
    <x v="4"/>
    <x v="1"/>
    <n v="0"/>
    <n v="0"/>
  </r>
  <r>
    <x v="0"/>
    <x v="1"/>
    <x v="0"/>
    <x v="5"/>
    <x v="5"/>
    <x v="1"/>
    <n v="1.0526315789473684"/>
    <n v="0.90181517001378431"/>
  </r>
  <r>
    <x v="0"/>
    <x v="1"/>
    <x v="1"/>
    <x v="5"/>
    <x v="5"/>
    <x v="1"/>
    <n v="0"/>
    <n v="0"/>
  </r>
  <r>
    <x v="0"/>
    <x v="1"/>
    <x v="2"/>
    <x v="5"/>
    <x v="5"/>
    <x v="1"/>
    <n v="0"/>
    <n v="0"/>
  </r>
  <r>
    <x v="0"/>
    <x v="1"/>
    <x v="0"/>
    <x v="6"/>
    <x v="6"/>
    <x v="1"/>
    <n v="1.0526315789473684"/>
    <n v="0.90181517001378431"/>
  </r>
  <r>
    <x v="0"/>
    <x v="1"/>
    <x v="1"/>
    <x v="6"/>
    <x v="6"/>
    <x v="1"/>
    <n v="0"/>
    <n v="0"/>
  </r>
  <r>
    <x v="0"/>
    <x v="1"/>
    <x v="2"/>
    <x v="6"/>
    <x v="6"/>
    <x v="1"/>
    <n v="0"/>
    <n v="0"/>
  </r>
  <r>
    <x v="0"/>
    <x v="2"/>
    <x v="0"/>
    <x v="0"/>
    <x v="0"/>
    <x v="0"/>
    <n v="1.118421052631579"/>
    <n v="0.95817861813964578"/>
  </r>
  <r>
    <x v="0"/>
    <x v="2"/>
    <x v="1"/>
    <x v="0"/>
    <x v="0"/>
    <x v="0"/>
    <n v="0"/>
    <n v="0"/>
  </r>
  <r>
    <x v="0"/>
    <x v="2"/>
    <x v="2"/>
    <x v="0"/>
    <x v="0"/>
    <x v="0"/>
    <n v="0"/>
    <n v="0"/>
  </r>
  <r>
    <x v="0"/>
    <x v="2"/>
    <x v="0"/>
    <x v="1"/>
    <x v="1"/>
    <x v="0"/>
    <n v="1.0526315789473684"/>
    <n v="0.90181517001378442"/>
  </r>
  <r>
    <x v="0"/>
    <x v="2"/>
    <x v="1"/>
    <x v="1"/>
    <x v="1"/>
    <x v="0"/>
    <n v="0"/>
    <n v="0"/>
  </r>
  <r>
    <x v="0"/>
    <x v="2"/>
    <x v="2"/>
    <x v="1"/>
    <x v="1"/>
    <x v="0"/>
    <n v="0"/>
    <n v="0"/>
  </r>
  <r>
    <x v="0"/>
    <x v="2"/>
    <x v="0"/>
    <x v="2"/>
    <x v="2"/>
    <x v="0"/>
    <n v="1.0526315789473684"/>
    <n v="0.90181517001378442"/>
  </r>
  <r>
    <x v="0"/>
    <x v="2"/>
    <x v="1"/>
    <x v="2"/>
    <x v="2"/>
    <x v="0"/>
    <n v="0"/>
    <n v="0"/>
  </r>
  <r>
    <x v="0"/>
    <x v="2"/>
    <x v="2"/>
    <x v="2"/>
    <x v="2"/>
    <x v="0"/>
    <n v="0"/>
    <n v="0"/>
  </r>
  <r>
    <x v="0"/>
    <x v="2"/>
    <x v="0"/>
    <x v="3"/>
    <x v="3"/>
    <x v="0"/>
    <n v="1.0526315789473684"/>
    <n v="0.90181517001378442"/>
  </r>
  <r>
    <x v="0"/>
    <x v="2"/>
    <x v="1"/>
    <x v="3"/>
    <x v="3"/>
    <x v="0"/>
    <n v="0"/>
    <n v="0"/>
  </r>
  <r>
    <x v="0"/>
    <x v="2"/>
    <x v="2"/>
    <x v="3"/>
    <x v="3"/>
    <x v="0"/>
    <n v="0"/>
    <n v="0"/>
  </r>
  <r>
    <x v="0"/>
    <x v="2"/>
    <x v="0"/>
    <x v="4"/>
    <x v="4"/>
    <x v="0"/>
    <n v="1.0526315789473684"/>
    <n v="0.90181517001378442"/>
  </r>
  <r>
    <x v="0"/>
    <x v="2"/>
    <x v="1"/>
    <x v="4"/>
    <x v="4"/>
    <x v="0"/>
    <n v="0"/>
    <n v="0"/>
  </r>
  <r>
    <x v="0"/>
    <x v="2"/>
    <x v="2"/>
    <x v="4"/>
    <x v="4"/>
    <x v="0"/>
    <n v="0"/>
    <n v="0"/>
  </r>
  <r>
    <x v="0"/>
    <x v="2"/>
    <x v="0"/>
    <x v="5"/>
    <x v="5"/>
    <x v="0"/>
    <n v="0"/>
    <n v="0"/>
  </r>
  <r>
    <x v="0"/>
    <x v="2"/>
    <x v="1"/>
    <x v="5"/>
    <x v="5"/>
    <x v="0"/>
    <n v="0"/>
    <n v="0"/>
  </r>
  <r>
    <x v="0"/>
    <x v="2"/>
    <x v="2"/>
    <x v="5"/>
    <x v="5"/>
    <x v="0"/>
    <n v="0"/>
    <n v="0"/>
  </r>
  <r>
    <x v="0"/>
    <x v="2"/>
    <x v="0"/>
    <x v="6"/>
    <x v="6"/>
    <x v="0"/>
    <n v="0"/>
    <n v="0"/>
  </r>
  <r>
    <x v="0"/>
    <x v="2"/>
    <x v="1"/>
    <x v="6"/>
    <x v="6"/>
    <x v="0"/>
    <n v="0"/>
    <n v="0"/>
  </r>
  <r>
    <x v="0"/>
    <x v="2"/>
    <x v="2"/>
    <x v="6"/>
    <x v="6"/>
    <x v="0"/>
    <n v="0"/>
    <n v="0"/>
  </r>
  <r>
    <x v="0"/>
    <x v="2"/>
    <x v="0"/>
    <x v="0"/>
    <x v="0"/>
    <x v="1"/>
    <n v="1.118421052631579"/>
    <n v="0.95817861813964578"/>
  </r>
  <r>
    <x v="0"/>
    <x v="2"/>
    <x v="1"/>
    <x v="0"/>
    <x v="0"/>
    <x v="1"/>
    <n v="0"/>
    <n v="0"/>
  </r>
  <r>
    <x v="0"/>
    <x v="2"/>
    <x v="2"/>
    <x v="0"/>
    <x v="0"/>
    <x v="1"/>
    <n v="0"/>
    <n v="0"/>
  </r>
  <r>
    <x v="0"/>
    <x v="2"/>
    <x v="0"/>
    <x v="1"/>
    <x v="1"/>
    <x v="1"/>
    <n v="1.0526315789473684"/>
    <n v="0.90181517001378442"/>
  </r>
  <r>
    <x v="0"/>
    <x v="2"/>
    <x v="1"/>
    <x v="1"/>
    <x v="1"/>
    <x v="1"/>
    <n v="0"/>
    <n v="0"/>
  </r>
  <r>
    <x v="0"/>
    <x v="2"/>
    <x v="2"/>
    <x v="1"/>
    <x v="1"/>
    <x v="1"/>
    <n v="0"/>
    <n v="0"/>
  </r>
  <r>
    <x v="0"/>
    <x v="2"/>
    <x v="0"/>
    <x v="2"/>
    <x v="2"/>
    <x v="1"/>
    <n v="1.0526315789473684"/>
    <n v="0.90181517001378442"/>
  </r>
  <r>
    <x v="0"/>
    <x v="2"/>
    <x v="1"/>
    <x v="2"/>
    <x v="2"/>
    <x v="1"/>
    <n v="0"/>
    <n v="0"/>
  </r>
  <r>
    <x v="0"/>
    <x v="2"/>
    <x v="2"/>
    <x v="2"/>
    <x v="2"/>
    <x v="1"/>
    <n v="0"/>
    <n v="0"/>
  </r>
  <r>
    <x v="0"/>
    <x v="2"/>
    <x v="0"/>
    <x v="3"/>
    <x v="3"/>
    <x v="1"/>
    <n v="1.0526315789473684"/>
    <n v="0.90181517001378442"/>
  </r>
  <r>
    <x v="0"/>
    <x v="2"/>
    <x v="1"/>
    <x v="3"/>
    <x v="3"/>
    <x v="1"/>
    <n v="0"/>
    <n v="0"/>
  </r>
  <r>
    <x v="0"/>
    <x v="2"/>
    <x v="2"/>
    <x v="3"/>
    <x v="3"/>
    <x v="1"/>
    <n v="0"/>
    <n v="0"/>
  </r>
  <r>
    <x v="0"/>
    <x v="2"/>
    <x v="0"/>
    <x v="4"/>
    <x v="4"/>
    <x v="1"/>
    <n v="1.0526315789473684"/>
    <n v="0.90181517001378442"/>
  </r>
  <r>
    <x v="0"/>
    <x v="2"/>
    <x v="1"/>
    <x v="4"/>
    <x v="4"/>
    <x v="1"/>
    <n v="0"/>
    <n v="0"/>
  </r>
  <r>
    <x v="0"/>
    <x v="2"/>
    <x v="2"/>
    <x v="4"/>
    <x v="4"/>
    <x v="1"/>
    <n v="0"/>
    <n v="0"/>
  </r>
  <r>
    <x v="0"/>
    <x v="2"/>
    <x v="0"/>
    <x v="5"/>
    <x v="5"/>
    <x v="1"/>
    <n v="0"/>
    <n v="0"/>
  </r>
  <r>
    <x v="0"/>
    <x v="2"/>
    <x v="1"/>
    <x v="5"/>
    <x v="5"/>
    <x v="1"/>
    <n v="0"/>
    <n v="0"/>
  </r>
  <r>
    <x v="0"/>
    <x v="2"/>
    <x v="2"/>
    <x v="5"/>
    <x v="5"/>
    <x v="1"/>
    <n v="0"/>
    <n v="0"/>
  </r>
  <r>
    <x v="0"/>
    <x v="2"/>
    <x v="0"/>
    <x v="6"/>
    <x v="6"/>
    <x v="1"/>
    <n v="0"/>
    <n v="0"/>
  </r>
  <r>
    <x v="0"/>
    <x v="2"/>
    <x v="1"/>
    <x v="6"/>
    <x v="6"/>
    <x v="1"/>
    <n v="0"/>
    <n v="0"/>
  </r>
  <r>
    <x v="0"/>
    <x v="2"/>
    <x v="2"/>
    <x v="6"/>
    <x v="6"/>
    <x v="1"/>
    <n v="0"/>
    <n v="0"/>
  </r>
  <r>
    <x v="0"/>
    <x v="3"/>
    <x v="0"/>
    <x v="0"/>
    <x v="0"/>
    <x v="0"/>
    <n v="4.4736842105263159"/>
    <n v="3.8327144725585831"/>
  </r>
  <r>
    <x v="0"/>
    <x v="3"/>
    <x v="1"/>
    <x v="0"/>
    <x v="0"/>
    <x v="0"/>
    <n v="4.2105263157894735"/>
    <n v="3.6072606800551372"/>
  </r>
  <r>
    <x v="0"/>
    <x v="3"/>
    <x v="2"/>
    <x v="0"/>
    <x v="0"/>
    <x v="0"/>
    <n v="0"/>
    <n v="0"/>
  </r>
  <r>
    <x v="0"/>
    <x v="3"/>
    <x v="0"/>
    <x v="1"/>
    <x v="1"/>
    <x v="0"/>
    <n v="4.4736842105263159"/>
    <n v="3.8327144725585831"/>
  </r>
  <r>
    <x v="0"/>
    <x v="3"/>
    <x v="1"/>
    <x v="1"/>
    <x v="1"/>
    <x v="0"/>
    <n v="4.2763157894736841"/>
    <n v="3.6636241281809987"/>
  </r>
  <r>
    <x v="0"/>
    <x v="3"/>
    <x v="2"/>
    <x v="1"/>
    <x v="1"/>
    <x v="0"/>
    <n v="0"/>
    <n v="0"/>
  </r>
  <r>
    <x v="0"/>
    <x v="3"/>
    <x v="0"/>
    <x v="2"/>
    <x v="2"/>
    <x v="0"/>
    <n v="4.4736842105263159"/>
    <n v="3.8327144725585831"/>
  </r>
  <r>
    <x v="0"/>
    <x v="3"/>
    <x v="1"/>
    <x v="2"/>
    <x v="2"/>
    <x v="0"/>
    <n v="4.2105263157894735"/>
    <n v="3.6072606800551372"/>
  </r>
  <r>
    <x v="0"/>
    <x v="3"/>
    <x v="2"/>
    <x v="2"/>
    <x v="2"/>
    <x v="0"/>
    <n v="0"/>
    <n v="0"/>
  </r>
  <r>
    <x v="0"/>
    <x v="3"/>
    <x v="0"/>
    <x v="3"/>
    <x v="3"/>
    <x v="0"/>
    <n v="4.4736842105263159"/>
    <n v="3.8327144725585831"/>
  </r>
  <r>
    <x v="0"/>
    <x v="3"/>
    <x v="1"/>
    <x v="3"/>
    <x v="3"/>
    <x v="0"/>
    <n v="4.2105263157894735"/>
    <n v="3.6072606800551372"/>
  </r>
  <r>
    <x v="0"/>
    <x v="3"/>
    <x v="2"/>
    <x v="3"/>
    <x v="3"/>
    <x v="0"/>
    <n v="0"/>
    <n v="0"/>
  </r>
  <r>
    <x v="0"/>
    <x v="3"/>
    <x v="0"/>
    <x v="4"/>
    <x v="4"/>
    <x v="0"/>
    <n v="4.4736842105263159"/>
    <n v="3.8327144725585831"/>
  </r>
  <r>
    <x v="0"/>
    <x v="3"/>
    <x v="1"/>
    <x v="4"/>
    <x v="4"/>
    <x v="0"/>
    <n v="4.2105263157894735"/>
    <n v="3.6072606800551372"/>
  </r>
  <r>
    <x v="0"/>
    <x v="3"/>
    <x v="2"/>
    <x v="4"/>
    <x v="4"/>
    <x v="0"/>
    <n v="0"/>
    <n v="0"/>
  </r>
  <r>
    <x v="0"/>
    <x v="3"/>
    <x v="0"/>
    <x v="5"/>
    <x v="5"/>
    <x v="0"/>
    <n v="4.4736842105263159"/>
    <n v="3.8327144725585831"/>
  </r>
  <r>
    <x v="0"/>
    <x v="3"/>
    <x v="1"/>
    <x v="5"/>
    <x v="5"/>
    <x v="0"/>
    <n v="4.2105263157894735"/>
    <n v="3.6072606800551372"/>
  </r>
  <r>
    <x v="0"/>
    <x v="3"/>
    <x v="2"/>
    <x v="5"/>
    <x v="5"/>
    <x v="0"/>
    <n v="0"/>
    <n v="0"/>
  </r>
  <r>
    <x v="0"/>
    <x v="3"/>
    <x v="0"/>
    <x v="6"/>
    <x v="6"/>
    <x v="0"/>
    <n v="4.4736842105263159"/>
    <n v="3.8327144725585831"/>
  </r>
  <r>
    <x v="0"/>
    <x v="3"/>
    <x v="1"/>
    <x v="6"/>
    <x v="6"/>
    <x v="0"/>
    <n v="4.2105263157894735"/>
    <n v="3.6072606800551372"/>
  </r>
  <r>
    <x v="0"/>
    <x v="3"/>
    <x v="2"/>
    <x v="6"/>
    <x v="6"/>
    <x v="0"/>
    <n v="0"/>
    <n v="0"/>
  </r>
  <r>
    <x v="0"/>
    <x v="3"/>
    <x v="0"/>
    <x v="0"/>
    <x v="0"/>
    <x v="1"/>
    <n v="4.4736842105263159"/>
    <n v="3.8327144725585831"/>
  </r>
  <r>
    <x v="0"/>
    <x v="3"/>
    <x v="1"/>
    <x v="0"/>
    <x v="0"/>
    <x v="1"/>
    <n v="4.2105263157894735"/>
    <n v="3.6072606800551372"/>
  </r>
  <r>
    <x v="0"/>
    <x v="3"/>
    <x v="2"/>
    <x v="0"/>
    <x v="0"/>
    <x v="1"/>
    <n v="0"/>
    <n v="0"/>
  </r>
  <r>
    <x v="0"/>
    <x v="3"/>
    <x v="0"/>
    <x v="1"/>
    <x v="1"/>
    <x v="1"/>
    <n v="4.4736842105263159"/>
    <n v="3.8327144725585831"/>
  </r>
  <r>
    <x v="0"/>
    <x v="3"/>
    <x v="1"/>
    <x v="1"/>
    <x v="1"/>
    <x v="1"/>
    <n v="4.2105263157894735"/>
    <n v="3.6072606800551372"/>
  </r>
  <r>
    <x v="0"/>
    <x v="3"/>
    <x v="2"/>
    <x v="1"/>
    <x v="1"/>
    <x v="1"/>
    <n v="0"/>
    <n v="0"/>
  </r>
  <r>
    <x v="0"/>
    <x v="3"/>
    <x v="0"/>
    <x v="2"/>
    <x v="2"/>
    <x v="1"/>
    <n v="4.4736842105263159"/>
    <n v="3.8327144725585831"/>
  </r>
  <r>
    <x v="0"/>
    <x v="3"/>
    <x v="1"/>
    <x v="2"/>
    <x v="2"/>
    <x v="1"/>
    <n v="4.2105263157894735"/>
    <n v="3.6072606800551372"/>
  </r>
  <r>
    <x v="0"/>
    <x v="3"/>
    <x v="2"/>
    <x v="2"/>
    <x v="2"/>
    <x v="1"/>
    <n v="0"/>
    <n v="0"/>
  </r>
  <r>
    <x v="0"/>
    <x v="3"/>
    <x v="0"/>
    <x v="3"/>
    <x v="3"/>
    <x v="1"/>
    <n v="4.4736842105263159"/>
    <n v="3.8327144725585831"/>
  </r>
  <r>
    <x v="0"/>
    <x v="3"/>
    <x v="1"/>
    <x v="3"/>
    <x v="3"/>
    <x v="1"/>
    <n v="4.2105263157894735"/>
    <n v="3.6072606800551372"/>
  </r>
  <r>
    <x v="0"/>
    <x v="3"/>
    <x v="2"/>
    <x v="3"/>
    <x v="3"/>
    <x v="1"/>
    <n v="0"/>
    <n v="0"/>
  </r>
  <r>
    <x v="0"/>
    <x v="3"/>
    <x v="0"/>
    <x v="4"/>
    <x v="4"/>
    <x v="1"/>
    <n v="4.4736842105263159"/>
    <n v="3.8327144725585831"/>
  </r>
  <r>
    <x v="0"/>
    <x v="3"/>
    <x v="1"/>
    <x v="4"/>
    <x v="4"/>
    <x v="1"/>
    <n v="4.2105263157894735"/>
    <n v="3.6072606800551372"/>
  </r>
  <r>
    <x v="0"/>
    <x v="3"/>
    <x v="2"/>
    <x v="4"/>
    <x v="4"/>
    <x v="1"/>
    <n v="0"/>
    <n v="0"/>
  </r>
  <r>
    <x v="0"/>
    <x v="3"/>
    <x v="0"/>
    <x v="5"/>
    <x v="5"/>
    <x v="1"/>
    <n v="4.4736842105263159"/>
    <n v="3.8327144725585831"/>
  </r>
  <r>
    <x v="0"/>
    <x v="3"/>
    <x v="1"/>
    <x v="5"/>
    <x v="5"/>
    <x v="1"/>
    <n v="4.2763157894736841"/>
    <n v="3.6636241281809987"/>
  </r>
  <r>
    <x v="0"/>
    <x v="3"/>
    <x v="2"/>
    <x v="5"/>
    <x v="5"/>
    <x v="1"/>
    <n v="0"/>
    <n v="0"/>
  </r>
  <r>
    <x v="0"/>
    <x v="3"/>
    <x v="0"/>
    <x v="6"/>
    <x v="6"/>
    <x v="1"/>
    <n v="4.4736842105263159"/>
    <n v="3.8327144725585831"/>
  </r>
  <r>
    <x v="0"/>
    <x v="3"/>
    <x v="1"/>
    <x v="6"/>
    <x v="6"/>
    <x v="1"/>
    <n v="4.2105263157894735"/>
    <n v="3.6072606800551372"/>
  </r>
  <r>
    <x v="0"/>
    <x v="3"/>
    <x v="2"/>
    <x v="6"/>
    <x v="6"/>
    <x v="1"/>
    <n v="0"/>
    <n v="0"/>
  </r>
  <r>
    <x v="0"/>
    <x v="4"/>
    <x v="0"/>
    <x v="0"/>
    <x v="0"/>
    <x v="0"/>
    <n v="5.4605263157894743"/>
    <n v="6.0286816291789913"/>
  </r>
  <r>
    <x v="0"/>
    <x v="4"/>
    <x v="1"/>
    <x v="0"/>
    <x v="0"/>
    <x v="0"/>
    <n v="3.3552631578947372"/>
    <n v="3.7043706396160068"/>
  </r>
  <r>
    <x v="0"/>
    <x v="4"/>
    <x v="2"/>
    <x v="0"/>
    <x v="0"/>
    <x v="0"/>
    <n v="1.118421052631579"/>
    <n v="1.2347902132053357"/>
  </r>
  <r>
    <x v="0"/>
    <x v="4"/>
    <x v="0"/>
    <x v="1"/>
    <x v="1"/>
    <x v="0"/>
    <n v="5.4605263157894743"/>
    <n v="6.0286816291789913"/>
  </r>
  <r>
    <x v="0"/>
    <x v="4"/>
    <x v="1"/>
    <x v="1"/>
    <x v="1"/>
    <x v="0"/>
    <n v="3.3552631578947372"/>
    <n v="3.7043706396160068"/>
  </r>
  <r>
    <x v="0"/>
    <x v="4"/>
    <x v="2"/>
    <x v="1"/>
    <x v="1"/>
    <x v="0"/>
    <n v="1.118421052631579"/>
    <n v="1.2347902132053357"/>
  </r>
  <r>
    <x v="0"/>
    <x v="4"/>
    <x v="0"/>
    <x v="2"/>
    <x v="2"/>
    <x v="0"/>
    <n v="4.3421052631578947"/>
    <n v="4.7938914159736559"/>
  </r>
  <r>
    <x v="0"/>
    <x v="4"/>
    <x v="1"/>
    <x v="2"/>
    <x v="2"/>
    <x v="0"/>
    <n v="3.8815789473684212"/>
    <n v="4.2854483870067535"/>
  </r>
  <r>
    <x v="0"/>
    <x v="4"/>
    <x v="2"/>
    <x v="2"/>
    <x v="2"/>
    <x v="0"/>
    <n v="1.118421052631579"/>
    <n v="1.2347902132053357"/>
  </r>
  <r>
    <x v="0"/>
    <x v="4"/>
    <x v="0"/>
    <x v="3"/>
    <x v="3"/>
    <x v="0"/>
    <n v="5.5921052631578947"/>
    <n v="6.1739510660266781"/>
  </r>
  <r>
    <x v="0"/>
    <x v="4"/>
    <x v="1"/>
    <x v="3"/>
    <x v="3"/>
    <x v="0"/>
    <n v="3.486842105263158"/>
    <n v="3.8496400764636935"/>
  </r>
  <r>
    <x v="0"/>
    <x v="4"/>
    <x v="2"/>
    <x v="3"/>
    <x v="3"/>
    <x v="0"/>
    <n v="1.118421052631579"/>
    <n v="1.2347902132053357"/>
  </r>
  <r>
    <x v="0"/>
    <x v="4"/>
    <x v="0"/>
    <x v="4"/>
    <x v="4"/>
    <x v="0"/>
    <n v="4.4736842105263159"/>
    <n v="4.9391608528213427"/>
  </r>
  <r>
    <x v="0"/>
    <x v="4"/>
    <x v="1"/>
    <x v="4"/>
    <x v="4"/>
    <x v="0"/>
    <n v="2.236842105263158"/>
    <n v="2.4695804264106713"/>
  </r>
  <r>
    <x v="0"/>
    <x v="4"/>
    <x v="2"/>
    <x v="4"/>
    <x v="4"/>
    <x v="0"/>
    <n v="1.118421052631579"/>
    <n v="1.2347902132053357"/>
  </r>
  <r>
    <x v="0"/>
    <x v="4"/>
    <x v="0"/>
    <x v="5"/>
    <x v="5"/>
    <x v="0"/>
    <n v="3.3552631578947372"/>
    <n v="3.7043706396160068"/>
  </r>
  <r>
    <x v="0"/>
    <x v="4"/>
    <x v="1"/>
    <x v="5"/>
    <x v="5"/>
    <x v="0"/>
    <n v="3.3552631578947372"/>
    <n v="3.7043706396160068"/>
  </r>
  <r>
    <x v="0"/>
    <x v="4"/>
    <x v="2"/>
    <x v="5"/>
    <x v="5"/>
    <x v="0"/>
    <n v="1.118421052631579"/>
    <n v="1.2347902132053357"/>
  </r>
  <r>
    <x v="0"/>
    <x v="4"/>
    <x v="0"/>
    <x v="6"/>
    <x v="6"/>
    <x v="0"/>
    <n v="4.4078947368421053"/>
    <n v="4.8665261343974997"/>
  </r>
  <r>
    <x v="0"/>
    <x v="4"/>
    <x v="1"/>
    <x v="6"/>
    <x v="6"/>
    <x v="0"/>
    <n v="3.3552631578947372"/>
    <n v="3.7043706396160068"/>
  </r>
  <r>
    <x v="0"/>
    <x v="4"/>
    <x v="2"/>
    <x v="6"/>
    <x v="6"/>
    <x v="0"/>
    <n v="1.118421052631579"/>
    <n v="1.2347902132053357"/>
  </r>
  <r>
    <x v="0"/>
    <x v="4"/>
    <x v="0"/>
    <x v="0"/>
    <x v="0"/>
    <x v="1"/>
    <n v="3.2894736842105265"/>
    <n v="3.6317359211921638"/>
  </r>
  <r>
    <x v="0"/>
    <x v="4"/>
    <x v="1"/>
    <x v="0"/>
    <x v="0"/>
    <x v="1"/>
    <n v="3.3552631578947372"/>
    <n v="3.7043706396160068"/>
  </r>
  <r>
    <x v="0"/>
    <x v="4"/>
    <x v="2"/>
    <x v="0"/>
    <x v="0"/>
    <x v="1"/>
    <n v="1.118421052631579"/>
    <n v="1.2347902132053357"/>
  </r>
  <r>
    <x v="0"/>
    <x v="4"/>
    <x v="0"/>
    <x v="1"/>
    <x v="1"/>
    <x v="1"/>
    <n v="6.5789473684210531"/>
    <n v="7.2634718423843276"/>
  </r>
  <r>
    <x v="0"/>
    <x v="4"/>
    <x v="1"/>
    <x v="1"/>
    <x v="1"/>
    <x v="1"/>
    <n v="3.3552631578947372"/>
    <n v="3.7043706396160068"/>
  </r>
  <r>
    <x v="0"/>
    <x v="4"/>
    <x v="2"/>
    <x v="1"/>
    <x v="1"/>
    <x v="1"/>
    <n v="1.118421052631579"/>
    <n v="1.2347902132053357"/>
  </r>
  <r>
    <x v="0"/>
    <x v="4"/>
    <x v="0"/>
    <x v="2"/>
    <x v="2"/>
    <x v="1"/>
    <n v="5.4605263157894743"/>
    <n v="6.0286816291789913"/>
  </r>
  <r>
    <x v="0"/>
    <x v="4"/>
    <x v="1"/>
    <x v="2"/>
    <x v="2"/>
    <x v="1"/>
    <n v="2.236842105263158"/>
    <n v="2.4695804264106713"/>
  </r>
  <r>
    <x v="0"/>
    <x v="4"/>
    <x v="2"/>
    <x v="2"/>
    <x v="2"/>
    <x v="1"/>
    <n v="1.118421052631579"/>
    <n v="1.2347902132053357"/>
  </r>
  <r>
    <x v="0"/>
    <x v="4"/>
    <x v="0"/>
    <x v="3"/>
    <x v="3"/>
    <x v="1"/>
    <n v="5.3947368421052637"/>
    <n v="5.9560469107551484"/>
  </r>
  <r>
    <x v="0"/>
    <x v="4"/>
    <x v="1"/>
    <x v="3"/>
    <x v="3"/>
    <x v="1"/>
    <n v="3.3552631578947372"/>
    <n v="3.7043706396160068"/>
  </r>
  <r>
    <x v="0"/>
    <x v="4"/>
    <x v="2"/>
    <x v="3"/>
    <x v="3"/>
    <x v="1"/>
    <n v="1.118421052631579"/>
    <n v="1.2347902132053357"/>
  </r>
  <r>
    <x v="0"/>
    <x v="4"/>
    <x v="0"/>
    <x v="4"/>
    <x v="4"/>
    <x v="1"/>
    <n v="4.2763157894736841"/>
    <n v="4.7212566975498129"/>
  </r>
  <r>
    <x v="0"/>
    <x v="4"/>
    <x v="1"/>
    <x v="4"/>
    <x v="4"/>
    <x v="1"/>
    <n v="2.236842105263158"/>
    <n v="2.4695804264106713"/>
  </r>
  <r>
    <x v="0"/>
    <x v="4"/>
    <x v="2"/>
    <x v="4"/>
    <x v="4"/>
    <x v="1"/>
    <n v="1.118421052631579"/>
    <n v="1.2347902132053357"/>
  </r>
  <r>
    <x v="0"/>
    <x v="4"/>
    <x v="0"/>
    <x v="5"/>
    <x v="5"/>
    <x v="1"/>
    <n v="5"/>
    <n v="5.5202386002120889"/>
  </r>
  <r>
    <x v="0"/>
    <x v="4"/>
    <x v="1"/>
    <x v="5"/>
    <x v="5"/>
    <x v="1"/>
    <n v="2.236842105263158"/>
    <n v="2.4695804264106713"/>
  </r>
  <r>
    <x v="0"/>
    <x v="4"/>
    <x v="2"/>
    <x v="5"/>
    <x v="5"/>
    <x v="1"/>
    <n v="1.118421052631579"/>
    <n v="1.2347902132053357"/>
  </r>
  <r>
    <x v="0"/>
    <x v="4"/>
    <x v="0"/>
    <x v="6"/>
    <x v="6"/>
    <x v="1"/>
    <n v="3.2894736842105265"/>
    <n v="3.6317359211921638"/>
  </r>
  <r>
    <x v="0"/>
    <x v="4"/>
    <x v="1"/>
    <x v="6"/>
    <x v="6"/>
    <x v="1"/>
    <n v="2.236842105263158"/>
    <n v="2.4695804264106713"/>
  </r>
  <r>
    <x v="0"/>
    <x v="4"/>
    <x v="2"/>
    <x v="6"/>
    <x v="6"/>
    <x v="1"/>
    <n v="1.118421052631579"/>
    <n v="1.2347902132053357"/>
  </r>
  <r>
    <x v="0"/>
    <x v="5"/>
    <x v="0"/>
    <x v="0"/>
    <x v="0"/>
    <x v="0"/>
    <n v="1.118421052631579"/>
    <n v="0.95817861813964589"/>
  </r>
  <r>
    <x v="0"/>
    <x v="5"/>
    <x v="1"/>
    <x v="0"/>
    <x v="0"/>
    <x v="0"/>
    <n v="0"/>
    <n v="0"/>
  </r>
  <r>
    <x v="0"/>
    <x v="5"/>
    <x v="2"/>
    <x v="0"/>
    <x v="0"/>
    <x v="0"/>
    <n v="0"/>
    <n v="0"/>
  </r>
  <r>
    <x v="0"/>
    <x v="5"/>
    <x v="0"/>
    <x v="1"/>
    <x v="1"/>
    <x v="0"/>
    <n v="1.0526315789473684"/>
    <n v="0.90181517001378431"/>
  </r>
  <r>
    <x v="0"/>
    <x v="5"/>
    <x v="1"/>
    <x v="1"/>
    <x v="1"/>
    <x v="0"/>
    <n v="0"/>
    <n v="0"/>
  </r>
  <r>
    <x v="0"/>
    <x v="5"/>
    <x v="2"/>
    <x v="1"/>
    <x v="1"/>
    <x v="0"/>
    <n v="0"/>
    <n v="0"/>
  </r>
  <r>
    <x v="0"/>
    <x v="5"/>
    <x v="0"/>
    <x v="2"/>
    <x v="2"/>
    <x v="0"/>
    <n v="1.0526315789473684"/>
    <n v="0.90181517001378431"/>
  </r>
  <r>
    <x v="0"/>
    <x v="5"/>
    <x v="1"/>
    <x v="2"/>
    <x v="2"/>
    <x v="0"/>
    <n v="0"/>
    <n v="0"/>
  </r>
  <r>
    <x v="0"/>
    <x v="5"/>
    <x v="2"/>
    <x v="2"/>
    <x v="2"/>
    <x v="0"/>
    <n v="0"/>
    <n v="0"/>
  </r>
  <r>
    <x v="0"/>
    <x v="5"/>
    <x v="0"/>
    <x v="3"/>
    <x v="3"/>
    <x v="0"/>
    <n v="1.0526315789473684"/>
    <n v="0.90181517001378431"/>
  </r>
  <r>
    <x v="0"/>
    <x v="5"/>
    <x v="1"/>
    <x v="3"/>
    <x v="3"/>
    <x v="0"/>
    <n v="0"/>
    <n v="0"/>
  </r>
  <r>
    <x v="0"/>
    <x v="5"/>
    <x v="2"/>
    <x v="3"/>
    <x v="3"/>
    <x v="0"/>
    <n v="0"/>
    <n v="0"/>
  </r>
  <r>
    <x v="0"/>
    <x v="5"/>
    <x v="0"/>
    <x v="4"/>
    <x v="4"/>
    <x v="0"/>
    <n v="1.0526315789473684"/>
    <n v="0.90181517001378431"/>
  </r>
  <r>
    <x v="0"/>
    <x v="5"/>
    <x v="1"/>
    <x v="4"/>
    <x v="4"/>
    <x v="0"/>
    <n v="0"/>
    <n v="0"/>
  </r>
  <r>
    <x v="0"/>
    <x v="5"/>
    <x v="2"/>
    <x v="4"/>
    <x v="4"/>
    <x v="0"/>
    <n v="0"/>
    <n v="0"/>
  </r>
  <r>
    <x v="0"/>
    <x v="5"/>
    <x v="0"/>
    <x v="5"/>
    <x v="5"/>
    <x v="0"/>
    <n v="0"/>
    <n v="0"/>
  </r>
  <r>
    <x v="0"/>
    <x v="5"/>
    <x v="1"/>
    <x v="5"/>
    <x v="5"/>
    <x v="0"/>
    <n v="0"/>
    <n v="0"/>
  </r>
  <r>
    <x v="0"/>
    <x v="5"/>
    <x v="2"/>
    <x v="5"/>
    <x v="5"/>
    <x v="0"/>
    <n v="0"/>
    <n v="0"/>
  </r>
  <r>
    <x v="0"/>
    <x v="5"/>
    <x v="0"/>
    <x v="6"/>
    <x v="6"/>
    <x v="0"/>
    <n v="0"/>
    <n v="0"/>
  </r>
  <r>
    <x v="0"/>
    <x v="5"/>
    <x v="1"/>
    <x v="6"/>
    <x v="6"/>
    <x v="0"/>
    <n v="0"/>
    <n v="0"/>
  </r>
  <r>
    <x v="0"/>
    <x v="5"/>
    <x v="2"/>
    <x v="6"/>
    <x v="6"/>
    <x v="0"/>
    <n v="0"/>
    <n v="0"/>
  </r>
  <r>
    <x v="0"/>
    <x v="5"/>
    <x v="0"/>
    <x v="0"/>
    <x v="0"/>
    <x v="1"/>
    <n v="1.118421052631579"/>
    <n v="0.95817861813964589"/>
  </r>
  <r>
    <x v="0"/>
    <x v="5"/>
    <x v="1"/>
    <x v="0"/>
    <x v="0"/>
    <x v="1"/>
    <n v="0"/>
    <n v="0"/>
  </r>
  <r>
    <x v="0"/>
    <x v="5"/>
    <x v="2"/>
    <x v="0"/>
    <x v="0"/>
    <x v="1"/>
    <n v="0"/>
    <n v="0"/>
  </r>
  <r>
    <x v="0"/>
    <x v="5"/>
    <x v="0"/>
    <x v="1"/>
    <x v="1"/>
    <x v="1"/>
    <n v="1.0526315789473684"/>
    <n v="0.90181517001378431"/>
  </r>
  <r>
    <x v="0"/>
    <x v="5"/>
    <x v="1"/>
    <x v="1"/>
    <x v="1"/>
    <x v="1"/>
    <n v="0"/>
    <n v="0"/>
  </r>
  <r>
    <x v="0"/>
    <x v="5"/>
    <x v="2"/>
    <x v="1"/>
    <x v="1"/>
    <x v="1"/>
    <n v="0"/>
    <n v="0"/>
  </r>
  <r>
    <x v="0"/>
    <x v="5"/>
    <x v="0"/>
    <x v="2"/>
    <x v="2"/>
    <x v="1"/>
    <n v="1.0526315789473684"/>
    <n v="0.90181517001378431"/>
  </r>
  <r>
    <x v="0"/>
    <x v="5"/>
    <x v="1"/>
    <x v="2"/>
    <x v="2"/>
    <x v="1"/>
    <n v="0"/>
    <n v="0"/>
  </r>
  <r>
    <x v="0"/>
    <x v="5"/>
    <x v="2"/>
    <x v="2"/>
    <x v="2"/>
    <x v="1"/>
    <n v="0"/>
    <n v="0"/>
  </r>
  <r>
    <x v="0"/>
    <x v="5"/>
    <x v="0"/>
    <x v="3"/>
    <x v="3"/>
    <x v="1"/>
    <n v="1.0526315789473684"/>
    <n v="0.90181517001378431"/>
  </r>
  <r>
    <x v="0"/>
    <x v="5"/>
    <x v="1"/>
    <x v="3"/>
    <x v="3"/>
    <x v="1"/>
    <n v="0"/>
    <n v="0"/>
  </r>
  <r>
    <x v="0"/>
    <x v="5"/>
    <x v="2"/>
    <x v="3"/>
    <x v="3"/>
    <x v="1"/>
    <n v="0"/>
    <n v="0"/>
  </r>
  <r>
    <x v="0"/>
    <x v="5"/>
    <x v="0"/>
    <x v="4"/>
    <x v="4"/>
    <x v="1"/>
    <n v="1.0526315789473684"/>
    <n v="0.90181517001378431"/>
  </r>
  <r>
    <x v="0"/>
    <x v="5"/>
    <x v="1"/>
    <x v="4"/>
    <x v="4"/>
    <x v="1"/>
    <n v="0"/>
    <n v="0"/>
  </r>
  <r>
    <x v="0"/>
    <x v="5"/>
    <x v="2"/>
    <x v="4"/>
    <x v="4"/>
    <x v="1"/>
    <n v="0"/>
    <n v="0"/>
  </r>
  <r>
    <x v="0"/>
    <x v="5"/>
    <x v="0"/>
    <x v="5"/>
    <x v="5"/>
    <x v="1"/>
    <n v="0"/>
    <n v="0"/>
  </r>
  <r>
    <x v="0"/>
    <x v="5"/>
    <x v="1"/>
    <x v="5"/>
    <x v="5"/>
    <x v="1"/>
    <n v="0"/>
    <n v="0"/>
  </r>
  <r>
    <x v="0"/>
    <x v="5"/>
    <x v="2"/>
    <x v="5"/>
    <x v="5"/>
    <x v="1"/>
    <n v="0"/>
    <n v="0"/>
  </r>
  <r>
    <x v="0"/>
    <x v="5"/>
    <x v="0"/>
    <x v="6"/>
    <x v="6"/>
    <x v="1"/>
    <n v="0"/>
    <n v="0"/>
  </r>
  <r>
    <x v="0"/>
    <x v="5"/>
    <x v="1"/>
    <x v="6"/>
    <x v="6"/>
    <x v="1"/>
    <n v="0"/>
    <n v="0"/>
  </r>
  <r>
    <x v="0"/>
    <x v="5"/>
    <x v="2"/>
    <x v="6"/>
    <x v="6"/>
    <x v="1"/>
    <n v="0"/>
    <n v="0"/>
  </r>
  <r>
    <x v="0"/>
    <x v="6"/>
    <x v="0"/>
    <x v="0"/>
    <x v="0"/>
    <x v="0"/>
    <n v="2.8947368421052633"/>
    <n v="2.4799917175379069"/>
  </r>
  <r>
    <x v="0"/>
    <x v="6"/>
    <x v="1"/>
    <x v="0"/>
    <x v="0"/>
    <x v="0"/>
    <n v="0"/>
    <n v="0"/>
  </r>
  <r>
    <x v="0"/>
    <x v="6"/>
    <x v="2"/>
    <x v="0"/>
    <x v="0"/>
    <x v="0"/>
    <n v="0"/>
    <n v="0"/>
  </r>
  <r>
    <x v="0"/>
    <x v="6"/>
    <x v="0"/>
    <x v="1"/>
    <x v="1"/>
    <x v="0"/>
    <n v="1.9736842105263159"/>
    <n v="1.6909034437758457"/>
  </r>
  <r>
    <x v="0"/>
    <x v="6"/>
    <x v="1"/>
    <x v="1"/>
    <x v="1"/>
    <x v="0"/>
    <n v="0"/>
    <n v="0"/>
  </r>
  <r>
    <x v="0"/>
    <x v="6"/>
    <x v="2"/>
    <x v="1"/>
    <x v="1"/>
    <x v="0"/>
    <n v="0"/>
    <n v="0"/>
  </r>
  <r>
    <x v="0"/>
    <x v="6"/>
    <x v="0"/>
    <x v="2"/>
    <x v="2"/>
    <x v="0"/>
    <n v="2.763157894736842"/>
    <n v="2.3672648212861835"/>
  </r>
  <r>
    <x v="0"/>
    <x v="6"/>
    <x v="1"/>
    <x v="2"/>
    <x v="2"/>
    <x v="0"/>
    <n v="0"/>
    <n v="0"/>
  </r>
  <r>
    <x v="0"/>
    <x v="6"/>
    <x v="2"/>
    <x v="2"/>
    <x v="2"/>
    <x v="0"/>
    <n v="0"/>
    <n v="0"/>
  </r>
  <r>
    <x v="0"/>
    <x v="6"/>
    <x v="0"/>
    <x v="3"/>
    <x v="3"/>
    <x v="0"/>
    <n v="1.8421052631578949"/>
    <n v="1.5781765475241227"/>
  </r>
  <r>
    <x v="0"/>
    <x v="6"/>
    <x v="1"/>
    <x v="3"/>
    <x v="3"/>
    <x v="0"/>
    <n v="0"/>
    <n v="0"/>
  </r>
  <r>
    <x v="0"/>
    <x v="6"/>
    <x v="2"/>
    <x v="3"/>
    <x v="3"/>
    <x v="0"/>
    <n v="0"/>
    <n v="0"/>
  </r>
  <r>
    <x v="0"/>
    <x v="6"/>
    <x v="0"/>
    <x v="4"/>
    <x v="4"/>
    <x v="0"/>
    <n v="2.763157894736842"/>
    <n v="2.3672648212861835"/>
  </r>
  <r>
    <x v="0"/>
    <x v="6"/>
    <x v="1"/>
    <x v="4"/>
    <x v="4"/>
    <x v="0"/>
    <n v="0"/>
    <n v="0"/>
  </r>
  <r>
    <x v="0"/>
    <x v="6"/>
    <x v="2"/>
    <x v="4"/>
    <x v="4"/>
    <x v="0"/>
    <n v="0"/>
    <n v="0"/>
  </r>
  <r>
    <x v="0"/>
    <x v="6"/>
    <x v="0"/>
    <x v="5"/>
    <x v="5"/>
    <x v="0"/>
    <n v="0.98684210526315796"/>
    <n v="0.84545172188792284"/>
  </r>
  <r>
    <x v="0"/>
    <x v="6"/>
    <x v="1"/>
    <x v="5"/>
    <x v="5"/>
    <x v="0"/>
    <n v="0"/>
    <n v="0"/>
  </r>
  <r>
    <x v="0"/>
    <x v="6"/>
    <x v="2"/>
    <x v="5"/>
    <x v="5"/>
    <x v="0"/>
    <n v="0"/>
    <n v="0"/>
  </r>
  <r>
    <x v="0"/>
    <x v="6"/>
    <x v="0"/>
    <x v="6"/>
    <x v="6"/>
    <x v="0"/>
    <n v="0.98684210526315796"/>
    <n v="0.84545172188792284"/>
  </r>
  <r>
    <x v="0"/>
    <x v="6"/>
    <x v="1"/>
    <x v="6"/>
    <x v="6"/>
    <x v="0"/>
    <n v="0"/>
    <n v="0"/>
  </r>
  <r>
    <x v="0"/>
    <x v="6"/>
    <x v="2"/>
    <x v="6"/>
    <x v="6"/>
    <x v="0"/>
    <n v="0"/>
    <n v="0"/>
  </r>
  <r>
    <x v="0"/>
    <x v="6"/>
    <x v="0"/>
    <x v="0"/>
    <x v="0"/>
    <x v="1"/>
    <n v="2.763157894736842"/>
    <n v="2.3672648212861835"/>
  </r>
  <r>
    <x v="0"/>
    <x v="6"/>
    <x v="1"/>
    <x v="0"/>
    <x v="0"/>
    <x v="1"/>
    <n v="0"/>
    <n v="0"/>
  </r>
  <r>
    <x v="0"/>
    <x v="6"/>
    <x v="2"/>
    <x v="0"/>
    <x v="0"/>
    <x v="1"/>
    <n v="0"/>
    <n v="0"/>
  </r>
  <r>
    <x v="0"/>
    <x v="6"/>
    <x v="0"/>
    <x v="1"/>
    <x v="1"/>
    <x v="1"/>
    <n v="1.8421052631578949"/>
    <n v="1.5781765475241227"/>
  </r>
  <r>
    <x v="0"/>
    <x v="6"/>
    <x v="1"/>
    <x v="1"/>
    <x v="1"/>
    <x v="1"/>
    <n v="0"/>
    <n v="0"/>
  </r>
  <r>
    <x v="0"/>
    <x v="6"/>
    <x v="2"/>
    <x v="1"/>
    <x v="1"/>
    <x v="1"/>
    <n v="0"/>
    <n v="0"/>
  </r>
  <r>
    <x v="0"/>
    <x v="6"/>
    <x v="0"/>
    <x v="2"/>
    <x v="2"/>
    <x v="1"/>
    <n v="2.763157894736842"/>
    <n v="2.3672648212861835"/>
  </r>
  <r>
    <x v="0"/>
    <x v="6"/>
    <x v="1"/>
    <x v="2"/>
    <x v="2"/>
    <x v="1"/>
    <n v="0"/>
    <n v="0"/>
  </r>
  <r>
    <x v="0"/>
    <x v="6"/>
    <x v="2"/>
    <x v="2"/>
    <x v="2"/>
    <x v="1"/>
    <n v="0"/>
    <n v="0"/>
  </r>
  <r>
    <x v="0"/>
    <x v="6"/>
    <x v="0"/>
    <x v="3"/>
    <x v="3"/>
    <x v="1"/>
    <n v="1.8421052631578949"/>
    <n v="1.5781765475241227"/>
  </r>
  <r>
    <x v="0"/>
    <x v="6"/>
    <x v="1"/>
    <x v="3"/>
    <x v="3"/>
    <x v="1"/>
    <n v="0"/>
    <n v="0"/>
  </r>
  <r>
    <x v="0"/>
    <x v="6"/>
    <x v="2"/>
    <x v="3"/>
    <x v="3"/>
    <x v="1"/>
    <n v="0"/>
    <n v="0"/>
  </r>
  <r>
    <x v="0"/>
    <x v="6"/>
    <x v="0"/>
    <x v="4"/>
    <x v="4"/>
    <x v="1"/>
    <n v="2.763157894736842"/>
    <n v="2.3672648212861835"/>
  </r>
  <r>
    <x v="0"/>
    <x v="6"/>
    <x v="1"/>
    <x v="4"/>
    <x v="4"/>
    <x v="1"/>
    <n v="0"/>
    <n v="0"/>
  </r>
  <r>
    <x v="0"/>
    <x v="6"/>
    <x v="2"/>
    <x v="4"/>
    <x v="4"/>
    <x v="1"/>
    <n v="0"/>
    <n v="0"/>
  </r>
  <r>
    <x v="0"/>
    <x v="6"/>
    <x v="0"/>
    <x v="5"/>
    <x v="5"/>
    <x v="1"/>
    <n v="0.98684210526315796"/>
    <n v="0.84545172188792284"/>
  </r>
  <r>
    <x v="0"/>
    <x v="6"/>
    <x v="1"/>
    <x v="5"/>
    <x v="5"/>
    <x v="1"/>
    <n v="0"/>
    <n v="0"/>
  </r>
  <r>
    <x v="0"/>
    <x v="6"/>
    <x v="2"/>
    <x v="5"/>
    <x v="5"/>
    <x v="1"/>
    <n v="0"/>
    <n v="0"/>
  </r>
  <r>
    <x v="0"/>
    <x v="6"/>
    <x v="0"/>
    <x v="6"/>
    <x v="6"/>
    <x v="1"/>
    <n v="0.98684210526315796"/>
    <n v="0.84545172188792284"/>
  </r>
  <r>
    <x v="0"/>
    <x v="6"/>
    <x v="1"/>
    <x v="6"/>
    <x v="6"/>
    <x v="1"/>
    <n v="0"/>
    <n v="0"/>
  </r>
  <r>
    <x v="0"/>
    <x v="6"/>
    <x v="2"/>
    <x v="6"/>
    <x v="6"/>
    <x v="1"/>
    <n v="0"/>
    <n v="0"/>
  </r>
  <r>
    <x v="1"/>
    <x v="0"/>
    <x v="0"/>
    <x v="0"/>
    <x v="0"/>
    <x v="0"/>
    <n v="5.3289473684210531"/>
    <n v="5.0799981334037074"/>
  </r>
  <r>
    <x v="1"/>
    <x v="0"/>
    <x v="1"/>
    <x v="0"/>
    <x v="0"/>
    <x v="0"/>
    <n v="3.8157894736842106"/>
    <n v="3.6375295276224078"/>
  </r>
  <r>
    <x v="1"/>
    <x v="0"/>
    <x v="2"/>
    <x v="0"/>
    <x v="0"/>
    <x v="0"/>
    <n v="2.1052631578947367"/>
    <n v="2.0069128428261562"/>
  </r>
  <r>
    <x v="1"/>
    <x v="0"/>
    <x v="0"/>
    <x v="1"/>
    <x v="1"/>
    <x v="0"/>
    <n v="5.3289473684210531"/>
    <n v="5.0799981334037074"/>
  </r>
  <r>
    <x v="1"/>
    <x v="0"/>
    <x v="1"/>
    <x v="1"/>
    <x v="1"/>
    <x v="0"/>
    <n v="3.8157894736842106"/>
    <n v="3.6375295276224078"/>
  </r>
  <r>
    <x v="1"/>
    <x v="0"/>
    <x v="2"/>
    <x v="1"/>
    <x v="1"/>
    <x v="0"/>
    <n v="2.1052631578947367"/>
    <n v="2.0069128428261562"/>
  </r>
  <r>
    <x v="1"/>
    <x v="0"/>
    <x v="0"/>
    <x v="2"/>
    <x v="2"/>
    <x v="0"/>
    <n v="5.3289473684210531"/>
    <n v="5.0799981334037074"/>
  </r>
  <r>
    <x v="1"/>
    <x v="0"/>
    <x v="1"/>
    <x v="2"/>
    <x v="2"/>
    <x v="0"/>
    <n v="3.8157894736842106"/>
    <n v="3.6375295276224078"/>
  </r>
  <r>
    <x v="1"/>
    <x v="0"/>
    <x v="2"/>
    <x v="2"/>
    <x v="2"/>
    <x v="0"/>
    <n v="2.1052631578947367"/>
    <n v="2.0069128428261562"/>
  </r>
  <r>
    <x v="1"/>
    <x v="0"/>
    <x v="0"/>
    <x v="3"/>
    <x v="3"/>
    <x v="0"/>
    <n v="5.3289473684210531"/>
    <n v="5.0799981334037074"/>
  </r>
  <r>
    <x v="1"/>
    <x v="0"/>
    <x v="1"/>
    <x v="3"/>
    <x v="3"/>
    <x v="0"/>
    <n v="3.8157894736842106"/>
    <n v="3.6375295276224078"/>
  </r>
  <r>
    <x v="1"/>
    <x v="0"/>
    <x v="2"/>
    <x v="3"/>
    <x v="3"/>
    <x v="0"/>
    <n v="2.1052631578947367"/>
    <n v="2.0069128428261562"/>
  </r>
  <r>
    <x v="1"/>
    <x v="0"/>
    <x v="0"/>
    <x v="4"/>
    <x v="4"/>
    <x v="0"/>
    <n v="5.3289473684210531"/>
    <n v="5.0799981334037074"/>
  </r>
  <r>
    <x v="1"/>
    <x v="0"/>
    <x v="1"/>
    <x v="4"/>
    <x v="4"/>
    <x v="0"/>
    <n v="3.8157894736842106"/>
    <n v="3.6375295276224078"/>
  </r>
  <r>
    <x v="1"/>
    <x v="0"/>
    <x v="2"/>
    <x v="4"/>
    <x v="4"/>
    <x v="0"/>
    <n v="2.1052631578947367"/>
    <n v="2.0069128428261562"/>
  </r>
  <r>
    <x v="1"/>
    <x v="0"/>
    <x v="0"/>
    <x v="5"/>
    <x v="5"/>
    <x v="0"/>
    <n v="5.3289473684210531"/>
    <n v="5.0799981334037074"/>
  </r>
  <r>
    <x v="1"/>
    <x v="0"/>
    <x v="1"/>
    <x v="5"/>
    <x v="5"/>
    <x v="0"/>
    <n v="3.8157894736842106"/>
    <n v="3.6375295276224078"/>
  </r>
  <r>
    <x v="1"/>
    <x v="0"/>
    <x v="2"/>
    <x v="5"/>
    <x v="5"/>
    <x v="0"/>
    <n v="2.1052631578947367"/>
    <n v="2.0069128428261562"/>
  </r>
  <r>
    <x v="1"/>
    <x v="0"/>
    <x v="0"/>
    <x v="6"/>
    <x v="6"/>
    <x v="0"/>
    <n v="5.3289473684210531"/>
    <n v="5.0799981334037074"/>
  </r>
  <r>
    <x v="1"/>
    <x v="0"/>
    <x v="1"/>
    <x v="6"/>
    <x v="6"/>
    <x v="0"/>
    <n v="3.8157894736842106"/>
    <n v="3.6375295276224078"/>
  </r>
  <r>
    <x v="1"/>
    <x v="0"/>
    <x v="2"/>
    <x v="6"/>
    <x v="6"/>
    <x v="0"/>
    <n v="2.1052631578947367"/>
    <n v="2.0069128428261562"/>
  </r>
  <r>
    <x v="1"/>
    <x v="0"/>
    <x v="0"/>
    <x v="0"/>
    <x v="0"/>
    <x v="1"/>
    <n v="5.3289473684210531"/>
    <n v="5.0799981334037074"/>
  </r>
  <r>
    <x v="1"/>
    <x v="0"/>
    <x v="1"/>
    <x v="0"/>
    <x v="0"/>
    <x v="1"/>
    <n v="3.8157894736842106"/>
    <n v="3.6375295276224078"/>
  </r>
  <r>
    <x v="1"/>
    <x v="0"/>
    <x v="2"/>
    <x v="0"/>
    <x v="0"/>
    <x v="1"/>
    <n v="2.1052631578947367"/>
    <n v="2.0069128428261562"/>
  </r>
  <r>
    <x v="1"/>
    <x v="0"/>
    <x v="0"/>
    <x v="1"/>
    <x v="1"/>
    <x v="1"/>
    <n v="5.3289473684210531"/>
    <n v="5.0799981334037074"/>
  </r>
  <r>
    <x v="1"/>
    <x v="0"/>
    <x v="1"/>
    <x v="1"/>
    <x v="1"/>
    <x v="1"/>
    <n v="3.8157894736842106"/>
    <n v="3.6375295276224078"/>
  </r>
  <r>
    <x v="1"/>
    <x v="0"/>
    <x v="2"/>
    <x v="1"/>
    <x v="1"/>
    <x v="1"/>
    <n v="2.1052631578947367"/>
    <n v="2.0069128428261562"/>
  </r>
  <r>
    <x v="1"/>
    <x v="0"/>
    <x v="0"/>
    <x v="2"/>
    <x v="2"/>
    <x v="1"/>
    <n v="5.3289473684210531"/>
    <n v="5.0799981334037074"/>
  </r>
  <r>
    <x v="1"/>
    <x v="0"/>
    <x v="1"/>
    <x v="2"/>
    <x v="2"/>
    <x v="1"/>
    <n v="3.8157894736842106"/>
    <n v="3.6375295276224078"/>
  </r>
  <r>
    <x v="1"/>
    <x v="0"/>
    <x v="2"/>
    <x v="2"/>
    <x v="2"/>
    <x v="1"/>
    <n v="2.1052631578947367"/>
    <n v="2.0069128428261562"/>
  </r>
  <r>
    <x v="1"/>
    <x v="0"/>
    <x v="0"/>
    <x v="3"/>
    <x v="3"/>
    <x v="1"/>
    <n v="5.3289473684210531"/>
    <n v="5.0799981334037074"/>
  </r>
  <r>
    <x v="1"/>
    <x v="0"/>
    <x v="1"/>
    <x v="3"/>
    <x v="3"/>
    <x v="1"/>
    <n v="3.8157894736842106"/>
    <n v="3.6375295276224078"/>
  </r>
  <r>
    <x v="1"/>
    <x v="0"/>
    <x v="2"/>
    <x v="3"/>
    <x v="3"/>
    <x v="1"/>
    <n v="2.1052631578947367"/>
    <n v="2.0069128428261562"/>
  </r>
  <r>
    <x v="1"/>
    <x v="0"/>
    <x v="0"/>
    <x v="4"/>
    <x v="4"/>
    <x v="1"/>
    <n v="5.3289473684210531"/>
    <n v="5.0799981334037074"/>
  </r>
  <r>
    <x v="1"/>
    <x v="0"/>
    <x v="1"/>
    <x v="4"/>
    <x v="4"/>
    <x v="1"/>
    <n v="3.8157894736842106"/>
    <n v="3.6375295276224078"/>
  </r>
  <r>
    <x v="1"/>
    <x v="0"/>
    <x v="2"/>
    <x v="4"/>
    <x v="4"/>
    <x v="1"/>
    <n v="2.1052631578947367"/>
    <n v="2.0069128428261562"/>
  </r>
  <r>
    <x v="1"/>
    <x v="0"/>
    <x v="0"/>
    <x v="5"/>
    <x v="5"/>
    <x v="1"/>
    <n v="5.3289473684210531"/>
    <n v="5.0799981334037074"/>
  </r>
  <r>
    <x v="1"/>
    <x v="0"/>
    <x v="1"/>
    <x v="5"/>
    <x v="5"/>
    <x v="1"/>
    <n v="3.8157894736842106"/>
    <n v="3.6375295276224078"/>
  </r>
  <r>
    <x v="1"/>
    <x v="0"/>
    <x v="2"/>
    <x v="5"/>
    <x v="5"/>
    <x v="1"/>
    <n v="1.9736842105263159"/>
    <n v="1.881480790149521"/>
  </r>
  <r>
    <x v="1"/>
    <x v="0"/>
    <x v="0"/>
    <x v="6"/>
    <x v="6"/>
    <x v="1"/>
    <n v="5.3289473684210531"/>
    <n v="5.0799981334037074"/>
  </r>
  <r>
    <x v="1"/>
    <x v="0"/>
    <x v="1"/>
    <x v="6"/>
    <x v="6"/>
    <x v="1"/>
    <n v="3.8157894736842106"/>
    <n v="3.6375295276224078"/>
  </r>
  <r>
    <x v="1"/>
    <x v="0"/>
    <x v="2"/>
    <x v="6"/>
    <x v="6"/>
    <x v="1"/>
    <n v="2.1052631578947367"/>
    <n v="2.0069128428261562"/>
  </r>
  <r>
    <x v="1"/>
    <x v="1"/>
    <x v="0"/>
    <x v="0"/>
    <x v="0"/>
    <x v="0"/>
    <n v="1.25"/>
    <n v="1.19160450042803"/>
  </r>
  <r>
    <x v="1"/>
    <x v="1"/>
    <x v="1"/>
    <x v="0"/>
    <x v="0"/>
    <x v="0"/>
    <n v="0"/>
    <n v="0"/>
  </r>
  <r>
    <x v="1"/>
    <x v="1"/>
    <x v="2"/>
    <x v="0"/>
    <x v="0"/>
    <x v="0"/>
    <n v="0"/>
    <n v="0"/>
  </r>
  <r>
    <x v="1"/>
    <x v="1"/>
    <x v="0"/>
    <x v="1"/>
    <x v="1"/>
    <x v="0"/>
    <n v="1.1842105263157896"/>
    <n v="1.1288884740897125"/>
  </r>
  <r>
    <x v="1"/>
    <x v="1"/>
    <x v="1"/>
    <x v="1"/>
    <x v="1"/>
    <x v="0"/>
    <n v="0"/>
    <n v="0"/>
  </r>
  <r>
    <x v="1"/>
    <x v="1"/>
    <x v="2"/>
    <x v="1"/>
    <x v="1"/>
    <x v="0"/>
    <n v="0"/>
    <n v="0"/>
  </r>
  <r>
    <x v="1"/>
    <x v="1"/>
    <x v="0"/>
    <x v="2"/>
    <x v="2"/>
    <x v="0"/>
    <n v="0"/>
    <n v="0"/>
  </r>
  <r>
    <x v="1"/>
    <x v="1"/>
    <x v="1"/>
    <x v="2"/>
    <x v="2"/>
    <x v="0"/>
    <n v="0"/>
    <n v="0"/>
  </r>
  <r>
    <x v="1"/>
    <x v="1"/>
    <x v="2"/>
    <x v="2"/>
    <x v="2"/>
    <x v="0"/>
    <n v="0"/>
    <n v="0"/>
  </r>
  <r>
    <x v="1"/>
    <x v="1"/>
    <x v="0"/>
    <x v="3"/>
    <x v="3"/>
    <x v="0"/>
    <n v="1.1842105263157896"/>
    <n v="1.1288884740897125"/>
  </r>
  <r>
    <x v="1"/>
    <x v="1"/>
    <x v="1"/>
    <x v="3"/>
    <x v="3"/>
    <x v="0"/>
    <n v="0"/>
    <n v="0"/>
  </r>
  <r>
    <x v="1"/>
    <x v="1"/>
    <x v="2"/>
    <x v="3"/>
    <x v="3"/>
    <x v="0"/>
    <n v="0"/>
    <n v="0"/>
  </r>
  <r>
    <x v="1"/>
    <x v="1"/>
    <x v="0"/>
    <x v="4"/>
    <x v="4"/>
    <x v="0"/>
    <n v="1.1842105263157896"/>
    <n v="1.1288884740897125"/>
  </r>
  <r>
    <x v="1"/>
    <x v="1"/>
    <x v="1"/>
    <x v="4"/>
    <x v="4"/>
    <x v="0"/>
    <n v="0"/>
    <n v="0"/>
  </r>
  <r>
    <x v="1"/>
    <x v="1"/>
    <x v="2"/>
    <x v="4"/>
    <x v="4"/>
    <x v="0"/>
    <n v="0"/>
    <n v="0"/>
  </r>
  <r>
    <x v="1"/>
    <x v="1"/>
    <x v="0"/>
    <x v="5"/>
    <x v="5"/>
    <x v="0"/>
    <n v="0"/>
    <n v="0"/>
  </r>
  <r>
    <x v="1"/>
    <x v="1"/>
    <x v="1"/>
    <x v="5"/>
    <x v="5"/>
    <x v="0"/>
    <n v="0"/>
    <n v="0"/>
  </r>
  <r>
    <x v="1"/>
    <x v="1"/>
    <x v="2"/>
    <x v="5"/>
    <x v="5"/>
    <x v="0"/>
    <n v="0"/>
    <n v="0"/>
  </r>
  <r>
    <x v="1"/>
    <x v="1"/>
    <x v="0"/>
    <x v="6"/>
    <x v="6"/>
    <x v="0"/>
    <n v="0"/>
    <n v="0"/>
  </r>
  <r>
    <x v="1"/>
    <x v="1"/>
    <x v="1"/>
    <x v="6"/>
    <x v="6"/>
    <x v="0"/>
    <n v="0"/>
    <n v="0"/>
  </r>
  <r>
    <x v="1"/>
    <x v="1"/>
    <x v="2"/>
    <x v="6"/>
    <x v="6"/>
    <x v="0"/>
    <n v="0"/>
    <n v="0"/>
  </r>
  <r>
    <x v="1"/>
    <x v="1"/>
    <x v="0"/>
    <x v="0"/>
    <x v="0"/>
    <x v="1"/>
    <n v="1.1842105263157896"/>
    <n v="1.1288884740897125"/>
  </r>
  <r>
    <x v="1"/>
    <x v="1"/>
    <x v="1"/>
    <x v="0"/>
    <x v="0"/>
    <x v="1"/>
    <n v="0"/>
    <n v="0"/>
  </r>
  <r>
    <x v="1"/>
    <x v="1"/>
    <x v="2"/>
    <x v="0"/>
    <x v="0"/>
    <x v="1"/>
    <n v="0"/>
    <n v="0"/>
  </r>
  <r>
    <x v="1"/>
    <x v="1"/>
    <x v="0"/>
    <x v="1"/>
    <x v="1"/>
    <x v="1"/>
    <n v="1.1842105263157896"/>
    <n v="1.1288884740897125"/>
  </r>
  <r>
    <x v="1"/>
    <x v="1"/>
    <x v="1"/>
    <x v="1"/>
    <x v="1"/>
    <x v="1"/>
    <n v="0"/>
    <n v="0"/>
  </r>
  <r>
    <x v="1"/>
    <x v="1"/>
    <x v="2"/>
    <x v="1"/>
    <x v="1"/>
    <x v="1"/>
    <n v="0"/>
    <n v="0"/>
  </r>
  <r>
    <x v="1"/>
    <x v="1"/>
    <x v="0"/>
    <x v="2"/>
    <x v="2"/>
    <x v="1"/>
    <n v="1.1842105263157896"/>
    <n v="1.1288884740897125"/>
  </r>
  <r>
    <x v="1"/>
    <x v="1"/>
    <x v="1"/>
    <x v="2"/>
    <x v="2"/>
    <x v="1"/>
    <n v="0"/>
    <n v="0"/>
  </r>
  <r>
    <x v="1"/>
    <x v="1"/>
    <x v="2"/>
    <x v="2"/>
    <x v="2"/>
    <x v="1"/>
    <n v="0"/>
    <n v="0"/>
  </r>
  <r>
    <x v="1"/>
    <x v="1"/>
    <x v="0"/>
    <x v="3"/>
    <x v="3"/>
    <x v="1"/>
    <n v="0"/>
    <n v="0"/>
  </r>
  <r>
    <x v="1"/>
    <x v="1"/>
    <x v="1"/>
    <x v="3"/>
    <x v="3"/>
    <x v="1"/>
    <n v="0"/>
    <n v="0"/>
  </r>
  <r>
    <x v="1"/>
    <x v="1"/>
    <x v="2"/>
    <x v="3"/>
    <x v="3"/>
    <x v="1"/>
    <n v="0"/>
    <n v="0"/>
  </r>
  <r>
    <x v="1"/>
    <x v="1"/>
    <x v="0"/>
    <x v="4"/>
    <x v="4"/>
    <x v="1"/>
    <n v="0"/>
    <n v="0"/>
  </r>
  <r>
    <x v="1"/>
    <x v="1"/>
    <x v="1"/>
    <x v="4"/>
    <x v="4"/>
    <x v="1"/>
    <n v="0"/>
    <n v="0"/>
  </r>
  <r>
    <x v="1"/>
    <x v="1"/>
    <x v="2"/>
    <x v="4"/>
    <x v="4"/>
    <x v="1"/>
    <n v="0"/>
    <n v="0"/>
  </r>
  <r>
    <x v="1"/>
    <x v="1"/>
    <x v="0"/>
    <x v="5"/>
    <x v="5"/>
    <x v="1"/>
    <n v="1.118421052631579"/>
    <n v="1.0661724477513954"/>
  </r>
  <r>
    <x v="1"/>
    <x v="1"/>
    <x v="1"/>
    <x v="5"/>
    <x v="5"/>
    <x v="1"/>
    <n v="0"/>
    <n v="0"/>
  </r>
  <r>
    <x v="1"/>
    <x v="1"/>
    <x v="2"/>
    <x v="5"/>
    <x v="5"/>
    <x v="1"/>
    <n v="0"/>
    <n v="0"/>
  </r>
  <r>
    <x v="1"/>
    <x v="1"/>
    <x v="0"/>
    <x v="6"/>
    <x v="6"/>
    <x v="1"/>
    <n v="1.118421052631579"/>
    <n v="1.0661724477513954"/>
  </r>
  <r>
    <x v="1"/>
    <x v="1"/>
    <x v="1"/>
    <x v="6"/>
    <x v="6"/>
    <x v="1"/>
    <n v="0"/>
    <n v="0"/>
  </r>
  <r>
    <x v="1"/>
    <x v="1"/>
    <x v="2"/>
    <x v="6"/>
    <x v="6"/>
    <x v="1"/>
    <n v="0"/>
    <n v="0"/>
  </r>
  <r>
    <x v="1"/>
    <x v="2"/>
    <x v="0"/>
    <x v="0"/>
    <x v="0"/>
    <x v="0"/>
    <n v="0.5921052631578948"/>
    <n v="0.56444423704485625"/>
  </r>
  <r>
    <x v="1"/>
    <x v="2"/>
    <x v="1"/>
    <x v="0"/>
    <x v="0"/>
    <x v="0"/>
    <n v="0"/>
    <n v="0"/>
  </r>
  <r>
    <x v="1"/>
    <x v="2"/>
    <x v="2"/>
    <x v="0"/>
    <x v="0"/>
    <x v="0"/>
    <n v="0"/>
    <n v="0"/>
  </r>
  <r>
    <x v="1"/>
    <x v="2"/>
    <x v="0"/>
    <x v="1"/>
    <x v="1"/>
    <x v="0"/>
    <n v="0.5921052631578948"/>
    <n v="0.56444423704485625"/>
  </r>
  <r>
    <x v="1"/>
    <x v="2"/>
    <x v="1"/>
    <x v="1"/>
    <x v="1"/>
    <x v="0"/>
    <n v="0"/>
    <n v="0"/>
  </r>
  <r>
    <x v="1"/>
    <x v="2"/>
    <x v="2"/>
    <x v="1"/>
    <x v="1"/>
    <x v="0"/>
    <n v="0"/>
    <n v="0"/>
  </r>
  <r>
    <x v="1"/>
    <x v="2"/>
    <x v="0"/>
    <x v="2"/>
    <x v="2"/>
    <x v="0"/>
    <n v="0.5921052631578948"/>
    <n v="0.56444423704485625"/>
  </r>
  <r>
    <x v="1"/>
    <x v="2"/>
    <x v="1"/>
    <x v="2"/>
    <x v="2"/>
    <x v="0"/>
    <n v="0"/>
    <n v="0"/>
  </r>
  <r>
    <x v="1"/>
    <x v="2"/>
    <x v="2"/>
    <x v="2"/>
    <x v="2"/>
    <x v="0"/>
    <n v="0"/>
    <n v="0"/>
  </r>
  <r>
    <x v="1"/>
    <x v="2"/>
    <x v="0"/>
    <x v="3"/>
    <x v="3"/>
    <x v="0"/>
    <n v="0.5921052631578948"/>
    <n v="0.56444423704485625"/>
  </r>
  <r>
    <x v="1"/>
    <x v="2"/>
    <x v="1"/>
    <x v="3"/>
    <x v="3"/>
    <x v="0"/>
    <n v="0"/>
    <n v="0"/>
  </r>
  <r>
    <x v="1"/>
    <x v="2"/>
    <x v="2"/>
    <x v="3"/>
    <x v="3"/>
    <x v="0"/>
    <n v="0"/>
    <n v="0"/>
  </r>
  <r>
    <x v="1"/>
    <x v="2"/>
    <x v="0"/>
    <x v="4"/>
    <x v="4"/>
    <x v="0"/>
    <n v="0.5921052631578948"/>
    <n v="0.56444423704485625"/>
  </r>
  <r>
    <x v="1"/>
    <x v="2"/>
    <x v="1"/>
    <x v="4"/>
    <x v="4"/>
    <x v="0"/>
    <n v="0"/>
    <n v="0"/>
  </r>
  <r>
    <x v="1"/>
    <x v="2"/>
    <x v="2"/>
    <x v="4"/>
    <x v="4"/>
    <x v="0"/>
    <n v="0"/>
    <n v="0"/>
  </r>
  <r>
    <x v="1"/>
    <x v="2"/>
    <x v="0"/>
    <x v="5"/>
    <x v="5"/>
    <x v="0"/>
    <n v="0"/>
    <n v="0"/>
  </r>
  <r>
    <x v="1"/>
    <x v="2"/>
    <x v="1"/>
    <x v="5"/>
    <x v="5"/>
    <x v="0"/>
    <n v="0"/>
    <n v="0"/>
  </r>
  <r>
    <x v="1"/>
    <x v="2"/>
    <x v="2"/>
    <x v="5"/>
    <x v="5"/>
    <x v="0"/>
    <n v="0"/>
    <n v="0"/>
  </r>
  <r>
    <x v="1"/>
    <x v="2"/>
    <x v="0"/>
    <x v="6"/>
    <x v="6"/>
    <x v="0"/>
    <n v="0"/>
    <n v="0"/>
  </r>
  <r>
    <x v="1"/>
    <x v="2"/>
    <x v="1"/>
    <x v="6"/>
    <x v="6"/>
    <x v="0"/>
    <n v="0"/>
    <n v="0"/>
  </r>
  <r>
    <x v="1"/>
    <x v="2"/>
    <x v="2"/>
    <x v="6"/>
    <x v="6"/>
    <x v="0"/>
    <n v="0"/>
    <n v="0"/>
  </r>
  <r>
    <x v="1"/>
    <x v="2"/>
    <x v="0"/>
    <x v="0"/>
    <x v="0"/>
    <x v="1"/>
    <n v="0.5921052631578948"/>
    <n v="0.56444423704485625"/>
  </r>
  <r>
    <x v="1"/>
    <x v="2"/>
    <x v="1"/>
    <x v="0"/>
    <x v="0"/>
    <x v="1"/>
    <n v="0"/>
    <n v="0"/>
  </r>
  <r>
    <x v="1"/>
    <x v="2"/>
    <x v="2"/>
    <x v="0"/>
    <x v="0"/>
    <x v="1"/>
    <n v="0"/>
    <n v="0"/>
  </r>
  <r>
    <x v="1"/>
    <x v="2"/>
    <x v="0"/>
    <x v="1"/>
    <x v="1"/>
    <x v="1"/>
    <n v="0.5921052631578948"/>
    <n v="0.56444423704485625"/>
  </r>
  <r>
    <x v="1"/>
    <x v="2"/>
    <x v="1"/>
    <x v="1"/>
    <x v="1"/>
    <x v="1"/>
    <n v="0"/>
    <n v="0"/>
  </r>
  <r>
    <x v="1"/>
    <x v="2"/>
    <x v="2"/>
    <x v="1"/>
    <x v="1"/>
    <x v="1"/>
    <n v="0"/>
    <n v="0"/>
  </r>
  <r>
    <x v="1"/>
    <x v="2"/>
    <x v="0"/>
    <x v="2"/>
    <x v="2"/>
    <x v="1"/>
    <n v="0.5921052631578948"/>
    <n v="0.56444423704485625"/>
  </r>
  <r>
    <x v="1"/>
    <x v="2"/>
    <x v="1"/>
    <x v="2"/>
    <x v="2"/>
    <x v="1"/>
    <n v="0"/>
    <n v="0"/>
  </r>
  <r>
    <x v="1"/>
    <x v="2"/>
    <x v="2"/>
    <x v="2"/>
    <x v="2"/>
    <x v="1"/>
    <n v="0"/>
    <n v="0"/>
  </r>
  <r>
    <x v="1"/>
    <x v="2"/>
    <x v="0"/>
    <x v="3"/>
    <x v="3"/>
    <x v="1"/>
    <n v="0.5921052631578948"/>
    <n v="0.56444423704485625"/>
  </r>
  <r>
    <x v="1"/>
    <x v="2"/>
    <x v="1"/>
    <x v="3"/>
    <x v="3"/>
    <x v="1"/>
    <n v="0"/>
    <n v="0"/>
  </r>
  <r>
    <x v="1"/>
    <x v="2"/>
    <x v="2"/>
    <x v="3"/>
    <x v="3"/>
    <x v="1"/>
    <n v="0"/>
    <n v="0"/>
  </r>
  <r>
    <x v="1"/>
    <x v="2"/>
    <x v="0"/>
    <x v="4"/>
    <x v="4"/>
    <x v="1"/>
    <n v="0.5921052631578948"/>
    <n v="0.56444423704485625"/>
  </r>
  <r>
    <x v="1"/>
    <x v="2"/>
    <x v="1"/>
    <x v="4"/>
    <x v="4"/>
    <x v="1"/>
    <n v="0"/>
    <n v="0"/>
  </r>
  <r>
    <x v="1"/>
    <x v="2"/>
    <x v="2"/>
    <x v="4"/>
    <x v="4"/>
    <x v="1"/>
    <n v="0"/>
    <n v="0"/>
  </r>
  <r>
    <x v="1"/>
    <x v="2"/>
    <x v="0"/>
    <x v="5"/>
    <x v="5"/>
    <x v="1"/>
    <n v="0"/>
    <n v="0"/>
  </r>
  <r>
    <x v="1"/>
    <x v="2"/>
    <x v="1"/>
    <x v="5"/>
    <x v="5"/>
    <x v="1"/>
    <n v="0"/>
    <n v="0"/>
  </r>
  <r>
    <x v="1"/>
    <x v="2"/>
    <x v="2"/>
    <x v="5"/>
    <x v="5"/>
    <x v="1"/>
    <n v="0"/>
    <n v="0"/>
  </r>
  <r>
    <x v="1"/>
    <x v="2"/>
    <x v="0"/>
    <x v="6"/>
    <x v="6"/>
    <x v="1"/>
    <n v="0"/>
    <n v="0"/>
  </r>
  <r>
    <x v="1"/>
    <x v="2"/>
    <x v="1"/>
    <x v="6"/>
    <x v="6"/>
    <x v="1"/>
    <n v="0"/>
    <n v="0"/>
  </r>
  <r>
    <x v="1"/>
    <x v="2"/>
    <x v="2"/>
    <x v="6"/>
    <x v="6"/>
    <x v="1"/>
    <n v="0"/>
    <n v="0"/>
  </r>
  <r>
    <x v="1"/>
    <x v="3"/>
    <x v="0"/>
    <x v="0"/>
    <x v="0"/>
    <x v="0"/>
    <n v="1.118421052631579"/>
    <n v="1.0661724477513954"/>
  </r>
  <r>
    <x v="1"/>
    <x v="3"/>
    <x v="1"/>
    <x v="0"/>
    <x v="0"/>
    <x v="0"/>
    <n v="0.85526315789473684"/>
    <n v="0.81530834239812577"/>
  </r>
  <r>
    <x v="1"/>
    <x v="3"/>
    <x v="2"/>
    <x v="0"/>
    <x v="0"/>
    <x v="0"/>
    <n v="0"/>
    <n v="0"/>
  </r>
  <r>
    <x v="1"/>
    <x v="3"/>
    <x v="0"/>
    <x v="1"/>
    <x v="1"/>
    <x v="0"/>
    <n v="1.118421052631579"/>
    <n v="1.0661724477513954"/>
  </r>
  <r>
    <x v="1"/>
    <x v="3"/>
    <x v="1"/>
    <x v="1"/>
    <x v="1"/>
    <x v="0"/>
    <n v="0.85526315789473684"/>
    <n v="0.81530834239812577"/>
  </r>
  <r>
    <x v="1"/>
    <x v="3"/>
    <x v="2"/>
    <x v="1"/>
    <x v="1"/>
    <x v="0"/>
    <n v="0"/>
    <n v="0"/>
  </r>
  <r>
    <x v="1"/>
    <x v="3"/>
    <x v="0"/>
    <x v="2"/>
    <x v="2"/>
    <x v="0"/>
    <n v="1.118421052631579"/>
    <n v="1.0661724477513954"/>
  </r>
  <r>
    <x v="1"/>
    <x v="3"/>
    <x v="1"/>
    <x v="2"/>
    <x v="2"/>
    <x v="0"/>
    <n v="1.0526315789473684"/>
    <n v="1.0034564214130781"/>
  </r>
  <r>
    <x v="1"/>
    <x v="3"/>
    <x v="2"/>
    <x v="2"/>
    <x v="2"/>
    <x v="0"/>
    <n v="0"/>
    <n v="0"/>
  </r>
  <r>
    <x v="1"/>
    <x v="3"/>
    <x v="0"/>
    <x v="3"/>
    <x v="3"/>
    <x v="0"/>
    <n v="1.118421052631579"/>
    <n v="1.0661724477513954"/>
  </r>
  <r>
    <x v="1"/>
    <x v="3"/>
    <x v="1"/>
    <x v="3"/>
    <x v="3"/>
    <x v="0"/>
    <n v="0.85526315789473684"/>
    <n v="0.81530834239812577"/>
  </r>
  <r>
    <x v="1"/>
    <x v="3"/>
    <x v="2"/>
    <x v="3"/>
    <x v="3"/>
    <x v="0"/>
    <n v="0"/>
    <n v="0"/>
  </r>
  <r>
    <x v="1"/>
    <x v="3"/>
    <x v="0"/>
    <x v="4"/>
    <x v="4"/>
    <x v="0"/>
    <n v="1.118421052631579"/>
    <n v="1.0661724477513954"/>
  </r>
  <r>
    <x v="1"/>
    <x v="3"/>
    <x v="1"/>
    <x v="4"/>
    <x v="4"/>
    <x v="0"/>
    <n v="0.85526315789473684"/>
    <n v="0.81530834239812577"/>
  </r>
  <r>
    <x v="1"/>
    <x v="3"/>
    <x v="2"/>
    <x v="4"/>
    <x v="4"/>
    <x v="0"/>
    <n v="0"/>
    <n v="0"/>
  </r>
  <r>
    <x v="1"/>
    <x v="3"/>
    <x v="0"/>
    <x v="5"/>
    <x v="5"/>
    <x v="0"/>
    <n v="1.118421052631579"/>
    <n v="1.0661724477513954"/>
  </r>
  <r>
    <x v="1"/>
    <x v="3"/>
    <x v="1"/>
    <x v="5"/>
    <x v="5"/>
    <x v="0"/>
    <n v="0.85526315789473684"/>
    <n v="0.81530834239812577"/>
  </r>
  <r>
    <x v="1"/>
    <x v="3"/>
    <x v="2"/>
    <x v="5"/>
    <x v="5"/>
    <x v="0"/>
    <n v="0"/>
    <n v="0"/>
  </r>
  <r>
    <x v="1"/>
    <x v="3"/>
    <x v="0"/>
    <x v="6"/>
    <x v="6"/>
    <x v="0"/>
    <n v="1.118421052631579"/>
    <n v="1.0661724477513954"/>
  </r>
  <r>
    <x v="1"/>
    <x v="3"/>
    <x v="1"/>
    <x v="6"/>
    <x v="6"/>
    <x v="0"/>
    <n v="0.85526315789473684"/>
    <n v="0.81530834239812577"/>
  </r>
  <r>
    <x v="1"/>
    <x v="3"/>
    <x v="2"/>
    <x v="6"/>
    <x v="6"/>
    <x v="0"/>
    <n v="0"/>
    <n v="0"/>
  </r>
  <r>
    <x v="1"/>
    <x v="3"/>
    <x v="0"/>
    <x v="0"/>
    <x v="0"/>
    <x v="1"/>
    <n v="1.118421052631579"/>
    <n v="1.0661724477513954"/>
  </r>
  <r>
    <x v="1"/>
    <x v="3"/>
    <x v="1"/>
    <x v="0"/>
    <x v="0"/>
    <x v="1"/>
    <n v="0.85526315789473684"/>
    <n v="0.81530834239812577"/>
  </r>
  <r>
    <x v="1"/>
    <x v="3"/>
    <x v="2"/>
    <x v="0"/>
    <x v="0"/>
    <x v="1"/>
    <n v="0"/>
    <n v="0"/>
  </r>
  <r>
    <x v="1"/>
    <x v="3"/>
    <x v="0"/>
    <x v="1"/>
    <x v="1"/>
    <x v="1"/>
    <n v="1.118421052631579"/>
    <n v="1.0661724477513954"/>
  </r>
  <r>
    <x v="1"/>
    <x v="3"/>
    <x v="1"/>
    <x v="1"/>
    <x v="1"/>
    <x v="1"/>
    <n v="0.85526315789473684"/>
    <n v="0.81530834239812577"/>
  </r>
  <r>
    <x v="1"/>
    <x v="3"/>
    <x v="2"/>
    <x v="1"/>
    <x v="1"/>
    <x v="1"/>
    <n v="0"/>
    <n v="0"/>
  </r>
  <r>
    <x v="1"/>
    <x v="3"/>
    <x v="0"/>
    <x v="2"/>
    <x v="2"/>
    <x v="1"/>
    <n v="0.85526315789473684"/>
    <n v="0.81530834239812577"/>
  </r>
  <r>
    <x v="1"/>
    <x v="3"/>
    <x v="1"/>
    <x v="2"/>
    <x v="2"/>
    <x v="1"/>
    <n v="1.0526315789473684"/>
    <n v="1.0034564214130781"/>
  </r>
  <r>
    <x v="1"/>
    <x v="3"/>
    <x v="2"/>
    <x v="2"/>
    <x v="2"/>
    <x v="1"/>
    <n v="0"/>
    <n v="0"/>
  </r>
  <r>
    <x v="1"/>
    <x v="3"/>
    <x v="0"/>
    <x v="3"/>
    <x v="3"/>
    <x v="1"/>
    <n v="1.118421052631579"/>
    <n v="1.0661724477513954"/>
  </r>
  <r>
    <x v="1"/>
    <x v="3"/>
    <x v="1"/>
    <x v="3"/>
    <x v="3"/>
    <x v="1"/>
    <n v="0.85526315789473684"/>
    <n v="0.81530834239812577"/>
  </r>
  <r>
    <x v="1"/>
    <x v="3"/>
    <x v="2"/>
    <x v="3"/>
    <x v="3"/>
    <x v="1"/>
    <n v="0"/>
    <n v="0"/>
  </r>
  <r>
    <x v="1"/>
    <x v="3"/>
    <x v="0"/>
    <x v="4"/>
    <x v="4"/>
    <x v="1"/>
    <n v="1.118421052631579"/>
    <n v="1.0661724477513954"/>
  </r>
  <r>
    <x v="1"/>
    <x v="3"/>
    <x v="1"/>
    <x v="4"/>
    <x v="4"/>
    <x v="1"/>
    <n v="0.85526315789473684"/>
    <n v="0.81530834239812577"/>
  </r>
  <r>
    <x v="1"/>
    <x v="3"/>
    <x v="2"/>
    <x v="4"/>
    <x v="4"/>
    <x v="1"/>
    <n v="0"/>
    <n v="0"/>
  </r>
  <r>
    <x v="1"/>
    <x v="3"/>
    <x v="0"/>
    <x v="5"/>
    <x v="5"/>
    <x v="1"/>
    <n v="1.118421052631579"/>
    <n v="1.0661724477513954"/>
  </r>
  <r>
    <x v="1"/>
    <x v="3"/>
    <x v="1"/>
    <x v="5"/>
    <x v="5"/>
    <x v="1"/>
    <n v="0.85526315789473684"/>
    <n v="0.81530834239812577"/>
  </r>
  <r>
    <x v="1"/>
    <x v="3"/>
    <x v="2"/>
    <x v="5"/>
    <x v="5"/>
    <x v="1"/>
    <n v="0"/>
    <n v="0"/>
  </r>
  <r>
    <x v="1"/>
    <x v="3"/>
    <x v="0"/>
    <x v="6"/>
    <x v="6"/>
    <x v="1"/>
    <n v="1.118421052631579"/>
    <n v="1.0661724477513954"/>
  </r>
  <r>
    <x v="1"/>
    <x v="3"/>
    <x v="1"/>
    <x v="6"/>
    <x v="6"/>
    <x v="1"/>
    <n v="0.85526315789473684"/>
    <n v="0.81530834239812577"/>
  </r>
  <r>
    <x v="1"/>
    <x v="3"/>
    <x v="2"/>
    <x v="6"/>
    <x v="6"/>
    <x v="1"/>
    <n v="0"/>
    <n v="0"/>
  </r>
  <r>
    <x v="1"/>
    <x v="4"/>
    <x v="0"/>
    <x v="0"/>
    <x v="0"/>
    <x v="0"/>
    <n v="1.118421052631579"/>
    <n v="1.2879775970538592"/>
  </r>
  <r>
    <x v="1"/>
    <x v="4"/>
    <x v="1"/>
    <x v="0"/>
    <x v="0"/>
    <x v="0"/>
    <n v="1.118421052631579"/>
    <n v="1.2879775970538592"/>
  </r>
  <r>
    <x v="1"/>
    <x v="4"/>
    <x v="2"/>
    <x v="0"/>
    <x v="0"/>
    <x v="0"/>
    <n v="1.118421052631579"/>
    <n v="1.2879775970538592"/>
  </r>
  <r>
    <x v="1"/>
    <x v="4"/>
    <x v="0"/>
    <x v="1"/>
    <x v="1"/>
    <x v="0"/>
    <n v="1.118421052631579"/>
    <n v="1.2879775970538592"/>
  </r>
  <r>
    <x v="1"/>
    <x v="4"/>
    <x v="1"/>
    <x v="1"/>
    <x v="1"/>
    <x v="0"/>
    <n v="1.118421052631579"/>
    <n v="1.2879775970538592"/>
  </r>
  <r>
    <x v="1"/>
    <x v="4"/>
    <x v="2"/>
    <x v="1"/>
    <x v="1"/>
    <x v="0"/>
    <n v="1.118421052631579"/>
    <n v="1.2879775970538592"/>
  </r>
  <r>
    <x v="1"/>
    <x v="4"/>
    <x v="0"/>
    <x v="2"/>
    <x v="2"/>
    <x v="0"/>
    <n v="1.118421052631579"/>
    <n v="1.2879775970538592"/>
  </r>
  <r>
    <x v="1"/>
    <x v="4"/>
    <x v="1"/>
    <x v="2"/>
    <x v="2"/>
    <x v="0"/>
    <n v="1.118421052631579"/>
    <n v="1.2879775970538592"/>
  </r>
  <r>
    <x v="1"/>
    <x v="4"/>
    <x v="2"/>
    <x v="2"/>
    <x v="2"/>
    <x v="0"/>
    <n v="1.118421052631579"/>
    <n v="1.2879775970538592"/>
  </r>
  <r>
    <x v="1"/>
    <x v="4"/>
    <x v="0"/>
    <x v="3"/>
    <x v="3"/>
    <x v="0"/>
    <n v="1.1842105263157896"/>
    <n v="1.3637409851158511"/>
  </r>
  <r>
    <x v="1"/>
    <x v="4"/>
    <x v="1"/>
    <x v="3"/>
    <x v="3"/>
    <x v="0"/>
    <n v="1.118421052631579"/>
    <n v="1.2879775970538592"/>
  </r>
  <r>
    <x v="1"/>
    <x v="4"/>
    <x v="2"/>
    <x v="3"/>
    <x v="3"/>
    <x v="0"/>
    <n v="1.118421052631579"/>
    <n v="1.2879775970538592"/>
  </r>
  <r>
    <x v="1"/>
    <x v="4"/>
    <x v="0"/>
    <x v="4"/>
    <x v="4"/>
    <x v="0"/>
    <n v="1.1842105263157896"/>
    <n v="1.3637409851158511"/>
  </r>
  <r>
    <x v="1"/>
    <x v="4"/>
    <x v="1"/>
    <x v="4"/>
    <x v="4"/>
    <x v="0"/>
    <n v="1.118421052631579"/>
    <n v="1.2879775970538592"/>
  </r>
  <r>
    <x v="1"/>
    <x v="4"/>
    <x v="2"/>
    <x v="4"/>
    <x v="4"/>
    <x v="0"/>
    <n v="1.118421052631579"/>
    <n v="1.2879775970538592"/>
  </r>
  <r>
    <x v="1"/>
    <x v="4"/>
    <x v="0"/>
    <x v="5"/>
    <x v="5"/>
    <x v="0"/>
    <n v="1.1842105263157896"/>
    <n v="1.3637409851158511"/>
  </r>
  <r>
    <x v="1"/>
    <x v="4"/>
    <x v="1"/>
    <x v="5"/>
    <x v="5"/>
    <x v="0"/>
    <n v="1.118421052631579"/>
    <n v="1.2879775970538592"/>
  </r>
  <r>
    <x v="1"/>
    <x v="4"/>
    <x v="2"/>
    <x v="5"/>
    <x v="5"/>
    <x v="0"/>
    <n v="1.118421052631579"/>
    <n v="1.2879775970538592"/>
  </r>
  <r>
    <x v="1"/>
    <x v="4"/>
    <x v="0"/>
    <x v="6"/>
    <x v="6"/>
    <x v="0"/>
    <n v="1.1842105263157896"/>
    <n v="1.3637409851158511"/>
  </r>
  <r>
    <x v="1"/>
    <x v="4"/>
    <x v="1"/>
    <x v="6"/>
    <x v="6"/>
    <x v="0"/>
    <n v="1.118421052631579"/>
    <n v="1.2879775970538592"/>
  </r>
  <r>
    <x v="1"/>
    <x v="4"/>
    <x v="2"/>
    <x v="6"/>
    <x v="6"/>
    <x v="0"/>
    <n v="1.118421052631579"/>
    <n v="1.2879775970538592"/>
  </r>
  <r>
    <x v="1"/>
    <x v="4"/>
    <x v="0"/>
    <x v="0"/>
    <x v="0"/>
    <x v="1"/>
    <n v="1.1842105263157896"/>
    <n v="1.3637409851158511"/>
  </r>
  <r>
    <x v="1"/>
    <x v="4"/>
    <x v="1"/>
    <x v="0"/>
    <x v="0"/>
    <x v="1"/>
    <n v="1.1842105263157896"/>
    <n v="1.3637409851158511"/>
  </r>
  <r>
    <x v="1"/>
    <x v="4"/>
    <x v="2"/>
    <x v="0"/>
    <x v="0"/>
    <x v="1"/>
    <n v="1.118421052631579"/>
    <n v="1.2879775970538592"/>
  </r>
  <r>
    <x v="1"/>
    <x v="4"/>
    <x v="0"/>
    <x v="1"/>
    <x v="1"/>
    <x v="1"/>
    <n v="1.118421052631579"/>
    <n v="1.2879775970538592"/>
  </r>
  <r>
    <x v="1"/>
    <x v="4"/>
    <x v="1"/>
    <x v="1"/>
    <x v="1"/>
    <x v="1"/>
    <n v="1.118421052631579"/>
    <n v="1.2879775970538592"/>
  </r>
  <r>
    <x v="1"/>
    <x v="4"/>
    <x v="2"/>
    <x v="1"/>
    <x v="1"/>
    <x v="1"/>
    <n v="1.118421052631579"/>
    <n v="1.2879775970538592"/>
  </r>
  <r>
    <x v="1"/>
    <x v="4"/>
    <x v="0"/>
    <x v="2"/>
    <x v="2"/>
    <x v="1"/>
    <n v="1.1842105263157896"/>
    <n v="1.3637409851158511"/>
  </r>
  <r>
    <x v="1"/>
    <x v="4"/>
    <x v="1"/>
    <x v="2"/>
    <x v="2"/>
    <x v="1"/>
    <n v="1.118421052631579"/>
    <n v="1.2879775970538592"/>
  </r>
  <r>
    <x v="1"/>
    <x v="4"/>
    <x v="2"/>
    <x v="2"/>
    <x v="2"/>
    <x v="1"/>
    <n v="1.118421052631579"/>
    <n v="1.2879775970538592"/>
  </r>
  <r>
    <x v="1"/>
    <x v="4"/>
    <x v="0"/>
    <x v="3"/>
    <x v="3"/>
    <x v="1"/>
    <n v="1.118421052631579"/>
    <n v="1.2879775970538592"/>
  </r>
  <r>
    <x v="1"/>
    <x v="4"/>
    <x v="1"/>
    <x v="3"/>
    <x v="3"/>
    <x v="1"/>
    <n v="1.118421052631579"/>
    <n v="1.2879775970538592"/>
  </r>
  <r>
    <x v="1"/>
    <x v="4"/>
    <x v="2"/>
    <x v="3"/>
    <x v="3"/>
    <x v="1"/>
    <n v="1.118421052631579"/>
    <n v="1.2879775970538592"/>
  </r>
  <r>
    <x v="1"/>
    <x v="4"/>
    <x v="0"/>
    <x v="4"/>
    <x v="4"/>
    <x v="1"/>
    <n v="1.1842105263157896"/>
    <n v="1.3637409851158511"/>
  </r>
  <r>
    <x v="1"/>
    <x v="4"/>
    <x v="1"/>
    <x v="4"/>
    <x v="4"/>
    <x v="1"/>
    <n v="1.118421052631579"/>
    <n v="1.2879775970538592"/>
  </r>
  <r>
    <x v="1"/>
    <x v="4"/>
    <x v="2"/>
    <x v="4"/>
    <x v="4"/>
    <x v="1"/>
    <n v="1.118421052631579"/>
    <n v="1.2879775970538592"/>
  </r>
  <r>
    <x v="1"/>
    <x v="4"/>
    <x v="0"/>
    <x v="5"/>
    <x v="5"/>
    <x v="1"/>
    <n v="0"/>
    <n v="0"/>
  </r>
  <r>
    <x v="1"/>
    <x v="4"/>
    <x v="1"/>
    <x v="5"/>
    <x v="5"/>
    <x v="1"/>
    <n v="1.118421052631579"/>
    <n v="1.2879775970538592"/>
  </r>
  <r>
    <x v="1"/>
    <x v="4"/>
    <x v="2"/>
    <x v="5"/>
    <x v="5"/>
    <x v="1"/>
    <n v="0.98684210526315796"/>
    <n v="1.1364508209298758"/>
  </r>
  <r>
    <x v="1"/>
    <x v="4"/>
    <x v="0"/>
    <x v="6"/>
    <x v="6"/>
    <x v="1"/>
    <n v="0"/>
    <n v="0"/>
  </r>
  <r>
    <x v="1"/>
    <x v="4"/>
    <x v="1"/>
    <x v="6"/>
    <x v="6"/>
    <x v="1"/>
    <n v="1.118421052631579"/>
    <n v="1.2879775970538592"/>
  </r>
  <r>
    <x v="1"/>
    <x v="4"/>
    <x v="2"/>
    <x v="6"/>
    <x v="6"/>
    <x v="1"/>
    <n v="1.118421052631579"/>
    <n v="1.2879775970538592"/>
  </r>
  <r>
    <x v="1"/>
    <x v="5"/>
    <x v="0"/>
    <x v="0"/>
    <x v="0"/>
    <x v="0"/>
    <n v="0.5921052631578948"/>
    <n v="0.56444423704485636"/>
  </r>
  <r>
    <x v="1"/>
    <x v="5"/>
    <x v="1"/>
    <x v="0"/>
    <x v="0"/>
    <x v="0"/>
    <n v="0"/>
    <n v="0"/>
  </r>
  <r>
    <x v="1"/>
    <x v="5"/>
    <x v="2"/>
    <x v="0"/>
    <x v="0"/>
    <x v="0"/>
    <n v="0"/>
    <n v="0"/>
  </r>
  <r>
    <x v="1"/>
    <x v="5"/>
    <x v="0"/>
    <x v="1"/>
    <x v="1"/>
    <x v="0"/>
    <n v="0.5921052631578948"/>
    <n v="0.56444423704485636"/>
  </r>
  <r>
    <x v="1"/>
    <x v="5"/>
    <x v="1"/>
    <x v="1"/>
    <x v="1"/>
    <x v="0"/>
    <n v="0"/>
    <n v="0"/>
  </r>
  <r>
    <x v="1"/>
    <x v="5"/>
    <x v="2"/>
    <x v="1"/>
    <x v="1"/>
    <x v="0"/>
    <n v="0"/>
    <n v="0"/>
  </r>
  <r>
    <x v="1"/>
    <x v="5"/>
    <x v="0"/>
    <x v="2"/>
    <x v="2"/>
    <x v="0"/>
    <n v="0.5921052631578948"/>
    <n v="0.56444423704485636"/>
  </r>
  <r>
    <x v="1"/>
    <x v="5"/>
    <x v="1"/>
    <x v="2"/>
    <x v="2"/>
    <x v="0"/>
    <n v="0"/>
    <n v="0"/>
  </r>
  <r>
    <x v="1"/>
    <x v="5"/>
    <x v="2"/>
    <x v="2"/>
    <x v="2"/>
    <x v="0"/>
    <n v="0"/>
    <n v="0"/>
  </r>
  <r>
    <x v="1"/>
    <x v="5"/>
    <x v="0"/>
    <x v="3"/>
    <x v="3"/>
    <x v="0"/>
    <n v="0.5921052631578948"/>
    <n v="0.56444423704485636"/>
  </r>
  <r>
    <x v="1"/>
    <x v="5"/>
    <x v="1"/>
    <x v="3"/>
    <x v="3"/>
    <x v="0"/>
    <n v="0"/>
    <n v="0"/>
  </r>
  <r>
    <x v="1"/>
    <x v="5"/>
    <x v="2"/>
    <x v="3"/>
    <x v="3"/>
    <x v="0"/>
    <n v="0"/>
    <n v="0"/>
  </r>
  <r>
    <x v="1"/>
    <x v="5"/>
    <x v="0"/>
    <x v="4"/>
    <x v="4"/>
    <x v="0"/>
    <n v="0.5921052631578948"/>
    <n v="0.56444423704485636"/>
  </r>
  <r>
    <x v="1"/>
    <x v="5"/>
    <x v="1"/>
    <x v="4"/>
    <x v="4"/>
    <x v="0"/>
    <n v="0"/>
    <n v="0"/>
  </r>
  <r>
    <x v="1"/>
    <x v="5"/>
    <x v="2"/>
    <x v="4"/>
    <x v="4"/>
    <x v="0"/>
    <n v="0"/>
    <n v="0"/>
  </r>
  <r>
    <x v="1"/>
    <x v="5"/>
    <x v="0"/>
    <x v="5"/>
    <x v="5"/>
    <x v="0"/>
    <n v="0"/>
    <n v="0"/>
  </r>
  <r>
    <x v="1"/>
    <x v="5"/>
    <x v="1"/>
    <x v="5"/>
    <x v="5"/>
    <x v="0"/>
    <n v="0"/>
    <n v="0"/>
  </r>
  <r>
    <x v="1"/>
    <x v="5"/>
    <x v="2"/>
    <x v="5"/>
    <x v="5"/>
    <x v="0"/>
    <n v="0"/>
    <n v="0"/>
  </r>
  <r>
    <x v="1"/>
    <x v="5"/>
    <x v="0"/>
    <x v="6"/>
    <x v="6"/>
    <x v="0"/>
    <n v="0"/>
    <n v="0"/>
  </r>
  <r>
    <x v="1"/>
    <x v="5"/>
    <x v="1"/>
    <x v="6"/>
    <x v="6"/>
    <x v="0"/>
    <n v="0"/>
    <n v="0"/>
  </r>
  <r>
    <x v="1"/>
    <x v="5"/>
    <x v="2"/>
    <x v="6"/>
    <x v="6"/>
    <x v="0"/>
    <n v="0"/>
    <n v="0"/>
  </r>
  <r>
    <x v="1"/>
    <x v="5"/>
    <x v="0"/>
    <x v="0"/>
    <x v="0"/>
    <x v="1"/>
    <n v="0.5921052631578948"/>
    <n v="0.56444423704485636"/>
  </r>
  <r>
    <x v="1"/>
    <x v="5"/>
    <x v="1"/>
    <x v="0"/>
    <x v="0"/>
    <x v="1"/>
    <n v="0"/>
    <n v="0"/>
  </r>
  <r>
    <x v="1"/>
    <x v="5"/>
    <x v="2"/>
    <x v="0"/>
    <x v="0"/>
    <x v="1"/>
    <n v="0"/>
    <n v="0"/>
  </r>
  <r>
    <x v="1"/>
    <x v="5"/>
    <x v="0"/>
    <x v="1"/>
    <x v="1"/>
    <x v="1"/>
    <n v="0.5921052631578948"/>
    <n v="0.56444423704485636"/>
  </r>
  <r>
    <x v="1"/>
    <x v="5"/>
    <x v="1"/>
    <x v="1"/>
    <x v="1"/>
    <x v="1"/>
    <n v="0"/>
    <n v="0"/>
  </r>
  <r>
    <x v="1"/>
    <x v="5"/>
    <x v="2"/>
    <x v="1"/>
    <x v="1"/>
    <x v="1"/>
    <n v="0"/>
    <n v="0"/>
  </r>
  <r>
    <x v="1"/>
    <x v="5"/>
    <x v="0"/>
    <x v="2"/>
    <x v="2"/>
    <x v="1"/>
    <n v="0.5921052631578948"/>
    <n v="0.56444423704485636"/>
  </r>
  <r>
    <x v="1"/>
    <x v="5"/>
    <x v="1"/>
    <x v="2"/>
    <x v="2"/>
    <x v="1"/>
    <n v="0"/>
    <n v="0"/>
  </r>
  <r>
    <x v="1"/>
    <x v="5"/>
    <x v="2"/>
    <x v="2"/>
    <x v="2"/>
    <x v="1"/>
    <n v="0"/>
    <n v="0"/>
  </r>
  <r>
    <x v="1"/>
    <x v="5"/>
    <x v="0"/>
    <x v="3"/>
    <x v="3"/>
    <x v="1"/>
    <n v="0.5921052631578948"/>
    <n v="0.56444423704485636"/>
  </r>
  <r>
    <x v="1"/>
    <x v="5"/>
    <x v="1"/>
    <x v="3"/>
    <x v="3"/>
    <x v="1"/>
    <n v="0"/>
    <n v="0"/>
  </r>
  <r>
    <x v="1"/>
    <x v="5"/>
    <x v="2"/>
    <x v="3"/>
    <x v="3"/>
    <x v="1"/>
    <n v="0"/>
    <n v="0"/>
  </r>
  <r>
    <x v="1"/>
    <x v="5"/>
    <x v="0"/>
    <x v="4"/>
    <x v="4"/>
    <x v="1"/>
    <n v="0.5921052631578948"/>
    <n v="0.56444423704485636"/>
  </r>
  <r>
    <x v="1"/>
    <x v="5"/>
    <x v="1"/>
    <x v="4"/>
    <x v="4"/>
    <x v="1"/>
    <n v="0"/>
    <n v="0"/>
  </r>
  <r>
    <x v="1"/>
    <x v="5"/>
    <x v="2"/>
    <x v="4"/>
    <x v="4"/>
    <x v="1"/>
    <n v="0"/>
    <n v="0"/>
  </r>
  <r>
    <x v="1"/>
    <x v="5"/>
    <x v="0"/>
    <x v="5"/>
    <x v="5"/>
    <x v="1"/>
    <n v="0"/>
    <n v="0"/>
  </r>
  <r>
    <x v="1"/>
    <x v="5"/>
    <x v="1"/>
    <x v="5"/>
    <x v="5"/>
    <x v="1"/>
    <n v="0"/>
    <n v="0"/>
  </r>
  <r>
    <x v="1"/>
    <x v="5"/>
    <x v="2"/>
    <x v="5"/>
    <x v="5"/>
    <x v="1"/>
    <n v="0"/>
    <n v="0"/>
  </r>
  <r>
    <x v="1"/>
    <x v="5"/>
    <x v="0"/>
    <x v="6"/>
    <x v="6"/>
    <x v="1"/>
    <n v="0"/>
    <n v="0"/>
  </r>
  <r>
    <x v="1"/>
    <x v="5"/>
    <x v="1"/>
    <x v="6"/>
    <x v="6"/>
    <x v="1"/>
    <n v="0"/>
    <n v="0"/>
  </r>
  <r>
    <x v="1"/>
    <x v="5"/>
    <x v="2"/>
    <x v="6"/>
    <x v="6"/>
    <x v="1"/>
    <n v="0"/>
    <n v="0"/>
  </r>
  <r>
    <x v="1"/>
    <x v="6"/>
    <x v="0"/>
    <x v="0"/>
    <x v="0"/>
    <x v="0"/>
    <n v="1.118421052631579"/>
    <n v="1.0661724477513952"/>
  </r>
  <r>
    <x v="1"/>
    <x v="6"/>
    <x v="1"/>
    <x v="0"/>
    <x v="0"/>
    <x v="0"/>
    <n v="0"/>
    <n v="0"/>
  </r>
  <r>
    <x v="1"/>
    <x v="6"/>
    <x v="2"/>
    <x v="0"/>
    <x v="0"/>
    <x v="0"/>
    <n v="0"/>
    <n v="0"/>
  </r>
  <r>
    <x v="1"/>
    <x v="6"/>
    <x v="0"/>
    <x v="1"/>
    <x v="1"/>
    <x v="0"/>
    <n v="1.118421052631579"/>
    <n v="1.0661724477513952"/>
  </r>
  <r>
    <x v="1"/>
    <x v="6"/>
    <x v="1"/>
    <x v="1"/>
    <x v="1"/>
    <x v="0"/>
    <n v="0"/>
    <n v="0"/>
  </r>
  <r>
    <x v="1"/>
    <x v="6"/>
    <x v="2"/>
    <x v="1"/>
    <x v="1"/>
    <x v="0"/>
    <n v="0"/>
    <n v="0"/>
  </r>
  <r>
    <x v="1"/>
    <x v="6"/>
    <x v="0"/>
    <x v="2"/>
    <x v="2"/>
    <x v="0"/>
    <n v="1.118421052631579"/>
    <n v="1.0661724477513952"/>
  </r>
  <r>
    <x v="1"/>
    <x v="6"/>
    <x v="1"/>
    <x v="2"/>
    <x v="2"/>
    <x v="0"/>
    <n v="0"/>
    <n v="0"/>
  </r>
  <r>
    <x v="1"/>
    <x v="6"/>
    <x v="2"/>
    <x v="2"/>
    <x v="2"/>
    <x v="0"/>
    <n v="0"/>
    <n v="0"/>
  </r>
  <r>
    <x v="1"/>
    <x v="6"/>
    <x v="0"/>
    <x v="3"/>
    <x v="3"/>
    <x v="0"/>
    <n v="1.118421052631579"/>
    <n v="1.0661724477513952"/>
  </r>
  <r>
    <x v="1"/>
    <x v="6"/>
    <x v="1"/>
    <x v="3"/>
    <x v="3"/>
    <x v="0"/>
    <n v="0"/>
    <n v="0"/>
  </r>
  <r>
    <x v="1"/>
    <x v="6"/>
    <x v="2"/>
    <x v="3"/>
    <x v="3"/>
    <x v="0"/>
    <n v="0"/>
    <n v="0"/>
  </r>
  <r>
    <x v="1"/>
    <x v="6"/>
    <x v="0"/>
    <x v="4"/>
    <x v="4"/>
    <x v="0"/>
    <n v="1.118421052631579"/>
    <n v="1.0661724477513952"/>
  </r>
  <r>
    <x v="1"/>
    <x v="6"/>
    <x v="1"/>
    <x v="4"/>
    <x v="4"/>
    <x v="0"/>
    <n v="0"/>
    <n v="0"/>
  </r>
  <r>
    <x v="1"/>
    <x v="6"/>
    <x v="2"/>
    <x v="4"/>
    <x v="4"/>
    <x v="0"/>
    <n v="0"/>
    <n v="0"/>
  </r>
  <r>
    <x v="1"/>
    <x v="6"/>
    <x v="0"/>
    <x v="5"/>
    <x v="5"/>
    <x v="0"/>
    <n v="1.118421052631579"/>
    <n v="1.0661724477513952"/>
  </r>
  <r>
    <x v="1"/>
    <x v="6"/>
    <x v="1"/>
    <x v="5"/>
    <x v="5"/>
    <x v="0"/>
    <n v="0"/>
    <n v="0"/>
  </r>
  <r>
    <x v="1"/>
    <x v="6"/>
    <x v="2"/>
    <x v="5"/>
    <x v="5"/>
    <x v="0"/>
    <n v="0"/>
    <n v="0"/>
  </r>
  <r>
    <x v="1"/>
    <x v="6"/>
    <x v="0"/>
    <x v="6"/>
    <x v="6"/>
    <x v="0"/>
    <n v="1.118421052631579"/>
    <n v="1.0661724477513952"/>
  </r>
  <r>
    <x v="1"/>
    <x v="6"/>
    <x v="1"/>
    <x v="6"/>
    <x v="6"/>
    <x v="0"/>
    <n v="0"/>
    <n v="0"/>
  </r>
  <r>
    <x v="1"/>
    <x v="6"/>
    <x v="2"/>
    <x v="6"/>
    <x v="6"/>
    <x v="0"/>
    <n v="0"/>
    <n v="0"/>
  </r>
  <r>
    <x v="1"/>
    <x v="6"/>
    <x v="0"/>
    <x v="0"/>
    <x v="0"/>
    <x v="1"/>
    <n v="1.118421052631579"/>
    <n v="1.0661724477513952"/>
  </r>
  <r>
    <x v="1"/>
    <x v="6"/>
    <x v="1"/>
    <x v="0"/>
    <x v="0"/>
    <x v="1"/>
    <n v="0"/>
    <n v="0"/>
  </r>
  <r>
    <x v="1"/>
    <x v="6"/>
    <x v="2"/>
    <x v="0"/>
    <x v="0"/>
    <x v="1"/>
    <n v="0"/>
    <n v="0"/>
  </r>
  <r>
    <x v="1"/>
    <x v="6"/>
    <x v="0"/>
    <x v="1"/>
    <x v="1"/>
    <x v="1"/>
    <n v="1.118421052631579"/>
    <n v="1.0661724477513952"/>
  </r>
  <r>
    <x v="1"/>
    <x v="6"/>
    <x v="1"/>
    <x v="1"/>
    <x v="1"/>
    <x v="1"/>
    <n v="0"/>
    <n v="0"/>
  </r>
  <r>
    <x v="1"/>
    <x v="6"/>
    <x v="2"/>
    <x v="1"/>
    <x v="1"/>
    <x v="1"/>
    <n v="0"/>
    <n v="0"/>
  </r>
  <r>
    <x v="1"/>
    <x v="6"/>
    <x v="0"/>
    <x v="2"/>
    <x v="2"/>
    <x v="1"/>
    <n v="1.118421052631579"/>
    <n v="1.0661724477513952"/>
  </r>
  <r>
    <x v="1"/>
    <x v="6"/>
    <x v="1"/>
    <x v="2"/>
    <x v="2"/>
    <x v="1"/>
    <n v="0"/>
    <n v="0"/>
  </r>
  <r>
    <x v="1"/>
    <x v="6"/>
    <x v="2"/>
    <x v="2"/>
    <x v="2"/>
    <x v="1"/>
    <n v="0"/>
    <n v="0"/>
  </r>
  <r>
    <x v="1"/>
    <x v="6"/>
    <x v="0"/>
    <x v="3"/>
    <x v="3"/>
    <x v="1"/>
    <n v="1.118421052631579"/>
    <n v="1.0661724477513952"/>
  </r>
  <r>
    <x v="1"/>
    <x v="6"/>
    <x v="1"/>
    <x v="3"/>
    <x v="3"/>
    <x v="1"/>
    <n v="0"/>
    <n v="0"/>
  </r>
  <r>
    <x v="1"/>
    <x v="6"/>
    <x v="2"/>
    <x v="3"/>
    <x v="3"/>
    <x v="1"/>
    <n v="0"/>
    <n v="0"/>
  </r>
  <r>
    <x v="1"/>
    <x v="6"/>
    <x v="0"/>
    <x v="4"/>
    <x v="4"/>
    <x v="1"/>
    <n v="1.118421052631579"/>
    <n v="1.0661724477513952"/>
  </r>
  <r>
    <x v="1"/>
    <x v="6"/>
    <x v="1"/>
    <x v="4"/>
    <x v="4"/>
    <x v="1"/>
    <n v="0"/>
    <n v="0"/>
  </r>
  <r>
    <x v="1"/>
    <x v="6"/>
    <x v="2"/>
    <x v="4"/>
    <x v="4"/>
    <x v="1"/>
    <n v="0"/>
    <n v="0"/>
  </r>
  <r>
    <x v="1"/>
    <x v="6"/>
    <x v="0"/>
    <x v="5"/>
    <x v="5"/>
    <x v="1"/>
    <n v="1.118421052631579"/>
    <n v="1.0661724477513952"/>
  </r>
  <r>
    <x v="1"/>
    <x v="6"/>
    <x v="1"/>
    <x v="5"/>
    <x v="5"/>
    <x v="1"/>
    <n v="0"/>
    <n v="0"/>
  </r>
  <r>
    <x v="1"/>
    <x v="6"/>
    <x v="2"/>
    <x v="5"/>
    <x v="5"/>
    <x v="1"/>
    <n v="0"/>
    <n v="0"/>
  </r>
  <r>
    <x v="1"/>
    <x v="6"/>
    <x v="0"/>
    <x v="6"/>
    <x v="6"/>
    <x v="1"/>
    <n v="1.118421052631579"/>
    <n v="1.0661724477513952"/>
  </r>
  <r>
    <x v="1"/>
    <x v="6"/>
    <x v="1"/>
    <x v="6"/>
    <x v="6"/>
    <x v="1"/>
    <n v="0"/>
    <n v="0"/>
  </r>
  <r>
    <x v="1"/>
    <x v="6"/>
    <x v="2"/>
    <x v="6"/>
    <x v="6"/>
    <x v="1"/>
    <n v="0"/>
    <n v="0"/>
  </r>
  <r>
    <x v="2"/>
    <x v="0"/>
    <x v="0"/>
    <x v="0"/>
    <x v="0"/>
    <x v="0"/>
    <n v="12.105263157894738"/>
    <n v="10.928467143726966"/>
  </r>
  <r>
    <x v="2"/>
    <x v="0"/>
    <x v="1"/>
    <x v="0"/>
    <x v="0"/>
    <x v="0"/>
    <n v="8.6842105263157894"/>
    <n v="7.8399872987606498"/>
  </r>
  <r>
    <x v="2"/>
    <x v="0"/>
    <x v="2"/>
    <x v="0"/>
    <x v="0"/>
    <x v="0"/>
    <n v="4.4736842105263159"/>
    <n v="4.0387813357251829"/>
  </r>
  <r>
    <x v="2"/>
    <x v="0"/>
    <x v="0"/>
    <x v="1"/>
    <x v="1"/>
    <x v="0"/>
    <n v="12.105263157894738"/>
    <n v="10.928467143726966"/>
  </r>
  <r>
    <x v="2"/>
    <x v="0"/>
    <x v="1"/>
    <x v="1"/>
    <x v="1"/>
    <x v="0"/>
    <n v="8.6842105263157894"/>
    <n v="7.8399872987606498"/>
  </r>
  <r>
    <x v="2"/>
    <x v="0"/>
    <x v="2"/>
    <x v="1"/>
    <x v="1"/>
    <x v="0"/>
    <n v="4.4736842105263159"/>
    <n v="4.0387813357251829"/>
  </r>
  <r>
    <x v="2"/>
    <x v="0"/>
    <x v="0"/>
    <x v="2"/>
    <x v="2"/>
    <x v="0"/>
    <n v="10.986842105263158"/>
    <n v="9.9187718097956701"/>
  </r>
  <r>
    <x v="2"/>
    <x v="0"/>
    <x v="1"/>
    <x v="2"/>
    <x v="2"/>
    <x v="0"/>
    <n v="7.8289473684210531"/>
    <n v="7.067867337519071"/>
  </r>
  <r>
    <x v="2"/>
    <x v="0"/>
    <x v="2"/>
    <x v="2"/>
    <x v="2"/>
    <x v="0"/>
    <n v="4.4736842105263159"/>
    <n v="4.0387813357251829"/>
  </r>
  <r>
    <x v="2"/>
    <x v="0"/>
    <x v="0"/>
    <x v="3"/>
    <x v="3"/>
    <x v="0"/>
    <n v="12.105263157894738"/>
    <n v="10.928467143726966"/>
  </r>
  <r>
    <x v="2"/>
    <x v="0"/>
    <x v="1"/>
    <x v="3"/>
    <x v="3"/>
    <x v="0"/>
    <n v="8.6842105263157894"/>
    <n v="7.8399872987606498"/>
  </r>
  <r>
    <x v="2"/>
    <x v="0"/>
    <x v="2"/>
    <x v="3"/>
    <x v="3"/>
    <x v="0"/>
    <n v="4.4736842105263159"/>
    <n v="4.0387813357251829"/>
  </r>
  <r>
    <x v="2"/>
    <x v="0"/>
    <x v="0"/>
    <x v="4"/>
    <x v="4"/>
    <x v="0"/>
    <n v="10.986842105263158"/>
    <n v="9.9187718097956701"/>
  </r>
  <r>
    <x v="2"/>
    <x v="0"/>
    <x v="1"/>
    <x v="4"/>
    <x v="4"/>
    <x v="0"/>
    <n v="8.6842105263157894"/>
    <n v="7.8399872987606498"/>
  </r>
  <r>
    <x v="2"/>
    <x v="0"/>
    <x v="2"/>
    <x v="4"/>
    <x v="4"/>
    <x v="0"/>
    <n v="4.4736842105263159"/>
    <n v="4.0387813357251829"/>
  </r>
  <r>
    <x v="2"/>
    <x v="0"/>
    <x v="0"/>
    <x v="5"/>
    <x v="5"/>
    <x v="0"/>
    <n v="10.986842105263158"/>
    <n v="9.9187718097956701"/>
  </r>
  <r>
    <x v="2"/>
    <x v="0"/>
    <x v="1"/>
    <x v="5"/>
    <x v="5"/>
    <x v="0"/>
    <n v="8.6842105263157894"/>
    <n v="7.8399872987606498"/>
  </r>
  <r>
    <x v="2"/>
    <x v="0"/>
    <x v="2"/>
    <x v="5"/>
    <x v="5"/>
    <x v="0"/>
    <n v="4.4736842105263159"/>
    <n v="4.0387813357251829"/>
  </r>
  <r>
    <x v="2"/>
    <x v="0"/>
    <x v="0"/>
    <x v="6"/>
    <x v="6"/>
    <x v="0"/>
    <n v="11.118421052631579"/>
    <n v="10.037559496140528"/>
  </r>
  <r>
    <x v="2"/>
    <x v="0"/>
    <x v="1"/>
    <x v="6"/>
    <x v="6"/>
    <x v="0"/>
    <n v="8.6842105263157894"/>
    <n v="7.8399872987606498"/>
  </r>
  <r>
    <x v="2"/>
    <x v="0"/>
    <x v="2"/>
    <x v="6"/>
    <x v="6"/>
    <x v="0"/>
    <n v="4.4736842105263159"/>
    <n v="4.0387813357251829"/>
  </r>
  <r>
    <x v="2"/>
    <x v="0"/>
    <x v="0"/>
    <x v="0"/>
    <x v="0"/>
    <x v="1"/>
    <n v="12.105263157894738"/>
    <n v="10.928467143726966"/>
  </r>
  <r>
    <x v="2"/>
    <x v="0"/>
    <x v="1"/>
    <x v="0"/>
    <x v="0"/>
    <x v="1"/>
    <n v="8.6842105263157894"/>
    <n v="7.8399872987606498"/>
  </r>
  <r>
    <x v="2"/>
    <x v="0"/>
    <x v="2"/>
    <x v="0"/>
    <x v="0"/>
    <x v="1"/>
    <n v="4.4736842105263159"/>
    <n v="4.0387813357251829"/>
  </r>
  <r>
    <x v="2"/>
    <x v="0"/>
    <x v="0"/>
    <x v="1"/>
    <x v="1"/>
    <x v="1"/>
    <n v="10.986842105263158"/>
    <n v="9.9187718097956701"/>
  </r>
  <r>
    <x v="2"/>
    <x v="0"/>
    <x v="1"/>
    <x v="1"/>
    <x v="1"/>
    <x v="1"/>
    <n v="8.6184210526315788"/>
    <n v="7.7805934555882201"/>
  </r>
  <r>
    <x v="2"/>
    <x v="0"/>
    <x v="2"/>
    <x v="1"/>
    <x v="1"/>
    <x v="1"/>
    <n v="4.4736842105263159"/>
    <n v="4.0387813357251829"/>
  </r>
  <r>
    <x v="2"/>
    <x v="0"/>
    <x v="0"/>
    <x v="2"/>
    <x v="2"/>
    <x v="1"/>
    <n v="10.986842105263158"/>
    <n v="9.9187718097956701"/>
  </r>
  <r>
    <x v="2"/>
    <x v="0"/>
    <x v="1"/>
    <x v="2"/>
    <x v="2"/>
    <x v="1"/>
    <n v="7.8289473684210531"/>
    <n v="7.067867337519071"/>
  </r>
  <r>
    <x v="2"/>
    <x v="0"/>
    <x v="2"/>
    <x v="2"/>
    <x v="2"/>
    <x v="1"/>
    <n v="4.4736842105263159"/>
    <n v="4.0387813357251829"/>
  </r>
  <r>
    <x v="2"/>
    <x v="0"/>
    <x v="0"/>
    <x v="3"/>
    <x v="3"/>
    <x v="1"/>
    <n v="12.105263157894738"/>
    <n v="10.928467143726966"/>
  </r>
  <r>
    <x v="2"/>
    <x v="0"/>
    <x v="1"/>
    <x v="3"/>
    <x v="3"/>
    <x v="1"/>
    <n v="8.6842105263157894"/>
    <n v="7.8399872987606498"/>
  </r>
  <r>
    <x v="2"/>
    <x v="0"/>
    <x v="2"/>
    <x v="3"/>
    <x v="3"/>
    <x v="1"/>
    <n v="4.4736842105263159"/>
    <n v="4.0387813357251829"/>
  </r>
  <r>
    <x v="2"/>
    <x v="0"/>
    <x v="0"/>
    <x v="4"/>
    <x v="4"/>
    <x v="1"/>
    <n v="10.986842105263158"/>
    <n v="9.9187718097956701"/>
  </r>
  <r>
    <x v="2"/>
    <x v="0"/>
    <x v="1"/>
    <x v="4"/>
    <x v="4"/>
    <x v="1"/>
    <n v="8.6842105263157894"/>
    <n v="7.8399872987606498"/>
  </r>
  <r>
    <x v="2"/>
    <x v="0"/>
    <x v="2"/>
    <x v="4"/>
    <x v="4"/>
    <x v="1"/>
    <n v="4.4736842105263159"/>
    <n v="4.0387813357251829"/>
  </r>
  <r>
    <x v="2"/>
    <x v="0"/>
    <x v="0"/>
    <x v="5"/>
    <x v="5"/>
    <x v="1"/>
    <n v="12.105263157894738"/>
    <n v="10.928467143726966"/>
  </r>
  <r>
    <x v="2"/>
    <x v="0"/>
    <x v="1"/>
    <x v="5"/>
    <x v="5"/>
    <x v="1"/>
    <n v="8.6842105263157894"/>
    <n v="7.8399872987606498"/>
  </r>
  <r>
    <x v="2"/>
    <x v="0"/>
    <x v="2"/>
    <x v="5"/>
    <x v="5"/>
    <x v="1"/>
    <n v="4.2105263157894735"/>
    <n v="3.8012059630354664"/>
  </r>
  <r>
    <x v="2"/>
    <x v="0"/>
    <x v="0"/>
    <x v="6"/>
    <x v="6"/>
    <x v="1"/>
    <n v="12.105263157894738"/>
    <n v="10.928467143726966"/>
  </r>
  <r>
    <x v="2"/>
    <x v="0"/>
    <x v="1"/>
    <x v="6"/>
    <x v="6"/>
    <x v="1"/>
    <n v="8.6842105263157894"/>
    <n v="7.8399872987606498"/>
  </r>
  <r>
    <x v="2"/>
    <x v="0"/>
    <x v="2"/>
    <x v="6"/>
    <x v="6"/>
    <x v="1"/>
    <n v="4.4736842105263159"/>
    <n v="4.0387813357251829"/>
  </r>
  <r>
    <x v="2"/>
    <x v="1"/>
    <x v="0"/>
    <x v="0"/>
    <x v="0"/>
    <x v="0"/>
    <n v="1.118421052631579"/>
    <n v="1.0096953339312957"/>
  </r>
  <r>
    <x v="2"/>
    <x v="1"/>
    <x v="1"/>
    <x v="0"/>
    <x v="0"/>
    <x v="0"/>
    <n v="0"/>
    <n v="0"/>
  </r>
  <r>
    <x v="2"/>
    <x v="1"/>
    <x v="2"/>
    <x v="0"/>
    <x v="0"/>
    <x v="0"/>
    <n v="0"/>
    <n v="0"/>
  </r>
  <r>
    <x v="2"/>
    <x v="1"/>
    <x v="0"/>
    <x v="1"/>
    <x v="1"/>
    <x v="0"/>
    <n v="1.118421052631579"/>
    <n v="1.0096953339312957"/>
  </r>
  <r>
    <x v="2"/>
    <x v="1"/>
    <x v="1"/>
    <x v="1"/>
    <x v="1"/>
    <x v="0"/>
    <n v="0"/>
    <n v="0"/>
  </r>
  <r>
    <x v="2"/>
    <x v="1"/>
    <x v="2"/>
    <x v="1"/>
    <x v="1"/>
    <x v="0"/>
    <n v="0"/>
    <n v="0"/>
  </r>
  <r>
    <x v="2"/>
    <x v="1"/>
    <x v="0"/>
    <x v="2"/>
    <x v="2"/>
    <x v="0"/>
    <n v="1.118421052631579"/>
    <n v="1.0096953339312957"/>
  </r>
  <r>
    <x v="2"/>
    <x v="1"/>
    <x v="1"/>
    <x v="2"/>
    <x v="2"/>
    <x v="0"/>
    <n v="0"/>
    <n v="0"/>
  </r>
  <r>
    <x v="2"/>
    <x v="1"/>
    <x v="2"/>
    <x v="2"/>
    <x v="2"/>
    <x v="0"/>
    <n v="0"/>
    <n v="0"/>
  </r>
  <r>
    <x v="2"/>
    <x v="1"/>
    <x v="0"/>
    <x v="3"/>
    <x v="3"/>
    <x v="0"/>
    <n v="1.118421052631579"/>
    <n v="1.0096953339312957"/>
  </r>
  <r>
    <x v="2"/>
    <x v="1"/>
    <x v="1"/>
    <x v="3"/>
    <x v="3"/>
    <x v="0"/>
    <n v="0"/>
    <n v="0"/>
  </r>
  <r>
    <x v="2"/>
    <x v="1"/>
    <x v="2"/>
    <x v="3"/>
    <x v="3"/>
    <x v="0"/>
    <n v="0"/>
    <n v="0"/>
  </r>
  <r>
    <x v="2"/>
    <x v="1"/>
    <x v="0"/>
    <x v="4"/>
    <x v="4"/>
    <x v="0"/>
    <n v="0"/>
    <n v="0"/>
  </r>
  <r>
    <x v="2"/>
    <x v="1"/>
    <x v="1"/>
    <x v="4"/>
    <x v="4"/>
    <x v="0"/>
    <n v="0"/>
    <n v="0"/>
  </r>
  <r>
    <x v="2"/>
    <x v="1"/>
    <x v="2"/>
    <x v="4"/>
    <x v="4"/>
    <x v="0"/>
    <n v="0"/>
    <n v="0"/>
  </r>
  <r>
    <x v="2"/>
    <x v="1"/>
    <x v="0"/>
    <x v="5"/>
    <x v="5"/>
    <x v="0"/>
    <n v="0"/>
    <n v="0"/>
  </r>
  <r>
    <x v="2"/>
    <x v="1"/>
    <x v="1"/>
    <x v="5"/>
    <x v="5"/>
    <x v="0"/>
    <n v="0"/>
    <n v="0"/>
  </r>
  <r>
    <x v="2"/>
    <x v="1"/>
    <x v="2"/>
    <x v="5"/>
    <x v="5"/>
    <x v="0"/>
    <n v="0"/>
    <n v="0"/>
  </r>
  <r>
    <x v="2"/>
    <x v="1"/>
    <x v="0"/>
    <x v="6"/>
    <x v="6"/>
    <x v="0"/>
    <n v="0"/>
    <n v="0"/>
  </r>
  <r>
    <x v="2"/>
    <x v="1"/>
    <x v="1"/>
    <x v="6"/>
    <x v="6"/>
    <x v="0"/>
    <n v="0"/>
    <n v="0"/>
  </r>
  <r>
    <x v="2"/>
    <x v="1"/>
    <x v="2"/>
    <x v="6"/>
    <x v="6"/>
    <x v="0"/>
    <n v="0"/>
    <n v="0"/>
  </r>
  <r>
    <x v="2"/>
    <x v="1"/>
    <x v="0"/>
    <x v="0"/>
    <x v="0"/>
    <x v="1"/>
    <n v="1.118421052631579"/>
    <n v="1.0096953339312957"/>
  </r>
  <r>
    <x v="2"/>
    <x v="1"/>
    <x v="1"/>
    <x v="0"/>
    <x v="0"/>
    <x v="1"/>
    <n v="0"/>
    <n v="0"/>
  </r>
  <r>
    <x v="2"/>
    <x v="1"/>
    <x v="2"/>
    <x v="0"/>
    <x v="0"/>
    <x v="1"/>
    <n v="0"/>
    <n v="0"/>
  </r>
  <r>
    <x v="2"/>
    <x v="1"/>
    <x v="0"/>
    <x v="1"/>
    <x v="1"/>
    <x v="1"/>
    <n v="1.118421052631579"/>
    <n v="1.0096953339312957"/>
  </r>
  <r>
    <x v="2"/>
    <x v="1"/>
    <x v="1"/>
    <x v="1"/>
    <x v="1"/>
    <x v="1"/>
    <n v="0"/>
    <n v="0"/>
  </r>
  <r>
    <x v="2"/>
    <x v="1"/>
    <x v="2"/>
    <x v="1"/>
    <x v="1"/>
    <x v="1"/>
    <n v="0"/>
    <n v="0"/>
  </r>
  <r>
    <x v="2"/>
    <x v="1"/>
    <x v="0"/>
    <x v="2"/>
    <x v="2"/>
    <x v="1"/>
    <n v="1.118421052631579"/>
    <n v="1.0096953339312957"/>
  </r>
  <r>
    <x v="2"/>
    <x v="1"/>
    <x v="1"/>
    <x v="2"/>
    <x v="2"/>
    <x v="1"/>
    <n v="0"/>
    <n v="0"/>
  </r>
  <r>
    <x v="2"/>
    <x v="1"/>
    <x v="2"/>
    <x v="2"/>
    <x v="2"/>
    <x v="1"/>
    <n v="0"/>
    <n v="0"/>
  </r>
  <r>
    <x v="2"/>
    <x v="1"/>
    <x v="0"/>
    <x v="3"/>
    <x v="3"/>
    <x v="1"/>
    <n v="0"/>
    <n v="0"/>
  </r>
  <r>
    <x v="2"/>
    <x v="1"/>
    <x v="1"/>
    <x v="3"/>
    <x v="3"/>
    <x v="1"/>
    <n v="0"/>
    <n v="0"/>
  </r>
  <r>
    <x v="2"/>
    <x v="1"/>
    <x v="2"/>
    <x v="3"/>
    <x v="3"/>
    <x v="1"/>
    <n v="0"/>
    <n v="0"/>
  </r>
  <r>
    <x v="2"/>
    <x v="1"/>
    <x v="0"/>
    <x v="4"/>
    <x v="4"/>
    <x v="1"/>
    <n v="0"/>
    <n v="0"/>
  </r>
  <r>
    <x v="2"/>
    <x v="1"/>
    <x v="1"/>
    <x v="4"/>
    <x v="4"/>
    <x v="1"/>
    <n v="0"/>
    <n v="0"/>
  </r>
  <r>
    <x v="2"/>
    <x v="1"/>
    <x v="2"/>
    <x v="4"/>
    <x v="4"/>
    <x v="1"/>
    <n v="0"/>
    <n v="0"/>
  </r>
  <r>
    <x v="2"/>
    <x v="1"/>
    <x v="0"/>
    <x v="5"/>
    <x v="5"/>
    <x v="1"/>
    <n v="0"/>
    <n v="0"/>
  </r>
  <r>
    <x v="2"/>
    <x v="1"/>
    <x v="1"/>
    <x v="5"/>
    <x v="5"/>
    <x v="1"/>
    <n v="0"/>
    <n v="0"/>
  </r>
  <r>
    <x v="2"/>
    <x v="1"/>
    <x v="2"/>
    <x v="5"/>
    <x v="5"/>
    <x v="1"/>
    <n v="0"/>
    <n v="0"/>
  </r>
  <r>
    <x v="2"/>
    <x v="1"/>
    <x v="0"/>
    <x v="6"/>
    <x v="6"/>
    <x v="1"/>
    <n v="0"/>
    <n v="0"/>
  </r>
  <r>
    <x v="2"/>
    <x v="1"/>
    <x v="1"/>
    <x v="6"/>
    <x v="6"/>
    <x v="1"/>
    <n v="0"/>
    <n v="0"/>
  </r>
  <r>
    <x v="2"/>
    <x v="1"/>
    <x v="2"/>
    <x v="6"/>
    <x v="6"/>
    <x v="1"/>
    <n v="0"/>
    <n v="0"/>
  </r>
  <r>
    <x v="2"/>
    <x v="2"/>
    <x v="0"/>
    <x v="0"/>
    <x v="0"/>
    <x v="0"/>
    <n v="1.118421052631579"/>
    <n v="1.0096953339312957"/>
  </r>
  <r>
    <x v="2"/>
    <x v="2"/>
    <x v="1"/>
    <x v="0"/>
    <x v="0"/>
    <x v="0"/>
    <n v="0"/>
    <n v="0"/>
  </r>
  <r>
    <x v="2"/>
    <x v="2"/>
    <x v="2"/>
    <x v="0"/>
    <x v="0"/>
    <x v="0"/>
    <n v="0"/>
    <n v="0"/>
  </r>
  <r>
    <x v="2"/>
    <x v="2"/>
    <x v="0"/>
    <x v="1"/>
    <x v="1"/>
    <x v="0"/>
    <n v="1.118421052631579"/>
    <n v="1.0096953339312957"/>
  </r>
  <r>
    <x v="2"/>
    <x v="2"/>
    <x v="1"/>
    <x v="1"/>
    <x v="1"/>
    <x v="0"/>
    <n v="0"/>
    <n v="0"/>
  </r>
  <r>
    <x v="2"/>
    <x v="2"/>
    <x v="2"/>
    <x v="1"/>
    <x v="1"/>
    <x v="0"/>
    <n v="0"/>
    <n v="0"/>
  </r>
  <r>
    <x v="2"/>
    <x v="2"/>
    <x v="0"/>
    <x v="2"/>
    <x v="2"/>
    <x v="0"/>
    <n v="1.118421052631579"/>
    <n v="1.0096953339312957"/>
  </r>
  <r>
    <x v="2"/>
    <x v="2"/>
    <x v="1"/>
    <x v="2"/>
    <x v="2"/>
    <x v="0"/>
    <n v="0"/>
    <n v="0"/>
  </r>
  <r>
    <x v="2"/>
    <x v="2"/>
    <x v="2"/>
    <x v="2"/>
    <x v="2"/>
    <x v="0"/>
    <n v="0"/>
    <n v="0"/>
  </r>
  <r>
    <x v="2"/>
    <x v="2"/>
    <x v="0"/>
    <x v="3"/>
    <x v="3"/>
    <x v="0"/>
    <n v="1.118421052631579"/>
    <n v="1.0096953339312957"/>
  </r>
  <r>
    <x v="2"/>
    <x v="2"/>
    <x v="1"/>
    <x v="3"/>
    <x v="3"/>
    <x v="0"/>
    <n v="0"/>
    <n v="0"/>
  </r>
  <r>
    <x v="2"/>
    <x v="2"/>
    <x v="2"/>
    <x v="3"/>
    <x v="3"/>
    <x v="0"/>
    <n v="0"/>
    <n v="0"/>
  </r>
  <r>
    <x v="2"/>
    <x v="2"/>
    <x v="0"/>
    <x v="4"/>
    <x v="4"/>
    <x v="0"/>
    <n v="0.85526315789473684"/>
    <n v="0.772119961241579"/>
  </r>
  <r>
    <x v="2"/>
    <x v="2"/>
    <x v="1"/>
    <x v="4"/>
    <x v="4"/>
    <x v="0"/>
    <n v="0"/>
    <n v="0"/>
  </r>
  <r>
    <x v="2"/>
    <x v="2"/>
    <x v="2"/>
    <x v="4"/>
    <x v="4"/>
    <x v="0"/>
    <n v="0"/>
    <n v="0"/>
  </r>
  <r>
    <x v="2"/>
    <x v="2"/>
    <x v="0"/>
    <x v="5"/>
    <x v="5"/>
    <x v="0"/>
    <n v="0"/>
    <n v="0"/>
  </r>
  <r>
    <x v="2"/>
    <x v="2"/>
    <x v="1"/>
    <x v="5"/>
    <x v="5"/>
    <x v="0"/>
    <n v="0"/>
    <n v="0"/>
  </r>
  <r>
    <x v="2"/>
    <x v="2"/>
    <x v="2"/>
    <x v="5"/>
    <x v="5"/>
    <x v="0"/>
    <n v="0"/>
    <n v="0"/>
  </r>
  <r>
    <x v="2"/>
    <x v="2"/>
    <x v="0"/>
    <x v="6"/>
    <x v="6"/>
    <x v="0"/>
    <n v="0"/>
    <n v="0"/>
  </r>
  <r>
    <x v="2"/>
    <x v="2"/>
    <x v="1"/>
    <x v="6"/>
    <x v="6"/>
    <x v="0"/>
    <n v="0"/>
    <n v="0"/>
  </r>
  <r>
    <x v="2"/>
    <x v="2"/>
    <x v="2"/>
    <x v="6"/>
    <x v="6"/>
    <x v="0"/>
    <n v="0"/>
    <n v="0"/>
  </r>
  <r>
    <x v="2"/>
    <x v="2"/>
    <x v="0"/>
    <x v="0"/>
    <x v="0"/>
    <x v="1"/>
    <n v="1.118421052631579"/>
    <n v="1.0096953339312957"/>
  </r>
  <r>
    <x v="2"/>
    <x v="2"/>
    <x v="1"/>
    <x v="0"/>
    <x v="0"/>
    <x v="1"/>
    <n v="0"/>
    <n v="0"/>
  </r>
  <r>
    <x v="2"/>
    <x v="2"/>
    <x v="2"/>
    <x v="0"/>
    <x v="0"/>
    <x v="1"/>
    <n v="0"/>
    <n v="0"/>
  </r>
  <r>
    <x v="2"/>
    <x v="2"/>
    <x v="0"/>
    <x v="1"/>
    <x v="1"/>
    <x v="1"/>
    <n v="1.118421052631579"/>
    <n v="1.0096953339312957"/>
  </r>
  <r>
    <x v="2"/>
    <x v="2"/>
    <x v="1"/>
    <x v="1"/>
    <x v="1"/>
    <x v="1"/>
    <n v="0"/>
    <n v="0"/>
  </r>
  <r>
    <x v="2"/>
    <x v="2"/>
    <x v="2"/>
    <x v="1"/>
    <x v="1"/>
    <x v="1"/>
    <n v="0"/>
    <n v="0"/>
  </r>
  <r>
    <x v="2"/>
    <x v="2"/>
    <x v="0"/>
    <x v="2"/>
    <x v="2"/>
    <x v="1"/>
    <n v="1.118421052631579"/>
    <n v="1.0096953339312957"/>
  </r>
  <r>
    <x v="2"/>
    <x v="2"/>
    <x v="1"/>
    <x v="2"/>
    <x v="2"/>
    <x v="1"/>
    <n v="0"/>
    <n v="0"/>
  </r>
  <r>
    <x v="2"/>
    <x v="2"/>
    <x v="2"/>
    <x v="2"/>
    <x v="2"/>
    <x v="1"/>
    <n v="0"/>
    <n v="0"/>
  </r>
  <r>
    <x v="2"/>
    <x v="2"/>
    <x v="0"/>
    <x v="3"/>
    <x v="3"/>
    <x v="1"/>
    <n v="1.118421052631579"/>
    <n v="1.0096953339312957"/>
  </r>
  <r>
    <x v="2"/>
    <x v="2"/>
    <x v="1"/>
    <x v="3"/>
    <x v="3"/>
    <x v="1"/>
    <n v="0"/>
    <n v="0"/>
  </r>
  <r>
    <x v="2"/>
    <x v="2"/>
    <x v="2"/>
    <x v="3"/>
    <x v="3"/>
    <x v="1"/>
    <n v="0"/>
    <n v="0"/>
  </r>
  <r>
    <x v="2"/>
    <x v="2"/>
    <x v="0"/>
    <x v="4"/>
    <x v="4"/>
    <x v="1"/>
    <n v="0.85526315789473684"/>
    <n v="0.772119961241579"/>
  </r>
  <r>
    <x v="2"/>
    <x v="2"/>
    <x v="1"/>
    <x v="4"/>
    <x v="4"/>
    <x v="1"/>
    <n v="0"/>
    <n v="0"/>
  </r>
  <r>
    <x v="2"/>
    <x v="2"/>
    <x v="2"/>
    <x v="4"/>
    <x v="4"/>
    <x v="1"/>
    <n v="0"/>
    <n v="0"/>
  </r>
  <r>
    <x v="2"/>
    <x v="2"/>
    <x v="0"/>
    <x v="5"/>
    <x v="5"/>
    <x v="1"/>
    <n v="0"/>
    <n v="0"/>
  </r>
  <r>
    <x v="2"/>
    <x v="2"/>
    <x v="1"/>
    <x v="5"/>
    <x v="5"/>
    <x v="1"/>
    <n v="0"/>
    <n v="0"/>
  </r>
  <r>
    <x v="2"/>
    <x v="2"/>
    <x v="2"/>
    <x v="5"/>
    <x v="5"/>
    <x v="1"/>
    <n v="0"/>
    <n v="0"/>
  </r>
  <r>
    <x v="2"/>
    <x v="2"/>
    <x v="0"/>
    <x v="6"/>
    <x v="6"/>
    <x v="1"/>
    <n v="0"/>
    <n v="0"/>
  </r>
  <r>
    <x v="2"/>
    <x v="2"/>
    <x v="1"/>
    <x v="6"/>
    <x v="6"/>
    <x v="1"/>
    <n v="0"/>
    <n v="0"/>
  </r>
  <r>
    <x v="2"/>
    <x v="2"/>
    <x v="2"/>
    <x v="6"/>
    <x v="6"/>
    <x v="1"/>
    <n v="0"/>
    <n v="0"/>
  </r>
  <r>
    <x v="2"/>
    <x v="3"/>
    <x v="0"/>
    <x v="0"/>
    <x v="0"/>
    <x v="0"/>
    <n v="1.118421052631579"/>
    <n v="1.0096953339312957"/>
  </r>
  <r>
    <x v="2"/>
    <x v="3"/>
    <x v="1"/>
    <x v="0"/>
    <x v="0"/>
    <x v="0"/>
    <n v="0"/>
    <n v="0"/>
  </r>
  <r>
    <x v="2"/>
    <x v="3"/>
    <x v="2"/>
    <x v="0"/>
    <x v="0"/>
    <x v="0"/>
    <n v="0"/>
    <n v="0"/>
  </r>
  <r>
    <x v="2"/>
    <x v="3"/>
    <x v="0"/>
    <x v="1"/>
    <x v="1"/>
    <x v="0"/>
    <n v="1.118421052631579"/>
    <n v="1.0096953339312957"/>
  </r>
  <r>
    <x v="2"/>
    <x v="3"/>
    <x v="1"/>
    <x v="1"/>
    <x v="1"/>
    <x v="0"/>
    <n v="0"/>
    <n v="0"/>
  </r>
  <r>
    <x v="2"/>
    <x v="3"/>
    <x v="2"/>
    <x v="1"/>
    <x v="1"/>
    <x v="0"/>
    <n v="0"/>
    <n v="0"/>
  </r>
  <r>
    <x v="2"/>
    <x v="3"/>
    <x v="0"/>
    <x v="2"/>
    <x v="2"/>
    <x v="0"/>
    <n v="3.3552631578947372"/>
    <n v="3.0290860017938872"/>
  </r>
  <r>
    <x v="2"/>
    <x v="3"/>
    <x v="1"/>
    <x v="2"/>
    <x v="2"/>
    <x v="0"/>
    <n v="0.85526315789473684"/>
    <n v="0.77211996124157911"/>
  </r>
  <r>
    <x v="2"/>
    <x v="3"/>
    <x v="2"/>
    <x v="2"/>
    <x v="2"/>
    <x v="0"/>
    <n v="0"/>
    <n v="0"/>
  </r>
  <r>
    <x v="2"/>
    <x v="3"/>
    <x v="0"/>
    <x v="3"/>
    <x v="3"/>
    <x v="0"/>
    <n v="3.3552631578947372"/>
    <n v="3.0290860017938872"/>
  </r>
  <r>
    <x v="2"/>
    <x v="3"/>
    <x v="1"/>
    <x v="3"/>
    <x v="3"/>
    <x v="0"/>
    <n v="0"/>
    <n v="0"/>
  </r>
  <r>
    <x v="2"/>
    <x v="3"/>
    <x v="2"/>
    <x v="3"/>
    <x v="3"/>
    <x v="0"/>
    <n v="0"/>
    <n v="0"/>
  </r>
  <r>
    <x v="2"/>
    <x v="3"/>
    <x v="0"/>
    <x v="4"/>
    <x v="4"/>
    <x v="0"/>
    <n v="2.236842105263158"/>
    <n v="2.0193906678625915"/>
  </r>
  <r>
    <x v="2"/>
    <x v="3"/>
    <x v="1"/>
    <x v="4"/>
    <x v="4"/>
    <x v="0"/>
    <n v="0"/>
    <n v="0"/>
  </r>
  <r>
    <x v="2"/>
    <x v="3"/>
    <x v="2"/>
    <x v="4"/>
    <x v="4"/>
    <x v="0"/>
    <n v="0"/>
    <n v="0"/>
  </r>
  <r>
    <x v="2"/>
    <x v="3"/>
    <x v="0"/>
    <x v="5"/>
    <x v="5"/>
    <x v="0"/>
    <n v="1.118421052631579"/>
    <n v="1.0096953339312957"/>
  </r>
  <r>
    <x v="2"/>
    <x v="3"/>
    <x v="1"/>
    <x v="5"/>
    <x v="5"/>
    <x v="0"/>
    <n v="0"/>
    <n v="0"/>
  </r>
  <r>
    <x v="2"/>
    <x v="3"/>
    <x v="2"/>
    <x v="5"/>
    <x v="5"/>
    <x v="0"/>
    <n v="0"/>
    <n v="0"/>
  </r>
  <r>
    <x v="2"/>
    <x v="3"/>
    <x v="0"/>
    <x v="6"/>
    <x v="6"/>
    <x v="0"/>
    <n v="1.118421052631579"/>
    <n v="1.0096953339312957"/>
  </r>
  <r>
    <x v="2"/>
    <x v="3"/>
    <x v="1"/>
    <x v="6"/>
    <x v="6"/>
    <x v="0"/>
    <n v="0"/>
    <n v="0"/>
  </r>
  <r>
    <x v="2"/>
    <x v="3"/>
    <x v="2"/>
    <x v="6"/>
    <x v="6"/>
    <x v="0"/>
    <n v="0"/>
    <n v="0"/>
  </r>
  <r>
    <x v="2"/>
    <x v="3"/>
    <x v="0"/>
    <x v="0"/>
    <x v="0"/>
    <x v="1"/>
    <n v="0"/>
    <n v="0"/>
  </r>
  <r>
    <x v="2"/>
    <x v="3"/>
    <x v="1"/>
    <x v="0"/>
    <x v="0"/>
    <x v="1"/>
    <n v="0"/>
    <n v="0"/>
  </r>
  <r>
    <x v="2"/>
    <x v="3"/>
    <x v="2"/>
    <x v="0"/>
    <x v="0"/>
    <x v="1"/>
    <n v="0"/>
    <n v="0"/>
  </r>
  <r>
    <x v="2"/>
    <x v="3"/>
    <x v="0"/>
    <x v="1"/>
    <x v="1"/>
    <x v="1"/>
    <n v="2.236842105263158"/>
    <n v="2.0193906678625915"/>
  </r>
  <r>
    <x v="2"/>
    <x v="3"/>
    <x v="1"/>
    <x v="1"/>
    <x v="1"/>
    <x v="1"/>
    <n v="0"/>
    <n v="0"/>
  </r>
  <r>
    <x v="2"/>
    <x v="3"/>
    <x v="2"/>
    <x v="1"/>
    <x v="1"/>
    <x v="1"/>
    <n v="0"/>
    <n v="0"/>
  </r>
  <r>
    <x v="2"/>
    <x v="3"/>
    <x v="0"/>
    <x v="2"/>
    <x v="2"/>
    <x v="1"/>
    <n v="3.3552631578947372"/>
    <n v="3.0290860017938872"/>
  </r>
  <r>
    <x v="2"/>
    <x v="3"/>
    <x v="1"/>
    <x v="2"/>
    <x v="2"/>
    <x v="1"/>
    <n v="0.85526315789473684"/>
    <n v="0.77211996124157911"/>
  </r>
  <r>
    <x v="2"/>
    <x v="3"/>
    <x v="2"/>
    <x v="2"/>
    <x v="2"/>
    <x v="1"/>
    <n v="0"/>
    <n v="0"/>
  </r>
  <r>
    <x v="2"/>
    <x v="3"/>
    <x v="0"/>
    <x v="3"/>
    <x v="3"/>
    <x v="1"/>
    <n v="3.3552631578947372"/>
    <n v="3.0290860017938872"/>
  </r>
  <r>
    <x v="2"/>
    <x v="3"/>
    <x v="1"/>
    <x v="3"/>
    <x v="3"/>
    <x v="1"/>
    <n v="0"/>
    <n v="0"/>
  </r>
  <r>
    <x v="2"/>
    <x v="3"/>
    <x v="2"/>
    <x v="3"/>
    <x v="3"/>
    <x v="1"/>
    <n v="0"/>
    <n v="0"/>
  </r>
  <r>
    <x v="2"/>
    <x v="3"/>
    <x v="0"/>
    <x v="4"/>
    <x v="4"/>
    <x v="1"/>
    <n v="2.236842105263158"/>
    <n v="2.0193906678625915"/>
  </r>
  <r>
    <x v="2"/>
    <x v="3"/>
    <x v="1"/>
    <x v="4"/>
    <x v="4"/>
    <x v="1"/>
    <n v="0"/>
    <n v="0"/>
  </r>
  <r>
    <x v="2"/>
    <x v="3"/>
    <x v="2"/>
    <x v="4"/>
    <x v="4"/>
    <x v="1"/>
    <n v="0"/>
    <n v="0"/>
  </r>
  <r>
    <x v="2"/>
    <x v="3"/>
    <x v="0"/>
    <x v="5"/>
    <x v="5"/>
    <x v="1"/>
    <n v="0"/>
    <n v="0"/>
  </r>
  <r>
    <x v="2"/>
    <x v="3"/>
    <x v="1"/>
    <x v="5"/>
    <x v="5"/>
    <x v="1"/>
    <n v="0"/>
    <n v="0"/>
  </r>
  <r>
    <x v="2"/>
    <x v="3"/>
    <x v="2"/>
    <x v="5"/>
    <x v="5"/>
    <x v="1"/>
    <n v="0"/>
    <n v="0"/>
  </r>
  <r>
    <x v="2"/>
    <x v="3"/>
    <x v="0"/>
    <x v="6"/>
    <x v="6"/>
    <x v="1"/>
    <n v="0.52631578947368418"/>
    <n v="0.4751507453794333"/>
  </r>
  <r>
    <x v="2"/>
    <x v="3"/>
    <x v="1"/>
    <x v="6"/>
    <x v="6"/>
    <x v="1"/>
    <n v="0"/>
    <n v="0"/>
  </r>
  <r>
    <x v="2"/>
    <x v="3"/>
    <x v="2"/>
    <x v="6"/>
    <x v="6"/>
    <x v="1"/>
    <n v="0"/>
    <n v="0"/>
  </r>
  <r>
    <x v="2"/>
    <x v="4"/>
    <x v="0"/>
    <x v="0"/>
    <x v="0"/>
    <x v="0"/>
    <n v="1.118421052631579"/>
    <n v="1.1617096929515909"/>
  </r>
  <r>
    <x v="2"/>
    <x v="4"/>
    <x v="1"/>
    <x v="0"/>
    <x v="0"/>
    <x v="0"/>
    <n v="2.236842105263158"/>
    <n v="2.3234193859031818"/>
  </r>
  <r>
    <x v="2"/>
    <x v="4"/>
    <x v="2"/>
    <x v="0"/>
    <x v="0"/>
    <x v="0"/>
    <n v="2.4342105263157894"/>
    <n v="2.528426978776992"/>
  </r>
  <r>
    <x v="2"/>
    <x v="4"/>
    <x v="0"/>
    <x v="1"/>
    <x v="1"/>
    <x v="0"/>
    <n v="1.118421052631579"/>
    <n v="1.1617096929515909"/>
  </r>
  <r>
    <x v="2"/>
    <x v="4"/>
    <x v="1"/>
    <x v="1"/>
    <x v="1"/>
    <x v="0"/>
    <n v="2.236842105263158"/>
    <n v="2.3234193859031818"/>
  </r>
  <r>
    <x v="2"/>
    <x v="4"/>
    <x v="2"/>
    <x v="1"/>
    <x v="1"/>
    <x v="0"/>
    <n v="2.4342105263157894"/>
    <n v="2.528426978776992"/>
  </r>
  <r>
    <x v="2"/>
    <x v="4"/>
    <x v="0"/>
    <x v="2"/>
    <x v="2"/>
    <x v="0"/>
    <n v="2.236842105263158"/>
    <n v="2.3234193859031818"/>
  </r>
  <r>
    <x v="2"/>
    <x v="4"/>
    <x v="1"/>
    <x v="2"/>
    <x v="2"/>
    <x v="0"/>
    <n v="2.236842105263158"/>
    <n v="2.3234193859031818"/>
  </r>
  <r>
    <x v="2"/>
    <x v="4"/>
    <x v="2"/>
    <x v="2"/>
    <x v="2"/>
    <x v="0"/>
    <n v="2.4342105263157894"/>
    <n v="2.528426978776992"/>
  </r>
  <r>
    <x v="2"/>
    <x v="4"/>
    <x v="0"/>
    <x v="3"/>
    <x v="3"/>
    <x v="0"/>
    <n v="1.118421052631579"/>
    <n v="1.1617096929515909"/>
  </r>
  <r>
    <x v="2"/>
    <x v="4"/>
    <x v="1"/>
    <x v="3"/>
    <x v="3"/>
    <x v="0"/>
    <n v="1.9736842105263159"/>
    <n v="2.0500759287381012"/>
  </r>
  <r>
    <x v="2"/>
    <x v="4"/>
    <x v="2"/>
    <x v="3"/>
    <x v="3"/>
    <x v="0"/>
    <n v="2.4342105263157894"/>
    <n v="2.528426978776992"/>
  </r>
  <r>
    <x v="2"/>
    <x v="4"/>
    <x v="0"/>
    <x v="4"/>
    <x v="4"/>
    <x v="0"/>
    <n v="4.4736842105263159"/>
    <n v="4.6468387718063635"/>
  </r>
  <r>
    <x v="2"/>
    <x v="4"/>
    <x v="1"/>
    <x v="4"/>
    <x v="4"/>
    <x v="0"/>
    <n v="1.9736842105263159"/>
    <n v="2.0500759287381012"/>
  </r>
  <r>
    <x v="2"/>
    <x v="4"/>
    <x v="2"/>
    <x v="4"/>
    <x v="4"/>
    <x v="0"/>
    <n v="2.4342105263157894"/>
    <n v="2.528426978776992"/>
  </r>
  <r>
    <x v="2"/>
    <x v="4"/>
    <x v="0"/>
    <x v="5"/>
    <x v="5"/>
    <x v="0"/>
    <n v="1.9736842105263159"/>
    <n v="2.0500759287381012"/>
  </r>
  <r>
    <x v="2"/>
    <x v="4"/>
    <x v="1"/>
    <x v="5"/>
    <x v="5"/>
    <x v="0"/>
    <n v="2.236842105263158"/>
    <n v="2.3234193859031818"/>
  </r>
  <r>
    <x v="2"/>
    <x v="4"/>
    <x v="2"/>
    <x v="5"/>
    <x v="5"/>
    <x v="0"/>
    <n v="2.4342105263157894"/>
    <n v="2.528426978776992"/>
  </r>
  <r>
    <x v="2"/>
    <x v="4"/>
    <x v="0"/>
    <x v="6"/>
    <x v="6"/>
    <x v="0"/>
    <n v="2.236842105263158"/>
    <n v="2.3234193859031818"/>
  </r>
  <r>
    <x v="2"/>
    <x v="4"/>
    <x v="1"/>
    <x v="6"/>
    <x v="6"/>
    <x v="0"/>
    <n v="2.236842105263158"/>
    <n v="2.3234193859031818"/>
  </r>
  <r>
    <x v="2"/>
    <x v="4"/>
    <x v="2"/>
    <x v="6"/>
    <x v="6"/>
    <x v="0"/>
    <n v="2.4342105263157894"/>
    <n v="2.528426978776992"/>
  </r>
  <r>
    <x v="2"/>
    <x v="4"/>
    <x v="0"/>
    <x v="0"/>
    <x v="0"/>
    <x v="1"/>
    <n v="0.85526315789473684"/>
    <n v="0.88836623578651064"/>
  </r>
  <r>
    <x v="2"/>
    <x v="4"/>
    <x v="1"/>
    <x v="0"/>
    <x v="0"/>
    <x v="1"/>
    <n v="2.236842105263158"/>
    <n v="2.3234193859031818"/>
  </r>
  <r>
    <x v="2"/>
    <x v="4"/>
    <x v="2"/>
    <x v="0"/>
    <x v="0"/>
    <x v="1"/>
    <n v="2.4342105263157894"/>
    <n v="2.528426978776992"/>
  </r>
  <r>
    <x v="2"/>
    <x v="4"/>
    <x v="0"/>
    <x v="1"/>
    <x v="1"/>
    <x v="1"/>
    <n v="1.118421052631579"/>
    <n v="1.1617096929515909"/>
  </r>
  <r>
    <x v="2"/>
    <x v="4"/>
    <x v="1"/>
    <x v="1"/>
    <x v="1"/>
    <x v="1"/>
    <n v="2.236842105263158"/>
    <n v="2.3234193859031818"/>
  </r>
  <r>
    <x v="2"/>
    <x v="4"/>
    <x v="2"/>
    <x v="1"/>
    <x v="1"/>
    <x v="1"/>
    <n v="2.4342105263157894"/>
    <n v="2.528426978776992"/>
  </r>
  <r>
    <x v="2"/>
    <x v="4"/>
    <x v="0"/>
    <x v="2"/>
    <x v="2"/>
    <x v="1"/>
    <n v="2.236842105263158"/>
    <n v="2.3234193859031818"/>
  </r>
  <r>
    <x v="2"/>
    <x v="4"/>
    <x v="1"/>
    <x v="2"/>
    <x v="2"/>
    <x v="1"/>
    <n v="1.9736842105263159"/>
    <n v="2.0500759287381012"/>
  </r>
  <r>
    <x v="2"/>
    <x v="4"/>
    <x v="2"/>
    <x v="2"/>
    <x v="2"/>
    <x v="1"/>
    <n v="2.4342105263157894"/>
    <n v="2.528426978776992"/>
  </r>
  <r>
    <x v="2"/>
    <x v="4"/>
    <x v="0"/>
    <x v="3"/>
    <x v="3"/>
    <x v="1"/>
    <n v="2.236842105263158"/>
    <n v="2.3234193859031818"/>
  </r>
  <r>
    <x v="2"/>
    <x v="4"/>
    <x v="1"/>
    <x v="3"/>
    <x v="3"/>
    <x v="1"/>
    <n v="1.9736842105263159"/>
    <n v="2.0500759287381012"/>
  </r>
  <r>
    <x v="2"/>
    <x v="4"/>
    <x v="2"/>
    <x v="3"/>
    <x v="3"/>
    <x v="1"/>
    <n v="2.4342105263157894"/>
    <n v="2.528426978776992"/>
  </r>
  <r>
    <x v="2"/>
    <x v="4"/>
    <x v="0"/>
    <x v="4"/>
    <x v="4"/>
    <x v="1"/>
    <n v="4.2105263157894735"/>
    <n v="4.3734953146412829"/>
  </r>
  <r>
    <x v="2"/>
    <x v="4"/>
    <x v="1"/>
    <x v="4"/>
    <x v="4"/>
    <x v="1"/>
    <n v="2.236842105263158"/>
    <n v="2.3234193859031818"/>
  </r>
  <r>
    <x v="2"/>
    <x v="4"/>
    <x v="2"/>
    <x v="4"/>
    <x v="4"/>
    <x v="1"/>
    <n v="2.4342105263157894"/>
    <n v="2.528426978776992"/>
  </r>
  <r>
    <x v="2"/>
    <x v="4"/>
    <x v="0"/>
    <x v="5"/>
    <x v="5"/>
    <x v="1"/>
    <n v="2.236842105263158"/>
    <n v="2.3234193859031818"/>
  </r>
  <r>
    <x v="2"/>
    <x v="4"/>
    <x v="1"/>
    <x v="5"/>
    <x v="5"/>
    <x v="1"/>
    <n v="1.9736842105263159"/>
    <n v="2.0500759287381012"/>
  </r>
  <r>
    <x v="2"/>
    <x v="4"/>
    <x v="2"/>
    <x v="5"/>
    <x v="5"/>
    <x v="1"/>
    <n v="2.4342105263157894"/>
    <n v="2.528426978776992"/>
  </r>
  <r>
    <x v="2"/>
    <x v="4"/>
    <x v="0"/>
    <x v="6"/>
    <x v="6"/>
    <x v="1"/>
    <n v="2.236842105263158"/>
    <n v="2.3234193859031818"/>
  </r>
  <r>
    <x v="2"/>
    <x v="4"/>
    <x v="1"/>
    <x v="6"/>
    <x v="6"/>
    <x v="1"/>
    <n v="2.236842105263158"/>
    <n v="2.3234193859031818"/>
  </r>
  <r>
    <x v="2"/>
    <x v="4"/>
    <x v="2"/>
    <x v="6"/>
    <x v="6"/>
    <x v="1"/>
    <n v="2.4342105263157894"/>
    <n v="2.528426978776992"/>
  </r>
  <r>
    <x v="2"/>
    <x v="5"/>
    <x v="0"/>
    <x v="0"/>
    <x v="0"/>
    <x v="0"/>
    <n v="1.0526315789473684"/>
    <n v="0.95030149075886661"/>
  </r>
  <r>
    <x v="2"/>
    <x v="5"/>
    <x v="1"/>
    <x v="0"/>
    <x v="0"/>
    <x v="0"/>
    <n v="0"/>
    <n v="0"/>
  </r>
  <r>
    <x v="2"/>
    <x v="5"/>
    <x v="2"/>
    <x v="0"/>
    <x v="0"/>
    <x v="0"/>
    <n v="0"/>
    <n v="0"/>
  </r>
  <r>
    <x v="2"/>
    <x v="5"/>
    <x v="0"/>
    <x v="1"/>
    <x v="1"/>
    <x v="0"/>
    <n v="1.0526315789473684"/>
    <n v="0.95030149075886661"/>
  </r>
  <r>
    <x v="2"/>
    <x v="5"/>
    <x v="1"/>
    <x v="1"/>
    <x v="1"/>
    <x v="0"/>
    <n v="0"/>
    <n v="0"/>
  </r>
  <r>
    <x v="2"/>
    <x v="5"/>
    <x v="2"/>
    <x v="1"/>
    <x v="1"/>
    <x v="0"/>
    <n v="0"/>
    <n v="0"/>
  </r>
  <r>
    <x v="2"/>
    <x v="5"/>
    <x v="0"/>
    <x v="2"/>
    <x v="2"/>
    <x v="0"/>
    <n v="1.0526315789473684"/>
    <n v="0.95030149075886661"/>
  </r>
  <r>
    <x v="2"/>
    <x v="5"/>
    <x v="1"/>
    <x v="2"/>
    <x v="2"/>
    <x v="0"/>
    <n v="0"/>
    <n v="0"/>
  </r>
  <r>
    <x v="2"/>
    <x v="5"/>
    <x v="2"/>
    <x v="2"/>
    <x v="2"/>
    <x v="0"/>
    <n v="0"/>
    <n v="0"/>
  </r>
  <r>
    <x v="2"/>
    <x v="5"/>
    <x v="0"/>
    <x v="3"/>
    <x v="3"/>
    <x v="0"/>
    <n v="1.0526315789473684"/>
    <n v="0.95030149075886661"/>
  </r>
  <r>
    <x v="2"/>
    <x v="5"/>
    <x v="1"/>
    <x v="3"/>
    <x v="3"/>
    <x v="0"/>
    <n v="0"/>
    <n v="0"/>
  </r>
  <r>
    <x v="2"/>
    <x v="5"/>
    <x v="2"/>
    <x v="3"/>
    <x v="3"/>
    <x v="0"/>
    <n v="0"/>
    <n v="0"/>
  </r>
  <r>
    <x v="2"/>
    <x v="5"/>
    <x v="0"/>
    <x v="4"/>
    <x v="4"/>
    <x v="0"/>
    <n v="1.0526315789473684"/>
    <n v="0.95030149075886661"/>
  </r>
  <r>
    <x v="2"/>
    <x v="5"/>
    <x v="1"/>
    <x v="4"/>
    <x v="4"/>
    <x v="0"/>
    <n v="0"/>
    <n v="0"/>
  </r>
  <r>
    <x v="2"/>
    <x v="5"/>
    <x v="2"/>
    <x v="4"/>
    <x v="4"/>
    <x v="0"/>
    <n v="0"/>
    <n v="0"/>
  </r>
  <r>
    <x v="2"/>
    <x v="5"/>
    <x v="0"/>
    <x v="5"/>
    <x v="5"/>
    <x v="0"/>
    <n v="0"/>
    <n v="0"/>
  </r>
  <r>
    <x v="2"/>
    <x v="5"/>
    <x v="1"/>
    <x v="5"/>
    <x v="5"/>
    <x v="0"/>
    <n v="0"/>
    <n v="0"/>
  </r>
  <r>
    <x v="2"/>
    <x v="5"/>
    <x v="2"/>
    <x v="5"/>
    <x v="5"/>
    <x v="0"/>
    <n v="0"/>
    <n v="0"/>
  </r>
  <r>
    <x v="2"/>
    <x v="5"/>
    <x v="0"/>
    <x v="6"/>
    <x v="6"/>
    <x v="0"/>
    <n v="0"/>
    <n v="0"/>
  </r>
  <r>
    <x v="2"/>
    <x v="5"/>
    <x v="1"/>
    <x v="6"/>
    <x v="6"/>
    <x v="0"/>
    <n v="0"/>
    <n v="0"/>
  </r>
  <r>
    <x v="2"/>
    <x v="5"/>
    <x v="2"/>
    <x v="6"/>
    <x v="6"/>
    <x v="0"/>
    <n v="0"/>
    <n v="0"/>
  </r>
  <r>
    <x v="2"/>
    <x v="5"/>
    <x v="0"/>
    <x v="0"/>
    <x v="0"/>
    <x v="1"/>
    <n v="1.1842105263157896"/>
    <n v="1.0690891771037248"/>
  </r>
  <r>
    <x v="2"/>
    <x v="5"/>
    <x v="1"/>
    <x v="0"/>
    <x v="0"/>
    <x v="1"/>
    <n v="0"/>
    <n v="0"/>
  </r>
  <r>
    <x v="2"/>
    <x v="5"/>
    <x v="2"/>
    <x v="0"/>
    <x v="0"/>
    <x v="1"/>
    <n v="0"/>
    <n v="0"/>
  </r>
  <r>
    <x v="2"/>
    <x v="5"/>
    <x v="0"/>
    <x v="1"/>
    <x v="1"/>
    <x v="1"/>
    <n v="1.0526315789473684"/>
    <n v="0.95030149075886661"/>
  </r>
  <r>
    <x v="2"/>
    <x v="5"/>
    <x v="1"/>
    <x v="1"/>
    <x v="1"/>
    <x v="1"/>
    <n v="0"/>
    <n v="0"/>
  </r>
  <r>
    <x v="2"/>
    <x v="5"/>
    <x v="2"/>
    <x v="1"/>
    <x v="1"/>
    <x v="1"/>
    <n v="0"/>
    <n v="0"/>
  </r>
  <r>
    <x v="2"/>
    <x v="5"/>
    <x v="0"/>
    <x v="2"/>
    <x v="2"/>
    <x v="1"/>
    <n v="1.0526315789473684"/>
    <n v="0.95030149075886661"/>
  </r>
  <r>
    <x v="2"/>
    <x v="5"/>
    <x v="1"/>
    <x v="2"/>
    <x v="2"/>
    <x v="1"/>
    <n v="0"/>
    <n v="0"/>
  </r>
  <r>
    <x v="2"/>
    <x v="5"/>
    <x v="2"/>
    <x v="2"/>
    <x v="2"/>
    <x v="1"/>
    <n v="0"/>
    <n v="0"/>
  </r>
  <r>
    <x v="2"/>
    <x v="5"/>
    <x v="0"/>
    <x v="3"/>
    <x v="3"/>
    <x v="1"/>
    <n v="1.0526315789473684"/>
    <n v="0.95030149075886661"/>
  </r>
  <r>
    <x v="2"/>
    <x v="5"/>
    <x v="1"/>
    <x v="3"/>
    <x v="3"/>
    <x v="1"/>
    <n v="0"/>
    <n v="0"/>
  </r>
  <r>
    <x v="2"/>
    <x v="5"/>
    <x v="2"/>
    <x v="3"/>
    <x v="3"/>
    <x v="1"/>
    <n v="0"/>
    <n v="0"/>
  </r>
  <r>
    <x v="2"/>
    <x v="5"/>
    <x v="0"/>
    <x v="4"/>
    <x v="4"/>
    <x v="1"/>
    <n v="1.0526315789473684"/>
    <n v="0.95030149075886661"/>
  </r>
  <r>
    <x v="2"/>
    <x v="5"/>
    <x v="1"/>
    <x v="4"/>
    <x v="4"/>
    <x v="1"/>
    <n v="0"/>
    <n v="0"/>
  </r>
  <r>
    <x v="2"/>
    <x v="5"/>
    <x v="2"/>
    <x v="4"/>
    <x v="4"/>
    <x v="1"/>
    <n v="0"/>
    <n v="0"/>
  </r>
  <r>
    <x v="2"/>
    <x v="5"/>
    <x v="0"/>
    <x v="5"/>
    <x v="5"/>
    <x v="1"/>
    <n v="0"/>
    <n v="0"/>
  </r>
  <r>
    <x v="2"/>
    <x v="5"/>
    <x v="1"/>
    <x v="5"/>
    <x v="5"/>
    <x v="1"/>
    <n v="0"/>
    <n v="0"/>
  </r>
  <r>
    <x v="2"/>
    <x v="5"/>
    <x v="2"/>
    <x v="5"/>
    <x v="5"/>
    <x v="1"/>
    <n v="0"/>
    <n v="0"/>
  </r>
  <r>
    <x v="2"/>
    <x v="5"/>
    <x v="0"/>
    <x v="6"/>
    <x v="6"/>
    <x v="1"/>
    <n v="0"/>
    <n v="0"/>
  </r>
  <r>
    <x v="2"/>
    <x v="5"/>
    <x v="1"/>
    <x v="6"/>
    <x v="6"/>
    <x v="1"/>
    <n v="0"/>
    <n v="0"/>
  </r>
  <r>
    <x v="2"/>
    <x v="5"/>
    <x v="2"/>
    <x v="6"/>
    <x v="6"/>
    <x v="1"/>
    <n v="0"/>
    <n v="0"/>
  </r>
  <r>
    <x v="2"/>
    <x v="6"/>
    <x v="0"/>
    <x v="0"/>
    <x v="0"/>
    <x v="0"/>
    <n v="2.1710526315789473"/>
    <n v="1.9599968246901625"/>
  </r>
  <r>
    <x v="2"/>
    <x v="6"/>
    <x v="1"/>
    <x v="0"/>
    <x v="0"/>
    <x v="0"/>
    <n v="0"/>
    <n v="0"/>
  </r>
  <r>
    <x v="2"/>
    <x v="6"/>
    <x v="2"/>
    <x v="0"/>
    <x v="0"/>
    <x v="0"/>
    <n v="0"/>
    <n v="0"/>
  </r>
  <r>
    <x v="2"/>
    <x v="6"/>
    <x v="0"/>
    <x v="1"/>
    <x v="1"/>
    <x v="0"/>
    <n v="4.802631578947369"/>
    <n v="4.3357505515873296"/>
  </r>
  <r>
    <x v="2"/>
    <x v="6"/>
    <x v="1"/>
    <x v="1"/>
    <x v="1"/>
    <x v="0"/>
    <n v="0"/>
    <n v="0"/>
  </r>
  <r>
    <x v="2"/>
    <x v="6"/>
    <x v="2"/>
    <x v="1"/>
    <x v="1"/>
    <x v="0"/>
    <n v="0"/>
    <n v="0"/>
  </r>
  <r>
    <x v="2"/>
    <x v="6"/>
    <x v="0"/>
    <x v="2"/>
    <x v="2"/>
    <x v="0"/>
    <n v="4.4078947368421053"/>
    <n v="3.9793874925527537"/>
  </r>
  <r>
    <x v="2"/>
    <x v="6"/>
    <x v="1"/>
    <x v="2"/>
    <x v="2"/>
    <x v="0"/>
    <n v="0"/>
    <n v="0"/>
  </r>
  <r>
    <x v="2"/>
    <x v="6"/>
    <x v="2"/>
    <x v="2"/>
    <x v="2"/>
    <x v="0"/>
    <n v="0"/>
    <n v="0"/>
  </r>
  <r>
    <x v="2"/>
    <x v="6"/>
    <x v="0"/>
    <x v="3"/>
    <x v="3"/>
    <x v="0"/>
    <n v="4.9342105263157894"/>
    <n v="4.4545382379321872"/>
  </r>
  <r>
    <x v="2"/>
    <x v="6"/>
    <x v="1"/>
    <x v="3"/>
    <x v="3"/>
    <x v="0"/>
    <n v="0"/>
    <n v="0"/>
  </r>
  <r>
    <x v="2"/>
    <x v="6"/>
    <x v="2"/>
    <x v="3"/>
    <x v="3"/>
    <x v="0"/>
    <n v="0"/>
    <n v="0"/>
  </r>
  <r>
    <x v="2"/>
    <x v="6"/>
    <x v="0"/>
    <x v="4"/>
    <x v="4"/>
    <x v="0"/>
    <n v="4.2763157894736841"/>
    <n v="3.8605998062078957"/>
  </r>
  <r>
    <x v="2"/>
    <x v="6"/>
    <x v="1"/>
    <x v="4"/>
    <x v="4"/>
    <x v="0"/>
    <n v="0"/>
    <n v="0"/>
  </r>
  <r>
    <x v="2"/>
    <x v="6"/>
    <x v="2"/>
    <x v="4"/>
    <x v="4"/>
    <x v="0"/>
    <n v="0"/>
    <n v="0"/>
  </r>
  <r>
    <x v="2"/>
    <x v="6"/>
    <x v="0"/>
    <x v="5"/>
    <x v="5"/>
    <x v="0"/>
    <n v="0"/>
    <n v="0"/>
  </r>
  <r>
    <x v="2"/>
    <x v="6"/>
    <x v="1"/>
    <x v="5"/>
    <x v="5"/>
    <x v="0"/>
    <n v="0"/>
    <n v="0"/>
  </r>
  <r>
    <x v="2"/>
    <x v="6"/>
    <x v="2"/>
    <x v="5"/>
    <x v="5"/>
    <x v="0"/>
    <n v="0"/>
    <n v="0"/>
  </r>
  <r>
    <x v="2"/>
    <x v="6"/>
    <x v="0"/>
    <x v="6"/>
    <x v="6"/>
    <x v="0"/>
    <n v="0"/>
    <n v="0"/>
  </r>
  <r>
    <x v="2"/>
    <x v="6"/>
    <x v="1"/>
    <x v="6"/>
    <x v="6"/>
    <x v="0"/>
    <n v="0"/>
    <n v="0"/>
  </r>
  <r>
    <x v="2"/>
    <x v="6"/>
    <x v="2"/>
    <x v="6"/>
    <x v="6"/>
    <x v="0"/>
    <n v="0"/>
    <n v="0"/>
  </r>
  <r>
    <x v="2"/>
    <x v="6"/>
    <x v="0"/>
    <x v="0"/>
    <x v="0"/>
    <x v="1"/>
    <n v="4.2763157894736841"/>
    <n v="3.8605998062078957"/>
  </r>
  <r>
    <x v="2"/>
    <x v="6"/>
    <x v="1"/>
    <x v="0"/>
    <x v="0"/>
    <x v="1"/>
    <n v="0"/>
    <n v="0"/>
  </r>
  <r>
    <x v="2"/>
    <x v="6"/>
    <x v="2"/>
    <x v="0"/>
    <x v="0"/>
    <x v="1"/>
    <n v="0"/>
    <n v="0"/>
  </r>
  <r>
    <x v="2"/>
    <x v="6"/>
    <x v="0"/>
    <x v="1"/>
    <x v="1"/>
    <x v="1"/>
    <n v="4.9342105263157894"/>
    <n v="4.4545382379321872"/>
  </r>
  <r>
    <x v="2"/>
    <x v="6"/>
    <x v="1"/>
    <x v="1"/>
    <x v="1"/>
    <x v="1"/>
    <n v="0"/>
    <n v="0"/>
  </r>
  <r>
    <x v="2"/>
    <x v="6"/>
    <x v="2"/>
    <x v="1"/>
    <x v="1"/>
    <x v="1"/>
    <n v="0"/>
    <n v="0"/>
  </r>
  <r>
    <x v="2"/>
    <x v="6"/>
    <x v="0"/>
    <x v="2"/>
    <x v="2"/>
    <x v="1"/>
    <n v="4.4078947368421053"/>
    <n v="3.9793874925527537"/>
  </r>
  <r>
    <x v="2"/>
    <x v="6"/>
    <x v="1"/>
    <x v="2"/>
    <x v="2"/>
    <x v="1"/>
    <n v="0"/>
    <n v="0"/>
  </r>
  <r>
    <x v="2"/>
    <x v="6"/>
    <x v="2"/>
    <x v="2"/>
    <x v="2"/>
    <x v="1"/>
    <n v="0"/>
    <n v="0"/>
  </r>
  <r>
    <x v="2"/>
    <x v="6"/>
    <x v="0"/>
    <x v="3"/>
    <x v="3"/>
    <x v="1"/>
    <n v="4.9342105263157894"/>
    <n v="4.4545382379321872"/>
  </r>
  <r>
    <x v="2"/>
    <x v="6"/>
    <x v="1"/>
    <x v="3"/>
    <x v="3"/>
    <x v="1"/>
    <n v="0"/>
    <n v="0"/>
  </r>
  <r>
    <x v="2"/>
    <x v="6"/>
    <x v="2"/>
    <x v="3"/>
    <x v="3"/>
    <x v="1"/>
    <n v="0"/>
    <n v="0"/>
  </r>
  <r>
    <x v="2"/>
    <x v="6"/>
    <x v="0"/>
    <x v="4"/>
    <x v="4"/>
    <x v="1"/>
    <n v="4.2763157894736841"/>
    <n v="3.8605998062078957"/>
  </r>
  <r>
    <x v="2"/>
    <x v="6"/>
    <x v="1"/>
    <x v="4"/>
    <x v="4"/>
    <x v="1"/>
    <n v="0"/>
    <n v="0"/>
  </r>
  <r>
    <x v="2"/>
    <x v="6"/>
    <x v="2"/>
    <x v="4"/>
    <x v="4"/>
    <x v="1"/>
    <n v="0"/>
    <n v="0"/>
  </r>
  <r>
    <x v="2"/>
    <x v="6"/>
    <x v="0"/>
    <x v="5"/>
    <x v="5"/>
    <x v="1"/>
    <n v="0"/>
    <n v="0"/>
  </r>
  <r>
    <x v="2"/>
    <x v="6"/>
    <x v="1"/>
    <x v="5"/>
    <x v="5"/>
    <x v="1"/>
    <n v="0"/>
    <n v="0"/>
  </r>
  <r>
    <x v="2"/>
    <x v="6"/>
    <x v="2"/>
    <x v="5"/>
    <x v="5"/>
    <x v="1"/>
    <n v="0"/>
    <n v="0"/>
  </r>
  <r>
    <x v="2"/>
    <x v="6"/>
    <x v="0"/>
    <x v="6"/>
    <x v="6"/>
    <x v="1"/>
    <n v="0"/>
    <n v="0"/>
  </r>
  <r>
    <x v="2"/>
    <x v="6"/>
    <x v="1"/>
    <x v="6"/>
    <x v="6"/>
    <x v="1"/>
    <n v="0.52631578947368418"/>
    <n v="0.4751507453794333"/>
  </r>
  <r>
    <x v="2"/>
    <x v="6"/>
    <x v="2"/>
    <x v="6"/>
    <x v="6"/>
    <x v="1"/>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F7305C-57E8-474A-9C66-7C265AD0B96C}" name="BDRN_FTE_Slicer_Pivot" cacheId="298"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N891:S907" firstHeaderRow="1" firstDataRow="3" firstDataCol="2" rowPageCount="3" colPageCount="1"/>
  <pivotFields count="8">
    <pivotField axis="axisPage" compact="0" outline="0" showAll="0">
      <items count="4">
        <item x="0"/>
        <item x="1"/>
        <item x="2"/>
        <item t="default"/>
      </items>
    </pivotField>
    <pivotField axis="axisPage" compact="0" outline="0" multipleItemSelectionAllowed="1" showAll="0">
      <items count="8">
        <item h="1" x="0"/>
        <item h="1" x="1"/>
        <item h="1" x="2"/>
        <item h="1" x="3"/>
        <item h="1" x="4"/>
        <item h="1" x="5"/>
        <item x="6"/>
        <item t="default"/>
      </items>
    </pivotField>
    <pivotField axis="axisPage" compact="0" outline="0" showAll="0">
      <items count="4">
        <item x="0"/>
        <item x="2"/>
        <item x="1"/>
        <item t="default"/>
      </items>
    </pivotField>
    <pivotField axis="axisRow" compact="0" outline="0" showAll="0">
      <items count="8">
        <item x="0"/>
        <item x="1"/>
        <item x="2"/>
        <item x="3"/>
        <item x="4"/>
        <item x="5"/>
        <item x="6"/>
        <item t="default"/>
      </items>
    </pivotField>
    <pivotField axis="axisRow" compact="0" outline="0" showAll="0">
      <items count="8">
        <item x="0"/>
        <item x="1"/>
        <item x="2"/>
        <item x="3"/>
        <item x="4"/>
        <item x="5"/>
        <item x="6"/>
        <item t="default"/>
      </items>
    </pivotField>
    <pivotField axis="axisCol" compact="0" outline="0" showAll="0">
      <items count="3">
        <item x="0"/>
        <item x="1"/>
        <item t="default"/>
      </items>
    </pivotField>
    <pivotField dataField="1" compact="0" outline="0" showAll="0"/>
    <pivotField dataField="1" compact="0" outline="0" showAll="0"/>
  </pivotFields>
  <rowFields count="2">
    <field x="3"/>
    <field x="4"/>
  </rowFields>
  <rowItems count="14">
    <i>
      <x/>
      <x/>
    </i>
    <i t="default">
      <x/>
    </i>
    <i>
      <x v="1"/>
      <x v="1"/>
    </i>
    <i t="default">
      <x v="1"/>
    </i>
    <i>
      <x v="2"/>
      <x v="2"/>
    </i>
    <i t="default">
      <x v="2"/>
    </i>
    <i>
      <x v="3"/>
      <x v="3"/>
    </i>
    <i t="default">
      <x v="3"/>
    </i>
    <i>
      <x v="4"/>
      <x v="4"/>
    </i>
    <i t="default">
      <x v="4"/>
    </i>
    <i>
      <x v="5"/>
      <x v="5"/>
    </i>
    <i t="default">
      <x v="5"/>
    </i>
    <i>
      <x v="6"/>
      <x v="6"/>
    </i>
    <i t="default">
      <x v="6"/>
    </i>
  </rowItems>
  <colFields count="2">
    <field x="5"/>
    <field x="-2"/>
  </colFields>
  <colItems count="4">
    <i>
      <x/>
      <x/>
    </i>
    <i r="1" i="1">
      <x v="1"/>
    </i>
    <i>
      <x v="1"/>
      <x/>
    </i>
    <i r="1" i="1">
      <x v="1"/>
    </i>
  </colItems>
  <pageFields count="3">
    <pageField fld="0" hier="-1"/>
    <pageField fld="1" hier="-1"/>
    <pageField fld="2" item="2" hier="-1"/>
  </pageFields>
  <dataFields count="2">
    <dataField name="Master" fld="6" baseField="0" baseItem="0" numFmtId="2"/>
    <dataField name="Redistributed" fld="7"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F84F6A-60B5-445B-A2D3-5BE52B0F6A4E}" name="MinuteWorkerPivot" cacheId="28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A30:C51" firstHeaderRow="0" firstDataRow="1" firstDataCol="1"/>
  <pivotFields count="25">
    <pivotField compact="0" outline="0" showAll="0">
      <items count="4">
        <item x="0"/>
        <item h="1" x="1"/>
        <item h="1" x="2"/>
        <item t="default"/>
      </items>
    </pivotField>
    <pivotField compact="0" outline="0" showAll="0">
      <items count="3">
        <item x="0"/>
        <item x="1"/>
        <item t="default"/>
      </items>
    </pivotField>
    <pivotField compact="0" outline="0" showAll="0">
      <items count="8">
        <item x="0"/>
        <item x="1"/>
        <item x="2"/>
        <item x="3"/>
        <item x="6"/>
        <item x="4"/>
        <item x="5"/>
        <item t="default"/>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ascending">
      <items count="22">
        <item n="​​​​​​​​​​​​​​​​​​​​​Monday AM" x="0"/>
        <item n="​​​​​​​​​​​​​​​​​​​​Monday PM" x="1"/>
        <item n="​​​​​​​​​​​​​​​​​​​Monday NS" x="2"/>
        <item n="​​​​​​​​​​​​​​​​​​Tuesday AM" x="3"/>
        <item n="​​​​​​​​​​​​​​​​​Tuesday PM" x="4"/>
        <item n="​​​​​​​​​​​​​​​​Tuesday NS" x="5"/>
        <item n="​​​​​​​​​​​​​​​Wednesday AM" x="6"/>
        <item n="​​​​​​​​​​​​​​Wednesday PM" x="7"/>
        <item n="​​​​​​​​​​​​​Wednesday NS" x="8"/>
        <item n="​​​​​​​​​​​​Thursday AM" x="9"/>
        <item n="​​​​​​​​​​​Thursday PM" x="10"/>
        <item n="​​​​​​​​​​Thursday NS" x="11"/>
        <item n="​​​​​​​​​Friday AM" x="12"/>
        <item n="​​​​​​​​Friday PM" x="13"/>
        <item n="​​​​​​​Friday NS" x="14"/>
        <item n="​​​​​​Saturday AM" x="15"/>
        <item n="​​​​​Saturday PM" x="16"/>
        <item n="​​​​Saturday NS" x="17"/>
        <item n="​​​Sunday AM" x="18"/>
        <item n="​​Sunday PM" x="19"/>
        <item n="​Sunday NS" x="2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numFmtId="4" outline="0" showAll="0"/>
    <pivotField compact="0" numFmtId="4" outline="0" showAll="0"/>
  </pivotFields>
  <rowFields count="1">
    <field x="9"/>
  </rowFields>
  <rowItems count="21">
    <i>
      <x/>
    </i>
    <i>
      <x v="1"/>
    </i>
    <i>
      <x v="2"/>
    </i>
    <i>
      <x v="3"/>
    </i>
    <i>
      <x v="4"/>
    </i>
    <i>
      <x v="5"/>
    </i>
    <i>
      <x v="6"/>
    </i>
    <i>
      <x v="7"/>
    </i>
    <i>
      <x v="8"/>
    </i>
    <i>
      <x v="9"/>
    </i>
    <i>
      <x v="10"/>
    </i>
    <i>
      <x v="11"/>
    </i>
    <i>
      <x v="12"/>
    </i>
    <i>
      <x v="13"/>
    </i>
    <i>
      <x v="14"/>
    </i>
    <i>
      <x v="15"/>
    </i>
    <i>
      <x v="16"/>
    </i>
    <i>
      <x v="17"/>
    </i>
    <i>
      <x v="18"/>
    </i>
    <i>
      <x v="19"/>
    </i>
    <i>
      <x v="20"/>
    </i>
  </rowItems>
  <colFields count="1">
    <field x="-2"/>
  </colFields>
  <colItems count="2">
    <i>
      <x/>
    </i>
    <i i="1">
      <x v="1"/>
    </i>
  </colItems>
  <dataFields count="2">
    <dataField name="Sum of FTE" fld="22" baseField="0" baseItem="0" numFmtId="2"/>
    <dataField name="Cumulative Daily Productive Minutes" fld="23" showDataAs="runTotal" baseField="9" baseItem="0" numFmtId="3"/>
  </dataFields>
  <formats count="10">
    <format dxfId="105">
      <pivotArea type="all" dataOnly="0" outline="0" fieldPosition="0"/>
    </format>
    <format dxfId="104">
      <pivotArea outline="0" collapsedLevelsAreSubtotals="1" fieldPosition="0"/>
    </format>
    <format dxfId="103">
      <pivotArea field="9" type="button" dataOnly="0" labelOnly="1" outline="0" axis="axisRow" fieldPosition="0"/>
    </format>
    <format dxfId="102">
      <pivotArea dataOnly="0" labelOnly="1" outline="0" fieldPosition="0">
        <references count="1">
          <reference field="9" count="0"/>
        </references>
      </pivotArea>
    </format>
    <format dxfId="101">
      <pivotArea dataOnly="0" labelOnly="1" outline="0" fieldPosition="0">
        <references count="1">
          <reference field="4294967294" count="2">
            <x v="0"/>
            <x v="1"/>
          </reference>
        </references>
      </pivotArea>
    </format>
    <format dxfId="100">
      <pivotArea type="all" dataOnly="0" outline="0" fieldPosition="0"/>
    </format>
    <format dxfId="99">
      <pivotArea outline="0" collapsedLevelsAreSubtotals="1" fieldPosition="0"/>
    </format>
    <format dxfId="98">
      <pivotArea field="9" type="button" dataOnly="0" labelOnly="1" outline="0" axis="axisRow" fieldPosition="0"/>
    </format>
    <format dxfId="97">
      <pivotArea dataOnly="0" labelOnly="1" outline="0" fieldPosition="0">
        <references count="1">
          <reference field="9" count="0"/>
        </references>
      </pivotArea>
    </format>
    <format dxfId="96">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4" xr16:uid="{2414FCA6-0C34-4CF9-8203-955FA5347CDD}" autoFormatId="16" applyNumberFormats="0" applyBorderFormats="0" applyFontFormats="0" applyPatternFormats="0" applyAlignmentFormats="0" applyWidthHeightFormats="0">
  <queryTableRefresh nextId="9">
    <queryTableFields count="8">
      <queryTableField id="1" name="Check" tableColumnId="1"/>
      <queryTableField id="2" name="Severity" tableColumnId="2"/>
      <queryTableField id="3" name="Facility" tableColumnId="3"/>
      <queryTableField id="4" name="MinuteCategory" tableColumnId="4"/>
      <queryTableField id="5" name="Role" tableColumnId="5"/>
      <queryTableField id="6" name="Actual" tableColumnId="6"/>
      <queryTableField id="7" name="Expected" tableColumnId="7"/>
      <queryTableField id="8" name="Message"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26" xr16:uid="{FA72844F-12F5-48ED-B68F-ACD9A86C04D5}" autoFormatId="16" applyNumberFormats="0" applyBorderFormats="0" applyFontFormats="0" applyPatternFormats="0" applyAlignmentFormats="0" applyWidthHeightFormats="0">
  <queryTableRefresh nextId="73">
    <queryTableFields count="48">
      <queryTableField id="1" name="Facility" tableColumnId="1"/>
      <queryTableField id="2" name="MinuteCategory" tableColumnId="2"/>
      <queryTableField id="3" name="Role" tableColumnId="3"/>
      <queryTableField id="69" name="DC Role" tableColumnId="4"/>
      <queryTableField id="70" name="DC Category" tableColumnId="48"/>
      <queryTableField id="5" name="Direct Care %" tableColumnId="5"/>
      <queryTableField id="27" name="1-Monday-AM" tableColumnId="6"/>
      <queryTableField id="28" name="1-Monday-PM" tableColumnId="7"/>
      <queryTableField id="29" name="1-Monday-NS" tableColumnId="8"/>
      <queryTableField id="30" name="1-Tuesday-AM" tableColumnId="9"/>
      <queryTableField id="31" name="1-Tuesday-PM" tableColumnId="10"/>
      <queryTableField id="32" name="1-Tuesday-NS" tableColumnId="11"/>
      <queryTableField id="33" name="1-Wednesday-AM" tableColumnId="12"/>
      <queryTableField id="34" name="1-Wednesday-PM" tableColumnId="13"/>
      <queryTableField id="35" name="1-Wednesday-NS" tableColumnId="14"/>
      <queryTableField id="36" name="1-Thursday-AM" tableColumnId="15"/>
      <queryTableField id="37" name="1-Thursday-PM" tableColumnId="16"/>
      <queryTableField id="38" name="1-Thursday-NS" tableColumnId="17"/>
      <queryTableField id="39" name="1-Friday-AM" tableColumnId="18"/>
      <queryTableField id="40" name="1-Friday-PM" tableColumnId="19"/>
      <queryTableField id="41" name="1-Friday-NS" tableColumnId="20"/>
      <queryTableField id="42" name="1-Saturday-AM" tableColumnId="21"/>
      <queryTableField id="43" name="1-Saturday-PM" tableColumnId="22"/>
      <queryTableField id="44" name="1-Saturday-NS" tableColumnId="23"/>
      <queryTableField id="45" name="1-Sunday-AM" tableColumnId="24"/>
      <queryTableField id="46" name="1-Sunday-PM" tableColumnId="25"/>
      <queryTableField id="47" name="1-Sunday-NS" tableColumnId="26"/>
      <queryTableField id="48" name="2-Monday-AM" tableColumnId="27"/>
      <queryTableField id="49" name="2-Monday-PM" tableColumnId="28"/>
      <queryTableField id="50" name="2-Monday-NS" tableColumnId="29"/>
      <queryTableField id="51" name="2-Tuesday-AM" tableColumnId="30"/>
      <queryTableField id="52" name="2-Tuesday-PM" tableColumnId="31"/>
      <queryTableField id="53" name="2-Tuesday-NS" tableColumnId="32"/>
      <queryTableField id="54" name="2-Wednesday-AM" tableColumnId="33"/>
      <queryTableField id="55" name="2-Wednesday-PM" tableColumnId="34"/>
      <queryTableField id="56" name="2-Wednesday-NS" tableColumnId="35"/>
      <queryTableField id="57" name="2-Thursday-AM" tableColumnId="36"/>
      <queryTableField id="58" name="2-Thursday-PM" tableColumnId="37"/>
      <queryTableField id="59" name="2-Thursday-NS" tableColumnId="38"/>
      <queryTableField id="60" name="2-Friday-AM" tableColumnId="39"/>
      <queryTableField id="61" name="2-Friday-PM" tableColumnId="40"/>
      <queryTableField id="62" name="2-Friday-NS" tableColumnId="41"/>
      <queryTableField id="63" name="2-Saturday-AM" tableColumnId="42"/>
      <queryTableField id="64" name="2-Saturday-PM" tableColumnId="43"/>
      <queryTableField id="65" name="2-Saturday-NS" tableColumnId="44"/>
      <queryTableField id="66" name="2-Sunday-AM" tableColumnId="45"/>
      <queryTableField id="67" name="2-Sunday-PM" tableColumnId="46"/>
      <queryTableField id="68" name="2-Sunday-NS" tableColumnId="4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22" xr16:uid="{5EF07B4C-21D5-429F-A6BF-3F8E3099C46F}" autoFormatId="16" applyNumberFormats="0" applyBorderFormats="0" applyFontFormats="0" applyPatternFormats="0" applyAlignmentFormats="0" applyWidthHeightFormats="0">
  <queryTableRefresh nextId="9">
    <queryTableFields count="8">
      <queryTableField id="1" name="MasterRosterRole" tableColumnId="1"/>
      <queryTableField id="2" name="DC Role" tableColumnId="2"/>
      <queryTableField id="3" name="DC Category" tableColumnId="3"/>
      <queryTableField id="4" name="MinuteCategory" tableColumnId="4"/>
      <queryTableField id="5" name="Direct Care %" tableColumnId="5"/>
      <queryTableField id="6" name="MasterRosterRowCount" tableColumnId="6"/>
      <queryTableField id="7" name="FacilityCount" tableColumnId="7"/>
      <queryTableField id="8" name="Facilities"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7" xr16:uid="{D437C3B2-E1C1-4EF3-96FC-FAABA88841F8}" autoFormatId="16" applyNumberFormats="0" applyBorderFormats="0" applyFontFormats="0" applyPatternFormats="0" applyAlignmentFormats="0" applyWidthHeightFormats="0">
  <queryTableRefresh nextId="109">
    <queryTableFields count="46">
      <queryTableField id="1" name="Facility" tableColumnId="1"/>
      <queryTableField id="3" name="Role" tableColumnId="3"/>
      <queryTableField id="105" name="DC Role" tableColumnId="4"/>
      <queryTableField id="106" name="DC Category" tableColumnId="46"/>
      <queryTableField id="2" name="MinuteCategory" tableColumnId="2"/>
      <queryTableField id="5" name="Direct Care %" tableColumnId="5"/>
      <queryTableField id="52" name="Week No" tableColumnId="12"/>
      <queryTableField id="53" name="FortnightWeek" tableColumnId="30"/>
      <queryTableField id="54" name="HistoricalWeeksInPeriod" tableColumnId="31"/>
      <queryTableField id="55" name="HistoricalDaysPresent" tableColumnId="32"/>
      <queryTableField id="6" name="DayOfWeek" tableColumnId="6"/>
      <queryTableField id="7" name="Week Day" tableColumnId="7"/>
      <queryTableField id="56" name="FortnightDayIndex" tableColumnId="33"/>
      <queryTableField id="57" name="FortnightDay" tableColumnId="34"/>
      <queryTableField id="8" name="Shift" tableColumnId="8"/>
      <queryTableField id="9" name="ShiftIndex" tableColumnId="9"/>
      <queryTableField id="58" name="SourceRowCount" tableColumnId="35"/>
      <queryTableField id="59" name="InvalidRosterRowCount" tableColumnId="36"/>
      <queryTableField id="60" name="HistoricalCoverageStatus" tableColumnId="37"/>
      <queryTableField id="61" name="HistoricalCellStatus" tableColumnId="38"/>
      <queryTableField id="11" name="HistoricalRosterHours" tableColumnId="11"/>
      <queryTableField id="62" name="HistoricalRosterFTE" tableColumnId="39"/>
      <queryTableField id="27" name="HistoricalProductiveHours" tableColumnId="13"/>
      <queryTableField id="63" name="DayShift" tableColumnId="40"/>
      <queryTableField id="64" name="FortnightDayShift" tableColumnId="41"/>
      <queryTableField id="65" name="RoleKey" tableColumnId="42"/>
      <queryTableField id="28" name="RoleDayHistoricalRosterHours" tableColumnId="14"/>
      <queryTableField id="29" name="RoleDayHistoricalProductiveHours" tableColumnId="15"/>
      <queryTableField id="30" name="CategoryDayHistoricalProductiveHours" tableColumnId="16"/>
      <queryTableField id="66" name="CategoryFortnightHistoricalProductiveHours" tableColumnId="43"/>
      <queryTableField id="31" name="RoleDayHistoryDistribution%" tableColumnId="24"/>
      <queryTableField id="32" name="RoleDayShiftDistribution%" tableColumnId="25"/>
      <queryTableField id="33" name="CategoryDayRoleShiftDistribution%" tableColumnId="26"/>
      <queryTableField id="67" name="CategoryFortnightRoleDayShiftDistribution%" tableColumnId="44"/>
      <queryTableField id="68" name="CategoryFortnightDayDistribution%" tableColumnId="45"/>
      <queryTableField id="22" name="CategoryDailyTargetMinutes" tableColumnId="22"/>
      <queryTableField id="17" name="CategoryTargetMinutes" tableColumnId="17"/>
      <queryTableField id="23" name="RoleDailyTargetMinutes" tableColumnId="23"/>
      <queryTableField id="35" name="RoleWeeklyTargetMinutes" tableColumnId="28"/>
      <queryTableField id="34" name="RoleAverageDailyTargetMinutes" tableColumnId="27"/>
      <queryTableField id="18" name="RoleTargetMinutes" tableColumnId="18"/>
      <queryTableField id="19" name="WeekdayShiftTargetMinutes" tableColumnId="19"/>
      <queryTableField id="36" name="TwoStageAllocationVarianceMinutes" tableColumnId="29"/>
      <queryTableField id="20" name="WeekdayShiftRosterMinutes" tableColumnId="20"/>
      <queryTableField id="21" name="FTE" tableColumnId="21"/>
      <queryTableField id="10" name="WeekdayShift" tableColumnId="10"/>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34" xr16:uid="{D65F47A9-5A8D-447C-85A9-661B361CA555}" autoFormatId="16" applyNumberFormats="0" applyBorderFormats="0" applyFontFormats="0" applyPatternFormats="0" applyAlignmentFormats="0" applyWidthHeightFormats="0">
  <queryTableRefresh nextId="9">
    <queryTableFields count="8">
      <queryTableField id="1" name="Check" tableColumnId="1"/>
      <queryTableField id="2" name="Severity" tableColumnId="2"/>
      <queryTableField id="3" name="Facility" tableColumnId="3"/>
      <queryTableField id="4" name="MinuteCategory" tableColumnId="4"/>
      <queryTableField id="5" name="Role" tableColumnId="5"/>
      <queryTableField id="6" name="Actual" tableColumnId="6"/>
      <queryTableField id="7" name="Expected" tableColumnId="7"/>
      <queryTableField id="8" name="Message" tableColumn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28" xr16:uid="{A3694195-6106-4CB8-B784-CB85CFE42D96}" autoFormatId="16" applyNumberFormats="0" applyBorderFormats="0" applyFontFormats="0" applyPatternFormats="0" applyAlignmentFormats="0" applyWidthHeightFormats="0">
  <queryTableRefresh nextId="75">
    <queryTableFields count="34">
      <queryTableField id="1" name="Facility" tableColumnId="1"/>
      <queryTableField id="2" name="MinuteCategory" tableColumnId="2"/>
      <queryTableField id="3" name="Role" tableColumnId="3"/>
      <queryTableField id="71" name="DC Role" tableColumnId="4"/>
      <queryTableField id="72" name="DC Category" tableColumnId="34"/>
      <queryTableField id="5" name="Direct Care %" tableColumnId="5"/>
      <queryTableField id="23" name="RoleTargetMinutes" tableColumnId="23"/>
      <queryTableField id="33" name="RoleAverageDailyTargetMinutes" tableColumnId="31"/>
      <queryTableField id="43" name="FortnightWeek" tableColumnId="8"/>
      <queryTableField id="6" name="DayOfWeek" tableColumnId="6"/>
      <queryTableField id="7" name="Week Day" tableColumnId="7"/>
      <queryTableField id="44" name="FortnightDayIndex" tableColumnId="9"/>
      <queryTableField id="45" name="FortnightDay" tableColumnId="11"/>
      <queryTableField id="46" name="Week No" tableColumnId="12"/>
      <queryTableField id="10" name="AllocatedDayProductiveMinutes" tableColumnId="10"/>
      <queryTableField id="13" name="AllocatedDayRosterMinutes" tableColumnId="13"/>
      <queryTableField id="14" name="DayFTEShiftTotal" tableColumnId="14"/>
      <queryTableField id="47" name="TargetAMFTE" tableColumnId="20"/>
      <queryTableField id="48" name="TargetPMFTE" tableColumnId="21"/>
      <queryTableField id="49" name="TargetNSFTE" tableColumnId="28"/>
      <queryTableField id="29" name="DailyShiftDistributionTotal%" tableColumnId="19"/>
      <queryTableField id="32" name="MaximumAbsoluteTwoStageVarianceMinutes" tableColumnId="30"/>
      <queryTableField id="50" name="InvalidAllocationCount" tableColumnId="32"/>
      <queryTableField id="15" name="RoleDailyTargetMinutes" tableColumnId="15"/>
      <queryTableField id="17" name="AllocatedWeeklyProductiveMinutes" tableColumnId="17"/>
      <queryTableField id="22" name="WeeklyFTEShiftTotal" tableColumnId="22"/>
      <queryTableField id="16" name="ExpectedWeeklyProductiveMinutes" tableColumnId="16"/>
      <queryTableField id="24" name="ReconstructedFortnightProductiveMinutes" tableColumnId="24"/>
      <queryTableField id="51" name="FortnightFTEShiftTotal" tableColumnId="33"/>
      <queryTableField id="31" name="DayAllocationVarianceMinutes" tableColumnId="29"/>
      <queryTableField id="18" name="WeeklyVarianceMinutes" tableColumnId="18"/>
      <queryTableField id="25" name="FortnightVarianceMinutes" tableColumnId="25"/>
      <queryTableField id="26" name="Status" tableColumnId="26"/>
      <queryTableField id="27" name="CheckMessage" tableColumnId="27"/>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5" connectionId="25" xr16:uid="{3BBEF2A2-995C-495A-BFA2-B7889E1D3265}" autoFormatId="16" applyNumberFormats="0" applyBorderFormats="0" applyFontFormats="0" applyPatternFormats="0" applyAlignmentFormats="0" applyWidthHeightFormats="0">
  <queryTableRefresh nextId="41">
    <queryTableFields count="33">
      <queryTableField id="1" name="Facility" tableColumnId="1"/>
      <queryTableField id="2" name="Role" tableColumnId="2"/>
      <queryTableField id="37" name="DC Role" tableColumnId="4"/>
      <queryTableField id="38" name="DC Category" tableColumnId="33"/>
      <queryTableField id="3" name="MinuteCategory" tableColumnId="3"/>
      <queryTableField id="5" name="Direct Care %" tableColumnId="5"/>
      <queryTableField id="6" name="Week No" tableColumnId="6"/>
      <queryTableField id="20" name="FortnightWeek" tableColumnId="20"/>
      <queryTableField id="21" name="HistoricalWeeksInPeriod" tableColumnId="21"/>
      <queryTableField id="7" name="HistoricalDaysPresent" tableColumnId="7"/>
      <queryTableField id="8" name="DayOfWeek" tableColumnId="8"/>
      <queryTableField id="9" name="Week Day" tableColumnId="9"/>
      <queryTableField id="22" name="FortnightDayIndex" tableColumnId="22"/>
      <queryTableField id="23" name="FortnightDay" tableColumnId="23"/>
      <queryTableField id="10" name="Shift" tableColumnId="10"/>
      <queryTableField id="11" name="ShiftIndex" tableColumnId="11"/>
      <queryTableField id="12" name="SourceRowCount" tableColumnId="12"/>
      <queryTableField id="13" name="InvalidRosterRowCount" tableColumnId="13"/>
      <queryTableField id="14" name="HistoricalCoverageStatus" tableColumnId="14"/>
      <queryTableField id="15" name="HistoricalCellStatus" tableColumnId="15"/>
      <queryTableField id="16" name="HistoricalRosterHours" tableColumnId="16"/>
      <queryTableField id="17" name="HistoricalRosterFTE" tableColumnId="17"/>
      <queryTableField id="18" name="HistoricalProductiveHours" tableColumnId="18"/>
      <queryTableField id="19" name="DayShift" tableColumnId="19"/>
      <queryTableField id="24" name="FortnightDayShift" tableColumnId="24"/>
      <queryTableField id="29" name="ProfileHistoricalProductiveHours" tableColumnId="25"/>
      <queryTableField id="30" name="CategoryTargetMinutes" tableColumnId="26"/>
      <queryTableField id="31" name="RedistributionMatchCount" tableColumnId="27"/>
      <queryTableField id="32" name="RedistributedRosterFTE" tableColumnId="28"/>
      <queryTableField id="33" name="ExpectedRedistributionFactor" tableColumnId="29"/>
      <queryTableField id="34" name="RedistributionFactor" tableColumnId="30"/>
      <queryTableField id="35" name="ProfileVarianceFTE" tableColumnId="31"/>
      <queryTableField id="36" name="ProfileAlignmentStatus" tableColumnId="32"/>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4" connectionId="18" xr16:uid="{FC1E023C-9D43-4287-8F89-19AEC335916B}" autoFormatId="16" applyNumberFormats="0" applyBorderFormats="0" applyFontFormats="0" applyPatternFormats="0" applyAlignmentFormats="0" applyWidthHeightFormats="0">
  <queryTableRefresh nextId="24">
    <queryTableFields count="23">
      <queryTableField id="1" name="Location" tableColumnId="1"/>
      <queryTableField id="2" name="Role" tableColumnId="2"/>
      <queryTableField id="3" name="MondayAM" tableColumnId="3"/>
      <queryTableField id="4" name="MondayPM" tableColumnId="4"/>
      <queryTableField id="5" name="MondayNS" tableColumnId="5"/>
      <queryTableField id="6" name="TuesdayAM" tableColumnId="6"/>
      <queryTableField id="7" name="TuesdayPM" tableColumnId="7"/>
      <queryTableField id="8" name="TuesdayNS" tableColumnId="8"/>
      <queryTableField id="9" name="WednesdayAM" tableColumnId="9"/>
      <queryTableField id="10" name="WednesdayPM" tableColumnId="10"/>
      <queryTableField id="11" name="WednesdayNS" tableColumnId="11"/>
      <queryTableField id="12" name="ThursdayAM" tableColumnId="12"/>
      <queryTableField id="13" name="ThursdayPM" tableColumnId="13"/>
      <queryTableField id="14" name="ThursdayNS" tableColumnId="14"/>
      <queryTableField id="15" name="FridayAM" tableColumnId="15"/>
      <queryTableField id="16" name="FridayPM" tableColumnId="16"/>
      <queryTableField id="17" name="FridayNS" tableColumnId="17"/>
      <queryTableField id="18" name="SaturdayAM" tableColumnId="18"/>
      <queryTableField id="19" name="SaturdayPM" tableColumnId="19"/>
      <queryTableField id="20" name="SaturdayNS" tableColumnId="20"/>
      <queryTableField id="21" name="SundayAM" tableColumnId="21"/>
      <queryTableField id="22" name="SundayPM" tableColumnId="22"/>
      <queryTableField id="23" name="SundayNS" tableColumnId="23"/>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5" connectionId="8" xr16:uid="{D3CE277C-5BA8-4913-B31A-E544F150B8E3}" autoFormatId="16" applyNumberFormats="0" applyBorderFormats="0" applyFontFormats="0" applyPatternFormats="0" applyAlignmentFormats="0" applyWidthHeightFormats="0">
  <queryTableRefresh nextId="47">
    <queryTableFields count="23">
      <queryTableField id="1" name="Location" tableColumnId="1"/>
      <queryTableField id="2" name="Role" tableColumnId="2"/>
      <queryTableField id="24" name="MondayAM" tableColumnId="3"/>
      <queryTableField id="25" name="MondayPM" tableColumnId="4"/>
      <queryTableField id="26" name="MondayNS" tableColumnId="5"/>
      <queryTableField id="6" name="TuesdayAM" tableColumnId="6"/>
      <queryTableField id="27" name="TuesdayPM" tableColumnId="7"/>
      <queryTableField id="28" name="TuesdayNS" tableColumnId="8"/>
      <queryTableField id="29" name="WednesdayAM" tableColumnId="9"/>
      <queryTableField id="30" name="WednesdayPM" tableColumnId="10"/>
      <queryTableField id="31" name="WednesdayNS" tableColumnId="11"/>
      <queryTableField id="32" name="ThursdayAM" tableColumnId="12"/>
      <queryTableField id="33" name="ThursdayPM" tableColumnId="13"/>
      <queryTableField id="34" name="ThursdayNS" tableColumnId="14"/>
      <queryTableField id="35" name="FridayAM" tableColumnId="15"/>
      <queryTableField id="36" name="FridayPM" tableColumnId="16"/>
      <queryTableField id="37" name="FridayNS" tableColumnId="17"/>
      <queryTableField id="38" name="SaturdayAM" tableColumnId="18"/>
      <queryTableField id="39" name="SaturdayPM" tableColumnId="19"/>
      <queryTableField id="40" name="SaturdayNS" tableColumnId="20"/>
      <queryTableField id="41" name="SundayAM" tableColumnId="21"/>
      <queryTableField id="42" name="SundayPM" tableColumnId="22"/>
      <queryTableField id="43" name="SundayNS" tableColumnId="23"/>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5" connectionId="11" xr16:uid="{46E57CC3-821C-4B74-BFCA-85CC0FFC4E15}" autoFormatId="16" applyNumberFormats="0" applyBorderFormats="0" applyFontFormats="0" applyPatternFormats="0" applyAlignmentFormats="0" applyWidthHeightFormats="0">
  <queryTableRefresh nextId="4">
    <queryTableFields count="3">
      <queryTableField id="1" name="Location" tableColumnId="1"/>
      <queryTableField id="2" name="Role" tableColumnId="2"/>
      <queryTableField id="3" name="Hours" tableColumnId="3"/>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7" connectionId="9" xr16:uid="{5721043E-208A-4304-9909-5DDFC26693A4}" autoFormatId="16" applyNumberFormats="0" applyBorderFormats="0" applyFontFormats="0" applyPatternFormats="0" applyAlignmentFormats="0" applyWidthHeightFormats="0">
  <queryTableRefresh nextId="7">
    <queryTableFields count="6">
      <queryTableField id="1" name="Location" tableColumnId="1"/>
      <queryTableField id="2" name="Role" tableColumnId="2"/>
      <queryTableField id="3" name="Attribute" tableColumnId="3"/>
      <queryTableField id="4" name="Value" tableColumnId="4"/>
      <queryTableField id="5" name="Hours" tableColumnId="5"/>
      <queryTableField id="6" name="LocRoleDayShift%" tableColumnId="6"/>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7" connectionId="23" xr16:uid="{C7E5680D-C388-4B40-BEC0-93C7BB3BDBBC}" autoFormatId="16" applyNumberFormats="0" applyBorderFormats="0" applyFontFormats="0" applyPatternFormats="0" applyAlignmentFormats="0" applyWidthHeightFormats="0">
  <queryTableRefresh nextId="43">
    <queryTableFields count="20">
      <queryTableField id="1" name="Facility" tableColumnId="1"/>
      <queryTableField id="2" name="MinuteCategory" tableColumnId="2"/>
      <queryTableField id="7" name="CategoryDailyTargetMinutes" tableColumnId="7"/>
      <queryTableField id="12" name="CategoryTargetMinutes" tableColumnId="12"/>
      <queryTableField id="25" name="FortnightWeek" tableColumnId="6"/>
      <queryTableField id="3" name="DayOfWeek" tableColumnId="3"/>
      <queryTableField id="4" name="Week Day" tableColumnId="4"/>
      <queryTableField id="26" name="FortnightDayIndex" tableColumnId="8"/>
      <queryTableField id="27" name="FortnightDay" tableColumnId="9"/>
      <queryTableField id="28" name="Week No" tableColumnId="16"/>
      <queryTableField id="29" name="CategoryFortnightDayDistribution%" tableColumnId="18"/>
      <queryTableField id="22" name="CategoryWeekdayTargetMinutes" tableColumnId="19"/>
      <queryTableField id="5" name="AllocatedDayProductiveMinutes" tableColumnId="5"/>
      <queryTableField id="11" name="AllocatedWeeklyProductiveMinutes" tableColumnId="11"/>
      <queryTableField id="10" name="ExpectedWeeklyProductiveMinutes" tableColumnId="10"/>
      <queryTableField id="13" name="ReconstructedFortnightProductiveMinutes" tableColumnId="13"/>
      <queryTableField id="18" name="DailyVarianceMinutes" tableColumnId="17"/>
      <queryTableField id="30" name="WeeklyVarianceMinutes" tableColumnId="20"/>
      <queryTableField id="14" name="FortnightVarianceMinutes" tableColumnId="14"/>
      <queryTableField id="15" name="Status" tableColumnId="15"/>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6" connectionId="1" xr16:uid="{DCF8229F-E475-4724-A080-4109BBC52728}" autoFormatId="16" applyNumberFormats="0" applyBorderFormats="0" applyFontFormats="0" applyPatternFormats="0" applyAlignmentFormats="0" applyWidthHeightFormats="0">
  <queryTableRefresh nextId="26">
    <queryTableFields count="25">
      <queryTableField id="1" name="Master Template" tableColumnId="1"/>
      <queryTableField id="2" name="Template" tableColumnId="2"/>
      <queryTableField id="3" name="Location" tableColumnId="3"/>
      <queryTableField id="4" name="Department" tableColumnId="4"/>
      <queryTableField id="5" name="Role" tableColumnId="5"/>
      <queryTableField id="6" name="Area" tableColumnId="6"/>
      <queryTableField id="7" name="Employee Code" tableColumnId="7"/>
      <queryTableField id="8" name="Employee Name" tableColumnId="8"/>
      <queryTableField id="9" name="Week No" tableColumnId="9"/>
      <queryTableField id="10" name="Week Day" tableColumnId="10"/>
      <queryTableField id="11" name="Start Time" tableColumnId="11"/>
      <queryTableField id="12" name="End Time" tableColumnId="12"/>
      <queryTableField id="13" name="Roster Hours" tableColumnId="13"/>
      <queryTableField id="14" name="Cost" tableColumnId="14"/>
      <queryTableField id="15" name="MinRosterHours" tableColumnId="15"/>
      <queryTableField id="16" name="MaxRosterHours" tableColumnId="16"/>
      <queryTableField id="17" name="Event" tableColumnId="17"/>
      <queryTableField id="18" name="Break Length" tableColumnId="18"/>
      <queryTableField id="19" name="Break Start Time" tableColumnId="19"/>
      <queryTableField id="20" name="Paid Break Length" tableColumnId="20"/>
      <queryTableField id="21" name="Paid Break Start Time" tableColumnId="21"/>
      <queryTableField id="22" name="Shift Definition" tableColumnId="22"/>
      <queryTableField id="23" name="Shift Net Length" tableColumnId="23"/>
      <queryTableField id="24" name="Shift Type" tableColumnId="24"/>
      <queryTableField id="25" name="Non Attended" tableColumnId="25"/>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6" connectionId="36" xr16:uid="{33E036C9-FC93-4379-9CC3-DDDCC9DFEF52}" autoFormatId="16" applyNumberFormats="0" applyBorderFormats="0" applyFontFormats="0" applyPatternFormats="0" applyAlignmentFormats="0" applyWidthHeightFormats="0">
  <queryTableRefresh nextId="52">
    <queryTableFields count="24">
      <queryTableField id="1" name="Facility" tableColumnId="1"/>
      <queryTableField id="2" name="MinuteCategory" tableColumnId="2"/>
      <queryTableField id="3" name="Role" tableColumnId="3"/>
      <queryTableField id="4" name="RoleKey" tableColumnId="4"/>
      <queryTableField id="48" name="DC Role" tableColumnId="5"/>
      <queryTableField id="49" name="DC Category" tableColumnId="24"/>
      <queryTableField id="6" name="Direct Care %" tableColumnId="6"/>
      <queryTableField id="37" name="Week No" tableColumnId="13"/>
      <queryTableField id="38" name="FortnightWeek" tableColumnId="14"/>
      <queryTableField id="19" name="DayOfWeek" tableColumnId="7"/>
      <queryTableField id="20" name="Week Day" tableColumnId="8"/>
      <queryTableField id="39" name="FortnightDayIndex" tableColumnId="15"/>
      <queryTableField id="40" name="FortnightDay" tableColumnId="16"/>
      <queryTableField id="21" name="RoleDayHistoricalRosterHours" tableColumnId="9"/>
      <queryTableField id="22" name="RoleDayHistoricalProductiveHours" tableColumnId="10"/>
      <queryTableField id="23" name="CategoryDayHistoricalProductiveHours" tableColumnId="19"/>
      <queryTableField id="24" name="RoleDayHistoryDistribution%" tableColumnId="20"/>
      <queryTableField id="41" name="CategoryFortnightDayDistribution%" tableColumnId="23"/>
      <queryTableField id="11" name="CategoryDailyTargetMinutes" tableColumnId="11"/>
      <queryTableField id="12" name="CategoryTargetMinutes" tableColumnId="12"/>
      <queryTableField id="17" name="RoleDailyTargetMinutes" tableColumnId="17"/>
      <queryTableField id="25" name="RoleWeeklyTargetMinutes" tableColumnId="21"/>
      <queryTableField id="18" name="RoleTargetMinutes" tableColumnId="18"/>
      <queryTableField id="26" name="RoleAverageDailyTargetMinutes" tableColumnId="22"/>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alData_5" connectionId="29" xr16:uid="{6E856655-98FA-4420-9E21-2DE45881B4D7}" autoFormatId="16" applyNumberFormats="0" applyBorderFormats="0" applyFontFormats="0" applyPatternFormats="0" applyAlignmentFormats="0" applyWidthHeightFormats="0">
  <queryTableRefresh nextId="107">
    <queryTableFields count="46">
      <queryTableField id="1" name="Facility" tableColumnId="1"/>
      <queryTableField id="3" name="Role" tableColumnId="3"/>
      <queryTableField id="103" name="DC Role" tableColumnId="4"/>
      <queryTableField id="104" name="DC Category" tableColumnId="46"/>
      <queryTableField id="2" name="MinuteCategory" tableColumnId="2"/>
      <queryTableField id="5" name="Direct Care %" tableColumnId="5"/>
      <queryTableField id="50" name="Week No" tableColumnId="12"/>
      <queryTableField id="51" name="FortnightWeek" tableColumnId="30"/>
      <queryTableField id="52" name="HistoricalWeeksInPeriod" tableColumnId="31"/>
      <queryTableField id="53" name="HistoricalDaysPresent" tableColumnId="32"/>
      <queryTableField id="6" name="DayOfWeek" tableColumnId="6"/>
      <queryTableField id="7" name="Week Day" tableColumnId="7"/>
      <queryTableField id="54" name="FortnightDayIndex" tableColumnId="33"/>
      <queryTableField id="55" name="FortnightDay" tableColumnId="34"/>
      <queryTableField id="8" name="Shift" tableColumnId="8"/>
      <queryTableField id="9" name="ShiftIndex" tableColumnId="9"/>
      <queryTableField id="56" name="SourceRowCount" tableColumnId="35"/>
      <queryTableField id="57" name="InvalidRosterRowCount" tableColumnId="36"/>
      <queryTableField id="58" name="HistoricalCoverageStatus" tableColumnId="37"/>
      <queryTableField id="59" name="HistoricalCellStatus" tableColumnId="38"/>
      <queryTableField id="11" name="HistoricalRosterHours" tableColumnId="11"/>
      <queryTableField id="60" name="HistoricalRosterFTE" tableColumnId="39"/>
      <queryTableField id="25" name="HistoricalProductiveHours" tableColumnId="13"/>
      <queryTableField id="61" name="DayShift" tableColumnId="40"/>
      <queryTableField id="62" name="FortnightDayShift" tableColumnId="41"/>
      <queryTableField id="63" name="RoleKey" tableColumnId="42"/>
      <queryTableField id="26" name="RoleDayHistoricalRosterHours" tableColumnId="14"/>
      <queryTableField id="27" name="RoleDayHistoricalProductiveHours" tableColumnId="15"/>
      <queryTableField id="28" name="CategoryDayHistoricalProductiveHours" tableColumnId="16"/>
      <queryTableField id="64" name="CategoryFortnightHistoricalProductiveHours" tableColumnId="43"/>
      <queryTableField id="29" name="RoleDayHistoryDistribution%" tableColumnId="24"/>
      <queryTableField id="30" name="RoleDayShiftDistribution%" tableColumnId="25"/>
      <queryTableField id="31" name="CategoryDayRoleShiftDistribution%" tableColumnId="26"/>
      <queryTableField id="65" name="CategoryFortnightRoleDayShiftDistribution%" tableColumnId="44"/>
      <queryTableField id="66" name="CategoryFortnightDayDistribution%" tableColumnId="45"/>
      <queryTableField id="17" name="CategoryDailyTargetMinutes" tableColumnId="17"/>
      <queryTableField id="18" name="CategoryTargetMinutes" tableColumnId="18"/>
      <queryTableField id="19" name="RoleDailyTargetMinutes" tableColumnId="19"/>
      <queryTableField id="33" name="RoleWeeklyTargetMinutes" tableColumnId="28"/>
      <queryTableField id="32" name="RoleAverageDailyTargetMinutes" tableColumnId="27"/>
      <queryTableField id="20" name="RoleTargetMinutes" tableColumnId="20"/>
      <queryTableField id="21" name="WeekdayShiftTargetMinutes" tableColumnId="21"/>
      <queryTableField id="34" name="TwoStageAllocationVarianceMinutes" tableColumnId="29"/>
      <queryTableField id="22" name="WeekdayShiftRosterMinutes" tableColumnId="22"/>
      <queryTableField id="23" name="FTE" tableColumnId="23"/>
      <queryTableField id="10" name="WeekdayShift" tableColumnId="10"/>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ExternalData_4" connectionId="35" xr16:uid="{D9825DE0-405B-441C-8E27-134DE9646D18}" autoFormatId="16" applyNumberFormats="0" applyBorderFormats="0" applyFontFormats="0" applyPatternFormats="0" applyAlignmentFormats="0" applyWidthHeightFormats="0">
  <queryTableRefresh nextId="31">
    <queryTableFields count="18">
      <queryTableField id="1" name="Facility" tableColumnId="1"/>
      <queryTableField id="2" name="MinuteCategory" tableColumnId="2"/>
      <queryTableField id="3" name="Role" tableColumnId="3"/>
      <queryTableField id="4" name="RoleKey" tableColumnId="4"/>
      <queryTableField id="27" name="DC Role" tableColumnId="5"/>
      <queryTableField id="28" name="DC Category" tableColumnId="18"/>
      <queryTableField id="6" name="Direct Care %" tableColumnId="6"/>
      <queryTableField id="18" name="Week No" tableColumnId="13"/>
      <queryTableField id="19" name="FortnightWeek" tableColumnId="14"/>
      <queryTableField id="11" name="DayOfWeek" tableColumnId="7"/>
      <queryTableField id="12" name="Week Day" tableColumnId="8"/>
      <queryTableField id="20" name="FortnightDayIndex" tableColumnId="15"/>
      <queryTableField id="21" name="FortnightDay" tableColumnId="16"/>
      <queryTableField id="13" name="RoleDayHistoricalRosterHours" tableColumnId="9"/>
      <queryTableField id="14" name="RoleDayHistoricalProductiveHours" tableColumnId="10"/>
      <queryTableField id="15" name="CategoryDayHistoricalProductiveHours" tableColumnId="11"/>
      <queryTableField id="16" name="RoleDayHistoryDistribution%" tableColumnId="12"/>
      <queryTableField id="22" name="CategoryFortnightDayDistribution%" tableColumnId="17"/>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ExternalData_3" connectionId="30" xr16:uid="{E3126B7F-4573-4C06-8156-9691B705CDD0}" autoFormatId="16" applyNumberFormats="0" applyBorderFormats="0" applyFontFormats="0" applyPatternFormats="0" applyAlignmentFormats="0" applyWidthHeightFormats="0">
  <queryTableRefresh nextId="9">
    <queryTableFields count="8">
      <queryTableField id="1" name="Check" tableColumnId="1"/>
      <queryTableField id="2" name="Severity" tableColumnId="2"/>
      <queryTableField id="3" name="Facility" tableColumnId="3"/>
      <queryTableField id="4" name="MinuteCategory" tableColumnId="4"/>
      <queryTableField id="5" name="Role" tableColumnId="5"/>
      <queryTableField id="6" name="Actual" tableColumnId="6"/>
      <queryTableField id="7" name="Expected" tableColumnId="7"/>
      <queryTableField id="8" name="Message" tableColumnId="8"/>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ExternalData_2" connectionId="33" xr16:uid="{01E2B731-5B7C-4D8A-80E6-FAC1B0C302FA}" autoFormatId="16" applyNumberFormats="0" applyBorderFormats="0" applyFontFormats="0" applyPatternFormats="0" applyAlignmentFormats="0" applyWidthHeightFormats="0">
  <queryTableRefresh nextId="69">
    <queryTableFields count="35">
      <queryTableField id="1" name="Facility" tableColumnId="1"/>
      <queryTableField id="3" name="Role" tableColumnId="3"/>
      <queryTableField id="65" name="DC Role" tableColumnId="5"/>
      <queryTableField id="66" name="DC Category" tableColumnId="35"/>
      <queryTableField id="2" name="MinuteCategory" tableColumnId="2"/>
      <queryTableField id="6" name="Direct Care %" tableColumnId="6"/>
      <queryTableField id="27" name="Week No" tableColumnId="13"/>
      <queryTableField id="28" name="FortnightWeek" tableColumnId="21"/>
      <queryTableField id="29" name="HistoricalWeeksInPeriod" tableColumnId="22"/>
      <queryTableField id="30" name="HistoricalDaysPresent" tableColumnId="23"/>
      <queryTableField id="7" name="DayOfWeek" tableColumnId="7"/>
      <queryTableField id="8" name="Week Day" tableColumnId="8"/>
      <queryTableField id="31" name="FortnightDayIndex" tableColumnId="24"/>
      <queryTableField id="32" name="FortnightDay" tableColumnId="25"/>
      <queryTableField id="9" name="Shift" tableColumnId="9"/>
      <queryTableField id="10" name="ShiftIndex" tableColumnId="10"/>
      <queryTableField id="33" name="SourceRowCount" tableColumnId="26"/>
      <queryTableField id="34" name="InvalidRosterRowCount" tableColumnId="27"/>
      <queryTableField id="35" name="HistoricalCoverageStatus" tableColumnId="28"/>
      <queryTableField id="36" name="HistoricalCellStatus" tableColumnId="29"/>
      <queryTableField id="12" name="HistoricalRosterHours" tableColumnId="12"/>
      <queryTableField id="37" name="HistoricalRosterFTE" tableColumnId="30"/>
      <queryTableField id="16" name="HistoricalProductiveHours" tableColumnId="14"/>
      <queryTableField id="11" name="DayShift" tableColumnId="11"/>
      <queryTableField id="38" name="FortnightDayShift" tableColumnId="31"/>
      <queryTableField id="4" name="RoleKey" tableColumnId="4"/>
      <queryTableField id="17" name="RoleDayHistoricalRosterHours" tableColumnId="15"/>
      <queryTableField id="18" name="RoleDayHistoricalProductiveHours" tableColumnId="16"/>
      <queryTableField id="19" name="CategoryDayHistoricalProductiveHours" tableColumnId="17"/>
      <queryTableField id="39" name="CategoryFortnightHistoricalProductiveHours" tableColumnId="32"/>
      <queryTableField id="20" name="RoleDayHistoryDistribution%" tableColumnId="18"/>
      <queryTableField id="21" name="RoleDayShiftDistribution%" tableColumnId="19"/>
      <queryTableField id="22" name="CategoryDayRoleShiftDistribution%" tableColumnId="20"/>
      <queryTableField id="40" name="CategoryFortnightRoleDayShiftDistribution%" tableColumnId="33"/>
      <queryTableField id="41" name="CategoryFortnightDayDistribution%" tableColumnId="34"/>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ExternalData_2" connectionId="32" xr16:uid="{2F540C0D-DAF2-4985-A5D2-7AEF143A1E57}" autoFormatId="16" applyNumberFormats="0" applyBorderFormats="0" applyFontFormats="0" applyPatternFormats="0" applyAlignmentFormats="0" applyWidthHeightFormats="0">
  <queryTableRefresh nextId="37">
    <queryTableFields count="33">
      <queryTableField id="1" name="Facility" tableColumnId="1"/>
      <queryTableField id="2" name="Role" tableColumnId="2"/>
      <queryTableField id="33" name="DC Role" tableColumnId="4"/>
      <queryTableField id="34" name="DC Category" tableColumnId="33"/>
      <queryTableField id="3" name="MinuteCategory" tableColumnId="3"/>
      <queryTableField id="5" name="Direct Care %" tableColumnId="5"/>
      <queryTableField id="6" name="Week No" tableColumnId="6"/>
      <queryTableField id="7" name="FortnightWeek" tableColumnId="7"/>
      <queryTableField id="8" name="HistoricalWeeksInPeriod" tableColumnId="8"/>
      <queryTableField id="9" name="HistoricalDaysPresent" tableColumnId="9"/>
      <queryTableField id="10" name="DayOfWeek" tableColumnId="10"/>
      <queryTableField id="11" name="Week Day" tableColumnId="11"/>
      <queryTableField id="12" name="FortnightDayIndex" tableColumnId="12"/>
      <queryTableField id="13" name="FortnightDay" tableColumnId="13"/>
      <queryTableField id="14" name="Shift" tableColumnId="14"/>
      <queryTableField id="15" name="ShiftIndex" tableColumnId="15"/>
      <queryTableField id="16" name="SourceRowCount" tableColumnId="16"/>
      <queryTableField id="17" name="InvalidRosterRowCount" tableColumnId="17"/>
      <queryTableField id="18" name="HistoricalCoverageStatus" tableColumnId="18"/>
      <queryTableField id="19" name="HistoricalCellStatus" tableColumnId="19"/>
      <queryTableField id="20" name="HistoricalRosterHours" tableColumnId="20"/>
      <queryTableField id="21" name="HistoricalRosterFTE" tableColumnId="21"/>
      <queryTableField id="22" name="HistoricalProductiveHours" tableColumnId="22"/>
      <queryTableField id="23" name="DayShift" tableColumnId="23"/>
      <queryTableField id="24" name="FortnightDayShift" tableColumnId="24"/>
      <queryTableField id="25" name="ProfileHistoricalProductiveHours" tableColumnId="25"/>
      <queryTableField id="26" name="CategoryTargetMinutes" tableColumnId="26"/>
      <queryTableField id="27" name="RedistributionMatchCount" tableColumnId="27"/>
      <queryTableField id="28" name="RedistributedRosterFTE" tableColumnId="28"/>
      <queryTableField id="29" name="ExpectedRedistributionFactor" tableColumnId="29"/>
      <queryTableField id="30" name="RedistributionFactor" tableColumnId="30"/>
      <queryTableField id="31" name="ProfileVarianceFTE" tableColumnId="31"/>
      <queryTableField id="32" name="ProfileAlignmentStatus" tableColumnId="32"/>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ExternalData_1" connectionId="31" xr16:uid="{C7BE19D4-0258-475D-AD32-0DFDFDEC00E3}" autoFormatId="16" applyNumberFormats="0" applyBorderFormats="0" applyFontFormats="0" applyPatternFormats="0" applyAlignmentFormats="0" applyWidthHeightFormats="0">
  <queryTableRefresh nextId="9">
    <queryTableFields count="8">
      <queryTableField id="1" name="Check" tableColumnId="1"/>
      <queryTableField id="2" name="Severity" tableColumnId="2"/>
      <queryTableField id="3" name="Facility" tableColumnId="3"/>
      <queryTableField id="4" name="MinuteCategory" tableColumnId="4"/>
      <queryTableField id="5" name="Role" tableColumnId="5"/>
      <queryTableField id="6" name="Actual" tableColumnId="6"/>
      <queryTableField id="7" name="Expected" tableColumnId="7"/>
      <queryTableField id="8" name="Message"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cility" xr10:uid="{F5A3C25E-F5F4-4D46-8A0E-5E0F0BF20988}" sourceName="Facility">
  <pivotTables>
    <pivotTable tabId="22" name="MinuteWorkerPivot"/>
  </pivotTables>
  <data>
    <tabular pivotCacheId="363307899">
      <items count="3">
        <i x="0" s="1"/>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le2" xr10:uid="{617B040F-D7C1-4EDF-8F55-B142D486F363}" sourceName="Role">
  <pivotTables>
    <pivotTable tabId="22" name="MinuteWorkerPivot"/>
  </pivotTables>
  <data>
    <tabular pivotCacheId="363307899">
      <items count="7">
        <i x="0" s="1"/>
        <i x="1" s="1"/>
        <i x="2" s="1"/>
        <i x="3" s="1"/>
        <i x="6"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inuteCategory" xr10:uid="{4DAA80F9-EF67-4305-A030-9E3BFBD19E56}" sourceName="MinuteCategory">
  <pivotTables>
    <pivotTable tabId="22" name="MinuteWorkerPivot"/>
  </pivotTables>
  <data>
    <tabular pivotCacheId="363307899">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cility2" xr10:uid="{51DBD1AF-3506-4B25-938A-53F56B4D9274}" sourceName="Facility">
  <pivotTables>
    <pivotTable tabId="33" name="BDRN_FTE_Slicer_Pivot"/>
  </pivotTables>
  <data>
    <tabular pivotCacheId="1062397218">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le3" xr10:uid="{BFF2CD70-7AB8-45E9-A7EC-2ED27D89BFAF}" sourceName="Role">
  <pivotTables>
    <pivotTable tabId="33" name="BDRN_FTE_Slicer_Pivot"/>
  </pivotTables>
  <data>
    <tabular pivotCacheId="1062397218">
      <items count="7">
        <i x="0"/>
        <i x="1"/>
        <i x="2"/>
        <i x="3"/>
        <i x="4"/>
        <i x="5"/>
        <i x="6"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 xr10:uid="{55E72F2C-DB7B-4A1B-AEC5-D66BA2042A75}" sourceName="Shift">
  <pivotTables>
    <pivotTable tabId="33" name="BDRN_FTE_Slicer_Pivot"/>
  </pivotTables>
  <data>
    <tabular pivotCacheId="1062397218">
      <items count="3">
        <i x="0"/>
        <i x="2"/>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1" xr10:uid="{382B3C3C-7FA0-49C8-834F-7A10DC69BB16}" sourceName="Location">
  <extLst>
    <x:ext xmlns:x15="http://schemas.microsoft.com/office/spreadsheetml/2010/11/main" uri="{2F2917AC-EB37-4324-AD4E-5DD8C200BD13}">
      <x15:tableSlicerCache tableId="9" column="1"/>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le" xr10:uid="{C2871226-F60E-4DB3-8584-C092314A29C1}" sourceName="Role">
  <extLst>
    <x:ext xmlns:x15="http://schemas.microsoft.com/office/spreadsheetml/2010/11/main" uri="{2F2917AC-EB37-4324-AD4E-5DD8C200BD13}">
      <x15:tableSlicerCache tableId="9" column="2"/>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FE8445BB-A8F6-4210-A45D-45CF5CD288B4}" sourceName="Location">
  <extLst>
    <x:ext xmlns:x15="http://schemas.microsoft.com/office/spreadsheetml/2010/11/main" uri="{2F2917AC-EB37-4324-AD4E-5DD8C200BD13}">
      <x15:tableSlicerCache tableId="6" column="1"/>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le1" xr10:uid="{E90B1B96-BEA4-4F12-AD23-73BD6E562C59}" sourceName="Role">
  <extLst>
    <x:ext xmlns:x15="http://schemas.microsoft.com/office/spreadsheetml/2010/11/main" uri="{2F2917AC-EB37-4324-AD4E-5DD8C200BD13}">
      <x15:tableSlicerCache tableId="6" column="2"/>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cility1" xr10:uid="{EE5C62CC-20B2-44C0-8364-409398E568D0}" sourceName="Facility">
  <extLst>
    <x:ext xmlns:x15="http://schemas.microsoft.com/office/spreadsheetml/2010/11/main" uri="{2F2917AC-EB37-4324-AD4E-5DD8C200BD13}">
      <x15:tableSlicerCache tableId="18"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DRN_Facility_Slicer" xr10:uid="{EA8E1CAF-FDDE-4232-954A-E21B3B2C0611}" cache="Slicer_Facility2" caption="Facility" rowHeight="241300"/>
  <slicer name="BDRN_Role_Slicer" xr10:uid="{5C4C55AA-5080-4C64-95F5-A60E05F33245}" cache="Slicer_Role3" caption="Role" rowHeight="241300"/>
  <slicer name="BDRN_Shift_Slicer" xr10:uid="{97B1547C-B3B2-45A5-89D8-6C2063EE2FF9}" cache="Slicer_Shift" caption="Shif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1" xr10:uid="{1D9C3530-1A40-45C9-8FE9-634AF0E239F8}" cache="Slicer_Location1" caption="Location" rowHeight="241300"/>
  <slicer name="Role" xr10:uid="{4C4B4D24-E086-4587-8B4F-98EA06AF9477}" cache="Slicer_Role" caption="Rol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03B0D410-7D8B-43FD-A5D7-3F76D34BB587}" cache="Slicer_Location" caption="Location" rowHeight="241300"/>
  <slicer name="Role 1" xr10:uid="{B54E3A2A-2BE5-4490-B242-6455E449DF71}" cache="Slicer_Role1" caption="Role"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cility_Slicer" xr10:uid="{B04F4F7E-5EA6-4AAE-9CD0-81512B1BB135}" cache="Slicer_Facility" caption="Facility" style="SlicerStyleLight2" rowHeight="241300"/>
  <slicer name="Role_Slicer" xr10:uid="{1E6B2887-A319-4814-86E0-C54F226B0C15}" cache="Slicer_Role2" caption="Role" style="SlicerStyleLight2" rowHeight="241300"/>
  <slicer name="MinuteCategory_Slicer" xr10:uid="{C56B87E0-36EB-4598-B34B-50B63C55CF65}" cache="Slicer_MinuteCategory" caption="Minute Category" style="SlicerStyleLight2"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cility 4" xr10:uid="{DD76E3A7-CFF7-4C8B-97F8-7890F2A3B7BD}" cache="Slicer_Facility1" caption="Facility" rowHeight="241300"/>
</slicers>
</file>

<file path=xl/tables/_rels/table6.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7.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8.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9.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20.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21.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23.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24.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_rels/table25.xml.rels><?xml version="1.0" encoding="UTF-8" standalone="yes"?>
<Relationships xmlns="http://schemas.openxmlformats.org/package/2006/relationships"><Relationship Id="rId1" Type="http://schemas.openxmlformats.org/officeDocument/2006/relationships/queryTable" Target="../queryTables/queryTable16.xml"/></Relationships>
</file>

<file path=xl/tables/_rels/table26.xml.rels><?xml version="1.0" encoding="UTF-8" standalone="yes"?>
<Relationships xmlns="http://schemas.openxmlformats.org/package/2006/relationships"><Relationship Id="rId1" Type="http://schemas.openxmlformats.org/officeDocument/2006/relationships/queryTable" Target="../queryTables/queryTable17.xml"/></Relationships>
</file>

<file path=xl/tables/_rels/table27.xml.rels><?xml version="1.0" encoding="UTF-8" standalone="yes"?>
<Relationships xmlns="http://schemas.openxmlformats.org/package/2006/relationships"><Relationship Id="rId1" Type="http://schemas.openxmlformats.org/officeDocument/2006/relationships/queryTable" Target="../queryTables/queryTable18.xml"/></Relationships>
</file>

<file path=xl/tables/_rels/table29.xml.rels><?xml version="1.0" encoding="UTF-8" standalone="yes"?>
<Relationships xmlns="http://schemas.openxmlformats.org/package/2006/relationships"><Relationship Id="rId1" Type="http://schemas.openxmlformats.org/officeDocument/2006/relationships/queryTable" Target="../queryTables/queryTable19.xml"/></Relationships>
</file>

<file path=xl/tables/_rels/table30.xml.rels><?xml version="1.0" encoding="UTF-8" standalone="yes"?>
<Relationships xmlns="http://schemas.openxmlformats.org/package/2006/relationships"><Relationship Id="rId1" Type="http://schemas.openxmlformats.org/officeDocument/2006/relationships/queryTable" Target="../queryTables/queryTable20.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D4B26FB-6D4B-4AB5-9717-4D1216E86EE3}" name="Table153" displayName="Table153" ref="N4:R9" totalsRowCount="1">
  <autoFilter ref="N4:R8" xr:uid="{F1F90594-87F6-44CB-97E9-919817A50E9C}"/>
  <tableColumns count="5">
    <tableColumn id="1" xr3:uid="{5BFED6A2-13D6-472C-BCB0-083C63E3EC9A}" name="Role"/>
    <tableColumn id="2" xr3:uid="{6959521D-1A97-4FEC-B378-A12B9CE76D6C}" name="AM" totalsRowFunction="sum"/>
    <tableColumn id="3" xr3:uid="{4090E321-B26E-4B51-8147-C1E67D33C613}" name="PM" totalsRowFunction="sum"/>
    <tableColumn id="4" xr3:uid="{58286652-6A82-4ABA-AFD5-79F5A61EE5E4}" name="NIGHT" totalsRowFunction="sum"/>
    <tableColumn id="5" xr3:uid="{1133CE4E-1F19-4781-9D1E-E1824C22FBC7}" name="Total" totalsRowFunction="sum" dataDxfId="200">
      <calculatedColumnFormula>SUM(Table153[[#This Row],[AM]:[NIGHT]])</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350634D-9AC0-43EC-B0E6-9816DE29E6ED}" name="RoleShiftDemandANACC" displayName="RoleShiftDemandANACC" ref="N25:R29" totalsRowShown="0">
  <autoFilter ref="N25:R29" xr:uid="{C350634D-9AC0-43EC-B0E6-9816DE29E6ED}"/>
  <tableColumns count="5">
    <tableColumn id="1" xr3:uid="{FA531F07-F8C0-49BF-A13D-4165CF7D5EC0}" name="Role"/>
    <tableColumn id="2" xr3:uid="{D99CCEF1-1021-49B3-99F4-E0A29D58FF7C}" name="AM" dataDxfId="199"/>
    <tableColumn id="3" xr3:uid="{1BBF5F97-7658-4C91-989B-0616236316E1}" name="PM" dataDxfId="198"/>
    <tableColumn id="4" xr3:uid="{31F59E6F-27E4-4E4C-B74B-AF2889907CF6}" name="NIGHT"/>
    <tableColumn id="5" xr3:uid="{2B9E68F2-C8F5-4E3F-ADC7-D76D846D5D09}" name="Total" dataDxfId="197">
      <calculatedColumnFormula>SUM(O26:Q26)</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1F90594-87F6-44CB-97E9-919817A50E9C}" name="Table15" displayName="Table15" ref="N4:R9" totalsRowCount="1">
  <autoFilter ref="N4:R8" xr:uid="{F1F90594-87F6-44CB-97E9-919817A50E9C}"/>
  <tableColumns count="5">
    <tableColumn id="1" xr3:uid="{1B5B9247-7F1E-4440-B210-8398FDEC3E7E}" name="Role"/>
    <tableColumn id="2" xr3:uid="{DB728A31-AE2E-4AAE-BD77-A78C59ADB849}" name="AM" totalsRowFunction="sum"/>
    <tableColumn id="3" xr3:uid="{13287B97-1CDA-4D5E-808A-491E618AC75C}" name="PM" totalsRowFunction="sum"/>
    <tableColumn id="4" xr3:uid="{07E78299-7296-43EA-B9B2-0DEC4242145C}" name="NIGHT" totalsRowFunction="sum"/>
    <tableColumn id="5" xr3:uid="{6A6C9AA9-1948-4090-A8DF-637B8785745A}" name="Total" totalsRowFunction="sum" dataDxfId="196">
      <calculatedColumnFormula>SUM(Table15[[#This Row],[AM]:[NIGHT]])</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C588AB-32D8-4DC8-87E0-D520FCFBA009}" name="Table1" displayName="Table1" ref="N26:R29" totalsRowShown="0" headerRowDxfId="195" headerRowBorderDxfId="194">
  <autoFilter ref="N26:R29" xr:uid="{B4C588AB-32D8-4DC8-87E0-D520FCFBA009}"/>
  <tableColumns count="5">
    <tableColumn id="1" xr3:uid="{98879E29-E7E8-41B9-9013-8651997D7A28}" name="Role"/>
    <tableColumn id="2" xr3:uid="{4E4E83ED-0179-4154-B7D6-801AF4ECE171}" name="AM" dataDxfId="193">
      <calculatedColumnFormula>$J$28*O18</calculatedColumnFormula>
    </tableColumn>
    <tableColumn id="3" xr3:uid="{71258650-BD93-40F3-B404-E4E0801444C6}" name="PM" dataDxfId="192">
      <calculatedColumnFormula>$J$28*P18</calculatedColumnFormula>
    </tableColumn>
    <tableColumn id="4" xr3:uid="{F4C27055-CCD9-423B-9206-BAB00C27CF00}" name="NIGHT" dataDxfId="191">
      <calculatedColumnFormula>$J$28*Q18</calculatedColumnFormula>
    </tableColumn>
    <tableColumn id="5" xr3:uid="{ABDC9520-D11A-4454-878D-21C880A915DA}" name="Total" dataDxfId="190">
      <calculatedColumnFormula>SUM(O27:Q27)</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A3D94A4-CB2A-4B9F-B55F-DC42B5CC13D1}" name="Table7" displayName="Table7" ref="A1:B4" totalsRowShown="0">
  <autoFilter ref="A1:B4" xr:uid="{9A3D94A4-CB2A-4B9F-B55F-DC42B5CC13D1}"/>
  <tableColumns count="2">
    <tableColumn id="1" xr3:uid="{4E66264A-55E6-476D-83E9-9F6BE3D75079}" name="Shift"/>
    <tableColumn id="2" xr3:uid="{E4FBF95E-FC98-4B93-AC7A-8F47632AD028}" name="End" dataDxfId="189"/>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38E81FA5-E16F-44F2-B5F0-38BD8359B524}" name="MinuteWorkersFTE_CHECK" displayName="MinuteWorkersFTE_CHECK" ref="A1:H1708" tableType="queryTable" totalsRowShown="0">
  <autoFilter ref="A1:H1708" xr:uid="{38E81FA5-E16F-44F2-B5F0-38BD8359B524}">
    <filterColumn colId="1">
      <filters>
        <filter val="Warning"/>
      </filters>
    </filterColumn>
  </autoFilter>
  <tableColumns count="8">
    <tableColumn id="1" xr3:uid="{467E2CFC-A492-4829-A353-947FCF7292A5}" uniqueName="1" name="Check" queryTableFieldId="1" dataDxfId="188"/>
    <tableColumn id="2" xr3:uid="{51693CE7-8A74-465C-94DF-A518EEA65C81}" uniqueName="2" name="Severity" queryTableFieldId="2" dataDxfId="187"/>
    <tableColumn id="3" xr3:uid="{E4AD5093-3445-4649-AAC1-5B2D0ECD1357}" uniqueName="3" name="Facility" queryTableFieldId="3" dataDxfId="186"/>
    <tableColumn id="4" xr3:uid="{E429C78A-5CB8-4A9D-8373-B7E4178672B3}" uniqueName="4" name="MinuteCategory" queryTableFieldId="4" dataDxfId="185"/>
    <tableColumn id="5" xr3:uid="{A0E5F522-F33D-46DE-9A1F-D4238091028E}" uniqueName="5" name="Role" queryTableFieldId="5" dataDxfId="184"/>
    <tableColumn id="6" xr3:uid="{8C1700D7-E163-488C-9D99-1028EA3FFC28}" uniqueName="6" name="Actual" queryTableFieldId="6"/>
    <tableColumn id="7" xr3:uid="{07A306A6-95D1-474C-921D-C97BFB7223EB}" uniqueName="7" name="Expected" queryTableFieldId="7"/>
    <tableColumn id="8" xr3:uid="{F055E9A4-B34E-49EE-A569-7BD57BD6C489}" uniqueName="8" name="Message" queryTableFieldId="8" dataDxfId="183"/>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C4603D2-68C6-4DDB-B288-943C9DAF60FB}" name="MinuteWorkersFTE_MATRIX" displayName="MinuteWorkersFTE_MATRIX" ref="A1:AV22" tableType="queryTable" totalsRowShown="0">
  <autoFilter ref="A1:AV22" xr:uid="{1C4603D2-68C6-4DDB-B288-943C9DAF60FB}"/>
  <tableColumns count="48">
    <tableColumn id="1" xr3:uid="{2FA0C92D-BABC-4D94-8450-EFD3ADD3E943}" uniqueName="1" name="Facility" queryTableFieldId="1" dataDxfId="182"/>
    <tableColumn id="2" xr3:uid="{8D1EE182-F058-4EAF-A71F-6F72F908AB9A}" uniqueName="2" name="MinuteCategory" queryTableFieldId="2" dataDxfId="181"/>
    <tableColumn id="3" xr3:uid="{D031017E-B7DD-4A5F-9A0A-3119F449450C}" uniqueName="3" name="Role" queryTableFieldId="3" dataDxfId="180"/>
    <tableColumn id="4" xr3:uid="{BAC3F635-0FD9-407A-A88C-B6E72961E9A5}" uniqueName="4" name="DC Role" queryTableFieldId="69" dataDxfId="12"/>
    <tableColumn id="48" xr3:uid="{87BC1A20-1FD1-4A06-82A2-2A59FBB69393}" uniqueName="48" name="DC Category" queryTableFieldId="70" dataDxfId="11"/>
    <tableColumn id="5" xr3:uid="{6390B0F3-B510-4E31-A53D-479A905E5CEC}" uniqueName="5" name="Direct Care %" queryTableFieldId="5"/>
    <tableColumn id="6" xr3:uid="{5074919A-8DB3-42F1-B843-9B0E9BA3FE73}" uniqueName="6" name="1-Monday-AM" queryTableFieldId="27"/>
    <tableColumn id="7" xr3:uid="{17596DEE-9657-4635-8537-B8E804C06BDD}" uniqueName="7" name="1-Monday-PM" queryTableFieldId="28"/>
    <tableColumn id="8" xr3:uid="{10BD0F1B-4389-416F-9D78-FD35B1E1CD30}" uniqueName="8" name="1-Monday-NS" queryTableFieldId="29"/>
    <tableColumn id="9" xr3:uid="{849EAB53-CEFB-43DE-94C2-9FFEB54E652A}" uniqueName="9" name="1-Tuesday-AM" queryTableFieldId="30"/>
    <tableColumn id="10" xr3:uid="{FA7FE224-2A8A-4ACE-AD77-A8FC0A56D9E8}" uniqueName="10" name="1-Tuesday-PM" queryTableFieldId="31"/>
    <tableColumn id="11" xr3:uid="{DEA86553-C287-4C44-ADFB-FBD2127353AD}" uniqueName="11" name="1-Tuesday-NS" queryTableFieldId="32"/>
    <tableColumn id="12" xr3:uid="{8F158CCD-1A64-45E6-B3F1-6AB60F341563}" uniqueName="12" name="1-Wednesday-AM" queryTableFieldId="33"/>
    <tableColumn id="13" xr3:uid="{1668C0C6-20F2-4B11-A7D8-F5983FE09EC8}" uniqueName="13" name="1-Wednesday-PM" queryTableFieldId="34"/>
    <tableColumn id="14" xr3:uid="{B610A2F7-0C20-4868-8ED0-1AC56EEA5A08}" uniqueName="14" name="1-Wednesday-NS" queryTableFieldId="35"/>
    <tableColumn id="15" xr3:uid="{009434EC-67A8-452D-A963-342878F86A62}" uniqueName="15" name="1-Thursday-AM" queryTableFieldId="36"/>
    <tableColumn id="16" xr3:uid="{9917A940-EE1E-4573-900C-6A44F0291975}" uniqueName="16" name="1-Thursday-PM" queryTableFieldId="37"/>
    <tableColumn id="17" xr3:uid="{1A32D0A4-E5AD-4FE8-8D42-9D394CC38652}" uniqueName="17" name="1-Thursday-NS" queryTableFieldId="38"/>
    <tableColumn id="18" xr3:uid="{45C8735D-9453-447A-8477-5E1B99E5F680}" uniqueName="18" name="1-Friday-AM" queryTableFieldId="39"/>
    <tableColumn id="19" xr3:uid="{A9FF8B1C-028B-435D-B6EC-5CAEF5E5E6A6}" uniqueName="19" name="1-Friday-PM" queryTableFieldId="40"/>
    <tableColumn id="20" xr3:uid="{A9917C41-6AC5-427F-A41A-7450AD163B54}" uniqueName="20" name="1-Friday-NS" queryTableFieldId="41"/>
    <tableColumn id="21" xr3:uid="{A5FC88E4-8D38-436B-BAFE-6984E61B3FF9}" uniqueName="21" name="1-Saturday-AM" queryTableFieldId="42"/>
    <tableColumn id="22" xr3:uid="{7693B14B-9B8C-4165-82C9-C97B01B3FC37}" uniqueName="22" name="1-Saturday-PM" queryTableFieldId="43"/>
    <tableColumn id="23" xr3:uid="{9B1C98CF-6815-4B00-AEF9-3FB2E8754DF9}" uniqueName="23" name="1-Saturday-NS" queryTableFieldId="44"/>
    <tableColumn id="24" xr3:uid="{D6BB8E98-2879-4431-9AF8-D592A01BD7D6}" uniqueName="24" name="1-Sunday-AM" queryTableFieldId="45"/>
    <tableColumn id="25" xr3:uid="{40B1F951-B829-44A1-9D85-D8221449402D}" uniqueName="25" name="1-Sunday-PM" queryTableFieldId="46"/>
    <tableColumn id="26" xr3:uid="{93C04A22-DDE8-49C4-A956-008ED74D666B}" uniqueName="26" name="1-Sunday-NS" queryTableFieldId="47"/>
    <tableColumn id="27" xr3:uid="{5A4BF0DD-992F-4736-8DC4-FCD177B9A983}" uniqueName="27" name="2-Monday-AM" queryTableFieldId="48"/>
    <tableColumn id="28" xr3:uid="{57855FD1-A064-46D5-905C-2AA82A7FFA1C}" uniqueName="28" name="2-Monday-PM" queryTableFieldId="49"/>
    <tableColumn id="29" xr3:uid="{838229BB-FC63-4C76-B294-3C0E9E927FD1}" uniqueName="29" name="2-Monday-NS" queryTableFieldId="50"/>
    <tableColumn id="30" xr3:uid="{3C33D4E2-6246-4066-A700-5F61B8B52D93}" uniqueName="30" name="2-Tuesday-AM" queryTableFieldId="51"/>
    <tableColumn id="31" xr3:uid="{EBE3D1FA-906F-4957-9DE9-C1A6C33CE0AB}" uniqueName="31" name="2-Tuesday-PM" queryTableFieldId="52"/>
    <tableColumn id="32" xr3:uid="{318D92A9-3625-4058-B017-8E55C6196E7E}" uniqueName="32" name="2-Tuesday-NS" queryTableFieldId="53"/>
    <tableColumn id="33" xr3:uid="{89C28C71-CA64-4A5D-8541-D7CD9DA9B0D7}" uniqueName="33" name="2-Wednesday-AM" queryTableFieldId="54"/>
    <tableColumn id="34" xr3:uid="{28ADAC5D-683B-4361-B0C7-15096AE115F1}" uniqueName="34" name="2-Wednesday-PM" queryTableFieldId="55"/>
    <tableColumn id="35" xr3:uid="{B333141E-5D45-425C-ACE6-72181E289458}" uniqueName="35" name="2-Wednesday-NS" queryTableFieldId="56"/>
    <tableColumn id="36" xr3:uid="{6F23EE83-F6BD-40B4-A3A3-B7EAB9748798}" uniqueName="36" name="2-Thursday-AM" queryTableFieldId="57"/>
    <tableColumn id="37" xr3:uid="{FE4EB002-8531-4228-AF4C-9B047600AED2}" uniqueName="37" name="2-Thursday-PM" queryTableFieldId="58"/>
    <tableColumn id="38" xr3:uid="{46671581-8A90-407C-B287-ADE3832705F4}" uniqueName="38" name="2-Thursday-NS" queryTableFieldId="59"/>
    <tableColumn id="39" xr3:uid="{76E4BDFB-11EF-4BCD-8672-1F13AA1BB6B9}" uniqueName="39" name="2-Friday-AM" queryTableFieldId="60"/>
    <tableColumn id="40" xr3:uid="{FBAD1097-637B-41E9-92E6-A89DCFD7EBB6}" uniqueName="40" name="2-Friday-PM" queryTableFieldId="61"/>
    <tableColumn id="41" xr3:uid="{7A8783B4-E566-49F6-ADD3-26FCC8AE6F35}" uniqueName="41" name="2-Friday-NS" queryTableFieldId="62"/>
    <tableColumn id="42" xr3:uid="{FB255ADE-E800-4CAB-B546-E3F10BB067D6}" uniqueName="42" name="2-Saturday-AM" queryTableFieldId="63"/>
    <tableColumn id="43" xr3:uid="{99B4AB07-14D3-4956-AB19-C19D7C5A3DA9}" uniqueName="43" name="2-Saturday-PM" queryTableFieldId="64"/>
    <tableColumn id="44" xr3:uid="{2F19A157-04F3-496D-9307-5B0272785E6B}" uniqueName="44" name="2-Saturday-NS" queryTableFieldId="65"/>
    <tableColumn id="45" xr3:uid="{F64A85CD-288F-480B-AE66-7DCD0C1B3157}" uniqueName="45" name="2-Sunday-AM" queryTableFieldId="66"/>
    <tableColumn id="46" xr3:uid="{5C90B08A-95A3-49C8-8FC0-AA94A76382E4}" uniqueName="46" name="2-Sunday-PM" queryTableFieldId="67"/>
    <tableColumn id="47" xr3:uid="{AF83457D-5BC1-470C-B4B8-6C2952E29B03}" uniqueName="47" name="2-Sunday-NS" queryTableFieldId="68"/>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93F923E9-BD05-4E7B-8272-E8A5E3B221D7}" name="MinuteWorkerRoleAssignments_TABLE" displayName="MinuteWorkerRoleAssignments_TABLE" ref="A1:H18" tableType="queryTable" totalsRowShown="0">
  <autoFilter ref="A1:H18" xr:uid="{93F923E9-BD05-4E7B-8272-E8A5E3B221D7}"/>
  <tableColumns count="8">
    <tableColumn id="1" xr3:uid="{D5074BF2-ECF4-4F12-9701-F22B5768CD8D}" uniqueName="1" name="MasterRosterRole" queryTableFieldId="1" dataDxfId="4"/>
    <tableColumn id="2" xr3:uid="{027ECAC7-9A93-4E26-97E4-DCD30CCE0D70}" uniqueName="2" name="DC Role" queryTableFieldId="2" dataDxfId="3"/>
    <tableColumn id="3" xr3:uid="{17CB2D7E-C26C-4A19-AD38-24CF1106E9C4}" uniqueName="3" name="DC Category" queryTableFieldId="3" dataDxfId="2"/>
    <tableColumn id="4" xr3:uid="{29BD69CA-7D8B-4DA4-AD03-74A46AA64910}" uniqueName="4" name="MinuteCategory" queryTableFieldId="4" dataDxfId="1"/>
    <tableColumn id="5" xr3:uid="{5BF646D0-708B-4DE3-BCFC-46307F7DD964}" uniqueName="5" name="Direct Care %" queryTableFieldId="5"/>
    <tableColumn id="6" xr3:uid="{E612B086-8794-4F9C-A667-935850CBF084}" uniqueName="6" name="MasterRosterRowCount" queryTableFieldId="6"/>
    <tableColumn id="7" xr3:uid="{461B25E1-A4D7-49F2-B07C-E27CFEFA4CBF}" uniqueName="7" name="FacilityCount" queryTableFieldId="7"/>
    <tableColumn id="8" xr3:uid="{BC9C68D7-BA07-4543-BB39-E4308D54AB88}" uniqueName="8" name="Facilities" queryTableFieldId="8" dataDxfId="0"/>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2747D49-FE8A-4842-B8B4-59EC46AE58BA}" name="MinuteWorkersFTE_TABLE" displayName="MinuteWorkersFTE_TABLE" ref="A1:AT444" tableType="queryTable" totalsRowShown="0">
  <autoFilter ref="A1:AT444" xr:uid="{12747D49-FE8A-4842-B8B4-59EC46AE58BA}"/>
  <tableColumns count="46">
    <tableColumn id="1" xr3:uid="{811FDEFB-E9AA-471D-BB3B-2CD7B63CB50B}" uniqueName="1" name="Facility" queryTableFieldId="1" dataDxfId="179"/>
    <tableColumn id="3" xr3:uid="{37F134E0-C9C5-4909-BA6E-E486C45452FC}" uniqueName="3" name="Role" queryTableFieldId="3" dataDxfId="178"/>
    <tableColumn id="4" xr3:uid="{D7B4AC7F-F63B-4E07-B026-3828265F108E}" uniqueName="4" name="DC Role" queryTableFieldId="105" dataDxfId="10"/>
    <tableColumn id="46" xr3:uid="{28582B18-790B-431E-82EE-9ADB41CA1EB6}" uniqueName="46" name="DC Category" queryTableFieldId="106" dataDxfId="9"/>
    <tableColumn id="2" xr3:uid="{470DDCF8-686E-49E6-BBAB-ED4914B2CCED}" uniqueName="2" name="MinuteCategory" queryTableFieldId="2" dataDxfId="177"/>
    <tableColumn id="5" xr3:uid="{591C9443-2B70-41D0-826C-33D59599D663}" uniqueName="5" name="Direct Care %" queryTableFieldId="5"/>
    <tableColumn id="12" xr3:uid="{25136AF3-DF95-4A9A-A989-ABE5E5663543}" uniqueName="12" name="Week No" queryTableFieldId="52"/>
    <tableColumn id="30" xr3:uid="{84A0A92F-FC41-4232-98EF-222B17060E12}" uniqueName="30" name="FortnightWeek" queryTableFieldId="53"/>
    <tableColumn id="31" xr3:uid="{F8AD61C3-AB64-46F6-9E37-E73A4D585693}" uniqueName="31" name="HistoricalWeeksInPeriod" queryTableFieldId="54"/>
    <tableColumn id="32" xr3:uid="{F2D1A470-33F8-4F4B-A958-C771FCD21942}" uniqueName="32" name="HistoricalDaysPresent" queryTableFieldId="55"/>
    <tableColumn id="6" xr3:uid="{7DE48825-EDD5-4C9C-A886-E3FA1D5E063D}" uniqueName="6" name="DayOfWeek" queryTableFieldId="6"/>
    <tableColumn id="7" xr3:uid="{8572D1E3-5135-4CCE-AC70-A94F0F0952C8}" uniqueName="7" name="Week Day" queryTableFieldId="7" dataDxfId="176"/>
    <tableColumn id="33" xr3:uid="{CDFFD169-7339-417D-88C6-E0F50F7F40D6}" uniqueName="33" name="FortnightDayIndex" queryTableFieldId="56"/>
    <tableColumn id="34" xr3:uid="{2982C56E-2F3D-47BD-AE9C-866B3F372D58}" uniqueName="34" name="FortnightDay" queryTableFieldId="57" dataDxfId="175"/>
    <tableColumn id="8" xr3:uid="{D6C5BC27-1B51-4147-8ED9-3FBE342D63B5}" uniqueName="8" name="Shift" queryTableFieldId="8" dataDxfId="174"/>
    <tableColumn id="9" xr3:uid="{2809FD0B-C113-4DFE-B240-C57FF2B60415}" uniqueName="9" name="ShiftIndex" queryTableFieldId="9" dataDxfId="173"/>
    <tableColumn id="35" xr3:uid="{70575244-E44E-4237-B884-A21F072FD4AE}" uniqueName="35" name="SourceRowCount" queryTableFieldId="58"/>
    <tableColumn id="36" xr3:uid="{A6AD7F78-F7F1-42B6-8BF2-F220DC63C0F8}" uniqueName="36" name="InvalidRosterRowCount" queryTableFieldId="59"/>
    <tableColumn id="37" xr3:uid="{3DE60802-267F-4426-884E-7D10607DCF5A}" uniqueName="37" name="HistoricalCoverageStatus" queryTableFieldId="60" dataDxfId="172"/>
    <tableColumn id="38" xr3:uid="{20E8361A-BDDF-4897-9E4F-7F1863E48BC3}" uniqueName="38" name="HistoricalCellStatus" queryTableFieldId="61" dataDxfId="171"/>
    <tableColumn id="11" xr3:uid="{B240173B-648E-4B19-AF61-493CBC7FD504}" uniqueName="11" name="HistoricalRosterHours" queryTableFieldId="11"/>
    <tableColumn id="39" xr3:uid="{3E643F28-4D10-41D6-B5FB-BF37F7038A51}" uniqueName="39" name="HistoricalRosterFTE" queryTableFieldId="62"/>
    <tableColumn id="13" xr3:uid="{CEA1597F-F55C-4D2C-955F-1E38BE233123}" uniqueName="13" name="HistoricalProductiveHours" queryTableFieldId="27"/>
    <tableColumn id="40" xr3:uid="{51E73C36-454E-4C6D-9B44-0C9527624A8A}" uniqueName="40" name="DayShift" queryTableFieldId="63" dataDxfId="170"/>
    <tableColumn id="41" xr3:uid="{F892F103-1F65-4E11-A79A-8F438597E4B2}" uniqueName="41" name="FortnightDayShift" queryTableFieldId="64" dataDxfId="169"/>
    <tableColumn id="42" xr3:uid="{DD3E5DF4-D78B-44F1-8B92-476A8A7659D0}" uniqueName="42" name="RoleKey" queryTableFieldId="65" dataDxfId="168"/>
    <tableColumn id="14" xr3:uid="{B77A716B-30D8-4071-A341-0749DCBA1D66}" uniqueName="14" name="RoleDayHistoricalRosterHours" queryTableFieldId="28"/>
    <tableColumn id="15" xr3:uid="{F5A8B374-68C2-4F42-85CB-ABA09456B2F6}" uniqueName="15" name="RoleDayHistoricalProductiveHours" queryTableFieldId="29"/>
    <tableColumn id="16" xr3:uid="{3FE1A6CF-97FD-4AEF-B5A8-30A30410A808}" uniqueName="16" name="CategoryDayHistoricalProductiveHours" queryTableFieldId="30"/>
    <tableColumn id="43" xr3:uid="{B760C61D-8929-4A93-83CA-2726DECF92EA}" uniqueName="43" name="CategoryFortnightHistoricalProductiveHours" queryTableFieldId="66"/>
    <tableColumn id="24" xr3:uid="{8040AEBA-6EE3-422F-A638-596B1AF9B53E}" uniqueName="24" name="RoleDayHistoryDistribution%" queryTableFieldId="31"/>
    <tableColumn id="25" xr3:uid="{8D61FA73-90A4-4EC8-94DA-CD6BB206CEEF}" uniqueName="25" name="RoleDayShiftDistribution%" queryTableFieldId="32"/>
    <tableColumn id="26" xr3:uid="{36997E05-D415-4B5D-AE42-57BF9A9CB88B}" uniqueName="26" name="CategoryDayRoleShiftDistribution%" queryTableFieldId="33"/>
    <tableColumn id="44" xr3:uid="{8FE76C63-F00A-42B0-BF4D-D3E6F854095E}" uniqueName="44" name="CategoryFortnightRoleDayShiftDistribution%" queryTableFieldId="67"/>
    <tableColumn id="45" xr3:uid="{2BDB91B1-281F-4454-B3F3-3B0D2E9A288F}" uniqueName="45" name="CategoryFortnightDayDistribution%" queryTableFieldId="68"/>
    <tableColumn id="22" xr3:uid="{91344713-2814-4659-9D0A-A95047105EA7}" uniqueName="22" name="CategoryDailyTargetMinutes" queryTableFieldId="22"/>
    <tableColumn id="17" xr3:uid="{4DABC8D0-4885-485C-82BD-36098F378DDE}" uniqueName="17" name="CategoryTargetMinutes" queryTableFieldId="17"/>
    <tableColumn id="23" xr3:uid="{4D09C63E-2FE9-490E-BB8A-BD140CC7BEAA}" uniqueName="23" name="RoleDailyTargetMinutes" queryTableFieldId="23"/>
    <tableColumn id="28" xr3:uid="{E3434503-0B73-4067-8BCB-DC803879A4F1}" uniqueName="28" name="RoleWeeklyTargetMinutes" queryTableFieldId="35"/>
    <tableColumn id="27" xr3:uid="{8F50F1B4-0900-424C-B8F8-33F802174C79}" uniqueName="27" name="RoleAverageDailyTargetMinutes" queryTableFieldId="34"/>
    <tableColumn id="18" xr3:uid="{2B1FD368-8224-4566-9692-8D02D376A592}" uniqueName="18" name="RoleTargetMinutes" queryTableFieldId="18"/>
    <tableColumn id="19" xr3:uid="{E0D267A3-180D-4F71-94CD-C577D176497F}" uniqueName="19" name="WeekdayShiftTargetMinutes" queryTableFieldId="19"/>
    <tableColumn id="29" xr3:uid="{309F67B9-E0BE-4389-903A-79E615DD6F55}" uniqueName="29" name="TwoStageAllocationVarianceMinutes" queryTableFieldId="36"/>
    <tableColumn id="20" xr3:uid="{FA113458-ABE1-4E70-B260-330FCEA7C00E}" uniqueName="20" name="WeekdayShiftRosterMinutes" queryTableFieldId="20"/>
    <tableColumn id="21" xr3:uid="{A7597E7A-A5F9-43F2-B2D5-8DC37AD51343}" uniqueName="21" name="FTE" queryTableFieldId="21"/>
    <tableColumn id="10" xr3:uid="{A787C88D-7554-46CA-A2CD-E219275CEA5D}" uniqueName="10" name="WeekdayShift" queryTableFieldId="10" dataDxfId="167"/>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771BCC2-AAF4-4929-91EB-1597CE61304C}" name="MW_PreAllocation_Check" displayName="MW_PreAllocation_Check" ref="A1:H433" tableType="queryTable" totalsRowShown="0">
  <autoFilter ref="A1:H433" xr:uid="{B771BCC2-AAF4-4929-91EB-1597CE61304C}"/>
  <tableColumns count="8">
    <tableColumn id="1" xr3:uid="{66FE2DF3-F6E9-4AB9-8ED2-F1A8FDCEB45C}" uniqueName="1" name="Check" queryTableFieldId="1" dataDxfId="166"/>
    <tableColumn id="2" xr3:uid="{82E17236-FDFE-4C16-AAA8-8AFB3449E89E}" uniqueName="2" name="Severity" queryTableFieldId="2" dataDxfId="165"/>
    <tableColumn id="3" xr3:uid="{4119AE62-86BF-4450-8F3C-90E433205E1F}" uniqueName="3" name="Facility" queryTableFieldId="3" dataDxfId="164"/>
    <tableColumn id="4" xr3:uid="{06574EDC-C9A6-4C4E-B191-B7B5AA39002D}" uniqueName="4" name="MinuteCategory" queryTableFieldId="4" dataDxfId="163"/>
    <tableColumn id="5" xr3:uid="{1C48468E-E77C-458A-8ADF-7D503544379C}" uniqueName="5" name="Role" queryTableFieldId="5" dataDxfId="162"/>
    <tableColumn id="6" xr3:uid="{97719486-D06F-4EFE-BFFA-B3B05BA050E4}" uniqueName="6" name="Actual" queryTableFieldId="6"/>
    <tableColumn id="7" xr3:uid="{0F567B2A-02EC-4CE6-8B0B-18D7944E5B58}" uniqueName="7" name="Expected" queryTableFieldId="7"/>
    <tableColumn id="8" xr3:uid="{5CCD41F3-BFC0-4FEC-B97D-2C413B574CB6}" uniqueName="8" name="Message" queryTableFieldId="8" dataDxfId="161"/>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14CD0A1A-9634-4618-8220-E1EB4956126F}" name="MinuteWorkersFTE_WEEKLY_DISTRIBUTION_CHECK" displayName="MinuteWorkersFTE_WEEKLY_DISTRIBUTION_CHECK" ref="A1:AH295" tableType="queryTable" totalsRowShown="0">
  <autoFilter ref="A1:AH295" xr:uid="{14CD0A1A-9634-4618-8220-E1EB4956126F}">
    <filterColumn colId="1">
      <filters>
        <filter val="RN"/>
      </filters>
    </filterColumn>
    <filterColumn colId="10">
      <filters>
        <filter val="Monday"/>
      </filters>
    </filterColumn>
  </autoFilter>
  <tableColumns count="34">
    <tableColumn id="1" xr3:uid="{0126057D-C175-4E14-8B89-CD82E4E659CC}" uniqueName="1" name="Facility" queryTableFieldId="1" dataDxfId="160"/>
    <tableColumn id="2" xr3:uid="{2359C565-5306-4020-99ED-D80C61E275BA}" uniqueName="2" name="MinuteCategory" queryTableFieldId="2" dataDxfId="159"/>
    <tableColumn id="3" xr3:uid="{174A3395-38C1-41BF-B100-236F5BF3DD8B}" uniqueName="3" name="Role" queryTableFieldId="3" dataDxfId="158"/>
    <tableColumn id="4" xr3:uid="{BD86FAB4-8259-4818-8B2A-9E72654991F1}" uniqueName="4" name="DC Role" queryTableFieldId="71" dataDxfId="26"/>
    <tableColumn id="34" xr3:uid="{E541CA7A-7D8C-44B6-97E6-BDD6D7358644}" uniqueName="34" name="DC Category" queryTableFieldId="72" dataDxfId="25"/>
    <tableColumn id="5" xr3:uid="{4D0B3E21-F05F-4215-A97D-9AF262DD9609}" uniqueName="5" name="Direct Care %" queryTableFieldId="5" dataDxfId="157"/>
    <tableColumn id="23" xr3:uid="{555A0AE8-E03D-4BB8-B88D-D1E663E9C37E}" uniqueName="23" name="RoleTargetMinutes" queryTableFieldId="23" dataDxfId="156"/>
    <tableColumn id="31" xr3:uid="{91AF61E8-7E7D-496A-98FC-C6A0189374E7}" uniqueName="31" name="RoleAverageDailyTargetMinutes" queryTableFieldId="33" dataDxfId="155"/>
    <tableColumn id="8" xr3:uid="{B377669E-2BDB-4271-8A0C-231BD28E85BB}" uniqueName="8" name="FortnightWeek" queryTableFieldId="43"/>
    <tableColumn id="6" xr3:uid="{0F1DF93B-0EB8-43F4-A5AA-F8BB4978470D}" uniqueName="6" name="DayOfWeek" queryTableFieldId="6"/>
    <tableColumn id="7" xr3:uid="{FFB6A2FF-9B02-4594-BDA8-2A34851B09BD}" uniqueName="7" name="Week Day" queryTableFieldId="7"/>
    <tableColumn id="9" xr3:uid="{F40CEAFE-1C7E-40E3-A3D6-C70134D8DFF6}" uniqueName="9" name="FortnightDayIndex" queryTableFieldId="44"/>
    <tableColumn id="11" xr3:uid="{2573CAE8-E94E-4DB2-8242-9E2B3ABAC6AF}" uniqueName="11" name="FortnightDay" queryTableFieldId="45"/>
    <tableColumn id="12" xr3:uid="{B9912B29-03CD-41F9-B24C-F982F560169A}" uniqueName="12" name="Week No" queryTableFieldId="46"/>
    <tableColumn id="10" xr3:uid="{5196F0B0-46CC-4C32-9084-D41903EF4CF9}" uniqueName="10" name="AllocatedDayProductiveMinutes" queryTableFieldId="10" dataDxfId="154"/>
    <tableColumn id="13" xr3:uid="{3AA671ED-C2E4-4136-A586-95150E6CDE3E}" uniqueName="13" name="AllocatedDayRosterMinutes" queryTableFieldId="13" dataDxfId="153"/>
    <tableColumn id="14" xr3:uid="{44E18006-0082-47BA-AC2C-CD19BBA99AAB}" uniqueName="14" name="DayFTEShiftTotal" queryTableFieldId="14" dataDxfId="152"/>
    <tableColumn id="20" xr3:uid="{40774247-1188-4996-810B-6F1975A35316}" uniqueName="20" name="TargetAMFTE" queryTableFieldId="47"/>
    <tableColumn id="21" xr3:uid="{E799D7DD-A40F-4040-9CDF-525E96996B5C}" uniqueName="21" name="TargetPMFTE" queryTableFieldId="48"/>
    <tableColumn id="28" xr3:uid="{827550B8-8EAA-4C73-952A-6FC7CC2FC45B}" uniqueName="28" name="TargetNSFTE" queryTableFieldId="49"/>
    <tableColumn id="19" xr3:uid="{D7FBBDF1-DFE9-4187-80DF-7058A505699B}" uniqueName="19" name="DailyShiftDistributionTotal%" queryTableFieldId="29" dataDxfId="151"/>
    <tableColumn id="30" xr3:uid="{04CD41A3-3E9D-4D93-BA4A-7790B9C6D592}" uniqueName="30" name="MaximumAbsoluteTwoStageVarianceMinutes" queryTableFieldId="32" dataDxfId="150"/>
    <tableColumn id="32" xr3:uid="{989E8AAB-EE85-474B-8F2C-A55E5544E1F0}" uniqueName="32" name="InvalidAllocationCount" queryTableFieldId="50"/>
    <tableColumn id="15" xr3:uid="{8D74F89D-27A7-41D5-9CBE-FDC9E5A3AEFF}" uniqueName="15" name="RoleDailyTargetMinutes" queryTableFieldId="15" dataDxfId="149"/>
    <tableColumn id="17" xr3:uid="{EBEB0431-7D2D-4194-9448-30304A3C7BB8}" uniqueName="17" name="AllocatedWeeklyProductiveMinutes" queryTableFieldId="17" dataDxfId="148"/>
    <tableColumn id="22" xr3:uid="{DCFF942B-34E4-45F3-97B2-7B40E20BBB9F}" uniqueName="22" name="WeeklyFTEShiftTotal" queryTableFieldId="22" dataDxfId="147"/>
    <tableColumn id="16" xr3:uid="{93255EF7-4F6E-473C-B89D-040829A0B509}" uniqueName="16" name="ExpectedWeeklyProductiveMinutes" queryTableFieldId="16" dataDxfId="146"/>
    <tableColumn id="24" xr3:uid="{676733C5-CDEC-4CE9-9F49-D3C03133E48F}" uniqueName="24" name="ReconstructedFortnightProductiveMinutes" queryTableFieldId="24" dataDxfId="145"/>
    <tableColumn id="33" xr3:uid="{D2988F0E-C49E-41E0-9C29-5531B418E23E}" uniqueName="33" name="FortnightFTEShiftTotal" queryTableFieldId="51"/>
    <tableColumn id="29" xr3:uid="{E6314F86-6C11-4FE3-84C7-A60A5980B59D}" uniqueName="29" name="DayAllocationVarianceMinutes" queryTableFieldId="31" dataDxfId="144"/>
    <tableColumn id="18" xr3:uid="{1F046785-C8CC-4C8F-9D11-A61E540783F4}" uniqueName="18" name="WeeklyVarianceMinutes" queryTableFieldId="18" dataDxfId="143"/>
    <tableColumn id="25" xr3:uid="{D408F33A-9A43-43E7-B184-967E54B4C1B5}" uniqueName="25" name="FortnightVarianceMinutes" queryTableFieldId="25" dataDxfId="142"/>
    <tableColumn id="26" xr3:uid="{395CD62E-45DA-4E57-83D3-56D16A970E26}" uniqueName="26" name="Status" queryTableFieldId="26" dataDxfId="141"/>
    <tableColumn id="27" xr3:uid="{DDE22075-7B2E-40EE-9D3E-A559808F2292}" uniqueName="27" name="CheckMessage" queryTableFieldId="27" dataDxfId="140"/>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8E047D2-810A-41F7-B052-8AF4B2DDB29F}" name="TargetMinutes" displayName="TargetMinutes" ref="A2:D4" totalsRowShown="0">
  <autoFilter ref="A2:D4" xr:uid="{F8E047D2-810A-41F7-B052-8AF4B2DDB29F}"/>
  <tableColumns count="4">
    <tableColumn id="1" xr3:uid="{8BD407B5-54C3-4174-A8CD-55C03E2CA8A4}" name="MinuteType"/>
    <tableColumn id="2" xr3:uid="{BB786253-5885-4C1D-AC29-37CF01E5AEE1}" name="BD"/>
    <tableColumn id="3" xr3:uid="{9F124BED-6A3A-4326-A8C7-88EE1C3043D7}" name="JE"/>
    <tableColumn id="4" xr3:uid="{5B76E6E3-1ABB-4D4D-B383-8F2EBCE3D227}" name="TE">
      <calculatedColumnFormula>335+403</calculatedColumnFormula>
    </tableColumn>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9F8C26F-1247-4669-B46B-AD1CACC1C8F0}" name="MinuteWorkersTable" displayName="MinuteWorkersTable" ref="A3:D12" totalsRowShown="0">
  <autoFilter ref="A3:D12" xr:uid="{EC88EEBA-6281-4434-997A-4B7585A5EB34}"/>
  <tableColumns count="4">
    <tableColumn id="1" xr3:uid="{416BF99A-C97E-49CE-AC49-782995DD224A}" name="Role"/>
    <tableColumn id="2" xr3:uid="{DFE401C0-82AA-46D4-9EF1-375CBFAF4498}" name="QFR Category"/>
    <tableColumn id="3" xr3:uid="{75A90CE0-E1A8-41E2-8760-BFC591C8563F}" name="Direct Care %" dataDxfId="205"/>
    <tableColumn id="4" xr3:uid="{244FC7FA-EC56-4435-A393-803F8A83AA96}" name="Rostered"/>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C0B92E-75E4-4EF9-824A-DFB9473CE9A2}" name="MatchingRosterRoleswithANACCRoles" displayName="MatchingRosterRoleswithANACCRoles" ref="G3:J25" totalsRowShown="0" headerRowDxfId="204">
  <autoFilter ref="G3:J25" xr:uid="{71C0B92E-75E4-4EF9-824A-DFB9473CE9A2}"/>
  <tableColumns count="4">
    <tableColumn id="1" xr3:uid="{8A294097-1734-4921-B318-82B6D3828F53}" name="Roster Roles" dataDxfId="203"/>
    <tableColumn id="2" xr3:uid="{1F0D3F1C-B79D-47C0-8ECC-06523CF6AA51}" name="DC Category"/>
    <tableColumn id="3" xr3:uid="{C13B06B1-5688-45FF-8353-49BEC2FF3745}" name="DC Role" dataDxfId="202"/>
    <tableColumn id="4" xr3:uid="{FED330B4-0638-4613-8546-37AA942C46DE}" name="Direct Care %" dataDxfId="201">
      <calculatedColumnFormula>IF(I4="NA","na",_xlfn.XLOOKUP(I4,$A$4:$A$12,$C$4:$C$12,"NA"))</calculatedColumnFormula>
    </tableColumn>
  </tableColumns>
  <tableStyleInfo name="TableStyleMedium5"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3858AE0E-2D6C-4977-AFC1-B4F655051BA8}" name="MinuteWorkersFTE_HISTORICAL_FORTNIGHT_TABLE" displayName="MinuteWorkersFTE_HISTORICAL_FORTNIGHT_TABLE" ref="A1:AG883" tableType="queryTable" totalsRowShown="0">
  <autoFilter ref="A1:AG883" xr:uid="{3858AE0E-2D6C-4977-AFC1-B4F655051BA8}"/>
  <tableColumns count="33">
    <tableColumn id="1" xr3:uid="{D5543DBA-4622-45F7-905E-DECC59C5B44F}" uniqueName="1" name="Facility" queryTableFieldId="1" dataDxfId="139"/>
    <tableColumn id="2" xr3:uid="{4001AB64-87A3-4AEE-950C-740F90BD9D29}" uniqueName="2" name="Role" queryTableFieldId="2" dataDxfId="138"/>
    <tableColumn id="4" xr3:uid="{24880B2A-C204-4F78-A4E8-574E2CD31244}" uniqueName="4" name="DC Role" queryTableFieldId="37" dataDxfId="6"/>
    <tableColumn id="33" xr3:uid="{878E08CB-BDAA-464D-9EC9-C61534392BFE}" uniqueName="33" name="DC Category" queryTableFieldId="38" dataDxfId="5"/>
    <tableColumn id="3" xr3:uid="{54183B38-5672-4F9A-8ECF-451050E97760}" uniqueName="3" name="MinuteCategory" queryTableFieldId="3" dataDxfId="137"/>
    <tableColumn id="5" xr3:uid="{50CB62B7-0745-4823-807C-6CDA775AD34F}" uniqueName="5" name="Direct Care %" queryTableFieldId="5"/>
    <tableColumn id="6" xr3:uid="{ECB5EF9F-9E1F-415E-A652-4F9D1C8C6EEA}" uniqueName="6" name="Week No" queryTableFieldId="6" dataDxfId="136"/>
    <tableColumn id="20" xr3:uid="{B90C347D-637D-4CB4-9277-7A22DB278DA1}" uniqueName="20" name="FortnightWeek" queryTableFieldId="20"/>
    <tableColumn id="21" xr3:uid="{6EFD5FB3-F0F9-4310-A924-2F7AF1C9F0BA}" uniqueName="21" name="HistoricalWeeksInPeriod" queryTableFieldId="21"/>
    <tableColumn id="7" xr3:uid="{AA19FF2D-6C49-409A-920B-29F954406DD7}" uniqueName="7" name="HistoricalDaysPresent" queryTableFieldId="7"/>
    <tableColumn id="8" xr3:uid="{63C68B93-4952-4D5B-9E27-8A1B0D674ED4}" uniqueName="8" name="DayOfWeek" queryTableFieldId="8"/>
    <tableColumn id="9" xr3:uid="{D8F96E03-7E90-4CBA-867E-23A74C8BECEB}" uniqueName="9" name="Week Day" queryTableFieldId="9"/>
    <tableColumn id="22" xr3:uid="{C6FB1E70-0C2B-4E13-A72D-11587DBC01B8}" uniqueName="22" name="FortnightDayIndex" queryTableFieldId="22"/>
    <tableColumn id="23" xr3:uid="{6577B087-5F3F-4D7A-BBD6-F233CDF104AE}" uniqueName="23" name="FortnightDay" queryTableFieldId="23" dataDxfId="135"/>
    <tableColumn id="10" xr3:uid="{32FAF089-9648-4D54-9EC7-A5731713157A}" uniqueName="10" name="Shift" queryTableFieldId="10"/>
    <tableColumn id="11" xr3:uid="{09165154-8058-433B-8257-AD86BBE1F68F}" uniqueName="11" name="ShiftIndex" queryTableFieldId="11"/>
    <tableColumn id="12" xr3:uid="{79E71591-855B-43AD-BE7F-00C1D6AF4A6F}" uniqueName="12" name="SourceRowCount" queryTableFieldId="12"/>
    <tableColumn id="13" xr3:uid="{906C98AD-C1B6-4EAD-9FAD-41858B371575}" uniqueName="13" name="InvalidRosterRowCount" queryTableFieldId="13"/>
    <tableColumn id="14" xr3:uid="{FB0A62FA-687F-4A8F-8449-3C929E5F62F2}" uniqueName="14" name="HistoricalCoverageStatus" queryTableFieldId="14" dataDxfId="134"/>
    <tableColumn id="15" xr3:uid="{04EBB750-6436-4A11-A508-635479D61CE2}" uniqueName="15" name="HistoricalCellStatus" queryTableFieldId="15" dataDxfId="133"/>
    <tableColumn id="16" xr3:uid="{AD806F44-B19B-438C-9C19-0615F8B1DDAE}" uniqueName="16" name="HistoricalRosterHours" queryTableFieldId="16"/>
    <tableColumn id="17" xr3:uid="{524ED138-E9DA-465E-BE4F-C7044E010ECD}" uniqueName="17" name="HistoricalRosterFTE" queryTableFieldId="17"/>
    <tableColumn id="18" xr3:uid="{D52D89FB-FC97-4973-A119-65348287D704}" uniqueName="18" name="HistoricalProductiveHours" queryTableFieldId="18"/>
    <tableColumn id="19" xr3:uid="{D9369015-A613-4849-AAE1-AC7F0239B2FA}" uniqueName="19" name="DayShift" queryTableFieldId="19" dataDxfId="132"/>
    <tableColumn id="24" xr3:uid="{A92162A5-97E1-4AB8-A3C6-8C91A09FF8BB}" uniqueName="24" name="FortnightDayShift" queryTableFieldId="24" dataDxfId="131"/>
    <tableColumn id="25" xr3:uid="{A36C4AEE-B117-40BF-B3A6-017F15E144AC}" uniqueName="25" name="ProfileHistoricalProductiveHours" queryTableFieldId="29"/>
    <tableColumn id="26" xr3:uid="{D0211329-5673-47FF-AB71-9D4F0F551A7D}" uniqueName="26" name="CategoryTargetMinutes" queryTableFieldId="30"/>
    <tableColumn id="27" xr3:uid="{3FED59D2-BF97-480F-84A6-DA94EA410DA0}" uniqueName="27" name="RedistributionMatchCount" queryTableFieldId="31"/>
    <tableColumn id="28" xr3:uid="{D5BC2152-6D1A-463D-9824-B396E4EB08F5}" uniqueName="28" name="RedistributedRosterFTE" queryTableFieldId="32"/>
    <tableColumn id="29" xr3:uid="{F9FA19CA-E0B0-4D2F-B48F-E7C872D3A340}" uniqueName="29" name="ExpectedRedistributionFactor" queryTableFieldId="33"/>
    <tableColumn id="30" xr3:uid="{49E6A1D8-D636-437C-97D0-213E1B060C01}" uniqueName="30" name="RedistributionFactor" queryTableFieldId="34"/>
    <tableColumn id="31" xr3:uid="{363AA28F-04DD-44E5-B46C-FFC588B58C48}" uniqueName="31" name="ProfileVarianceFTE" queryTableFieldId="35"/>
    <tableColumn id="32" xr3:uid="{A5B20D1C-AFA7-4036-8CA0-230214EF7128}" uniqueName="32" name="ProfileAlignmentStatus" queryTableFieldId="36" dataDxfId="130"/>
  </tableColumns>
  <tableStyleInfo name="TableStyleMedium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BAEFFD0-2F5E-4261-82E3-3DB4CA5FEC13}" name="LocRoleWeekDaysShiftAVEMATTRIX" displayName="LocRoleWeekDaysShiftAVEMATTRIX" ref="A1:W22" tableType="queryTable" totalsRowShown="0">
  <autoFilter ref="A1:W22" xr:uid="{FBAEFFD0-2F5E-4261-82E3-3DB4CA5FEC13}">
    <filterColumn colId="0">
      <filters>
        <filter val="BD"/>
      </filters>
    </filterColumn>
    <filterColumn colId="1">
      <filters>
        <filter val="RN"/>
      </filters>
    </filterColumn>
  </autoFilter>
  <tableColumns count="23">
    <tableColumn id="1" xr3:uid="{2BED8C86-A5A3-4E78-BCA2-6739AB95BA89}" uniqueName="1" name="Location" queryTableFieldId="1" dataDxfId="129"/>
    <tableColumn id="2" xr3:uid="{E8DDFBBA-40A4-4C0E-8925-A11B5904DEA4}" uniqueName="2" name="Role" queryTableFieldId="2" dataDxfId="128"/>
    <tableColumn id="3" xr3:uid="{AC644E42-6634-4A0B-AEDF-B3AB367E43FA}" uniqueName="3" name="MondayAM" queryTableFieldId="3"/>
    <tableColumn id="4" xr3:uid="{578E44D2-9680-4F03-8CC1-7B4B2FD9172B}" uniqueName="4" name="MondayPM" queryTableFieldId="4"/>
    <tableColumn id="5" xr3:uid="{D4B02940-EABA-4E6D-8E1D-EC71B61224EF}" uniqueName="5" name="MondayNS" queryTableFieldId="5"/>
    <tableColumn id="6" xr3:uid="{9FDAF637-B222-4456-99EF-ADE83578FBB1}" uniqueName="6" name="TuesdayAM" queryTableFieldId="6"/>
    <tableColumn id="7" xr3:uid="{2199A357-2CD2-4599-ABC2-C12DA2A1FB01}" uniqueName="7" name="TuesdayPM" queryTableFieldId="7"/>
    <tableColumn id="8" xr3:uid="{4B5BE0F7-97D5-4D66-826D-1D4FF2F115E3}" uniqueName="8" name="TuesdayNS" queryTableFieldId="8"/>
    <tableColumn id="9" xr3:uid="{CAC03000-1809-4B16-AF77-00CAE0A5511E}" uniqueName="9" name="WednesdayAM" queryTableFieldId="9"/>
    <tableColumn id="10" xr3:uid="{39DE6729-7729-40D5-9589-8B0E33CC4E89}" uniqueName="10" name="WednesdayPM" queryTableFieldId="10"/>
    <tableColumn id="11" xr3:uid="{F1099019-F95D-432B-A39A-448A5F913E49}" uniqueName="11" name="WednesdayNS" queryTableFieldId="11"/>
    <tableColumn id="12" xr3:uid="{C23A107B-A698-4792-85E5-87434F85E6E8}" uniqueName="12" name="ThursdayAM" queryTableFieldId="12"/>
    <tableColumn id="13" xr3:uid="{88996B49-DDB8-4194-B338-9CCC0B623D54}" uniqueName="13" name="ThursdayPM" queryTableFieldId="13"/>
    <tableColumn id="14" xr3:uid="{782F7283-7FE4-431F-8770-D946AAB6A477}" uniqueName="14" name="ThursdayNS" queryTableFieldId="14"/>
    <tableColumn id="15" xr3:uid="{215B3FB8-DB29-4917-AD7D-358845E8F631}" uniqueName="15" name="FridayAM" queryTableFieldId="15"/>
    <tableColumn id="16" xr3:uid="{DD77DBF3-7432-4B4B-8FEB-BAC81EDB81AC}" uniqueName="16" name="FridayPM" queryTableFieldId="16"/>
    <tableColumn id="17" xr3:uid="{45FDEE5F-D19C-41FA-A67D-AF4808E7D522}" uniqueName="17" name="FridayNS" queryTableFieldId="17"/>
    <tableColumn id="18" xr3:uid="{F4EBDEAC-D4B8-46C3-9340-0967AD3221B3}" uniqueName="18" name="SaturdayAM" queryTableFieldId="18"/>
    <tableColumn id="19" xr3:uid="{2E2591D5-3082-4984-94A2-11EDE527618F}" uniqueName="19" name="SaturdayPM" queryTableFieldId="19"/>
    <tableColumn id="20" xr3:uid="{DA4A0586-4490-4BA7-AC57-3CD24EAD2CD7}" uniqueName="20" name="SaturdayNS" queryTableFieldId="20"/>
    <tableColumn id="21" xr3:uid="{033C279F-FD95-4E8F-89D4-62E90F9BADAB}" uniqueName="21" name="SundayAM" queryTableFieldId="21"/>
    <tableColumn id="22" xr3:uid="{79FAE5D2-ABEB-487A-A7EB-B99E95DCCD3C}" uniqueName="22" name="SundayPM" queryTableFieldId="22"/>
    <tableColumn id="23" xr3:uid="{1DBF3B89-776E-4945-9D49-0EFAB322869F}" uniqueName="23" name="SundayNS" queryTableFieldId="23"/>
  </tableColumns>
  <tableStyleInfo name="TableStyleMedium7"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6B4A825-87A2-41BE-96F9-D2872E25BBB5}" name="LocRoleDatShift_MATRIX" displayName="LocRoleDatShift_MATRIX" ref="A1:W22" tableType="queryTable" totalsRowShown="0">
  <autoFilter ref="A1:W22" xr:uid="{46B4A825-87A2-41BE-96F9-D2872E25BBB5}">
    <filterColumn colId="0">
      <filters>
        <filter val="BD"/>
      </filters>
    </filterColumn>
  </autoFilter>
  <tableColumns count="23">
    <tableColumn id="1" xr3:uid="{DC24F3C7-934F-4A8B-92B3-6FB8FA32F019}" uniqueName="1" name="Location" queryTableFieldId="1" dataDxfId="127"/>
    <tableColumn id="2" xr3:uid="{116E0E0B-3186-4591-A34F-D2C92014D381}" uniqueName="2" name="Role" queryTableFieldId="2" dataDxfId="126"/>
    <tableColumn id="3" xr3:uid="{7D4F3866-A3CF-4136-8F57-E59C52E91626}" uniqueName="3" name="MondayAM" queryTableFieldId="24"/>
    <tableColumn id="4" xr3:uid="{E3E2E40B-8530-48D2-A756-D4B0867A331D}" uniqueName="4" name="MondayPM" queryTableFieldId="25"/>
    <tableColumn id="5" xr3:uid="{03CBEA21-6356-46A0-89A4-2B045BF5B5A2}" uniqueName="5" name="MondayNS" queryTableFieldId="26"/>
    <tableColumn id="6" xr3:uid="{297F5E31-91F1-46B4-A218-246C5617BD99}" uniqueName="6" name="TuesdayAM" queryTableFieldId="6"/>
    <tableColumn id="7" xr3:uid="{B3819BA7-8A0F-48E1-8E32-EFA82B370963}" uniqueName="7" name="TuesdayPM" queryTableFieldId="27"/>
    <tableColumn id="8" xr3:uid="{64D0F551-CD30-4E9C-8EC1-D58D7717E7AC}" uniqueName="8" name="TuesdayNS" queryTableFieldId="28"/>
    <tableColumn id="9" xr3:uid="{F4AB9231-0042-44D2-AD22-F6F55D7E8BDB}" uniqueName="9" name="WednesdayAM" queryTableFieldId="29"/>
    <tableColumn id="10" xr3:uid="{313C4061-30C8-45CD-A261-001144C8F199}" uniqueName="10" name="WednesdayPM" queryTableFieldId="30"/>
    <tableColumn id="11" xr3:uid="{BACF5F1C-310C-47F0-92AC-465F14200833}" uniqueName="11" name="WednesdayNS" queryTableFieldId="31"/>
    <tableColumn id="12" xr3:uid="{30FE7D64-B0EF-4A12-B6C0-BFDFFFB9CDF0}" uniqueName="12" name="ThursdayAM" queryTableFieldId="32"/>
    <tableColumn id="13" xr3:uid="{AA3931A5-43DF-4A04-8967-C755EFFF36DB}" uniqueName="13" name="ThursdayPM" queryTableFieldId="33"/>
    <tableColumn id="14" xr3:uid="{57F70073-F41C-4DBE-B288-1F299B7E328D}" uniqueName="14" name="ThursdayNS" queryTableFieldId="34"/>
    <tableColumn id="15" xr3:uid="{77641977-DCF3-4DAE-80EF-4519225C847D}" uniqueName="15" name="FridayAM" queryTableFieldId="35"/>
    <tableColumn id="16" xr3:uid="{231A23B6-8A54-4B40-9049-FB939A7479E3}" uniqueName="16" name="FridayPM" queryTableFieldId="36"/>
    <tableColumn id="17" xr3:uid="{72432B98-F295-4C98-9BD2-EAC1F9486E93}" uniqueName="17" name="FridayNS" queryTableFieldId="37"/>
    <tableColumn id="18" xr3:uid="{D8FA4288-B176-485A-8D40-42D3A033A5FC}" uniqueName="18" name="SaturdayAM" queryTableFieldId="38"/>
    <tableColumn id="19" xr3:uid="{B9EED2DE-8FD5-4FA8-8CD2-EE525C405546}" uniqueName="19" name="SaturdayPM" queryTableFieldId="39"/>
    <tableColumn id="20" xr3:uid="{0BDF5C13-7814-4D89-A6A2-B9D28DDE4B51}" uniqueName="20" name="SaturdayNS" queryTableFieldId="40"/>
    <tableColumn id="21" xr3:uid="{E5D640A1-297A-4E16-9F4D-B08E8AF2DE34}" uniqueName="21" name="SundayAM" queryTableFieldId="41"/>
    <tableColumn id="22" xr3:uid="{A094A595-3713-400D-B29C-D77A24403A57}" uniqueName="22" name="SundayPM" queryTableFieldId="42"/>
    <tableColumn id="23" xr3:uid="{F55EFA59-9E7D-4A51-A3CB-EDE8E5C6C594}" uniqueName="23" name="SundayNS" queryTableFieldId="43"/>
  </tableColumns>
  <tableStyleInfo name="TableStyleMedium7"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4B8022B-E0A8-4F01-87C8-BC10065F14E9}" name="LocRoleTOTAL" displayName="LocRoleTOTAL" ref="A1:C22" tableType="queryTable" totalsRowShown="0">
  <autoFilter ref="A1:C22" xr:uid="{04B8022B-E0A8-4F01-87C8-BC10065F14E9}"/>
  <tableColumns count="3">
    <tableColumn id="1" xr3:uid="{BC86CF09-ADAB-48D1-A8D8-0E1875054E62}" uniqueName="1" name="Location" queryTableFieldId="1" dataDxfId="125"/>
    <tableColumn id="2" xr3:uid="{EB19D1C0-9036-4E25-8EFA-8D888C0E27CF}" uniqueName="2" name="Role" queryTableFieldId="2" dataDxfId="124"/>
    <tableColumn id="3" xr3:uid="{3491E885-6D9F-4B43-B44B-46ECC3937B33}" uniqueName="3" name="Hours" queryTableFieldId="3"/>
  </tableColumns>
  <tableStyleInfo name="TableStyleMedium7"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6C9C6DF-E558-46FC-BF68-20BB2540FBE2}" name="LocRoleDayShift" displayName="LocRoleDayShift" ref="A1:F229" tableType="queryTable" totalsRowShown="0">
  <autoFilter ref="A1:F229" xr:uid="{C6C9C6DF-E558-46FC-BF68-20BB2540FBE2}">
    <filterColumn colId="0">
      <filters>
        <filter val="BD"/>
      </filters>
    </filterColumn>
    <filterColumn colId="1">
      <filters>
        <filter val="AIN"/>
      </filters>
    </filterColumn>
    <filterColumn colId="2">
      <customFilters>
        <customFilter val="*AM*"/>
        <customFilter val="*PM*"/>
      </customFilters>
    </filterColumn>
  </autoFilter>
  <tableColumns count="6">
    <tableColumn id="1" xr3:uid="{BFC05BB4-CC9C-4E51-A262-B9079048AC86}" uniqueName="1" name="Location" queryTableFieldId="1" dataDxfId="123"/>
    <tableColumn id="2" xr3:uid="{06A76301-D260-4D1B-A025-D8CE2CBB417A}" uniqueName="2" name="Role" queryTableFieldId="2" dataDxfId="122"/>
    <tableColumn id="3" xr3:uid="{7CB225FB-8989-41D6-927C-7C8C4D578BBB}" uniqueName="3" name="Attribute" queryTableFieldId="3" dataDxfId="121"/>
    <tableColumn id="4" xr3:uid="{ADD7E31F-F67A-4301-BB31-1AA09A2EE008}" uniqueName="4" name="Value" queryTableFieldId="4"/>
    <tableColumn id="5" xr3:uid="{CDB7A9CF-BDFA-4F77-B8BB-3ED7AD25CF0A}" uniqueName="5" name="Hours" queryTableFieldId="5"/>
    <tableColumn id="6" xr3:uid="{D020DF18-6AA7-4C51-AA5D-C62365D42A89}" uniqueName="6" name="LocRoleDayShift%" queryTableFieldId="6"/>
  </tableColumns>
  <tableStyleInfo name="TableStyleMedium7"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7F7605E-99BD-4EF2-A8A0-62A944084A4B}" name="MinuteWorkersFTE_CATEGORY_DAILY_CHECK" displayName="MinuteWorkersFTE_CATEGORY_DAILY_CHECK" ref="A1:T85" tableType="queryTable" totalsRowShown="0">
  <autoFilter ref="A1:T85" xr:uid="{07F7605E-99BD-4EF2-A8A0-62A944084A4B}"/>
  <tableColumns count="20">
    <tableColumn id="1" xr3:uid="{D18B362F-BAC4-43BA-8CD5-174AD16F0CE7}" uniqueName="1" name="Facility" queryTableFieldId="1" dataDxfId="120"/>
    <tableColumn id="2" xr3:uid="{36C6FF92-FA5F-4C42-A09F-2F04B947DDFE}" uniqueName="2" name="MinuteCategory" queryTableFieldId="2"/>
    <tableColumn id="7" xr3:uid="{3CED0EB3-649E-46A6-9B7E-45C74E744B25}" uniqueName="7" name="CategoryDailyTargetMinutes" queryTableFieldId="7"/>
    <tableColumn id="12" xr3:uid="{DC888131-07BA-4100-B12A-684F16171D65}" uniqueName="12" name="CategoryTargetMinutes" queryTableFieldId="12"/>
    <tableColumn id="6" xr3:uid="{09CBB865-DB18-4DEF-876D-08957A70EB1E}" uniqueName="6" name="FortnightWeek" queryTableFieldId="25"/>
    <tableColumn id="3" xr3:uid="{6B66B0FD-4562-4C6F-9BE8-7623DC9ECF55}" uniqueName="3" name="DayOfWeek" queryTableFieldId="3" dataDxfId="119"/>
    <tableColumn id="4" xr3:uid="{F5BFDEF4-D8F9-496D-AB15-46B34D7F6CC3}" uniqueName="4" name="Week Day" queryTableFieldId="4" dataDxfId="118"/>
    <tableColumn id="8" xr3:uid="{091D140E-0612-4245-AD82-EAA155BA094B}" uniqueName="8" name="FortnightDayIndex" queryTableFieldId="26"/>
    <tableColumn id="9" xr3:uid="{BA132B14-8920-41CA-94A1-9DE82E97FDD3}" uniqueName="9" name="FortnightDay" queryTableFieldId="27"/>
    <tableColumn id="16" xr3:uid="{4482B232-2563-4CA5-A823-0841DCFC5645}" uniqueName="16" name="Week No" queryTableFieldId="28"/>
    <tableColumn id="18" xr3:uid="{C8D94A8F-CA78-4294-976C-CA393AA6CA27}" uniqueName="18" name="CategoryFortnightDayDistribution%" queryTableFieldId="29"/>
    <tableColumn id="19" xr3:uid="{75D47731-2C59-4F7E-9315-A035882602F4}" uniqueName="19" name="CategoryWeekdayTargetMinutes" queryTableFieldId="22"/>
    <tableColumn id="5" xr3:uid="{E6E23FAA-E103-4DBD-A582-D941E2C520DA}" uniqueName="5" name="AllocatedDayProductiveMinutes" queryTableFieldId="5"/>
    <tableColumn id="11" xr3:uid="{75218521-6FB1-49D2-8B19-FD2312868F1C}" uniqueName="11" name="AllocatedWeeklyProductiveMinutes" queryTableFieldId="11"/>
    <tableColumn id="10" xr3:uid="{EDC405C8-67CA-4DBF-B2B3-0D96677E1066}" uniqueName="10" name="ExpectedWeeklyProductiveMinutes" queryTableFieldId="10"/>
    <tableColumn id="13" xr3:uid="{82C8FCDD-D4AD-4BA4-AF8B-D3AB888395F7}" uniqueName="13" name="ReconstructedFortnightProductiveMinutes" queryTableFieldId="13"/>
    <tableColumn id="17" xr3:uid="{6BD12EFB-F19C-4EBF-8B06-76E9AC2024F2}" uniqueName="17" name="DailyVarianceMinutes" queryTableFieldId="18"/>
    <tableColumn id="20" xr3:uid="{0F23FB20-A1D7-4757-BA0B-C01B5115D104}" uniqueName="20" name="WeeklyVarianceMinutes" queryTableFieldId="30"/>
    <tableColumn id="14" xr3:uid="{B142B0C8-3DD5-4B6F-B2BD-9217ED4142E4}" uniqueName="14" name="FortnightVarianceMinutes" queryTableFieldId="14"/>
    <tableColumn id="15" xr3:uid="{1C6A5CB3-2702-43A1-9C75-0138F1011D2B}" uniqueName="15" name="Status" queryTableFieldId="15" dataDxfId="117"/>
  </tableColumns>
  <tableStyleInfo name="TableStyleMedium7"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FC1DFA9-9ACC-4113-B710-6571F424119F}" name="IMPORT_Master" displayName="IMPORT_Master" ref="A1:Y2631" tableType="queryTable" totalsRowShown="0">
  <autoFilter ref="A1:Y2631" xr:uid="{4FC1DFA9-9ACC-4113-B710-6571F424119F}"/>
  <tableColumns count="25">
    <tableColumn id="1" xr3:uid="{98A7E8CA-EB82-4D26-9CB9-67F79005D3C8}" uniqueName="1" name="Master Template" queryTableFieldId="1" dataDxfId="116"/>
    <tableColumn id="2" xr3:uid="{DF17C957-67D2-4BF2-9A73-8B972D7D9F0C}" uniqueName="2" name="Template" queryTableFieldId="2" dataDxfId="115"/>
    <tableColumn id="3" xr3:uid="{6EF9AE4A-75AD-43D3-8816-15FB35649100}" uniqueName="3" name="Location" queryTableFieldId="3" dataDxfId="114"/>
    <tableColumn id="4" xr3:uid="{0A17E580-738B-4026-8911-7A5EA9BD5748}" uniqueName="4" name="Department" queryTableFieldId="4" dataDxfId="113"/>
    <tableColumn id="5" xr3:uid="{8602A6B1-4BFA-448F-8B7B-78C43EAD7CA6}" uniqueName="5" name="Role" queryTableFieldId="5" dataDxfId="112"/>
    <tableColumn id="6" xr3:uid="{72E82224-98A0-419F-A4AA-3D001AD450F7}" uniqueName="6" name="Area" queryTableFieldId="6" dataDxfId="111"/>
    <tableColumn id="7" xr3:uid="{D4FF521B-A161-4B34-B164-5D1FAEFC6ED9}" uniqueName="7" name="Employee Code" queryTableFieldId="7"/>
    <tableColumn id="8" xr3:uid="{20913F94-3E1D-4FA0-AFD8-3EE34C035AFC}" uniqueName="8" name="Employee Name" queryTableFieldId="8" dataDxfId="110"/>
    <tableColumn id="9" xr3:uid="{46BA74D4-56E3-4CA0-92AD-93BB4B80F6D4}" uniqueName="9" name="Week No" queryTableFieldId="9"/>
    <tableColumn id="10" xr3:uid="{3B9BA6EB-EB69-41B5-B0C8-E45CFBFE7267}" uniqueName="10" name="Week Day" queryTableFieldId="10" dataDxfId="109"/>
    <tableColumn id="11" xr3:uid="{3150C466-A457-48E4-A69D-52D19E247FEB}" uniqueName="11" name="Start Time" queryTableFieldId="11" dataDxfId="24"/>
    <tableColumn id="12" xr3:uid="{5CCFEEF4-50F5-47F2-96F3-BF35BC9F4665}" uniqueName="12" name="End Time" queryTableFieldId="12" dataDxfId="23"/>
    <tableColumn id="13" xr3:uid="{3F14EB92-D7C8-4D53-9892-149F6514DF7C}" uniqueName="13" name="Roster Hours" queryTableFieldId="13"/>
    <tableColumn id="14" xr3:uid="{87A550CD-298E-4917-AD94-55E4579B693E}" uniqueName="14" name="Cost" queryTableFieldId="14"/>
    <tableColumn id="15" xr3:uid="{4AE08D86-1493-403F-8ED3-EFC4D06AC821}" uniqueName="15" name="MinRosterHours" queryTableFieldId="15"/>
    <tableColumn id="16" xr3:uid="{D2540A05-333B-4785-9700-3C5FEF57D4D7}" uniqueName="16" name="MaxRosterHours" queryTableFieldId="16"/>
    <tableColumn id="17" xr3:uid="{7123FCF6-DCE5-48E2-98E5-C7D93737860A}" uniqueName="17" name="Event" queryTableFieldId="17" dataDxfId="108"/>
    <tableColumn id="18" xr3:uid="{275D0E12-904A-4A4E-BD98-5DDED92C1507}" uniqueName="18" name="Break Length" queryTableFieldId="18"/>
    <tableColumn id="19" xr3:uid="{68C42717-E0EA-4281-90B7-086067193BDD}" uniqueName="19" name="Break Start Time" queryTableFieldId="19" dataDxfId="22"/>
    <tableColumn id="20" xr3:uid="{38DF2AF2-2020-41D2-BE4A-6184F8363BD1}" uniqueName="20" name="Paid Break Length" queryTableFieldId="20"/>
    <tableColumn id="21" xr3:uid="{F2895DBE-4A3C-435F-9718-E29C3A431911}" uniqueName="21" name="Paid Break Start Time" queryTableFieldId="21" dataDxfId="21"/>
    <tableColumn id="22" xr3:uid="{D92E198B-0885-405F-AAC4-B19E9D4BED5C}" uniqueName="22" name="Shift Definition" queryTableFieldId="22" dataDxfId="107"/>
    <tableColumn id="23" xr3:uid="{48EC50E3-33A0-47DF-BCEF-6B8E8426B503}" uniqueName="23" name="Shift Net Length" queryTableFieldId="23"/>
    <tableColumn id="24" xr3:uid="{626EBC35-AB3F-4362-A65B-685A81B65C9A}" uniqueName="24" name="Shift Type" queryTableFieldId="24" dataDxfId="106"/>
    <tableColumn id="25" xr3:uid="{6BE32383-50B7-4681-B669-DD70E5B4CE5B}" uniqueName="25" name="Non Attended" queryTableFieldId="25"/>
  </tableColumns>
  <tableStyleInfo name="TableStyleMedium7"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CA346BF4-2D68-41F9-AE8C-F36125C994F0}" name="MinuteWorkersFTE_PivotSource" displayName="MinuteWorkersFTE_PivotSource" ref="AA1:AY231" totalsRowShown="0">
  <autoFilter ref="AA1:AY231" xr:uid="{CA346BF4-2D68-41F9-AE8C-F36125C994F0}"/>
  <tableColumns count="25">
    <tableColumn id="1" xr3:uid="{60676319-D646-4755-8F24-4A5F3A64A5FD}" name="Facility"/>
    <tableColumn id="2" xr3:uid="{5671C566-72A9-4389-A094-AEB4D2D6355C}" name="MinuteCategory"/>
    <tableColumn id="3" xr3:uid="{D23097D5-586C-4070-B477-4469D5E209E5}" name="Role"/>
    <tableColumn id="4" xr3:uid="{2883AB60-156B-4757-9D1F-B7597DE443FD}" name="QFR Category"/>
    <tableColumn id="5" xr3:uid="{C22DE278-3845-4ABA-AE90-A0BEF3848EF8}" name="Direct Care %"/>
    <tableColumn id="6" xr3:uid="{7C9E8532-496B-42CD-915F-78EA9F9B922C}" name="DayOfWeek"/>
    <tableColumn id="7" xr3:uid="{A45D5292-5991-4218-B47E-57156BE73B44}" name="Week Day"/>
    <tableColumn id="8" xr3:uid="{904C7370-426C-4E82-99D0-49459D9D7D57}" name="Shift"/>
    <tableColumn id="9" xr3:uid="{0C7237E4-D387-4BDB-9CDD-90A5F9346CD4}" name="ShiftIndex"/>
    <tableColumn id="10" xr3:uid="{1A799DAE-05FF-4728-BCB2-76C5468875EF}" name="WeekdayShift"/>
    <tableColumn id="11" xr3:uid="{65CAE85F-BD91-4A12-B68E-4B0395AC4627}" name="HistoricalRosterHours"/>
    <tableColumn id="12" xr3:uid="{7CBD46B3-064E-44FD-9E94-E40320A66CC5}" name="RoleHistoricalRosterHours"/>
    <tableColumn id="13" xr3:uid="{4792524F-89BC-4742-A29F-97FBB837DDBB}" name="HistoricalMinuteHours"/>
    <tableColumn id="14" xr3:uid="{0EAE2944-8AEF-4E35-8E04-847E7A92BB21}" name="CategoryHistoricalMinuteHours"/>
    <tableColumn id="15" xr3:uid="{C31EB2BB-3650-413F-9E27-C776D96712BB}" name="RoleHistoryDistribution%"/>
    <tableColumn id="16" xr3:uid="{C317C321-C9F8-4D38-B7F2-DE35DC08B542}" name="LocRoleDayShift%"/>
    <tableColumn id="17" xr3:uid="{40845BFD-DE00-43D3-85FF-206D81D95475}" name="CategoryDailyTargetMinutes"/>
    <tableColumn id="18" xr3:uid="{1578A376-494E-461F-920D-4F630418E387}" name="CategoryTargetMinutes"/>
    <tableColumn id="19" xr3:uid="{090A70F8-7D3C-48E1-B3C8-E2AA4F6F4748}" name="RoleDailyTargetMinutes"/>
    <tableColumn id="20" xr3:uid="{3432A365-FB8E-414B-9FD7-929AC73F3979}" name="RoleTargetMinutes"/>
    <tableColumn id="21" xr3:uid="{3B1758F9-6C26-4BCD-AF3D-80BCA07E4077}" name="WeekdayShiftTargetMinutes"/>
    <tableColumn id="22" xr3:uid="{0427FA5A-6EA9-42AC-8508-7BD39AFE50C0}" name="WeekdayShiftRosterMinutes"/>
    <tableColumn id="23" xr3:uid="{4243FFEB-1355-46A6-B910-71AA74B283B6}" name="FTE"/>
    <tableColumn id="24" xr3:uid="{24567DB2-9A19-433C-90BB-071E1B2C5925}" name="DailyEquivalentProductiveMinutes" dataDxfId="95">
      <calculatedColumnFormula>MinuteWorkersFTE_PivotSource[[#This Row],[WeekdayShiftTargetMinutes]]/7</calculatedColumnFormula>
    </tableColumn>
    <tableColumn id="25" xr3:uid="{B625B374-B0DF-43DA-8344-C20B8275E662}" name="Visible" dataDxfId="94">
      <calculatedColumnFormula>SUBTOTAL(103,AA2)</calculatedColumnFormula>
    </tableColumn>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2F29733A-5EEB-4763-8318-C40F61DDA1CA}" name="MW_Role_Targets" displayName="MW_Role_Targets" ref="A1:X250" tableType="queryTable" totalsRowShown="0" headerRowDxfId="93">
  <autoFilter ref="A1:X250" xr:uid="{2F29733A-5EEB-4763-8318-C40F61DDA1CA}"/>
  <tableColumns count="24">
    <tableColumn id="1" xr3:uid="{A35A51AE-8FE5-4C49-96CB-B29BF5FC24CA}" uniqueName="1" name="Facility" queryTableFieldId="1" dataDxfId="92"/>
    <tableColumn id="2" xr3:uid="{AC147B90-AB7A-4554-BF0C-04BAFBD4D2B6}" uniqueName="2" name="MinuteCategory" queryTableFieldId="2" dataDxfId="91"/>
    <tableColumn id="3" xr3:uid="{AF212045-4CFB-437B-A94D-49ED2E418CC2}" uniqueName="3" name="Role" queryTableFieldId="3" dataDxfId="90"/>
    <tableColumn id="4" xr3:uid="{D68C6B57-CA69-40DC-BB22-E5896C18CA3E}" uniqueName="4" name="RoleKey" queryTableFieldId="4" dataDxfId="89"/>
    <tableColumn id="5" xr3:uid="{DA42D081-D6A8-4684-89AC-DE929178F32A}" uniqueName="5" name="DC Role" queryTableFieldId="48" dataDxfId="20"/>
    <tableColumn id="24" xr3:uid="{2F9F016D-335F-4A52-B9AE-E2922588851D}" uniqueName="24" name="DC Category" queryTableFieldId="49" dataDxfId="19"/>
    <tableColumn id="6" xr3:uid="{F011BC4D-2F2C-4EE2-B856-C34F426A544D}" uniqueName="6" name="Direct Care %" queryTableFieldId="6"/>
    <tableColumn id="13" xr3:uid="{BF1987B3-B470-4568-8DB6-ECEDE022388E}" uniqueName="13" name="Week No" queryTableFieldId="37"/>
    <tableColumn id="14" xr3:uid="{2A175BBD-39A8-44CE-B79C-C63EF0E48460}" uniqueName="14" name="FortnightWeek" queryTableFieldId="38"/>
    <tableColumn id="7" xr3:uid="{7F057690-B0D8-4663-B728-80BCA17FB408}" uniqueName="7" name="DayOfWeek" queryTableFieldId="19"/>
    <tableColumn id="8" xr3:uid="{FDD767DE-1E00-4976-A524-1F8ACA60E1CB}" uniqueName="8" name="Week Day" queryTableFieldId="20" dataDxfId="88"/>
    <tableColumn id="15" xr3:uid="{ECFBE709-D91F-4A34-878F-1BC992C1DBB5}" uniqueName="15" name="FortnightDayIndex" queryTableFieldId="39"/>
    <tableColumn id="16" xr3:uid="{8012C8D7-0DB1-46C6-89A6-4E305449DCDC}" uniqueName="16" name="FortnightDay" queryTableFieldId="40" dataDxfId="87"/>
    <tableColumn id="9" xr3:uid="{C65CFE9A-7B07-447C-97CA-E6702730F632}" uniqueName="9" name="RoleDayHistoricalRosterHours" queryTableFieldId="21"/>
    <tableColumn id="10" xr3:uid="{5572B674-53BB-4585-8BF6-EA684560C8A7}" uniqueName="10" name="RoleDayHistoricalProductiveHours" queryTableFieldId="22"/>
    <tableColumn id="19" xr3:uid="{0EBBDC86-5DB8-4D6F-BF7C-292AC1B99EFA}" uniqueName="19" name="CategoryDayHistoricalProductiveHours" queryTableFieldId="23"/>
    <tableColumn id="20" xr3:uid="{FB4605B4-3FFE-462B-BEDF-965DAAF63AD5}" uniqueName="20" name="RoleDayHistoryDistribution%" queryTableFieldId="24"/>
    <tableColumn id="23" xr3:uid="{3F4225E9-25AA-4ECE-91BB-F2C462DCC039}" uniqueName="23" name="CategoryFortnightDayDistribution%" queryTableFieldId="41"/>
    <tableColumn id="11" xr3:uid="{5E2749E3-E18E-4E28-B95B-F48BAE870213}" uniqueName="11" name="CategoryDailyTargetMinutes" queryTableFieldId="11"/>
    <tableColumn id="12" xr3:uid="{7BED3C46-C6D1-43DE-8977-B6B49D675903}" uniqueName="12" name="CategoryTargetMinutes" queryTableFieldId="12"/>
    <tableColumn id="17" xr3:uid="{DFA022D6-62F2-4122-8701-B52D1D8CBA99}" uniqueName="17" name="RoleDailyTargetMinutes" queryTableFieldId="17"/>
    <tableColumn id="21" xr3:uid="{E96C7EA5-C298-41C9-800C-8B58F1072ECC}" uniqueName="21" name="RoleWeeklyTargetMinutes" queryTableFieldId="25"/>
    <tableColumn id="18" xr3:uid="{2B15ACE2-74F3-4D9D-95BA-C39625BCE726}" uniqueName="18" name="RoleTargetMinutes" queryTableFieldId="18"/>
    <tableColumn id="22" xr3:uid="{94C426F6-62F2-44FE-96B8-543EE4F33DF0}" uniqueName="22" name="RoleAverageDailyTargetMinutes" queryTableFieldId="26"/>
  </tableColumns>
  <tableStyleInfo name="TableStyleMedium7"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5BFFF40F-EF35-45B4-AA39-43DBC3952077}" name="MW_DayShift_Allocation" displayName="MW_DayShift_Allocation" ref="A1:AT444" tableType="queryTable" totalsRowShown="0">
  <autoFilter ref="A1:AT444" xr:uid="{5BFFF40F-EF35-45B4-AA39-43DBC3952077}">
    <filterColumn colId="0">
      <filters>
        <filter val="BD"/>
      </filters>
    </filterColumn>
    <filterColumn colId="4">
      <filters>
        <filter val="RN"/>
      </filters>
    </filterColumn>
    <filterColumn colId="45">
      <filters>
        <filter val="1-Monday-AM"/>
        <filter val="1-Monday-NS"/>
        <filter val="1-Monday-PM"/>
        <filter val="2-Monday-AM"/>
        <filter val="2-Monday-NS"/>
        <filter val="2-Monday-PM"/>
      </filters>
    </filterColumn>
  </autoFilter>
  <tableColumns count="46">
    <tableColumn id="1" xr3:uid="{AF37CE47-6398-4894-9A7F-2049C93AD51C}" uniqueName="1" name="Facility" queryTableFieldId="1" dataDxfId="86"/>
    <tableColumn id="3" xr3:uid="{2C6687D8-15B9-40E3-84E8-DE29BFB56A04}" uniqueName="3" name="Role" queryTableFieldId="3" dataDxfId="85"/>
    <tableColumn id="4" xr3:uid="{EDDA31B1-F15F-459E-A597-EC8B584C39DD}" uniqueName="4" name="DC Role" queryTableFieldId="103" dataDxfId="18"/>
    <tableColumn id="46" xr3:uid="{8A80344D-2232-4F30-8631-BCD499A76748}" uniqueName="46" name="DC Category" queryTableFieldId="104" dataDxfId="17"/>
    <tableColumn id="2" xr3:uid="{4719532E-EBF7-49DC-B443-1104543EF9B3}" uniqueName="2" name="MinuteCategory" queryTableFieldId="2" dataDxfId="84"/>
    <tableColumn id="5" xr3:uid="{960DB9AC-ED7B-467A-BE79-8CE761C3BEA5}" uniqueName="5" name="Direct Care %" queryTableFieldId="5"/>
    <tableColumn id="12" xr3:uid="{28210A35-9611-4F05-A984-A6B93C38110E}" uniqueName="12" name="Week No" queryTableFieldId="50"/>
    <tableColumn id="30" xr3:uid="{9480CF4F-65EA-4D58-8B2E-515803081344}" uniqueName="30" name="FortnightWeek" queryTableFieldId="51"/>
    <tableColumn id="31" xr3:uid="{AEBA79AD-BEB6-45E8-ADC9-3E08592F5ADD}" uniqueName="31" name="HistoricalWeeksInPeriod" queryTableFieldId="52"/>
    <tableColumn id="32" xr3:uid="{527DAA96-8F2D-4C6A-AB8A-C166034202F2}" uniqueName="32" name="HistoricalDaysPresent" queryTableFieldId="53"/>
    <tableColumn id="6" xr3:uid="{6B0509E6-7C46-4373-B7CA-1A7D068AD6DC}" uniqueName="6" name="DayOfWeek" queryTableFieldId="6"/>
    <tableColumn id="7" xr3:uid="{DEACD07F-D500-42A2-B620-2DE71BE7BEEC}" uniqueName="7" name="Week Day" queryTableFieldId="7" dataDxfId="83"/>
    <tableColumn id="33" xr3:uid="{5ED65C30-DA06-4095-9269-140CC872FC9C}" uniqueName="33" name="FortnightDayIndex" queryTableFieldId="54"/>
    <tableColumn id="34" xr3:uid="{ADCC07B4-5683-4DC8-8C36-AE7D0CE22066}" uniqueName="34" name="FortnightDay" queryTableFieldId="55" dataDxfId="82"/>
    <tableColumn id="8" xr3:uid="{2F2E9CB7-E564-4A49-9D56-5236BE1E40EB}" uniqueName="8" name="Shift" queryTableFieldId="8" dataDxfId="81"/>
    <tableColumn id="9" xr3:uid="{0844B37F-DB7B-4049-A2F3-CF6793C8D0DE}" uniqueName="9" name="ShiftIndex" queryTableFieldId="9" dataDxfId="80"/>
    <tableColumn id="35" xr3:uid="{9C678F07-A74E-4ECB-B69A-4A5F6B92C901}" uniqueName="35" name="SourceRowCount" queryTableFieldId="56"/>
    <tableColumn id="36" xr3:uid="{3F6E6E46-D5A6-400E-ABB7-840C6AE18AB3}" uniqueName="36" name="InvalidRosterRowCount" queryTableFieldId="57"/>
    <tableColumn id="37" xr3:uid="{8B90C1AE-BD80-40B5-A9E8-D859F2D10126}" uniqueName="37" name="HistoricalCoverageStatus" queryTableFieldId="58" dataDxfId="79"/>
    <tableColumn id="38" xr3:uid="{3E00F3AB-3D59-4410-BA51-F2BFD6958E78}" uniqueName="38" name="HistoricalCellStatus" queryTableFieldId="59" dataDxfId="78"/>
    <tableColumn id="11" xr3:uid="{C1C409C1-86E6-4DEE-9473-F67CAA79B056}" uniqueName="11" name="HistoricalRosterHours" queryTableFieldId="11"/>
    <tableColumn id="39" xr3:uid="{7853A2A8-79E5-4A52-8821-B82CBEE27455}" uniqueName="39" name="HistoricalRosterFTE" queryTableFieldId="60"/>
    <tableColumn id="13" xr3:uid="{12C573B7-F2AB-4DF1-B063-79DC53650B27}" uniqueName="13" name="HistoricalProductiveHours" queryTableFieldId="25"/>
    <tableColumn id="40" xr3:uid="{83363377-EC65-4DC1-A024-A9A4BF62D653}" uniqueName="40" name="DayShift" queryTableFieldId="61" dataDxfId="77"/>
    <tableColumn id="41" xr3:uid="{289D64A7-BEF5-4808-A60B-D0EBCBBC84F3}" uniqueName="41" name="FortnightDayShift" queryTableFieldId="62" dataDxfId="76"/>
    <tableColumn id="42" xr3:uid="{5A9A71D1-8CCD-49DA-8737-4E787061847B}" uniqueName="42" name="RoleKey" queryTableFieldId="63" dataDxfId="75"/>
    <tableColumn id="14" xr3:uid="{5AEFF4D5-E334-4CA2-B6EF-4140CA97FF35}" uniqueName="14" name="RoleDayHistoricalRosterHours" queryTableFieldId="26"/>
    <tableColumn id="15" xr3:uid="{F41496A3-CE5A-41E3-A245-FA275ED88692}" uniqueName="15" name="RoleDayHistoricalProductiveHours" queryTableFieldId="27"/>
    <tableColumn id="16" xr3:uid="{87037A02-CA9E-4AE2-91BE-5FDC24CA3302}" uniqueName="16" name="CategoryDayHistoricalProductiveHours" queryTableFieldId="28"/>
    <tableColumn id="43" xr3:uid="{5F45E6F3-B36F-46BF-B5C4-03EF058506F4}" uniqueName="43" name="CategoryFortnightHistoricalProductiveHours" queryTableFieldId="64"/>
    <tableColumn id="24" xr3:uid="{F000085D-2E91-44EA-B721-5FF369FB2BB5}" uniqueName="24" name="RoleDayHistoryDistribution%" queryTableFieldId="29"/>
    <tableColumn id="25" xr3:uid="{2C44183F-7422-4A1A-954D-A5EB03D7B711}" uniqueName="25" name="RoleDayShiftDistribution%" queryTableFieldId="30"/>
    <tableColumn id="26" xr3:uid="{7CAB4E4B-AF3C-49BB-A10A-E361F029FAB2}" uniqueName="26" name="CategoryDayRoleShiftDistribution%" queryTableFieldId="31"/>
    <tableColumn id="44" xr3:uid="{3F17416F-7414-483E-A881-5A0FDA853324}" uniqueName="44" name="CategoryFortnightRoleDayShiftDistribution%" queryTableFieldId="65"/>
    <tableColumn id="45" xr3:uid="{590389D2-7F63-451A-82B5-5BA7BB343A26}" uniqueName="45" name="CategoryFortnightDayDistribution%" queryTableFieldId="66"/>
    <tableColumn id="17" xr3:uid="{6D569574-7F99-4845-80A8-435A1A658FAF}" uniqueName="17" name="CategoryDailyTargetMinutes" queryTableFieldId="17"/>
    <tableColumn id="18" xr3:uid="{EB89B5EA-50EC-4BA5-B6A6-641D1CDEE18A}" uniqueName="18" name="CategoryTargetMinutes" queryTableFieldId="18"/>
    <tableColumn id="19" xr3:uid="{38BB0CC5-3F41-48D1-9010-2DF3E54355D1}" uniqueName="19" name="RoleDailyTargetMinutes" queryTableFieldId="19"/>
    <tableColumn id="28" xr3:uid="{BC3EEBBF-D14D-4FD2-B84F-868EF9214028}" uniqueName="28" name="RoleWeeklyTargetMinutes" queryTableFieldId="33"/>
    <tableColumn id="27" xr3:uid="{A8F1A827-D485-4349-B1B7-077AA29B16C6}" uniqueName="27" name="RoleAverageDailyTargetMinutes" queryTableFieldId="32"/>
    <tableColumn id="20" xr3:uid="{7BDFDB5C-7E02-4A79-A42D-EE34A9003230}" uniqueName="20" name="RoleTargetMinutes" queryTableFieldId="20"/>
    <tableColumn id="21" xr3:uid="{4FF3A829-9183-4014-9BE2-655F23DA423A}" uniqueName="21" name="WeekdayShiftTargetMinutes" queryTableFieldId="21"/>
    <tableColumn id="29" xr3:uid="{19C06379-29FB-4D4E-9B12-12B816EE5BF9}" uniqueName="29" name="TwoStageAllocationVarianceMinutes" queryTableFieldId="34"/>
    <tableColumn id="22" xr3:uid="{646EE16B-E721-4A83-852A-FE87E9866D01}" uniqueName="22" name="WeekdayShiftRosterMinutes" queryTableFieldId="22"/>
    <tableColumn id="23" xr3:uid="{30EB3FD1-B491-428D-8FEA-1FBFB6FE65DD}" uniqueName="23" name="FTE" queryTableFieldId="23"/>
    <tableColumn id="10" xr3:uid="{925F6227-0A6C-4FF6-809B-14CDD0B71FD0}" uniqueName="10" name="WeekdayShift" queryTableFieldId="10" dataDxfId="74"/>
  </tableColumns>
  <tableStyleInfo name="TableStyleMedium7"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C179E3C-9A06-4711-A01A-87F20DA3D45E}" name="MW_Role_Distribution" displayName="MW_Role_Distribution" ref="A1:R251" tableType="queryTable" totalsRowCount="1">
  <autoFilter ref="A1:R250" xr:uid="{DC179E3C-9A06-4711-A01A-87F20DA3D45E}">
    <filterColumn colId="0">
      <filters>
        <filter val="BD"/>
      </filters>
    </filterColumn>
    <filterColumn colId="1">
      <filters>
        <filter val="RN"/>
      </filters>
    </filterColumn>
    <filterColumn colId="10">
      <filters>
        <filter val="Monday"/>
      </filters>
    </filterColumn>
  </autoFilter>
  <tableColumns count="18">
    <tableColumn id="1" xr3:uid="{E4D33FF5-CC8B-4603-9395-FE7E9FB58CA6}" uniqueName="1" name="Facility" queryTableFieldId="1" dataDxfId="73"/>
    <tableColumn id="2" xr3:uid="{AFF5CD50-0F56-4367-A80E-63534E3C5A4A}" uniqueName="2" name="MinuteCategory" queryTableFieldId="2" dataDxfId="72"/>
    <tableColumn id="3" xr3:uid="{C7AC3D36-8EB4-41EF-B4AD-2CA312F09D16}" uniqueName="3" name="Role" queryTableFieldId="3" dataDxfId="71"/>
    <tableColumn id="4" xr3:uid="{AC16467D-17A0-4993-8D8A-F1BC0456A2B9}" uniqueName="4" name="RoleKey" queryTableFieldId="4" dataDxfId="70"/>
    <tableColumn id="5" xr3:uid="{0D589622-2700-426B-A7BF-16103ED087EA}" uniqueName="5" name="DC Role" queryTableFieldId="27" dataDxfId="16"/>
    <tableColumn id="18" xr3:uid="{66245678-B934-4A6B-AF11-E52C6E7AAF08}" uniqueName="18" name="DC Category" queryTableFieldId="28" dataDxfId="15"/>
    <tableColumn id="6" xr3:uid="{401E78B7-603F-4DCB-9093-C115A12090BD}" uniqueName="6" name="Direct Care %" queryTableFieldId="6"/>
    <tableColumn id="13" xr3:uid="{10483F69-67CD-4AC4-89C2-30B4BBA0B478}" uniqueName="13" name="Week No" queryTableFieldId="18"/>
    <tableColumn id="14" xr3:uid="{39BBABCD-0C81-4D18-9698-67FDE5B82668}" uniqueName="14" name="FortnightWeek" queryTableFieldId="19"/>
    <tableColumn id="7" xr3:uid="{C5523A60-9D79-4C1F-8348-F816FE08BF67}" uniqueName="7" name="DayOfWeek" queryTableFieldId="11"/>
    <tableColumn id="8" xr3:uid="{393F62C6-E42B-4E0C-A432-CF6836520F49}" uniqueName="8" name="Week Day" queryTableFieldId="12" dataDxfId="69"/>
    <tableColumn id="15" xr3:uid="{AD2152BC-485B-4E03-A95B-95057BABD09E}" uniqueName="15" name="FortnightDayIndex" queryTableFieldId="20"/>
    <tableColumn id="16" xr3:uid="{5531A188-706B-40B8-9543-A658D97FA83A}" uniqueName="16" name="FortnightDay" queryTableFieldId="21" dataDxfId="68"/>
    <tableColumn id="9" xr3:uid="{E9D28751-48E5-41CF-9912-4808C8BA3A79}" uniqueName="9" name="RoleDayHistoricalRosterHours" queryTableFieldId="13"/>
    <tableColumn id="10" xr3:uid="{08B90620-4CEA-499C-A99C-FBFA1A7A9B41}" uniqueName="10" name="RoleDayHistoricalProductiveHours" totalsRowFunction="sum" queryTableFieldId="14"/>
    <tableColumn id="11" xr3:uid="{AC93D821-637D-4E03-AE70-B7820AEBABE4}" uniqueName="11" name="CategoryDayHistoricalProductiveHours" queryTableFieldId="15"/>
    <tableColumn id="12" xr3:uid="{4E405E80-0EF4-4AC1-A433-6041B37562C8}" uniqueName="12" name="RoleDayHistoryDistribution%" queryTableFieldId="16"/>
    <tableColumn id="17" xr3:uid="{9DD8E47D-8425-413C-B0B2-11E41C54F609}" uniqueName="17" name="CategoryFortnightDayDistribution%" queryTableFieldId="22"/>
  </tableColumns>
  <tableStyleInfo name="TableStyleMedium7"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FEFBF4FD-5843-4209-84C8-446934F1CFCE}" name="MW_Distribution_Check" displayName="MW_Distribution_Check" ref="A1:H433" tableType="queryTable" totalsRowShown="0">
  <autoFilter ref="A1:H433" xr:uid="{FEFBF4FD-5843-4209-84C8-446934F1CFCE}"/>
  <tableColumns count="8">
    <tableColumn id="1" xr3:uid="{C4DF440B-012D-4F02-940C-0667B36189C6}" uniqueName="1" name="Check" queryTableFieldId="1" dataDxfId="67"/>
    <tableColumn id="2" xr3:uid="{1ECB8D29-2864-47F5-8737-7D0DDBE77758}" uniqueName="2" name="Severity" queryTableFieldId="2" dataDxfId="66"/>
    <tableColumn id="3" xr3:uid="{1D7928F7-EEB5-483D-AB29-7F18871D7442}" uniqueName="3" name="Facility" queryTableFieldId="3" dataDxfId="65"/>
    <tableColumn id="4" xr3:uid="{DF23BE07-EF88-449E-BCB9-8173CCDB24A4}" uniqueName="4" name="MinuteCategory" queryTableFieldId="4" dataDxfId="64"/>
    <tableColumn id="5" xr3:uid="{FCB41FA7-4C2B-4B7D-B522-51DFEDFFE11E}" uniqueName="5" name="Role" queryTableFieldId="5" dataDxfId="63"/>
    <tableColumn id="6" xr3:uid="{B86B31D0-2B82-4577-B733-0D47C3D92B6E}" uniqueName="6" name="Actual" queryTableFieldId="6"/>
    <tableColumn id="7" xr3:uid="{55372382-1DA3-453E-A0EF-2C5343DBFF5A}" uniqueName="7" name="Expected" queryTableFieldId="7"/>
    <tableColumn id="8" xr3:uid="{15931B3E-562A-4CB4-B74B-95FAAB3AF86E}" uniqueName="8" name="Message" queryTableFieldId="8" dataDxfId="62"/>
  </tableColumns>
  <tableStyleInfo name="TableStyleMedium7"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3895199-7E89-43B0-A323-260E7A7D5CE4}" name="MW_Historical_DayShift" displayName="MW_Historical_DayShift" ref="A1:AI444" tableType="queryTable" totalsRowShown="0">
  <autoFilter ref="A1:AI444" xr:uid="{83895199-7E89-43B0-A323-260E7A7D5CE4}">
    <filterColumn colId="4">
      <filters>
        <filter val="RN"/>
      </filters>
    </filterColumn>
    <filterColumn colId="11">
      <filters>
        <filter val="Monday"/>
      </filters>
    </filterColumn>
  </autoFilter>
  <tableColumns count="35">
    <tableColumn id="1" xr3:uid="{C7B712C3-F0D9-420B-AB19-F8FC77BA15DC}" uniqueName="1" name="Facility" queryTableFieldId="1" dataDxfId="61"/>
    <tableColumn id="3" xr3:uid="{D79C630C-418B-4EFF-BE43-73B84538E418}" uniqueName="3" name="Role" queryTableFieldId="3" dataDxfId="60"/>
    <tableColumn id="5" xr3:uid="{6F5741C4-512E-4C16-A011-5CAB302223EA}" uniqueName="5" name="DC Role" queryTableFieldId="65" dataDxfId="14"/>
    <tableColumn id="35" xr3:uid="{E9DE20C6-01AC-4F1B-B7FE-60C39DAE50CA}" uniqueName="35" name="DC Category" queryTableFieldId="66" dataDxfId="13"/>
    <tableColumn id="2" xr3:uid="{EDBDF16B-CD39-4E1D-8941-12043801AB0F}" uniqueName="2" name="MinuteCategory" queryTableFieldId="2" dataDxfId="59"/>
    <tableColumn id="6" xr3:uid="{AB3CC83E-1663-435F-992E-D78D9A215F7D}" uniqueName="6" name="Direct Care %" queryTableFieldId="6"/>
    <tableColumn id="13" xr3:uid="{18ED2079-79A3-4858-8604-7924319B658B}" uniqueName="13" name="Week No" queryTableFieldId="27"/>
    <tableColumn id="21" xr3:uid="{E28A3777-6009-4C6F-A407-FF4257C681B0}" uniqueName="21" name="FortnightWeek" queryTableFieldId="28"/>
    <tableColumn id="22" xr3:uid="{92EDDAAA-EFD7-41FA-89BC-B4B10F533425}" uniqueName="22" name="HistoricalWeeksInPeriod" queryTableFieldId="29"/>
    <tableColumn id="23" xr3:uid="{E1DBFDF7-5C1C-4EF3-A865-7C0712E6C1BF}" uniqueName="23" name="HistoricalDaysPresent" queryTableFieldId="30"/>
    <tableColumn id="7" xr3:uid="{4A47C47E-DDA6-4901-B0D6-C69BE58682D0}" uniqueName="7" name="DayOfWeek" queryTableFieldId="7"/>
    <tableColumn id="8" xr3:uid="{EA4C10F5-ACEB-4D2A-80E5-5D2E3725CF8B}" uniqueName="8" name="Week Day" queryTableFieldId="8" dataDxfId="58"/>
    <tableColumn id="24" xr3:uid="{C266D15C-A676-45A6-948D-4E6D2696AE23}" uniqueName="24" name="FortnightDayIndex" queryTableFieldId="31"/>
    <tableColumn id="25" xr3:uid="{F0C60B35-ACA6-40D4-AB0C-41FDC246D907}" uniqueName="25" name="FortnightDay" queryTableFieldId="32" dataDxfId="57"/>
    <tableColumn id="9" xr3:uid="{E8788395-7BF2-432A-94C1-016196EC2A19}" uniqueName="9" name="Shift" queryTableFieldId="9" dataDxfId="56"/>
    <tableColumn id="10" xr3:uid="{52BEE9D6-809A-4EF1-B3CC-B8B719282C7E}" uniqueName="10" name="ShiftIndex" queryTableFieldId="10" dataDxfId="55"/>
    <tableColumn id="26" xr3:uid="{830B89D7-5841-4A5A-9C98-3DB8CAF44B1D}" uniqueName="26" name="SourceRowCount" queryTableFieldId="33"/>
    <tableColumn id="27" xr3:uid="{EDD978A7-60EE-4B0F-A5EC-6FC7394E4F3A}" uniqueName="27" name="InvalidRosterRowCount" queryTableFieldId="34"/>
    <tableColumn id="28" xr3:uid="{1C9F1AA7-5E98-494B-87B4-089649059C62}" uniqueName="28" name="HistoricalCoverageStatus" queryTableFieldId="35" dataDxfId="54"/>
    <tableColumn id="29" xr3:uid="{0D20FF12-944D-4FDF-B9CC-DA7526A72FCF}" uniqueName="29" name="HistoricalCellStatus" queryTableFieldId="36" dataDxfId="53"/>
    <tableColumn id="12" xr3:uid="{5C0797D8-1FB0-46F6-B913-8FC310F61042}" uniqueName="12" name="HistoricalRosterHours" queryTableFieldId="12"/>
    <tableColumn id="30" xr3:uid="{FD79F017-5877-4BA4-A473-75EB0FB40C7C}" uniqueName="30" name="HistoricalRosterFTE" queryTableFieldId="37"/>
    <tableColumn id="14" xr3:uid="{A615080B-3270-43FB-9983-9CAFCBE3A32E}" uniqueName="14" name="HistoricalProductiveHours" queryTableFieldId="16"/>
    <tableColumn id="11" xr3:uid="{869016C5-EA81-4F59-9BE4-0E5A98CFEB2C}" uniqueName="11" name="DayShift" queryTableFieldId="11" dataDxfId="52"/>
    <tableColumn id="31" xr3:uid="{F4AAF08D-0B75-4907-9136-1710EF4B2CD1}" uniqueName="31" name="FortnightDayShift" queryTableFieldId="38" dataDxfId="51"/>
    <tableColumn id="4" xr3:uid="{20D0E5F7-38E7-4EB3-B159-3933A7120EA3}" uniqueName="4" name="RoleKey" queryTableFieldId="4" dataDxfId="50"/>
    <tableColumn id="15" xr3:uid="{F30AE8E0-B89C-4B3E-834A-FBD2DE4F27EF}" uniqueName="15" name="RoleDayHistoricalRosterHours" queryTableFieldId="17"/>
    <tableColumn id="16" xr3:uid="{F0D06062-68D2-42B8-AFD8-A047920F9C8C}" uniqueName="16" name="RoleDayHistoricalProductiveHours" queryTableFieldId="18"/>
    <tableColumn id="17" xr3:uid="{76604D47-9CD0-4380-94A8-7AF4BDDF451B}" uniqueName="17" name="CategoryDayHistoricalProductiveHours" queryTableFieldId="19"/>
    <tableColumn id="32" xr3:uid="{E5D13C7E-25DB-4E0B-B71B-FEA650CF2F31}" uniqueName="32" name="CategoryFortnightHistoricalProductiveHours" queryTableFieldId="39"/>
    <tableColumn id="18" xr3:uid="{ACE91D72-C197-4C4A-BCA5-BD974B69D1A0}" uniqueName="18" name="RoleDayHistoryDistribution%" queryTableFieldId="20"/>
    <tableColumn id="19" xr3:uid="{FF557A92-6595-45A3-9599-6B37A4C72590}" uniqueName="19" name="RoleDayShiftDistribution%" queryTableFieldId="21"/>
    <tableColumn id="20" xr3:uid="{093C516A-5E54-4778-AF33-8B6F658AE552}" uniqueName="20" name="CategoryDayRoleShiftDistribution%" queryTableFieldId="22"/>
    <tableColumn id="33" xr3:uid="{F36C119A-7FCE-4F52-80B8-304B058547E6}" uniqueName="33" name="CategoryFortnightRoleDayShiftDistribution%" queryTableFieldId="40"/>
    <tableColumn id="34" xr3:uid="{5E394C50-BC0C-4F0D-823D-AD55301CB91C}" uniqueName="34" name="CategoryFortnightDayDistribution%" queryTableFieldId="41"/>
  </tableColumns>
  <tableStyleInfo name="TableStyleMedium7"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CC00D0B-613E-45E2-A89B-285198D4DD5D}" name="Table19" displayName="Table19" ref="AA1:AJ22" totalsRowShown="0" headerRowDxfId="49">
  <autoFilter ref="AA1:AJ22" xr:uid="{1CC00D0B-613E-45E2-A89B-285198D4DD5D}"/>
  <tableColumns count="10">
    <tableColumn id="1" xr3:uid="{811A8A67-0A7C-4C09-9C5A-37B8F4022A3B}" name="Day / Shift"/>
    <tableColumn id="2" xr3:uid="{7ABF1545-8C04-4D6F-A7FF-191EE67FD10F}" name="AIN" dataDxfId="48">
      <calculatedColumnFormula array="1">SUMPRODUCT((MinuteWorkersFTE_PivotSource[Week Day]=$AI2)*(MinuteWorkersFTE_PivotSource[Shift]=$AJ2)*(MinuteWorkersFTE_PivotSource[Role]=AB$1)*IF($B$4="All",1,--(MinuteWorkersFTE_PivotSource[Facility]=$B$4))*IF($E$4="All",1,--(MinuteWorkersFTE_PivotSource[Role]=$E$4))*MinuteWorkersFTE_PivotSource[FTE])</calculatedColumnFormula>
    </tableColumn>
    <tableColumn id="3" xr3:uid="{5E6A7E36-0D9A-445A-8F4D-3B5A2CBF6A21}" name="CCCM" dataDxfId="47">
      <calculatedColumnFormula array="1">SUMPRODUCT((MinuteWorkersFTE_PivotSource[Week Day]=$AI2)*(MinuteWorkersFTE_PivotSource[Shift]=$AJ2)*(MinuteWorkersFTE_PivotSource[Role]=AC$1)*IF($B$4="All",1,--(MinuteWorkersFTE_PivotSource[Facility]=$B$4))*IF($E$4="All",1,--(MinuteWorkersFTE_PivotSource[Role]=$E$4))*MinuteWorkersFTE_PivotSource[FTE])</calculatedColumnFormula>
    </tableColumn>
    <tableColumn id="4" xr3:uid="{145E0ED5-A70C-4FB7-BE74-A89D3D41AB31}" name="CSM" dataDxfId="46">
      <calculatedColumnFormula array="1">SUMPRODUCT((MinuteWorkersFTE_PivotSource[Week Day]=$AI2)*(MinuteWorkersFTE_PivotSource[Shift]=$AJ2)*(MinuteWorkersFTE_PivotSource[Role]=AD$1)*IF($B$4="All",1,--(MinuteWorkersFTE_PivotSource[Facility]=$B$4))*IF($E$4="All",1,--(MinuteWorkersFTE_PivotSource[Role]=$E$4))*MinuteWorkersFTE_PivotSource[FTE])</calculatedColumnFormula>
    </tableColumn>
    <tableColumn id="5" xr3:uid="{A5C39A37-F249-4F7B-87E0-8120FF5DBB35}" name="EN" dataDxfId="45">
      <calculatedColumnFormula array="1">SUMPRODUCT((MinuteWorkersFTE_PivotSource[Week Day]=$AI2)*(MinuteWorkersFTE_PivotSource[Shift]=$AJ2)*(MinuteWorkersFTE_PivotSource[Role]=AE$1)*IF($B$4="All",1,--(MinuteWorkersFTE_PivotSource[Facility]=$B$4))*IF($E$4="All",1,--(MinuteWorkersFTE_PivotSource[Role]=$E$4))*MinuteWorkersFTE_PivotSource[FTE])</calculatedColumnFormula>
    </tableColumn>
    <tableColumn id="6" xr3:uid="{7ED8297C-CE5B-457E-B253-99C9CE111BD4}" name="RSM" dataDxfId="44">
      <calculatedColumnFormula array="1">SUMPRODUCT((MinuteWorkersFTE_PivotSource[Week Day]=$AI2)*(MinuteWorkersFTE_PivotSource[Shift]=$AJ2)*(MinuteWorkersFTE_PivotSource[Role]=AF$1)*IF($B$4="All",1,--(MinuteWorkersFTE_PivotSource[Facility]=$B$4))*IF($E$4="All",1,--(MinuteWorkersFTE_PivotSource[Role]=$E$4))*MinuteWorkersFTE_PivotSource[FTE])</calculatedColumnFormula>
    </tableColumn>
    <tableColumn id="7" xr3:uid="{E19E6898-A421-426E-8CBF-384CDF0434F0}" name="WCSO" dataDxfId="43">
      <calculatedColumnFormula array="1">SUMPRODUCT((MinuteWorkersFTE_PivotSource[Week Day]=$AI2)*(MinuteWorkersFTE_PivotSource[Shift]=$AJ2)*(MinuteWorkersFTE_PivotSource[Role]=AG$1)*IF($B$4="All",1,--(MinuteWorkersFTE_PivotSource[Facility]=$B$4))*IF($E$4="All",1,--(MinuteWorkersFTE_PivotSource[Role]=$E$4))*MinuteWorkersFTE_PivotSource[FTE])</calculatedColumnFormula>
    </tableColumn>
    <tableColumn id="8" xr3:uid="{929F6CE4-A1AC-425C-AB42-280525F369B1}" name="RN" dataDxfId="42">
      <calculatedColumnFormula array="1">SUMPRODUCT((MinuteWorkersFTE_PivotSource[Week Day]=$AI2)*(MinuteWorkersFTE_PivotSource[Shift]=$AJ2)*(MinuteWorkersFTE_PivotSource[Role]=AH$1)*IF($B$4="All",1,--(MinuteWorkersFTE_PivotSource[Facility]=$B$4))*IF($E$4="All",1,--(MinuteWorkersFTE_PivotSource[Role]=$E$4))*MinuteWorkersFTE_PivotSource[FTE])</calculatedColumnFormula>
    </tableColumn>
    <tableColumn id="9" xr3:uid="{A9353B7D-DA86-45BE-B15F-6EC453D4FA0C}" name="Day"/>
    <tableColumn id="10" xr3:uid="{A29B614B-FBD6-4858-886D-22E68A67333A}" name="Shift"/>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3662A874-FF7D-4E51-B5ED-27B47234B613}" name="MW_FTE_Profile_Comparison" displayName="MW_FTE_Profile_Comparison" ref="A1:AG883" tableType="queryTable" totalsRowShown="0">
  <autoFilter ref="A1:AG883" xr:uid="{3662A874-FF7D-4E51-B5ED-27B47234B613}"/>
  <tableColumns count="33">
    <tableColumn id="1" xr3:uid="{23E74C62-202E-4350-8087-6D26063C48B6}" uniqueName="1" name="Facility" queryTableFieldId="1" dataDxfId="41"/>
    <tableColumn id="2" xr3:uid="{06851ED8-4040-4DB6-8712-52E99B36570D}" uniqueName="2" name="Role" queryTableFieldId="2" dataDxfId="40"/>
    <tableColumn id="4" xr3:uid="{ED07537C-1493-4B03-B522-4C7F687A812B}" uniqueName="4" name="DC Role" queryTableFieldId="33" dataDxfId="8"/>
    <tableColumn id="33" xr3:uid="{7A1A98B0-9DDF-4D92-A586-646A89C868E0}" uniqueName="33" name="DC Category" queryTableFieldId="34" dataDxfId="7"/>
    <tableColumn id="3" xr3:uid="{B7C63901-6402-4EC6-8C78-6FAAB46D50AD}" uniqueName="3" name="MinuteCategory" queryTableFieldId="3" dataDxfId="39"/>
    <tableColumn id="5" xr3:uid="{1828D222-A8FE-452F-B88A-0AC313277F0F}" uniqueName="5" name="Direct Care %" queryTableFieldId="5"/>
    <tableColumn id="6" xr3:uid="{2CBCEE88-BADD-4457-A4D7-05431C080B53}" uniqueName="6" name="Week No" queryTableFieldId="6"/>
    <tableColumn id="7" xr3:uid="{D61594B5-4953-4B76-8917-80A4914016EC}" uniqueName="7" name="FortnightWeek" queryTableFieldId="7"/>
    <tableColumn id="8" xr3:uid="{F889EBC2-62E4-40E9-959F-CCECFCAF886D}" uniqueName="8" name="HistoricalWeeksInPeriod" queryTableFieldId="8"/>
    <tableColumn id="9" xr3:uid="{4F4DA35E-74DC-4138-944C-0AACB6C65D4A}" uniqueName="9" name="HistoricalDaysPresent" queryTableFieldId="9"/>
    <tableColumn id="10" xr3:uid="{F4A70051-A966-4E88-8F9D-0EA1F7096CBA}" uniqueName="10" name="DayOfWeek" queryTableFieldId="10"/>
    <tableColumn id="11" xr3:uid="{691C1CA7-34F3-482D-8A6D-139BD679C743}" uniqueName="11" name="Week Day" queryTableFieldId="11"/>
    <tableColumn id="12" xr3:uid="{FAB89F0C-6D64-41DD-8995-C4D768F3204D}" uniqueName="12" name="FortnightDayIndex" queryTableFieldId="12"/>
    <tableColumn id="13" xr3:uid="{3F78CD0F-4710-401E-844B-A52B03BFDB95}" uniqueName="13" name="FortnightDay" queryTableFieldId="13" dataDxfId="38"/>
    <tableColumn id="14" xr3:uid="{2BDAAD58-95BE-4842-B9FB-4DF03FEF61A4}" uniqueName="14" name="Shift" queryTableFieldId="14"/>
    <tableColumn id="15" xr3:uid="{99D83EA8-B086-4693-B285-717526F2FAFE}" uniqueName="15" name="ShiftIndex" queryTableFieldId="15"/>
    <tableColumn id="16" xr3:uid="{8D4E2C7A-52AE-4BC5-B1A6-E7136A46439C}" uniqueName="16" name="SourceRowCount" queryTableFieldId="16"/>
    <tableColumn id="17" xr3:uid="{2EC51BFF-25FE-48C8-9B62-CB03808BE17A}" uniqueName="17" name="InvalidRosterRowCount" queryTableFieldId="17"/>
    <tableColumn id="18" xr3:uid="{314D3C5E-77D8-4A30-AB05-C93D637C1CB6}" uniqueName="18" name="HistoricalCoverageStatus" queryTableFieldId="18" dataDxfId="37"/>
    <tableColumn id="19" xr3:uid="{9A93A57B-C23B-49AE-87FD-8DB9F404B358}" uniqueName="19" name="HistoricalCellStatus" queryTableFieldId="19" dataDxfId="36"/>
    <tableColumn id="20" xr3:uid="{7616C8C5-ED70-4AC8-B467-92EA509CA0B6}" uniqueName="20" name="HistoricalRosterHours" queryTableFieldId="20"/>
    <tableColumn id="21" xr3:uid="{C5D86641-E50C-4A84-BF80-9A7AEE918BBD}" uniqueName="21" name="HistoricalRosterFTE" queryTableFieldId="21"/>
    <tableColumn id="22" xr3:uid="{9FAF6318-4FF1-4E3E-85BD-183BD500B67E}" uniqueName="22" name="HistoricalProductiveHours" queryTableFieldId="22"/>
    <tableColumn id="23" xr3:uid="{00D3710E-6869-446C-A9E3-C7BC70A05532}" uniqueName="23" name="DayShift" queryTableFieldId="23" dataDxfId="35"/>
    <tableColumn id="24" xr3:uid="{BC619ACE-FD36-4AA7-9A34-29CA517561C6}" uniqueName="24" name="FortnightDayShift" queryTableFieldId="24" dataDxfId="34"/>
    <tableColumn id="25" xr3:uid="{979D72BA-F9D6-407A-9277-397AC6886002}" uniqueName="25" name="ProfileHistoricalProductiveHours" queryTableFieldId="25"/>
    <tableColumn id="26" xr3:uid="{D5E05BF9-54F7-455F-B212-819B7AE66B8F}" uniqueName="26" name="CategoryTargetMinutes" queryTableFieldId="26"/>
    <tableColumn id="27" xr3:uid="{9470B02E-1DC6-4BB8-A03A-18D1D4109E3A}" uniqueName="27" name="RedistributionMatchCount" queryTableFieldId="27"/>
    <tableColumn id="28" xr3:uid="{3B183230-5BBA-4B3D-8276-B1FF74426F76}" uniqueName="28" name="RedistributedRosterFTE" queryTableFieldId="28"/>
    <tableColumn id="29" xr3:uid="{E38C029B-926E-4B7D-AD67-7841D753EDC4}" uniqueName="29" name="ExpectedRedistributionFactor" queryTableFieldId="29"/>
    <tableColumn id="30" xr3:uid="{6C840D6A-06C9-4321-A15D-E562D02DEA7D}" uniqueName="30" name="RedistributionFactor" queryTableFieldId="30"/>
    <tableColumn id="31" xr3:uid="{D9995B15-C92B-40D6-B679-78F4F6FFB345}" uniqueName="31" name="ProfileVarianceFTE" queryTableFieldId="31"/>
    <tableColumn id="32" xr3:uid="{65150E65-7FAF-4E08-94E7-AD168858987A}" uniqueName="32" name="ProfileAlignmentStatus" queryTableFieldId="32" dataDxfId="33"/>
  </tableColumns>
  <tableStyleInfo name="TableStyleMedium7"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B8989CC5-3171-4E76-88EE-08B12A93FFE0}" name="MW_FTE_Profile_Alignment_Check" displayName="MW_FTE_Profile_Alignment_Check" ref="A1:H883" tableType="queryTable" totalsRowShown="0">
  <autoFilter ref="A1:H883" xr:uid="{B8989CC5-3171-4E76-88EE-08B12A93FFE0}"/>
  <tableColumns count="8">
    <tableColumn id="1" xr3:uid="{6632EF79-162A-4A80-BCA3-F2A2CB6667A9}" uniqueName="1" name="Check" queryTableFieldId="1" dataDxfId="32"/>
    <tableColumn id="2" xr3:uid="{74C36EE9-089D-4744-860C-E9440EC95A54}" uniqueName="2" name="Severity" queryTableFieldId="2" dataDxfId="31"/>
    <tableColumn id="3" xr3:uid="{EDA7295F-0435-43FB-87A6-3AC0F5E77A3C}" uniqueName="3" name="Facility" queryTableFieldId="3" dataDxfId="30"/>
    <tableColumn id="4" xr3:uid="{16DD9942-9DFA-456E-A36A-7EE1C08D2AC1}" uniqueName="4" name="MinuteCategory" queryTableFieldId="4" dataDxfId="29"/>
    <tableColumn id="5" xr3:uid="{A6DFF5A3-7B35-4AB3-96F4-6098BD4CD32C}" uniqueName="5" name="Role" queryTableFieldId="5" dataDxfId="28"/>
    <tableColumn id="6" xr3:uid="{D9951135-BAB7-42AE-8771-BC9F62258E2C}" uniqueName="6" name="Actual" queryTableFieldId="6"/>
    <tableColumn id="7" xr3:uid="{3AD78F64-752B-440D-8930-3A3D6D39FDEE}" uniqueName="7" name="Expected" queryTableFieldId="7"/>
    <tableColumn id="8" xr3:uid="{30D28030-E526-44D6-AB6C-FC58E00ABD65}" uniqueName="8" name="Message" queryTableFieldId="8" dataDxfId="2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716747B-052B-4A76-967D-861B6FA4FF60}">
  <we:reference id="WA200010215" version="2.0.0.0" store="Omex" storeType="OMEX"/>
  <we:alternateReferences>
    <we:reference id="WA200010215" version="2.0.0.0" store="WA200010215" storeType="OMEX"/>
  </we:alternateReferences>
  <we:properties>
    <we:property name="bps.codex_control.document_id" value="&quot;8457d8b4-0f86-4f30-9a8a-50812ab5233c&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CentriNOTSYNC/CentriNOTSYNC/CentriNOTSYNC/CentriNOTSYNC/:x:/s/4.Production/EbVtfdnmhZ5Ps5rvA-PWT1gBbsehH7ogMw0q_F2Yqv0hIQ?e=dwZLS0" TargetMode="External"/><Relationship Id="rId5" Type="http://schemas.openxmlformats.org/officeDocument/2006/relationships/table" Target="../tables/table2.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CentriNOTSYNC/CentriNOTSYNC/CentriNOTSYNC/CentriNOTSYNC/:x:/s/4.Production/EbVtfdnmhZ5Ps5rvA-PWT1gBbsehH7ogMw0q_F2Yqv0hIQ?e=dwZLS0" TargetMode="External"/><Relationship Id="rId5" Type="http://schemas.openxmlformats.org/officeDocument/2006/relationships/table" Target="../tables/table4.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table" Target="../tables/table1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6.xml"/><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17.xml"/><Relationship Id="rId1" Type="http://schemas.openxmlformats.org/officeDocument/2006/relationships/drawing" Target="../drawings/drawing5.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8.xml"/><Relationship Id="rId1" Type="http://schemas.openxmlformats.org/officeDocument/2006/relationships/vmlDrawing" Target="../drawings/vmlDrawing1.v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6.xml"/><Relationship Id="rId1" Type="http://schemas.openxmlformats.org/officeDocument/2006/relationships/pivotTable" Target="../pivotTables/pivotTable2.xml"/><Relationship Id="rId5" Type="http://schemas.microsoft.com/office/2007/relationships/slicer" Target="../slicers/slicer5.xml"/><Relationship Id="rId4" Type="http://schemas.microsoft.com/office/2007/relationships/slicer" Target="../slicers/slicer4.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3.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printerSettings" Target="../printerSettings/printerSettings3.bin"/></Relationships>
</file>

<file path=xl/worksheets/_rels/sheet24.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6.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drawing" Target="../drawings/drawing7.xml"/></Relationships>
</file>

<file path=xl/worksheets/_rels/sheet27.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printerSettings" Target="../printerSettings/printerSettings4.bin"/></Relationships>
</file>

<file path=xl/worksheets/_rels/sheet28.xml.rels><?xml version="1.0" encoding="UTF-8" standalone="yes"?>
<Relationships xmlns="http://schemas.openxmlformats.org/package/2006/relationships"><Relationship Id="rId1" Type="http://schemas.openxmlformats.org/officeDocument/2006/relationships/table" Target="../tables/table3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9CE4B-3BFD-4A1D-8EF5-533F7FA0D56E}">
  <sheetPr>
    <pageSetUpPr fitToPage="1"/>
  </sheetPr>
  <dimension ref="A1:AL35"/>
  <sheetViews>
    <sheetView workbookViewId="0"/>
  </sheetViews>
  <sheetFormatPr defaultRowHeight="15" x14ac:dyDescent="0.25"/>
  <cols>
    <col min="10" max="10" width="11.140625" customWidth="1"/>
  </cols>
  <sheetData>
    <row r="1" spans="1:38" x14ac:dyDescent="0.25">
      <c r="A1" t="s">
        <v>0</v>
      </c>
    </row>
    <row r="2" spans="1:38" x14ac:dyDescent="0.25">
      <c r="M2" t="s">
        <v>1</v>
      </c>
    </row>
    <row r="3" spans="1:38" x14ac:dyDescent="0.25">
      <c r="M3" t="s">
        <v>2</v>
      </c>
    </row>
    <row r="4" spans="1:38" x14ac:dyDescent="0.25">
      <c r="N4" t="s">
        <v>3</v>
      </c>
      <c r="O4" t="s">
        <v>4</v>
      </c>
      <c r="P4" t="s">
        <v>5</v>
      </c>
      <c r="Q4" t="s">
        <v>6</v>
      </c>
      <c r="R4" t="s">
        <v>7</v>
      </c>
    </row>
    <row r="5" spans="1:38" x14ac:dyDescent="0.25">
      <c r="N5" t="s">
        <v>8</v>
      </c>
      <c r="O5">
        <v>4</v>
      </c>
      <c r="P5">
        <v>2</v>
      </c>
      <c r="Q5" s="7">
        <v>1</v>
      </c>
      <c r="R5">
        <f>SUM(Table153[[#This Row],[AM]:[NIGHT]])</f>
        <v>7</v>
      </c>
    </row>
    <row r="6" spans="1:38" x14ac:dyDescent="0.25">
      <c r="J6" t="s">
        <v>9</v>
      </c>
      <c r="N6" t="s">
        <v>10</v>
      </c>
      <c r="O6">
        <v>3</v>
      </c>
      <c r="P6">
        <v>2</v>
      </c>
      <c r="Q6" s="7"/>
      <c r="R6">
        <f>SUM(Table153[[#This Row],[AM]:[NIGHT]])</f>
        <v>5</v>
      </c>
    </row>
    <row r="7" spans="1:38" x14ac:dyDescent="0.25">
      <c r="J7" s="8" t="s">
        <v>11</v>
      </c>
      <c r="K7">
        <f>1/6</f>
        <v>0.16666666666666666</v>
      </c>
      <c r="N7" t="s">
        <v>12</v>
      </c>
      <c r="O7">
        <v>16</v>
      </c>
      <c r="P7">
        <v>13</v>
      </c>
      <c r="Q7">
        <v>6</v>
      </c>
      <c r="R7">
        <f>SUM(Table153[[#This Row],[AM]:[NIGHT]])</f>
        <v>35</v>
      </c>
    </row>
    <row r="8" spans="1:38" x14ac:dyDescent="0.25">
      <c r="N8" t="s">
        <v>13</v>
      </c>
      <c r="R8">
        <f>SUM(Table153[[#This Row],[AM]:[NIGHT]])</f>
        <v>0</v>
      </c>
    </row>
    <row r="9" spans="1:38" x14ac:dyDescent="0.25">
      <c r="O9">
        <f>SUBTOTAL(109,Table153[AM])</f>
        <v>23</v>
      </c>
      <c r="P9">
        <f>SUBTOTAL(109,Table153[PM])</f>
        <v>17</v>
      </c>
      <c r="Q9">
        <f>SUBTOTAL(109,Table153[NIGHT])</f>
        <v>7</v>
      </c>
      <c r="R9">
        <f>SUBTOTAL(109,Table153[Total])</f>
        <v>47</v>
      </c>
      <c r="AH9" s="1"/>
      <c r="AI9" s="2"/>
      <c r="AJ9" s="2"/>
      <c r="AK9" s="2"/>
      <c r="AL9" s="2"/>
    </row>
    <row r="10" spans="1:38" x14ac:dyDescent="0.25">
      <c r="AH10" s="3"/>
      <c r="AI10" s="2"/>
      <c r="AJ10" s="2"/>
      <c r="AK10" s="2"/>
      <c r="AL10" s="2"/>
    </row>
    <row r="11" spans="1:38" x14ac:dyDescent="0.25">
      <c r="AH11" s="1"/>
      <c r="AI11" s="2"/>
      <c r="AJ11" s="2"/>
      <c r="AK11" s="2"/>
      <c r="AL11" s="2"/>
    </row>
    <row r="12" spans="1:38" x14ac:dyDescent="0.25">
      <c r="M12" t="s">
        <v>14</v>
      </c>
      <c r="AH12" s="3"/>
      <c r="AI12" s="2"/>
      <c r="AJ12" s="2"/>
      <c r="AK12" s="2"/>
      <c r="AL12" s="2"/>
    </row>
    <row r="13" spans="1:38" x14ac:dyDescent="0.25">
      <c r="N13" t="s">
        <v>8</v>
      </c>
      <c r="O13">
        <f t="shared" ref="O13:R14" si="0">O5</f>
        <v>4</v>
      </c>
      <c r="P13">
        <f t="shared" si="0"/>
        <v>2</v>
      </c>
      <c r="Q13">
        <f t="shared" si="0"/>
        <v>1</v>
      </c>
      <c r="R13">
        <f t="shared" si="0"/>
        <v>7</v>
      </c>
    </row>
    <row r="14" spans="1:38" x14ac:dyDescent="0.25">
      <c r="N14" t="s">
        <v>15</v>
      </c>
      <c r="O14">
        <f t="shared" si="0"/>
        <v>3</v>
      </c>
      <c r="P14">
        <f t="shared" si="0"/>
        <v>2</v>
      </c>
      <c r="Q14">
        <f t="shared" si="0"/>
        <v>0</v>
      </c>
      <c r="R14">
        <f t="shared" si="0"/>
        <v>5</v>
      </c>
    </row>
    <row r="15" spans="1:38" x14ac:dyDescent="0.25">
      <c r="N15" t="s">
        <v>16</v>
      </c>
      <c r="O15">
        <f>O7+O8</f>
        <v>16</v>
      </c>
      <c r="P15">
        <f>P7+P8</f>
        <v>13</v>
      </c>
      <c r="Q15">
        <f>Q7+Q8</f>
        <v>6</v>
      </c>
      <c r="R15">
        <f>R7+R8</f>
        <v>35</v>
      </c>
    </row>
    <row r="16" spans="1:38" x14ac:dyDescent="0.25">
      <c r="M16" t="s">
        <v>17</v>
      </c>
    </row>
    <row r="17" spans="1:18" x14ac:dyDescent="0.25">
      <c r="N17" t="s">
        <v>8</v>
      </c>
      <c r="O17" s="2">
        <f>O13/$R$13</f>
        <v>0.5714285714285714</v>
      </c>
      <c r="P17" s="2">
        <f>P13/$R$13</f>
        <v>0.2857142857142857</v>
      </c>
      <c r="Q17" s="2">
        <f>Q13/$R$13</f>
        <v>0.14285714285714285</v>
      </c>
    </row>
    <row r="18" spans="1:18" x14ac:dyDescent="0.25">
      <c r="N18" t="s">
        <v>15</v>
      </c>
      <c r="O18" s="2">
        <f>O14/$R$14</f>
        <v>0.6</v>
      </c>
      <c r="P18" s="2">
        <f>P14/$R$14</f>
        <v>0.4</v>
      </c>
      <c r="Q18" s="2">
        <f>Q14/$R$14</f>
        <v>0</v>
      </c>
    </row>
    <row r="19" spans="1:18" x14ac:dyDescent="0.25">
      <c r="N19" t="s">
        <v>16</v>
      </c>
      <c r="O19" s="2">
        <f>O15/$R$15</f>
        <v>0.45714285714285713</v>
      </c>
      <c r="P19" s="2">
        <f>P15/$R$15</f>
        <v>0.37142857142857144</v>
      </c>
      <c r="Q19" s="2">
        <f>Q15/$R$15</f>
        <v>0.17142857142857143</v>
      </c>
    </row>
    <row r="20" spans="1:18" x14ac:dyDescent="0.25">
      <c r="O20" s="2"/>
      <c r="P20" s="2"/>
      <c r="Q20" s="2"/>
    </row>
    <row r="21" spans="1:18" x14ac:dyDescent="0.25">
      <c r="B21" t="s">
        <v>18</v>
      </c>
      <c r="H21" t="s">
        <v>18</v>
      </c>
      <c r="M21" t="s">
        <v>19</v>
      </c>
      <c r="O21" s="2"/>
      <c r="P21" s="2"/>
      <c r="Q21" s="2"/>
    </row>
    <row r="22" spans="1:18" x14ac:dyDescent="0.25">
      <c r="B22" t="s">
        <v>20</v>
      </c>
      <c r="H22" t="s">
        <v>20</v>
      </c>
      <c r="I22" t="s">
        <v>21</v>
      </c>
      <c r="J22" t="s">
        <v>22</v>
      </c>
      <c r="O22" s="2"/>
      <c r="P22" s="2"/>
      <c r="Q22" s="2"/>
    </row>
    <row r="23" spans="1:18" x14ac:dyDescent="0.25">
      <c r="B23" s="9" t="s">
        <v>23</v>
      </c>
      <c r="I23" t="s">
        <v>24</v>
      </c>
      <c r="J23" t="s">
        <v>25</v>
      </c>
    </row>
    <row r="24" spans="1:18" x14ac:dyDescent="0.25">
      <c r="B24">
        <v>241108</v>
      </c>
      <c r="I24">
        <v>7.6</v>
      </c>
      <c r="J24">
        <v>7</v>
      </c>
      <c r="N24" t="s">
        <v>26</v>
      </c>
    </row>
    <row r="25" spans="1:18" x14ac:dyDescent="0.25">
      <c r="N25" t="s">
        <v>3</v>
      </c>
      <c r="O25" t="s">
        <v>4</v>
      </c>
      <c r="P25" t="s">
        <v>5</v>
      </c>
      <c r="Q25" t="s">
        <v>6</v>
      </c>
      <c r="R25" t="s">
        <v>7</v>
      </c>
    </row>
    <row r="26" spans="1:18" x14ac:dyDescent="0.25">
      <c r="A26" t="s">
        <v>8</v>
      </c>
      <c r="B26">
        <v>512.79999999999995</v>
      </c>
      <c r="C26" s="4"/>
      <c r="D26" s="4"/>
      <c r="G26" t="s">
        <v>8</v>
      </c>
      <c r="H26" s="5">
        <f>B26</f>
        <v>512.79999999999995</v>
      </c>
      <c r="I26" s="4">
        <f>H26/$I$24</f>
        <v>67.473684210526315</v>
      </c>
      <c r="J26" s="4">
        <f>I26/$J$24</f>
        <v>9.6390977443609014</v>
      </c>
      <c r="N26" t="s">
        <v>8</v>
      </c>
      <c r="O26" s="4">
        <f>($J$26-$Q26)*O5/($R5-$Q5)</f>
        <v>5.7593984962406006</v>
      </c>
      <c r="P26" s="4">
        <f>($J$26-$Q26)*P5/($R5-$Q5)</f>
        <v>2.8796992481203003</v>
      </c>
      <c r="Q26" s="6">
        <v>1</v>
      </c>
      <c r="R26" s="4">
        <f>SUM(O26:Q26)</f>
        <v>9.6390977443609014</v>
      </c>
    </row>
    <row r="27" spans="1:18" x14ac:dyDescent="0.25">
      <c r="C27" s="4"/>
      <c r="D27" s="4"/>
      <c r="G27" t="s">
        <v>15</v>
      </c>
      <c r="H27" s="5">
        <f>B28*K7</f>
        <v>333.06666666666666</v>
      </c>
      <c r="I27" s="4">
        <f>H27/$I$24</f>
        <v>43.824561403508774</v>
      </c>
      <c r="J27" s="4">
        <f>I27/$J$24</f>
        <v>6.2606516290726821</v>
      </c>
      <c r="N27" t="s">
        <v>15</v>
      </c>
      <c r="O27" s="4">
        <f>($J$27-$Q27)*O6/($R6-$Q6)</f>
        <v>3.1563909774436092</v>
      </c>
      <c r="P27" s="4">
        <f>($J$27-$Q27)*P6/($R6-$Q6)</f>
        <v>2.1042606516290729</v>
      </c>
      <c r="Q27" s="6">
        <v>1</v>
      </c>
      <c r="R27" s="4">
        <f>SUM(O27:Q27)</f>
        <v>6.2606516290726821</v>
      </c>
    </row>
    <row r="28" spans="1:18" x14ac:dyDescent="0.25">
      <c r="A28" t="s">
        <v>27</v>
      </c>
      <c r="B28">
        <v>1998.4</v>
      </c>
      <c r="C28" s="4"/>
      <c r="D28" s="4"/>
      <c r="G28" t="s">
        <v>16</v>
      </c>
      <c r="H28" s="5">
        <f>B28-H27</f>
        <v>1665.3333333333335</v>
      </c>
      <c r="I28" s="4">
        <f>H28/$I$24</f>
        <v>219.12280701754389</v>
      </c>
      <c r="J28" s="4">
        <f>I28/$J$24</f>
        <v>31.303258145363412</v>
      </c>
      <c r="N28" t="s">
        <v>16</v>
      </c>
      <c r="O28" s="4">
        <f>($J$28-$Q28)*O7/($R7-$Q7)</f>
        <v>14.310060866451845</v>
      </c>
      <c r="P28" s="4">
        <f>($J$28-$Q28)*P7/($R7-$Q7)</f>
        <v>11.626924453992125</v>
      </c>
      <c r="Q28" s="4">
        <f>$J$28*Q19</f>
        <v>5.3662728249194425</v>
      </c>
      <c r="R28" s="4">
        <f>SUM(O28:Q28)</f>
        <v>31.303258145363412</v>
      </c>
    </row>
    <row r="29" spans="1:18" x14ac:dyDescent="0.25">
      <c r="J29" s="10">
        <f>SUM(J26:J28)</f>
        <v>47.203007518796994</v>
      </c>
      <c r="N29" t="s">
        <v>13</v>
      </c>
      <c r="O29" s="4"/>
      <c r="P29" s="4"/>
      <c r="R29" s="4"/>
    </row>
    <row r="30" spans="1:18" x14ac:dyDescent="0.25">
      <c r="R30" s="4">
        <f>SUM(R26:R29)</f>
        <v>47.203007518796994</v>
      </c>
    </row>
    <row r="32" spans="1:18" x14ac:dyDescent="0.25">
      <c r="N32" t="s">
        <v>28</v>
      </c>
    </row>
    <row r="33" spans="14:26" x14ac:dyDescent="0.25">
      <c r="N33" t="s">
        <v>8</v>
      </c>
      <c r="O33" s="2">
        <f t="shared" ref="O33:R35" si="1">O13/O26</f>
        <v>0.69451697127937351</v>
      </c>
      <c r="P33" s="2">
        <f t="shared" si="1"/>
        <v>0.69451697127937351</v>
      </c>
      <c r="Q33" s="2">
        <f t="shared" si="1"/>
        <v>1</v>
      </c>
      <c r="R33" s="2">
        <f t="shared" si="1"/>
        <v>0.72620904836193456</v>
      </c>
    </row>
    <row r="34" spans="14:26" x14ac:dyDescent="0.25">
      <c r="N34" t="s">
        <v>15</v>
      </c>
      <c r="O34" s="2">
        <f t="shared" si="1"/>
        <v>0.95045259647451164</v>
      </c>
      <c r="P34" s="2">
        <f t="shared" si="1"/>
        <v>0.95045259647451152</v>
      </c>
      <c r="Q34" s="2">
        <f t="shared" si="1"/>
        <v>0</v>
      </c>
      <c r="R34" s="2">
        <f t="shared" si="1"/>
        <v>0.79863891112890306</v>
      </c>
      <c r="W34" s="2"/>
      <c r="X34" s="2"/>
      <c r="Y34" s="2"/>
      <c r="Z34" s="2"/>
    </row>
    <row r="35" spans="14:26" x14ac:dyDescent="0.25">
      <c r="N35" t="s">
        <v>16</v>
      </c>
      <c r="O35" s="2">
        <f t="shared" si="1"/>
        <v>1.1180944755804643</v>
      </c>
      <c r="P35" s="2">
        <f t="shared" si="1"/>
        <v>1.1180944755804643</v>
      </c>
      <c r="Q35" s="2">
        <f t="shared" si="1"/>
        <v>1.1180944755804643</v>
      </c>
      <c r="R35" s="2">
        <f t="shared" si="1"/>
        <v>1.1180944755804643</v>
      </c>
    </row>
  </sheetData>
  <hyperlinks>
    <hyperlink ref="B23" r:id="rId1" display="../../../../../../../../../../:x:/s/4.Production/EbVtfdnmhZ5Ps5rvA-PWT1gBbsehH7ogMw0q_F2Yqv0hIQ?e=dwZLS0" xr:uid="{3EB91827-1D90-474E-A5F6-D1F90C132D39}"/>
  </hyperlinks>
  <pageMargins left="0.70866141732283472" right="0.70866141732283472" top="0.74803149606299213" bottom="0.74803149606299213" header="0.31496062992125984" footer="0.31496062992125984"/>
  <pageSetup scale="71" orientation="landscape" r:id="rId2"/>
  <drawing r:id="rId3"/>
  <tableParts count="2">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L35"/>
  <sheetViews>
    <sheetView workbookViewId="0"/>
  </sheetViews>
  <sheetFormatPr defaultRowHeight="15" x14ac:dyDescent="0.25"/>
  <cols>
    <col min="10" max="10" width="11.140625" customWidth="1"/>
    <col min="14" max="14" width="15.7109375" customWidth="1"/>
  </cols>
  <sheetData>
    <row r="1" spans="1:38" x14ac:dyDescent="0.25">
      <c r="A1" t="s">
        <v>0</v>
      </c>
    </row>
    <row r="2" spans="1:38" x14ac:dyDescent="0.25">
      <c r="M2" t="s">
        <v>1</v>
      </c>
    </row>
    <row r="3" spans="1:38" x14ac:dyDescent="0.25">
      <c r="M3" t="s">
        <v>2</v>
      </c>
    </row>
    <row r="4" spans="1:38" x14ac:dyDescent="0.25">
      <c r="N4" t="s">
        <v>3</v>
      </c>
      <c r="O4" t="s">
        <v>4</v>
      </c>
      <c r="P4" t="s">
        <v>5</v>
      </c>
      <c r="Q4" t="s">
        <v>6</v>
      </c>
      <c r="R4" t="s">
        <v>7</v>
      </c>
    </row>
    <row r="5" spans="1:38" x14ac:dyDescent="0.25">
      <c r="N5" t="s">
        <v>8</v>
      </c>
      <c r="O5">
        <v>4</v>
      </c>
      <c r="P5">
        <v>2</v>
      </c>
      <c r="Q5">
        <v>0</v>
      </c>
      <c r="R5">
        <f>SUM(Table15[[#This Row],[AM]:[NIGHT]])</f>
        <v>6</v>
      </c>
      <c r="Y5" s="7"/>
    </row>
    <row r="6" spans="1:38" x14ac:dyDescent="0.25">
      <c r="J6" t="s">
        <v>9</v>
      </c>
      <c r="N6" t="s">
        <v>10</v>
      </c>
      <c r="O6">
        <v>3</v>
      </c>
      <c r="P6">
        <v>2</v>
      </c>
      <c r="R6">
        <f>SUM(Table15[[#This Row],[AM]:[NIGHT]])</f>
        <v>5</v>
      </c>
      <c r="Y6" s="7"/>
    </row>
    <row r="7" spans="1:38" x14ac:dyDescent="0.25">
      <c r="J7" s="8" t="s">
        <v>11</v>
      </c>
      <c r="K7">
        <f>1/6</f>
        <v>0.16666666666666666</v>
      </c>
      <c r="N7" t="s">
        <v>12</v>
      </c>
      <c r="O7">
        <v>16</v>
      </c>
      <c r="P7">
        <v>13</v>
      </c>
      <c r="Q7">
        <v>6</v>
      </c>
      <c r="R7">
        <f>SUM(Table15[[#This Row],[AM]:[NIGHT]])</f>
        <v>35</v>
      </c>
    </row>
    <row r="8" spans="1:38" x14ac:dyDescent="0.25">
      <c r="N8" t="s">
        <v>13</v>
      </c>
      <c r="R8">
        <f>SUM(Table15[[#This Row],[AM]:[NIGHT]])</f>
        <v>0</v>
      </c>
    </row>
    <row r="9" spans="1:38" x14ac:dyDescent="0.25">
      <c r="O9">
        <f>SUBTOTAL(109,Table15[AM])</f>
        <v>23</v>
      </c>
      <c r="P9">
        <f>SUBTOTAL(109,Table15[PM])</f>
        <v>17</v>
      </c>
      <c r="Q9">
        <f>SUBTOTAL(109,Table15[NIGHT])</f>
        <v>6</v>
      </c>
      <c r="R9">
        <f>SUBTOTAL(109,Table15[Total])</f>
        <v>46</v>
      </c>
      <c r="AH9" s="1"/>
      <c r="AI9" s="2"/>
      <c r="AJ9" s="2"/>
      <c r="AK9" s="2"/>
      <c r="AL9" s="2"/>
    </row>
    <row r="10" spans="1:38" x14ac:dyDescent="0.25">
      <c r="AH10" s="3"/>
      <c r="AI10" s="2"/>
      <c r="AJ10" s="2"/>
      <c r="AK10" s="2"/>
      <c r="AL10" s="2"/>
    </row>
    <row r="11" spans="1:38" x14ac:dyDescent="0.25">
      <c r="AH11" s="1"/>
      <c r="AI11" s="2"/>
      <c r="AJ11" s="2"/>
      <c r="AK11" s="2"/>
      <c r="AL11" s="2"/>
    </row>
    <row r="12" spans="1:38" x14ac:dyDescent="0.25">
      <c r="M12" t="s">
        <v>14</v>
      </c>
      <c r="AH12" s="3"/>
      <c r="AI12" s="2"/>
      <c r="AJ12" s="2"/>
      <c r="AK12" s="2"/>
      <c r="AL12" s="2"/>
    </row>
    <row r="13" spans="1:38" x14ac:dyDescent="0.25">
      <c r="N13" t="s">
        <v>8</v>
      </c>
      <c r="O13">
        <f t="shared" ref="O13:R14" si="0">O5</f>
        <v>4</v>
      </c>
      <c r="P13">
        <f t="shared" si="0"/>
        <v>2</v>
      </c>
      <c r="Q13">
        <f t="shared" si="0"/>
        <v>0</v>
      </c>
      <c r="R13">
        <f t="shared" si="0"/>
        <v>6</v>
      </c>
    </row>
    <row r="14" spans="1:38" x14ac:dyDescent="0.25">
      <c r="N14" t="s">
        <v>15</v>
      </c>
      <c r="O14">
        <f t="shared" si="0"/>
        <v>3</v>
      </c>
      <c r="P14">
        <f t="shared" si="0"/>
        <v>2</v>
      </c>
      <c r="Q14">
        <f t="shared" si="0"/>
        <v>0</v>
      </c>
      <c r="R14">
        <f t="shared" si="0"/>
        <v>5</v>
      </c>
    </row>
    <row r="15" spans="1:38" x14ac:dyDescent="0.25">
      <c r="N15" t="s">
        <v>16</v>
      </c>
      <c r="O15">
        <f>O7+O8</f>
        <v>16</v>
      </c>
      <c r="P15">
        <f>P7+P8</f>
        <v>13</v>
      </c>
      <c r="Q15">
        <f>Q7+Q8</f>
        <v>6</v>
      </c>
      <c r="R15">
        <f>R7+R8</f>
        <v>35</v>
      </c>
    </row>
    <row r="16" spans="1:38" x14ac:dyDescent="0.25">
      <c r="M16" t="s">
        <v>17</v>
      </c>
    </row>
    <row r="17" spans="1:26" x14ac:dyDescent="0.25">
      <c r="N17" t="s">
        <v>8</v>
      </c>
      <c r="O17" s="2">
        <f>O13/$R$13</f>
        <v>0.66666666666666663</v>
      </c>
      <c r="P17" s="2">
        <f>P13/$R$13</f>
        <v>0.33333333333333331</v>
      </c>
      <c r="Q17" s="2">
        <f>Q13/$R$13</f>
        <v>0</v>
      </c>
      <c r="W17" s="2"/>
      <c r="X17" s="2"/>
      <c r="Y17" s="2"/>
    </row>
    <row r="18" spans="1:26" x14ac:dyDescent="0.25">
      <c r="N18" t="s">
        <v>15</v>
      </c>
      <c r="O18" s="2">
        <f>O14/$R$14</f>
        <v>0.6</v>
      </c>
      <c r="P18" s="2">
        <f>P14/$R$14</f>
        <v>0.4</v>
      </c>
      <c r="Q18" s="2">
        <f>Q14/$R$14</f>
        <v>0</v>
      </c>
      <c r="W18" s="2"/>
      <c r="X18" s="2"/>
      <c r="Y18" s="2"/>
    </row>
    <row r="19" spans="1:26" x14ac:dyDescent="0.25">
      <c r="N19" t="s">
        <v>16</v>
      </c>
      <c r="O19" s="2">
        <f>O15/$R$15</f>
        <v>0.45714285714285713</v>
      </c>
      <c r="P19" s="2">
        <f>P15/$R$15</f>
        <v>0.37142857142857144</v>
      </c>
      <c r="Q19" s="2">
        <f>Q15/$R$15</f>
        <v>0.17142857142857143</v>
      </c>
      <c r="W19" s="2"/>
      <c r="X19" s="2"/>
      <c r="Y19" s="2"/>
    </row>
    <row r="20" spans="1:26" x14ac:dyDescent="0.25">
      <c r="O20" s="2"/>
      <c r="P20" s="2"/>
      <c r="Q20" s="2"/>
      <c r="W20" s="2"/>
      <c r="X20" s="2"/>
      <c r="Y20" s="2"/>
    </row>
    <row r="21" spans="1:26" x14ac:dyDescent="0.25">
      <c r="B21" t="s">
        <v>18</v>
      </c>
      <c r="H21" t="s">
        <v>18</v>
      </c>
      <c r="M21" t="s">
        <v>19</v>
      </c>
      <c r="O21" s="2"/>
      <c r="P21" s="2"/>
      <c r="Q21" s="2"/>
      <c r="W21" s="2"/>
      <c r="X21" s="2"/>
      <c r="Y21" s="2"/>
    </row>
    <row r="22" spans="1:26" x14ac:dyDescent="0.25">
      <c r="B22" t="s">
        <v>20</v>
      </c>
      <c r="H22" t="s">
        <v>20</v>
      </c>
      <c r="I22" t="s">
        <v>21</v>
      </c>
      <c r="J22" t="s">
        <v>22</v>
      </c>
      <c r="O22" s="2"/>
      <c r="P22" s="2"/>
      <c r="Q22" s="2"/>
      <c r="W22" s="2"/>
      <c r="X22" s="2"/>
      <c r="Y22" s="2"/>
    </row>
    <row r="23" spans="1:26" x14ac:dyDescent="0.25">
      <c r="B23" s="9" t="s">
        <v>23</v>
      </c>
      <c r="I23" t="s">
        <v>24</v>
      </c>
      <c r="J23" t="s">
        <v>25</v>
      </c>
    </row>
    <row r="24" spans="1:26" x14ac:dyDescent="0.25">
      <c r="B24">
        <v>241108</v>
      </c>
      <c r="I24">
        <v>7.6</v>
      </c>
      <c r="J24">
        <v>7</v>
      </c>
    </row>
    <row r="25" spans="1:26" x14ac:dyDescent="0.25">
      <c r="N25" t="s">
        <v>26</v>
      </c>
    </row>
    <row r="26" spans="1:26" x14ac:dyDescent="0.25">
      <c r="N26" s="11" t="s">
        <v>3</v>
      </c>
      <c r="O26" s="12" t="s">
        <v>4</v>
      </c>
      <c r="P26" s="12" t="s">
        <v>5</v>
      </c>
      <c r="Q26" s="12" t="s">
        <v>6</v>
      </c>
      <c r="R26" s="13" t="s">
        <v>7</v>
      </c>
    </row>
    <row r="27" spans="1:26" x14ac:dyDescent="0.25">
      <c r="A27" t="s">
        <v>8</v>
      </c>
      <c r="B27">
        <v>512.79999999999995</v>
      </c>
      <c r="C27" s="4"/>
      <c r="D27" s="4"/>
      <c r="G27" t="s">
        <v>8</v>
      </c>
      <c r="H27" s="5">
        <f>B27</f>
        <v>512.79999999999995</v>
      </c>
      <c r="I27" s="4">
        <f>H27/$I$24</f>
        <v>67.473684210526315</v>
      </c>
      <c r="J27" s="4">
        <f>I27/$J$24</f>
        <v>9.6390977443609014</v>
      </c>
      <c r="N27" s="14" t="s">
        <v>8</v>
      </c>
      <c r="O27" s="4">
        <f>$J$27*O17</f>
        <v>6.4260651629072676</v>
      </c>
      <c r="P27" s="4">
        <f>$J$27*P17</f>
        <v>3.2130325814536338</v>
      </c>
      <c r="Q27" s="4">
        <f>$J$28*Q17</f>
        <v>0</v>
      </c>
      <c r="R27" s="15">
        <f>SUM(O27:Q27)</f>
        <v>9.6390977443609014</v>
      </c>
      <c r="W27" s="4"/>
      <c r="X27" s="4"/>
      <c r="Y27" s="4"/>
      <c r="Z27" s="4"/>
    </row>
    <row r="28" spans="1:26" x14ac:dyDescent="0.25">
      <c r="C28" s="4"/>
      <c r="D28" s="4"/>
      <c r="G28" t="s">
        <v>15</v>
      </c>
      <c r="H28" s="5">
        <f>B29*K7</f>
        <v>333.06666666666666</v>
      </c>
      <c r="I28" s="4">
        <f>H28/$I$24</f>
        <v>43.824561403508774</v>
      </c>
      <c r="J28" s="4">
        <f>I28/$J$24</f>
        <v>6.2606516290726821</v>
      </c>
      <c r="N28" t="s">
        <v>15</v>
      </c>
      <c r="O28" s="4">
        <f>$J$28*O18</f>
        <v>3.7563909774436093</v>
      </c>
      <c r="P28" s="4">
        <f>$J$28*P18</f>
        <v>2.5042606516290729</v>
      </c>
      <c r="Q28" s="4">
        <f>$J$27*Q18</f>
        <v>0</v>
      </c>
      <c r="R28" s="15">
        <f>SUM(O28:Q28)</f>
        <v>6.2606516290726821</v>
      </c>
      <c r="W28" s="4"/>
      <c r="X28" s="4"/>
      <c r="Y28" s="4"/>
      <c r="Z28" s="4"/>
    </row>
    <row r="29" spans="1:26" x14ac:dyDescent="0.25">
      <c r="A29" t="s">
        <v>27</v>
      </c>
      <c r="B29">
        <v>1998.4</v>
      </c>
      <c r="C29" s="4"/>
      <c r="D29" s="4"/>
      <c r="G29" t="s">
        <v>16</v>
      </c>
      <c r="H29" s="5">
        <f>B29-H28</f>
        <v>1665.3333333333335</v>
      </c>
      <c r="I29" s="4">
        <f>H29/$I$24</f>
        <v>219.12280701754389</v>
      </c>
      <c r="J29" s="4">
        <f>I29/$J$24</f>
        <v>31.303258145363412</v>
      </c>
      <c r="N29" t="s">
        <v>16</v>
      </c>
      <c r="O29" s="4">
        <f>$J$29*O19</f>
        <v>14.310060866451845</v>
      </c>
      <c r="P29" s="4">
        <f>$J$29*P19</f>
        <v>11.626924453992125</v>
      </c>
      <c r="Q29" s="4">
        <f>$J$29*Q19</f>
        <v>5.3662728249194425</v>
      </c>
      <c r="R29" s="15">
        <f>SUM(O29:Q29)</f>
        <v>31.303258145363412</v>
      </c>
      <c r="W29" s="4"/>
      <c r="X29" s="4"/>
      <c r="Y29" s="4"/>
      <c r="Z29" s="4"/>
    </row>
    <row r="30" spans="1:26" x14ac:dyDescent="0.25">
      <c r="R30" s="16">
        <f>SUM(R26:R29)</f>
        <v>47.203007518796994</v>
      </c>
      <c r="Z30" s="4"/>
    </row>
    <row r="31" spans="1:26" x14ac:dyDescent="0.25">
      <c r="J31" s="4">
        <f>SUM(J27:J30)</f>
        <v>47.203007518796994</v>
      </c>
    </row>
    <row r="32" spans="1:26" x14ac:dyDescent="0.25">
      <c r="N32" t="s">
        <v>28</v>
      </c>
    </row>
    <row r="33" spans="14:26" x14ac:dyDescent="0.25">
      <c r="N33" t="s">
        <v>8</v>
      </c>
      <c r="O33" s="2">
        <f>O13/O27</f>
        <v>0.62246489859594389</v>
      </c>
      <c r="P33" s="2">
        <f>P13/P27</f>
        <v>0.62246489859594389</v>
      </c>
      <c r="Q33" s="2"/>
      <c r="R33" s="2">
        <f>R13/R27</f>
        <v>0.62246489859594389</v>
      </c>
      <c r="W33" s="2"/>
      <c r="X33" s="2"/>
      <c r="Y33" s="2"/>
      <c r="Z33" s="2"/>
    </row>
    <row r="34" spans="14:26" x14ac:dyDescent="0.25">
      <c r="N34" t="s">
        <v>15</v>
      </c>
      <c r="O34" s="2">
        <f>O14/O28</f>
        <v>0.79863891112890306</v>
      </c>
      <c r="P34" s="2">
        <f>P14/P28</f>
        <v>0.79863891112890306</v>
      </c>
      <c r="Q34" s="2"/>
      <c r="R34" s="2">
        <f>R14/R28</f>
        <v>0.79863891112890306</v>
      </c>
      <c r="W34" s="2"/>
      <c r="X34" s="2"/>
      <c r="Y34" s="2"/>
      <c r="Z34" s="2"/>
    </row>
    <row r="35" spans="14:26" x14ac:dyDescent="0.25">
      <c r="N35" t="s">
        <v>16</v>
      </c>
      <c r="O35" s="2">
        <f>O29/O15</f>
        <v>0.89437880415324034</v>
      </c>
      <c r="P35" s="2">
        <f>P29/P15</f>
        <v>0.89437880415324034</v>
      </c>
      <c r="Q35" s="2">
        <f>Q29/Q15</f>
        <v>0.89437880415324045</v>
      </c>
      <c r="R35" s="2">
        <f>R29/R15</f>
        <v>0.89437880415324034</v>
      </c>
      <c r="W35" s="2"/>
      <c r="X35" s="2"/>
      <c r="Y35" s="2"/>
      <c r="Z35" s="2"/>
    </row>
  </sheetData>
  <hyperlinks>
    <hyperlink ref="B23" r:id="rId1" display="../../../../../../../../../../:x:/s/4.Production/EbVtfdnmhZ5Ps5rvA-PWT1gBbsehH7ogMw0q_F2Yqv0hIQ?e=dwZLS0" xr:uid="{4477B538-62A1-4557-B1BC-0B7D78BBDFE1}"/>
  </hyperlinks>
  <pageMargins left="0.70866141732283472" right="0.70866141732283472" top="0.74803149606299213" bottom="0.74803149606299213" header="0.31496062992125984" footer="0.31496062992125984"/>
  <pageSetup orientation="landscape" r:id="rId2"/>
  <drawing r:id="rId3"/>
  <tableParts count="2">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19513-2C1D-4680-802C-380DC7404F6F}">
  <sheetPr>
    <tabColor rgb="FFFF0000"/>
  </sheetPr>
  <dimension ref="A1:B4"/>
  <sheetViews>
    <sheetView workbookViewId="0"/>
  </sheetViews>
  <sheetFormatPr defaultRowHeight="15" x14ac:dyDescent="0.25"/>
  <sheetData>
    <row r="1" spans="1:2" x14ac:dyDescent="0.25">
      <c r="A1" t="s">
        <v>29</v>
      </c>
      <c r="B1" t="s">
        <v>30</v>
      </c>
    </row>
    <row r="2" spans="1:2" x14ac:dyDescent="0.25">
      <c r="A2" t="s">
        <v>4</v>
      </c>
      <c r="B2" s="17">
        <v>0.5</v>
      </c>
    </row>
    <row r="3" spans="1:2" x14ac:dyDescent="0.25">
      <c r="A3" t="s">
        <v>5</v>
      </c>
      <c r="B3" s="17">
        <v>0.83333333333333337</v>
      </c>
    </row>
    <row r="4" spans="1:2" x14ac:dyDescent="0.25">
      <c r="A4" t="s">
        <v>31</v>
      </c>
      <c r="B4" s="17">
        <v>0.16666666666666666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616E5-B772-4BA2-B8AC-B81BAFBE0E12}">
  <sheetPr>
    <tabColor theme="5"/>
  </sheetPr>
  <dimension ref="A1:AG907"/>
  <sheetViews>
    <sheetView showGridLines="0" zoomScale="115" zoomScaleNormal="115" workbookViewId="0">
      <selection activeCell="L19" sqref="L19"/>
    </sheetView>
  </sheetViews>
  <sheetFormatPr defaultRowHeight="15" x14ac:dyDescent="0.25"/>
  <cols>
    <col min="1" max="1" width="25" bestFit="1" customWidth="1"/>
    <col min="2" max="2" width="16.28515625" bestFit="1" customWidth="1"/>
    <col min="3" max="3" width="13.28515625" customWidth="1"/>
    <col min="4" max="5" width="23.85546875" customWidth="1"/>
    <col min="10" max="12" width="9.140625" customWidth="1"/>
    <col min="14" max="14" width="15.42578125" hidden="1" customWidth="1"/>
    <col min="15" max="15" width="12.28515625" hidden="1" customWidth="1"/>
    <col min="16" max="19" width="16.85546875" hidden="1" customWidth="1"/>
    <col min="20" max="20" width="18.28515625" hidden="1" customWidth="1"/>
    <col min="21" max="29" width="0" hidden="1" customWidth="1"/>
  </cols>
  <sheetData>
    <row r="1" spans="1:33" ht="19.5" x14ac:dyDescent="0.3">
      <c r="A1" s="59" t="str">
        <f>$B$15&amp;" "&amp;$B$16&amp;" — Master vs Redistributed FTE — "&amp;$B$17</f>
        <v>(All) WCSO — Master vs Redistributed FTE — PM</v>
      </c>
      <c r="B1" s="60"/>
      <c r="C1" s="60"/>
      <c r="D1" s="60"/>
      <c r="E1" s="60"/>
      <c r="N1" t="s">
        <v>522</v>
      </c>
      <c r="O1" t="s">
        <v>3</v>
      </c>
      <c r="P1" t="s">
        <v>29</v>
      </c>
      <c r="Q1" t="s">
        <v>538</v>
      </c>
      <c r="R1" t="s">
        <v>76</v>
      </c>
      <c r="S1" t="s">
        <v>691</v>
      </c>
      <c r="T1" t="s">
        <v>688</v>
      </c>
      <c r="U1" t="s">
        <v>908</v>
      </c>
      <c r="V1" t="s">
        <v>927</v>
      </c>
      <c r="W1" t="s">
        <v>911</v>
      </c>
      <c r="X1" t="s">
        <v>928</v>
      </c>
      <c r="Y1" t="s">
        <v>929</v>
      </c>
      <c r="Z1" t="s">
        <v>930</v>
      </c>
      <c r="AA1" t="s">
        <v>931</v>
      </c>
      <c r="AB1" t="s">
        <v>932</v>
      </c>
      <c r="AC1" t="s">
        <v>933</v>
      </c>
    </row>
    <row r="2" spans="1:33" x14ac:dyDescent="0.25">
      <c r="A2" s="61" t="s">
        <v>944</v>
      </c>
      <c r="B2" s="61"/>
      <c r="C2" s="61"/>
      <c r="D2" s="61"/>
      <c r="E2" s="61"/>
      <c r="N2" t="str" cm="1">
        <f t="array" ref="N2">INDEX(MinuteWorkersFTE_HISTORICAL_FORTNIGHT_TABLE[Facility],ROW()-1)</f>
        <v>BD</v>
      </c>
      <c r="O2" t="str" cm="1">
        <f t="array" ref="O2">INDEX(MinuteWorkersFTE_HISTORICAL_FORTNIGHT_TABLE[Role],ROW()-1)</f>
        <v>ASSISTANT IN NURSING</v>
      </c>
      <c r="P2" t="str" cm="1">
        <f t="array" ref="P2">INDEX(MinuteWorkersFTE_HISTORICAL_FORTNIGHT_TABLE[Shift],ROW()-1)</f>
        <v>AM</v>
      </c>
      <c r="Q2" cm="1">
        <f t="array" ref="Q2">INDEX(MinuteWorkersFTE_HISTORICAL_FORTNIGHT_TABLE[DayOfWeek],ROW()-1)</f>
        <v>1</v>
      </c>
      <c r="R2" t="str" cm="1">
        <f t="array" ref="R2">INDEX(MinuteWorkersFTE_HISTORICAL_FORTNIGHT_TABLE[Week Day],ROW()-1)</f>
        <v>Monday</v>
      </c>
      <c r="S2" cm="1">
        <f t="array" ref="S2">INDEX(MinuteWorkersFTE_HISTORICAL_FORTNIGHT_TABLE[FortnightWeek],ROW()-1)</f>
        <v>1</v>
      </c>
      <c r="T2" cm="1">
        <f t="array" ref="T2">INDEX(MinuteWorkersFTE_HISTORICAL_FORTNIGHT_TABLE[HistoricalRosterFTE],ROW()-1)</f>
        <v>14.80263157894737</v>
      </c>
      <c r="U2" cm="1">
        <f t="array" ref="U2">INDEX(MinuteWorkersFTE_HISTORICAL_FORTNIGHT_TABLE[RedistributedRosterFTE],ROW()-1)</f>
        <v>12.495568172792504</v>
      </c>
      <c r="V2" cm="1">
        <f t="array" ref="V2">INDEX(MinuteWorkersFTE_HISTORICAL_FORTNIGHT_TABLE[ExpectedRedistributionFactor],ROW()-1)</f>
        <v>0.84414504989531591</v>
      </c>
      <c r="W2" cm="1">
        <f t="array" ref="W2">INDEX(MinuteWorkersFTE_HISTORICAL_FORTNIGHT_TABLE[ProfileVarianceFTE],ROW()-1)</f>
        <v>-1.7763568394002505E-15</v>
      </c>
      <c r="X2">
        <f>ABS(W2)</f>
        <v>1.7763568394002505E-15</v>
      </c>
      <c r="Y2" cm="1">
        <f t="array" ref="Y2">--(INDEX(MinuteWorkersFTE_HISTORICAL_FORTNIGHT_TABLE[HistoricalCoverageStatus],ROW()-1)="PASS")</f>
        <v>1</v>
      </c>
      <c r="Z2" cm="1">
        <f t="array" ref="Z2">--OR(INDEX(MinuteWorkersFTE_HISTORICAL_FORTNIGHT_TABLE[HistoricalCellStatus],ROW()-1)="OBSERVED",INDEX(MinuteWorkersFTE_HISTORICAL_FORTNIGHT_TABLE[HistoricalCellStatus],ROW()-1)="ZERO")</f>
        <v>1</v>
      </c>
      <c r="AA2" cm="1">
        <f t="array" ref="AA2">--OR(INDEX(MinuteWorkersFTE_HISTORICAL_FORTNIGHT_TABLE[ProfileAlignmentStatus],ROW()-1)="PASS",INDEX(MinuteWorkersFTE_HISTORICAL_FORTNIGHT_TABLE[ProfileAlignmentStatus],ROW()-1)="PASS ZERO")</f>
        <v>1</v>
      </c>
      <c r="AB2" cm="1">
        <f t="array" ref="AB2">--(INDEX(MinuteWorkersFTE_HISTORICAL_FORTNIGHT_TABLE[RedistributionMatchCount],ROW()-1)=1)</f>
        <v>1</v>
      </c>
      <c r="AC2">
        <v>1</v>
      </c>
    </row>
    <row r="3" spans="1:33" x14ac:dyDescent="0.25">
      <c r="A3" s="62" t="str">
        <f>"Source: refreshed MinuteWorkersFTE_HISTORICAL_FORTNIGHT_TABLE; selected shift "&amp;$B$17&amp;"."</f>
        <v>Source: refreshed MinuteWorkersFTE_HISTORICAL_FORTNIGHT_TABLE; selected shift PM.</v>
      </c>
      <c r="B3" s="62"/>
      <c r="C3" s="62"/>
      <c r="D3" s="62"/>
      <c r="E3" s="62"/>
      <c r="N3" t="str" cm="1">
        <f t="array" ref="N3">INDEX(MinuteWorkersFTE_HISTORICAL_FORTNIGHT_TABLE[Facility],ROW()-1)</f>
        <v>BD</v>
      </c>
      <c r="O3" t="str" cm="1">
        <f t="array" ref="O3">INDEX(MinuteWorkersFTE_HISTORICAL_FORTNIGHT_TABLE[Role],ROW()-1)</f>
        <v>ASSISTANT IN NURSING</v>
      </c>
      <c r="P3" t="str" cm="1">
        <f t="array" ref="P3">INDEX(MinuteWorkersFTE_HISTORICAL_FORTNIGHT_TABLE[Shift],ROW()-1)</f>
        <v>PM</v>
      </c>
      <c r="Q3" cm="1">
        <f t="array" ref="Q3">INDEX(MinuteWorkersFTE_HISTORICAL_FORTNIGHT_TABLE[DayOfWeek],ROW()-1)</f>
        <v>1</v>
      </c>
      <c r="R3" t="str" cm="1">
        <f t="array" ref="R3">INDEX(MinuteWorkersFTE_HISTORICAL_FORTNIGHT_TABLE[Week Day],ROW()-1)</f>
        <v>Monday</v>
      </c>
      <c r="S3" cm="1">
        <f t="array" ref="S3">INDEX(MinuteWorkersFTE_HISTORICAL_FORTNIGHT_TABLE[FortnightWeek],ROW()-1)</f>
        <v>1</v>
      </c>
      <c r="T3" cm="1">
        <f t="array" ref="T3">INDEX(MinuteWorkersFTE_HISTORICAL_FORTNIGHT_TABLE[HistoricalRosterFTE],ROW()-1)</f>
        <v>13.684210526315789</v>
      </c>
      <c r="U3" cm="1">
        <f t="array" ref="U3">INDEX(MinuteWorkersFTE_HISTORICAL_FORTNIGHT_TABLE[RedistributedRosterFTE],ROW()-1)</f>
        <v>11.551458577514849</v>
      </c>
      <c r="V3" cm="1">
        <f t="array" ref="V3">INDEX(MinuteWorkersFTE_HISTORICAL_FORTNIGHT_TABLE[ExpectedRedistributionFactor],ROW()-1)</f>
        <v>0.84414504989531591</v>
      </c>
      <c r="W3" cm="1">
        <f t="array" ref="W3">INDEX(MinuteWorkersFTE_HISTORICAL_FORTNIGHT_TABLE[ProfileVarianceFTE],ROW()-1)</f>
        <v>0</v>
      </c>
      <c r="X3">
        <f t="shared" ref="X3:X67" si="0">ABS(W3)</f>
        <v>0</v>
      </c>
      <c r="Y3" cm="1">
        <f t="array" ref="Y3">--(INDEX(MinuteWorkersFTE_HISTORICAL_FORTNIGHT_TABLE[HistoricalCoverageStatus],ROW()-1)="PASS")</f>
        <v>1</v>
      </c>
      <c r="Z3" cm="1">
        <f t="array" ref="Z3">--OR(INDEX(MinuteWorkersFTE_HISTORICAL_FORTNIGHT_TABLE[HistoricalCellStatus],ROW()-1)="OBSERVED",INDEX(MinuteWorkersFTE_HISTORICAL_FORTNIGHT_TABLE[HistoricalCellStatus],ROW()-1)="ZERO")</f>
        <v>1</v>
      </c>
      <c r="AA3" cm="1">
        <f t="array" ref="AA3">--OR(INDEX(MinuteWorkersFTE_HISTORICAL_FORTNIGHT_TABLE[ProfileAlignmentStatus],ROW()-1)="PASS",INDEX(MinuteWorkersFTE_HISTORICAL_FORTNIGHT_TABLE[ProfileAlignmentStatus],ROW()-1)="PASS ZERO")</f>
        <v>1</v>
      </c>
      <c r="AB3" cm="1">
        <f t="array" ref="AB3">--(INDEX(MinuteWorkersFTE_HISTORICAL_FORTNIGHT_TABLE[RedistributionMatchCount],ROW()-1)=1)</f>
        <v>1</v>
      </c>
      <c r="AC3">
        <v>1</v>
      </c>
      <c r="AG3" t="s">
        <v>12</v>
      </c>
    </row>
    <row r="4" spans="1:33" x14ac:dyDescent="0.25">
      <c r="N4" t="str" cm="1">
        <f t="array" ref="N4">INDEX(MinuteWorkersFTE_HISTORICAL_FORTNIGHT_TABLE[Facility],ROW()-1)</f>
        <v>BD</v>
      </c>
      <c r="O4" t="str" cm="1">
        <f t="array" ref="O4">INDEX(MinuteWorkersFTE_HISTORICAL_FORTNIGHT_TABLE[Role],ROW()-1)</f>
        <v>ASSISTANT IN NURSING</v>
      </c>
      <c r="P4" t="str" cm="1">
        <f t="array" ref="P4">INDEX(MinuteWorkersFTE_HISTORICAL_FORTNIGHT_TABLE[Shift],ROW()-1)</f>
        <v>NS</v>
      </c>
      <c r="Q4" cm="1">
        <f t="array" ref="Q4">INDEX(MinuteWorkersFTE_HISTORICAL_FORTNIGHT_TABLE[DayOfWeek],ROW()-1)</f>
        <v>1</v>
      </c>
      <c r="R4" t="str" cm="1">
        <f t="array" ref="R4">INDEX(MinuteWorkersFTE_HISTORICAL_FORTNIGHT_TABLE[Week Day],ROW()-1)</f>
        <v>Monday</v>
      </c>
      <c r="S4" cm="1">
        <f t="array" ref="S4">INDEX(MinuteWorkersFTE_HISTORICAL_FORTNIGHT_TABLE[FortnightWeek],ROW()-1)</f>
        <v>1</v>
      </c>
      <c r="T4" cm="1">
        <f t="array" ref="T4">INDEX(MinuteWorkersFTE_HISTORICAL_FORTNIGHT_TABLE[HistoricalRosterFTE],ROW()-1)</f>
        <v>5.2631578947368425</v>
      </c>
      <c r="U4" cm="1">
        <f t="array" ref="U4">INDEX(MinuteWorkersFTE_HISTORICAL_FORTNIGHT_TABLE[RedistributedRosterFTE],ROW()-1)</f>
        <v>4.4428686836595572</v>
      </c>
      <c r="V4" cm="1">
        <f t="array" ref="V4">INDEX(MinuteWorkersFTE_HISTORICAL_FORTNIGHT_TABLE[ExpectedRedistributionFactor],ROW()-1)</f>
        <v>0.84414504989531591</v>
      </c>
      <c r="W4" cm="1">
        <f t="array" ref="W4">INDEX(MinuteWorkersFTE_HISTORICAL_FORTNIGHT_TABLE[ProfileVarianceFTE],ROW()-1)</f>
        <v>-8.8817841970012523E-16</v>
      </c>
      <c r="X4">
        <f t="shared" si="0"/>
        <v>8.8817841970012523E-16</v>
      </c>
      <c r="Y4" cm="1">
        <f t="array" ref="Y4">--(INDEX(MinuteWorkersFTE_HISTORICAL_FORTNIGHT_TABLE[HistoricalCoverageStatus],ROW()-1)="PASS")</f>
        <v>1</v>
      </c>
      <c r="Z4" cm="1">
        <f t="array" ref="Z4">--OR(INDEX(MinuteWorkersFTE_HISTORICAL_FORTNIGHT_TABLE[HistoricalCellStatus],ROW()-1)="OBSERVED",INDEX(MinuteWorkersFTE_HISTORICAL_FORTNIGHT_TABLE[HistoricalCellStatus],ROW()-1)="ZERO")</f>
        <v>1</v>
      </c>
      <c r="AA4" cm="1">
        <f t="array" ref="AA4">--OR(INDEX(MinuteWorkersFTE_HISTORICAL_FORTNIGHT_TABLE[ProfileAlignmentStatus],ROW()-1)="PASS",INDEX(MinuteWorkersFTE_HISTORICAL_FORTNIGHT_TABLE[ProfileAlignmentStatus],ROW()-1)="PASS ZERO")</f>
        <v>1</v>
      </c>
      <c r="AB4" cm="1">
        <f t="array" ref="AB4">--(INDEX(MinuteWorkersFTE_HISTORICAL_FORTNIGHT_TABLE[RedistributionMatchCount],ROW()-1)=1)</f>
        <v>1</v>
      </c>
      <c r="AC4">
        <v>1</v>
      </c>
      <c r="AG4" t="s">
        <v>513</v>
      </c>
    </row>
    <row r="5" spans="1:33" x14ac:dyDescent="0.25">
      <c r="A5" s="44" t="s">
        <v>76</v>
      </c>
      <c r="B5" s="45" t="s">
        <v>914</v>
      </c>
      <c r="C5" s="45" t="s">
        <v>915</v>
      </c>
      <c r="D5" s="44" t="s">
        <v>916</v>
      </c>
      <c r="E5" s="44" t="s">
        <v>917</v>
      </c>
      <c r="N5" t="str" cm="1">
        <f t="array" ref="N5">INDEX(MinuteWorkersFTE_HISTORICAL_FORTNIGHT_TABLE[Facility],ROW()-1)</f>
        <v>BD</v>
      </c>
      <c r="O5" t="str" cm="1">
        <f t="array" ref="O5">INDEX(MinuteWorkersFTE_HISTORICAL_FORTNIGHT_TABLE[Role],ROW()-1)</f>
        <v>ASSISTANT IN NURSING</v>
      </c>
      <c r="P5" t="str" cm="1">
        <f t="array" ref="P5">INDEX(MinuteWorkersFTE_HISTORICAL_FORTNIGHT_TABLE[Shift],ROW()-1)</f>
        <v>AM</v>
      </c>
      <c r="Q5" cm="1">
        <f t="array" ref="Q5">INDEX(MinuteWorkersFTE_HISTORICAL_FORTNIGHT_TABLE[DayOfWeek],ROW()-1)</f>
        <v>2</v>
      </c>
      <c r="R5" t="str" cm="1">
        <f t="array" ref="R5">INDEX(MinuteWorkersFTE_HISTORICAL_FORTNIGHT_TABLE[Week Day],ROW()-1)</f>
        <v>Tuesday</v>
      </c>
      <c r="S5" cm="1">
        <f t="array" ref="S5">INDEX(MinuteWorkersFTE_HISTORICAL_FORTNIGHT_TABLE[FortnightWeek],ROW()-1)</f>
        <v>1</v>
      </c>
      <c r="T5" cm="1">
        <f t="array" ref="T5">INDEX(MinuteWorkersFTE_HISTORICAL_FORTNIGHT_TABLE[HistoricalRosterFTE],ROW()-1)</f>
        <v>16.217105263157894</v>
      </c>
      <c r="U5" cm="1">
        <f t="array" ref="U5">INDEX(MinuteWorkersFTE_HISTORICAL_FORTNIGHT_TABLE[RedistributedRosterFTE],ROW()-1)</f>
        <v>13.689589131526011</v>
      </c>
      <c r="V5" cm="1">
        <f t="array" ref="V5">INDEX(MinuteWorkersFTE_HISTORICAL_FORTNIGHT_TABLE[ExpectedRedistributionFactor],ROW()-1)</f>
        <v>0.84414504989531591</v>
      </c>
      <c r="W5" cm="1">
        <f t="array" ref="W5">INDEX(MinuteWorkersFTE_HISTORICAL_FORTNIGHT_TABLE[ProfileVarianceFTE],ROW()-1)</f>
        <v>0</v>
      </c>
      <c r="X5">
        <f t="shared" si="0"/>
        <v>0</v>
      </c>
      <c r="Y5" cm="1">
        <f t="array" ref="Y5">--(INDEX(MinuteWorkersFTE_HISTORICAL_FORTNIGHT_TABLE[HistoricalCoverageStatus],ROW()-1)="PASS")</f>
        <v>1</v>
      </c>
      <c r="Z5" cm="1">
        <f t="array" ref="Z5">--OR(INDEX(MinuteWorkersFTE_HISTORICAL_FORTNIGHT_TABLE[HistoricalCellStatus],ROW()-1)="OBSERVED",INDEX(MinuteWorkersFTE_HISTORICAL_FORTNIGHT_TABLE[HistoricalCellStatus],ROW()-1)="ZERO")</f>
        <v>1</v>
      </c>
      <c r="AA5" cm="1">
        <f t="array" ref="AA5">--OR(INDEX(MinuteWorkersFTE_HISTORICAL_FORTNIGHT_TABLE[ProfileAlignmentStatus],ROW()-1)="PASS",INDEX(MinuteWorkersFTE_HISTORICAL_FORTNIGHT_TABLE[ProfileAlignmentStatus],ROW()-1)="PASS ZERO")</f>
        <v>1</v>
      </c>
      <c r="AB5" cm="1">
        <f t="array" ref="AB5">--(INDEX(MinuteWorkersFTE_HISTORICAL_FORTNIGHT_TABLE[RedistributionMatchCount],ROW()-1)=1)</f>
        <v>1</v>
      </c>
      <c r="AC5">
        <v>1</v>
      </c>
    </row>
    <row r="6" spans="1:33" x14ac:dyDescent="0.25">
      <c r="A6" t="s">
        <v>99</v>
      </c>
      <c r="B6" s="26">
        <f>$P$894</f>
        <v>0</v>
      </c>
      <c r="C6" s="26">
        <f>$Q$894</f>
        <v>0</v>
      </c>
      <c r="D6" s="26">
        <f>$R$894</f>
        <v>0</v>
      </c>
      <c r="E6" s="26">
        <f>$S$894</f>
        <v>0</v>
      </c>
      <c r="N6" t="str" cm="1">
        <f t="array" ref="N6">INDEX(MinuteWorkersFTE_HISTORICAL_FORTNIGHT_TABLE[Facility],ROW()-1)</f>
        <v>BD</v>
      </c>
      <c r="O6" t="str" cm="1">
        <f t="array" ref="O6">INDEX(MinuteWorkersFTE_HISTORICAL_FORTNIGHT_TABLE[Role],ROW()-1)</f>
        <v>ASSISTANT IN NURSING</v>
      </c>
      <c r="P6" t="str" cm="1">
        <f t="array" ref="P6">INDEX(MinuteWorkersFTE_HISTORICAL_FORTNIGHT_TABLE[Shift],ROW()-1)</f>
        <v>PM</v>
      </c>
      <c r="Q6" cm="1">
        <f t="array" ref="Q6">INDEX(MinuteWorkersFTE_HISTORICAL_FORTNIGHT_TABLE[DayOfWeek],ROW()-1)</f>
        <v>2</v>
      </c>
      <c r="R6" t="str" cm="1">
        <f t="array" ref="R6">INDEX(MinuteWorkersFTE_HISTORICAL_FORTNIGHT_TABLE[Week Day],ROW()-1)</f>
        <v>Tuesday</v>
      </c>
      <c r="S6" cm="1">
        <f t="array" ref="S6">INDEX(MinuteWorkersFTE_HISTORICAL_FORTNIGHT_TABLE[FortnightWeek],ROW()-1)</f>
        <v>1</v>
      </c>
      <c r="T6" cm="1">
        <f t="array" ref="T6">INDEX(MinuteWorkersFTE_HISTORICAL_FORTNIGHT_TABLE[HistoricalRosterFTE],ROW()-1)</f>
        <v>13.684210526315789</v>
      </c>
      <c r="U6" cm="1">
        <f t="array" ref="U6">INDEX(MinuteWorkersFTE_HISTORICAL_FORTNIGHT_TABLE[RedistributedRosterFTE],ROW()-1)</f>
        <v>11.551458577514849</v>
      </c>
      <c r="V6" cm="1">
        <f t="array" ref="V6">INDEX(MinuteWorkersFTE_HISTORICAL_FORTNIGHT_TABLE[ExpectedRedistributionFactor],ROW()-1)</f>
        <v>0.84414504989531591</v>
      </c>
      <c r="W6" cm="1">
        <f t="array" ref="W6">INDEX(MinuteWorkersFTE_HISTORICAL_FORTNIGHT_TABLE[ProfileVarianceFTE],ROW()-1)</f>
        <v>0</v>
      </c>
      <c r="X6">
        <f t="shared" si="0"/>
        <v>0</v>
      </c>
      <c r="Y6" cm="1">
        <f t="array" ref="Y6">--(INDEX(MinuteWorkersFTE_HISTORICAL_FORTNIGHT_TABLE[HistoricalCoverageStatus],ROW()-1)="PASS")</f>
        <v>1</v>
      </c>
      <c r="Z6" cm="1">
        <f t="array" ref="Z6">--OR(INDEX(MinuteWorkersFTE_HISTORICAL_FORTNIGHT_TABLE[HistoricalCellStatus],ROW()-1)="OBSERVED",INDEX(MinuteWorkersFTE_HISTORICAL_FORTNIGHT_TABLE[HistoricalCellStatus],ROW()-1)="ZERO")</f>
        <v>1</v>
      </c>
      <c r="AA6" cm="1">
        <f t="array" ref="AA6">--OR(INDEX(MinuteWorkersFTE_HISTORICAL_FORTNIGHT_TABLE[ProfileAlignmentStatus],ROW()-1)="PASS",INDEX(MinuteWorkersFTE_HISTORICAL_FORTNIGHT_TABLE[ProfileAlignmentStatus],ROW()-1)="PASS ZERO")</f>
        <v>1</v>
      </c>
      <c r="AB6" cm="1">
        <f t="array" ref="AB6">--(INDEX(MinuteWorkersFTE_HISTORICAL_FORTNIGHT_TABLE[RedistributionMatchCount],ROW()-1)=1)</f>
        <v>1</v>
      </c>
      <c r="AC6">
        <v>1</v>
      </c>
      <c r="AG6" t="s">
        <v>514</v>
      </c>
    </row>
    <row r="7" spans="1:33" x14ac:dyDescent="0.25">
      <c r="A7" t="s">
        <v>102</v>
      </c>
      <c r="B7" s="26">
        <f>$P$896</f>
        <v>0</v>
      </c>
      <c r="C7" s="26">
        <f>$Q$896</f>
        <v>0</v>
      </c>
      <c r="D7" s="26">
        <f>$R$896</f>
        <v>0</v>
      </c>
      <c r="E7" s="26">
        <f>$S$896</f>
        <v>0</v>
      </c>
      <c r="N7" t="str" cm="1">
        <f t="array" ref="N7">INDEX(MinuteWorkersFTE_HISTORICAL_FORTNIGHT_TABLE[Facility],ROW()-1)</f>
        <v>BD</v>
      </c>
      <c r="O7" t="str" cm="1">
        <f t="array" ref="O7">INDEX(MinuteWorkersFTE_HISTORICAL_FORTNIGHT_TABLE[Role],ROW()-1)</f>
        <v>ASSISTANT IN NURSING</v>
      </c>
      <c r="P7" t="str" cm="1">
        <f t="array" ref="P7">INDEX(MinuteWorkersFTE_HISTORICAL_FORTNIGHT_TABLE[Shift],ROW()-1)</f>
        <v>NS</v>
      </c>
      <c r="Q7" cm="1">
        <f t="array" ref="Q7">INDEX(MinuteWorkersFTE_HISTORICAL_FORTNIGHT_TABLE[DayOfWeek],ROW()-1)</f>
        <v>2</v>
      </c>
      <c r="R7" t="str" cm="1">
        <f t="array" ref="R7">INDEX(MinuteWorkersFTE_HISTORICAL_FORTNIGHT_TABLE[Week Day],ROW()-1)</f>
        <v>Tuesday</v>
      </c>
      <c r="S7" cm="1">
        <f t="array" ref="S7">INDEX(MinuteWorkersFTE_HISTORICAL_FORTNIGHT_TABLE[FortnightWeek],ROW()-1)</f>
        <v>1</v>
      </c>
      <c r="T7" cm="1">
        <f t="array" ref="T7">INDEX(MinuteWorkersFTE_HISTORICAL_FORTNIGHT_TABLE[HistoricalRosterFTE],ROW()-1)</f>
        <v>5.2631578947368425</v>
      </c>
      <c r="U7" cm="1">
        <f t="array" ref="U7">INDEX(MinuteWorkersFTE_HISTORICAL_FORTNIGHT_TABLE[RedistributedRosterFTE],ROW()-1)</f>
        <v>4.4428686836595572</v>
      </c>
      <c r="V7" cm="1">
        <f t="array" ref="V7">INDEX(MinuteWorkersFTE_HISTORICAL_FORTNIGHT_TABLE[ExpectedRedistributionFactor],ROW()-1)</f>
        <v>0.84414504989531591</v>
      </c>
      <c r="W7" cm="1">
        <f t="array" ref="W7">INDEX(MinuteWorkersFTE_HISTORICAL_FORTNIGHT_TABLE[ProfileVarianceFTE],ROW()-1)</f>
        <v>-8.8817841970012523E-16</v>
      </c>
      <c r="X7">
        <f t="shared" si="0"/>
        <v>8.8817841970012523E-16</v>
      </c>
      <c r="Y7" cm="1">
        <f t="array" ref="Y7">--(INDEX(MinuteWorkersFTE_HISTORICAL_FORTNIGHT_TABLE[HistoricalCoverageStatus],ROW()-1)="PASS")</f>
        <v>1</v>
      </c>
      <c r="Z7" cm="1">
        <f t="array" ref="Z7">--OR(INDEX(MinuteWorkersFTE_HISTORICAL_FORTNIGHT_TABLE[HistoricalCellStatus],ROW()-1)="OBSERVED",INDEX(MinuteWorkersFTE_HISTORICAL_FORTNIGHT_TABLE[HistoricalCellStatus],ROW()-1)="ZERO")</f>
        <v>1</v>
      </c>
      <c r="AA7" cm="1">
        <f t="array" ref="AA7">--OR(INDEX(MinuteWorkersFTE_HISTORICAL_FORTNIGHT_TABLE[ProfileAlignmentStatus],ROW()-1)="PASS",INDEX(MinuteWorkersFTE_HISTORICAL_FORTNIGHT_TABLE[ProfileAlignmentStatus],ROW()-1)="PASS ZERO")</f>
        <v>1</v>
      </c>
      <c r="AB7" cm="1">
        <f t="array" ref="AB7">--(INDEX(MinuteWorkersFTE_HISTORICAL_FORTNIGHT_TABLE[RedistributionMatchCount],ROW()-1)=1)</f>
        <v>1</v>
      </c>
      <c r="AC7">
        <v>1</v>
      </c>
      <c r="AG7" t="s">
        <v>512</v>
      </c>
    </row>
    <row r="8" spans="1:33" x14ac:dyDescent="0.25">
      <c r="A8" t="s">
        <v>103</v>
      </c>
      <c r="B8" s="26">
        <f>$P$898</f>
        <v>0</v>
      </c>
      <c r="C8" s="26">
        <f>$Q$898</f>
        <v>0</v>
      </c>
      <c r="D8" s="26">
        <f>$R$898</f>
        <v>0</v>
      </c>
      <c r="E8" s="26">
        <f>$S$898</f>
        <v>0</v>
      </c>
      <c r="N8" t="str" cm="1">
        <f t="array" ref="N8">INDEX(MinuteWorkersFTE_HISTORICAL_FORTNIGHT_TABLE[Facility],ROW()-1)</f>
        <v>BD</v>
      </c>
      <c r="O8" t="str" cm="1">
        <f t="array" ref="O8">INDEX(MinuteWorkersFTE_HISTORICAL_FORTNIGHT_TABLE[Role],ROW()-1)</f>
        <v>ASSISTANT IN NURSING</v>
      </c>
      <c r="P8" t="str" cm="1">
        <f t="array" ref="P8">INDEX(MinuteWorkersFTE_HISTORICAL_FORTNIGHT_TABLE[Shift],ROW()-1)</f>
        <v>AM</v>
      </c>
      <c r="Q8" cm="1">
        <f t="array" ref="Q8">INDEX(MinuteWorkersFTE_HISTORICAL_FORTNIGHT_TABLE[DayOfWeek],ROW()-1)</f>
        <v>3</v>
      </c>
      <c r="R8" t="str" cm="1">
        <f t="array" ref="R8">INDEX(MinuteWorkersFTE_HISTORICAL_FORTNIGHT_TABLE[Week Day],ROW()-1)</f>
        <v>Wednesday</v>
      </c>
      <c r="S8" cm="1">
        <f t="array" ref="S8">INDEX(MinuteWorkersFTE_HISTORICAL_FORTNIGHT_TABLE[FortnightWeek],ROW()-1)</f>
        <v>1</v>
      </c>
      <c r="T8" cm="1">
        <f t="array" ref="T8">INDEX(MinuteWorkersFTE_HISTORICAL_FORTNIGHT_TABLE[HistoricalRosterFTE],ROW()-1)</f>
        <v>15.690789473684211</v>
      </c>
      <c r="U8" cm="1">
        <f t="array" ref="U8">INDEX(MinuteWorkersFTE_HISTORICAL_FORTNIGHT_TABLE[RedistributedRosterFTE],ROW()-1)</f>
        <v>13.245302263160054</v>
      </c>
      <c r="V8" cm="1">
        <f t="array" ref="V8">INDEX(MinuteWorkersFTE_HISTORICAL_FORTNIGHT_TABLE[ExpectedRedistributionFactor],ROW()-1)</f>
        <v>0.84414504989531591</v>
      </c>
      <c r="W8" cm="1">
        <f t="array" ref="W8">INDEX(MinuteWorkersFTE_HISTORICAL_FORTNIGHT_TABLE[ProfileVarianceFTE],ROW()-1)</f>
        <v>-1.7763568394002505E-15</v>
      </c>
      <c r="X8">
        <f t="shared" si="0"/>
        <v>1.7763568394002505E-15</v>
      </c>
      <c r="Y8" cm="1">
        <f t="array" ref="Y8">--(INDEX(MinuteWorkersFTE_HISTORICAL_FORTNIGHT_TABLE[HistoricalCoverageStatus],ROW()-1)="PASS")</f>
        <v>1</v>
      </c>
      <c r="Z8" cm="1">
        <f t="array" ref="Z8">--OR(INDEX(MinuteWorkersFTE_HISTORICAL_FORTNIGHT_TABLE[HistoricalCellStatus],ROW()-1)="OBSERVED",INDEX(MinuteWorkersFTE_HISTORICAL_FORTNIGHT_TABLE[HistoricalCellStatus],ROW()-1)="ZERO")</f>
        <v>1</v>
      </c>
      <c r="AA8" cm="1">
        <f t="array" ref="AA8">--OR(INDEX(MinuteWorkersFTE_HISTORICAL_FORTNIGHT_TABLE[ProfileAlignmentStatus],ROW()-1)="PASS",INDEX(MinuteWorkersFTE_HISTORICAL_FORTNIGHT_TABLE[ProfileAlignmentStatus],ROW()-1)="PASS ZERO")</f>
        <v>1</v>
      </c>
      <c r="AB8" cm="1">
        <f t="array" ref="AB8">--(INDEX(MinuteWorkersFTE_HISTORICAL_FORTNIGHT_TABLE[RedistributionMatchCount],ROW()-1)=1)</f>
        <v>1</v>
      </c>
      <c r="AC8">
        <v>1</v>
      </c>
    </row>
    <row r="9" spans="1:33" x14ac:dyDescent="0.25">
      <c r="A9" t="s">
        <v>101</v>
      </c>
      <c r="B9" s="26">
        <f>$P$900</f>
        <v>0</v>
      </c>
      <c r="C9" s="26">
        <f>$Q$900</f>
        <v>0</v>
      </c>
      <c r="D9" s="26">
        <f>$R$900</f>
        <v>0</v>
      </c>
      <c r="E9" s="26">
        <f>$S$900</f>
        <v>0</v>
      </c>
      <c r="N9" t="str" cm="1">
        <f t="array" ref="N9">INDEX(MinuteWorkersFTE_HISTORICAL_FORTNIGHT_TABLE[Facility],ROW()-1)</f>
        <v>BD</v>
      </c>
      <c r="O9" t="str" cm="1">
        <f t="array" ref="O9">INDEX(MinuteWorkersFTE_HISTORICAL_FORTNIGHT_TABLE[Role],ROW()-1)</f>
        <v>ASSISTANT IN NURSING</v>
      </c>
      <c r="P9" t="str" cm="1">
        <f t="array" ref="P9">INDEX(MinuteWorkersFTE_HISTORICAL_FORTNIGHT_TABLE[Shift],ROW()-1)</f>
        <v>PM</v>
      </c>
      <c r="Q9" cm="1">
        <f t="array" ref="Q9">INDEX(MinuteWorkersFTE_HISTORICAL_FORTNIGHT_TABLE[DayOfWeek],ROW()-1)</f>
        <v>3</v>
      </c>
      <c r="R9" t="str" cm="1">
        <f t="array" ref="R9">INDEX(MinuteWorkersFTE_HISTORICAL_FORTNIGHT_TABLE[Week Day],ROW()-1)</f>
        <v>Wednesday</v>
      </c>
      <c r="S9" cm="1">
        <f t="array" ref="S9">INDEX(MinuteWorkersFTE_HISTORICAL_FORTNIGHT_TABLE[FortnightWeek],ROW()-1)</f>
        <v>1</v>
      </c>
      <c r="T9" cm="1">
        <f t="array" ref="T9">INDEX(MinuteWorkersFTE_HISTORICAL_FORTNIGHT_TABLE[HistoricalRosterFTE],ROW()-1)</f>
        <v>13.486842105263159</v>
      </c>
      <c r="U9" cm="1">
        <f t="array" ref="U9">INDEX(MinuteWorkersFTE_HISTORICAL_FORTNIGHT_TABLE[RedistributedRosterFTE],ROW()-1)</f>
        <v>11.384851001877616</v>
      </c>
      <c r="V9" cm="1">
        <f t="array" ref="V9">INDEX(MinuteWorkersFTE_HISTORICAL_FORTNIGHT_TABLE[ExpectedRedistributionFactor],ROW()-1)</f>
        <v>0.84414504989531591</v>
      </c>
      <c r="W9" cm="1">
        <f t="array" ref="W9">INDEX(MinuteWorkersFTE_HISTORICAL_FORTNIGHT_TABLE[ProfileVarianceFTE],ROW()-1)</f>
        <v>-1.7763568394002505E-15</v>
      </c>
      <c r="X9">
        <f t="shared" si="0"/>
        <v>1.7763568394002505E-15</v>
      </c>
      <c r="Y9" cm="1">
        <f t="array" ref="Y9">--(INDEX(MinuteWorkersFTE_HISTORICAL_FORTNIGHT_TABLE[HistoricalCoverageStatus],ROW()-1)="PASS")</f>
        <v>1</v>
      </c>
      <c r="Z9" cm="1">
        <f t="array" ref="Z9">--OR(INDEX(MinuteWorkersFTE_HISTORICAL_FORTNIGHT_TABLE[HistoricalCellStatus],ROW()-1)="OBSERVED",INDEX(MinuteWorkersFTE_HISTORICAL_FORTNIGHT_TABLE[HistoricalCellStatus],ROW()-1)="ZERO")</f>
        <v>1</v>
      </c>
      <c r="AA9" cm="1">
        <f t="array" ref="AA9">--OR(INDEX(MinuteWorkersFTE_HISTORICAL_FORTNIGHT_TABLE[ProfileAlignmentStatus],ROW()-1)="PASS",INDEX(MinuteWorkersFTE_HISTORICAL_FORTNIGHT_TABLE[ProfileAlignmentStatus],ROW()-1)="PASS ZERO")</f>
        <v>1</v>
      </c>
      <c r="AB9" cm="1">
        <f t="array" ref="AB9">--(INDEX(MinuteWorkersFTE_HISTORICAL_FORTNIGHT_TABLE[RedistributionMatchCount],ROW()-1)=1)</f>
        <v>1</v>
      </c>
      <c r="AC9">
        <v>1</v>
      </c>
      <c r="AG9" t="s">
        <v>511</v>
      </c>
    </row>
    <row r="10" spans="1:33" x14ac:dyDescent="0.25">
      <c r="A10" t="s">
        <v>105</v>
      </c>
      <c r="B10" s="26">
        <f>$P$902</f>
        <v>0</v>
      </c>
      <c r="C10" s="26">
        <f>$Q$902</f>
        <v>0</v>
      </c>
      <c r="D10" s="26">
        <f>$R$902</f>
        <v>0</v>
      </c>
      <c r="E10" s="26">
        <f>$S$902</f>
        <v>0</v>
      </c>
      <c r="N10" t="str" cm="1">
        <f t="array" ref="N10">INDEX(MinuteWorkersFTE_HISTORICAL_FORTNIGHT_TABLE[Facility],ROW()-1)</f>
        <v>BD</v>
      </c>
      <c r="O10" t="str" cm="1">
        <f t="array" ref="O10">INDEX(MinuteWorkersFTE_HISTORICAL_FORTNIGHT_TABLE[Role],ROW()-1)</f>
        <v>ASSISTANT IN NURSING</v>
      </c>
      <c r="P10" t="str" cm="1">
        <f t="array" ref="P10">INDEX(MinuteWorkersFTE_HISTORICAL_FORTNIGHT_TABLE[Shift],ROW()-1)</f>
        <v>NS</v>
      </c>
      <c r="Q10" cm="1">
        <f t="array" ref="Q10">INDEX(MinuteWorkersFTE_HISTORICAL_FORTNIGHT_TABLE[DayOfWeek],ROW()-1)</f>
        <v>3</v>
      </c>
      <c r="R10" t="str" cm="1">
        <f t="array" ref="R10">INDEX(MinuteWorkersFTE_HISTORICAL_FORTNIGHT_TABLE[Week Day],ROW()-1)</f>
        <v>Wednesday</v>
      </c>
      <c r="S10" cm="1">
        <f t="array" ref="S10">INDEX(MinuteWorkersFTE_HISTORICAL_FORTNIGHT_TABLE[FortnightWeek],ROW()-1)</f>
        <v>1</v>
      </c>
      <c r="T10" cm="1">
        <f t="array" ref="T10">INDEX(MinuteWorkersFTE_HISTORICAL_FORTNIGHT_TABLE[HistoricalRosterFTE],ROW()-1)</f>
        <v>5.2631578947368425</v>
      </c>
      <c r="U10" cm="1">
        <f t="array" ref="U10">INDEX(MinuteWorkersFTE_HISTORICAL_FORTNIGHT_TABLE[RedistributedRosterFTE],ROW()-1)</f>
        <v>4.4428686836595572</v>
      </c>
      <c r="V10" cm="1">
        <f t="array" ref="V10">INDEX(MinuteWorkersFTE_HISTORICAL_FORTNIGHT_TABLE[ExpectedRedistributionFactor],ROW()-1)</f>
        <v>0.84414504989531591</v>
      </c>
      <c r="W10" cm="1">
        <f t="array" ref="W10">INDEX(MinuteWorkersFTE_HISTORICAL_FORTNIGHT_TABLE[ProfileVarianceFTE],ROW()-1)</f>
        <v>-8.8817841970012523E-16</v>
      </c>
      <c r="X10">
        <f t="shared" si="0"/>
        <v>8.8817841970012523E-16</v>
      </c>
      <c r="Y10" cm="1">
        <f t="array" ref="Y10">--(INDEX(MinuteWorkersFTE_HISTORICAL_FORTNIGHT_TABLE[HistoricalCoverageStatus],ROW()-1)="PASS")</f>
        <v>1</v>
      </c>
      <c r="Z10" cm="1">
        <f t="array" ref="Z10">--OR(INDEX(MinuteWorkersFTE_HISTORICAL_FORTNIGHT_TABLE[HistoricalCellStatus],ROW()-1)="OBSERVED",INDEX(MinuteWorkersFTE_HISTORICAL_FORTNIGHT_TABLE[HistoricalCellStatus],ROW()-1)="ZERO")</f>
        <v>1</v>
      </c>
      <c r="AA10" cm="1">
        <f t="array" ref="AA10">--OR(INDEX(MinuteWorkersFTE_HISTORICAL_FORTNIGHT_TABLE[ProfileAlignmentStatus],ROW()-1)="PASS",INDEX(MinuteWorkersFTE_HISTORICAL_FORTNIGHT_TABLE[ProfileAlignmentStatus],ROW()-1)="PASS ZERO")</f>
        <v>1</v>
      </c>
      <c r="AB10" cm="1">
        <f t="array" ref="AB10">--(INDEX(MinuteWorkersFTE_HISTORICAL_FORTNIGHT_TABLE[RedistributionMatchCount],ROW()-1)=1)</f>
        <v>1</v>
      </c>
      <c r="AC10">
        <v>1</v>
      </c>
      <c r="AG10" t="s">
        <v>285</v>
      </c>
    </row>
    <row r="11" spans="1:33" x14ac:dyDescent="0.25">
      <c r="A11" t="s">
        <v>113</v>
      </c>
      <c r="B11" s="26">
        <f>$P$904</f>
        <v>0</v>
      </c>
      <c r="C11" s="26">
        <f>$Q$904</f>
        <v>0</v>
      </c>
      <c r="D11" s="26">
        <f>$R$904</f>
        <v>0</v>
      </c>
      <c r="E11" s="26">
        <f>$S$904</f>
        <v>0</v>
      </c>
      <c r="N11" t="str" cm="1">
        <f t="array" ref="N11">INDEX(MinuteWorkersFTE_HISTORICAL_FORTNIGHT_TABLE[Facility],ROW()-1)</f>
        <v>BD</v>
      </c>
      <c r="O11" t="str" cm="1">
        <f t="array" ref="O11">INDEX(MinuteWorkersFTE_HISTORICAL_FORTNIGHT_TABLE[Role],ROW()-1)</f>
        <v>ASSISTANT IN NURSING</v>
      </c>
      <c r="P11" t="str" cm="1">
        <f t="array" ref="P11">INDEX(MinuteWorkersFTE_HISTORICAL_FORTNIGHT_TABLE[Shift],ROW()-1)</f>
        <v>AM</v>
      </c>
      <c r="Q11" cm="1">
        <f t="array" ref="Q11">INDEX(MinuteWorkersFTE_HISTORICAL_FORTNIGHT_TABLE[DayOfWeek],ROW()-1)</f>
        <v>4</v>
      </c>
      <c r="R11" t="str" cm="1">
        <f t="array" ref="R11">INDEX(MinuteWorkersFTE_HISTORICAL_FORTNIGHT_TABLE[Week Day],ROW()-1)</f>
        <v>Thursday</v>
      </c>
      <c r="S11" cm="1">
        <f t="array" ref="S11">INDEX(MinuteWorkersFTE_HISTORICAL_FORTNIGHT_TABLE[FortnightWeek],ROW()-1)</f>
        <v>1</v>
      </c>
      <c r="T11" cm="1">
        <f t="array" ref="T11">INDEX(MinuteWorkersFTE_HISTORICAL_FORTNIGHT_TABLE[HistoricalRosterFTE],ROW()-1)</f>
        <v>14.638157894736842</v>
      </c>
      <c r="U11" cm="1">
        <f t="array" ref="U11">INDEX(MinuteWorkersFTE_HISTORICAL_FORTNIGHT_TABLE[RedistributedRosterFTE],ROW()-1)</f>
        <v>12.356728526428144</v>
      </c>
      <c r="V11" cm="1">
        <f t="array" ref="V11">INDEX(MinuteWorkersFTE_HISTORICAL_FORTNIGHT_TABLE[ExpectedRedistributionFactor],ROW()-1)</f>
        <v>0.84414504989531591</v>
      </c>
      <c r="W11" cm="1">
        <f t="array" ref="W11">INDEX(MinuteWorkersFTE_HISTORICAL_FORTNIGHT_TABLE[ProfileVarianceFTE],ROW()-1)</f>
        <v>0</v>
      </c>
      <c r="X11">
        <f t="shared" si="0"/>
        <v>0</v>
      </c>
      <c r="Y11" cm="1">
        <f t="array" ref="Y11">--(INDEX(MinuteWorkersFTE_HISTORICAL_FORTNIGHT_TABLE[HistoricalCoverageStatus],ROW()-1)="PASS")</f>
        <v>1</v>
      </c>
      <c r="Z11" cm="1">
        <f t="array" ref="Z11">--OR(INDEX(MinuteWorkersFTE_HISTORICAL_FORTNIGHT_TABLE[HistoricalCellStatus],ROW()-1)="OBSERVED",INDEX(MinuteWorkersFTE_HISTORICAL_FORTNIGHT_TABLE[HistoricalCellStatus],ROW()-1)="ZERO")</f>
        <v>1</v>
      </c>
      <c r="AA11" cm="1">
        <f t="array" ref="AA11">--OR(INDEX(MinuteWorkersFTE_HISTORICAL_FORTNIGHT_TABLE[ProfileAlignmentStatus],ROW()-1)="PASS",INDEX(MinuteWorkersFTE_HISTORICAL_FORTNIGHT_TABLE[ProfileAlignmentStatus],ROW()-1)="PASS ZERO")</f>
        <v>1</v>
      </c>
      <c r="AB11" cm="1">
        <f t="array" ref="AB11">--(INDEX(MinuteWorkersFTE_HISTORICAL_FORTNIGHT_TABLE[RedistributionMatchCount],ROW()-1)=1)</f>
        <v>1</v>
      </c>
      <c r="AC11">
        <v>1</v>
      </c>
      <c r="AG11" t="s">
        <v>515</v>
      </c>
    </row>
    <row r="12" spans="1:33" x14ac:dyDescent="0.25">
      <c r="A12" t="s">
        <v>114</v>
      </c>
      <c r="B12" s="26">
        <f>$P$906</f>
        <v>0</v>
      </c>
      <c r="C12" s="26">
        <f>$Q$906</f>
        <v>0</v>
      </c>
      <c r="D12" s="26">
        <f>$R$906</f>
        <v>0.52631578947368418</v>
      </c>
      <c r="E12" s="26">
        <f>$S$906</f>
        <v>0.4751507453794333</v>
      </c>
      <c r="N12" t="str" cm="1">
        <f t="array" ref="N12">INDEX(MinuteWorkersFTE_HISTORICAL_FORTNIGHT_TABLE[Facility],ROW()-1)</f>
        <v>BD</v>
      </c>
      <c r="O12" t="str" cm="1">
        <f t="array" ref="O12">INDEX(MinuteWorkersFTE_HISTORICAL_FORTNIGHT_TABLE[Role],ROW()-1)</f>
        <v>ASSISTANT IN NURSING</v>
      </c>
      <c r="P12" t="str" cm="1">
        <f t="array" ref="P12">INDEX(MinuteWorkersFTE_HISTORICAL_FORTNIGHT_TABLE[Shift],ROW()-1)</f>
        <v>PM</v>
      </c>
      <c r="Q12" cm="1">
        <f t="array" ref="Q12">INDEX(MinuteWorkersFTE_HISTORICAL_FORTNIGHT_TABLE[DayOfWeek],ROW()-1)</f>
        <v>4</v>
      </c>
      <c r="R12" t="str" cm="1">
        <f t="array" ref="R12">INDEX(MinuteWorkersFTE_HISTORICAL_FORTNIGHT_TABLE[Week Day],ROW()-1)</f>
        <v>Thursday</v>
      </c>
      <c r="S12" cm="1">
        <f t="array" ref="S12">INDEX(MinuteWorkersFTE_HISTORICAL_FORTNIGHT_TABLE[FortnightWeek],ROW()-1)</f>
        <v>1</v>
      </c>
      <c r="T12" cm="1">
        <f t="array" ref="T12">INDEX(MinuteWorkersFTE_HISTORICAL_FORTNIGHT_TABLE[HistoricalRosterFTE],ROW()-1)</f>
        <v>13.684210526315789</v>
      </c>
      <c r="U12" cm="1">
        <f t="array" ref="U12">INDEX(MinuteWorkersFTE_HISTORICAL_FORTNIGHT_TABLE[RedistributedRosterFTE],ROW()-1)</f>
        <v>11.551458577514849</v>
      </c>
      <c r="V12" cm="1">
        <f t="array" ref="V12">INDEX(MinuteWorkersFTE_HISTORICAL_FORTNIGHT_TABLE[ExpectedRedistributionFactor],ROW()-1)</f>
        <v>0.84414504989531591</v>
      </c>
      <c r="W12" cm="1">
        <f t="array" ref="W12">INDEX(MinuteWorkersFTE_HISTORICAL_FORTNIGHT_TABLE[ProfileVarianceFTE],ROW()-1)</f>
        <v>0</v>
      </c>
      <c r="X12">
        <f t="shared" si="0"/>
        <v>0</v>
      </c>
      <c r="Y12" cm="1">
        <f t="array" ref="Y12">--(INDEX(MinuteWorkersFTE_HISTORICAL_FORTNIGHT_TABLE[HistoricalCoverageStatus],ROW()-1)="PASS")</f>
        <v>1</v>
      </c>
      <c r="Z12" cm="1">
        <f t="array" ref="Z12">--OR(INDEX(MinuteWorkersFTE_HISTORICAL_FORTNIGHT_TABLE[HistoricalCellStatus],ROW()-1)="OBSERVED",INDEX(MinuteWorkersFTE_HISTORICAL_FORTNIGHT_TABLE[HistoricalCellStatus],ROW()-1)="ZERO")</f>
        <v>1</v>
      </c>
      <c r="AA12" cm="1">
        <f t="array" ref="AA12">--OR(INDEX(MinuteWorkersFTE_HISTORICAL_FORTNIGHT_TABLE[ProfileAlignmentStatus],ROW()-1)="PASS",INDEX(MinuteWorkersFTE_HISTORICAL_FORTNIGHT_TABLE[ProfileAlignmentStatus],ROW()-1)="PASS ZERO")</f>
        <v>1</v>
      </c>
      <c r="AB12" cm="1">
        <f t="array" ref="AB12">--(INDEX(MinuteWorkersFTE_HISTORICAL_FORTNIGHT_TABLE[RedistributionMatchCount],ROW()-1)=1)</f>
        <v>1</v>
      </c>
      <c r="AC12">
        <v>1</v>
      </c>
    </row>
    <row r="13" spans="1:33" x14ac:dyDescent="0.25">
      <c r="B13" s="26">
        <f>SUM(B6:B12)</f>
        <v>0</v>
      </c>
      <c r="C13" s="26">
        <f t="shared" ref="C13:F13" si="1">SUM(C6:C12)</f>
        <v>0</v>
      </c>
      <c r="D13" s="26">
        <f t="shared" si="1"/>
        <v>0.52631578947368418</v>
      </c>
      <c r="E13" s="26">
        <f t="shared" si="1"/>
        <v>0.4751507453794333</v>
      </c>
      <c r="F13" s="26"/>
      <c r="I13" t="s">
        <v>934</v>
      </c>
      <c r="J13" t="s">
        <v>1041</v>
      </c>
    </row>
    <row r="14" spans="1:33" x14ac:dyDescent="0.25">
      <c r="I14" s="26">
        <f>B13+D13</f>
        <v>0.52631578947368418</v>
      </c>
      <c r="J14" s="26">
        <f>C13+E13</f>
        <v>0.4751507453794333</v>
      </c>
      <c r="K14" s="2">
        <f>I14/J14</f>
        <v>1.1076817085773334</v>
      </c>
      <c r="N14" t="str" cm="1">
        <f t="array" ref="N14">INDEX(MinuteWorkersFTE_HISTORICAL_FORTNIGHT_TABLE[Facility],ROW()-1)</f>
        <v>BD</v>
      </c>
      <c r="O14" t="str" cm="1">
        <f t="array" ref="O14">INDEX(MinuteWorkersFTE_HISTORICAL_FORTNIGHT_TABLE[Role],ROW()-1)</f>
        <v>ASSISTANT IN NURSING</v>
      </c>
      <c r="P14" t="str" cm="1">
        <f t="array" ref="P14">INDEX(MinuteWorkersFTE_HISTORICAL_FORTNIGHT_TABLE[Shift],ROW()-1)</f>
        <v>AM</v>
      </c>
      <c r="Q14" cm="1">
        <f t="array" ref="Q14">INDEX(MinuteWorkersFTE_HISTORICAL_FORTNIGHT_TABLE[DayOfWeek],ROW()-1)</f>
        <v>5</v>
      </c>
      <c r="R14" t="str" cm="1">
        <f t="array" ref="R14">INDEX(MinuteWorkersFTE_HISTORICAL_FORTNIGHT_TABLE[Week Day],ROW()-1)</f>
        <v>Friday</v>
      </c>
      <c r="S14" cm="1">
        <f t="array" ref="S14">INDEX(MinuteWorkersFTE_HISTORICAL_FORTNIGHT_TABLE[FortnightWeek],ROW()-1)</f>
        <v>1</v>
      </c>
      <c r="T14" cm="1">
        <f t="array" ref="T14">INDEX(MinuteWorkersFTE_HISTORICAL_FORTNIGHT_TABLE[HistoricalRosterFTE],ROW()-1)</f>
        <v>13.684210526315789</v>
      </c>
      <c r="U14" cm="1">
        <f t="array" ref="U14">INDEX(MinuteWorkersFTE_HISTORICAL_FORTNIGHT_TABLE[RedistributedRosterFTE],ROW()-1)</f>
        <v>11.551458577514849</v>
      </c>
      <c r="V14" cm="1">
        <f t="array" ref="V14">INDEX(MinuteWorkersFTE_HISTORICAL_FORTNIGHT_TABLE[ExpectedRedistributionFactor],ROW()-1)</f>
        <v>0.84414504989531591</v>
      </c>
      <c r="W14" cm="1">
        <f t="array" ref="W14">INDEX(MinuteWorkersFTE_HISTORICAL_FORTNIGHT_TABLE[ProfileVarianceFTE],ROW()-1)</f>
        <v>0</v>
      </c>
      <c r="X14">
        <f t="shared" si="0"/>
        <v>0</v>
      </c>
      <c r="Y14" cm="1">
        <f t="array" ref="Y14">--(INDEX(MinuteWorkersFTE_HISTORICAL_FORTNIGHT_TABLE[HistoricalCoverageStatus],ROW()-1)="PASS")</f>
        <v>1</v>
      </c>
      <c r="Z14" cm="1">
        <f t="array" ref="Z14">--OR(INDEX(MinuteWorkersFTE_HISTORICAL_FORTNIGHT_TABLE[HistoricalCellStatus],ROW()-1)="OBSERVED",INDEX(MinuteWorkersFTE_HISTORICAL_FORTNIGHT_TABLE[HistoricalCellStatus],ROW()-1)="ZERO")</f>
        <v>1</v>
      </c>
      <c r="AA14" cm="1">
        <f t="array" ref="AA14">--OR(INDEX(MinuteWorkersFTE_HISTORICAL_FORTNIGHT_TABLE[ProfileAlignmentStatus],ROW()-1)="PASS",INDEX(MinuteWorkersFTE_HISTORICAL_FORTNIGHT_TABLE[ProfileAlignmentStatus],ROW()-1)="PASS ZERO")</f>
        <v>1</v>
      </c>
      <c r="AB14" cm="1">
        <f t="array" ref="AB14">--(INDEX(MinuteWorkersFTE_HISTORICAL_FORTNIGHT_TABLE[RedistributionMatchCount],ROW()-1)=1)</f>
        <v>1</v>
      </c>
      <c r="AC14">
        <v>1</v>
      </c>
    </row>
    <row r="15" spans="1:33" x14ac:dyDescent="0.25">
      <c r="A15" s="47" t="s">
        <v>522</v>
      </c>
      <c r="B15" s="50" t="str">
        <f>$O$887</f>
        <v>(All)</v>
      </c>
      <c r="N15" t="str" cm="1">
        <f t="array" ref="N15">INDEX(MinuteWorkersFTE_HISTORICAL_FORTNIGHT_TABLE[Facility],ROW()-1)</f>
        <v>BD</v>
      </c>
      <c r="O15" t="str" cm="1">
        <f t="array" ref="O15">INDEX(MinuteWorkersFTE_HISTORICAL_FORTNIGHT_TABLE[Role],ROW()-1)</f>
        <v>ASSISTANT IN NURSING</v>
      </c>
      <c r="P15" t="str" cm="1">
        <f t="array" ref="P15">INDEX(MinuteWorkersFTE_HISTORICAL_FORTNIGHT_TABLE[Shift],ROW()-1)</f>
        <v>PM</v>
      </c>
      <c r="Q15" cm="1">
        <f t="array" ref="Q15">INDEX(MinuteWorkersFTE_HISTORICAL_FORTNIGHT_TABLE[DayOfWeek],ROW()-1)</f>
        <v>5</v>
      </c>
      <c r="R15" t="str" cm="1">
        <f t="array" ref="R15">INDEX(MinuteWorkersFTE_HISTORICAL_FORTNIGHT_TABLE[Week Day],ROW()-1)</f>
        <v>Friday</v>
      </c>
      <c r="S15" cm="1">
        <f t="array" ref="S15">INDEX(MinuteWorkersFTE_HISTORICAL_FORTNIGHT_TABLE[FortnightWeek],ROW()-1)</f>
        <v>1</v>
      </c>
      <c r="T15" cm="1">
        <f t="array" ref="T15">INDEX(MinuteWorkersFTE_HISTORICAL_FORTNIGHT_TABLE[HistoricalRosterFTE],ROW()-1)</f>
        <v>13.75</v>
      </c>
      <c r="U15" cm="1">
        <f t="array" ref="U15">INDEX(MinuteWorkersFTE_HISTORICAL_FORTNIGHT_TABLE[RedistributedRosterFTE],ROW()-1)</f>
        <v>11.606994436060594</v>
      </c>
      <c r="V15" cm="1">
        <f t="array" ref="V15">INDEX(MinuteWorkersFTE_HISTORICAL_FORTNIGHT_TABLE[ExpectedRedistributionFactor],ROW()-1)</f>
        <v>0.84414504989531591</v>
      </c>
      <c r="W15" cm="1">
        <f t="array" ref="W15">INDEX(MinuteWorkersFTE_HISTORICAL_FORTNIGHT_TABLE[ProfileVarianceFTE],ROW()-1)</f>
        <v>0</v>
      </c>
      <c r="X15">
        <f t="shared" si="0"/>
        <v>0</v>
      </c>
      <c r="Y15" cm="1">
        <f t="array" ref="Y15">--(INDEX(MinuteWorkersFTE_HISTORICAL_FORTNIGHT_TABLE[HistoricalCoverageStatus],ROW()-1)="PASS")</f>
        <v>1</v>
      </c>
      <c r="Z15" cm="1">
        <f t="array" ref="Z15">--OR(INDEX(MinuteWorkersFTE_HISTORICAL_FORTNIGHT_TABLE[HistoricalCellStatus],ROW()-1)="OBSERVED",INDEX(MinuteWorkersFTE_HISTORICAL_FORTNIGHT_TABLE[HistoricalCellStatus],ROW()-1)="ZERO")</f>
        <v>1</v>
      </c>
      <c r="AA15" cm="1">
        <f t="array" ref="AA15">--OR(INDEX(MinuteWorkersFTE_HISTORICAL_FORTNIGHT_TABLE[ProfileAlignmentStatus],ROW()-1)="PASS",INDEX(MinuteWorkersFTE_HISTORICAL_FORTNIGHT_TABLE[ProfileAlignmentStatus],ROW()-1)="PASS ZERO")</f>
        <v>1</v>
      </c>
      <c r="AB15" cm="1">
        <f t="array" ref="AB15">--(INDEX(MinuteWorkersFTE_HISTORICAL_FORTNIGHT_TABLE[RedistributionMatchCount],ROW()-1)=1)</f>
        <v>1</v>
      </c>
      <c r="AC15">
        <v>1</v>
      </c>
    </row>
    <row r="16" spans="1:33" x14ac:dyDescent="0.25">
      <c r="A16" s="47" t="s">
        <v>3</v>
      </c>
      <c r="B16" s="50" t="str">
        <f>$O$888</f>
        <v>WCSO</v>
      </c>
      <c r="N16" t="str" cm="1">
        <f t="array" ref="N16">INDEX(MinuteWorkersFTE_HISTORICAL_FORTNIGHT_TABLE[Facility],ROW()-1)</f>
        <v>BD</v>
      </c>
      <c r="O16" t="str" cm="1">
        <f t="array" ref="O16">INDEX(MinuteWorkersFTE_HISTORICAL_FORTNIGHT_TABLE[Role],ROW()-1)</f>
        <v>ASSISTANT IN NURSING</v>
      </c>
      <c r="P16" t="str" cm="1">
        <f t="array" ref="P16">INDEX(MinuteWorkersFTE_HISTORICAL_FORTNIGHT_TABLE[Shift],ROW()-1)</f>
        <v>NS</v>
      </c>
      <c r="Q16" cm="1">
        <f t="array" ref="Q16">INDEX(MinuteWorkersFTE_HISTORICAL_FORTNIGHT_TABLE[DayOfWeek],ROW()-1)</f>
        <v>5</v>
      </c>
      <c r="R16" t="str" cm="1">
        <f t="array" ref="R16">INDEX(MinuteWorkersFTE_HISTORICAL_FORTNIGHT_TABLE[Week Day],ROW()-1)</f>
        <v>Friday</v>
      </c>
      <c r="S16" cm="1">
        <f t="array" ref="S16">INDEX(MinuteWorkersFTE_HISTORICAL_FORTNIGHT_TABLE[FortnightWeek],ROW()-1)</f>
        <v>1</v>
      </c>
      <c r="T16" cm="1">
        <f t="array" ref="T16">INDEX(MinuteWorkersFTE_HISTORICAL_FORTNIGHT_TABLE[HistoricalRosterFTE],ROW()-1)</f>
        <v>5.2631578947368425</v>
      </c>
      <c r="U16" cm="1">
        <f t="array" ref="U16">INDEX(MinuteWorkersFTE_HISTORICAL_FORTNIGHT_TABLE[RedistributedRosterFTE],ROW()-1)</f>
        <v>4.4428686836595572</v>
      </c>
      <c r="V16" cm="1">
        <f t="array" ref="V16">INDEX(MinuteWorkersFTE_HISTORICAL_FORTNIGHT_TABLE[ExpectedRedistributionFactor],ROW()-1)</f>
        <v>0.84414504989531591</v>
      </c>
      <c r="W16" cm="1">
        <f t="array" ref="W16">INDEX(MinuteWorkersFTE_HISTORICAL_FORTNIGHT_TABLE[ProfileVarianceFTE],ROW()-1)</f>
        <v>-8.8817841970012523E-16</v>
      </c>
      <c r="X16">
        <f t="shared" si="0"/>
        <v>8.8817841970012523E-16</v>
      </c>
      <c r="Y16" cm="1">
        <f t="array" ref="Y16">--(INDEX(MinuteWorkersFTE_HISTORICAL_FORTNIGHT_TABLE[HistoricalCoverageStatus],ROW()-1)="PASS")</f>
        <v>1</v>
      </c>
      <c r="Z16" cm="1">
        <f t="array" ref="Z16">--OR(INDEX(MinuteWorkersFTE_HISTORICAL_FORTNIGHT_TABLE[HistoricalCellStatus],ROW()-1)="OBSERVED",INDEX(MinuteWorkersFTE_HISTORICAL_FORTNIGHT_TABLE[HistoricalCellStatus],ROW()-1)="ZERO")</f>
        <v>1</v>
      </c>
      <c r="AA16" cm="1">
        <f t="array" ref="AA16">--OR(INDEX(MinuteWorkersFTE_HISTORICAL_FORTNIGHT_TABLE[ProfileAlignmentStatus],ROW()-1)="PASS",INDEX(MinuteWorkersFTE_HISTORICAL_FORTNIGHT_TABLE[ProfileAlignmentStatus],ROW()-1)="PASS ZERO")</f>
        <v>1</v>
      </c>
      <c r="AB16" cm="1">
        <f t="array" ref="AB16">--(INDEX(MinuteWorkersFTE_HISTORICAL_FORTNIGHT_TABLE[RedistributionMatchCount],ROW()-1)=1)</f>
        <v>1</v>
      </c>
      <c r="AC16">
        <v>1</v>
      </c>
    </row>
    <row r="17" spans="1:29" x14ac:dyDescent="0.25">
      <c r="A17" s="47" t="s">
        <v>29</v>
      </c>
      <c r="B17" s="50" t="str">
        <f>$O$889</f>
        <v>PM</v>
      </c>
      <c r="N17" t="str" cm="1">
        <f t="array" ref="N17">INDEX(MinuteWorkersFTE_HISTORICAL_FORTNIGHT_TABLE[Facility],ROW()-1)</f>
        <v>BD</v>
      </c>
      <c r="O17" t="str" cm="1">
        <f t="array" ref="O17">INDEX(MinuteWorkersFTE_HISTORICAL_FORTNIGHT_TABLE[Role],ROW()-1)</f>
        <v>ASSISTANT IN NURSING</v>
      </c>
      <c r="P17" t="str" cm="1">
        <f t="array" ref="P17">INDEX(MinuteWorkersFTE_HISTORICAL_FORTNIGHT_TABLE[Shift],ROW()-1)</f>
        <v>AM</v>
      </c>
      <c r="Q17" cm="1">
        <f t="array" ref="Q17">INDEX(MinuteWorkersFTE_HISTORICAL_FORTNIGHT_TABLE[DayOfWeek],ROW()-1)</f>
        <v>6</v>
      </c>
      <c r="R17" t="str" cm="1">
        <f t="array" ref="R17">INDEX(MinuteWorkersFTE_HISTORICAL_FORTNIGHT_TABLE[Week Day],ROW()-1)</f>
        <v>Saturday</v>
      </c>
      <c r="S17" cm="1">
        <f t="array" ref="S17">INDEX(MinuteWorkersFTE_HISTORICAL_FORTNIGHT_TABLE[FortnightWeek],ROW()-1)</f>
        <v>1</v>
      </c>
      <c r="T17" cm="1">
        <f t="array" ref="T17">INDEX(MinuteWorkersFTE_HISTORICAL_FORTNIGHT_TABLE[HistoricalRosterFTE],ROW()-1)</f>
        <v>13.75</v>
      </c>
      <c r="U17" cm="1">
        <f t="array" ref="U17">INDEX(MinuteWorkersFTE_HISTORICAL_FORTNIGHT_TABLE[RedistributedRosterFTE],ROW()-1)</f>
        <v>11.606994436060594</v>
      </c>
      <c r="V17" cm="1">
        <f t="array" ref="V17">INDEX(MinuteWorkersFTE_HISTORICAL_FORTNIGHT_TABLE[ExpectedRedistributionFactor],ROW()-1)</f>
        <v>0.84414504989531591</v>
      </c>
      <c r="W17" cm="1">
        <f t="array" ref="W17">INDEX(MinuteWorkersFTE_HISTORICAL_FORTNIGHT_TABLE[ProfileVarianceFTE],ROW()-1)</f>
        <v>0</v>
      </c>
      <c r="X17">
        <f t="shared" si="0"/>
        <v>0</v>
      </c>
      <c r="Y17" cm="1">
        <f t="array" ref="Y17">--(INDEX(MinuteWorkersFTE_HISTORICAL_FORTNIGHT_TABLE[HistoricalCoverageStatus],ROW()-1)="PASS")</f>
        <v>1</v>
      </c>
      <c r="Z17" cm="1">
        <f t="array" ref="Z17">--OR(INDEX(MinuteWorkersFTE_HISTORICAL_FORTNIGHT_TABLE[HistoricalCellStatus],ROW()-1)="OBSERVED",INDEX(MinuteWorkersFTE_HISTORICAL_FORTNIGHT_TABLE[HistoricalCellStatus],ROW()-1)="ZERO")</f>
        <v>1</v>
      </c>
      <c r="AA17" cm="1">
        <f t="array" ref="AA17">--OR(INDEX(MinuteWorkersFTE_HISTORICAL_FORTNIGHT_TABLE[ProfileAlignmentStatus],ROW()-1)="PASS",INDEX(MinuteWorkersFTE_HISTORICAL_FORTNIGHT_TABLE[ProfileAlignmentStatus],ROW()-1)="PASS ZERO")</f>
        <v>1</v>
      </c>
      <c r="AB17" cm="1">
        <f t="array" ref="AB17">--(INDEX(MinuteWorkersFTE_HISTORICAL_FORTNIGHT_TABLE[RedistributionMatchCount],ROW()-1)=1)</f>
        <v>1</v>
      </c>
      <c r="AC17">
        <v>1</v>
      </c>
    </row>
    <row r="18" spans="1:29" x14ac:dyDescent="0.25">
      <c r="N18" t="str" cm="1">
        <f t="array" ref="N18">INDEX(MinuteWorkersFTE_HISTORICAL_FORTNIGHT_TABLE[Facility],ROW()-1)</f>
        <v>BD</v>
      </c>
      <c r="O18" t="str" cm="1">
        <f t="array" ref="O18">INDEX(MinuteWorkersFTE_HISTORICAL_FORTNIGHT_TABLE[Role],ROW()-1)</f>
        <v>ASSISTANT IN NURSING</v>
      </c>
      <c r="P18" t="str" cm="1">
        <f t="array" ref="P18">INDEX(MinuteWorkersFTE_HISTORICAL_FORTNIGHT_TABLE[Shift],ROW()-1)</f>
        <v>PM</v>
      </c>
      <c r="Q18" cm="1">
        <f t="array" ref="Q18">INDEX(MinuteWorkersFTE_HISTORICAL_FORTNIGHT_TABLE[DayOfWeek],ROW()-1)</f>
        <v>6</v>
      </c>
      <c r="R18" t="str" cm="1">
        <f t="array" ref="R18">INDEX(MinuteWorkersFTE_HISTORICAL_FORTNIGHT_TABLE[Week Day],ROW()-1)</f>
        <v>Saturday</v>
      </c>
      <c r="S18" cm="1">
        <f t="array" ref="S18">INDEX(MinuteWorkersFTE_HISTORICAL_FORTNIGHT_TABLE[FortnightWeek],ROW()-1)</f>
        <v>1</v>
      </c>
      <c r="T18" cm="1">
        <f t="array" ref="T18">INDEX(MinuteWorkersFTE_HISTORICAL_FORTNIGHT_TABLE[HistoricalRosterFTE],ROW()-1)</f>
        <v>13.684210526315789</v>
      </c>
      <c r="U18" cm="1">
        <f t="array" ref="U18">INDEX(MinuteWorkersFTE_HISTORICAL_FORTNIGHT_TABLE[RedistributedRosterFTE],ROW()-1)</f>
        <v>11.551458577514849</v>
      </c>
      <c r="V18" cm="1">
        <f t="array" ref="V18">INDEX(MinuteWorkersFTE_HISTORICAL_FORTNIGHT_TABLE[ExpectedRedistributionFactor],ROW()-1)</f>
        <v>0.84414504989531591</v>
      </c>
      <c r="W18" cm="1">
        <f t="array" ref="W18">INDEX(MinuteWorkersFTE_HISTORICAL_FORTNIGHT_TABLE[ProfileVarianceFTE],ROW()-1)</f>
        <v>0</v>
      </c>
      <c r="X18">
        <f t="shared" si="0"/>
        <v>0</v>
      </c>
      <c r="Y18" cm="1">
        <f t="array" ref="Y18">--(INDEX(MinuteWorkersFTE_HISTORICAL_FORTNIGHT_TABLE[HistoricalCoverageStatus],ROW()-1)="PASS")</f>
        <v>1</v>
      </c>
      <c r="Z18" cm="1">
        <f t="array" ref="Z18">--OR(INDEX(MinuteWorkersFTE_HISTORICAL_FORTNIGHT_TABLE[HistoricalCellStatus],ROW()-1)="OBSERVED",INDEX(MinuteWorkersFTE_HISTORICAL_FORTNIGHT_TABLE[HistoricalCellStatus],ROW()-1)="ZERO")</f>
        <v>1</v>
      </c>
      <c r="AA18" cm="1">
        <f t="array" ref="AA18">--OR(INDEX(MinuteWorkersFTE_HISTORICAL_FORTNIGHT_TABLE[ProfileAlignmentStatus],ROW()-1)="PASS",INDEX(MinuteWorkersFTE_HISTORICAL_FORTNIGHT_TABLE[ProfileAlignmentStatus],ROW()-1)="PASS ZERO")</f>
        <v>1</v>
      </c>
      <c r="AB18" cm="1">
        <f t="array" ref="AB18">--(INDEX(MinuteWorkersFTE_HISTORICAL_FORTNIGHT_TABLE[RedistributionMatchCount],ROW()-1)=1)</f>
        <v>1</v>
      </c>
      <c r="AC18">
        <v>1</v>
      </c>
    </row>
    <row r="19" spans="1:29" x14ac:dyDescent="0.25">
      <c r="N19" t="str" cm="1">
        <f t="array" ref="N19">INDEX(MinuteWorkersFTE_HISTORICAL_FORTNIGHT_TABLE[Facility],ROW()-1)</f>
        <v>BD</v>
      </c>
      <c r="O19" t="str" cm="1">
        <f t="array" ref="O19">INDEX(MinuteWorkersFTE_HISTORICAL_FORTNIGHT_TABLE[Role],ROW()-1)</f>
        <v>ASSISTANT IN NURSING</v>
      </c>
      <c r="P19" t="str" cm="1">
        <f t="array" ref="P19">INDEX(MinuteWorkersFTE_HISTORICAL_FORTNIGHT_TABLE[Shift],ROW()-1)</f>
        <v>NS</v>
      </c>
      <c r="Q19" cm="1">
        <f t="array" ref="Q19">INDEX(MinuteWorkersFTE_HISTORICAL_FORTNIGHT_TABLE[DayOfWeek],ROW()-1)</f>
        <v>6</v>
      </c>
      <c r="R19" t="str" cm="1">
        <f t="array" ref="R19">INDEX(MinuteWorkersFTE_HISTORICAL_FORTNIGHT_TABLE[Week Day],ROW()-1)</f>
        <v>Saturday</v>
      </c>
      <c r="S19" cm="1">
        <f t="array" ref="S19">INDEX(MinuteWorkersFTE_HISTORICAL_FORTNIGHT_TABLE[FortnightWeek],ROW()-1)</f>
        <v>1</v>
      </c>
      <c r="T19" cm="1">
        <f t="array" ref="T19">INDEX(MinuteWorkersFTE_HISTORICAL_FORTNIGHT_TABLE[HistoricalRosterFTE],ROW()-1)</f>
        <v>5.2631578947368425</v>
      </c>
      <c r="U19" cm="1">
        <f t="array" ref="U19">INDEX(MinuteWorkersFTE_HISTORICAL_FORTNIGHT_TABLE[RedistributedRosterFTE],ROW()-1)</f>
        <v>4.4428686836595572</v>
      </c>
      <c r="V19" cm="1">
        <f t="array" ref="V19">INDEX(MinuteWorkersFTE_HISTORICAL_FORTNIGHT_TABLE[ExpectedRedistributionFactor],ROW()-1)</f>
        <v>0.84414504989531591</v>
      </c>
      <c r="W19" cm="1">
        <f t="array" ref="W19">INDEX(MinuteWorkersFTE_HISTORICAL_FORTNIGHT_TABLE[ProfileVarianceFTE],ROW()-1)</f>
        <v>-8.8817841970012523E-16</v>
      </c>
      <c r="X19">
        <f t="shared" si="0"/>
        <v>8.8817841970012523E-16</v>
      </c>
      <c r="Y19" cm="1">
        <f t="array" ref="Y19">--(INDEX(MinuteWorkersFTE_HISTORICAL_FORTNIGHT_TABLE[HistoricalCoverageStatus],ROW()-1)="PASS")</f>
        <v>1</v>
      </c>
      <c r="Z19" cm="1">
        <f t="array" ref="Z19">--OR(INDEX(MinuteWorkersFTE_HISTORICAL_FORTNIGHT_TABLE[HistoricalCellStatus],ROW()-1)="OBSERVED",INDEX(MinuteWorkersFTE_HISTORICAL_FORTNIGHT_TABLE[HistoricalCellStatus],ROW()-1)="ZERO")</f>
        <v>1</v>
      </c>
      <c r="AA19" cm="1">
        <f t="array" ref="AA19">--OR(INDEX(MinuteWorkersFTE_HISTORICAL_FORTNIGHT_TABLE[ProfileAlignmentStatus],ROW()-1)="PASS",INDEX(MinuteWorkersFTE_HISTORICAL_FORTNIGHT_TABLE[ProfileAlignmentStatus],ROW()-1)="PASS ZERO")</f>
        <v>1</v>
      </c>
      <c r="AB19" cm="1">
        <f t="array" ref="AB19">--(INDEX(MinuteWorkersFTE_HISTORICAL_FORTNIGHT_TABLE[RedistributionMatchCount],ROW()-1)=1)</f>
        <v>1</v>
      </c>
      <c r="AC19">
        <v>1</v>
      </c>
    </row>
    <row r="20" spans="1:29" x14ac:dyDescent="0.25">
      <c r="N20" t="str" cm="1">
        <f t="array" ref="N20">INDEX(MinuteWorkersFTE_HISTORICAL_FORTNIGHT_TABLE[Facility],ROW()-1)</f>
        <v>BD</v>
      </c>
      <c r="O20" t="str" cm="1">
        <f t="array" ref="O20">INDEX(MinuteWorkersFTE_HISTORICAL_FORTNIGHT_TABLE[Role],ROW()-1)</f>
        <v>ASSISTANT IN NURSING</v>
      </c>
      <c r="P20" t="str" cm="1">
        <f t="array" ref="P20">INDEX(MinuteWorkersFTE_HISTORICAL_FORTNIGHT_TABLE[Shift],ROW()-1)</f>
        <v>AM</v>
      </c>
      <c r="Q20" cm="1">
        <f t="array" ref="Q20">INDEX(MinuteWorkersFTE_HISTORICAL_FORTNIGHT_TABLE[DayOfWeek],ROW()-1)</f>
        <v>7</v>
      </c>
      <c r="R20" t="str" cm="1">
        <f t="array" ref="R20">INDEX(MinuteWorkersFTE_HISTORICAL_FORTNIGHT_TABLE[Week Day],ROW()-1)</f>
        <v>Sunday</v>
      </c>
      <c r="S20" cm="1">
        <f t="array" ref="S20">INDEX(MinuteWorkersFTE_HISTORICAL_FORTNIGHT_TABLE[FortnightWeek],ROW()-1)</f>
        <v>1</v>
      </c>
      <c r="T20" cm="1">
        <f t="array" ref="T20">INDEX(MinuteWorkersFTE_HISTORICAL_FORTNIGHT_TABLE[HistoricalRosterFTE],ROW()-1)</f>
        <v>13.684210526315789</v>
      </c>
      <c r="U20" cm="1">
        <f t="array" ref="U20">INDEX(MinuteWorkersFTE_HISTORICAL_FORTNIGHT_TABLE[RedistributedRosterFTE],ROW()-1)</f>
        <v>11.551458577514849</v>
      </c>
      <c r="V20" cm="1">
        <f t="array" ref="V20">INDEX(MinuteWorkersFTE_HISTORICAL_FORTNIGHT_TABLE[ExpectedRedistributionFactor],ROW()-1)</f>
        <v>0.84414504989531591</v>
      </c>
      <c r="W20" cm="1">
        <f t="array" ref="W20">INDEX(MinuteWorkersFTE_HISTORICAL_FORTNIGHT_TABLE[ProfileVarianceFTE],ROW()-1)</f>
        <v>0</v>
      </c>
      <c r="X20">
        <f t="shared" si="0"/>
        <v>0</v>
      </c>
      <c r="Y20" cm="1">
        <f t="array" ref="Y20">--(INDEX(MinuteWorkersFTE_HISTORICAL_FORTNIGHT_TABLE[HistoricalCoverageStatus],ROW()-1)="PASS")</f>
        <v>1</v>
      </c>
      <c r="Z20" cm="1">
        <f t="array" ref="Z20">--OR(INDEX(MinuteWorkersFTE_HISTORICAL_FORTNIGHT_TABLE[HistoricalCellStatus],ROW()-1)="OBSERVED",INDEX(MinuteWorkersFTE_HISTORICAL_FORTNIGHT_TABLE[HistoricalCellStatus],ROW()-1)="ZERO")</f>
        <v>1</v>
      </c>
      <c r="AA20" cm="1">
        <f t="array" ref="AA20">--OR(INDEX(MinuteWorkersFTE_HISTORICAL_FORTNIGHT_TABLE[ProfileAlignmentStatus],ROW()-1)="PASS",INDEX(MinuteWorkersFTE_HISTORICAL_FORTNIGHT_TABLE[ProfileAlignmentStatus],ROW()-1)="PASS ZERO")</f>
        <v>1</v>
      </c>
      <c r="AB20" cm="1">
        <f t="array" ref="AB20">--(INDEX(MinuteWorkersFTE_HISTORICAL_FORTNIGHT_TABLE[RedistributionMatchCount],ROW()-1)=1)</f>
        <v>1</v>
      </c>
      <c r="AC20">
        <v>1</v>
      </c>
    </row>
    <row r="21" spans="1:29" x14ac:dyDescent="0.25">
      <c r="N21" t="str" cm="1">
        <f t="array" ref="N21">INDEX(MinuteWorkersFTE_HISTORICAL_FORTNIGHT_TABLE[Facility],ROW()-1)</f>
        <v>BD</v>
      </c>
      <c r="O21" t="str" cm="1">
        <f t="array" ref="O21">INDEX(MinuteWorkersFTE_HISTORICAL_FORTNIGHT_TABLE[Role],ROW()-1)</f>
        <v>ASSISTANT IN NURSING</v>
      </c>
      <c r="P21" t="str" cm="1">
        <f t="array" ref="P21">INDEX(MinuteWorkersFTE_HISTORICAL_FORTNIGHT_TABLE[Shift],ROW()-1)</f>
        <v>PM</v>
      </c>
      <c r="Q21" cm="1">
        <f t="array" ref="Q21">INDEX(MinuteWorkersFTE_HISTORICAL_FORTNIGHT_TABLE[DayOfWeek],ROW()-1)</f>
        <v>7</v>
      </c>
      <c r="R21" t="str" cm="1">
        <f t="array" ref="R21">INDEX(MinuteWorkersFTE_HISTORICAL_FORTNIGHT_TABLE[Week Day],ROW()-1)</f>
        <v>Sunday</v>
      </c>
      <c r="S21" cm="1">
        <f t="array" ref="S21">INDEX(MinuteWorkersFTE_HISTORICAL_FORTNIGHT_TABLE[FortnightWeek],ROW()-1)</f>
        <v>1</v>
      </c>
      <c r="T21" cm="1">
        <f t="array" ref="T21">INDEX(MinuteWorkersFTE_HISTORICAL_FORTNIGHT_TABLE[HistoricalRosterFTE],ROW()-1)</f>
        <v>14.736842105263159</v>
      </c>
      <c r="U21" cm="1">
        <f t="array" ref="U21">INDEX(MinuteWorkersFTE_HISTORICAL_FORTNIGHT_TABLE[RedistributedRosterFTE],ROW()-1)</f>
        <v>12.440032314246761</v>
      </c>
      <c r="V21" cm="1">
        <f t="array" ref="V21">INDEX(MinuteWorkersFTE_HISTORICAL_FORTNIGHT_TABLE[ExpectedRedistributionFactor],ROW()-1)</f>
        <v>0.84414504989531591</v>
      </c>
      <c r="W21" cm="1">
        <f t="array" ref="W21">INDEX(MinuteWorkersFTE_HISTORICAL_FORTNIGHT_TABLE[ProfileVarianceFTE],ROW()-1)</f>
        <v>-1.7763568394002505E-15</v>
      </c>
      <c r="X21">
        <f t="shared" si="0"/>
        <v>1.7763568394002505E-15</v>
      </c>
      <c r="Y21" cm="1">
        <f t="array" ref="Y21">--(INDEX(MinuteWorkersFTE_HISTORICAL_FORTNIGHT_TABLE[HistoricalCoverageStatus],ROW()-1)="PASS")</f>
        <v>1</v>
      </c>
      <c r="Z21" cm="1">
        <f t="array" ref="Z21">--OR(INDEX(MinuteWorkersFTE_HISTORICAL_FORTNIGHT_TABLE[HistoricalCellStatus],ROW()-1)="OBSERVED",INDEX(MinuteWorkersFTE_HISTORICAL_FORTNIGHT_TABLE[HistoricalCellStatus],ROW()-1)="ZERO")</f>
        <v>1</v>
      </c>
      <c r="AA21" cm="1">
        <f t="array" ref="AA21">--OR(INDEX(MinuteWorkersFTE_HISTORICAL_FORTNIGHT_TABLE[ProfileAlignmentStatus],ROW()-1)="PASS",INDEX(MinuteWorkersFTE_HISTORICAL_FORTNIGHT_TABLE[ProfileAlignmentStatus],ROW()-1)="PASS ZERO")</f>
        <v>1</v>
      </c>
      <c r="AB21" cm="1">
        <f t="array" ref="AB21">--(INDEX(MinuteWorkersFTE_HISTORICAL_FORTNIGHT_TABLE[RedistributionMatchCount],ROW()-1)=1)</f>
        <v>1</v>
      </c>
      <c r="AC21">
        <v>1</v>
      </c>
    </row>
    <row r="22" spans="1:29" x14ac:dyDescent="0.25">
      <c r="N22" t="str" cm="1">
        <f t="array" ref="N22">INDEX(MinuteWorkersFTE_HISTORICAL_FORTNIGHT_TABLE[Facility],ROW()-1)</f>
        <v>BD</v>
      </c>
      <c r="O22" t="str" cm="1">
        <f t="array" ref="O22">INDEX(MinuteWorkersFTE_HISTORICAL_FORTNIGHT_TABLE[Role],ROW()-1)</f>
        <v>ASSISTANT IN NURSING</v>
      </c>
      <c r="P22" t="str" cm="1">
        <f t="array" ref="P22">INDEX(MinuteWorkersFTE_HISTORICAL_FORTNIGHT_TABLE[Shift],ROW()-1)</f>
        <v>NS</v>
      </c>
      <c r="Q22" cm="1">
        <f t="array" ref="Q22">INDEX(MinuteWorkersFTE_HISTORICAL_FORTNIGHT_TABLE[DayOfWeek],ROW()-1)</f>
        <v>7</v>
      </c>
      <c r="R22" t="str" cm="1">
        <f t="array" ref="R22">INDEX(MinuteWorkersFTE_HISTORICAL_FORTNIGHT_TABLE[Week Day],ROW()-1)</f>
        <v>Sunday</v>
      </c>
      <c r="S22" cm="1">
        <f t="array" ref="S22">INDEX(MinuteWorkersFTE_HISTORICAL_FORTNIGHT_TABLE[FortnightWeek],ROW()-1)</f>
        <v>1</v>
      </c>
      <c r="T22" cm="1">
        <f t="array" ref="T22">INDEX(MinuteWorkersFTE_HISTORICAL_FORTNIGHT_TABLE[HistoricalRosterFTE],ROW()-1)</f>
        <v>5.2631578947368425</v>
      </c>
      <c r="U22" cm="1">
        <f t="array" ref="U22">INDEX(MinuteWorkersFTE_HISTORICAL_FORTNIGHT_TABLE[RedistributedRosterFTE],ROW()-1)</f>
        <v>4.4428686836595572</v>
      </c>
      <c r="V22" cm="1">
        <f t="array" ref="V22">INDEX(MinuteWorkersFTE_HISTORICAL_FORTNIGHT_TABLE[ExpectedRedistributionFactor],ROW()-1)</f>
        <v>0.84414504989531591</v>
      </c>
      <c r="W22" cm="1">
        <f t="array" ref="W22">INDEX(MinuteWorkersFTE_HISTORICAL_FORTNIGHT_TABLE[ProfileVarianceFTE],ROW()-1)</f>
        <v>-8.8817841970012523E-16</v>
      </c>
      <c r="X22">
        <f t="shared" si="0"/>
        <v>8.8817841970012523E-16</v>
      </c>
      <c r="Y22" cm="1">
        <f t="array" ref="Y22">--(INDEX(MinuteWorkersFTE_HISTORICAL_FORTNIGHT_TABLE[HistoricalCoverageStatus],ROW()-1)="PASS")</f>
        <v>1</v>
      </c>
      <c r="Z22" cm="1">
        <f t="array" ref="Z22">--OR(INDEX(MinuteWorkersFTE_HISTORICAL_FORTNIGHT_TABLE[HistoricalCellStatus],ROW()-1)="OBSERVED",INDEX(MinuteWorkersFTE_HISTORICAL_FORTNIGHT_TABLE[HistoricalCellStatus],ROW()-1)="ZERO")</f>
        <v>1</v>
      </c>
      <c r="AA22" cm="1">
        <f t="array" ref="AA22">--OR(INDEX(MinuteWorkersFTE_HISTORICAL_FORTNIGHT_TABLE[ProfileAlignmentStatus],ROW()-1)="PASS",INDEX(MinuteWorkersFTE_HISTORICAL_FORTNIGHT_TABLE[ProfileAlignmentStatus],ROW()-1)="PASS ZERO")</f>
        <v>1</v>
      </c>
      <c r="AB22" cm="1">
        <f t="array" ref="AB22">--(INDEX(MinuteWorkersFTE_HISTORICAL_FORTNIGHT_TABLE[RedistributionMatchCount],ROW()-1)=1)</f>
        <v>1</v>
      </c>
      <c r="AC22">
        <v>1</v>
      </c>
    </row>
    <row r="23" spans="1:29" x14ac:dyDescent="0.25">
      <c r="N23" t="str" cm="1">
        <f t="array" ref="N23">INDEX(MinuteWorkersFTE_HISTORICAL_FORTNIGHT_TABLE[Facility],ROW()-1)</f>
        <v>BD</v>
      </c>
      <c r="O23" t="str" cm="1">
        <f t="array" ref="O23">INDEX(MinuteWorkersFTE_HISTORICAL_FORTNIGHT_TABLE[Role],ROW()-1)</f>
        <v>ASSISTANT IN NURSING</v>
      </c>
      <c r="P23" t="str" cm="1">
        <f t="array" ref="P23">INDEX(MinuteWorkersFTE_HISTORICAL_FORTNIGHT_TABLE[Shift],ROW()-1)</f>
        <v>AM</v>
      </c>
      <c r="Q23" cm="1">
        <f t="array" ref="Q23">INDEX(MinuteWorkersFTE_HISTORICAL_FORTNIGHT_TABLE[DayOfWeek],ROW()-1)</f>
        <v>1</v>
      </c>
      <c r="R23" t="str" cm="1">
        <f t="array" ref="R23">INDEX(MinuteWorkersFTE_HISTORICAL_FORTNIGHT_TABLE[Week Day],ROW()-1)</f>
        <v>Monday</v>
      </c>
      <c r="S23" cm="1">
        <f t="array" ref="S23">INDEX(MinuteWorkersFTE_HISTORICAL_FORTNIGHT_TABLE[FortnightWeek],ROW()-1)</f>
        <v>2</v>
      </c>
      <c r="T23" cm="1">
        <f t="array" ref="T23">INDEX(MinuteWorkersFTE_HISTORICAL_FORTNIGHT_TABLE[HistoricalRosterFTE],ROW()-1)</f>
        <v>14.80263157894737</v>
      </c>
      <c r="U23" cm="1">
        <f t="array" ref="U23">INDEX(MinuteWorkersFTE_HISTORICAL_FORTNIGHT_TABLE[RedistributedRosterFTE],ROW()-1)</f>
        <v>12.495568172792504</v>
      </c>
      <c r="V23" cm="1">
        <f t="array" ref="V23">INDEX(MinuteWorkersFTE_HISTORICAL_FORTNIGHT_TABLE[ExpectedRedistributionFactor],ROW()-1)</f>
        <v>0.84414504989531591</v>
      </c>
      <c r="W23" cm="1">
        <f t="array" ref="W23">INDEX(MinuteWorkersFTE_HISTORICAL_FORTNIGHT_TABLE[ProfileVarianceFTE],ROW()-1)</f>
        <v>-1.7763568394002505E-15</v>
      </c>
      <c r="X23">
        <f t="shared" si="0"/>
        <v>1.7763568394002505E-15</v>
      </c>
      <c r="Y23" cm="1">
        <f t="array" ref="Y23">--(INDEX(MinuteWorkersFTE_HISTORICAL_FORTNIGHT_TABLE[HistoricalCoverageStatus],ROW()-1)="PASS")</f>
        <v>1</v>
      </c>
      <c r="Z23" cm="1">
        <f t="array" ref="Z23">--OR(INDEX(MinuteWorkersFTE_HISTORICAL_FORTNIGHT_TABLE[HistoricalCellStatus],ROW()-1)="OBSERVED",INDEX(MinuteWorkersFTE_HISTORICAL_FORTNIGHT_TABLE[HistoricalCellStatus],ROW()-1)="ZERO")</f>
        <v>1</v>
      </c>
      <c r="AA23" cm="1">
        <f t="array" ref="AA23">--OR(INDEX(MinuteWorkersFTE_HISTORICAL_FORTNIGHT_TABLE[ProfileAlignmentStatus],ROW()-1)="PASS",INDEX(MinuteWorkersFTE_HISTORICAL_FORTNIGHT_TABLE[ProfileAlignmentStatus],ROW()-1)="PASS ZERO")</f>
        <v>1</v>
      </c>
      <c r="AB23" cm="1">
        <f t="array" ref="AB23">--(INDEX(MinuteWorkersFTE_HISTORICAL_FORTNIGHT_TABLE[RedistributionMatchCount],ROW()-1)=1)</f>
        <v>1</v>
      </c>
      <c r="AC23">
        <v>1</v>
      </c>
    </row>
    <row r="24" spans="1:29" x14ac:dyDescent="0.25">
      <c r="N24" t="str" cm="1">
        <f t="array" ref="N24">INDEX(MinuteWorkersFTE_HISTORICAL_FORTNIGHT_TABLE[Facility],ROW()-1)</f>
        <v>BD</v>
      </c>
      <c r="O24" t="str" cm="1">
        <f t="array" ref="O24">INDEX(MinuteWorkersFTE_HISTORICAL_FORTNIGHT_TABLE[Role],ROW()-1)</f>
        <v>ASSISTANT IN NURSING</v>
      </c>
      <c r="P24" t="str" cm="1">
        <f t="array" ref="P24">INDEX(MinuteWorkersFTE_HISTORICAL_FORTNIGHT_TABLE[Shift],ROW()-1)</f>
        <v>PM</v>
      </c>
      <c r="Q24" cm="1">
        <f t="array" ref="Q24">INDEX(MinuteWorkersFTE_HISTORICAL_FORTNIGHT_TABLE[DayOfWeek],ROW()-1)</f>
        <v>1</v>
      </c>
      <c r="R24" t="str" cm="1">
        <f t="array" ref="R24">INDEX(MinuteWorkersFTE_HISTORICAL_FORTNIGHT_TABLE[Week Day],ROW()-1)</f>
        <v>Monday</v>
      </c>
      <c r="S24" cm="1">
        <f t="array" ref="S24">INDEX(MinuteWorkersFTE_HISTORICAL_FORTNIGHT_TABLE[FortnightWeek],ROW()-1)</f>
        <v>2</v>
      </c>
      <c r="T24" cm="1">
        <f t="array" ref="T24">INDEX(MinuteWorkersFTE_HISTORICAL_FORTNIGHT_TABLE[HistoricalRosterFTE],ROW()-1)</f>
        <v>13.684210526315789</v>
      </c>
      <c r="U24" cm="1">
        <f t="array" ref="U24">INDEX(MinuteWorkersFTE_HISTORICAL_FORTNIGHT_TABLE[RedistributedRosterFTE],ROW()-1)</f>
        <v>11.551458577514849</v>
      </c>
      <c r="V24" cm="1">
        <f t="array" ref="V24">INDEX(MinuteWorkersFTE_HISTORICAL_FORTNIGHT_TABLE[ExpectedRedistributionFactor],ROW()-1)</f>
        <v>0.84414504989531591</v>
      </c>
      <c r="W24" cm="1">
        <f t="array" ref="W24">INDEX(MinuteWorkersFTE_HISTORICAL_FORTNIGHT_TABLE[ProfileVarianceFTE],ROW()-1)</f>
        <v>0</v>
      </c>
      <c r="X24">
        <f t="shared" si="0"/>
        <v>0</v>
      </c>
      <c r="Y24" cm="1">
        <f t="array" ref="Y24">--(INDEX(MinuteWorkersFTE_HISTORICAL_FORTNIGHT_TABLE[HistoricalCoverageStatus],ROW()-1)="PASS")</f>
        <v>1</v>
      </c>
      <c r="Z24" cm="1">
        <f t="array" ref="Z24">--OR(INDEX(MinuteWorkersFTE_HISTORICAL_FORTNIGHT_TABLE[HistoricalCellStatus],ROW()-1)="OBSERVED",INDEX(MinuteWorkersFTE_HISTORICAL_FORTNIGHT_TABLE[HistoricalCellStatus],ROW()-1)="ZERO")</f>
        <v>1</v>
      </c>
      <c r="AA24" cm="1">
        <f t="array" ref="AA24">--OR(INDEX(MinuteWorkersFTE_HISTORICAL_FORTNIGHT_TABLE[ProfileAlignmentStatus],ROW()-1)="PASS",INDEX(MinuteWorkersFTE_HISTORICAL_FORTNIGHT_TABLE[ProfileAlignmentStatus],ROW()-1)="PASS ZERO")</f>
        <v>1</v>
      </c>
      <c r="AB24" cm="1">
        <f t="array" ref="AB24">--(INDEX(MinuteWorkersFTE_HISTORICAL_FORTNIGHT_TABLE[RedistributionMatchCount],ROW()-1)=1)</f>
        <v>1</v>
      </c>
      <c r="AC24">
        <v>1</v>
      </c>
    </row>
    <row r="25" spans="1:29" x14ac:dyDescent="0.25">
      <c r="N25" t="str" cm="1">
        <f t="array" ref="N25">INDEX(MinuteWorkersFTE_HISTORICAL_FORTNIGHT_TABLE[Facility],ROW()-1)</f>
        <v>BD</v>
      </c>
      <c r="O25" t="str" cm="1">
        <f t="array" ref="O25">INDEX(MinuteWorkersFTE_HISTORICAL_FORTNIGHT_TABLE[Role],ROW()-1)</f>
        <v>ASSISTANT IN NURSING</v>
      </c>
      <c r="P25" t="str" cm="1">
        <f t="array" ref="P25">INDEX(MinuteWorkersFTE_HISTORICAL_FORTNIGHT_TABLE[Shift],ROW()-1)</f>
        <v>NS</v>
      </c>
      <c r="Q25" cm="1">
        <f t="array" ref="Q25">INDEX(MinuteWorkersFTE_HISTORICAL_FORTNIGHT_TABLE[DayOfWeek],ROW()-1)</f>
        <v>1</v>
      </c>
      <c r="R25" t="str" cm="1">
        <f t="array" ref="R25">INDEX(MinuteWorkersFTE_HISTORICAL_FORTNIGHT_TABLE[Week Day],ROW()-1)</f>
        <v>Monday</v>
      </c>
      <c r="S25" cm="1">
        <f t="array" ref="S25">INDEX(MinuteWorkersFTE_HISTORICAL_FORTNIGHT_TABLE[FortnightWeek],ROW()-1)</f>
        <v>2</v>
      </c>
      <c r="T25" cm="1">
        <f t="array" ref="T25">INDEX(MinuteWorkersFTE_HISTORICAL_FORTNIGHT_TABLE[HistoricalRosterFTE],ROW()-1)</f>
        <v>5.2631578947368425</v>
      </c>
      <c r="U25" cm="1">
        <f t="array" ref="U25">INDEX(MinuteWorkersFTE_HISTORICAL_FORTNIGHT_TABLE[RedistributedRosterFTE],ROW()-1)</f>
        <v>4.4428686836595572</v>
      </c>
      <c r="V25" cm="1">
        <f t="array" ref="V25">INDEX(MinuteWorkersFTE_HISTORICAL_FORTNIGHT_TABLE[ExpectedRedistributionFactor],ROW()-1)</f>
        <v>0.84414504989531591</v>
      </c>
      <c r="W25" cm="1">
        <f t="array" ref="W25">INDEX(MinuteWorkersFTE_HISTORICAL_FORTNIGHT_TABLE[ProfileVarianceFTE],ROW()-1)</f>
        <v>-8.8817841970012523E-16</v>
      </c>
      <c r="X25">
        <f t="shared" si="0"/>
        <v>8.8817841970012523E-16</v>
      </c>
      <c r="Y25" cm="1">
        <f t="array" ref="Y25">--(INDEX(MinuteWorkersFTE_HISTORICAL_FORTNIGHT_TABLE[HistoricalCoverageStatus],ROW()-1)="PASS")</f>
        <v>1</v>
      </c>
      <c r="Z25" cm="1">
        <f t="array" ref="Z25">--OR(INDEX(MinuteWorkersFTE_HISTORICAL_FORTNIGHT_TABLE[HistoricalCellStatus],ROW()-1)="OBSERVED",INDEX(MinuteWorkersFTE_HISTORICAL_FORTNIGHT_TABLE[HistoricalCellStatus],ROW()-1)="ZERO")</f>
        <v>1</v>
      </c>
      <c r="AA25" cm="1">
        <f t="array" ref="AA25">--OR(INDEX(MinuteWorkersFTE_HISTORICAL_FORTNIGHT_TABLE[ProfileAlignmentStatus],ROW()-1)="PASS",INDEX(MinuteWorkersFTE_HISTORICAL_FORTNIGHT_TABLE[ProfileAlignmentStatus],ROW()-1)="PASS ZERO")</f>
        <v>1</v>
      </c>
      <c r="AB25" cm="1">
        <f t="array" ref="AB25">--(INDEX(MinuteWorkersFTE_HISTORICAL_FORTNIGHT_TABLE[RedistributionMatchCount],ROW()-1)=1)</f>
        <v>1</v>
      </c>
      <c r="AC25">
        <v>1</v>
      </c>
    </row>
    <row r="26" spans="1:29" x14ac:dyDescent="0.25">
      <c r="N26" t="str" cm="1">
        <f t="array" ref="N26">INDEX(MinuteWorkersFTE_HISTORICAL_FORTNIGHT_TABLE[Facility],ROW()-1)</f>
        <v>BD</v>
      </c>
      <c r="O26" t="str" cm="1">
        <f t="array" ref="O26">INDEX(MinuteWorkersFTE_HISTORICAL_FORTNIGHT_TABLE[Role],ROW()-1)</f>
        <v>ASSISTANT IN NURSING</v>
      </c>
      <c r="P26" t="str" cm="1">
        <f t="array" ref="P26">INDEX(MinuteWorkersFTE_HISTORICAL_FORTNIGHT_TABLE[Shift],ROW()-1)</f>
        <v>AM</v>
      </c>
      <c r="Q26" cm="1">
        <f t="array" ref="Q26">INDEX(MinuteWorkersFTE_HISTORICAL_FORTNIGHT_TABLE[DayOfWeek],ROW()-1)</f>
        <v>2</v>
      </c>
      <c r="R26" t="str" cm="1">
        <f t="array" ref="R26">INDEX(MinuteWorkersFTE_HISTORICAL_FORTNIGHT_TABLE[Week Day],ROW()-1)</f>
        <v>Tuesday</v>
      </c>
      <c r="S26" cm="1">
        <f t="array" ref="S26">INDEX(MinuteWorkersFTE_HISTORICAL_FORTNIGHT_TABLE[FortnightWeek],ROW()-1)</f>
        <v>2</v>
      </c>
      <c r="T26" cm="1">
        <f t="array" ref="T26">INDEX(MinuteWorkersFTE_HISTORICAL_FORTNIGHT_TABLE[HistoricalRosterFTE],ROW()-1)</f>
        <v>14.638157894736842</v>
      </c>
      <c r="U26" cm="1">
        <f t="array" ref="U26">INDEX(MinuteWorkersFTE_HISTORICAL_FORTNIGHT_TABLE[RedistributedRosterFTE],ROW()-1)</f>
        <v>12.356728526428144</v>
      </c>
      <c r="V26" cm="1">
        <f t="array" ref="V26">INDEX(MinuteWorkersFTE_HISTORICAL_FORTNIGHT_TABLE[ExpectedRedistributionFactor],ROW()-1)</f>
        <v>0.84414504989531591</v>
      </c>
      <c r="W26" cm="1">
        <f t="array" ref="W26">INDEX(MinuteWorkersFTE_HISTORICAL_FORTNIGHT_TABLE[ProfileVarianceFTE],ROW()-1)</f>
        <v>0</v>
      </c>
      <c r="X26">
        <f t="shared" si="0"/>
        <v>0</v>
      </c>
      <c r="Y26" cm="1">
        <f t="array" ref="Y26">--(INDEX(MinuteWorkersFTE_HISTORICAL_FORTNIGHT_TABLE[HistoricalCoverageStatus],ROW()-1)="PASS")</f>
        <v>1</v>
      </c>
      <c r="Z26" cm="1">
        <f t="array" ref="Z26">--OR(INDEX(MinuteWorkersFTE_HISTORICAL_FORTNIGHT_TABLE[HistoricalCellStatus],ROW()-1)="OBSERVED",INDEX(MinuteWorkersFTE_HISTORICAL_FORTNIGHT_TABLE[HistoricalCellStatus],ROW()-1)="ZERO")</f>
        <v>1</v>
      </c>
      <c r="AA26" cm="1">
        <f t="array" ref="AA26">--OR(INDEX(MinuteWorkersFTE_HISTORICAL_FORTNIGHT_TABLE[ProfileAlignmentStatus],ROW()-1)="PASS",INDEX(MinuteWorkersFTE_HISTORICAL_FORTNIGHT_TABLE[ProfileAlignmentStatus],ROW()-1)="PASS ZERO")</f>
        <v>1</v>
      </c>
      <c r="AB26" cm="1">
        <f t="array" ref="AB26">--(INDEX(MinuteWorkersFTE_HISTORICAL_FORTNIGHT_TABLE[RedistributionMatchCount],ROW()-1)=1)</f>
        <v>1</v>
      </c>
      <c r="AC26">
        <v>1</v>
      </c>
    </row>
    <row r="27" spans="1:29" x14ac:dyDescent="0.25">
      <c r="N27" t="str" cm="1">
        <f t="array" ref="N27">INDEX(MinuteWorkersFTE_HISTORICAL_FORTNIGHT_TABLE[Facility],ROW()-1)</f>
        <v>BD</v>
      </c>
      <c r="O27" t="str" cm="1">
        <f t="array" ref="O27">INDEX(MinuteWorkersFTE_HISTORICAL_FORTNIGHT_TABLE[Role],ROW()-1)</f>
        <v>ASSISTANT IN NURSING</v>
      </c>
      <c r="P27" t="str" cm="1">
        <f t="array" ref="P27">INDEX(MinuteWorkersFTE_HISTORICAL_FORTNIGHT_TABLE[Shift],ROW()-1)</f>
        <v>PM</v>
      </c>
      <c r="Q27" cm="1">
        <f t="array" ref="Q27">INDEX(MinuteWorkersFTE_HISTORICAL_FORTNIGHT_TABLE[DayOfWeek],ROW()-1)</f>
        <v>2</v>
      </c>
      <c r="R27" t="str" cm="1">
        <f t="array" ref="R27">INDEX(MinuteWorkersFTE_HISTORICAL_FORTNIGHT_TABLE[Week Day],ROW()-1)</f>
        <v>Tuesday</v>
      </c>
      <c r="S27" cm="1">
        <f t="array" ref="S27">INDEX(MinuteWorkersFTE_HISTORICAL_FORTNIGHT_TABLE[FortnightWeek],ROW()-1)</f>
        <v>2</v>
      </c>
      <c r="T27" cm="1">
        <f t="array" ref="T27">INDEX(MinuteWorkersFTE_HISTORICAL_FORTNIGHT_TABLE[HistoricalRosterFTE],ROW()-1)</f>
        <v>13.684210526315789</v>
      </c>
      <c r="U27" cm="1">
        <f t="array" ref="U27">INDEX(MinuteWorkersFTE_HISTORICAL_FORTNIGHT_TABLE[RedistributedRosterFTE],ROW()-1)</f>
        <v>11.551458577514849</v>
      </c>
      <c r="V27" cm="1">
        <f t="array" ref="V27">INDEX(MinuteWorkersFTE_HISTORICAL_FORTNIGHT_TABLE[ExpectedRedistributionFactor],ROW()-1)</f>
        <v>0.84414504989531591</v>
      </c>
      <c r="W27" cm="1">
        <f t="array" ref="W27">INDEX(MinuteWorkersFTE_HISTORICAL_FORTNIGHT_TABLE[ProfileVarianceFTE],ROW()-1)</f>
        <v>0</v>
      </c>
      <c r="X27">
        <f t="shared" si="0"/>
        <v>0</v>
      </c>
      <c r="Y27" cm="1">
        <f t="array" ref="Y27">--(INDEX(MinuteWorkersFTE_HISTORICAL_FORTNIGHT_TABLE[HistoricalCoverageStatus],ROW()-1)="PASS")</f>
        <v>1</v>
      </c>
      <c r="Z27" cm="1">
        <f t="array" ref="Z27">--OR(INDEX(MinuteWorkersFTE_HISTORICAL_FORTNIGHT_TABLE[HistoricalCellStatus],ROW()-1)="OBSERVED",INDEX(MinuteWorkersFTE_HISTORICAL_FORTNIGHT_TABLE[HistoricalCellStatus],ROW()-1)="ZERO")</f>
        <v>1</v>
      </c>
      <c r="AA27" cm="1">
        <f t="array" ref="AA27">--OR(INDEX(MinuteWorkersFTE_HISTORICAL_FORTNIGHT_TABLE[ProfileAlignmentStatus],ROW()-1)="PASS",INDEX(MinuteWorkersFTE_HISTORICAL_FORTNIGHT_TABLE[ProfileAlignmentStatus],ROW()-1)="PASS ZERO")</f>
        <v>1</v>
      </c>
      <c r="AB27" cm="1">
        <f t="array" ref="AB27">--(INDEX(MinuteWorkersFTE_HISTORICAL_FORTNIGHT_TABLE[RedistributionMatchCount],ROW()-1)=1)</f>
        <v>1</v>
      </c>
      <c r="AC27">
        <v>1</v>
      </c>
    </row>
    <row r="28" spans="1:29" x14ac:dyDescent="0.25">
      <c r="N28" t="str" cm="1">
        <f t="array" ref="N28">INDEX(MinuteWorkersFTE_HISTORICAL_FORTNIGHT_TABLE[Facility],ROW()-1)</f>
        <v>BD</v>
      </c>
      <c r="O28" t="str" cm="1">
        <f t="array" ref="O28">INDEX(MinuteWorkersFTE_HISTORICAL_FORTNIGHT_TABLE[Role],ROW()-1)</f>
        <v>ASSISTANT IN NURSING</v>
      </c>
      <c r="P28" t="str" cm="1">
        <f t="array" ref="P28">INDEX(MinuteWorkersFTE_HISTORICAL_FORTNIGHT_TABLE[Shift],ROW()-1)</f>
        <v>NS</v>
      </c>
      <c r="Q28" cm="1">
        <f t="array" ref="Q28">INDEX(MinuteWorkersFTE_HISTORICAL_FORTNIGHT_TABLE[DayOfWeek],ROW()-1)</f>
        <v>2</v>
      </c>
      <c r="R28" t="str" cm="1">
        <f t="array" ref="R28">INDEX(MinuteWorkersFTE_HISTORICAL_FORTNIGHT_TABLE[Week Day],ROW()-1)</f>
        <v>Tuesday</v>
      </c>
      <c r="S28" cm="1">
        <f t="array" ref="S28">INDEX(MinuteWorkersFTE_HISTORICAL_FORTNIGHT_TABLE[FortnightWeek],ROW()-1)</f>
        <v>2</v>
      </c>
      <c r="T28" cm="1">
        <f t="array" ref="T28">INDEX(MinuteWorkersFTE_HISTORICAL_FORTNIGHT_TABLE[HistoricalRosterFTE],ROW()-1)</f>
        <v>5.2631578947368425</v>
      </c>
      <c r="U28" cm="1">
        <f t="array" ref="U28">INDEX(MinuteWorkersFTE_HISTORICAL_FORTNIGHT_TABLE[RedistributedRosterFTE],ROW()-1)</f>
        <v>4.4428686836595572</v>
      </c>
      <c r="V28" cm="1">
        <f t="array" ref="V28">INDEX(MinuteWorkersFTE_HISTORICAL_FORTNIGHT_TABLE[ExpectedRedistributionFactor],ROW()-1)</f>
        <v>0.84414504989531591</v>
      </c>
      <c r="W28" cm="1">
        <f t="array" ref="W28">INDEX(MinuteWorkersFTE_HISTORICAL_FORTNIGHT_TABLE[ProfileVarianceFTE],ROW()-1)</f>
        <v>-8.8817841970012523E-16</v>
      </c>
      <c r="X28">
        <f t="shared" si="0"/>
        <v>8.8817841970012523E-16</v>
      </c>
      <c r="Y28" cm="1">
        <f t="array" ref="Y28">--(INDEX(MinuteWorkersFTE_HISTORICAL_FORTNIGHT_TABLE[HistoricalCoverageStatus],ROW()-1)="PASS")</f>
        <v>1</v>
      </c>
      <c r="Z28" cm="1">
        <f t="array" ref="Z28">--OR(INDEX(MinuteWorkersFTE_HISTORICAL_FORTNIGHT_TABLE[HistoricalCellStatus],ROW()-1)="OBSERVED",INDEX(MinuteWorkersFTE_HISTORICAL_FORTNIGHT_TABLE[HistoricalCellStatus],ROW()-1)="ZERO")</f>
        <v>1</v>
      </c>
      <c r="AA28" cm="1">
        <f t="array" ref="AA28">--OR(INDEX(MinuteWorkersFTE_HISTORICAL_FORTNIGHT_TABLE[ProfileAlignmentStatus],ROW()-1)="PASS",INDEX(MinuteWorkersFTE_HISTORICAL_FORTNIGHT_TABLE[ProfileAlignmentStatus],ROW()-1)="PASS ZERO")</f>
        <v>1</v>
      </c>
      <c r="AB28" cm="1">
        <f t="array" ref="AB28">--(INDEX(MinuteWorkersFTE_HISTORICAL_FORTNIGHT_TABLE[RedistributionMatchCount],ROW()-1)=1)</f>
        <v>1</v>
      </c>
      <c r="AC28">
        <v>1</v>
      </c>
    </row>
    <row r="29" spans="1:29" x14ac:dyDescent="0.25">
      <c r="N29" t="str" cm="1">
        <f t="array" ref="N29">INDEX(MinuteWorkersFTE_HISTORICAL_FORTNIGHT_TABLE[Facility],ROW()-1)</f>
        <v>BD</v>
      </c>
      <c r="O29" t="str" cm="1">
        <f t="array" ref="O29">INDEX(MinuteWorkersFTE_HISTORICAL_FORTNIGHT_TABLE[Role],ROW()-1)</f>
        <v>ASSISTANT IN NURSING</v>
      </c>
      <c r="P29" t="str" cm="1">
        <f t="array" ref="P29">INDEX(MinuteWorkersFTE_HISTORICAL_FORTNIGHT_TABLE[Shift],ROW()-1)</f>
        <v>AM</v>
      </c>
      <c r="Q29" cm="1">
        <f t="array" ref="Q29">INDEX(MinuteWorkersFTE_HISTORICAL_FORTNIGHT_TABLE[DayOfWeek],ROW()-1)</f>
        <v>3</v>
      </c>
      <c r="R29" t="str" cm="1">
        <f t="array" ref="R29">INDEX(MinuteWorkersFTE_HISTORICAL_FORTNIGHT_TABLE[Week Day],ROW()-1)</f>
        <v>Wednesday</v>
      </c>
      <c r="S29" cm="1">
        <f t="array" ref="S29">INDEX(MinuteWorkersFTE_HISTORICAL_FORTNIGHT_TABLE[FortnightWeek],ROW()-1)</f>
        <v>2</v>
      </c>
      <c r="T29" cm="1">
        <f t="array" ref="T29">INDEX(MinuteWorkersFTE_HISTORICAL_FORTNIGHT_TABLE[HistoricalRosterFTE],ROW()-1)</f>
        <v>15.690789473684211</v>
      </c>
      <c r="U29" cm="1">
        <f t="array" ref="U29">INDEX(MinuteWorkersFTE_HISTORICAL_FORTNIGHT_TABLE[RedistributedRosterFTE],ROW()-1)</f>
        <v>13.245302263160054</v>
      </c>
      <c r="V29" cm="1">
        <f t="array" ref="V29">INDEX(MinuteWorkersFTE_HISTORICAL_FORTNIGHT_TABLE[ExpectedRedistributionFactor],ROW()-1)</f>
        <v>0.84414504989531591</v>
      </c>
      <c r="W29" cm="1">
        <f t="array" ref="W29">INDEX(MinuteWorkersFTE_HISTORICAL_FORTNIGHT_TABLE[ProfileVarianceFTE],ROW()-1)</f>
        <v>-1.7763568394002505E-15</v>
      </c>
      <c r="X29">
        <f t="shared" si="0"/>
        <v>1.7763568394002505E-15</v>
      </c>
      <c r="Y29" cm="1">
        <f t="array" ref="Y29">--(INDEX(MinuteWorkersFTE_HISTORICAL_FORTNIGHT_TABLE[HistoricalCoverageStatus],ROW()-1)="PASS")</f>
        <v>1</v>
      </c>
      <c r="Z29" cm="1">
        <f t="array" ref="Z29">--OR(INDEX(MinuteWorkersFTE_HISTORICAL_FORTNIGHT_TABLE[HistoricalCellStatus],ROW()-1)="OBSERVED",INDEX(MinuteWorkersFTE_HISTORICAL_FORTNIGHT_TABLE[HistoricalCellStatus],ROW()-1)="ZERO")</f>
        <v>1</v>
      </c>
      <c r="AA29" cm="1">
        <f t="array" ref="AA29">--OR(INDEX(MinuteWorkersFTE_HISTORICAL_FORTNIGHT_TABLE[ProfileAlignmentStatus],ROW()-1)="PASS",INDEX(MinuteWorkersFTE_HISTORICAL_FORTNIGHT_TABLE[ProfileAlignmentStatus],ROW()-1)="PASS ZERO")</f>
        <v>1</v>
      </c>
      <c r="AB29" cm="1">
        <f t="array" ref="AB29">--(INDEX(MinuteWorkersFTE_HISTORICAL_FORTNIGHT_TABLE[RedistributionMatchCount],ROW()-1)=1)</f>
        <v>1</v>
      </c>
      <c r="AC29">
        <v>1</v>
      </c>
    </row>
    <row r="30" spans="1:29" x14ac:dyDescent="0.25">
      <c r="N30" t="str" cm="1">
        <f t="array" ref="N30">INDEX(MinuteWorkersFTE_HISTORICAL_FORTNIGHT_TABLE[Facility],ROW()-1)</f>
        <v>BD</v>
      </c>
      <c r="O30" t="str" cm="1">
        <f t="array" ref="O30">INDEX(MinuteWorkersFTE_HISTORICAL_FORTNIGHT_TABLE[Role],ROW()-1)</f>
        <v>ASSISTANT IN NURSING</v>
      </c>
      <c r="P30" t="str" cm="1">
        <f t="array" ref="P30">INDEX(MinuteWorkersFTE_HISTORICAL_FORTNIGHT_TABLE[Shift],ROW()-1)</f>
        <v>PM</v>
      </c>
      <c r="Q30" cm="1">
        <f t="array" ref="Q30">INDEX(MinuteWorkersFTE_HISTORICAL_FORTNIGHT_TABLE[DayOfWeek],ROW()-1)</f>
        <v>3</v>
      </c>
      <c r="R30" t="str" cm="1">
        <f t="array" ref="R30">INDEX(MinuteWorkersFTE_HISTORICAL_FORTNIGHT_TABLE[Week Day],ROW()-1)</f>
        <v>Wednesday</v>
      </c>
      <c r="S30" cm="1">
        <f t="array" ref="S30">INDEX(MinuteWorkersFTE_HISTORICAL_FORTNIGHT_TABLE[FortnightWeek],ROW()-1)</f>
        <v>2</v>
      </c>
      <c r="T30" cm="1">
        <f t="array" ref="T30">INDEX(MinuteWorkersFTE_HISTORICAL_FORTNIGHT_TABLE[HistoricalRosterFTE],ROW()-1)</f>
        <v>13.486842105263159</v>
      </c>
      <c r="U30" cm="1">
        <f t="array" ref="U30">INDEX(MinuteWorkersFTE_HISTORICAL_FORTNIGHT_TABLE[RedistributedRosterFTE],ROW()-1)</f>
        <v>11.384851001877616</v>
      </c>
      <c r="V30" cm="1">
        <f t="array" ref="V30">INDEX(MinuteWorkersFTE_HISTORICAL_FORTNIGHT_TABLE[ExpectedRedistributionFactor],ROW()-1)</f>
        <v>0.84414504989531591</v>
      </c>
      <c r="W30" cm="1">
        <f t="array" ref="W30">INDEX(MinuteWorkersFTE_HISTORICAL_FORTNIGHT_TABLE[ProfileVarianceFTE],ROW()-1)</f>
        <v>-1.7763568394002505E-15</v>
      </c>
      <c r="X30">
        <f t="shared" si="0"/>
        <v>1.7763568394002505E-15</v>
      </c>
      <c r="Y30" cm="1">
        <f t="array" ref="Y30">--(INDEX(MinuteWorkersFTE_HISTORICAL_FORTNIGHT_TABLE[HistoricalCoverageStatus],ROW()-1)="PASS")</f>
        <v>1</v>
      </c>
      <c r="Z30" cm="1">
        <f t="array" ref="Z30">--OR(INDEX(MinuteWorkersFTE_HISTORICAL_FORTNIGHT_TABLE[HistoricalCellStatus],ROW()-1)="OBSERVED",INDEX(MinuteWorkersFTE_HISTORICAL_FORTNIGHT_TABLE[HistoricalCellStatus],ROW()-1)="ZERO")</f>
        <v>1</v>
      </c>
      <c r="AA30" cm="1">
        <f t="array" ref="AA30">--OR(INDEX(MinuteWorkersFTE_HISTORICAL_FORTNIGHT_TABLE[ProfileAlignmentStatus],ROW()-1)="PASS",INDEX(MinuteWorkersFTE_HISTORICAL_FORTNIGHT_TABLE[ProfileAlignmentStatus],ROW()-1)="PASS ZERO")</f>
        <v>1</v>
      </c>
      <c r="AB30" cm="1">
        <f t="array" ref="AB30">--(INDEX(MinuteWorkersFTE_HISTORICAL_FORTNIGHT_TABLE[RedistributionMatchCount],ROW()-1)=1)</f>
        <v>1</v>
      </c>
      <c r="AC30">
        <v>1</v>
      </c>
    </row>
    <row r="31" spans="1:29" x14ac:dyDescent="0.25">
      <c r="N31" t="str" cm="1">
        <f t="array" ref="N31">INDEX(MinuteWorkersFTE_HISTORICAL_FORTNIGHT_TABLE[Facility],ROW()-1)</f>
        <v>BD</v>
      </c>
      <c r="O31" t="str" cm="1">
        <f t="array" ref="O31">INDEX(MinuteWorkersFTE_HISTORICAL_FORTNIGHT_TABLE[Role],ROW()-1)</f>
        <v>ASSISTANT IN NURSING</v>
      </c>
      <c r="P31" t="str" cm="1">
        <f t="array" ref="P31">INDEX(MinuteWorkersFTE_HISTORICAL_FORTNIGHT_TABLE[Shift],ROW()-1)</f>
        <v>NS</v>
      </c>
      <c r="Q31" cm="1">
        <f t="array" ref="Q31">INDEX(MinuteWorkersFTE_HISTORICAL_FORTNIGHT_TABLE[DayOfWeek],ROW()-1)</f>
        <v>3</v>
      </c>
      <c r="R31" t="str" cm="1">
        <f t="array" ref="R31">INDEX(MinuteWorkersFTE_HISTORICAL_FORTNIGHT_TABLE[Week Day],ROW()-1)</f>
        <v>Wednesday</v>
      </c>
      <c r="S31" cm="1">
        <f t="array" ref="S31">INDEX(MinuteWorkersFTE_HISTORICAL_FORTNIGHT_TABLE[FortnightWeek],ROW()-1)</f>
        <v>2</v>
      </c>
      <c r="T31" cm="1">
        <f t="array" ref="T31">INDEX(MinuteWorkersFTE_HISTORICAL_FORTNIGHT_TABLE[HistoricalRosterFTE],ROW()-1)</f>
        <v>5.2631578947368425</v>
      </c>
      <c r="U31" cm="1">
        <f t="array" ref="U31">INDEX(MinuteWorkersFTE_HISTORICAL_FORTNIGHT_TABLE[RedistributedRosterFTE],ROW()-1)</f>
        <v>4.4428686836595572</v>
      </c>
      <c r="V31" cm="1">
        <f t="array" ref="V31">INDEX(MinuteWorkersFTE_HISTORICAL_FORTNIGHT_TABLE[ExpectedRedistributionFactor],ROW()-1)</f>
        <v>0.84414504989531591</v>
      </c>
      <c r="W31" cm="1">
        <f t="array" ref="W31">INDEX(MinuteWorkersFTE_HISTORICAL_FORTNIGHT_TABLE[ProfileVarianceFTE],ROW()-1)</f>
        <v>-8.8817841970012523E-16</v>
      </c>
      <c r="X31">
        <f t="shared" si="0"/>
        <v>8.8817841970012523E-16</v>
      </c>
      <c r="Y31" cm="1">
        <f t="array" ref="Y31">--(INDEX(MinuteWorkersFTE_HISTORICAL_FORTNIGHT_TABLE[HistoricalCoverageStatus],ROW()-1)="PASS")</f>
        <v>1</v>
      </c>
      <c r="Z31" cm="1">
        <f t="array" ref="Z31">--OR(INDEX(MinuteWorkersFTE_HISTORICAL_FORTNIGHT_TABLE[HistoricalCellStatus],ROW()-1)="OBSERVED",INDEX(MinuteWorkersFTE_HISTORICAL_FORTNIGHT_TABLE[HistoricalCellStatus],ROW()-1)="ZERO")</f>
        <v>1</v>
      </c>
      <c r="AA31" cm="1">
        <f t="array" ref="AA31">--OR(INDEX(MinuteWorkersFTE_HISTORICAL_FORTNIGHT_TABLE[ProfileAlignmentStatus],ROW()-1)="PASS",INDEX(MinuteWorkersFTE_HISTORICAL_FORTNIGHT_TABLE[ProfileAlignmentStatus],ROW()-1)="PASS ZERO")</f>
        <v>1</v>
      </c>
      <c r="AB31" cm="1">
        <f t="array" ref="AB31">--(INDEX(MinuteWorkersFTE_HISTORICAL_FORTNIGHT_TABLE[RedistributionMatchCount],ROW()-1)=1)</f>
        <v>1</v>
      </c>
      <c r="AC31">
        <v>1</v>
      </c>
    </row>
    <row r="32" spans="1:29" x14ac:dyDescent="0.25">
      <c r="N32" t="str" cm="1">
        <f t="array" ref="N32">INDEX(MinuteWorkersFTE_HISTORICAL_FORTNIGHT_TABLE[Facility],ROW()-1)</f>
        <v>BD</v>
      </c>
      <c r="O32" t="str" cm="1">
        <f t="array" ref="O32">INDEX(MinuteWorkersFTE_HISTORICAL_FORTNIGHT_TABLE[Role],ROW()-1)</f>
        <v>ASSISTANT IN NURSING</v>
      </c>
      <c r="P32" t="str" cm="1">
        <f t="array" ref="P32">INDEX(MinuteWorkersFTE_HISTORICAL_FORTNIGHT_TABLE[Shift],ROW()-1)</f>
        <v>AM</v>
      </c>
      <c r="Q32" cm="1">
        <f t="array" ref="Q32">INDEX(MinuteWorkersFTE_HISTORICAL_FORTNIGHT_TABLE[DayOfWeek],ROW()-1)</f>
        <v>4</v>
      </c>
      <c r="R32" t="str" cm="1">
        <f t="array" ref="R32">INDEX(MinuteWorkersFTE_HISTORICAL_FORTNIGHT_TABLE[Week Day],ROW()-1)</f>
        <v>Thursday</v>
      </c>
      <c r="S32" cm="1">
        <f t="array" ref="S32">INDEX(MinuteWorkersFTE_HISTORICAL_FORTNIGHT_TABLE[FortnightWeek],ROW()-1)</f>
        <v>2</v>
      </c>
      <c r="T32" cm="1">
        <f t="array" ref="T32">INDEX(MinuteWorkersFTE_HISTORICAL_FORTNIGHT_TABLE[HistoricalRosterFTE],ROW()-1)</f>
        <v>13.585526315789474</v>
      </c>
      <c r="U32" cm="1">
        <f t="array" ref="U32">INDEX(MinuteWorkersFTE_HISTORICAL_FORTNIGHT_TABLE[RedistributedRosterFTE],ROW()-1)</f>
        <v>11.468154789696232</v>
      </c>
      <c r="V32" cm="1">
        <f t="array" ref="V32">INDEX(MinuteWorkersFTE_HISTORICAL_FORTNIGHT_TABLE[ExpectedRedistributionFactor],ROW()-1)</f>
        <v>0.84414504989531591</v>
      </c>
      <c r="W32" cm="1">
        <f t="array" ref="W32">INDEX(MinuteWorkersFTE_HISTORICAL_FORTNIGHT_TABLE[ProfileVarianceFTE],ROW()-1)</f>
        <v>-1.7763568394002505E-15</v>
      </c>
      <c r="X32">
        <f t="shared" si="0"/>
        <v>1.7763568394002505E-15</v>
      </c>
      <c r="Y32" cm="1">
        <f t="array" ref="Y32">--(INDEX(MinuteWorkersFTE_HISTORICAL_FORTNIGHT_TABLE[HistoricalCoverageStatus],ROW()-1)="PASS")</f>
        <v>1</v>
      </c>
      <c r="Z32" cm="1">
        <f t="array" ref="Z32">--OR(INDEX(MinuteWorkersFTE_HISTORICAL_FORTNIGHT_TABLE[HistoricalCellStatus],ROW()-1)="OBSERVED",INDEX(MinuteWorkersFTE_HISTORICAL_FORTNIGHT_TABLE[HistoricalCellStatus],ROW()-1)="ZERO")</f>
        <v>1</v>
      </c>
      <c r="AA32" cm="1">
        <f t="array" ref="AA32">--OR(INDEX(MinuteWorkersFTE_HISTORICAL_FORTNIGHT_TABLE[ProfileAlignmentStatus],ROW()-1)="PASS",INDEX(MinuteWorkersFTE_HISTORICAL_FORTNIGHT_TABLE[ProfileAlignmentStatus],ROW()-1)="PASS ZERO")</f>
        <v>1</v>
      </c>
      <c r="AB32" cm="1">
        <f t="array" ref="AB32">--(INDEX(MinuteWorkersFTE_HISTORICAL_FORTNIGHT_TABLE[RedistributionMatchCount],ROW()-1)=1)</f>
        <v>1</v>
      </c>
      <c r="AC32">
        <v>1</v>
      </c>
    </row>
    <row r="33" spans="1:29" x14ac:dyDescent="0.25">
      <c r="N33" t="str" cm="1">
        <f t="array" ref="N33">INDEX(MinuteWorkersFTE_HISTORICAL_FORTNIGHT_TABLE[Facility],ROW()-1)</f>
        <v>BD</v>
      </c>
      <c r="O33" t="str" cm="1">
        <f t="array" ref="O33">INDEX(MinuteWorkersFTE_HISTORICAL_FORTNIGHT_TABLE[Role],ROW()-1)</f>
        <v>ASSISTANT IN NURSING</v>
      </c>
      <c r="P33" t="str" cm="1">
        <f t="array" ref="P33">INDEX(MinuteWorkersFTE_HISTORICAL_FORTNIGHT_TABLE[Shift],ROW()-1)</f>
        <v>PM</v>
      </c>
      <c r="Q33" cm="1">
        <f t="array" ref="Q33">INDEX(MinuteWorkersFTE_HISTORICAL_FORTNIGHT_TABLE[DayOfWeek],ROW()-1)</f>
        <v>4</v>
      </c>
      <c r="R33" t="str" cm="1">
        <f t="array" ref="R33">INDEX(MinuteWorkersFTE_HISTORICAL_FORTNIGHT_TABLE[Week Day],ROW()-1)</f>
        <v>Thursday</v>
      </c>
      <c r="S33" cm="1">
        <f t="array" ref="S33">INDEX(MinuteWorkersFTE_HISTORICAL_FORTNIGHT_TABLE[FortnightWeek],ROW()-1)</f>
        <v>2</v>
      </c>
      <c r="T33" cm="1">
        <f t="array" ref="T33">INDEX(MinuteWorkersFTE_HISTORICAL_FORTNIGHT_TABLE[HistoricalRosterFTE],ROW()-1)</f>
        <v>13.684210526315789</v>
      </c>
      <c r="U33" cm="1">
        <f t="array" ref="U33">INDEX(MinuteWorkersFTE_HISTORICAL_FORTNIGHT_TABLE[RedistributedRosterFTE],ROW()-1)</f>
        <v>11.551458577514849</v>
      </c>
      <c r="V33" cm="1">
        <f t="array" ref="V33">INDEX(MinuteWorkersFTE_HISTORICAL_FORTNIGHT_TABLE[ExpectedRedistributionFactor],ROW()-1)</f>
        <v>0.84414504989531591</v>
      </c>
      <c r="W33" cm="1">
        <f t="array" ref="W33">INDEX(MinuteWorkersFTE_HISTORICAL_FORTNIGHT_TABLE[ProfileVarianceFTE],ROW()-1)</f>
        <v>0</v>
      </c>
      <c r="X33">
        <f t="shared" si="0"/>
        <v>0</v>
      </c>
      <c r="Y33" cm="1">
        <f t="array" ref="Y33">--(INDEX(MinuteWorkersFTE_HISTORICAL_FORTNIGHT_TABLE[HistoricalCoverageStatus],ROW()-1)="PASS")</f>
        <v>1</v>
      </c>
      <c r="Z33" cm="1">
        <f t="array" ref="Z33">--OR(INDEX(MinuteWorkersFTE_HISTORICAL_FORTNIGHT_TABLE[HistoricalCellStatus],ROW()-1)="OBSERVED",INDEX(MinuteWorkersFTE_HISTORICAL_FORTNIGHT_TABLE[HistoricalCellStatus],ROW()-1)="ZERO")</f>
        <v>1</v>
      </c>
      <c r="AA33" cm="1">
        <f t="array" ref="AA33">--OR(INDEX(MinuteWorkersFTE_HISTORICAL_FORTNIGHT_TABLE[ProfileAlignmentStatus],ROW()-1)="PASS",INDEX(MinuteWorkersFTE_HISTORICAL_FORTNIGHT_TABLE[ProfileAlignmentStatus],ROW()-1)="PASS ZERO")</f>
        <v>1</v>
      </c>
      <c r="AB33" cm="1">
        <f t="array" ref="AB33">--(INDEX(MinuteWorkersFTE_HISTORICAL_FORTNIGHT_TABLE[RedistributionMatchCount],ROW()-1)=1)</f>
        <v>1</v>
      </c>
      <c r="AC33">
        <v>1</v>
      </c>
    </row>
    <row r="34" spans="1:29" x14ac:dyDescent="0.25">
      <c r="N34" t="str" cm="1">
        <f t="array" ref="N34">INDEX(MinuteWorkersFTE_HISTORICAL_FORTNIGHT_TABLE[Facility],ROW()-1)</f>
        <v>BD</v>
      </c>
      <c r="O34" t="str" cm="1">
        <f t="array" ref="O34">INDEX(MinuteWorkersFTE_HISTORICAL_FORTNIGHT_TABLE[Role],ROW()-1)</f>
        <v>ASSISTANT IN NURSING</v>
      </c>
      <c r="P34" t="str" cm="1">
        <f t="array" ref="P34">INDEX(MinuteWorkersFTE_HISTORICAL_FORTNIGHT_TABLE[Shift],ROW()-1)</f>
        <v>NS</v>
      </c>
      <c r="Q34" cm="1">
        <f t="array" ref="Q34">INDEX(MinuteWorkersFTE_HISTORICAL_FORTNIGHT_TABLE[DayOfWeek],ROW()-1)</f>
        <v>4</v>
      </c>
      <c r="R34" t="str" cm="1">
        <f t="array" ref="R34">INDEX(MinuteWorkersFTE_HISTORICAL_FORTNIGHT_TABLE[Week Day],ROW()-1)</f>
        <v>Thursday</v>
      </c>
      <c r="S34" cm="1">
        <f t="array" ref="S34">INDEX(MinuteWorkersFTE_HISTORICAL_FORTNIGHT_TABLE[FortnightWeek],ROW()-1)</f>
        <v>2</v>
      </c>
      <c r="T34" cm="1">
        <f t="array" ref="T34">INDEX(MinuteWorkersFTE_HISTORICAL_FORTNIGHT_TABLE[HistoricalRosterFTE],ROW()-1)</f>
        <v>5.2631578947368425</v>
      </c>
      <c r="U34" cm="1">
        <f t="array" ref="U34">INDEX(MinuteWorkersFTE_HISTORICAL_FORTNIGHT_TABLE[RedistributedRosterFTE],ROW()-1)</f>
        <v>4.4428686836595572</v>
      </c>
      <c r="V34" cm="1">
        <f t="array" ref="V34">INDEX(MinuteWorkersFTE_HISTORICAL_FORTNIGHT_TABLE[ExpectedRedistributionFactor],ROW()-1)</f>
        <v>0.84414504989531591</v>
      </c>
      <c r="W34" cm="1">
        <f t="array" ref="W34">INDEX(MinuteWorkersFTE_HISTORICAL_FORTNIGHT_TABLE[ProfileVarianceFTE],ROW()-1)</f>
        <v>-8.8817841970012523E-16</v>
      </c>
      <c r="X34">
        <f t="shared" si="0"/>
        <v>8.8817841970012523E-16</v>
      </c>
      <c r="Y34" cm="1">
        <f t="array" ref="Y34">--(INDEX(MinuteWorkersFTE_HISTORICAL_FORTNIGHT_TABLE[HistoricalCoverageStatus],ROW()-1)="PASS")</f>
        <v>1</v>
      </c>
      <c r="Z34" cm="1">
        <f t="array" ref="Z34">--OR(INDEX(MinuteWorkersFTE_HISTORICAL_FORTNIGHT_TABLE[HistoricalCellStatus],ROW()-1)="OBSERVED",INDEX(MinuteWorkersFTE_HISTORICAL_FORTNIGHT_TABLE[HistoricalCellStatus],ROW()-1)="ZERO")</f>
        <v>1</v>
      </c>
      <c r="AA34" cm="1">
        <f t="array" ref="AA34">--OR(INDEX(MinuteWorkersFTE_HISTORICAL_FORTNIGHT_TABLE[ProfileAlignmentStatus],ROW()-1)="PASS",INDEX(MinuteWorkersFTE_HISTORICAL_FORTNIGHT_TABLE[ProfileAlignmentStatus],ROW()-1)="PASS ZERO")</f>
        <v>1</v>
      </c>
      <c r="AB34" cm="1">
        <f t="array" ref="AB34">--(INDEX(MinuteWorkersFTE_HISTORICAL_FORTNIGHT_TABLE[RedistributionMatchCount],ROW()-1)=1)</f>
        <v>1</v>
      </c>
      <c r="AC34">
        <v>1</v>
      </c>
    </row>
    <row r="35" spans="1:29" x14ac:dyDescent="0.25">
      <c r="N35" t="str" cm="1">
        <f t="array" ref="N35">INDEX(MinuteWorkersFTE_HISTORICAL_FORTNIGHT_TABLE[Facility],ROW()-1)</f>
        <v>BD</v>
      </c>
      <c r="O35" t="str" cm="1">
        <f t="array" ref="O35">INDEX(MinuteWorkersFTE_HISTORICAL_FORTNIGHT_TABLE[Role],ROW()-1)</f>
        <v>ASSISTANT IN NURSING</v>
      </c>
      <c r="P35" t="str" cm="1">
        <f t="array" ref="P35">INDEX(MinuteWorkersFTE_HISTORICAL_FORTNIGHT_TABLE[Shift],ROW()-1)</f>
        <v>AM</v>
      </c>
      <c r="Q35" cm="1">
        <f t="array" ref="Q35">INDEX(MinuteWorkersFTE_HISTORICAL_FORTNIGHT_TABLE[DayOfWeek],ROW()-1)</f>
        <v>5</v>
      </c>
      <c r="R35" t="str" cm="1">
        <f t="array" ref="R35">INDEX(MinuteWorkersFTE_HISTORICAL_FORTNIGHT_TABLE[Week Day],ROW()-1)</f>
        <v>Friday</v>
      </c>
      <c r="S35" cm="1">
        <f t="array" ref="S35">INDEX(MinuteWorkersFTE_HISTORICAL_FORTNIGHT_TABLE[FortnightWeek],ROW()-1)</f>
        <v>2</v>
      </c>
      <c r="T35" cm="1">
        <f t="array" ref="T35">INDEX(MinuteWorkersFTE_HISTORICAL_FORTNIGHT_TABLE[HistoricalRosterFTE],ROW()-1)</f>
        <v>13.684210526315789</v>
      </c>
      <c r="U35" cm="1">
        <f t="array" ref="U35">INDEX(MinuteWorkersFTE_HISTORICAL_FORTNIGHT_TABLE[RedistributedRosterFTE],ROW()-1)</f>
        <v>11.551458577514849</v>
      </c>
      <c r="V35" cm="1">
        <f t="array" ref="V35">INDEX(MinuteWorkersFTE_HISTORICAL_FORTNIGHT_TABLE[ExpectedRedistributionFactor],ROW()-1)</f>
        <v>0.84414504989531591</v>
      </c>
      <c r="W35" cm="1">
        <f t="array" ref="W35">INDEX(MinuteWorkersFTE_HISTORICAL_FORTNIGHT_TABLE[ProfileVarianceFTE],ROW()-1)</f>
        <v>0</v>
      </c>
      <c r="X35">
        <f t="shared" si="0"/>
        <v>0</v>
      </c>
      <c r="Y35" cm="1">
        <f t="array" ref="Y35">--(INDEX(MinuteWorkersFTE_HISTORICAL_FORTNIGHT_TABLE[HistoricalCoverageStatus],ROW()-1)="PASS")</f>
        <v>1</v>
      </c>
      <c r="Z35" cm="1">
        <f t="array" ref="Z35">--OR(INDEX(MinuteWorkersFTE_HISTORICAL_FORTNIGHT_TABLE[HistoricalCellStatus],ROW()-1)="OBSERVED",INDEX(MinuteWorkersFTE_HISTORICAL_FORTNIGHT_TABLE[HistoricalCellStatus],ROW()-1)="ZERO")</f>
        <v>1</v>
      </c>
      <c r="AA35" cm="1">
        <f t="array" ref="AA35">--OR(INDEX(MinuteWorkersFTE_HISTORICAL_FORTNIGHT_TABLE[ProfileAlignmentStatus],ROW()-1)="PASS",INDEX(MinuteWorkersFTE_HISTORICAL_FORTNIGHT_TABLE[ProfileAlignmentStatus],ROW()-1)="PASS ZERO")</f>
        <v>1</v>
      </c>
      <c r="AB35" cm="1">
        <f t="array" ref="AB35">--(INDEX(MinuteWorkersFTE_HISTORICAL_FORTNIGHT_TABLE[RedistributionMatchCount],ROW()-1)=1)</f>
        <v>1</v>
      </c>
      <c r="AC35">
        <v>1</v>
      </c>
    </row>
    <row r="36" spans="1:29" x14ac:dyDescent="0.25">
      <c r="A36" s="46" t="s">
        <v>918</v>
      </c>
      <c r="B36" s="46" t="s">
        <v>919</v>
      </c>
      <c r="N36" t="str" cm="1">
        <f t="array" ref="N36">INDEX(MinuteWorkersFTE_HISTORICAL_FORTNIGHT_TABLE[Facility],ROW()-1)</f>
        <v>BD</v>
      </c>
      <c r="O36" t="str" cm="1">
        <f t="array" ref="O36">INDEX(MinuteWorkersFTE_HISTORICAL_FORTNIGHT_TABLE[Role],ROW()-1)</f>
        <v>ASSISTANT IN NURSING</v>
      </c>
      <c r="P36" t="str" cm="1">
        <f t="array" ref="P36">INDEX(MinuteWorkersFTE_HISTORICAL_FORTNIGHT_TABLE[Shift],ROW()-1)</f>
        <v>PM</v>
      </c>
      <c r="Q36" cm="1">
        <f t="array" ref="Q36">INDEX(MinuteWorkersFTE_HISTORICAL_FORTNIGHT_TABLE[DayOfWeek],ROW()-1)</f>
        <v>5</v>
      </c>
      <c r="R36" t="str" cm="1">
        <f t="array" ref="R36">INDEX(MinuteWorkersFTE_HISTORICAL_FORTNIGHT_TABLE[Week Day],ROW()-1)</f>
        <v>Friday</v>
      </c>
      <c r="S36" cm="1">
        <f t="array" ref="S36">INDEX(MinuteWorkersFTE_HISTORICAL_FORTNIGHT_TABLE[FortnightWeek],ROW()-1)</f>
        <v>2</v>
      </c>
      <c r="T36" cm="1">
        <f t="array" ref="T36">INDEX(MinuteWorkersFTE_HISTORICAL_FORTNIGHT_TABLE[HistoricalRosterFTE],ROW()-1)</f>
        <v>13.75</v>
      </c>
      <c r="U36" cm="1">
        <f t="array" ref="U36">INDEX(MinuteWorkersFTE_HISTORICAL_FORTNIGHT_TABLE[RedistributedRosterFTE],ROW()-1)</f>
        <v>11.606994436060594</v>
      </c>
      <c r="V36" cm="1">
        <f t="array" ref="V36">INDEX(MinuteWorkersFTE_HISTORICAL_FORTNIGHT_TABLE[ExpectedRedistributionFactor],ROW()-1)</f>
        <v>0.84414504989531591</v>
      </c>
      <c r="W36" cm="1">
        <f t="array" ref="W36">INDEX(MinuteWorkersFTE_HISTORICAL_FORTNIGHT_TABLE[ProfileVarianceFTE],ROW()-1)</f>
        <v>0</v>
      </c>
      <c r="X36">
        <f t="shared" si="0"/>
        <v>0</v>
      </c>
      <c r="Y36" cm="1">
        <f t="array" ref="Y36">--(INDEX(MinuteWorkersFTE_HISTORICAL_FORTNIGHT_TABLE[HistoricalCoverageStatus],ROW()-1)="PASS")</f>
        <v>1</v>
      </c>
      <c r="Z36" cm="1">
        <f t="array" ref="Z36">--OR(INDEX(MinuteWorkersFTE_HISTORICAL_FORTNIGHT_TABLE[HistoricalCellStatus],ROW()-1)="OBSERVED",INDEX(MinuteWorkersFTE_HISTORICAL_FORTNIGHT_TABLE[HistoricalCellStatus],ROW()-1)="ZERO")</f>
        <v>1</v>
      </c>
      <c r="AA36" cm="1">
        <f t="array" ref="AA36">--OR(INDEX(MinuteWorkersFTE_HISTORICAL_FORTNIGHT_TABLE[ProfileAlignmentStatus],ROW()-1)="PASS",INDEX(MinuteWorkersFTE_HISTORICAL_FORTNIGHT_TABLE[ProfileAlignmentStatus],ROW()-1)="PASS ZERO")</f>
        <v>1</v>
      </c>
      <c r="AB36" cm="1">
        <f t="array" ref="AB36">--(INDEX(MinuteWorkersFTE_HISTORICAL_FORTNIGHT_TABLE[RedistributionMatchCount],ROW()-1)=1)</f>
        <v>1</v>
      </c>
      <c r="AC36">
        <v>1</v>
      </c>
    </row>
    <row r="37" spans="1:29" x14ac:dyDescent="0.25">
      <c r="A37" s="47" t="s">
        <v>920</v>
      </c>
      <c r="B37" t="str">
        <f>$B$15&amp;" / "&amp;$B$16&amp;" / "&amp;$B$17</f>
        <v>(All) / WCSO / PM</v>
      </c>
      <c r="N37" t="str" cm="1">
        <f t="array" ref="N37">INDEX(MinuteWorkersFTE_HISTORICAL_FORTNIGHT_TABLE[Facility],ROW()-1)</f>
        <v>BD</v>
      </c>
      <c r="O37" t="str" cm="1">
        <f t="array" ref="O37">INDEX(MinuteWorkersFTE_HISTORICAL_FORTNIGHT_TABLE[Role],ROW()-1)</f>
        <v>ASSISTANT IN NURSING</v>
      </c>
      <c r="P37" t="str" cm="1">
        <f t="array" ref="P37">INDEX(MinuteWorkersFTE_HISTORICAL_FORTNIGHT_TABLE[Shift],ROW()-1)</f>
        <v>NS</v>
      </c>
      <c r="Q37" cm="1">
        <f t="array" ref="Q37">INDEX(MinuteWorkersFTE_HISTORICAL_FORTNIGHT_TABLE[DayOfWeek],ROW()-1)</f>
        <v>5</v>
      </c>
      <c r="R37" t="str" cm="1">
        <f t="array" ref="R37">INDEX(MinuteWorkersFTE_HISTORICAL_FORTNIGHT_TABLE[Week Day],ROW()-1)</f>
        <v>Friday</v>
      </c>
      <c r="S37" cm="1">
        <f t="array" ref="S37">INDEX(MinuteWorkersFTE_HISTORICAL_FORTNIGHT_TABLE[FortnightWeek],ROW()-1)</f>
        <v>2</v>
      </c>
      <c r="T37" cm="1">
        <f t="array" ref="T37">INDEX(MinuteWorkersFTE_HISTORICAL_FORTNIGHT_TABLE[HistoricalRosterFTE],ROW()-1)</f>
        <v>5.2631578947368425</v>
      </c>
      <c r="U37" cm="1">
        <f t="array" ref="U37">INDEX(MinuteWorkersFTE_HISTORICAL_FORTNIGHT_TABLE[RedistributedRosterFTE],ROW()-1)</f>
        <v>4.4428686836595572</v>
      </c>
      <c r="V37" cm="1">
        <f t="array" ref="V37">INDEX(MinuteWorkersFTE_HISTORICAL_FORTNIGHT_TABLE[ExpectedRedistributionFactor],ROW()-1)</f>
        <v>0.84414504989531591</v>
      </c>
      <c r="W37" cm="1">
        <f t="array" ref="W37">INDEX(MinuteWorkersFTE_HISTORICAL_FORTNIGHT_TABLE[ProfileVarianceFTE],ROW()-1)</f>
        <v>-8.8817841970012523E-16</v>
      </c>
      <c r="X37">
        <f t="shared" si="0"/>
        <v>8.8817841970012523E-16</v>
      </c>
      <c r="Y37" cm="1">
        <f t="array" ref="Y37">--(INDEX(MinuteWorkersFTE_HISTORICAL_FORTNIGHT_TABLE[HistoricalCoverageStatus],ROW()-1)="PASS")</f>
        <v>1</v>
      </c>
      <c r="Z37" cm="1">
        <f t="array" ref="Z37">--OR(INDEX(MinuteWorkersFTE_HISTORICAL_FORTNIGHT_TABLE[HistoricalCellStatus],ROW()-1)="OBSERVED",INDEX(MinuteWorkersFTE_HISTORICAL_FORTNIGHT_TABLE[HistoricalCellStatus],ROW()-1)="ZERO")</f>
        <v>1</v>
      </c>
      <c r="AA37" cm="1">
        <f t="array" ref="AA37">--OR(INDEX(MinuteWorkersFTE_HISTORICAL_FORTNIGHT_TABLE[ProfileAlignmentStatus],ROW()-1)="PASS",INDEX(MinuteWorkersFTE_HISTORICAL_FORTNIGHT_TABLE[ProfileAlignmentStatus],ROW()-1)="PASS ZERO")</f>
        <v>1</v>
      </c>
      <c r="AB37" cm="1">
        <f t="array" ref="AB37">--(INDEX(MinuteWorkersFTE_HISTORICAL_FORTNIGHT_TABLE[RedistributionMatchCount],ROW()-1)=1)</f>
        <v>1</v>
      </c>
      <c r="AC37">
        <v>1</v>
      </c>
    </row>
    <row r="38" spans="1:29" x14ac:dyDescent="0.25">
      <c r="A38" s="47" t="s">
        <v>921</v>
      </c>
      <c r="B38" s="48">
        <f>_xlfn.MINIFS(MinuteWorkersFTE_HISTORICAL_FORTNIGHT_TABLE[ExpectedRedistributionFactor],MinuteWorkersFTE_HISTORICAL_FORTNIGHT_TABLE[Facility],$B$15,MinuteWorkersFTE_HISTORICAL_FORTNIGHT_TABLE[Role],$B$16,MinuteWorkersFTE_HISTORICAL_FORTNIGHT_TABLE[Shift],$B$17)</f>
        <v>0</v>
      </c>
      <c r="N38" t="str" cm="1">
        <f t="array" ref="N38">INDEX(MinuteWorkersFTE_HISTORICAL_FORTNIGHT_TABLE[Facility],ROW()-1)</f>
        <v>BD</v>
      </c>
      <c r="O38" t="str" cm="1">
        <f t="array" ref="O38">INDEX(MinuteWorkersFTE_HISTORICAL_FORTNIGHT_TABLE[Role],ROW()-1)</f>
        <v>ASSISTANT IN NURSING</v>
      </c>
      <c r="P38" t="str" cm="1">
        <f t="array" ref="P38">INDEX(MinuteWorkersFTE_HISTORICAL_FORTNIGHT_TABLE[Shift],ROW()-1)</f>
        <v>AM</v>
      </c>
      <c r="Q38" cm="1">
        <f t="array" ref="Q38">INDEX(MinuteWorkersFTE_HISTORICAL_FORTNIGHT_TABLE[DayOfWeek],ROW()-1)</f>
        <v>6</v>
      </c>
      <c r="R38" t="str" cm="1">
        <f t="array" ref="R38">INDEX(MinuteWorkersFTE_HISTORICAL_FORTNIGHT_TABLE[Week Day],ROW()-1)</f>
        <v>Saturday</v>
      </c>
      <c r="S38" cm="1">
        <f t="array" ref="S38">INDEX(MinuteWorkersFTE_HISTORICAL_FORTNIGHT_TABLE[FortnightWeek],ROW()-1)</f>
        <v>2</v>
      </c>
      <c r="T38" cm="1">
        <f t="array" ref="T38">INDEX(MinuteWorkersFTE_HISTORICAL_FORTNIGHT_TABLE[HistoricalRosterFTE],ROW()-1)</f>
        <v>13.75</v>
      </c>
      <c r="U38" cm="1">
        <f t="array" ref="U38">INDEX(MinuteWorkersFTE_HISTORICAL_FORTNIGHT_TABLE[RedistributedRosterFTE],ROW()-1)</f>
        <v>11.606994436060594</v>
      </c>
      <c r="V38" cm="1">
        <f t="array" ref="V38">INDEX(MinuteWorkersFTE_HISTORICAL_FORTNIGHT_TABLE[ExpectedRedistributionFactor],ROW()-1)</f>
        <v>0.84414504989531591</v>
      </c>
      <c r="W38" cm="1">
        <f t="array" ref="W38">INDEX(MinuteWorkersFTE_HISTORICAL_FORTNIGHT_TABLE[ProfileVarianceFTE],ROW()-1)</f>
        <v>0</v>
      </c>
      <c r="X38">
        <f t="shared" si="0"/>
        <v>0</v>
      </c>
      <c r="Y38" cm="1">
        <f t="array" ref="Y38">--(INDEX(MinuteWorkersFTE_HISTORICAL_FORTNIGHT_TABLE[HistoricalCoverageStatus],ROW()-1)="PASS")</f>
        <v>1</v>
      </c>
      <c r="Z38" cm="1">
        <f t="array" ref="Z38">--OR(INDEX(MinuteWorkersFTE_HISTORICAL_FORTNIGHT_TABLE[HistoricalCellStatus],ROW()-1)="OBSERVED",INDEX(MinuteWorkersFTE_HISTORICAL_FORTNIGHT_TABLE[HistoricalCellStatus],ROW()-1)="ZERO")</f>
        <v>1</v>
      </c>
      <c r="AA38" cm="1">
        <f t="array" ref="AA38">--OR(INDEX(MinuteWorkersFTE_HISTORICAL_FORTNIGHT_TABLE[ProfileAlignmentStatus],ROW()-1)="PASS",INDEX(MinuteWorkersFTE_HISTORICAL_FORTNIGHT_TABLE[ProfileAlignmentStatus],ROW()-1)="PASS ZERO")</f>
        <v>1</v>
      </c>
      <c r="AB38" cm="1">
        <f t="array" ref="AB38">--(INDEX(MinuteWorkersFTE_HISTORICAL_FORTNIGHT_TABLE[RedistributionMatchCount],ROW()-1)=1)</f>
        <v>1</v>
      </c>
      <c r="AC38">
        <v>1</v>
      </c>
    </row>
    <row r="39" spans="1:29" x14ac:dyDescent="0.25">
      <c r="A39" s="47" t="s">
        <v>922</v>
      </c>
      <c r="B39" t="str">
        <f>IF(ABS(_xlfn.MINIFS(MinuteWorkersFTE_HISTORICAL_FORTNIGHT_TABLE[ExpectedRedistributionFactor],MinuteWorkersFTE_HISTORICAL_FORTNIGHT_TABLE[Facility],$B$15,MinuteWorkersFTE_HISTORICAL_FORTNIGHT_TABLE[Role],$B$16,MinuteWorkersFTE_HISTORICAL_FORTNIGHT_TABLE[Shift],$B$17)-_xlfn.MAXIFS(MinuteWorkersFTE_HISTORICAL_FORTNIGHT_TABLE[ExpectedRedistributionFactor],MinuteWorkersFTE_HISTORICAL_FORTNIGHT_TABLE[Facility],$B$15,MinuteWorkersFTE_HISTORICAL_FORTNIGHT_TABLE[Role],$B$16,MinuteWorkersFTE_HISTORICAL_FORTNIGHT_TABLE[Shift],$B$17))&lt;=0.000001,"PASS","FAIL")</f>
        <v>PASS</v>
      </c>
      <c r="N39" t="str" cm="1">
        <f t="array" ref="N39">INDEX(MinuteWorkersFTE_HISTORICAL_FORTNIGHT_TABLE[Facility],ROW()-1)</f>
        <v>BD</v>
      </c>
      <c r="O39" t="str" cm="1">
        <f t="array" ref="O39">INDEX(MinuteWorkersFTE_HISTORICAL_FORTNIGHT_TABLE[Role],ROW()-1)</f>
        <v>ASSISTANT IN NURSING</v>
      </c>
      <c r="P39" t="str" cm="1">
        <f t="array" ref="P39">INDEX(MinuteWorkersFTE_HISTORICAL_FORTNIGHT_TABLE[Shift],ROW()-1)</f>
        <v>PM</v>
      </c>
      <c r="Q39" cm="1">
        <f t="array" ref="Q39">INDEX(MinuteWorkersFTE_HISTORICAL_FORTNIGHT_TABLE[DayOfWeek],ROW()-1)</f>
        <v>6</v>
      </c>
      <c r="R39" t="str" cm="1">
        <f t="array" ref="R39">INDEX(MinuteWorkersFTE_HISTORICAL_FORTNIGHT_TABLE[Week Day],ROW()-1)</f>
        <v>Saturday</v>
      </c>
      <c r="S39" cm="1">
        <f t="array" ref="S39">INDEX(MinuteWorkersFTE_HISTORICAL_FORTNIGHT_TABLE[FortnightWeek],ROW()-1)</f>
        <v>2</v>
      </c>
      <c r="T39" cm="1">
        <f t="array" ref="T39">INDEX(MinuteWorkersFTE_HISTORICAL_FORTNIGHT_TABLE[HistoricalRosterFTE],ROW()-1)</f>
        <v>13.684210526315789</v>
      </c>
      <c r="U39" cm="1">
        <f t="array" ref="U39">INDEX(MinuteWorkersFTE_HISTORICAL_FORTNIGHT_TABLE[RedistributedRosterFTE],ROW()-1)</f>
        <v>11.551458577514849</v>
      </c>
      <c r="V39" cm="1">
        <f t="array" ref="V39">INDEX(MinuteWorkersFTE_HISTORICAL_FORTNIGHT_TABLE[ExpectedRedistributionFactor],ROW()-1)</f>
        <v>0.84414504989531591</v>
      </c>
      <c r="W39" cm="1">
        <f t="array" ref="W39">INDEX(MinuteWorkersFTE_HISTORICAL_FORTNIGHT_TABLE[ProfileVarianceFTE],ROW()-1)</f>
        <v>0</v>
      </c>
      <c r="X39">
        <f t="shared" si="0"/>
        <v>0</v>
      </c>
      <c r="Y39" cm="1">
        <f t="array" ref="Y39">--(INDEX(MinuteWorkersFTE_HISTORICAL_FORTNIGHT_TABLE[HistoricalCoverageStatus],ROW()-1)="PASS")</f>
        <v>1</v>
      </c>
      <c r="Z39" cm="1">
        <f t="array" ref="Z39">--OR(INDEX(MinuteWorkersFTE_HISTORICAL_FORTNIGHT_TABLE[HistoricalCellStatus],ROW()-1)="OBSERVED",INDEX(MinuteWorkersFTE_HISTORICAL_FORTNIGHT_TABLE[HistoricalCellStatus],ROW()-1)="ZERO")</f>
        <v>1</v>
      </c>
      <c r="AA39" cm="1">
        <f t="array" ref="AA39">--OR(INDEX(MinuteWorkersFTE_HISTORICAL_FORTNIGHT_TABLE[ProfileAlignmentStatus],ROW()-1)="PASS",INDEX(MinuteWorkersFTE_HISTORICAL_FORTNIGHT_TABLE[ProfileAlignmentStatus],ROW()-1)="PASS ZERO")</f>
        <v>1</v>
      </c>
      <c r="AB39" cm="1">
        <f t="array" ref="AB39">--(INDEX(MinuteWorkersFTE_HISTORICAL_FORTNIGHT_TABLE[RedistributionMatchCount],ROW()-1)=1)</f>
        <v>1</v>
      </c>
      <c r="AC39">
        <v>1</v>
      </c>
    </row>
    <row r="40" spans="1:29" x14ac:dyDescent="0.25">
      <c r="A40" s="47" t="s">
        <v>923</v>
      </c>
      <c r="B40" s="48" t="str">
        <f>IF(SUMIFS(MinuteWorkersFTE_HISTORICAL_FORTNIGHT_TABLE[HistoricalRosterFTE],MinuteWorkersFTE_HISTORICAL_FORTNIGHT_TABLE[Facility],$B$15,MinuteWorkersFTE_HISTORICAL_FORTNIGHT_TABLE[Role],$B$16,MinuteWorkersFTE_HISTORICAL_FORTNIGHT_TABLE[Shift],$B$17,MinuteWorkersFTE_HISTORICAL_FORTNIGHT_TABLE[FortnightWeek],1)=0,"N/A",SUMIFS(MinuteWorkersFTE_HISTORICAL_FORTNIGHT_TABLE[RedistributedRosterFTE],MinuteWorkersFTE_HISTORICAL_FORTNIGHT_TABLE[Facility],$B$15,MinuteWorkersFTE_HISTORICAL_FORTNIGHT_TABLE[Role],$B$16,MinuteWorkersFTE_HISTORICAL_FORTNIGHT_TABLE[Shift],$B$17,MinuteWorkersFTE_HISTORICAL_FORTNIGHT_TABLE[FortnightWeek],1)/SUMIFS(MinuteWorkersFTE_HISTORICAL_FORTNIGHT_TABLE[HistoricalRosterFTE],MinuteWorkersFTE_HISTORICAL_FORTNIGHT_TABLE[Facility],$B$15,MinuteWorkersFTE_HISTORICAL_FORTNIGHT_TABLE[Role],$B$16,MinuteWorkersFTE_HISTORICAL_FORTNIGHT_TABLE[Shift],$B$17,MinuteWorkersFTE_HISTORICAL_FORTNIGHT_TABLE[FortnightWeek],1))</f>
        <v>N/A</v>
      </c>
      <c r="N40" t="str" cm="1">
        <f t="array" ref="N40">INDEX(MinuteWorkersFTE_HISTORICAL_FORTNIGHT_TABLE[Facility],ROW()-1)</f>
        <v>BD</v>
      </c>
      <c r="O40" t="str" cm="1">
        <f t="array" ref="O40">INDEX(MinuteWorkersFTE_HISTORICAL_FORTNIGHT_TABLE[Role],ROW()-1)</f>
        <v>ASSISTANT IN NURSING</v>
      </c>
      <c r="P40" t="str" cm="1">
        <f t="array" ref="P40">INDEX(MinuteWorkersFTE_HISTORICAL_FORTNIGHT_TABLE[Shift],ROW()-1)</f>
        <v>NS</v>
      </c>
      <c r="Q40" cm="1">
        <f t="array" ref="Q40">INDEX(MinuteWorkersFTE_HISTORICAL_FORTNIGHT_TABLE[DayOfWeek],ROW()-1)</f>
        <v>6</v>
      </c>
      <c r="R40" t="str" cm="1">
        <f t="array" ref="R40">INDEX(MinuteWorkersFTE_HISTORICAL_FORTNIGHT_TABLE[Week Day],ROW()-1)</f>
        <v>Saturday</v>
      </c>
      <c r="S40" cm="1">
        <f t="array" ref="S40">INDEX(MinuteWorkersFTE_HISTORICAL_FORTNIGHT_TABLE[FortnightWeek],ROW()-1)</f>
        <v>2</v>
      </c>
      <c r="T40" cm="1">
        <f t="array" ref="T40">INDEX(MinuteWorkersFTE_HISTORICAL_FORTNIGHT_TABLE[HistoricalRosterFTE],ROW()-1)</f>
        <v>5.2631578947368425</v>
      </c>
      <c r="U40" cm="1">
        <f t="array" ref="U40">INDEX(MinuteWorkersFTE_HISTORICAL_FORTNIGHT_TABLE[RedistributedRosterFTE],ROW()-1)</f>
        <v>4.4428686836595572</v>
      </c>
      <c r="V40" cm="1">
        <f t="array" ref="V40">INDEX(MinuteWorkersFTE_HISTORICAL_FORTNIGHT_TABLE[ExpectedRedistributionFactor],ROW()-1)</f>
        <v>0.84414504989531591</v>
      </c>
      <c r="W40" cm="1">
        <f t="array" ref="W40">INDEX(MinuteWorkersFTE_HISTORICAL_FORTNIGHT_TABLE[ProfileVarianceFTE],ROW()-1)</f>
        <v>-8.8817841970012523E-16</v>
      </c>
      <c r="X40">
        <f t="shared" si="0"/>
        <v>8.8817841970012523E-16</v>
      </c>
      <c r="Y40" cm="1">
        <f t="array" ref="Y40">--(INDEX(MinuteWorkersFTE_HISTORICAL_FORTNIGHT_TABLE[HistoricalCoverageStatus],ROW()-1)="PASS")</f>
        <v>1</v>
      </c>
      <c r="Z40" cm="1">
        <f t="array" ref="Z40">--OR(INDEX(MinuteWorkersFTE_HISTORICAL_FORTNIGHT_TABLE[HistoricalCellStatus],ROW()-1)="OBSERVED",INDEX(MinuteWorkersFTE_HISTORICAL_FORTNIGHT_TABLE[HistoricalCellStatus],ROW()-1)="ZERO")</f>
        <v>1</v>
      </c>
      <c r="AA40" cm="1">
        <f t="array" ref="AA40">--OR(INDEX(MinuteWorkersFTE_HISTORICAL_FORTNIGHT_TABLE[ProfileAlignmentStatus],ROW()-1)="PASS",INDEX(MinuteWorkersFTE_HISTORICAL_FORTNIGHT_TABLE[ProfileAlignmentStatus],ROW()-1)="PASS ZERO")</f>
        <v>1</v>
      </c>
      <c r="AB40" cm="1">
        <f t="array" ref="AB40">--(INDEX(MinuteWorkersFTE_HISTORICAL_FORTNIGHT_TABLE[RedistributionMatchCount],ROW()-1)=1)</f>
        <v>1</v>
      </c>
      <c r="AC40">
        <v>1</v>
      </c>
    </row>
    <row r="41" spans="1:29" x14ac:dyDescent="0.25">
      <c r="A41" s="47" t="s">
        <v>924</v>
      </c>
      <c r="B41" s="48" t="str">
        <f>IF(SUMIFS(MinuteWorkersFTE_HISTORICAL_FORTNIGHT_TABLE[HistoricalRosterFTE],MinuteWorkersFTE_HISTORICAL_FORTNIGHT_TABLE[Facility],$B$15,MinuteWorkersFTE_HISTORICAL_FORTNIGHT_TABLE[Role],$B$16,MinuteWorkersFTE_HISTORICAL_FORTNIGHT_TABLE[Shift],$B$17,MinuteWorkersFTE_HISTORICAL_FORTNIGHT_TABLE[FortnightWeek],2)=0,"N/A",SUMIFS(MinuteWorkersFTE_HISTORICAL_FORTNIGHT_TABLE[RedistributedRosterFTE],MinuteWorkersFTE_HISTORICAL_FORTNIGHT_TABLE[Facility],$B$15,MinuteWorkersFTE_HISTORICAL_FORTNIGHT_TABLE[Role],$B$16,MinuteWorkersFTE_HISTORICAL_FORTNIGHT_TABLE[Shift],$B$17,MinuteWorkersFTE_HISTORICAL_FORTNIGHT_TABLE[FortnightWeek],2)/SUMIFS(MinuteWorkersFTE_HISTORICAL_FORTNIGHT_TABLE[HistoricalRosterFTE],MinuteWorkersFTE_HISTORICAL_FORTNIGHT_TABLE[Facility],$B$15,MinuteWorkersFTE_HISTORICAL_FORTNIGHT_TABLE[Role],$B$16,MinuteWorkersFTE_HISTORICAL_FORTNIGHT_TABLE[Shift],$B$17,MinuteWorkersFTE_HISTORICAL_FORTNIGHT_TABLE[FortnightWeek],2))</f>
        <v>N/A</v>
      </c>
      <c r="N41" t="str" cm="1">
        <f t="array" ref="N41">INDEX(MinuteWorkersFTE_HISTORICAL_FORTNIGHT_TABLE[Facility],ROW()-1)</f>
        <v>BD</v>
      </c>
      <c r="O41" t="str" cm="1">
        <f t="array" ref="O41">INDEX(MinuteWorkersFTE_HISTORICAL_FORTNIGHT_TABLE[Role],ROW()-1)</f>
        <v>ASSISTANT IN NURSING</v>
      </c>
      <c r="P41" t="str" cm="1">
        <f t="array" ref="P41">INDEX(MinuteWorkersFTE_HISTORICAL_FORTNIGHT_TABLE[Shift],ROW()-1)</f>
        <v>AM</v>
      </c>
      <c r="Q41" cm="1">
        <f t="array" ref="Q41">INDEX(MinuteWorkersFTE_HISTORICAL_FORTNIGHT_TABLE[DayOfWeek],ROW()-1)</f>
        <v>7</v>
      </c>
      <c r="R41" t="str" cm="1">
        <f t="array" ref="R41">INDEX(MinuteWorkersFTE_HISTORICAL_FORTNIGHT_TABLE[Week Day],ROW()-1)</f>
        <v>Sunday</v>
      </c>
      <c r="S41" cm="1">
        <f t="array" ref="S41">INDEX(MinuteWorkersFTE_HISTORICAL_FORTNIGHT_TABLE[FortnightWeek],ROW()-1)</f>
        <v>2</v>
      </c>
      <c r="T41" cm="1">
        <f t="array" ref="T41">INDEX(MinuteWorkersFTE_HISTORICAL_FORTNIGHT_TABLE[HistoricalRosterFTE],ROW()-1)</f>
        <v>13.684210526315789</v>
      </c>
      <c r="U41" cm="1">
        <f t="array" ref="U41">INDEX(MinuteWorkersFTE_HISTORICAL_FORTNIGHT_TABLE[RedistributedRosterFTE],ROW()-1)</f>
        <v>11.551458577514849</v>
      </c>
      <c r="V41" cm="1">
        <f t="array" ref="V41">INDEX(MinuteWorkersFTE_HISTORICAL_FORTNIGHT_TABLE[ExpectedRedistributionFactor],ROW()-1)</f>
        <v>0.84414504989531591</v>
      </c>
      <c r="W41" cm="1">
        <f t="array" ref="W41">INDEX(MinuteWorkersFTE_HISTORICAL_FORTNIGHT_TABLE[ProfileVarianceFTE],ROW()-1)</f>
        <v>0</v>
      </c>
      <c r="X41">
        <f t="shared" si="0"/>
        <v>0</v>
      </c>
      <c r="Y41" cm="1">
        <f t="array" ref="Y41">--(INDEX(MinuteWorkersFTE_HISTORICAL_FORTNIGHT_TABLE[HistoricalCoverageStatus],ROW()-1)="PASS")</f>
        <v>1</v>
      </c>
      <c r="Z41" cm="1">
        <f t="array" ref="Z41">--OR(INDEX(MinuteWorkersFTE_HISTORICAL_FORTNIGHT_TABLE[HistoricalCellStatus],ROW()-1)="OBSERVED",INDEX(MinuteWorkersFTE_HISTORICAL_FORTNIGHT_TABLE[HistoricalCellStatus],ROW()-1)="ZERO")</f>
        <v>1</v>
      </c>
      <c r="AA41" cm="1">
        <f t="array" ref="AA41">--OR(INDEX(MinuteWorkersFTE_HISTORICAL_FORTNIGHT_TABLE[ProfileAlignmentStatus],ROW()-1)="PASS",INDEX(MinuteWorkersFTE_HISTORICAL_FORTNIGHT_TABLE[ProfileAlignmentStatus],ROW()-1)="PASS ZERO")</f>
        <v>1</v>
      </c>
      <c r="AB41" cm="1">
        <f t="array" ref="AB41">--(INDEX(MinuteWorkersFTE_HISTORICAL_FORTNIGHT_TABLE[RedistributionMatchCount],ROW()-1)=1)</f>
        <v>1</v>
      </c>
      <c r="AC41">
        <v>1</v>
      </c>
    </row>
    <row r="42" spans="1:29" x14ac:dyDescent="0.25">
      <c r="A42" s="47" t="s">
        <v>925</v>
      </c>
      <c r="B42" s="49">
        <f>MAX(_xlfn.MAXIFS(MinuteWorkersFTE_HISTORICAL_FORTNIGHT_TABLE[ProfileVarianceFTE],MinuteWorkersFTE_HISTORICAL_FORTNIGHT_TABLE[Facility],$B$15,MinuteWorkersFTE_HISTORICAL_FORTNIGHT_TABLE[Role],$B$16,MinuteWorkersFTE_HISTORICAL_FORTNIGHT_TABLE[Shift],$B$17),-_xlfn.MINIFS(MinuteWorkersFTE_HISTORICAL_FORTNIGHT_TABLE[ProfileVarianceFTE],MinuteWorkersFTE_HISTORICAL_FORTNIGHT_TABLE[Facility],$B$15,MinuteWorkersFTE_HISTORICAL_FORTNIGHT_TABLE[Role],$B$16,MinuteWorkersFTE_HISTORICAL_FORTNIGHT_TABLE[Shift],$B$17))</f>
        <v>0</v>
      </c>
      <c r="N42" t="str" cm="1">
        <f t="array" ref="N42">INDEX(MinuteWorkersFTE_HISTORICAL_FORTNIGHT_TABLE[Facility],ROW()-1)</f>
        <v>BD</v>
      </c>
      <c r="O42" t="str" cm="1">
        <f t="array" ref="O42">INDEX(MinuteWorkersFTE_HISTORICAL_FORTNIGHT_TABLE[Role],ROW()-1)</f>
        <v>ASSISTANT IN NURSING</v>
      </c>
      <c r="P42" t="str" cm="1">
        <f t="array" ref="P42">INDEX(MinuteWorkersFTE_HISTORICAL_FORTNIGHT_TABLE[Shift],ROW()-1)</f>
        <v>PM</v>
      </c>
      <c r="Q42" cm="1">
        <f t="array" ref="Q42">INDEX(MinuteWorkersFTE_HISTORICAL_FORTNIGHT_TABLE[DayOfWeek],ROW()-1)</f>
        <v>7</v>
      </c>
      <c r="R42" t="str" cm="1">
        <f t="array" ref="R42">INDEX(MinuteWorkersFTE_HISTORICAL_FORTNIGHT_TABLE[Week Day],ROW()-1)</f>
        <v>Sunday</v>
      </c>
      <c r="S42" cm="1">
        <f t="array" ref="S42">INDEX(MinuteWorkersFTE_HISTORICAL_FORTNIGHT_TABLE[FortnightWeek],ROW()-1)</f>
        <v>2</v>
      </c>
      <c r="T42" cm="1">
        <f t="array" ref="T42">INDEX(MinuteWorkersFTE_HISTORICAL_FORTNIGHT_TABLE[HistoricalRosterFTE],ROW()-1)</f>
        <v>13.684210526315789</v>
      </c>
      <c r="U42" cm="1">
        <f t="array" ref="U42">INDEX(MinuteWorkersFTE_HISTORICAL_FORTNIGHT_TABLE[RedistributedRosterFTE],ROW()-1)</f>
        <v>11.551458577514849</v>
      </c>
      <c r="V42" cm="1">
        <f t="array" ref="V42">INDEX(MinuteWorkersFTE_HISTORICAL_FORTNIGHT_TABLE[ExpectedRedistributionFactor],ROW()-1)</f>
        <v>0.84414504989531591</v>
      </c>
      <c r="W42" cm="1">
        <f t="array" ref="W42">INDEX(MinuteWorkersFTE_HISTORICAL_FORTNIGHT_TABLE[ProfileVarianceFTE],ROW()-1)</f>
        <v>0</v>
      </c>
      <c r="X42">
        <f t="shared" si="0"/>
        <v>0</v>
      </c>
      <c r="Y42" cm="1">
        <f t="array" ref="Y42">--(INDEX(MinuteWorkersFTE_HISTORICAL_FORTNIGHT_TABLE[HistoricalCoverageStatus],ROW()-1)="PASS")</f>
        <v>1</v>
      </c>
      <c r="Z42" cm="1">
        <f t="array" ref="Z42">--OR(INDEX(MinuteWorkersFTE_HISTORICAL_FORTNIGHT_TABLE[HistoricalCellStatus],ROW()-1)="OBSERVED",INDEX(MinuteWorkersFTE_HISTORICAL_FORTNIGHT_TABLE[HistoricalCellStatus],ROW()-1)="ZERO")</f>
        <v>1</v>
      </c>
      <c r="AA42" cm="1">
        <f t="array" ref="AA42">--OR(INDEX(MinuteWorkersFTE_HISTORICAL_FORTNIGHT_TABLE[ProfileAlignmentStatus],ROW()-1)="PASS",INDEX(MinuteWorkersFTE_HISTORICAL_FORTNIGHT_TABLE[ProfileAlignmentStatus],ROW()-1)="PASS ZERO")</f>
        <v>1</v>
      </c>
      <c r="AB42" cm="1">
        <f t="array" ref="AB42">--(INDEX(MinuteWorkersFTE_HISTORICAL_FORTNIGHT_TABLE[RedistributionMatchCount],ROW()-1)=1)</f>
        <v>1</v>
      </c>
      <c r="AC42">
        <v>1</v>
      </c>
    </row>
    <row r="43" spans="1:29" x14ac:dyDescent="0.25">
      <c r="A43" s="47" t="s">
        <v>926</v>
      </c>
      <c r="B43" s="47" t="str">
        <f>IF(AND(COUNTIFS(MinuteWorkersFTE_HISTORICAL_FORTNIGHT_TABLE[Facility],$B$15,MinuteWorkersFTE_HISTORICAL_FORTNIGHT_TABLE[Role],$B$16,MinuteWorkersFTE_HISTORICAL_FORTNIGHT_TABLE[Shift],$B$17,MinuteWorkersFTE_HISTORICAL_FORTNIGHT_TABLE[HistoricalCoverageStatus],"&lt;&gt;PASS")=0,COUNTIFS(MinuteWorkersFTE_HISTORICAL_FORTNIGHT_TABLE[Facility],$B$15,MinuteWorkersFTE_HISTORICAL_FORTNIGHT_TABLE[Role],$B$16,MinuteWorkersFTE_HISTORICAL_FORTNIGHT_TABLE[Shift],$B$17,MinuteWorkersFTE_HISTORICAL_FORTNIGHT_TABLE[ProfileAlignmentStatus],"&lt;&gt;PASS",MinuteWorkersFTE_HISTORICAL_FORTNIGHT_TABLE[ProfileAlignmentStatus],"&lt;&gt;PASS ZERO")=0,COUNTIFS(MinuteWorkersFTE_HISTORICAL_FORTNIGHT_TABLE[Facility],$B$15,MinuteWorkersFTE_HISTORICAL_FORTNIGHT_TABLE[Role],$B$16,MinuteWorkersFTE_HISTORICAL_FORTNIGHT_TABLE[Shift],$B$17,MinuteWorkersFTE_HISTORICAL_FORTNIGHT_TABLE[RedistributionMatchCount],"&lt;&gt;1")=0),"PASS","REVIEW")</f>
        <v>PASS</v>
      </c>
      <c r="N43" t="str" cm="1">
        <f t="array" ref="N43">INDEX(MinuteWorkersFTE_HISTORICAL_FORTNIGHT_TABLE[Facility],ROW()-1)</f>
        <v>BD</v>
      </c>
      <c r="O43" t="str" cm="1">
        <f t="array" ref="O43">INDEX(MinuteWorkersFTE_HISTORICAL_FORTNIGHT_TABLE[Role],ROW()-1)</f>
        <v>ASSISTANT IN NURSING</v>
      </c>
      <c r="P43" t="str" cm="1">
        <f t="array" ref="P43">INDEX(MinuteWorkersFTE_HISTORICAL_FORTNIGHT_TABLE[Shift],ROW()-1)</f>
        <v>NS</v>
      </c>
      <c r="Q43" cm="1">
        <f t="array" ref="Q43">INDEX(MinuteWorkersFTE_HISTORICAL_FORTNIGHT_TABLE[DayOfWeek],ROW()-1)</f>
        <v>7</v>
      </c>
      <c r="R43" t="str" cm="1">
        <f t="array" ref="R43">INDEX(MinuteWorkersFTE_HISTORICAL_FORTNIGHT_TABLE[Week Day],ROW()-1)</f>
        <v>Sunday</v>
      </c>
      <c r="S43" cm="1">
        <f t="array" ref="S43">INDEX(MinuteWorkersFTE_HISTORICAL_FORTNIGHT_TABLE[FortnightWeek],ROW()-1)</f>
        <v>2</v>
      </c>
      <c r="T43" cm="1">
        <f t="array" ref="T43">INDEX(MinuteWorkersFTE_HISTORICAL_FORTNIGHT_TABLE[HistoricalRosterFTE],ROW()-1)</f>
        <v>5.2631578947368425</v>
      </c>
      <c r="U43" cm="1">
        <f t="array" ref="U43">INDEX(MinuteWorkersFTE_HISTORICAL_FORTNIGHT_TABLE[RedistributedRosterFTE],ROW()-1)</f>
        <v>4.4428686836595572</v>
      </c>
      <c r="V43" cm="1">
        <f t="array" ref="V43">INDEX(MinuteWorkersFTE_HISTORICAL_FORTNIGHT_TABLE[ExpectedRedistributionFactor],ROW()-1)</f>
        <v>0.84414504989531591</v>
      </c>
      <c r="W43" cm="1">
        <f t="array" ref="W43">INDEX(MinuteWorkersFTE_HISTORICAL_FORTNIGHT_TABLE[ProfileVarianceFTE],ROW()-1)</f>
        <v>-8.8817841970012523E-16</v>
      </c>
      <c r="X43">
        <f t="shared" si="0"/>
        <v>8.8817841970012523E-16</v>
      </c>
      <c r="Y43" cm="1">
        <f t="array" ref="Y43">--(INDEX(MinuteWorkersFTE_HISTORICAL_FORTNIGHT_TABLE[HistoricalCoverageStatus],ROW()-1)="PASS")</f>
        <v>1</v>
      </c>
      <c r="Z43" cm="1">
        <f t="array" ref="Z43">--OR(INDEX(MinuteWorkersFTE_HISTORICAL_FORTNIGHT_TABLE[HistoricalCellStatus],ROW()-1)="OBSERVED",INDEX(MinuteWorkersFTE_HISTORICAL_FORTNIGHT_TABLE[HistoricalCellStatus],ROW()-1)="ZERO")</f>
        <v>1</v>
      </c>
      <c r="AA43" cm="1">
        <f t="array" ref="AA43">--OR(INDEX(MinuteWorkersFTE_HISTORICAL_FORTNIGHT_TABLE[ProfileAlignmentStatus],ROW()-1)="PASS",INDEX(MinuteWorkersFTE_HISTORICAL_FORTNIGHT_TABLE[ProfileAlignmentStatus],ROW()-1)="PASS ZERO")</f>
        <v>1</v>
      </c>
      <c r="AB43" cm="1">
        <f t="array" ref="AB43">--(INDEX(MinuteWorkersFTE_HISTORICAL_FORTNIGHT_TABLE[RedistributionMatchCount],ROW()-1)=1)</f>
        <v>1</v>
      </c>
      <c r="AC43">
        <v>1</v>
      </c>
    </row>
    <row r="44" spans="1:29" x14ac:dyDescent="0.25">
      <c r="N44" t="str" cm="1">
        <f t="array" ref="N44">INDEX(MinuteWorkersFTE_HISTORICAL_FORTNIGHT_TABLE[Facility],ROW()-1)</f>
        <v>BD</v>
      </c>
      <c r="O44" t="str" cm="1">
        <f t="array" ref="O44">INDEX(MinuteWorkersFTE_HISTORICAL_FORTNIGHT_TABLE[Role],ROW()-1)</f>
        <v>CARE SERVICES MANAGER</v>
      </c>
      <c r="P44" t="str" cm="1">
        <f t="array" ref="P44">INDEX(MinuteWorkersFTE_HISTORICAL_FORTNIGHT_TABLE[Shift],ROW()-1)</f>
        <v>AM</v>
      </c>
      <c r="Q44" cm="1">
        <f t="array" ref="Q44">INDEX(MinuteWorkersFTE_HISTORICAL_FORTNIGHT_TABLE[DayOfWeek],ROW()-1)</f>
        <v>1</v>
      </c>
      <c r="R44" t="str" cm="1">
        <f t="array" ref="R44">INDEX(MinuteWorkersFTE_HISTORICAL_FORTNIGHT_TABLE[Week Day],ROW()-1)</f>
        <v>Monday</v>
      </c>
      <c r="S44" cm="1">
        <f t="array" ref="S44">INDEX(MinuteWorkersFTE_HISTORICAL_FORTNIGHT_TABLE[FortnightWeek],ROW()-1)</f>
        <v>1</v>
      </c>
      <c r="T44" cm="1">
        <f t="array" ref="T44">INDEX(MinuteWorkersFTE_HISTORICAL_FORTNIGHT_TABLE[HistoricalRosterFTE],ROW()-1)</f>
        <v>1.118421052631579</v>
      </c>
      <c r="U44" cm="1">
        <f t="array" ref="U44">INDEX(MinuteWorkersFTE_HISTORICAL_FORTNIGHT_TABLE[RedistributedRosterFTE],ROW()-1)</f>
        <v>0.94410959527765603</v>
      </c>
      <c r="V44" cm="1">
        <f t="array" ref="V44">INDEX(MinuteWorkersFTE_HISTORICAL_FORTNIGHT_TABLE[ExpectedRedistributionFactor],ROW()-1)</f>
        <v>0.84414504989531591</v>
      </c>
      <c r="W44" cm="1">
        <f t="array" ref="W44">INDEX(MinuteWorkersFTE_HISTORICAL_FORTNIGHT_TABLE[ProfileVarianceFTE],ROW()-1)</f>
        <v>0</v>
      </c>
      <c r="X44">
        <f t="shared" si="0"/>
        <v>0</v>
      </c>
      <c r="Y44" cm="1">
        <f t="array" ref="Y44">--(INDEX(MinuteWorkersFTE_HISTORICAL_FORTNIGHT_TABLE[HistoricalCoverageStatus],ROW()-1)="PASS")</f>
        <v>1</v>
      </c>
      <c r="Z44" cm="1">
        <f t="array" ref="Z44">--OR(INDEX(MinuteWorkersFTE_HISTORICAL_FORTNIGHT_TABLE[HistoricalCellStatus],ROW()-1)="OBSERVED",INDEX(MinuteWorkersFTE_HISTORICAL_FORTNIGHT_TABLE[HistoricalCellStatus],ROW()-1)="ZERO")</f>
        <v>1</v>
      </c>
      <c r="AA44" cm="1">
        <f t="array" ref="AA44">--OR(INDEX(MinuteWorkersFTE_HISTORICAL_FORTNIGHT_TABLE[ProfileAlignmentStatus],ROW()-1)="PASS",INDEX(MinuteWorkersFTE_HISTORICAL_FORTNIGHT_TABLE[ProfileAlignmentStatus],ROW()-1)="PASS ZERO")</f>
        <v>1</v>
      </c>
      <c r="AB44" cm="1">
        <f t="array" ref="AB44">--(INDEX(MinuteWorkersFTE_HISTORICAL_FORTNIGHT_TABLE[RedistributionMatchCount],ROW()-1)=1)</f>
        <v>1</v>
      </c>
      <c r="AC44">
        <v>1</v>
      </c>
    </row>
    <row r="45" spans="1:29" x14ac:dyDescent="0.25">
      <c r="N45" t="str" cm="1">
        <f t="array" ref="N45">INDEX(MinuteWorkersFTE_HISTORICAL_FORTNIGHT_TABLE[Facility],ROW()-1)</f>
        <v>BD</v>
      </c>
      <c r="O45" t="str" cm="1">
        <f t="array" ref="O45">INDEX(MinuteWorkersFTE_HISTORICAL_FORTNIGHT_TABLE[Role],ROW()-1)</f>
        <v>CARE SERVICES MANAGER</v>
      </c>
      <c r="P45" t="str" cm="1">
        <f t="array" ref="P45">INDEX(MinuteWorkersFTE_HISTORICAL_FORTNIGHT_TABLE[Shift],ROW()-1)</f>
        <v>PM</v>
      </c>
      <c r="Q45" cm="1">
        <f t="array" ref="Q45">INDEX(MinuteWorkersFTE_HISTORICAL_FORTNIGHT_TABLE[DayOfWeek],ROW()-1)</f>
        <v>1</v>
      </c>
      <c r="R45" t="str" cm="1">
        <f t="array" ref="R45">INDEX(MinuteWorkersFTE_HISTORICAL_FORTNIGHT_TABLE[Week Day],ROW()-1)</f>
        <v>Monday</v>
      </c>
      <c r="S45" cm="1">
        <f t="array" ref="S45">INDEX(MinuteWorkersFTE_HISTORICAL_FORTNIGHT_TABLE[FortnightWeek],ROW()-1)</f>
        <v>1</v>
      </c>
      <c r="T45" cm="1">
        <f t="array" ref="T45">INDEX(MinuteWorkersFTE_HISTORICAL_FORTNIGHT_TABLE[HistoricalRosterFTE],ROW()-1)</f>
        <v>0</v>
      </c>
      <c r="U45" cm="1">
        <f t="array" ref="U45">INDEX(MinuteWorkersFTE_HISTORICAL_FORTNIGHT_TABLE[RedistributedRosterFTE],ROW()-1)</f>
        <v>0</v>
      </c>
      <c r="V45" cm="1">
        <f t="array" ref="V45">INDEX(MinuteWorkersFTE_HISTORICAL_FORTNIGHT_TABLE[ExpectedRedistributionFactor],ROW()-1)</f>
        <v>0.84414504989531591</v>
      </c>
      <c r="W45" cm="1">
        <f t="array" ref="W45">INDEX(MinuteWorkersFTE_HISTORICAL_FORTNIGHT_TABLE[ProfileVarianceFTE],ROW()-1)</f>
        <v>0</v>
      </c>
      <c r="X45">
        <f t="shared" si="0"/>
        <v>0</v>
      </c>
      <c r="Y45" cm="1">
        <f t="array" ref="Y45">--(INDEX(MinuteWorkersFTE_HISTORICAL_FORTNIGHT_TABLE[HistoricalCoverageStatus],ROW()-1)="PASS")</f>
        <v>1</v>
      </c>
      <c r="Z45" cm="1">
        <f t="array" ref="Z45">--OR(INDEX(MinuteWorkersFTE_HISTORICAL_FORTNIGHT_TABLE[HistoricalCellStatus],ROW()-1)="OBSERVED",INDEX(MinuteWorkersFTE_HISTORICAL_FORTNIGHT_TABLE[HistoricalCellStatus],ROW()-1)="ZERO")</f>
        <v>1</v>
      </c>
      <c r="AA45" cm="1">
        <f t="array" ref="AA45">--OR(INDEX(MinuteWorkersFTE_HISTORICAL_FORTNIGHT_TABLE[ProfileAlignmentStatus],ROW()-1)="PASS",INDEX(MinuteWorkersFTE_HISTORICAL_FORTNIGHT_TABLE[ProfileAlignmentStatus],ROW()-1)="PASS ZERO")</f>
        <v>1</v>
      </c>
      <c r="AB45" cm="1">
        <f t="array" ref="AB45">--(INDEX(MinuteWorkersFTE_HISTORICAL_FORTNIGHT_TABLE[RedistributionMatchCount],ROW()-1)=1)</f>
        <v>0</v>
      </c>
      <c r="AC45">
        <v>1</v>
      </c>
    </row>
    <row r="46" spans="1:29" x14ac:dyDescent="0.25">
      <c r="N46" t="str" cm="1">
        <f t="array" ref="N46">INDEX(MinuteWorkersFTE_HISTORICAL_FORTNIGHT_TABLE[Facility],ROW()-1)</f>
        <v>BD</v>
      </c>
      <c r="O46" t="str" cm="1">
        <f t="array" ref="O46">INDEX(MinuteWorkersFTE_HISTORICAL_FORTNIGHT_TABLE[Role],ROW()-1)</f>
        <v>CARE SERVICES MANAGER</v>
      </c>
      <c r="P46" t="str" cm="1">
        <f t="array" ref="P46">INDEX(MinuteWorkersFTE_HISTORICAL_FORTNIGHT_TABLE[Shift],ROW()-1)</f>
        <v>NS</v>
      </c>
      <c r="Q46" cm="1">
        <f t="array" ref="Q46">INDEX(MinuteWorkersFTE_HISTORICAL_FORTNIGHT_TABLE[DayOfWeek],ROW()-1)</f>
        <v>1</v>
      </c>
      <c r="R46" t="str" cm="1">
        <f t="array" ref="R46">INDEX(MinuteWorkersFTE_HISTORICAL_FORTNIGHT_TABLE[Week Day],ROW()-1)</f>
        <v>Monday</v>
      </c>
      <c r="S46" cm="1">
        <f t="array" ref="S46">INDEX(MinuteWorkersFTE_HISTORICAL_FORTNIGHT_TABLE[FortnightWeek],ROW()-1)</f>
        <v>1</v>
      </c>
      <c r="T46" cm="1">
        <f t="array" ref="T46">INDEX(MinuteWorkersFTE_HISTORICAL_FORTNIGHT_TABLE[HistoricalRosterFTE],ROW()-1)</f>
        <v>0</v>
      </c>
      <c r="U46" cm="1">
        <f t="array" ref="U46">INDEX(MinuteWorkersFTE_HISTORICAL_FORTNIGHT_TABLE[RedistributedRosterFTE],ROW()-1)</f>
        <v>0</v>
      </c>
      <c r="V46" cm="1">
        <f t="array" ref="V46">INDEX(MinuteWorkersFTE_HISTORICAL_FORTNIGHT_TABLE[ExpectedRedistributionFactor],ROW()-1)</f>
        <v>0.84414504989531591</v>
      </c>
      <c r="W46" cm="1">
        <f t="array" ref="W46">INDEX(MinuteWorkersFTE_HISTORICAL_FORTNIGHT_TABLE[ProfileVarianceFTE],ROW()-1)</f>
        <v>0</v>
      </c>
      <c r="X46">
        <f t="shared" si="0"/>
        <v>0</v>
      </c>
      <c r="Y46" cm="1">
        <f t="array" ref="Y46">--(INDEX(MinuteWorkersFTE_HISTORICAL_FORTNIGHT_TABLE[HistoricalCoverageStatus],ROW()-1)="PASS")</f>
        <v>1</v>
      </c>
      <c r="Z46" cm="1">
        <f t="array" ref="Z46">--OR(INDEX(MinuteWorkersFTE_HISTORICAL_FORTNIGHT_TABLE[HistoricalCellStatus],ROW()-1)="OBSERVED",INDEX(MinuteWorkersFTE_HISTORICAL_FORTNIGHT_TABLE[HistoricalCellStatus],ROW()-1)="ZERO")</f>
        <v>1</v>
      </c>
      <c r="AA46" cm="1">
        <f t="array" ref="AA46">--OR(INDEX(MinuteWorkersFTE_HISTORICAL_FORTNIGHT_TABLE[ProfileAlignmentStatus],ROW()-1)="PASS",INDEX(MinuteWorkersFTE_HISTORICAL_FORTNIGHT_TABLE[ProfileAlignmentStatus],ROW()-1)="PASS ZERO")</f>
        <v>1</v>
      </c>
      <c r="AB46" cm="1">
        <f t="array" ref="AB46">--(INDEX(MinuteWorkersFTE_HISTORICAL_FORTNIGHT_TABLE[RedistributionMatchCount],ROW()-1)=1)</f>
        <v>0</v>
      </c>
      <c r="AC46">
        <v>1</v>
      </c>
    </row>
    <row r="47" spans="1:29" x14ac:dyDescent="0.25">
      <c r="N47" t="str" cm="1">
        <f t="array" ref="N47">INDEX(MinuteWorkersFTE_HISTORICAL_FORTNIGHT_TABLE[Facility],ROW()-1)</f>
        <v>BD</v>
      </c>
      <c r="O47" t="str" cm="1">
        <f t="array" ref="O47">INDEX(MinuteWorkersFTE_HISTORICAL_FORTNIGHT_TABLE[Role],ROW()-1)</f>
        <v>CARE SERVICES MANAGER</v>
      </c>
      <c r="P47" t="str" cm="1">
        <f t="array" ref="P47">INDEX(MinuteWorkersFTE_HISTORICAL_FORTNIGHT_TABLE[Shift],ROW()-1)</f>
        <v>AM</v>
      </c>
      <c r="Q47" cm="1">
        <f t="array" ref="Q47">INDEX(MinuteWorkersFTE_HISTORICAL_FORTNIGHT_TABLE[DayOfWeek],ROW()-1)</f>
        <v>2</v>
      </c>
      <c r="R47" t="str" cm="1">
        <f t="array" ref="R47">INDEX(MinuteWorkersFTE_HISTORICAL_FORTNIGHT_TABLE[Week Day],ROW()-1)</f>
        <v>Tuesday</v>
      </c>
      <c r="S47" cm="1">
        <f t="array" ref="S47">INDEX(MinuteWorkersFTE_HISTORICAL_FORTNIGHT_TABLE[FortnightWeek],ROW()-1)</f>
        <v>1</v>
      </c>
      <c r="T47" cm="1">
        <f t="array" ref="T47">INDEX(MinuteWorkersFTE_HISTORICAL_FORTNIGHT_TABLE[HistoricalRosterFTE],ROW()-1)</f>
        <v>1.0526315789473684</v>
      </c>
      <c r="U47" cm="1">
        <f t="array" ref="U47">INDEX(MinuteWorkersFTE_HISTORICAL_FORTNIGHT_TABLE[RedistributedRosterFTE],ROW()-1)</f>
        <v>0.88857373673191153</v>
      </c>
      <c r="V47" cm="1">
        <f t="array" ref="V47">INDEX(MinuteWorkersFTE_HISTORICAL_FORTNIGHT_TABLE[ExpectedRedistributionFactor],ROW()-1)</f>
        <v>0.84414504989531591</v>
      </c>
      <c r="W47" cm="1">
        <f t="array" ref="W47">INDEX(MinuteWorkersFTE_HISTORICAL_FORTNIGHT_TABLE[ProfileVarianceFTE],ROW()-1)</f>
        <v>1.1102230246251565E-16</v>
      </c>
      <c r="X47">
        <f t="shared" si="0"/>
        <v>1.1102230246251565E-16</v>
      </c>
      <c r="Y47" cm="1">
        <f t="array" ref="Y47">--(INDEX(MinuteWorkersFTE_HISTORICAL_FORTNIGHT_TABLE[HistoricalCoverageStatus],ROW()-1)="PASS")</f>
        <v>1</v>
      </c>
      <c r="Z47" cm="1">
        <f t="array" ref="Z47">--OR(INDEX(MinuteWorkersFTE_HISTORICAL_FORTNIGHT_TABLE[HistoricalCellStatus],ROW()-1)="OBSERVED",INDEX(MinuteWorkersFTE_HISTORICAL_FORTNIGHT_TABLE[HistoricalCellStatus],ROW()-1)="ZERO")</f>
        <v>1</v>
      </c>
      <c r="AA47" cm="1">
        <f t="array" ref="AA47">--OR(INDEX(MinuteWorkersFTE_HISTORICAL_FORTNIGHT_TABLE[ProfileAlignmentStatus],ROW()-1)="PASS",INDEX(MinuteWorkersFTE_HISTORICAL_FORTNIGHT_TABLE[ProfileAlignmentStatus],ROW()-1)="PASS ZERO")</f>
        <v>1</v>
      </c>
      <c r="AB47" cm="1">
        <f t="array" ref="AB47">--(INDEX(MinuteWorkersFTE_HISTORICAL_FORTNIGHT_TABLE[RedistributionMatchCount],ROW()-1)=1)</f>
        <v>1</v>
      </c>
      <c r="AC47">
        <v>1</v>
      </c>
    </row>
    <row r="48" spans="1:29" x14ac:dyDescent="0.25">
      <c r="N48" t="str" cm="1">
        <f t="array" ref="N48">INDEX(MinuteWorkersFTE_HISTORICAL_FORTNIGHT_TABLE[Facility],ROW()-1)</f>
        <v>BD</v>
      </c>
      <c r="O48" t="str" cm="1">
        <f t="array" ref="O48">INDEX(MinuteWorkersFTE_HISTORICAL_FORTNIGHT_TABLE[Role],ROW()-1)</f>
        <v>CARE SERVICES MANAGER</v>
      </c>
      <c r="P48" t="str" cm="1">
        <f t="array" ref="P48">INDEX(MinuteWorkersFTE_HISTORICAL_FORTNIGHT_TABLE[Shift],ROW()-1)</f>
        <v>PM</v>
      </c>
      <c r="Q48" cm="1">
        <f t="array" ref="Q48">INDEX(MinuteWorkersFTE_HISTORICAL_FORTNIGHT_TABLE[DayOfWeek],ROW()-1)</f>
        <v>2</v>
      </c>
      <c r="R48" t="str" cm="1">
        <f t="array" ref="R48">INDEX(MinuteWorkersFTE_HISTORICAL_FORTNIGHT_TABLE[Week Day],ROW()-1)</f>
        <v>Tuesday</v>
      </c>
      <c r="S48" cm="1">
        <f t="array" ref="S48">INDEX(MinuteWorkersFTE_HISTORICAL_FORTNIGHT_TABLE[FortnightWeek],ROW()-1)</f>
        <v>1</v>
      </c>
      <c r="T48" cm="1">
        <f t="array" ref="T48">INDEX(MinuteWorkersFTE_HISTORICAL_FORTNIGHT_TABLE[HistoricalRosterFTE],ROW()-1)</f>
        <v>0</v>
      </c>
      <c r="U48" cm="1">
        <f t="array" ref="U48">INDEX(MinuteWorkersFTE_HISTORICAL_FORTNIGHT_TABLE[RedistributedRosterFTE],ROW()-1)</f>
        <v>0</v>
      </c>
      <c r="V48" cm="1">
        <f t="array" ref="V48">INDEX(MinuteWorkersFTE_HISTORICAL_FORTNIGHT_TABLE[ExpectedRedistributionFactor],ROW()-1)</f>
        <v>0.84414504989531591</v>
      </c>
      <c r="W48" cm="1">
        <f t="array" ref="W48">INDEX(MinuteWorkersFTE_HISTORICAL_FORTNIGHT_TABLE[ProfileVarianceFTE],ROW()-1)</f>
        <v>0</v>
      </c>
      <c r="X48">
        <f t="shared" si="0"/>
        <v>0</v>
      </c>
      <c r="Y48" cm="1">
        <f t="array" ref="Y48">--(INDEX(MinuteWorkersFTE_HISTORICAL_FORTNIGHT_TABLE[HistoricalCoverageStatus],ROW()-1)="PASS")</f>
        <v>1</v>
      </c>
      <c r="Z48" cm="1">
        <f t="array" ref="Z48">--OR(INDEX(MinuteWorkersFTE_HISTORICAL_FORTNIGHT_TABLE[HistoricalCellStatus],ROW()-1)="OBSERVED",INDEX(MinuteWorkersFTE_HISTORICAL_FORTNIGHT_TABLE[HistoricalCellStatus],ROW()-1)="ZERO")</f>
        <v>1</v>
      </c>
      <c r="AA48" cm="1">
        <f t="array" ref="AA48">--OR(INDEX(MinuteWorkersFTE_HISTORICAL_FORTNIGHT_TABLE[ProfileAlignmentStatus],ROW()-1)="PASS",INDEX(MinuteWorkersFTE_HISTORICAL_FORTNIGHT_TABLE[ProfileAlignmentStatus],ROW()-1)="PASS ZERO")</f>
        <v>1</v>
      </c>
      <c r="AB48" cm="1">
        <f t="array" ref="AB48">--(INDEX(MinuteWorkersFTE_HISTORICAL_FORTNIGHT_TABLE[RedistributionMatchCount],ROW()-1)=1)</f>
        <v>0</v>
      </c>
      <c r="AC48">
        <v>1</v>
      </c>
    </row>
    <row r="49" spans="14:29" x14ac:dyDescent="0.25">
      <c r="N49" t="str" cm="1">
        <f t="array" ref="N49">INDEX(MinuteWorkersFTE_HISTORICAL_FORTNIGHT_TABLE[Facility],ROW()-1)</f>
        <v>BD</v>
      </c>
      <c r="O49" t="str" cm="1">
        <f t="array" ref="O49">INDEX(MinuteWorkersFTE_HISTORICAL_FORTNIGHT_TABLE[Role],ROW()-1)</f>
        <v>CARE SERVICES MANAGER</v>
      </c>
      <c r="P49" t="str" cm="1">
        <f t="array" ref="P49">INDEX(MinuteWorkersFTE_HISTORICAL_FORTNIGHT_TABLE[Shift],ROW()-1)</f>
        <v>NS</v>
      </c>
      <c r="Q49" cm="1">
        <f t="array" ref="Q49">INDEX(MinuteWorkersFTE_HISTORICAL_FORTNIGHT_TABLE[DayOfWeek],ROW()-1)</f>
        <v>2</v>
      </c>
      <c r="R49" t="str" cm="1">
        <f t="array" ref="R49">INDEX(MinuteWorkersFTE_HISTORICAL_FORTNIGHT_TABLE[Week Day],ROW()-1)</f>
        <v>Tuesday</v>
      </c>
      <c r="S49" cm="1">
        <f t="array" ref="S49">INDEX(MinuteWorkersFTE_HISTORICAL_FORTNIGHT_TABLE[FortnightWeek],ROW()-1)</f>
        <v>1</v>
      </c>
      <c r="T49" cm="1">
        <f t="array" ref="T49">INDEX(MinuteWorkersFTE_HISTORICAL_FORTNIGHT_TABLE[HistoricalRosterFTE],ROW()-1)</f>
        <v>0</v>
      </c>
      <c r="U49" cm="1">
        <f t="array" ref="U49">INDEX(MinuteWorkersFTE_HISTORICAL_FORTNIGHT_TABLE[RedistributedRosterFTE],ROW()-1)</f>
        <v>0</v>
      </c>
      <c r="V49" cm="1">
        <f t="array" ref="V49">INDEX(MinuteWorkersFTE_HISTORICAL_FORTNIGHT_TABLE[ExpectedRedistributionFactor],ROW()-1)</f>
        <v>0.84414504989531591</v>
      </c>
      <c r="W49" cm="1">
        <f t="array" ref="W49">INDEX(MinuteWorkersFTE_HISTORICAL_FORTNIGHT_TABLE[ProfileVarianceFTE],ROW()-1)</f>
        <v>0</v>
      </c>
      <c r="X49">
        <f t="shared" si="0"/>
        <v>0</v>
      </c>
      <c r="Y49" cm="1">
        <f t="array" ref="Y49">--(INDEX(MinuteWorkersFTE_HISTORICAL_FORTNIGHT_TABLE[HistoricalCoverageStatus],ROW()-1)="PASS")</f>
        <v>1</v>
      </c>
      <c r="Z49" cm="1">
        <f t="array" ref="Z49">--OR(INDEX(MinuteWorkersFTE_HISTORICAL_FORTNIGHT_TABLE[HistoricalCellStatus],ROW()-1)="OBSERVED",INDEX(MinuteWorkersFTE_HISTORICAL_FORTNIGHT_TABLE[HistoricalCellStatus],ROW()-1)="ZERO")</f>
        <v>1</v>
      </c>
      <c r="AA49" cm="1">
        <f t="array" ref="AA49">--OR(INDEX(MinuteWorkersFTE_HISTORICAL_FORTNIGHT_TABLE[ProfileAlignmentStatus],ROW()-1)="PASS",INDEX(MinuteWorkersFTE_HISTORICAL_FORTNIGHT_TABLE[ProfileAlignmentStatus],ROW()-1)="PASS ZERO")</f>
        <v>1</v>
      </c>
      <c r="AB49" cm="1">
        <f t="array" ref="AB49">--(INDEX(MinuteWorkersFTE_HISTORICAL_FORTNIGHT_TABLE[RedistributionMatchCount],ROW()-1)=1)</f>
        <v>0</v>
      </c>
      <c r="AC49">
        <v>1</v>
      </c>
    </row>
    <row r="50" spans="14:29" x14ac:dyDescent="0.25">
      <c r="N50" t="str" cm="1">
        <f t="array" ref="N50">INDEX(MinuteWorkersFTE_HISTORICAL_FORTNIGHT_TABLE[Facility],ROW()-1)</f>
        <v>BD</v>
      </c>
      <c r="O50" t="str" cm="1">
        <f t="array" ref="O50">INDEX(MinuteWorkersFTE_HISTORICAL_FORTNIGHT_TABLE[Role],ROW()-1)</f>
        <v>CARE SERVICES MANAGER</v>
      </c>
      <c r="P50" t="str" cm="1">
        <f t="array" ref="P50">INDEX(MinuteWorkersFTE_HISTORICAL_FORTNIGHT_TABLE[Shift],ROW()-1)</f>
        <v>AM</v>
      </c>
      <c r="Q50" cm="1">
        <f t="array" ref="Q50">INDEX(MinuteWorkersFTE_HISTORICAL_FORTNIGHT_TABLE[DayOfWeek],ROW()-1)</f>
        <v>3</v>
      </c>
      <c r="R50" t="str" cm="1">
        <f t="array" ref="R50">INDEX(MinuteWorkersFTE_HISTORICAL_FORTNIGHT_TABLE[Week Day],ROW()-1)</f>
        <v>Wednesday</v>
      </c>
      <c r="S50" cm="1">
        <f t="array" ref="S50">INDEX(MinuteWorkersFTE_HISTORICAL_FORTNIGHT_TABLE[FortnightWeek],ROW()-1)</f>
        <v>1</v>
      </c>
      <c r="T50" cm="1">
        <f t="array" ref="T50">INDEX(MinuteWorkersFTE_HISTORICAL_FORTNIGHT_TABLE[HistoricalRosterFTE],ROW()-1)</f>
        <v>1.0526315789473684</v>
      </c>
      <c r="U50" cm="1">
        <f t="array" ref="U50">INDEX(MinuteWorkersFTE_HISTORICAL_FORTNIGHT_TABLE[RedistributedRosterFTE],ROW()-1)</f>
        <v>0.88857373673191153</v>
      </c>
      <c r="V50" cm="1">
        <f t="array" ref="V50">INDEX(MinuteWorkersFTE_HISTORICAL_FORTNIGHT_TABLE[ExpectedRedistributionFactor],ROW()-1)</f>
        <v>0.84414504989531591</v>
      </c>
      <c r="W50" cm="1">
        <f t="array" ref="W50">INDEX(MinuteWorkersFTE_HISTORICAL_FORTNIGHT_TABLE[ProfileVarianceFTE],ROW()-1)</f>
        <v>1.1102230246251565E-16</v>
      </c>
      <c r="X50">
        <f t="shared" si="0"/>
        <v>1.1102230246251565E-16</v>
      </c>
      <c r="Y50" cm="1">
        <f t="array" ref="Y50">--(INDEX(MinuteWorkersFTE_HISTORICAL_FORTNIGHT_TABLE[HistoricalCoverageStatus],ROW()-1)="PASS")</f>
        <v>1</v>
      </c>
      <c r="Z50" cm="1">
        <f t="array" ref="Z50">--OR(INDEX(MinuteWorkersFTE_HISTORICAL_FORTNIGHT_TABLE[HistoricalCellStatus],ROW()-1)="OBSERVED",INDEX(MinuteWorkersFTE_HISTORICAL_FORTNIGHT_TABLE[HistoricalCellStatus],ROW()-1)="ZERO")</f>
        <v>1</v>
      </c>
      <c r="AA50" cm="1">
        <f t="array" ref="AA50">--OR(INDEX(MinuteWorkersFTE_HISTORICAL_FORTNIGHT_TABLE[ProfileAlignmentStatus],ROW()-1)="PASS",INDEX(MinuteWorkersFTE_HISTORICAL_FORTNIGHT_TABLE[ProfileAlignmentStatus],ROW()-1)="PASS ZERO")</f>
        <v>1</v>
      </c>
      <c r="AB50" cm="1">
        <f t="array" ref="AB50">--(INDEX(MinuteWorkersFTE_HISTORICAL_FORTNIGHT_TABLE[RedistributionMatchCount],ROW()-1)=1)</f>
        <v>1</v>
      </c>
      <c r="AC50">
        <v>1</v>
      </c>
    </row>
    <row r="51" spans="14:29" x14ac:dyDescent="0.25">
      <c r="N51" t="str" cm="1">
        <f t="array" ref="N51">INDEX(MinuteWorkersFTE_HISTORICAL_FORTNIGHT_TABLE[Facility],ROW()-1)</f>
        <v>BD</v>
      </c>
      <c r="O51" t="str" cm="1">
        <f t="array" ref="O51">INDEX(MinuteWorkersFTE_HISTORICAL_FORTNIGHT_TABLE[Role],ROW()-1)</f>
        <v>CARE SERVICES MANAGER</v>
      </c>
      <c r="P51" t="str" cm="1">
        <f t="array" ref="P51">INDEX(MinuteWorkersFTE_HISTORICAL_FORTNIGHT_TABLE[Shift],ROW()-1)</f>
        <v>PM</v>
      </c>
      <c r="Q51" cm="1">
        <f t="array" ref="Q51">INDEX(MinuteWorkersFTE_HISTORICAL_FORTNIGHT_TABLE[DayOfWeek],ROW()-1)</f>
        <v>3</v>
      </c>
      <c r="R51" t="str" cm="1">
        <f t="array" ref="R51">INDEX(MinuteWorkersFTE_HISTORICAL_FORTNIGHT_TABLE[Week Day],ROW()-1)</f>
        <v>Wednesday</v>
      </c>
      <c r="S51" cm="1">
        <f t="array" ref="S51">INDEX(MinuteWorkersFTE_HISTORICAL_FORTNIGHT_TABLE[FortnightWeek],ROW()-1)</f>
        <v>1</v>
      </c>
      <c r="T51" cm="1">
        <f t="array" ref="T51">INDEX(MinuteWorkersFTE_HISTORICAL_FORTNIGHT_TABLE[HistoricalRosterFTE],ROW()-1)</f>
        <v>0</v>
      </c>
      <c r="U51" cm="1">
        <f t="array" ref="U51">INDEX(MinuteWorkersFTE_HISTORICAL_FORTNIGHT_TABLE[RedistributedRosterFTE],ROW()-1)</f>
        <v>0</v>
      </c>
      <c r="V51" cm="1">
        <f t="array" ref="V51">INDEX(MinuteWorkersFTE_HISTORICAL_FORTNIGHT_TABLE[ExpectedRedistributionFactor],ROW()-1)</f>
        <v>0.84414504989531591</v>
      </c>
      <c r="W51" cm="1">
        <f t="array" ref="W51">INDEX(MinuteWorkersFTE_HISTORICAL_FORTNIGHT_TABLE[ProfileVarianceFTE],ROW()-1)</f>
        <v>0</v>
      </c>
      <c r="X51">
        <f t="shared" si="0"/>
        <v>0</v>
      </c>
      <c r="Y51" cm="1">
        <f t="array" ref="Y51">--(INDEX(MinuteWorkersFTE_HISTORICAL_FORTNIGHT_TABLE[HistoricalCoverageStatus],ROW()-1)="PASS")</f>
        <v>1</v>
      </c>
      <c r="Z51" cm="1">
        <f t="array" ref="Z51">--OR(INDEX(MinuteWorkersFTE_HISTORICAL_FORTNIGHT_TABLE[HistoricalCellStatus],ROW()-1)="OBSERVED",INDEX(MinuteWorkersFTE_HISTORICAL_FORTNIGHT_TABLE[HistoricalCellStatus],ROW()-1)="ZERO")</f>
        <v>1</v>
      </c>
      <c r="AA51" cm="1">
        <f t="array" ref="AA51">--OR(INDEX(MinuteWorkersFTE_HISTORICAL_FORTNIGHT_TABLE[ProfileAlignmentStatus],ROW()-1)="PASS",INDEX(MinuteWorkersFTE_HISTORICAL_FORTNIGHT_TABLE[ProfileAlignmentStatus],ROW()-1)="PASS ZERO")</f>
        <v>1</v>
      </c>
      <c r="AB51" cm="1">
        <f t="array" ref="AB51">--(INDEX(MinuteWorkersFTE_HISTORICAL_FORTNIGHT_TABLE[RedistributionMatchCount],ROW()-1)=1)</f>
        <v>0</v>
      </c>
      <c r="AC51">
        <v>1</v>
      </c>
    </row>
    <row r="52" spans="14:29" x14ac:dyDescent="0.25">
      <c r="N52" t="str" cm="1">
        <f t="array" ref="N52">INDEX(MinuteWorkersFTE_HISTORICAL_FORTNIGHT_TABLE[Facility],ROW()-1)</f>
        <v>BD</v>
      </c>
      <c r="O52" t="str" cm="1">
        <f t="array" ref="O52">INDEX(MinuteWorkersFTE_HISTORICAL_FORTNIGHT_TABLE[Role],ROW()-1)</f>
        <v>CARE SERVICES MANAGER</v>
      </c>
      <c r="P52" t="str" cm="1">
        <f t="array" ref="P52">INDEX(MinuteWorkersFTE_HISTORICAL_FORTNIGHT_TABLE[Shift],ROW()-1)</f>
        <v>NS</v>
      </c>
      <c r="Q52" cm="1">
        <f t="array" ref="Q52">INDEX(MinuteWorkersFTE_HISTORICAL_FORTNIGHT_TABLE[DayOfWeek],ROW()-1)</f>
        <v>3</v>
      </c>
      <c r="R52" t="str" cm="1">
        <f t="array" ref="R52">INDEX(MinuteWorkersFTE_HISTORICAL_FORTNIGHT_TABLE[Week Day],ROW()-1)</f>
        <v>Wednesday</v>
      </c>
      <c r="S52" cm="1">
        <f t="array" ref="S52">INDEX(MinuteWorkersFTE_HISTORICAL_FORTNIGHT_TABLE[FortnightWeek],ROW()-1)</f>
        <v>1</v>
      </c>
      <c r="T52" cm="1">
        <f t="array" ref="T52">INDEX(MinuteWorkersFTE_HISTORICAL_FORTNIGHT_TABLE[HistoricalRosterFTE],ROW()-1)</f>
        <v>0</v>
      </c>
      <c r="U52" cm="1">
        <f t="array" ref="U52">INDEX(MinuteWorkersFTE_HISTORICAL_FORTNIGHT_TABLE[RedistributedRosterFTE],ROW()-1)</f>
        <v>0</v>
      </c>
      <c r="V52" cm="1">
        <f t="array" ref="V52">INDEX(MinuteWorkersFTE_HISTORICAL_FORTNIGHT_TABLE[ExpectedRedistributionFactor],ROW()-1)</f>
        <v>0.84414504989531591</v>
      </c>
      <c r="W52" cm="1">
        <f t="array" ref="W52">INDEX(MinuteWorkersFTE_HISTORICAL_FORTNIGHT_TABLE[ProfileVarianceFTE],ROW()-1)</f>
        <v>0</v>
      </c>
      <c r="X52">
        <f t="shared" si="0"/>
        <v>0</v>
      </c>
      <c r="Y52" cm="1">
        <f t="array" ref="Y52">--(INDEX(MinuteWorkersFTE_HISTORICAL_FORTNIGHT_TABLE[HistoricalCoverageStatus],ROW()-1)="PASS")</f>
        <v>1</v>
      </c>
      <c r="Z52" cm="1">
        <f t="array" ref="Z52">--OR(INDEX(MinuteWorkersFTE_HISTORICAL_FORTNIGHT_TABLE[HistoricalCellStatus],ROW()-1)="OBSERVED",INDEX(MinuteWorkersFTE_HISTORICAL_FORTNIGHT_TABLE[HistoricalCellStatus],ROW()-1)="ZERO")</f>
        <v>1</v>
      </c>
      <c r="AA52" cm="1">
        <f t="array" ref="AA52">--OR(INDEX(MinuteWorkersFTE_HISTORICAL_FORTNIGHT_TABLE[ProfileAlignmentStatus],ROW()-1)="PASS",INDEX(MinuteWorkersFTE_HISTORICAL_FORTNIGHT_TABLE[ProfileAlignmentStatus],ROW()-1)="PASS ZERO")</f>
        <v>1</v>
      </c>
      <c r="AB52" cm="1">
        <f t="array" ref="AB52">--(INDEX(MinuteWorkersFTE_HISTORICAL_FORTNIGHT_TABLE[RedistributionMatchCount],ROW()-1)=1)</f>
        <v>0</v>
      </c>
      <c r="AC52">
        <v>1</v>
      </c>
    </row>
    <row r="53" spans="14:29" x14ac:dyDescent="0.25">
      <c r="N53" t="str" cm="1">
        <f t="array" ref="N53">INDEX(MinuteWorkersFTE_HISTORICAL_FORTNIGHT_TABLE[Facility],ROW()-1)</f>
        <v>BD</v>
      </c>
      <c r="O53" t="str" cm="1">
        <f t="array" ref="O53">INDEX(MinuteWorkersFTE_HISTORICAL_FORTNIGHT_TABLE[Role],ROW()-1)</f>
        <v>CARE SERVICES MANAGER</v>
      </c>
      <c r="P53" t="str" cm="1">
        <f t="array" ref="P53">INDEX(MinuteWorkersFTE_HISTORICAL_FORTNIGHT_TABLE[Shift],ROW()-1)</f>
        <v>AM</v>
      </c>
      <c r="Q53" cm="1">
        <f t="array" ref="Q53">INDEX(MinuteWorkersFTE_HISTORICAL_FORTNIGHT_TABLE[DayOfWeek],ROW()-1)</f>
        <v>4</v>
      </c>
      <c r="R53" t="str" cm="1">
        <f t="array" ref="R53">INDEX(MinuteWorkersFTE_HISTORICAL_FORTNIGHT_TABLE[Week Day],ROW()-1)</f>
        <v>Thursday</v>
      </c>
      <c r="S53" cm="1">
        <f t="array" ref="S53">INDEX(MinuteWorkersFTE_HISTORICAL_FORTNIGHT_TABLE[FortnightWeek],ROW()-1)</f>
        <v>1</v>
      </c>
      <c r="T53" cm="1">
        <f t="array" ref="T53">INDEX(MinuteWorkersFTE_HISTORICAL_FORTNIGHT_TABLE[HistoricalRosterFTE],ROW()-1)</f>
        <v>1.0526315789473684</v>
      </c>
      <c r="U53" cm="1">
        <f t="array" ref="U53">INDEX(MinuteWorkersFTE_HISTORICAL_FORTNIGHT_TABLE[RedistributedRosterFTE],ROW()-1)</f>
        <v>0.88857373673191153</v>
      </c>
      <c r="V53" cm="1">
        <f t="array" ref="V53">INDEX(MinuteWorkersFTE_HISTORICAL_FORTNIGHT_TABLE[ExpectedRedistributionFactor],ROW()-1)</f>
        <v>0.84414504989531591</v>
      </c>
      <c r="W53" cm="1">
        <f t="array" ref="W53">INDEX(MinuteWorkersFTE_HISTORICAL_FORTNIGHT_TABLE[ProfileVarianceFTE],ROW()-1)</f>
        <v>1.1102230246251565E-16</v>
      </c>
      <c r="X53">
        <f t="shared" si="0"/>
        <v>1.1102230246251565E-16</v>
      </c>
      <c r="Y53" cm="1">
        <f t="array" ref="Y53">--(INDEX(MinuteWorkersFTE_HISTORICAL_FORTNIGHT_TABLE[HistoricalCoverageStatus],ROW()-1)="PASS")</f>
        <v>1</v>
      </c>
      <c r="Z53" cm="1">
        <f t="array" ref="Z53">--OR(INDEX(MinuteWorkersFTE_HISTORICAL_FORTNIGHT_TABLE[HistoricalCellStatus],ROW()-1)="OBSERVED",INDEX(MinuteWorkersFTE_HISTORICAL_FORTNIGHT_TABLE[HistoricalCellStatus],ROW()-1)="ZERO")</f>
        <v>1</v>
      </c>
      <c r="AA53" cm="1">
        <f t="array" ref="AA53">--OR(INDEX(MinuteWorkersFTE_HISTORICAL_FORTNIGHT_TABLE[ProfileAlignmentStatus],ROW()-1)="PASS",INDEX(MinuteWorkersFTE_HISTORICAL_FORTNIGHT_TABLE[ProfileAlignmentStatus],ROW()-1)="PASS ZERO")</f>
        <v>1</v>
      </c>
      <c r="AB53" cm="1">
        <f t="array" ref="AB53">--(INDEX(MinuteWorkersFTE_HISTORICAL_FORTNIGHT_TABLE[RedistributionMatchCount],ROW()-1)=1)</f>
        <v>1</v>
      </c>
      <c r="AC53">
        <v>1</v>
      </c>
    </row>
    <row r="54" spans="14:29" x14ac:dyDescent="0.25">
      <c r="N54" t="str" cm="1">
        <f t="array" ref="N54">INDEX(MinuteWorkersFTE_HISTORICAL_FORTNIGHT_TABLE[Facility],ROW()-1)</f>
        <v>BD</v>
      </c>
      <c r="O54" t="str" cm="1">
        <f t="array" ref="O54">INDEX(MinuteWorkersFTE_HISTORICAL_FORTNIGHT_TABLE[Role],ROW()-1)</f>
        <v>CARE SERVICES MANAGER</v>
      </c>
      <c r="P54" t="str" cm="1">
        <f t="array" ref="P54">INDEX(MinuteWorkersFTE_HISTORICAL_FORTNIGHT_TABLE[Shift],ROW()-1)</f>
        <v>PM</v>
      </c>
      <c r="Q54" cm="1">
        <f t="array" ref="Q54">INDEX(MinuteWorkersFTE_HISTORICAL_FORTNIGHT_TABLE[DayOfWeek],ROW()-1)</f>
        <v>4</v>
      </c>
      <c r="R54" t="str" cm="1">
        <f t="array" ref="R54">INDEX(MinuteWorkersFTE_HISTORICAL_FORTNIGHT_TABLE[Week Day],ROW()-1)</f>
        <v>Thursday</v>
      </c>
      <c r="S54" cm="1">
        <f t="array" ref="S54">INDEX(MinuteWorkersFTE_HISTORICAL_FORTNIGHT_TABLE[FortnightWeek],ROW()-1)</f>
        <v>1</v>
      </c>
      <c r="T54" cm="1">
        <f t="array" ref="T54">INDEX(MinuteWorkersFTE_HISTORICAL_FORTNIGHT_TABLE[HistoricalRosterFTE],ROW()-1)</f>
        <v>0</v>
      </c>
      <c r="U54" cm="1">
        <f t="array" ref="U54">INDEX(MinuteWorkersFTE_HISTORICAL_FORTNIGHT_TABLE[RedistributedRosterFTE],ROW()-1)</f>
        <v>0</v>
      </c>
      <c r="V54" cm="1">
        <f t="array" ref="V54">INDEX(MinuteWorkersFTE_HISTORICAL_FORTNIGHT_TABLE[ExpectedRedistributionFactor],ROW()-1)</f>
        <v>0.84414504989531591</v>
      </c>
      <c r="W54" cm="1">
        <f t="array" ref="W54">INDEX(MinuteWorkersFTE_HISTORICAL_FORTNIGHT_TABLE[ProfileVarianceFTE],ROW()-1)</f>
        <v>0</v>
      </c>
      <c r="X54">
        <f t="shared" si="0"/>
        <v>0</v>
      </c>
      <c r="Y54" cm="1">
        <f t="array" ref="Y54">--(INDEX(MinuteWorkersFTE_HISTORICAL_FORTNIGHT_TABLE[HistoricalCoverageStatus],ROW()-1)="PASS")</f>
        <v>1</v>
      </c>
      <c r="Z54" cm="1">
        <f t="array" ref="Z54">--OR(INDEX(MinuteWorkersFTE_HISTORICAL_FORTNIGHT_TABLE[HistoricalCellStatus],ROW()-1)="OBSERVED",INDEX(MinuteWorkersFTE_HISTORICAL_FORTNIGHT_TABLE[HistoricalCellStatus],ROW()-1)="ZERO")</f>
        <v>1</v>
      </c>
      <c r="AA54" cm="1">
        <f t="array" ref="AA54">--OR(INDEX(MinuteWorkersFTE_HISTORICAL_FORTNIGHT_TABLE[ProfileAlignmentStatus],ROW()-1)="PASS",INDEX(MinuteWorkersFTE_HISTORICAL_FORTNIGHT_TABLE[ProfileAlignmentStatus],ROW()-1)="PASS ZERO")</f>
        <v>1</v>
      </c>
      <c r="AB54" cm="1">
        <f t="array" ref="AB54">--(INDEX(MinuteWorkersFTE_HISTORICAL_FORTNIGHT_TABLE[RedistributionMatchCount],ROW()-1)=1)</f>
        <v>0</v>
      </c>
      <c r="AC54">
        <v>1</v>
      </c>
    </row>
    <row r="55" spans="14:29" x14ac:dyDescent="0.25">
      <c r="N55" t="str" cm="1">
        <f t="array" ref="N55">INDEX(MinuteWorkersFTE_HISTORICAL_FORTNIGHT_TABLE[Facility],ROW()-1)</f>
        <v>BD</v>
      </c>
      <c r="O55" t="str" cm="1">
        <f t="array" ref="O55">INDEX(MinuteWorkersFTE_HISTORICAL_FORTNIGHT_TABLE[Role],ROW()-1)</f>
        <v>CARE SERVICES MANAGER</v>
      </c>
      <c r="P55" t="str" cm="1">
        <f t="array" ref="P55">INDEX(MinuteWorkersFTE_HISTORICAL_FORTNIGHT_TABLE[Shift],ROW()-1)</f>
        <v>NS</v>
      </c>
      <c r="Q55" cm="1">
        <f t="array" ref="Q55">INDEX(MinuteWorkersFTE_HISTORICAL_FORTNIGHT_TABLE[DayOfWeek],ROW()-1)</f>
        <v>4</v>
      </c>
      <c r="R55" t="str" cm="1">
        <f t="array" ref="R55">INDEX(MinuteWorkersFTE_HISTORICAL_FORTNIGHT_TABLE[Week Day],ROW()-1)</f>
        <v>Thursday</v>
      </c>
      <c r="S55" cm="1">
        <f t="array" ref="S55">INDEX(MinuteWorkersFTE_HISTORICAL_FORTNIGHT_TABLE[FortnightWeek],ROW()-1)</f>
        <v>1</v>
      </c>
      <c r="T55" cm="1">
        <f t="array" ref="T55">INDEX(MinuteWorkersFTE_HISTORICAL_FORTNIGHT_TABLE[HistoricalRosterFTE],ROW()-1)</f>
        <v>0</v>
      </c>
      <c r="U55" cm="1">
        <f t="array" ref="U55">INDEX(MinuteWorkersFTE_HISTORICAL_FORTNIGHT_TABLE[RedistributedRosterFTE],ROW()-1)</f>
        <v>0</v>
      </c>
      <c r="V55" cm="1">
        <f t="array" ref="V55">INDEX(MinuteWorkersFTE_HISTORICAL_FORTNIGHT_TABLE[ExpectedRedistributionFactor],ROW()-1)</f>
        <v>0.84414504989531591</v>
      </c>
      <c r="W55" cm="1">
        <f t="array" ref="W55">INDEX(MinuteWorkersFTE_HISTORICAL_FORTNIGHT_TABLE[ProfileVarianceFTE],ROW()-1)</f>
        <v>0</v>
      </c>
      <c r="X55">
        <f t="shared" si="0"/>
        <v>0</v>
      </c>
      <c r="Y55" cm="1">
        <f t="array" ref="Y55">--(INDEX(MinuteWorkersFTE_HISTORICAL_FORTNIGHT_TABLE[HistoricalCoverageStatus],ROW()-1)="PASS")</f>
        <v>1</v>
      </c>
      <c r="Z55" cm="1">
        <f t="array" ref="Z55">--OR(INDEX(MinuteWorkersFTE_HISTORICAL_FORTNIGHT_TABLE[HistoricalCellStatus],ROW()-1)="OBSERVED",INDEX(MinuteWorkersFTE_HISTORICAL_FORTNIGHT_TABLE[HistoricalCellStatus],ROW()-1)="ZERO")</f>
        <v>1</v>
      </c>
      <c r="AA55" cm="1">
        <f t="array" ref="AA55">--OR(INDEX(MinuteWorkersFTE_HISTORICAL_FORTNIGHT_TABLE[ProfileAlignmentStatus],ROW()-1)="PASS",INDEX(MinuteWorkersFTE_HISTORICAL_FORTNIGHT_TABLE[ProfileAlignmentStatus],ROW()-1)="PASS ZERO")</f>
        <v>1</v>
      </c>
      <c r="AB55" cm="1">
        <f t="array" ref="AB55">--(INDEX(MinuteWorkersFTE_HISTORICAL_FORTNIGHT_TABLE[RedistributionMatchCount],ROW()-1)=1)</f>
        <v>0</v>
      </c>
      <c r="AC55">
        <v>1</v>
      </c>
    </row>
    <row r="56" spans="14:29" x14ac:dyDescent="0.25">
      <c r="N56" t="str" cm="1">
        <f t="array" ref="N56">INDEX(MinuteWorkersFTE_HISTORICAL_FORTNIGHT_TABLE[Facility],ROW()-1)</f>
        <v>BD</v>
      </c>
      <c r="O56" t="str" cm="1">
        <f t="array" ref="O56">INDEX(MinuteWorkersFTE_HISTORICAL_FORTNIGHT_TABLE[Role],ROW()-1)</f>
        <v>CARE SERVICES MANAGER</v>
      </c>
      <c r="P56" t="str" cm="1">
        <f t="array" ref="P56">INDEX(MinuteWorkersFTE_HISTORICAL_FORTNIGHT_TABLE[Shift],ROW()-1)</f>
        <v>AM</v>
      </c>
      <c r="Q56" cm="1">
        <f t="array" ref="Q56">INDEX(MinuteWorkersFTE_HISTORICAL_FORTNIGHT_TABLE[DayOfWeek],ROW()-1)</f>
        <v>5</v>
      </c>
      <c r="R56" t="str" cm="1">
        <f t="array" ref="R56">INDEX(MinuteWorkersFTE_HISTORICAL_FORTNIGHT_TABLE[Week Day],ROW()-1)</f>
        <v>Friday</v>
      </c>
      <c r="S56" cm="1">
        <f t="array" ref="S56">INDEX(MinuteWorkersFTE_HISTORICAL_FORTNIGHT_TABLE[FortnightWeek],ROW()-1)</f>
        <v>1</v>
      </c>
      <c r="T56" cm="1">
        <f t="array" ref="T56">INDEX(MinuteWorkersFTE_HISTORICAL_FORTNIGHT_TABLE[HistoricalRosterFTE],ROW()-1)</f>
        <v>1.0526315789473684</v>
      </c>
      <c r="U56" cm="1">
        <f t="array" ref="U56">INDEX(MinuteWorkersFTE_HISTORICAL_FORTNIGHT_TABLE[RedistributedRosterFTE],ROW()-1)</f>
        <v>0.88857373673191153</v>
      </c>
      <c r="V56" cm="1">
        <f t="array" ref="V56">INDEX(MinuteWorkersFTE_HISTORICAL_FORTNIGHT_TABLE[ExpectedRedistributionFactor],ROW()-1)</f>
        <v>0.84414504989531591</v>
      </c>
      <c r="W56" cm="1">
        <f t="array" ref="W56">INDEX(MinuteWorkersFTE_HISTORICAL_FORTNIGHT_TABLE[ProfileVarianceFTE],ROW()-1)</f>
        <v>1.1102230246251565E-16</v>
      </c>
      <c r="X56">
        <f t="shared" si="0"/>
        <v>1.1102230246251565E-16</v>
      </c>
      <c r="Y56" cm="1">
        <f t="array" ref="Y56">--(INDEX(MinuteWorkersFTE_HISTORICAL_FORTNIGHT_TABLE[HistoricalCoverageStatus],ROW()-1)="PASS")</f>
        <v>1</v>
      </c>
      <c r="Z56" cm="1">
        <f t="array" ref="Z56">--OR(INDEX(MinuteWorkersFTE_HISTORICAL_FORTNIGHT_TABLE[HistoricalCellStatus],ROW()-1)="OBSERVED",INDEX(MinuteWorkersFTE_HISTORICAL_FORTNIGHT_TABLE[HistoricalCellStatus],ROW()-1)="ZERO")</f>
        <v>1</v>
      </c>
      <c r="AA56" cm="1">
        <f t="array" ref="AA56">--OR(INDEX(MinuteWorkersFTE_HISTORICAL_FORTNIGHT_TABLE[ProfileAlignmentStatus],ROW()-1)="PASS",INDEX(MinuteWorkersFTE_HISTORICAL_FORTNIGHT_TABLE[ProfileAlignmentStatus],ROW()-1)="PASS ZERO")</f>
        <v>1</v>
      </c>
      <c r="AB56" cm="1">
        <f t="array" ref="AB56">--(INDEX(MinuteWorkersFTE_HISTORICAL_FORTNIGHT_TABLE[RedistributionMatchCount],ROW()-1)=1)</f>
        <v>1</v>
      </c>
      <c r="AC56">
        <v>1</v>
      </c>
    </row>
    <row r="57" spans="14:29" x14ac:dyDescent="0.25">
      <c r="N57" t="str" cm="1">
        <f t="array" ref="N57">INDEX(MinuteWorkersFTE_HISTORICAL_FORTNIGHT_TABLE[Facility],ROW()-1)</f>
        <v>BD</v>
      </c>
      <c r="O57" t="str" cm="1">
        <f t="array" ref="O57">INDEX(MinuteWorkersFTE_HISTORICAL_FORTNIGHT_TABLE[Role],ROW()-1)</f>
        <v>CARE SERVICES MANAGER</v>
      </c>
      <c r="P57" t="str" cm="1">
        <f t="array" ref="P57">INDEX(MinuteWorkersFTE_HISTORICAL_FORTNIGHT_TABLE[Shift],ROW()-1)</f>
        <v>PM</v>
      </c>
      <c r="Q57" cm="1">
        <f t="array" ref="Q57">INDEX(MinuteWorkersFTE_HISTORICAL_FORTNIGHT_TABLE[DayOfWeek],ROW()-1)</f>
        <v>5</v>
      </c>
      <c r="R57" t="str" cm="1">
        <f t="array" ref="R57">INDEX(MinuteWorkersFTE_HISTORICAL_FORTNIGHT_TABLE[Week Day],ROW()-1)</f>
        <v>Friday</v>
      </c>
      <c r="S57" cm="1">
        <f t="array" ref="S57">INDEX(MinuteWorkersFTE_HISTORICAL_FORTNIGHT_TABLE[FortnightWeek],ROW()-1)</f>
        <v>1</v>
      </c>
      <c r="T57" cm="1">
        <f t="array" ref="T57">INDEX(MinuteWorkersFTE_HISTORICAL_FORTNIGHT_TABLE[HistoricalRosterFTE],ROW()-1)</f>
        <v>0</v>
      </c>
      <c r="U57" cm="1">
        <f t="array" ref="U57">INDEX(MinuteWorkersFTE_HISTORICAL_FORTNIGHT_TABLE[RedistributedRosterFTE],ROW()-1)</f>
        <v>0</v>
      </c>
      <c r="V57" cm="1">
        <f t="array" ref="V57">INDEX(MinuteWorkersFTE_HISTORICAL_FORTNIGHT_TABLE[ExpectedRedistributionFactor],ROW()-1)</f>
        <v>0.84414504989531591</v>
      </c>
      <c r="W57" cm="1">
        <f t="array" ref="W57">INDEX(MinuteWorkersFTE_HISTORICAL_FORTNIGHT_TABLE[ProfileVarianceFTE],ROW()-1)</f>
        <v>0</v>
      </c>
      <c r="X57">
        <f t="shared" si="0"/>
        <v>0</v>
      </c>
      <c r="Y57" cm="1">
        <f t="array" ref="Y57">--(INDEX(MinuteWorkersFTE_HISTORICAL_FORTNIGHT_TABLE[HistoricalCoverageStatus],ROW()-1)="PASS")</f>
        <v>1</v>
      </c>
      <c r="Z57" cm="1">
        <f t="array" ref="Z57">--OR(INDEX(MinuteWorkersFTE_HISTORICAL_FORTNIGHT_TABLE[HistoricalCellStatus],ROW()-1)="OBSERVED",INDEX(MinuteWorkersFTE_HISTORICAL_FORTNIGHT_TABLE[HistoricalCellStatus],ROW()-1)="ZERO")</f>
        <v>1</v>
      </c>
      <c r="AA57" cm="1">
        <f t="array" ref="AA57">--OR(INDEX(MinuteWorkersFTE_HISTORICAL_FORTNIGHT_TABLE[ProfileAlignmentStatus],ROW()-1)="PASS",INDEX(MinuteWorkersFTE_HISTORICAL_FORTNIGHT_TABLE[ProfileAlignmentStatus],ROW()-1)="PASS ZERO")</f>
        <v>1</v>
      </c>
      <c r="AB57" cm="1">
        <f t="array" ref="AB57">--(INDEX(MinuteWorkersFTE_HISTORICAL_FORTNIGHT_TABLE[RedistributionMatchCount],ROW()-1)=1)</f>
        <v>0</v>
      </c>
      <c r="AC57">
        <v>1</v>
      </c>
    </row>
    <row r="58" spans="14:29" x14ac:dyDescent="0.25">
      <c r="N58" t="str" cm="1">
        <f t="array" ref="N58">INDEX(MinuteWorkersFTE_HISTORICAL_FORTNIGHT_TABLE[Facility],ROW()-1)</f>
        <v>BD</v>
      </c>
      <c r="O58" t="str" cm="1">
        <f t="array" ref="O58">INDEX(MinuteWorkersFTE_HISTORICAL_FORTNIGHT_TABLE[Role],ROW()-1)</f>
        <v>CARE SERVICES MANAGER</v>
      </c>
      <c r="P58" t="str" cm="1">
        <f t="array" ref="P58">INDEX(MinuteWorkersFTE_HISTORICAL_FORTNIGHT_TABLE[Shift],ROW()-1)</f>
        <v>NS</v>
      </c>
      <c r="Q58" cm="1">
        <f t="array" ref="Q58">INDEX(MinuteWorkersFTE_HISTORICAL_FORTNIGHT_TABLE[DayOfWeek],ROW()-1)</f>
        <v>5</v>
      </c>
      <c r="R58" t="str" cm="1">
        <f t="array" ref="R58">INDEX(MinuteWorkersFTE_HISTORICAL_FORTNIGHT_TABLE[Week Day],ROW()-1)</f>
        <v>Friday</v>
      </c>
      <c r="S58" cm="1">
        <f t="array" ref="S58">INDEX(MinuteWorkersFTE_HISTORICAL_FORTNIGHT_TABLE[FortnightWeek],ROW()-1)</f>
        <v>1</v>
      </c>
      <c r="T58" cm="1">
        <f t="array" ref="T58">INDEX(MinuteWorkersFTE_HISTORICAL_FORTNIGHT_TABLE[HistoricalRosterFTE],ROW()-1)</f>
        <v>0</v>
      </c>
      <c r="U58" cm="1">
        <f t="array" ref="U58">INDEX(MinuteWorkersFTE_HISTORICAL_FORTNIGHT_TABLE[RedistributedRosterFTE],ROW()-1)</f>
        <v>0</v>
      </c>
      <c r="V58" cm="1">
        <f t="array" ref="V58">INDEX(MinuteWorkersFTE_HISTORICAL_FORTNIGHT_TABLE[ExpectedRedistributionFactor],ROW()-1)</f>
        <v>0.84414504989531591</v>
      </c>
      <c r="W58" cm="1">
        <f t="array" ref="W58">INDEX(MinuteWorkersFTE_HISTORICAL_FORTNIGHT_TABLE[ProfileVarianceFTE],ROW()-1)</f>
        <v>0</v>
      </c>
      <c r="X58">
        <f t="shared" si="0"/>
        <v>0</v>
      </c>
      <c r="Y58" cm="1">
        <f t="array" ref="Y58">--(INDEX(MinuteWorkersFTE_HISTORICAL_FORTNIGHT_TABLE[HistoricalCoverageStatus],ROW()-1)="PASS")</f>
        <v>1</v>
      </c>
      <c r="Z58" cm="1">
        <f t="array" ref="Z58">--OR(INDEX(MinuteWorkersFTE_HISTORICAL_FORTNIGHT_TABLE[HistoricalCellStatus],ROW()-1)="OBSERVED",INDEX(MinuteWorkersFTE_HISTORICAL_FORTNIGHT_TABLE[HistoricalCellStatus],ROW()-1)="ZERO")</f>
        <v>1</v>
      </c>
      <c r="AA58" cm="1">
        <f t="array" ref="AA58">--OR(INDEX(MinuteWorkersFTE_HISTORICAL_FORTNIGHT_TABLE[ProfileAlignmentStatus],ROW()-1)="PASS",INDEX(MinuteWorkersFTE_HISTORICAL_FORTNIGHT_TABLE[ProfileAlignmentStatus],ROW()-1)="PASS ZERO")</f>
        <v>1</v>
      </c>
      <c r="AB58" cm="1">
        <f t="array" ref="AB58">--(INDEX(MinuteWorkersFTE_HISTORICAL_FORTNIGHT_TABLE[RedistributionMatchCount],ROW()-1)=1)</f>
        <v>0</v>
      </c>
      <c r="AC58">
        <v>1</v>
      </c>
    </row>
    <row r="59" spans="14:29" x14ac:dyDescent="0.25">
      <c r="N59" t="str" cm="1">
        <f t="array" ref="N59">INDEX(MinuteWorkersFTE_HISTORICAL_FORTNIGHT_TABLE[Facility],ROW()-1)</f>
        <v>BD</v>
      </c>
      <c r="O59" t="str" cm="1">
        <f t="array" ref="O59">INDEX(MinuteWorkersFTE_HISTORICAL_FORTNIGHT_TABLE[Role],ROW()-1)</f>
        <v>CARE SERVICES MANAGER</v>
      </c>
      <c r="P59" t="str" cm="1">
        <f t="array" ref="P59">INDEX(MinuteWorkersFTE_HISTORICAL_FORTNIGHT_TABLE[Shift],ROW()-1)</f>
        <v>AM</v>
      </c>
      <c r="Q59" cm="1">
        <f t="array" ref="Q59">INDEX(MinuteWorkersFTE_HISTORICAL_FORTNIGHT_TABLE[DayOfWeek],ROW()-1)</f>
        <v>6</v>
      </c>
      <c r="R59" t="str" cm="1">
        <f t="array" ref="R59">INDEX(MinuteWorkersFTE_HISTORICAL_FORTNIGHT_TABLE[Week Day],ROW()-1)</f>
        <v>Saturday</v>
      </c>
      <c r="S59" cm="1">
        <f t="array" ref="S59">INDEX(MinuteWorkersFTE_HISTORICAL_FORTNIGHT_TABLE[FortnightWeek],ROW()-1)</f>
        <v>1</v>
      </c>
      <c r="T59" cm="1">
        <f t="array" ref="T59">INDEX(MinuteWorkersFTE_HISTORICAL_FORTNIGHT_TABLE[HistoricalRosterFTE],ROW()-1)</f>
        <v>0</v>
      </c>
      <c r="U59" cm="1">
        <f t="array" ref="U59">INDEX(MinuteWorkersFTE_HISTORICAL_FORTNIGHT_TABLE[RedistributedRosterFTE],ROW()-1)</f>
        <v>0</v>
      </c>
      <c r="V59" cm="1">
        <f t="array" ref="V59">INDEX(MinuteWorkersFTE_HISTORICAL_FORTNIGHT_TABLE[ExpectedRedistributionFactor],ROW()-1)</f>
        <v>0.84414504989531591</v>
      </c>
      <c r="W59" cm="1">
        <f t="array" ref="W59">INDEX(MinuteWorkersFTE_HISTORICAL_FORTNIGHT_TABLE[ProfileVarianceFTE],ROW()-1)</f>
        <v>0</v>
      </c>
      <c r="X59">
        <f t="shared" si="0"/>
        <v>0</v>
      </c>
      <c r="Y59" cm="1">
        <f t="array" ref="Y59">--(INDEX(MinuteWorkersFTE_HISTORICAL_FORTNIGHT_TABLE[HistoricalCoverageStatus],ROW()-1)="PASS")</f>
        <v>1</v>
      </c>
      <c r="Z59" cm="1">
        <f t="array" ref="Z59">--OR(INDEX(MinuteWorkersFTE_HISTORICAL_FORTNIGHT_TABLE[HistoricalCellStatus],ROW()-1)="OBSERVED",INDEX(MinuteWorkersFTE_HISTORICAL_FORTNIGHT_TABLE[HistoricalCellStatus],ROW()-1)="ZERO")</f>
        <v>1</v>
      </c>
      <c r="AA59" cm="1">
        <f t="array" ref="AA59">--OR(INDEX(MinuteWorkersFTE_HISTORICAL_FORTNIGHT_TABLE[ProfileAlignmentStatus],ROW()-1)="PASS",INDEX(MinuteWorkersFTE_HISTORICAL_FORTNIGHT_TABLE[ProfileAlignmentStatus],ROW()-1)="PASS ZERO")</f>
        <v>1</v>
      </c>
      <c r="AB59" cm="1">
        <f t="array" ref="AB59">--(INDEX(MinuteWorkersFTE_HISTORICAL_FORTNIGHT_TABLE[RedistributionMatchCount],ROW()-1)=1)</f>
        <v>0</v>
      </c>
      <c r="AC59">
        <v>1</v>
      </c>
    </row>
    <row r="60" spans="14:29" x14ac:dyDescent="0.25">
      <c r="N60" t="str" cm="1">
        <f t="array" ref="N60">INDEX(MinuteWorkersFTE_HISTORICAL_FORTNIGHT_TABLE[Facility],ROW()-1)</f>
        <v>BD</v>
      </c>
      <c r="O60" t="str" cm="1">
        <f t="array" ref="O60">INDEX(MinuteWorkersFTE_HISTORICAL_FORTNIGHT_TABLE[Role],ROW()-1)</f>
        <v>CARE SERVICES MANAGER</v>
      </c>
      <c r="P60" t="str" cm="1">
        <f t="array" ref="P60">INDEX(MinuteWorkersFTE_HISTORICAL_FORTNIGHT_TABLE[Shift],ROW()-1)</f>
        <v>PM</v>
      </c>
      <c r="Q60" cm="1">
        <f t="array" ref="Q60">INDEX(MinuteWorkersFTE_HISTORICAL_FORTNIGHT_TABLE[DayOfWeek],ROW()-1)</f>
        <v>6</v>
      </c>
      <c r="R60" t="str" cm="1">
        <f t="array" ref="R60">INDEX(MinuteWorkersFTE_HISTORICAL_FORTNIGHT_TABLE[Week Day],ROW()-1)</f>
        <v>Saturday</v>
      </c>
      <c r="S60" cm="1">
        <f t="array" ref="S60">INDEX(MinuteWorkersFTE_HISTORICAL_FORTNIGHT_TABLE[FortnightWeek],ROW()-1)</f>
        <v>1</v>
      </c>
      <c r="T60" cm="1">
        <f t="array" ref="T60">INDEX(MinuteWorkersFTE_HISTORICAL_FORTNIGHT_TABLE[HistoricalRosterFTE],ROW()-1)</f>
        <v>0</v>
      </c>
      <c r="U60" cm="1">
        <f t="array" ref="U60">INDEX(MinuteWorkersFTE_HISTORICAL_FORTNIGHT_TABLE[RedistributedRosterFTE],ROW()-1)</f>
        <v>0</v>
      </c>
      <c r="V60" cm="1">
        <f t="array" ref="V60">INDEX(MinuteWorkersFTE_HISTORICAL_FORTNIGHT_TABLE[ExpectedRedistributionFactor],ROW()-1)</f>
        <v>0.84414504989531591</v>
      </c>
      <c r="W60" cm="1">
        <f t="array" ref="W60">INDEX(MinuteWorkersFTE_HISTORICAL_FORTNIGHT_TABLE[ProfileVarianceFTE],ROW()-1)</f>
        <v>0</v>
      </c>
      <c r="X60">
        <f t="shared" si="0"/>
        <v>0</v>
      </c>
      <c r="Y60" cm="1">
        <f t="array" ref="Y60">--(INDEX(MinuteWorkersFTE_HISTORICAL_FORTNIGHT_TABLE[HistoricalCoverageStatus],ROW()-1)="PASS")</f>
        <v>1</v>
      </c>
      <c r="Z60" cm="1">
        <f t="array" ref="Z60">--OR(INDEX(MinuteWorkersFTE_HISTORICAL_FORTNIGHT_TABLE[HistoricalCellStatus],ROW()-1)="OBSERVED",INDEX(MinuteWorkersFTE_HISTORICAL_FORTNIGHT_TABLE[HistoricalCellStatus],ROW()-1)="ZERO")</f>
        <v>1</v>
      </c>
      <c r="AA60" cm="1">
        <f t="array" ref="AA60">--OR(INDEX(MinuteWorkersFTE_HISTORICAL_FORTNIGHT_TABLE[ProfileAlignmentStatus],ROW()-1)="PASS",INDEX(MinuteWorkersFTE_HISTORICAL_FORTNIGHT_TABLE[ProfileAlignmentStatus],ROW()-1)="PASS ZERO")</f>
        <v>1</v>
      </c>
      <c r="AB60" cm="1">
        <f t="array" ref="AB60">--(INDEX(MinuteWorkersFTE_HISTORICAL_FORTNIGHT_TABLE[RedistributionMatchCount],ROW()-1)=1)</f>
        <v>0</v>
      </c>
      <c r="AC60">
        <v>1</v>
      </c>
    </row>
    <row r="61" spans="14:29" x14ac:dyDescent="0.25">
      <c r="N61" t="str" cm="1">
        <f t="array" ref="N61">INDEX(MinuteWorkersFTE_HISTORICAL_FORTNIGHT_TABLE[Facility],ROW()-1)</f>
        <v>BD</v>
      </c>
      <c r="O61" t="str" cm="1">
        <f t="array" ref="O61">INDEX(MinuteWorkersFTE_HISTORICAL_FORTNIGHT_TABLE[Role],ROW()-1)</f>
        <v>CARE SERVICES MANAGER</v>
      </c>
      <c r="P61" t="str" cm="1">
        <f t="array" ref="P61">INDEX(MinuteWorkersFTE_HISTORICAL_FORTNIGHT_TABLE[Shift],ROW()-1)</f>
        <v>NS</v>
      </c>
      <c r="Q61" cm="1">
        <f t="array" ref="Q61">INDEX(MinuteWorkersFTE_HISTORICAL_FORTNIGHT_TABLE[DayOfWeek],ROW()-1)</f>
        <v>6</v>
      </c>
      <c r="R61" t="str" cm="1">
        <f t="array" ref="R61">INDEX(MinuteWorkersFTE_HISTORICAL_FORTNIGHT_TABLE[Week Day],ROW()-1)</f>
        <v>Saturday</v>
      </c>
      <c r="S61" cm="1">
        <f t="array" ref="S61">INDEX(MinuteWorkersFTE_HISTORICAL_FORTNIGHT_TABLE[FortnightWeek],ROW()-1)</f>
        <v>1</v>
      </c>
      <c r="T61" cm="1">
        <f t="array" ref="T61">INDEX(MinuteWorkersFTE_HISTORICAL_FORTNIGHT_TABLE[HistoricalRosterFTE],ROW()-1)</f>
        <v>0</v>
      </c>
      <c r="U61" cm="1">
        <f t="array" ref="U61">INDEX(MinuteWorkersFTE_HISTORICAL_FORTNIGHT_TABLE[RedistributedRosterFTE],ROW()-1)</f>
        <v>0</v>
      </c>
      <c r="V61" cm="1">
        <f t="array" ref="V61">INDEX(MinuteWorkersFTE_HISTORICAL_FORTNIGHT_TABLE[ExpectedRedistributionFactor],ROW()-1)</f>
        <v>0.84414504989531591</v>
      </c>
      <c r="W61" cm="1">
        <f t="array" ref="W61">INDEX(MinuteWorkersFTE_HISTORICAL_FORTNIGHT_TABLE[ProfileVarianceFTE],ROW()-1)</f>
        <v>0</v>
      </c>
      <c r="X61">
        <f t="shared" si="0"/>
        <v>0</v>
      </c>
      <c r="Y61" cm="1">
        <f t="array" ref="Y61">--(INDEX(MinuteWorkersFTE_HISTORICAL_FORTNIGHT_TABLE[HistoricalCoverageStatus],ROW()-1)="PASS")</f>
        <v>1</v>
      </c>
      <c r="Z61" cm="1">
        <f t="array" ref="Z61">--OR(INDEX(MinuteWorkersFTE_HISTORICAL_FORTNIGHT_TABLE[HistoricalCellStatus],ROW()-1)="OBSERVED",INDEX(MinuteWorkersFTE_HISTORICAL_FORTNIGHT_TABLE[HistoricalCellStatus],ROW()-1)="ZERO")</f>
        <v>1</v>
      </c>
      <c r="AA61" cm="1">
        <f t="array" ref="AA61">--OR(INDEX(MinuteWorkersFTE_HISTORICAL_FORTNIGHT_TABLE[ProfileAlignmentStatus],ROW()-1)="PASS",INDEX(MinuteWorkersFTE_HISTORICAL_FORTNIGHT_TABLE[ProfileAlignmentStatus],ROW()-1)="PASS ZERO")</f>
        <v>1</v>
      </c>
      <c r="AB61" cm="1">
        <f t="array" ref="AB61">--(INDEX(MinuteWorkersFTE_HISTORICAL_FORTNIGHT_TABLE[RedistributionMatchCount],ROW()-1)=1)</f>
        <v>0</v>
      </c>
      <c r="AC61">
        <v>1</v>
      </c>
    </row>
    <row r="62" spans="14:29" x14ac:dyDescent="0.25">
      <c r="N62" t="str" cm="1">
        <f t="array" ref="N62">INDEX(MinuteWorkersFTE_HISTORICAL_FORTNIGHT_TABLE[Facility],ROW()-1)</f>
        <v>BD</v>
      </c>
      <c r="O62" t="str" cm="1">
        <f t="array" ref="O62">INDEX(MinuteWorkersFTE_HISTORICAL_FORTNIGHT_TABLE[Role],ROW()-1)</f>
        <v>CARE SERVICES MANAGER</v>
      </c>
      <c r="P62" t="str" cm="1">
        <f t="array" ref="P62">INDEX(MinuteWorkersFTE_HISTORICAL_FORTNIGHT_TABLE[Shift],ROW()-1)</f>
        <v>AM</v>
      </c>
      <c r="Q62" cm="1">
        <f t="array" ref="Q62">INDEX(MinuteWorkersFTE_HISTORICAL_FORTNIGHT_TABLE[DayOfWeek],ROW()-1)</f>
        <v>7</v>
      </c>
      <c r="R62" t="str" cm="1">
        <f t="array" ref="R62">INDEX(MinuteWorkersFTE_HISTORICAL_FORTNIGHT_TABLE[Week Day],ROW()-1)</f>
        <v>Sunday</v>
      </c>
      <c r="S62" cm="1">
        <f t="array" ref="S62">INDEX(MinuteWorkersFTE_HISTORICAL_FORTNIGHT_TABLE[FortnightWeek],ROW()-1)</f>
        <v>1</v>
      </c>
      <c r="T62" cm="1">
        <f t="array" ref="T62">INDEX(MinuteWorkersFTE_HISTORICAL_FORTNIGHT_TABLE[HistoricalRosterFTE],ROW()-1)</f>
        <v>0</v>
      </c>
      <c r="U62" cm="1">
        <f t="array" ref="U62">INDEX(MinuteWorkersFTE_HISTORICAL_FORTNIGHT_TABLE[RedistributedRosterFTE],ROW()-1)</f>
        <v>0</v>
      </c>
      <c r="V62" cm="1">
        <f t="array" ref="V62">INDEX(MinuteWorkersFTE_HISTORICAL_FORTNIGHT_TABLE[ExpectedRedistributionFactor],ROW()-1)</f>
        <v>0.84414504989531591</v>
      </c>
      <c r="W62" cm="1">
        <f t="array" ref="W62">INDEX(MinuteWorkersFTE_HISTORICAL_FORTNIGHT_TABLE[ProfileVarianceFTE],ROW()-1)</f>
        <v>0</v>
      </c>
      <c r="X62">
        <f t="shared" si="0"/>
        <v>0</v>
      </c>
      <c r="Y62" cm="1">
        <f t="array" ref="Y62">--(INDEX(MinuteWorkersFTE_HISTORICAL_FORTNIGHT_TABLE[HistoricalCoverageStatus],ROW()-1)="PASS")</f>
        <v>1</v>
      </c>
      <c r="Z62" cm="1">
        <f t="array" ref="Z62">--OR(INDEX(MinuteWorkersFTE_HISTORICAL_FORTNIGHT_TABLE[HistoricalCellStatus],ROW()-1)="OBSERVED",INDEX(MinuteWorkersFTE_HISTORICAL_FORTNIGHT_TABLE[HistoricalCellStatus],ROW()-1)="ZERO")</f>
        <v>1</v>
      </c>
      <c r="AA62" cm="1">
        <f t="array" ref="AA62">--OR(INDEX(MinuteWorkersFTE_HISTORICAL_FORTNIGHT_TABLE[ProfileAlignmentStatus],ROW()-1)="PASS",INDEX(MinuteWorkersFTE_HISTORICAL_FORTNIGHT_TABLE[ProfileAlignmentStatus],ROW()-1)="PASS ZERO")</f>
        <v>1</v>
      </c>
      <c r="AB62" cm="1">
        <f t="array" ref="AB62">--(INDEX(MinuteWorkersFTE_HISTORICAL_FORTNIGHT_TABLE[RedistributionMatchCount],ROW()-1)=1)</f>
        <v>0</v>
      </c>
      <c r="AC62">
        <v>1</v>
      </c>
    </row>
    <row r="63" spans="14:29" x14ac:dyDescent="0.25">
      <c r="N63" t="str" cm="1">
        <f t="array" ref="N63">INDEX(MinuteWorkersFTE_HISTORICAL_FORTNIGHT_TABLE[Facility],ROW()-1)</f>
        <v>BD</v>
      </c>
      <c r="O63" t="str" cm="1">
        <f t="array" ref="O63">INDEX(MinuteWorkersFTE_HISTORICAL_FORTNIGHT_TABLE[Role],ROW()-1)</f>
        <v>CARE SERVICES MANAGER</v>
      </c>
      <c r="P63" t="str" cm="1">
        <f t="array" ref="P63">INDEX(MinuteWorkersFTE_HISTORICAL_FORTNIGHT_TABLE[Shift],ROW()-1)</f>
        <v>PM</v>
      </c>
      <c r="Q63" cm="1">
        <f t="array" ref="Q63">INDEX(MinuteWorkersFTE_HISTORICAL_FORTNIGHT_TABLE[DayOfWeek],ROW()-1)</f>
        <v>7</v>
      </c>
      <c r="R63" t="str" cm="1">
        <f t="array" ref="R63">INDEX(MinuteWorkersFTE_HISTORICAL_FORTNIGHT_TABLE[Week Day],ROW()-1)</f>
        <v>Sunday</v>
      </c>
      <c r="S63" cm="1">
        <f t="array" ref="S63">INDEX(MinuteWorkersFTE_HISTORICAL_FORTNIGHT_TABLE[FortnightWeek],ROW()-1)</f>
        <v>1</v>
      </c>
      <c r="T63" cm="1">
        <f t="array" ref="T63">INDEX(MinuteWorkersFTE_HISTORICAL_FORTNIGHT_TABLE[HistoricalRosterFTE],ROW()-1)</f>
        <v>0</v>
      </c>
      <c r="U63" cm="1">
        <f t="array" ref="U63">INDEX(MinuteWorkersFTE_HISTORICAL_FORTNIGHT_TABLE[RedistributedRosterFTE],ROW()-1)</f>
        <v>0</v>
      </c>
      <c r="V63" cm="1">
        <f t="array" ref="V63">INDEX(MinuteWorkersFTE_HISTORICAL_FORTNIGHT_TABLE[ExpectedRedistributionFactor],ROW()-1)</f>
        <v>0.84414504989531591</v>
      </c>
      <c r="W63" cm="1">
        <f t="array" ref="W63">INDEX(MinuteWorkersFTE_HISTORICAL_FORTNIGHT_TABLE[ProfileVarianceFTE],ROW()-1)</f>
        <v>0</v>
      </c>
      <c r="X63">
        <f t="shared" si="0"/>
        <v>0</v>
      </c>
      <c r="Y63" cm="1">
        <f t="array" ref="Y63">--(INDEX(MinuteWorkersFTE_HISTORICAL_FORTNIGHT_TABLE[HistoricalCoverageStatus],ROW()-1)="PASS")</f>
        <v>1</v>
      </c>
      <c r="Z63" cm="1">
        <f t="array" ref="Z63">--OR(INDEX(MinuteWorkersFTE_HISTORICAL_FORTNIGHT_TABLE[HistoricalCellStatus],ROW()-1)="OBSERVED",INDEX(MinuteWorkersFTE_HISTORICAL_FORTNIGHT_TABLE[HistoricalCellStatus],ROW()-1)="ZERO")</f>
        <v>1</v>
      </c>
      <c r="AA63" cm="1">
        <f t="array" ref="AA63">--OR(INDEX(MinuteWorkersFTE_HISTORICAL_FORTNIGHT_TABLE[ProfileAlignmentStatus],ROW()-1)="PASS",INDEX(MinuteWorkersFTE_HISTORICAL_FORTNIGHT_TABLE[ProfileAlignmentStatus],ROW()-1)="PASS ZERO")</f>
        <v>1</v>
      </c>
      <c r="AB63" cm="1">
        <f t="array" ref="AB63">--(INDEX(MinuteWorkersFTE_HISTORICAL_FORTNIGHT_TABLE[RedistributionMatchCount],ROW()-1)=1)</f>
        <v>0</v>
      </c>
      <c r="AC63">
        <v>1</v>
      </c>
    </row>
    <row r="64" spans="14:29" x14ac:dyDescent="0.25">
      <c r="N64" t="str" cm="1">
        <f t="array" ref="N64">INDEX(MinuteWorkersFTE_HISTORICAL_FORTNIGHT_TABLE[Facility],ROW()-1)</f>
        <v>BD</v>
      </c>
      <c r="O64" t="str" cm="1">
        <f t="array" ref="O64">INDEX(MinuteWorkersFTE_HISTORICAL_FORTNIGHT_TABLE[Role],ROW()-1)</f>
        <v>CARE SERVICES MANAGER</v>
      </c>
      <c r="P64" t="str" cm="1">
        <f t="array" ref="P64">INDEX(MinuteWorkersFTE_HISTORICAL_FORTNIGHT_TABLE[Shift],ROW()-1)</f>
        <v>NS</v>
      </c>
      <c r="Q64" cm="1">
        <f t="array" ref="Q64">INDEX(MinuteWorkersFTE_HISTORICAL_FORTNIGHT_TABLE[DayOfWeek],ROW()-1)</f>
        <v>7</v>
      </c>
      <c r="R64" t="str" cm="1">
        <f t="array" ref="R64">INDEX(MinuteWorkersFTE_HISTORICAL_FORTNIGHT_TABLE[Week Day],ROW()-1)</f>
        <v>Sunday</v>
      </c>
      <c r="S64" cm="1">
        <f t="array" ref="S64">INDEX(MinuteWorkersFTE_HISTORICAL_FORTNIGHT_TABLE[FortnightWeek],ROW()-1)</f>
        <v>1</v>
      </c>
      <c r="T64" cm="1">
        <f t="array" ref="T64">INDEX(MinuteWorkersFTE_HISTORICAL_FORTNIGHT_TABLE[HistoricalRosterFTE],ROW()-1)</f>
        <v>0</v>
      </c>
      <c r="U64" cm="1">
        <f t="array" ref="U64">INDEX(MinuteWorkersFTE_HISTORICAL_FORTNIGHT_TABLE[RedistributedRosterFTE],ROW()-1)</f>
        <v>0</v>
      </c>
      <c r="V64" cm="1">
        <f t="array" ref="V64">INDEX(MinuteWorkersFTE_HISTORICAL_FORTNIGHT_TABLE[ExpectedRedistributionFactor],ROW()-1)</f>
        <v>0.84414504989531591</v>
      </c>
      <c r="W64" cm="1">
        <f t="array" ref="W64">INDEX(MinuteWorkersFTE_HISTORICAL_FORTNIGHT_TABLE[ProfileVarianceFTE],ROW()-1)</f>
        <v>0</v>
      </c>
      <c r="X64">
        <f t="shared" si="0"/>
        <v>0</v>
      </c>
      <c r="Y64" cm="1">
        <f t="array" ref="Y64">--(INDEX(MinuteWorkersFTE_HISTORICAL_FORTNIGHT_TABLE[HistoricalCoverageStatus],ROW()-1)="PASS")</f>
        <v>1</v>
      </c>
      <c r="Z64" cm="1">
        <f t="array" ref="Z64">--OR(INDEX(MinuteWorkersFTE_HISTORICAL_FORTNIGHT_TABLE[HistoricalCellStatus],ROW()-1)="OBSERVED",INDEX(MinuteWorkersFTE_HISTORICAL_FORTNIGHT_TABLE[HistoricalCellStatus],ROW()-1)="ZERO")</f>
        <v>1</v>
      </c>
      <c r="AA64" cm="1">
        <f t="array" ref="AA64">--OR(INDEX(MinuteWorkersFTE_HISTORICAL_FORTNIGHT_TABLE[ProfileAlignmentStatus],ROW()-1)="PASS",INDEX(MinuteWorkersFTE_HISTORICAL_FORTNIGHT_TABLE[ProfileAlignmentStatus],ROW()-1)="PASS ZERO")</f>
        <v>1</v>
      </c>
      <c r="AB64" cm="1">
        <f t="array" ref="AB64">--(INDEX(MinuteWorkersFTE_HISTORICAL_FORTNIGHT_TABLE[RedistributionMatchCount],ROW()-1)=1)</f>
        <v>0</v>
      </c>
      <c r="AC64">
        <v>1</v>
      </c>
    </row>
    <row r="65" spans="14:29" x14ac:dyDescent="0.25">
      <c r="N65" t="str" cm="1">
        <f t="array" ref="N65">INDEX(MinuteWorkersFTE_HISTORICAL_FORTNIGHT_TABLE[Facility],ROW()-1)</f>
        <v>BD</v>
      </c>
      <c r="O65" t="str" cm="1">
        <f t="array" ref="O65">INDEX(MinuteWorkersFTE_HISTORICAL_FORTNIGHT_TABLE[Role],ROW()-1)</f>
        <v>CARE SERVICES MANAGER</v>
      </c>
      <c r="P65" t="str" cm="1">
        <f t="array" ref="P65">INDEX(MinuteWorkersFTE_HISTORICAL_FORTNIGHT_TABLE[Shift],ROW()-1)</f>
        <v>AM</v>
      </c>
      <c r="Q65" cm="1">
        <f t="array" ref="Q65">INDEX(MinuteWorkersFTE_HISTORICAL_FORTNIGHT_TABLE[DayOfWeek],ROW()-1)</f>
        <v>1</v>
      </c>
      <c r="R65" t="str" cm="1">
        <f t="array" ref="R65">INDEX(MinuteWorkersFTE_HISTORICAL_FORTNIGHT_TABLE[Week Day],ROW()-1)</f>
        <v>Monday</v>
      </c>
      <c r="S65" cm="1">
        <f t="array" ref="S65">INDEX(MinuteWorkersFTE_HISTORICAL_FORTNIGHT_TABLE[FortnightWeek],ROW()-1)</f>
        <v>2</v>
      </c>
      <c r="T65" cm="1">
        <f t="array" ref="T65">INDEX(MinuteWorkersFTE_HISTORICAL_FORTNIGHT_TABLE[HistoricalRosterFTE],ROW()-1)</f>
        <v>1.118421052631579</v>
      </c>
      <c r="U65" cm="1">
        <f t="array" ref="U65">INDEX(MinuteWorkersFTE_HISTORICAL_FORTNIGHT_TABLE[RedistributedRosterFTE],ROW()-1)</f>
        <v>0.94410959527765603</v>
      </c>
      <c r="V65" cm="1">
        <f t="array" ref="V65">INDEX(MinuteWorkersFTE_HISTORICAL_FORTNIGHT_TABLE[ExpectedRedistributionFactor],ROW()-1)</f>
        <v>0.84414504989531591</v>
      </c>
      <c r="W65" cm="1">
        <f t="array" ref="W65">INDEX(MinuteWorkersFTE_HISTORICAL_FORTNIGHT_TABLE[ProfileVarianceFTE],ROW()-1)</f>
        <v>0</v>
      </c>
      <c r="X65">
        <f t="shared" si="0"/>
        <v>0</v>
      </c>
      <c r="Y65" cm="1">
        <f t="array" ref="Y65">--(INDEX(MinuteWorkersFTE_HISTORICAL_FORTNIGHT_TABLE[HistoricalCoverageStatus],ROW()-1)="PASS")</f>
        <v>1</v>
      </c>
      <c r="Z65" cm="1">
        <f t="array" ref="Z65">--OR(INDEX(MinuteWorkersFTE_HISTORICAL_FORTNIGHT_TABLE[HistoricalCellStatus],ROW()-1)="OBSERVED",INDEX(MinuteWorkersFTE_HISTORICAL_FORTNIGHT_TABLE[HistoricalCellStatus],ROW()-1)="ZERO")</f>
        <v>1</v>
      </c>
      <c r="AA65" cm="1">
        <f t="array" ref="AA65">--OR(INDEX(MinuteWorkersFTE_HISTORICAL_FORTNIGHT_TABLE[ProfileAlignmentStatus],ROW()-1)="PASS",INDEX(MinuteWorkersFTE_HISTORICAL_FORTNIGHT_TABLE[ProfileAlignmentStatus],ROW()-1)="PASS ZERO")</f>
        <v>1</v>
      </c>
      <c r="AB65" cm="1">
        <f t="array" ref="AB65">--(INDEX(MinuteWorkersFTE_HISTORICAL_FORTNIGHT_TABLE[RedistributionMatchCount],ROW()-1)=1)</f>
        <v>1</v>
      </c>
      <c r="AC65">
        <v>1</v>
      </c>
    </row>
    <row r="66" spans="14:29" x14ac:dyDescent="0.25">
      <c r="N66" t="str" cm="1">
        <f t="array" ref="N66">INDEX(MinuteWorkersFTE_HISTORICAL_FORTNIGHT_TABLE[Facility],ROW()-1)</f>
        <v>BD</v>
      </c>
      <c r="O66" t="str" cm="1">
        <f t="array" ref="O66">INDEX(MinuteWorkersFTE_HISTORICAL_FORTNIGHT_TABLE[Role],ROW()-1)</f>
        <v>CARE SERVICES MANAGER</v>
      </c>
      <c r="P66" t="str" cm="1">
        <f t="array" ref="P66">INDEX(MinuteWorkersFTE_HISTORICAL_FORTNIGHT_TABLE[Shift],ROW()-1)</f>
        <v>PM</v>
      </c>
      <c r="Q66" cm="1">
        <f t="array" ref="Q66">INDEX(MinuteWorkersFTE_HISTORICAL_FORTNIGHT_TABLE[DayOfWeek],ROW()-1)</f>
        <v>1</v>
      </c>
      <c r="R66" t="str" cm="1">
        <f t="array" ref="R66">INDEX(MinuteWorkersFTE_HISTORICAL_FORTNIGHT_TABLE[Week Day],ROW()-1)</f>
        <v>Monday</v>
      </c>
      <c r="S66" cm="1">
        <f t="array" ref="S66">INDEX(MinuteWorkersFTE_HISTORICAL_FORTNIGHT_TABLE[FortnightWeek],ROW()-1)</f>
        <v>2</v>
      </c>
      <c r="T66" cm="1">
        <f t="array" ref="T66">INDEX(MinuteWorkersFTE_HISTORICAL_FORTNIGHT_TABLE[HistoricalRosterFTE],ROW()-1)</f>
        <v>0</v>
      </c>
      <c r="U66" cm="1">
        <f t="array" ref="U66">INDEX(MinuteWorkersFTE_HISTORICAL_FORTNIGHT_TABLE[RedistributedRosterFTE],ROW()-1)</f>
        <v>0</v>
      </c>
      <c r="V66" cm="1">
        <f t="array" ref="V66">INDEX(MinuteWorkersFTE_HISTORICAL_FORTNIGHT_TABLE[ExpectedRedistributionFactor],ROW()-1)</f>
        <v>0.84414504989531591</v>
      </c>
      <c r="W66" cm="1">
        <f t="array" ref="W66">INDEX(MinuteWorkersFTE_HISTORICAL_FORTNIGHT_TABLE[ProfileVarianceFTE],ROW()-1)</f>
        <v>0</v>
      </c>
      <c r="X66">
        <f t="shared" si="0"/>
        <v>0</v>
      </c>
      <c r="Y66" cm="1">
        <f t="array" ref="Y66">--(INDEX(MinuteWorkersFTE_HISTORICAL_FORTNIGHT_TABLE[HistoricalCoverageStatus],ROW()-1)="PASS")</f>
        <v>1</v>
      </c>
      <c r="Z66" cm="1">
        <f t="array" ref="Z66">--OR(INDEX(MinuteWorkersFTE_HISTORICAL_FORTNIGHT_TABLE[HistoricalCellStatus],ROW()-1)="OBSERVED",INDEX(MinuteWorkersFTE_HISTORICAL_FORTNIGHT_TABLE[HistoricalCellStatus],ROW()-1)="ZERO")</f>
        <v>1</v>
      </c>
      <c r="AA66" cm="1">
        <f t="array" ref="AA66">--OR(INDEX(MinuteWorkersFTE_HISTORICAL_FORTNIGHT_TABLE[ProfileAlignmentStatus],ROW()-1)="PASS",INDEX(MinuteWorkersFTE_HISTORICAL_FORTNIGHT_TABLE[ProfileAlignmentStatus],ROW()-1)="PASS ZERO")</f>
        <v>1</v>
      </c>
      <c r="AB66" cm="1">
        <f t="array" ref="AB66">--(INDEX(MinuteWorkersFTE_HISTORICAL_FORTNIGHT_TABLE[RedistributionMatchCount],ROW()-1)=1)</f>
        <v>0</v>
      </c>
      <c r="AC66">
        <v>1</v>
      </c>
    </row>
    <row r="67" spans="14:29" x14ac:dyDescent="0.25">
      <c r="N67" t="str" cm="1">
        <f t="array" ref="N67">INDEX(MinuteWorkersFTE_HISTORICAL_FORTNIGHT_TABLE[Facility],ROW()-1)</f>
        <v>BD</v>
      </c>
      <c r="O67" t="str" cm="1">
        <f t="array" ref="O67">INDEX(MinuteWorkersFTE_HISTORICAL_FORTNIGHT_TABLE[Role],ROW()-1)</f>
        <v>CARE SERVICES MANAGER</v>
      </c>
      <c r="P67" t="str" cm="1">
        <f t="array" ref="P67">INDEX(MinuteWorkersFTE_HISTORICAL_FORTNIGHT_TABLE[Shift],ROW()-1)</f>
        <v>NS</v>
      </c>
      <c r="Q67" cm="1">
        <f t="array" ref="Q67">INDEX(MinuteWorkersFTE_HISTORICAL_FORTNIGHT_TABLE[DayOfWeek],ROW()-1)</f>
        <v>1</v>
      </c>
      <c r="R67" t="str" cm="1">
        <f t="array" ref="R67">INDEX(MinuteWorkersFTE_HISTORICAL_FORTNIGHT_TABLE[Week Day],ROW()-1)</f>
        <v>Monday</v>
      </c>
      <c r="S67" cm="1">
        <f t="array" ref="S67">INDEX(MinuteWorkersFTE_HISTORICAL_FORTNIGHT_TABLE[FortnightWeek],ROW()-1)</f>
        <v>2</v>
      </c>
      <c r="T67" cm="1">
        <f t="array" ref="T67">INDEX(MinuteWorkersFTE_HISTORICAL_FORTNIGHT_TABLE[HistoricalRosterFTE],ROW()-1)</f>
        <v>0</v>
      </c>
      <c r="U67" cm="1">
        <f t="array" ref="U67">INDEX(MinuteWorkersFTE_HISTORICAL_FORTNIGHT_TABLE[RedistributedRosterFTE],ROW()-1)</f>
        <v>0</v>
      </c>
      <c r="V67" cm="1">
        <f t="array" ref="V67">INDEX(MinuteWorkersFTE_HISTORICAL_FORTNIGHT_TABLE[ExpectedRedistributionFactor],ROW()-1)</f>
        <v>0.84414504989531591</v>
      </c>
      <c r="W67" cm="1">
        <f t="array" ref="W67">INDEX(MinuteWorkersFTE_HISTORICAL_FORTNIGHT_TABLE[ProfileVarianceFTE],ROW()-1)</f>
        <v>0</v>
      </c>
      <c r="X67">
        <f t="shared" si="0"/>
        <v>0</v>
      </c>
      <c r="Y67" cm="1">
        <f t="array" ref="Y67">--(INDEX(MinuteWorkersFTE_HISTORICAL_FORTNIGHT_TABLE[HistoricalCoverageStatus],ROW()-1)="PASS")</f>
        <v>1</v>
      </c>
      <c r="Z67" cm="1">
        <f t="array" ref="Z67">--OR(INDEX(MinuteWorkersFTE_HISTORICAL_FORTNIGHT_TABLE[HistoricalCellStatus],ROW()-1)="OBSERVED",INDEX(MinuteWorkersFTE_HISTORICAL_FORTNIGHT_TABLE[HistoricalCellStatus],ROW()-1)="ZERO")</f>
        <v>1</v>
      </c>
      <c r="AA67" cm="1">
        <f t="array" ref="AA67">--OR(INDEX(MinuteWorkersFTE_HISTORICAL_FORTNIGHT_TABLE[ProfileAlignmentStatus],ROW()-1)="PASS",INDEX(MinuteWorkersFTE_HISTORICAL_FORTNIGHT_TABLE[ProfileAlignmentStatus],ROW()-1)="PASS ZERO")</f>
        <v>1</v>
      </c>
      <c r="AB67" cm="1">
        <f t="array" ref="AB67">--(INDEX(MinuteWorkersFTE_HISTORICAL_FORTNIGHT_TABLE[RedistributionMatchCount],ROW()-1)=1)</f>
        <v>0</v>
      </c>
      <c r="AC67">
        <v>1</v>
      </c>
    </row>
    <row r="68" spans="14:29" x14ac:dyDescent="0.25">
      <c r="N68" t="str" cm="1">
        <f t="array" ref="N68">INDEX(MinuteWorkersFTE_HISTORICAL_FORTNIGHT_TABLE[Facility],ROW()-1)</f>
        <v>BD</v>
      </c>
      <c r="O68" t="str" cm="1">
        <f t="array" ref="O68">INDEX(MinuteWorkersFTE_HISTORICAL_FORTNIGHT_TABLE[Role],ROW()-1)</f>
        <v>CARE SERVICES MANAGER</v>
      </c>
      <c r="P68" t="str" cm="1">
        <f t="array" ref="P68">INDEX(MinuteWorkersFTE_HISTORICAL_FORTNIGHT_TABLE[Shift],ROW()-1)</f>
        <v>AM</v>
      </c>
      <c r="Q68" cm="1">
        <f t="array" ref="Q68">INDEX(MinuteWorkersFTE_HISTORICAL_FORTNIGHT_TABLE[DayOfWeek],ROW()-1)</f>
        <v>2</v>
      </c>
      <c r="R68" t="str" cm="1">
        <f t="array" ref="R68">INDEX(MinuteWorkersFTE_HISTORICAL_FORTNIGHT_TABLE[Week Day],ROW()-1)</f>
        <v>Tuesday</v>
      </c>
      <c r="S68" cm="1">
        <f t="array" ref="S68">INDEX(MinuteWorkersFTE_HISTORICAL_FORTNIGHT_TABLE[FortnightWeek],ROW()-1)</f>
        <v>2</v>
      </c>
      <c r="T68" cm="1">
        <f t="array" ref="T68">INDEX(MinuteWorkersFTE_HISTORICAL_FORTNIGHT_TABLE[HistoricalRosterFTE],ROW()-1)</f>
        <v>1.0526315789473684</v>
      </c>
      <c r="U68" cm="1">
        <f t="array" ref="U68">INDEX(MinuteWorkersFTE_HISTORICAL_FORTNIGHT_TABLE[RedistributedRosterFTE],ROW()-1)</f>
        <v>0.88857373673191153</v>
      </c>
      <c r="V68" cm="1">
        <f t="array" ref="V68">INDEX(MinuteWorkersFTE_HISTORICAL_FORTNIGHT_TABLE[ExpectedRedistributionFactor],ROW()-1)</f>
        <v>0.84414504989531591</v>
      </c>
      <c r="W68" cm="1">
        <f t="array" ref="W68">INDEX(MinuteWorkersFTE_HISTORICAL_FORTNIGHT_TABLE[ProfileVarianceFTE],ROW()-1)</f>
        <v>1.1102230246251565E-16</v>
      </c>
      <c r="X68">
        <f t="shared" ref="X68:X131" si="2">ABS(W68)</f>
        <v>1.1102230246251565E-16</v>
      </c>
      <c r="Y68" cm="1">
        <f t="array" ref="Y68">--(INDEX(MinuteWorkersFTE_HISTORICAL_FORTNIGHT_TABLE[HistoricalCoverageStatus],ROW()-1)="PASS")</f>
        <v>1</v>
      </c>
      <c r="Z68" cm="1">
        <f t="array" ref="Z68">--OR(INDEX(MinuteWorkersFTE_HISTORICAL_FORTNIGHT_TABLE[HistoricalCellStatus],ROW()-1)="OBSERVED",INDEX(MinuteWorkersFTE_HISTORICAL_FORTNIGHT_TABLE[HistoricalCellStatus],ROW()-1)="ZERO")</f>
        <v>1</v>
      </c>
      <c r="AA68" cm="1">
        <f t="array" ref="AA68">--OR(INDEX(MinuteWorkersFTE_HISTORICAL_FORTNIGHT_TABLE[ProfileAlignmentStatus],ROW()-1)="PASS",INDEX(MinuteWorkersFTE_HISTORICAL_FORTNIGHT_TABLE[ProfileAlignmentStatus],ROW()-1)="PASS ZERO")</f>
        <v>1</v>
      </c>
      <c r="AB68" cm="1">
        <f t="array" ref="AB68">--(INDEX(MinuteWorkersFTE_HISTORICAL_FORTNIGHT_TABLE[RedistributionMatchCount],ROW()-1)=1)</f>
        <v>1</v>
      </c>
      <c r="AC68">
        <v>1</v>
      </c>
    </row>
    <row r="69" spans="14:29" x14ac:dyDescent="0.25">
      <c r="N69" t="str" cm="1">
        <f t="array" ref="N69">INDEX(MinuteWorkersFTE_HISTORICAL_FORTNIGHT_TABLE[Facility],ROW()-1)</f>
        <v>BD</v>
      </c>
      <c r="O69" t="str" cm="1">
        <f t="array" ref="O69">INDEX(MinuteWorkersFTE_HISTORICAL_FORTNIGHT_TABLE[Role],ROW()-1)</f>
        <v>CARE SERVICES MANAGER</v>
      </c>
      <c r="P69" t="str" cm="1">
        <f t="array" ref="P69">INDEX(MinuteWorkersFTE_HISTORICAL_FORTNIGHT_TABLE[Shift],ROW()-1)</f>
        <v>PM</v>
      </c>
      <c r="Q69" cm="1">
        <f t="array" ref="Q69">INDEX(MinuteWorkersFTE_HISTORICAL_FORTNIGHT_TABLE[DayOfWeek],ROW()-1)</f>
        <v>2</v>
      </c>
      <c r="R69" t="str" cm="1">
        <f t="array" ref="R69">INDEX(MinuteWorkersFTE_HISTORICAL_FORTNIGHT_TABLE[Week Day],ROW()-1)</f>
        <v>Tuesday</v>
      </c>
      <c r="S69" cm="1">
        <f t="array" ref="S69">INDEX(MinuteWorkersFTE_HISTORICAL_FORTNIGHT_TABLE[FortnightWeek],ROW()-1)</f>
        <v>2</v>
      </c>
      <c r="T69" cm="1">
        <f t="array" ref="T69">INDEX(MinuteWorkersFTE_HISTORICAL_FORTNIGHT_TABLE[HistoricalRosterFTE],ROW()-1)</f>
        <v>0</v>
      </c>
      <c r="U69" cm="1">
        <f t="array" ref="U69">INDEX(MinuteWorkersFTE_HISTORICAL_FORTNIGHT_TABLE[RedistributedRosterFTE],ROW()-1)</f>
        <v>0</v>
      </c>
      <c r="V69" cm="1">
        <f t="array" ref="V69">INDEX(MinuteWorkersFTE_HISTORICAL_FORTNIGHT_TABLE[ExpectedRedistributionFactor],ROW()-1)</f>
        <v>0.84414504989531591</v>
      </c>
      <c r="W69" cm="1">
        <f t="array" ref="W69">INDEX(MinuteWorkersFTE_HISTORICAL_FORTNIGHT_TABLE[ProfileVarianceFTE],ROW()-1)</f>
        <v>0</v>
      </c>
      <c r="X69">
        <f t="shared" si="2"/>
        <v>0</v>
      </c>
      <c r="Y69" cm="1">
        <f t="array" ref="Y69">--(INDEX(MinuteWorkersFTE_HISTORICAL_FORTNIGHT_TABLE[HistoricalCoverageStatus],ROW()-1)="PASS")</f>
        <v>1</v>
      </c>
      <c r="Z69" cm="1">
        <f t="array" ref="Z69">--OR(INDEX(MinuteWorkersFTE_HISTORICAL_FORTNIGHT_TABLE[HistoricalCellStatus],ROW()-1)="OBSERVED",INDEX(MinuteWorkersFTE_HISTORICAL_FORTNIGHT_TABLE[HistoricalCellStatus],ROW()-1)="ZERO")</f>
        <v>1</v>
      </c>
      <c r="AA69" cm="1">
        <f t="array" ref="AA69">--OR(INDEX(MinuteWorkersFTE_HISTORICAL_FORTNIGHT_TABLE[ProfileAlignmentStatus],ROW()-1)="PASS",INDEX(MinuteWorkersFTE_HISTORICAL_FORTNIGHT_TABLE[ProfileAlignmentStatus],ROW()-1)="PASS ZERO")</f>
        <v>1</v>
      </c>
      <c r="AB69" cm="1">
        <f t="array" ref="AB69">--(INDEX(MinuteWorkersFTE_HISTORICAL_FORTNIGHT_TABLE[RedistributionMatchCount],ROW()-1)=1)</f>
        <v>0</v>
      </c>
      <c r="AC69">
        <v>1</v>
      </c>
    </row>
    <row r="70" spans="14:29" x14ac:dyDescent="0.25">
      <c r="N70" t="str" cm="1">
        <f t="array" ref="N70">INDEX(MinuteWorkersFTE_HISTORICAL_FORTNIGHT_TABLE[Facility],ROW()-1)</f>
        <v>BD</v>
      </c>
      <c r="O70" t="str" cm="1">
        <f t="array" ref="O70">INDEX(MinuteWorkersFTE_HISTORICAL_FORTNIGHT_TABLE[Role],ROW()-1)</f>
        <v>CARE SERVICES MANAGER</v>
      </c>
      <c r="P70" t="str" cm="1">
        <f t="array" ref="P70">INDEX(MinuteWorkersFTE_HISTORICAL_FORTNIGHT_TABLE[Shift],ROW()-1)</f>
        <v>NS</v>
      </c>
      <c r="Q70" cm="1">
        <f t="array" ref="Q70">INDEX(MinuteWorkersFTE_HISTORICAL_FORTNIGHT_TABLE[DayOfWeek],ROW()-1)</f>
        <v>2</v>
      </c>
      <c r="R70" t="str" cm="1">
        <f t="array" ref="R70">INDEX(MinuteWorkersFTE_HISTORICAL_FORTNIGHT_TABLE[Week Day],ROW()-1)</f>
        <v>Tuesday</v>
      </c>
      <c r="S70" cm="1">
        <f t="array" ref="S70">INDEX(MinuteWorkersFTE_HISTORICAL_FORTNIGHT_TABLE[FortnightWeek],ROW()-1)</f>
        <v>2</v>
      </c>
      <c r="T70" cm="1">
        <f t="array" ref="T70">INDEX(MinuteWorkersFTE_HISTORICAL_FORTNIGHT_TABLE[HistoricalRosterFTE],ROW()-1)</f>
        <v>0</v>
      </c>
      <c r="U70" cm="1">
        <f t="array" ref="U70">INDEX(MinuteWorkersFTE_HISTORICAL_FORTNIGHT_TABLE[RedistributedRosterFTE],ROW()-1)</f>
        <v>0</v>
      </c>
      <c r="V70" cm="1">
        <f t="array" ref="V70">INDEX(MinuteWorkersFTE_HISTORICAL_FORTNIGHT_TABLE[ExpectedRedistributionFactor],ROW()-1)</f>
        <v>0.84414504989531591</v>
      </c>
      <c r="W70" cm="1">
        <f t="array" ref="W70">INDEX(MinuteWorkersFTE_HISTORICAL_FORTNIGHT_TABLE[ProfileVarianceFTE],ROW()-1)</f>
        <v>0</v>
      </c>
      <c r="X70">
        <f t="shared" si="2"/>
        <v>0</v>
      </c>
      <c r="Y70" cm="1">
        <f t="array" ref="Y70">--(INDEX(MinuteWorkersFTE_HISTORICAL_FORTNIGHT_TABLE[HistoricalCoverageStatus],ROW()-1)="PASS")</f>
        <v>1</v>
      </c>
      <c r="Z70" cm="1">
        <f t="array" ref="Z70">--OR(INDEX(MinuteWorkersFTE_HISTORICAL_FORTNIGHT_TABLE[HistoricalCellStatus],ROW()-1)="OBSERVED",INDEX(MinuteWorkersFTE_HISTORICAL_FORTNIGHT_TABLE[HistoricalCellStatus],ROW()-1)="ZERO")</f>
        <v>1</v>
      </c>
      <c r="AA70" cm="1">
        <f t="array" ref="AA70">--OR(INDEX(MinuteWorkersFTE_HISTORICAL_FORTNIGHT_TABLE[ProfileAlignmentStatus],ROW()-1)="PASS",INDEX(MinuteWorkersFTE_HISTORICAL_FORTNIGHT_TABLE[ProfileAlignmentStatus],ROW()-1)="PASS ZERO")</f>
        <v>1</v>
      </c>
      <c r="AB70" cm="1">
        <f t="array" ref="AB70">--(INDEX(MinuteWorkersFTE_HISTORICAL_FORTNIGHT_TABLE[RedistributionMatchCount],ROW()-1)=1)</f>
        <v>0</v>
      </c>
      <c r="AC70">
        <v>1</v>
      </c>
    </row>
    <row r="71" spans="14:29" x14ac:dyDescent="0.25">
      <c r="N71" t="str" cm="1">
        <f t="array" ref="N71">INDEX(MinuteWorkersFTE_HISTORICAL_FORTNIGHT_TABLE[Facility],ROW()-1)</f>
        <v>BD</v>
      </c>
      <c r="O71" t="str" cm="1">
        <f t="array" ref="O71">INDEX(MinuteWorkersFTE_HISTORICAL_FORTNIGHT_TABLE[Role],ROW()-1)</f>
        <v>CARE SERVICES MANAGER</v>
      </c>
      <c r="P71" t="str" cm="1">
        <f t="array" ref="P71">INDEX(MinuteWorkersFTE_HISTORICAL_FORTNIGHT_TABLE[Shift],ROW()-1)</f>
        <v>AM</v>
      </c>
      <c r="Q71" cm="1">
        <f t="array" ref="Q71">INDEX(MinuteWorkersFTE_HISTORICAL_FORTNIGHT_TABLE[DayOfWeek],ROW()-1)</f>
        <v>3</v>
      </c>
      <c r="R71" t="str" cm="1">
        <f t="array" ref="R71">INDEX(MinuteWorkersFTE_HISTORICAL_FORTNIGHT_TABLE[Week Day],ROW()-1)</f>
        <v>Wednesday</v>
      </c>
      <c r="S71" cm="1">
        <f t="array" ref="S71">INDEX(MinuteWorkersFTE_HISTORICAL_FORTNIGHT_TABLE[FortnightWeek],ROW()-1)</f>
        <v>2</v>
      </c>
      <c r="T71" cm="1">
        <f t="array" ref="T71">INDEX(MinuteWorkersFTE_HISTORICAL_FORTNIGHT_TABLE[HistoricalRosterFTE],ROW()-1)</f>
        <v>1.0526315789473684</v>
      </c>
      <c r="U71" cm="1">
        <f t="array" ref="U71">INDEX(MinuteWorkersFTE_HISTORICAL_FORTNIGHT_TABLE[RedistributedRosterFTE],ROW()-1)</f>
        <v>0.88857373673191153</v>
      </c>
      <c r="V71" cm="1">
        <f t="array" ref="V71">INDEX(MinuteWorkersFTE_HISTORICAL_FORTNIGHT_TABLE[ExpectedRedistributionFactor],ROW()-1)</f>
        <v>0.84414504989531591</v>
      </c>
      <c r="W71" cm="1">
        <f t="array" ref="W71">INDEX(MinuteWorkersFTE_HISTORICAL_FORTNIGHT_TABLE[ProfileVarianceFTE],ROW()-1)</f>
        <v>1.1102230246251565E-16</v>
      </c>
      <c r="X71">
        <f t="shared" si="2"/>
        <v>1.1102230246251565E-16</v>
      </c>
      <c r="Y71" cm="1">
        <f t="array" ref="Y71">--(INDEX(MinuteWorkersFTE_HISTORICAL_FORTNIGHT_TABLE[HistoricalCoverageStatus],ROW()-1)="PASS")</f>
        <v>1</v>
      </c>
      <c r="Z71" cm="1">
        <f t="array" ref="Z71">--OR(INDEX(MinuteWorkersFTE_HISTORICAL_FORTNIGHT_TABLE[HistoricalCellStatus],ROW()-1)="OBSERVED",INDEX(MinuteWorkersFTE_HISTORICAL_FORTNIGHT_TABLE[HistoricalCellStatus],ROW()-1)="ZERO")</f>
        <v>1</v>
      </c>
      <c r="AA71" cm="1">
        <f t="array" ref="AA71">--OR(INDEX(MinuteWorkersFTE_HISTORICAL_FORTNIGHT_TABLE[ProfileAlignmentStatus],ROW()-1)="PASS",INDEX(MinuteWorkersFTE_HISTORICAL_FORTNIGHT_TABLE[ProfileAlignmentStatus],ROW()-1)="PASS ZERO")</f>
        <v>1</v>
      </c>
      <c r="AB71" cm="1">
        <f t="array" ref="AB71">--(INDEX(MinuteWorkersFTE_HISTORICAL_FORTNIGHT_TABLE[RedistributionMatchCount],ROW()-1)=1)</f>
        <v>1</v>
      </c>
      <c r="AC71">
        <v>1</v>
      </c>
    </row>
    <row r="72" spans="14:29" x14ac:dyDescent="0.25">
      <c r="N72" t="str" cm="1">
        <f t="array" ref="N72">INDEX(MinuteWorkersFTE_HISTORICAL_FORTNIGHT_TABLE[Facility],ROW()-1)</f>
        <v>BD</v>
      </c>
      <c r="O72" t="str" cm="1">
        <f t="array" ref="O72">INDEX(MinuteWorkersFTE_HISTORICAL_FORTNIGHT_TABLE[Role],ROW()-1)</f>
        <v>CARE SERVICES MANAGER</v>
      </c>
      <c r="P72" t="str" cm="1">
        <f t="array" ref="P72">INDEX(MinuteWorkersFTE_HISTORICAL_FORTNIGHT_TABLE[Shift],ROW()-1)</f>
        <v>PM</v>
      </c>
      <c r="Q72" cm="1">
        <f t="array" ref="Q72">INDEX(MinuteWorkersFTE_HISTORICAL_FORTNIGHT_TABLE[DayOfWeek],ROW()-1)</f>
        <v>3</v>
      </c>
      <c r="R72" t="str" cm="1">
        <f t="array" ref="R72">INDEX(MinuteWorkersFTE_HISTORICAL_FORTNIGHT_TABLE[Week Day],ROW()-1)</f>
        <v>Wednesday</v>
      </c>
      <c r="S72" cm="1">
        <f t="array" ref="S72">INDEX(MinuteWorkersFTE_HISTORICAL_FORTNIGHT_TABLE[FortnightWeek],ROW()-1)</f>
        <v>2</v>
      </c>
      <c r="T72" cm="1">
        <f t="array" ref="T72">INDEX(MinuteWorkersFTE_HISTORICAL_FORTNIGHT_TABLE[HistoricalRosterFTE],ROW()-1)</f>
        <v>0</v>
      </c>
      <c r="U72" cm="1">
        <f t="array" ref="U72">INDEX(MinuteWorkersFTE_HISTORICAL_FORTNIGHT_TABLE[RedistributedRosterFTE],ROW()-1)</f>
        <v>0</v>
      </c>
      <c r="V72" cm="1">
        <f t="array" ref="V72">INDEX(MinuteWorkersFTE_HISTORICAL_FORTNIGHT_TABLE[ExpectedRedistributionFactor],ROW()-1)</f>
        <v>0.84414504989531591</v>
      </c>
      <c r="W72" cm="1">
        <f t="array" ref="W72">INDEX(MinuteWorkersFTE_HISTORICAL_FORTNIGHT_TABLE[ProfileVarianceFTE],ROW()-1)</f>
        <v>0</v>
      </c>
      <c r="X72">
        <f t="shared" si="2"/>
        <v>0</v>
      </c>
      <c r="Y72" cm="1">
        <f t="array" ref="Y72">--(INDEX(MinuteWorkersFTE_HISTORICAL_FORTNIGHT_TABLE[HistoricalCoverageStatus],ROW()-1)="PASS")</f>
        <v>1</v>
      </c>
      <c r="Z72" cm="1">
        <f t="array" ref="Z72">--OR(INDEX(MinuteWorkersFTE_HISTORICAL_FORTNIGHT_TABLE[HistoricalCellStatus],ROW()-1)="OBSERVED",INDEX(MinuteWorkersFTE_HISTORICAL_FORTNIGHT_TABLE[HistoricalCellStatus],ROW()-1)="ZERO")</f>
        <v>1</v>
      </c>
      <c r="AA72" cm="1">
        <f t="array" ref="AA72">--OR(INDEX(MinuteWorkersFTE_HISTORICAL_FORTNIGHT_TABLE[ProfileAlignmentStatus],ROW()-1)="PASS",INDEX(MinuteWorkersFTE_HISTORICAL_FORTNIGHT_TABLE[ProfileAlignmentStatus],ROW()-1)="PASS ZERO")</f>
        <v>1</v>
      </c>
      <c r="AB72" cm="1">
        <f t="array" ref="AB72">--(INDEX(MinuteWorkersFTE_HISTORICAL_FORTNIGHT_TABLE[RedistributionMatchCount],ROW()-1)=1)</f>
        <v>0</v>
      </c>
      <c r="AC72">
        <v>1</v>
      </c>
    </row>
    <row r="73" spans="14:29" x14ac:dyDescent="0.25">
      <c r="N73" t="str" cm="1">
        <f t="array" ref="N73">INDEX(MinuteWorkersFTE_HISTORICAL_FORTNIGHT_TABLE[Facility],ROW()-1)</f>
        <v>BD</v>
      </c>
      <c r="O73" t="str" cm="1">
        <f t="array" ref="O73">INDEX(MinuteWorkersFTE_HISTORICAL_FORTNIGHT_TABLE[Role],ROW()-1)</f>
        <v>CARE SERVICES MANAGER</v>
      </c>
      <c r="P73" t="str" cm="1">
        <f t="array" ref="P73">INDEX(MinuteWorkersFTE_HISTORICAL_FORTNIGHT_TABLE[Shift],ROW()-1)</f>
        <v>NS</v>
      </c>
      <c r="Q73" cm="1">
        <f t="array" ref="Q73">INDEX(MinuteWorkersFTE_HISTORICAL_FORTNIGHT_TABLE[DayOfWeek],ROW()-1)</f>
        <v>3</v>
      </c>
      <c r="R73" t="str" cm="1">
        <f t="array" ref="R73">INDEX(MinuteWorkersFTE_HISTORICAL_FORTNIGHT_TABLE[Week Day],ROW()-1)</f>
        <v>Wednesday</v>
      </c>
      <c r="S73" cm="1">
        <f t="array" ref="S73">INDEX(MinuteWorkersFTE_HISTORICAL_FORTNIGHT_TABLE[FortnightWeek],ROW()-1)</f>
        <v>2</v>
      </c>
      <c r="T73" cm="1">
        <f t="array" ref="T73">INDEX(MinuteWorkersFTE_HISTORICAL_FORTNIGHT_TABLE[HistoricalRosterFTE],ROW()-1)</f>
        <v>0</v>
      </c>
      <c r="U73" cm="1">
        <f t="array" ref="U73">INDEX(MinuteWorkersFTE_HISTORICAL_FORTNIGHT_TABLE[RedistributedRosterFTE],ROW()-1)</f>
        <v>0</v>
      </c>
      <c r="V73" cm="1">
        <f t="array" ref="V73">INDEX(MinuteWorkersFTE_HISTORICAL_FORTNIGHT_TABLE[ExpectedRedistributionFactor],ROW()-1)</f>
        <v>0.84414504989531591</v>
      </c>
      <c r="W73" cm="1">
        <f t="array" ref="W73">INDEX(MinuteWorkersFTE_HISTORICAL_FORTNIGHT_TABLE[ProfileVarianceFTE],ROW()-1)</f>
        <v>0</v>
      </c>
      <c r="X73">
        <f t="shared" si="2"/>
        <v>0</v>
      </c>
      <c r="Y73" cm="1">
        <f t="array" ref="Y73">--(INDEX(MinuteWorkersFTE_HISTORICAL_FORTNIGHT_TABLE[HistoricalCoverageStatus],ROW()-1)="PASS")</f>
        <v>1</v>
      </c>
      <c r="Z73" cm="1">
        <f t="array" ref="Z73">--OR(INDEX(MinuteWorkersFTE_HISTORICAL_FORTNIGHT_TABLE[HistoricalCellStatus],ROW()-1)="OBSERVED",INDEX(MinuteWorkersFTE_HISTORICAL_FORTNIGHT_TABLE[HistoricalCellStatus],ROW()-1)="ZERO")</f>
        <v>1</v>
      </c>
      <c r="AA73" cm="1">
        <f t="array" ref="AA73">--OR(INDEX(MinuteWorkersFTE_HISTORICAL_FORTNIGHT_TABLE[ProfileAlignmentStatus],ROW()-1)="PASS",INDEX(MinuteWorkersFTE_HISTORICAL_FORTNIGHT_TABLE[ProfileAlignmentStatus],ROW()-1)="PASS ZERO")</f>
        <v>1</v>
      </c>
      <c r="AB73" cm="1">
        <f t="array" ref="AB73">--(INDEX(MinuteWorkersFTE_HISTORICAL_FORTNIGHT_TABLE[RedistributionMatchCount],ROW()-1)=1)</f>
        <v>0</v>
      </c>
      <c r="AC73">
        <v>1</v>
      </c>
    </row>
    <row r="74" spans="14:29" x14ac:dyDescent="0.25">
      <c r="N74" t="str" cm="1">
        <f t="array" ref="N74">INDEX(MinuteWorkersFTE_HISTORICAL_FORTNIGHT_TABLE[Facility],ROW()-1)</f>
        <v>BD</v>
      </c>
      <c r="O74" t="str" cm="1">
        <f t="array" ref="O74">INDEX(MinuteWorkersFTE_HISTORICAL_FORTNIGHT_TABLE[Role],ROW()-1)</f>
        <v>CARE SERVICES MANAGER</v>
      </c>
      <c r="P74" t="str" cm="1">
        <f t="array" ref="P74">INDEX(MinuteWorkersFTE_HISTORICAL_FORTNIGHT_TABLE[Shift],ROW()-1)</f>
        <v>AM</v>
      </c>
      <c r="Q74" cm="1">
        <f t="array" ref="Q74">INDEX(MinuteWorkersFTE_HISTORICAL_FORTNIGHT_TABLE[DayOfWeek],ROW()-1)</f>
        <v>4</v>
      </c>
      <c r="R74" t="str" cm="1">
        <f t="array" ref="R74">INDEX(MinuteWorkersFTE_HISTORICAL_FORTNIGHT_TABLE[Week Day],ROW()-1)</f>
        <v>Thursday</v>
      </c>
      <c r="S74" cm="1">
        <f t="array" ref="S74">INDEX(MinuteWorkersFTE_HISTORICAL_FORTNIGHT_TABLE[FortnightWeek],ROW()-1)</f>
        <v>2</v>
      </c>
      <c r="T74" cm="1">
        <f t="array" ref="T74">INDEX(MinuteWorkersFTE_HISTORICAL_FORTNIGHT_TABLE[HistoricalRosterFTE],ROW()-1)</f>
        <v>1.0526315789473684</v>
      </c>
      <c r="U74" cm="1">
        <f t="array" ref="U74">INDEX(MinuteWorkersFTE_HISTORICAL_FORTNIGHT_TABLE[RedistributedRosterFTE],ROW()-1)</f>
        <v>0.88857373673191153</v>
      </c>
      <c r="V74" cm="1">
        <f t="array" ref="V74">INDEX(MinuteWorkersFTE_HISTORICAL_FORTNIGHT_TABLE[ExpectedRedistributionFactor],ROW()-1)</f>
        <v>0.84414504989531591</v>
      </c>
      <c r="W74" cm="1">
        <f t="array" ref="W74">INDEX(MinuteWorkersFTE_HISTORICAL_FORTNIGHT_TABLE[ProfileVarianceFTE],ROW()-1)</f>
        <v>1.1102230246251565E-16</v>
      </c>
      <c r="X74">
        <f t="shared" si="2"/>
        <v>1.1102230246251565E-16</v>
      </c>
      <c r="Y74" cm="1">
        <f t="array" ref="Y74">--(INDEX(MinuteWorkersFTE_HISTORICAL_FORTNIGHT_TABLE[HistoricalCoverageStatus],ROW()-1)="PASS")</f>
        <v>1</v>
      </c>
      <c r="Z74" cm="1">
        <f t="array" ref="Z74">--OR(INDEX(MinuteWorkersFTE_HISTORICAL_FORTNIGHT_TABLE[HistoricalCellStatus],ROW()-1)="OBSERVED",INDEX(MinuteWorkersFTE_HISTORICAL_FORTNIGHT_TABLE[HistoricalCellStatus],ROW()-1)="ZERO")</f>
        <v>1</v>
      </c>
      <c r="AA74" cm="1">
        <f t="array" ref="AA74">--OR(INDEX(MinuteWorkersFTE_HISTORICAL_FORTNIGHT_TABLE[ProfileAlignmentStatus],ROW()-1)="PASS",INDEX(MinuteWorkersFTE_HISTORICAL_FORTNIGHT_TABLE[ProfileAlignmentStatus],ROW()-1)="PASS ZERO")</f>
        <v>1</v>
      </c>
      <c r="AB74" cm="1">
        <f t="array" ref="AB74">--(INDEX(MinuteWorkersFTE_HISTORICAL_FORTNIGHT_TABLE[RedistributionMatchCount],ROW()-1)=1)</f>
        <v>1</v>
      </c>
      <c r="AC74">
        <v>1</v>
      </c>
    </row>
    <row r="75" spans="14:29" x14ac:dyDescent="0.25">
      <c r="N75" t="str" cm="1">
        <f t="array" ref="N75">INDEX(MinuteWorkersFTE_HISTORICAL_FORTNIGHT_TABLE[Facility],ROW()-1)</f>
        <v>BD</v>
      </c>
      <c r="O75" t="str" cm="1">
        <f t="array" ref="O75">INDEX(MinuteWorkersFTE_HISTORICAL_FORTNIGHT_TABLE[Role],ROW()-1)</f>
        <v>CARE SERVICES MANAGER</v>
      </c>
      <c r="P75" t="str" cm="1">
        <f t="array" ref="P75">INDEX(MinuteWorkersFTE_HISTORICAL_FORTNIGHT_TABLE[Shift],ROW()-1)</f>
        <v>PM</v>
      </c>
      <c r="Q75" cm="1">
        <f t="array" ref="Q75">INDEX(MinuteWorkersFTE_HISTORICAL_FORTNIGHT_TABLE[DayOfWeek],ROW()-1)</f>
        <v>4</v>
      </c>
      <c r="R75" t="str" cm="1">
        <f t="array" ref="R75">INDEX(MinuteWorkersFTE_HISTORICAL_FORTNIGHT_TABLE[Week Day],ROW()-1)</f>
        <v>Thursday</v>
      </c>
      <c r="S75" cm="1">
        <f t="array" ref="S75">INDEX(MinuteWorkersFTE_HISTORICAL_FORTNIGHT_TABLE[FortnightWeek],ROW()-1)</f>
        <v>2</v>
      </c>
      <c r="T75" cm="1">
        <f t="array" ref="T75">INDEX(MinuteWorkersFTE_HISTORICAL_FORTNIGHT_TABLE[HistoricalRosterFTE],ROW()-1)</f>
        <v>0</v>
      </c>
      <c r="U75" cm="1">
        <f t="array" ref="U75">INDEX(MinuteWorkersFTE_HISTORICAL_FORTNIGHT_TABLE[RedistributedRosterFTE],ROW()-1)</f>
        <v>0</v>
      </c>
      <c r="V75" cm="1">
        <f t="array" ref="V75">INDEX(MinuteWorkersFTE_HISTORICAL_FORTNIGHT_TABLE[ExpectedRedistributionFactor],ROW()-1)</f>
        <v>0.84414504989531591</v>
      </c>
      <c r="W75" cm="1">
        <f t="array" ref="W75">INDEX(MinuteWorkersFTE_HISTORICAL_FORTNIGHT_TABLE[ProfileVarianceFTE],ROW()-1)</f>
        <v>0</v>
      </c>
      <c r="X75">
        <f t="shared" si="2"/>
        <v>0</v>
      </c>
      <c r="Y75" cm="1">
        <f t="array" ref="Y75">--(INDEX(MinuteWorkersFTE_HISTORICAL_FORTNIGHT_TABLE[HistoricalCoverageStatus],ROW()-1)="PASS")</f>
        <v>1</v>
      </c>
      <c r="Z75" cm="1">
        <f t="array" ref="Z75">--OR(INDEX(MinuteWorkersFTE_HISTORICAL_FORTNIGHT_TABLE[HistoricalCellStatus],ROW()-1)="OBSERVED",INDEX(MinuteWorkersFTE_HISTORICAL_FORTNIGHT_TABLE[HistoricalCellStatus],ROW()-1)="ZERO")</f>
        <v>1</v>
      </c>
      <c r="AA75" cm="1">
        <f t="array" ref="AA75">--OR(INDEX(MinuteWorkersFTE_HISTORICAL_FORTNIGHT_TABLE[ProfileAlignmentStatus],ROW()-1)="PASS",INDEX(MinuteWorkersFTE_HISTORICAL_FORTNIGHT_TABLE[ProfileAlignmentStatus],ROW()-1)="PASS ZERO")</f>
        <v>1</v>
      </c>
      <c r="AB75" cm="1">
        <f t="array" ref="AB75">--(INDEX(MinuteWorkersFTE_HISTORICAL_FORTNIGHT_TABLE[RedistributionMatchCount],ROW()-1)=1)</f>
        <v>0</v>
      </c>
      <c r="AC75">
        <v>1</v>
      </c>
    </row>
    <row r="76" spans="14:29" x14ac:dyDescent="0.25">
      <c r="N76" t="str" cm="1">
        <f t="array" ref="N76">INDEX(MinuteWorkersFTE_HISTORICAL_FORTNIGHT_TABLE[Facility],ROW()-1)</f>
        <v>BD</v>
      </c>
      <c r="O76" t="str" cm="1">
        <f t="array" ref="O76">INDEX(MinuteWorkersFTE_HISTORICAL_FORTNIGHT_TABLE[Role],ROW()-1)</f>
        <v>CARE SERVICES MANAGER</v>
      </c>
      <c r="P76" t="str" cm="1">
        <f t="array" ref="P76">INDEX(MinuteWorkersFTE_HISTORICAL_FORTNIGHT_TABLE[Shift],ROW()-1)</f>
        <v>NS</v>
      </c>
      <c r="Q76" cm="1">
        <f t="array" ref="Q76">INDEX(MinuteWorkersFTE_HISTORICAL_FORTNIGHT_TABLE[DayOfWeek],ROW()-1)</f>
        <v>4</v>
      </c>
      <c r="R76" t="str" cm="1">
        <f t="array" ref="R76">INDEX(MinuteWorkersFTE_HISTORICAL_FORTNIGHT_TABLE[Week Day],ROW()-1)</f>
        <v>Thursday</v>
      </c>
      <c r="S76" cm="1">
        <f t="array" ref="S76">INDEX(MinuteWorkersFTE_HISTORICAL_FORTNIGHT_TABLE[FortnightWeek],ROW()-1)</f>
        <v>2</v>
      </c>
      <c r="T76" cm="1">
        <f t="array" ref="T76">INDEX(MinuteWorkersFTE_HISTORICAL_FORTNIGHT_TABLE[HistoricalRosterFTE],ROW()-1)</f>
        <v>0</v>
      </c>
      <c r="U76" cm="1">
        <f t="array" ref="U76">INDEX(MinuteWorkersFTE_HISTORICAL_FORTNIGHT_TABLE[RedistributedRosterFTE],ROW()-1)</f>
        <v>0</v>
      </c>
      <c r="V76" cm="1">
        <f t="array" ref="V76">INDEX(MinuteWorkersFTE_HISTORICAL_FORTNIGHT_TABLE[ExpectedRedistributionFactor],ROW()-1)</f>
        <v>0.84414504989531591</v>
      </c>
      <c r="W76" cm="1">
        <f t="array" ref="W76">INDEX(MinuteWorkersFTE_HISTORICAL_FORTNIGHT_TABLE[ProfileVarianceFTE],ROW()-1)</f>
        <v>0</v>
      </c>
      <c r="X76">
        <f t="shared" si="2"/>
        <v>0</v>
      </c>
      <c r="Y76" cm="1">
        <f t="array" ref="Y76">--(INDEX(MinuteWorkersFTE_HISTORICAL_FORTNIGHT_TABLE[HistoricalCoverageStatus],ROW()-1)="PASS")</f>
        <v>1</v>
      </c>
      <c r="Z76" cm="1">
        <f t="array" ref="Z76">--OR(INDEX(MinuteWorkersFTE_HISTORICAL_FORTNIGHT_TABLE[HistoricalCellStatus],ROW()-1)="OBSERVED",INDEX(MinuteWorkersFTE_HISTORICAL_FORTNIGHT_TABLE[HistoricalCellStatus],ROW()-1)="ZERO")</f>
        <v>1</v>
      </c>
      <c r="AA76" cm="1">
        <f t="array" ref="AA76">--OR(INDEX(MinuteWorkersFTE_HISTORICAL_FORTNIGHT_TABLE[ProfileAlignmentStatus],ROW()-1)="PASS",INDEX(MinuteWorkersFTE_HISTORICAL_FORTNIGHT_TABLE[ProfileAlignmentStatus],ROW()-1)="PASS ZERO")</f>
        <v>1</v>
      </c>
      <c r="AB76" cm="1">
        <f t="array" ref="AB76">--(INDEX(MinuteWorkersFTE_HISTORICAL_FORTNIGHT_TABLE[RedistributionMatchCount],ROW()-1)=1)</f>
        <v>0</v>
      </c>
      <c r="AC76">
        <v>1</v>
      </c>
    </row>
    <row r="77" spans="14:29" x14ac:dyDescent="0.25">
      <c r="N77" t="str" cm="1">
        <f t="array" ref="N77">INDEX(MinuteWorkersFTE_HISTORICAL_FORTNIGHT_TABLE[Facility],ROW()-1)</f>
        <v>BD</v>
      </c>
      <c r="O77" t="str" cm="1">
        <f t="array" ref="O77">INDEX(MinuteWorkersFTE_HISTORICAL_FORTNIGHT_TABLE[Role],ROW()-1)</f>
        <v>CARE SERVICES MANAGER</v>
      </c>
      <c r="P77" t="str" cm="1">
        <f t="array" ref="P77">INDEX(MinuteWorkersFTE_HISTORICAL_FORTNIGHT_TABLE[Shift],ROW()-1)</f>
        <v>AM</v>
      </c>
      <c r="Q77" cm="1">
        <f t="array" ref="Q77">INDEX(MinuteWorkersFTE_HISTORICAL_FORTNIGHT_TABLE[DayOfWeek],ROW()-1)</f>
        <v>5</v>
      </c>
      <c r="R77" t="str" cm="1">
        <f t="array" ref="R77">INDEX(MinuteWorkersFTE_HISTORICAL_FORTNIGHT_TABLE[Week Day],ROW()-1)</f>
        <v>Friday</v>
      </c>
      <c r="S77" cm="1">
        <f t="array" ref="S77">INDEX(MinuteWorkersFTE_HISTORICAL_FORTNIGHT_TABLE[FortnightWeek],ROW()-1)</f>
        <v>2</v>
      </c>
      <c r="T77" cm="1">
        <f t="array" ref="T77">INDEX(MinuteWorkersFTE_HISTORICAL_FORTNIGHT_TABLE[HistoricalRosterFTE],ROW()-1)</f>
        <v>1.0526315789473684</v>
      </c>
      <c r="U77" cm="1">
        <f t="array" ref="U77">INDEX(MinuteWorkersFTE_HISTORICAL_FORTNIGHT_TABLE[RedistributedRosterFTE],ROW()-1)</f>
        <v>0.88857373673191153</v>
      </c>
      <c r="V77" cm="1">
        <f t="array" ref="V77">INDEX(MinuteWorkersFTE_HISTORICAL_FORTNIGHT_TABLE[ExpectedRedistributionFactor],ROW()-1)</f>
        <v>0.84414504989531591</v>
      </c>
      <c r="W77" cm="1">
        <f t="array" ref="W77">INDEX(MinuteWorkersFTE_HISTORICAL_FORTNIGHT_TABLE[ProfileVarianceFTE],ROW()-1)</f>
        <v>1.1102230246251565E-16</v>
      </c>
      <c r="X77">
        <f t="shared" si="2"/>
        <v>1.1102230246251565E-16</v>
      </c>
      <c r="Y77" cm="1">
        <f t="array" ref="Y77">--(INDEX(MinuteWorkersFTE_HISTORICAL_FORTNIGHT_TABLE[HistoricalCoverageStatus],ROW()-1)="PASS")</f>
        <v>1</v>
      </c>
      <c r="Z77" cm="1">
        <f t="array" ref="Z77">--OR(INDEX(MinuteWorkersFTE_HISTORICAL_FORTNIGHT_TABLE[HistoricalCellStatus],ROW()-1)="OBSERVED",INDEX(MinuteWorkersFTE_HISTORICAL_FORTNIGHT_TABLE[HistoricalCellStatus],ROW()-1)="ZERO")</f>
        <v>1</v>
      </c>
      <c r="AA77" cm="1">
        <f t="array" ref="AA77">--OR(INDEX(MinuteWorkersFTE_HISTORICAL_FORTNIGHT_TABLE[ProfileAlignmentStatus],ROW()-1)="PASS",INDEX(MinuteWorkersFTE_HISTORICAL_FORTNIGHT_TABLE[ProfileAlignmentStatus],ROW()-1)="PASS ZERO")</f>
        <v>1</v>
      </c>
      <c r="AB77" cm="1">
        <f t="array" ref="AB77">--(INDEX(MinuteWorkersFTE_HISTORICAL_FORTNIGHT_TABLE[RedistributionMatchCount],ROW()-1)=1)</f>
        <v>1</v>
      </c>
      <c r="AC77">
        <v>1</v>
      </c>
    </row>
    <row r="78" spans="14:29" x14ac:dyDescent="0.25">
      <c r="N78" t="str" cm="1">
        <f t="array" ref="N78">INDEX(MinuteWorkersFTE_HISTORICAL_FORTNIGHT_TABLE[Facility],ROW()-1)</f>
        <v>BD</v>
      </c>
      <c r="O78" t="str" cm="1">
        <f t="array" ref="O78">INDEX(MinuteWorkersFTE_HISTORICAL_FORTNIGHT_TABLE[Role],ROW()-1)</f>
        <v>CARE SERVICES MANAGER</v>
      </c>
      <c r="P78" t="str" cm="1">
        <f t="array" ref="P78">INDEX(MinuteWorkersFTE_HISTORICAL_FORTNIGHT_TABLE[Shift],ROW()-1)</f>
        <v>PM</v>
      </c>
      <c r="Q78" cm="1">
        <f t="array" ref="Q78">INDEX(MinuteWorkersFTE_HISTORICAL_FORTNIGHT_TABLE[DayOfWeek],ROW()-1)</f>
        <v>5</v>
      </c>
      <c r="R78" t="str" cm="1">
        <f t="array" ref="R78">INDEX(MinuteWorkersFTE_HISTORICAL_FORTNIGHT_TABLE[Week Day],ROW()-1)</f>
        <v>Friday</v>
      </c>
      <c r="S78" cm="1">
        <f t="array" ref="S78">INDEX(MinuteWorkersFTE_HISTORICAL_FORTNIGHT_TABLE[FortnightWeek],ROW()-1)</f>
        <v>2</v>
      </c>
      <c r="T78" cm="1">
        <f t="array" ref="T78">INDEX(MinuteWorkersFTE_HISTORICAL_FORTNIGHT_TABLE[HistoricalRosterFTE],ROW()-1)</f>
        <v>0</v>
      </c>
      <c r="U78" cm="1">
        <f t="array" ref="U78">INDEX(MinuteWorkersFTE_HISTORICAL_FORTNIGHT_TABLE[RedistributedRosterFTE],ROW()-1)</f>
        <v>0</v>
      </c>
      <c r="V78" cm="1">
        <f t="array" ref="V78">INDEX(MinuteWorkersFTE_HISTORICAL_FORTNIGHT_TABLE[ExpectedRedistributionFactor],ROW()-1)</f>
        <v>0.84414504989531591</v>
      </c>
      <c r="W78" cm="1">
        <f t="array" ref="W78">INDEX(MinuteWorkersFTE_HISTORICAL_FORTNIGHT_TABLE[ProfileVarianceFTE],ROW()-1)</f>
        <v>0</v>
      </c>
      <c r="X78">
        <f t="shared" si="2"/>
        <v>0</v>
      </c>
      <c r="Y78" cm="1">
        <f t="array" ref="Y78">--(INDEX(MinuteWorkersFTE_HISTORICAL_FORTNIGHT_TABLE[HistoricalCoverageStatus],ROW()-1)="PASS")</f>
        <v>1</v>
      </c>
      <c r="Z78" cm="1">
        <f t="array" ref="Z78">--OR(INDEX(MinuteWorkersFTE_HISTORICAL_FORTNIGHT_TABLE[HistoricalCellStatus],ROW()-1)="OBSERVED",INDEX(MinuteWorkersFTE_HISTORICAL_FORTNIGHT_TABLE[HistoricalCellStatus],ROW()-1)="ZERO")</f>
        <v>1</v>
      </c>
      <c r="AA78" cm="1">
        <f t="array" ref="AA78">--OR(INDEX(MinuteWorkersFTE_HISTORICAL_FORTNIGHT_TABLE[ProfileAlignmentStatus],ROW()-1)="PASS",INDEX(MinuteWorkersFTE_HISTORICAL_FORTNIGHT_TABLE[ProfileAlignmentStatus],ROW()-1)="PASS ZERO")</f>
        <v>1</v>
      </c>
      <c r="AB78" cm="1">
        <f t="array" ref="AB78">--(INDEX(MinuteWorkersFTE_HISTORICAL_FORTNIGHT_TABLE[RedistributionMatchCount],ROW()-1)=1)</f>
        <v>0</v>
      </c>
      <c r="AC78">
        <v>1</v>
      </c>
    </row>
    <row r="79" spans="14:29" x14ac:dyDescent="0.25">
      <c r="N79" t="str" cm="1">
        <f t="array" ref="N79">INDEX(MinuteWorkersFTE_HISTORICAL_FORTNIGHT_TABLE[Facility],ROW()-1)</f>
        <v>BD</v>
      </c>
      <c r="O79" t="str" cm="1">
        <f t="array" ref="O79">INDEX(MinuteWorkersFTE_HISTORICAL_FORTNIGHT_TABLE[Role],ROW()-1)</f>
        <v>CARE SERVICES MANAGER</v>
      </c>
      <c r="P79" t="str" cm="1">
        <f t="array" ref="P79">INDEX(MinuteWorkersFTE_HISTORICAL_FORTNIGHT_TABLE[Shift],ROW()-1)</f>
        <v>NS</v>
      </c>
      <c r="Q79" cm="1">
        <f t="array" ref="Q79">INDEX(MinuteWorkersFTE_HISTORICAL_FORTNIGHT_TABLE[DayOfWeek],ROW()-1)</f>
        <v>5</v>
      </c>
      <c r="R79" t="str" cm="1">
        <f t="array" ref="R79">INDEX(MinuteWorkersFTE_HISTORICAL_FORTNIGHT_TABLE[Week Day],ROW()-1)</f>
        <v>Friday</v>
      </c>
      <c r="S79" cm="1">
        <f t="array" ref="S79">INDEX(MinuteWorkersFTE_HISTORICAL_FORTNIGHT_TABLE[FortnightWeek],ROW()-1)</f>
        <v>2</v>
      </c>
      <c r="T79" cm="1">
        <f t="array" ref="T79">INDEX(MinuteWorkersFTE_HISTORICAL_FORTNIGHT_TABLE[HistoricalRosterFTE],ROW()-1)</f>
        <v>0</v>
      </c>
      <c r="U79" cm="1">
        <f t="array" ref="U79">INDEX(MinuteWorkersFTE_HISTORICAL_FORTNIGHT_TABLE[RedistributedRosterFTE],ROW()-1)</f>
        <v>0</v>
      </c>
      <c r="V79" cm="1">
        <f t="array" ref="V79">INDEX(MinuteWorkersFTE_HISTORICAL_FORTNIGHT_TABLE[ExpectedRedistributionFactor],ROW()-1)</f>
        <v>0.84414504989531591</v>
      </c>
      <c r="W79" cm="1">
        <f t="array" ref="W79">INDEX(MinuteWorkersFTE_HISTORICAL_FORTNIGHT_TABLE[ProfileVarianceFTE],ROW()-1)</f>
        <v>0</v>
      </c>
      <c r="X79">
        <f t="shared" si="2"/>
        <v>0</v>
      </c>
      <c r="Y79" cm="1">
        <f t="array" ref="Y79">--(INDEX(MinuteWorkersFTE_HISTORICAL_FORTNIGHT_TABLE[HistoricalCoverageStatus],ROW()-1)="PASS")</f>
        <v>1</v>
      </c>
      <c r="Z79" cm="1">
        <f t="array" ref="Z79">--OR(INDEX(MinuteWorkersFTE_HISTORICAL_FORTNIGHT_TABLE[HistoricalCellStatus],ROW()-1)="OBSERVED",INDEX(MinuteWorkersFTE_HISTORICAL_FORTNIGHT_TABLE[HistoricalCellStatus],ROW()-1)="ZERO")</f>
        <v>1</v>
      </c>
      <c r="AA79" cm="1">
        <f t="array" ref="AA79">--OR(INDEX(MinuteWorkersFTE_HISTORICAL_FORTNIGHT_TABLE[ProfileAlignmentStatus],ROW()-1)="PASS",INDEX(MinuteWorkersFTE_HISTORICAL_FORTNIGHT_TABLE[ProfileAlignmentStatus],ROW()-1)="PASS ZERO")</f>
        <v>1</v>
      </c>
      <c r="AB79" cm="1">
        <f t="array" ref="AB79">--(INDEX(MinuteWorkersFTE_HISTORICAL_FORTNIGHT_TABLE[RedistributionMatchCount],ROW()-1)=1)</f>
        <v>0</v>
      </c>
      <c r="AC79">
        <v>1</v>
      </c>
    </row>
    <row r="80" spans="14:29" x14ac:dyDescent="0.25">
      <c r="N80" t="str" cm="1">
        <f t="array" ref="N80">INDEX(MinuteWorkersFTE_HISTORICAL_FORTNIGHT_TABLE[Facility],ROW()-1)</f>
        <v>BD</v>
      </c>
      <c r="O80" t="str" cm="1">
        <f t="array" ref="O80">INDEX(MinuteWorkersFTE_HISTORICAL_FORTNIGHT_TABLE[Role],ROW()-1)</f>
        <v>CARE SERVICES MANAGER</v>
      </c>
      <c r="P80" t="str" cm="1">
        <f t="array" ref="P80">INDEX(MinuteWorkersFTE_HISTORICAL_FORTNIGHT_TABLE[Shift],ROW()-1)</f>
        <v>AM</v>
      </c>
      <c r="Q80" cm="1">
        <f t="array" ref="Q80">INDEX(MinuteWorkersFTE_HISTORICAL_FORTNIGHT_TABLE[DayOfWeek],ROW()-1)</f>
        <v>6</v>
      </c>
      <c r="R80" t="str" cm="1">
        <f t="array" ref="R80">INDEX(MinuteWorkersFTE_HISTORICAL_FORTNIGHT_TABLE[Week Day],ROW()-1)</f>
        <v>Saturday</v>
      </c>
      <c r="S80" cm="1">
        <f t="array" ref="S80">INDEX(MinuteWorkersFTE_HISTORICAL_FORTNIGHT_TABLE[FortnightWeek],ROW()-1)</f>
        <v>2</v>
      </c>
      <c r="T80" cm="1">
        <f t="array" ref="T80">INDEX(MinuteWorkersFTE_HISTORICAL_FORTNIGHT_TABLE[HistoricalRosterFTE],ROW()-1)</f>
        <v>0</v>
      </c>
      <c r="U80" cm="1">
        <f t="array" ref="U80">INDEX(MinuteWorkersFTE_HISTORICAL_FORTNIGHT_TABLE[RedistributedRosterFTE],ROW()-1)</f>
        <v>0</v>
      </c>
      <c r="V80" cm="1">
        <f t="array" ref="V80">INDEX(MinuteWorkersFTE_HISTORICAL_FORTNIGHT_TABLE[ExpectedRedistributionFactor],ROW()-1)</f>
        <v>0.84414504989531591</v>
      </c>
      <c r="W80" cm="1">
        <f t="array" ref="W80">INDEX(MinuteWorkersFTE_HISTORICAL_FORTNIGHT_TABLE[ProfileVarianceFTE],ROW()-1)</f>
        <v>0</v>
      </c>
      <c r="X80">
        <f t="shared" si="2"/>
        <v>0</v>
      </c>
      <c r="Y80" cm="1">
        <f t="array" ref="Y80">--(INDEX(MinuteWorkersFTE_HISTORICAL_FORTNIGHT_TABLE[HistoricalCoverageStatus],ROW()-1)="PASS")</f>
        <v>1</v>
      </c>
      <c r="Z80" cm="1">
        <f t="array" ref="Z80">--OR(INDEX(MinuteWorkersFTE_HISTORICAL_FORTNIGHT_TABLE[HistoricalCellStatus],ROW()-1)="OBSERVED",INDEX(MinuteWorkersFTE_HISTORICAL_FORTNIGHT_TABLE[HistoricalCellStatus],ROW()-1)="ZERO")</f>
        <v>1</v>
      </c>
      <c r="AA80" cm="1">
        <f t="array" ref="AA80">--OR(INDEX(MinuteWorkersFTE_HISTORICAL_FORTNIGHT_TABLE[ProfileAlignmentStatus],ROW()-1)="PASS",INDEX(MinuteWorkersFTE_HISTORICAL_FORTNIGHT_TABLE[ProfileAlignmentStatus],ROW()-1)="PASS ZERO")</f>
        <v>1</v>
      </c>
      <c r="AB80" cm="1">
        <f t="array" ref="AB80">--(INDEX(MinuteWorkersFTE_HISTORICAL_FORTNIGHT_TABLE[RedistributionMatchCount],ROW()-1)=1)</f>
        <v>0</v>
      </c>
      <c r="AC80">
        <v>1</v>
      </c>
    </row>
    <row r="81" spans="14:29" x14ac:dyDescent="0.25">
      <c r="N81" t="str" cm="1">
        <f t="array" ref="N81">INDEX(MinuteWorkersFTE_HISTORICAL_FORTNIGHT_TABLE[Facility],ROW()-1)</f>
        <v>BD</v>
      </c>
      <c r="O81" t="str" cm="1">
        <f t="array" ref="O81">INDEX(MinuteWorkersFTE_HISTORICAL_FORTNIGHT_TABLE[Role],ROW()-1)</f>
        <v>CARE SERVICES MANAGER</v>
      </c>
      <c r="P81" t="str" cm="1">
        <f t="array" ref="P81">INDEX(MinuteWorkersFTE_HISTORICAL_FORTNIGHT_TABLE[Shift],ROW()-1)</f>
        <v>PM</v>
      </c>
      <c r="Q81" cm="1">
        <f t="array" ref="Q81">INDEX(MinuteWorkersFTE_HISTORICAL_FORTNIGHT_TABLE[DayOfWeek],ROW()-1)</f>
        <v>6</v>
      </c>
      <c r="R81" t="str" cm="1">
        <f t="array" ref="R81">INDEX(MinuteWorkersFTE_HISTORICAL_FORTNIGHT_TABLE[Week Day],ROW()-1)</f>
        <v>Saturday</v>
      </c>
      <c r="S81" cm="1">
        <f t="array" ref="S81">INDEX(MinuteWorkersFTE_HISTORICAL_FORTNIGHT_TABLE[FortnightWeek],ROW()-1)</f>
        <v>2</v>
      </c>
      <c r="T81" cm="1">
        <f t="array" ref="T81">INDEX(MinuteWorkersFTE_HISTORICAL_FORTNIGHT_TABLE[HistoricalRosterFTE],ROW()-1)</f>
        <v>0</v>
      </c>
      <c r="U81" cm="1">
        <f t="array" ref="U81">INDEX(MinuteWorkersFTE_HISTORICAL_FORTNIGHT_TABLE[RedistributedRosterFTE],ROW()-1)</f>
        <v>0</v>
      </c>
      <c r="V81" cm="1">
        <f t="array" ref="V81">INDEX(MinuteWorkersFTE_HISTORICAL_FORTNIGHT_TABLE[ExpectedRedistributionFactor],ROW()-1)</f>
        <v>0.84414504989531591</v>
      </c>
      <c r="W81" cm="1">
        <f t="array" ref="W81">INDEX(MinuteWorkersFTE_HISTORICAL_FORTNIGHT_TABLE[ProfileVarianceFTE],ROW()-1)</f>
        <v>0</v>
      </c>
      <c r="X81">
        <f t="shared" si="2"/>
        <v>0</v>
      </c>
      <c r="Y81" cm="1">
        <f t="array" ref="Y81">--(INDEX(MinuteWorkersFTE_HISTORICAL_FORTNIGHT_TABLE[HistoricalCoverageStatus],ROW()-1)="PASS")</f>
        <v>1</v>
      </c>
      <c r="Z81" cm="1">
        <f t="array" ref="Z81">--OR(INDEX(MinuteWorkersFTE_HISTORICAL_FORTNIGHT_TABLE[HistoricalCellStatus],ROW()-1)="OBSERVED",INDEX(MinuteWorkersFTE_HISTORICAL_FORTNIGHT_TABLE[HistoricalCellStatus],ROW()-1)="ZERO")</f>
        <v>1</v>
      </c>
      <c r="AA81" cm="1">
        <f t="array" ref="AA81">--OR(INDEX(MinuteWorkersFTE_HISTORICAL_FORTNIGHT_TABLE[ProfileAlignmentStatus],ROW()-1)="PASS",INDEX(MinuteWorkersFTE_HISTORICAL_FORTNIGHT_TABLE[ProfileAlignmentStatus],ROW()-1)="PASS ZERO")</f>
        <v>1</v>
      </c>
      <c r="AB81" cm="1">
        <f t="array" ref="AB81">--(INDEX(MinuteWorkersFTE_HISTORICAL_FORTNIGHT_TABLE[RedistributionMatchCount],ROW()-1)=1)</f>
        <v>0</v>
      </c>
      <c r="AC81">
        <v>1</v>
      </c>
    </row>
    <row r="82" spans="14:29" x14ac:dyDescent="0.25">
      <c r="N82" t="str" cm="1">
        <f t="array" ref="N82">INDEX(MinuteWorkersFTE_HISTORICAL_FORTNIGHT_TABLE[Facility],ROW()-1)</f>
        <v>BD</v>
      </c>
      <c r="O82" t="str" cm="1">
        <f t="array" ref="O82">INDEX(MinuteWorkersFTE_HISTORICAL_FORTNIGHT_TABLE[Role],ROW()-1)</f>
        <v>CARE SERVICES MANAGER</v>
      </c>
      <c r="P82" t="str" cm="1">
        <f t="array" ref="P82">INDEX(MinuteWorkersFTE_HISTORICAL_FORTNIGHT_TABLE[Shift],ROW()-1)</f>
        <v>NS</v>
      </c>
      <c r="Q82" cm="1">
        <f t="array" ref="Q82">INDEX(MinuteWorkersFTE_HISTORICAL_FORTNIGHT_TABLE[DayOfWeek],ROW()-1)</f>
        <v>6</v>
      </c>
      <c r="R82" t="str" cm="1">
        <f t="array" ref="R82">INDEX(MinuteWorkersFTE_HISTORICAL_FORTNIGHT_TABLE[Week Day],ROW()-1)</f>
        <v>Saturday</v>
      </c>
      <c r="S82" cm="1">
        <f t="array" ref="S82">INDEX(MinuteWorkersFTE_HISTORICAL_FORTNIGHT_TABLE[FortnightWeek],ROW()-1)</f>
        <v>2</v>
      </c>
      <c r="T82" cm="1">
        <f t="array" ref="T82">INDEX(MinuteWorkersFTE_HISTORICAL_FORTNIGHT_TABLE[HistoricalRosterFTE],ROW()-1)</f>
        <v>0</v>
      </c>
      <c r="U82" cm="1">
        <f t="array" ref="U82">INDEX(MinuteWorkersFTE_HISTORICAL_FORTNIGHT_TABLE[RedistributedRosterFTE],ROW()-1)</f>
        <v>0</v>
      </c>
      <c r="V82" cm="1">
        <f t="array" ref="V82">INDEX(MinuteWorkersFTE_HISTORICAL_FORTNIGHT_TABLE[ExpectedRedistributionFactor],ROW()-1)</f>
        <v>0.84414504989531591</v>
      </c>
      <c r="W82" cm="1">
        <f t="array" ref="W82">INDEX(MinuteWorkersFTE_HISTORICAL_FORTNIGHT_TABLE[ProfileVarianceFTE],ROW()-1)</f>
        <v>0</v>
      </c>
      <c r="X82">
        <f t="shared" si="2"/>
        <v>0</v>
      </c>
      <c r="Y82" cm="1">
        <f t="array" ref="Y82">--(INDEX(MinuteWorkersFTE_HISTORICAL_FORTNIGHT_TABLE[HistoricalCoverageStatus],ROW()-1)="PASS")</f>
        <v>1</v>
      </c>
      <c r="Z82" cm="1">
        <f t="array" ref="Z82">--OR(INDEX(MinuteWorkersFTE_HISTORICAL_FORTNIGHT_TABLE[HistoricalCellStatus],ROW()-1)="OBSERVED",INDEX(MinuteWorkersFTE_HISTORICAL_FORTNIGHT_TABLE[HistoricalCellStatus],ROW()-1)="ZERO")</f>
        <v>1</v>
      </c>
      <c r="AA82" cm="1">
        <f t="array" ref="AA82">--OR(INDEX(MinuteWorkersFTE_HISTORICAL_FORTNIGHT_TABLE[ProfileAlignmentStatus],ROW()-1)="PASS",INDEX(MinuteWorkersFTE_HISTORICAL_FORTNIGHT_TABLE[ProfileAlignmentStatus],ROW()-1)="PASS ZERO")</f>
        <v>1</v>
      </c>
      <c r="AB82" cm="1">
        <f t="array" ref="AB82">--(INDEX(MinuteWorkersFTE_HISTORICAL_FORTNIGHT_TABLE[RedistributionMatchCount],ROW()-1)=1)</f>
        <v>0</v>
      </c>
      <c r="AC82">
        <v>1</v>
      </c>
    </row>
    <row r="83" spans="14:29" x14ac:dyDescent="0.25">
      <c r="N83" t="str" cm="1">
        <f t="array" ref="N83">INDEX(MinuteWorkersFTE_HISTORICAL_FORTNIGHT_TABLE[Facility],ROW()-1)</f>
        <v>BD</v>
      </c>
      <c r="O83" t="str" cm="1">
        <f t="array" ref="O83">INDEX(MinuteWorkersFTE_HISTORICAL_FORTNIGHT_TABLE[Role],ROW()-1)</f>
        <v>CARE SERVICES MANAGER</v>
      </c>
      <c r="P83" t="str" cm="1">
        <f t="array" ref="P83">INDEX(MinuteWorkersFTE_HISTORICAL_FORTNIGHT_TABLE[Shift],ROW()-1)</f>
        <v>AM</v>
      </c>
      <c r="Q83" cm="1">
        <f t="array" ref="Q83">INDEX(MinuteWorkersFTE_HISTORICAL_FORTNIGHT_TABLE[DayOfWeek],ROW()-1)</f>
        <v>7</v>
      </c>
      <c r="R83" t="str" cm="1">
        <f t="array" ref="R83">INDEX(MinuteWorkersFTE_HISTORICAL_FORTNIGHT_TABLE[Week Day],ROW()-1)</f>
        <v>Sunday</v>
      </c>
      <c r="S83" cm="1">
        <f t="array" ref="S83">INDEX(MinuteWorkersFTE_HISTORICAL_FORTNIGHT_TABLE[FortnightWeek],ROW()-1)</f>
        <v>2</v>
      </c>
      <c r="T83" cm="1">
        <f t="array" ref="T83">INDEX(MinuteWorkersFTE_HISTORICAL_FORTNIGHT_TABLE[HistoricalRosterFTE],ROW()-1)</f>
        <v>0</v>
      </c>
      <c r="U83" cm="1">
        <f t="array" ref="U83">INDEX(MinuteWorkersFTE_HISTORICAL_FORTNIGHT_TABLE[RedistributedRosterFTE],ROW()-1)</f>
        <v>0</v>
      </c>
      <c r="V83" cm="1">
        <f t="array" ref="V83">INDEX(MinuteWorkersFTE_HISTORICAL_FORTNIGHT_TABLE[ExpectedRedistributionFactor],ROW()-1)</f>
        <v>0.84414504989531591</v>
      </c>
      <c r="W83" cm="1">
        <f t="array" ref="W83">INDEX(MinuteWorkersFTE_HISTORICAL_FORTNIGHT_TABLE[ProfileVarianceFTE],ROW()-1)</f>
        <v>0</v>
      </c>
      <c r="X83">
        <f t="shared" si="2"/>
        <v>0</v>
      </c>
      <c r="Y83" cm="1">
        <f t="array" ref="Y83">--(INDEX(MinuteWorkersFTE_HISTORICAL_FORTNIGHT_TABLE[HistoricalCoverageStatus],ROW()-1)="PASS")</f>
        <v>1</v>
      </c>
      <c r="Z83" cm="1">
        <f t="array" ref="Z83">--OR(INDEX(MinuteWorkersFTE_HISTORICAL_FORTNIGHT_TABLE[HistoricalCellStatus],ROW()-1)="OBSERVED",INDEX(MinuteWorkersFTE_HISTORICAL_FORTNIGHT_TABLE[HistoricalCellStatus],ROW()-1)="ZERO")</f>
        <v>1</v>
      </c>
      <c r="AA83" cm="1">
        <f t="array" ref="AA83">--OR(INDEX(MinuteWorkersFTE_HISTORICAL_FORTNIGHT_TABLE[ProfileAlignmentStatus],ROW()-1)="PASS",INDEX(MinuteWorkersFTE_HISTORICAL_FORTNIGHT_TABLE[ProfileAlignmentStatus],ROW()-1)="PASS ZERO")</f>
        <v>1</v>
      </c>
      <c r="AB83" cm="1">
        <f t="array" ref="AB83">--(INDEX(MinuteWorkersFTE_HISTORICAL_FORTNIGHT_TABLE[RedistributionMatchCount],ROW()-1)=1)</f>
        <v>0</v>
      </c>
      <c r="AC83">
        <v>1</v>
      </c>
    </row>
    <row r="84" spans="14:29" x14ac:dyDescent="0.25">
      <c r="N84" t="str" cm="1">
        <f t="array" ref="N84">INDEX(MinuteWorkersFTE_HISTORICAL_FORTNIGHT_TABLE[Facility],ROW()-1)</f>
        <v>BD</v>
      </c>
      <c r="O84" t="str" cm="1">
        <f t="array" ref="O84">INDEX(MinuteWorkersFTE_HISTORICAL_FORTNIGHT_TABLE[Role],ROW()-1)</f>
        <v>CARE SERVICES MANAGER</v>
      </c>
      <c r="P84" t="str" cm="1">
        <f t="array" ref="P84">INDEX(MinuteWorkersFTE_HISTORICAL_FORTNIGHT_TABLE[Shift],ROW()-1)</f>
        <v>PM</v>
      </c>
      <c r="Q84" cm="1">
        <f t="array" ref="Q84">INDEX(MinuteWorkersFTE_HISTORICAL_FORTNIGHT_TABLE[DayOfWeek],ROW()-1)</f>
        <v>7</v>
      </c>
      <c r="R84" t="str" cm="1">
        <f t="array" ref="R84">INDEX(MinuteWorkersFTE_HISTORICAL_FORTNIGHT_TABLE[Week Day],ROW()-1)</f>
        <v>Sunday</v>
      </c>
      <c r="S84" cm="1">
        <f t="array" ref="S84">INDEX(MinuteWorkersFTE_HISTORICAL_FORTNIGHT_TABLE[FortnightWeek],ROW()-1)</f>
        <v>2</v>
      </c>
      <c r="T84" cm="1">
        <f t="array" ref="T84">INDEX(MinuteWorkersFTE_HISTORICAL_FORTNIGHT_TABLE[HistoricalRosterFTE],ROW()-1)</f>
        <v>0</v>
      </c>
      <c r="U84" cm="1">
        <f t="array" ref="U84">INDEX(MinuteWorkersFTE_HISTORICAL_FORTNIGHT_TABLE[RedistributedRosterFTE],ROW()-1)</f>
        <v>0</v>
      </c>
      <c r="V84" cm="1">
        <f t="array" ref="V84">INDEX(MinuteWorkersFTE_HISTORICAL_FORTNIGHT_TABLE[ExpectedRedistributionFactor],ROW()-1)</f>
        <v>0.84414504989531591</v>
      </c>
      <c r="W84" cm="1">
        <f t="array" ref="W84">INDEX(MinuteWorkersFTE_HISTORICAL_FORTNIGHT_TABLE[ProfileVarianceFTE],ROW()-1)</f>
        <v>0</v>
      </c>
      <c r="X84">
        <f t="shared" si="2"/>
        <v>0</v>
      </c>
      <c r="Y84" cm="1">
        <f t="array" ref="Y84">--(INDEX(MinuteWorkersFTE_HISTORICAL_FORTNIGHT_TABLE[HistoricalCoverageStatus],ROW()-1)="PASS")</f>
        <v>1</v>
      </c>
      <c r="Z84" cm="1">
        <f t="array" ref="Z84">--OR(INDEX(MinuteWorkersFTE_HISTORICAL_FORTNIGHT_TABLE[HistoricalCellStatus],ROW()-1)="OBSERVED",INDEX(MinuteWorkersFTE_HISTORICAL_FORTNIGHT_TABLE[HistoricalCellStatus],ROW()-1)="ZERO")</f>
        <v>1</v>
      </c>
      <c r="AA84" cm="1">
        <f t="array" ref="AA84">--OR(INDEX(MinuteWorkersFTE_HISTORICAL_FORTNIGHT_TABLE[ProfileAlignmentStatus],ROW()-1)="PASS",INDEX(MinuteWorkersFTE_HISTORICAL_FORTNIGHT_TABLE[ProfileAlignmentStatus],ROW()-1)="PASS ZERO")</f>
        <v>1</v>
      </c>
      <c r="AB84" cm="1">
        <f t="array" ref="AB84">--(INDEX(MinuteWorkersFTE_HISTORICAL_FORTNIGHT_TABLE[RedistributionMatchCount],ROW()-1)=1)</f>
        <v>0</v>
      </c>
      <c r="AC84">
        <v>1</v>
      </c>
    </row>
    <row r="85" spans="14:29" x14ac:dyDescent="0.25">
      <c r="N85" t="str" cm="1">
        <f t="array" ref="N85">INDEX(MinuteWorkersFTE_HISTORICAL_FORTNIGHT_TABLE[Facility],ROW()-1)</f>
        <v>BD</v>
      </c>
      <c r="O85" t="str" cm="1">
        <f t="array" ref="O85">INDEX(MinuteWorkersFTE_HISTORICAL_FORTNIGHT_TABLE[Role],ROW()-1)</f>
        <v>CARE SERVICES MANAGER</v>
      </c>
      <c r="P85" t="str" cm="1">
        <f t="array" ref="P85">INDEX(MinuteWorkersFTE_HISTORICAL_FORTNIGHT_TABLE[Shift],ROW()-1)</f>
        <v>NS</v>
      </c>
      <c r="Q85" cm="1">
        <f t="array" ref="Q85">INDEX(MinuteWorkersFTE_HISTORICAL_FORTNIGHT_TABLE[DayOfWeek],ROW()-1)</f>
        <v>7</v>
      </c>
      <c r="R85" t="str" cm="1">
        <f t="array" ref="R85">INDEX(MinuteWorkersFTE_HISTORICAL_FORTNIGHT_TABLE[Week Day],ROW()-1)</f>
        <v>Sunday</v>
      </c>
      <c r="S85" cm="1">
        <f t="array" ref="S85">INDEX(MinuteWorkersFTE_HISTORICAL_FORTNIGHT_TABLE[FortnightWeek],ROW()-1)</f>
        <v>2</v>
      </c>
      <c r="T85" cm="1">
        <f t="array" ref="T85">INDEX(MinuteWorkersFTE_HISTORICAL_FORTNIGHT_TABLE[HistoricalRosterFTE],ROW()-1)</f>
        <v>0</v>
      </c>
      <c r="U85" cm="1">
        <f t="array" ref="U85">INDEX(MinuteWorkersFTE_HISTORICAL_FORTNIGHT_TABLE[RedistributedRosterFTE],ROW()-1)</f>
        <v>0</v>
      </c>
      <c r="V85" cm="1">
        <f t="array" ref="V85">INDEX(MinuteWorkersFTE_HISTORICAL_FORTNIGHT_TABLE[ExpectedRedistributionFactor],ROW()-1)</f>
        <v>0.84414504989531591</v>
      </c>
      <c r="W85" cm="1">
        <f t="array" ref="W85">INDEX(MinuteWorkersFTE_HISTORICAL_FORTNIGHT_TABLE[ProfileVarianceFTE],ROW()-1)</f>
        <v>0</v>
      </c>
      <c r="X85">
        <f t="shared" si="2"/>
        <v>0</v>
      </c>
      <c r="Y85" cm="1">
        <f t="array" ref="Y85">--(INDEX(MinuteWorkersFTE_HISTORICAL_FORTNIGHT_TABLE[HistoricalCoverageStatus],ROW()-1)="PASS")</f>
        <v>1</v>
      </c>
      <c r="Z85" cm="1">
        <f t="array" ref="Z85">--OR(INDEX(MinuteWorkersFTE_HISTORICAL_FORTNIGHT_TABLE[HistoricalCellStatus],ROW()-1)="OBSERVED",INDEX(MinuteWorkersFTE_HISTORICAL_FORTNIGHT_TABLE[HistoricalCellStatus],ROW()-1)="ZERO")</f>
        <v>1</v>
      </c>
      <c r="AA85" cm="1">
        <f t="array" ref="AA85">--OR(INDEX(MinuteWorkersFTE_HISTORICAL_FORTNIGHT_TABLE[ProfileAlignmentStatus],ROW()-1)="PASS",INDEX(MinuteWorkersFTE_HISTORICAL_FORTNIGHT_TABLE[ProfileAlignmentStatus],ROW()-1)="PASS ZERO")</f>
        <v>1</v>
      </c>
      <c r="AB85" cm="1">
        <f t="array" ref="AB85">--(INDEX(MinuteWorkersFTE_HISTORICAL_FORTNIGHT_TABLE[RedistributionMatchCount],ROW()-1)=1)</f>
        <v>0</v>
      </c>
      <c r="AC85">
        <v>1</v>
      </c>
    </row>
    <row r="86" spans="14:29" x14ac:dyDescent="0.25">
      <c r="N86" t="str" cm="1">
        <f t="array" ref="N86">INDEX(MinuteWorkersFTE_HISTORICAL_FORTNIGHT_TABLE[Facility],ROW()-1)</f>
        <v>BD</v>
      </c>
      <c r="O86" t="str" cm="1">
        <f t="array" ref="O86">INDEX(MinuteWorkersFTE_HISTORICAL_FORTNIGHT_TABLE[Role],ROW()-1)</f>
        <v>CLINICAL CARE COORDINATOR &amp; MANAGER</v>
      </c>
      <c r="P86" t="str" cm="1">
        <f t="array" ref="P86">INDEX(MinuteWorkersFTE_HISTORICAL_FORTNIGHT_TABLE[Shift],ROW()-1)</f>
        <v>AM</v>
      </c>
      <c r="Q86" cm="1">
        <f t="array" ref="Q86">INDEX(MinuteWorkersFTE_HISTORICAL_FORTNIGHT_TABLE[DayOfWeek],ROW()-1)</f>
        <v>1</v>
      </c>
      <c r="R86" t="str" cm="1">
        <f t="array" ref="R86">INDEX(MinuteWorkersFTE_HISTORICAL_FORTNIGHT_TABLE[Week Day],ROW()-1)</f>
        <v>Monday</v>
      </c>
      <c r="S86" cm="1">
        <f t="array" ref="S86">INDEX(MinuteWorkersFTE_HISTORICAL_FORTNIGHT_TABLE[FortnightWeek],ROW()-1)</f>
        <v>1</v>
      </c>
      <c r="T86" cm="1">
        <f t="array" ref="T86">INDEX(MinuteWorkersFTE_HISTORICAL_FORTNIGHT_TABLE[HistoricalRosterFTE],ROW()-1)</f>
        <v>1.118421052631579</v>
      </c>
      <c r="U86" cm="1">
        <f t="array" ref="U86">INDEX(MinuteWorkersFTE_HISTORICAL_FORTNIGHT_TABLE[RedistributedRosterFTE],ROW()-1)</f>
        <v>0.94410959527765603</v>
      </c>
      <c r="V86" cm="1">
        <f t="array" ref="V86">INDEX(MinuteWorkersFTE_HISTORICAL_FORTNIGHT_TABLE[ExpectedRedistributionFactor],ROW()-1)</f>
        <v>0.84414504989531591</v>
      </c>
      <c r="W86" cm="1">
        <f t="array" ref="W86">INDEX(MinuteWorkersFTE_HISTORICAL_FORTNIGHT_TABLE[ProfileVarianceFTE],ROW()-1)</f>
        <v>0</v>
      </c>
      <c r="X86">
        <f t="shared" si="2"/>
        <v>0</v>
      </c>
      <c r="Y86" cm="1">
        <f t="array" ref="Y86">--(INDEX(MinuteWorkersFTE_HISTORICAL_FORTNIGHT_TABLE[HistoricalCoverageStatus],ROW()-1)="PASS")</f>
        <v>1</v>
      </c>
      <c r="Z86" cm="1">
        <f t="array" ref="Z86">--OR(INDEX(MinuteWorkersFTE_HISTORICAL_FORTNIGHT_TABLE[HistoricalCellStatus],ROW()-1)="OBSERVED",INDEX(MinuteWorkersFTE_HISTORICAL_FORTNIGHT_TABLE[HistoricalCellStatus],ROW()-1)="ZERO")</f>
        <v>1</v>
      </c>
      <c r="AA86" cm="1">
        <f t="array" ref="AA86">--OR(INDEX(MinuteWorkersFTE_HISTORICAL_FORTNIGHT_TABLE[ProfileAlignmentStatus],ROW()-1)="PASS",INDEX(MinuteWorkersFTE_HISTORICAL_FORTNIGHT_TABLE[ProfileAlignmentStatus],ROW()-1)="PASS ZERO")</f>
        <v>1</v>
      </c>
      <c r="AB86" cm="1">
        <f t="array" ref="AB86">--(INDEX(MinuteWorkersFTE_HISTORICAL_FORTNIGHT_TABLE[RedistributionMatchCount],ROW()-1)=1)</f>
        <v>1</v>
      </c>
      <c r="AC86">
        <v>1</v>
      </c>
    </row>
    <row r="87" spans="14:29" x14ac:dyDescent="0.25">
      <c r="N87" t="str" cm="1">
        <f t="array" ref="N87">INDEX(MinuteWorkersFTE_HISTORICAL_FORTNIGHT_TABLE[Facility],ROW()-1)</f>
        <v>BD</v>
      </c>
      <c r="O87" t="str" cm="1">
        <f t="array" ref="O87">INDEX(MinuteWorkersFTE_HISTORICAL_FORTNIGHT_TABLE[Role],ROW()-1)</f>
        <v>CLINICAL CARE COORDINATOR &amp; MANAGER</v>
      </c>
      <c r="P87" t="str" cm="1">
        <f t="array" ref="P87">INDEX(MinuteWorkersFTE_HISTORICAL_FORTNIGHT_TABLE[Shift],ROW()-1)</f>
        <v>PM</v>
      </c>
      <c r="Q87" cm="1">
        <f t="array" ref="Q87">INDEX(MinuteWorkersFTE_HISTORICAL_FORTNIGHT_TABLE[DayOfWeek],ROW()-1)</f>
        <v>1</v>
      </c>
      <c r="R87" t="str" cm="1">
        <f t="array" ref="R87">INDEX(MinuteWorkersFTE_HISTORICAL_FORTNIGHT_TABLE[Week Day],ROW()-1)</f>
        <v>Monday</v>
      </c>
      <c r="S87" cm="1">
        <f t="array" ref="S87">INDEX(MinuteWorkersFTE_HISTORICAL_FORTNIGHT_TABLE[FortnightWeek],ROW()-1)</f>
        <v>1</v>
      </c>
      <c r="T87" cm="1">
        <f t="array" ref="T87">INDEX(MinuteWorkersFTE_HISTORICAL_FORTNIGHT_TABLE[HistoricalRosterFTE],ROW()-1)</f>
        <v>0</v>
      </c>
      <c r="U87" cm="1">
        <f t="array" ref="U87">INDEX(MinuteWorkersFTE_HISTORICAL_FORTNIGHT_TABLE[RedistributedRosterFTE],ROW()-1)</f>
        <v>0</v>
      </c>
      <c r="V87" cm="1">
        <f t="array" ref="V87">INDEX(MinuteWorkersFTE_HISTORICAL_FORTNIGHT_TABLE[ExpectedRedistributionFactor],ROW()-1)</f>
        <v>0.84414504989531591</v>
      </c>
      <c r="W87" cm="1">
        <f t="array" ref="W87">INDEX(MinuteWorkersFTE_HISTORICAL_FORTNIGHT_TABLE[ProfileVarianceFTE],ROW()-1)</f>
        <v>0</v>
      </c>
      <c r="X87">
        <f t="shared" si="2"/>
        <v>0</v>
      </c>
      <c r="Y87" cm="1">
        <f t="array" ref="Y87">--(INDEX(MinuteWorkersFTE_HISTORICAL_FORTNIGHT_TABLE[HistoricalCoverageStatus],ROW()-1)="PASS")</f>
        <v>1</v>
      </c>
      <c r="Z87" cm="1">
        <f t="array" ref="Z87">--OR(INDEX(MinuteWorkersFTE_HISTORICAL_FORTNIGHT_TABLE[HistoricalCellStatus],ROW()-1)="OBSERVED",INDEX(MinuteWorkersFTE_HISTORICAL_FORTNIGHT_TABLE[HistoricalCellStatus],ROW()-1)="ZERO")</f>
        <v>1</v>
      </c>
      <c r="AA87" cm="1">
        <f t="array" ref="AA87">--OR(INDEX(MinuteWorkersFTE_HISTORICAL_FORTNIGHT_TABLE[ProfileAlignmentStatus],ROW()-1)="PASS",INDEX(MinuteWorkersFTE_HISTORICAL_FORTNIGHT_TABLE[ProfileAlignmentStatus],ROW()-1)="PASS ZERO")</f>
        <v>1</v>
      </c>
      <c r="AB87" cm="1">
        <f t="array" ref="AB87">--(INDEX(MinuteWorkersFTE_HISTORICAL_FORTNIGHT_TABLE[RedistributionMatchCount],ROW()-1)=1)</f>
        <v>0</v>
      </c>
      <c r="AC87">
        <v>1</v>
      </c>
    </row>
    <row r="88" spans="14:29" x14ac:dyDescent="0.25">
      <c r="N88" t="str" cm="1">
        <f t="array" ref="N88">INDEX(MinuteWorkersFTE_HISTORICAL_FORTNIGHT_TABLE[Facility],ROW()-1)</f>
        <v>BD</v>
      </c>
      <c r="O88" t="str" cm="1">
        <f t="array" ref="O88">INDEX(MinuteWorkersFTE_HISTORICAL_FORTNIGHT_TABLE[Role],ROW()-1)</f>
        <v>CLINICAL CARE COORDINATOR &amp; MANAGER</v>
      </c>
      <c r="P88" t="str" cm="1">
        <f t="array" ref="P88">INDEX(MinuteWorkersFTE_HISTORICAL_FORTNIGHT_TABLE[Shift],ROW()-1)</f>
        <v>NS</v>
      </c>
      <c r="Q88" cm="1">
        <f t="array" ref="Q88">INDEX(MinuteWorkersFTE_HISTORICAL_FORTNIGHT_TABLE[DayOfWeek],ROW()-1)</f>
        <v>1</v>
      </c>
      <c r="R88" t="str" cm="1">
        <f t="array" ref="R88">INDEX(MinuteWorkersFTE_HISTORICAL_FORTNIGHT_TABLE[Week Day],ROW()-1)</f>
        <v>Monday</v>
      </c>
      <c r="S88" cm="1">
        <f t="array" ref="S88">INDEX(MinuteWorkersFTE_HISTORICAL_FORTNIGHT_TABLE[FortnightWeek],ROW()-1)</f>
        <v>1</v>
      </c>
      <c r="T88" cm="1">
        <f t="array" ref="T88">INDEX(MinuteWorkersFTE_HISTORICAL_FORTNIGHT_TABLE[HistoricalRosterFTE],ROW()-1)</f>
        <v>0</v>
      </c>
      <c r="U88" cm="1">
        <f t="array" ref="U88">INDEX(MinuteWorkersFTE_HISTORICAL_FORTNIGHT_TABLE[RedistributedRosterFTE],ROW()-1)</f>
        <v>0</v>
      </c>
      <c r="V88" cm="1">
        <f t="array" ref="V88">INDEX(MinuteWorkersFTE_HISTORICAL_FORTNIGHT_TABLE[ExpectedRedistributionFactor],ROW()-1)</f>
        <v>0.84414504989531591</v>
      </c>
      <c r="W88" cm="1">
        <f t="array" ref="W88">INDEX(MinuteWorkersFTE_HISTORICAL_FORTNIGHT_TABLE[ProfileVarianceFTE],ROW()-1)</f>
        <v>0</v>
      </c>
      <c r="X88">
        <f t="shared" si="2"/>
        <v>0</v>
      </c>
      <c r="Y88" cm="1">
        <f t="array" ref="Y88">--(INDEX(MinuteWorkersFTE_HISTORICAL_FORTNIGHT_TABLE[HistoricalCoverageStatus],ROW()-1)="PASS")</f>
        <v>1</v>
      </c>
      <c r="Z88" cm="1">
        <f t="array" ref="Z88">--OR(INDEX(MinuteWorkersFTE_HISTORICAL_FORTNIGHT_TABLE[HistoricalCellStatus],ROW()-1)="OBSERVED",INDEX(MinuteWorkersFTE_HISTORICAL_FORTNIGHT_TABLE[HistoricalCellStatus],ROW()-1)="ZERO")</f>
        <v>1</v>
      </c>
      <c r="AA88" cm="1">
        <f t="array" ref="AA88">--OR(INDEX(MinuteWorkersFTE_HISTORICAL_FORTNIGHT_TABLE[ProfileAlignmentStatus],ROW()-1)="PASS",INDEX(MinuteWorkersFTE_HISTORICAL_FORTNIGHT_TABLE[ProfileAlignmentStatus],ROW()-1)="PASS ZERO")</f>
        <v>1</v>
      </c>
      <c r="AB88" cm="1">
        <f t="array" ref="AB88">--(INDEX(MinuteWorkersFTE_HISTORICAL_FORTNIGHT_TABLE[RedistributionMatchCount],ROW()-1)=1)</f>
        <v>0</v>
      </c>
      <c r="AC88">
        <v>1</v>
      </c>
    </row>
    <row r="89" spans="14:29" x14ac:dyDescent="0.25">
      <c r="N89" t="str" cm="1">
        <f t="array" ref="N89">INDEX(MinuteWorkersFTE_HISTORICAL_FORTNIGHT_TABLE[Facility],ROW()-1)</f>
        <v>BD</v>
      </c>
      <c r="O89" t="str" cm="1">
        <f t="array" ref="O89">INDEX(MinuteWorkersFTE_HISTORICAL_FORTNIGHT_TABLE[Role],ROW()-1)</f>
        <v>CLINICAL CARE COORDINATOR &amp; MANAGER</v>
      </c>
      <c r="P89" t="str" cm="1">
        <f t="array" ref="P89">INDEX(MinuteWorkersFTE_HISTORICAL_FORTNIGHT_TABLE[Shift],ROW()-1)</f>
        <v>AM</v>
      </c>
      <c r="Q89" cm="1">
        <f t="array" ref="Q89">INDEX(MinuteWorkersFTE_HISTORICAL_FORTNIGHT_TABLE[DayOfWeek],ROW()-1)</f>
        <v>2</v>
      </c>
      <c r="R89" t="str" cm="1">
        <f t="array" ref="R89">INDEX(MinuteWorkersFTE_HISTORICAL_FORTNIGHT_TABLE[Week Day],ROW()-1)</f>
        <v>Tuesday</v>
      </c>
      <c r="S89" cm="1">
        <f t="array" ref="S89">INDEX(MinuteWorkersFTE_HISTORICAL_FORTNIGHT_TABLE[FortnightWeek],ROW()-1)</f>
        <v>1</v>
      </c>
      <c r="T89" cm="1">
        <f t="array" ref="T89">INDEX(MinuteWorkersFTE_HISTORICAL_FORTNIGHT_TABLE[HistoricalRosterFTE],ROW()-1)</f>
        <v>0</v>
      </c>
      <c r="U89" cm="1">
        <f t="array" ref="U89">INDEX(MinuteWorkersFTE_HISTORICAL_FORTNIGHT_TABLE[RedistributedRosterFTE],ROW()-1)</f>
        <v>0</v>
      </c>
      <c r="V89" cm="1">
        <f t="array" ref="V89">INDEX(MinuteWorkersFTE_HISTORICAL_FORTNIGHT_TABLE[ExpectedRedistributionFactor],ROW()-1)</f>
        <v>0.84414504989531591</v>
      </c>
      <c r="W89" cm="1">
        <f t="array" ref="W89">INDEX(MinuteWorkersFTE_HISTORICAL_FORTNIGHT_TABLE[ProfileVarianceFTE],ROW()-1)</f>
        <v>0</v>
      </c>
      <c r="X89">
        <f t="shared" si="2"/>
        <v>0</v>
      </c>
      <c r="Y89" cm="1">
        <f t="array" ref="Y89">--(INDEX(MinuteWorkersFTE_HISTORICAL_FORTNIGHT_TABLE[HistoricalCoverageStatus],ROW()-1)="PASS")</f>
        <v>1</v>
      </c>
      <c r="Z89" cm="1">
        <f t="array" ref="Z89">--OR(INDEX(MinuteWorkersFTE_HISTORICAL_FORTNIGHT_TABLE[HistoricalCellStatus],ROW()-1)="OBSERVED",INDEX(MinuteWorkersFTE_HISTORICAL_FORTNIGHT_TABLE[HistoricalCellStatus],ROW()-1)="ZERO")</f>
        <v>1</v>
      </c>
      <c r="AA89" cm="1">
        <f t="array" ref="AA89">--OR(INDEX(MinuteWorkersFTE_HISTORICAL_FORTNIGHT_TABLE[ProfileAlignmentStatus],ROW()-1)="PASS",INDEX(MinuteWorkersFTE_HISTORICAL_FORTNIGHT_TABLE[ProfileAlignmentStatus],ROW()-1)="PASS ZERO")</f>
        <v>1</v>
      </c>
      <c r="AB89" cm="1">
        <f t="array" ref="AB89">--(INDEX(MinuteWorkersFTE_HISTORICAL_FORTNIGHT_TABLE[RedistributionMatchCount],ROW()-1)=1)</f>
        <v>0</v>
      </c>
      <c r="AC89">
        <v>1</v>
      </c>
    </row>
    <row r="90" spans="14:29" x14ac:dyDescent="0.25">
      <c r="N90" t="str" cm="1">
        <f t="array" ref="N90">INDEX(MinuteWorkersFTE_HISTORICAL_FORTNIGHT_TABLE[Facility],ROW()-1)</f>
        <v>BD</v>
      </c>
      <c r="O90" t="str" cm="1">
        <f t="array" ref="O90">INDEX(MinuteWorkersFTE_HISTORICAL_FORTNIGHT_TABLE[Role],ROW()-1)</f>
        <v>CLINICAL CARE COORDINATOR &amp; MANAGER</v>
      </c>
      <c r="P90" t="str" cm="1">
        <f t="array" ref="P90">INDEX(MinuteWorkersFTE_HISTORICAL_FORTNIGHT_TABLE[Shift],ROW()-1)</f>
        <v>PM</v>
      </c>
      <c r="Q90" cm="1">
        <f t="array" ref="Q90">INDEX(MinuteWorkersFTE_HISTORICAL_FORTNIGHT_TABLE[DayOfWeek],ROW()-1)</f>
        <v>2</v>
      </c>
      <c r="R90" t="str" cm="1">
        <f t="array" ref="R90">INDEX(MinuteWorkersFTE_HISTORICAL_FORTNIGHT_TABLE[Week Day],ROW()-1)</f>
        <v>Tuesday</v>
      </c>
      <c r="S90" cm="1">
        <f t="array" ref="S90">INDEX(MinuteWorkersFTE_HISTORICAL_FORTNIGHT_TABLE[FortnightWeek],ROW()-1)</f>
        <v>1</v>
      </c>
      <c r="T90" cm="1">
        <f t="array" ref="T90">INDEX(MinuteWorkersFTE_HISTORICAL_FORTNIGHT_TABLE[HistoricalRosterFTE],ROW()-1)</f>
        <v>0</v>
      </c>
      <c r="U90" cm="1">
        <f t="array" ref="U90">INDEX(MinuteWorkersFTE_HISTORICAL_FORTNIGHT_TABLE[RedistributedRosterFTE],ROW()-1)</f>
        <v>0</v>
      </c>
      <c r="V90" cm="1">
        <f t="array" ref="V90">INDEX(MinuteWorkersFTE_HISTORICAL_FORTNIGHT_TABLE[ExpectedRedistributionFactor],ROW()-1)</f>
        <v>0.84414504989531591</v>
      </c>
      <c r="W90" cm="1">
        <f t="array" ref="W90">INDEX(MinuteWorkersFTE_HISTORICAL_FORTNIGHT_TABLE[ProfileVarianceFTE],ROW()-1)</f>
        <v>0</v>
      </c>
      <c r="X90">
        <f t="shared" si="2"/>
        <v>0</v>
      </c>
      <c r="Y90" cm="1">
        <f t="array" ref="Y90">--(INDEX(MinuteWorkersFTE_HISTORICAL_FORTNIGHT_TABLE[HistoricalCoverageStatus],ROW()-1)="PASS")</f>
        <v>1</v>
      </c>
      <c r="Z90" cm="1">
        <f t="array" ref="Z90">--OR(INDEX(MinuteWorkersFTE_HISTORICAL_FORTNIGHT_TABLE[HistoricalCellStatus],ROW()-1)="OBSERVED",INDEX(MinuteWorkersFTE_HISTORICAL_FORTNIGHT_TABLE[HistoricalCellStatus],ROW()-1)="ZERO")</f>
        <v>1</v>
      </c>
      <c r="AA90" cm="1">
        <f t="array" ref="AA90">--OR(INDEX(MinuteWorkersFTE_HISTORICAL_FORTNIGHT_TABLE[ProfileAlignmentStatus],ROW()-1)="PASS",INDEX(MinuteWorkersFTE_HISTORICAL_FORTNIGHT_TABLE[ProfileAlignmentStatus],ROW()-1)="PASS ZERO")</f>
        <v>1</v>
      </c>
      <c r="AB90" cm="1">
        <f t="array" ref="AB90">--(INDEX(MinuteWorkersFTE_HISTORICAL_FORTNIGHT_TABLE[RedistributionMatchCount],ROW()-1)=1)</f>
        <v>0</v>
      </c>
      <c r="AC90">
        <v>1</v>
      </c>
    </row>
    <row r="91" spans="14:29" x14ac:dyDescent="0.25">
      <c r="N91" t="str" cm="1">
        <f t="array" ref="N91">INDEX(MinuteWorkersFTE_HISTORICAL_FORTNIGHT_TABLE[Facility],ROW()-1)</f>
        <v>BD</v>
      </c>
      <c r="O91" t="str" cm="1">
        <f t="array" ref="O91">INDEX(MinuteWorkersFTE_HISTORICAL_FORTNIGHT_TABLE[Role],ROW()-1)</f>
        <v>CLINICAL CARE COORDINATOR &amp; MANAGER</v>
      </c>
      <c r="P91" t="str" cm="1">
        <f t="array" ref="P91">INDEX(MinuteWorkersFTE_HISTORICAL_FORTNIGHT_TABLE[Shift],ROW()-1)</f>
        <v>NS</v>
      </c>
      <c r="Q91" cm="1">
        <f t="array" ref="Q91">INDEX(MinuteWorkersFTE_HISTORICAL_FORTNIGHT_TABLE[DayOfWeek],ROW()-1)</f>
        <v>2</v>
      </c>
      <c r="R91" t="str" cm="1">
        <f t="array" ref="R91">INDEX(MinuteWorkersFTE_HISTORICAL_FORTNIGHT_TABLE[Week Day],ROW()-1)</f>
        <v>Tuesday</v>
      </c>
      <c r="S91" cm="1">
        <f t="array" ref="S91">INDEX(MinuteWorkersFTE_HISTORICAL_FORTNIGHT_TABLE[FortnightWeek],ROW()-1)</f>
        <v>1</v>
      </c>
      <c r="T91" cm="1">
        <f t="array" ref="T91">INDEX(MinuteWorkersFTE_HISTORICAL_FORTNIGHT_TABLE[HistoricalRosterFTE],ROW()-1)</f>
        <v>0</v>
      </c>
      <c r="U91" cm="1">
        <f t="array" ref="U91">INDEX(MinuteWorkersFTE_HISTORICAL_FORTNIGHT_TABLE[RedistributedRosterFTE],ROW()-1)</f>
        <v>0</v>
      </c>
      <c r="V91" cm="1">
        <f t="array" ref="V91">INDEX(MinuteWorkersFTE_HISTORICAL_FORTNIGHT_TABLE[ExpectedRedistributionFactor],ROW()-1)</f>
        <v>0.84414504989531591</v>
      </c>
      <c r="W91" cm="1">
        <f t="array" ref="W91">INDEX(MinuteWorkersFTE_HISTORICAL_FORTNIGHT_TABLE[ProfileVarianceFTE],ROW()-1)</f>
        <v>0</v>
      </c>
      <c r="X91">
        <f t="shared" si="2"/>
        <v>0</v>
      </c>
      <c r="Y91" cm="1">
        <f t="array" ref="Y91">--(INDEX(MinuteWorkersFTE_HISTORICAL_FORTNIGHT_TABLE[HistoricalCoverageStatus],ROW()-1)="PASS")</f>
        <v>1</v>
      </c>
      <c r="Z91" cm="1">
        <f t="array" ref="Z91">--OR(INDEX(MinuteWorkersFTE_HISTORICAL_FORTNIGHT_TABLE[HistoricalCellStatus],ROW()-1)="OBSERVED",INDEX(MinuteWorkersFTE_HISTORICAL_FORTNIGHT_TABLE[HistoricalCellStatus],ROW()-1)="ZERO")</f>
        <v>1</v>
      </c>
      <c r="AA91" cm="1">
        <f t="array" ref="AA91">--OR(INDEX(MinuteWorkersFTE_HISTORICAL_FORTNIGHT_TABLE[ProfileAlignmentStatus],ROW()-1)="PASS",INDEX(MinuteWorkersFTE_HISTORICAL_FORTNIGHT_TABLE[ProfileAlignmentStatus],ROW()-1)="PASS ZERO")</f>
        <v>1</v>
      </c>
      <c r="AB91" cm="1">
        <f t="array" ref="AB91">--(INDEX(MinuteWorkersFTE_HISTORICAL_FORTNIGHT_TABLE[RedistributionMatchCount],ROW()-1)=1)</f>
        <v>0</v>
      </c>
      <c r="AC91">
        <v>1</v>
      </c>
    </row>
    <row r="92" spans="14:29" x14ac:dyDescent="0.25">
      <c r="N92" t="str" cm="1">
        <f t="array" ref="N92">INDEX(MinuteWorkersFTE_HISTORICAL_FORTNIGHT_TABLE[Facility],ROW()-1)</f>
        <v>BD</v>
      </c>
      <c r="O92" t="str" cm="1">
        <f t="array" ref="O92">INDEX(MinuteWorkersFTE_HISTORICAL_FORTNIGHT_TABLE[Role],ROW()-1)</f>
        <v>CLINICAL CARE COORDINATOR &amp; MANAGER</v>
      </c>
      <c r="P92" t="str" cm="1">
        <f t="array" ref="P92">INDEX(MinuteWorkersFTE_HISTORICAL_FORTNIGHT_TABLE[Shift],ROW()-1)</f>
        <v>AM</v>
      </c>
      <c r="Q92" cm="1">
        <f t="array" ref="Q92">INDEX(MinuteWorkersFTE_HISTORICAL_FORTNIGHT_TABLE[DayOfWeek],ROW()-1)</f>
        <v>3</v>
      </c>
      <c r="R92" t="str" cm="1">
        <f t="array" ref="R92">INDEX(MinuteWorkersFTE_HISTORICAL_FORTNIGHT_TABLE[Week Day],ROW()-1)</f>
        <v>Wednesday</v>
      </c>
      <c r="S92" cm="1">
        <f t="array" ref="S92">INDEX(MinuteWorkersFTE_HISTORICAL_FORTNIGHT_TABLE[FortnightWeek],ROW()-1)</f>
        <v>1</v>
      </c>
      <c r="T92" cm="1">
        <f t="array" ref="T92">INDEX(MinuteWorkersFTE_HISTORICAL_FORTNIGHT_TABLE[HistoricalRosterFTE],ROW()-1)</f>
        <v>1.0526315789473684</v>
      </c>
      <c r="U92" cm="1">
        <f t="array" ref="U92">INDEX(MinuteWorkersFTE_HISTORICAL_FORTNIGHT_TABLE[RedistributedRosterFTE],ROW()-1)</f>
        <v>0.88857373673191142</v>
      </c>
      <c r="V92" cm="1">
        <f t="array" ref="V92">INDEX(MinuteWorkersFTE_HISTORICAL_FORTNIGHT_TABLE[ExpectedRedistributionFactor],ROW()-1)</f>
        <v>0.84414504989531591</v>
      </c>
      <c r="W92" cm="1">
        <f t="array" ref="W92">INDEX(MinuteWorkersFTE_HISTORICAL_FORTNIGHT_TABLE[ProfileVarianceFTE],ROW()-1)</f>
        <v>0</v>
      </c>
      <c r="X92">
        <f t="shared" si="2"/>
        <v>0</v>
      </c>
      <c r="Y92" cm="1">
        <f t="array" ref="Y92">--(INDEX(MinuteWorkersFTE_HISTORICAL_FORTNIGHT_TABLE[HistoricalCoverageStatus],ROW()-1)="PASS")</f>
        <v>1</v>
      </c>
      <c r="Z92" cm="1">
        <f t="array" ref="Z92">--OR(INDEX(MinuteWorkersFTE_HISTORICAL_FORTNIGHT_TABLE[HistoricalCellStatus],ROW()-1)="OBSERVED",INDEX(MinuteWorkersFTE_HISTORICAL_FORTNIGHT_TABLE[HistoricalCellStatus],ROW()-1)="ZERO")</f>
        <v>1</v>
      </c>
      <c r="AA92" cm="1">
        <f t="array" ref="AA92">--OR(INDEX(MinuteWorkersFTE_HISTORICAL_FORTNIGHT_TABLE[ProfileAlignmentStatus],ROW()-1)="PASS",INDEX(MinuteWorkersFTE_HISTORICAL_FORTNIGHT_TABLE[ProfileAlignmentStatus],ROW()-1)="PASS ZERO")</f>
        <v>1</v>
      </c>
      <c r="AB92" cm="1">
        <f t="array" ref="AB92">--(INDEX(MinuteWorkersFTE_HISTORICAL_FORTNIGHT_TABLE[RedistributionMatchCount],ROW()-1)=1)</f>
        <v>1</v>
      </c>
      <c r="AC92">
        <v>1</v>
      </c>
    </row>
    <row r="93" spans="14:29" x14ac:dyDescent="0.25">
      <c r="N93" t="str" cm="1">
        <f t="array" ref="N93">INDEX(MinuteWorkersFTE_HISTORICAL_FORTNIGHT_TABLE[Facility],ROW()-1)</f>
        <v>BD</v>
      </c>
      <c r="O93" t="str" cm="1">
        <f t="array" ref="O93">INDEX(MinuteWorkersFTE_HISTORICAL_FORTNIGHT_TABLE[Role],ROW()-1)</f>
        <v>CLINICAL CARE COORDINATOR &amp; MANAGER</v>
      </c>
      <c r="P93" t="str" cm="1">
        <f t="array" ref="P93">INDEX(MinuteWorkersFTE_HISTORICAL_FORTNIGHT_TABLE[Shift],ROW()-1)</f>
        <v>PM</v>
      </c>
      <c r="Q93" cm="1">
        <f t="array" ref="Q93">INDEX(MinuteWorkersFTE_HISTORICAL_FORTNIGHT_TABLE[DayOfWeek],ROW()-1)</f>
        <v>3</v>
      </c>
      <c r="R93" t="str" cm="1">
        <f t="array" ref="R93">INDEX(MinuteWorkersFTE_HISTORICAL_FORTNIGHT_TABLE[Week Day],ROW()-1)</f>
        <v>Wednesday</v>
      </c>
      <c r="S93" cm="1">
        <f t="array" ref="S93">INDEX(MinuteWorkersFTE_HISTORICAL_FORTNIGHT_TABLE[FortnightWeek],ROW()-1)</f>
        <v>1</v>
      </c>
      <c r="T93" cm="1">
        <f t="array" ref="T93">INDEX(MinuteWorkersFTE_HISTORICAL_FORTNIGHT_TABLE[HistoricalRosterFTE],ROW()-1)</f>
        <v>0</v>
      </c>
      <c r="U93" cm="1">
        <f t="array" ref="U93">INDEX(MinuteWorkersFTE_HISTORICAL_FORTNIGHT_TABLE[RedistributedRosterFTE],ROW()-1)</f>
        <v>0</v>
      </c>
      <c r="V93" cm="1">
        <f t="array" ref="V93">INDEX(MinuteWorkersFTE_HISTORICAL_FORTNIGHT_TABLE[ExpectedRedistributionFactor],ROW()-1)</f>
        <v>0.84414504989531591</v>
      </c>
      <c r="W93" cm="1">
        <f t="array" ref="W93">INDEX(MinuteWorkersFTE_HISTORICAL_FORTNIGHT_TABLE[ProfileVarianceFTE],ROW()-1)</f>
        <v>0</v>
      </c>
      <c r="X93">
        <f t="shared" si="2"/>
        <v>0</v>
      </c>
      <c r="Y93" cm="1">
        <f t="array" ref="Y93">--(INDEX(MinuteWorkersFTE_HISTORICAL_FORTNIGHT_TABLE[HistoricalCoverageStatus],ROW()-1)="PASS")</f>
        <v>1</v>
      </c>
      <c r="Z93" cm="1">
        <f t="array" ref="Z93">--OR(INDEX(MinuteWorkersFTE_HISTORICAL_FORTNIGHT_TABLE[HistoricalCellStatus],ROW()-1)="OBSERVED",INDEX(MinuteWorkersFTE_HISTORICAL_FORTNIGHT_TABLE[HistoricalCellStatus],ROW()-1)="ZERO")</f>
        <v>1</v>
      </c>
      <c r="AA93" cm="1">
        <f t="array" ref="AA93">--OR(INDEX(MinuteWorkersFTE_HISTORICAL_FORTNIGHT_TABLE[ProfileAlignmentStatus],ROW()-1)="PASS",INDEX(MinuteWorkersFTE_HISTORICAL_FORTNIGHT_TABLE[ProfileAlignmentStatus],ROW()-1)="PASS ZERO")</f>
        <v>1</v>
      </c>
      <c r="AB93" cm="1">
        <f t="array" ref="AB93">--(INDEX(MinuteWorkersFTE_HISTORICAL_FORTNIGHT_TABLE[RedistributionMatchCount],ROW()-1)=1)</f>
        <v>0</v>
      </c>
      <c r="AC93">
        <v>1</v>
      </c>
    </row>
    <row r="94" spans="14:29" x14ac:dyDescent="0.25">
      <c r="N94" t="str" cm="1">
        <f t="array" ref="N94">INDEX(MinuteWorkersFTE_HISTORICAL_FORTNIGHT_TABLE[Facility],ROW()-1)</f>
        <v>BD</v>
      </c>
      <c r="O94" t="str" cm="1">
        <f t="array" ref="O94">INDEX(MinuteWorkersFTE_HISTORICAL_FORTNIGHT_TABLE[Role],ROW()-1)</f>
        <v>CLINICAL CARE COORDINATOR &amp; MANAGER</v>
      </c>
      <c r="P94" t="str" cm="1">
        <f t="array" ref="P94">INDEX(MinuteWorkersFTE_HISTORICAL_FORTNIGHT_TABLE[Shift],ROW()-1)</f>
        <v>NS</v>
      </c>
      <c r="Q94" cm="1">
        <f t="array" ref="Q94">INDEX(MinuteWorkersFTE_HISTORICAL_FORTNIGHT_TABLE[DayOfWeek],ROW()-1)</f>
        <v>3</v>
      </c>
      <c r="R94" t="str" cm="1">
        <f t="array" ref="R94">INDEX(MinuteWorkersFTE_HISTORICAL_FORTNIGHT_TABLE[Week Day],ROW()-1)</f>
        <v>Wednesday</v>
      </c>
      <c r="S94" cm="1">
        <f t="array" ref="S94">INDEX(MinuteWorkersFTE_HISTORICAL_FORTNIGHT_TABLE[FortnightWeek],ROW()-1)</f>
        <v>1</v>
      </c>
      <c r="T94" cm="1">
        <f t="array" ref="T94">INDEX(MinuteWorkersFTE_HISTORICAL_FORTNIGHT_TABLE[HistoricalRosterFTE],ROW()-1)</f>
        <v>0</v>
      </c>
      <c r="U94" cm="1">
        <f t="array" ref="U94">INDEX(MinuteWorkersFTE_HISTORICAL_FORTNIGHT_TABLE[RedistributedRosterFTE],ROW()-1)</f>
        <v>0</v>
      </c>
      <c r="V94" cm="1">
        <f t="array" ref="V94">INDEX(MinuteWorkersFTE_HISTORICAL_FORTNIGHT_TABLE[ExpectedRedistributionFactor],ROW()-1)</f>
        <v>0.84414504989531591</v>
      </c>
      <c r="W94" cm="1">
        <f t="array" ref="W94">INDEX(MinuteWorkersFTE_HISTORICAL_FORTNIGHT_TABLE[ProfileVarianceFTE],ROW()-1)</f>
        <v>0</v>
      </c>
      <c r="X94">
        <f t="shared" si="2"/>
        <v>0</v>
      </c>
      <c r="Y94" cm="1">
        <f t="array" ref="Y94">--(INDEX(MinuteWorkersFTE_HISTORICAL_FORTNIGHT_TABLE[HistoricalCoverageStatus],ROW()-1)="PASS")</f>
        <v>1</v>
      </c>
      <c r="Z94" cm="1">
        <f t="array" ref="Z94">--OR(INDEX(MinuteWorkersFTE_HISTORICAL_FORTNIGHT_TABLE[HistoricalCellStatus],ROW()-1)="OBSERVED",INDEX(MinuteWorkersFTE_HISTORICAL_FORTNIGHT_TABLE[HistoricalCellStatus],ROW()-1)="ZERO")</f>
        <v>1</v>
      </c>
      <c r="AA94" cm="1">
        <f t="array" ref="AA94">--OR(INDEX(MinuteWorkersFTE_HISTORICAL_FORTNIGHT_TABLE[ProfileAlignmentStatus],ROW()-1)="PASS",INDEX(MinuteWorkersFTE_HISTORICAL_FORTNIGHT_TABLE[ProfileAlignmentStatus],ROW()-1)="PASS ZERO")</f>
        <v>1</v>
      </c>
      <c r="AB94" cm="1">
        <f t="array" ref="AB94">--(INDEX(MinuteWorkersFTE_HISTORICAL_FORTNIGHT_TABLE[RedistributionMatchCount],ROW()-1)=1)</f>
        <v>0</v>
      </c>
      <c r="AC94">
        <v>1</v>
      </c>
    </row>
    <row r="95" spans="14:29" x14ac:dyDescent="0.25">
      <c r="N95" t="str" cm="1">
        <f t="array" ref="N95">INDEX(MinuteWorkersFTE_HISTORICAL_FORTNIGHT_TABLE[Facility],ROW()-1)</f>
        <v>BD</v>
      </c>
      <c r="O95" t="str" cm="1">
        <f t="array" ref="O95">INDEX(MinuteWorkersFTE_HISTORICAL_FORTNIGHT_TABLE[Role],ROW()-1)</f>
        <v>CLINICAL CARE COORDINATOR &amp; MANAGER</v>
      </c>
      <c r="P95" t="str" cm="1">
        <f t="array" ref="P95">INDEX(MinuteWorkersFTE_HISTORICAL_FORTNIGHT_TABLE[Shift],ROW()-1)</f>
        <v>AM</v>
      </c>
      <c r="Q95" cm="1">
        <f t="array" ref="Q95">INDEX(MinuteWorkersFTE_HISTORICAL_FORTNIGHT_TABLE[DayOfWeek],ROW()-1)</f>
        <v>4</v>
      </c>
      <c r="R95" t="str" cm="1">
        <f t="array" ref="R95">INDEX(MinuteWorkersFTE_HISTORICAL_FORTNIGHT_TABLE[Week Day],ROW()-1)</f>
        <v>Thursday</v>
      </c>
      <c r="S95" cm="1">
        <f t="array" ref="S95">INDEX(MinuteWorkersFTE_HISTORICAL_FORTNIGHT_TABLE[FortnightWeek],ROW()-1)</f>
        <v>1</v>
      </c>
      <c r="T95" cm="1">
        <f t="array" ref="T95">INDEX(MinuteWorkersFTE_HISTORICAL_FORTNIGHT_TABLE[HistoricalRosterFTE],ROW()-1)</f>
        <v>1.0526315789473684</v>
      </c>
      <c r="U95" cm="1">
        <f t="array" ref="U95">INDEX(MinuteWorkersFTE_HISTORICAL_FORTNIGHT_TABLE[RedistributedRosterFTE],ROW()-1)</f>
        <v>0.88857373673191142</v>
      </c>
      <c r="V95" cm="1">
        <f t="array" ref="V95">INDEX(MinuteWorkersFTE_HISTORICAL_FORTNIGHT_TABLE[ExpectedRedistributionFactor],ROW()-1)</f>
        <v>0.84414504989531591</v>
      </c>
      <c r="W95" cm="1">
        <f t="array" ref="W95">INDEX(MinuteWorkersFTE_HISTORICAL_FORTNIGHT_TABLE[ProfileVarianceFTE],ROW()-1)</f>
        <v>0</v>
      </c>
      <c r="X95">
        <f t="shared" si="2"/>
        <v>0</v>
      </c>
      <c r="Y95" cm="1">
        <f t="array" ref="Y95">--(INDEX(MinuteWorkersFTE_HISTORICAL_FORTNIGHT_TABLE[HistoricalCoverageStatus],ROW()-1)="PASS")</f>
        <v>1</v>
      </c>
      <c r="Z95" cm="1">
        <f t="array" ref="Z95">--OR(INDEX(MinuteWorkersFTE_HISTORICAL_FORTNIGHT_TABLE[HistoricalCellStatus],ROW()-1)="OBSERVED",INDEX(MinuteWorkersFTE_HISTORICAL_FORTNIGHT_TABLE[HistoricalCellStatus],ROW()-1)="ZERO")</f>
        <v>1</v>
      </c>
      <c r="AA95" cm="1">
        <f t="array" ref="AA95">--OR(INDEX(MinuteWorkersFTE_HISTORICAL_FORTNIGHT_TABLE[ProfileAlignmentStatus],ROW()-1)="PASS",INDEX(MinuteWorkersFTE_HISTORICAL_FORTNIGHT_TABLE[ProfileAlignmentStatus],ROW()-1)="PASS ZERO")</f>
        <v>1</v>
      </c>
      <c r="AB95" cm="1">
        <f t="array" ref="AB95">--(INDEX(MinuteWorkersFTE_HISTORICAL_FORTNIGHT_TABLE[RedistributionMatchCount],ROW()-1)=1)</f>
        <v>1</v>
      </c>
      <c r="AC95">
        <v>1</v>
      </c>
    </row>
    <row r="96" spans="14:29" x14ac:dyDescent="0.25">
      <c r="N96" t="str" cm="1">
        <f t="array" ref="N96">INDEX(MinuteWorkersFTE_HISTORICAL_FORTNIGHT_TABLE[Facility],ROW()-1)</f>
        <v>BD</v>
      </c>
      <c r="O96" t="str" cm="1">
        <f t="array" ref="O96">INDEX(MinuteWorkersFTE_HISTORICAL_FORTNIGHT_TABLE[Role],ROW()-1)</f>
        <v>CLINICAL CARE COORDINATOR &amp; MANAGER</v>
      </c>
      <c r="P96" t="str" cm="1">
        <f t="array" ref="P96">INDEX(MinuteWorkersFTE_HISTORICAL_FORTNIGHT_TABLE[Shift],ROW()-1)</f>
        <v>PM</v>
      </c>
      <c r="Q96" cm="1">
        <f t="array" ref="Q96">INDEX(MinuteWorkersFTE_HISTORICAL_FORTNIGHT_TABLE[DayOfWeek],ROW()-1)</f>
        <v>4</v>
      </c>
      <c r="R96" t="str" cm="1">
        <f t="array" ref="R96">INDEX(MinuteWorkersFTE_HISTORICAL_FORTNIGHT_TABLE[Week Day],ROW()-1)</f>
        <v>Thursday</v>
      </c>
      <c r="S96" cm="1">
        <f t="array" ref="S96">INDEX(MinuteWorkersFTE_HISTORICAL_FORTNIGHT_TABLE[FortnightWeek],ROW()-1)</f>
        <v>1</v>
      </c>
      <c r="T96" cm="1">
        <f t="array" ref="T96">INDEX(MinuteWorkersFTE_HISTORICAL_FORTNIGHT_TABLE[HistoricalRosterFTE],ROW()-1)</f>
        <v>0</v>
      </c>
      <c r="U96" cm="1">
        <f t="array" ref="U96">INDEX(MinuteWorkersFTE_HISTORICAL_FORTNIGHT_TABLE[RedistributedRosterFTE],ROW()-1)</f>
        <v>0</v>
      </c>
      <c r="V96" cm="1">
        <f t="array" ref="V96">INDEX(MinuteWorkersFTE_HISTORICAL_FORTNIGHT_TABLE[ExpectedRedistributionFactor],ROW()-1)</f>
        <v>0.84414504989531591</v>
      </c>
      <c r="W96" cm="1">
        <f t="array" ref="W96">INDEX(MinuteWorkersFTE_HISTORICAL_FORTNIGHT_TABLE[ProfileVarianceFTE],ROW()-1)</f>
        <v>0</v>
      </c>
      <c r="X96">
        <f t="shared" si="2"/>
        <v>0</v>
      </c>
      <c r="Y96" cm="1">
        <f t="array" ref="Y96">--(INDEX(MinuteWorkersFTE_HISTORICAL_FORTNIGHT_TABLE[HistoricalCoverageStatus],ROW()-1)="PASS")</f>
        <v>1</v>
      </c>
      <c r="Z96" cm="1">
        <f t="array" ref="Z96">--OR(INDEX(MinuteWorkersFTE_HISTORICAL_FORTNIGHT_TABLE[HistoricalCellStatus],ROW()-1)="OBSERVED",INDEX(MinuteWorkersFTE_HISTORICAL_FORTNIGHT_TABLE[HistoricalCellStatus],ROW()-1)="ZERO")</f>
        <v>1</v>
      </c>
      <c r="AA96" cm="1">
        <f t="array" ref="AA96">--OR(INDEX(MinuteWorkersFTE_HISTORICAL_FORTNIGHT_TABLE[ProfileAlignmentStatus],ROW()-1)="PASS",INDEX(MinuteWorkersFTE_HISTORICAL_FORTNIGHT_TABLE[ProfileAlignmentStatus],ROW()-1)="PASS ZERO")</f>
        <v>1</v>
      </c>
      <c r="AB96" cm="1">
        <f t="array" ref="AB96">--(INDEX(MinuteWorkersFTE_HISTORICAL_FORTNIGHT_TABLE[RedistributionMatchCount],ROW()-1)=1)</f>
        <v>0</v>
      </c>
      <c r="AC96">
        <v>1</v>
      </c>
    </row>
    <row r="97" spans="14:29" x14ac:dyDescent="0.25">
      <c r="N97" t="str" cm="1">
        <f t="array" ref="N97">INDEX(MinuteWorkersFTE_HISTORICAL_FORTNIGHT_TABLE[Facility],ROW()-1)</f>
        <v>BD</v>
      </c>
      <c r="O97" t="str" cm="1">
        <f t="array" ref="O97">INDEX(MinuteWorkersFTE_HISTORICAL_FORTNIGHT_TABLE[Role],ROW()-1)</f>
        <v>CLINICAL CARE COORDINATOR &amp; MANAGER</v>
      </c>
      <c r="P97" t="str" cm="1">
        <f t="array" ref="P97">INDEX(MinuteWorkersFTE_HISTORICAL_FORTNIGHT_TABLE[Shift],ROW()-1)</f>
        <v>NS</v>
      </c>
      <c r="Q97" cm="1">
        <f t="array" ref="Q97">INDEX(MinuteWorkersFTE_HISTORICAL_FORTNIGHT_TABLE[DayOfWeek],ROW()-1)</f>
        <v>4</v>
      </c>
      <c r="R97" t="str" cm="1">
        <f t="array" ref="R97">INDEX(MinuteWorkersFTE_HISTORICAL_FORTNIGHT_TABLE[Week Day],ROW()-1)</f>
        <v>Thursday</v>
      </c>
      <c r="S97" cm="1">
        <f t="array" ref="S97">INDEX(MinuteWorkersFTE_HISTORICAL_FORTNIGHT_TABLE[FortnightWeek],ROW()-1)</f>
        <v>1</v>
      </c>
      <c r="T97" cm="1">
        <f t="array" ref="T97">INDEX(MinuteWorkersFTE_HISTORICAL_FORTNIGHT_TABLE[HistoricalRosterFTE],ROW()-1)</f>
        <v>0</v>
      </c>
      <c r="U97" cm="1">
        <f t="array" ref="U97">INDEX(MinuteWorkersFTE_HISTORICAL_FORTNIGHT_TABLE[RedistributedRosterFTE],ROW()-1)</f>
        <v>0</v>
      </c>
      <c r="V97" cm="1">
        <f t="array" ref="V97">INDEX(MinuteWorkersFTE_HISTORICAL_FORTNIGHT_TABLE[ExpectedRedistributionFactor],ROW()-1)</f>
        <v>0.84414504989531591</v>
      </c>
      <c r="W97" cm="1">
        <f t="array" ref="W97">INDEX(MinuteWorkersFTE_HISTORICAL_FORTNIGHT_TABLE[ProfileVarianceFTE],ROW()-1)</f>
        <v>0</v>
      </c>
      <c r="X97">
        <f t="shared" si="2"/>
        <v>0</v>
      </c>
      <c r="Y97" cm="1">
        <f t="array" ref="Y97">--(INDEX(MinuteWorkersFTE_HISTORICAL_FORTNIGHT_TABLE[HistoricalCoverageStatus],ROW()-1)="PASS")</f>
        <v>1</v>
      </c>
      <c r="Z97" cm="1">
        <f t="array" ref="Z97">--OR(INDEX(MinuteWorkersFTE_HISTORICAL_FORTNIGHT_TABLE[HistoricalCellStatus],ROW()-1)="OBSERVED",INDEX(MinuteWorkersFTE_HISTORICAL_FORTNIGHT_TABLE[HistoricalCellStatus],ROW()-1)="ZERO")</f>
        <v>1</v>
      </c>
      <c r="AA97" cm="1">
        <f t="array" ref="AA97">--OR(INDEX(MinuteWorkersFTE_HISTORICAL_FORTNIGHT_TABLE[ProfileAlignmentStatus],ROW()-1)="PASS",INDEX(MinuteWorkersFTE_HISTORICAL_FORTNIGHT_TABLE[ProfileAlignmentStatus],ROW()-1)="PASS ZERO")</f>
        <v>1</v>
      </c>
      <c r="AB97" cm="1">
        <f t="array" ref="AB97">--(INDEX(MinuteWorkersFTE_HISTORICAL_FORTNIGHT_TABLE[RedistributionMatchCount],ROW()-1)=1)</f>
        <v>0</v>
      </c>
      <c r="AC97">
        <v>1</v>
      </c>
    </row>
    <row r="98" spans="14:29" x14ac:dyDescent="0.25">
      <c r="N98" t="str" cm="1">
        <f t="array" ref="N98">INDEX(MinuteWorkersFTE_HISTORICAL_FORTNIGHT_TABLE[Facility],ROW()-1)</f>
        <v>BD</v>
      </c>
      <c r="O98" t="str" cm="1">
        <f t="array" ref="O98">INDEX(MinuteWorkersFTE_HISTORICAL_FORTNIGHT_TABLE[Role],ROW()-1)</f>
        <v>CLINICAL CARE COORDINATOR &amp; MANAGER</v>
      </c>
      <c r="P98" t="str" cm="1">
        <f t="array" ref="P98">INDEX(MinuteWorkersFTE_HISTORICAL_FORTNIGHT_TABLE[Shift],ROW()-1)</f>
        <v>AM</v>
      </c>
      <c r="Q98" cm="1">
        <f t="array" ref="Q98">INDEX(MinuteWorkersFTE_HISTORICAL_FORTNIGHT_TABLE[DayOfWeek],ROW()-1)</f>
        <v>5</v>
      </c>
      <c r="R98" t="str" cm="1">
        <f t="array" ref="R98">INDEX(MinuteWorkersFTE_HISTORICAL_FORTNIGHT_TABLE[Week Day],ROW()-1)</f>
        <v>Friday</v>
      </c>
      <c r="S98" cm="1">
        <f t="array" ref="S98">INDEX(MinuteWorkersFTE_HISTORICAL_FORTNIGHT_TABLE[FortnightWeek],ROW()-1)</f>
        <v>1</v>
      </c>
      <c r="T98" cm="1">
        <f t="array" ref="T98">INDEX(MinuteWorkersFTE_HISTORICAL_FORTNIGHT_TABLE[HistoricalRosterFTE],ROW()-1)</f>
        <v>1.0526315789473684</v>
      </c>
      <c r="U98" cm="1">
        <f t="array" ref="U98">INDEX(MinuteWorkersFTE_HISTORICAL_FORTNIGHT_TABLE[RedistributedRosterFTE],ROW()-1)</f>
        <v>0.88857373673191142</v>
      </c>
      <c r="V98" cm="1">
        <f t="array" ref="V98">INDEX(MinuteWorkersFTE_HISTORICAL_FORTNIGHT_TABLE[ExpectedRedistributionFactor],ROW()-1)</f>
        <v>0.84414504989531591</v>
      </c>
      <c r="W98" cm="1">
        <f t="array" ref="W98">INDEX(MinuteWorkersFTE_HISTORICAL_FORTNIGHT_TABLE[ProfileVarianceFTE],ROW()-1)</f>
        <v>0</v>
      </c>
      <c r="X98">
        <f t="shared" si="2"/>
        <v>0</v>
      </c>
      <c r="Y98" cm="1">
        <f t="array" ref="Y98">--(INDEX(MinuteWorkersFTE_HISTORICAL_FORTNIGHT_TABLE[HistoricalCoverageStatus],ROW()-1)="PASS")</f>
        <v>1</v>
      </c>
      <c r="Z98" cm="1">
        <f t="array" ref="Z98">--OR(INDEX(MinuteWorkersFTE_HISTORICAL_FORTNIGHT_TABLE[HistoricalCellStatus],ROW()-1)="OBSERVED",INDEX(MinuteWorkersFTE_HISTORICAL_FORTNIGHT_TABLE[HistoricalCellStatus],ROW()-1)="ZERO")</f>
        <v>1</v>
      </c>
      <c r="AA98" cm="1">
        <f t="array" ref="AA98">--OR(INDEX(MinuteWorkersFTE_HISTORICAL_FORTNIGHT_TABLE[ProfileAlignmentStatus],ROW()-1)="PASS",INDEX(MinuteWorkersFTE_HISTORICAL_FORTNIGHT_TABLE[ProfileAlignmentStatus],ROW()-1)="PASS ZERO")</f>
        <v>1</v>
      </c>
      <c r="AB98" cm="1">
        <f t="array" ref="AB98">--(INDEX(MinuteWorkersFTE_HISTORICAL_FORTNIGHT_TABLE[RedistributionMatchCount],ROW()-1)=1)</f>
        <v>1</v>
      </c>
      <c r="AC98">
        <v>1</v>
      </c>
    </row>
    <row r="99" spans="14:29" x14ac:dyDescent="0.25">
      <c r="N99" t="str" cm="1">
        <f t="array" ref="N99">INDEX(MinuteWorkersFTE_HISTORICAL_FORTNIGHT_TABLE[Facility],ROW()-1)</f>
        <v>BD</v>
      </c>
      <c r="O99" t="str" cm="1">
        <f t="array" ref="O99">INDEX(MinuteWorkersFTE_HISTORICAL_FORTNIGHT_TABLE[Role],ROW()-1)</f>
        <v>CLINICAL CARE COORDINATOR &amp; MANAGER</v>
      </c>
      <c r="P99" t="str" cm="1">
        <f t="array" ref="P99">INDEX(MinuteWorkersFTE_HISTORICAL_FORTNIGHT_TABLE[Shift],ROW()-1)</f>
        <v>PM</v>
      </c>
      <c r="Q99" cm="1">
        <f t="array" ref="Q99">INDEX(MinuteWorkersFTE_HISTORICAL_FORTNIGHT_TABLE[DayOfWeek],ROW()-1)</f>
        <v>5</v>
      </c>
      <c r="R99" t="str" cm="1">
        <f t="array" ref="R99">INDEX(MinuteWorkersFTE_HISTORICAL_FORTNIGHT_TABLE[Week Day],ROW()-1)</f>
        <v>Friday</v>
      </c>
      <c r="S99" cm="1">
        <f t="array" ref="S99">INDEX(MinuteWorkersFTE_HISTORICAL_FORTNIGHT_TABLE[FortnightWeek],ROW()-1)</f>
        <v>1</v>
      </c>
      <c r="T99" cm="1">
        <f t="array" ref="T99">INDEX(MinuteWorkersFTE_HISTORICAL_FORTNIGHT_TABLE[HistoricalRosterFTE],ROW()-1)</f>
        <v>0</v>
      </c>
      <c r="U99" cm="1">
        <f t="array" ref="U99">INDEX(MinuteWorkersFTE_HISTORICAL_FORTNIGHT_TABLE[RedistributedRosterFTE],ROW()-1)</f>
        <v>0</v>
      </c>
      <c r="V99" cm="1">
        <f t="array" ref="V99">INDEX(MinuteWorkersFTE_HISTORICAL_FORTNIGHT_TABLE[ExpectedRedistributionFactor],ROW()-1)</f>
        <v>0.84414504989531591</v>
      </c>
      <c r="W99" cm="1">
        <f t="array" ref="W99">INDEX(MinuteWorkersFTE_HISTORICAL_FORTNIGHT_TABLE[ProfileVarianceFTE],ROW()-1)</f>
        <v>0</v>
      </c>
      <c r="X99">
        <f t="shared" si="2"/>
        <v>0</v>
      </c>
      <c r="Y99" cm="1">
        <f t="array" ref="Y99">--(INDEX(MinuteWorkersFTE_HISTORICAL_FORTNIGHT_TABLE[HistoricalCoverageStatus],ROW()-1)="PASS")</f>
        <v>1</v>
      </c>
      <c r="Z99" cm="1">
        <f t="array" ref="Z99">--OR(INDEX(MinuteWorkersFTE_HISTORICAL_FORTNIGHT_TABLE[HistoricalCellStatus],ROW()-1)="OBSERVED",INDEX(MinuteWorkersFTE_HISTORICAL_FORTNIGHT_TABLE[HistoricalCellStatus],ROW()-1)="ZERO")</f>
        <v>1</v>
      </c>
      <c r="AA99" cm="1">
        <f t="array" ref="AA99">--OR(INDEX(MinuteWorkersFTE_HISTORICAL_FORTNIGHT_TABLE[ProfileAlignmentStatus],ROW()-1)="PASS",INDEX(MinuteWorkersFTE_HISTORICAL_FORTNIGHT_TABLE[ProfileAlignmentStatus],ROW()-1)="PASS ZERO")</f>
        <v>1</v>
      </c>
      <c r="AB99" cm="1">
        <f t="array" ref="AB99">--(INDEX(MinuteWorkersFTE_HISTORICAL_FORTNIGHT_TABLE[RedistributionMatchCount],ROW()-1)=1)</f>
        <v>0</v>
      </c>
      <c r="AC99">
        <v>1</v>
      </c>
    </row>
    <row r="100" spans="14:29" x14ac:dyDescent="0.25">
      <c r="N100" t="str" cm="1">
        <f t="array" ref="N100">INDEX(MinuteWorkersFTE_HISTORICAL_FORTNIGHT_TABLE[Facility],ROW()-1)</f>
        <v>BD</v>
      </c>
      <c r="O100" t="str" cm="1">
        <f t="array" ref="O100">INDEX(MinuteWorkersFTE_HISTORICAL_FORTNIGHT_TABLE[Role],ROW()-1)</f>
        <v>CLINICAL CARE COORDINATOR &amp; MANAGER</v>
      </c>
      <c r="P100" t="str" cm="1">
        <f t="array" ref="P100">INDEX(MinuteWorkersFTE_HISTORICAL_FORTNIGHT_TABLE[Shift],ROW()-1)</f>
        <v>NS</v>
      </c>
      <c r="Q100" cm="1">
        <f t="array" ref="Q100">INDEX(MinuteWorkersFTE_HISTORICAL_FORTNIGHT_TABLE[DayOfWeek],ROW()-1)</f>
        <v>5</v>
      </c>
      <c r="R100" t="str" cm="1">
        <f t="array" ref="R100">INDEX(MinuteWorkersFTE_HISTORICAL_FORTNIGHT_TABLE[Week Day],ROW()-1)</f>
        <v>Friday</v>
      </c>
      <c r="S100" cm="1">
        <f t="array" ref="S100">INDEX(MinuteWorkersFTE_HISTORICAL_FORTNIGHT_TABLE[FortnightWeek],ROW()-1)</f>
        <v>1</v>
      </c>
      <c r="T100" cm="1">
        <f t="array" ref="T100">INDEX(MinuteWorkersFTE_HISTORICAL_FORTNIGHT_TABLE[HistoricalRosterFTE],ROW()-1)</f>
        <v>0</v>
      </c>
      <c r="U100" cm="1">
        <f t="array" ref="U100">INDEX(MinuteWorkersFTE_HISTORICAL_FORTNIGHT_TABLE[RedistributedRosterFTE],ROW()-1)</f>
        <v>0</v>
      </c>
      <c r="V100" cm="1">
        <f t="array" ref="V100">INDEX(MinuteWorkersFTE_HISTORICAL_FORTNIGHT_TABLE[ExpectedRedistributionFactor],ROW()-1)</f>
        <v>0.84414504989531591</v>
      </c>
      <c r="W100" cm="1">
        <f t="array" ref="W100">INDEX(MinuteWorkersFTE_HISTORICAL_FORTNIGHT_TABLE[ProfileVarianceFTE],ROW()-1)</f>
        <v>0</v>
      </c>
      <c r="X100">
        <f t="shared" si="2"/>
        <v>0</v>
      </c>
      <c r="Y100" cm="1">
        <f t="array" ref="Y100">--(INDEX(MinuteWorkersFTE_HISTORICAL_FORTNIGHT_TABLE[HistoricalCoverageStatus],ROW()-1)="PASS")</f>
        <v>1</v>
      </c>
      <c r="Z100" cm="1">
        <f t="array" ref="Z100">--OR(INDEX(MinuteWorkersFTE_HISTORICAL_FORTNIGHT_TABLE[HistoricalCellStatus],ROW()-1)="OBSERVED",INDEX(MinuteWorkersFTE_HISTORICAL_FORTNIGHT_TABLE[HistoricalCellStatus],ROW()-1)="ZERO")</f>
        <v>1</v>
      </c>
      <c r="AA100" cm="1">
        <f t="array" ref="AA100">--OR(INDEX(MinuteWorkersFTE_HISTORICAL_FORTNIGHT_TABLE[ProfileAlignmentStatus],ROW()-1)="PASS",INDEX(MinuteWorkersFTE_HISTORICAL_FORTNIGHT_TABLE[ProfileAlignmentStatus],ROW()-1)="PASS ZERO")</f>
        <v>1</v>
      </c>
      <c r="AB100" cm="1">
        <f t="array" ref="AB100">--(INDEX(MinuteWorkersFTE_HISTORICAL_FORTNIGHT_TABLE[RedistributionMatchCount],ROW()-1)=1)</f>
        <v>0</v>
      </c>
      <c r="AC100">
        <v>1</v>
      </c>
    </row>
    <row r="101" spans="14:29" x14ac:dyDescent="0.25">
      <c r="N101" t="str" cm="1">
        <f t="array" ref="N101">INDEX(MinuteWorkersFTE_HISTORICAL_FORTNIGHT_TABLE[Facility],ROW()-1)</f>
        <v>BD</v>
      </c>
      <c r="O101" t="str" cm="1">
        <f t="array" ref="O101">INDEX(MinuteWorkersFTE_HISTORICAL_FORTNIGHT_TABLE[Role],ROW()-1)</f>
        <v>CLINICAL CARE COORDINATOR &amp; MANAGER</v>
      </c>
      <c r="P101" t="str" cm="1">
        <f t="array" ref="P101">INDEX(MinuteWorkersFTE_HISTORICAL_FORTNIGHT_TABLE[Shift],ROW()-1)</f>
        <v>AM</v>
      </c>
      <c r="Q101" cm="1">
        <f t="array" ref="Q101">INDEX(MinuteWorkersFTE_HISTORICAL_FORTNIGHT_TABLE[DayOfWeek],ROW()-1)</f>
        <v>6</v>
      </c>
      <c r="R101" t="str" cm="1">
        <f t="array" ref="R101">INDEX(MinuteWorkersFTE_HISTORICAL_FORTNIGHT_TABLE[Week Day],ROW()-1)</f>
        <v>Saturday</v>
      </c>
      <c r="S101" cm="1">
        <f t="array" ref="S101">INDEX(MinuteWorkersFTE_HISTORICAL_FORTNIGHT_TABLE[FortnightWeek],ROW()-1)</f>
        <v>1</v>
      </c>
      <c r="T101" cm="1">
        <f t="array" ref="T101">INDEX(MinuteWorkersFTE_HISTORICAL_FORTNIGHT_TABLE[HistoricalRosterFTE],ROW()-1)</f>
        <v>0</v>
      </c>
      <c r="U101" cm="1">
        <f t="array" ref="U101">INDEX(MinuteWorkersFTE_HISTORICAL_FORTNIGHT_TABLE[RedistributedRosterFTE],ROW()-1)</f>
        <v>0</v>
      </c>
      <c r="V101" cm="1">
        <f t="array" ref="V101">INDEX(MinuteWorkersFTE_HISTORICAL_FORTNIGHT_TABLE[ExpectedRedistributionFactor],ROW()-1)</f>
        <v>0.84414504989531591</v>
      </c>
      <c r="W101" cm="1">
        <f t="array" ref="W101">INDEX(MinuteWorkersFTE_HISTORICAL_FORTNIGHT_TABLE[ProfileVarianceFTE],ROW()-1)</f>
        <v>0</v>
      </c>
      <c r="X101">
        <f t="shared" si="2"/>
        <v>0</v>
      </c>
      <c r="Y101" cm="1">
        <f t="array" ref="Y101">--(INDEX(MinuteWorkersFTE_HISTORICAL_FORTNIGHT_TABLE[HistoricalCoverageStatus],ROW()-1)="PASS")</f>
        <v>1</v>
      </c>
      <c r="Z101" cm="1">
        <f t="array" ref="Z101">--OR(INDEX(MinuteWorkersFTE_HISTORICAL_FORTNIGHT_TABLE[HistoricalCellStatus],ROW()-1)="OBSERVED",INDEX(MinuteWorkersFTE_HISTORICAL_FORTNIGHT_TABLE[HistoricalCellStatus],ROW()-1)="ZERO")</f>
        <v>1</v>
      </c>
      <c r="AA101" cm="1">
        <f t="array" ref="AA101">--OR(INDEX(MinuteWorkersFTE_HISTORICAL_FORTNIGHT_TABLE[ProfileAlignmentStatus],ROW()-1)="PASS",INDEX(MinuteWorkersFTE_HISTORICAL_FORTNIGHT_TABLE[ProfileAlignmentStatus],ROW()-1)="PASS ZERO")</f>
        <v>1</v>
      </c>
      <c r="AB101" cm="1">
        <f t="array" ref="AB101">--(INDEX(MinuteWorkersFTE_HISTORICAL_FORTNIGHT_TABLE[RedistributionMatchCount],ROW()-1)=1)</f>
        <v>0</v>
      </c>
      <c r="AC101">
        <v>1</v>
      </c>
    </row>
    <row r="102" spans="14:29" x14ac:dyDescent="0.25">
      <c r="N102" t="str" cm="1">
        <f t="array" ref="N102">INDEX(MinuteWorkersFTE_HISTORICAL_FORTNIGHT_TABLE[Facility],ROW()-1)</f>
        <v>BD</v>
      </c>
      <c r="O102" t="str" cm="1">
        <f t="array" ref="O102">INDEX(MinuteWorkersFTE_HISTORICAL_FORTNIGHT_TABLE[Role],ROW()-1)</f>
        <v>CLINICAL CARE COORDINATOR &amp; MANAGER</v>
      </c>
      <c r="P102" t="str" cm="1">
        <f t="array" ref="P102">INDEX(MinuteWorkersFTE_HISTORICAL_FORTNIGHT_TABLE[Shift],ROW()-1)</f>
        <v>PM</v>
      </c>
      <c r="Q102" cm="1">
        <f t="array" ref="Q102">INDEX(MinuteWorkersFTE_HISTORICAL_FORTNIGHT_TABLE[DayOfWeek],ROW()-1)</f>
        <v>6</v>
      </c>
      <c r="R102" t="str" cm="1">
        <f t="array" ref="R102">INDEX(MinuteWorkersFTE_HISTORICAL_FORTNIGHT_TABLE[Week Day],ROW()-1)</f>
        <v>Saturday</v>
      </c>
      <c r="S102" cm="1">
        <f t="array" ref="S102">INDEX(MinuteWorkersFTE_HISTORICAL_FORTNIGHT_TABLE[FortnightWeek],ROW()-1)</f>
        <v>1</v>
      </c>
      <c r="T102" cm="1">
        <f t="array" ref="T102">INDEX(MinuteWorkersFTE_HISTORICAL_FORTNIGHT_TABLE[HistoricalRosterFTE],ROW()-1)</f>
        <v>0</v>
      </c>
      <c r="U102" cm="1">
        <f t="array" ref="U102">INDEX(MinuteWorkersFTE_HISTORICAL_FORTNIGHT_TABLE[RedistributedRosterFTE],ROW()-1)</f>
        <v>0</v>
      </c>
      <c r="V102" cm="1">
        <f t="array" ref="V102">INDEX(MinuteWorkersFTE_HISTORICAL_FORTNIGHT_TABLE[ExpectedRedistributionFactor],ROW()-1)</f>
        <v>0.84414504989531591</v>
      </c>
      <c r="W102" cm="1">
        <f t="array" ref="W102">INDEX(MinuteWorkersFTE_HISTORICAL_FORTNIGHT_TABLE[ProfileVarianceFTE],ROW()-1)</f>
        <v>0</v>
      </c>
      <c r="X102">
        <f t="shared" si="2"/>
        <v>0</v>
      </c>
      <c r="Y102" cm="1">
        <f t="array" ref="Y102">--(INDEX(MinuteWorkersFTE_HISTORICAL_FORTNIGHT_TABLE[HistoricalCoverageStatus],ROW()-1)="PASS")</f>
        <v>1</v>
      </c>
      <c r="Z102" cm="1">
        <f t="array" ref="Z102">--OR(INDEX(MinuteWorkersFTE_HISTORICAL_FORTNIGHT_TABLE[HistoricalCellStatus],ROW()-1)="OBSERVED",INDEX(MinuteWorkersFTE_HISTORICAL_FORTNIGHT_TABLE[HistoricalCellStatus],ROW()-1)="ZERO")</f>
        <v>1</v>
      </c>
      <c r="AA102" cm="1">
        <f t="array" ref="AA102">--OR(INDEX(MinuteWorkersFTE_HISTORICAL_FORTNIGHT_TABLE[ProfileAlignmentStatus],ROW()-1)="PASS",INDEX(MinuteWorkersFTE_HISTORICAL_FORTNIGHT_TABLE[ProfileAlignmentStatus],ROW()-1)="PASS ZERO")</f>
        <v>1</v>
      </c>
      <c r="AB102" cm="1">
        <f t="array" ref="AB102">--(INDEX(MinuteWorkersFTE_HISTORICAL_FORTNIGHT_TABLE[RedistributionMatchCount],ROW()-1)=1)</f>
        <v>0</v>
      </c>
      <c r="AC102">
        <v>1</v>
      </c>
    </row>
    <row r="103" spans="14:29" x14ac:dyDescent="0.25">
      <c r="N103" t="str" cm="1">
        <f t="array" ref="N103">INDEX(MinuteWorkersFTE_HISTORICAL_FORTNIGHT_TABLE[Facility],ROW()-1)</f>
        <v>BD</v>
      </c>
      <c r="O103" t="str" cm="1">
        <f t="array" ref="O103">INDEX(MinuteWorkersFTE_HISTORICAL_FORTNIGHT_TABLE[Role],ROW()-1)</f>
        <v>CLINICAL CARE COORDINATOR &amp; MANAGER</v>
      </c>
      <c r="P103" t="str" cm="1">
        <f t="array" ref="P103">INDEX(MinuteWorkersFTE_HISTORICAL_FORTNIGHT_TABLE[Shift],ROW()-1)</f>
        <v>NS</v>
      </c>
      <c r="Q103" cm="1">
        <f t="array" ref="Q103">INDEX(MinuteWorkersFTE_HISTORICAL_FORTNIGHT_TABLE[DayOfWeek],ROW()-1)</f>
        <v>6</v>
      </c>
      <c r="R103" t="str" cm="1">
        <f t="array" ref="R103">INDEX(MinuteWorkersFTE_HISTORICAL_FORTNIGHT_TABLE[Week Day],ROW()-1)</f>
        <v>Saturday</v>
      </c>
      <c r="S103" cm="1">
        <f t="array" ref="S103">INDEX(MinuteWorkersFTE_HISTORICAL_FORTNIGHT_TABLE[FortnightWeek],ROW()-1)</f>
        <v>1</v>
      </c>
      <c r="T103" cm="1">
        <f t="array" ref="T103">INDEX(MinuteWorkersFTE_HISTORICAL_FORTNIGHT_TABLE[HistoricalRosterFTE],ROW()-1)</f>
        <v>0</v>
      </c>
      <c r="U103" cm="1">
        <f t="array" ref="U103">INDEX(MinuteWorkersFTE_HISTORICAL_FORTNIGHT_TABLE[RedistributedRosterFTE],ROW()-1)</f>
        <v>0</v>
      </c>
      <c r="V103" cm="1">
        <f t="array" ref="V103">INDEX(MinuteWorkersFTE_HISTORICAL_FORTNIGHT_TABLE[ExpectedRedistributionFactor],ROW()-1)</f>
        <v>0.84414504989531591</v>
      </c>
      <c r="W103" cm="1">
        <f t="array" ref="W103">INDEX(MinuteWorkersFTE_HISTORICAL_FORTNIGHT_TABLE[ProfileVarianceFTE],ROW()-1)</f>
        <v>0</v>
      </c>
      <c r="X103">
        <f t="shared" si="2"/>
        <v>0</v>
      </c>
      <c r="Y103" cm="1">
        <f t="array" ref="Y103">--(INDEX(MinuteWorkersFTE_HISTORICAL_FORTNIGHT_TABLE[HistoricalCoverageStatus],ROW()-1)="PASS")</f>
        <v>1</v>
      </c>
      <c r="Z103" cm="1">
        <f t="array" ref="Z103">--OR(INDEX(MinuteWorkersFTE_HISTORICAL_FORTNIGHT_TABLE[HistoricalCellStatus],ROW()-1)="OBSERVED",INDEX(MinuteWorkersFTE_HISTORICAL_FORTNIGHT_TABLE[HistoricalCellStatus],ROW()-1)="ZERO")</f>
        <v>1</v>
      </c>
      <c r="AA103" cm="1">
        <f t="array" ref="AA103">--OR(INDEX(MinuteWorkersFTE_HISTORICAL_FORTNIGHT_TABLE[ProfileAlignmentStatus],ROW()-1)="PASS",INDEX(MinuteWorkersFTE_HISTORICAL_FORTNIGHT_TABLE[ProfileAlignmentStatus],ROW()-1)="PASS ZERO")</f>
        <v>1</v>
      </c>
      <c r="AB103" cm="1">
        <f t="array" ref="AB103">--(INDEX(MinuteWorkersFTE_HISTORICAL_FORTNIGHT_TABLE[RedistributionMatchCount],ROW()-1)=1)</f>
        <v>0</v>
      </c>
      <c r="AC103">
        <v>1</v>
      </c>
    </row>
    <row r="104" spans="14:29" x14ac:dyDescent="0.25">
      <c r="N104" t="str" cm="1">
        <f t="array" ref="N104">INDEX(MinuteWorkersFTE_HISTORICAL_FORTNIGHT_TABLE[Facility],ROW()-1)</f>
        <v>BD</v>
      </c>
      <c r="O104" t="str" cm="1">
        <f t="array" ref="O104">INDEX(MinuteWorkersFTE_HISTORICAL_FORTNIGHT_TABLE[Role],ROW()-1)</f>
        <v>CLINICAL CARE COORDINATOR &amp; MANAGER</v>
      </c>
      <c r="P104" t="str" cm="1">
        <f t="array" ref="P104">INDEX(MinuteWorkersFTE_HISTORICAL_FORTNIGHT_TABLE[Shift],ROW()-1)</f>
        <v>AM</v>
      </c>
      <c r="Q104" cm="1">
        <f t="array" ref="Q104">INDEX(MinuteWorkersFTE_HISTORICAL_FORTNIGHT_TABLE[DayOfWeek],ROW()-1)</f>
        <v>7</v>
      </c>
      <c r="R104" t="str" cm="1">
        <f t="array" ref="R104">INDEX(MinuteWorkersFTE_HISTORICAL_FORTNIGHT_TABLE[Week Day],ROW()-1)</f>
        <v>Sunday</v>
      </c>
      <c r="S104" cm="1">
        <f t="array" ref="S104">INDEX(MinuteWorkersFTE_HISTORICAL_FORTNIGHT_TABLE[FortnightWeek],ROW()-1)</f>
        <v>1</v>
      </c>
      <c r="T104" cm="1">
        <f t="array" ref="T104">INDEX(MinuteWorkersFTE_HISTORICAL_FORTNIGHT_TABLE[HistoricalRosterFTE],ROW()-1)</f>
        <v>0</v>
      </c>
      <c r="U104" cm="1">
        <f t="array" ref="U104">INDEX(MinuteWorkersFTE_HISTORICAL_FORTNIGHT_TABLE[RedistributedRosterFTE],ROW()-1)</f>
        <v>0</v>
      </c>
      <c r="V104" cm="1">
        <f t="array" ref="V104">INDEX(MinuteWorkersFTE_HISTORICAL_FORTNIGHT_TABLE[ExpectedRedistributionFactor],ROW()-1)</f>
        <v>0.84414504989531591</v>
      </c>
      <c r="W104" cm="1">
        <f t="array" ref="W104">INDEX(MinuteWorkersFTE_HISTORICAL_FORTNIGHT_TABLE[ProfileVarianceFTE],ROW()-1)</f>
        <v>0</v>
      </c>
      <c r="X104">
        <f t="shared" si="2"/>
        <v>0</v>
      </c>
      <c r="Y104" cm="1">
        <f t="array" ref="Y104">--(INDEX(MinuteWorkersFTE_HISTORICAL_FORTNIGHT_TABLE[HistoricalCoverageStatus],ROW()-1)="PASS")</f>
        <v>1</v>
      </c>
      <c r="Z104" cm="1">
        <f t="array" ref="Z104">--OR(INDEX(MinuteWorkersFTE_HISTORICAL_FORTNIGHT_TABLE[HistoricalCellStatus],ROW()-1)="OBSERVED",INDEX(MinuteWorkersFTE_HISTORICAL_FORTNIGHT_TABLE[HistoricalCellStatus],ROW()-1)="ZERO")</f>
        <v>1</v>
      </c>
      <c r="AA104" cm="1">
        <f t="array" ref="AA104">--OR(INDEX(MinuteWorkersFTE_HISTORICAL_FORTNIGHT_TABLE[ProfileAlignmentStatus],ROW()-1)="PASS",INDEX(MinuteWorkersFTE_HISTORICAL_FORTNIGHT_TABLE[ProfileAlignmentStatus],ROW()-1)="PASS ZERO")</f>
        <v>1</v>
      </c>
      <c r="AB104" cm="1">
        <f t="array" ref="AB104">--(INDEX(MinuteWorkersFTE_HISTORICAL_FORTNIGHT_TABLE[RedistributionMatchCount],ROW()-1)=1)</f>
        <v>0</v>
      </c>
      <c r="AC104">
        <v>1</v>
      </c>
    </row>
    <row r="105" spans="14:29" x14ac:dyDescent="0.25">
      <c r="N105" t="str" cm="1">
        <f t="array" ref="N105">INDEX(MinuteWorkersFTE_HISTORICAL_FORTNIGHT_TABLE[Facility],ROW()-1)</f>
        <v>BD</v>
      </c>
      <c r="O105" t="str" cm="1">
        <f t="array" ref="O105">INDEX(MinuteWorkersFTE_HISTORICAL_FORTNIGHT_TABLE[Role],ROW()-1)</f>
        <v>CLINICAL CARE COORDINATOR &amp; MANAGER</v>
      </c>
      <c r="P105" t="str" cm="1">
        <f t="array" ref="P105">INDEX(MinuteWorkersFTE_HISTORICAL_FORTNIGHT_TABLE[Shift],ROW()-1)</f>
        <v>PM</v>
      </c>
      <c r="Q105" cm="1">
        <f t="array" ref="Q105">INDEX(MinuteWorkersFTE_HISTORICAL_FORTNIGHT_TABLE[DayOfWeek],ROW()-1)</f>
        <v>7</v>
      </c>
      <c r="R105" t="str" cm="1">
        <f t="array" ref="R105">INDEX(MinuteWorkersFTE_HISTORICAL_FORTNIGHT_TABLE[Week Day],ROW()-1)</f>
        <v>Sunday</v>
      </c>
      <c r="S105" cm="1">
        <f t="array" ref="S105">INDEX(MinuteWorkersFTE_HISTORICAL_FORTNIGHT_TABLE[FortnightWeek],ROW()-1)</f>
        <v>1</v>
      </c>
      <c r="T105" cm="1">
        <f t="array" ref="T105">INDEX(MinuteWorkersFTE_HISTORICAL_FORTNIGHT_TABLE[HistoricalRosterFTE],ROW()-1)</f>
        <v>0</v>
      </c>
      <c r="U105" cm="1">
        <f t="array" ref="U105">INDEX(MinuteWorkersFTE_HISTORICAL_FORTNIGHT_TABLE[RedistributedRosterFTE],ROW()-1)</f>
        <v>0</v>
      </c>
      <c r="V105" cm="1">
        <f t="array" ref="V105">INDEX(MinuteWorkersFTE_HISTORICAL_FORTNIGHT_TABLE[ExpectedRedistributionFactor],ROW()-1)</f>
        <v>0.84414504989531591</v>
      </c>
      <c r="W105" cm="1">
        <f t="array" ref="W105">INDEX(MinuteWorkersFTE_HISTORICAL_FORTNIGHT_TABLE[ProfileVarianceFTE],ROW()-1)</f>
        <v>0</v>
      </c>
      <c r="X105">
        <f t="shared" si="2"/>
        <v>0</v>
      </c>
      <c r="Y105" cm="1">
        <f t="array" ref="Y105">--(INDEX(MinuteWorkersFTE_HISTORICAL_FORTNIGHT_TABLE[HistoricalCoverageStatus],ROW()-1)="PASS")</f>
        <v>1</v>
      </c>
      <c r="Z105" cm="1">
        <f t="array" ref="Z105">--OR(INDEX(MinuteWorkersFTE_HISTORICAL_FORTNIGHT_TABLE[HistoricalCellStatus],ROW()-1)="OBSERVED",INDEX(MinuteWorkersFTE_HISTORICAL_FORTNIGHT_TABLE[HistoricalCellStatus],ROW()-1)="ZERO")</f>
        <v>1</v>
      </c>
      <c r="AA105" cm="1">
        <f t="array" ref="AA105">--OR(INDEX(MinuteWorkersFTE_HISTORICAL_FORTNIGHT_TABLE[ProfileAlignmentStatus],ROW()-1)="PASS",INDEX(MinuteWorkersFTE_HISTORICAL_FORTNIGHT_TABLE[ProfileAlignmentStatus],ROW()-1)="PASS ZERO")</f>
        <v>1</v>
      </c>
      <c r="AB105" cm="1">
        <f t="array" ref="AB105">--(INDEX(MinuteWorkersFTE_HISTORICAL_FORTNIGHT_TABLE[RedistributionMatchCount],ROW()-1)=1)</f>
        <v>0</v>
      </c>
      <c r="AC105">
        <v>1</v>
      </c>
    </row>
    <row r="106" spans="14:29" x14ac:dyDescent="0.25">
      <c r="N106" t="str" cm="1">
        <f t="array" ref="N106">INDEX(MinuteWorkersFTE_HISTORICAL_FORTNIGHT_TABLE[Facility],ROW()-1)</f>
        <v>BD</v>
      </c>
      <c r="O106" t="str" cm="1">
        <f t="array" ref="O106">INDEX(MinuteWorkersFTE_HISTORICAL_FORTNIGHT_TABLE[Role],ROW()-1)</f>
        <v>CLINICAL CARE COORDINATOR &amp; MANAGER</v>
      </c>
      <c r="P106" t="str" cm="1">
        <f t="array" ref="P106">INDEX(MinuteWorkersFTE_HISTORICAL_FORTNIGHT_TABLE[Shift],ROW()-1)</f>
        <v>NS</v>
      </c>
      <c r="Q106" cm="1">
        <f t="array" ref="Q106">INDEX(MinuteWorkersFTE_HISTORICAL_FORTNIGHT_TABLE[DayOfWeek],ROW()-1)</f>
        <v>7</v>
      </c>
      <c r="R106" t="str" cm="1">
        <f t="array" ref="R106">INDEX(MinuteWorkersFTE_HISTORICAL_FORTNIGHT_TABLE[Week Day],ROW()-1)</f>
        <v>Sunday</v>
      </c>
      <c r="S106" cm="1">
        <f t="array" ref="S106">INDEX(MinuteWorkersFTE_HISTORICAL_FORTNIGHT_TABLE[FortnightWeek],ROW()-1)</f>
        <v>1</v>
      </c>
      <c r="T106" cm="1">
        <f t="array" ref="T106">INDEX(MinuteWorkersFTE_HISTORICAL_FORTNIGHT_TABLE[HistoricalRosterFTE],ROW()-1)</f>
        <v>0</v>
      </c>
      <c r="U106" cm="1">
        <f t="array" ref="U106">INDEX(MinuteWorkersFTE_HISTORICAL_FORTNIGHT_TABLE[RedistributedRosterFTE],ROW()-1)</f>
        <v>0</v>
      </c>
      <c r="V106" cm="1">
        <f t="array" ref="V106">INDEX(MinuteWorkersFTE_HISTORICAL_FORTNIGHT_TABLE[ExpectedRedistributionFactor],ROW()-1)</f>
        <v>0.84414504989531591</v>
      </c>
      <c r="W106" cm="1">
        <f t="array" ref="W106">INDEX(MinuteWorkersFTE_HISTORICAL_FORTNIGHT_TABLE[ProfileVarianceFTE],ROW()-1)</f>
        <v>0</v>
      </c>
      <c r="X106">
        <f t="shared" si="2"/>
        <v>0</v>
      </c>
      <c r="Y106" cm="1">
        <f t="array" ref="Y106">--(INDEX(MinuteWorkersFTE_HISTORICAL_FORTNIGHT_TABLE[HistoricalCoverageStatus],ROW()-1)="PASS")</f>
        <v>1</v>
      </c>
      <c r="Z106" cm="1">
        <f t="array" ref="Z106">--OR(INDEX(MinuteWorkersFTE_HISTORICAL_FORTNIGHT_TABLE[HistoricalCellStatus],ROW()-1)="OBSERVED",INDEX(MinuteWorkersFTE_HISTORICAL_FORTNIGHT_TABLE[HistoricalCellStatus],ROW()-1)="ZERO")</f>
        <v>1</v>
      </c>
      <c r="AA106" cm="1">
        <f t="array" ref="AA106">--OR(INDEX(MinuteWorkersFTE_HISTORICAL_FORTNIGHT_TABLE[ProfileAlignmentStatus],ROW()-1)="PASS",INDEX(MinuteWorkersFTE_HISTORICAL_FORTNIGHT_TABLE[ProfileAlignmentStatus],ROW()-1)="PASS ZERO")</f>
        <v>1</v>
      </c>
      <c r="AB106" cm="1">
        <f t="array" ref="AB106">--(INDEX(MinuteWorkersFTE_HISTORICAL_FORTNIGHT_TABLE[RedistributionMatchCount],ROW()-1)=1)</f>
        <v>0</v>
      </c>
      <c r="AC106">
        <v>1</v>
      </c>
    </row>
    <row r="107" spans="14:29" x14ac:dyDescent="0.25">
      <c r="N107" t="str" cm="1">
        <f t="array" ref="N107">INDEX(MinuteWorkersFTE_HISTORICAL_FORTNIGHT_TABLE[Facility],ROW()-1)</f>
        <v>BD</v>
      </c>
      <c r="O107" t="str" cm="1">
        <f t="array" ref="O107">INDEX(MinuteWorkersFTE_HISTORICAL_FORTNIGHT_TABLE[Role],ROW()-1)</f>
        <v>CLINICAL CARE COORDINATOR &amp; MANAGER</v>
      </c>
      <c r="P107" t="str" cm="1">
        <f t="array" ref="P107">INDEX(MinuteWorkersFTE_HISTORICAL_FORTNIGHT_TABLE[Shift],ROW()-1)</f>
        <v>AM</v>
      </c>
      <c r="Q107" cm="1">
        <f t="array" ref="Q107">INDEX(MinuteWorkersFTE_HISTORICAL_FORTNIGHT_TABLE[DayOfWeek],ROW()-1)</f>
        <v>1</v>
      </c>
      <c r="R107" t="str" cm="1">
        <f t="array" ref="R107">INDEX(MinuteWorkersFTE_HISTORICAL_FORTNIGHT_TABLE[Week Day],ROW()-1)</f>
        <v>Monday</v>
      </c>
      <c r="S107" cm="1">
        <f t="array" ref="S107">INDEX(MinuteWorkersFTE_HISTORICAL_FORTNIGHT_TABLE[FortnightWeek],ROW()-1)</f>
        <v>2</v>
      </c>
      <c r="T107" cm="1">
        <f t="array" ref="T107">INDEX(MinuteWorkersFTE_HISTORICAL_FORTNIGHT_TABLE[HistoricalRosterFTE],ROW()-1)</f>
        <v>1.118421052631579</v>
      </c>
      <c r="U107" cm="1">
        <f t="array" ref="U107">INDEX(MinuteWorkersFTE_HISTORICAL_FORTNIGHT_TABLE[RedistributedRosterFTE],ROW()-1)</f>
        <v>0.94410959527765603</v>
      </c>
      <c r="V107" cm="1">
        <f t="array" ref="V107">INDEX(MinuteWorkersFTE_HISTORICAL_FORTNIGHT_TABLE[ExpectedRedistributionFactor],ROW()-1)</f>
        <v>0.84414504989531591</v>
      </c>
      <c r="W107" cm="1">
        <f t="array" ref="W107">INDEX(MinuteWorkersFTE_HISTORICAL_FORTNIGHT_TABLE[ProfileVarianceFTE],ROW()-1)</f>
        <v>0</v>
      </c>
      <c r="X107">
        <f t="shared" si="2"/>
        <v>0</v>
      </c>
      <c r="Y107" cm="1">
        <f t="array" ref="Y107">--(INDEX(MinuteWorkersFTE_HISTORICAL_FORTNIGHT_TABLE[HistoricalCoverageStatus],ROW()-1)="PASS")</f>
        <v>1</v>
      </c>
      <c r="Z107" cm="1">
        <f t="array" ref="Z107">--OR(INDEX(MinuteWorkersFTE_HISTORICAL_FORTNIGHT_TABLE[HistoricalCellStatus],ROW()-1)="OBSERVED",INDEX(MinuteWorkersFTE_HISTORICAL_FORTNIGHT_TABLE[HistoricalCellStatus],ROW()-1)="ZERO")</f>
        <v>1</v>
      </c>
      <c r="AA107" cm="1">
        <f t="array" ref="AA107">--OR(INDEX(MinuteWorkersFTE_HISTORICAL_FORTNIGHT_TABLE[ProfileAlignmentStatus],ROW()-1)="PASS",INDEX(MinuteWorkersFTE_HISTORICAL_FORTNIGHT_TABLE[ProfileAlignmentStatus],ROW()-1)="PASS ZERO")</f>
        <v>1</v>
      </c>
      <c r="AB107" cm="1">
        <f t="array" ref="AB107">--(INDEX(MinuteWorkersFTE_HISTORICAL_FORTNIGHT_TABLE[RedistributionMatchCount],ROW()-1)=1)</f>
        <v>1</v>
      </c>
      <c r="AC107">
        <v>1</v>
      </c>
    </row>
    <row r="108" spans="14:29" x14ac:dyDescent="0.25">
      <c r="N108" t="str" cm="1">
        <f t="array" ref="N108">INDEX(MinuteWorkersFTE_HISTORICAL_FORTNIGHT_TABLE[Facility],ROW()-1)</f>
        <v>BD</v>
      </c>
      <c r="O108" t="str" cm="1">
        <f t="array" ref="O108">INDEX(MinuteWorkersFTE_HISTORICAL_FORTNIGHT_TABLE[Role],ROW()-1)</f>
        <v>CLINICAL CARE COORDINATOR &amp; MANAGER</v>
      </c>
      <c r="P108" t="str" cm="1">
        <f t="array" ref="P108">INDEX(MinuteWorkersFTE_HISTORICAL_FORTNIGHT_TABLE[Shift],ROW()-1)</f>
        <v>PM</v>
      </c>
      <c r="Q108" cm="1">
        <f t="array" ref="Q108">INDEX(MinuteWorkersFTE_HISTORICAL_FORTNIGHT_TABLE[DayOfWeek],ROW()-1)</f>
        <v>1</v>
      </c>
      <c r="R108" t="str" cm="1">
        <f t="array" ref="R108">INDEX(MinuteWorkersFTE_HISTORICAL_FORTNIGHT_TABLE[Week Day],ROW()-1)</f>
        <v>Monday</v>
      </c>
      <c r="S108" cm="1">
        <f t="array" ref="S108">INDEX(MinuteWorkersFTE_HISTORICAL_FORTNIGHT_TABLE[FortnightWeek],ROW()-1)</f>
        <v>2</v>
      </c>
      <c r="T108" cm="1">
        <f t="array" ref="T108">INDEX(MinuteWorkersFTE_HISTORICAL_FORTNIGHT_TABLE[HistoricalRosterFTE],ROW()-1)</f>
        <v>0</v>
      </c>
      <c r="U108" cm="1">
        <f t="array" ref="U108">INDEX(MinuteWorkersFTE_HISTORICAL_FORTNIGHT_TABLE[RedistributedRosterFTE],ROW()-1)</f>
        <v>0</v>
      </c>
      <c r="V108" cm="1">
        <f t="array" ref="V108">INDEX(MinuteWorkersFTE_HISTORICAL_FORTNIGHT_TABLE[ExpectedRedistributionFactor],ROW()-1)</f>
        <v>0.84414504989531591</v>
      </c>
      <c r="W108" cm="1">
        <f t="array" ref="W108">INDEX(MinuteWorkersFTE_HISTORICAL_FORTNIGHT_TABLE[ProfileVarianceFTE],ROW()-1)</f>
        <v>0</v>
      </c>
      <c r="X108">
        <f t="shared" si="2"/>
        <v>0</v>
      </c>
      <c r="Y108" cm="1">
        <f t="array" ref="Y108">--(INDEX(MinuteWorkersFTE_HISTORICAL_FORTNIGHT_TABLE[HistoricalCoverageStatus],ROW()-1)="PASS")</f>
        <v>1</v>
      </c>
      <c r="Z108" cm="1">
        <f t="array" ref="Z108">--OR(INDEX(MinuteWorkersFTE_HISTORICAL_FORTNIGHT_TABLE[HistoricalCellStatus],ROW()-1)="OBSERVED",INDEX(MinuteWorkersFTE_HISTORICAL_FORTNIGHT_TABLE[HistoricalCellStatus],ROW()-1)="ZERO")</f>
        <v>1</v>
      </c>
      <c r="AA108" cm="1">
        <f t="array" ref="AA108">--OR(INDEX(MinuteWorkersFTE_HISTORICAL_FORTNIGHT_TABLE[ProfileAlignmentStatus],ROW()-1)="PASS",INDEX(MinuteWorkersFTE_HISTORICAL_FORTNIGHT_TABLE[ProfileAlignmentStatus],ROW()-1)="PASS ZERO")</f>
        <v>1</v>
      </c>
      <c r="AB108" cm="1">
        <f t="array" ref="AB108">--(INDEX(MinuteWorkersFTE_HISTORICAL_FORTNIGHT_TABLE[RedistributionMatchCount],ROW()-1)=1)</f>
        <v>0</v>
      </c>
      <c r="AC108">
        <v>1</v>
      </c>
    </row>
    <row r="109" spans="14:29" x14ac:dyDescent="0.25">
      <c r="N109" t="str" cm="1">
        <f t="array" ref="N109">INDEX(MinuteWorkersFTE_HISTORICAL_FORTNIGHT_TABLE[Facility],ROW()-1)</f>
        <v>BD</v>
      </c>
      <c r="O109" t="str" cm="1">
        <f t="array" ref="O109">INDEX(MinuteWorkersFTE_HISTORICAL_FORTNIGHT_TABLE[Role],ROW()-1)</f>
        <v>CLINICAL CARE COORDINATOR &amp; MANAGER</v>
      </c>
      <c r="P109" t="str" cm="1">
        <f t="array" ref="P109">INDEX(MinuteWorkersFTE_HISTORICAL_FORTNIGHT_TABLE[Shift],ROW()-1)</f>
        <v>NS</v>
      </c>
      <c r="Q109" cm="1">
        <f t="array" ref="Q109">INDEX(MinuteWorkersFTE_HISTORICAL_FORTNIGHT_TABLE[DayOfWeek],ROW()-1)</f>
        <v>1</v>
      </c>
      <c r="R109" t="str" cm="1">
        <f t="array" ref="R109">INDEX(MinuteWorkersFTE_HISTORICAL_FORTNIGHT_TABLE[Week Day],ROW()-1)</f>
        <v>Monday</v>
      </c>
      <c r="S109" cm="1">
        <f t="array" ref="S109">INDEX(MinuteWorkersFTE_HISTORICAL_FORTNIGHT_TABLE[FortnightWeek],ROW()-1)</f>
        <v>2</v>
      </c>
      <c r="T109" cm="1">
        <f t="array" ref="T109">INDEX(MinuteWorkersFTE_HISTORICAL_FORTNIGHT_TABLE[HistoricalRosterFTE],ROW()-1)</f>
        <v>0</v>
      </c>
      <c r="U109" cm="1">
        <f t="array" ref="U109">INDEX(MinuteWorkersFTE_HISTORICAL_FORTNIGHT_TABLE[RedistributedRosterFTE],ROW()-1)</f>
        <v>0</v>
      </c>
      <c r="V109" cm="1">
        <f t="array" ref="V109">INDEX(MinuteWorkersFTE_HISTORICAL_FORTNIGHT_TABLE[ExpectedRedistributionFactor],ROW()-1)</f>
        <v>0.84414504989531591</v>
      </c>
      <c r="W109" cm="1">
        <f t="array" ref="W109">INDEX(MinuteWorkersFTE_HISTORICAL_FORTNIGHT_TABLE[ProfileVarianceFTE],ROW()-1)</f>
        <v>0</v>
      </c>
      <c r="X109">
        <f t="shared" si="2"/>
        <v>0</v>
      </c>
      <c r="Y109" cm="1">
        <f t="array" ref="Y109">--(INDEX(MinuteWorkersFTE_HISTORICAL_FORTNIGHT_TABLE[HistoricalCoverageStatus],ROW()-1)="PASS")</f>
        <v>1</v>
      </c>
      <c r="Z109" cm="1">
        <f t="array" ref="Z109">--OR(INDEX(MinuteWorkersFTE_HISTORICAL_FORTNIGHT_TABLE[HistoricalCellStatus],ROW()-1)="OBSERVED",INDEX(MinuteWorkersFTE_HISTORICAL_FORTNIGHT_TABLE[HistoricalCellStatus],ROW()-1)="ZERO")</f>
        <v>1</v>
      </c>
      <c r="AA109" cm="1">
        <f t="array" ref="AA109">--OR(INDEX(MinuteWorkersFTE_HISTORICAL_FORTNIGHT_TABLE[ProfileAlignmentStatus],ROW()-1)="PASS",INDEX(MinuteWorkersFTE_HISTORICAL_FORTNIGHT_TABLE[ProfileAlignmentStatus],ROW()-1)="PASS ZERO")</f>
        <v>1</v>
      </c>
      <c r="AB109" cm="1">
        <f t="array" ref="AB109">--(INDEX(MinuteWorkersFTE_HISTORICAL_FORTNIGHT_TABLE[RedistributionMatchCount],ROW()-1)=1)</f>
        <v>0</v>
      </c>
      <c r="AC109">
        <v>1</v>
      </c>
    </row>
    <row r="110" spans="14:29" x14ac:dyDescent="0.25">
      <c r="N110" t="str" cm="1">
        <f t="array" ref="N110">INDEX(MinuteWorkersFTE_HISTORICAL_FORTNIGHT_TABLE[Facility],ROW()-1)</f>
        <v>BD</v>
      </c>
      <c r="O110" t="str" cm="1">
        <f t="array" ref="O110">INDEX(MinuteWorkersFTE_HISTORICAL_FORTNIGHT_TABLE[Role],ROW()-1)</f>
        <v>CLINICAL CARE COORDINATOR &amp; MANAGER</v>
      </c>
      <c r="P110" t="str" cm="1">
        <f t="array" ref="P110">INDEX(MinuteWorkersFTE_HISTORICAL_FORTNIGHT_TABLE[Shift],ROW()-1)</f>
        <v>AM</v>
      </c>
      <c r="Q110" cm="1">
        <f t="array" ref="Q110">INDEX(MinuteWorkersFTE_HISTORICAL_FORTNIGHT_TABLE[DayOfWeek],ROW()-1)</f>
        <v>2</v>
      </c>
      <c r="R110" t="str" cm="1">
        <f t="array" ref="R110">INDEX(MinuteWorkersFTE_HISTORICAL_FORTNIGHT_TABLE[Week Day],ROW()-1)</f>
        <v>Tuesday</v>
      </c>
      <c r="S110" cm="1">
        <f t="array" ref="S110">INDEX(MinuteWorkersFTE_HISTORICAL_FORTNIGHT_TABLE[FortnightWeek],ROW()-1)</f>
        <v>2</v>
      </c>
      <c r="T110" cm="1">
        <f t="array" ref="T110">INDEX(MinuteWorkersFTE_HISTORICAL_FORTNIGHT_TABLE[HistoricalRosterFTE],ROW()-1)</f>
        <v>1.0526315789473684</v>
      </c>
      <c r="U110" cm="1">
        <f t="array" ref="U110">INDEX(MinuteWorkersFTE_HISTORICAL_FORTNIGHT_TABLE[RedistributedRosterFTE],ROW()-1)</f>
        <v>0.88857373673191142</v>
      </c>
      <c r="V110" cm="1">
        <f t="array" ref="V110">INDEX(MinuteWorkersFTE_HISTORICAL_FORTNIGHT_TABLE[ExpectedRedistributionFactor],ROW()-1)</f>
        <v>0.84414504989531591</v>
      </c>
      <c r="W110" cm="1">
        <f t="array" ref="W110">INDEX(MinuteWorkersFTE_HISTORICAL_FORTNIGHT_TABLE[ProfileVarianceFTE],ROW()-1)</f>
        <v>0</v>
      </c>
      <c r="X110">
        <f t="shared" si="2"/>
        <v>0</v>
      </c>
      <c r="Y110" cm="1">
        <f t="array" ref="Y110">--(INDEX(MinuteWorkersFTE_HISTORICAL_FORTNIGHT_TABLE[HistoricalCoverageStatus],ROW()-1)="PASS")</f>
        <v>1</v>
      </c>
      <c r="Z110" cm="1">
        <f t="array" ref="Z110">--OR(INDEX(MinuteWorkersFTE_HISTORICAL_FORTNIGHT_TABLE[HistoricalCellStatus],ROW()-1)="OBSERVED",INDEX(MinuteWorkersFTE_HISTORICAL_FORTNIGHT_TABLE[HistoricalCellStatus],ROW()-1)="ZERO")</f>
        <v>1</v>
      </c>
      <c r="AA110" cm="1">
        <f t="array" ref="AA110">--OR(INDEX(MinuteWorkersFTE_HISTORICAL_FORTNIGHT_TABLE[ProfileAlignmentStatus],ROW()-1)="PASS",INDEX(MinuteWorkersFTE_HISTORICAL_FORTNIGHT_TABLE[ProfileAlignmentStatus],ROW()-1)="PASS ZERO")</f>
        <v>1</v>
      </c>
      <c r="AB110" cm="1">
        <f t="array" ref="AB110">--(INDEX(MinuteWorkersFTE_HISTORICAL_FORTNIGHT_TABLE[RedistributionMatchCount],ROW()-1)=1)</f>
        <v>1</v>
      </c>
      <c r="AC110">
        <v>1</v>
      </c>
    </row>
    <row r="111" spans="14:29" x14ac:dyDescent="0.25">
      <c r="N111" t="str" cm="1">
        <f t="array" ref="N111">INDEX(MinuteWorkersFTE_HISTORICAL_FORTNIGHT_TABLE[Facility],ROW()-1)</f>
        <v>BD</v>
      </c>
      <c r="O111" t="str" cm="1">
        <f t="array" ref="O111">INDEX(MinuteWorkersFTE_HISTORICAL_FORTNIGHT_TABLE[Role],ROW()-1)</f>
        <v>CLINICAL CARE COORDINATOR &amp; MANAGER</v>
      </c>
      <c r="P111" t="str" cm="1">
        <f t="array" ref="P111">INDEX(MinuteWorkersFTE_HISTORICAL_FORTNIGHT_TABLE[Shift],ROW()-1)</f>
        <v>PM</v>
      </c>
      <c r="Q111" cm="1">
        <f t="array" ref="Q111">INDEX(MinuteWorkersFTE_HISTORICAL_FORTNIGHT_TABLE[DayOfWeek],ROW()-1)</f>
        <v>2</v>
      </c>
      <c r="R111" t="str" cm="1">
        <f t="array" ref="R111">INDEX(MinuteWorkersFTE_HISTORICAL_FORTNIGHT_TABLE[Week Day],ROW()-1)</f>
        <v>Tuesday</v>
      </c>
      <c r="S111" cm="1">
        <f t="array" ref="S111">INDEX(MinuteWorkersFTE_HISTORICAL_FORTNIGHT_TABLE[FortnightWeek],ROW()-1)</f>
        <v>2</v>
      </c>
      <c r="T111" cm="1">
        <f t="array" ref="T111">INDEX(MinuteWorkersFTE_HISTORICAL_FORTNIGHT_TABLE[HistoricalRosterFTE],ROW()-1)</f>
        <v>0</v>
      </c>
      <c r="U111" cm="1">
        <f t="array" ref="U111">INDEX(MinuteWorkersFTE_HISTORICAL_FORTNIGHT_TABLE[RedistributedRosterFTE],ROW()-1)</f>
        <v>0</v>
      </c>
      <c r="V111" cm="1">
        <f t="array" ref="V111">INDEX(MinuteWorkersFTE_HISTORICAL_FORTNIGHT_TABLE[ExpectedRedistributionFactor],ROW()-1)</f>
        <v>0.84414504989531591</v>
      </c>
      <c r="W111" cm="1">
        <f t="array" ref="W111">INDEX(MinuteWorkersFTE_HISTORICAL_FORTNIGHT_TABLE[ProfileVarianceFTE],ROW()-1)</f>
        <v>0</v>
      </c>
      <c r="X111">
        <f t="shared" si="2"/>
        <v>0</v>
      </c>
      <c r="Y111" cm="1">
        <f t="array" ref="Y111">--(INDEX(MinuteWorkersFTE_HISTORICAL_FORTNIGHT_TABLE[HistoricalCoverageStatus],ROW()-1)="PASS")</f>
        <v>1</v>
      </c>
      <c r="Z111" cm="1">
        <f t="array" ref="Z111">--OR(INDEX(MinuteWorkersFTE_HISTORICAL_FORTNIGHT_TABLE[HistoricalCellStatus],ROW()-1)="OBSERVED",INDEX(MinuteWorkersFTE_HISTORICAL_FORTNIGHT_TABLE[HistoricalCellStatus],ROW()-1)="ZERO")</f>
        <v>1</v>
      </c>
      <c r="AA111" cm="1">
        <f t="array" ref="AA111">--OR(INDEX(MinuteWorkersFTE_HISTORICAL_FORTNIGHT_TABLE[ProfileAlignmentStatus],ROW()-1)="PASS",INDEX(MinuteWorkersFTE_HISTORICAL_FORTNIGHT_TABLE[ProfileAlignmentStatus],ROW()-1)="PASS ZERO")</f>
        <v>1</v>
      </c>
      <c r="AB111" cm="1">
        <f t="array" ref="AB111">--(INDEX(MinuteWorkersFTE_HISTORICAL_FORTNIGHT_TABLE[RedistributionMatchCount],ROW()-1)=1)</f>
        <v>0</v>
      </c>
      <c r="AC111">
        <v>1</v>
      </c>
    </row>
    <row r="112" spans="14:29" x14ac:dyDescent="0.25">
      <c r="N112" t="str" cm="1">
        <f t="array" ref="N112">INDEX(MinuteWorkersFTE_HISTORICAL_FORTNIGHT_TABLE[Facility],ROW()-1)</f>
        <v>BD</v>
      </c>
      <c r="O112" t="str" cm="1">
        <f t="array" ref="O112">INDEX(MinuteWorkersFTE_HISTORICAL_FORTNIGHT_TABLE[Role],ROW()-1)</f>
        <v>CLINICAL CARE COORDINATOR &amp; MANAGER</v>
      </c>
      <c r="P112" t="str" cm="1">
        <f t="array" ref="P112">INDEX(MinuteWorkersFTE_HISTORICAL_FORTNIGHT_TABLE[Shift],ROW()-1)</f>
        <v>NS</v>
      </c>
      <c r="Q112" cm="1">
        <f t="array" ref="Q112">INDEX(MinuteWorkersFTE_HISTORICAL_FORTNIGHT_TABLE[DayOfWeek],ROW()-1)</f>
        <v>2</v>
      </c>
      <c r="R112" t="str" cm="1">
        <f t="array" ref="R112">INDEX(MinuteWorkersFTE_HISTORICAL_FORTNIGHT_TABLE[Week Day],ROW()-1)</f>
        <v>Tuesday</v>
      </c>
      <c r="S112" cm="1">
        <f t="array" ref="S112">INDEX(MinuteWorkersFTE_HISTORICAL_FORTNIGHT_TABLE[FortnightWeek],ROW()-1)</f>
        <v>2</v>
      </c>
      <c r="T112" cm="1">
        <f t="array" ref="T112">INDEX(MinuteWorkersFTE_HISTORICAL_FORTNIGHT_TABLE[HistoricalRosterFTE],ROW()-1)</f>
        <v>0</v>
      </c>
      <c r="U112" cm="1">
        <f t="array" ref="U112">INDEX(MinuteWorkersFTE_HISTORICAL_FORTNIGHT_TABLE[RedistributedRosterFTE],ROW()-1)</f>
        <v>0</v>
      </c>
      <c r="V112" cm="1">
        <f t="array" ref="V112">INDEX(MinuteWorkersFTE_HISTORICAL_FORTNIGHT_TABLE[ExpectedRedistributionFactor],ROW()-1)</f>
        <v>0.84414504989531591</v>
      </c>
      <c r="W112" cm="1">
        <f t="array" ref="W112">INDEX(MinuteWorkersFTE_HISTORICAL_FORTNIGHT_TABLE[ProfileVarianceFTE],ROW()-1)</f>
        <v>0</v>
      </c>
      <c r="X112">
        <f t="shared" si="2"/>
        <v>0</v>
      </c>
      <c r="Y112" cm="1">
        <f t="array" ref="Y112">--(INDEX(MinuteWorkersFTE_HISTORICAL_FORTNIGHT_TABLE[HistoricalCoverageStatus],ROW()-1)="PASS")</f>
        <v>1</v>
      </c>
      <c r="Z112" cm="1">
        <f t="array" ref="Z112">--OR(INDEX(MinuteWorkersFTE_HISTORICAL_FORTNIGHT_TABLE[HistoricalCellStatus],ROW()-1)="OBSERVED",INDEX(MinuteWorkersFTE_HISTORICAL_FORTNIGHT_TABLE[HistoricalCellStatus],ROW()-1)="ZERO")</f>
        <v>1</v>
      </c>
      <c r="AA112" cm="1">
        <f t="array" ref="AA112">--OR(INDEX(MinuteWorkersFTE_HISTORICAL_FORTNIGHT_TABLE[ProfileAlignmentStatus],ROW()-1)="PASS",INDEX(MinuteWorkersFTE_HISTORICAL_FORTNIGHT_TABLE[ProfileAlignmentStatus],ROW()-1)="PASS ZERO")</f>
        <v>1</v>
      </c>
      <c r="AB112" cm="1">
        <f t="array" ref="AB112">--(INDEX(MinuteWorkersFTE_HISTORICAL_FORTNIGHT_TABLE[RedistributionMatchCount],ROW()-1)=1)</f>
        <v>0</v>
      </c>
      <c r="AC112">
        <v>1</v>
      </c>
    </row>
    <row r="113" spans="14:29" x14ac:dyDescent="0.25">
      <c r="N113" t="str" cm="1">
        <f t="array" ref="N113">INDEX(MinuteWorkersFTE_HISTORICAL_FORTNIGHT_TABLE[Facility],ROW()-1)</f>
        <v>BD</v>
      </c>
      <c r="O113" t="str" cm="1">
        <f t="array" ref="O113">INDEX(MinuteWorkersFTE_HISTORICAL_FORTNIGHT_TABLE[Role],ROW()-1)</f>
        <v>CLINICAL CARE COORDINATOR &amp; MANAGER</v>
      </c>
      <c r="P113" t="str" cm="1">
        <f t="array" ref="P113">INDEX(MinuteWorkersFTE_HISTORICAL_FORTNIGHT_TABLE[Shift],ROW()-1)</f>
        <v>AM</v>
      </c>
      <c r="Q113" cm="1">
        <f t="array" ref="Q113">INDEX(MinuteWorkersFTE_HISTORICAL_FORTNIGHT_TABLE[DayOfWeek],ROW()-1)</f>
        <v>3</v>
      </c>
      <c r="R113" t="str" cm="1">
        <f t="array" ref="R113">INDEX(MinuteWorkersFTE_HISTORICAL_FORTNIGHT_TABLE[Week Day],ROW()-1)</f>
        <v>Wednesday</v>
      </c>
      <c r="S113" cm="1">
        <f t="array" ref="S113">INDEX(MinuteWorkersFTE_HISTORICAL_FORTNIGHT_TABLE[FortnightWeek],ROW()-1)</f>
        <v>2</v>
      </c>
      <c r="T113" cm="1">
        <f t="array" ref="T113">INDEX(MinuteWorkersFTE_HISTORICAL_FORTNIGHT_TABLE[HistoricalRosterFTE],ROW()-1)</f>
        <v>0</v>
      </c>
      <c r="U113" cm="1">
        <f t="array" ref="U113">INDEX(MinuteWorkersFTE_HISTORICAL_FORTNIGHT_TABLE[RedistributedRosterFTE],ROW()-1)</f>
        <v>0</v>
      </c>
      <c r="V113" cm="1">
        <f t="array" ref="V113">INDEX(MinuteWorkersFTE_HISTORICAL_FORTNIGHT_TABLE[ExpectedRedistributionFactor],ROW()-1)</f>
        <v>0.84414504989531591</v>
      </c>
      <c r="W113" cm="1">
        <f t="array" ref="W113">INDEX(MinuteWorkersFTE_HISTORICAL_FORTNIGHT_TABLE[ProfileVarianceFTE],ROW()-1)</f>
        <v>0</v>
      </c>
      <c r="X113">
        <f t="shared" si="2"/>
        <v>0</v>
      </c>
      <c r="Y113" cm="1">
        <f t="array" ref="Y113">--(INDEX(MinuteWorkersFTE_HISTORICAL_FORTNIGHT_TABLE[HistoricalCoverageStatus],ROW()-1)="PASS")</f>
        <v>1</v>
      </c>
      <c r="Z113" cm="1">
        <f t="array" ref="Z113">--OR(INDEX(MinuteWorkersFTE_HISTORICAL_FORTNIGHT_TABLE[HistoricalCellStatus],ROW()-1)="OBSERVED",INDEX(MinuteWorkersFTE_HISTORICAL_FORTNIGHT_TABLE[HistoricalCellStatus],ROW()-1)="ZERO")</f>
        <v>1</v>
      </c>
      <c r="AA113" cm="1">
        <f t="array" ref="AA113">--OR(INDEX(MinuteWorkersFTE_HISTORICAL_FORTNIGHT_TABLE[ProfileAlignmentStatus],ROW()-1)="PASS",INDEX(MinuteWorkersFTE_HISTORICAL_FORTNIGHT_TABLE[ProfileAlignmentStatus],ROW()-1)="PASS ZERO")</f>
        <v>1</v>
      </c>
      <c r="AB113" cm="1">
        <f t="array" ref="AB113">--(INDEX(MinuteWorkersFTE_HISTORICAL_FORTNIGHT_TABLE[RedistributionMatchCount],ROW()-1)=1)</f>
        <v>0</v>
      </c>
      <c r="AC113">
        <v>1</v>
      </c>
    </row>
    <row r="114" spans="14:29" x14ac:dyDescent="0.25">
      <c r="N114" t="str" cm="1">
        <f t="array" ref="N114">INDEX(MinuteWorkersFTE_HISTORICAL_FORTNIGHT_TABLE[Facility],ROW()-1)</f>
        <v>BD</v>
      </c>
      <c r="O114" t="str" cm="1">
        <f t="array" ref="O114">INDEX(MinuteWorkersFTE_HISTORICAL_FORTNIGHT_TABLE[Role],ROW()-1)</f>
        <v>CLINICAL CARE COORDINATOR &amp; MANAGER</v>
      </c>
      <c r="P114" t="str" cm="1">
        <f t="array" ref="P114">INDEX(MinuteWorkersFTE_HISTORICAL_FORTNIGHT_TABLE[Shift],ROW()-1)</f>
        <v>PM</v>
      </c>
      <c r="Q114" cm="1">
        <f t="array" ref="Q114">INDEX(MinuteWorkersFTE_HISTORICAL_FORTNIGHT_TABLE[DayOfWeek],ROW()-1)</f>
        <v>3</v>
      </c>
      <c r="R114" t="str" cm="1">
        <f t="array" ref="R114">INDEX(MinuteWorkersFTE_HISTORICAL_FORTNIGHT_TABLE[Week Day],ROW()-1)</f>
        <v>Wednesday</v>
      </c>
      <c r="S114" cm="1">
        <f t="array" ref="S114">INDEX(MinuteWorkersFTE_HISTORICAL_FORTNIGHT_TABLE[FortnightWeek],ROW()-1)</f>
        <v>2</v>
      </c>
      <c r="T114" cm="1">
        <f t="array" ref="T114">INDEX(MinuteWorkersFTE_HISTORICAL_FORTNIGHT_TABLE[HistoricalRosterFTE],ROW()-1)</f>
        <v>0</v>
      </c>
      <c r="U114" cm="1">
        <f t="array" ref="U114">INDEX(MinuteWorkersFTE_HISTORICAL_FORTNIGHT_TABLE[RedistributedRosterFTE],ROW()-1)</f>
        <v>0</v>
      </c>
      <c r="V114" cm="1">
        <f t="array" ref="V114">INDEX(MinuteWorkersFTE_HISTORICAL_FORTNIGHT_TABLE[ExpectedRedistributionFactor],ROW()-1)</f>
        <v>0.84414504989531591</v>
      </c>
      <c r="W114" cm="1">
        <f t="array" ref="W114">INDEX(MinuteWorkersFTE_HISTORICAL_FORTNIGHT_TABLE[ProfileVarianceFTE],ROW()-1)</f>
        <v>0</v>
      </c>
      <c r="X114">
        <f t="shared" si="2"/>
        <v>0</v>
      </c>
      <c r="Y114" cm="1">
        <f t="array" ref="Y114">--(INDEX(MinuteWorkersFTE_HISTORICAL_FORTNIGHT_TABLE[HistoricalCoverageStatus],ROW()-1)="PASS")</f>
        <v>1</v>
      </c>
      <c r="Z114" cm="1">
        <f t="array" ref="Z114">--OR(INDEX(MinuteWorkersFTE_HISTORICAL_FORTNIGHT_TABLE[HistoricalCellStatus],ROW()-1)="OBSERVED",INDEX(MinuteWorkersFTE_HISTORICAL_FORTNIGHT_TABLE[HistoricalCellStatus],ROW()-1)="ZERO")</f>
        <v>1</v>
      </c>
      <c r="AA114" cm="1">
        <f t="array" ref="AA114">--OR(INDEX(MinuteWorkersFTE_HISTORICAL_FORTNIGHT_TABLE[ProfileAlignmentStatus],ROW()-1)="PASS",INDEX(MinuteWorkersFTE_HISTORICAL_FORTNIGHT_TABLE[ProfileAlignmentStatus],ROW()-1)="PASS ZERO")</f>
        <v>1</v>
      </c>
      <c r="AB114" cm="1">
        <f t="array" ref="AB114">--(INDEX(MinuteWorkersFTE_HISTORICAL_FORTNIGHT_TABLE[RedistributionMatchCount],ROW()-1)=1)</f>
        <v>0</v>
      </c>
      <c r="AC114">
        <v>1</v>
      </c>
    </row>
    <row r="115" spans="14:29" x14ac:dyDescent="0.25">
      <c r="N115" t="str" cm="1">
        <f t="array" ref="N115">INDEX(MinuteWorkersFTE_HISTORICAL_FORTNIGHT_TABLE[Facility],ROW()-1)</f>
        <v>BD</v>
      </c>
      <c r="O115" t="str" cm="1">
        <f t="array" ref="O115">INDEX(MinuteWorkersFTE_HISTORICAL_FORTNIGHT_TABLE[Role],ROW()-1)</f>
        <v>CLINICAL CARE COORDINATOR &amp; MANAGER</v>
      </c>
      <c r="P115" t="str" cm="1">
        <f t="array" ref="P115">INDEX(MinuteWorkersFTE_HISTORICAL_FORTNIGHT_TABLE[Shift],ROW()-1)</f>
        <v>NS</v>
      </c>
      <c r="Q115" cm="1">
        <f t="array" ref="Q115">INDEX(MinuteWorkersFTE_HISTORICAL_FORTNIGHT_TABLE[DayOfWeek],ROW()-1)</f>
        <v>3</v>
      </c>
      <c r="R115" t="str" cm="1">
        <f t="array" ref="R115">INDEX(MinuteWorkersFTE_HISTORICAL_FORTNIGHT_TABLE[Week Day],ROW()-1)</f>
        <v>Wednesday</v>
      </c>
      <c r="S115" cm="1">
        <f t="array" ref="S115">INDEX(MinuteWorkersFTE_HISTORICAL_FORTNIGHT_TABLE[FortnightWeek],ROW()-1)</f>
        <v>2</v>
      </c>
      <c r="T115" cm="1">
        <f t="array" ref="T115">INDEX(MinuteWorkersFTE_HISTORICAL_FORTNIGHT_TABLE[HistoricalRosterFTE],ROW()-1)</f>
        <v>0</v>
      </c>
      <c r="U115" cm="1">
        <f t="array" ref="U115">INDEX(MinuteWorkersFTE_HISTORICAL_FORTNIGHT_TABLE[RedistributedRosterFTE],ROW()-1)</f>
        <v>0</v>
      </c>
      <c r="V115" cm="1">
        <f t="array" ref="V115">INDEX(MinuteWorkersFTE_HISTORICAL_FORTNIGHT_TABLE[ExpectedRedistributionFactor],ROW()-1)</f>
        <v>0.84414504989531591</v>
      </c>
      <c r="W115" cm="1">
        <f t="array" ref="W115">INDEX(MinuteWorkersFTE_HISTORICAL_FORTNIGHT_TABLE[ProfileVarianceFTE],ROW()-1)</f>
        <v>0</v>
      </c>
      <c r="X115">
        <f t="shared" si="2"/>
        <v>0</v>
      </c>
      <c r="Y115" cm="1">
        <f t="array" ref="Y115">--(INDEX(MinuteWorkersFTE_HISTORICAL_FORTNIGHT_TABLE[HistoricalCoverageStatus],ROW()-1)="PASS")</f>
        <v>1</v>
      </c>
      <c r="Z115" cm="1">
        <f t="array" ref="Z115">--OR(INDEX(MinuteWorkersFTE_HISTORICAL_FORTNIGHT_TABLE[HistoricalCellStatus],ROW()-1)="OBSERVED",INDEX(MinuteWorkersFTE_HISTORICAL_FORTNIGHT_TABLE[HistoricalCellStatus],ROW()-1)="ZERO")</f>
        <v>1</v>
      </c>
      <c r="AA115" cm="1">
        <f t="array" ref="AA115">--OR(INDEX(MinuteWorkersFTE_HISTORICAL_FORTNIGHT_TABLE[ProfileAlignmentStatus],ROW()-1)="PASS",INDEX(MinuteWorkersFTE_HISTORICAL_FORTNIGHT_TABLE[ProfileAlignmentStatus],ROW()-1)="PASS ZERO")</f>
        <v>1</v>
      </c>
      <c r="AB115" cm="1">
        <f t="array" ref="AB115">--(INDEX(MinuteWorkersFTE_HISTORICAL_FORTNIGHT_TABLE[RedistributionMatchCount],ROW()-1)=1)</f>
        <v>0</v>
      </c>
      <c r="AC115">
        <v>1</v>
      </c>
    </row>
    <row r="116" spans="14:29" x14ac:dyDescent="0.25">
      <c r="N116" t="str" cm="1">
        <f t="array" ref="N116">INDEX(MinuteWorkersFTE_HISTORICAL_FORTNIGHT_TABLE[Facility],ROW()-1)</f>
        <v>BD</v>
      </c>
      <c r="O116" t="str" cm="1">
        <f t="array" ref="O116">INDEX(MinuteWorkersFTE_HISTORICAL_FORTNIGHT_TABLE[Role],ROW()-1)</f>
        <v>CLINICAL CARE COORDINATOR &amp; MANAGER</v>
      </c>
      <c r="P116" t="str" cm="1">
        <f t="array" ref="P116">INDEX(MinuteWorkersFTE_HISTORICAL_FORTNIGHT_TABLE[Shift],ROW()-1)</f>
        <v>AM</v>
      </c>
      <c r="Q116" cm="1">
        <f t="array" ref="Q116">INDEX(MinuteWorkersFTE_HISTORICAL_FORTNIGHT_TABLE[DayOfWeek],ROW()-1)</f>
        <v>4</v>
      </c>
      <c r="R116" t="str" cm="1">
        <f t="array" ref="R116">INDEX(MinuteWorkersFTE_HISTORICAL_FORTNIGHT_TABLE[Week Day],ROW()-1)</f>
        <v>Thursday</v>
      </c>
      <c r="S116" cm="1">
        <f t="array" ref="S116">INDEX(MinuteWorkersFTE_HISTORICAL_FORTNIGHT_TABLE[FortnightWeek],ROW()-1)</f>
        <v>2</v>
      </c>
      <c r="T116" cm="1">
        <f t="array" ref="T116">INDEX(MinuteWorkersFTE_HISTORICAL_FORTNIGHT_TABLE[HistoricalRosterFTE],ROW()-1)</f>
        <v>1.0526315789473684</v>
      </c>
      <c r="U116" cm="1">
        <f t="array" ref="U116">INDEX(MinuteWorkersFTE_HISTORICAL_FORTNIGHT_TABLE[RedistributedRosterFTE],ROW()-1)</f>
        <v>0.88857373673191142</v>
      </c>
      <c r="V116" cm="1">
        <f t="array" ref="V116">INDEX(MinuteWorkersFTE_HISTORICAL_FORTNIGHT_TABLE[ExpectedRedistributionFactor],ROW()-1)</f>
        <v>0.84414504989531591</v>
      </c>
      <c r="W116" cm="1">
        <f t="array" ref="W116">INDEX(MinuteWorkersFTE_HISTORICAL_FORTNIGHT_TABLE[ProfileVarianceFTE],ROW()-1)</f>
        <v>0</v>
      </c>
      <c r="X116">
        <f t="shared" si="2"/>
        <v>0</v>
      </c>
      <c r="Y116" cm="1">
        <f t="array" ref="Y116">--(INDEX(MinuteWorkersFTE_HISTORICAL_FORTNIGHT_TABLE[HistoricalCoverageStatus],ROW()-1)="PASS")</f>
        <v>1</v>
      </c>
      <c r="Z116" cm="1">
        <f t="array" ref="Z116">--OR(INDEX(MinuteWorkersFTE_HISTORICAL_FORTNIGHT_TABLE[HistoricalCellStatus],ROW()-1)="OBSERVED",INDEX(MinuteWorkersFTE_HISTORICAL_FORTNIGHT_TABLE[HistoricalCellStatus],ROW()-1)="ZERO")</f>
        <v>1</v>
      </c>
      <c r="AA116" cm="1">
        <f t="array" ref="AA116">--OR(INDEX(MinuteWorkersFTE_HISTORICAL_FORTNIGHT_TABLE[ProfileAlignmentStatus],ROW()-1)="PASS",INDEX(MinuteWorkersFTE_HISTORICAL_FORTNIGHT_TABLE[ProfileAlignmentStatus],ROW()-1)="PASS ZERO")</f>
        <v>1</v>
      </c>
      <c r="AB116" cm="1">
        <f t="array" ref="AB116">--(INDEX(MinuteWorkersFTE_HISTORICAL_FORTNIGHT_TABLE[RedistributionMatchCount],ROW()-1)=1)</f>
        <v>1</v>
      </c>
      <c r="AC116">
        <v>1</v>
      </c>
    </row>
    <row r="117" spans="14:29" x14ac:dyDescent="0.25">
      <c r="N117" t="str" cm="1">
        <f t="array" ref="N117">INDEX(MinuteWorkersFTE_HISTORICAL_FORTNIGHT_TABLE[Facility],ROW()-1)</f>
        <v>BD</v>
      </c>
      <c r="O117" t="str" cm="1">
        <f t="array" ref="O117">INDEX(MinuteWorkersFTE_HISTORICAL_FORTNIGHT_TABLE[Role],ROW()-1)</f>
        <v>CLINICAL CARE COORDINATOR &amp; MANAGER</v>
      </c>
      <c r="P117" t="str" cm="1">
        <f t="array" ref="P117">INDEX(MinuteWorkersFTE_HISTORICAL_FORTNIGHT_TABLE[Shift],ROW()-1)</f>
        <v>PM</v>
      </c>
      <c r="Q117" cm="1">
        <f t="array" ref="Q117">INDEX(MinuteWorkersFTE_HISTORICAL_FORTNIGHT_TABLE[DayOfWeek],ROW()-1)</f>
        <v>4</v>
      </c>
      <c r="R117" t="str" cm="1">
        <f t="array" ref="R117">INDEX(MinuteWorkersFTE_HISTORICAL_FORTNIGHT_TABLE[Week Day],ROW()-1)</f>
        <v>Thursday</v>
      </c>
      <c r="S117" cm="1">
        <f t="array" ref="S117">INDEX(MinuteWorkersFTE_HISTORICAL_FORTNIGHT_TABLE[FortnightWeek],ROW()-1)</f>
        <v>2</v>
      </c>
      <c r="T117" cm="1">
        <f t="array" ref="T117">INDEX(MinuteWorkersFTE_HISTORICAL_FORTNIGHT_TABLE[HistoricalRosterFTE],ROW()-1)</f>
        <v>0</v>
      </c>
      <c r="U117" cm="1">
        <f t="array" ref="U117">INDEX(MinuteWorkersFTE_HISTORICAL_FORTNIGHT_TABLE[RedistributedRosterFTE],ROW()-1)</f>
        <v>0</v>
      </c>
      <c r="V117" cm="1">
        <f t="array" ref="V117">INDEX(MinuteWorkersFTE_HISTORICAL_FORTNIGHT_TABLE[ExpectedRedistributionFactor],ROW()-1)</f>
        <v>0.84414504989531591</v>
      </c>
      <c r="W117" cm="1">
        <f t="array" ref="W117">INDEX(MinuteWorkersFTE_HISTORICAL_FORTNIGHT_TABLE[ProfileVarianceFTE],ROW()-1)</f>
        <v>0</v>
      </c>
      <c r="X117">
        <f t="shared" si="2"/>
        <v>0</v>
      </c>
      <c r="Y117" cm="1">
        <f t="array" ref="Y117">--(INDEX(MinuteWorkersFTE_HISTORICAL_FORTNIGHT_TABLE[HistoricalCoverageStatus],ROW()-1)="PASS")</f>
        <v>1</v>
      </c>
      <c r="Z117" cm="1">
        <f t="array" ref="Z117">--OR(INDEX(MinuteWorkersFTE_HISTORICAL_FORTNIGHT_TABLE[HistoricalCellStatus],ROW()-1)="OBSERVED",INDEX(MinuteWorkersFTE_HISTORICAL_FORTNIGHT_TABLE[HistoricalCellStatus],ROW()-1)="ZERO")</f>
        <v>1</v>
      </c>
      <c r="AA117" cm="1">
        <f t="array" ref="AA117">--OR(INDEX(MinuteWorkersFTE_HISTORICAL_FORTNIGHT_TABLE[ProfileAlignmentStatus],ROW()-1)="PASS",INDEX(MinuteWorkersFTE_HISTORICAL_FORTNIGHT_TABLE[ProfileAlignmentStatus],ROW()-1)="PASS ZERO")</f>
        <v>1</v>
      </c>
      <c r="AB117" cm="1">
        <f t="array" ref="AB117">--(INDEX(MinuteWorkersFTE_HISTORICAL_FORTNIGHT_TABLE[RedistributionMatchCount],ROW()-1)=1)</f>
        <v>0</v>
      </c>
      <c r="AC117">
        <v>1</v>
      </c>
    </row>
    <row r="118" spans="14:29" x14ac:dyDescent="0.25">
      <c r="N118" t="str" cm="1">
        <f t="array" ref="N118">INDEX(MinuteWorkersFTE_HISTORICAL_FORTNIGHT_TABLE[Facility],ROW()-1)</f>
        <v>BD</v>
      </c>
      <c r="O118" t="str" cm="1">
        <f t="array" ref="O118">INDEX(MinuteWorkersFTE_HISTORICAL_FORTNIGHT_TABLE[Role],ROW()-1)</f>
        <v>CLINICAL CARE COORDINATOR &amp; MANAGER</v>
      </c>
      <c r="P118" t="str" cm="1">
        <f t="array" ref="P118">INDEX(MinuteWorkersFTE_HISTORICAL_FORTNIGHT_TABLE[Shift],ROW()-1)</f>
        <v>NS</v>
      </c>
      <c r="Q118" cm="1">
        <f t="array" ref="Q118">INDEX(MinuteWorkersFTE_HISTORICAL_FORTNIGHT_TABLE[DayOfWeek],ROW()-1)</f>
        <v>4</v>
      </c>
      <c r="R118" t="str" cm="1">
        <f t="array" ref="R118">INDEX(MinuteWorkersFTE_HISTORICAL_FORTNIGHT_TABLE[Week Day],ROW()-1)</f>
        <v>Thursday</v>
      </c>
      <c r="S118" cm="1">
        <f t="array" ref="S118">INDEX(MinuteWorkersFTE_HISTORICAL_FORTNIGHT_TABLE[FortnightWeek],ROW()-1)</f>
        <v>2</v>
      </c>
      <c r="T118" cm="1">
        <f t="array" ref="T118">INDEX(MinuteWorkersFTE_HISTORICAL_FORTNIGHT_TABLE[HistoricalRosterFTE],ROW()-1)</f>
        <v>0</v>
      </c>
      <c r="U118" cm="1">
        <f t="array" ref="U118">INDEX(MinuteWorkersFTE_HISTORICAL_FORTNIGHT_TABLE[RedistributedRosterFTE],ROW()-1)</f>
        <v>0</v>
      </c>
      <c r="V118" cm="1">
        <f t="array" ref="V118">INDEX(MinuteWorkersFTE_HISTORICAL_FORTNIGHT_TABLE[ExpectedRedistributionFactor],ROW()-1)</f>
        <v>0.84414504989531591</v>
      </c>
      <c r="W118" cm="1">
        <f t="array" ref="W118">INDEX(MinuteWorkersFTE_HISTORICAL_FORTNIGHT_TABLE[ProfileVarianceFTE],ROW()-1)</f>
        <v>0</v>
      </c>
      <c r="X118">
        <f t="shared" si="2"/>
        <v>0</v>
      </c>
      <c r="Y118" cm="1">
        <f t="array" ref="Y118">--(INDEX(MinuteWorkersFTE_HISTORICAL_FORTNIGHT_TABLE[HistoricalCoverageStatus],ROW()-1)="PASS")</f>
        <v>1</v>
      </c>
      <c r="Z118" cm="1">
        <f t="array" ref="Z118">--OR(INDEX(MinuteWorkersFTE_HISTORICAL_FORTNIGHT_TABLE[HistoricalCellStatus],ROW()-1)="OBSERVED",INDEX(MinuteWorkersFTE_HISTORICAL_FORTNIGHT_TABLE[HistoricalCellStatus],ROW()-1)="ZERO")</f>
        <v>1</v>
      </c>
      <c r="AA118" cm="1">
        <f t="array" ref="AA118">--OR(INDEX(MinuteWorkersFTE_HISTORICAL_FORTNIGHT_TABLE[ProfileAlignmentStatus],ROW()-1)="PASS",INDEX(MinuteWorkersFTE_HISTORICAL_FORTNIGHT_TABLE[ProfileAlignmentStatus],ROW()-1)="PASS ZERO")</f>
        <v>1</v>
      </c>
      <c r="AB118" cm="1">
        <f t="array" ref="AB118">--(INDEX(MinuteWorkersFTE_HISTORICAL_FORTNIGHT_TABLE[RedistributionMatchCount],ROW()-1)=1)</f>
        <v>0</v>
      </c>
      <c r="AC118">
        <v>1</v>
      </c>
    </row>
    <row r="119" spans="14:29" x14ac:dyDescent="0.25">
      <c r="N119" t="str" cm="1">
        <f t="array" ref="N119">INDEX(MinuteWorkersFTE_HISTORICAL_FORTNIGHT_TABLE[Facility],ROW()-1)</f>
        <v>BD</v>
      </c>
      <c r="O119" t="str" cm="1">
        <f t="array" ref="O119">INDEX(MinuteWorkersFTE_HISTORICAL_FORTNIGHT_TABLE[Role],ROW()-1)</f>
        <v>CLINICAL CARE COORDINATOR &amp; MANAGER</v>
      </c>
      <c r="P119" t="str" cm="1">
        <f t="array" ref="P119">INDEX(MinuteWorkersFTE_HISTORICAL_FORTNIGHT_TABLE[Shift],ROW()-1)</f>
        <v>AM</v>
      </c>
      <c r="Q119" cm="1">
        <f t="array" ref="Q119">INDEX(MinuteWorkersFTE_HISTORICAL_FORTNIGHT_TABLE[DayOfWeek],ROW()-1)</f>
        <v>5</v>
      </c>
      <c r="R119" t="str" cm="1">
        <f t="array" ref="R119">INDEX(MinuteWorkersFTE_HISTORICAL_FORTNIGHT_TABLE[Week Day],ROW()-1)</f>
        <v>Friday</v>
      </c>
      <c r="S119" cm="1">
        <f t="array" ref="S119">INDEX(MinuteWorkersFTE_HISTORICAL_FORTNIGHT_TABLE[FortnightWeek],ROW()-1)</f>
        <v>2</v>
      </c>
      <c r="T119" cm="1">
        <f t="array" ref="T119">INDEX(MinuteWorkersFTE_HISTORICAL_FORTNIGHT_TABLE[HistoricalRosterFTE],ROW()-1)</f>
        <v>1.0526315789473684</v>
      </c>
      <c r="U119" cm="1">
        <f t="array" ref="U119">INDEX(MinuteWorkersFTE_HISTORICAL_FORTNIGHT_TABLE[RedistributedRosterFTE],ROW()-1)</f>
        <v>0.88857373673191142</v>
      </c>
      <c r="V119" cm="1">
        <f t="array" ref="V119">INDEX(MinuteWorkersFTE_HISTORICAL_FORTNIGHT_TABLE[ExpectedRedistributionFactor],ROW()-1)</f>
        <v>0.84414504989531591</v>
      </c>
      <c r="W119" cm="1">
        <f t="array" ref="W119">INDEX(MinuteWorkersFTE_HISTORICAL_FORTNIGHT_TABLE[ProfileVarianceFTE],ROW()-1)</f>
        <v>0</v>
      </c>
      <c r="X119">
        <f t="shared" si="2"/>
        <v>0</v>
      </c>
      <c r="Y119" cm="1">
        <f t="array" ref="Y119">--(INDEX(MinuteWorkersFTE_HISTORICAL_FORTNIGHT_TABLE[HistoricalCoverageStatus],ROW()-1)="PASS")</f>
        <v>1</v>
      </c>
      <c r="Z119" cm="1">
        <f t="array" ref="Z119">--OR(INDEX(MinuteWorkersFTE_HISTORICAL_FORTNIGHT_TABLE[HistoricalCellStatus],ROW()-1)="OBSERVED",INDEX(MinuteWorkersFTE_HISTORICAL_FORTNIGHT_TABLE[HistoricalCellStatus],ROW()-1)="ZERO")</f>
        <v>1</v>
      </c>
      <c r="AA119" cm="1">
        <f t="array" ref="AA119">--OR(INDEX(MinuteWorkersFTE_HISTORICAL_FORTNIGHT_TABLE[ProfileAlignmentStatus],ROW()-1)="PASS",INDEX(MinuteWorkersFTE_HISTORICAL_FORTNIGHT_TABLE[ProfileAlignmentStatus],ROW()-1)="PASS ZERO")</f>
        <v>1</v>
      </c>
      <c r="AB119" cm="1">
        <f t="array" ref="AB119">--(INDEX(MinuteWorkersFTE_HISTORICAL_FORTNIGHT_TABLE[RedistributionMatchCount],ROW()-1)=1)</f>
        <v>1</v>
      </c>
      <c r="AC119">
        <v>1</v>
      </c>
    </row>
    <row r="120" spans="14:29" x14ac:dyDescent="0.25">
      <c r="N120" t="str" cm="1">
        <f t="array" ref="N120">INDEX(MinuteWorkersFTE_HISTORICAL_FORTNIGHT_TABLE[Facility],ROW()-1)</f>
        <v>BD</v>
      </c>
      <c r="O120" t="str" cm="1">
        <f t="array" ref="O120">INDEX(MinuteWorkersFTE_HISTORICAL_FORTNIGHT_TABLE[Role],ROW()-1)</f>
        <v>CLINICAL CARE COORDINATOR &amp; MANAGER</v>
      </c>
      <c r="P120" t="str" cm="1">
        <f t="array" ref="P120">INDEX(MinuteWorkersFTE_HISTORICAL_FORTNIGHT_TABLE[Shift],ROW()-1)</f>
        <v>PM</v>
      </c>
      <c r="Q120" cm="1">
        <f t="array" ref="Q120">INDEX(MinuteWorkersFTE_HISTORICAL_FORTNIGHT_TABLE[DayOfWeek],ROW()-1)</f>
        <v>5</v>
      </c>
      <c r="R120" t="str" cm="1">
        <f t="array" ref="R120">INDEX(MinuteWorkersFTE_HISTORICAL_FORTNIGHT_TABLE[Week Day],ROW()-1)</f>
        <v>Friday</v>
      </c>
      <c r="S120" cm="1">
        <f t="array" ref="S120">INDEX(MinuteWorkersFTE_HISTORICAL_FORTNIGHT_TABLE[FortnightWeek],ROW()-1)</f>
        <v>2</v>
      </c>
      <c r="T120" cm="1">
        <f t="array" ref="T120">INDEX(MinuteWorkersFTE_HISTORICAL_FORTNIGHT_TABLE[HistoricalRosterFTE],ROW()-1)</f>
        <v>0</v>
      </c>
      <c r="U120" cm="1">
        <f t="array" ref="U120">INDEX(MinuteWorkersFTE_HISTORICAL_FORTNIGHT_TABLE[RedistributedRosterFTE],ROW()-1)</f>
        <v>0</v>
      </c>
      <c r="V120" cm="1">
        <f t="array" ref="V120">INDEX(MinuteWorkersFTE_HISTORICAL_FORTNIGHT_TABLE[ExpectedRedistributionFactor],ROW()-1)</f>
        <v>0.84414504989531591</v>
      </c>
      <c r="W120" cm="1">
        <f t="array" ref="W120">INDEX(MinuteWorkersFTE_HISTORICAL_FORTNIGHT_TABLE[ProfileVarianceFTE],ROW()-1)</f>
        <v>0</v>
      </c>
      <c r="X120">
        <f t="shared" si="2"/>
        <v>0</v>
      </c>
      <c r="Y120" cm="1">
        <f t="array" ref="Y120">--(INDEX(MinuteWorkersFTE_HISTORICAL_FORTNIGHT_TABLE[HistoricalCoverageStatus],ROW()-1)="PASS")</f>
        <v>1</v>
      </c>
      <c r="Z120" cm="1">
        <f t="array" ref="Z120">--OR(INDEX(MinuteWorkersFTE_HISTORICAL_FORTNIGHT_TABLE[HistoricalCellStatus],ROW()-1)="OBSERVED",INDEX(MinuteWorkersFTE_HISTORICAL_FORTNIGHT_TABLE[HistoricalCellStatus],ROW()-1)="ZERO")</f>
        <v>1</v>
      </c>
      <c r="AA120" cm="1">
        <f t="array" ref="AA120">--OR(INDEX(MinuteWorkersFTE_HISTORICAL_FORTNIGHT_TABLE[ProfileAlignmentStatus],ROW()-1)="PASS",INDEX(MinuteWorkersFTE_HISTORICAL_FORTNIGHT_TABLE[ProfileAlignmentStatus],ROW()-1)="PASS ZERO")</f>
        <v>1</v>
      </c>
      <c r="AB120" cm="1">
        <f t="array" ref="AB120">--(INDEX(MinuteWorkersFTE_HISTORICAL_FORTNIGHT_TABLE[RedistributionMatchCount],ROW()-1)=1)</f>
        <v>0</v>
      </c>
      <c r="AC120">
        <v>1</v>
      </c>
    </row>
    <row r="121" spans="14:29" x14ac:dyDescent="0.25">
      <c r="N121" t="str" cm="1">
        <f t="array" ref="N121">INDEX(MinuteWorkersFTE_HISTORICAL_FORTNIGHT_TABLE[Facility],ROW()-1)</f>
        <v>BD</v>
      </c>
      <c r="O121" t="str" cm="1">
        <f t="array" ref="O121">INDEX(MinuteWorkersFTE_HISTORICAL_FORTNIGHT_TABLE[Role],ROW()-1)</f>
        <v>CLINICAL CARE COORDINATOR &amp; MANAGER</v>
      </c>
      <c r="P121" t="str" cm="1">
        <f t="array" ref="P121">INDEX(MinuteWorkersFTE_HISTORICAL_FORTNIGHT_TABLE[Shift],ROW()-1)</f>
        <v>NS</v>
      </c>
      <c r="Q121" cm="1">
        <f t="array" ref="Q121">INDEX(MinuteWorkersFTE_HISTORICAL_FORTNIGHT_TABLE[DayOfWeek],ROW()-1)</f>
        <v>5</v>
      </c>
      <c r="R121" t="str" cm="1">
        <f t="array" ref="R121">INDEX(MinuteWorkersFTE_HISTORICAL_FORTNIGHT_TABLE[Week Day],ROW()-1)</f>
        <v>Friday</v>
      </c>
      <c r="S121" cm="1">
        <f t="array" ref="S121">INDEX(MinuteWorkersFTE_HISTORICAL_FORTNIGHT_TABLE[FortnightWeek],ROW()-1)</f>
        <v>2</v>
      </c>
      <c r="T121" cm="1">
        <f t="array" ref="T121">INDEX(MinuteWorkersFTE_HISTORICAL_FORTNIGHT_TABLE[HistoricalRosterFTE],ROW()-1)</f>
        <v>0</v>
      </c>
      <c r="U121" cm="1">
        <f t="array" ref="U121">INDEX(MinuteWorkersFTE_HISTORICAL_FORTNIGHT_TABLE[RedistributedRosterFTE],ROW()-1)</f>
        <v>0</v>
      </c>
      <c r="V121" cm="1">
        <f t="array" ref="V121">INDEX(MinuteWorkersFTE_HISTORICAL_FORTNIGHT_TABLE[ExpectedRedistributionFactor],ROW()-1)</f>
        <v>0.84414504989531591</v>
      </c>
      <c r="W121" cm="1">
        <f t="array" ref="W121">INDEX(MinuteWorkersFTE_HISTORICAL_FORTNIGHT_TABLE[ProfileVarianceFTE],ROW()-1)</f>
        <v>0</v>
      </c>
      <c r="X121">
        <f t="shared" si="2"/>
        <v>0</v>
      </c>
      <c r="Y121" cm="1">
        <f t="array" ref="Y121">--(INDEX(MinuteWorkersFTE_HISTORICAL_FORTNIGHT_TABLE[HistoricalCoverageStatus],ROW()-1)="PASS")</f>
        <v>1</v>
      </c>
      <c r="Z121" cm="1">
        <f t="array" ref="Z121">--OR(INDEX(MinuteWorkersFTE_HISTORICAL_FORTNIGHT_TABLE[HistoricalCellStatus],ROW()-1)="OBSERVED",INDEX(MinuteWorkersFTE_HISTORICAL_FORTNIGHT_TABLE[HistoricalCellStatus],ROW()-1)="ZERO")</f>
        <v>1</v>
      </c>
      <c r="AA121" cm="1">
        <f t="array" ref="AA121">--OR(INDEX(MinuteWorkersFTE_HISTORICAL_FORTNIGHT_TABLE[ProfileAlignmentStatus],ROW()-1)="PASS",INDEX(MinuteWorkersFTE_HISTORICAL_FORTNIGHT_TABLE[ProfileAlignmentStatus],ROW()-1)="PASS ZERO")</f>
        <v>1</v>
      </c>
      <c r="AB121" cm="1">
        <f t="array" ref="AB121">--(INDEX(MinuteWorkersFTE_HISTORICAL_FORTNIGHT_TABLE[RedistributionMatchCount],ROW()-1)=1)</f>
        <v>0</v>
      </c>
      <c r="AC121">
        <v>1</v>
      </c>
    </row>
    <row r="122" spans="14:29" x14ac:dyDescent="0.25">
      <c r="N122" t="str" cm="1">
        <f t="array" ref="N122">INDEX(MinuteWorkersFTE_HISTORICAL_FORTNIGHT_TABLE[Facility],ROW()-1)</f>
        <v>BD</v>
      </c>
      <c r="O122" t="str" cm="1">
        <f t="array" ref="O122">INDEX(MinuteWorkersFTE_HISTORICAL_FORTNIGHT_TABLE[Role],ROW()-1)</f>
        <v>CLINICAL CARE COORDINATOR &amp; MANAGER</v>
      </c>
      <c r="P122" t="str" cm="1">
        <f t="array" ref="P122">INDEX(MinuteWorkersFTE_HISTORICAL_FORTNIGHT_TABLE[Shift],ROW()-1)</f>
        <v>AM</v>
      </c>
      <c r="Q122" cm="1">
        <f t="array" ref="Q122">INDEX(MinuteWorkersFTE_HISTORICAL_FORTNIGHT_TABLE[DayOfWeek],ROW()-1)</f>
        <v>6</v>
      </c>
      <c r="R122" t="str" cm="1">
        <f t="array" ref="R122">INDEX(MinuteWorkersFTE_HISTORICAL_FORTNIGHT_TABLE[Week Day],ROW()-1)</f>
        <v>Saturday</v>
      </c>
      <c r="S122" cm="1">
        <f t="array" ref="S122">INDEX(MinuteWorkersFTE_HISTORICAL_FORTNIGHT_TABLE[FortnightWeek],ROW()-1)</f>
        <v>2</v>
      </c>
      <c r="T122" cm="1">
        <f t="array" ref="T122">INDEX(MinuteWorkersFTE_HISTORICAL_FORTNIGHT_TABLE[HistoricalRosterFTE],ROW()-1)</f>
        <v>1.0526315789473684</v>
      </c>
      <c r="U122" cm="1">
        <f t="array" ref="U122">INDEX(MinuteWorkersFTE_HISTORICAL_FORTNIGHT_TABLE[RedistributedRosterFTE],ROW()-1)</f>
        <v>0.88857373673191142</v>
      </c>
      <c r="V122" cm="1">
        <f t="array" ref="V122">INDEX(MinuteWorkersFTE_HISTORICAL_FORTNIGHT_TABLE[ExpectedRedistributionFactor],ROW()-1)</f>
        <v>0.84414504989531591</v>
      </c>
      <c r="W122" cm="1">
        <f t="array" ref="W122">INDEX(MinuteWorkersFTE_HISTORICAL_FORTNIGHT_TABLE[ProfileVarianceFTE],ROW()-1)</f>
        <v>0</v>
      </c>
      <c r="X122">
        <f t="shared" si="2"/>
        <v>0</v>
      </c>
      <c r="Y122" cm="1">
        <f t="array" ref="Y122">--(INDEX(MinuteWorkersFTE_HISTORICAL_FORTNIGHT_TABLE[HistoricalCoverageStatus],ROW()-1)="PASS")</f>
        <v>1</v>
      </c>
      <c r="Z122" cm="1">
        <f t="array" ref="Z122">--OR(INDEX(MinuteWorkersFTE_HISTORICAL_FORTNIGHT_TABLE[HistoricalCellStatus],ROW()-1)="OBSERVED",INDEX(MinuteWorkersFTE_HISTORICAL_FORTNIGHT_TABLE[HistoricalCellStatus],ROW()-1)="ZERO")</f>
        <v>1</v>
      </c>
      <c r="AA122" cm="1">
        <f t="array" ref="AA122">--OR(INDEX(MinuteWorkersFTE_HISTORICAL_FORTNIGHT_TABLE[ProfileAlignmentStatus],ROW()-1)="PASS",INDEX(MinuteWorkersFTE_HISTORICAL_FORTNIGHT_TABLE[ProfileAlignmentStatus],ROW()-1)="PASS ZERO")</f>
        <v>1</v>
      </c>
      <c r="AB122" cm="1">
        <f t="array" ref="AB122">--(INDEX(MinuteWorkersFTE_HISTORICAL_FORTNIGHT_TABLE[RedistributionMatchCount],ROW()-1)=1)</f>
        <v>1</v>
      </c>
      <c r="AC122">
        <v>1</v>
      </c>
    </row>
    <row r="123" spans="14:29" x14ac:dyDescent="0.25">
      <c r="N123" t="str" cm="1">
        <f t="array" ref="N123">INDEX(MinuteWorkersFTE_HISTORICAL_FORTNIGHT_TABLE[Facility],ROW()-1)</f>
        <v>BD</v>
      </c>
      <c r="O123" t="str" cm="1">
        <f t="array" ref="O123">INDEX(MinuteWorkersFTE_HISTORICAL_FORTNIGHT_TABLE[Role],ROW()-1)</f>
        <v>CLINICAL CARE COORDINATOR &amp; MANAGER</v>
      </c>
      <c r="P123" t="str" cm="1">
        <f t="array" ref="P123">INDEX(MinuteWorkersFTE_HISTORICAL_FORTNIGHT_TABLE[Shift],ROW()-1)</f>
        <v>PM</v>
      </c>
      <c r="Q123" cm="1">
        <f t="array" ref="Q123">INDEX(MinuteWorkersFTE_HISTORICAL_FORTNIGHT_TABLE[DayOfWeek],ROW()-1)</f>
        <v>6</v>
      </c>
      <c r="R123" t="str" cm="1">
        <f t="array" ref="R123">INDEX(MinuteWorkersFTE_HISTORICAL_FORTNIGHT_TABLE[Week Day],ROW()-1)</f>
        <v>Saturday</v>
      </c>
      <c r="S123" cm="1">
        <f t="array" ref="S123">INDEX(MinuteWorkersFTE_HISTORICAL_FORTNIGHT_TABLE[FortnightWeek],ROW()-1)</f>
        <v>2</v>
      </c>
      <c r="T123" cm="1">
        <f t="array" ref="T123">INDEX(MinuteWorkersFTE_HISTORICAL_FORTNIGHT_TABLE[HistoricalRosterFTE],ROW()-1)</f>
        <v>0</v>
      </c>
      <c r="U123" cm="1">
        <f t="array" ref="U123">INDEX(MinuteWorkersFTE_HISTORICAL_FORTNIGHT_TABLE[RedistributedRosterFTE],ROW()-1)</f>
        <v>0</v>
      </c>
      <c r="V123" cm="1">
        <f t="array" ref="V123">INDEX(MinuteWorkersFTE_HISTORICAL_FORTNIGHT_TABLE[ExpectedRedistributionFactor],ROW()-1)</f>
        <v>0.84414504989531591</v>
      </c>
      <c r="W123" cm="1">
        <f t="array" ref="W123">INDEX(MinuteWorkersFTE_HISTORICAL_FORTNIGHT_TABLE[ProfileVarianceFTE],ROW()-1)</f>
        <v>0</v>
      </c>
      <c r="X123">
        <f t="shared" si="2"/>
        <v>0</v>
      </c>
      <c r="Y123" cm="1">
        <f t="array" ref="Y123">--(INDEX(MinuteWorkersFTE_HISTORICAL_FORTNIGHT_TABLE[HistoricalCoverageStatus],ROW()-1)="PASS")</f>
        <v>1</v>
      </c>
      <c r="Z123" cm="1">
        <f t="array" ref="Z123">--OR(INDEX(MinuteWorkersFTE_HISTORICAL_FORTNIGHT_TABLE[HistoricalCellStatus],ROW()-1)="OBSERVED",INDEX(MinuteWorkersFTE_HISTORICAL_FORTNIGHT_TABLE[HistoricalCellStatus],ROW()-1)="ZERO")</f>
        <v>1</v>
      </c>
      <c r="AA123" cm="1">
        <f t="array" ref="AA123">--OR(INDEX(MinuteWorkersFTE_HISTORICAL_FORTNIGHT_TABLE[ProfileAlignmentStatus],ROW()-1)="PASS",INDEX(MinuteWorkersFTE_HISTORICAL_FORTNIGHT_TABLE[ProfileAlignmentStatus],ROW()-1)="PASS ZERO")</f>
        <v>1</v>
      </c>
      <c r="AB123" cm="1">
        <f t="array" ref="AB123">--(INDEX(MinuteWorkersFTE_HISTORICAL_FORTNIGHT_TABLE[RedistributionMatchCount],ROW()-1)=1)</f>
        <v>0</v>
      </c>
      <c r="AC123">
        <v>1</v>
      </c>
    </row>
    <row r="124" spans="14:29" x14ac:dyDescent="0.25">
      <c r="N124" t="str" cm="1">
        <f t="array" ref="N124">INDEX(MinuteWorkersFTE_HISTORICAL_FORTNIGHT_TABLE[Facility],ROW()-1)</f>
        <v>BD</v>
      </c>
      <c r="O124" t="str" cm="1">
        <f t="array" ref="O124">INDEX(MinuteWorkersFTE_HISTORICAL_FORTNIGHT_TABLE[Role],ROW()-1)</f>
        <v>CLINICAL CARE COORDINATOR &amp; MANAGER</v>
      </c>
      <c r="P124" t="str" cm="1">
        <f t="array" ref="P124">INDEX(MinuteWorkersFTE_HISTORICAL_FORTNIGHT_TABLE[Shift],ROW()-1)</f>
        <v>NS</v>
      </c>
      <c r="Q124" cm="1">
        <f t="array" ref="Q124">INDEX(MinuteWorkersFTE_HISTORICAL_FORTNIGHT_TABLE[DayOfWeek],ROW()-1)</f>
        <v>6</v>
      </c>
      <c r="R124" t="str" cm="1">
        <f t="array" ref="R124">INDEX(MinuteWorkersFTE_HISTORICAL_FORTNIGHT_TABLE[Week Day],ROW()-1)</f>
        <v>Saturday</v>
      </c>
      <c r="S124" cm="1">
        <f t="array" ref="S124">INDEX(MinuteWorkersFTE_HISTORICAL_FORTNIGHT_TABLE[FortnightWeek],ROW()-1)</f>
        <v>2</v>
      </c>
      <c r="T124" cm="1">
        <f t="array" ref="T124">INDEX(MinuteWorkersFTE_HISTORICAL_FORTNIGHT_TABLE[HistoricalRosterFTE],ROW()-1)</f>
        <v>0</v>
      </c>
      <c r="U124" cm="1">
        <f t="array" ref="U124">INDEX(MinuteWorkersFTE_HISTORICAL_FORTNIGHT_TABLE[RedistributedRosterFTE],ROW()-1)</f>
        <v>0</v>
      </c>
      <c r="V124" cm="1">
        <f t="array" ref="V124">INDEX(MinuteWorkersFTE_HISTORICAL_FORTNIGHT_TABLE[ExpectedRedistributionFactor],ROW()-1)</f>
        <v>0.84414504989531591</v>
      </c>
      <c r="W124" cm="1">
        <f t="array" ref="W124">INDEX(MinuteWorkersFTE_HISTORICAL_FORTNIGHT_TABLE[ProfileVarianceFTE],ROW()-1)</f>
        <v>0</v>
      </c>
      <c r="X124">
        <f t="shared" si="2"/>
        <v>0</v>
      </c>
      <c r="Y124" cm="1">
        <f t="array" ref="Y124">--(INDEX(MinuteWorkersFTE_HISTORICAL_FORTNIGHT_TABLE[HistoricalCoverageStatus],ROW()-1)="PASS")</f>
        <v>1</v>
      </c>
      <c r="Z124" cm="1">
        <f t="array" ref="Z124">--OR(INDEX(MinuteWorkersFTE_HISTORICAL_FORTNIGHT_TABLE[HistoricalCellStatus],ROW()-1)="OBSERVED",INDEX(MinuteWorkersFTE_HISTORICAL_FORTNIGHT_TABLE[HistoricalCellStatus],ROW()-1)="ZERO")</f>
        <v>1</v>
      </c>
      <c r="AA124" cm="1">
        <f t="array" ref="AA124">--OR(INDEX(MinuteWorkersFTE_HISTORICAL_FORTNIGHT_TABLE[ProfileAlignmentStatus],ROW()-1)="PASS",INDEX(MinuteWorkersFTE_HISTORICAL_FORTNIGHT_TABLE[ProfileAlignmentStatus],ROW()-1)="PASS ZERO")</f>
        <v>1</v>
      </c>
      <c r="AB124" cm="1">
        <f t="array" ref="AB124">--(INDEX(MinuteWorkersFTE_HISTORICAL_FORTNIGHT_TABLE[RedistributionMatchCount],ROW()-1)=1)</f>
        <v>0</v>
      </c>
      <c r="AC124">
        <v>1</v>
      </c>
    </row>
    <row r="125" spans="14:29" x14ac:dyDescent="0.25">
      <c r="N125" t="str" cm="1">
        <f t="array" ref="N125">INDEX(MinuteWorkersFTE_HISTORICAL_FORTNIGHT_TABLE[Facility],ROW()-1)</f>
        <v>BD</v>
      </c>
      <c r="O125" t="str" cm="1">
        <f t="array" ref="O125">INDEX(MinuteWorkersFTE_HISTORICAL_FORTNIGHT_TABLE[Role],ROW()-1)</f>
        <v>CLINICAL CARE COORDINATOR &amp; MANAGER</v>
      </c>
      <c r="P125" t="str" cm="1">
        <f t="array" ref="P125">INDEX(MinuteWorkersFTE_HISTORICAL_FORTNIGHT_TABLE[Shift],ROW()-1)</f>
        <v>AM</v>
      </c>
      <c r="Q125" cm="1">
        <f t="array" ref="Q125">INDEX(MinuteWorkersFTE_HISTORICAL_FORTNIGHT_TABLE[DayOfWeek],ROW()-1)</f>
        <v>7</v>
      </c>
      <c r="R125" t="str" cm="1">
        <f t="array" ref="R125">INDEX(MinuteWorkersFTE_HISTORICAL_FORTNIGHT_TABLE[Week Day],ROW()-1)</f>
        <v>Sunday</v>
      </c>
      <c r="S125" cm="1">
        <f t="array" ref="S125">INDEX(MinuteWorkersFTE_HISTORICAL_FORTNIGHT_TABLE[FortnightWeek],ROW()-1)</f>
        <v>2</v>
      </c>
      <c r="T125" cm="1">
        <f t="array" ref="T125">INDEX(MinuteWorkersFTE_HISTORICAL_FORTNIGHT_TABLE[HistoricalRosterFTE],ROW()-1)</f>
        <v>1.0526315789473684</v>
      </c>
      <c r="U125" cm="1">
        <f t="array" ref="U125">INDEX(MinuteWorkersFTE_HISTORICAL_FORTNIGHT_TABLE[RedistributedRosterFTE],ROW()-1)</f>
        <v>0.88857373673191142</v>
      </c>
      <c r="V125" cm="1">
        <f t="array" ref="V125">INDEX(MinuteWorkersFTE_HISTORICAL_FORTNIGHT_TABLE[ExpectedRedistributionFactor],ROW()-1)</f>
        <v>0.84414504989531591</v>
      </c>
      <c r="W125" cm="1">
        <f t="array" ref="W125">INDEX(MinuteWorkersFTE_HISTORICAL_FORTNIGHT_TABLE[ProfileVarianceFTE],ROW()-1)</f>
        <v>0</v>
      </c>
      <c r="X125">
        <f t="shared" si="2"/>
        <v>0</v>
      </c>
      <c r="Y125" cm="1">
        <f t="array" ref="Y125">--(INDEX(MinuteWorkersFTE_HISTORICAL_FORTNIGHT_TABLE[HistoricalCoverageStatus],ROW()-1)="PASS")</f>
        <v>1</v>
      </c>
      <c r="Z125" cm="1">
        <f t="array" ref="Z125">--OR(INDEX(MinuteWorkersFTE_HISTORICAL_FORTNIGHT_TABLE[HistoricalCellStatus],ROW()-1)="OBSERVED",INDEX(MinuteWorkersFTE_HISTORICAL_FORTNIGHT_TABLE[HistoricalCellStatus],ROW()-1)="ZERO")</f>
        <v>1</v>
      </c>
      <c r="AA125" cm="1">
        <f t="array" ref="AA125">--OR(INDEX(MinuteWorkersFTE_HISTORICAL_FORTNIGHT_TABLE[ProfileAlignmentStatus],ROW()-1)="PASS",INDEX(MinuteWorkersFTE_HISTORICAL_FORTNIGHT_TABLE[ProfileAlignmentStatus],ROW()-1)="PASS ZERO")</f>
        <v>1</v>
      </c>
      <c r="AB125" cm="1">
        <f t="array" ref="AB125">--(INDEX(MinuteWorkersFTE_HISTORICAL_FORTNIGHT_TABLE[RedistributionMatchCount],ROW()-1)=1)</f>
        <v>1</v>
      </c>
      <c r="AC125">
        <v>1</v>
      </c>
    </row>
    <row r="126" spans="14:29" x14ac:dyDescent="0.25">
      <c r="N126" t="str" cm="1">
        <f t="array" ref="N126">INDEX(MinuteWorkersFTE_HISTORICAL_FORTNIGHT_TABLE[Facility],ROW()-1)</f>
        <v>BD</v>
      </c>
      <c r="O126" t="str" cm="1">
        <f t="array" ref="O126">INDEX(MinuteWorkersFTE_HISTORICAL_FORTNIGHT_TABLE[Role],ROW()-1)</f>
        <v>CLINICAL CARE COORDINATOR &amp; MANAGER</v>
      </c>
      <c r="P126" t="str" cm="1">
        <f t="array" ref="P126">INDEX(MinuteWorkersFTE_HISTORICAL_FORTNIGHT_TABLE[Shift],ROW()-1)</f>
        <v>PM</v>
      </c>
      <c r="Q126" cm="1">
        <f t="array" ref="Q126">INDEX(MinuteWorkersFTE_HISTORICAL_FORTNIGHT_TABLE[DayOfWeek],ROW()-1)</f>
        <v>7</v>
      </c>
      <c r="R126" t="str" cm="1">
        <f t="array" ref="R126">INDEX(MinuteWorkersFTE_HISTORICAL_FORTNIGHT_TABLE[Week Day],ROW()-1)</f>
        <v>Sunday</v>
      </c>
      <c r="S126" cm="1">
        <f t="array" ref="S126">INDEX(MinuteWorkersFTE_HISTORICAL_FORTNIGHT_TABLE[FortnightWeek],ROW()-1)</f>
        <v>2</v>
      </c>
      <c r="T126" cm="1">
        <f t="array" ref="T126">INDEX(MinuteWorkersFTE_HISTORICAL_FORTNIGHT_TABLE[HistoricalRosterFTE],ROW()-1)</f>
        <v>0</v>
      </c>
      <c r="U126" cm="1">
        <f t="array" ref="U126">INDEX(MinuteWorkersFTE_HISTORICAL_FORTNIGHT_TABLE[RedistributedRosterFTE],ROW()-1)</f>
        <v>0</v>
      </c>
      <c r="V126" cm="1">
        <f t="array" ref="V126">INDEX(MinuteWorkersFTE_HISTORICAL_FORTNIGHT_TABLE[ExpectedRedistributionFactor],ROW()-1)</f>
        <v>0.84414504989531591</v>
      </c>
      <c r="W126" cm="1">
        <f t="array" ref="W126">INDEX(MinuteWorkersFTE_HISTORICAL_FORTNIGHT_TABLE[ProfileVarianceFTE],ROW()-1)</f>
        <v>0</v>
      </c>
      <c r="X126">
        <f t="shared" si="2"/>
        <v>0</v>
      </c>
      <c r="Y126" cm="1">
        <f t="array" ref="Y126">--(INDEX(MinuteWorkersFTE_HISTORICAL_FORTNIGHT_TABLE[HistoricalCoverageStatus],ROW()-1)="PASS")</f>
        <v>1</v>
      </c>
      <c r="Z126" cm="1">
        <f t="array" ref="Z126">--OR(INDEX(MinuteWorkersFTE_HISTORICAL_FORTNIGHT_TABLE[HistoricalCellStatus],ROW()-1)="OBSERVED",INDEX(MinuteWorkersFTE_HISTORICAL_FORTNIGHT_TABLE[HistoricalCellStatus],ROW()-1)="ZERO")</f>
        <v>1</v>
      </c>
      <c r="AA126" cm="1">
        <f t="array" ref="AA126">--OR(INDEX(MinuteWorkersFTE_HISTORICAL_FORTNIGHT_TABLE[ProfileAlignmentStatus],ROW()-1)="PASS",INDEX(MinuteWorkersFTE_HISTORICAL_FORTNIGHT_TABLE[ProfileAlignmentStatus],ROW()-1)="PASS ZERO")</f>
        <v>1</v>
      </c>
      <c r="AB126" cm="1">
        <f t="array" ref="AB126">--(INDEX(MinuteWorkersFTE_HISTORICAL_FORTNIGHT_TABLE[RedistributionMatchCount],ROW()-1)=1)</f>
        <v>0</v>
      </c>
      <c r="AC126">
        <v>1</v>
      </c>
    </row>
    <row r="127" spans="14:29" x14ac:dyDescent="0.25">
      <c r="N127" t="str" cm="1">
        <f t="array" ref="N127">INDEX(MinuteWorkersFTE_HISTORICAL_FORTNIGHT_TABLE[Facility],ROW()-1)</f>
        <v>BD</v>
      </c>
      <c r="O127" t="str" cm="1">
        <f t="array" ref="O127">INDEX(MinuteWorkersFTE_HISTORICAL_FORTNIGHT_TABLE[Role],ROW()-1)</f>
        <v>CLINICAL CARE COORDINATOR &amp; MANAGER</v>
      </c>
      <c r="P127" t="str" cm="1">
        <f t="array" ref="P127">INDEX(MinuteWorkersFTE_HISTORICAL_FORTNIGHT_TABLE[Shift],ROW()-1)</f>
        <v>NS</v>
      </c>
      <c r="Q127" cm="1">
        <f t="array" ref="Q127">INDEX(MinuteWorkersFTE_HISTORICAL_FORTNIGHT_TABLE[DayOfWeek],ROW()-1)</f>
        <v>7</v>
      </c>
      <c r="R127" t="str" cm="1">
        <f t="array" ref="R127">INDEX(MinuteWorkersFTE_HISTORICAL_FORTNIGHT_TABLE[Week Day],ROW()-1)</f>
        <v>Sunday</v>
      </c>
      <c r="S127" cm="1">
        <f t="array" ref="S127">INDEX(MinuteWorkersFTE_HISTORICAL_FORTNIGHT_TABLE[FortnightWeek],ROW()-1)</f>
        <v>2</v>
      </c>
      <c r="T127" cm="1">
        <f t="array" ref="T127">INDEX(MinuteWorkersFTE_HISTORICAL_FORTNIGHT_TABLE[HistoricalRosterFTE],ROW()-1)</f>
        <v>0</v>
      </c>
      <c r="U127" cm="1">
        <f t="array" ref="U127">INDEX(MinuteWorkersFTE_HISTORICAL_FORTNIGHT_TABLE[RedistributedRosterFTE],ROW()-1)</f>
        <v>0</v>
      </c>
      <c r="V127" cm="1">
        <f t="array" ref="V127">INDEX(MinuteWorkersFTE_HISTORICAL_FORTNIGHT_TABLE[ExpectedRedistributionFactor],ROW()-1)</f>
        <v>0.84414504989531591</v>
      </c>
      <c r="W127" cm="1">
        <f t="array" ref="W127">INDEX(MinuteWorkersFTE_HISTORICAL_FORTNIGHT_TABLE[ProfileVarianceFTE],ROW()-1)</f>
        <v>0</v>
      </c>
      <c r="X127">
        <f t="shared" si="2"/>
        <v>0</v>
      </c>
      <c r="Y127" cm="1">
        <f t="array" ref="Y127">--(INDEX(MinuteWorkersFTE_HISTORICAL_FORTNIGHT_TABLE[HistoricalCoverageStatus],ROW()-1)="PASS")</f>
        <v>1</v>
      </c>
      <c r="Z127" cm="1">
        <f t="array" ref="Z127">--OR(INDEX(MinuteWorkersFTE_HISTORICAL_FORTNIGHT_TABLE[HistoricalCellStatus],ROW()-1)="OBSERVED",INDEX(MinuteWorkersFTE_HISTORICAL_FORTNIGHT_TABLE[HistoricalCellStatus],ROW()-1)="ZERO")</f>
        <v>1</v>
      </c>
      <c r="AA127" cm="1">
        <f t="array" ref="AA127">--OR(INDEX(MinuteWorkersFTE_HISTORICAL_FORTNIGHT_TABLE[ProfileAlignmentStatus],ROW()-1)="PASS",INDEX(MinuteWorkersFTE_HISTORICAL_FORTNIGHT_TABLE[ProfileAlignmentStatus],ROW()-1)="PASS ZERO")</f>
        <v>1</v>
      </c>
      <c r="AB127" cm="1">
        <f t="array" ref="AB127">--(INDEX(MinuteWorkersFTE_HISTORICAL_FORTNIGHT_TABLE[RedistributionMatchCount],ROW()-1)=1)</f>
        <v>0</v>
      </c>
      <c r="AC127">
        <v>1</v>
      </c>
    </row>
    <row r="128" spans="14:29" x14ac:dyDescent="0.25">
      <c r="N128" t="str" cm="1">
        <f t="array" ref="N128">INDEX(MinuteWorkersFTE_HISTORICAL_FORTNIGHT_TABLE[Facility],ROW()-1)</f>
        <v>BD</v>
      </c>
      <c r="O128" t="str" cm="1">
        <f t="array" ref="O128">INDEX(MinuteWorkersFTE_HISTORICAL_FORTNIGHT_TABLE[Role],ROW()-1)</f>
        <v>ENROLLED NURSE</v>
      </c>
      <c r="P128" t="str" cm="1">
        <f t="array" ref="P128">INDEX(MinuteWorkersFTE_HISTORICAL_FORTNIGHT_TABLE[Shift],ROW()-1)</f>
        <v>AM</v>
      </c>
      <c r="Q128" cm="1">
        <f t="array" ref="Q128">INDEX(MinuteWorkersFTE_HISTORICAL_FORTNIGHT_TABLE[DayOfWeek],ROW()-1)</f>
        <v>1</v>
      </c>
      <c r="R128" t="str" cm="1">
        <f t="array" ref="R128">INDEX(MinuteWorkersFTE_HISTORICAL_FORTNIGHT_TABLE[Week Day],ROW()-1)</f>
        <v>Monday</v>
      </c>
      <c r="S128" cm="1">
        <f t="array" ref="S128">INDEX(MinuteWorkersFTE_HISTORICAL_FORTNIGHT_TABLE[FortnightWeek],ROW()-1)</f>
        <v>1</v>
      </c>
      <c r="T128" cm="1">
        <f t="array" ref="T128">INDEX(MinuteWorkersFTE_HISTORICAL_FORTNIGHT_TABLE[HistoricalRosterFTE],ROW()-1)</f>
        <v>4.4736842105263159</v>
      </c>
      <c r="U128" cm="1">
        <f t="array" ref="U128">INDEX(MinuteWorkersFTE_HISTORICAL_FORTNIGHT_TABLE[RedistributedRosterFTE],ROW()-1)</f>
        <v>3.7764383811106241</v>
      </c>
      <c r="V128" cm="1">
        <f t="array" ref="V128">INDEX(MinuteWorkersFTE_HISTORICAL_FORTNIGHT_TABLE[ExpectedRedistributionFactor],ROW()-1)</f>
        <v>0.84414504989531591</v>
      </c>
      <c r="W128" cm="1">
        <f t="array" ref="W128">INDEX(MinuteWorkersFTE_HISTORICAL_FORTNIGHT_TABLE[ProfileVarianceFTE],ROW()-1)</f>
        <v>0</v>
      </c>
      <c r="X128">
        <f t="shared" si="2"/>
        <v>0</v>
      </c>
      <c r="Y128" cm="1">
        <f t="array" ref="Y128">--(INDEX(MinuteWorkersFTE_HISTORICAL_FORTNIGHT_TABLE[HistoricalCoverageStatus],ROW()-1)="PASS")</f>
        <v>1</v>
      </c>
      <c r="Z128" cm="1">
        <f t="array" ref="Z128">--OR(INDEX(MinuteWorkersFTE_HISTORICAL_FORTNIGHT_TABLE[HistoricalCellStatus],ROW()-1)="OBSERVED",INDEX(MinuteWorkersFTE_HISTORICAL_FORTNIGHT_TABLE[HistoricalCellStatus],ROW()-1)="ZERO")</f>
        <v>1</v>
      </c>
      <c r="AA128" cm="1">
        <f t="array" ref="AA128">--OR(INDEX(MinuteWorkersFTE_HISTORICAL_FORTNIGHT_TABLE[ProfileAlignmentStatus],ROW()-1)="PASS",INDEX(MinuteWorkersFTE_HISTORICAL_FORTNIGHT_TABLE[ProfileAlignmentStatus],ROW()-1)="PASS ZERO")</f>
        <v>1</v>
      </c>
      <c r="AB128" cm="1">
        <f t="array" ref="AB128">--(INDEX(MinuteWorkersFTE_HISTORICAL_FORTNIGHT_TABLE[RedistributionMatchCount],ROW()-1)=1)</f>
        <v>1</v>
      </c>
      <c r="AC128">
        <v>1</v>
      </c>
    </row>
    <row r="129" spans="14:29" x14ac:dyDescent="0.25">
      <c r="N129" t="str" cm="1">
        <f t="array" ref="N129">INDEX(MinuteWorkersFTE_HISTORICAL_FORTNIGHT_TABLE[Facility],ROW()-1)</f>
        <v>BD</v>
      </c>
      <c r="O129" t="str" cm="1">
        <f t="array" ref="O129">INDEX(MinuteWorkersFTE_HISTORICAL_FORTNIGHT_TABLE[Role],ROW()-1)</f>
        <v>ENROLLED NURSE</v>
      </c>
      <c r="P129" t="str" cm="1">
        <f t="array" ref="P129">INDEX(MinuteWorkersFTE_HISTORICAL_FORTNIGHT_TABLE[Shift],ROW()-1)</f>
        <v>PM</v>
      </c>
      <c r="Q129" cm="1">
        <f t="array" ref="Q129">INDEX(MinuteWorkersFTE_HISTORICAL_FORTNIGHT_TABLE[DayOfWeek],ROW()-1)</f>
        <v>1</v>
      </c>
      <c r="R129" t="str" cm="1">
        <f t="array" ref="R129">INDEX(MinuteWorkersFTE_HISTORICAL_FORTNIGHT_TABLE[Week Day],ROW()-1)</f>
        <v>Monday</v>
      </c>
      <c r="S129" cm="1">
        <f t="array" ref="S129">INDEX(MinuteWorkersFTE_HISTORICAL_FORTNIGHT_TABLE[FortnightWeek],ROW()-1)</f>
        <v>1</v>
      </c>
      <c r="T129" cm="1">
        <f t="array" ref="T129">INDEX(MinuteWorkersFTE_HISTORICAL_FORTNIGHT_TABLE[HistoricalRosterFTE],ROW()-1)</f>
        <v>4.2105263157894735</v>
      </c>
      <c r="U129" cm="1">
        <f t="array" ref="U129">INDEX(MinuteWorkersFTE_HISTORICAL_FORTNIGHT_TABLE[RedistributedRosterFTE],ROW()-1)</f>
        <v>3.5542949469276457</v>
      </c>
      <c r="V129" cm="1">
        <f t="array" ref="V129">INDEX(MinuteWorkersFTE_HISTORICAL_FORTNIGHT_TABLE[ExpectedRedistributionFactor],ROW()-1)</f>
        <v>0.84414504989531591</v>
      </c>
      <c r="W129" cm="1">
        <f t="array" ref="W129">INDEX(MinuteWorkersFTE_HISTORICAL_FORTNIGHT_TABLE[ProfileVarianceFTE],ROW()-1)</f>
        <v>0</v>
      </c>
      <c r="X129">
        <f t="shared" si="2"/>
        <v>0</v>
      </c>
      <c r="Y129" cm="1">
        <f t="array" ref="Y129">--(INDEX(MinuteWorkersFTE_HISTORICAL_FORTNIGHT_TABLE[HistoricalCoverageStatus],ROW()-1)="PASS")</f>
        <v>1</v>
      </c>
      <c r="Z129" cm="1">
        <f t="array" ref="Z129">--OR(INDEX(MinuteWorkersFTE_HISTORICAL_FORTNIGHT_TABLE[HistoricalCellStatus],ROW()-1)="OBSERVED",INDEX(MinuteWorkersFTE_HISTORICAL_FORTNIGHT_TABLE[HistoricalCellStatus],ROW()-1)="ZERO")</f>
        <v>1</v>
      </c>
      <c r="AA129" cm="1">
        <f t="array" ref="AA129">--OR(INDEX(MinuteWorkersFTE_HISTORICAL_FORTNIGHT_TABLE[ProfileAlignmentStatus],ROW()-1)="PASS",INDEX(MinuteWorkersFTE_HISTORICAL_FORTNIGHT_TABLE[ProfileAlignmentStatus],ROW()-1)="PASS ZERO")</f>
        <v>1</v>
      </c>
      <c r="AB129" cm="1">
        <f t="array" ref="AB129">--(INDEX(MinuteWorkersFTE_HISTORICAL_FORTNIGHT_TABLE[RedistributionMatchCount],ROW()-1)=1)</f>
        <v>1</v>
      </c>
      <c r="AC129">
        <v>1</v>
      </c>
    </row>
    <row r="130" spans="14:29" x14ac:dyDescent="0.25">
      <c r="N130" t="str" cm="1">
        <f t="array" ref="N130">INDEX(MinuteWorkersFTE_HISTORICAL_FORTNIGHT_TABLE[Facility],ROW()-1)</f>
        <v>BD</v>
      </c>
      <c r="O130" t="str" cm="1">
        <f t="array" ref="O130">INDEX(MinuteWorkersFTE_HISTORICAL_FORTNIGHT_TABLE[Role],ROW()-1)</f>
        <v>ENROLLED NURSE</v>
      </c>
      <c r="P130" t="str" cm="1">
        <f t="array" ref="P130">INDEX(MinuteWorkersFTE_HISTORICAL_FORTNIGHT_TABLE[Shift],ROW()-1)</f>
        <v>NS</v>
      </c>
      <c r="Q130" cm="1">
        <f t="array" ref="Q130">INDEX(MinuteWorkersFTE_HISTORICAL_FORTNIGHT_TABLE[DayOfWeek],ROW()-1)</f>
        <v>1</v>
      </c>
      <c r="R130" t="str" cm="1">
        <f t="array" ref="R130">INDEX(MinuteWorkersFTE_HISTORICAL_FORTNIGHT_TABLE[Week Day],ROW()-1)</f>
        <v>Monday</v>
      </c>
      <c r="S130" cm="1">
        <f t="array" ref="S130">INDEX(MinuteWorkersFTE_HISTORICAL_FORTNIGHT_TABLE[FortnightWeek],ROW()-1)</f>
        <v>1</v>
      </c>
      <c r="T130" cm="1">
        <f t="array" ref="T130">INDEX(MinuteWorkersFTE_HISTORICAL_FORTNIGHT_TABLE[HistoricalRosterFTE],ROW()-1)</f>
        <v>0</v>
      </c>
      <c r="U130" cm="1">
        <f t="array" ref="U130">INDEX(MinuteWorkersFTE_HISTORICAL_FORTNIGHT_TABLE[RedistributedRosterFTE],ROW()-1)</f>
        <v>0</v>
      </c>
      <c r="V130" cm="1">
        <f t="array" ref="V130">INDEX(MinuteWorkersFTE_HISTORICAL_FORTNIGHT_TABLE[ExpectedRedistributionFactor],ROW()-1)</f>
        <v>0.84414504989531591</v>
      </c>
      <c r="W130" cm="1">
        <f t="array" ref="W130">INDEX(MinuteWorkersFTE_HISTORICAL_FORTNIGHT_TABLE[ProfileVarianceFTE],ROW()-1)</f>
        <v>0</v>
      </c>
      <c r="X130">
        <f t="shared" si="2"/>
        <v>0</v>
      </c>
      <c r="Y130" cm="1">
        <f t="array" ref="Y130">--(INDEX(MinuteWorkersFTE_HISTORICAL_FORTNIGHT_TABLE[HistoricalCoverageStatus],ROW()-1)="PASS")</f>
        <v>1</v>
      </c>
      <c r="Z130" cm="1">
        <f t="array" ref="Z130">--OR(INDEX(MinuteWorkersFTE_HISTORICAL_FORTNIGHT_TABLE[HistoricalCellStatus],ROW()-1)="OBSERVED",INDEX(MinuteWorkersFTE_HISTORICAL_FORTNIGHT_TABLE[HistoricalCellStatus],ROW()-1)="ZERO")</f>
        <v>1</v>
      </c>
      <c r="AA130" cm="1">
        <f t="array" ref="AA130">--OR(INDEX(MinuteWorkersFTE_HISTORICAL_FORTNIGHT_TABLE[ProfileAlignmentStatus],ROW()-1)="PASS",INDEX(MinuteWorkersFTE_HISTORICAL_FORTNIGHT_TABLE[ProfileAlignmentStatus],ROW()-1)="PASS ZERO")</f>
        <v>1</v>
      </c>
      <c r="AB130" cm="1">
        <f t="array" ref="AB130">--(INDEX(MinuteWorkersFTE_HISTORICAL_FORTNIGHT_TABLE[RedistributionMatchCount],ROW()-1)=1)</f>
        <v>0</v>
      </c>
      <c r="AC130">
        <v>1</v>
      </c>
    </row>
    <row r="131" spans="14:29" x14ac:dyDescent="0.25">
      <c r="N131" t="str" cm="1">
        <f t="array" ref="N131">INDEX(MinuteWorkersFTE_HISTORICAL_FORTNIGHT_TABLE[Facility],ROW()-1)</f>
        <v>BD</v>
      </c>
      <c r="O131" t="str" cm="1">
        <f t="array" ref="O131">INDEX(MinuteWorkersFTE_HISTORICAL_FORTNIGHT_TABLE[Role],ROW()-1)</f>
        <v>ENROLLED NURSE</v>
      </c>
      <c r="P131" t="str" cm="1">
        <f t="array" ref="P131">INDEX(MinuteWorkersFTE_HISTORICAL_FORTNIGHT_TABLE[Shift],ROW()-1)</f>
        <v>AM</v>
      </c>
      <c r="Q131" cm="1">
        <f t="array" ref="Q131">INDEX(MinuteWorkersFTE_HISTORICAL_FORTNIGHT_TABLE[DayOfWeek],ROW()-1)</f>
        <v>2</v>
      </c>
      <c r="R131" t="str" cm="1">
        <f t="array" ref="R131">INDEX(MinuteWorkersFTE_HISTORICAL_FORTNIGHT_TABLE[Week Day],ROW()-1)</f>
        <v>Tuesday</v>
      </c>
      <c r="S131" cm="1">
        <f t="array" ref="S131">INDEX(MinuteWorkersFTE_HISTORICAL_FORTNIGHT_TABLE[FortnightWeek],ROW()-1)</f>
        <v>1</v>
      </c>
      <c r="T131" cm="1">
        <f t="array" ref="T131">INDEX(MinuteWorkersFTE_HISTORICAL_FORTNIGHT_TABLE[HistoricalRosterFTE],ROW()-1)</f>
        <v>4.4736842105263159</v>
      </c>
      <c r="U131" cm="1">
        <f t="array" ref="U131">INDEX(MinuteWorkersFTE_HISTORICAL_FORTNIGHT_TABLE[RedistributedRosterFTE],ROW()-1)</f>
        <v>3.7764383811106241</v>
      </c>
      <c r="V131" cm="1">
        <f t="array" ref="V131">INDEX(MinuteWorkersFTE_HISTORICAL_FORTNIGHT_TABLE[ExpectedRedistributionFactor],ROW()-1)</f>
        <v>0.84414504989531591</v>
      </c>
      <c r="W131" cm="1">
        <f t="array" ref="W131">INDEX(MinuteWorkersFTE_HISTORICAL_FORTNIGHT_TABLE[ProfileVarianceFTE],ROW()-1)</f>
        <v>0</v>
      </c>
      <c r="X131">
        <f t="shared" si="2"/>
        <v>0</v>
      </c>
      <c r="Y131" cm="1">
        <f t="array" ref="Y131">--(INDEX(MinuteWorkersFTE_HISTORICAL_FORTNIGHT_TABLE[HistoricalCoverageStatus],ROW()-1)="PASS")</f>
        <v>1</v>
      </c>
      <c r="Z131" cm="1">
        <f t="array" ref="Z131">--OR(INDEX(MinuteWorkersFTE_HISTORICAL_FORTNIGHT_TABLE[HistoricalCellStatus],ROW()-1)="OBSERVED",INDEX(MinuteWorkersFTE_HISTORICAL_FORTNIGHT_TABLE[HistoricalCellStatus],ROW()-1)="ZERO")</f>
        <v>1</v>
      </c>
      <c r="AA131" cm="1">
        <f t="array" ref="AA131">--OR(INDEX(MinuteWorkersFTE_HISTORICAL_FORTNIGHT_TABLE[ProfileAlignmentStatus],ROW()-1)="PASS",INDEX(MinuteWorkersFTE_HISTORICAL_FORTNIGHT_TABLE[ProfileAlignmentStatus],ROW()-1)="PASS ZERO")</f>
        <v>1</v>
      </c>
      <c r="AB131" cm="1">
        <f t="array" ref="AB131">--(INDEX(MinuteWorkersFTE_HISTORICAL_FORTNIGHT_TABLE[RedistributionMatchCount],ROW()-1)=1)</f>
        <v>1</v>
      </c>
      <c r="AC131">
        <v>1</v>
      </c>
    </row>
    <row r="132" spans="14:29" x14ac:dyDescent="0.25">
      <c r="N132" t="str" cm="1">
        <f t="array" ref="N132">INDEX(MinuteWorkersFTE_HISTORICAL_FORTNIGHT_TABLE[Facility],ROW()-1)</f>
        <v>BD</v>
      </c>
      <c r="O132" t="str" cm="1">
        <f t="array" ref="O132">INDEX(MinuteWorkersFTE_HISTORICAL_FORTNIGHT_TABLE[Role],ROW()-1)</f>
        <v>ENROLLED NURSE</v>
      </c>
      <c r="P132" t="str" cm="1">
        <f t="array" ref="P132">INDEX(MinuteWorkersFTE_HISTORICAL_FORTNIGHT_TABLE[Shift],ROW()-1)</f>
        <v>PM</v>
      </c>
      <c r="Q132" cm="1">
        <f t="array" ref="Q132">INDEX(MinuteWorkersFTE_HISTORICAL_FORTNIGHT_TABLE[DayOfWeek],ROW()-1)</f>
        <v>2</v>
      </c>
      <c r="R132" t="str" cm="1">
        <f t="array" ref="R132">INDEX(MinuteWorkersFTE_HISTORICAL_FORTNIGHT_TABLE[Week Day],ROW()-1)</f>
        <v>Tuesday</v>
      </c>
      <c r="S132" cm="1">
        <f t="array" ref="S132">INDEX(MinuteWorkersFTE_HISTORICAL_FORTNIGHT_TABLE[FortnightWeek],ROW()-1)</f>
        <v>1</v>
      </c>
      <c r="T132" cm="1">
        <f t="array" ref="T132">INDEX(MinuteWorkersFTE_HISTORICAL_FORTNIGHT_TABLE[HistoricalRosterFTE],ROW()-1)</f>
        <v>4.2763157894736841</v>
      </c>
      <c r="U132" cm="1">
        <f t="array" ref="U132">INDEX(MinuteWorkersFTE_HISTORICAL_FORTNIGHT_TABLE[RedistributedRosterFTE],ROW()-1)</f>
        <v>3.6098308054733903</v>
      </c>
      <c r="V132" cm="1">
        <f t="array" ref="V132">INDEX(MinuteWorkersFTE_HISTORICAL_FORTNIGHT_TABLE[ExpectedRedistributionFactor],ROW()-1)</f>
        <v>0.84414504989531591</v>
      </c>
      <c r="W132" cm="1">
        <f t="array" ref="W132">INDEX(MinuteWorkersFTE_HISTORICAL_FORTNIGHT_TABLE[ProfileVarianceFTE],ROW()-1)</f>
        <v>0</v>
      </c>
      <c r="X132">
        <f t="shared" ref="X132:X195" si="3">ABS(W132)</f>
        <v>0</v>
      </c>
      <c r="Y132" cm="1">
        <f t="array" ref="Y132">--(INDEX(MinuteWorkersFTE_HISTORICAL_FORTNIGHT_TABLE[HistoricalCoverageStatus],ROW()-1)="PASS")</f>
        <v>1</v>
      </c>
      <c r="Z132" cm="1">
        <f t="array" ref="Z132">--OR(INDEX(MinuteWorkersFTE_HISTORICAL_FORTNIGHT_TABLE[HistoricalCellStatus],ROW()-1)="OBSERVED",INDEX(MinuteWorkersFTE_HISTORICAL_FORTNIGHT_TABLE[HistoricalCellStatus],ROW()-1)="ZERO")</f>
        <v>1</v>
      </c>
      <c r="AA132" cm="1">
        <f t="array" ref="AA132">--OR(INDEX(MinuteWorkersFTE_HISTORICAL_FORTNIGHT_TABLE[ProfileAlignmentStatus],ROW()-1)="PASS",INDEX(MinuteWorkersFTE_HISTORICAL_FORTNIGHT_TABLE[ProfileAlignmentStatus],ROW()-1)="PASS ZERO")</f>
        <v>1</v>
      </c>
      <c r="AB132" cm="1">
        <f t="array" ref="AB132">--(INDEX(MinuteWorkersFTE_HISTORICAL_FORTNIGHT_TABLE[RedistributionMatchCount],ROW()-1)=1)</f>
        <v>1</v>
      </c>
      <c r="AC132">
        <v>1</v>
      </c>
    </row>
    <row r="133" spans="14:29" x14ac:dyDescent="0.25">
      <c r="N133" t="str" cm="1">
        <f t="array" ref="N133">INDEX(MinuteWorkersFTE_HISTORICAL_FORTNIGHT_TABLE[Facility],ROW()-1)</f>
        <v>BD</v>
      </c>
      <c r="O133" t="str" cm="1">
        <f t="array" ref="O133">INDEX(MinuteWorkersFTE_HISTORICAL_FORTNIGHT_TABLE[Role],ROW()-1)</f>
        <v>ENROLLED NURSE</v>
      </c>
      <c r="P133" t="str" cm="1">
        <f t="array" ref="P133">INDEX(MinuteWorkersFTE_HISTORICAL_FORTNIGHT_TABLE[Shift],ROW()-1)</f>
        <v>NS</v>
      </c>
      <c r="Q133" cm="1">
        <f t="array" ref="Q133">INDEX(MinuteWorkersFTE_HISTORICAL_FORTNIGHT_TABLE[DayOfWeek],ROW()-1)</f>
        <v>2</v>
      </c>
      <c r="R133" t="str" cm="1">
        <f t="array" ref="R133">INDEX(MinuteWorkersFTE_HISTORICAL_FORTNIGHT_TABLE[Week Day],ROW()-1)</f>
        <v>Tuesday</v>
      </c>
      <c r="S133" cm="1">
        <f t="array" ref="S133">INDEX(MinuteWorkersFTE_HISTORICAL_FORTNIGHT_TABLE[FortnightWeek],ROW()-1)</f>
        <v>1</v>
      </c>
      <c r="T133" cm="1">
        <f t="array" ref="T133">INDEX(MinuteWorkersFTE_HISTORICAL_FORTNIGHT_TABLE[HistoricalRosterFTE],ROW()-1)</f>
        <v>0</v>
      </c>
      <c r="U133" cm="1">
        <f t="array" ref="U133">INDEX(MinuteWorkersFTE_HISTORICAL_FORTNIGHT_TABLE[RedistributedRosterFTE],ROW()-1)</f>
        <v>0</v>
      </c>
      <c r="V133" cm="1">
        <f t="array" ref="V133">INDEX(MinuteWorkersFTE_HISTORICAL_FORTNIGHT_TABLE[ExpectedRedistributionFactor],ROW()-1)</f>
        <v>0.84414504989531591</v>
      </c>
      <c r="W133" cm="1">
        <f t="array" ref="W133">INDEX(MinuteWorkersFTE_HISTORICAL_FORTNIGHT_TABLE[ProfileVarianceFTE],ROW()-1)</f>
        <v>0</v>
      </c>
      <c r="X133">
        <f t="shared" si="3"/>
        <v>0</v>
      </c>
      <c r="Y133" cm="1">
        <f t="array" ref="Y133">--(INDEX(MinuteWorkersFTE_HISTORICAL_FORTNIGHT_TABLE[HistoricalCoverageStatus],ROW()-1)="PASS")</f>
        <v>1</v>
      </c>
      <c r="Z133" cm="1">
        <f t="array" ref="Z133">--OR(INDEX(MinuteWorkersFTE_HISTORICAL_FORTNIGHT_TABLE[HistoricalCellStatus],ROW()-1)="OBSERVED",INDEX(MinuteWorkersFTE_HISTORICAL_FORTNIGHT_TABLE[HistoricalCellStatus],ROW()-1)="ZERO")</f>
        <v>1</v>
      </c>
      <c r="AA133" cm="1">
        <f t="array" ref="AA133">--OR(INDEX(MinuteWorkersFTE_HISTORICAL_FORTNIGHT_TABLE[ProfileAlignmentStatus],ROW()-1)="PASS",INDEX(MinuteWorkersFTE_HISTORICAL_FORTNIGHT_TABLE[ProfileAlignmentStatus],ROW()-1)="PASS ZERO")</f>
        <v>1</v>
      </c>
      <c r="AB133" cm="1">
        <f t="array" ref="AB133">--(INDEX(MinuteWorkersFTE_HISTORICAL_FORTNIGHT_TABLE[RedistributionMatchCount],ROW()-1)=1)</f>
        <v>0</v>
      </c>
      <c r="AC133">
        <v>1</v>
      </c>
    </row>
    <row r="134" spans="14:29" x14ac:dyDescent="0.25">
      <c r="N134" t="str" cm="1">
        <f t="array" ref="N134">INDEX(MinuteWorkersFTE_HISTORICAL_FORTNIGHT_TABLE[Facility],ROW()-1)</f>
        <v>BD</v>
      </c>
      <c r="O134" t="str" cm="1">
        <f t="array" ref="O134">INDEX(MinuteWorkersFTE_HISTORICAL_FORTNIGHT_TABLE[Role],ROW()-1)</f>
        <v>ENROLLED NURSE</v>
      </c>
      <c r="P134" t="str" cm="1">
        <f t="array" ref="P134">INDEX(MinuteWorkersFTE_HISTORICAL_FORTNIGHT_TABLE[Shift],ROW()-1)</f>
        <v>AM</v>
      </c>
      <c r="Q134" cm="1">
        <f t="array" ref="Q134">INDEX(MinuteWorkersFTE_HISTORICAL_FORTNIGHT_TABLE[DayOfWeek],ROW()-1)</f>
        <v>3</v>
      </c>
      <c r="R134" t="str" cm="1">
        <f t="array" ref="R134">INDEX(MinuteWorkersFTE_HISTORICAL_FORTNIGHT_TABLE[Week Day],ROW()-1)</f>
        <v>Wednesday</v>
      </c>
      <c r="S134" cm="1">
        <f t="array" ref="S134">INDEX(MinuteWorkersFTE_HISTORICAL_FORTNIGHT_TABLE[FortnightWeek],ROW()-1)</f>
        <v>1</v>
      </c>
      <c r="T134" cm="1">
        <f t="array" ref="T134">INDEX(MinuteWorkersFTE_HISTORICAL_FORTNIGHT_TABLE[HistoricalRosterFTE],ROW()-1)</f>
        <v>4.4736842105263159</v>
      </c>
      <c r="U134" cm="1">
        <f t="array" ref="U134">INDEX(MinuteWorkersFTE_HISTORICAL_FORTNIGHT_TABLE[RedistributedRosterFTE],ROW()-1)</f>
        <v>3.7764383811106241</v>
      </c>
      <c r="V134" cm="1">
        <f t="array" ref="V134">INDEX(MinuteWorkersFTE_HISTORICAL_FORTNIGHT_TABLE[ExpectedRedistributionFactor],ROW()-1)</f>
        <v>0.84414504989531591</v>
      </c>
      <c r="W134" cm="1">
        <f t="array" ref="W134">INDEX(MinuteWorkersFTE_HISTORICAL_FORTNIGHT_TABLE[ProfileVarianceFTE],ROW()-1)</f>
        <v>0</v>
      </c>
      <c r="X134">
        <f t="shared" si="3"/>
        <v>0</v>
      </c>
      <c r="Y134" cm="1">
        <f t="array" ref="Y134">--(INDEX(MinuteWorkersFTE_HISTORICAL_FORTNIGHT_TABLE[HistoricalCoverageStatus],ROW()-1)="PASS")</f>
        <v>1</v>
      </c>
      <c r="Z134" cm="1">
        <f t="array" ref="Z134">--OR(INDEX(MinuteWorkersFTE_HISTORICAL_FORTNIGHT_TABLE[HistoricalCellStatus],ROW()-1)="OBSERVED",INDEX(MinuteWorkersFTE_HISTORICAL_FORTNIGHT_TABLE[HistoricalCellStatus],ROW()-1)="ZERO")</f>
        <v>1</v>
      </c>
      <c r="AA134" cm="1">
        <f t="array" ref="AA134">--OR(INDEX(MinuteWorkersFTE_HISTORICAL_FORTNIGHT_TABLE[ProfileAlignmentStatus],ROW()-1)="PASS",INDEX(MinuteWorkersFTE_HISTORICAL_FORTNIGHT_TABLE[ProfileAlignmentStatus],ROW()-1)="PASS ZERO")</f>
        <v>1</v>
      </c>
      <c r="AB134" cm="1">
        <f t="array" ref="AB134">--(INDEX(MinuteWorkersFTE_HISTORICAL_FORTNIGHT_TABLE[RedistributionMatchCount],ROW()-1)=1)</f>
        <v>1</v>
      </c>
      <c r="AC134">
        <v>1</v>
      </c>
    </row>
    <row r="135" spans="14:29" x14ac:dyDescent="0.25">
      <c r="N135" t="str" cm="1">
        <f t="array" ref="N135">INDEX(MinuteWorkersFTE_HISTORICAL_FORTNIGHT_TABLE[Facility],ROW()-1)</f>
        <v>BD</v>
      </c>
      <c r="O135" t="str" cm="1">
        <f t="array" ref="O135">INDEX(MinuteWorkersFTE_HISTORICAL_FORTNIGHT_TABLE[Role],ROW()-1)</f>
        <v>ENROLLED NURSE</v>
      </c>
      <c r="P135" t="str" cm="1">
        <f t="array" ref="P135">INDEX(MinuteWorkersFTE_HISTORICAL_FORTNIGHT_TABLE[Shift],ROW()-1)</f>
        <v>PM</v>
      </c>
      <c r="Q135" cm="1">
        <f t="array" ref="Q135">INDEX(MinuteWorkersFTE_HISTORICAL_FORTNIGHT_TABLE[DayOfWeek],ROW()-1)</f>
        <v>3</v>
      </c>
      <c r="R135" t="str" cm="1">
        <f t="array" ref="R135">INDEX(MinuteWorkersFTE_HISTORICAL_FORTNIGHT_TABLE[Week Day],ROW()-1)</f>
        <v>Wednesday</v>
      </c>
      <c r="S135" cm="1">
        <f t="array" ref="S135">INDEX(MinuteWorkersFTE_HISTORICAL_FORTNIGHT_TABLE[FortnightWeek],ROW()-1)</f>
        <v>1</v>
      </c>
      <c r="T135" cm="1">
        <f t="array" ref="T135">INDEX(MinuteWorkersFTE_HISTORICAL_FORTNIGHT_TABLE[HistoricalRosterFTE],ROW()-1)</f>
        <v>4.2105263157894735</v>
      </c>
      <c r="U135" cm="1">
        <f t="array" ref="U135">INDEX(MinuteWorkersFTE_HISTORICAL_FORTNIGHT_TABLE[RedistributedRosterFTE],ROW()-1)</f>
        <v>3.5542949469276457</v>
      </c>
      <c r="V135" cm="1">
        <f t="array" ref="V135">INDEX(MinuteWorkersFTE_HISTORICAL_FORTNIGHT_TABLE[ExpectedRedistributionFactor],ROW()-1)</f>
        <v>0.84414504989531591</v>
      </c>
      <c r="W135" cm="1">
        <f t="array" ref="W135">INDEX(MinuteWorkersFTE_HISTORICAL_FORTNIGHT_TABLE[ProfileVarianceFTE],ROW()-1)</f>
        <v>0</v>
      </c>
      <c r="X135">
        <f t="shared" si="3"/>
        <v>0</v>
      </c>
      <c r="Y135" cm="1">
        <f t="array" ref="Y135">--(INDEX(MinuteWorkersFTE_HISTORICAL_FORTNIGHT_TABLE[HistoricalCoverageStatus],ROW()-1)="PASS")</f>
        <v>1</v>
      </c>
      <c r="Z135" cm="1">
        <f t="array" ref="Z135">--OR(INDEX(MinuteWorkersFTE_HISTORICAL_FORTNIGHT_TABLE[HistoricalCellStatus],ROW()-1)="OBSERVED",INDEX(MinuteWorkersFTE_HISTORICAL_FORTNIGHT_TABLE[HistoricalCellStatus],ROW()-1)="ZERO")</f>
        <v>1</v>
      </c>
      <c r="AA135" cm="1">
        <f t="array" ref="AA135">--OR(INDEX(MinuteWorkersFTE_HISTORICAL_FORTNIGHT_TABLE[ProfileAlignmentStatus],ROW()-1)="PASS",INDEX(MinuteWorkersFTE_HISTORICAL_FORTNIGHT_TABLE[ProfileAlignmentStatus],ROW()-1)="PASS ZERO")</f>
        <v>1</v>
      </c>
      <c r="AB135" cm="1">
        <f t="array" ref="AB135">--(INDEX(MinuteWorkersFTE_HISTORICAL_FORTNIGHT_TABLE[RedistributionMatchCount],ROW()-1)=1)</f>
        <v>1</v>
      </c>
      <c r="AC135">
        <v>1</v>
      </c>
    </row>
    <row r="136" spans="14:29" x14ac:dyDescent="0.25">
      <c r="N136" t="str" cm="1">
        <f t="array" ref="N136">INDEX(MinuteWorkersFTE_HISTORICAL_FORTNIGHT_TABLE[Facility],ROW()-1)</f>
        <v>BD</v>
      </c>
      <c r="O136" t="str" cm="1">
        <f t="array" ref="O136">INDEX(MinuteWorkersFTE_HISTORICAL_FORTNIGHT_TABLE[Role],ROW()-1)</f>
        <v>ENROLLED NURSE</v>
      </c>
      <c r="P136" t="str" cm="1">
        <f t="array" ref="P136">INDEX(MinuteWorkersFTE_HISTORICAL_FORTNIGHT_TABLE[Shift],ROW()-1)</f>
        <v>NS</v>
      </c>
      <c r="Q136" cm="1">
        <f t="array" ref="Q136">INDEX(MinuteWorkersFTE_HISTORICAL_FORTNIGHT_TABLE[DayOfWeek],ROW()-1)</f>
        <v>3</v>
      </c>
      <c r="R136" t="str" cm="1">
        <f t="array" ref="R136">INDEX(MinuteWorkersFTE_HISTORICAL_FORTNIGHT_TABLE[Week Day],ROW()-1)</f>
        <v>Wednesday</v>
      </c>
      <c r="S136" cm="1">
        <f t="array" ref="S136">INDEX(MinuteWorkersFTE_HISTORICAL_FORTNIGHT_TABLE[FortnightWeek],ROW()-1)</f>
        <v>1</v>
      </c>
      <c r="T136" cm="1">
        <f t="array" ref="T136">INDEX(MinuteWorkersFTE_HISTORICAL_FORTNIGHT_TABLE[HistoricalRosterFTE],ROW()-1)</f>
        <v>0</v>
      </c>
      <c r="U136" cm="1">
        <f t="array" ref="U136">INDEX(MinuteWorkersFTE_HISTORICAL_FORTNIGHT_TABLE[RedistributedRosterFTE],ROW()-1)</f>
        <v>0</v>
      </c>
      <c r="V136" cm="1">
        <f t="array" ref="V136">INDEX(MinuteWorkersFTE_HISTORICAL_FORTNIGHT_TABLE[ExpectedRedistributionFactor],ROW()-1)</f>
        <v>0.84414504989531591</v>
      </c>
      <c r="W136" cm="1">
        <f t="array" ref="W136">INDEX(MinuteWorkersFTE_HISTORICAL_FORTNIGHT_TABLE[ProfileVarianceFTE],ROW()-1)</f>
        <v>0</v>
      </c>
      <c r="X136">
        <f t="shared" si="3"/>
        <v>0</v>
      </c>
      <c r="Y136" cm="1">
        <f t="array" ref="Y136">--(INDEX(MinuteWorkersFTE_HISTORICAL_FORTNIGHT_TABLE[HistoricalCoverageStatus],ROW()-1)="PASS")</f>
        <v>1</v>
      </c>
      <c r="Z136" cm="1">
        <f t="array" ref="Z136">--OR(INDEX(MinuteWorkersFTE_HISTORICAL_FORTNIGHT_TABLE[HistoricalCellStatus],ROW()-1)="OBSERVED",INDEX(MinuteWorkersFTE_HISTORICAL_FORTNIGHT_TABLE[HistoricalCellStatus],ROW()-1)="ZERO")</f>
        <v>1</v>
      </c>
      <c r="AA136" cm="1">
        <f t="array" ref="AA136">--OR(INDEX(MinuteWorkersFTE_HISTORICAL_FORTNIGHT_TABLE[ProfileAlignmentStatus],ROW()-1)="PASS",INDEX(MinuteWorkersFTE_HISTORICAL_FORTNIGHT_TABLE[ProfileAlignmentStatus],ROW()-1)="PASS ZERO")</f>
        <v>1</v>
      </c>
      <c r="AB136" cm="1">
        <f t="array" ref="AB136">--(INDEX(MinuteWorkersFTE_HISTORICAL_FORTNIGHT_TABLE[RedistributionMatchCount],ROW()-1)=1)</f>
        <v>0</v>
      </c>
      <c r="AC136">
        <v>1</v>
      </c>
    </row>
    <row r="137" spans="14:29" x14ac:dyDescent="0.25">
      <c r="N137" t="str" cm="1">
        <f t="array" ref="N137">INDEX(MinuteWorkersFTE_HISTORICAL_FORTNIGHT_TABLE[Facility],ROW()-1)</f>
        <v>BD</v>
      </c>
      <c r="O137" t="str" cm="1">
        <f t="array" ref="O137">INDEX(MinuteWorkersFTE_HISTORICAL_FORTNIGHT_TABLE[Role],ROW()-1)</f>
        <v>ENROLLED NURSE</v>
      </c>
      <c r="P137" t="str" cm="1">
        <f t="array" ref="P137">INDEX(MinuteWorkersFTE_HISTORICAL_FORTNIGHT_TABLE[Shift],ROW()-1)</f>
        <v>AM</v>
      </c>
      <c r="Q137" cm="1">
        <f t="array" ref="Q137">INDEX(MinuteWorkersFTE_HISTORICAL_FORTNIGHT_TABLE[DayOfWeek],ROW()-1)</f>
        <v>4</v>
      </c>
      <c r="R137" t="str" cm="1">
        <f t="array" ref="R137">INDEX(MinuteWorkersFTE_HISTORICAL_FORTNIGHT_TABLE[Week Day],ROW()-1)</f>
        <v>Thursday</v>
      </c>
      <c r="S137" cm="1">
        <f t="array" ref="S137">INDEX(MinuteWorkersFTE_HISTORICAL_FORTNIGHT_TABLE[FortnightWeek],ROW()-1)</f>
        <v>1</v>
      </c>
      <c r="T137" cm="1">
        <f t="array" ref="T137">INDEX(MinuteWorkersFTE_HISTORICAL_FORTNIGHT_TABLE[HistoricalRosterFTE],ROW()-1)</f>
        <v>4.4736842105263159</v>
      </c>
      <c r="U137" cm="1">
        <f t="array" ref="U137">INDEX(MinuteWorkersFTE_HISTORICAL_FORTNIGHT_TABLE[RedistributedRosterFTE],ROW()-1)</f>
        <v>3.7764383811106241</v>
      </c>
      <c r="V137" cm="1">
        <f t="array" ref="V137">INDEX(MinuteWorkersFTE_HISTORICAL_FORTNIGHT_TABLE[ExpectedRedistributionFactor],ROW()-1)</f>
        <v>0.84414504989531591</v>
      </c>
      <c r="W137" cm="1">
        <f t="array" ref="W137">INDEX(MinuteWorkersFTE_HISTORICAL_FORTNIGHT_TABLE[ProfileVarianceFTE],ROW()-1)</f>
        <v>0</v>
      </c>
      <c r="X137">
        <f t="shared" si="3"/>
        <v>0</v>
      </c>
      <c r="Y137" cm="1">
        <f t="array" ref="Y137">--(INDEX(MinuteWorkersFTE_HISTORICAL_FORTNIGHT_TABLE[HistoricalCoverageStatus],ROW()-1)="PASS")</f>
        <v>1</v>
      </c>
      <c r="Z137" cm="1">
        <f t="array" ref="Z137">--OR(INDEX(MinuteWorkersFTE_HISTORICAL_FORTNIGHT_TABLE[HistoricalCellStatus],ROW()-1)="OBSERVED",INDEX(MinuteWorkersFTE_HISTORICAL_FORTNIGHT_TABLE[HistoricalCellStatus],ROW()-1)="ZERO")</f>
        <v>1</v>
      </c>
      <c r="AA137" cm="1">
        <f t="array" ref="AA137">--OR(INDEX(MinuteWorkersFTE_HISTORICAL_FORTNIGHT_TABLE[ProfileAlignmentStatus],ROW()-1)="PASS",INDEX(MinuteWorkersFTE_HISTORICAL_FORTNIGHT_TABLE[ProfileAlignmentStatus],ROW()-1)="PASS ZERO")</f>
        <v>1</v>
      </c>
      <c r="AB137" cm="1">
        <f t="array" ref="AB137">--(INDEX(MinuteWorkersFTE_HISTORICAL_FORTNIGHT_TABLE[RedistributionMatchCount],ROW()-1)=1)</f>
        <v>1</v>
      </c>
      <c r="AC137">
        <v>1</v>
      </c>
    </row>
    <row r="138" spans="14:29" x14ac:dyDescent="0.25">
      <c r="N138" t="str" cm="1">
        <f t="array" ref="N138">INDEX(MinuteWorkersFTE_HISTORICAL_FORTNIGHT_TABLE[Facility],ROW()-1)</f>
        <v>BD</v>
      </c>
      <c r="O138" t="str" cm="1">
        <f t="array" ref="O138">INDEX(MinuteWorkersFTE_HISTORICAL_FORTNIGHT_TABLE[Role],ROW()-1)</f>
        <v>ENROLLED NURSE</v>
      </c>
      <c r="P138" t="str" cm="1">
        <f t="array" ref="P138">INDEX(MinuteWorkersFTE_HISTORICAL_FORTNIGHT_TABLE[Shift],ROW()-1)</f>
        <v>PM</v>
      </c>
      <c r="Q138" cm="1">
        <f t="array" ref="Q138">INDEX(MinuteWorkersFTE_HISTORICAL_FORTNIGHT_TABLE[DayOfWeek],ROW()-1)</f>
        <v>4</v>
      </c>
      <c r="R138" t="str" cm="1">
        <f t="array" ref="R138">INDEX(MinuteWorkersFTE_HISTORICAL_FORTNIGHT_TABLE[Week Day],ROW()-1)</f>
        <v>Thursday</v>
      </c>
      <c r="S138" cm="1">
        <f t="array" ref="S138">INDEX(MinuteWorkersFTE_HISTORICAL_FORTNIGHT_TABLE[FortnightWeek],ROW()-1)</f>
        <v>1</v>
      </c>
      <c r="T138" cm="1">
        <f t="array" ref="T138">INDEX(MinuteWorkersFTE_HISTORICAL_FORTNIGHT_TABLE[HistoricalRosterFTE],ROW()-1)</f>
        <v>4.2105263157894735</v>
      </c>
      <c r="U138" cm="1">
        <f t="array" ref="U138">INDEX(MinuteWorkersFTE_HISTORICAL_FORTNIGHT_TABLE[RedistributedRosterFTE],ROW()-1)</f>
        <v>3.5542949469276457</v>
      </c>
      <c r="V138" cm="1">
        <f t="array" ref="V138">INDEX(MinuteWorkersFTE_HISTORICAL_FORTNIGHT_TABLE[ExpectedRedistributionFactor],ROW()-1)</f>
        <v>0.84414504989531591</v>
      </c>
      <c r="W138" cm="1">
        <f t="array" ref="W138">INDEX(MinuteWorkersFTE_HISTORICAL_FORTNIGHT_TABLE[ProfileVarianceFTE],ROW()-1)</f>
        <v>0</v>
      </c>
      <c r="X138">
        <f t="shared" si="3"/>
        <v>0</v>
      </c>
      <c r="Y138" cm="1">
        <f t="array" ref="Y138">--(INDEX(MinuteWorkersFTE_HISTORICAL_FORTNIGHT_TABLE[HistoricalCoverageStatus],ROW()-1)="PASS")</f>
        <v>1</v>
      </c>
      <c r="Z138" cm="1">
        <f t="array" ref="Z138">--OR(INDEX(MinuteWorkersFTE_HISTORICAL_FORTNIGHT_TABLE[HistoricalCellStatus],ROW()-1)="OBSERVED",INDEX(MinuteWorkersFTE_HISTORICAL_FORTNIGHT_TABLE[HistoricalCellStatus],ROW()-1)="ZERO")</f>
        <v>1</v>
      </c>
      <c r="AA138" cm="1">
        <f t="array" ref="AA138">--OR(INDEX(MinuteWorkersFTE_HISTORICAL_FORTNIGHT_TABLE[ProfileAlignmentStatus],ROW()-1)="PASS",INDEX(MinuteWorkersFTE_HISTORICAL_FORTNIGHT_TABLE[ProfileAlignmentStatus],ROW()-1)="PASS ZERO")</f>
        <v>1</v>
      </c>
      <c r="AB138" cm="1">
        <f t="array" ref="AB138">--(INDEX(MinuteWorkersFTE_HISTORICAL_FORTNIGHT_TABLE[RedistributionMatchCount],ROW()-1)=1)</f>
        <v>1</v>
      </c>
      <c r="AC138">
        <v>1</v>
      </c>
    </row>
    <row r="139" spans="14:29" x14ac:dyDescent="0.25">
      <c r="N139" t="str" cm="1">
        <f t="array" ref="N139">INDEX(MinuteWorkersFTE_HISTORICAL_FORTNIGHT_TABLE[Facility],ROW()-1)</f>
        <v>BD</v>
      </c>
      <c r="O139" t="str" cm="1">
        <f t="array" ref="O139">INDEX(MinuteWorkersFTE_HISTORICAL_FORTNIGHT_TABLE[Role],ROW()-1)</f>
        <v>ENROLLED NURSE</v>
      </c>
      <c r="P139" t="str" cm="1">
        <f t="array" ref="P139">INDEX(MinuteWorkersFTE_HISTORICAL_FORTNIGHT_TABLE[Shift],ROW()-1)</f>
        <v>NS</v>
      </c>
      <c r="Q139" cm="1">
        <f t="array" ref="Q139">INDEX(MinuteWorkersFTE_HISTORICAL_FORTNIGHT_TABLE[DayOfWeek],ROW()-1)</f>
        <v>4</v>
      </c>
      <c r="R139" t="str" cm="1">
        <f t="array" ref="R139">INDEX(MinuteWorkersFTE_HISTORICAL_FORTNIGHT_TABLE[Week Day],ROW()-1)</f>
        <v>Thursday</v>
      </c>
      <c r="S139" cm="1">
        <f t="array" ref="S139">INDEX(MinuteWorkersFTE_HISTORICAL_FORTNIGHT_TABLE[FortnightWeek],ROW()-1)</f>
        <v>1</v>
      </c>
      <c r="T139" cm="1">
        <f t="array" ref="T139">INDEX(MinuteWorkersFTE_HISTORICAL_FORTNIGHT_TABLE[HistoricalRosterFTE],ROW()-1)</f>
        <v>0</v>
      </c>
      <c r="U139" cm="1">
        <f t="array" ref="U139">INDEX(MinuteWorkersFTE_HISTORICAL_FORTNIGHT_TABLE[RedistributedRosterFTE],ROW()-1)</f>
        <v>0</v>
      </c>
      <c r="V139" cm="1">
        <f t="array" ref="V139">INDEX(MinuteWorkersFTE_HISTORICAL_FORTNIGHT_TABLE[ExpectedRedistributionFactor],ROW()-1)</f>
        <v>0.84414504989531591</v>
      </c>
      <c r="W139" cm="1">
        <f t="array" ref="W139">INDEX(MinuteWorkersFTE_HISTORICAL_FORTNIGHT_TABLE[ProfileVarianceFTE],ROW()-1)</f>
        <v>0</v>
      </c>
      <c r="X139">
        <f t="shared" si="3"/>
        <v>0</v>
      </c>
      <c r="Y139" cm="1">
        <f t="array" ref="Y139">--(INDEX(MinuteWorkersFTE_HISTORICAL_FORTNIGHT_TABLE[HistoricalCoverageStatus],ROW()-1)="PASS")</f>
        <v>1</v>
      </c>
      <c r="Z139" cm="1">
        <f t="array" ref="Z139">--OR(INDEX(MinuteWorkersFTE_HISTORICAL_FORTNIGHT_TABLE[HistoricalCellStatus],ROW()-1)="OBSERVED",INDEX(MinuteWorkersFTE_HISTORICAL_FORTNIGHT_TABLE[HistoricalCellStatus],ROW()-1)="ZERO")</f>
        <v>1</v>
      </c>
      <c r="AA139" cm="1">
        <f t="array" ref="AA139">--OR(INDEX(MinuteWorkersFTE_HISTORICAL_FORTNIGHT_TABLE[ProfileAlignmentStatus],ROW()-1)="PASS",INDEX(MinuteWorkersFTE_HISTORICAL_FORTNIGHT_TABLE[ProfileAlignmentStatus],ROW()-1)="PASS ZERO")</f>
        <v>1</v>
      </c>
      <c r="AB139" cm="1">
        <f t="array" ref="AB139">--(INDEX(MinuteWorkersFTE_HISTORICAL_FORTNIGHT_TABLE[RedistributionMatchCount],ROW()-1)=1)</f>
        <v>0</v>
      </c>
      <c r="AC139">
        <v>1</v>
      </c>
    </row>
    <row r="140" spans="14:29" x14ac:dyDescent="0.25">
      <c r="N140" t="str" cm="1">
        <f t="array" ref="N140">INDEX(MinuteWorkersFTE_HISTORICAL_FORTNIGHT_TABLE[Facility],ROW()-1)</f>
        <v>BD</v>
      </c>
      <c r="O140" t="str" cm="1">
        <f t="array" ref="O140">INDEX(MinuteWorkersFTE_HISTORICAL_FORTNIGHT_TABLE[Role],ROW()-1)</f>
        <v>ENROLLED NURSE</v>
      </c>
      <c r="P140" t="str" cm="1">
        <f t="array" ref="P140">INDEX(MinuteWorkersFTE_HISTORICAL_FORTNIGHT_TABLE[Shift],ROW()-1)</f>
        <v>AM</v>
      </c>
      <c r="Q140" cm="1">
        <f t="array" ref="Q140">INDEX(MinuteWorkersFTE_HISTORICAL_FORTNIGHT_TABLE[DayOfWeek],ROW()-1)</f>
        <v>5</v>
      </c>
      <c r="R140" t="str" cm="1">
        <f t="array" ref="R140">INDEX(MinuteWorkersFTE_HISTORICAL_FORTNIGHT_TABLE[Week Day],ROW()-1)</f>
        <v>Friday</v>
      </c>
      <c r="S140" cm="1">
        <f t="array" ref="S140">INDEX(MinuteWorkersFTE_HISTORICAL_FORTNIGHT_TABLE[FortnightWeek],ROW()-1)</f>
        <v>1</v>
      </c>
      <c r="T140" cm="1">
        <f t="array" ref="T140">INDEX(MinuteWorkersFTE_HISTORICAL_FORTNIGHT_TABLE[HistoricalRosterFTE],ROW()-1)</f>
        <v>4.4736842105263159</v>
      </c>
      <c r="U140" cm="1">
        <f t="array" ref="U140">INDEX(MinuteWorkersFTE_HISTORICAL_FORTNIGHT_TABLE[RedistributedRosterFTE],ROW()-1)</f>
        <v>3.7764383811106241</v>
      </c>
      <c r="V140" cm="1">
        <f t="array" ref="V140">INDEX(MinuteWorkersFTE_HISTORICAL_FORTNIGHT_TABLE[ExpectedRedistributionFactor],ROW()-1)</f>
        <v>0.84414504989531591</v>
      </c>
      <c r="W140" cm="1">
        <f t="array" ref="W140">INDEX(MinuteWorkersFTE_HISTORICAL_FORTNIGHT_TABLE[ProfileVarianceFTE],ROW()-1)</f>
        <v>0</v>
      </c>
      <c r="X140">
        <f t="shared" si="3"/>
        <v>0</v>
      </c>
      <c r="Y140" cm="1">
        <f t="array" ref="Y140">--(INDEX(MinuteWorkersFTE_HISTORICAL_FORTNIGHT_TABLE[HistoricalCoverageStatus],ROW()-1)="PASS")</f>
        <v>1</v>
      </c>
      <c r="Z140" cm="1">
        <f t="array" ref="Z140">--OR(INDEX(MinuteWorkersFTE_HISTORICAL_FORTNIGHT_TABLE[HistoricalCellStatus],ROW()-1)="OBSERVED",INDEX(MinuteWorkersFTE_HISTORICAL_FORTNIGHT_TABLE[HistoricalCellStatus],ROW()-1)="ZERO")</f>
        <v>1</v>
      </c>
      <c r="AA140" cm="1">
        <f t="array" ref="AA140">--OR(INDEX(MinuteWorkersFTE_HISTORICAL_FORTNIGHT_TABLE[ProfileAlignmentStatus],ROW()-1)="PASS",INDEX(MinuteWorkersFTE_HISTORICAL_FORTNIGHT_TABLE[ProfileAlignmentStatus],ROW()-1)="PASS ZERO")</f>
        <v>1</v>
      </c>
      <c r="AB140" cm="1">
        <f t="array" ref="AB140">--(INDEX(MinuteWorkersFTE_HISTORICAL_FORTNIGHT_TABLE[RedistributionMatchCount],ROW()-1)=1)</f>
        <v>1</v>
      </c>
      <c r="AC140">
        <v>1</v>
      </c>
    </row>
    <row r="141" spans="14:29" x14ac:dyDescent="0.25">
      <c r="N141" t="str" cm="1">
        <f t="array" ref="N141">INDEX(MinuteWorkersFTE_HISTORICAL_FORTNIGHT_TABLE[Facility],ROW()-1)</f>
        <v>BD</v>
      </c>
      <c r="O141" t="str" cm="1">
        <f t="array" ref="O141">INDEX(MinuteWorkersFTE_HISTORICAL_FORTNIGHT_TABLE[Role],ROW()-1)</f>
        <v>ENROLLED NURSE</v>
      </c>
      <c r="P141" t="str" cm="1">
        <f t="array" ref="P141">INDEX(MinuteWorkersFTE_HISTORICAL_FORTNIGHT_TABLE[Shift],ROW()-1)</f>
        <v>PM</v>
      </c>
      <c r="Q141" cm="1">
        <f t="array" ref="Q141">INDEX(MinuteWorkersFTE_HISTORICAL_FORTNIGHT_TABLE[DayOfWeek],ROW()-1)</f>
        <v>5</v>
      </c>
      <c r="R141" t="str" cm="1">
        <f t="array" ref="R141">INDEX(MinuteWorkersFTE_HISTORICAL_FORTNIGHT_TABLE[Week Day],ROW()-1)</f>
        <v>Friday</v>
      </c>
      <c r="S141" cm="1">
        <f t="array" ref="S141">INDEX(MinuteWorkersFTE_HISTORICAL_FORTNIGHT_TABLE[FortnightWeek],ROW()-1)</f>
        <v>1</v>
      </c>
      <c r="T141" cm="1">
        <f t="array" ref="T141">INDEX(MinuteWorkersFTE_HISTORICAL_FORTNIGHT_TABLE[HistoricalRosterFTE],ROW()-1)</f>
        <v>4.2105263157894735</v>
      </c>
      <c r="U141" cm="1">
        <f t="array" ref="U141">INDEX(MinuteWorkersFTE_HISTORICAL_FORTNIGHT_TABLE[RedistributedRosterFTE],ROW()-1)</f>
        <v>3.5542949469276457</v>
      </c>
      <c r="V141" cm="1">
        <f t="array" ref="V141">INDEX(MinuteWorkersFTE_HISTORICAL_FORTNIGHT_TABLE[ExpectedRedistributionFactor],ROW()-1)</f>
        <v>0.84414504989531591</v>
      </c>
      <c r="W141" cm="1">
        <f t="array" ref="W141">INDEX(MinuteWorkersFTE_HISTORICAL_FORTNIGHT_TABLE[ProfileVarianceFTE],ROW()-1)</f>
        <v>0</v>
      </c>
      <c r="X141">
        <f t="shared" si="3"/>
        <v>0</v>
      </c>
      <c r="Y141" cm="1">
        <f t="array" ref="Y141">--(INDEX(MinuteWorkersFTE_HISTORICAL_FORTNIGHT_TABLE[HistoricalCoverageStatus],ROW()-1)="PASS")</f>
        <v>1</v>
      </c>
      <c r="Z141" cm="1">
        <f t="array" ref="Z141">--OR(INDEX(MinuteWorkersFTE_HISTORICAL_FORTNIGHT_TABLE[HistoricalCellStatus],ROW()-1)="OBSERVED",INDEX(MinuteWorkersFTE_HISTORICAL_FORTNIGHT_TABLE[HistoricalCellStatus],ROW()-1)="ZERO")</f>
        <v>1</v>
      </c>
      <c r="AA141" cm="1">
        <f t="array" ref="AA141">--OR(INDEX(MinuteWorkersFTE_HISTORICAL_FORTNIGHT_TABLE[ProfileAlignmentStatus],ROW()-1)="PASS",INDEX(MinuteWorkersFTE_HISTORICAL_FORTNIGHT_TABLE[ProfileAlignmentStatus],ROW()-1)="PASS ZERO")</f>
        <v>1</v>
      </c>
      <c r="AB141" cm="1">
        <f t="array" ref="AB141">--(INDEX(MinuteWorkersFTE_HISTORICAL_FORTNIGHT_TABLE[RedistributionMatchCount],ROW()-1)=1)</f>
        <v>1</v>
      </c>
      <c r="AC141">
        <v>1</v>
      </c>
    </row>
    <row r="142" spans="14:29" x14ac:dyDescent="0.25">
      <c r="N142" t="str" cm="1">
        <f t="array" ref="N142">INDEX(MinuteWorkersFTE_HISTORICAL_FORTNIGHT_TABLE[Facility],ROW()-1)</f>
        <v>BD</v>
      </c>
      <c r="O142" t="str" cm="1">
        <f t="array" ref="O142">INDEX(MinuteWorkersFTE_HISTORICAL_FORTNIGHT_TABLE[Role],ROW()-1)</f>
        <v>ENROLLED NURSE</v>
      </c>
      <c r="P142" t="str" cm="1">
        <f t="array" ref="P142">INDEX(MinuteWorkersFTE_HISTORICAL_FORTNIGHT_TABLE[Shift],ROW()-1)</f>
        <v>NS</v>
      </c>
      <c r="Q142" cm="1">
        <f t="array" ref="Q142">INDEX(MinuteWorkersFTE_HISTORICAL_FORTNIGHT_TABLE[DayOfWeek],ROW()-1)</f>
        <v>5</v>
      </c>
      <c r="R142" t="str" cm="1">
        <f t="array" ref="R142">INDEX(MinuteWorkersFTE_HISTORICAL_FORTNIGHT_TABLE[Week Day],ROW()-1)</f>
        <v>Friday</v>
      </c>
      <c r="S142" cm="1">
        <f t="array" ref="S142">INDEX(MinuteWorkersFTE_HISTORICAL_FORTNIGHT_TABLE[FortnightWeek],ROW()-1)</f>
        <v>1</v>
      </c>
      <c r="T142" cm="1">
        <f t="array" ref="T142">INDEX(MinuteWorkersFTE_HISTORICAL_FORTNIGHT_TABLE[HistoricalRosterFTE],ROW()-1)</f>
        <v>0</v>
      </c>
      <c r="U142" cm="1">
        <f t="array" ref="U142">INDEX(MinuteWorkersFTE_HISTORICAL_FORTNIGHT_TABLE[RedistributedRosterFTE],ROW()-1)</f>
        <v>0</v>
      </c>
      <c r="V142" cm="1">
        <f t="array" ref="V142">INDEX(MinuteWorkersFTE_HISTORICAL_FORTNIGHT_TABLE[ExpectedRedistributionFactor],ROW()-1)</f>
        <v>0.84414504989531591</v>
      </c>
      <c r="W142" cm="1">
        <f t="array" ref="W142">INDEX(MinuteWorkersFTE_HISTORICAL_FORTNIGHT_TABLE[ProfileVarianceFTE],ROW()-1)</f>
        <v>0</v>
      </c>
      <c r="X142">
        <f t="shared" si="3"/>
        <v>0</v>
      </c>
      <c r="Y142" cm="1">
        <f t="array" ref="Y142">--(INDEX(MinuteWorkersFTE_HISTORICAL_FORTNIGHT_TABLE[HistoricalCoverageStatus],ROW()-1)="PASS")</f>
        <v>1</v>
      </c>
      <c r="Z142" cm="1">
        <f t="array" ref="Z142">--OR(INDEX(MinuteWorkersFTE_HISTORICAL_FORTNIGHT_TABLE[HistoricalCellStatus],ROW()-1)="OBSERVED",INDEX(MinuteWorkersFTE_HISTORICAL_FORTNIGHT_TABLE[HistoricalCellStatus],ROW()-1)="ZERO")</f>
        <v>1</v>
      </c>
      <c r="AA142" cm="1">
        <f t="array" ref="AA142">--OR(INDEX(MinuteWorkersFTE_HISTORICAL_FORTNIGHT_TABLE[ProfileAlignmentStatus],ROW()-1)="PASS",INDEX(MinuteWorkersFTE_HISTORICAL_FORTNIGHT_TABLE[ProfileAlignmentStatus],ROW()-1)="PASS ZERO")</f>
        <v>1</v>
      </c>
      <c r="AB142" cm="1">
        <f t="array" ref="AB142">--(INDEX(MinuteWorkersFTE_HISTORICAL_FORTNIGHT_TABLE[RedistributionMatchCount],ROW()-1)=1)</f>
        <v>0</v>
      </c>
      <c r="AC142">
        <v>1</v>
      </c>
    </row>
    <row r="143" spans="14:29" x14ac:dyDescent="0.25">
      <c r="N143" t="str" cm="1">
        <f t="array" ref="N143">INDEX(MinuteWorkersFTE_HISTORICAL_FORTNIGHT_TABLE[Facility],ROW()-1)</f>
        <v>BD</v>
      </c>
      <c r="O143" t="str" cm="1">
        <f t="array" ref="O143">INDEX(MinuteWorkersFTE_HISTORICAL_FORTNIGHT_TABLE[Role],ROW()-1)</f>
        <v>ENROLLED NURSE</v>
      </c>
      <c r="P143" t="str" cm="1">
        <f t="array" ref="P143">INDEX(MinuteWorkersFTE_HISTORICAL_FORTNIGHT_TABLE[Shift],ROW()-1)</f>
        <v>AM</v>
      </c>
      <c r="Q143" cm="1">
        <f t="array" ref="Q143">INDEX(MinuteWorkersFTE_HISTORICAL_FORTNIGHT_TABLE[DayOfWeek],ROW()-1)</f>
        <v>6</v>
      </c>
      <c r="R143" t="str" cm="1">
        <f t="array" ref="R143">INDEX(MinuteWorkersFTE_HISTORICAL_FORTNIGHT_TABLE[Week Day],ROW()-1)</f>
        <v>Saturday</v>
      </c>
      <c r="S143" cm="1">
        <f t="array" ref="S143">INDEX(MinuteWorkersFTE_HISTORICAL_FORTNIGHT_TABLE[FortnightWeek],ROW()-1)</f>
        <v>1</v>
      </c>
      <c r="T143" cm="1">
        <f t="array" ref="T143">INDEX(MinuteWorkersFTE_HISTORICAL_FORTNIGHT_TABLE[HistoricalRosterFTE],ROW()-1)</f>
        <v>4.4736842105263159</v>
      </c>
      <c r="U143" cm="1">
        <f t="array" ref="U143">INDEX(MinuteWorkersFTE_HISTORICAL_FORTNIGHT_TABLE[RedistributedRosterFTE],ROW()-1)</f>
        <v>3.7764383811106241</v>
      </c>
      <c r="V143" cm="1">
        <f t="array" ref="V143">INDEX(MinuteWorkersFTE_HISTORICAL_FORTNIGHT_TABLE[ExpectedRedistributionFactor],ROW()-1)</f>
        <v>0.84414504989531591</v>
      </c>
      <c r="W143" cm="1">
        <f t="array" ref="W143">INDEX(MinuteWorkersFTE_HISTORICAL_FORTNIGHT_TABLE[ProfileVarianceFTE],ROW()-1)</f>
        <v>0</v>
      </c>
      <c r="X143">
        <f t="shared" si="3"/>
        <v>0</v>
      </c>
      <c r="Y143" cm="1">
        <f t="array" ref="Y143">--(INDEX(MinuteWorkersFTE_HISTORICAL_FORTNIGHT_TABLE[HistoricalCoverageStatus],ROW()-1)="PASS")</f>
        <v>1</v>
      </c>
      <c r="Z143" cm="1">
        <f t="array" ref="Z143">--OR(INDEX(MinuteWorkersFTE_HISTORICAL_FORTNIGHT_TABLE[HistoricalCellStatus],ROW()-1)="OBSERVED",INDEX(MinuteWorkersFTE_HISTORICAL_FORTNIGHT_TABLE[HistoricalCellStatus],ROW()-1)="ZERO")</f>
        <v>1</v>
      </c>
      <c r="AA143" cm="1">
        <f t="array" ref="AA143">--OR(INDEX(MinuteWorkersFTE_HISTORICAL_FORTNIGHT_TABLE[ProfileAlignmentStatus],ROW()-1)="PASS",INDEX(MinuteWorkersFTE_HISTORICAL_FORTNIGHT_TABLE[ProfileAlignmentStatus],ROW()-1)="PASS ZERO")</f>
        <v>1</v>
      </c>
      <c r="AB143" cm="1">
        <f t="array" ref="AB143">--(INDEX(MinuteWorkersFTE_HISTORICAL_FORTNIGHT_TABLE[RedistributionMatchCount],ROW()-1)=1)</f>
        <v>1</v>
      </c>
      <c r="AC143">
        <v>1</v>
      </c>
    </row>
    <row r="144" spans="14:29" x14ac:dyDescent="0.25">
      <c r="N144" t="str" cm="1">
        <f t="array" ref="N144">INDEX(MinuteWorkersFTE_HISTORICAL_FORTNIGHT_TABLE[Facility],ROW()-1)</f>
        <v>BD</v>
      </c>
      <c r="O144" t="str" cm="1">
        <f t="array" ref="O144">INDEX(MinuteWorkersFTE_HISTORICAL_FORTNIGHT_TABLE[Role],ROW()-1)</f>
        <v>ENROLLED NURSE</v>
      </c>
      <c r="P144" t="str" cm="1">
        <f t="array" ref="P144">INDEX(MinuteWorkersFTE_HISTORICAL_FORTNIGHT_TABLE[Shift],ROW()-1)</f>
        <v>PM</v>
      </c>
      <c r="Q144" cm="1">
        <f t="array" ref="Q144">INDEX(MinuteWorkersFTE_HISTORICAL_FORTNIGHT_TABLE[DayOfWeek],ROW()-1)</f>
        <v>6</v>
      </c>
      <c r="R144" t="str" cm="1">
        <f t="array" ref="R144">INDEX(MinuteWorkersFTE_HISTORICAL_FORTNIGHT_TABLE[Week Day],ROW()-1)</f>
        <v>Saturday</v>
      </c>
      <c r="S144" cm="1">
        <f t="array" ref="S144">INDEX(MinuteWorkersFTE_HISTORICAL_FORTNIGHT_TABLE[FortnightWeek],ROW()-1)</f>
        <v>1</v>
      </c>
      <c r="T144" cm="1">
        <f t="array" ref="T144">INDEX(MinuteWorkersFTE_HISTORICAL_FORTNIGHT_TABLE[HistoricalRosterFTE],ROW()-1)</f>
        <v>4.2105263157894735</v>
      </c>
      <c r="U144" cm="1">
        <f t="array" ref="U144">INDEX(MinuteWorkersFTE_HISTORICAL_FORTNIGHT_TABLE[RedistributedRosterFTE],ROW()-1)</f>
        <v>3.5542949469276457</v>
      </c>
      <c r="V144" cm="1">
        <f t="array" ref="V144">INDEX(MinuteWorkersFTE_HISTORICAL_FORTNIGHT_TABLE[ExpectedRedistributionFactor],ROW()-1)</f>
        <v>0.84414504989531591</v>
      </c>
      <c r="W144" cm="1">
        <f t="array" ref="W144">INDEX(MinuteWorkersFTE_HISTORICAL_FORTNIGHT_TABLE[ProfileVarianceFTE],ROW()-1)</f>
        <v>0</v>
      </c>
      <c r="X144">
        <f t="shared" si="3"/>
        <v>0</v>
      </c>
      <c r="Y144" cm="1">
        <f t="array" ref="Y144">--(INDEX(MinuteWorkersFTE_HISTORICAL_FORTNIGHT_TABLE[HistoricalCoverageStatus],ROW()-1)="PASS")</f>
        <v>1</v>
      </c>
      <c r="Z144" cm="1">
        <f t="array" ref="Z144">--OR(INDEX(MinuteWorkersFTE_HISTORICAL_FORTNIGHT_TABLE[HistoricalCellStatus],ROW()-1)="OBSERVED",INDEX(MinuteWorkersFTE_HISTORICAL_FORTNIGHT_TABLE[HistoricalCellStatus],ROW()-1)="ZERO")</f>
        <v>1</v>
      </c>
      <c r="AA144" cm="1">
        <f t="array" ref="AA144">--OR(INDEX(MinuteWorkersFTE_HISTORICAL_FORTNIGHT_TABLE[ProfileAlignmentStatus],ROW()-1)="PASS",INDEX(MinuteWorkersFTE_HISTORICAL_FORTNIGHT_TABLE[ProfileAlignmentStatus],ROW()-1)="PASS ZERO")</f>
        <v>1</v>
      </c>
      <c r="AB144" cm="1">
        <f t="array" ref="AB144">--(INDEX(MinuteWorkersFTE_HISTORICAL_FORTNIGHT_TABLE[RedistributionMatchCount],ROW()-1)=1)</f>
        <v>1</v>
      </c>
      <c r="AC144">
        <v>1</v>
      </c>
    </row>
    <row r="145" spans="14:29" x14ac:dyDescent="0.25">
      <c r="N145" t="str" cm="1">
        <f t="array" ref="N145">INDEX(MinuteWorkersFTE_HISTORICAL_FORTNIGHT_TABLE[Facility],ROW()-1)</f>
        <v>BD</v>
      </c>
      <c r="O145" t="str" cm="1">
        <f t="array" ref="O145">INDEX(MinuteWorkersFTE_HISTORICAL_FORTNIGHT_TABLE[Role],ROW()-1)</f>
        <v>ENROLLED NURSE</v>
      </c>
      <c r="P145" t="str" cm="1">
        <f t="array" ref="P145">INDEX(MinuteWorkersFTE_HISTORICAL_FORTNIGHT_TABLE[Shift],ROW()-1)</f>
        <v>NS</v>
      </c>
      <c r="Q145" cm="1">
        <f t="array" ref="Q145">INDEX(MinuteWorkersFTE_HISTORICAL_FORTNIGHT_TABLE[DayOfWeek],ROW()-1)</f>
        <v>6</v>
      </c>
      <c r="R145" t="str" cm="1">
        <f t="array" ref="R145">INDEX(MinuteWorkersFTE_HISTORICAL_FORTNIGHT_TABLE[Week Day],ROW()-1)</f>
        <v>Saturday</v>
      </c>
      <c r="S145" cm="1">
        <f t="array" ref="S145">INDEX(MinuteWorkersFTE_HISTORICAL_FORTNIGHT_TABLE[FortnightWeek],ROW()-1)</f>
        <v>1</v>
      </c>
      <c r="T145" cm="1">
        <f t="array" ref="T145">INDEX(MinuteWorkersFTE_HISTORICAL_FORTNIGHT_TABLE[HistoricalRosterFTE],ROW()-1)</f>
        <v>0</v>
      </c>
      <c r="U145" cm="1">
        <f t="array" ref="U145">INDEX(MinuteWorkersFTE_HISTORICAL_FORTNIGHT_TABLE[RedistributedRosterFTE],ROW()-1)</f>
        <v>0</v>
      </c>
      <c r="V145" cm="1">
        <f t="array" ref="V145">INDEX(MinuteWorkersFTE_HISTORICAL_FORTNIGHT_TABLE[ExpectedRedistributionFactor],ROW()-1)</f>
        <v>0.84414504989531591</v>
      </c>
      <c r="W145" cm="1">
        <f t="array" ref="W145">INDEX(MinuteWorkersFTE_HISTORICAL_FORTNIGHT_TABLE[ProfileVarianceFTE],ROW()-1)</f>
        <v>0</v>
      </c>
      <c r="X145">
        <f t="shared" si="3"/>
        <v>0</v>
      </c>
      <c r="Y145" cm="1">
        <f t="array" ref="Y145">--(INDEX(MinuteWorkersFTE_HISTORICAL_FORTNIGHT_TABLE[HistoricalCoverageStatus],ROW()-1)="PASS")</f>
        <v>1</v>
      </c>
      <c r="Z145" cm="1">
        <f t="array" ref="Z145">--OR(INDEX(MinuteWorkersFTE_HISTORICAL_FORTNIGHT_TABLE[HistoricalCellStatus],ROW()-1)="OBSERVED",INDEX(MinuteWorkersFTE_HISTORICAL_FORTNIGHT_TABLE[HistoricalCellStatus],ROW()-1)="ZERO")</f>
        <v>1</v>
      </c>
      <c r="AA145" cm="1">
        <f t="array" ref="AA145">--OR(INDEX(MinuteWorkersFTE_HISTORICAL_FORTNIGHT_TABLE[ProfileAlignmentStatus],ROW()-1)="PASS",INDEX(MinuteWorkersFTE_HISTORICAL_FORTNIGHT_TABLE[ProfileAlignmentStatus],ROW()-1)="PASS ZERO")</f>
        <v>1</v>
      </c>
      <c r="AB145" cm="1">
        <f t="array" ref="AB145">--(INDEX(MinuteWorkersFTE_HISTORICAL_FORTNIGHT_TABLE[RedistributionMatchCount],ROW()-1)=1)</f>
        <v>0</v>
      </c>
      <c r="AC145">
        <v>1</v>
      </c>
    </row>
    <row r="146" spans="14:29" x14ac:dyDescent="0.25">
      <c r="N146" t="str" cm="1">
        <f t="array" ref="N146">INDEX(MinuteWorkersFTE_HISTORICAL_FORTNIGHT_TABLE[Facility],ROW()-1)</f>
        <v>BD</v>
      </c>
      <c r="O146" t="str" cm="1">
        <f t="array" ref="O146">INDEX(MinuteWorkersFTE_HISTORICAL_FORTNIGHT_TABLE[Role],ROW()-1)</f>
        <v>ENROLLED NURSE</v>
      </c>
      <c r="P146" t="str" cm="1">
        <f t="array" ref="P146">INDEX(MinuteWorkersFTE_HISTORICAL_FORTNIGHT_TABLE[Shift],ROW()-1)</f>
        <v>AM</v>
      </c>
      <c r="Q146" cm="1">
        <f t="array" ref="Q146">INDEX(MinuteWorkersFTE_HISTORICAL_FORTNIGHT_TABLE[DayOfWeek],ROW()-1)</f>
        <v>7</v>
      </c>
      <c r="R146" t="str" cm="1">
        <f t="array" ref="R146">INDEX(MinuteWorkersFTE_HISTORICAL_FORTNIGHT_TABLE[Week Day],ROW()-1)</f>
        <v>Sunday</v>
      </c>
      <c r="S146" cm="1">
        <f t="array" ref="S146">INDEX(MinuteWorkersFTE_HISTORICAL_FORTNIGHT_TABLE[FortnightWeek],ROW()-1)</f>
        <v>1</v>
      </c>
      <c r="T146" cm="1">
        <f t="array" ref="T146">INDEX(MinuteWorkersFTE_HISTORICAL_FORTNIGHT_TABLE[HistoricalRosterFTE],ROW()-1)</f>
        <v>4.4736842105263159</v>
      </c>
      <c r="U146" cm="1">
        <f t="array" ref="U146">INDEX(MinuteWorkersFTE_HISTORICAL_FORTNIGHT_TABLE[RedistributedRosterFTE],ROW()-1)</f>
        <v>3.7764383811106241</v>
      </c>
      <c r="V146" cm="1">
        <f t="array" ref="V146">INDEX(MinuteWorkersFTE_HISTORICAL_FORTNIGHT_TABLE[ExpectedRedistributionFactor],ROW()-1)</f>
        <v>0.84414504989531591</v>
      </c>
      <c r="W146" cm="1">
        <f t="array" ref="W146">INDEX(MinuteWorkersFTE_HISTORICAL_FORTNIGHT_TABLE[ProfileVarianceFTE],ROW()-1)</f>
        <v>0</v>
      </c>
      <c r="X146">
        <f t="shared" si="3"/>
        <v>0</v>
      </c>
      <c r="Y146" cm="1">
        <f t="array" ref="Y146">--(INDEX(MinuteWorkersFTE_HISTORICAL_FORTNIGHT_TABLE[HistoricalCoverageStatus],ROW()-1)="PASS")</f>
        <v>1</v>
      </c>
      <c r="Z146" cm="1">
        <f t="array" ref="Z146">--OR(INDEX(MinuteWorkersFTE_HISTORICAL_FORTNIGHT_TABLE[HistoricalCellStatus],ROW()-1)="OBSERVED",INDEX(MinuteWorkersFTE_HISTORICAL_FORTNIGHT_TABLE[HistoricalCellStatus],ROW()-1)="ZERO")</f>
        <v>1</v>
      </c>
      <c r="AA146" cm="1">
        <f t="array" ref="AA146">--OR(INDEX(MinuteWorkersFTE_HISTORICAL_FORTNIGHT_TABLE[ProfileAlignmentStatus],ROW()-1)="PASS",INDEX(MinuteWorkersFTE_HISTORICAL_FORTNIGHT_TABLE[ProfileAlignmentStatus],ROW()-1)="PASS ZERO")</f>
        <v>1</v>
      </c>
      <c r="AB146" cm="1">
        <f t="array" ref="AB146">--(INDEX(MinuteWorkersFTE_HISTORICAL_FORTNIGHT_TABLE[RedistributionMatchCount],ROW()-1)=1)</f>
        <v>1</v>
      </c>
      <c r="AC146">
        <v>1</v>
      </c>
    </row>
    <row r="147" spans="14:29" x14ac:dyDescent="0.25">
      <c r="N147" t="str" cm="1">
        <f t="array" ref="N147">INDEX(MinuteWorkersFTE_HISTORICAL_FORTNIGHT_TABLE[Facility],ROW()-1)</f>
        <v>BD</v>
      </c>
      <c r="O147" t="str" cm="1">
        <f t="array" ref="O147">INDEX(MinuteWorkersFTE_HISTORICAL_FORTNIGHT_TABLE[Role],ROW()-1)</f>
        <v>ENROLLED NURSE</v>
      </c>
      <c r="P147" t="str" cm="1">
        <f t="array" ref="P147">INDEX(MinuteWorkersFTE_HISTORICAL_FORTNIGHT_TABLE[Shift],ROW()-1)</f>
        <v>PM</v>
      </c>
      <c r="Q147" cm="1">
        <f t="array" ref="Q147">INDEX(MinuteWorkersFTE_HISTORICAL_FORTNIGHT_TABLE[DayOfWeek],ROW()-1)</f>
        <v>7</v>
      </c>
      <c r="R147" t="str" cm="1">
        <f t="array" ref="R147">INDEX(MinuteWorkersFTE_HISTORICAL_FORTNIGHT_TABLE[Week Day],ROW()-1)</f>
        <v>Sunday</v>
      </c>
      <c r="S147" cm="1">
        <f t="array" ref="S147">INDEX(MinuteWorkersFTE_HISTORICAL_FORTNIGHT_TABLE[FortnightWeek],ROW()-1)</f>
        <v>1</v>
      </c>
      <c r="T147" cm="1">
        <f t="array" ref="T147">INDEX(MinuteWorkersFTE_HISTORICAL_FORTNIGHT_TABLE[HistoricalRosterFTE],ROW()-1)</f>
        <v>4.2105263157894735</v>
      </c>
      <c r="U147" cm="1">
        <f t="array" ref="U147">INDEX(MinuteWorkersFTE_HISTORICAL_FORTNIGHT_TABLE[RedistributedRosterFTE],ROW()-1)</f>
        <v>3.5542949469276457</v>
      </c>
      <c r="V147" cm="1">
        <f t="array" ref="V147">INDEX(MinuteWorkersFTE_HISTORICAL_FORTNIGHT_TABLE[ExpectedRedistributionFactor],ROW()-1)</f>
        <v>0.84414504989531591</v>
      </c>
      <c r="W147" cm="1">
        <f t="array" ref="W147">INDEX(MinuteWorkersFTE_HISTORICAL_FORTNIGHT_TABLE[ProfileVarianceFTE],ROW()-1)</f>
        <v>0</v>
      </c>
      <c r="X147">
        <f t="shared" si="3"/>
        <v>0</v>
      </c>
      <c r="Y147" cm="1">
        <f t="array" ref="Y147">--(INDEX(MinuteWorkersFTE_HISTORICAL_FORTNIGHT_TABLE[HistoricalCoverageStatus],ROW()-1)="PASS")</f>
        <v>1</v>
      </c>
      <c r="Z147" cm="1">
        <f t="array" ref="Z147">--OR(INDEX(MinuteWorkersFTE_HISTORICAL_FORTNIGHT_TABLE[HistoricalCellStatus],ROW()-1)="OBSERVED",INDEX(MinuteWorkersFTE_HISTORICAL_FORTNIGHT_TABLE[HistoricalCellStatus],ROW()-1)="ZERO")</f>
        <v>1</v>
      </c>
      <c r="AA147" cm="1">
        <f t="array" ref="AA147">--OR(INDEX(MinuteWorkersFTE_HISTORICAL_FORTNIGHT_TABLE[ProfileAlignmentStatus],ROW()-1)="PASS",INDEX(MinuteWorkersFTE_HISTORICAL_FORTNIGHT_TABLE[ProfileAlignmentStatus],ROW()-1)="PASS ZERO")</f>
        <v>1</v>
      </c>
      <c r="AB147" cm="1">
        <f t="array" ref="AB147">--(INDEX(MinuteWorkersFTE_HISTORICAL_FORTNIGHT_TABLE[RedistributionMatchCount],ROW()-1)=1)</f>
        <v>1</v>
      </c>
      <c r="AC147">
        <v>1</v>
      </c>
    </row>
    <row r="148" spans="14:29" x14ac:dyDescent="0.25">
      <c r="N148" t="str" cm="1">
        <f t="array" ref="N148">INDEX(MinuteWorkersFTE_HISTORICAL_FORTNIGHT_TABLE[Facility],ROW()-1)</f>
        <v>BD</v>
      </c>
      <c r="O148" t="str" cm="1">
        <f t="array" ref="O148">INDEX(MinuteWorkersFTE_HISTORICAL_FORTNIGHT_TABLE[Role],ROW()-1)</f>
        <v>ENROLLED NURSE</v>
      </c>
      <c r="P148" t="str" cm="1">
        <f t="array" ref="P148">INDEX(MinuteWorkersFTE_HISTORICAL_FORTNIGHT_TABLE[Shift],ROW()-1)</f>
        <v>NS</v>
      </c>
      <c r="Q148" cm="1">
        <f t="array" ref="Q148">INDEX(MinuteWorkersFTE_HISTORICAL_FORTNIGHT_TABLE[DayOfWeek],ROW()-1)</f>
        <v>7</v>
      </c>
      <c r="R148" t="str" cm="1">
        <f t="array" ref="R148">INDEX(MinuteWorkersFTE_HISTORICAL_FORTNIGHT_TABLE[Week Day],ROW()-1)</f>
        <v>Sunday</v>
      </c>
      <c r="S148" cm="1">
        <f t="array" ref="S148">INDEX(MinuteWorkersFTE_HISTORICAL_FORTNIGHT_TABLE[FortnightWeek],ROW()-1)</f>
        <v>1</v>
      </c>
      <c r="T148" cm="1">
        <f t="array" ref="T148">INDEX(MinuteWorkersFTE_HISTORICAL_FORTNIGHT_TABLE[HistoricalRosterFTE],ROW()-1)</f>
        <v>0</v>
      </c>
      <c r="U148" cm="1">
        <f t="array" ref="U148">INDEX(MinuteWorkersFTE_HISTORICAL_FORTNIGHT_TABLE[RedistributedRosterFTE],ROW()-1)</f>
        <v>0</v>
      </c>
      <c r="V148" cm="1">
        <f t="array" ref="V148">INDEX(MinuteWorkersFTE_HISTORICAL_FORTNIGHT_TABLE[ExpectedRedistributionFactor],ROW()-1)</f>
        <v>0.84414504989531591</v>
      </c>
      <c r="W148" cm="1">
        <f t="array" ref="W148">INDEX(MinuteWorkersFTE_HISTORICAL_FORTNIGHT_TABLE[ProfileVarianceFTE],ROW()-1)</f>
        <v>0</v>
      </c>
      <c r="X148">
        <f t="shared" si="3"/>
        <v>0</v>
      </c>
      <c r="Y148" cm="1">
        <f t="array" ref="Y148">--(INDEX(MinuteWorkersFTE_HISTORICAL_FORTNIGHT_TABLE[HistoricalCoverageStatus],ROW()-1)="PASS")</f>
        <v>1</v>
      </c>
      <c r="Z148" cm="1">
        <f t="array" ref="Z148">--OR(INDEX(MinuteWorkersFTE_HISTORICAL_FORTNIGHT_TABLE[HistoricalCellStatus],ROW()-1)="OBSERVED",INDEX(MinuteWorkersFTE_HISTORICAL_FORTNIGHT_TABLE[HistoricalCellStatus],ROW()-1)="ZERO")</f>
        <v>1</v>
      </c>
      <c r="AA148" cm="1">
        <f t="array" ref="AA148">--OR(INDEX(MinuteWorkersFTE_HISTORICAL_FORTNIGHT_TABLE[ProfileAlignmentStatus],ROW()-1)="PASS",INDEX(MinuteWorkersFTE_HISTORICAL_FORTNIGHT_TABLE[ProfileAlignmentStatus],ROW()-1)="PASS ZERO")</f>
        <v>1</v>
      </c>
      <c r="AB148" cm="1">
        <f t="array" ref="AB148">--(INDEX(MinuteWorkersFTE_HISTORICAL_FORTNIGHT_TABLE[RedistributionMatchCount],ROW()-1)=1)</f>
        <v>0</v>
      </c>
      <c r="AC148">
        <v>1</v>
      </c>
    </row>
    <row r="149" spans="14:29" x14ac:dyDescent="0.25">
      <c r="N149" t="str" cm="1">
        <f t="array" ref="N149">INDEX(MinuteWorkersFTE_HISTORICAL_FORTNIGHT_TABLE[Facility],ROW()-1)</f>
        <v>BD</v>
      </c>
      <c r="O149" t="str" cm="1">
        <f t="array" ref="O149">INDEX(MinuteWorkersFTE_HISTORICAL_FORTNIGHT_TABLE[Role],ROW()-1)</f>
        <v>ENROLLED NURSE</v>
      </c>
      <c r="P149" t="str" cm="1">
        <f t="array" ref="P149">INDEX(MinuteWorkersFTE_HISTORICAL_FORTNIGHT_TABLE[Shift],ROW()-1)</f>
        <v>AM</v>
      </c>
      <c r="Q149" cm="1">
        <f t="array" ref="Q149">INDEX(MinuteWorkersFTE_HISTORICAL_FORTNIGHT_TABLE[DayOfWeek],ROW()-1)</f>
        <v>1</v>
      </c>
      <c r="R149" t="str" cm="1">
        <f t="array" ref="R149">INDEX(MinuteWorkersFTE_HISTORICAL_FORTNIGHT_TABLE[Week Day],ROW()-1)</f>
        <v>Monday</v>
      </c>
      <c r="S149" cm="1">
        <f t="array" ref="S149">INDEX(MinuteWorkersFTE_HISTORICAL_FORTNIGHT_TABLE[FortnightWeek],ROW()-1)</f>
        <v>2</v>
      </c>
      <c r="T149" cm="1">
        <f t="array" ref="T149">INDEX(MinuteWorkersFTE_HISTORICAL_FORTNIGHT_TABLE[HistoricalRosterFTE],ROW()-1)</f>
        <v>4.4736842105263159</v>
      </c>
      <c r="U149" cm="1">
        <f t="array" ref="U149">INDEX(MinuteWorkersFTE_HISTORICAL_FORTNIGHT_TABLE[RedistributedRosterFTE],ROW()-1)</f>
        <v>3.7764383811106241</v>
      </c>
      <c r="V149" cm="1">
        <f t="array" ref="V149">INDEX(MinuteWorkersFTE_HISTORICAL_FORTNIGHT_TABLE[ExpectedRedistributionFactor],ROW()-1)</f>
        <v>0.84414504989531591</v>
      </c>
      <c r="W149" cm="1">
        <f t="array" ref="W149">INDEX(MinuteWorkersFTE_HISTORICAL_FORTNIGHT_TABLE[ProfileVarianceFTE],ROW()-1)</f>
        <v>0</v>
      </c>
      <c r="X149">
        <f t="shared" si="3"/>
        <v>0</v>
      </c>
      <c r="Y149" cm="1">
        <f t="array" ref="Y149">--(INDEX(MinuteWorkersFTE_HISTORICAL_FORTNIGHT_TABLE[HistoricalCoverageStatus],ROW()-1)="PASS")</f>
        <v>1</v>
      </c>
      <c r="Z149" cm="1">
        <f t="array" ref="Z149">--OR(INDEX(MinuteWorkersFTE_HISTORICAL_FORTNIGHT_TABLE[HistoricalCellStatus],ROW()-1)="OBSERVED",INDEX(MinuteWorkersFTE_HISTORICAL_FORTNIGHT_TABLE[HistoricalCellStatus],ROW()-1)="ZERO")</f>
        <v>1</v>
      </c>
      <c r="AA149" cm="1">
        <f t="array" ref="AA149">--OR(INDEX(MinuteWorkersFTE_HISTORICAL_FORTNIGHT_TABLE[ProfileAlignmentStatus],ROW()-1)="PASS",INDEX(MinuteWorkersFTE_HISTORICAL_FORTNIGHT_TABLE[ProfileAlignmentStatus],ROW()-1)="PASS ZERO")</f>
        <v>1</v>
      </c>
      <c r="AB149" cm="1">
        <f t="array" ref="AB149">--(INDEX(MinuteWorkersFTE_HISTORICAL_FORTNIGHT_TABLE[RedistributionMatchCount],ROW()-1)=1)</f>
        <v>1</v>
      </c>
      <c r="AC149">
        <v>1</v>
      </c>
    </row>
    <row r="150" spans="14:29" x14ac:dyDescent="0.25">
      <c r="N150" t="str" cm="1">
        <f t="array" ref="N150">INDEX(MinuteWorkersFTE_HISTORICAL_FORTNIGHT_TABLE[Facility],ROW()-1)</f>
        <v>BD</v>
      </c>
      <c r="O150" t="str" cm="1">
        <f t="array" ref="O150">INDEX(MinuteWorkersFTE_HISTORICAL_FORTNIGHT_TABLE[Role],ROW()-1)</f>
        <v>ENROLLED NURSE</v>
      </c>
      <c r="P150" t="str" cm="1">
        <f t="array" ref="P150">INDEX(MinuteWorkersFTE_HISTORICAL_FORTNIGHT_TABLE[Shift],ROW()-1)</f>
        <v>PM</v>
      </c>
      <c r="Q150" cm="1">
        <f t="array" ref="Q150">INDEX(MinuteWorkersFTE_HISTORICAL_FORTNIGHT_TABLE[DayOfWeek],ROW()-1)</f>
        <v>1</v>
      </c>
      <c r="R150" t="str" cm="1">
        <f t="array" ref="R150">INDEX(MinuteWorkersFTE_HISTORICAL_FORTNIGHT_TABLE[Week Day],ROW()-1)</f>
        <v>Monday</v>
      </c>
      <c r="S150" cm="1">
        <f t="array" ref="S150">INDEX(MinuteWorkersFTE_HISTORICAL_FORTNIGHT_TABLE[FortnightWeek],ROW()-1)</f>
        <v>2</v>
      </c>
      <c r="T150" cm="1">
        <f t="array" ref="T150">INDEX(MinuteWorkersFTE_HISTORICAL_FORTNIGHT_TABLE[HistoricalRosterFTE],ROW()-1)</f>
        <v>4.2105263157894735</v>
      </c>
      <c r="U150" cm="1">
        <f t="array" ref="U150">INDEX(MinuteWorkersFTE_HISTORICAL_FORTNIGHT_TABLE[RedistributedRosterFTE],ROW()-1)</f>
        <v>3.5542949469276457</v>
      </c>
      <c r="V150" cm="1">
        <f t="array" ref="V150">INDEX(MinuteWorkersFTE_HISTORICAL_FORTNIGHT_TABLE[ExpectedRedistributionFactor],ROW()-1)</f>
        <v>0.84414504989531591</v>
      </c>
      <c r="W150" cm="1">
        <f t="array" ref="W150">INDEX(MinuteWorkersFTE_HISTORICAL_FORTNIGHT_TABLE[ProfileVarianceFTE],ROW()-1)</f>
        <v>0</v>
      </c>
      <c r="X150">
        <f t="shared" si="3"/>
        <v>0</v>
      </c>
      <c r="Y150" cm="1">
        <f t="array" ref="Y150">--(INDEX(MinuteWorkersFTE_HISTORICAL_FORTNIGHT_TABLE[HistoricalCoverageStatus],ROW()-1)="PASS")</f>
        <v>1</v>
      </c>
      <c r="Z150" cm="1">
        <f t="array" ref="Z150">--OR(INDEX(MinuteWorkersFTE_HISTORICAL_FORTNIGHT_TABLE[HistoricalCellStatus],ROW()-1)="OBSERVED",INDEX(MinuteWorkersFTE_HISTORICAL_FORTNIGHT_TABLE[HistoricalCellStatus],ROW()-1)="ZERO")</f>
        <v>1</v>
      </c>
      <c r="AA150" cm="1">
        <f t="array" ref="AA150">--OR(INDEX(MinuteWorkersFTE_HISTORICAL_FORTNIGHT_TABLE[ProfileAlignmentStatus],ROW()-1)="PASS",INDEX(MinuteWorkersFTE_HISTORICAL_FORTNIGHT_TABLE[ProfileAlignmentStatus],ROW()-1)="PASS ZERO")</f>
        <v>1</v>
      </c>
      <c r="AB150" cm="1">
        <f t="array" ref="AB150">--(INDEX(MinuteWorkersFTE_HISTORICAL_FORTNIGHT_TABLE[RedistributionMatchCount],ROW()-1)=1)</f>
        <v>1</v>
      </c>
      <c r="AC150">
        <v>1</v>
      </c>
    </row>
    <row r="151" spans="14:29" x14ac:dyDescent="0.25">
      <c r="N151" t="str" cm="1">
        <f t="array" ref="N151">INDEX(MinuteWorkersFTE_HISTORICAL_FORTNIGHT_TABLE[Facility],ROW()-1)</f>
        <v>BD</v>
      </c>
      <c r="O151" t="str" cm="1">
        <f t="array" ref="O151">INDEX(MinuteWorkersFTE_HISTORICAL_FORTNIGHT_TABLE[Role],ROW()-1)</f>
        <v>ENROLLED NURSE</v>
      </c>
      <c r="P151" t="str" cm="1">
        <f t="array" ref="P151">INDEX(MinuteWorkersFTE_HISTORICAL_FORTNIGHT_TABLE[Shift],ROW()-1)</f>
        <v>NS</v>
      </c>
      <c r="Q151" cm="1">
        <f t="array" ref="Q151">INDEX(MinuteWorkersFTE_HISTORICAL_FORTNIGHT_TABLE[DayOfWeek],ROW()-1)</f>
        <v>1</v>
      </c>
      <c r="R151" t="str" cm="1">
        <f t="array" ref="R151">INDEX(MinuteWorkersFTE_HISTORICAL_FORTNIGHT_TABLE[Week Day],ROW()-1)</f>
        <v>Monday</v>
      </c>
      <c r="S151" cm="1">
        <f t="array" ref="S151">INDEX(MinuteWorkersFTE_HISTORICAL_FORTNIGHT_TABLE[FortnightWeek],ROW()-1)</f>
        <v>2</v>
      </c>
      <c r="T151" cm="1">
        <f t="array" ref="T151">INDEX(MinuteWorkersFTE_HISTORICAL_FORTNIGHT_TABLE[HistoricalRosterFTE],ROW()-1)</f>
        <v>0</v>
      </c>
      <c r="U151" cm="1">
        <f t="array" ref="U151">INDEX(MinuteWorkersFTE_HISTORICAL_FORTNIGHT_TABLE[RedistributedRosterFTE],ROW()-1)</f>
        <v>0</v>
      </c>
      <c r="V151" cm="1">
        <f t="array" ref="V151">INDEX(MinuteWorkersFTE_HISTORICAL_FORTNIGHT_TABLE[ExpectedRedistributionFactor],ROW()-1)</f>
        <v>0.84414504989531591</v>
      </c>
      <c r="W151" cm="1">
        <f t="array" ref="W151">INDEX(MinuteWorkersFTE_HISTORICAL_FORTNIGHT_TABLE[ProfileVarianceFTE],ROW()-1)</f>
        <v>0</v>
      </c>
      <c r="X151">
        <f t="shared" si="3"/>
        <v>0</v>
      </c>
      <c r="Y151" cm="1">
        <f t="array" ref="Y151">--(INDEX(MinuteWorkersFTE_HISTORICAL_FORTNIGHT_TABLE[HistoricalCoverageStatus],ROW()-1)="PASS")</f>
        <v>1</v>
      </c>
      <c r="Z151" cm="1">
        <f t="array" ref="Z151">--OR(INDEX(MinuteWorkersFTE_HISTORICAL_FORTNIGHT_TABLE[HistoricalCellStatus],ROW()-1)="OBSERVED",INDEX(MinuteWorkersFTE_HISTORICAL_FORTNIGHT_TABLE[HistoricalCellStatus],ROW()-1)="ZERO")</f>
        <v>1</v>
      </c>
      <c r="AA151" cm="1">
        <f t="array" ref="AA151">--OR(INDEX(MinuteWorkersFTE_HISTORICAL_FORTNIGHT_TABLE[ProfileAlignmentStatus],ROW()-1)="PASS",INDEX(MinuteWorkersFTE_HISTORICAL_FORTNIGHT_TABLE[ProfileAlignmentStatus],ROW()-1)="PASS ZERO")</f>
        <v>1</v>
      </c>
      <c r="AB151" cm="1">
        <f t="array" ref="AB151">--(INDEX(MinuteWorkersFTE_HISTORICAL_FORTNIGHT_TABLE[RedistributionMatchCount],ROW()-1)=1)</f>
        <v>0</v>
      </c>
      <c r="AC151">
        <v>1</v>
      </c>
    </row>
    <row r="152" spans="14:29" x14ac:dyDescent="0.25">
      <c r="N152" t="str" cm="1">
        <f t="array" ref="N152">INDEX(MinuteWorkersFTE_HISTORICAL_FORTNIGHT_TABLE[Facility],ROW()-1)</f>
        <v>BD</v>
      </c>
      <c r="O152" t="str" cm="1">
        <f t="array" ref="O152">INDEX(MinuteWorkersFTE_HISTORICAL_FORTNIGHT_TABLE[Role],ROW()-1)</f>
        <v>ENROLLED NURSE</v>
      </c>
      <c r="P152" t="str" cm="1">
        <f t="array" ref="P152">INDEX(MinuteWorkersFTE_HISTORICAL_FORTNIGHT_TABLE[Shift],ROW()-1)</f>
        <v>AM</v>
      </c>
      <c r="Q152" cm="1">
        <f t="array" ref="Q152">INDEX(MinuteWorkersFTE_HISTORICAL_FORTNIGHT_TABLE[DayOfWeek],ROW()-1)</f>
        <v>2</v>
      </c>
      <c r="R152" t="str" cm="1">
        <f t="array" ref="R152">INDEX(MinuteWorkersFTE_HISTORICAL_FORTNIGHT_TABLE[Week Day],ROW()-1)</f>
        <v>Tuesday</v>
      </c>
      <c r="S152" cm="1">
        <f t="array" ref="S152">INDEX(MinuteWorkersFTE_HISTORICAL_FORTNIGHT_TABLE[FortnightWeek],ROW()-1)</f>
        <v>2</v>
      </c>
      <c r="T152" cm="1">
        <f t="array" ref="T152">INDEX(MinuteWorkersFTE_HISTORICAL_FORTNIGHT_TABLE[HistoricalRosterFTE],ROW()-1)</f>
        <v>4.4736842105263159</v>
      </c>
      <c r="U152" cm="1">
        <f t="array" ref="U152">INDEX(MinuteWorkersFTE_HISTORICAL_FORTNIGHT_TABLE[RedistributedRosterFTE],ROW()-1)</f>
        <v>3.7764383811106241</v>
      </c>
      <c r="V152" cm="1">
        <f t="array" ref="V152">INDEX(MinuteWorkersFTE_HISTORICAL_FORTNIGHT_TABLE[ExpectedRedistributionFactor],ROW()-1)</f>
        <v>0.84414504989531591</v>
      </c>
      <c r="W152" cm="1">
        <f t="array" ref="W152">INDEX(MinuteWorkersFTE_HISTORICAL_FORTNIGHT_TABLE[ProfileVarianceFTE],ROW()-1)</f>
        <v>0</v>
      </c>
      <c r="X152">
        <f t="shared" si="3"/>
        <v>0</v>
      </c>
      <c r="Y152" cm="1">
        <f t="array" ref="Y152">--(INDEX(MinuteWorkersFTE_HISTORICAL_FORTNIGHT_TABLE[HistoricalCoverageStatus],ROW()-1)="PASS")</f>
        <v>1</v>
      </c>
      <c r="Z152" cm="1">
        <f t="array" ref="Z152">--OR(INDEX(MinuteWorkersFTE_HISTORICAL_FORTNIGHT_TABLE[HistoricalCellStatus],ROW()-1)="OBSERVED",INDEX(MinuteWorkersFTE_HISTORICAL_FORTNIGHT_TABLE[HistoricalCellStatus],ROW()-1)="ZERO")</f>
        <v>1</v>
      </c>
      <c r="AA152" cm="1">
        <f t="array" ref="AA152">--OR(INDEX(MinuteWorkersFTE_HISTORICAL_FORTNIGHT_TABLE[ProfileAlignmentStatus],ROW()-1)="PASS",INDEX(MinuteWorkersFTE_HISTORICAL_FORTNIGHT_TABLE[ProfileAlignmentStatus],ROW()-1)="PASS ZERO")</f>
        <v>1</v>
      </c>
      <c r="AB152" cm="1">
        <f t="array" ref="AB152">--(INDEX(MinuteWorkersFTE_HISTORICAL_FORTNIGHT_TABLE[RedistributionMatchCount],ROW()-1)=1)</f>
        <v>1</v>
      </c>
      <c r="AC152">
        <v>1</v>
      </c>
    </row>
    <row r="153" spans="14:29" x14ac:dyDescent="0.25">
      <c r="N153" t="str" cm="1">
        <f t="array" ref="N153">INDEX(MinuteWorkersFTE_HISTORICAL_FORTNIGHT_TABLE[Facility],ROW()-1)</f>
        <v>BD</v>
      </c>
      <c r="O153" t="str" cm="1">
        <f t="array" ref="O153">INDEX(MinuteWorkersFTE_HISTORICAL_FORTNIGHT_TABLE[Role],ROW()-1)</f>
        <v>ENROLLED NURSE</v>
      </c>
      <c r="P153" t="str" cm="1">
        <f t="array" ref="P153">INDEX(MinuteWorkersFTE_HISTORICAL_FORTNIGHT_TABLE[Shift],ROW()-1)</f>
        <v>PM</v>
      </c>
      <c r="Q153" cm="1">
        <f t="array" ref="Q153">INDEX(MinuteWorkersFTE_HISTORICAL_FORTNIGHT_TABLE[DayOfWeek],ROW()-1)</f>
        <v>2</v>
      </c>
      <c r="R153" t="str" cm="1">
        <f t="array" ref="R153">INDEX(MinuteWorkersFTE_HISTORICAL_FORTNIGHT_TABLE[Week Day],ROW()-1)</f>
        <v>Tuesday</v>
      </c>
      <c r="S153" cm="1">
        <f t="array" ref="S153">INDEX(MinuteWorkersFTE_HISTORICAL_FORTNIGHT_TABLE[FortnightWeek],ROW()-1)</f>
        <v>2</v>
      </c>
      <c r="T153" cm="1">
        <f t="array" ref="T153">INDEX(MinuteWorkersFTE_HISTORICAL_FORTNIGHT_TABLE[HistoricalRosterFTE],ROW()-1)</f>
        <v>4.2105263157894735</v>
      </c>
      <c r="U153" cm="1">
        <f t="array" ref="U153">INDEX(MinuteWorkersFTE_HISTORICAL_FORTNIGHT_TABLE[RedistributedRosterFTE],ROW()-1)</f>
        <v>3.5542949469276457</v>
      </c>
      <c r="V153" cm="1">
        <f t="array" ref="V153">INDEX(MinuteWorkersFTE_HISTORICAL_FORTNIGHT_TABLE[ExpectedRedistributionFactor],ROW()-1)</f>
        <v>0.84414504989531591</v>
      </c>
      <c r="W153" cm="1">
        <f t="array" ref="W153">INDEX(MinuteWorkersFTE_HISTORICAL_FORTNIGHT_TABLE[ProfileVarianceFTE],ROW()-1)</f>
        <v>0</v>
      </c>
      <c r="X153">
        <f t="shared" si="3"/>
        <v>0</v>
      </c>
      <c r="Y153" cm="1">
        <f t="array" ref="Y153">--(INDEX(MinuteWorkersFTE_HISTORICAL_FORTNIGHT_TABLE[HistoricalCoverageStatus],ROW()-1)="PASS")</f>
        <v>1</v>
      </c>
      <c r="Z153" cm="1">
        <f t="array" ref="Z153">--OR(INDEX(MinuteWorkersFTE_HISTORICAL_FORTNIGHT_TABLE[HistoricalCellStatus],ROW()-1)="OBSERVED",INDEX(MinuteWorkersFTE_HISTORICAL_FORTNIGHT_TABLE[HistoricalCellStatus],ROW()-1)="ZERO")</f>
        <v>1</v>
      </c>
      <c r="AA153" cm="1">
        <f t="array" ref="AA153">--OR(INDEX(MinuteWorkersFTE_HISTORICAL_FORTNIGHT_TABLE[ProfileAlignmentStatus],ROW()-1)="PASS",INDEX(MinuteWorkersFTE_HISTORICAL_FORTNIGHT_TABLE[ProfileAlignmentStatus],ROW()-1)="PASS ZERO")</f>
        <v>1</v>
      </c>
      <c r="AB153" cm="1">
        <f t="array" ref="AB153">--(INDEX(MinuteWorkersFTE_HISTORICAL_FORTNIGHT_TABLE[RedistributionMatchCount],ROW()-1)=1)</f>
        <v>1</v>
      </c>
      <c r="AC153">
        <v>1</v>
      </c>
    </row>
    <row r="154" spans="14:29" x14ac:dyDescent="0.25">
      <c r="N154" t="str" cm="1">
        <f t="array" ref="N154">INDEX(MinuteWorkersFTE_HISTORICAL_FORTNIGHT_TABLE[Facility],ROW()-1)</f>
        <v>BD</v>
      </c>
      <c r="O154" t="str" cm="1">
        <f t="array" ref="O154">INDEX(MinuteWorkersFTE_HISTORICAL_FORTNIGHT_TABLE[Role],ROW()-1)</f>
        <v>ENROLLED NURSE</v>
      </c>
      <c r="P154" t="str" cm="1">
        <f t="array" ref="P154">INDEX(MinuteWorkersFTE_HISTORICAL_FORTNIGHT_TABLE[Shift],ROW()-1)</f>
        <v>NS</v>
      </c>
      <c r="Q154" cm="1">
        <f t="array" ref="Q154">INDEX(MinuteWorkersFTE_HISTORICAL_FORTNIGHT_TABLE[DayOfWeek],ROW()-1)</f>
        <v>2</v>
      </c>
      <c r="R154" t="str" cm="1">
        <f t="array" ref="R154">INDEX(MinuteWorkersFTE_HISTORICAL_FORTNIGHT_TABLE[Week Day],ROW()-1)</f>
        <v>Tuesday</v>
      </c>
      <c r="S154" cm="1">
        <f t="array" ref="S154">INDEX(MinuteWorkersFTE_HISTORICAL_FORTNIGHT_TABLE[FortnightWeek],ROW()-1)</f>
        <v>2</v>
      </c>
      <c r="T154" cm="1">
        <f t="array" ref="T154">INDEX(MinuteWorkersFTE_HISTORICAL_FORTNIGHT_TABLE[HistoricalRosterFTE],ROW()-1)</f>
        <v>0</v>
      </c>
      <c r="U154" cm="1">
        <f t="array" ref="U154">INDEX(MinuteWorkersFTE_HISTORICAL_FORTNIGHT_TABLE[RedistributedRosterFTE],ROW()-1)</f>
        <v>0</v>
      </c>
      <c r="V154" cm="1">
        <f t="array" ref="V154">INDEX(MinuteWorkersFTE_HISTORICAL_FORTNIGHT_TABLE[ExpectedRedistributionFactor],ROW()-1)</f>
        <v>0.84414504989531591</v>
      </c>
      <c r="W154" cm="1">
        <f t="array" ref="W154">INDEX(MinuteWorkersFTE_HISTORICAL_FORTNIGHT_TABLE[ProfileVarianceFTE],ROW()-1)</f>
        <v>0</v>
      </c>
      <c r="X154">
        <f t="shared" si="3"/>
        <v>0</v>
      </c>
      <c r="Y154" cm="1">
        <f t="array" ref="Y154">--(INDEX(MinuteWorkersFTE_HISTORICAL_FORTNIGHT_TABLE[HistoricalCoverageStatus],ROW()-1)="PASS")</f>
        <v>1</v>
      </c>
      <c r="Z154" cm="1">
        <f t="array" ref="Z154">--OR(INDEX(MinuteWorkersFTE_HISTORICAL_FORTNIGHT_TABLE[HistoricalCellStatus],ROW()-1)="OBSERVED",INDEX(MinuteWorkersFTE_HISTORICAL_FORTNIGHT_TABLE[HistoricalCellStatus],ROW()-1)="ZERO")</f>
        <v>1</v>
      </c>
      <c r="AA154" cm="1">
        <f t="array" ref="AA154">--OR(INDEX(MinuteWorkersFTE_HISTORICAL_FORTNIGHT_TABLE[ProfileAlignmentStatus],ROW()-1)="PASS",INDEX(MinuteWorkersFTE_HISTORICAL_FORTNIGHT_TABLE[ProfileAlignmentStatus],ROW()-1)="PASS ZERO")</f>
        <v>1</v>
      </c>
      <c r="AB154" cm="1">
        <f t="array" ref="AB154">--(INDEX(MinuteWorkersFTE_HISTORICAL_FORTNIGHT_TABLE[RedistributionMatchCount],ROW()-1)=1)</f>
        <v>0</v>
      </c>
      <c r="AC154">
        <v>1</v>
      </c>
    </row>
    <row r="155" spans="14:29" x14ac:dyDescent="0.25">
      <c r="N155" t="str" cm="1">
        <f t="array" ref="N155">INDEX(MinuteWorkersFTE_HISTORICAL_FORTNIGHT_TABLE[Facility],ROW()-1)</f>
        <v>BD</v>
      </c>
      <c r="O155" t="str" cm="1">
        <f t="array" ref="O155">INDEX(MinuteWorkersFTE_HISTORICAL_FORTNIGHT_TABLE[Role],ROW()-1)</f>
        <v>ENROLLED NURSE</v>
      </c>
      <c r="P155" t="str" cm="1">
        <f t="array" ref="P155">INDEX(MinuteWorkersFTE_HISTORICAL_FORTNIGHT_TABLE[Shift],ROW()-1)</f>
        <v>AM</v>
      </c>
      <c r="Q155" cm="1">
        <f t="array" ref="Q155">INDEX(MinuteWorkersFTE_HISTORICAL_FORTNIGHT_TABLE[DayOfWeek],ROW()-1)</f>
        <v>3</v>
      </c>
      <c r="R155" t="str" cm="1">
        <f t="array" ref="R155">INDEX(MinuteWorkersFTE_HISTORICAL_FORTNIGHT_TABLE[Week Day],ROW()-1)</f>
        <v>Wednesday</v>
      </c>
      <c r="S155" cm="1">
        <f t="array" ref="S155">INDEX(MinuteWorkersFTE_HISTORICAL_FORTNIGHT_TABLE[FortnightWeek],ROW()-1)</f>
        <v>2</v>
      </c>
      <c r="T155" cm="1">
        <f t="array" ref="T155">INDEX(MinuteWorkersFTE_HISTORICAL_FORTNIGHT_TABLE[HistoricalRosterFTE],ROW()-1)</f>
        <v>4.4736842105263159</v>
      </c>
      <c r="U155" cm="1">
        <f t="array" ref="U155">INDEX(MinuteWorkersFTE_HISTORICAL_FORTNIGHT_TABLE[RedistributedRosterFTE],ROW()-1)</f>
        <v>3.7764383811106241</v>
      </c>
      <c r="V155" cm="1">
        <f t="array" ref="V155">INDEX(MinuteWorkersFTE_HISTORICAL_FORTNIGHT_TABLE[ExpectedRedistributionFactor],ROW()-1)</f>
        <v>0.84414504989531591</v>
      </c>
      <c r="W155" cm="1">
        <f t="array" ref="W155">INDEX(MinuteWorkersFTE_HISTORICAL_FORTNIGHT_TABLE[ProfileVarianceFTE],ROW()-1)</f>
        <v>0</v>
      </c>
      <c r="X155">
        <f t="shared" si="3"/>
        <v>0</v>
      </c>
      <c r="Y155" cm="1">
        <f t="array" ref="Y155">--(INDEX(MinuteWorkersFTE_HISTORICAL_FORTNIGHT_TABLE[HistoricalCoverageStatus],ROW()-1)="PASS")</f>
        <v>1</v>
      </c>
      <c r="Z155" cm="1">
        <f t="array" ref="Z155">--OR(INDEX(MinuteWorkersFTE_HISTORICAL_FORTNIGHT_TABLE[HistoricalCellStatus],ROW()-1)="OBSERVED",INDEX(MinuteWorkersFTE_HISTORICAL_FORTNIGHT_TABLE[HistoricalCellStatus],ROW()-1)="ZERO")</f>
        <v>1</v>
      </c>
      <c r="AA155" cm="1">
        <f t="array" ref="AA155">--OR(INDEX(MinuteWorkersFTE_HISTORICAL_FORTNIGHT_TABLE[ProfileAlignmentStatus],ROW()-1)="PASS",INDEX(MinuteWorkersFTE_HISTORICAL_FORTNIGHT_TABLE[ProfileAlignmentStatus],ROW()-1)="PASS ZERO")</f>
        <v>1</v>
      </c>
      <c r="AB155" cm="1">
        <f t="array" ref="AB155">--(INDEX(MinuteWorkersFTE_HISTORICAL_FORTNIGHT_TABLE[RedistributionMatchCount],ROW()-1)=1)</f>
        <v>1</v>
      </c>
      <c r="AC155">
        <v>1</v>
      </c>
    </row>
    <row r="156" spans="14:29" x14ac:dyDescent="0.25">
      <c r="N156" t="str" cm="1">
        <f t="array" ref="N156">INDEX(MinuteWorkersFTE_HISTORICAL_FORTNIGHT_TABLE[Facility],ROW()-1)</f>
        <v>BD</v>
      </c>
      <c r="O156" t="str" cm="1">
        <f t="array" ref="O156">INDEX(MinuteWorkersFTE_HISTORICAL_FORTNIGHT_TABLE[Role],ROW()-1)</f>
        <v>ENROLLED NURSE</v>
      </c>
      <c r="P156" t="str" cm="1">
        <f t="array" ref="P156">INDEX(MinuteWorkersFTE_HISTORICAL_FORTNIGHT_TABLE[Shift],ROW()-1)</f>
        <v>PM</v>
      </c>
      <c r="Q156" cm="1">
        <f t="array" ref="Q156">INDEX(MinuteWorkersFTE_HISTORICAL_FORTNIGHT_TABLE[DayOfWeek],ROW()-1)</f>
        <v>3</v>
      </c>
      <c r="R156" t="str" cm="1">
        <f t="array" ref="R156">INDEX(MinuteWorkersFTE_HISTORICAL_FORTNIGHT_TABLE[Week Day],ROW()-1)</f>
        <v>Wednesday</v>
      </c>
      <c r="S156" cm="1">
        <f t="array" ref="S156">INDEX(MinuteWorkersFTE_HISTORICAL_FORTNIGHT_TABLE[FortnightWeek],ROW()-1)</f>
        <v>2</v>
      </c>
      <c r="T156" cm="1">
        <f t="array" ref="T156">INDEX(MinuteWorkersFTE_HISTORICAL_FORTNIGHT_TABLE[HistoricalRosterFTE],ROW()-1)</f>
        <v>4.2105263157894735</v>
      </c>
      <c r="U156" cm="1">
        <f t="array" ref="U156">INDEX(MinuteWorkersFTE_HISTORICAL_FORTNIGHT_TABLE[RedistributedRosterFTE],ROW()-1)</f>
        <v>3.5542949469276457</v>
      </c>
      <c r="V156" cm="1">
        <f t="array" ref="V156">INDEX(MinuteWorkersFTE_HISTORICAL_FORTNIGHT_TABLE[ExpectedRedistributionFactor],ROW()-1)</f>
        <v>0.84414504989531591</v>
      </c>
      <c r="W156" cm="1">
        <f t="array" ref="W156">INDEX(MinuteWorkersFTE_HISTORICAL_FORTNIGHT_TABLE[ProfileVarianceFTE],ROW()-1)</f>
        <v>0</v>
      </c>
      <c r="X156">
        <f t="shared" si="3"/>
        <v>0</v>
      </c>
      <c r="Y156" cm="1">
        <f t="array" ref="Y156">--(INDEX(MinuteWorkersFTE_HISTORICAL_FORTNIGHT_TABLE[HistoricalCoverageStatus],ROW()-1)="PASS")</f>
        <v>1</v>
      </c>
      <c r="Z156" cm="1">
        <f t="array" ref="Z156">--OR(INDEX(MinuteWorkersFTE_HISTORICAL_FORTNIGHT_TABLE[HistoricalCellStatus],ROW()-1)="OBSERVED",INDEX(MinuteWorkersFTE_HISTORICAL_FORTNIGHT_TABLE[HistoricalCellStatus],ROW()-1)="ZERO")</f>
        <v>1</v>
      </c>
      <c r="AA156" cm="1">
        <f t="array" ref="AA156">--OR(INDEX(MinuteWorkersFTE_HISTORICAL_FORTNIGHT_TABLE[ProfileAlignmentStatus],ROW()-1)="PASS",INDEX(MinuteWorkersFTE_HISTORICAL_FORTNIGHT_TABLE[ProfileAlignmentStatus],ROW()-1)="PASS ZERO")</f>
        <v>1</v>
      </c>
      <c r="AB156" cm="1">
        <f t="array" ref="AB156">--(INDEX(MinuteWorkersFTE_HISTORICAL_FORTNIGHT_TABLE[RedistributionMatchCount],ROW()-1)=1)</f>
        <v>1</v>
      </c>
      <c r="AC156">
        <v>1</v>
      </c>
    </row>
    <row r="157" spans="14:29" x14ac:dyDescent="0.25">
      <c r="N157" t="str" cm="1">
        <f t="array" ref="N157">INDEX(MinuteWorkersFTE_HISTORICAL_FORTNIGHT_TABLE[Facility],ROW()-1)</f>
        <v>BD</v>
      </c>
      <c r="O157" t="str" cm="1">
        <f t="array" ref="O157">INDEX(MinuteWorkersFTE_HISTORICAL_FORTNIGHT_TABLE[Role],ROW()-1)</f>
        <v>ENROLLED NURSE</v>
      </c>
      <c r="P157" t="str" cm="1">
        <f t="array" ref="P157">INDEX(MinuteWorkersFTE_HISTORICAL_FORTNIGHT_TABLE[Shift],ROW()-1)</f>
        <v>NS</v>
      </c>
      <c r="Q157" cm="1">
        <f t="array" ref="Q157">INDEX(MinuteWorkersFTE_HISTORICAL_FORTNIGHT_TABLE[DayOfWeek],ROW()-1)</f>
        <v>3</v>
      </c>
      <c r="R157" t="str" cm="1">
        <f t="array" ref="R157">INDEX(MinuteWorkersFTE_HISTORICAL_FORTNIGHT_TABLE[Week Day],ROW()-1)</f>
        <v>Wednesday</v>
      </c>
      <c r="S157" cm="1">
        <f t="array" ref="S157">INDEX(MinuteWorkersFTE_HISTORICAL_FORTNIGHT_TABLE[FortnightWeek],ROW()-1)</f>
        <v>2</v>
      </c>
      <c r="T157" cm="1">
        <f t="array" ref="T157">INDEX(MinuteWorkersFTE_HISTORICAL_FORTNIGHT_TABLE[HistoricalRosterFTE],ROW()-1)</f>
        <v>0</v>
      </c>
      <c r="U157" cm="1">
        <f t="array" ref="U157">INDEX(MinuteWorkersFTE_HISTORICAL_FORTNIGHT_TABLE[RedistributedRosterFTE],ROW()-1)</f>
        <v>0</v>
      </c>
      <c r="V157" cm="1">
        <f t="array" ref="V157">INDEX(MinuteWorkersFTE_HISTORICAL_FORTNIGHT_TABLE[ExpectedRedistributionFactor],ROW()-1)</f>
        <v>0.84414504989531591</v>
      </c>
      <c r="W157" cm="1">
        <f t="array" ref="W157">INDEX(MinuteWorkersFTE_HISTORICAL_FORTNIGHT_TABLE[ProfileVarianceFTE],ROW()-1)</f>
        <v>0</v>
      </c>
      <c r="X157">
        <f t="shared" si="3"/>
        <v>0</v>
      </c>
      <c r="Y157" cm="1">
        <f t="array" ref="Y157">--(INDEX(MinuteWorkersFTE_HISTORICAL_FORTNIGHT_TABLE[HistoricalCoverageStatus],ROW()-1)="PASS")</f>
        <v>1</v>
      </c>
      <c r="Z157" cm="1">
        <f t="array" ref="Z157">--OR(INDEX(MinuteWorkersFTE_HISTORICAL_FORTNIGHT_TABLE[HistoricalCellStatus],ROW()-1)="OBSERVED",INDEX(MinuteWorkersFTE_HISTORICAL_FORTNIGHT_TABLE[HistoricalCellStatus],ROW()-1)="ZERO")</f>
        <v>1</v>
      </c>
      <c r="AA157" cm="1">
        <f t="array" ref="AA157">--OR(INDEX(MinuteWorkersFTE_HISTORICAL_FORTNIGHT_TABLE[ProfileAlignmentStatus],ROW()-1)="PASS",INDEX(MinuteWorkersFTE_HISTORICAL_FORTNIGHT_TABLE[ProfileAlignmentStatus],ROW()-1)="PASS ZERO")</f>
        <v>1</v>
      </c>
      <c r="AB157" cm="1">
        <f t="array" ref="AB157">--(INDEX(MinuteWorkersFTE_HISTORICAL_FORTNIGHT_TABLE[RedistributionMatchCount],ROW()-1)=1)</f>
        <v>0</v>
      </c>
      <c r="AC157">
        <v>1</v>
      </c>
    </row>
    <row r="158" spans="14:29" x14ac:dyDescent="0.25">
      <c r="N158" t="str" cm="1">
        <f t="array" ref="N158">INDEX(MinuteWorkersFTE_HISTORICAL_FORTNIGHT_TABLE[Facility],ROW()-1)</f>
        <v>BD</v>
      </c>
      <c r="O158" t="str" cm="1">
        <f t="array" ref="O158">INDEX(MinuteWorkersFTE_HISTORICAL_FORTNIGHT_TABLE[Role],ROW()-1)</f>
        <v>ENROLLED NURSE</v>
      </c>
      <c r="P158" t="str" cm="1">
        <f t="array" ref="P158">INDEX(MinuteWorkersFTE_HISTORICAL_FORTNIGHT_TABLE[Shift],ROW()-1)</f>
        <v>AM</v>
      </c>
      <c r="Q158" cm="1">
        <f t="array" ref="Q158">INDEX(MinuteWorkersFTE_HISTORICAL_FORTNIGHT_TABLE[DayOfWeek],ROW()-1)</f>
        <v>4</v>
      </c>
      <c r="R158" t="str" cm="1">
        <f t="array" ref="R158">INDEX(MinuteWorkersFTE_HISTORICAL_FORTNIGHT_TABLE[Week Day],ROW()-1)</f>
        <v>Thursday</v>
      </c>
      <c r="S158" cm="1">
        <f t="array" ref="S158">INDEX(MinuteWorkersFTE_HISTORICAL_FORTNIGHT_TABLE[FortnightWeek],ROW()-1)</f>
        <v>2</v>
      </c>
      <c r="T158" cm="1">
        <f t="array" ref="T158">INDEX(MinuteWorkersFTE_HISTORICAL_FORTNIGHT_TABLE[HistoricalRosterFTE],ROW()-1)</f>
        <v>4.4736842105263159</v>
      </c>
      <c r="U158" cm="1">
        <f t="array" ref="U158">INDEX(MinuteWorkersFTE_HISTORICAL_FORTNIGHT_TABLE[RedistributedRosterFTE],ROW()-1)</f>
        <v>3.7764383811106241</v>
      </c>
      <c r="V158" cm="1">
        <f t="array" ref="V158">INDEX(MinuteWorkersFTE_HISTORICAL_FORTNIGHT_TABLE[ExpectedRedistributionFactor],ROW()-1)</f>
        <v>0.84414504989531591</v>
      </c>
      <c r="W158" cm="1">
        <f t="array" ref="W158">INDEX(MinuteWorkersFTE_HISTORICAL_FORTNIGHT_TABLE[ProfileVarianceFTE],ROW()-1)</f>
        <v>0</v>
      </c>
      <c r="X158">
        <f t="shared" si="3"/>
        <v>0</v>
      </c>
      <c r="Y158" cm="1">
        <f t="array" ref="Y158">--(INDEX(MinuteWorkersFTE_HISTORICAL_FORTNIGHT_TABLE[HistoricalCoverageStatus],ROW()-1)="PASS")</f>
        <v>1</v>
      </c>
      <c r="Z158" cm="1">
        <f t="array" ref="Z158">--OR(INDEX(MinuteWorkersFTE_HISTORICAL_FORTNIGHT_TABLE[HistoricalCellStatus],ROW()-1)="OBSERVED",INDEX(MinuteWorkersFTE_HISTORICAL_FORTNIGHT_TABLE[HistoricalCellStatus],ROW()-1)="ZERO")</f>
        <v>1</v>
      </c>
      <c r="AA158" cm="1">
        <f t="array" ref="AA158">--OR(INDEX(MinuteWorkersFTE_HISTORICAL_FORTNIGHT_TABLE[ProfileAlignmentStatus],ROW()-1)="PASS",INDEX(MinuteWorkersFTE_HISTORICAL_FORTNIGHT_TABLE[ProfileAlignmentStatus],ROW()-1)="PASS ZERO")</f>
        <v>1</v>
      </c>
      <c r="AB158" cm="1">
        <f t="array" ref="AB158">--(INDEX(MinuteWorkersFTE_HISTORICAL_FORTNIGHT_TABLE[RedistributionMatchCount],ROW()-1)=1)</f>
        <v>1</v>
      </c>
      <c r="AC158">
        <v>1</v>
      </c>
    </row>
    <row r="159" spans="14:29" x14ac:dyDescent="0.25">
      <c r="N159" t="str" cm="1">
        <f t="array" ref="N159">INDEX(MinuteWorkersFTE_HISTORICAL_FORTNIGHT_TABLE[Facility],ROW()-1)</f>
        <v>BD</v>
      </c>
      <c r="O159" t="str" cm="1">
        <f t="array" ref="O159">INDEX(MinuteWorkersFTE_HISTORICAL_FORTNIGHT_TABLE[Role],ROW()-1)</f>
        <v>ENROLLED NURSE</v>
      </c>
      <c r="P159" t="str" cm="1">
        <f t="array" ref="P159">INDEX(MinuteWorkersFTE_HISTORICAL_FORTNIGHT_TABLE[Shift],ROW()-1)</f>
        <v>PM</v>
      </c>
      <c r="Q159" cm="1">
        <f t="array" ref="Q159">INDEX(MinuteWorkersFTE_HISTORICAL_FORTNIGHT_TABLE[DayOfWeek],ROW()-1)</f>
        <v>4</v>
      </c>
      <c r="R159" t="str" cm="1">
        <f t="array" ref="R159">INDEX(MinuteWorkersFTE_HISTORICAL_FORTNIGHT_TABLE[Week Day],ROW()-1)</f>
        <v>Thursday</v>
      </c>
      <c r="S159" cm="1">
        <f t="array" ref="S159">INDEX(MinuteWorkersFTE_HISTORICAL_FORTNIGHT_TABLE[FortnightWeek],ROW()-1)</f>
        <v>2</v>
      </c>
      <c r="T159" cm="1">
        <f t="array" ref="T159">INDEX(MinuteWorkersFTE_HISTORICAL_FORTNIGHT_TABLE[HistoricalRosterFTE],ROW()-1)</f>
        <v>4.2105263157894735</v>
      </c>
      <c r="U159" cm="1">
        <f t="array" ref="U159">INDEX(MinuteWorkersFTE_HISTORICAL_FORTNIGHT_TABLE[RedistributedRosterFTE],ROW()-1)</f>
        <v>3.5542949469276457</v>
      </c>
      <c r="V159" cm="1">
        <f t="array" ref="V159">INDEX(MinuteWorkersFTE_HISTORICAL_FORTNIGHT_TABLE[ExpectedRedistributionFactor],ROW()-1)</f>
        <v>0.84414504989531591</v>
      </c>
      <c r="W159" cm="1">
        <f t="array" ref="W159">INDEX(MinuteWorkersFTE_HISTORICAL_FORTNIGHT_TABLE[ProfileVarianceFTE],ROW()-1)</f>
        <v>0</v>
      </c>
      <c r="X159">
        <f t="shared" si="3"/>
        <v>0</v>
      </c>
      <c r="Y159" cm="1">
        <f t="array" ref="Y159">--(INDEX(MinuteWorkersFTE_HISTORICAL_FORTNIGHT_TABLE[HistoricalCoverageStatus],ROW()-1)="PASS")</f>
        <v>1</v>
      </c>
      <c r="Z159" cm="1">
        <f t="array" ref="Z159">--OR(INDEX(MinuteWorkersFTE_HISTORICAL_FORTNIGHT_TABLE[HistoricalCellStatus],ROW()-1)="OBSERVED",INDEX(MinuteWorkersFTE_HISTORICAL_FORTNIGHT_TABLE[HistoricalCellStatus],ROW()-1)="ZERO")</f>
        <v>1</v>
      </c>
      <c r="AA159" cm="1">
        <f t="array" ref="AA159">--OR(INDEX(MinuteWorkersFTE_HISTORICAL_FORTNIGHT_TABLE[ProfileAlignmentStatus],ROW()-1)="PASS",INDEX(MinuteWorkersFTE_HISTORICAL_FORTNIGHT_TABLE[ProfileAlignmentStatus],ROW()-1)="PASS ZERO")</f>
        <v>1</v>
      </c>
      <c r="AB159" cm="1">
        <f t="array" ref="AB159">--(INDEX(MinuteWorkersFTE_HISTORICAL_FORTNIGHT_TABLE[RedistributionMatchCount],ROW()-1)=1)</f>
        <v>1</v>
      </c>
      <c r="AC159">
        <v>1</v>
      </c>
    </row>
    <row r="160" spans="14:29" x14ac:dyDescent="0.25">
      <c r="N160" t="str" cm="1">
        <f t="array" ref="N160">INDEX(MinuteWorkersFTE_HISTORICAL_FORTNIGHT_TABLE[Facility],ROW()-1)</f>
        <v>BD</v>
      </c>
      <c r="O160" t="str" cm="1">
        <f t="array" ref="O160">INDEX(MinuteWorkersFTE_HISTORICAL_FORTNIGHT_TABLE[Role],ROW()-1)</f>
        <v>ENROLLED NURSE</v>
      </c>
      <c r="P160" t="str" cm="1">
        <f t="array" ref="P160">INDEX(MinuteWorkersFTE_HISTORICAL_FORTNIGHT_TABLE[Shift],ROW()-1)</f>
        <v>NS</v>
      </c>
      <c r="Q160" cm="1">
        <f t="array" ref="Q160">INDEX(MinuteWorkersFTE_HISTORICAL_FORTNIGHT_TABLE[DayOfWeek],ROW()-1)</f>
        <v>4</v>
      </c>
      <c r="R160" t="str" cm="1">
        <f t="array" ref="R160">INDEX(MinuteWorkersFTE_HISTORICAL_FORTNIGHT_TABLE[Week Day],ROW()-1)</f>
        <v>Thursday</v>
      </c>
      <c r="S160" cm="1">
        <f t="array" ref="S160">INDEX(MinuteWorkersFTE_HISTORICAL_FORTNIGHT_TABLE[FortnightWeek],ROW()-1)</f>
        <v>2</v>
      </c>
      <c r="T160" cm="1">
        <f t="array" ref="T160">INDEX(MinuteWorkersFTE_HISTORICAL_FORTNIGHT_TABLE[HistoricalRosterFTE],ROW()-1)</f>
        <v>0</v>
      </c>
      <c r="U160" cm="1">
        <f t="array" ref="U160">INDEX(MinuteWorkersFTE_HISTORICAL_FORTNIGHT_TABLE[RedistributedRosterFTE],ROW()-1)</f>
        <v>0</v>
      </c>
      <c r="V160" cm="1">
        <f t="array" ref="V160">INDEX(MinuteWorkersFTE_HISTORICAL_FORTNIGHT_TABLE[ExpectedRedistributionFactor],ROW()-1)</f>
        <v>0.84414504989531591</v>
      </c>
      <c r="W160" cm="1">
        <f t="array" ref="W160">INDEX(MinuteWorkersFTE_HISTORICAL_FORTNIGHT_TABLE[ProfileVarianceFTE],ROW()-1)</f>
        <v>0</v>
      </c>
      <c r="X160">
        <f t="shared" si="3"/>
        <v>0</v>
      </c>
      <c r="Y160" cm="1">
        <f t="array" ref="Y160">--(INDEX(MinuteWorkersFTE_HISTORICAL_FORTNIGHT_TABLE[HistoricalCoverageStatus],ROW()-1)="PASS")</f>
        <v>1</v>
      </c>
      <c r="Z160" cm="1">
        <f t="array" ref="Z160">--OR(INDEX(MinuteWorkersFTE_HISTORICAL_FORTNIGHT_TABLE[HistoricalCellStatus],ROW()-1)="OBSERVED",INDEX(MinuteWorkersFTE_HISTORICAL_FORTNIGHT_TABLE[HistoricalCellStatus],ROW()-1)="ZERO")</f>
        <v>1</v>
      </c>
      <c r="AA160" cm="1">
        <f t="array" ref="AA160">--OR(INDEX(MinuteWorkersFTE_HISTORICAL_FORTNIGHT_TABLE[ProfileAlignmentStatus],ROW()-1)="PASS",INDEX(MinuteWorkersFTE_HISTORICAL_FORTNIGHT_TABLE[ProfileAlignmentStatus],ROW()-1)="PASS ZERO")</f>
        <v>1</v>
      </c>
      <c r="AB160" cm="1">
        <f t="array" ref="AB160">--(INDEX(MinuteWorkersFTE_HISTORICAL_FORTNIGHT_TABLE[RedistributionMatchCount],ROW()-1)=1)</f>
        <v>0</v>
      </c>
      <c r="AC160">
        <v>1</v>
      </c>
    </row>
    <row r="161" spans="14:29" x14ac:dyDescent="0.25">
      <c r="N161" t="str" cm="1">
        <f t="array" ref="N161">INDEX(MinuteWorkersFTE_HISTORICAL_FORTNIGHT_TABLE[Facility],ROW()-1)</f>
        <v>BD</v>
      </c>
      <c r="O161" t="str" cm="1">
        <f t="array" ref="O161">INDEX(MinuteWorkersFTE_HISTORICAL_FORTNIGHT_TABLE[Role],ROW()-1)</f>
        <v>ENROLLED NURSE</v>
      </c>
      <c r="P161" t="str" cm="1">
        <f t="array" ref="P161">INDEX(MinuteWorkersFTE_HISTORICAL_FORTNIGHT_TABLE[Shift],ROW()-1)</f>
        <v>AM</v>
      </c>
      <c r="Q161" cm="1">
        <f t="array" ref="Q161">INDEX(MinuteWorkersFTE_HISTORICAL_FORTNIGHT_TABLE[DayOfWeek],ROW()-1)</f>
        <v>5</v>
      </c>
      <c r="R161" t="str" cm="1">
        <f t="array" ref="R161">INDEX(MinuteWorkersFTE_HISTORICAL_FORTNIGHT_TABLE[Week Day],ROW()-1)</f>
        <v>Friday</v>
      </c>
      <c r="S161" cm="1">
        <f t="array" ref="S161">INDEX(MinuteWorkersFTE_HISTORICAL_FORTNIGHT_TABLE[FortnightWeek],ROW()-1)</f>
        <v>2</v>
      </c>
      <c r="T161" cm="1">
        <f t="array" ref="T161">INDEX(MinuteWorkersFTE_HISTORICAL_FORTNIGHT_TABLE[HistoricalRosterFTE],ROW()-1)</f>
        <v>4.4736842105263159</v>
      </c>
      <c r="U161" cm="1">
        <f t="array" ref="U161">INDEX(MinuteWorkersFTE_HISTORICAL_FORTNIGHT_TABLE[RedistributedRosterFTE],ROW()-1)</f>
        <v>3.7764383811106241</v>
      </c>
      <c r="V161" cm="1">
        <f t="array" ref="V161">INDEX(MinuteWorkersFTE_HISTORICAL_FORTNIGHT_TABLE[ExpectedRedistributionFactor],ROW()-1)</f>
        <v>0.84414504989531591</v>
      </c>
      <c r="W161" cm="1">
        <f t="array" ref="W161">INDEX(MinuteWorkersFTE_HISTORICAL_FORTNIGHT_TABLE[ProfileVarianceFTE],ROW()-1)</f>
        <v>0</v>
      </c>
      <c r="X161">
        <f t="shared" si="3"/>
        <v>0</v>
      </c>
      <c r="Y161" cm="1">
        <f t="array" ref="Y161">--(INDEX(MinuteWorkersFTE_HISTORICAL_FORTNIGHT_TABLE[HistoricalCoverageStatus],ROW()-1)="PASS")</f>
        <v>1</v>
      </c>
      <c r="Z161" cm="1">
        <f t="array" ref="Z161">--OR(INDEX(MinuteWorkersFTE_HISTORICAL_FORTNIGHT_TABLE[HistoricalCellStatus],ROW()-1)="OBSERVED",INDEX(MinuteWorkersFTE_HISTORICAL_FORTNIGHT_TABLE[HistoricalCellStatus],ROW()-1)="ZERO")</f>
        <v>1</v>
      </c>
      <c r="AA161" cm="1">
        <f t="array" ref="AA161">--OR(INDEX(MinuteWorkersFTE_HISTORICAL_FORTNIGHT_TABLE[ProfileAlignmentStatus],ROW()-1)="PASS",INDEX(MinuteWorkersFTE_HISTORICAL_FORTNIGHT_TABLE[ProfileAlignmentStatus],ROW()-1)="PASS ZERO")</f>
        <v>1</v>
      </c>
      <c r="AB161" cm="1">
        <f t="array" ref="AB161">--(INDEX(MinuteWorkersFTE_HISTORICAL_FORTNIGHT_TABLE[RedistributionMatchCount],ROW()-1)=1)</f>
        <v>1</v>
      </c>
      <c r="AC161">
        <v>1</v>
      </c>
    </row>
    <row r="162" spans="14:29" x14ac:dyDescent="0.25">
      <c r="N162" t="str" cm="1">
        <f t="array" ref="N162">INDEX(MinuteWorkersFTE_HISTORICAL_FORTNIGHT_TABLE[Facility],ROW()-1)</f>
        <v>BD</v>
      </c>
      <c r="O162" t="str" cm="1">
        <f t="array" ref="O162">INDEX(MinuteWorkersFTE_HISTORICAL_FORTNIGHT_TABLE[Role],ROW()-1)</f>
        <v>ENROLLED NURSE</v>
      </c>
      <c r="P162" t="str" cm="1">
        <f t="array" ref="P162">INDEX(MinuteWorkersFTE_HISTORICAL_FORTNIGHT_TABLE[Shift],ROW()-1)</f>
        <v>PM</v>
      </c>
      <c r="Q162" cm="1">
        <f t="array" ref="Q162">INDEX(MinuteWorkersFTE_HISTORICAL_FORTNIGHT_TABLE[DayOfWeek],ROW()-1)</f>
        <v>5</v>
      </c>
      <c r="R162" t="str" cm="1">
        <f t="array" ref="R162">INDEX(MinuteWorkersFTE_HISTORICAL_FORTNIGHT_TABLE[Week Day],ROW()-1)</f>
        <v>Friday</v>
      </c>
      <c r="S162" cm="1">
        <f t="array" ref="S162">INDEX(MinuteWorkersFTE_HISTORICAL_FORTNIGHT_TABLE[FortnightWeek],ROW()-1)</f>
        <v>2</v>
      </c>
      <c r="T162" cm="1">
        <f t="array" ref="T162">INDEX(MinuteWorkersFTE_HISTORICAL_FORTNIGHT_TABLE[HistoricalRosterFTE],ROW()-1)</f>
        <v>4.2105263157894735</v>
      </c>
      <c r="U162" cm="1">
        <f t="array" ref="U162">INDEX(MinuteWorkersFTE_HISTORICAL_FORTNIGHT_TABLE[RedistributedRosterFTE],ROW()-1)</f>
        <v>3.5542949469276457</v>
      </c>
      <c r="V162" cm="1">
        <f t="array" ref="V162">INDEX(MinuteWorkersFTE_HISTORICAL_FORTNIGHT_TABLE[ExpectedRedistributionFactor],ROW()-1)</f>
        <v>0.84414504989531591</v>
      </c>
      <c r="W162" cm="1">
        <f t="array" ref="W162">INDEX(MinuteWorkersFTE_HISTORICAL_FORTNIGHT_TABLE[ProfileVarianceFTE],ROW()-1)</f>
        <v>0</v>
      </c>
      <c r="X162">
        <f t="shared" si="3"/>
        <v>0</v>
      </c>
      <c r="Y162" cm="1">
        <f t="array" ref="Y162">--(INDEX(MinuteWorkersFTE_HISTORICAL_FORTNIGHT_TABLE[HistoricalCoverageStatus],ROW()-1)="PASS")</f>
        <v>1</v>
      </c>
      <c r="Z162" cm="1">
        <f t="array" ref="Z162">--OR(INDEX(MinuteWorkersFTE_HISTORICAL_FORTNIGHT_TABLE[HistoricalCellStatus],ROW()-1)="OBSERVED",INDEX(MinuteWorkersFTE_HISTORICAL_FORTNIGHT_TABLE[HistoricalCellStatus],ROW()-1)="ZERO")</f>
        <v>1</v>
      </c>
      <c r="AA162" cm="1">
        <f t="array" ref="AA162">--OR(INDEX(MinuteWorkersFTE_HISTORICAL_FORTNIGHT_TABLE[ProfileAlignmentStatus],ROW()-1)="PASS",INDEX(MinuteWorkersFTE_HISTORICAL_FORTNIGHT_TABLE[ProfileAlignmentStatus],ROW()-1)="PASS ZERO")</f>
        <v>1</v>
      </c>
      <c r="AB162" cm="1">
        <f t="array" ref="AB162">--(INDEX(MinuteWorkersFTE_HISTORICAL_FORTNIGHT_TABLE[RedistributionMatchCount],ROW()-1)=1)</f>
        <v>1</v>
      </c>
      <c r="AC162">
        <v>1</v>
      </c>
    </row>
    <row r="163" spans="14:29" x14ac:dyDescent="0.25">
      <c r="N163" t="str" cm="1">
        <f t="array" ref="N163">INDEX(MinuteWorkersFTE_HISTORICAL_FORTNIGHT_TABLE[Facility],ROW()-1)</f>
        <v>BD</v>
      </c>
      <c r="O163" t="str" cm="1">
        <f t="array" ref="O163">INDEX(MinuteWorkersFTE_HISTORICAL_FORTNIGHT_TABLE[Role],ROW()-1)</f>
        <v>ENROLLED NURSE</v>
      </c>
      <c r="P163" t="str" cm="1">
        <f t="array" ref="P163">INDEX(MinuteWorkersFTE_HISTORICAL_FORTNIGHT_TABLE[Shift],ROW()-1)</f>
        <v>NS</v>
      </c>
      <c r="Q163" cm="1">
        <f t="array" ref="Q163">INDEX(MinuteWorkersFTE_HISTORICAL_FORTNIGHT_TABLE[DayOfWeek],ROW()-1)</f>
        <v>5</v>
      </c>
      <c r="R163" t="str" cm="1">
        <f t="array" ref="R163">INDEX(MinuteWorkersFTE_HISTORICAL_FORTNIGHT_TABLE[Week Day],ROW()-1)</f>
        <v>Friday</v>
      </c>
      <c r="S163" cm="1">
        <f t="array" ref="S163">INDEX(MinuteWorkersFTE_HISTORICAL_FORTNIGHT_TABLE[FortnightWeek],ROW()-1)</f>
        <v>2</v>
      </c>
      <c r="T163" cm="1">
        <f t="array" ref="T163">INDEX(MinuteWorkersFTE_HISTORICAL_FORTNIGHT_TABLE[HistoricalRosterFTE],ROW()-1)</f>
        <v>0</v>
      </c>
      <c r="U163" cm="1">
        <f t="array" ref="U163">INDEX(MinuteWorkersFTE_HISTORICAL_FORTNIGHT_TABLE[RedistributedRosterFTE],ROW()-1)</f>
        <v>0</v>
      </c>
      <c r="V163" cm="1">
        <f t="array" ref="V163">INDEX(MinuteWorkersFTE_HISTORICAL_FORTNIGHT_TABLE[ExpectedRedistributionFactor],ROW()-1)</f>
        <v>0.84414504989531591</v>
      </c>
      <c r="W163" cm="1">
        <f t="array" ref="W163">INDEX(MinuteWorkersFTE_HISTORICAL_FORTNIGHT_TABLE[ProfileVarianceFTE],ROW()-1)</f>
        <v>0</v>
      </c>
      <c r="X163">
        <f t="shared" si="3"/>
        <v>0</v>
      </c>
      <c r="Y163" cm="1">
        <f t="array" ref="Y163">--(INDEX(MinuteWorkersFTE_HISTORICAL_FORTNIGHT_TABLE[HistoricalCoverageStatus],ROW()-1)="PASS")</f>
        <v>1</v>
      </c>
      <c r="Z163" cm="1">
        <f t="array" ref="Z163">--OR(INDEX(MinuteWorkersFTE_HISTORICAL_FORTNIGHT_TABLE[HistoricalCellStatus],ROW()-1)="OBSERVED",INDEX(MinuteWorkersFTE_HISTORICAL_FORTNIGHT_TABLE[HistoricalCellStatus],ROW()-1)="ZERO")</f>
        <v>1</v>
      </c>
      <c r="AA163" cm="1">
        <f t="array" ref="AA163">--OR(INDEX(MinuteWorkersFTE_HISTORICAL_FORTNIGHT_TABLE[ProfileAlignmentStatus],ROW()-1)="PASS",INDEX(MinuteWorkersFTE_HISTORICAL_FORTNIGHT_TABLE[ProfileAlignmentStatus],ROW()-1)="PASS ZERO")</f>
        <v>1</v>
      </c>
      <c r="AB163" cm="1">
        <f t="array" ref="AB163">--(INDEX(MinuteWorkersFTE_HISTORICAL_FORTNIGHT_TABLE[RedistributionMatchCount],ROW()-1)=1)</f>
        <v>0</v>
      </c>
      <c r="AC163">
        <v>1</v>
      </c>
    </row>
    <row r="164" spans="14:29" x14ac:dyDescent="0.25">
      <c r="N164" t="str" cm="1">
        <f t="array" ref="N164">INDEX(MinuteWorkersFTE_HISTORICAL_FORTNIGHT_TABLE[Facility],ROW()-1)</f>
        <v>BD</v>
      </c>
      <c r="O164" t="str" cm="1">
        <f t="array" ref="O164">INDEX(MinuteWorkersFTE_HISTORICAL_FORTNIGHT_TABLE[Role],ROW()-1)</f>
        <v>ENROLLED NURSE</v>
      </c>
      <c r="P164" t="str" cm="1">
        <f t="array" ref="P164">INDEX(MinuteWorkersFTE_HISTORICAL_FORTNIGHT_TABLE[Shift],ROW()-1)</f>
        <v>AM</v>
      </c>
      <c r="Q164" cm="1">
        <f t="array" ref="Q164">INDEX(MinuteWorkersFTE_HISTORICAL_FORTNIGHT_TABLE[DayOfWeek],ROW()-1)</f>
        <v>6</v>
      </c>
      <c r="R164" t="str" cm="1">
        <f t="array" ref="R164">INDEX(MinuteWorkersFTE_HISTORICAL_FORTNIGHT_TABLE[Week Day],ROW()-1)</f>
        <v>Saturday</v>
      </c>
      <c r="S164" cm="1">
        <f t="array" ref="S164">INDEX(MinuteWorkersFTE_HISTORICAL_FORTNIGHT_TABLE[FortnightWeek],ROW()-1)</f>
        <v>2</v>
      </c>
      <c r="T164" cm="1">
        <f t="array" ref="T164">INDEX(MinuteWorkersFTE_HISTORICAL_FORTNIGHT_TABLE[HistoricalRosterFTE],ROW()-1)</f>
        <v>4.4736842105263159</v>
      </c>
      <c r="U164" cm="1">
        <f t="array" ref="U164">INDEX(MinuteWorkersFTE_HISTORICAL_FORTNIGHT_TABLE[RedistributedRosterFTE],ROW()-1)</f>
        <v>3.7764383811106241</v>
      </c>
      <c r="V164" cm="1">
        <f t="array" ref="V164">INDEX(MinuteWorkersFTE_HISTORICAL_FORTNIGHT_TABLE[ExpectedRedistributionFactor],ROW()-1)</f>
        <v>0.84414504989531591</v>
      </c>
      <c r="W164" cm="1">
        <f t="array" ref="W164">INDEX(MinuteWorkersFTE_HISTORICAL_FORTNIGHT_TABLE[ProfileVarianceFTE],ROW()-1)</f>
        <v>0</v>
      </c>
      <c r="X164">
        <f t="shared" si="3"/>
        <v>0</v>
      </c>
      <c r="Y164" cm="1">
        <f t="array" ref="Y164">--(INDEX(MinuteWorkersFTE_HISTORICAL_FORTNIGHT_TABLE[HistoricalCoverageStatus],ROW()-1)="PASS")</f>
        <v>1</v>
      </c>
      <c r="Z164" cm="1">
        <f t="array" ref="Z164">--OR(INDEX(MinuteWorkersFTE_HISTORICAL_FORTNIGHT_TABLE[HistoricalCellStatus],ROW()-1)="OBSERVED",INDEX(MinuteWorkersFTE_HISTORICAL_FORTNIGHT_TABLE[HistoricalCellStatus],ROW()-1)="ZERO")</f>
        <v>1</v>
      </c>
      <c r="AA164" cm="1">
        <f t="array" ref="AA164">--OR(INDEX(MinuteWorkersFTE_HISTORICAL_FORTNIGHT_TABLE[ProfileAlignmentStatus],ROW()-1)="PASS",INDEX(MinuteWorkersFTE_HISTORICAL_FORTNIGHT_TABLE[ProfileAlignmentStatus],ROW()-1)="PASS ZERO")</f>
        <v>1</v>
      </c>
      <c r="AB164" cm="1">
        <f t="array" ref="AB164">--(INDEX(MinuteWorkersFTE_HISTORICAL_FORTNIGHT_TABLE[RedistributionMatchCount],ROW()-1)=1)</f>
        <v>1</v>
      </c>
      <c r="AC164">
        <v>1</v>
      </c>
    </row>
    <row r="165" spans="14:29" x14ac:dyDescent="0.25">
      <c r="N165" t="str" cm="1">
        <f t="array" ref="N165">INDEX(MinuteWorkersFTE_HISTORICAL_FORTNIGHT_TABLE[Facility],ROW()-1)</f>
        <v>BD</v>
      </c>
      <c r="O165" t="str" cm="1">
        <f t="array" ref="O165">INDEX(MinuteWorkersFTE_HISTORICAL_FORTNIGHT_TABLE[Role],ROW()-1)</f>
        <v>ENROLLED NURSE</v>
      </c>
      <c r="P165" t="str" cm="1">
        <f t="array" ref="P165">INDEX(MinuteWorkersFTE_HISTORICAL_FORTNIGHT_TABLE[Shift],ROW()-1)</f>
        <v>PM</v>
      </c>
      <c r="Q165" cm="1">
        <f t="array" ref="Q165">INDEX(MinuteWorkersFTE_HISTORICAL_FORTNIGHT_TABLE[DayOfWeek],ROW()-1)</f>
        <v>6</v>
      </c>
      <c r="R165" t="str" cm="1">
        <f t="array" ref="R165">INDEX(MinuteWorkersFTE_HISTORICAL_FORTNIGHT_TABLE[Week Day],ROW()-1)</f>
        <v>Saturday</v>
      </c>
      <c r="S165" cm="1">
        <f t="array" ref="S165">INDEX(MinuteWorkersFTE_HISTORICAL_FORTNIGHT_TABLE[FortnightWeek],ROW()-1)</f>
        <v>2</v>
      </c>
      <c r="T165" cm="1">
        <f t="array" ref="T165">INDEX(MinuteWorkersFTE_HISTORICAL_FORTNIGHT_TABLE[HistoricalRosterFTE],ROW()-1)</f>
        <v>4.2763157894736841</v>
      </c>
      <c r="U165" cm="1">
        <f t="array" ref="U165">INDEX(MinuteWorkersFTE_HISTORICAL_FORTNIGHT_TABLE[RedistributedRosterFTE],ROW()-1)</f>
        <v>3.6098308054733903</v>
      </c>
      <c r="V165" cm="1">
        <f t="array" ref="V165">INDEX(MinuteWorkersFTE_HISTORICAL_FORTNIGHT_TABLE[ExpectedRedistributionFactor],ROW()-1)</f>
        <v>0.84414504989531591</v>
      </c>
      <c r="W165" cm="1">
        <f t="array" ref="W165">INDEX(MinuteWorkersFTE_HISTORICAL_FORTNIGHT_TABLE[ProfileVarianceFTE],ROW()-1)</f>
        <v>0</v>
      </c>
      <c r="X165">
        <f t="shared" si="3"/>
        <v>0</v>
      </c>
      <c r="Y165" cm="1">
        <f t="array" ref="Y165">--(INDEX(MinuteWorkersFTE_HISTORICAL_FORTNIGHT_TABLE[HistoricalCoverageStatus],ROW()-1)="PASS")</f>
        <v>1</v>
      </c>
      <c r="Z165" cm="1">
        <f t="array" ref="Z165">--OR(INDEX(MinuteWorkersFTE_HISTORICAL_FORTNIGHT_TABLE[HistoricalCellStatus],ROW()-1)="OBSERVED",INDEX(MinuteWorkersFTE_HISTORICAL_FORTNIGHT_TABLE[HistoricalCellStatus],ROW()-1)="ZERO")</f>
        <v>1</v>
      </c>
      <c r="AA165" cm="1">
        <f t="array" ref="AA165">--OR(INDEX(MinuteWorkersFTE_HISTORICAL_FORTNIGHT_TABLE[ProfileAlignmentStatus],ROW()-1)="PASS",INDEX(MinuteWorkersFTE_HISTORICAL_FORTNIGHT_TABLE[ProfileAlignmentStatus],ROW()-1)="PASS ZERO")</f>
        <v>1</v>
      </c>
      <c r="AB165" cm="1">
        <f t="array" ref="AB165">--(INDEX(MinuteWorkersFTE_HISTORICAL_FORTNIGHT_TABLE[RedistributionMatchCount],ROW()-1)=1)</f>
        <v>1</v>
      </c>
      <c r="AC165">
        <v>1</v>
      </c>
    </row>
    <row r="166" spans="14:29" x14ac:dyDescent="0.25">
      <c r="N166" t="str" cm="1">
        <f t="array" ref="N166">INDEX(MinuteWorkersFTE_HISTORICAL_FORTNIGHT_TABLE[Facility],ROW()-1)</f>
        <v>BD</v>
      </c>
      <c r="O166" t="str" cm="1">
        <f t="array" ref="O166">INDEX(MinuteWorkersFTE_HISTORICAL_FORTNIGHT_TABLE[Role],ROW()-1)</f>
        <v>ENROLLED NURSE</v>
      </c>
      <c r="P166" t="str" cm="1">
        <f t="array" ref="P166">INDEX(MinuteWorkersFTE_HISTORICAL_FORTNIGHT_TABLE[Shift],ROW()-1)</f>
        <v>NS</v>
      </c>
      <c r="Q166" cm="1">
        <f t="array" ref="Q166">INDEX(MinuteWorkersFTE_HISTORICAL_FORTNIGHT_TABLE[DayOfWeek],ROW()-1)</f>
        <v>6</v>
      </c>
      <c r="R166" t="str" cm="1">
        <f t="array" ref="R166">INDEX(MinuteWorkersFTE_HISTORICAL_FORTNIGHT_TABLE[Week Day],ROW()-1)</f>
        <v>Saturday</v>
      </c>
      <c r="S166" cm="1">
        <f t="array" ref="S166">INDEX(MinuteWorkersFTE_HISTORICAL_FORTNIGHT_TABLE[FortnightWeek],ROW()-1)</f>
        <v>2</v>
      </c>
      <c r="T166" cm="1">
        <f t="array" ref="T166">INDEX(MinuteWorkersFTE_HISTORICAL_FORTNIGHT_TABLE[HistoricalRosterFTE],ROW()-1)</f>
        <v>0</v>
      </c>
      <c r="U166" cm="1">
        <f t="array" ref="U166">INDEX(MinuteWorkersFTE_HISTORICAL_FORTNIGHT_TABLE[RedistributedRosterFTE],ROW()-1)</f>
        <v>0</v>
      </c>
      <c r="V166" cm="1">
        <f t="array" ref="V166">INDEX(MinuteWorkersFTE_HISTORICAL_FORTNIGHT_TABLE[ExpectedRedistributionFactor],ROW()-1)</f>
        <v>0.84414504989531591</v>
      </c>
      <c r="W166" cm="1">
        <f t="array" ref="W166">INDEX(MinuteWorkersFTE_HISTORICAL_FORTNIGHT_TABLE[ProfileVarianceFTE],ROW()-1)</f>
        <v>0</v>
      </c>
      <c r="X166">
        <f t="shared" si="3"/>
        <v>0</v>
      </c>
      <c r="Y166" cm="1">
        <f t="array" ref="Y166">--(INDEX(MinuteWorkersFTE_HISTORICAL_FORTNIGHT_TABLE[HistoricalCoverageStatus],ROW()-1)="PASS")</f>
        <v>1</v>
      </c>
      <c r="Z166" cm="1">
        <f t="array" ref="Z166">--OR(INDEX(MinuteWorkersFTE_HISTORICAL_FORTNIGHT_TABLE[HistoricalCellStatus],ROW()-1)="OBSERVED",INDEX(MinuteWorkersFTE_HISTORICAL_FORTNIGHT_TABLE[HistoricalCellStatus],ROW()-1)="ZERO")</f>
        <v>1</v>
      </c>
      <c r="AA166" cm="1">
        <f t="array" ref="AA166">--OR(INDEX(MinuteWorkersFTE_HISTORICAL_FORTNIGHT_TABLE[ProfileAlignmentStatus],ROW()-1)="PASS",INDEX(MinuteWorkersFTE_HISTORICAL_FORTNIGHT_TABLE[ProfileAlignmentStatus],ROW()-1)="PASS ZERO")</f>
        <v>1</v>
      </c>
      <c r="AB166" cm="1">
        <f t="array" ref="AB166">--(INDEX(MinuteWorkersFTE_HISTORICAL_FORTNIGHT_TABLE[RedistributionMatchCount],ROW()-1)=1)</f>
        <v>0</v>
      </c>
      <c r="AC166">
        <v>1</v>
      </c>
    </row>
    <row r="167" spans="14:29" x14ac:dyDescent="0.25">
      <c r="N167" t="str" cm="1">
        <f t="array" ref="N167">INDEX(MinuteWorkersFTE_HISTORICAL_FORTNIGHT_TABLE[Facility],ROW()-1)</f>
        <v>BD</v>
      </c>
      <c r="O167" t="str" cm="1">
        <f t="array" ref="O167">INDEX(MinuteWorkersFTE_HISTORICAL_FORTNIGHT_TABLE[Role],ROW()-1)</f>
        <v>ENROLLED NURSE</v>
      </c>
      <c r="P167" t="str" cm="1">
        <f t="array" ref="P167">INDEX(MinuteWorkersFTE_HISTORICAL_FORTNIGHT_TABLE[Shift],ROW()-1)</f>
        <v>AM</v>
      </c>
      <c r="Q167" cm="1">
        <f t="array" ref="Q167">INDEX(MinuteWorkersFTE_HISTORICAL_FORTNIGHT_TABLE[DayOfWeek],ROW()-1)</f>
        <v>7</v>
      </c>
      <c r="R167" t="str" cm="1">
        <f t="array" ref="R167">INDEX(MinuteWorkersFTE_HISTORICAL_FORTNIGHT_TABLE[Week Day],ROW()-1)</f>
        <v>Sunday</v>
      </c>
      <c r="S167" cm="1">
        <f t="array" ref="S167">INDEX(MinuteWorkersFTE_HISTORICAL_FORTNIGHT_TABLE[FortnightWeek],ROW()-1)</f>
        <v>2</v>
      </c>
      <c r="T167" cm="1">
        <f t="array" ref="T167">INDEX(MinuteWorkersFTE_HISTORICAL_FORTNIGHT_TABLE[HistoricalRosterFTE],ROW()-1)</f>
        <v>4.4736842105263159</v>
      </c>
      <c r="U167" cm="1">
        <f t="array" ref="U167">INDEX(MinuteWorkersFTE_HISTORICAL_FORTNIGHT_TABLE[RedistributedRosterFTE],ROW()-1)</f>
        <v>3.7764383811106241</v>
      </c>
      <c r="V167" cm="1">
        <f t="array" ref="V167">INDEX(MinuteWorkersFTE_HISTORICAL_FORTNIGHT_TABLE[ExpectedRedistributionFactor],ROW()-1)</f>
        <v>0.84414504989531591</v>
      </c>
      <c r="W167" cm="1">
        <f t="array" ref="W167">INDEX(MinuteWorkersFTE_HISTORICAL_FORTNIGHT_TABLE[ProfileVarianceFTE],ROW()-1)</f>
        <v>0</v>
      </c>
      <c r="X167">
        <f t="shared" si="3"/>
        <v>0</v>
      </c>
      <c r="Y167" cm="1">
        <f t="array" ref="Y167">--(INDEX(MinuteWorkersFTE_HISTORICAL_FORTNIGHT_TABLE[HistoricalCoverageStatus],ROW()-1)="PASS")</f>
        <v>1</v>
      </c>
      <c r="Z167" cm="1">
        <f t="array" ref="Z167">--OR(INDEX(MinuteWorkersFTE_HISTORICAL_FORTNIGHT_TABLE[HistoricalCellStatus],ROW()-1)="OBSERVED",INDEX(MinuteWorkersFTE_HISTORICAL_FORTNIGHT_TABLE[HistoricalCellStatus],ROW()-1)="ZERO")</f>
        <v>1</v>
      </c>
      <c r="AA167" cm="1">
        <f t="array" ref="AA167">--OR(INDEX(MinuteWorkersFTE_HISTORICAL_FORTNIGHT_TABLE[ProfileAlignmentStatus],ROW()-1)="PASS",INDEX(MinuteWorkersFTE_HISTORICAL_FORTNIGHT_TABLE[ProfileAlignmentStatus],ROW()-1)="PASS ZERO")</f>
        <v>1</v>
      </c>
      <c r="AB167" cm="1">
        <f t="array" ref="AB167">--(INDEX(MinuteWorkersFTE_HISTORICAL_FORTNIGHT_TABLE[RedistributionMatchCount],ROW()-1)=1)</f>
        <v>1</v>
      </c>
      <c r="AC167">
        <v>1</v>
      </c>
    </row>
    <row r="168" spans="14:29" x14ac:dyDescent="0.25">
      <c r="N168" t="str" cm="1">
        <f t="array" ref="N168">INDEX(MinuteWorkersFTE_HISTORICAL_FORTNIGHT_TABLE[Facility],ROW()-1)</f>
        <v>BD</v>
      </c>
      <c r="O168" t="str" cm="1">
        <f t="array" ref="O168">INDEX(MinuteWorkersFTE_HISTORICAL_FORTNIGHT_TABLE[Role],ROW()-1)</f>
        <v>ENROLLED NURSE</v>
      </c>
      <c r="P168" t="str" cm="1">
        <f t="array" ref="P168">INDEX(MinuteWorkersFTE_HISTORICAL_FORTNIGHT_TABLE[Shift],ROW()-1)</f>
        <v>PM</v>
      </c>
      <c r="Q168" cm="1">
        <f t="array" ref="Q168">INDEX(MinuteWorkersFTE_HISTORICAL_FORTNIGHT_TABLE[DayOfWeek],ROW()-1)</f>
        <v>7</v>
      </c>
      <c r="R168" t="str" cm="1">
        <f t="array" ref="R168">INDEX(MinuteWorkersFTE_HISTORICAL_FORTNIGHT_TABLE[Week Day],ROW()-1)</f>
        <v>Sunday</v>
      </c>
      <c r="S168" cm="1">
        <f t="array" ref="S168">INDEX(MinuteWorkersFTE_HISTORICAL_FORTNIGHT_TABLE[FortnightWeek],ROW()-1)</f>
        <v>2</v>
      </c>
      <c r="T168" cm="1">
        <f t="array" ref="T168">INDEX(MinuteWorkersFTE_HISTORICAL_FORTNIGHT_TABLE[HistoricalRosterFTE],ROW()-1)</f>
        <v>4.2105263157894735</v>
      </c>
      <c r="U168" cm="1">
        <f t="array" ref="U168">INDEX(MinuteWorkersFTE_HISTORICAL_FORTNIGHT_TABLE[RedistributedRosterFTE],ROW()-1)</f>
        <v>3.5542949469276457</v>
      </c>
      <c r="V168" cm="1">
        <f t="array" ref="V168">INDEX(MinuteWorkersFTE_HISTORICAL_FORTNIGHT_TABLE[ExpectedRedistributionFactor],ROW()-1)</f>
        <v>0.84414504989531591</v>
      </c>
      <c r="W168" cm="1">
        <f t="array" ref="W168">INDEX(MinuteWorkersFTE_HISTORICAL_FORTNIGHT_TABLE[ProfileVarianceFTE],ROW()-1)</f>
        <v>0</v>
      </c>
      <c r="X168">
        <f t="shared" si="3"/>
        <v>0</v>
      </c>
      <c r="Y168" cm="1">
        <f t="array" ref="Y168">--(INDEX(MinuteWorkersFTE_HISTORICAL_FORTNIGHT_TABLE[HistoricalCoverageStatus],ROW()-1)="PASS")</f>
        <v>1</v>
      </c>
      <c r="Z168" cm="1">
        <f t="array" ref="Z168">--OR(INDEX(MinuteWorkersFTE_HISTORICAL_FORTNIGHT_TABLE[HistoricalCellStatus],ROW()-1)="OBSERVED",INDEX(MinuteWorkersFTE_HISTORICAL_FORTNIGHT_TABLE[HistoricalCellStatus],ROW()-1)="ZERO")</f>
        <v>1</v>
      </c>
      <c r="AA168" cm="1">
        <f t="array" ref="AA168">--OR(INDEX(MinuteWorkersFTE_HISTORICAL_FORTNIGHT_TABLE[ProfileAlignmentStatus],ROW()-1)="PASS",INDEX(MinuteWorkersFTE_HISTORICAL_FORTNIGHT_TABLE[ProfileAlignmentStatus],ROW()-1)="PASS ZERO")</f>
        <v>1</v>
      </c>
      <c r="AB168" cm="1">
        <f t="array" ref="AB168">--(INDEX(MinuteWorkersFTE_HISTORICAL_FORTNIGHT_TABLE[RedistributionMatchCount],ROW()-1)=1)</f>
        <v>1</v>
      </c>
      <c r="AC168">
        <v>1</v>
      </c>
    </row>
    <row r="169" spans="14:29" x14ac:dyDescent="0.25">
      <c r="N169" t="str" cm="1">
        <f t="array" ref="N169">INDEX(MinuteWorkersFTE_HISTORICAL_FORTNIGHT_TABLE[Facility],ROW()-1)</f>
        <v>BD</v>
      </c>
      <c r="O169" t="str" cm="1">
        <f t="array" ref="O169">INDEX(MinuteWorkersFTE_HISTORICAL_FORTNIGHT_TABLE[Role],ROW()-1)</f>
        <v>ENROLLED NURSE</v>
      </c>
      <c r="P169" t="str" cm="1">
        <f t="array" ref="P169">INDEX(MinuteWorkersFTE_HISTORICAL_FORTNIGHT_TABLE[Shift],ROW()-1)</f>
        <v>NS</v>
      </c>
      <c r="Q169" cm="1">
        <f t="array" ref="Q169">INDEX(MinuteWorkersFTE_HISTORICAL_FORTNIGHT_TABLE[DayOfWeek],ROW()-1)</f>
        <v>7</v>
      </c>
      <c r="R169" t="str" cm="1">
        <f t="array" ref="R169">INDEX(MinuteWorkersFTE_HISTORICAL_FORTNIGHT_TABLE[Week Day],ROW()-1)</f>
        <v>Sunday</v>
      </c>
      <c r="S169" cm="1">
        <f t="array" ref="S169">INDEX(MinuteWorkersFTE_HISTORICAL_FORTNIGHT_TABLE[FortnightWeek],ROW()-1)</f>
        <v>2</v>
      </c>
      <c r="T169" cm="1">
        <f t="array" ref="T169">INDEX(MinuteWorkersFTE_HISTORICAL_FORTNIGHT_TABLE[HistoricalRosterFTE],ROW()-1)</f>
        <v>0</v>
      </c>
      <c r="U169" cm="1">
        <f t="array" ref="U169">INDEX(MinuteWorkersFTE_HISTORICAL_FORTNIGHT_TABLE[RedistributedRosterFTE],ROW()-1)</f>
        <v>0</v>
      </c>
      <c r="V169" cm="1">
        <f t="array" ref="V169">INDEX(MinuteWorkersFTE_HISTORICAL_FORTNIGHT_TABLE[ExpectedRedistributionFactor],ROW()-1)</f>
        <v>0.84414504989531591</v>
      </c>
      <c r="W169" cm="1">
        <f t="array" ref="W169">INDEX(MinuteWorkersFTE_HISTORICAL_FORTNIGHT_TABLE[ProfileVarianceFTE],ROW()-1)</f>
        <v>0</v>
      </c>
      <c r="X169">
        <f t="shared" si="3"/>
        <v>0</v>
      </c>
      <c r="Y169" cm="1">
        <f t="array" ref="Y169">--(INDEX(MinuteWorkersFTE_HISTORICAL_FORTNIGHT_TABLE[HistoricalCoverageStatus],ROW()-1)="PASS")</f>
        <v>1</v>
      </c>
      <c r="Z169" cm="1">
        <f t="array" ref="Z169">--OR(INDEX(MinuteWorkersFTE_HISTORICAL_FORTNIGHT_TABLE[HistoricalCellStatus],ROW()-1)="OBSERVED",INDEX(MinuteWorkersFTE_HISTORICAL_FORTNIGHT_TABLE[HistoricalCellStatus],ROW()-1)="ZERO")</f>
        <v>1</v>
      </c>
      <c r="AA169" cm="1">
        <f t="array" ref="AA169">--OR(INDEX(MinuteWorkersFTE_HISTORICAL_FORTNIGHT_TABLE[ProfileAlignmentStatus],ROW()-1)="PASS",INDEX(MinuteWorkersFTE_HISTORICAL_FORTNIGHT_TABLE[ProfileAlignmentStatus],ROW()-1)="PASS ZERO")</f>
        <v>1</v>
      </c>
      <c r="AB169" cm="1">
        <f t="array" ref="AB169">--(INDEX(MinuteWorkersFTE_HISTORICAL_FORTNIGHT_TABLE[RedistributionMatchCount],ROW()-1)=1)</f>
        <v>0</v>
      </c>
      <c r="AC169">
        <v>1</v>
      </c>
    </row>
    <row r="170" spans="14:29" x14ac:dyDescent="0.25">
      <c r="N170" t="str" cm="1">
        <f t="array" ref="N170">INDEX(MinuteWorkersFTE_HISTORICAL_FORTNIGHT_TABLE[Facility],ROW()-1)</f>
        <v>BD</v>
      </c>
      <c r="O170" t="str" cm="1">
        <f t="array" ref="O170">INDEX(MinuteWorkersFTE_HISTORICAL_FORTNIGHT_TABLE[Role],ROW()-1)</f>
        <v>REGISTERED NURSE</v>
      </c>
      <c r="P170" t="str" cm="1">
        <f t="array" ref="P170">INDEX(MinuteWorkersFTE_HISTORICAL_FORTNIGHT_TABLE[Shift],ROW()-1)</f>
        <v>AM</v>
      </c>
      <c r="Q170" cm="1">
        <f t="array" ref="Q170">INDEX(MinuteWorkersFTE_HISTORICAL_FORTNIGHT_TABLE[DayOfWeek],ROW()-1)</f>
        <v>1</v>
      </c>
      <c r="R170" t="str" cm="1">
        <f t="array" ref="R170">INDEX(MinuteWorkersFTE_HISTORICAL_FORTNIGHT_TABLE[Week Day],ROW()-1)</f>
        <v>Monday</v>
      </c>
      <c r="S170" cm="1">
        <f t="array" ref="S170">INDEX(MinuteWorkersFTE_HISTORICAL_FORTNIGHT_TABLE[FortnightWeek],ROW()-1)</f>
        <v>1</v>
      </c>
      <c r="T170" cm="1">
        <f t="array" ref="T170">INDEX(MinuteWorkersFTE_HISTORICAL_FORTNIGHT_TABLE[HistoricalRosterFTE],ROW()-1)</f>
        <v>5.4605263157894743</v>
      </c>
      <c r="U170" cm="1">
        <f t="array" ref="U170">INDEX(MinuteWorkersFTE_HISTORICAL_FORTNIGHT_TABLE[RedistributedRosterFTE],ROW()-1)</f>
        <v>6.1393593696714781</v>
      </c>
      <c r="V170" cm="1">
        <f t="array" ref="V170">INDEX(MinuteWorkersFTE_HISTORICAL_FORTNIGHT_TABLE[ExpectedRedistributionFactor],ROW()-1)</f>
        <v>1.124316414686825</v>
      </c>
      <c r="W170" cm="1">
        <f t="array" ref="W170">INDEX(MinuteWorkersFTE_HISTORICAL_FORTNIGHT_TABLE[ProfileVarianceFTE],ROW()-1)</f>
        <v>-8.8817841970012523E-16</v>
      </c>
      <c r="X170">
        <f t="shared" si="3"/>
        <v>8.8817841970012523E-16</v>
      </c>
      <c r="Y170" cm="1">
        <f t="array" ref="Y170">--(INDEX(MinuteWorkersFTE_HISTORICAL_FORTNIGHT_TABLE[HistoricalCoverageStatus],ROW()-1)="PASS")</f>
        <v>1</v>
      </c>
      <c r="Z170" cm="1">
        <f t="array" ref="Z170">--OR(INDEX(MinuteWorkersFTE_HISTORICAL_FORTNIGHT_TABLE[HistoricalCellStatus],ROW()-1)="OBSERVED",INDEX(MinuteWorkersFTE_HISTORICAL_FORTNIGHT_TABLE[HistoricalCellStatus],ROW()-1)="ZERO")</f>
        <v>1</v>
      </c>
      <c r="AA170" cm="1">
        <f t="array" ref="AA170">--OR(INDEX(MinuteWorkersFTE_HISTORICAL_FORTNIGHT_TABLE[ProfileAlignmentStatus],ROW()-1)="PASS",INDEX(MinuteWorkersFTE_HISTORICAL_FORTNIGHT_TABLE[ProfileAlignmentStatus],ROW()-1)="PASS ZERO")</f>
        <v>1</v>
      </c>
      <c r="AB170" cm="1">
        <f t="array" ref="AB170">--(INDEX(MinuteWorkersFTE_HISTORICAL_FORTNIGHT_TABLE[RedistributionMatchCount],ROW()-1)=1)</f>
        <v>1</v>
      </c>
      <c r="AC170">
        <v>1</v>
      </c>
    </row>
    <row r="171" spans="14:29" x14ac:dyDescent="0.25">
      <c r="N171" t="str" cm="1">
        <f t="array" ref="N171">INDEX(MinuteWorkersFTE_HISTORICAL_FORTNIGHT_TABLE[Facility],ROW()-1)</f>
        <v>BD</v>
      </c>
      <c r="O171" t="str" cm="1">
        <f t="array" ref="O171">INDEX(MinuteWorkersFTE_HISTORICAL_FORTNIGHT_TABLE[Role],ROW()-1)</f>
        <v>REGISTERED NURSE</v>
      </c>
      <c r="P171" t="str" cm="1">
        <f t="array" ref="P171">INDEX(MinuteWorkersFTE_HISTORICAL_FORTNIGHT_TABLE[Shift],ROW()-1)</f>
        <v>PM</v>
      </c>
      <c r="Q171" cm="1">
        <f t="array" ref="Q171">INDEX(MinuteWorkersFTE_HISTORICAL_FORTNIGHT_TABLE[DayOfWeek],ROW()-1)</f>
        <v>1</v>
      </c>
      <c r="R171" t="str" cm="1">
        <f t="array" ref="R171">INDEX(MinuteWorkersFTE_HISTORICAL_FORTNIGHT_TABLE[Week Day],ROW()-1)</f>
        <v>Monday</v>
      </c>
      <c r="S171" cm="1">
        <f t="array" ref="S171">INDEX(MinuteWorkersFTE_HISTORICAL_FORTNIGHT_TABLE[FortnightWeek],ROW()-1)</f>
        <v>1</v>
      </c>
      <c r="T171" cm="1">
        <f t="array" ref="T171">INDEX(MinuteWorkersFTE_HISTORICAL_FORTNIGHT_TABLE[HistoricalRosterFTE],ROW()-1)</f>
        <v>3.3552631578947372</v>
      </c>
      <c r="U171" cm="1">
        <f t="array" ref="U171">INDEX(MinuteWorkersFTE_HISTORICAL_FORTNIGHT_TABLE[RedistributedRosterFTE],ROW()-1)</f>
        <v>3.7723774440150049</v>
      </c>
      <c r="V171" cm="1">
        <f t="array" ref="V171">INDEX(MinuteWorkersFTE_HISTORICAL_FORTNIGHT_TABLE[ExpectedRedistributionFactor],ROW()-1)</f>
        <v>1.124316414686825</v>
      </c>
      <c r="W171" cm="1">
        <f t="array" ref="W171">INDEX(MinuteWorkersFTE_HISTORICAL_FORTNIGHT_TABLE[ProfileVarianceFTE],ROW()-1)</f>
        <v>-4.4408920985006262E-16</v>
      </c>
      <c r="X171">
        <f t="shared" si="3"/>
        <v>4.4408920985006262E-16</v>
      </c>
      <c r="Y171" cm="1">
        <f t="array" ref="Y171">--(INDEX(MinuteWorkersFTE_HISTORICAL_FORTNIGHT_TABLE[HistoricalCoverageStatus],ROW()-1)="PASS")</f>
        <v>1</v>
      </c>
      <c r="Z171" cm="1">
        <f t="array" ref="Z171">--OR(INDEX(MinuteWorkersFTE_HISTORICAL_FORTNIGHT_TABLE[HistoricalCellStatus],ROW()-1)="OBSERVED",INDEX(MinuteWorkersFTE_HISTORICAL_FORTNIGHT_TABLE[HistoricalCellStatus],ROW()-1)="ZERO")</f>
        <v>1</v>
      </c>
      <c r="AA171" cm="1">
        <f t="array" ref="AA171">--OR(INDEX(MinuteWorkersFTE_HISTORICAL_FORTNIGHT_TABLE[ProfileAlignmentStatus],ROW()-1)="PASS",INDEX(MinuteWorkersFTE_HISTORICAL_FORTNIGHT_TABLE[ProfileAlignmentStatus],ROW()-1)="PASS ZERO")</f>
        <v>1</v>
      </c>
      <c r="AB171" cm="1">
        <f t="array" ref="AB171">--(INDEX(MinuteWorkersFTE_HISTORICAL_FORTNIGHT_TABLE[RedistributionMatchCount],ROW()-1)=1)</f>
        <v>1</v>
      </c>
      <c r="AC171">
        <v>1</v>
      </c>
    </row>
    <row r="172" spans="14:29" x14ac:dyDescent="0.25">
      <c r="N172" t="str" cm="1">
        <f t="array" ref="N172">INDEX(MinuteWorkersFTE_HISTORICAL_FORTNIGHT_TABLE[Facility],ROW()-1)</f>
        <v>BD</v>
      </c>
      <c r="O172" t="str" cm="1">
        <f t="array" ref="O172">INDEX(MinuteWorkersFTE_HISTORICAL_FORTNIGHT_TABLE[Role],ROW()-1)</f>
        <v>REGISTERED NURSE</v>
      </c>
      <c r="P172" t="str" cm="1">
        <f t="array" ref="P172">INDEX(MinuteWorkersFTE_HISTORICAL_FORTNIGHT_TABLE[Shift],ROW()-1)</f>
        <v>NS</v>
      </c>
      <c r="Q172" cm="1">
        <f t="array" ref="Q172">INDEX(MinuteWorkersFTE_HISTORICAL_FORTNIGHT_TABLE[DayOfWeek],ROW()-1)</f>
        <v>1</v>
      </c>
      <c r="R172" t="str" cm="1">
        <f t="array" ref="R172">INDEX(MinuteWorkersFTE_HISTORICAL_FORTNIGHT_TABLE[Week Day],ROW()-1)</f>
        <v>Monday</v>
      </c>
      <c r="S172" cm="1">
        <f t="array" ref="S172">INDEX(MinuteWorkersFTE_HISTORICAL_FORTNIGHT_TABLE[FortnightWeek],ROW()-1)</f>
        <v>1</v>
      </c>
      <c r="T172" cm="1">
        <f t="array" ref="T172">INDEX(MinuteWorkersFTE_HISTORICAL_FORTNIGHT_TABLE[HistoricalRosterFTE],ROW()-1)</f>
        <v>1.118421052631579</v>
      </c>
      <c r="U172" cm="1">
        <f t="array" ref="U172">INDEX(MinuteWorkersFTE_HISTORICAL_FORTNIGHT_TABLE[RedistributedRosterFTE],ROW()-1)</f>
        <v>1.2574591480050017</v>
      </c>
      <c r="V172" cm="1">
        <f t="array" ref="V172">INDEX(MinuteWorkersFTE_HISTORICAL_FORTNIGHT_TABLE[ExpectedRedistributionFactor],ROW()-1)</f>
        <v>1.124316414686825</v>
      </c>
      <c r="W172" cm="1">
        <f t="array" ref="W172">INDEX(MinuteWorkersFTE_HISTORICAL_FORTNIGHT_TABLE[ProfileVarianceFTE],ROW()-1)</f>
        <v>0</v>
      </c>
      <c r="X172">
        <f t="shared" si="3"/>
        <v>0</v>
      </c>
      <c r="Y172" cm="1">
        <f t="array" ref="Y172">--(INDEX(MinuteWorkersFTE_HISTORICAL_FORTNIGHT_TABLE[HistoricalCoverageStatus],ROW()-1)="PASS")</f>
        <v>1</v>
      </c>
      <c r="Z172" cm="1">
        <f t="array" ref="Z172">--OR(INDEX(MinuteWorkersFTE_HISTORICAL_FORTNIGHT_TABLE[HistoricalCellStatus],ROW()-1)="OBSERVED",INDEX(MinuteWorkersFTE_HISTORICAL_FORTNIGHT_TABLE[HistoricalCellStatus],ROW()-1)="ZERO")</f>
        <v>1</v>
      </c>
      <c r="AA172" cm="1">
        <f t="array" ref="AA172">--OR(INDEX(MinuteWorkersFTE_HISTORICAL_FORTNIGHT_TABLE[ProfileAlignmentStatus],ROW()-1)="PASS",INDEX(MinuteWorkersFTE_HISTORICAL_FORTNIGHT_TABLE[ProfileAlignmentStatus],ROW()-1)="PASS ZERO")</f>
        <v>1</v>
      </c>
      <c r="AB172" cm="1">
        <f t="array" ref="AB172">--(INDEX(MinuteWorkersFTE_HISTORICAL_FORTNIGHT_TABLE[RedistributionMatchCount],ROW()-1)=1)</f>
        <v>1</v>
      </c>
      <c r="AC172">
        <v>1</v>
      </c>
    </row>
    <row r="173" spans="14:29" x14ac:dyDescent="0.25">
      <c r="N173" t="str" cm="1">
        <f t="array" ref="N173">INDEX(MinuteWorkersFTE_HISTORICAL_FORTNIGHT_TABLE[Facility],ROW()-1)</f>
        <v>BD</v>
      </c>
      <c r="O173" t="str" cm="1">
        <f t="array" ref="O173">INDEX(MinuteWorkersFTE_HISTORICAL_FORTNIGHT_TABLE[Role],ROW()-1)</f>
        <v>REGISTERED NURSE</v>
      </c>
      <c r="P173" t="str" cm="1">
        <f t="array" ref="P173">INDEX(MinuteWorkersFTE_HISTORICAL_FORTNIGHT_TABLE[Shift],ROW()-1)</f>
        <v>AM</v>
      </c>
      <c r="Q173" cm="1">
        <f t="array" ref="Q173">INDEX(MinuteWorkersFTE_HISTORICAL_FORTNIGHT_TABLE[DayOfWeek],ROW()-1)</f>
        <v>2</v>
      </c>
      <c r="R173" t="str" cm="1">
        <f t="array" ref="R173">INDEX(MinuteWorkersFTE_HISTORICAL_FORTNIGHT_TABLE[Week Day],ROW()-1)</f>
        <v>Tuesday</v>
      </c>
      <c r="S173" cm="1">
        <f t="array" ref="S173">INDEX(MinuteWorkersFTE_HISTORICAL_FORTNIGHT_TABLE[FortnightWeek],ROW()-1)</f>
        <v>1</v>
      </c>
      <c r="T173" cm="1">
        <f t="array" ref="T173">INDEX(MinuteWorkersFTE_HISTORICAL_FORTNIGHT_TABLE[HistoricalRosterFTE],ROW()-1)</f>
        <v>5.4605263157894743</v>
      </c>
      <c r="U173" cm="1">
        <f t="array" ref="U173">INDEX(MinuteWorkersFTE_HISTORICAL_FORTNIGHT_TABLE[RedistributedRosterFTE],ROW()-1)</f>
        <v>6.1393593696714781</v>
      </c>
      <c r="V173" cm="1">
        <f t="array" ref="V173">INDEX(MinuteWorkersFTE_HISTORICAL_FORTNIGHT_TABLE[ExpectedRedistributionFactor],ROW()-1)</f>
        <v>1.124316414686825</v>
      </c>
      <c r="W173" cm="1">
        <f t="array" ref="W173">INDEX(MinuteWorkersFTE_HISTORICAL_FORTNIGHT_TABLE[ProfileVarianceFTE],ROW()-1)</f>
        <v>-8.8817841970012523E-16</v>
      </c>
      <c r="X173">
        <f t="shared" si="3"/>
        <v>8.8817841970012523E-16</v>
      </c>
      <c r="Y173" cm="1">
        <f t="array" ref="Y173">--(INDEX(MinuteWorkersFTE_HISTORICAL_FORTNIGHT_TABLE[HistoricalCoverageStatus],ROW()-1)="PASS")</f>
        <v>1</v>
      </c>
      <c r="Z173" cm="1">
        <f t="array" ref="Z173">--OR(INDEX(MinuteWorkersFTE_HISTORICAL_FORTNIGHT_TABLE[HistoricalCellStatus],ROW()-1)="OBSERVED",INDEX(MinuteWorkersFTE_HISTORICAL_FORTNIGHT_TABLE[HistoricalCellStatus],ROW()-1)="ZERO")</f>
        <v>1</v>
      </c>
      <c r="AA173" cm="1">
        <f t="array" ref="AA173">--OR(INDEX(MinuteWorkersFTE_HISTORICAL_FORTNIGHT_TABLE[ProfileAlignmentStatus],ROW()-1)="PASS",INDEX(MinuteWorkersFTE_HISTORICAL_FORTNIGHT_TABLE[ProfileAlignmentStatus],ROW()-1)="PASS ZERO")</f>
        <v>1</v>
      </c>
      <c r="AB173" cm="1">
        <f t="array" ref="AB173">--(INDEX(MinuteWorkersFTE_HISTORICAL_FORTNIGHT_TABLE[RedistributionMatchCount],ROW()-1)=1)</f>
        <v>1</v>
      </c>
      <c r="AC173">
        <v>1</v>
      </c>
    </row>
    <row r="174" spans="14:29" x14ac:dyDescent="0.25">
      <c r="N174" t="str" cm="1">
        <f t="array" ref="N174">INDEX(MinuteWorkersFTE_HISTORICAL_FORTNIGHT_TABLE[Facility],ROW()-1)</f>
        <v>BD</v>
      </c>
      <c r="O174" t="str" cm="1">
        <f t="array" ref="O174">INDEX(MinuteWorkersFTE_HISTORICAL_FORTNIGHT_TABLE[Role],ROW()-1)</f>
        <v>REGISTERED NURSE</v>
      </c>
      <c r="P174" t="str" cm="1">
        <f t="array" ref="P174">INDEX(MinuteWorkersFTE_HISTORICAL_FORTNIGHT_TABLE[Shift],ROW()-1)</f>
        <v>PM</v>
      </c>
      <c r="Q174" cm="1">
        <f t="array" ref="Q174">INDEX(MinuteWorkersFTE_HISTORICAL_FORTNIGHT_TABLE[DayOfWeek],ROW()-1)</f>
        <v>2</v>
      </c>
      <c r="R174" t="str" cm="1">
        <f t="array" ref="R174">INDEX(MinuteWorkersFTE_HISTORICAL_FORTNIGHT_TABLE[Week Day],ROW()-1)</f>
        <v>Tuesday</v>
      </c>
      <c r="S174" cm="1">
        <f t="array" ref="S174">INDEX(MinuteWorkersFTE_HISTORICAL_FORTNIGHT_TABLE[FortnightWeek],ROW()-1)</f>
        <v>1</v>
      </c>
      <c r="T174" cm="1">
        <f t="array" ref="T174">INDEX(MinuteWorkersFTE_HISTORICAL_FORTNIGHT_TABLE[HistoricalRosterFTE],ROW()-1)</f>
        <v>3.3552631578947372</v>
      </c>
      <c r="U174" cm="1">
        <f t="array" ref="U174">INDEX(MinuteWorkersFTE_HISTORICAL_FORTNIGHT_TABLE[RedistributedRosterFTE],ROW()-1)</f>
        <v>3.7723774440150049</v>
      </c>
      <c r="V174" cm="1">
        <f t="array" ref="V174">INDEX(MinuteWorkersFTE_HISTORICAL_FORTNIGHT_TABLE[ExpectedRedistributionFactor],ROW()-1)</f>
        <v>1.124316414686825</v>
      </c>
      <c r="W174" cm="1">
        <f t="array" ref="W174">INDEX(MinuteWorkersFTE_HISTORICAL_FORTNIGHT_TABLE[ProfileVarianceFTE],ROW()-1)</f>
        <v>-4.4408920985006262E-16</v>
      </c>
      <c r="X174">
        <f t="shared" si="3"/>
        <v>4.4408920985006262E-16</v>
      </c>
      <c r="Y174" cm="1">
        <f t="array" ref="Y174">--(INDEX(MinuteWorkersFTE_HISTORICAL_FORTNIGHT_TABLE[HistoricalCoverageStatus],ROW()-1)="PASS")</f>
        <v>1</v>
      </c>
      <c r="Z174" cm="1">
        <f t="array" ref="Z174">--OR(INDEX(MinuteWorkersFTE_HISTORICAL_FORTNIGHT_TABLE[HistoricalCellStatus],ROW()-1)="OBSERVED",INDEX(MinuteWorkersFTE_HISTORICAL_FORTNIGHT_TABLE[HistoricalCellStatus],ROW()-1)="ZERO")</f>
        <v>1</v>
      </c>
      <c r="AA174" cm="1">
        <f t="array" ref="AA174">--OR(INDEX(MinuteWorkersFTE_HISTORICAL_FORTNIGHT_TABLE[ProfileAlignmentStatus],ROW()-1)="PASS",INDEX(MinuteWorkersFTE_HISTORICAL_FORTNIGHT_TABLE[ProfileAlignmentStatus],ROW()-1)="PASS ZERO")</f>
        <v>1</v>
      </c>
      <c r="AB174" cm="1">
        <f t="array" ref="AB174">--(INDEX(MinuteWorkersFTE_HISTORICAL_FORTNIGHT_TABLE[RedistributionMatchCount],ROW()-1)=1)</f>
        <v>1</v>
      </c>
      <c r="AC174">
        <v>1</v>
      </c>
    </row>
    <row r="175" spans="14:29" x14ac:dyDescent="0.25">
      <c r="N175" t="str" cm="1">
        <f t="array" ref="N175">INDEX(MinuteWorkersFTE_HISTORICAL_FORTNIGHT_TABLE[Facility],ROW()-1)</f>
        <v>BD</v>
      </c>
      <c r="O175" t="str" cm="1">
        <f t="array" ref="O175">INDEX(MinuteWorkersFTE_HISTORICAL_FORTNIGHT_TABLE[Role],ROW()-1)</f>
        <v>REGISTERED NURSE</v>
      </c>
      <c r="P175" t="str" cm="1">
        <f t="array" ref="P175">INDEX(MinuteWorkersFTE_HISTORICAL_FORTNIGHT_TABLE[Shift],ROW()-1)</f>
        <v>NS</v>
      </c>
      <c r="Q175" cm="1">
        <f t="array" ref="Q175">INDEX(MinuteWorkersFTE_HISTORICAL_FORTNIGHT_TABLE[DayOfWeek],ROW()-1)</f>
        <v>2</v>
      </c>
      <c r="R175" t="str" cm="1">
        <f t="array" ref="R175">INDEX(MinuteWorkersFTE_HISTORICAL_FORTNIGHT_TABLE[Week Day],ROW()-1)</f>
        <v>Tuesday</v>
      </c>
      <c r="S175" cm="1">
        <f t="array" ref="S175">INDEX(MinuteWorkersFTE_HISTORICAL_FORTNIGHT_TABLE[FortnightWeek],ROW()-1)</f>
        <v>1</v>
      </c>
      <c r="T175" cm="1">
        <f t="array" ref="T175">INDEX(MinuteWorkersFTE_HISTORICAL_FORTNIGHT_TABLE[HistoricalRosterFTE],ROW()-1)</f>
        <v>1.118421052631579</v>
      </c>
      <c r="U175" cm="1">
        <f t="array" ref="U175">INDEX(MinuteWorkersFTE_HISTORICAL_FORTNIGHT_TABLE[RedistributedRosterFTE],ROW()-1)</f>
        <v>1.2574591480050017</v>
      </c>
      <c r="V175" cm="1">
        <f t="array" ref="V175">INDEX(MinuteWorkersFTE_HISTORICAL_FORTNIGHT_TABLE[ExpectedRedistributionFactor],ROW()-1)</f>
        <v>1.124316414686825</v>
      </c>
      <c r="W175" cm="1">
        <f t="array" ref="W175">INDEX(MinuteWorkersFTE_HISTORICAL_FORTNIGHT_TABLE[ProfileVarianceFTE],ROW()-1)</f>
        <v>0</v>
      </c>
      <c r="X175">
        <f t="shared" si="3"/>
        <v>0</v>
      </c>
      <c r="Y175" cm="1">
        <f t="array" ref="Y175">--(INDEX(MinuteWorkersFTE_HISTORICAL_FORTNIGHT_TABLE[HistoricalCoverageStatus],ROW()-1)="PASS")</f>
        <v>1</v>
      </c>
      <c r="Z175" cm="1">
        <f t="array" ref="Z175">--OR(INDEX(MinuteWorkersFTE_HISTORICAL_FORTNIGHT_TABLE[HistoricalCellStatus],ROW()-1)="OBSERVED",INDEX(MinuteWorkersFTE_HISTORICAL_FORTNIGHT_TABLE[HistoricalCellStatus],ROW()-1)="ZERO")</f>
        <v>1</v>
      </c>
      <c r="AA175" cm="1">
        <f t="array" ref="AA175">--OR(INDEX(MinuteWorkersFTE_HISTORICAL_FORTNIGHT_TABLE[ProfileAlignmentStatus],ROW()-1)="PASS",INDEX(MinuteWorkersFTE_HISTORICAL_FORTNIGHT_TABLE[ProfileAlignmentStatus],ROW()-1)="PASS ZERO")</f>
        <v>1</v>
      </c>
      <c r="AB175" cm="1">
        <f t="array" ref="AB175">--(INDEX(MinuteWorkersFTE_HISTORICAL_FORTNIGHT_TABLE[RedistributionMatchCount],ROW()-1)=1)</f>
        <v>1</v>
      </c>
      <c r="AC175">
        <v>1</v>
      </c>
    </row>
    <row r="176" spans="14:29" x14ac:dyDescent="0.25">
      <c r="N176" t="str" cm="1">
        <f t="array" ref="N176">INDEX(MinuteWorkersFTE_HISTORICAL_FORTNIGHT_TABLE[Facility],ROW()-1)</f>
        <v>BD</v>
      </c>
      <c r="O176" t="str" cm="1">
        <f t="array" ref="O176">INDEX(MinuteWorkersFTE_HISTORICAL_FORTNIGHT_TABLE[Role],ROW()-1)</f>
        <v>REGISTERED NURSE</v>
      </c>
      <c r="P176" t="str" cm="1">
        <f t="array" ref="P176">INDEX(MinuteWorkersFTE_HISTORICAL_FORTNIGHT_TABLE[Shift],ROW()-1)</f>
        <v>AM</v>
      </c>
      <c r="Q176" cm="1">
        <f t="array" ref="Q176">INDEX(MinuteWorkersFTE_HISTORICAL_FORTNIGHT_TABLE[DayOfWeek],ROW()-1)</f>
        <v>3</v>
      </c>
      <c r="R176" t="str" cm="1">
        <f t="array" ref="R176">INDEX(MinuteWorkersFTE_HISTORICAL_FORTNIGHT_TABLE[Week Day],ROW()-1)</f>
        <v>Wednesday</v>
      </c>
      <c r="S176" cm="1">
        <f t="array" ref="S176">INDEX(MinuteWorkersFTE_HISTORICAL_FORTNIGHT_TABLE[FortnightWeek],ROW()-1)</f>
        <v>1</v>
      </c>
      <c r="T176" cm="1">
        <f t="array" ref="T176">INDEX(MinuteWorkersFTE_HISTORICAL_FORTNIGHT_TABLE[HistoricalRosterFTE],ROW()-1)</f>
        <v>4.3421052631578947</v>
      </c>
      <c r="U176" cm="1">
        <f t="array" ref="U176">INDEX(MinuteWorkersFTE_HISTORICAL_FORTNIGHT_TABLE[RedistributedRosterFTE],ROW()-1)</f>
        <v>4.8819002216664771</v>
      </c>
      <c r="V176" cm="1">
        <f t="array" ref="V176">INDEX(MinuteWorkersFTE_HISTORICAL_FORTNIGHT_TABLE[ExpectedRedistributionFactor],ROW()-1)</f>
        <v>1.124316414686825</v>
      </c>
      <c r="W176" cm="1">
        <f t="array" ref="W176">INDEX(MinuteWorkersFTE_HISTORICAL_FORTNIGHT_TABLE[ProfileVarianceFTE],ROW()-1)</f>
        <v>0</v>
      </c>
      <c r="X176">
        <f t="shared" si="3"/>
        <v>0</v>
      </c>
      <c r="Y176" cm="1">
        <f t="array" ref="Y176">--(INDEX(MinuteWorkersFTE_HISTORICAL_FORTNIGHT_TABLE[HistoricalCoverageStatus],ROW()-1)="PASS")</f>
        <v>1</v>
      </c>
      <c r="Z176" cm="1">
        <f t="array" ref="Z176">--OR(INDEX(MinuteWorkersFTE_HISTORICAL_FORTNIGHT_TABLE[HistoricalCellStatus],ROW()-1)="OBSERVED",INDEX(MinuteWorkersFTE_HISTORICAL_FORTNIGHT_TABLE[HistoricalCellStatus],ROW()-1)="ZERO")</f>
        <v>1</v>
      </c>
      <c r="AA176" cm="1">
        <f t="array" ref="AA176">--OR(INDEX(MinuteWorkersFTE_HISTORICAL_FORTNIGHT_TABLE[ProfileAlignmentStatus],ROW()-1)="PASS",INDEX(MinuteWorkersFTE_HISTORICAL_FORTNIGHT_TABLE[ProfileAlignmentStatus],ROW()-1)="PASS ZERO")</f>
        <v>1</v>
      </c>
      <c r="AB176" cm="1">
        <f t="array" ref="AB176">--(INDEX(MinuteWorkersFTE_HISTORICAL_FORTNIGHT_TABLE[RedistributionMatchCount],ROW()-1)=1)</f>
        <v>1</v>
      </c>
      <c r="AC176">
        <v>1</v>
      </c>
    </row>
    <row r="177" spans="14:29" x14ac:dyDescent="0.25">
      <c r="N177" t="str" cm="1">
        <f t="array" ref="N177">INDEX(MinuteWorkersFTE_HISTORICAL_FORTNIGHT_TABLE[Facility],ROW()-1)</f>
        <v>BD</v>
      </c>
      <c r="O177" t="str" cm="1">
        <f t="array" ref="O177">INDEX(MinuteWorkersFTE_HISTORICAL_FORTNIGHT_TABLE[Role],ROW()-1)</f>
        <v>REGISTERED NURSE</v>
      </c>
      <c r="P177" t="str" cm="1">
        <f t="array" ref="P177">INDEX(MinuteWorkersFTE_HISTORICAL_FORTNIGHT_TABLE[Shift],ROW()-1)</f>
        <v>PM</v>
      </c>
      <c r="Q177" cm="1">
        <f t="array" ref="Q177">INDEX(MinuteWorkersFTE_HISTORICAL_FORTNIGHT_TABLE[DayOfWeek],ROW()-1)</f>
        <v>3</v>
      </c>
      <c r="R177" t="str" cm="1">
        <f t="array" ref="R177">INDEX(MinuteWorkersFTE_HISTORICAL_FORTNIGHT_TABLE[Week Day],ROW()-1)</f>
        <v>Wednesday</v>
      </c>
      <c r="S177" cm="1">
        <f t="array" ref="S177">INDEX(MinuteWorkersFTE_HISTORICAL_FORTNIGHT_TABLE[FortnightWeek],ROW()-1)</f>
        <v>1</v>
      </c>
      <c r="T177" cm="1">
        <f t="array" ref="T177">INDEX(MinuteWorkersFTE_HISTORICAL_FORTNIGHT_TABLE[HistoricalRosterFTE],ROW()-1)</f>
        <v>3.8815789473684212</v>
      </c>
      <c r="U177" cm="1">
        <f t="array" ref="U177">INDEX(MinuteWorkersFTE_HISTORICAL_FORTNIGHT_TABLE[RedistributedRosterFTE],ROW()-1)</f>
        <v>4.3641229254291236</v>
      </c>
      <c r="V177" cm="1">
        <f t="array" ref="V177">INDEX(MinuteWorkersFTE_HISTORICAL_FORTNIGHT_TABLE[ExpectedRedistributionFactor],ROW()-1)</f>
        <v>1.124316414686825</v>
      </c>
      <c r="W177" cm="1">
        <f t="array" ref="W177">INDEX(MinuteWorkersFTE_HISTORICAL_FORTNIGHT_TABLE[ProfileVarianceFTE],ROW()-1)</f>
        <v>0</v>
      </c>
      <c r="X177">
        <f t="shared" si="3"/>
        <v>0</v>
      </c>
      <c r="Y177" cm="1">
        <f t="array" ref="Y177">--(INDEX(MinuteWorkersFTE_HISTORICAL_FORTNIGHT_TABLE[HistoricalCoverageStatus],ROW()-1)="PASS")</f>
        <v>1</v>
      </c>
      <c r="Z177" cm="1">
        <f t="array" ref="Z177">--OR(INDEX(MinuteWorkersFTE_HISTORICAL_FORTNIGHT_TABLE[HistoricalCellStatus],ROW()-1)="OBSERVED",INDEX(MinuteWorkersFTE_HISTORICAL_FORTNIGHT_TABLE[HistoricalCellStatus],ROW()-1)="ZERO")</f>
        <v>1</v>
      </c>
      <c r="AA177" cm="1">
        <f t="array" ref="AA177">--OR(INDEX(MinuteWorkersFTE_HISTORICAL_FORTNIGHT_TABLE[ProfileAlignmentStatus],ROW()-1)="PASS",INDEX(MinuteWorkersFTE_HISTORICAL_FORTNIGHT_TABLE[ProfileAlignmentStatus],ROW()-1)="PASS ZERO")</f>
        <v>1</v>
      </c>
      <c r="AB177" cm="1">
        <f t="array" ref="AB177">--(INDEX(MinuteWorkersFTE_HISTORICAL_FORTNIGHT_TABLE[RedistributionMatchCount],ROW()-1)=1)</f>
        <v>1</v>
      </c>
      <c r="AC177">
        <v>1</v>
      </c>
    </row>
    <row r="178" spans="14:29" x14ac:dyDescent="0.25">
      <c r="N178" t="str" cm="1">
        <f t="array" ref="N178">INDEX(MinuteWorkersFTE_HISTORICAL_FORTNIGHT_TABLE[Facility],ROW()-1)</f>
        <v>BD</v>
      </c>
      <c r="O178" t="str" cm="1">
        <f t="array" ref="O178">INDEX(MinuteWorkersFTE_HISTORICAL_FORTNIGHT_TABLE[Role],ROW()-1)</f>
        <v>REGISTERED NURSE</v>
      </c>
      <c r="P178" t="str" cm="1">
        <f t="array" ref="P178">INDEX(MinuteWorkersFTE_HISTORICAL_FORTNIGHT_TABLE[Shift],ROW()-1)</f>
        <v>NS</v>
      </c>
      <c r="Q178" cm="1">
        <f t="array" ref="Q178">INDEX(MinuteWorkersFTE_HISTORICAL_FORTNIGHT_TABLE[DayOfWeek],ROW()-1)</f>
        <v>3</v>
      </c>
      <c r="R178" t="str" cm="1">
        <f t="array" ref="R178">INDEX(MinuteWorkersFTE_HISTORICAL_FORTNIGHT_TABLE[Week Day],ROW()-1)</f>
        <v>Wednesday</v>
      </c>
      <c r="S178" cm="1">
        <f t="array" ref="S178">INDEX(MinuteWorkersFTE_HISTORICAL_FORTNIGHT_TABLE[FortnightWeek],ROW()-1)</f>
        <v>1</v>
      </c>
      <c r="T178" cm="1">
        <f t="array" ref="T178">INDEX(MinuteWorkersFTE_HISTORICAL_FORTNIGHT_TABLE[HistoricalRosterFTE],ROW()-1)</f>
        <v>1.118421052631579</v>
      </c>
      <c r="U178" cm="1">
        <f t="array" ref="U178">INDEX(MinuteWorkersFTE_HISTORICAL_FORTNIGHT_TABLE[RedistributedRosterFTE],ROW()-1)</f>
        <v>1.2574591480050017</v>
      </c>
      <c r="V178" cm="1">
        <f t="array" ref="V178">INDEX(MinuteWorkersFTE_HISTORICAL_FORTNIGHT_TABLE[ExpectedRedistributionFactor],ROW()-1)</f>
        <v>1.124316414686825</v>
      </c>
      <c r="W178" cm="1">
        <f t="array" ref="W178">INDEX(MinuteWorkersFTE_HISTORICAL_FORTNIGHT_TABLE[ProfileVarianceFTE],ROW()-1)</f>
        <v>0</v>
      </c>
      <c r="X178">
        <f t="shared" si="3"/>
        <v>0</v>
      </c>
      <c r="Y178" cm="1">
        <f t="array" ref="Y178">--(INDEX(MinuteWorkersFTE_HISTORICAL_FORTNIGHT_TABLE[HistoricalCoverageStatus],ROW()-1)="PASS")</f>
        <v>1</v>
      </c>
      <c r="Z178" cm="1">
        <f t="array" ref="Z178">--OR(INDEX(MinuteWorkersFTE_HISTORICAL_FORTNIGHT_TABLE[HistoricalCellStatus],ROW()-1)="OBSERVED",INDEX(MinuteWorkersFTE_HISTORICAL_FORTNIGHT_TABLE[HistoricalCellStatus],ROW()-1)="ZERO")</f>
        <v>1</v>
      </c>
      <c r="AA178" cm="1">
        <f t="array" ref="AA178">--OR(INDEX(MinuteWorkersFTE_HISTORICAL_FORTNIGHT_TABLE[ProfileAlignmentStatus],ROW()-1)="PASS",INDEX(MinuteWorkersFTE_HISTORICAL_FORTNIGHT_TABLE[ProfileAlignmentStatus],ROW()-1)="PASS ZERO")</f>
        <v>1</v>
      </c>
      <c r="AB178" cm="1">
        <f t="array" ref="AB178">--(INDEX(MinuteWorkersFTE_HISTORICAL_FORTNIGHT_TABLE[RedistributionMatchCount],ROW()-1)=1)</f>
        <v>1</v>
      </c>
      <c r="AC178">
        <v>1</v>
      </c>
    </row>
    <row r="179" spans="14:29" x14ac:dyDescent="0.25">
      <c r="N179" t="str" cm="1">
        <f t="array" ref="N179">INDEX(MinuteWorkersFTE_HISTORICAL_FORTNIGHT_TABLE[Facility],ROW()-1)</f>
        <v>BD</v>
      </c>
      <c r="O179" t="str" cm="1">
        <f t="array" ref="O179">INDEX(MinuteWorkersFTE_HISTORICAL_FORTNIGHT_TABLE[Role],ROW()-1)</f>
        <v>REGISTERED NURSE</v>
      </c>
      <c r="P179" t="str" cm="1">
        <f t="array" ref="P179">INDEX(MinuteWorkersFTE_HISTORICAL_FORTNIGHT_TABLE[Shift],ROW()-1)</f>
        <v>AM</v>
      </c>
      <c r="Q179" cm="1">
        <f t="array" ref="Q179">INDEX(MinuteWorkersFTE_HISTORICAL_FORTNIGHT_TABLE[DayOfWeek],ROW()-1)</f>
        <v>4</v>
      </c>
      <c r="R179" t="str" cm="1">
        <f t="array" ref="R179">INDEX(MinuteWorkersFTE_HISTORICAL_FORTNIGHT_TABLE[Week Day],ROW()-1)</f>
        <v>Thursday</v>
      </c>
      <c r="S179" cm="1">
        <f t="array" ref="S179">INDEX(MinuteWorkersFTE_HISTORICAL_FORTNIGHT_TABLE[FortnightWeek],ROW()-1)</f>
        <v>1</v>
      </c>
      <c r="T179" cm="1">
        <f t="array" ref="T179">INDEX(MinuteWorkersFTE_HISTORICAL_FORTNIGHT_TABLE[HistoricalRosterFTE],ROW()-1)</f>
        <v>5.5921052631578947</v>
      </c>
      <c r="U179" cm="1">
        <f t="array" ref="U179">INDEX(MinuteWorkersFTE_HISTORICAL_FORTNIGHT_TABLE[RedistributedRosterFTE],ROW()-1)</f>
        <v>6.2872957400250087</v>
      </c>
      <c r="V179" cm="1">
        <f t="array" ref="V179">INDEX(MinuteWorkersFTE_HISTORICAL_FORTNIGHT_TABLE[ExpectedRedistributionFactor],ROW()-1)</f>
        <v>1.124316414686825</v>
      </c>
      <c r="W179" cm="1">
        <f t="array" ref="W179">INDEX(MinuteWorkersFTE_HISTORICAL_FORTNIGHT_TABLE[ProfileVarianceFTE],ROW()-1)</f>
        <v>8.8817841970012523E-16</v>
      </c>
      <c r="X179">
        <f t="shared" si="3"/>
        <v>8.8817841970012523E-16</v>
      </c>
      <c r="Y179" cm="1">
        <f t="array" ref="Y179">--(INDEX(MinuteWorkersFTE_HISTORICAL_FORTNIGHT_TABLE[HistoricalCoverageStatus],ROW()-1)="PASS")</f>
        <v>1</v>
      </c>
      <c r="Z179" cm="1">
        <f t="array" ref="Z179">--OR(INDEX(MinuteWorkersFTE_HISTORICAL_FORTNIGHT_TABLE[HistoricalCellStatus],ROW()-1)="OBSERVED",INDEX(MinuteWorkersFTE_HISTORICAL_FORTNIGHT_TABLE[HistoricalCellStatus],ROW()-1)="ZERO")</f>
        <v>1</v>
      </c>
      <c r="AA179" cm="1">
        <f t="array" ref="AA179">--OR(INDEX(MinuteWorkersFTE_HISTORICAL_FORTNIGHT_TABLE[ProfileAlignmentStatus],ROW()-1)="PASS",INDEX(MinuteWorkersFTE_HISTORICAL_FORTNIGHT_TABLE[ProfileAlignmentStatus],ROW()-1)="PASS ZERO")</f>
        <v>1</v>
      </c>
      <c r="AB179" cm="1">
        <f t="array" ref="AB179">--(INDEX(MinuteWorkersFTE_HISTORICAL_FORTNIGHT_TABLE[RedistributionMatchCount],ROW()-1)=1)</f>
        <v>1</v>
      </c>
      <c r="AC179">
        <v>1</v>
      </c>
    </row>
    <row r="180" spans="14:29" x14ac:dyDescent="0.25">
      <c r="N180" t="str" cm="1">
        <f t="array" ref="N180">INDEX(MinuteWorkersFTE_HISTORICAL_FORTNIGHT_TABLE[Facility],ROW()-1)</f>
        <v>BD</v>
      </c>
      <c r="O180" t="str" cm="1">
        <f t="array" ref="O180">INDEX(MinuteWorkersFTE_HISTORICAL_FORTNIGHT_TABLE[Role],ROW()-1)</f>
        <v>REGISTERED NURSE</v>
      </c>
      <c r="P180" t="str" cm="1">
        <f t="array" ref="P180">INDEX(MinuteWorkersFTE_HISTORICAL_FORTNIGHT_TABLE[Shift],ROW()-1)</f>
        <v>PM</v>
      </c>
      <c r="Q180" cm="1">
        <f t="array" ref="Q180">INDEX(MinuteWorkersFTE_HISTORICAL_FORTNIGHT_TABLE[DayOfWeek],ROW()-1)</f>
        <v>4</v>
      </c>
      <c r="R180" t="str" cm="1">
        <f t="array" ref="R180">INDEX(MinuteWorkersFTE_HISTORICAL_FORTNIGHT_TABLE[Week Day],ROW()-1)</f>
        <v>Thursday</v>
      </c>
      <c r="S180" cm="1">
        <f t="array" ref="S180">INDEX(MinuteWorkersFTE_HISTORICAL_FORTNIGHT_TABLE[FortnightWeek],ROW()-1)</f>
        <v>1</v>
      </c>
      <c r="T180" cm="1">
        <f t="array" ref="T180">INDEX(MinuteWorkersFTE_HISTORICAL_FORTNIGHT_TABLE[HistoricalRosterFTE],ROW()-1)</f>
        <v>3.486842105263158</v>
      </c>
      <c r="U180" cm="1">
        <f t="array" ref="U180">INDEX(MinuteWorkersFTE_HISTORICAL_FORTNIGHT_TABLE[RedistributedRosterFTE],ROW()-1)</f>
        <v>3.9203138143685341</v>
      </c>
      <c r="V180" cm="1">
        <f t="array" ref="V180">INDEX(MinuteWorkersFTE_HISTORICAL_FORTNIGHT_TABLE[ExpectedRedistributionFactor],ROW()-1)</f>
        <v>1.124316414686825</v>
      </c>
      <c r="W180" cm="1">
        <f t="array" ref="W180">INDEX(MinuteWorkersFTE_HISTORICAL_FORTNIGHT_TABLE[ProfileVarianceFTE],ROW()-1)</f>
        <v>-4.4408920985006262E-16</v>
      </c>
      <c r="X180">
        <f t="shared" si="3"/>
        <v>4.4408920985006262E-16</v>
      </c>
      <c r="Y180" cm="1">
        <f t="array" ref="Y180">--(INDEX(MinuteWorkersFTE_HISTORICAL_FORTNIGHT_TABLE[HistoricalCoverageStatus],ROW()-1)="PASS")</f>
        <v>1</v>
      </c>
      <c r="Z180" cm="1">
        <f t="array" ref="Z180">--OR(INDEX(MinuteWorkersFTE_HISTORICAL_FORTNIGHT_TABLE[HistoricalCellStatus],ROW()-1)="OBSERVED",INDEX(MinuteWorkersFTE_HISTORICAL_FORTNIGHT_TABLE[HistoricalCellStatus],ROW()-1)="ZERO")</f>
        <v>1</v>
      </c>
      <c r="AA180" cm="1">
        <f t="array" ref="AA180">--OR(INDEX(MinuteWorkersFTE_HISTORICAL_FORTNIGHT_TABLE[ProfileAlignmentStatus],ROW()-1)="PASS",INDEX(MinuteWorkersFTE_HISTORICAL_FORTNIGHT_TABLE[ProfileAlignmentStatus],ROW()-1)="PASS ZERO")</f>
        <v>1</v>
      </c>
      <c r="AB180" cm="1">
        <f t="array" ref="AB180">--(INDEX(MinuteWorkersFTE_HISTORICAL_FORTNIGHT_TABLE[RedistributionMatchCount],ROW()-1)=1)</f>
        <v>1</v>
      </c>
      <c r="AC180">
        <v>1</v>
      </c>
    </row>
    <row r="181" spans="14:29" x14ac:dyDescent="0.25">
      <c r="N181" t="str" cm="1">
        <f t="array" ref="N181">INDEX(MinuteWorkersFTE_HISTORICAL_FORTNIGHT_TABLE[Facility],ROW()-1)</f>
        <v>BD</v>
      </c>
      <c r="O181" t="str" cm="1">
        <f t="array" ref="O181">INDEX(MinuteWorkersFTE_HISTORICAL_FORTNIGHT_TABLE[Role],ROW()-1)</f>
        <v>REGISTERED NURSE</v>
      </c>
      <c r="P181" t="str" cm="1">
        <f t="array" ref="P181">INDEX(MinuteWorkersFTE_HISTORICAL_FORTNIGHT_TABLE[Shift],ROW()-1)</f>
        <v>NS</v>
      </c>
      <c r="Q181" cm="1">
        <f t="array" ref="Q181">INDEX(MinuteWorkersFTE_HISTORICAL_FORTNIGHT_TABLE[DayOfWeek],ROW()-1)</f>
        <v>4</v>
      </c>
      <c r="R181" t="str" cm="1">
        <f t="array" ref="R181">INDEX(MinuteWorkersFTE_HISTORICAL_FORTNIGHT_TABLE[Week Day],ROW()-1)</f>
        <v>Thursday</v>
      </c>
      <c r="S181" cm="1">
        <f t="array" ref="S181">INDEX(MinuteWorkersFTE_HISTORICAL_FORTNIGHT_TABLE[FortnightWeek],ROW()-1)</f>
        <v>1</v>
      </c>
      <c r="T181" cm="1">
        <f t="array" ref="T181">INDEX(MinuteWorkersFTE_HISTORICAL_FORTNIGHT_TABLE[HistoricalRosterFTE],ROW()-1)</f>
        <v>1.118421052631579</v>
      </c>
      <c r="U181" cm="1">
        <f t="array" ref="U181">INDEX(MinuteWorkersFTE_HISTORICAL_FORTNIGHT_TABLE[RedistributedRosterFTE],ROW()-1)</f>
        <v>1.2574591480050017</v>
      </c>
      <c r="V181" cm="1">
        <f t="array" ref="V181">INDEX(MinuteWorkersFTE_HISTORICAL_FORTNIGHT_TABLE[ExpectedRedistributionFactor],ROW()-1)</f>
        <v>1.124316414686825</v>
      </c>
      <c r="W181" cm="1">
        <f t="array" ref="W181">INDEX(MinuteWorkersFTE_HISTORICAL_FORTNIGHT_TABLE[ProfileVarianceFTE],ROW()-1)</f>
        <v>0</v>
      </c>
      <c r="X181">
        <f t="shared" si="3"/>
        <v>0</v>
      </c>
      <c r="Y181" cm="1">
        <f t="array" ref="Y181">--(INDEX(MinuteWorkersFTE_HISTORICAL_FORTNIGHT_TABLE[HistoricalCoverageStatus],ROW()-1)="PASS")</f>
        <v>1</v>
      </c>
      <c r="Z181" cm="1">
        <f t="array" ref="Z181">--OR(INDEX(MinuteWorkersFTE_HISTORICAL_FORTNIGHT_TABLE[HistoricalCellStatus],ROW()-1)="OBSERVED",INDEX(MinuteWorkersFTE_HISTORICAL_FORTNIGHT_TABLE[HistoricalCellStatus],ROW()-1)="ZERO")</f>
        <v>1</v>
      </c>
      <c r="AA181" cm="1">
        <f t="array" ref="AA181">--OR(INDEX(MinuteWorkersFTE_HISTORICAL_FORTNIGHT_TABLE[ProfileAlignmentStatus],ROW()-1)="PASS",INDEX(MinuteWorkersFTE_HISTORICAL_FORTNIGHT_TABLE[ProfileAlignmentStatus],ROW()-1)="PASS ZERO")</f>
        <v>1</v>
      </c>
      <c r="AB181" cm="1">
        <f t="array" ref="AB181">--(INDEX(MinuteWorkersFTE_HISTORICAL_FORTNIGHT_TABLE[RedistributionMatchCount],ROW()-1)=1)</f>
        <v>1</v>
      </c>
      <c r="AC181">
        <v>1</v>
      </c>
    </row>
    <row r="182" spans="14:29" x14ac:dyDescent="0.25">
      <c r="N182" t="str" cm="1">
        <f t="array" ref="N182">INDEX(MinuteWorkersFTE_HISTORICAL_FORTNIGHT_TABLE[Facility],ROW()-1)</f>
        <v>BD</v>
      </c>
      <c r="O182" t="str" cm="1">
        <f t="array" ref="O182">INDEX(MinuteWorkersFTE_HISTORICAL_FORTNIGHT_TABLE[Role],ROW()-1)</f>
        <v>REGISTERED NURSE</v>
      </c>
      <c r="P182" t="str" cm="1">
        <f t="array" ref="P182">INDEX(MinuteWorkersFTE_HISTORICAL_FORTNIGHT_TABLE[Shift],ROW()-1)</f>
        <v>AM</v>
      </c>
      <c r="Q182" cm="1">
        <f t="array" ref="Q182">INDEX(MinuteWorkersFTE_HISTORICAL_FORTNIGHT_TABLE[DayOfWeek],ROW()-1)</f>
        <v>5</v>
      </c>
      <c r="R182" t="str" cm="1">
        <f t="array" ref="R182">INDEX(MinuteWorkersFTE_HISTORICAL_FORTNIGHT_TABLE[Week Day],ROW()-1)</f>
        <v>Friday</v>
      </c>
      <c r="S182" cm="1">
        <f t="array" ref="S182">INDEX(MinuteWorkersFTE_HISTORICAL_FORTNIGHT_TABLE[FortnightWeek],ROW()-1)</f>
        <v>1</v>
      </c>
      <c r="T182" cm="1">
        <f t="array" ref="T182">INDEX(MinuteWorkersFTE_HISTORICAL_FORTNIGHT_TABLE[HistoricalRosterFTE],ROW()-1)</f>
        <v>4.4736842105263159</v>
      </c>
      <c r="U182" cm="1">
        <f t="array" ref="U182">INDEX(MinuteWorkersFTE_HISTORICAL_FORTNIGHT_TABLE[RedistributedRosterFTE],ROW()-1)</f>
        <v>5.0298365920200068</v>
      </c>
      <c r="V182" cm="1">
        <f t="array" ref="V182">INDEX(MinuteWorkersFTE_HISTORICAL_FORTNIGHT_TABLE[ExpectedRedistributionFactor],ROW()-1)</f>
        <v>1.124316414686825</v>
      </c>
      <c r="W182" cm="1">
        <f t="array" ref="W182">INDEX(MinuteWorkersFTE_HISTORICAL_FORTNIGHT_TABLE[ProfileVarianceFTE],ROW()-1)</f>
        <v>0</v>
      </c>
      <c r="X182">
        <f t="shared" si="3"/>
        <v>0</v>
      </c>
      <c r="Y182" cm="1">
        <f t="array" ref="Y182">--(INDEX(MinuteWorkersFTE_HISTORICAL_FORTNIGHT_TABLE[HistoricalCoverageStatus],ROW()-1)="PASS")</f>
        <v>1</v>
      </c>
      <c r="Z182" cm="1">
        <f t="array" ref="Z182">--OR(INDEX(MinuteWorkersFTE_HISTORICAL_FORTNIGHT_TABLE[HistoricalCellStatus],ROW()-1)="OBSERVED",INDEX(MinuteWorkersFTE_HISTORICAL_FORTNIGHT_TABLE[HistoricalCellStatus],ROW()-1)="ZERO")</f>
        <v>1</v>
      </c>
      <c r="AA182" cm="1">
        <f t="array" ref="AA182">--OR(INDEX(MinuteWorkersFTE_HISTORICAL_FORTNIGHT_TABLE[ProfileAlignmentStatus],ROW()-1)="PASS",INDEX(MinuteWorkersFTE_HISTORICAL_FORTNIGHT_TABLE[ProfileAlignmentStatus],ROW()-1)="PASS ZERO")</f>
        <v>1</v>
      </c>
      <c r="AB182" cm="1">
        <f t="array" ref="AB182">--(INDEX(MinuteWorkersFTE_HISTORICAL_FORTNIGHT_TABLE[RedistributionMatchCount],ROW()-1)=1)</f>
        <v>1</v>
      </c>
      <c r="AC182">
        <v>1</v>
      </c>
    </row>
    <row r="183" spans="14:29" x14ac:dyDescent="0.25">
      <c r="N183" t="str" cm="1">
        <f t="array" ref="N183">INDEX(MinuteWorkersFTE_HISTORICAL_FORTNIGHT_TABLE[Facility],ROW()-1)</f>
        <v>BD</v>
      </c>
      <c r="O183" t="str" cm="1">
        <f t="array" ref="O183">INDEX(MinuteWorkersFTE_HISTORICAL_FORTNIGHT_TABLE[Role],ROW()-1)</f>
        <v>REGISTERED NURSE</v>
      </c>
      <c r="P183" t="str" cm="1">
        <f t="array" ref="P183">INDEX(MinuteWorkersFTE_HISTORICAL_FORTNIGHT_TABLE[Shift],ROW()-1)</f>
        <v>PM</v>
      </c>
      <c r="Q183" cm="1">
        <f t="array" ref="Q183">INDEX(MinuteWorkersFTE_HISTORICAL_FORTNIGHT_TABLE[DayOfWeek],ROW()-1)</f>
        <v>5</v>
      </c>
      <c r="R183" t="str" cm="1">
        <f t="array" ref="R183">INDEX(MinuteWorkersFTE_HISTORICAL_FORTNIGHT_TABLE[Week Day],ROW()-1)</f>
        <v>Friday</v>
      </c>
      <c r="S183" cm="1">
        <f t="array" ref="S183">INDEX(MinuteWorkersFTE_HISTORICAL_FORTNIGHT_TABLE[FortnightWeek],ROW()-1)</f>
        <v>1</v>
      </c>
      <c r="T183" cm="1">
        <f t="array" ref="T183">INDEX(MinuteWorkersFTE_HISTORICAL_FORTNIGHT_TABLE[HistoricalRosterFTE],ROW()-1)</f>
        <v>2.236842105263158</v>
      </c>
      <c r="U183" cm="1">
        <f t="array" ref="U183">INDEX(MinuteWorkersFTE_HISTORICAL_FORTNIGHT_TABLE[RedistributedRosterFTE],ROW()-1)</f>
        <v>2.5149182960100034</v>
      </c>
      <c r="V183" cm="1">
        <f t="array" ref="V183">INDEX(MinuteWorkersFTE_HISTORICAL_FORTNIGHT_TABLE[ExpectedRedistributionFactor],ROW()-1)</f>
        <v>1.124316414686825</v>
      </c>
      <c r="W183" cm="1">
        <f t="array" ref="W183">INDEX(MinuteWorkersFTE_HISTORICAL_FORTNIGHT_TABLE[ProfileVarianceFTE],ROW()-1)</f>
        <v>0</v>
      </c>
      <c r="X183">
        <f t="shared" si="3"/>
        <v>0</v>
      </c>
      <c r="Y183" cm="1">
        <f t="array" ref="Y183">--(INDEX(MinuteWorkersFTE_HISTORICAL_FORTNIGHT_TABLE[HistoricalCoverageStatus],ROW()-1)="PASS")</f>
        <v>1</v>
      </c>
      <c r="Z183" cm="1">
        <f t="array" ref="Z183">--OR(INDEX(MinuteWorkersFTE_HISTORICAL_FORTNIGHT_TABLE[HistoricalCellStatus],ROW()-1)="OBSERVED",INDEX(MinuteWorkersFTE_HISTORICAL_FORTNIGHT_TABLE[HistoricalCellStatus],ROW()-1)="ZERO")</f>
        <v>1</v>
      </c>
      <c r="AA183" cm="1">
        <f t="array" ref="AA183">--OR(INDEX(MinuteWorkersFTE_HISTORICAL_FORTNIGHT_TABLE[ProfileAlignmentStatus],ROW()-1)="PASS",INDEX(MinuteWorkersFTE_HISTORICAL_FORTNIGHT_TABLE[ProfileAlignmentStatus],ROW()-1)="PASS ZERO")</f>
        <v>1</v>
      </c>
      <c r="AB183" cm="1">
        <f t="array" ref="AB183">--(INDEX(MinuteWorkersFTE_HISTORICAL_FORTNIGHT_TABLE[RedistributionMatchCount],ROW()-1)=1)</f>
        <v>1</v>
      </c>
      <c r="AC183">
        <v>1</v>
      </c>
    </row>
    <row r="184" spans="14:29" x14ac:dyDescent="0.25">
      <c r="N184" t="str" cm="1">
        <f t="array" ref="N184">INDEX(MinuteWorkersFTE_HISTORICAL_FORTNIGHT_TABLE[Facility],ROW()-1)</f>
        <v>BD</v>
      </c>
      <c r="O184" t="str" cm="1">
        <f t="array" ref="O184">INDEX(MinuteWorkersFTE_HISTORICAL_FORTNIGHT_TABLE[Role],ROW()-1)</f>
        <v>REGISTERED NURSE</v>
      </c>
      <c r="P184" t="str" cm="1">
        <f t="array" ref="P184">INDEX(MinuteWorkersFTE_HISTORICAL_FORTNIGHT_TABLE[Shift],ROW()-1)</f>
        <v>NS</v>
      </c>
      <c r="Q184" cm="1">
        <f t="array" ref="Q184">INDEX(MinuteWorkersFTE_HISTORICAL_FORTNIGHT_TABLE[DayOfWeek],ROW()-1)</f>
        <v>5</v>
      </c>
      <c r="R184" t="str" cm="1">
        <f t="array" ref="R184">INDEX(MinuteWorkersFTE_HISTORICAL_FORTNIGHT_TABLE[Week Day],ROW()-1)</f>
        <v>Friday</v>
      </c>
      <c r="S184" cm="1">
        <f t="array" ref="S184">INDEX(MinuteWorkersFTE_HISTORICAL_FORTNIGHT_TABLE[FortnightWeek],ROW()-1)</f>
        <v>1</v>
      </c>
      <c r="T184" cm="1">
        <f t="array" ref="T184">INDEX(MinuteWorkersFTE_HISTORICAL_FORTNIGHT_TABLE[HistoricalRosterFTE],ROW()-1)</f>
        <v>1.118421052631579</v>
      </c>
      <c r="U184" cm="1">
        <f t="array" ref="U184">INDEX(MinuteWorkersFTE_HISTORICAL_FORTNIGHT_TABLE[RedistributedRosterFTE],ROW()-1)</f>
        <v>1.2574591480050017</v>
      </c>
      <c r="V184" cm="1">
        <f t="array" ref="V184">INDEX(MinuteWorkersFTE_HISTORICAL_FORTNIGHT_TABLE[ExpectedRedistributionFactor],ROW()-1)</f>
        <v>1.124316414686825</v>
      </c>
      <c r="W184" cm="1">
        <f t="array" ref="W184">INDEX(MinuteWorkersFTE_HISTORICAL_FORTNIGHT_TABLE[ProfileVarianceFTE],ROW()-1)</f>
        <v>0</v>
      </c>
      <c r="X184">
        <f t="shared" si="3"/>
        <v>0</v>
      </c>
      <c r="Y184" cm="1">
        <f t="array" ref="Y184">--(INDEX(MinuteWorkersFTE_HISTORICAL_FORTNIGHT_TABLE[HistoricalCoverageStatus],ROW()-1)="PASS")</f>
        <v>1</v>
      </c>
      <c r="Z184" cm="1">
        <f t="array" ref="Z184">--OR(INDEX(MinuteWorkersFTE_HISTORICAL_FORTNIGHT_TABLE[HistoricalCellStatus],ROW()-1)="OBSERVED",INDEX(MinuteWorkersFTE_HISTORICAL_FORTNIGHT_TABLE[HistoricalCellStatus],ROW()-1)="ZERO")</f>
        <v>1</v>
      </c>
      <c r="AA184" cm="1">
        <f t="array" ref="AA184">--OR(INDEX(MinuteWorkersFTE_HISTORICAL_FORTNIGHT_TABLE[ProfileAlignmentStatus],ROW()-1)="PASS",INDEX(MinuteWorkersFTE_HISTORICAL_FORTNIGHT_TABLE[ProfileAlignmentStatus],ROW()-1)="PASS ZERO")</f>
        <v>1</v>
      </c>
      <c r="AB184" cm="1">
        <f t="array" ref="AB184">--(INDEX(MinuteWorkersFTE_HISTORICAL_FORTNIGHT_TABLE[RedistributionMatchCount],ROW()-1)=1)</f>
        <v>1</v>
      </c>
      <c r="AC184">
        <v>1</v>
      </c>
    </row>
    <row r="185" spans="14:29" x14ac:dyDescent="0.25">
      <c r="N185" t="str" cm="1">
        <f t="array" ref="N185">INDEX(MinuteWorkersFTE_HISTORICAL_FORTNIGHT_TABLE[Facility],ROW()-1)</f>
        <v>BD</v>
      </c>
      <c r="O185" t="str" cm="1">
        <f t="array" ref="O185">INDEX(MinuteWorkersFTE_HISTORICAL_FORTNIGHT_TABLE[Role],ROW()-1)</f>
        <v>REGISTERED NURSE</v>
      </c>
      <c r="P185" t="str" cm="1">
        <f t="array" ref="P185">INDEX(MinuteWorkersFTE_HISTORICAL_FORTNIGHT_TABLE[Shift],ROW()-1)</f>
        <v>AM</v>
      </c>
      <c r="Q185" cm="1">
        <f t="array" ref="Q185">INDEX(MinuteWorkersFTE_HISTORICAL_FORTNIGHT_TABLE[DayOfWeek],ROW()-1)</f>
        <v>6</v>
      </c>
      <c r="R185" t="str" cm="1">
        <f t="array" ref="R185">INDEX(MinuteWorkersFTE_HISTORICAL_FORTNIGHT_TABLE[Week Day],ROW()-1)</f>
        <v>Saturday</v>
      </c>
      <c r="S185" cm="1">
        <f t="array" ref="S185">INDEX(MinuteWorkersFTE_HISTORICAL_FORTNIGHT_TABLE[FortnightWeek],ROW()-1)</f>
        <v>1</v>
      </c>
      <c r="T185" cm="1">
        <f t="array" ref="T185">INDEX(MinuteWorkersFTE_HISTORICAL_FORTNIGHT_TABLE[HistoricalRosterFTE],ROW()-1)</f>
        <v>2.236842105263158</v>
      </c>
      <c r="U185" cm="1">
        <f t="array" ref="U185">INDEX(MinuteWorkersFTE_HISTORICAL_FORTNIGHT_TABLE[RedistributedRosterFTE],ROW()-1)</f>
        <v>2.5149182960100034</v>
      </c>
      <c r="V185" cm="1">
        <f t="array" ref="V185">INDEX(MinuteWorkersFTE_HISTORICAL_FORTNIGHT_TABLE[ExpectedRedistributionFactor],ROW()-1)</f>
        <v>1.124316414686825</v>
      </c>
      <c r="W185" cm="1">
        <f t="array" ref="W185">INDEX(MinuteWorkersFTE_HISTORICAL_FORTNIGHT_TABLE[ProfileVarianceFTE],ROW()-1)</f>
        <v>0</v>
      </c>
      <c r="X185">
        <f t="shared" si="3"/>
        <v>0</v>
      </c>
      <c r="Y185" cm="1">
        <f t="array" ref="Y185">--(INDEX(MinuteWorkersFTE_HISTORICAL_FORTNIGHT_TABLE[HistoricalCoverageStatus],ROW()-1)="PASS")</f>
        <v>1</v>
      </c>
      <c r="Z185" cm="1">
        <f t="array" ref="Z185">--OR(INDEX(MinuteWorkersFTE_HISTORICAL_FORTNIGHT_TABLE[HistoricalCellStatus],ROW()-1)="OBSERVED",INDEX(MinuteWorkersFTE_HISTORICAL_FORTNIGHT_TABLE[HistoricalCellStatus],ROW()-1)="ZERO")</f>
        <v>1</v>
      </c>
      <c r="AA185" cm="1">
        <f t="array" ref="AA185">--OR(INDEX(MinuteWorkersFTE_HISTORICAL_FORTNIGHT_TABLE[ProfileAlignmentStatus],ROW()-1)="PASS",INDEX(MinuteWorkersFTE_HISTORICAL_FORTNIGHT_TABLE[ProfileAlignmentStatus],ROW()-1)="PASS ZERO")</f>
        <v>1</v>
      </c>
      <c r="AB185" cm="1">
        <f t="array" ref="AB185">--(INDEX(MinuteWorkersFTE_HISTORICAL_FORTNIGHT_TABLE[RedistributionMatchCount],ROW()-1)=1)</f>
        <v>1</v>
      </c>
      <c r="AC185">
        <v>1</v>
      </c>
    </row>
    <row r="186" spans="14:29" x14ac:dyDescent="0.25">
      <c r="N186" t="str" cm="1">
        <f t="array" ref="N186">INDEX(MinuteWorkersFTE_HISTORICAL_FORTNIGHT_TABLE[Facility],ROW()-1)</f>
        <v>BD</v>
      </c>
      <c r="O186" t="str" cm="1">
        <f t="array" ref="O186">INDEX(MinuteWorkersFTE_HISTORICAL_FORTNIGHT_TABLE[Role],ROW()-1)</f>
        <v>REGISTERED NURSE</v>
      </c>
      <c r="P186" t="str" cm="1">
        <f t="array" ref="P186">INDEX(MinuteWorkersFTE_HISTORICAL_FORTNIGHT_TABLE[Shift],ROW()-1)</f>
        <v>PM</v>
      </c>
      <c r="Q186" cm="1">
        <f t="array" ref="Q186">INDEX(MinuteWorkersFTE_HISTORICAL_FORTNIGHT_TABLE[DayOfWeek],ROW()-1)</f>
        <v>6</v>
      </c>
      <c r="R186" t="str" cm="1">
        <f t="array" ref="R186">INDEX(MinuteWorkersFTE_HISTORICAL_FORTNIGHT_TABLE[Week Day],ROW()-1)</f>
        <v>Saturday</v>
      </c>
      <c r="S186" cm="1">
        <f t="array" ref="S186">INDEX(MinuteWorkersFTE_HISTORICAL_FORTNIGHT_TABLE[FortnightWeek],ROW()-1)</f>
        <v>1</v>
      </c>
      <c r="T186" cm="1">
        <f t="array" ref="T186">INDEX(MinuteWorkersFTE_HISTORICAL_FORTNIGHT_TABLE[HistoricalRosterFTE],ROW()-1)</f>
        <v>3.3552631578947372</v>
      </c>
      <c r="U186" cm="1">
        <f t="array" ref="U186">INDEX(MinuteWorkersFTE_HISTORICAL_FORTNIGHT_TABLE[RedistributedRosterFTE],ROW()-1)</f>
        <v>3.7723774440150049</v>
      </c>
      <c r="V186" cm="1">
        <f t="array" ref="V186">INDEX(MinuteWorkersFTE_HISTORICAL_FORTNIGHT_TABLE[ExpectedRedistributionFactor],ROW()-1)</f>
        <v>1.124316414686825</v>
      </c>
      <c r="W186" cm="1">
        <f t="array" ref="W186">INDEX(MinuteWorkersFTE_HISTORICAL_FORTNIGHT_TABLE[ProfileVarianceFTE],ROW()-1)</f>
        <v>-4.4408920985006262E-16</v>
      </c>
      <c r="X186">
        <f t="shared" si="3"/>
        <v>4.4408920985006262E-16</v>
      </c>
      <c r="Y186" cm="1">
        <f t="array" ref="Y186">--(INDEX(MinuteWorkersFTE_HISTORICAL_FORTNIGHT_TABLE[HistoricalCoverageStatus],ROW()-1)="PASS")</f>
        <v>1</v>
      </c>
      <c r="Z186" cm="1">
        <f t="array" ref="Z186">--OR(INDEX(MinuteWorkersFTE_HISTORICAL_FORTNIGHT_TABLE[HistoricalCellStatus],ROW()-1)="OBSERVED",INDEX(MinuteWorkersFTE_HISTORICAL_FORTNIGHT_TABLE[HistoricalCellStatus],ROW()-1)="ZERO")</f>
        <v>1</v>
      </c>
      <c r="AA186" cm="1">
        <f t="array" ref="AA186">--OR(INDEX(MinuteWorkersFTE_HISTORICAL_FORTNIGHT_TABLE[ProfileAlignmentStatus],ROW()-1)="PASS",INDEX(MinuteWorkersFTE_HISTORICAL_FORTNIGHT_TABLE[ProfileAlignmentStatus],ROW()-1)="PASS ZERO")</f>
        <v>1</v>
      </c>
      <c r="AB186" cm="1">
        <f t="array" ref="AB186">--(INDEX(MinuteWorkersFTE_HISTORICAL_FORTNIGHT_TABLE[RedistributionMatchCount],ROW()-1)=1)</f>
        <v>1</v>
      </c>
      <c r="AC186">
        <v>1</v>
      </c>
    </row>
    <row r="187" spans="14:29" x14ac:dyDescent="0.25">
      <c r="N187" t="str" cm="1">
        <f t="array" ref="N187">INDEX(MinuteWorkersFTE_HISTORICAL_FORTNIGHT_TABLE[Facility],ROW()-1)</f>
        <v>BD</v>
      </c>
      <c r="O187" t="str" cm="1">
        <f t="array" ref="O187">INDEX(MinuteWorkersFTE_HISTORICAL_FORTNIGHT_TABLE[Role],ROW()-1)</f>
        <v>REGISTERED NURSE</v>
      </c>
      <c r="P187" t="str" cm="1">
        <f t="array" ref="P187">INDEX(MinuteWorkersFTE_HISTORICAL_FORTNIGHT_TABLE[Shift],ROW()-1)</f>
        <v>NS</v>
      </c>
      <c r="Q187" cm="1">
        <f t="array" ref="Q187">INDEX(MinuteWorkersFTE_HISTORICAL_FORTNIGHT_TABLE[DayOfWeek],ROW()-1)</f>
        <v>6</v>
      </c>
      <c r="R187" t="str" cm="1">
        <f t="array" ref="R187">INDEX(MinuteWorkersFTE_HISTORICAL_FORTNIGHT_TABLE[Week Day],ROW()-1)</f>
        <v>Saturday</v>
      </c>
      <c r="S187" cm="1">
        <f t="array" ref="S187">INDEX(MinuteWorkersFTE_HISTORICAL_FORTNIGHT_TABLE[FortnightWeek],ROW()-1)</f>
        <v>1</v>
      </c>
      <c r="T187" cm="1">
        <f t="array" ref="T187">INDEX(MinuteWorkersFTE_HISTORICAL_FORTNIGHT_TABLE[HistoricalRosterFTE],ROW()-1)</f>
        <v>1.118421052631579</v>
      </c>
      <c r="U187" cm="1">
        <f t="array" ref="U187">INDEX(MinuteWorkersFTE_HISTORICAL_FORTNIGHT_TABLE[RedistributedRosterFTE],ROW()-1)</f>
        <v>1.2574591480050017</v>
      </c>
      <c r="V187" cm="1">
        <f t="array" ref="V187">INDEX(MinuteWorkersFTE_HISTORICAL_FORTNIGHT_TABLE[ExpectedRedistributionFactor],ROW()-1)</f>
        <v>1.124316414686825</v>
      </c>
      <c r="W187" cm="1">
        <f t="array" ref="W187">INDEX(MinuteWorkersFTE_HISTORICAL_FORTNIGHT_TABLE[ProfileVarianceFTE],ROW()-1)</f>
        <v>0</v>
      </c>
      <c r="X187">
        <f t="shared" si="3"/>
        <v>0</v>
      </c>
      <c r="Y187" cm="1">
        <f t="array" ref="Y187">--(INDEX(MinuteWorkersFTE_HISTORICAL_FORTNIGHT_TABLE[HistoricalCoverageStatus],ROW()-1)="PASS")</f>
        <v>1</v>
      </c>
      <c r="Z187" cm="1">
        <f t="array" ref="Z187">--OR(INDEX(MinuteWorkersFTE_HISTORICAL_FORTNIGHT_TABLE[HistoricalCellStatus],ROW()-1)="OBSERVED",INDEX(MinuteWorkersFTE_HISTORICAL_FORTNIGHT_TABLE[HistoricalCellStatus],ROW()-1)="ZERO")</f>
        <v>1</v>
      </c>
      <c r="AA187" cm="1">
        <f t="array" ref="AA187">--OR(INDEX(MinuteWorkersFTE_HISTORICAL_FORTNIGHT_TABLE[ProfileAlignmentStatus],ROW()-1)="PASS",INDEX(MinuteWorkersFTE_HISTORICAL_FORTNIGHT_TABLE[ProfileAlignmentStatus],ROW()-1)="PASS ZERO")</f>
        <v>1</v>
      </c>
      <c r="AB187" cm="1">
        <f t="array" ref="AB187">--(INDEX(MinuteWorkersFTE_HISTORICAL_FORTNIGHT_TABLE[RedistributionMatchCount],ROW()-1)=1)</f>
        <v>1</v>
      </c>
      <c r="AC187">
        <v>1</v>
      </c>
    </row>
    <row r="188" spans="14:29" x14ac:dyDescent="0.25">
      <c r="N188" t="str" cm="1">
        <f t="array" ref="N188">INDEX(MinuteWorkersFTE_HISTORICAL_FORTNIGHT_TABLE[Facility],ROW()-1)</f>
        <v>BD</v>
      </c>
      <c r="O188" t="str" cm="1">
        <f t="array" ref="O188">INDEX(MinuteWorkersFTE_HISTORICAL_FORTNIGHT_TABLE[Role],ROW()-1)</f>
        <v>REGISTERED NURSE</v>
      </c>
      <c r="P188" t="str" cm="1">
        <f t="array" ref="P188">INDEX(MinuteWorkersFTE_HISTORICAL_FORTNIGHT_TABLE[Shift],ROW()-1)</f>
        <v>AM</v>
      </c>
      <c r="Q188" cm="1">
        <f t="array" ref="Q188">INDEX(MinuteWorkersFTE_HISTORICAL_FORTNIGHT_TABLE[DayOfWeek],ROW()-1)</f>
        <v>7</v>
      </c>
      <c r="R188" t="str" cm="1">
        <f t="array" ref="R188">INDEX(MinuteWorkersFTE_HISTORICAL_FORTNIGHT_TABLE[Week Day],ROW()-1)</f>
        <v>Sunday</v>
      </c>
      <c r="S188" cm="1">
        <f t="array" ref="S188">INDEX(MinuteWorkersFTE_HISTORICAL_FORTNIGHT_TABLE[FortnightWeek],ROW()-1)</f>
        <v>1</v>
      </c>
      <c r="T188" cm="1">
        <f t="array" ref="T188">INDEX(MinuteWorkersFTE_HISTORICAL_FORTNIGHT_TABLE[HistoricalRosterFTE],ROW()-1)</f>
        <v>3.2894736842105265</v>
      </c>
      <c r="U188" cm="1">
        <f t="array" ref="U188">INDEX(MinuteWorkersFTE_HISTORICAL_FORTNIGHT_TABLE[RedistributedRosterFTE],ROW()-1)</f>
        <v>3.69840925883824</v>
      </c>
      <c r="V188" cm="1">
        <f t="array" ref="V188">INDEX(MinuteWorkersFTE_HISTORICAL_FORTNIGHT_TABLE[ExpectedRedistributionFactor],ROW()-1)</f>
        <v>1.124316414686825</v>
      </c>
      <c r="W188" cm="1">
        <f t="array" ref="W188">INDEX(MinuteWorkersFTE_HISTORICAL_FORTNIGHT_TABLE[ProfileVarianceFTE],ROW()-1)</f>
        <v>-4.4408920985006262E-16</v>
      </c>
      <c r="X188">
        <f t="shared" si="3"/>
        <v>4.4408920985006262E-16</v>
      </c>
      <c r="Y188" cm="1">
        <f t="array" ref="Y188">--(INDEX(MinuteWorkersFTE_HISTORICAL_FORTNIGHT_TABLE[HistoricalCoverageStatus],ROW()-1)="PASS")</f>
        <v>1</v>
      </c>
      <c r="Z188" cm="1">
        <f t="array" ref="Z188">--OR(INDEX(MinuteWorkersFTE_HISTORICAL_FORTNIGHT_TABLE[HistoricalCellStatus],ROW()-1)="OBSERVED",INDEX(MinuteWorkersFTE_HISTORICAL_FORTNIGHT_TABLE[HistoricalCellStatus],ROW()-1)="ZERO")</f>
        <v>1</v>
      </c>
      <c r="AA188" cm="1">
        <f t="array" ref="AA188">--OR(INDEX(MinuteWorkersFTE_HISTORICAL_FORTNIGHT_TABLE[ProfileAlignmentStatus],ROW()-1)="PASS",INDEX(MinuteWorkersFTE_HISTORICAL_FORTNIGHT_TABLE[ProfileAlignmentStatus],ROW()-1)="PASS ZERO")</f>
        <v>1</v>
      </c>
      <c r="AB188" cm="1">
        <f t="array" ref="AB188">--(INDEX(MinuteWorkersFTE_HISTORICAL_FORTNIGHT_TABLE[RedistributionMatchCount],ROW()-1)=1)</f>
        <v>1</v>
      </c>
      <c r="AC188">
        <v>1</v>
      </c>
    </row>
    <row r="189" spans="14:29" x14ac:dyDescent="0.25">
      <c r="N189" t="str" cm="1">
        <f t="array" ref="N189">INDEX(MinuteWorkersFTE_HISTORICAL_FORTNIGHT_TABLE[Facility],ROW()-1)</f>
        <v>BD</v>
      </c>
      <c r="O189" t="str" cm="1">
        <f t="array" ref="O189">INDEX(MinuteWorkersFTE_HISTORICAL_FORTNIGHT_TABLE[Role],ROW()-1)</f>
        <v>REGISTERED NURSE</v>
      </c>
      <c r="P189" t="str" cm="1">
        <f t="array" ref="P189">INDEX(MinuteWorkersFTE_HISTORICAL_FORTNIGHT_TABLE[Shift],ROW()-1)</f>
        <v>PM</v>
      </c>
      <c r="Q189" cm="1">
        <f t="array" ref="Q189">INDEX(MinuteWorkersFTE_HISTORICAL_FORTNIGHT_TABLE[DayOfWeek],ROW()-1)</f>
        <v>7</v>
      </c>
      <c r="R189" t="str" cm="1">
        <f t="array" ref="R189">INDEX(MinuteWorkersFTE_HISTORICAL_FORTNIGHT_TABLE[Week Day],ROW()-1)</f>
        <v>Sunday</v>
      </c>
      <c r="S189" cm="1">
        <f t="array" ref="S189">INDEX(MinuteWorkersFTE_HISTORICAL_FORTNIGHT_TABLE[FortnightWeek],ROW()-1)</f>
        <v>1</v>
      </c>
      <c r="T189" cm="1">
        <f t="array" ref="T189">INDEX(MinuteWorkersFTE_HISTORICAL_FORTNIGHT_TABLE[HistoricalRosterFTE],ROW()-1)</f>
        <v>3.3552631578947372</v>
      </c>
      <c r="U189" cm="1">
        <f t="array" ref="U189">INDEX(MinuteWorkersFTE_HISTORICAL_FORTNIGHT_TABLE[RedistributedRosterFTE],ROW()-1)</f>
        <v>3.7723774440150049</v>
      </c>
      <c r="V189" cm="1">
        <f t="array" ref="V189">INDEX(MinuteWorkersFTE_HISTORICAL_FORTNIGHT_TABLE[ExpectedRedistributionFactor],ROW()-1)</f>
        <v>1.124316414686825</v>
      </c>
      <c r="W189" cm="1">
        <f t="array" ref="W189">INDEX(MinuteWorkersFTE_HISTORICAL_FORTNIGHT_TABLE[ProfileVarianceFTE],ROW()-1)</f>
        <v>-4.4408920985006262E-16</v>
      </c>
      <c r="X189">
        <f t="shared" si="3"/>
        <v>4.4408920985006262E-16</v>
      </c>
      <c r="Y189" cm="1">
        <f t="array" ref="Y189">--(INDEX(MinuteWorkersFTE_HISTORICAL_FORTNIGHT_TABLE[HistoricalCoverageStatus],ROW()-1)="PASS")</f>
        <v>1</v>
      </c>
      <c r="Z189" cm="1">
        <f t="array" ref="Z189">--OR(INDEX(MinuteWorkersFTE_HISTORICAL_FORTNIGHT_TABLE[HistoricalCellStatus],ROW()-1)="OBSERVED",INDEX(MinuteWorkersFTE_HISTORICAL_FORTNIGHT_TABLE[HistoricalCellStatus],ROW()-1)="ZERO")</f>
        <v>1</v>
      </c>
      <c r="AA189" cm="1">
        <f t="array" ref="AA189">--OR(INDEX(MinuteWorkersFTE_HISTORICAL_FORTNIGHT_TABLE[ProfileAlignmentStatus],ROW()-1)="PASS",INDEX(MinuteWorkersFTE_HISTORICAL_FORTNIGHT_TABLE[ProfileAlignmentStatus],ROW()-1)="PASS ZERO")</f>
        <v>1</v>
      </c>
      <c r="AB189" cm="1">
        <f t="array" ref="AB189">--(INDEX(MinuteWorkersFTE_HISTORICAL_FORTNIGHT_TABLE[RedistributionMatchCount],ROW()-1)=1)</f>
        <v>1</v>
      </c>
      <c r="AC189">
        <v>1</v>
      </c>
    </row>
    <row r="190" spans="14:29" x14ac:dyDescent="0.25">
      <c r="N190" t="str" cm="1">
        <f t="array" ref="N190">INDEX(MinuteWorkersFTE_HISTORICAL_FORTNIGHT_TABLE[Facility],ROW()-1)</f>
        <v>BD</v>
      </c>
      <c r="O190" t="str" cm="1">
        <f t="array" ref="O190">INDEX(MinuteWorkersFTE_HISTORICAL_FORTNIGHT_TABLE[Role],ROW()-1)</f>
        <v>REGISTERED NURSE</v>
      </c>
      <c r="P190" t="str" cm="1">
        <f t="array" ref="P190">INDEX(MinuteWorkersFTE_HISTORICAL_FORTNIGHT_TABLE[Shift],ROW()-1)</f>
        <v>NS</v>
      </c>
      <c r="Q190" cm="1">
        <f t="array" ref="Q190">INDEX(MinuteWorkersFTE_HISTORICAL_FORTNIGHT_TABLE[DayOfWeek],ROW()-1)</f>
        <v>7</v>
      </c>
      <c r="R190" t="str" cm="1">
        <f t="array" ref="R190">INDEX(MinuteWorkersFTE_HISTORICAL_FORTNIGHT_TABLE[Week Day],ROW()-1)</f>
        <v>Sunday</v>
      </c>
      <c r="S190" cm="1">
        <f t="array" ref="S190">INDEX(MinuteWorkersFTE_HISTORICAL_FORTNIGHT_TABLE[FortnightWeek],ROW()-1)</f>
        <v>1</v>
      </c>
      <c r="T190" cm="1">
        <f t="array" ref="T190">INDEX(MinuteWorkersFTE_HISTORICAL_FORTNIGHT_TABLE[HistoricalRosterFTE],ROW()-1)</f>
        <v>1.118421052631579</v>
      </c>
      <c r="U190" cm="1">
        <f t="array" ref="U190">INDEX(MinuteWorkersFTE_HISTORICAL_FORTNIGHT_TABLE[RedistributedRosterFTE],ROW()-1)</f>
        <v>1.2574591480050017</v>
      </c>
      <c r="V190" cm="1">
        <f t="array" ref="V190">INDEX(MinuteWorkersFTE_HISTORICAL_FORTNIGHT_TABLE[ExpectedRedistributionFactor],ROW()-1)</f>
        <v>1.124316414686825</v>
      </c>
      <c r="W190" cm="1">
        <f t="array" ref="W190">INDEX(MinuteWorkersFTE_HISTORICAL_FORTNIGHT_TABLE[ProfileVarianceFTE],ROW()-1)</f>
        <v>0</v>
      </c>
      <c r="X190">
        <f t="shared" si="3"/>
        <v>0</v>
      </c>
      <c r="Y190" cm="1">
        <f t="array" ref="Y190">--(INDEX(MinuteWorkersFTE_HISTORICAL_FORTNIGHT_TABLE[HistoricalCoverageStatus],ROW()-1)="PASS")</f>
        <v>1</v>
      </c>
      <c r="Z190" cm="1">
        <f t="array" ref="Z190">--OR(INDEX(MinuteWorkersFTE_HISTORICAL_FORTNIGHT_TABLE[HistoricalCellStatus],ROW()-1)="OBSERVED",INDEX(MinuteWorkersFTE_HISTORICAL_FORTNIGHT_TABLE[HistoricalCellStatus],ROW()-1)="ZERO")</f>
        <v>1</v>
      </c>
      <c r="AA190" cm="1">
        <f t="array" ref="AA190">--OR(INDEX(MinuteWorkersFTE_HISTORICAL_FORTNIGHT_TABLE[ProfileAlignmentStatus],ROW()-1)="PASS",INDEX(MinuteWorkersFTE_HISTORICAL_FORTNIGHT_TABLE[ProfileAlignmentStatus],ROW()-1)="PASS ZERO")</f>
        <v>1</v>
      </c>
      <c r="AB190" cm="1">
        <f t="array" ref="AB190">--(INDEX(MinuteWorkersFTE_HISTORICAL_FORTNIGHT_TABLE[RedistributionMatchCount],ROW()-1)=1)</f>
        <v>1</v>
      </c>
      <c r="AC190">
        <v>1</v>
      </c>
    </row>
    <row r="191" spans="14:29" x14ac:dyDescent="0.25">
      <c r="N191" t="str" cm="1">
        <f t="array" ref="N191">INDEX(MinuteWorkersFTE_HISTORICAL_FORTNIGHT_TABLE[Facility],ROW()-1)</f>
        <v>BD</v>
      </c>
      <c r="O191" t="str" cm="1">
        <f t="array" ref="O191">INDEX(MinuteWorkersFTE_HISTORICAL_FORTNIGHT_TABLE[Role],ROW()-1)</f>
        <v>REGISTERED NURSE</v>
      </c>
      <c r="P191" t="str" cm="1">
        <f t="array" ref="P191">INDEX(MinuteWorkersFTE_HISTORICAL_FORTNIGHT_TABLE[Shift],ROW()-1)</f>
        <v>AM</v>
      </c>
      <c r="Q191" cm="1">
        <f t="array" ref="Q191">INDEX(MinuteWorkersFTE_HISTORICAL_FORTNIGHT_TABLE[DayOfWeek],ROW()-1)</f>
        <v>1</v>
      </c>
      <c r="R191" t="str" cm="1">
        <f t="array" ref="R191">INDEX(MinuteWorkersFTE_HISTORICAL_FORTNIGHT_TABLE[Week Day],ROW()-1)</f>
        <v>Monday</v>
      </c>
      <c r="S191" cm="1">
        <f t="array" ref="S191">INDEX(MinuteWorkersFTE_HISTORICAL_FORTNIGHT_TABLE[FortnightWeek],ROW()-1)</f>
        <v>2</v>
      </c>
      <c r="T191" cm="1">
        <f t="array" ref="T191">INDEX(MinuteWorkersFTE_HISTORICAL_FORTNIGHT_TABLE[HistoricalRosterFTE],ROW()-1)</f>
        <v>3.2894736842105265</v>
      </c>
      <c r="U191" cm="1">
        <f t="array" ref="U191">INDEX(MinuteWorkersFTE_HISTORICAL_FORTNIGHT_TABLE[RedistributedRosterFTE],ROW()-1)</f>
        <v>3.69840925883824</v>
      </c>
      <c r="V191" cm="1">
        <f t="array" ref="V191">INDEX(MinuteWorkersFTE_HISTORICAL_FORTNIGHT_TABLE[ExpectedRedistributionFactor],ROW()-1)</f>
        <v>1.124316414686825</v>
      </c>
      <c r="W191" cm="1">
        <f t="array" ref="W191">INDEX(MinuteWorkersFTE_HISTORICAL_FORTNIGHT_TABLE[ProfileVarianceFTE],ROW()-1)</f>
        <v>-4.4408920985006262E-16</v>
      </c>
      <c r="X191">
        <f t="shared" si="3"/>
        <v>4.4408920985006262E-16</v>
      </c>
      <c r="Y191" cm="1">
        <f t="array" ref="Y191">--(INDEX(MinuteWorkersFTE_HISTORICAL_FORTNIGHT_TABLE[HistoricalCoverageStatus],ROW()-1)="PASS")</f>
        <v>1</v>
      </c>
      <c r="Z191" cm="1">
        <f t="array" ref="Z191">--OR(INDEX(MinuteWorkersFTE_HISTORICAL_FORTNIGHT_TABLE[HistoricalCellStatus],ROW()-1)="OBSERVED",INDEX(MinuteWorkersFTE_HISTORICAL_FORTNIGHT_TABLE[HistoricalCellStatus],ROW()-1)="ZERO")</f>
        <v>1</v>
      </c>
      <c r="AA191" cm="1">
        <f t="array" ref="AA191">--OR(INDEX(MinuteWorkersFTE_HISTORICAL_FORTNIGHT_TABLE[ProfileAlignmentStatus],ROW()-1)="PASS",INDEX(MinuteWorkersFTE_HISTORICAL_FORTNIGHT_TABLE[ProfileAlignmentStatus],ROW()-1)="PASS ZERO")</f>
        <v>1</v>
      </c>
      <c r="AB191" cm="1">
        <f t="array" ref="AB191">--(INDEX(MinuteWorkersFTE_HISTORICAL_FORTNIGHT_TABLE[RedistributionMatchCount],ROW()-1)=1)</f>
        <v>1</v>
      </c>
      <c r="AC191">
        <v>1</v>
      </c>
    </row>
    <row r="192" spans="14:29" x14ac:dyDescent="0.25">
      <c r="N192" t="str" cm="1">
        <f t="array" ref="N192">INDEX(MinuteWorkersFTE_HISTORICAL_FORTNIGHT_TABLE[Facility],ROW()-1)</f>
        <v>BD</v>
      </c>
      <c r="O192" t="str" cm="1">
        <f t="array" ref="O192">INDEX(MinuteWorkersFTE_HISTORICAL_FORTNIGHT_TABLE[Role],ROW()-1)</f>
        <v>REGISTERED NURSE</v>
      </c>
      <c r="P192" t="str" cm="1">
        <f t="array" ref="P192">INDEX(MinuteWorkersFTE_HISTORICAL_FORTNIGHT_TABLE[Shift],ROW()-1)</f>
        <v>PM</v>
      </c>
      <c r="Q192" cm="1">
        <f t="array" ref="Q192">INDEX(MinuteWorkersFTE_HISTORICAL_FORTNIGHT_TABLE[DayOfWeek],ROW()-1)</f>
        <v>1</v>
      </c>
      <c r="R192" t="str" cm="1">
        <f t="array" ref="R192">INDEX(MinuteWorkersFTE_HISTORICAL_FORTNIGHT_TABLE[Week Day],ROW()-1)</f>
        <v>Monday</v>
      </c>
      <c r="S192" cm="1">
        <f t="array" ref="S192">INDEX(MinuteWorkersFTE_HISTORICAL_FORTNIGHT_TABLE[FortnightWeek],ROW()-1)</f>
        <v>2</v>
      </c>
      <c r="T192" cm="1">
        <f t="array" ref="T192">INDEX(MinuteWorkersFTE_HISTORICAL_FORTNIGHT_TABLE[HistoricalRosterFTE],ROW()-1)</f>
        <v>3.3552631578947372</v>
      </c>
      <c r="U192" cm="1">
        <f t="array" ref="U192">INDEX(MinuteWorkersFTE_HISTORICAL_FORTNIGHT_TABLE[RedistributedRosterFTE],ROW()-1)</f>
        <v>3.7723774440150049</v>
      </c>
      <c r="V192" cm="1">
        <f t="array" ref="V192">INDEX(MinuteWorkersFTE_HISTORICAL_FORTNIGHT_TABLE[ExpectedRedistributionFactor],ROW()-1)</f>
        <v>1.124316414686825</v>
      </c>
      <c r="W192" cm="1">
        <f t="array" ref="W192">INDEX(MinuteWorkersFTE_HISTORICAL_FORTNIGHT_TABLE[ProfileVarianceFTE],ROW()-1)</f>
        <v>-4.4408920985006262E-16</v>
      </c>
      <c r="X192">
        <f t="shared" si="3"/>
        <v>4.4408920985006262E-16</v>
      </c>
      <c r="Y192" cm="1">
        <f t="array" ref="Y192">--(INDEX(MinuteWorkersFTE_HISTORICAL_FORTNIGHT_TABLE[HistoricalCoverageStatus],ROW()-1)="PASS")</f>
        <v>1</v>
      </c>
      <c r="Z192" cm="1">
        <f t="array" ref="Z192">--OR(INDEX(MinuteWorkersFTE_HISTORICAL_FORTNIGHT_TABLE[HistoricalCellStatus],ROW()-1)="OBSERVED",INDEX(MinuteWorkersFTE_HISTORICAL_FORTNIGHT_TABLE[HistoricalCellStatus],ROW()-1)="ZERO")</f>
        <v>1</v>
      </c>
      <c r="AA192" cm="1">
        <f t="array" ref="AA192">--OR(INDEX(MinuteWorkersFTE_HISTORICAL_FORTNIGHT_TABLE[ProfileAlignmentStatus],ROW()-1)="PASS",INDEX(MinuteWorkersFTE_HISTORICAL_FORTNIGHT_TABLE[ProfileAlignmentStatus],ROW()-1)="PASS ZERO")</f>
        <v>1</v>
      </c>
      <c r="AB192" cm="1">
        <f t="array" ref="AB192">--(INDEX(MinuteWorkersFTE_HISTORICAL_FORTNIGHT_TABLE[RedistributionMatchCount],ROW()-1)=1)</f>
        <v>1</v>
      </c>
      <c r="AC192">
        <v>1</v>
      </c>
    </row>
    <row r="193" spans="14:29" x14ac:dyDescent="0.25">
      <c r="N193" t="str" cm="1">
        <f t="array" ref="N193">INDEX(MinuteWorkersFTE_HISTORICAL_FORTNIGHT_TABLE[Facility],ROW()-1)</f>
        <v>BD</v>
      </c>
      <c r="O193" t="str" cm="1">
        <f t="array" ref="O193">INDEX(MinuteWorkersFTE_HISTORICAL_FORTNIGHT_TABLE[Role],ROW()-1)</f>
        <v>REGISTERED NURSE</v>
      </c>
      <c r="P193" t="str" cm="1">
        <f t="array" ref="P193">INDEX(MinuteWorkersFTE_HISTORICAL_FORTNIGHT_TABLE[Shift],ROW()-1)</f>
        <v>NS</v>
      </c>
      <c r="Q193" cm="1">
        <f t="array" ref="Q193">INDEX(MinuteWorkersFTE_HISTORICAL_FORTNIGHT_TABLE[DayOfWeek],ROW()-1)</f>
        <v>1</v>
      </c>
      <c r="R193" t="str" cm="1">
        <f t="array" ref="R193">INDEX(MinuteWorkersFTE_HISTORICAL_FORTNIGHT_TABLE[Week Day],ROW()-1)</f>
        <v>Monday</v>
      </c>
      <c r="S193" cm="1">
        <f t="array" ref="S193">INDEX(MinuteWorkersFTE_HISTORICAL_FORTNIGHT_TABLE[FortnightWeek],ROW()-1)</f>
        <v>2</v>
      </c>
      <c r="T193" cm="1">
        <f t="array" ref="T193">INDEX(MinuteWorkersFTE_HISTORICAL_FORTNIGHT_TABLE[HistoricalRosterFTE],ROW()-1)</f>
        <v>1.118421052631579</v>
      </c>
      <c r="U193" cm="1">
        <f t="array" ref="U193">INDEX(MinuteWorkersFTE_HISTORICAL_FORTNIGHT_TABLE[RedistributedRosterFTE],ROW()-1)</f>
        <v>1.2574591480050017</v>
      </c>
      <c r="V193" cm="1">
        <f t="array" ref="V193">INDEX(MinuteWorkersFTE_HISTORICAL_FORTNIGHT_TABLE[ExpectedRedistributionFactor],ROW()-1)</f>
        <v>1.124316414686825</v>
      </c>
      <c r="W193" cm="1">
        <f t="array" ref="W193">INDEX(MinuteWorkersFTE_HISTORICAL_FORTNIGHT_TABLE[ProfileVarianceFTE],ROW()-1)</f>
        <v>0</v>
      </c>
      <c r="X193">
        <f t="shared" si="3"/>
        <v>0</v>
      </c>
      <c r="Y193" cm="1">
        <f t="array" ref="Y193">--(INDEX(MinuteWorkersFTE_HISTORICAL_FORTNIGHT_TABLE[HistoricalCoverageStatus],ROW()-1)="PASS")</f>
        <v>1</v>
      </c>
      <c r="Z193" cm="1">
        <f t="array" ref="Z193">--OR(INDEX(MinuteWorkersFTE_HISTORICAL_FORTNIGHT_TABLE[HistoricalCellStatus],ROW()-1)="OBSERVED",INDEX(MinuteWorkersFTE_HISTORICAL_FORTNIGHT_TABLE[HistoricalCellStatus],ROW()-1)="ZERO")</f>
        <v>1</v>
      </c>
      <c r="AA193" cm="1">
        <f t="array" ref="AA193">--OR(INDEX(MinuteWorkersFTE_HISTORICAL_FORTNIGHT_TABLE[ProfileAlignmentStatus],ROW()-1)="PASS",INDEX(MinuteWorkersFTE_HISTORICAL_FORTNIGHT_TABLE[ProfileAlignmentStatus],ROW()-1)="PASS ZERO")</f>
        <v>1</v>
      </c>
      <c r="AB193" cm="1">
        <f t="array" ref="AB193">--(INDEX(MinuteWorkersFTE_HISTORICAL_FORTNIGHT_TABLE[RedistributionMatchCount],ROW()-1)=1)</f>
        <v>1</v>
      </c>
      <c r="AC193">
        <v>1</v>
      </c>
    </row>
    <row r="194" spans="14:29" x14ac:dyDescent="0.25">
      <c r="N194" t="str" cm="1">
        <f t="array" ref="N194">INDEX(MinuteWorkersFTE_HISTORICAL_FORTNIGHT_TABLE[Facility],ROW()-1)</f>
        <v>BD</v>
      </c>
      <c r="O194" t="str" cm="1">
        <f t="array" ref="O194">INDEX(MinuteWorkersFTE_HISTORICAL_FORTNIGHT_TABLE[Role],ROW()-1)</f>
        <v>REGISTERED NURSE</v>
      </c>
      <c r="P194" t="str" cm="1">
        <f t="array" ref="P194">INDEX(MinuteWorkersFTE_HISTORICAL_FORTNIGHT_TABLE[Shift],ROW()-1)</f>
        <v>AM</v>
      </c>
      <c r="Q194" cm="1">
        <f t="array" ref="Q194">INDEX(MinuteWorkersFTE_HISTORICAL_FORTNIGHT_TABLE[DayOfWeek],ROW()-1)</f>
        <v>2</v>
      </c>
      <c r="R194" t="str" cm="1">
        <f t="array" ref="R194">INDEX(MinuteWorkersFTE_HISTORICAL_FORTNIGHT_TABLE[Week Day],ROW()-1)</f>
        <v>Tuesday</v>
      </c>
      <c r="S194" cm="1">
        <f t="array" ref="S194">INDEX(MinuteWorkersFTE_HISTORICAL_FORTNIGHT_TABLE[FortnightWeek],ROW()-1)</f>
        <v>2</v>
      </c>
      <c r="T194" cm="1">
        <f t="array" ref="T194">INDEX(MinuteWorkersFTE_HISTORICAL_FORTNIGHT_TABLE[HistoricalRosterFTE],ROW()-1)</f>
        <v>6.5789473684210531</v>
      </c>
      <c r="U194" cm="1">
        <f t="array" ref="U194">INDEX(MinuteWorkersFTE_HISTORICAL_FORTNIGHT_TABLE[RedistributedRosterFTE],ROW()-1)</f>
        <v>7.39681851767648</v>
      </c>
      <c r="V194" cm="1">
        <f t="array" ref="V194">INDEX(MinuteWorkersFTE_HISTORICAL_FORTNIGHT_TABLE[ExpectedRedistributionFactor],ROW()-1)</f>
        <v>1.124316414686825</v>
      </c>
      <c r="W194" cm="1">
        <f t="array" ref="W194">INDEX(MinuteWorkersFTE_HISTORICAL_FORTNIGHT_TABLE[ProfileVarianceFTE],ROW()-1)</f>
        <v>-8.8817841970012523E-16</v>
      </c>
      <c r="X194">
        <f t="shared" si="3"/>
        <v>8.8817841970012523E-16</v>
      </c>
      <c r="Y194" cm="1">
        <f t="array" ref="Y194">--(INDEX(MinuteWorkersFTE_HISTORICAL_FORTNIGHT_TABLE[HistoricalCoverageStatus],ROW()-1)="PASS")</f>
        <v>1</v>
      </c>
      <c r="Z194" cm="1">
        <f t="array" ref="Z194">--OR(INDEX(MinuteWorkersFTE_HISTORICAL_FORTNIGHT_TABLE[HistoricalCellStatus],ROW()-1)="OBSERVED",INDEX(MinuteWorkersFTE_HISTORICAL_FORTNIGHT_TABLE[HistoricalCellStatus],ROW()-1)="ZERO")</f>
        <v>1</v>
      </c>
      <c r="AA194" cm="1">
        <f t="array" ref="AA194">--OR(INDEX(MinuteWorkersFTE_HISTORICAL_FORTNIGHT_TABLE[ProfileAlignmentStatus],ROW()-1)="PASS",INDEX(MinuteWorkersFTE_HISTORICAL_FORTNIGHT_TABLE[ProfileAlignmentStatus],ROW()-1)="PASS ZERO")</f>
        <v>1</v>
      </c>
      <c r="AB194" cm="1">
        <f t="array" ref="AB194">--(INDEX(MinuteWorkersFTE_HISTORICAL_FORTNIGHT_TABLE[RedistributionMatchCount],ROW()-1)=1)</f>
        <v>1</v>
      </c>
      <c r="AC194">
        <v>1</v>
      </c>
    </row>
    <row r="195" spans="14:29" x14ac:dyDescent="0.25">
      <c r="N195" t="str" cm="1">
        <f t="array" ref="N195">INDEX(MinuteWorkersFTE_HISTORICAL_FORTNIGHT_TABLE[Facility],ROW()-1)</f>
        <v>BD</v>
      </c>
      <c r="O195" t="str" cm="1">
        <f t="array" ref="O195">INDEX(MinuteWorkersFTE_HISTORICAL_FORTNIGHT_TABLE[Role],ROW()-1)</f>
        <v>REGISTERED NURSE</v>
      </c>
      <c r="P195" t="str" cm="1">
        <f t="array" ref="P195">INDEX(MinuteWorkersFTE_HISTORICAL_FORTNIGHT_TABLE[Shift],ROW()-1)</f>
        <v>PM</v>
      </c>
      <c r="Q195" cm="1">
        <f t="array" ref="Q195">INDEX(MinuteWorkersFTE_HISTORICAL_FORTNIGHT_TABLE[DayOfWeek],ROW()-1)</f>
        <v>2</v>
      </c>
      <c r="R195" t="str" cm="1">
        <f t="array" ref="R195">INDEX(MinuteWorkersFTE_HISTORICAL_FORTNIGHT_TABLE[Week Day],ROW()-1)</f>
        <v>Tuesday</v>
      </c>
      <c r="S195" cm="1">
        <f t="array" ref="S195">INDEX(MinuteWorkersFTE_HISTORICAL_FORTNIGHT_TABLE[FortnightWeek],ROW()-1)</f>
        <v>2</v>
      </c>
      <c r="T195" cm="1">
        <f t="array" ref="T195">INDEX(MinuteWorkersFTE_HISTORICAL_FORTNIGHT_TABLE[HistoricalRosterFTE],ROW()-1)</f>
        <v>3.3552631578947372</v>
      </c>
      <c r="U195" cm="1">
        <f t="array" ref="U195">INDEX(MinuteWorkersFTE_HISTORICAL_FORTNIGHT_TABLE[RedistributedRosterFTE],ROW()-1)</f>
        <v>3.7723774440150049</v>
      </c>
      <c r="V195" cm="1">
        <f t="array" ref="V195">INDEX(MinuteWorkersFTE_HISTORICAL_FORTNIGHT_TABLE[ExpectedRedistributionFactor],ROW()-1)</f>
        <v>1.124316414686825</v>
      </c>
      <c r="W195" cm="1">
        <f t="array" ref="W195">INDEX(MinuteWorkersFTE_HISTORICAL_FORTNIGHT_TABLE[ProfileVarianceFTE],ROW()-1)</f>
        <v>-4.4408920985006262E-16</v>
      </c>
      <c r="X195">
        <f t="shared" si="3"/>
        <v>4.4408920985006262E-16</v>
      </c>
      <c r="Y195" cm="1">
        <f t="array" ref="Y195">--(INDEX(MinuteWorkersFTE_HISTORICAL_FORTNIGHT_TABLE[HistoricalCoverageStatus],ROW()-1)="PASS")</f>
        <v>1</v>
      </c>
      <c r="Z195" cm="1">
        <f t="array" ref="Z195">--OR(INDEX(MinuteWorkersFTE_HISTORICAL_FORTNIGHT_TABLE[HistoricalCellStatus],ROW()-1)="OBSERVED",INDEX(MinuteWorkersFTE_HISTORICAL_FORTNIGHT_TABLE[HistoricalCellStatus],ROW()-1)="ZERO")</f>
        <v>1</v>
      </c>
      <c r="AA195" cm="1">
        <f t="array" ref="AA195">--OR(INDEX(MinuteWorkersFTE_HISTORICAL_FORTNIGHT_TABLE[ProfileAlignmentStatus],ROW()-1)="PASS",INDEX(MinuteWorkersFTE_HISTORICAL_FORTNIGHT_TABLE[ProfileAlignmentStatus],ROW()-1)="PASS ZERO")</f>
        <v>1</v>
      </c>
      <c r="AB195" cm="1">
        <f t="array" ref="AB195">--(INDEX(MinuteWorkersFTE_HISTORICAL_FORTNIGHT_TABLE[RedistributionMatchCount],ROW()-1)=1)</f>
        <v>1</v>
      </c>
      <c r="AC195">
        <v>1</v>
      </c>
    </row>
    <row r="196" spans="14:29" x14ac:dyDescent="0.25">
      <c r="N196" t="str" cm="1">
        <f t="array" ref="N196">INDEX(MinuteWorkersFTE_HISTORICAL_FORTNIGHT_TABLE[Facility],ROW()-1)</f>
        <v>BD</v>
      </c>
      <c r="O196" t="str" cm="1">
        <f t="array" ref="O196">INDEX(MinuteWorkersFTE_HISTORICAL_FORTNIGHT_TABLE[Role],ROW()-1)</f>
        <v>REGISTERED NURSE</v>
      </c>
      <c r="P196" t="str" cm="1">
        <f t="array" ref="P196">INDEX(MinuteWorkersFTE_HISTORICAL_FORTNIGHT_TABLE[Shift],ROW()-1)</f>
        <v>NS</v>
      </c>
      <c r="Q196" cm="1">
        <f t="array" ref="Q196">INDEX(MinuteWorkersFTE_HISTORICAL_FORTNIGHT_TABLE[DayOfWeek],ROW()-1)</f>
        <v>2</v>
      </c>
      <c r="R196" t="str" cm="1">
        <f t="array" ref="R196">INDEX(MinuteWorkersFTE_HISTORICAL_FORTNIGHT_TABLE[Week Day],ROW()-1)</f>
        <v>Tuesday</v>
      </c>
      <c r="S196" cm="1">
        <f t="array" ref="S196">INDEX(MinuteWorkersFTE_HISTORICAL_FORTNIGHT_TABLE[FortnightWeek],ROW()-1)</f>
        <v>2</v>
      </c>
      <c r="T196" cm="1">
        <f t="array" ref="T196">INDEX(MinuteWorkersFTE_HISTORICAL_FORTNIGHT_TABLE[HistoricalRosterFTE],ROW()-1)</f>
        <v>1.118421052631579</v>
      </c>
      <c r="U196" cm="1">
        <f t="array" ref="U196">INDEX(MinuteWorkersFTE_HISTORICAL_FORTNIGHT_TABLE[RedistributedRosterFTE],ROW()-1)</f>
        <v>1.2574591480050017</v>
      </c>
      <c r="V196" cm="1">
        <f t="array" ref="V196">INDEX(MinuteWorkersFTE_HISTORICAL_FORTNIGHT_TABLE[ExpectedRedistributionFactor],ROW()-1)</f>
        <v>1.124316414686825</v>
      </c>
      <c r="W196" cm="1">
        <f t="array" ref="W196">INDEX(MinuteWorkersFTE_HISTORICAL_FORTNIGHT_TABLE[ProfileVarianceFTE],ROW()-1)</f>
        <v>0</v>
      </c>
      <c r="X196">
        <f t="shared" ref="X196:X259" si="4">ABS(W196)</f>
        <v>0</v>
      </c>
      <c r="Y196" cm="1">
        <f t="array" ref="Y196">--(INDEX(MinuteWorkersFTE_HISTORICAL_FORTNIGHT_TABLE[HistoricalCoverageStatus],ROW()-1)="PASS")</f>
        <v>1</v>
      </c>
      <c r="Z196" cm="1">
        <f t="array" ref="Z196">--OR(INDEX(MinuteWorkersFTE_HISTORICAL_FORTNIGHT_TABLE[HistoricalCellStatus],ROW()-1)="OBSERVED",INDEX(MinuteWorkersFTE_HISTORICAL_FORTNIGHT_TABLE[HistoricalCellStatus],ROW()-1)="ZERO")</f>
        <v>1</v>
      </c>
      <c r="AA196" cm="1">
        <f t="array" ref="AA196">--OR(INDEX(MinuteWorkersFTE_HISTORICAL_FORTNIGHT_TABLE[ProfileAlignmentStatus],ROW()-1)="PASS",INDEX(MinuteWorkersFTE_HISTORICAL_FORTNIGHT_TABLE[ProfileAlignmentStatus],ROW()-1)="PASS ZERO")</f>
        <v>1</v>
      </c>
      <c r="AB196" cm="1">
        <f t="array" ref="AB196">--(INDEX(MinuteWorkersFTE_HISTORICAL_FORTNIGHT_TABLE[RedistributionMatchCount],ROW()-1)=1)</f>
        <v>1</v>
      </c>
      <c r="AC196">
        <v>1</v>
      </c>
    </row>
    <row r="197" spans="14:29" x14ac:dyDescent="0.25">
      <c r="N197" t="str" cm="1">
        <f t="array" ref="N197">INDEX(MinuteWorkersFTE_HISTORICAL_FORTNIGHT_TABLE[Facility],ROW()-1)</f>
        <v>BD</v>
      </c>
      <c r="O197" t="str" cm="1">
        <f t="array" ref="O197">INDEX(MinuteWorkersFTE_HISTORICAL_FORTNIGHT_TABLE[Role],ROW()-1)</f>
        <v>REGISTERED NURSE</v>
      </c>
      <c r="P197" t="str" cm="1">
        <f t="array" ref="P197">INDEX(MinuteWorkersFTE_HISTORICAL_FORTNIGHT_TABLE[Shift],ROW()-1)</f>
        <v>AM</v>
      </c>
      <c r="Q197" cm="1">
        <f t="array" ref="Q197">INDEX(MinuteWorkersFTE_HISTORICAL_FORTNIGHT_TABLE[DayOfWeek],ROW()-1)</f>
        <v>3</v>
      </c>
      <c r="R197" t="str" cm="1">
        <f t="array" ref="R197">INDEX(MinuteWorkersFTE_HISTORICAL_FORTNIGHT_TABLE[Week Day],ROW()-1)</f>
        <v>Wednesday</v>
      </c>
      <c r="S197" cm="1">
        <f t="array" ref="S197">INDEX(MinuteWorkersFTE_HISTORICAL_FORTNIGHT_TABLE[FortnightWeek],ROW()-1)</f>
        <v>2</v>
      </c>
      <c r="T197" cm="1">
        <f t="array" ref="T197">INDEX(MinuteWorkersFTE_HISTORICAL_FORTNIGHT_TABLE[HistoricalRosterFTE],ROW()-1)</f>
        <v>5.4605263157894743</v>
      </c>
      <c r="U197" cm="1">
        <f t="array" ref="U197">INDEX(MinuteWorkersFTE_HISTORICAL_FORTNIGHT_TABLE[RedistributedRosterFTE],ROW()-1)</f>
        <v>6.1393593696714781</v>
      </c>
      <c r="V197" cm="1">
        <f t="array" ref="V197">INDEX(MinuteWorkersFTE_HISTORICAL_FORTNIGHT_TABLE[ExpectedRedistributionFactor],ROW()-1)</f>
        <v>1.124316414686825</v>
      </c>
      <c r="W197" cm="1">
        <f t="array" ref="W197">INDEX(MinuteWorkersFTE_HISTORICAL_FORTNIGHT_TABLE[ProfileVarianceFTE],ROW()-1)</f>
        <v>-8.8817841970012523E-16</v>
      </c>
      <c r="X197">
        <f t="shared" si="4"/>
        <v>8.8817841970012523E-16</v>
      </c>
      <c r="Y197" cm="1">
        <f t="array" ref="Y197">--(INDEX(MinuteWorkersFTE_HISTORICAL_FORTNIGHT_TABLE[HistoricalCoverageStatus],ROW()-1)="PASS")</f>
        <v>1</v>
      </c>
      <c r="Z197" cm="1">
        <f t="array" ref="Z197">--OR(INDEX(MinuteWorkersFTE_HISTORICAL_FORTNIGHT_TABLE[HistoricalCellStatus],ROW()-1)="OBSERVED",INDEX(MinuteWorkersFTE_HISTORICAL_FORTNIGHT_TABLE[HistoricalCellStatus],ROW()-1)="ZERO")</f>
        <v>1</v>
      </c>
      <c r="AA197" cm="1">
        <f t="array" ref="AA197">--OR(INDEX(MinuteWorkersFTE_HISTORICAL_FORTNIGHT_TABLE[ProfileAlignmentStatus],ROW()-1)="PASS",INDEX(MinuteWorkersFTE_HISTORICAL_FORTNIGHT_TABLE[ProfileAlignmentStatus],ROW()-1)="PASS ZERO")</f>
        <v>1</v>
      </c>
      <c r="AB197" cm="1">
        <f t="array" ref="AB197">--(INDEX(MinuteWorkersFTE_HISTORICAL_FORTNIGHT_TABLE[RedistributionMatchCount],ROW()-1)=1)</f>
        <v>1</v>
      </c>
      <c r="AC197">
        <v>1</v>
      </c>
    </row>
    <row r="198" spans="14:29" x14ac:dyDescent="0.25">
      <c r="N198" t="str" cm="1">
        <f t="array" ref="N198">INDEX(MinuteWorkersFTE_HISTORICAL_FORTNIGHT_TABLE[Facility],ROW()-1)</f>
        <v>BD</v>
      </c>
      <c r="O198" t="str" cm="1">
        <f t="array" ref="O198">INDEX(MinuteWorkersFTE_HISTORICAL_FORTNIGHT_TABLE[Role],ROW()-1)</f>
        <v>REGISTERED NURSE</v>
      </c>
      <c r="P198" t="str" cm="1">
        <f t="array" ref="P198">INDEX(MinuteWorkersFTE_HISTORICAL_FORTNIGHT_TABLE[Shift],ROW()-1)</f>
        <v>PM</v>
      </c>
      <c r="Q198" cm="1">
        <f t="array" ref="Q198">INDEX(MinuteWorkersFTE_HISTORICAL_FORTNIGHT_TABLE[DayOfWeek],ROW()-1)</f>
        <v>3</v>
      </c>
      <c r="R198" t="str" cm="1">
        <f t="array" ref="R198">INDEX(MinuteWorkersFTE_HISTORICAL_FORTNIGHT_TABLE[Week Day],ROW()-1)</f>
        <v>Wednesday</v>
      </c>
      <c r="S198" cm="1">
        <f t="array" ref="S198">INDEX(MinuteWorkersFTE_HISTORICAL_FORTNIGHT_TABLE[FortnightWeek],ROW()-1)</f>
        <v>2</v>
      </c>
      <c r="T198" cm="1">
        <f t="array" ref="T198">INDEX(MinuteWorkersFTE_HISTORICAL_FORTNIGHT_TABLE[HistoricalRosterFTE],ROW()-1)</f>
        <v>2.236842105263158</v>
      </c>
      <c r="U198" cm="1">
        <f t="array" ref="U198">INDEX(MinuteWorkersFTE_HISTORICAL_FORTNIGHT_TABLE[RedistributedRosterFTE],ROW()-1)</f>
        <v>2.5149182960100034</v>
      </c>
      <c r="V198" cm="1">
        <f t="array" ref="V198">INDEX(MinuteWorkersFTE_HISTORICAL_FORTNIGHT_TABLE[ExpectedRedistributionFactor],ROW()-1)</f>
        <v>1.124316414686825</v>
      </c>
      <c r="W198" cm="1">
        <f t="array" ref="W198">INDEX(MinuteWorkersFTE_HISTORICAL_FORTNIGHT_TABLE[ProfileVarianceFTE],ROW()-1)</f>
        <v>0</v>
      </c>
      <c r="X198">
        <f t="shared" si="4"/>
        <v>0</v>
      </c>
      <c r="Y198" cm="1">
        <f t="array" ref="Y198">--(INDEX(MinuteWorkersFTE_HISTORICAL_FORTNIGHT_TABLE[HistoricalCoverageStatus],ROW()-1)="PASS")</f>
        <v>1</v>
      </c>
      <c r="Z198" cm="1">
        <f t="array" ref="Z198">--OR(INDEX(MinuteWorkersFTE_HISTORICAL_FORTNIGHT_TABLE[HistoricalCellStatus],ROW()-1)="OBSERVED",INDEX(MinuteWorkersFTE_HISTORICAL_FORTNIGHT_TABLE[HistoricalCellStatus],ROW()-1)="ZERO")</f>
        <v>1</v>
      </c>
      <c r="AA198" cm="1">
        <f t="array" ref="AA198">--OR(INDEX(MinuteWorkersFTE_HISTORICAL_FORTNIGHT_TABLE[ProfileAlignmentStatus],ROW()-1)="PASS",INDEX(MinuteWorkersFTE_HISTORICAL_FORTNIGHT_TABLE[ProfileAlignmentStatus],ROW()-1)="PASS ZERO")</f>
        <v>1</v>
      </c>
      <c r="AB198" cm="1">
        <f t="array" ref="AB198">--(INDEX(MinuteWorkersFTE_HISTORICAL_FORTNIGHT_TABLE[RedistributionMatchCount],ROW()-1)=1)</f>
        <v>1</v>
      </c>
      <c r="AC198">
        <v>1</v>
      </c>
    </row>
    <row r="199" spans="14:29" x14ac:dyDescent="0.25">
      <c r="N199" t="str" cm="1">
        <f t="array" ref="N199">INDEX(MinuteWorkersFTE_HISTORICAL_FORTNIGHT_TABLE[Facility],ROW()-1)</f>
        <v>BD</v>
      </c>
      <c r="O199" t="str" cm="1">
        <f t="array" ref="O199">INDEX(MinuteWorkersFTE_HISTORICAL_FORTNIGHT_TABLE[Role],ROW()-1)</f>
        <v>REGISTERED NURSE</v>
      </c>
      <c r="P199" t="str" cm="1">
        <f t="array" ref="P199">INDEX(MinuteWorkersFTE_HISTORICAL_FORTNIGHT_TABLE[Shift],ROW()-1)</f>
        <v>NS</v>
      </c>
      <c r="Q199" cm="1">
        <f t="array" ref="Q199">INDEX(MinuteWorkersFTE_HISTORICAL_FORTNIGHT_TABLE[DayOfWeek],ROW()-1)</f>
        <v>3</v>
      </c>
      <c r="R199" t="str" cm="1">
        <f t="array" ref="R199">INDEX(MinuteWorkersFTE_HISTORICAL_FORTNIGHT_TABLE[Week Day],ROW()-1)</f>
        <v>Wednesday</v>
      </c>
      <c r="S199" cm="1">
        <f t="array" ref="S199">INDEX(MinuteWorkersFTE_HISTORICAL_FORTNIGHT_TABLE[FortnightWeek],ROW()-1)</f>
        <v>2</v>
      </c>
      <c r="T199" cm="1">
        <f t="array" ref="T199">INDEX(MinuteWorkersFTE_HISTORICAL_FORTNIGHT_TABLE[HistoricalRosterFTE],ROW()-1)</f>
        <v>1.118421052631579</v>
      </c>
      <c r="U199" cm="1">
        <f t="array" ref="U199">INDEX(MinuteWorkersFTE_HISTORICAL_FORTNIGHT_TABLE[RedistributedRosterFTE],ROW()-1)</f>
        <v>1.2574591480050017</v>
      </c>
      <c r="V199" cm="1">
        <f t="array" ref="V199">INDEX(MinuteWorkersFTE_HISTORICAL_FORTNIGHT_TABLE[ExpectedRedistributionFactor],ROW()-1)</f>
        <v>1.124316414686825</v>
      </c>
      <c r="W199" cm="1">
        <f t="array" ref="W199">INDEX(MinuteWorkersFTE_HISTORICAL_FORTNIGHT_TABLE[ProfileVarianceFTE],ROW()-1)</f>
        <v>0</v>
      </c>
      <c r="X199">
        <f t="shared" si="4"/>
        <v>0</v>
      </c>
      <c r="Y199" cm="1">
        <f t="array" ref="Y199">--(INDEX(MinuteWorkersFTE_HISTORICAL_FORTNIGHT_TABLE[HistoricalCoverageStatus],ROW()-1)="PASS")</f>
        <v>1</v>
      </c>
      <c r="Z199" cm="1">
        <f t="array" ref="Z199">--OR(INDEX(MinuteWorkersFTE_HISTORICAL_FORTNIGHT_TABLE[HistoricalCellStatus],ROW()-1)="OBSERVED",INDEX(MinuteWorkersFTE_HISTORICAL_FORTNIGHT_TABLE[HistoricalCellStatus],ROW()-1)="ZERO")</f>
        <v>1</v>
      </c>
      <c r="AA199" cm="1">
        <f t="array" ref="AA199">--OR(INDEX(MinuteWorkersFTE_HISTORICAL_FORTNIGHT_TABLE[ProfileAlignmentStatus],ROW()-1)="PASS",INDEX(MinuteWorkersFTE_HISTORICAL_FORTNIGHT_TABLE[ProfileAlignmentStatus],ROW()-1)="PASS ZERO")</f>
        <v>1</v>
      </c>
      <c r="AB199" cm="1">
        <f t="array" ref="AB199">--(INDEX(MinuteWorkersFTE_HISTORICAL_FORTNIGHT_TABLE[RedistributionMatchCount],ROW()-1)=1)</f>
        <v>1</v>
      </c>
      <c r="AC199">
        <v>1</v>
      </c>
    </row>
    <row r="200" spans="14:29" x14ac:dyDescent="0.25">
      <c r="N200" t="str" cm="1">
        <f t="array" ref="N200">INDEX(MinuteWorkersFTE_HISTORICAL_FORTNIGHT_TABLE[Facility],ROW()-1)</f>
        <v>BD</v>
      </c>
      <c r="O200" t="str" cm="1">
        <f t="array" ref="O200">INDEX(MinuteWorkersFTE_HISTORICAL_FORTNIGHT_TABLE[Role],ROW()-1)</f>
        <v>REGISTERED NURSE</v>
      </c>
      <c r="P200" t="str" cm="1">
        <f t="array" ref="P200">INDEX(MinuteWorkersFTE_HISTORICAL_FORTNIGHT_TABLE[Shift],ROW()-1)</f>
        <v>AM</v>
      </c>
      <c r="Q200" cm="1">
        <f t="array" ref="Q200">INDEX(MinuteWorkersFTE_HISTORICAL_FORTNIGHT_TABLE[DayOfWeek],ROW()-1)</f>
        <v>4</v>
      </c>
      <c r="R200" t="str" cm="1">
        <f t="array" ref="R200">INDEX(MinuteWorkersFTE_HISTORICAL_FORTNIGHT_TABLE[Week Day],ROW()-1)</f>
        <v>Thursday</v>
      </c>
      <c r="S200" cm="1">
        <f t="array" ref="S200">INDEX(MinuteWorkersFTE_HISTORICAL_FORTNIGHT_TABLE[FortnightWeek],ROW()-1)</f>
        <v>2</v>
      </c>
      <c r="T200" cm="1">
        <f t="array" ref="T200">INDEX(MinuteWorkersFTE_HISTORICAL_FORTNIGHT_TABLE[HistoricalRosterFTE],ROW()-1)</f>
        <v>5.3947368421052637</v>
      </c>
      <c r="U200" cm="1">
        <f t="array" ref="U200">INDEX(MinuteWorkersFTE_HISTORICAL_FORTNIGHT_TABLE[RedistributedRosterFTE],ROW()-1)</f>
        <v>6.0653911844947137</v>
      </c>
      <c r="V200" cm="1">
        <f t="array" ref="V200">INDEX(MinuteWorkersFTE_HISTORICAL_FORTNIGHT_TABLE[ExpectedRedistributionFactor],ROW()-1)</f>
        <v>1.124316414686825</v>
      </c>
      <c r="W200" cm="1">
        <f t="array" ref="W200">INDEX(MinuteWorkersFTE_HISTORICAL_FORTNIGHT_TABLE[ProfileVarianceFTE],ROW()-1)</f>
        <v>-8.8817841970012523E-16</v>
      </c>
      <c r="X200">
        <f t="shared" si="4"/>
        <v>8.8817841970012523E-16</v>
      </c>
      <c r="Y200" cm="1">
        <f t="array" ref="Y200">--(INDEX(MinuteWorkersFTE_HISTORICAL_FORTNIGHT_TABLE[HistoricalCoverageStatus],ROW()-1)="PASS")</f>
        <v>1</v>
      </c>
      <c r="Z200" cm="1">
        <f t="array" ref="Z200">--OR(INDEX(MinuteWorkersFTE_HISTORICAL_FORTNIGHT_TABLE[HistoricalCellStatus],ROW()-1)="OBSERVED",INDEX(MinuteWorkersFTE_HISTORICAL_FORTNIGHT_TABLE[HistoricalCellStatus],ROW()-1)="ZERO")</f>
        <v>1</v>
      </c>
      <c r="AA200" cm="1">
        <f t="array" ref="AA200">--OR(INDEX(MinuteWorkersFTE_HISTORICAL_FORTNIGHT_TABLE[ProfileAlignmentStatus],ROW()-1)="PASS",INDEX(MinuteWorkersFTE_HISTORICAL_FORTNIGHT_TABLE[ProfileAlignmentStatus],ROW()-1)="PASS ZERO")</f>
        <v>1</v>
      </c>
      <c r="AB200" cm="1">
        <f t="array" ref="AB200">--(INDEX(MinuteWorkersFTE_HISTORICAL_FORTNIGHT_TABLE[RedistributionMatchCount],ROW()-1)=1)</f>
        <v>1</v>
      </c>
      <c r="AC200">
        <v>1</v>
      </c>
    </row>
    <row r="201" spans="14:29" x14ac:dyDescent="0.25">
      <c r="N201" t="str" cm="1">
        <f t="array" ref="N201">INDEX(MinuteWorkersFTE_HISTORICAL_FORTNIGHT_TABLE[Facility],ROW()-1)</f>
        <v>BD</v>
      </c>
      <c r="O201" t="str" cm="1">
        <f t="array" ref="O201">INDEX(MinuteWorkersFTE_HISTORICAL_FORTNIGHT_TABLE[Role],ROW()-1)</f>
        <v>REGISTERED NURSE</v>
      </c>
      <c r="P201" t="str" cm="1">
        <f t="array" ref="P201">INDEX(MinuteWorkersFTE_HISTORICAL_FORTNIGHT_TABLE[Shift],ROW()-1)</f>
        <v>PM</v>
      </c>
      <c r="Q201" cm="1">
        <f t="array" ref="Q201">INDEX(MinuteWorkersFTE_HISTORICAL_FORTNIGHT_TABLE[DayOfWeek],ROW()-1)</f>
        <v>4</v>
      </c>
      <c r="R201" t="str" cm="1">
        <f t="array" ref="R201">INDEX(MinuteWorkersFTE_HISTORICAL_FORTNIGHT_TABLE[Week Day],ROW()-1)</f>
        <v>Thursday</v>
      </c>
      <c r="S201" cm="1">
        <f t="array" ref="S201">INDEX(MinuteWorkersFTE_HISTORICAL_FORTNIGHT_TABLE[FortnightWeek],ROW()-1)</f>
        <v>2</v>
      </c>
      <c r="T201" cm="1">
        <f t="array" ref="T201">INDEX(MinuteWorkersFTE_HISTORICAL_FORTNIGHT_TABLE[HistoricalRosterFTE],ROW()-1)</f>
        <v>3.3552631578947372</v>
      </c>
      <c r="U201" cm="1">
        <f t="array" ref="U201">INDEX(MinuteWorkersFTE_HISTORICAL_FORTNIGHT_TABLE[RedistributedRosterFTE],ROW()-1)</f>
        <v>3.7723774440150049</v>
      </c>
      <c r="V201" cm="1">
        <f t="array" ref="V201">INDEX(MinuteWorkersFTE_HISTORICAL_FORTNIGHT_TABLE[ExpectedRedistributionFactor],ROW()-1)</f>
        <v>1.124316414686825</v>
      </c>
      <c r="W201" cm="1">
        <f t="array" ref="W201">INDEX(MinuteWorkersFTE_HISTORICAL_FORTNIGHT_TABLE[ProfileVarianceFTE],ROW()-1)</f>
        <v>-4.4408920985006262E-16</v>
      </c>
      <c r="X201">
        <f t="shared" si="4"/>
        <v>4.4408920985006262E-16</v>
      </c>
      <c r="Y201" cm="1">
        <f t="array" ref="Y201">--(INDEX(MinuteWorkersFTE_HISTORICAL_FORTNIGHT_TABLE[HistoricalCoverageStatus],ROW()-1)="PASS")</f>
        <v>1</v>
      </c>
      <c r="Z201" cm="1">
        <f t="array" ref="Z201">--OR(INDEX(MinuteWorkersFTE_HISTORICAL_FORTNIGHT_TABLE[HistoricalCellStatus],ROW()-1)="OBSERVED",INDEX(MinuteWorkersFTE_HISTORICAL_FORTNIGHT_TABLE[HistoricalCellStatus],ROW()-1)="ZERO")</f>
        <v>1</v>
      </c>
      <c r="AA201" cm="1">
        <f t="array" ref="AA201">--OR(INDEX(MinuteWorkersFTE_HISTORICAL_FORTNIGHT_TABLE[ProfileAlignmentStatus],ROW()-1)="PASS",INDEX(MinuteWorkersFTE_HISTORICAL_FORTNIGHT_TABLE[ProfileAlignmentStatus],ROW()-1)="PASS ZERO")</f>
        <v>1</v>
      </c>
      <c r="AB201" cm="1">
        <f t="array" ref="AB201">--(INDEX(MinuteWorkersFTE_HISTORICAL_FORTNIGHT_TABLE[RedistributionMatchCount],ROW()-1)=1)</f>
        <v>1</v>
      </c>
      <c r="AC201">
        <v>1</v>
      </c>
    </row>
    <row r="202" spans="14:29" x14ac:dyDescent="0.25">
      <c r="N202" t="str" cm="1">
        <f t="array" ref="N202">INDEX(MinuteWorkersFTE_HISTORICAL_FORTNIGHT_TABLE[Facility],ROW()-1)</f>
        <v>BD</v>
      </c>
      <c r="O202" t="str" cm="1">
        <f t="array" ref="O202">INDEX(MinuteWorkersFTE_HISTORICAL_FORTNIGHT_TABLE[Role],ROW()-1)</f>
        <v>REGISTERED NURSE</v>
      </c>
      <c r="P202" t="str" cm="1">
        <f t="array" ref="P202">INDEX(MinuteWorkersFTE_HISTORICAL_FORTNIGHT_TABLE[Shift],ROW()-1)</f>
        <v>NS</v>
      </c>
      <c r="Q202" cm="1">
        <f t="array" ref="Q202">INDEX(MinuteWorkersFTE_HISTORICAL_FORTNIGHT_TABLE[DayOfWeek],ROW()-1)</f>
        <v>4</v>
      </c>
      <c r="R202" t="str" cm="1">
        <f t="array" ref="R202">INDEX(MinuteWorkersFTE_HISTORICAL_FORTNIGHT_TABLE[Week Day],ROW()-1)</f>
        <v>Thursday</v>
      </c>
      <c r="S202" cm="1">
        <f t="array" ref="S202">INDEX(MinuteWorkersFTE_HISTORICAL_FORTNIGHT_TABLE[FortnightWeek],ROW()-1)</f>
        <v>2</v>
      </c>
      <c r="T202" cm="1">
        <f t="array" ref="T202">INDEX(MinuteWorkersFTE_HISTORICAL_FORTNIGHT_TABLE[HistoricalRosterFTE],ROW()-1)</f>
        <v>1.118421052631579</v>
      </c>
      <c r="U202" cm="1">
        <f t="array" ref="U202">INDEX(MinuteWorkersFTE_HISTORICAL_FORTNIGHT_TABLE[RedistributedRosterFTE],ROW()-1)</f>
        <v>1.2574591480050017</v>
      </c>
      <c r="V202" cm="1">
        <f t="array" ref="V202">INDEX(MinuteWorkersFTE_HISTORICAL_FORTNIGHT_TABLE[ExpectedRedistributionFactor],ROW()-1)</f>
        <v>1.124316414686825</v>
      </c>
      <c r="W202" cm="1">
        <f t="array" ref="W202">INDEX(MinuteWorkersFTE_HISTORICAL_FORTNIGHT_TABLE[ProfileVarianceFTE],ROW()-1)</f>
        <v>0</v>
      </c>
      <c r="X202">
        <f t="shared" si="4"/>
        <v>0</v>
      </c>
      <c r="Y202" cm="1">
        <f t="array" ref="Y202">--(INDEX(MinuteWorkersFTE_HISTORICAL_FORTNIGHT_TABLE[HistoricalCoverageStatus],ROW()-1)="PASS")</f>
        <v>1</v>
      </c>
      <c r="Z202" cm="1">
        <f t="array" ref="Z202">--OR(INDEX(MinuteWorkersFTE_HISTORICAL_FORTNIGHT_TABLE[HistoricalCellStatus],ROW()-1)="OBSERVED",INDEX(MinuteWorkersFTE_HISTORICAL_FORTNIGHT_TABLE[HistoricalCellStatus],ROW()-1)="ZERO")</f>
        <v>1</v>
      </c>
      <c r="AA202" cm="1">
        <f t="array" ref="AA202">--OR(INDEX(MinuteWorkersFTE_HISTORICAL_FORTNIGHT_TABLE[ProfileAlignmentStatus],ROW()-1)="PASS",INDEX(MinuteWorkersFTE_HISTORICAL_FORTNIGHT_TABLE[ProfileAlignmentStatus],ROW()-1)="PASS ZERO")</f>
        <v>1</v>
      </c>
      <c r="AB202" cm="1">
        <f t="array" ref="AB202">--(INDEX(MinuteWorkersFTE_HISTORICAL_FORTNIGHT_TABLE[RedistributionMatchCount],ROW()-1)=1)</f>
        <v>1</v>
      </c>
      <c r="AC202">
        <v>1</v>
      </c>
    </row>
    <row r="203" spans="14:29" x14ac:dyDescent="0.25">
      <c r="N203" t="str" cm="1">
        <f t="array" ref="N203">INDEX(MinuteWorkersFTE_HISTORICAL_FORTNIGHT_TABLE[Facility],ROW()-1)</f>
        <v>BD</v>
      </c>
      <c r="O203" t="str" cm="1">
        <f t="array" ref="O203">INDEX(MinuteWorkersFTE_HISTORICAL_FORTNIGHT_TABLE[Role],ROW()-1)</f>
        <v>REGISTERED NURSE</v>
      </c>
      <c r="P203" t="str" cm="1">
        <f t="array" ref="P203">INDEX(MinuteWorkersFTE_HISTORICAL_FORTNIGHT_TABLE[Shift],ROW()-1)</f>
        <v>AM</v>
      </c>
      <c r="Q203" cm="1">
        <f t="array" ref="Q203">INDEX(MinuteWorkersFTE_HISTORICAL_FORTNIGHT_TABLE[DayOfWeek],ROW()-1)</f>
        <v>5</v>
      </c>
      <c r="R203" t="str" cm="1">
        <f t="array" ref="R203">INDEX(MinuteWorkersFTE_HISTORICAL_FORTNIGHT_TABLE[Week Day],ROW()-1)</f>
        <v>Friday</v>
      </c>
      <c r="S203" cm="1">
        <f t="array" ref="S203">INDEX(MinuteWorkersFTE_HISTORICAL_FORTNIGHT_TABLE[FortnightWeek],ROW()-1)</f>
        <v>2</v>
      </c>
      <c r="T203" cm="1">
        <f t="array" ref="T203">INDEX(MinuteWorkersFTE_HISTORICAL_FORTNIGHT_TABLE[HistoricalRosterFTE],ROW()-1)</f>
        <v>4.2763157894736841</v>
      </c>
      <c r="U203" cm="1">
        <f t="array" ref="U203">INDEX(MinuteWorkersFTE_HISTORICAL_FORTNIGHT_TABLE[RedistributedRosterFTE],ROW()-1)</f>
        <v>4.8079320364897118</v>
      </c>
      <c r="V203" cm="1">
        <f t="array" ref="V203">INDEX(MinuteWorkersFTE_HISTORICAL_FORTNIGHT_TABLE[ExpectedRedistributionFactor],ROW()-1)</f>
        <v>1.124316414686825</v>
      </c>
      <c r="W203" cm="1">
        <f t="array" ref="W203">INDEX(MinuteWorkersFTE_HISTORICAL_FORTNIGHT_TABLE[ProfileVarianceFTE],ROW()-1)</f>
        <v>0</v>
      </c>
      <c r="X203">
        <f t="shared" si="4"/>
        <v>0</v>
      </c>
      <c r="Y203" cm="1">
        <f t="array" ref="Y203">--(INDEX(MinuteWorkersFTE_HISTORICAL_FORTNIGHT_TABLE[HistoricalCoverageStatus],ROW()-1)="PASS")</f>
        <v>1</v>
      </c>
      <c r="Z203" cm="1">
        <f t="array" ref="Z203">--OR(INDEX(MinuteWorkersFTE_HISTORICAL_FORTNIGHT_TABLE[HistoricalCellStatus],ROW()-1)="OBSERVED",INDEX(MinuteWorkersFTE_HISTORICAL_FORTNIGHT_TABLE[HistoricalCellStatus],ROW()-1)="ZERO")</f>
        <v>1</v>
      </c>
      <c r="AA203" cm="1">
        <f t="array" ref="AA203">--OR(INDEX(MinuteWorkersFTE_HISTORICAL_FORTNIGHT_TABLE[ProfileAlignmentStatus],ROW()-1)="PASS",INDEX(MinuteWorkersFTE_HISTORICAL_FORTNIGHT_TABLE[ProfileAlignmentStatus],ROW()-1)="PASS ZERO")</f>
        <v>1</v>
      </c>
      <c r="AB203" cm="1">
        <f t="array" ref="AB203">--(INDEX(MinuteWorkersFTE_HISTORICAL_FORTNIGHT_TABLE[RedistributionMatchCount],ROW()-1)=1)</f>
        <v>1</v>
      </c>
      <c r="AC203">
        <v>1</v>
      </c>
    </row>
    <row r="204" spans="14:29" x14ac:dyDescent="0.25">
      <c r="N204" t="str" cm="1">
        <f t="array" ref="N204">INDEX(MinuteWorkersFTE_HISTORICAL_FORTNIGHT_TABLE[Facility],ROW()-1)</f>
        <v>BD</v>
      </c>
      <c r="O204" t="str" cm="1">
        <f t="array" ref="O204">INDEX(MinuteWorkersFTE_HISTORICAL_FORTNIGHT_TABLE[Role],ROW()-1)</f>
        <v>REGISTERED NURSE</v>
      </c>
      <c r="P204" t="str" cm="1">
        <f t="array" ref="P204">INDEX(MinuteWorkersFTE_HISTORICAL_FORTNIGHT_TABLE[Shift],ROW()-1)</f>
        <v>PM</v>
      </c>
      <c r="Q204" cm="1">
        <f t="array" ref="Q204">INDEX(MinuteWorkersFTE_HISTORICAL_FORTNIGHT_TABLE[DayOfWeek],ROW()-1)</f>
        <v>5</v>
      </c>
      <c r="R204" t="str" cm="1">
        <f t="array" ref="R204">INDEX(MinuteWorkersFTE_HISTORICAL_FORTNIGHT_TABLE[Week Day],ROW()-1)</f>
        <v>Friday</v>
      </c>
      <c r="S204" cm="1">
        <f t="array" ref="S204">INDEX(MinuteWorkersFTE_HISTORICAL_FORTNIGHT_TABLE[FortnightWeek],ROW()-1)</f>
        <v>2</v>
      </c>
      <c r="T204" cm="1">
        <f t="array" ref="T204">INDEX(MinuteWorkersFTE_HISTORICAL_FORTNIGHT_TABLE[HistoricalRosterFTE],ROW()-1)</f>
        <v>2.236842105263158</v>
      </c>
      <c r="U204" cm="1">
        <f t="array" ref="U204">INDEX(MinuteWorkersFTE_HISTORICAL_FORTNIGHT_TABLE[RedistributedRosterFTE],ROW()-1)</f>
        <v>2.5149182960100034</v>
      </c>
      <c r="V204" cm="1">
        <f t="array" ref="V204">INDEX(MinuteWorkersFTE_HISTORICAL_FORTNIGHT_TABLE[ExpectedRedistributionFactor],ROW()-1)</f>
        <v>1.124316414686825</v>
      </c>
      <c r="W204" cm="1">
        <f t="array" ref="W204">INDEX(MinuteWorkersFTE_HISTORICAL_FORTNIGHT_TABLE[ProfileVarianceFTE],ROW()-1)</f>
        <v>0</v>
      </c>
      <c r="X204">
        <f t="shared" si="4"/>
        <v>0</v>
      </c>
      <c r="Y204" cm="1">
        <f t="array" ref="Y204">--(INDEX(MinuteWorkersFTE_HISTORICAL_FORTNIGHT_TABLE[HistoricalCoverageStatus],ROW()-1)="PASS")</f>
        <v>1</v>
      </c>
      <c r="Z204" cm="1">
        <f t="array" ref="Z204">--OR(INDEX(MinuteWorkersFTE_HISTORICAL_FORTNIGHT_TABLE[HistoricalCellStatus],ROW()-1)="OBSERVED",INDEX(MinuteWorkersFTE_HISTORICAL_FORTNIGHT_TABLE[HistoricalCellStatus],ROW()-1)="ZERO")</f>
        <v>1</v>
      </c>
      <c r="AA204" cm="1">
        <f t="array" ref="AA204">--OR(INDEX(MinuteWorkersFTE_HISTORICAL_FORTNIGHT_TABLE[ProfileAlignmentStatus],ROW()-1)="PASS",INDEX(MinuteWorkersFTE_HISTORICAL_FORTNIGHT_TABLE[ProfileAlignmentStatus],ROW()-1)="PASS ZERO")</f>
        <v>1</v>
      </c>
      <c r="AB204" cm="1">
        <f t="array" ref="AB204">--(INDEX(MinuteWorkersFTE_HISTORICAL_FORTNIGHT_TABLE[RedistributionMatchCount],ROW()-1)=1)</f>
        <v>1</v>
      </c>
      <c r="AC204">
        <v>1</v>
      </c>
    </row>
    <row r="205" spans="14:29" x14ac:dyDescent="0.25">
      <c r="N205" t="str" cm="1">
        <f t="array" ref="N205">INDEX(MinuteWorkersFTE_HISTORICAL_FORTNIGHT_TABLE[Facility],ROW()-1)</f>
        <v>BD</v>
      </c>
      <c r="O205" t="str" cm="1">
        <f t="array" ref="O205">INDEX(MinuteWorkersFTE_HISTORICAL_FORTNIGHT_TABLE[Role],ROW()-1)</f>
        <v>REGISTERED NURSE</v>
      </c>
      <c r="P205" t="str" cm="1">
        <f t="array" ref="P205">INDEX(MinuteWorkersFTE_HISTORICAL_FORTNIGHT_TABLE[Shift],ROW()-1)</f>
        <v>NS</v>
      </c>
      <c r="Q205" cm="1">
        <f t="array" ref="Q205">INDEX(MinuteWorkersFTE_HISTORICAL_FORTNIGHT_TABLE[DayOfWeek],ROW()-1)</f>
        <v>5</v>
      </c>
      <c r="R205" t="str" cm="1">
        <f t="array" ref="R205">INDEX(MinuteWorkersFTE_HISTORICAL_FORTNIGHT_TABLE[Week Day],ROW()-1)</f>
        <v>Friday</v>
      </c>
      <c r="S205" cm="1">
        <f t="array" ref="S205">INDEX(MinuteWorkersFTE_HISTORICAL_FORTNIGHT_TABLE[FortnightWeek],ROW()-1)</f>
        <v>2</v>
      </c>
      <c r="T205" cm="1">
        <f t="array" ref="T205">INDEX(MinuteWorkersFTE_HISTORICAL_FORTNIGHT_TABLE[HistoricalRosterFTE],ROW()-1)</f>
        <v>1.118421052631579</v>
      </c>
      <c r="U205" cm="1">
        <f t="array" ref="U205">INDEX(MinuteWorkersFTE_HISTORICAL_FORTNIGHT_TABLE[RedistributedRosterFTE],ROW()-1)</f>
        <v>1.2574591480050017</v>
      </c>
      <c r="V205" cm="1">
        <f t="array" ref="V205">INDEX(MinuteWorkersFTE_HISTORICAL_FORTNIGHT_TABLE[ExpectedRedistributionFactor],ROW()-1)</f>
        <v>1.124316414686825</v>
      </c>
      <c r="W205" cm="1">
        <f t="array" ref="W205">INDEX(MinuteWorkersFTE_HISTORICAL_FORTNIGHT_TABLE[ProfileVarianceFTE],ROW()-1)</f>
        <v>0</v>
      </c>
      <c r="X205">
        <f t="shared" si="4"/>
        <v>0</v>
      </c>
      <c r="Y205" cm="1">
        <f t="array" ref="Y205">--(INDEX(MinuteWorkersFTE_HISTORICAL_FORTNIGHT_TABLE[HistoricalCoverageStatus],ROW()-1)="PASS")</f>
        <v>1</v>
      </c>
      <c r="Z205" cm="1">
        <f t="array" ref="Z205">--OR(INDEX(MinuteWorkersFTE_HISTORICAL_FORTNIGHT_TABLE[HistoricalCellStatus],ROW()-1)="OBSERVED",INDEX(MinuteWorkersFTE_HISTORICAL_FORTNIGHT_TABLE[HistoricalCellStatus],ROW()-1)="ZERO")</f>
        <v>1</v>
      </c>
      <c r="AA205" cm="1">
        <f t="array" ref="AA205">--OR(INDEX(MinuteWorkersFTE_HISTORICAL_FORTNIGHT_TABLE[ProfileAlignmentStatus],ROW()-1)="PASS",INDEX(MinuteWorkersFTE_HISTORICAL_FORTNIGHT_TABLE[ProfileAlignmentStatus],ROW()-1)="PASS ZERO")</f>
        <v>1</v>
      </c>
      <c r="AB205" cm="1">
        <f t="array" ref="AB205">--(INDEX(MinuteWorkersFTE_HISTORICAL_FORTNIGHT_TABLE[RedistributionMatchCount],ROW()-1)=1)</f>
        <v>1</v>
      </c>
      <c r="AC205">
        <v>1</v>
      </c>
    </row>
    <row r="206" spans="14:29" x14ac:dyDescent="0.25">
      <c r="N206" t="str" cm="1">
        <f t="array" ref="N206">INDEX(MinuteWorkersFTE_HISTORICAL_FORTNIGHT_TABLE[Facility],ROW()-1)</f>
        <v>BD</v>
      </c>
      <c r="O206" t="str" cm="1">
        <f t="array" ref="O206">INDEX(MinuteWorkersFTE_HISTORICAL_FORTNIGHT_TABLE[Role],ROW()-1)</f>
        <v>REGISTERED NURSE</v>
      </c>
      <c r="P206" t="str" cm="1">
        <f t="array" ref="P206">INDEX(MinuteWorkersFTE_HISTORICAL_FORTNIGHT_TABLE[Shift],ROW()-1)</f>
        <v>AM</v>
      </c>
      <c r="Q206" cm="1">
        <f t="array" ref="Q206">INDEX(MinuteWorkersFTE_HISTORICAL_FORTNIGHT_TABLE[DayOfWeek],ROW()-1)</f>
        <v>6</v>
      </c>
      <c r="R206" t="str" cm="1">
        <f t="array" ref="R206">INDEX(MinuteWorkersFTE_HISTORICAL_FORTNIGHT_TABLE[Week Day],ROW()-1)</f>
        <v>Saturday</v>
      </c>
      <c r="S206" cm="1">
        <f t="array" ref="S206">INDEX(MinuteWorkersFTE_HISTORICAL_FORTNIGHT_TABLE[FortnightWeek],ROW()-1)</f>
        <v>2</v>
      </c>
      <c r="T206" cm="1">
        <f t="array" ref="T206">INDEX(MinuteWorkersFTE_HISTORICAL_FORTNIGHT_TABLE[HistoricalRosterFTE],ROW()-1)</f>
        <v>5</v>
      </c>
      <c r="U206" cm="1">
        <f t="array" ref="U206">INDEX(MinuteWorkersFTE_HISTORICAL_FORTNIGHT_TABLE[RedistributedRosterFTE],ROW()-1)</f>
        <v>5.6215820734341246</v>
      </c>
      <c r="V206" cm="1">
        <f t="array" ref="V206">INDEX(MinuteWorkersFTE_HISTORICAL_FORTNIGHT_TABLE[ExpectedRedistributionFactor],ROW()-1)</f>
        <v>1.124316414686825</v>
      </c>
      <c r="W206" cm="1">
        <f t="array" ref="W206">INDEX(MinuteWorkersFTE_HISTORICAL_FORTNIGHT_TABLE[ProfileVarianceFTE],ROW()-1)</f>
        <v>0</v>
      </c>
      <c r="X206">
        <f t="shared" si="4"/>
        <v>0</v>
      </c>
      <c r="Y206" cm="1">
        <f t="array" ref="Y206">--(INDEX(MinuteWorkersFTE_HISTORICAL_FORTNIGHT_TABLE[HistoricalCoverageStatus],ROW()-1)="PASS")</f>
        <v>1</v>
      </c>
      <c r="Z206" cm="1">
        <f t="array" ref="Z206">--OR(INDEX(MinuteWorkersFTE_HISTORICAL_FORTNIGHT_TABLE[HistoricalCellStatus],ROW()-1)="OBSERVED",INDEX(MinuteWorkersFTE_HISTORICAL_FORTNIGHT_TABLE[HistoricalCellStatus],ROW()-1)="ZERO")</f>
        <v>1</v>
      </c>
      <c r="AA206" cm="1">
        <f t="array" ref="AA206">--OR(INDEX(MinuteWorkersFTE_HISTORICAL_FORTNIGHT_TABLE[ProfileAlignmentStatus],ROW()-1)="PASS",INDEX(MinuteWorkersFTE_HISTORICAL_FORTNIGHT_TABLE[ProfileAlignmentStatus],ROW()-1)="PASS ZERO")</f>
        <v>1</v>
      </c>
      <c r="AB206" cm="1">
        <f t="array" ref="AB206">--(INDEX(MinuteWorkersFTE_HISTORICAL_FORTNIGHT_TABLE[RedistributionMatchCount],ROW()-1)=1)</f>
        <v>1</v>
      </c>
      <c r="AC206">
        <v>1</v>
      </c>
    </row>
    <row r="207" spans="14:29" x14ac:dyDescent="0.25">
      <c r="N207" t="str" cm="1">
        <f t="array" ref="N207">INDEX(MinuteWorkersFTE_HISTORICAL_FORTNIGHT_TABLE[Facility],ROW()-1)</f>
        <v>BD</v>
      </c>
      <c r="O207" t="str" cm="1">
        <f t="array" ref="O207">INDEX(MinuteWorkersFTE_HISTORICAL_FORTNIGHT_TABLE[Role],ROW()-1)</f>
        <v>REGISTERED NURSE</v>
      </c>
      <c r="P207" t="str" cm="1">
        <f t="array" ref="P207">INDEX(MinuteWorkersFTE_HISTORICAL_FORTNIGHT_TABLE[Shift],ROW()-1)</f>
        <v>PM</v>
      </c>
      <c r="Q207" cm="1">
        <f t="array" ref="Q207">INDEX(MinuteWorkersFTE_HISTORICAL_FORTNIGHT_TABLE[DayOfWeek],ROW()-1)</f>
        <v>6</v>
      </c>
      <c r="R207" t="str" cm="1">
        <f t="array" ref="R207">INDEX(MinuteWorkersFTE_HISTORICAL_FORTNIGHT_TABLE[Week Day],ROW()-1)</f>
        <v>Saturday</v>
      </c>
      <c r="S207" cm="1">
        <f t="array" ref="S207">INDEX(MinuteWorkersFTE_HISTORICAL_FORTNIGHT_TABLE[FortnightWeek],ROW()-1)</f>
        <v>2</v>
      </c>
      <c r="T207" cm="1">
        <f t="array" ref="T207">INDEX(MinuteWorkersFTE_HISTORICAL_FORTNIGHT_TABLE[HistoricalRosterFTE],ROW()-1)</f>
        <v>2.236842105263158</v>
      </c>
      <c r="U207" cm="1">
        <f t="array" ref="U207">INDEX(MinuteWorkersFTE_HISTORICAL_FORTNIGHT_TABLE[RedistributedRosterFTE],ROW()-1)</f>
        <v>2.5149182960100034</v>
      </c>
      <c r="V207" cm="1">
        <f t="array" ref="V207">INDEX(MinuteWorkersFTE_HISTORICAL_FORTNIGHT_TABLE[ExpectedRedistributionFactor],ROW()-1)</f>
        <v>1.124316414686825</v>
      </c>
      <c r="W207" cm="1">
        <f t="array" ref="W207">INDEX(MinuteWorkersFTE_HISTORICAL_FORTNIGHT_TABLE[ProfileVarianceFTE],ROW()-1)</f>
        <v>0</v>
      </c>
      <c r="X207">
        <f t="shared" si="4"/>
        <v>0</v>
      </c>
      <c r="Y207" cm="1">
        <f t="array" ref="Y207">--(INDEX(MinuteWorkersFTE_HISTORICAL_FORTNIGHT_TABLE[HistoricalCoverageStatus],ROW()-1)="PASS")</f>
        <v>1</v>
      </c>
      <c r="Z207" cm="1">
        <f t="array" ref="Z207">--OR(INDEX(MinuteWorkersFTE_HISTORICAL_FORTNIGHT_TABLE[HistoricalCellStatus],ROW()-1)="OBSERVED",INDEX(MinuteWorkersFTE_HISTORICAL_FORTNIGHT_TABLE[HistoricalCellStatus],ROW()-1)="ZERO")</f>
        <v>1</v>
      </c>
      <c r="AA207" cm="1">
        <f t="array" ref="AA207">--OR(INDEX(MinuteWorkersFTE_HISTORICAL_FORTNIGHT_TABLE[ProfileAlignmentStatus],ROW()-1)="PASS",INDEX(MinuteWorkersFTE_HISTORICAL_FORTNIGHT_TABLE[ProfileAlignmentStatus],ROW()-1)="PASS ZERO")</f>
        <v>1</v>
      </c>
      <c r="AB207" cm="1">
        <f t="array" ref="AB207">--(INDEX(MinuteWorkersFTE_HISTORICAL_FORTNIGHT_TABLE[RedistributionMatchCount],ROW()-1)=1)</f>
        <v>1</v>
      </c>
      <c r="AC207">
        <v>1</v>
      </c>
    </row>
    <row r="208" spans="14:29" x14ac:dyDescent="0.25">
      <c r="N208" t="str" cm="1">
        <f t="array" ref="N208">INDEX(MinuteWorkersFTE_HISTORICAL_FORTNIGHT_TABLE[Facility],ROW()-1)</f>
        <v>BD</v>
      </c>
      <c r="O208" t="str" cm="1">
        <f t="array" ref="O208">INDEX(MinuteWorkersFTE_HISTORICAL_FORTNIGHT_TABLE[Role],ROW()-1)</f>
        <v>REGISTERED NURSE</v>
      </c>
      <c r="P208" t="str" cm="1">
        <f t="array" ref="P208">INDEX(MinuteWorkersFTE_HISTORICAL_FORTNIGHT_TABLE[Shift],ROW()-1)</f>
        <v>NS</v>
      </c>
      <c r="Q208" cm="1">
        <f t="array" ref="Q208">INDEX(MinuteWorkersFTE_HISTORICAL_FORTNIGHT_TABLE[DayOfWeek],ROW()-1)</f>
        <v>6</v>
      </c>
      <c r="R208" t="str" cm="1">
        <f t="array" ref="R208">INDEX(MinuteWorkersFTE_HISTORICAL_FORTNIGHT_TABLE[Week Day],ROW()-1)</f>
        <v>Saturday</v>
      </c>
      <c r="S208" cm="1">
        <f t="array" ref="S208">INDEX(MinuteWorkersFTE_HISTORICAL_FORTNIGHT_TABLE[FortnightWeek],ROW()-1)</f>
        <v>2</v>
      </c>
      <c r="T208" cm="1">
        <f t="array" ref="T208">INDEX(MinuteWorkersFTE_HISTORICAL_FORTNIGHT_TABLE[HistoricalRosterFTE],ROW()-1)</f>
        <v>1.118421052631579</v>
      </c>
      <c r="U208" cm="1">
        <f t="array" ref="U208">INDEX(MinuteWorkersFTE_HISTORICAL_FORTNIGHT_TABLE[RedistributedRosterFTE],ROW()-1)</f>
        <v>1.2574591480050017</v>
      </c>
      <c r="V208" cm="1">
        <f t="array" ref="V208">INDEX(MinuteWorkersFTE_HISTORICAL_FORTNIGHT_TABLE[ExpectedRedistributionFactor],ROW()-1)</f>
        <v>1.124316414686825</v>
      </c>
      <c r="W208" cm="1">
        <f t="array" ref="W208">INDEX(MinuteWorkersFTE_HISTORICAL_FORTNIGHT_TABLE[ProfileVarianceFTE],ROW()-1)</f>
        <v>0</v>
      </c>
      <c r="X208">
        <f t="shared" si="4"/>
        <v>0</v>
      </c>
      <c r="Y208" cm="1">
        <f t="array" ref="Y208">--(INDEX(MinuteWorkersFTE_HISTORICAL_FORTNIGHT_TABLE[HistoricalCoverageStatus],ROW()-1)="PASS")</f>
        <v>1</v>
      </c>
      <c r="Z208" cm="1">
        <f t="array" ref="Z208">--OR(INDEX(MinuteWorkersFTE_HISTORICAL_FORTNIGHT_TABLE[HistoricalCellStatus],ROW()-1)="OBSERVED",INDEX(MinuteWorkersFTE_HISTORICAL_FORTNIGHT_TABLE[HistoricalCellStatus],ROW()-1)="ZERO")</f>
        <v>1</v>
      </c>
      <c r="AA208" cm="1">
        <f t="array" ref="AA208">--OR(INDEX(MinuteWorkersFTE_HISTORICAL_FORTNIGHT_TABLE[ProfileAlignmentStatus],ROW()-1)="PASS",INDEX(MinuteWorkersFTE_HISTORICAL_FORTNIGHT_TABLE[ProfileAlignmentStatus],ROW()-1)="PASS ZERO")</f>
        <v>1</v>
      </c>
      <c r="AB208" cm="1">
        <f t="array" ref="AB208">--(INDEX(MinuteWorkersFTE_HISTORICAL_FORTNIGHT_TABLE[RedistributionMatchCount],ROW()-1)=1)</f>
        <v>1</v>
      </c>
      <c r="AC208">
        <v>1</v>
      </c>
    </row>
    <row r="209" spans="14:29" x14ac:dyDescent="0.25">
      <c r="N209" t="str" cm="1">
        <f t="array" ref="N209">INDEX(MinuteWorkersFTE_HISTORICAL_FORTNIGHT_TABLE[Facility],ROW()-1)</f>
        <v>BD</v>
      </c>
      <c r="O209" t="str" cm="1">
        <f t="array" ref="O209">INDEX(MinuteWorkersFTE_HISTORICAL_FORTNIGHT_TABLE[Role],ROW()-1)</f>
        <v>REGISTERED NURSE</v>
      </c>
      <c r="P209" t="str" cm="1">
        <f t="array" ref="P209">INDEX(MinuteWorkersFTE_HISTORICAL_FORTNIGHT_TABLE[Shift],ROW()-1)</f>
        <v>AM</v>
      </c>
      <c r="Q209" cm="1">
        <f t="array" ref="Q209">INDEX(MinuteWorkersFTE_HISTORICAL_FORTNIGHT_TABLE[DayOfWeek],ROW()-1)</f>
        <v>7</v>
      </c>
      <c r="R209" t="str" cm="1">
        <f t="array" ref="R209">INDEX(MinuteWorkersFTE_HISTORICAL_FORTNIGHT_TABLE[Week Day],ROW()-1)</f>
        <v>Sunday</v>
      </c>
      <c r="S209" cm="1">
        <f t="array" ref="S209">INDEX(MinuteWorkersFTE_HISTORICAL_FORTNIGHT_TABLE[FortnightWeek],ROW()-1)</f>
        <v>2</v>
      </c>
      <c r="T209" cm="1">
        <f t="array" ref="T209">INDEX(MinuteWorkersFTE_HISTORICAL_FORTNIGHT_TABLE[HistoricalRosterFTE],ROW()-1)</f>
        <v>3.2894736842105265</v>
      </c>
      <c r="U209" cm="1">
        <f t="array" ref="U209">INDEX(MinuteWorkersFTE_HISTORICAL_FORTNIGHT_TABLE[RedistributedRosterFTE],ROW()-1)</f>
        <v>3.69840925883824</v>
      </c>
      <c r="V209" cm="1">
        <f t="array" ref="V209">INDEX(MinuteWorkersFTE_HISTORICAL_FORTNIGHT_TABLE[ExpectedRedistributionFactor],ROW()-1)</f>
        <v>1.124316414686825</v>
      </c>
      <c r="W209" cm="1">
        <f t="array" ref="W209">INDEX(MinuteWorkersFTE_HISTORICAL_FORTNIGHT_TABLE[ProfileVarianceFTE],ROW()-1)</f>
        <v>-4.4408920985006262E-16</v>
      </c>
      <c r="X209">
        <f t="shared" si="4"/>
        <v>4.4408920985006262E-16</v>
      </c>
      <c r="Y209" cm="1">
        <f t="array" ref="Y209">--(INDEX(MinuteWorkersFTE_HISTORICAL_FORTNIGHT_TABLE[HistoricalCoverageStatus],ROW()-1)="PASS")</f>
        <v>1</v>
      </c>
      <c r="Z209" cm="1">
        <f t="array" ref="Z209">--OR(INDEX(MinuteWorkersFTE_HISTORICAL_FORTNIGHT_TABLE[HistoricalCellStatus],ROW()-1)="OBSERVED",INDEX(MinuteWorkersFTE_HISTORICAL_FORTNIGHT_TABLE[HistoricalCellStatus],ROW()-1)="ZERO")</f>
        <v>1</v>
      </c>
      <c r="AA209" cm="1">
        <f t="array" ref="AA209">--OR(INDEX(MinuteWorkersFTE_HISTORICAL_FORTNIGHT_TABLE[ProfileAlignmentStatus],ROW()-1)="PASS",INDEX(MinuteWorkersFTE_HISTORICAL_FORTNIGHT_TABLE[ProfileAlignmentStatus],ROW()-1)="PASS ZERO")</f>
        <v>1</v>
      </c>
      <c r="AB209" cm="1">
        <f t="array" ref="AB209">--(INDEX(MinuteWorkersFTE_HISTORICAL_FORTNIGHT_TABLE[RedistributionMatchCount],ROW()-1)=1)</f>
        <v>1</v>
      </c>
      <c r="AC209">
        <v>1</v>
      </c>
    </row>
    <row r="210" spans="14:29" x14ac:dyDescent="0.25">
      <c r="N210" t="str" cm="1">
        <f t="array" ref="N210">INDEX(MinuteWorkersFTE_HISTORICAL_FORTNIGHT_TABLE[Facility],ROW()-1)</f>
        <v>BD</v>
      </c>
      <c r="O210" t="str" cm="1">
        <f t="array" ref="O210">INDEX(MinuteWorkersFTE_HISTORICAL_FORTNIGHT_TABLE[Role],ROW()-1)</f>
        <v>REGISTERED NURSE</v>
      </c>
      <c r="P210" t="str" cm="1">
        <f t="array" ref="P210">INDEX(MinuteWorkersFTE_HISTORICAL_FORTNIGHT_TABLE[Shift],ROW()-1)</f>
        <v>PM</v>
      </c>
      <c r="Q210" cm="1">
        <f t="array" ref="Q210">INDEX(MinuteWorkersFTE_HISTORICAL_FORTNIGHT_TABLE[DayOfWeek],ROW()-1)</f>
        <v>7</v>
      </c>
      <c r="R210" t="str" cm="1">
        <f t="array" ref="R210">INDEX(MinuteWorkersFTE_HISTORICAL_FORTNIGHT_TABLE[Week Day],ROW()-1)</f>
        <v>Sunday</v>
      </c>
      <c r="S210" cm="1">
        <f t="array" ref="S210">INDEX(MinuteWorkersFTE_HISTORICAL_FORTNIGHT_TABLE[FortnightWeek],ROW()-1)</f>
        <v>2</v>
      </c>
      <c r="T210" cm="1">
        <f t="array" ref="T210">INDEX(MinuteWorkersFTE_HISTORICAL_FORTNIGHT_TABLE[HistoricalRosterFTE],ROW()-1)</f>
        <v>2.236842105263158</v>
      </c>
      <c r="U210" cm="1">
        <f t="array" ref="U210">INDEX(MinuteWorkersFTE_HISTORICAL_FORTNIGHT_TABLE[RedistributedRosterFTE],ROW()-1)</f>
        <v>2.5149182960100034</v>
      </c>
      <c r="V210" cm="1">
        <f t="array" ref="V210">INDEX(MinuteWorkersFTE_HISTORICAL_FORTNIGHT_TABLE[ExpectedRedistributionFactor],ROW()-1)</f>
        <v>1.124316414686825</v>
      </c>
      <c r="W210" cm="1">
        <f t="array" ref="W210">INDEX(MinuteWorkersFTE_HISTORICAL_FORTNIGHT_TABLE[ProfileVarianceFTE],ROW()-1)</f>
        <v>0</v>
      </c>
      <c r="X210">
        <f t="shared" si="4"/>
        <v>0</v>
      </c>
      <c r="Y210" cm="1">
        <f t="array" ref="Y210">--(INDEX(MinuteWorkersFTE_HISTORICAL_FORTNIGHT_TABLE[HistoricalCoverageStatus],ROW()-1)="PASS")</f>
        <v>1</v>
      </c>
      <c r="Z210" cm="1">
        <f t="array" ref="Z210">--OR(INDEX(MinuteWorkersFTE_HISTORICAL_FORTNIGHT_TABLE[HistoricalCellStatus],ROW()-1)="OBSERVED",INDEX(MinuteWorkersFTE_HISTORICAL_FORTNIGHT_TABLE[HistoricalCellStatus],ROW()-1)="ZERO")</f>
        <v>1</v>
      </c>
      <c r="AA210" cm="1">
        <f t="array" ref="AA210">--OR(INDEX(MinuteWorkersFTE_HISTORICAL_FORTNIGHT_TABLE[ProfileAlignmentStatus],ROW()-1)="PASS",INDEX(MinuteWorkersFTE_HISTORICAL_FORTNIGHT_TABLE[ProfileAlignmentStatus],ROW()-1)="PASS ZERO")</f>
        <v>1</v>
      </c>
      <c r="AB210" cm="1">
        <f t="array" ref="AB210">--(INDEX(MinuteWorkersFTE_HISTORICAL_FORTNIGHT_TABLE[RedistributionMatchCount],ROW()-1)=1)</f>
        <v>1</v>
      </c>
      <c r="AC210">
        <v>1</v>
      </c>
    </row>
    <row r="211" spans="14:29" x14ac:dyDescent="0.25">
      <c r="N211" t="str" cm="1">
        <f t="array" ref="N211">INDEX(MinuteWorkersFTE_HISTORICAL_FORTNIGHT_TABLE[Facility],ROW()-1)</f>
        <v>BD</v>
      </c>
      <c r="O211" t="str" cm="1">
        <f t="array" ref="O211">INDEX(MinuteWorkersFTE_HISTORICAL_FORTNIGHT_TABLE[Role],ROW()-1)</f>
        <v>REGISTERED NURSE</v>
      </c>
      <c r="P211" t="str" cm="1">
        <f t="array" ref="P211">INDEX(MinuteWorkersFTE_HISTORICAL_FORTNIGHT_TABLE[Shift],ROW()-1)</f>
        <v>NS</v>
      </c>
      <c r="Q211" cm="1">
        <f t="array" ref="Q211">INDEX(MinuteWorkersFTE_HISTORICAL_FORTNIGHT_TABLE[DayOfWeek],ROW()-1)</f>
        <v>7</v>
      </c>
      <c r="R211" t="str" cm="1">
        <f t="array" ref="R211">INDEX(MinuteWorkersFTE_HISTORICAL_FORTNIGHT_TABLE[Week Day],ROW()-1)</f>
        <v>Sunday</v>
      </c>
      <c r="S211" cm="1">
        <f t="array" ref="S211">INDEX(MinuteWorkersFTE_HISTORICAL_FORTNIGHT_TABLE[FortnightWeek],ROW()-1)</f>
        <v>2</v>
      </c>
      <c r="T211" cm="1">
        <f t="array" ref="T211">INDEX(MinuteWorkersFTE_HISTORICAL_FORTNIGHT_TABLE[HistoricalRosterFTE],ROW()-1)</f>
        <v>1.118421052631579</v>
      </c>
      <c r="U211" cm="1">
        <f t="array" ref="U211">INDEX(MinuteWorkersFTE_HISTORICAL_FORTNIGHT_TABLE[RedistributedRosterFTE],ROW()-1)</f>
        <v>1.2574591480050017</v>
      </c>
      <c r="V211" cm="1">
        <f t="array" ref="V211">INDEX(MinuteWorkersFTE_HISTORICAL_FORTNIGHT_TABLE[ExpectedRedistributionFactor],ROW()-1)</f>
        <v>1.124316414686825</v>
      </c>
      <c r="W211" cm="1">
        <f t="array" ref="W211">INDEX(MinuteWorkersFTE_HISTORICAL_FORTNIGHT_TABLE[ProfileVarianceFTE],ROW()-1)</f>
        <v>0</v>
      </c>
      <c r="X211">
        <f t="shared" si="4"/>
        <v>0</v>
      </c>
      <c r="Y211" cm="1">
        <f t="array" ref="Y211">--(INDEX(MinuteWorkersFTE_HISTORICAL_FORTNIGHT_TABLE[HistoricalCoverageStatus],ROW()-1)="PASS")</f>
        <v>1</v>
      </c>
      <c r="Z211" cm="1">
        <f t="array" ref="Z211">--OR(INDEX(MinuteWorkersFTE_HISTORICAL_FORTNIGHT_TABLE[HistoricalCellStatus],ROW()-1)="OBSERVED",INDEX(MinuteWorkersFTE_HISTORICAL_FORTNIGHT_TABLE[HistoricalCellStatus],ROW()-1)="ZERO")</f>
        <v>1</v>
      </c>
      <c r="AA211" cm="1">
        <f t="array" ref="AA211">--OR(INDEX(MinuteWorkersFTE_HISTORICAL_FORTNIGHT_TABLE[ProfileAlignmentStatus],ROW()-1)="PASS",INDEX(MinuteWorkersFTE_HISTORICAL_FORTNIGHT_TABLE[ProfileAlignmentStatus],ROW()-1)="PASS ZERO")</f>
        <v>1</v>
      </c>
      <c r="AB211" cm="1">
        <f t="array" ref="AB211">--(INDEX(MinuteWorkersFTE_HISTORICAL_FORTNIGHT_TABLE[RedistributionMatchCount],ROW()-1)=1)</f>
        <v>1</v>
      </c>
      <c r="AC211">
        <v>1</v>
      </c>
    </row>
    <row r="212" spans="14:29" x14ac:dyDescent="0.25">
      <c r="N212" t="str" cm="1">
        <f t="array" ref="N212">INDEX(MinuteWorkersFTE_HISTORICAL_FORTNIGHT_TABLE[Facility],ROW()-1)</f>
        <v>BD</v>
      </c>
      <c r="O212" t="str" cm="1">
        <f t="array" ref="O212">INDEX(MinuteWorkersFTE_HISTORICAL_FORTNIGHT_TABLE[Role],ROW()-1)</f>
        <v>RESIDENTIAL SERVICES MANAGER</v>
      </c>
      <c r="P212" t="str" cm="1">
        <f t="array" ref="P212">INDEX(MinuteWorkersFTE_HISTORICAL_FORTNIGHT_TABLE[Shift],ROW()-1)</f>
        <v>AM</v>
      </c>
      <c r="Q212" cm="1">
        <f t="array" ref="Q212">INDEX(MinuteWorkersFTE_HISTORICAL_FORTNIGHT_TABLE[DayOfWeek],ROW()-1)</f>
        <v>1</v>
      </c>
      <c r="R212" t="str" cm="1">
        <f t="array" ref="R212">INDEX(MinuteWorkersFTE_HISTORICAL_FORTNIGHT_TABLE[Week Day],ROW()-1)</f>
        <v>Monday</v>
      </c>
      <c r="S212" cm="1">
        <f t="array" ref="S212">INDEX(MinuteWorkersFTE_HISTORICAL_FORTNIGHT_TABLE[FortnightWeek],ROW()-1)</f>
        <v>1</v>
      </c>
      <c r="T212" cm="1">
        <f t="array" ref="T212">INDEX(MinuteWorkersFTE_HISTORICAL_FORTNIGHT_TABLE[HistoricalRosterFTE],ROW()-1)</f>
        <v>1.118421052631579</v>
      </c>
      <c r="U212" cm="1">
        <f t="array" ref="U212">INDEX(MinuteWorkersFTE_HISTORICAL_FORTNIGHT_TABLE[RedistributedRosterFTE],ROW()-1)</f>
        <v>0.94410959527765603</v>
      </c>
      <c r="V212" cm="1">
        <f t="array" ref="V212">INDEX(MinuteWorkersFTE_HISTORICAL_FORTNIGHT_TABLE[ExpectedRedistributionFactor],ROW()-1)</f>
        <v>0.84414504989531591</v>
      </c>
      <c r="W212" cm="1">
        <f t="array" ref="W212">INDEX(MinuteWorkersFTE_HISTORICAL_FORTNIGHT_TABLE[ProfileVarianceFTE],ROW()-1)</f>
        <v>0</v>
      </c>
      <c r="X212">
        <f t="shared" si="4"/>
        <v>0</v>
      </c>
      <c r="Y212" cm="1">
        <f t="array" ref="Y212">--(INDEX(MinuteWorkersFTE_HISTORICAL_FORTNIGHT_TABLE[HistoricalCoverageStatus],ROW()-1)="PASS")</f>
        <v>1</v>
      </c>
      <c r="Z212" cm="1">
        <f t="array" ref="Z212">--OR(INDEX(MinuteWorkersFTE_HISTORICAL_FORTNIGHT_TABLE[HistoricalCellStatus],ROW()-1)="OBSERVED",INDEX(MinuteWorkersFTE_HISTORICAL_FORTNIGHT_TABLE[HistoricalCellStatus],ROW()-1)="ZERO")</f>
        <v>1</v>
      </c>
      <c r="AA212" cm="1">
        <f t="array" ref="AA212">--OR(INDEX(MinuteWorkersFTE_HISTORICAL_FORTNIGHT_TABLE[ProfileAlignmentStatus],ROW()-1)="PASS",INDEX(MinuteWorkersFTE_HISTORICAL_FORTNIGHT_TABLE[ProfileAlignmentStatus],ROW()-1)="PASS ZERO")</f>
        <v>1</v>
      </c>
      <c r="AB212" cm="1">
        <f t="array" ref="AB212">--(INDEX(MinuteWorkersFTE_HISTORICAL_FORTNIGHT_TABLE[RedistributionMatchCount],ROW()-1)=1)</f>
        <v>1</v>
      </c>
      <c r="AC212">
        <v>1</v>
      </c>
    </row>
    <row r="213" spans="14:29" x14ac:dyDescent="0.25">
      <c r="N213" t="str" cm="1">
        <f t="array" ref="N213">INDEX(MinuteWorkersFTE_HISTORICAL_FORTNIGHT_TABLE[Facility],ROW()-1)</f>
        <v>BD</v>
      </c>
      <c r="O213" t="str" cm="1">
        <f t="array" ref="O213">INDEX(MinuteWorkersFTE_HISTORICAL_FORTNIGHT_TABLE[Role],ROW()-1)</f>
        <v>RESIDENTIAL SERVICES MANAGER</v>
      </c>
      <c r="P213" t="str" cm="1">
        <f t="array" ref="P213">INDEX(MinuteWorkersFTE_HISTORICAL_FORTNIGHT_TABLE[Shift],ROW()-1)</f>
        <v>PM</v>
      </c>
      <c r="Q213" cm="1">
        <f t="array" ref="Q213">INDEX(MinuteWorkersFTE_HISTORICAL_FORTNIGHT_TABLE[DayOfWeek],ROW()-1)</f>
        <v>1</v>
      </c>
      <c r="R213" t="str" cm="1">
        <f t="array" ref="R213">INDEX(MinuteWorkersFTE_HISTORICAL_FORTNIGHT_TABLE[Week Day],ROW()-1)</f>
        <v>Monday</v>
      </c>
      <c r="S213" cm="1">
        <f t="array" ref="S213">INDEX(MinuteWorkersFTE_HISTORICAL_FORTNIGHT_TABLE[FortnightWeek],ROW()-1)</f>
        <v>1</v>
      </c>
      <c r="T213" cm="1">
        <f t="array" ref="T213">INDEX(MinuteWorkersFTE_HISTORICAL_FORTNIGHT_TABLE[HistoricalRosterFTE],ROW()-1)</f>
        <v>0</v>
      </c>
      <c r="U213" cm="1">
        <f t="array" ref="U213">INDEX(MinuteWorkersFTE_HISTORICAL_FORTNIGHT_TABLE[RedistributedRosterFTE],ROW()-1)</f>
        <v>0</v>
      </c>
      <c r="V213" cm="1">
        <f t="array" ref="V213">INDEX(MinuteWorkersFTE_HISTORICAL_FORTNIGHT_TABLE[ExpectedRedistributionFactor],ROW()-1)</f>
        <v>0.84414504989531591</v>
      </c>
      <c r="W213" cm="1">
        <f t="array" ref="W213">INDEX(MinuteWorkersFTE_HISTORICAL_FORTNIGHT_TABLE[ProfileVarianceFTE],ROW()-1)</f>
        <v>0</v>
      </c>
      <c r="X213">
        <f t="shared" si="4"/>
        <v>0</v>
      </c>
      <c r="Y213" cm="1">
        <f t="array" ref="Y213">--(INDEX(MinuteWorkersFTE_HISTORICAL_FORTNIGHT_TABLE[HistoricalCoverageStatus],ROW()-1)="PASS")</f>
        <v>1</v>
      </c>
      <c r="Z213" cm="1">
        <f t="array" ref="Z213">--OR(INDEX(MinuteWorkersFTE_HISTORICAL_FORTNIGHT_TABLE[HistoricalCellStatus],ROW()-1)="OBSERVED",INDEX(MinuteWorkersFTE_HISTORICAL_FORTNIGHT_TABLE[HistoricalCellStatus],ROW()-1)="ZERO")</f>
        <v>1</v>
      </c>
      <c r="AA213" cm="1">
        <f t="array" ref="AA213">--OR(INDEX(MinuteWorkersFTE_HISTORICAL_FORTNIGHT_TABLE[ProfileAlignmentStatus],ROW()-1)="PASS",INDEX(MinuteWorkersFTE_HISTORICAL_FORTNIGHT_TABLE[ProfileAlignmentStatus],ROW()-1)="PASS ZERO")</f>
        <v>1</v>
      </c>
      <c r="AB213" cm="1">
        <f t="array" ref="AB213">--(INDEX(MinuteWorkersFTE_HISTORICAL_FORTNIGHT_TABLE[RedistributionMatchCount],ROW()-1)=1)</f>
        <v>0</v>
      </c>
      <c r="AC213">
        <v>1</v>
      </c>
    </row>
    <row r="214" spans="14:29" x14ac:dyDescent="0.25">
      <c r="N214" t="str" cm="1">
        <f t="array" ref="N214">INDEX(MinuteWorkersFTE_HISTORICAL_FORTNIGHT_TABLE[Facility],ROW()-1)</f>
        <v>BD</v>
      </c>
      <c r="O214" t="str" cm="1">
        <f t="array" ref="O214">INDEX(MinuteWorkersFTE_HISTORICAL_FORTNIGHT_TABLE[Role],ROW()-1)</f>
        <v>RESIDENTIAL SERVICES MANAGER</v>
      </c>
      <c r="P214" t="str" cm="1">
        <f t="array" ref="P214">INDEX(MinuteWorkersFTE_HISTORICAL_FORTNIGHT_TABLE[Shift],ROW()-1)</f>
        <v>NS</v>
      </c>
      <c r="Q214" cm="1">
        <f t="array" ref="Q214">INDEX(MinuteWorkersFTE_HISTORICAL_FORTNIGHT_TABLE[DayOfWeek],ROW()-1)</f>
        <v>1</v>
      </c>
      <c r="R214" t="str" cm="1">
        <f t="array" ref="R214">INDEX(MinuteWorkersFTE_HISTORICAL_FORTNIGHT_TABLE[Week Day],ROW()-1)</f>
        <v>Monday</v>
      </c>
      <c r="S214" cm="1">
        <f t="array" ref="S214">INDEX(MinuteWorkersFTE_HISTORICAL_FORTNIGHT_TABLE[FortnightWeek],ROW()-1)</f>
        <v>1</v>
      </c>
      <c r="T214" cm="1">
        <f t="array" ref="T214">INDEX(MinuteWorkersFTE_HISTORICAL_FORTNIGHT_TABLE[HistoricalRosterFTE],ROW()-1)</f>
        <v>0</v>
      </c>
      <c r="U214" cm="1">
        <f t="array" ref="U214">INDEX(MinuteWorkersFTE_HISTORICAL_FORTNIGHT_TABLE[RedistributedRosterFTE],ROW()-1)</f>
        <v>0</v>
      </c>
      <c r="V214" cm="1">
        <f t="array" ref="V214">INDEX(MinuteWorkersFTE_HISTORICAL_FORTNIGHT_TABLE[ExpectedRedistributionFactor],ROW()-1)</f>
        <v>0.84414504989531591</v>
      </c>
      <c r="W214" cm="1">
        <f t="array" ref="W214">INDEX(MinuteWorkersFTE_HISTORICAL_FORTNIGHT_TABLE[ProfileVarianceFTE],ROW()-1)</f>
        <v>0</v>
      </c>
      <c r="X214">
        <f t="shared" si="4"/>
        <v>0</v>
      </c>
      <c r="Y214" cm="1">
        <f t="array" ref="Y214">--(INDEX(MinuteWorkersFTE_HISTORICAL_FORTNIGHT_TABLE[HistoricalCoverageStatus],ROW()-1)="PASS")</f>
        <v>1</v>
      </c>
      <c r="Z214" cm="1">
        <f t="array" ref="Z214">--OR(INDEX(MinuteWorkersFTE_HISTORICAL_FORTNIGHT_TABLE[HistoricalCellStatus],ROW()-1)="OBSERVED",INDEX(MinuteWorkersFTE_HISTORICAL_FORTNIGHT_TABLE[HistoricalCellStatus],ROW()-1)="ZERO")</f>
        <v>1</v>
      </c>
      <c r="AA214" cm="1">
        <f t="array" ref="AA214">--OR(INDEX(MinuteWorkersFTE_HISTORICAL_FORTNIGHT_TABLE[ProfileAlignmentStatus],ROW()-1)="PASS",INDEX(MinuteWorkersFTE_HISTORICAL_FORTNIGHT_TABLE[ProfileAlignmentStatus],ROW()-1)="PASS ZERO")</f>
        <v>1</v>
      </c>
      <c r="AB214" cm="1">
        <f t="array" ref="AB214">--(INDEX(MinuteWorkersFTE_HISTORICAL_FORTNIGHT_TABLE[RedistributionMatchCount],ROW()-1)=1)</f>
        <v>0</v>
      </c>
      <c r="AC214">
        <v>1</v>
      </c>
    </row>
    <row r="215" spans="14:29" x14ac:dyDescent="0.25">
      <c r="N215" t="str" cm="1">
        <f t="array" ref="N215">INDEX(MinuteWorkersFTE_HISTORICAL_FORTNIGHT_TABLE[Facility],ROW()-1)</f>
        <v>BD</v>
      </c>
      <c r="O215" t="str" cm="1">
        <f t="array" ref="O215">INDEX(MinuteWorkersFTE_HISTORICAL_FORTNIGHT_TABLE[Role],ROW()-1)</f>
        <v>RESIDENTIAL SERVICES MANAGER</v>
      </c>
      <c r="P215" t="str" cm="1">
        <f t="array" ref="P215">INDEX(MinuteWorkersFTE_HISTORICAL_FORTNIGHT_TABLE[Shift],ROW()-1)</f>
        <v>AM</v>
      </c>
      <c r="Q215" cm="1">
        <f t="array" ref="Q215">INDEX(MinuteWorkersFTE_HISTORICAL_FORTNIGHT_TABLE[DayOfWeek],ROW()-1)</f>
        <v>2</v>
      </c>
      <c r="R215" t="str" cm="1">
        <f t="array" ref="R215">INDEX(MinuteWorkersFTE_HISTORICAL_FORTNIGHT_TABLE[Week Day],ROW()-1)</f>
        <v>Tuesday</v>
      </c>
      <c r="S215" cm="1">
        <f t="array" ref="S215">INDEX(MinuteWorkersFTE_HISTORICAL_FORTNIGHT_TABLE[FortnightWeek],ROW()-1)</f>
        <v>1</v>
      </c>
      <c r="T215" cm="1">
        <f t="array" ref="T215">INDEX(MinuteWorkersFTE_HISTORICAL_FORTNIGHT_TABLE[HistoricalRosterFTE],ROW()-1)</f>
        <v>1.0526315789473684</v>
      </c>
      <c r="U215" cm="1">
        <f t="array" ref="U215">INDEX(MinuteWorkersFTE_HISTORICAL_FORTNIGHT_TABLE[RedistributedRosterFTE],ROW()-1)</f>
        <v>0.88857373673191153</v>
      </c>
      <c r="V215" cm="1">
        <f t="array" ref="V215">INDEX(MinuteWorkersFTE_HISTORICAL_FORTNIGHT_TABLE[ExpectedRedistributionFactor],ROW()-1)</f>
        <v>0.84414504989531591</v>
      </c>
      <c r="W215" cm="1">
        <f t="array" ref="W215">INDEX(MinuteWorkersFTE_HISTORICAL_FORTNIGHT_TABLE[ProfileVarianceFTE],ROW()-1)</f>
        <v>1.1102230246251565E-16</v>
      </c>
      <c r="X215">
        <f t="shared" si="4"/>
        <v>1.1102230246251565E-16</v>
      </c>
      <c r="Y215" cm="1">
        <f t="array" ref="Y215">--(INDEX(MinuteWorkersFTE_HISTORICAL_FORTNIGHT_TABLE[HistoricalCoverageStatus],ROW()-1)="PASS")</f>
        <v>1</v>
      </c>
      <c r="Z215" cm="1">
        <f t="array" ref="Z215">--OR(INDEX(MinuteWorkersFTE_HISTORICAL_FORTNIGHT_TABLE[HistoricalCellStatus],ROW()-1)="OBSERVED",INDEX(MinuteWorkersFTE_HISTORICAL_FORTNIGHT_TABLE[HistoricalCellStatus],ROW()-1)="ZERO")</f>
        <v>1</v>
      </c>
      <c r="AA215" cm="1">
        <f t="array" ref="AA215">--OR(INDEX(MinuteWorkersFTE_HISTORICAL_FORTNIGHT_TABLE[ProfileAlignmentStatus],ROW()-1)="PASS",INDEX(MinuteWorkersFTE_HISTORICAL_FORTNIGHT_TABLE[ProfileAlignmentStatus],ROW()-1)="PASS ZERO")</f>
        <v>1</v>
      </c>
      <c r="AB215" cm="1">
        <f t="array" ref="AB215">--(INDEX(MinuteWorkersFTE_HISTORICAL_FORTNIGHT_TABLE[RedistributionMatchCount],ROW()-1)=1)</f>
        <v>1</v>
      </c>
      <c r="AC215">
        <v>1</v>
      </c>
    </row>
    <row r="216" spans="14:29" x14ac:dyDescent="0.25">
      <c r="N216" t="str" cm="1">
        <f t="array" ref="N216">INDEX(MinuteWorkersFTE_HISTORICAL_FORTNIGHT_TABLE[Facility],ROW()-1)</f>
        <v>BD</v>
      </c>
      <c r="O216" t="str" cm="1">
        <f t="array" ref="O216">INDEX(MinuteWorkersFTE_HISTORICAL_FORTNIGHT_TABLE[Role],ROW()-1)</f>
        <v>RESIDENTIAL SERVICES MANAGER</v>
      </c>
      <c r="P216" t="str" cm="1">
        <f t="array" ref="P216">INDEX(MinuteWorkersFTE_HISTORICAL_FORTNIGHT_TABLE[Shift],ROW()-1)</f>
        <v>PM</v>
      </c>
      <c r="Q216" cm="1">
        <f t="array" ref="Q216">INDEX(MinuteWorkersFTE_HISTORICAL_FORTNIGHT_TABLE[DayOfWeek],ROW()-1)</f>
        <v>2</v>
      </c>
      <c r="R216" t="str" cm="1">
        <f t="array" ref="R216">INDEX(MinuteWorkersFTE_HISTORICAL_FORTNIGHT_TABLE[Week Day],ROW()-1)</f>
        <v>Tuesday</v>
      </c>
      <c r="S216" cm="1">
        <f t="array" ref="S216">INDEX(MinuteWorkersFTE_HISTORICAL_FORTNIGHT_TABLE[FortnightWeek],ROW()-1)</f>
        <v>1</v>
      </c>
      <c r="T216" cm="1">
        <f t="array" ref="T216">INDEX(MinuteWorkersFTE_HISTORICAL_FORTNIGHT_TABLE[HistoricalRosterFTE],ROW()-1)</f>
        <v>0</v>
      </c>
      <c r="U216" cm="1">
        <f t="array" ref="U216">INDEX(MinuteWorkersFTE_HISTORICAL_FORTNIGHT_TABLE[RedistributedRosterFTE],ROW()-1)</f>
        <v>0</v>
      </c>
      <c r="V216" cm="1">
        <f t="array" ref="V216">INDEX(MinuteWorkersFTE_HISTORICAL_FORTNIGHT_TABLE[ExpectedRedistributionFactor],ROW()-1)</f>
        <v>0.84414504989531591</v>
      </c>
      <c r="W216" cm="1">
        <f t="array" ref="W216">INDEX(MinuteWorkersFTE_HISTORICAL_FORTNIGHT_TABLE[ProfileVarianceFTE],ROW()-1)</f>
        <v>0</v>
      </c>
      <c r="X216">
        <f t="shared" si="4"/>
        <v>0</v>
      </c>
      <c r="Y216" cm="1">
        <f t="array" ref="Y216">--(INDEX(MinuteWorkersFTE_HISTORICAL_FORTNIGHT_TABLE[HistoricalCoverageStatus],ROW()-1)="PASS")</f>
        <v>1</v>
      </c>
      <c r="Z216" cm="1">
        <f t="array" ref="Z216">--OR(INDEX(MinuteWorkersFTE_HISTORICAL_FORTNIGHT_TABLE[HistoricalCellStatus],ROW()-1)="OBSERVED",INDEX(MinuteWorkersFTE_HISTORICAL_FORTNIGHT_TABLE[HistoricalCellStatus],ROW()-1)="ZERO")</f>
        <v>1</v>
      </c>
      <c r="AA216" cm="1">
        <f t="array" ref="AA216">--OR(INDEX(MinuteWorkersFTE_HISTORICAL_FORTNIGHT_TABLE[ProfileAlignmentStatus],ROW()-1)="PASS",INDEX(MinuteWorkersFTE_HISTORICAL_FORTNIGHT_TABLE[ProfileAlignmentStatus],ROW()-1)="PASS ZERO")</f>
        <v>1</v>
      </c>
      <c r="AB216" cm="1">
        <f t="array" ref="AB216">--(INDEX(MinuteWorkersFTE_HISTORICAL_FORTNIGHT_TABLE[RedistributionMatchCount],ROW()-1)=1)</f>
        <v>0</v>
      </c>
      <c r="AC216">
        <v>1</v>
      </c>
    </row>
    <row r="217" spans="14:29" x14ac:dyDescent="0.25">
      <c r="N217" t="str" cm="1">
        <f t="array" ref="N217">INDEX(MinuteWorkersFTE_HISTORICAL_FORTNIGHT_TABLE[Facility],ROW()-1)</f>
        <v>BD</v>
      </c>
      <c r="O217" t="str" cm="1">
        <f t="array" ref="O217">INDEX(MinuteWorkersFTE_HISTORICAL_FORTNIGHT_TABLE[Role],ROW()-1)</f>
        <v>RESIDENTIAL SERVICES MANAGER</v>
      </c>
      <c r="P217" t="str" cm="1">
        <f t="array" ref="P217">INDEX(MinuteWorkersFTE_HISTORICAL_FORTNIGHT_TABLE[Shift],ROW()-1)</f>
        <v>NS</v>
      </c>
      <c r="Q217" cm="1">
        <f t="array" ref="Q217">INDEX(MinuteWorkersFTE_HISTORICAL_FORTNIGHT_TABLE[DayOfWeek],ROW()-1)</f>
        <v>2</v>
      </c>
      <c r="R217" t="str" cm="1">
        <f t="array" ref="R217">INDEX(MinuteWorkersFTE_HISTORICAL_FORTNIGHT_TABLE[Week Day],ROW()-1)</f>
        <v>Tuesday</v>
      </c>
      <c r="S217" cm="1">
        <f t="array" ref="S217">INDEX(MinuteWorkersFTE_HISTORICAL_FORTNIGHT_TABLE[FortnightWeek],ROW()-1)</f>
        <v>1</v>
      </c>
      <c r="T217" cm="1">
        <f t="array" ref="T217">INDEX(MinuteWorkersFTE_HISTORICAL_FORTNIGHT_TABLE[HistoricalRosterFTE],ROW()-1)</f>
        <v>0</v>
      </c>
      <c r="U217" cm="1">
        <f t="array" ref="U217">INDEX(MinuteWorkersFTE_HISTORICAL_FORTNIGHT_TABLE[RedistributedRosterFTE],ROW()-1)</f>
        <v>0</v>
      </c>
      <c r="V217" cm="1">
        <f t="array" ref="V217">INDEX(MinuteWorkersFTE_HISTORICAL_FORTNIGHT_TABLE[ExpectedRedistributionFactor],ROW()-1)</f>
        <v>0.84414504989531591</v>
      </c>
      <c r="W217" cm="1">
        <f t="array" ref="W217">INDEX(MinuteWorkersFTE_HISTORICAL_FORTNIGHT_TABLE[ProfileVarianceFTE],ROW()-1)</f>
        <v>0</v>
      </c>
      <c r="X217">
        <f t="shared" si="4"/>
        <v>0</v>
      </c>
      <c r="Y217" cm="1">
        <f t="array" ref="Y217">--(INDEX(MinuteWorkersFTE_HISTORICAL_FORTNIGHT_TABLE[HistoricalCoverageStatus],ROW()-1)="PASS")</f>
        <v>1</v>
      </c>
      <c r="Z217" cm="1">
        <f t="array" ref="Z217">--OR(INDEX(MinuteWorkersFTE_HISTORICAL_FORTNIGHT_TABLE[HistoricalCellStatus],ROW()-1)="OBSERVED",INDEX(MinuteWorkersFTE_HISTORICAL_FORTNIGHT_TABLE[HistoricalCellStatus],ROW()-1)="ZERO")</f>
        <v>1</v>
      </c>
      <c r="AA217" cm="1">
        <f t="array" ref="AA217">--OR(INDEX(MinuteWorkersFTE_HISTORICAL_FORTNIGHT_TABLE[ProfileAlignmentStatus],ROW()-1)="PASS",INDEX(MinuteWorkersFTE_HISTORICAL_FORTNIGHT_TABLE[ProfileAlignmentStatus],ROW()-1)="PASS ZERO")</f>
        <v>1</v>
      </c>
      <c r="AB217" cm="1">
        <f t="array" ref="AB217">--(INDEX(MinuteWorkersFTE_HISTORICAL_FORTNIGHT_TABLE[RedistributionMatchCount],ROW()-1)=1)</f>
        <v>0</v>
      </c>
      <c r="AC217">
        <v>1</v>
      </c>
    </row>
    <row r="218" spans="14:29" x14ac:dyDescent="0.25">
      <c r="N218" t="str" cm="1">
        <f t="array" ref="N218">INDEX(MinuteWorkersFTE_HISTORICAL_FORTNIGHT_TABLE[Facility],ROW()-1)</f>
        <v>BD</v>
      </c>
      <c r="O218" t="str" cm="1">
        <f t="array" ref="O218">INDEX(MinuteWorkersFTE_HISTORICAL_FORTNIGHT_TABLE[Role],ROW()-1)</f>
        <v>RESIDENTIAL SERVICES MANAGER</v>
      </c>
      <c r="P218" t="str" cm="1">
        <f t="array" ref="P218">INDEX(MinuteWorkersFTE_HISTORICAL_FORTNIGHT_TABLE[Shift],ROW()-1)</f>
        <v>AM</v>
      </c>
      <c r="Q218" cm="1">
        <f t="array" ref="Q218">INDEX(MinuteWorkersFTE_HISTORICAL_FORTNIGHT_TABLE[DayOfWeek],ROW()-1)</f>
        <v>3</v>
      </c>
      <c r="R218" t="str" cm="1">
        <f t="array" ref="R218">INDEX(MinuteWorkersFTE_HISTORICAL_FORTNIGHT_TABLE[Week Day],ROW()-1)</f>
        <v>Wednesday</v>
      </c>
      <c r="S218" cm="1">
        <f t="array" ref="S218">INDEX(MinuteWorkersFTE_HISTORICAL_FORTNIGHT_TABLE[FortnightWeek],ROW()-1)</f>
        <v>1</v>
      </c>
      <c r="T218" cm="1">
        <f t="array" ref="T218">INDEX(MinuteWorkersFTE_HISTORICAL_FORTNIGHT_TABLE[HistoricalRosterFTE],ROW()-1)</f>
        <v>1.0526315789473684</v>
      </c>
      <c r="U218" cm="1">
        <f t="array" ref="U218">INDEX(MinuteWorkersFTE_HISTORICAL_FORTNIGHT_TABLE[RedistributedRosterFTE],ROW()-1)</f>
        <v>0.88857373673191153</v>
      </c>
      <c r="V218" cm="1">
        <f t="array" ref="V218">INDEX(MinuteWorkersFTE_HISTORICAL_FORTNIGHT_TABLE[ExpectedRedistributionFactor],ROW()-1)</f>
        <v>0.84414504989531591</v>
      </c>
      <c r="W218" cm="1">
        <f t="array" ref="W218">INDEX(MinuteWorkersFTE_HISTORICAL_FORTNIGHT_TABLE[ProfileVarianceFTE],ROW()-1)</f>
        <v>1.1102230246251565E-16</v>
      </c>
      <c r="X218">
        <f t="shared" si="4"/>
        <v>1.1102230246251565E-16</v>
      </c>
      <c r="Y218" cm="1">
        <f t="array" ref="Y218">--(INDEX(MinuteWorkersFTE_HISTORICAL_FORTNIGHT_TABLE[HistoricalCoverageStatus],ROW()-1)="PASS")</f>
        <v>1</v>
      </c>
      <c r="Z218" cm="1">
        <f t="array" ref="Z218">--OR(INDEX(MinuteWorkersFTE_HISTORICAL_FORTNIGHT_TABLE[HistoricalCellStatus],ROW()-1)="OBSERVED",INDEX(MinuteWorkersFTE_HISTORICAL_FORTNIGHT_TABLE[HistoricalCellStatus],ROW()-1)="ZERO")</f>
        <v>1</v>
      </c>
      <c r="AA218" cm="1">
        <f t="array" ref="AA218">--OR(INDEX(MinuteWorkersFTE_HISTORICAL_FORTNIGHT_TABLE[ProfileAlignmentStatus],ROW()-1)="PASS",INDEX(MinuteWorkersFTE_HISTORICAL_FORTNIGHT_TABLE[ProfileAlignmentStatus],ROW()-1)="PASS ZERO")</f>
        <v>1</v>
      </c>
      <c r="AB218" cm="1">
        <f t="array" ref="AB218">--(INDEX(MinuteWorkersFTE_HISTORICAL_FORTNIGHT_TABLE[RedistributionMatchCount],ROW()-1)=1)</f>
        <v>1</v>
      </c>
      <c r="AC218">
        <v>1</v>
      </c>
    </row>
    <row r="219" spans="14:29" x14ac:dyDescent="0.25">
      <c r="N219" t="str" cm="1">
        <f t="array" ref="N219">INDEX(MinuteWorkersFTE_HISTORICAL_FORTNIGHT_TABLE[Facility],ROW()-1)</f>
        <v>BD</v>
      </c>
      <c r="O219" t="str" cm="1">
        <f t="array" ref="O219">INDEX(MinuteWorkersFTE_HISTORICAL_FORTNIGHT_TABLE[Role],ROW()-1)</f>
        <v>RESIDENTIAL SERVICES MANAGER</v>
      </c>
      <c r="P219" t="str" cm="1">
        <f t="array" ref="P219">INDEX(MinuteWorkersFTE_HISTORICAL_FORTNIGHT_TABLE[Shift],ROW()-1)</f>
        <v>PM</v>
      </c>
      <c r="Q219" cm="1">
        <f t="array" ref="Q219">INDEX(MinuteWorkersFTE_HISTORICAL_FORTNIGHT_TABLE[DayOfWeek],ROW()-1)</f>
        <v>3</v>
      </c>
      <c r="R219" t="str" cm="1">
        <f t="array" ref="R219">INDEX(MinuteWorkersFTE_HISTORICAL_FORTNIGHT_TABLE[Week Day],ROW()-1)</f>
        <v>Wednesday</v>
      </c>
      <c r="S219" cm="1">
        <f t="array" ref="S219">INDEX(MinuteWorkersFTE_HISTORICAL_FORTNIGHT_TABLE[FortnightWeek],ROW()-1)</f>
        <v>1</v>
      </c>
      <c r="T219" cm="1">
        <f t="array" ref="T219">INDEX(MinuteWorkersFTE_HISTORICAL_FORTNIGHT_TABLE[HistoricalRosterFTE],ROW()-1)</f>
        <v>0</v>
      </c>
      <c r="U219" cm="1">
        <f t="array" ref="U219">INDEX(MinuteWorkersFTE_HISTORICAL_FORTNIGHT_TABLE[RedistributedRosterFTE],ROW()-1)</f>
        <v>0</v>
      </c>
      <c r="V219" cm="1">
        <f t="array" ref="V219">INDEX(MinuteWorkersFTE_HISTORICAL_FORTNIGHT_TABLE[ExpectedRedistributionFactor],ROW()-1)</f>
        <v>0.84414504989531591</v>
      </c>
      <c r="W219" cm="1">
        <f t="array" ref="W219">INDEX(MinuteWorkersFTE_HISTORICAL_FORTNIGHT_TABLE[ProfileVarianceFTE],ROW()-1)</f>
        <v>0</v>
      </c>
      <c r="X219">
        <f t="shared" si="4"/>
        <v>0</v>
      </c>
      <c r="Y219" cm="1">
        <f t="array" ref="Y219">--(INDEX(MinuteWorkersFTE_HISTORICAL_FORTNIGHT_TABLE[HistoricalCoverageStatus],ROW()-1)="PASS")</f>
        <v>1</v>
      </c>
      <c r="Z219" cm="1">
        <f t="array" ref="Z219">--OR(INDEX(MinuteWorkersFTE_HISTORICAL_FORTNIGHT_TABLE[HistoricalCellStatus],ROW()-1)="OBSERVED",INDEX(MinuteWorkersFTE_HISTORICAL_FORTNIGHT_TABLE[HistoricalCellStatus],ROW()-1)="ZERO")</f>
        <v>1</v>
      </c>
      <c r="AA219" cm="1">
        <f t="array" ref="AA219">--OR(INDEX(MinuteWorkersFTE_HISTORICAL_FORTNIGHT_TABLE[ProfileAlignmentStatus],ROW()-1)="PASS",INDEX(MinuteWorkersFTE_HISTORICAL_FORTNIGHT_TABLE[ProfileAlignmentStatus],ROW()-1)="PASS ZERO")</f>
        <v>1</v>
      </c>
      <c r="AB219" cm="1">
        <f t="array" ref="AB219">--(INDEX(MinuteWorkersFTE_HISTORICAL_FORTNIGHT_TABLE[RedistributionMatchCount],ROW()-1)=1)</f>
        <v>0</v>
      </c>
      <c r="AC219">
        <v>1</v>
      </c>
    </row>
    <row r="220" spans="14:29" x14ac:dyDescent="0.25">
      <c r="N220" t="str" cm="1">
        <f t="array" ref="N220">INDEX(MinuteWorkersFTE_HISTORICAL_FORTNIGHT_TABLE[Facility],ROW()-1)</f>
        <v>BD</v>
      </c>
      <c r="O220" t="str" cm="1">
        <f t="array" ref="O220">INDEX(MinuteWorkersFTE_HISTORICAL_FORTNIGHT_TABLE[Role],ROW()-1)</f>
        <v>RESIDENTIAL SERVICES MANAGER</v>
      </c>
      <c r="P220" t="str" cm="1">
        <f t="array" ref="P220">INDEX(MinuteWorkersFTE_HISTORICAL_FORTNIGHT_TABLE[Shift],ROW()-1)</f>
        <v>NS</v>
      </c>
      <c r="Q220" cm="1">
        <f t="array" ref="Q220">INDEX(MinuteWorkersFTE_HISTORICAL_FORTNIGHT_TABLE[DayOfWeek],ROW()-1)</f>
        <v>3</v>
      </c>
      <c r="R220" t="str" cm="1">
        <f t="array" ref="R220">INDEX(MinuteWorkersFTE_HISTORICAL_FORTNIGHT_TABLE[Week Day],ROW()-1)</f>
        <v>Wednesday</v>
      </c>
      <c r="S220" cm="1">
        <f t="array" ref="S220">INDEX(MinuteWorkersFTE_HISTORICAL_FORTNIGHT_TABLE[FortnightWeek],ROW()-1)</f>
        <v>1</v>
      </c>
      <c r="T220" cm="1">
        <f t="array" ref="T220">INDEX(MinuteWorkersFTE_HISTORICAL_FORTNIGHT_TABLE[HistoricalRosterFTE],ROW()-1)</f>
        <v>0</v>
      </c>
      <c r="U220" cm="1">
        <f t="array" ref="U220">INDEX(MinuteWorkersFTE_HISTORICAL_FORTNIGHT_TABLE[RedistributedRosterFTE],ROW()-1)</f>
        <v>0</v>
      </c>
      <c r="V220" cm="1">
        <f t="array" ref="V220">INDEX(MinuteWorkersFTE_HISTORICAL_FORTNIGHT_TABLE[ExpectedRedistributionFactor],ROW()-1)</f>
        <v>0.84414504989531591</v>
      </c>
      <c r="W220" cm="1">
        <f t="array" ref="W220">INDEX(MinuteWorkersFTE_HISTORICAL_FORTNIGHT_TABLE[ProfileVarianceFTE],ROW()-1)</f>
        <v>0</v>
      </c>
      <c r="X220">
        <f t="shared" si="4"/>
        <v>0</v>
      </c>
      <c r="Y220" cm="1">
        <f t="array" ref="Y220">--(INDEX(MinuteWorkersFTE_HISTORICAL_FORTNIGHT_TABLE[HistoricalCoverageStatus],ROW()-1)="PASS")</f>
        <v>1</v>
      </c>
      <c r="Z220" cm="1">
        <f t="array" ref="Z220">--OR(INDEX(MinuteWorkersFTE_HISTORICAL_FORTNIGHT_TABLE[HistoricalCellStatus],ROW()-1)="OBSERVED",INDEX(MinuteWorkersFTE_HISTORICAL_FORTNIGHT_TABLE[HistoricalCellStatus],ROW()-1)="ZERO")</f>
        <v>1</v>
      </c>
      <c r="AA220" cm="1">
        <f t="array" ref="AA220">--OR(INDEX(MinuteWorkersFTE_HISTORICAL_FORTNIGHT_TABLE[ProfileAlignmentStatus],ROW()-1)="PASS",INDEX(MinuteWorkersFTE_HISTORICAL_FORTNIGHT_TABLE[ProfileAlignmentStatus],ROW()-1)="PASS ZERO")</f>
        <v>1</v>
      </c>
      <c r="AB220" cm="1">
        <f t="array" ref="AB220">--(INDEX(MinuteWorkersFTE_HISTORICAL_FORTNIGHT_TABLE[RedistributionMatchCount],ROW()-1)=1)</f>
        <v>0</v>
      </c>
      <c r="AC220">
        <v>1</v>
      </c>
    </row>
    <row r="221" spans="14:29" x14ac:dyDescent="0.25">
      <c r="N221" t="str" cm="1">
        <f t="array" ref="N221">INDEX(MinuteWorkersFTE_HISTORICAL_FORTNIGHT_TABLE[Facility],ROW()-1)</f>
        <v>BD</v>
      </c>
      <c r="O221" t="str" cm="1">
        <f t="array" ref="O221">INDEX(MinuteWorkersFTE_HISTORICAL_FORTNIGHT_TABLE[Role],ROW()-1)</f>
        <v>RESIDENTIAL SERVICES MANAGER</v>
      </c>
      <c r="P221" t="str" cm="1">
        <f t="array" ref="P221">INDEX(MinuteWorkersFTE_HISTORICAL_FORTNIGHT_TABLE[Shift],ROW()-1)</f>
        <v>AM</v>
      </c>
      <c r="Q221" cm="1">
        <f t="array" ref="Q221">INDEX(MinuteWorkersFTE_HISTORICAL_FORTNIGHT_TABLE[DayOfWeek],ROW()-1)</f>
        <v>4</v>
      </c>
      <c r="R221" t="str" cm="1">
        <f t="array" ref="R221">INDEX(MinuteWorkersFTE_HISTORICAL_FORTNIGHT_TABLE[Week Day],ROW()-1)</f>
        <v>Thursday</v>
      </c>
      <c r="S221" cm="1">
        <f t="array" ref="S221">INDEX(MinuteWorkersFTE_HISTORICAL_FORTNIGHT_TABLE[FortnightWeek],ROW()-1)</f>
        <v>1</v>
      </c>
      <c r="T221" cm="1">
        <f t="array" ref="T221">INDEX(MinuteWorkersFTE_HISTORICAL_FORTNIGHT_TABLE[HistoricalRosterFTE],ROW()-1)</f>
        <v>1.0526315789473684</v>
      </c>
      <c r="U221" cm="1">
        <f t="array" ref="U221">INDEX(MinuteWorkersFTE_HISTORICAL_FORTNIGHT_TABLE[RedistributedRosterFTE],ROW()-1)</f>
        <v>0.88857373673191153</v>
      </c>
      <c r="V221" cm="1">
        <f t="array" ref="V221">INDEX(MinuteWorkersFTE_HISTORICAL_FORTNIGHT_TABLE[ExpectedRedistributionFactor],ROW()-1)</f>
        <v>0.84414504989531591</v>
      </c>
      <c r="W221" cm="1">
        <f t="array" ref="W221">INDEX(MinuteWorkersFTE_HISTORICAL_FORTNIGHT_TABLE[ProfileVarianceFTE],ROW()-1)</f>
        <v>1.1102230246251565E-16</v>
      </c>
      <c r="X221">
        <f t="shared" si="4"/>
        <v>1.1102230246251565E-16</v>
      </c>
      <c r="Y221" cm="1">
        <f t="array" ref="Y221">--(INDEX(MinuteWorkersFTE_HISTORICAL_FORTNIGHT_TABLE[HistoricalCoverageStatus],ROW()-1)="PASS")</f>
        <v>1</v>
      </c>
      <c r="Z221" cm="1">
        <f t="array" ref="Z221">--OR(INDEX(MinuteWorkersFTE_HISTORICAL_FORTNIGHT_TABLE[HistoricalCellStatus],ROW()-1)="OBSERVED",INDEX(MinuteWorkersFTE_HISTORICAL_FORTNIGHT_TABLE[HistoricalCellStatus],ROW()-1)="ZERO")</f>
        <v>1</v>
      </c>
      <c r="AA221" cm="1">
        <f t="array" ref="AA221">--OR(INDEX(MinuteWorkersFTE_HISTORICAL_FORTNIGHT_TABLE[ProfileAlignmentStatus],ROW()-1)="PASS",INDEX(MinuteWorkersFTE_HISTORICAL_FORTNIGHT_TABLE[ProfileAlignmentStatus],ROW()-1)="PASS ZERO")</f>
        <v>1</v>
      </c>
      <c r="AB221" cm="1">
        <f t="array" ref="AB221">--(INDEX(MinuteWorkersFTE_HISTORICAL_FORTNIGHT_TABLE[RedistributionMatchCount],ROW()-1)=1)</f>
        <v>1</v>
      </c>
      <c r="AC221">
        <v>1</v>
      </c>
    </row>
    <row r="222" spans="14:29" x14ac:dyDescent="0.25">
      <c r="N222" t="str" cm="1">
        <f t="array" ref="N222">INDEX(MinuteWorkersFTE_HISTORICAL_FORTNIGHT_TABLE[Facility],ROW()-1)</f>
        <v>BD</v>
      </c>
      <c r="O222" t="str" cm="1">
        <f t="array" ref="O222">INDEX(MinuteWorkersFTE_HISTORICAL_FORTNIGHT_TABLE[Role],ROW()-1)</f>
        <v>RESIDENTIAL SERVICES MANAGER</v>
      </c>
      <c r="P222" t="str" cm="1">
        <f t="array" ref="P222">INDEX(MinuteWorkersFTE_HISTORICAL_FORTNIGHT_TABLE[Shift],ROW()-1)</f>
        <v>PM</v>
      </c>
      <c r="Q222" cm="1">
        <f t="array" ref="Q222">INDEX(MinuteWorkersFTE_HISTORICAL_FORTNIGHT_TABLE[DayOfWeek],ROW()-1)</f>
        <v>4</v>
      </c>
      <c r="R222" t="str" cm="1">
        <f t="array" ref="R222">INDEX(MinuteWorkersFTE_HISTORICAL_FORTNIGHT_TABLE[Week Day],ROW()-1)</f>
        <v>Thursday</v>
      </c>
      <c r="S222" cm="1">
        <f t="array" ref="S222">INDEX(MinuteWorkersFTE_HISTORICAL_FORTNIGHT_TABLE[FortnightWeek],ROW()-1)</f>
        <v>1</v>
      </c>
      <c r="T222" cm="1">
        <f t="array" ref="T222">INDEX(MinuteWorkersFTE_HISTORICAL_FORTNIGHT_TABLE[HistoricalRosterFTE],ROW()-1)</f>
        <v>0</v>
      </c>
      <c r="U222" cm="1">
        <f t="array" ref="U222">INDEX(MinuteWorkersFTE_HISTORICAL_FORTNIGHT_TABLE[RedistributedRosterFTE],ROW()-1)</f>
        <v>0</v>
      </c>
      <c r="V222" cm="1">
        <f t="array" ref="V222">INDEX(MinuteWorkersFTE_HISTORICAL_FORTNIGHT_TABLE[ExpectedRedistributionFactor],ROW()-1)</f>
        <v>0.84414504989531591</v>
      </c>
      <c r="W222" cm="1">
        <f t="array" ref="W222">INDEX(MinuteWorkersFTE_HISTORICAL_FORTNIGHT_TABLE[ProfileVarianceFTE],ROW()-1)</f>
        <v>0</v>
      </c>
      <c r="X222">
        <f t="shared" si="4"/>
        <v>0</v>
      </c>
      <c r="Y222" cm="1">
        <f t="array" ref="Y222">--(INDEX(MinuteWorkersFTE_HISTORICAL_FORTNIGHT_TABLE[HistoricalCoverageStatus],ROW()-1)="PASS")</f>
        <v>1</v>
      </c>
      <c r="Z222" cm="1">
        <f t="array" ref="Z222">--OR(INDEX(MinuteWorkersFTE_HISTORICAL_FORTNIGHT_TABLE[HistoricalCellStatus],ROW()-1)="OBSERVED",INDEX(MinuteWorkersFTE_HISTORICAL_FORTNIGHT_TABLE[HistoricalCellStatus],ROW()-1)="ZERO")</f>
        <v>1</v>
      </c>
      <c r="AA222" cm="1">
        <f t="array" ref="AA222">--OR(INDEX(MinuteWorkersFTE_HISTORICAL_FORTNIGHT_TABLE[ProfileAlignmentStatus],ROW()-1)="PASS",INDEX(MinuteWorkersFTE_HISTORICAL_FORTNIGHT_TABLE[ProfileAlignmentStatus],ROW()-1)="PASS ZERO")</f>
        <v>1</v>
      </c>
      <c r="AB222" cm="1">
        <f t="array" ref="AB222">--(INDEX(MinuteWorkersFTE_HISTORICAL_FORTNIGHT_TABLE[RedistributionMatchCount],ROW()-1)=1)</f>
        <v>0</v>
      </c>
      <c r="AC222">
        <v>1</v>
      </c>
    </row>
    <row r="223" spans="14:29" x14ac:dyDescent="0.25">
      <c r="N223" t="str" cm="1">
        <f t="array" ref="N223">INDEX(MinuteWorkersFTE_HISTORICAL_FORTNIGHT_TABLE[Facility],ROW()-1)</f>
        <v>BD</v>
      </c>
      <c r="O223" t="str" cm="1">
        <f t="array" ref="O223">INDEX(MinuteWorkersFTE_HISTORICAL_FORTNIGHT_TABLE[Role],ROW()-1)</f>
        <v>RESIDENTIAL SERVICES MANAGER</v>
      </c>
      <c r="P223" t="str" cm="1">
        <f t="array" ref="P223">INDEX(MinuteWorkersFTE_HISTORICAL_FORTNIGHT_TABLE[Shift],ROW()-1)</f>
        <v>NS</v>
      </c>
      <c r="Q223" cm="1">
        <f t="array" ref="Q223">INDEX(MinuteWorkersFTE_HISTORICAL_FORTNIGHT_TABLE[DayOfWeek],ROW()-1)</f>
        <v>4</v>
      </c>
      <c r="R223" t="str" cm="1">
        <f t="array" ref="R223">INDEX(MinuteWorkersFTE_HISTORICAL_FORTNIGHT_TABLE[Week Day],ROW()-1)</f>
        <v>Thursday</v>
      </c>
      <c r="S223" cm="1">
        <f t="array" ref="S223">INDEX(MinuteWorkersFTE_HISTORICAL_FORTNIGHT_TABLE[FortnightWeek],ROW()-1)</f>
        <v>1</v>
      </c>
      <c r="T223" cm="1">
        <f t="array" ref="T223">INDEX(MinuteWorkersFTE_HISTORICAL_FORTNIGHT_TABLE[HistoricalRosterFTE],ROW()-1)</f>
        <v>0</v>
      </c>
      <c r="U223" cm="1">
        <f t="array" ref="U223">INDEX(MinuteWorkersFTE_HISTORICAL_FORTNIGHT_TABLE[RedistributedRosterFTE],ROW()-1)</f>
        <v>0</v>
      </c>
      <c r="V223" cm="1">
        <f t="array" ref="V223">INDEX(MinuteWorkersFTE_HISTORICAL_FORTNIGHT_TABLE[ExpectedRedistributionFactor],ROW()-1)</f>
        <v>0.84414504989531591</v>
      </c>
      <c r="W223" cm="1">
        <f t="array" ref="W223">INDEX(MinuteWorkersFTE_HISTORICAL_FORTNIGHT_TABLE[ProfileVarianceFTE],ROW()-1)</f>
        <v>0</v>
      </c>
      <c r="X223">
        <f t="shared" si="4"/>
        <v>0</v>
      </c>
      <c r="Y223" cm="1">
        <f t="array" ref="Y223">--(INDEX(MinuteWorkersFTE_HISTORICAL_FORTNIGHT_TABLE[HistoricalCoverageStatus],ROW()-1)="PASS")</f>
        <v>1</v>
      </c>
      <c r="Z223" cm="1">
        <f t="array" ref="Z223">--OR(INDEX(MinuteWorkersFTE_HISTORICAL_FORTNIGHT_TABLE[HistoricalCellStatus],ROW()-1)="OBSERVED",INDEX(MinuteWorkersFTE_HISTORICAL_FORTNIGHT_TABLE[HistoricalCellStatus],ROW()-1)="ZERO")</f>
        <v>1</v>
      </c>
      <c r="AA223" cm="1">
        <f t="array" ref="AA223">--OR(INDEX(MinuteWorkersFTE_HISTORICAL_FORTNIGHT_TABLE[ProfileAlignmentStatus],ROW()-1)="PASS",INDEX(MinuteWorkersFTE_HISTORICAL_FORTNIGHT_TABLE[ProfileAlignmentStatus],ROW()-1)="PASS ZERO")</f>
        <v>1</v>
      </c>
      <c r="AB223" cm="1">
        <f t="array" ref="AB223">--(INDEX(MinuteWorkersFTE_HISTORICAL_FORTNIGHT_TABLE[RedistributionMatchCount],ROW()-1)=1)</f>
        <v>0</v>
      </c>
      <c r="AC223">
        <v>1</v>
      </c>
    </row>
    <row r="224" spans="14:29" x14ac:dyDescent="0.25">
      <c r="N224" t="str" cm="1">
        <f t="array" ref="N224">INDEX(MinuteWorkersFTE_HISTORICAL_FORTNIGHT_TABLE[Facility],ROW()-1)</f>
        <v>BD</v>
      </c>
      <c r="O224" t="str" cm="1">
        <f t="array" ref="O224">INDEX(MinuteWorkersFTE_HISTORICAL_FORTNIGHT_TABLE[Role],ROW()-1)</f>
        <v>RESIDENTIAL SERVICES MANAGER</v>
      </c>
      <c r="P224" t="str" cm="1">
        <f t="array" ref="P224">INDEX(MinuteWorkersFTE_HISTORICAL_FORTNIGHT_TABLE[Shift],ROW()-1)</f>
        <v>AM</v>
      </c>
      <c r="Q224" cm="1">
        <f t="array" ref="Q224">INDEX(MinuteWorkersFTE_HISTORICAL_FORTNIGHT_TABLE[DayOfWeek],ROW()-1)</f>
        <v>5</v>
      </c>
      <c r="R224" t="str" cm="1">
        <f t="array" ref="R224">INDEX(MinuteWorkersFTE_HISTORICAL_FORTNIGHT_TABLE[Week Day],ROW()-1)</f>
        <v>Friday</v>
      </c>
      <c r="S224" cm="1">
        <f t="array" ref="S224">INDEX(MinuteWorkersFTE_HISTORICAL_FORTNIGHT_TABLE[FortnightWeek],ROW()-1)</f>
        <v>1</v>
      </c>
      <c r="T224" cm="1">
        <f t="array" ref="T224">INDEX(MinuteWorkersFTE_HISTORICAL_FORTNIGHT_TABLE[HistoricalRosterFTE],ROW()-1)</f>
        <v>1.0526315789473684</v>
      </c>
      <c r="U224" cm="1">
        <f t="array" ref="U224">INDEX(MinuteWorkersFTE_HISTORICAL_FORTNIGHT_TABLE[RedistributedRosterFTE],ROW()-1)</f>
        <v>0.88857373673191153</v>
      </c>
      <c r="V224" cm="1">
        <f t="array" ref="V224">INDEX(MinuteWorkersFTE_HISTORICAL_FORTNIGHT_TABLE[ExpectedRedistributionFactor],ROW()-1)</f>
        <v>0.84414504989531591</v>
      </c>
      <c r="W224" cm="1">
        <f t="array" ref="W224">INDEX(MinuteWorkersFTE_HISTORICAL_FORTNIGHT_TABLE[ProfileVarianceFTE],ROW()-1)</f>
        <v>1.1102230246251565E-16</v>
      </c>
      <c r="X224">
        <f t="shared" si="4"/>
        <v>1.1102230246251565E-16</v>
      </c>
      <c r="Y224" cm="1">
        <f t="array" ref="Y224">--(INDEX(MinuteWorkersFTE_HISTORICAL_FORTNIGHT_TABLE[HistoricalCoverageStatus],ROW()-1)="PASS")</f>
        <v>1</v>
      </c>
      <c r="Z224" cm="1">
        <f t="array" ref="Z224">--OR(INDEX(MinuteWorkersFTE_HISTORICAL_FORTNIGHT_TABLE[HistoricalCellStatus],ROW()-1)="OBSERVED",INDEX(MinuteWorkersFTE_HISTORICAL_FORTNIGHT_TABLE[HistoricalCellStatus],ROW()-1)="ZERO")</f>
        <v>1</v>
      </c>
      <c r="AA224" cm="1">
        <f t="array" ref="AA224">--OR(INDEX(MinuteWorkersFTE_HISTORICAL_FORTNIGHT_TABLE[ProfileAlignmentStatus],ROW()-1)="PASS",INDEX(MinuteWorkersFTE_HISTORICAL_FORTNIGHT_TABLE[ProfileAlignmentStatus],ROW()-1)="PASS ZERO")</f>
        <v>1</v>
      </c>
      <c r="AB224" cm="1">
        <f t="array" ref="AB224">--(INDEX(MinuteWorkersFTE_HISTORICAL_FORTNIGHT_TABLE[RedistributionMatchCount],ROW()-1)=1)</f>
        <v>1</v>
      </c>
      <c r="AC224">
        <v>1</v>
      </c>
    </row>
    <row r="225" spans="14:29" x14ac:dyDescent="0.25">
      <c r="N225" t="str" cm="1">
        <f t="array" ref="N225">INDEX(MinuteWorkersFTE_HISTORICAL_FORTNIGHT_TABLE[Facility],ROW()-1)</f>
        <v>BD</v>
      </c>
      <c r="O225" t="str" cm="1">
        <f t="array" ref="O225">INDEX(MinuteWorkersFTE_HISTORICAL_FORTNIGHT_TABLE[Role],ROW()-1)</f>
        <v>RESIDENTIAL SERVICES MANAGER</v>
      </c>
      <c r="P225" t="str" cm="1">
        <f t="array" ref="P225">INDEX(MinuteWorkersFTE_HISTORICAL_FORTNIGHT_TABLE[Shift],ROW()-1)</f>
        <v>PM</v>
      </c>
      <c r="Q225" cm="1">
        <f t="array" ref="Q225">INDEX(MinuteWorkersFTE_HISTORICAL_FORTNIGHT_TABLE[DayOfWeek],ROW()-1)</f>
        <v>5</v>
      </c>
      <c r="R225" t="str" cm="1">
        <f t="array" ref="R225">INDEX(MinuteWorkersFTE_HISTORICAL_FORTNIGHT_TABLE[Week Day],ROW()-1)</f>
        <v>Friday</v>
      </c>
      <c r="S225" cm="1">
        <f t="array" ref="S225">INDEX(MinuteWorkersFTE_HISTORICAL_FORTNIGHT_TABLE[FortnightWeek],ROW()-1)</f>
        <v>1</v>
      </c>
      <c r="T225" cm="1">
        <f t="array" ref="T225">INDEX(MinuteWorkersFTE_HISTORICAL_FORTNIGHT_TABLE[HistoricalRosterFTE],ROW()-1)</f>
        <v>0</v>
      </c>
      <c r="U225" cm="1">
        <f t="array" ref="U225">INDEX(MinuteWorkersFTE_HISTORICAL_FORTNIGHT_TABLE[RedistributedRosterFTE],ROW()-1)</f>
        <v>0</v>
      </c>
      <c r="V225" cm="1">
        <f t="array" ref="V225">INDEX(MinuteWorkersFTE_HISTORICAL_FORTNIGHT_TABLE[ExpectedRedistributionFactor],ROW()-1)</f>
        <v>0.84414504989531591</v>
      </c>
      <c r="W225" cm="1">
        <f t="array" ref="W225">INDEX(MinuteWorkersFTE_HISTORICAL_FORTNIGHT_TABLE[ProfileVarianceFTE],ROW()-1)</f>
        <v>0</v>
      </c>
      <c r="X225">
        <f t="shared" si="4"/>
        <v>0</v>
      </c>
      <c r="Y225" cm="1">
        <f t="array" ref="Y225">--(INDEX(MinuteWorkersFTE_HISTORICAL_FORTNIGHT_TABLE[HistoricalCoverageStatus],ROW()-1)="PASS")</f>
        <v>1</v>
      </c>
      <c r="Z225" cm="1">
        <f t="array" ref="Z225">--OR(INDEX(MinuteWorkersFTE_HISTORICAL_FORTNIGHT_TABLE[HistoricalCellStatus],ROW()-1)="OBSERVED",INDEX(MinuteWorkersFTE_HISTORICAL_FORTNIGHT_TABLE[HistoricalCellStatus],ROW()-1)="ZERO")</f>
        <v>1</v>
      </c>
      <c r="AA225" cm="1">
        <f t="array" ref="AA225">--OR(INDEX(MinuteWorkersFTE_HISTORICAL_FORTNIGHT_TABLE[ProfileAlignmentStatus],ROW()-1)="PASS",INDEX(MinuteWorkersFTE_HISTORICAL_FORTNIGHT_TABLE[ProfileAlignmentStatus],ROW()-1)="PASS ZERO")</f>
        <v>1</v>
      </c>
      <c r="AB225" cm="1">
        <f t="array" ref="AB225">--(INDEX(MinuteWorkersFTE_HISTORICAL_FORTNIGHT_TABLE[RedistributionMatchCount],ROW()-1)=1)</f>
        <v>0</v>
      </c>
      <c r="AC225">
        <v>1</v>
      </c>
    </row>
    <row r="226" spans="14:29" x14ac:dyDescent="0.25">
      <c r="N226" t="str" cm="1">
        <f t="array" ref="N226">INDEX(MinuteWorkersFTE_HISTORICAL_FORTNIGHT_TABLE[Facility],ROW()-1)</f>
        <v>BD</v>
      </c>
      <c r="O226" t="str" cm="1">
        <f t="array" ref="O226">INDEX(MinuteWorkersFTE_HISTORICAL_FORTNIGHT_TABLE[Role],ROW()-1)</f>
        <v>RESIDENTIAL SERVICES MANAGER</v>
      </c>
      <c r="P226" t="str" cm="1">
        <f t="array" ref="P226">INDEX(MinuteWorkersFTE_HISTORICAL_FORTNIGHT_TABLE[Shift],ROW()-1)</f>
        <v>NS</v>
      </c>
      <c r="Q226" cm="1">
        <f t="array" ref="Q226">INDEX(MinuteWorkersFTE_HISTORICAL_FORTNIGHT_TABLE[DayOfWeek],ROW()-1)</f>
        <v>5</v>
      </c>
      <c r="R226" t="str" cm="1">
        <f t="array" ref="R226">INDEX(MinuteWorkersFTE_HISTORICAL_FORTNIGHT_TABLE[Week Day],ROW()-1)</f>
        <v>Friday</v>
      </c>
      <c r="S226" cm="1">
        <f t="array" ref="S226">INDEX(MinuteWorkersFTE_HISTORICAL_FORTNIGHT_TABLE[FortnightWeek],ROW()-1)</f>
        <v>1</v>
      </c>
      <c r="T226" cm="1">
        <f t="array" ref="T226">INDEX(MinuteWorkersFTE_HISTORICAL_FORTNIGHT_TABLE[HistoricalRosterFTE],ROW()-1)</f>
        <v>0</v>
      </c>
      <c r="U226" cm="1">
        <f t="array" ref="U226">INDEX(MinuteWorkersFTE_HISTORICAL_FORTNIGHT_TABLE[RedistributedRosterFTE],ROW()-1)</f>
        <v>0</v>
      </c>
      <c r="V226" cm="1">
        <f t="array" ref="V226">INDEX(MinuteWorkersFTE_HISTORICAL_FORTNIGHT_TABLE[ExpectedRedistributionFactor],ROW()-1)</f>
        <v>0.84414504989531591</v>
      </c>
      <c r="W226" cm="1">
        <f t="array" ref="W226">INDEX(MinuteWorkersFTE_HISTORICAL_FORTNIGHT_TABLE[ProfileVarianceFTE],ROW()-1)</f>
        <v>0</v>
      </c>
      <c r="X226">
        <f t="shared" si="4"/>
        <v>0</v>
      </c>
      <c r="Y226" cm="1">
        <f t="array" ref="Y226">--(INDEX(MinuteWorkersFTE_HISTORICAL_FORTNIGHT_TABLE[HistoricalCoverageStatus],ROW()-1)="PASS")</f>
        <v>1</v>
      </c>
      <c r="Z226" cm="1">
        <f t="array" ref="Z226">--OR(INDEX(MinuteWorkersFTE_HISTORICAL_FORTNIGHT_TABLE[HistoricalCellStatus],ROW()-1)="OBSERVED",INDEX(MinuteWorkersFTE_HISTORICAL_FORTNIGHT_TABLE[HistoricalCellStatus],ROW()-1)="ZERO")</f>
        <v>1</v>
      </c>
      <c r="AA226" cm="1">
        <f t="array" ref="AA226">--OR(INDEX(MinuteWorkersFTE_HISTORICAL_FORTNIGHT_TABLE[ProfileAlignmentStatus],ROW()-1)="PASS",INDEX(MinuteWorkersFTE_HISTORICAL_FORTNIGHT_TABLE[ProfileAlignmentStatus],ROW()-1)="PASS ZERO")</f>
        <v>1</v>
      </c>
      <c r="AB226" cm="1">
        <f t="array" ref="AB226">--(INDEX(MinuteWorkersFTE_HISTORICAL_FORTNIGHT_TABLE[RedistributionMatchCount],ROW()-1)=1)</f>
        <v>0</v>
      </c>
      <c r="AC226">
        <v>1</v>
      </c>
    </row>
    <row r="227" spans="14:29" x14ac:dyDescent="0.25">
      <c r="N227" t="str" cm="1">
        <f t="array" ref="N227">INDEX(MinuteWorkersFTE_HISTORICAL_FORTNIGHT_TABLE[Facility],ROW()-1)</f>
        <v>BD</v>
      </c>
      <c r="O227" t="str" cm="1">
        <f t="array" ref="O227">INDEX(MinuteWorkersFTE_HISTORICAL_FORTNIGHT_TABLE[Role],ROW()-1)</f>
        <v>RESIDENTIAL SERVICES MANAGER</v>
      </c>
      <c r="P227" t="str" cm="1">
        <f t="array" ref="P227">INDEX(MinuteWorkersFTE_HISTORICAL_FORTNIGHT_TABLE[Shift],ROW()-1)</f>
        <v>AM</v>
      </c>
      <c r="Q227" cm="1">
        <f t="array" ref="Q227">INDEX(MinuteWorkersFTE_HISTORICAL_FORTNIGHT_TABLE[DayOfWeek],ROW()-1)</f>
        <v>6</v>
      </c>
      <c r="R227" t="str" cm="1">
        <f t="array" ref="R227">INDEX(MinuteWorkersFTE_HISTORICAL_FORTNIGHT_TABLE[Week Day],ROW()-1)</f>
        <v>Saturday</v>
      </c>
      <c r="S227" cm="1">
        <f t="array" ref="S227">INDEX(MinuteWorkersFTE_HISTORICAL_FORTNIGHT_TABLE[FortnightWeek],ROW()-1)</f>
        <v>1</v>
      </c>
      <c r="T227" cm="1">
        <f t="array" ref="T227">INDEX(MinuteWorkersFTE_HISTORICAL_FORTNIGHT_TABLE[HistoricalRosterFTE],ROW()-1)</f>
        <v>0</v>
      </c>
      <c r="U227" cm="1">
        <f t="array" ref="U227">INDEX(MinuteWorkersFTE_HISTORICAL_FORTNIGHT_TABLE[RedistributedRosterFTE],ROW()-1)</f>
        <v>0</v>
      </c>
      <c r="V227" cm="1">
        <f t="array" ref="V227">INDEX(MinuteWorkersFTE_HISTORICAL_FORTNIGHT_TABLE[ExpectedRedistributionFactor],ROW()-1)</f>
        <v>0.84414504989531591</v>
      </c>
      <c r="W227" cm="1">
        <f t="array" ref="W227">INDEX(MinuteWorkersFTE_HISTORICAL_FORTNIGHT_TABLE[ProfileVarianceFTE],ROW()-1)</f>
        <v>0</v>
      </c>
      <c r="X227">
        <f t="shared" si="4"/>
        <v>0</v>
      </c>
      <c r="Y227" cm="1">
        <f t="array" ref="Y227">--(INDEX(MinuteWorkersFTE_HISTORICAL_FORTNIGHT_TABLE[HistoricalCoverageStatus],ROW()-1)="PASS")</f>
        <v>1</v>
      </c>
      <c r="Z227" cm="1">
        <f t="array" ref="Z227">--OR(INDEX(MinuteWorkersFTE_HISTORICAL_FORTNIGHT_TABLE[HistoricalCellStatus],ROW()-1)="OBSERVED",INDEX(MinuteWorkersFTE_HISTORICAL_FORTNIGHT_TABLE[HistoricalCellStatus],ROW()-1)="ZERO")</f>
        <v>1</v>
      </c>
      <c r="AA227" cm="1">
        <f t="array" ref="AA227">--OR(INDEX(MinuteWorkersFTE_HISTORICAL_FORTNIGHT_TABLE[ProfileAlignmentStatus],ROW()-1)="PASS",INDEX(MinuteWorkersFTE_HISTORICAL_FORTNIGHT_TABLE[ProfileAlignmentStatus],ROW()-1)="PASS ZERO")</f>
        <v>1</v>
      </c>
      <c r="AB227" cm="1">
        <f t="array" ref="AB227">--(INDEX(MinuteWorkersFTE_HISTORICAL_FORTNIGHT_TABLE[RedistributionMatchCount],ROW()-1)=1)</f>
        <v>0</v>
      </c>
      <c r="AC227">
        <v>1</v>
      </c>
    </row>
    <row r="228" spans="14:29" x14ac:dyDescent="0.25">
      <c r="N228" t="str" cm="1">
        <f t="array" ref="N228">INDEX(MinuteWorkersFTE_HISTORICAL_FORTNIGHT_TABLE[Facility],ROW()-1)</f>
        <v>BD</v>
      </c>
      <c r="O228" t="str" cm="1">
        <f t="array" ref="O228">INDEX(MinuteWorkersFTE_HISTORICAL_FORTNIGHT_TABLE[Role],ROW()-1)</f>
        <v>RESIDENTIAL SERVICES MANAGER</v>
      </c>
      <c r="P228" t="str" cm="1">
        <f t="array" ref="P228">INDEX(MinuteWorkersFTE_HISTORICAL_FORTNIGHT_TABLE[Shift],ROW()-1)</f>
        <v>PM</v>
      </c>
      <c r="Q228" cm="1">
        <f t="array" ref="Q228">INDEX(MinuteWorkersFTE_HISTORICAL_FORTNIGHT_TABLE[DayOfWeek],ROW()-1)</f>
        <v>6</v>
      </c>
      <c r="R228" t="str" cm="1">
        <f t="array" ref="R228">INDEX(MinuteWorkersFTE_HISTORICAL_FORTNIGHT_TABLE[Week Day],ROW()-1)</f>
        <v>Saturday</v>
      </c>
      <c r="S228" cm="1">
        <f t="array" ref="S228">INDEX(MinuteWorkersFTE_HISTORICAL_FORTNIGHT_TABLE[FortnightWeek],ROW()-1)</f>
        <v>1</v>
      </c>
      <c r="T228" cm="1">
        <f t="array" ref="T228">INDEX(MinuteWorkersFTE_HISTORICAL_FORTNIGHT_TABLE[HistoricalRosterFTE],ROW()-1)</f>
        <v>0</v>
      </c>
      <c r="U228" cm="1">
        <f t="array" ref="U228">INDEX(MinuteWorkersFTE_HISTORICAL_FORTNIGHT_TABLE[RedistributedRosterFTE],ROW()-1)</f>
        <v>0</v>
      </c>
      <c r="V228" cm="1">
        <f t="array" ref="V228">INDEX(MinuteWorkersFTE_HISTORICAL_FORTNIGHT_TABLE[ExpectedRedistributionFactor],ROW()-1)</f>
        <v>0.84414504989531591</v>
      </c>
      <c r="W228" cm="1">
        <f t="array" ref="W228">INDEX(MinuteWorkersFTE_HISTORICAL_FORTNIGHT_TABLE[ProfileVarianceFTE],ROW()-1)</f>
        <v>0</v>
      </c>
      <c r="X228">
        <f t="shared" si="4"/>
        <v>0</v>
      </c>
      <c r="Y228" cm="1">
        <f t="array" ref="Y228">--(INDEX(MinuteWorkersFTE_HISTORICAL_FORTNIGHT_TABLE[HistoricalCoverageStatus],ROW()-1)="PASS")</f>
        <v>1</v>
      </c>
      <c r="Z228" cm="1">
        <f t="array" ref="Z228">--OR(INDEX(MinuteWorkersFTE_HISTORICAL_FORTNIGHT_TABLE[HistoricalCellStatus],ROW()-1)="OBSERVED",INDEX(MinuteWorkersFTE_HISTORICAL_FORTNIGHT_TABLE[HistoricalCellStatus],ROW()-1)="ZERO")</f>
        <v>1</v>
      </c>
      <c r="AA228" cm="1">
        <f t="array" ref="AA228">--OR(INDEX(MinuteWorkersFTE_HISTORICAL_FORTNIGHT_TABLE[ProfileAlignmentStatus],ROW()-1)="PASS",INDEX(MinuteWorkersFTE_HISTORICAL_FORTNIGHT_TABLE[ProfileAlignmentStatus],ROW()-1)="PASS ZERO")</f>
        <v>1</v>
      </c>
      <c r="AB228" cm="1">
        <f t="array" ref="AB228">--(INDEX(MinuteWorkersFTE_HISTORICAL_FORTNIGHT_TABLE[RedistributionMatchCount],ROW()-1)=1)</f>
        <v>0</v>
      </c>
      <c r="AC228">
        <v>1</v>
      </c>
    </row>
    <row r="229" spans="14:29" x14ac:dyDescent="0.25">
      <c r="N229" t="str" cm="1">
        <f t="array" ref="N229">INDEX(MinuteWorkersFTE_HISTORICAL_FORTNIGHT_TABLE[Facility],ROW()-1)</f>
        <v>BD</v>
      </c>
      <c r="O229" t="str" cm="1">
        <f t="array" ref="O229">INDEX(MinuteWorkersFTE_HISTORICAL_FORTNIGHT_TABLE[Role],ROW()-1)</f>
        <v>RESIDENTIAL SERVICES MANAGER</v>
      </c>
      <c r="P229" t="str" cm="1">
        <f t="array" ref="P229">INDEX(MinuteWorkersFTE_HISTORICAL_FORTNIGHT_TABLE[Shift],ROW()-1)</f>
        <v>NS</v>
      </c>
      <c r="Q229" cm="1">
        <f t="array" ref="Q229">INDEX(MinuteWorkersFTE_HISTORICAL_FORTNIGHT_TABLE[DayOfWeek],ROW()-1)</f>
        <v>6</v>
      </c>
      <c r="R229" t="str" cm="1">
        <f t="array" ref="R229">INDEX(MinuteWorkersFTE_HISTORICAL_FORTNIGHT_TABLE[Week Day],ROW()-1)</f>
        <v>Saturday</v>
      </c>
      <c r="S229" cm="1">
        <f t="array" ref="S229">INDEX(MinuteWorkersFTE_HISTORICAL_FORTNIGHT_TABLE[FortnightWeek],ROW()-1)</f>
        <v>1</v>
      </c>
      <c r="T229" cm="1">
        <f t="array" ref="T229">INDEX(MinuteWorkersFTE_HISTORICAL_FORTNIGHT_TABLE[HistoricalRosterFTE],ROW()-1)</f>
        <v>0</v>
      </c>
      <c r="U229" cm="1">
        <f t="array" ref="U229">INDEX(MinuteWorkersFTE_HISTORICAL_FORTNIGHT_TABLE[RedistributedRosterFTE],ROW()-1)</f>
        <v>0</v>
      </c>
      <c r="V229" cm="1">
        <f t="array" ref="V229">INDEX(MinuteWorkersFTE_HISTORICAL_FORTNIGHT_TABLE[ExpectedRedistributionFactor],ROW()-1)</f>
        <v>0.84414504989531591</v>
      </c>
      <c r="W229" cm="1">
        <f t="array" ref="W229">INDEX(MinuteWorkersFTE_HISTORICAL_FORTNIGHT_TABLE[ProfileVarianceFTE],ROW()-1)</f>
        <v>0</v>
      </c>
      <c r="X229">
        <f t="shared" si="4"/>
        <v>0</v>
      </c>
      <c r="Y229" cm="1">
        <f t="array" ref="Y229">--(INDEX(MinuteWorkersFTE_HISTORICAL_FORTNIGHT_TABLE[HistoricalCoverageStatus],ROW()-1)="PASS")</f>
        <v>1</v>
      </c>
      <c r="Z229" cm="1">
        <f t="array" ref="Z229">--OR(INDEX(MinuteWorkersFTE_HISTORICAL_FORTNIGHT_TABLE[HistoricalCellStatus],ROW()-1)="OBSERVED",INDEX(MinuteWorkersFTE_HISTORICAL_FORTNIGHT_TABLE[HistoricalCellStatus],ROW()-1)="ZERO")</f>
        <v>1</v>
      </c>
      <c r="AA229" cm="1">
        <f t="array" ref="AA229">--OR(INDEX(MinuteWorkersFTE_HISTORICAL_FORTNIGHT_TABLE[ProfileAlignmentStatus],ROW()-1)="PASS",INDEX(MinuteWorkersFTE_HISTORICAL_FORTNIGHT_TABLE[ProfileAlignmentStatus],ROW()-1)="PASS ZERO")</f>
        <v>1</v>
      </c>
      <c r="AB229" cm="1">
        <f t="array" ref="AB229">--(INDEX(MinuteWorkersFTE_HISTORICAL_FORTNIGHT_TABLE[RedistributionMatchCount],ROW()-1)=1)</f>
        <v>0</v>
      </c>
      <c r="AC229">
        <v>1</v>
      </c>
    </row>
    <row r="230" spans="14:29" x14ac:dyDescent="0.25">
      <c r="N230" t="str" cm="1">
        <f t="array" ref="N230">INDEX(MinuteWorkersFTE_HISTORICAL_FORTNIGHT_TABLE[Facility],ROW()-1)</f>
        <v>BD</v>
      </c>
      <c r="O230" t="str" cm="1">
        <f t="array" ref="O230">INDEX(MinuteWorkersFTE_HISTORICAL_FORTNIGHT_TABLE[Role],ROW()-1)</f>
        <v>RESIDENTIAL SERVICES MANAGER</v>
      </c>
      <c r="P230" t="str" cm="1">
        <f t="array" ref="P230">INDEX(MinuteWorkersFTE_HISTORICAL_FORTNIGHT_TABLE[Shift],ROW()-1)</f>
        <v>AM</v>
      </c>
      <c r="Q230" cm="1">
        <f t="array" ref="Q230">INDEX(MinuteWorkersFTE_HISTORICAL_FORTNIGHT_TABLE[DayOfWeek],ROW()-1)</f>
        <v>7</v>
      </c>
      <c r="R230" t="str" cm="1">
        <f t="array" ref="R230">INDEX(MinuteWorkersFTE_HISTORICAL_FORTNIGHT_TABLE[Week Day],ROW()-1)</f>
        <v>Sunday</v>
      </c>
      <c r="S230" cm="1">
        <f t="array" ref="S230">INDEX(MinuteWorkersFTE_HISTORICAL_FORTNIGHT_TABLE[FortnightWeek],ROW()-1)</f>
        <v>1</v>
      </c>
      <c r="T230" cm="1">
        <f t="array" ref="T230">INDEX(MinuteWorkersFTE_HISTORICAL_FORTNIGHT_TABLE[HistoricalRosterFTE],ROW()-1)</f>
        <v>0</v>
      </c>
      <c r="U230" cm="1">
        <f t="array" ref="U230">INDEX(MinuteWorkersFTE_HISTORICAL_FORTNIGHT_TABLE[RedistributedRosterFTE],ROW()-1)</f>
        <v>0</v>
      </c>
      <c r="V230" cm="1">
        <f t="array" ref="V230">INDEX(MinuteWorkersFTE_HISTORICAL_FORTNIGHT_TABLE[ExpectedRedistributionFactor],ROW()-1)</f>
        <v>0.84414504989531591</v>
      </c>
      <c r="W230" cm="1">
        <f t="array" ref="W230">INDEX(MinuteWorkersFTE_HISTORICAL_FORTNIGHT_TABLE[ProfileVarianceFTE],ROW()-1)</f>
        <v>0</v>
      </c>
      <c r="X230">
        <f t="shared" si="4"/>
        <v>0</v>
      </c>
      <c r="Y230" cm="1">
        <f t="array" ref="Y230">--(INDEX(MinuteWorkersFTE_HISTORICAL_FORTNIGHT_TABLE[HistoricalCoverageStatus],ROW()-1)="PASS")</f>
        <v>1</v>
      </c>
      <c r="Z230" cm="1">
        <f t="array" ref="Z230">--OR(INDEX(MinuteWorkersFTE_HISTORICAL_FORTNIGHT_TABLE[HistoricalCellStatus],ROW()-1)="OBSERVED",INDEX(MinuteWorkersFTE_HISTORICAL_FORTNIGHT_TABLE[HistoricalCellStatus],ROW()-1)="ZERO")</f>
        <v>1</v>
      </c>
      <c r="AA230" cm="1">
        <f t="array" ref="AA230">--OR(INDEX(MinuteWorkersFTE_HISTORICAL_FORTNIGHT_TABLE[ProfileAlignmentStatus],ROW()-1)="PASS",INDEX(MinuteWorkersFTE_HISTORICAL_FORTNIGHT_TABLE[ProfileAlignmentStatus],ROW()-1)="PASS ZERO")</f>
        <v>1</v>
      </c>
      <c r="AB230" cm="1">
        <f t="array" ref="AB230">--(INDEX(MinuteWorkersFTE_HISTORICAL_FORTNIGHT_TABLE[RedistributionMatchCount],ROW()-1)=1)</f>
        <v>0</v>
      </c>
      <c r="AC230">
        <v>1</v>
      </c>
    </row>
    <row r="231" spans="14:29" x14ac:dyDescent="0.25">
      <c r="N231" t="str" cm="1">
        <f t="array" ref="N231">INDEX(MinuteWorkersFTE_HISTORICAL_FORTNIGHT_TABLE[Facility],ROW()-1)</f>
        <v>BD</v>
      </c>
      <c r="O231" t="str" cm="1">
        <f t="array" ref="O231">INDEX(MinuteWorkersFTE_HISTORICAL_FORTNIGHT_TABLE[Role],ROW()-1)</f>
        <v>RESIDENTIAL SERVICES MANAGER</v>
      </c>
      <c r="P231" t="str" cm="1">
        <f t="array" ref="P231">INDEX(MinuteWorkersFTE_HISTORICAL_FORTNIGHT_TABLE[Shift],ROW()-1)</f>
        <v>PM</v>
      </c>
      <c r="Q231" cm="1">
        <f t="array" ref="Q231">INDEX(MinuteWorkersFTE_HISTORICAL_FORTNIGHT_TABLE[DayOfWeek],ROW()-1)</f>
        <v>7</v>
      </c>
      <c r="R231" t="str" cm="1">
        <f t="array" ref="R231">INDEX(MinuteWorkersFTE_HISTORICAL_FORTNIGHT_TABLE[Week Day],ROW()-1)</f>
        <v>Sunday</v>
      </c>
      <c r="S231" cm="1">
        <f t="array" ref="S231">INDEX(MinuteWorkersFTE_HISTORICAL_FORTNIGHT_TABLE[FortnightWeek],ROW()-1)</f>
        <v>1</v>
      </c>
      <c r="T231" cm="1">
        <f t="array" ref="T231">INDEX(MinuteWorkersFTE_HISTORICAL_FORTNIGHT_TABLE[HistoricalRosterFTE],ROW()-1)</f>
        <v>0</v>
      </c>
      <c r="U231" cm="1">
        <f t="array" ref="U231">INDEX(MinuteWorkersFTE_HISTORICAL_FORTNIGHT_TABLE[RedistributedRosterFTE],ROW()-1)</f>
        <v>0</v>
      </c>
      <c r="V231" cm="1">
        <f t="array" ref="V231">INDEX(MinuteWorkersFTE_HISTORICAL_FORTNIGHT_TABLE[ExpectedRedistributionFactor],ROW()-1)</f>
        <v>0.84414504989531591</v>
      </c>
      <c r="W231" cm="1">
        <f t="array" ref="W231">INDEX(MinuteWorkersFTE_HISTORICAL_FORTNIGHT_TABLE[ProfileVarianceFTE],ROW()-1)</f>
        <v>0</v>
      </c>
      <c r="X231">
        <f t="shared" si="4"/>
        <v>0</v>
      </c>
      <c r="Y231" cm="1">
        <f t="array" ref="Y231">--(INDEX(MinuteWorkersFTE_HISTORICAL_FORTNIGHT_TABLE[HistoricalCoverageStatus],ROW()-1)="PASS")</f>
        <v>1</v>
      </c>
      <c r="Z231" cm="1">
        <f t="array" ref="Z231">--OR(INDEX(MinuteWorkersFTE_HISTORICAL_FORTNIGHT_TABLE[HistoricalCellStatus],ROW()-1)="OBSERVED",INDEX(MinuteWorkersFTE_HISTORICAL_FORTNIGHT_TABLE[HistoricalCellStatus],ROW()-1)="ZERO")</f>
        <v>1</v>
      </c>
      <c r="AA231" cm="1">
        <f t="array" ref="AA231">--OR(INDEX(MinuteWorkersFTE_HISTORICAL_FORTNIGHT_TABLE[ProfileAlignmentStatus],ROW()-1)="PASS",INDEX(MinuteWorkersFTE_HISTORICAL_FORTNIGHT_TABLE[ProfileAlignmentStatus],ROW()-1)="PASS ZERO")</f>
        <v>1</v>
      </c>
      <c r="AB231" cm="1">
        <f t="array" ref="AB231">--(INDEX(MinuteWorkersFTE_HISTORICAL_FORTNIGHT_TABLE[RedistributionMatchCount],ROW()-1)=1)</f>
        <v>0</v>
      </c>
      <c r="AC231">
        <v>1</v>
      </c>
    </row>
    <row r="232" spans="14:29" x14ac:dyDescent="0.25">
      <c r="N232" t="str" cm="1">
        <f t="array" ref="N232">INDEX(MinuteWorkersFTE_HISTORICAL_FORTNIGHT_TABLE[Facility],ROW()-1)</f>
        <v>BD</v>
      </c>
      <c r="O232" t="str" cm="1">
        <f t="array" ref="O232">INDEX(MinuteWorkersFTE_HISTORICAL_FORTNIGHT_TABLE[Role],ROW()-1)</f>
        <v>RESIDENTIAL SERVICES MANAGER</v>
      </c>
      <c r="P232" t="str" cm="1">
        <f t="array" ref="P232">INDEX(MinuteWorkersFTE_HISTORICAL_FORTNIGHT_TABLE[Shift],ROW()-1)</f>
        <v>NS</v>
      </c>
      <c r="Q232" cm="1">
        <f t="array" ref="Q232">INDEX(MinuteWorkersFTE_HISTORICAL_FORTNIGHT_TABLE[DayOfWeek],ROW()-1)</f>
        <v>7</v>
      </c>
      <c r="R232" t="str" cm="1">
        <f t="array" ref="R232">INDEX(MinuteWorkersFTE_HISTORICAL_FORTNIGHT_TABLE[Week Day],ROW()-1)</f>
        <v>Sunday</v>
      </c>
      <c r="S232" cm="1">
        <f t="array" ref="S232">INDEX(MinuteWorkersFTE_HISTORICAL_FORTNIGHT_TABLE[FortnightWeek],ROW()-1)</f>
        <v>1</v>
      </c>
      <c r="T232" cm="1">
        <f t="array" ref="T232">INDEX(MinuteWorkersFTE_HISTORICAL_FORTNIGHT_TABLE[HistoricalRosterFTE],ROW()-1)</f>
        <v>0</v>
      </c>
      <c r="U232" cm="1">
        <f t="array" ref="U232">INDEX(MinuteWorkersFTE_HISTORICAL_FORTNIGHT_TABLE[RedistributedRosterFTE],ROW()-1)</f>
        <v>0</v>
      </c>
      <c r="V232" cm="1">
        <f t="array" ref="V232">INDEX(MinuteWorkersFTE_HISTORICAL_FORTNIGHT_TABLE[ExpectedRedistributionFactor],ROW()-1)</f>
        <v>0.84414504989531591</v>
      </c>
      <c r="W232" cm="1">
        <f t="array" ref="W232">INDEX(MinuteWorkersFTE_HISTORICAL_FORTNIGHT_TABLE[ProfileVarianceFTE],ROW()-1)</f>
        <v>0</v>
      </c>
      <c r="X232">
        <f t="shared" si="4"/>
        <v>0</v>
      </c>
      <c r="Y232" cm="1">
        <f t="array" ref="Y232">--(INDEX(MinuteWorkersFTE_HISTORICAL_FORTNIGHT_TABLE[HistoricalCoverageStatus],ROW()-1)="PASS")</f>
        <v>1</v>
      </c>
      <c r="Z232" cm="1">
        <f t="array" ref="Z232">--OR(INDEX(MinuteWorkersFTE_HISTORICAL_FORTNIGHT_TABLE[HistoricalCellStatus],ROW()-1)="OBSERVED",INDEX(MinuteWorkersFTE_HISTORICAL_FORTNIGHT_TABLE[HistoricalCellStatus],ROW()-1)="ZERO")</f>
        <v>1</v>
      </c>
      <c r="AA232" cm="1">
        <f t="array" ref="AA232">--OR(INDEX(MinuteWorkersFTE_HISTORICAL_FORTNIGHT_TABLE[ProfileAlignmentStatus],ROW()-1)="PASS",INDEX(MinuteWorkersFTE_HISTORICAL_FORTNIGHT_TABLE[ProfileAlignmentStatus],ROW()-1)="PASS ZERO")</f>
        <v>1</v>
      </c>
      <c r="AB232" cm="1">
        <f t="array" ref="AB232">--(INDEX(MinuteWorkersFTE_HISTORICAL_FORTNIGHT_TABLE[RedistributionMatchCount],ROW()-1)=1)</f>
        <v>0</v>
      </c>
      <c r="AC232">
        <v>1</v>
      </c>
    </row>
    <row r="233" spans="14:29" x14ac:dyDescent="0.25">
      <c r="N233" t="str" cm="1">
        <f t="array" ref="N233">INDEX(MinuteWorkersFTE_HISTORICAL_FORTNIGHT_TABLE[Facility],ROW()-1)</f>
        <v>BD</v>
      </c>
      <c r="O233" t="str" cm="1">
        <f t="array" ref="O233">INDEX(MinuteWorkersFTE_HISTORICAL_FORTNIGHT_TABLE[Role],ROW()-1)</f>
        <v>RESIDENTIAL SERVICES MANAGER</v>
      </c>
      <c r="P233" t="str" cm="1">
        <f t="array" ref="P233">INDEX(MinuteWorkersFTE_HISTORICAL_FORTNIGHT_TABLE[Shift],ROW()-1)</f>
        <v>AM</v>
      </c>
      <c r="Q233" cm="1">
        <f t="array" ref="Q233">INDEX(MinuteWorkersFTE_HISTORICAL_FORTNIGHT_TABLE[DayOfWeek],ROW()-1)</f>
        <v>1</v>
      </c>
      <c r="R233" t="str" cm="1">
        <f t="array" ref="R233">INDEX(MinuteWorkersFTE_HISTORICAL_FORTNIGHT_TABLE[Week Day],ROW()-1)</f>
        <v>Monday</v>
      </c>
      <c r="S233" cm="1">
        <f t="array" ref="S233">INDEX(MinuteWorkersFTE_HISTORICAL_FORTNIGHT_TABLE[FortnightWeek],ROW()-1)</f>
        <v>2</v>
      </c>
      <c r="T233" cm="1">
        <f t="array" ref="T233">INDEX(MinuteWorkersFTE_HISTORICAL_FORTNIGHT_TABLE[HistoricalRosterFTE],ROW()-1)</f>
        <v>1.118421052631579</v>
      </c>
      <c r="U233" cm="1">
        <f t="array" ref="U233">INDEX(MinuteWorkersFTE_HISTORICAL_FORTNIGHT_TABLE[RedistributedRosterFTE],ROW()-1)</f>
        <v>0.94410959527765603</v>
      </c>
      <c r="V233" cm="1">
        <f t="array" ref="V233">INDEX(MinuteWorkersFTE_HISTORICAL_FORTNIGHT_TABLE[ExpectedRedistributionFactor],ROW()-1)</f>
        <v>0.84414504989531591</v>
      </c>
      <c r="W233" cm="1">
        <f t="array" ref="W233">INDEX(MinuteWorkersFTE_HISTORICAL_FORTNIGHT_TABLE[ProfileVarianceFTE],ROW()-1)</f>
        <v>0</v>
      </c>
      <c r="X233">
        <f t="shared" si="4"/>
        <v>0</v>
      </c>
      <c r="Y233" cm="1">
        <f t="array" ref="Y233">--(INDEX(MinuteWorkersFTE_HISTORICAL_FORTNIGHT_TABLE[HistoricalCoverageStatus],ROW()-1)="PASS")</f>
        <v>1</v>
      </c>
      <c r="Z233" cm="1">
        <f t="array" ref="Z233">--OR(INDEX(MinuteWorkersFTE_HISTORICAL_FORTNIGHT_TABLE[HistoricalCellStatus],ROW()-1)="OBSERVED",INDEX(MinuteWorkersFTE_HISTORICAL_FORTNIGHT_TABLE[HistoricalCellStatus],ROW()-1)="ZERO")</f>
        <v>1</v>
      </c>
      <c r="AA233" cm="1">
        <f t="array" ref="AA233">--OR(INDEX(MinuteWorkersFTE_HISTORICAL_FORTNIGHT_TABLE[ProfileAlignmentStatus],ROW()-1)="PASS",INDEX(MinuteWorkersFTE_HISTORICAL_FORTNIGHT_TABLE[ProfileAlignmentStatus],ROW()-1)="PASS ZERO")</f>
        <v>1</v>
      </c>
      <c r="AB233" cm="1">
        <f t="array" ref="AB233">--(INDEX(MinuteWorkersFTE_HISTORICAL_FORTNIGHT_TABLE[RedistributionMatchCount],ROW()-1)=1)</f>
        <v>1</v>
      </c>
      <c r="AC233">
        <v>1</v>
      </c>
    </row>
    <row r="234" spans="14:29" x14ac:dyDescent="0.25">
      <c r="N234" t="str" cm="1">
        <f t="array" ref="N234">INDEX(MinuteWorkersFTE_HISTORICAL_FORTNIGHT_TABLE[Facility],ROW()-1)</f>
        <v>BD</v>
      </c>
      <c r="O234" t="str" cm="1">
        <f t="array" ref="O234">INDEX(MinuteWorkersFTE_HISTORICAL_FORTNIGHT_TABLE[Role],ROW()-1)</f>
        <v>RESIDENTIAL SERVICES MANAGER</v>
      </c>
      <c r="P234" t="str" cm="1">
        <f t="array" ref="P234">INDEX(MinuteWorkersFTE_HISTORICAL_FORTNIGHT_TABLE[Shift],ROW()-1)</f>
        <v>PM</v>
      </c>
      <c r="Q234" cm="1">
        <f t="array" ref="Q234">INDEX(MinuteWorkersFTE_HISTORICAL_FORTNIGHT_TABLE[DayOfWeek],ROW()-1)</f>
        <v>1</v>
      </c>
      <c r="R234" t="str" cm="1">
        <f t="array" ref="R234">INDEX(MinuteWorkersFTE_HISTORICAL_FORTNIGHT_TABLE[Week Day],ROW()-1)</f>
        <v>Monday</v>
      </c>
      <c r="S234" cm="1">
        <f t="array" ref="S234">INDEX(MinuteWorkersFTE_HISTORICAL_FORTNIGHT_TABLE[FortnightWeek],ROW()-1)</f>
        <v>2</v>
      </c>
      <c r="T234" cm="1">
        <f t="array" ref="T234">INDEX(MinuteWorkersFTE_HISTORICAL_FORTNIGHT_TABLE[HistoricalRosterFTE],ROW()-1)</f>
        <v>0</v>
      </c>
      <c r="U234" cm="1">
        <f t="array" ref="U234">INDEX(MinuteWorkersFTE_HISTORICAL_FORTNIGHT_TABLE[RedistributedRosterFTE],ROW()-1)</f>
        <v>0</v>
      </c>
      <c r="V234" cm="1">
        <f t="array" ref="V234">INDEX(MinuteWorkersFTE_HISTORICAL_FORTNIGHT_TABLE[ExpectedRedistributionFactor],ROW()-1)</f>
        <v>0.84414504989531591</v>
      </c>
      <c r="W234" cm="1">
        <f t="array" ref="W234">INDEX(MinuteWorkersFTE_HISTORICAL_FORTNIGHT_TABLE[ProfileVarianceFTE],ROW()-1)</f>
        <v>0</v>
      </c>
      <c r="X234">
        <f t="shared" si="4"/>
        <v>0</v>
      </c>
      <c r="Y234" cm="1">
        <f t="array" ref="Y234">--(INDEX(MinuteWorkersFTE_HISTORICAL_FORTNIGHT_TABLE[HistoricalCoverageStatus],ROW()-1)="PASS")</f>
        <v>1</v>
      </c>
      <c r="Z234" cm="1">
        <f t="array" ref="Z234">--OR(INDEX(MinuteWorkersFTE_HISTORICAL_FORTNIGHT_TABLE[HistoricalCellStatus],ROW()-1)="OBSERVED",INDEX(MinuteWorkersFTE_HISTORICAL_FORTNIGHT_TABLE[HistoricalCellStatus],ROW()-1)="ZERO")</f>
        <v>1</v>
      </c>
      <c r="AA234" cm="1">
        <f t="array" ref="AA234">--OR(INDEX(MinuteWorkersFTE_HISTORICAL_FORTNIGHT_TABLE[ProfileAlignmentStatus],ROW()-1)="PASS",INDEX(MinuteWorkersFTE_HISTORICAL_FORTNIGHT_TABLE[ProfileAlignmentStatus],ROW()-1)="PASS ZERO")</f>
        <v>1</v>
      </c>
      <c r="AB234" cm="1">
        <f t="array" ref="AB234">--(INDEX(MinuteWorkersFTE_HISTORICAL_FORTNIGHT_TABLE[RedistributionMatchCount],ROW()-1)=1)</f>
        <v>0</v>
      </c>
      <c r="AC234">
        <v>1</v>
      </c>
    </row>
    <row r="235" spans="14:29" x14ac:dyDescent="0.25">
      <c r="N235" t="str" cm="1">
        <f t="array" ref="N235">INDEX(MinuteWorkersFTE_HISTORICAL_FORTNIGHT_TABLE[Facility],ROW()-1)</f>
        <v>BD</v>
      </c>
      <c r="O235" t="str" cm="1">
        <f t="array" ref="O235">INDEX(MinuteWorkersFTE_HISTORICAL_FORTNIGHT_TABLE[Role],ROW()-1)</f>
        <v>RESIDENTIAL SERVICES MANAGER</v>
      </c>
      <c r="P235" t="str" cm="1">
        <f t="array" ref="P235">INDEX(MinuteWorkersFTE_HISTORICAL_FORTNIGHT_TABLE[Shift],ROW()-1)</f>
        <v>NS</v>
      </c>
      <c r="Q235" cm="1">
        <f t="array" ref="Q235">INDEX(MinuteWorkersFTE_HISTORICAL_FORTNIGHT_TABLE[DayOfWeek],ROW()-1)</f>
        <v>1</v>
      </c>
      <c r="R235" t="str" cm="1">
        <f t="array" ref="R235">INDEX(MinuteWorkersFTE_HISTORICAL_FORTNIGHT_TABLE[Week Day],ROW()-1)</f>
        <v>Monday</v>
      </c>
      <c r="S235" cm="1">
        <f t="array" ref="S235">INDEX(MinuteWorkersFTE_HISTORICAL_FORTNIGHT_TABLE[FortnightWeek],ROW()-1)</f>
        <v>2</v>
      </c>
      <c r="T235" cm="1">
        <f t="array" ref="T235">INDEX(MinuteWorkersFTE_HISTORICAL_FORTNIGHT_TABLE[HistoricalRosterFTE],ROW()-1)</f>
        <v>0</v>
      </c>
      <c r="U235" cm="1">
        <f t="array" ref="U235">INDEX(MinuteWorkersFTE_HISTORICAL_FORTNIGHT_TABLE[RedistributedRosterFTE],ROW()-1)</f>
        <v>0</v>
      </c>
      <c r="V235" cm="1">
        <f t="array" ref="V235">INDEX(MinuteWorkersFTE_HISTORICAL_FORTNIGHT_TABLE[ExpectedRedistributionFactor],ROW()-1)</f>
        <v>0.84414504989531591</v>
      </c>
      <c r="W235" cm="1">
        <f t="array" ref="W235">INDEX(MinuteWorkersFTE_HISTORICAL_FORTNIGHT_TABLE[ProfileVarianceFTE],ROW()-1)</f>
        <v>0</v>
      </c>
      <c r="X235">
        <f t="shared" si="4"/>
        <v>0</v>
      </c>
      <c r="Y235" cm="1">
        <f t="array" ref="Y235">--(INDEX(MinuteWorkersFTE_HISTORICAL_FORTNIGHT_TABLE[HistoricalCoverageStatus],ROW()-1)="PASS")</f>
        <v>1</v>
      </c>
      <c r="Z235" cm="1">
        <f t="array" ref="Z235">--OR(INDEX(MinuteWorkersFTE_HISTORICAL_FORTNIGHT_TABLE[HistoricalCellStatus],ROW()-1)="OBSERVED",INDEX(MinuteWorkersFTE_HISTORICAL_FORTNIGHT_TABLE[HistoricalCellStatus],ROW()-1)="ZERO")</f>
        <v>1</v>
      </c>
      <c r="AA235" cm="1">
        <f t="array" ref="AA235">--OR(INDEX(MinuteWorkersFTE_HISTORICAL_FORTNIGHT_TABLE[ProfileAlignmentStatus],ROW()-1)="PASS",INDEX(MinuteWorkersFTE_HISTORICAL_FORTNIGHT_TABLE[ProfileAlignmentStatus],ROW()-1)="PASS ZERO")</f>
        <v>1</v>
      </c>
      <c r="AB235" cm="1">
        <f t="array" ref="AB235">--(INDEX(MinuteWorkersFTE_HISTORICAL_FORTNIGHT_TABLE[RedistributionMatchCount],ROW()-1)=1)</f>
        <v>0</v>
      </c>
      <c r="AC235">
        <v>1</v>
      </c>
    </row>
    <row r="236" spans="14:29" x14ac:dyDescent="0.25">
      <c r="N236" t="str" cm="1">
        <f t="array" ref="N236">INDEX(MinuteWorkersFTE_HISTORICAL_FORTNIGHT_TABLE[Facility],ROW()-1)</f>
        <v>BD</v>
      </c>
      <c r="O236" t="str" cm="1">
        <f t="array" ref="O236">INDEX(MinuteWorkersFTE_HISTORICAL_FORTNIGHT_TABLE[Role],ROW()-1)</f>
        <v>RESIDENTIAL SERVICES MANAGER</v>
      </c>
      <c r="P236" t="str" cm="1">
        <f t="array" ref="P236">INDEX(MinuteWorkersFTE_HISTORICAL_FORTNIGHT_TABLE[Shift],ROW()-1)</f>
        <v>AM</v>
      </c>
      <c r="Q236" cm="1">
        <f t="array" ref="Q236">INDEX(MinuteWorkersFTE_HISTORICAL_FORTNIGHT_TABLE[DayOfWeek],ROW()-1)</f>
        <v>2</v>
      </c>
      <c r="R236" t="str" cm="1">
        <f t="array" ref="R236">INDEX(MinuteWorkersFTE_HISTORICAL_FORTNIGHT_TABLE[Week Day],ROW()-1)</f>
        <v>Tuesday</v>
      </c>
      <c r="S236" cm="1">
        <f t="array" ref="S236">INDEX(MinuteWorkersFTE_HISTORICAL_FORTNIGHT_TABLE[FortnightWeek],ROW()-1)</f>
        <v>2</v>
      </c>
      <c r="T236" cm="1">
        <f t="array" ref="T236">INDEX(MinuteWorkersFTE_HISTORICAL_FORTNIGHT_TABLE[HistoricalRosterFTE],ROW()-1)</f>
        <v>1.0526315789473684</v>
      </c>
      <c r="U236" cm="1">
        <f t="array" ref="U236">INDEX(MinuteWorkersFTE_HISTORICAL_FORTNIGHT_TABLE[RedistributedRosterFTE],ROW()-1)</f>
        <v>0.88857373673191153</v>
      </c>
      <c r="V236" cm="1">
        <f t="array" ref="V236">INDEX(MinuteWorkersFTE_HISTORICAL_FORTNIGHT_TABLE[ExpectedRedistributionFactor],ROW()-1)</f>
        <v>0.84414504989531591</v>
      </c>
      <c r="W236" cm="1">
        <f t="array" ref="W236">INDEX(MinuteWorkersFTE_HISTORICAL_FORTNIGHT_TABLE[ProfileVarianceFTE],ROW()-1)</f>
        <v>1.1102230246251565E-16</v>
      </c>
      <c r="X236">
        <f t="shared" si="4"/>
        <v>1.1102230246251565E-16</v>
      </c>
      <c r="Y236" cm="1">
        <f t="array" ref="Y236">--(INDEX(MinuteWorkersFTE_HISTORICAL_FORTNIGHT_TABLE[HistoricalCoverageStatus],ROW()-1)="PASS")</f>
        <v>1</v>
      </c>
      <c r="Z236" cm="1">
        <f t="array" ref="Z236">--OR(INDEX(MinuteWorkersFTE_HISTORICAL_FORTNIGHT_TABLE[HistoricalCellStatus],ROW()-1)="OBSERVED",INDEX(MinuteWorkersFTE_HISTORICAL_FORTNIGHT_TABLE[HistoricalCellStatus],ROW()-1)="ZERO")</f>
        <v>1</v>
      </c>
      <c r="AA236" cm="1">
        <f t="array" ref="AA236">--OR(INDEX(MinuteWorkersFTE_HISTORICAL_FORTNIGHT_TABLE[ProfileAlignmentStatus],ROW()-1)="PASS",INDEX(MinuteWorkersFTE_HISTORICAL_FORTNIGHT_TABLE[ProfileAlignmentStatus],ROW()-1)="PASS ZERO")</f>
        <v>1</v>
      </c>
      <c r="AB236" cm="1">
        <f t="array" ref="AB236">--(INDEX(MinuteWorkersFTE_HISTORICAL_FORTNIGHT_TABLE[RedistributionMatchCount],ROW()-1)=1)</f>
        <v>1</v>
      </c>
      <c r="AC236">
        <v>1</v>
      </c>
    </row>
    <row r="237" spans="14:29" x14ac:dyDescent="0.25">
      <c r="N237" t="str" cm="1">
        <f t="array" ref="N237">INDEX(MinuteWorkersFTE_HISTORICAL_FORTNIGHT_TABLE[Facility],ROW()-1)</f>
        <v>BD</v>
      </c>
      <c r="O237" t="str" cm="1">
        <f t="array" ref="O237">INDEX(MinuteWorkersFTE_HISTORICAL_FORTNIGHT_TABLE[Role],ROW()-1)</f>
        <v>RESIDENTIAL SERVICES MANAGER</v>
      </c>
      <c r="P237" t="str" cm="1">
        <f t="array" ref="P237">INDEX(MinuteWorkersFTE_HISTORICAL_FORTNIGHT_TABLE[Shift],ROW()-1)</f>
        <v>PM</v>
      </c>
      <c r="Q237" cm="1">
        <f t="array" ref="Q237">INDEX(MinuteWorkersFTE_HISTORICAL_FORTNIGHT_TABLE[DayOfWeek],ROW()-1)</f>
        <v>2</v>
      </c>
      <c r="R237" t="str" cm="1">
        <f t="array" ref="R237">INDEX(MinuteWorkersFTE_HISTORICAL_FORTNIGHT_TABLE[Week Day],ROW()-1)</f>
        <v>Tuesday</v>
      </c>
      <c r="S237" cm="1">
        <f t="array" ref="S237">INDEX(MinuteWorkersFTE_HISTORICAL_FORTNIGHT_TABLE[FortnightWeek],ROW()-1)</f>
        <v>2</v>
      </c>
      <c r="T237" cm="1">
        <f t="array" ref="T237">INDEX(MinuteWorkersFTE_HISTORICAL_FORTNIGHT_TABLE[HistoricalRosterFTE],ROW()-1)</f>
        <v>0</v>
      </c>
      <c r="U237" cm="1">
        <f t="array" ref="U237">INDEX(MinuteWorkersFTE_HISTORICAL_FORTNIGHT_TABLE[RedistributedRosterFTE],ROW()-1)</f>
        <v>0</v>
      </c>
      <c r="V237" cm="1">
        <f t="array" ref="V237">INDEX(MinuteWorkersFTE_HISTORICAL_FORTNIGHT_TABLE[ExpectedRedistributionFactor],ROW()-1)</f>
        <v>0.84414504989531591</v>
      </c>
      <c r="W237" cm="1">
        <f t="array" ref="W237">INDEX(MinuteWorkersFTE_HISTORICAL_FORTNIGHT_TABLE[ProfileVarianceFTE],ROW()-1)</f>
        <v>0</v>
      </c>
      <c r="X237">
        <f t="shared" si="4"/>
        <v>0</v>
      </c>
      <c r="Y237" cm="1">
        <f t="array" ref="Y237">--(INDEX(MinuteWorkersFTE_HISTORICAL_FORTNIGHT_TABLE[HistoricalCoverageStatus],ROW()-1)="PASS")</f>
        <v>1</v>
      </c>
      <c r="Z237" cm="1">
        <f t="array" ref="Z237">--OR(INDEX(MinuteWorkersFTE_HISTORICAL_FORTNIGHT_TABLE[HistoricalCellStatus],ROW()-1)="OBSERVED",INDEX(MinuteWorkersFTE_HISTORICAL_FORTNIGHT_TABLE[HistoricalCellStatus],ROW()-1)="ZERO")</f>
        <v>1</v>
      </c>
      <c r="AA237" cm="1">
        <f t="array" ref="AA237">--OR(INDEX(MinuteWorkersFTE_HISTORICAL_FORTNIGHT_TABLE[ProfileAlignmentStatus],ROW()-1)="PASS",INDEX(MinuteWorkersFTE_HISTORICAL_FORTNIGHT_TABLE[ProfileAlignmentStatus],ROW()-1)="PASS ZERO")</f>
        <v>1</v>
      </c>
      <c r="AB237" cm="1">
        <f t="array" ref="AB237">--(INDEX(MinuteWorkersFTE_HISTORICAL_FORTNIGHT_TABLE[RedistributionMatchCount],ROW()-1)=1)</f>
        <v>0</v>
      </c>
      <c r="AC237">
        <v>1</v>
      </c>
    </row>
    <row r="238" spans="14:29" x14ac:dyDescent="0.25">
      <c r="N238" t="str" cm="1">
        <f t="array" ref="N238">INDEX(MinuteWorkersFTE_HISTORICAL_FORTNIGHT_TABLE[Facility],ROW()-1)</f>
        <v>BD</v>
      </c>
      <c r="O238" t="str" cm="1">
        <f t="array" ref="O238">INDEX(MinuteWorkersFTE_HISTORICAL_FORTNIGHT_TABLE[Role],ROW()-1)</f>
        <v>RESIDENTIAL SERVICES MANAGER</v>
      </c>
      <c r="P238" t="str" cm="1">
        <f t="array" ref="P238">INDEX(MinuteWorkersFTE_HISTORICAL_FORTNIGHT_TABLE[Shift],ROW()-1)</f>
        <v>NS</v>
      </c>
      <c r="Q238" cm="1">
        <f t="array" ref="Q238">INDEX(MinuteWorkersFTE_HISTORICAL_FORTNIGHT_TABLE[DayOfWeek],ROW()-1)</f>
        <v>2</v>
      </c>
      <c r="R238" t="str" cm="1">
        <f t="array" ref="R238">INDEX(MinuteWorkersFTE_HISTORICAL_FORTNIGHT_TABLE[Week Day],ROW()-1)</f>
        <v>Tuesday</v>
      </c>
      <c r="S238" cm="1">
        <f t="array" ref="S238">INDEX(MinuteWorkersFTE_HISTORICAL_FORTNIGHT_TABLE[FortnightWeek],ROW()-1)</f>
        <v>2</v>
      </c>
      <c r="T238" cm="1">
        <f t="array" ref="T238">INDEX(MinuteWorkersFTE_HISTORICAL_FORTNIGHT_TABLE[HistoricalRosterFTE],ROW()-1)</f>
        <v>0</v>
      </c>
      <c r="U238" cm="1">
        <f t="array" ref="U238">INDEX(MinuteWorkersFTE_HISTORICAL_FORTNIGHT_TABLE[RedistributedRosterFTE],ROW()-1)</f>
        <v>0</v>
      </c>
      <c r="V238" cm="1">
        <f t="array" ref="V238">INDEX(MinuteWorkersFTE_HISTORICAL_FORTNIGHT_TABLE[ExpectedRedistributionFactor],ROW()-1)</f>
        <v>0.84414504989531591</v>
      </c>
      <c r="W238" cm="1">
        <f t="array" ref="W238">INDEX(MinuteWorkersFTE_HISTORICAL_FORTNIGHT_TABLE[ProfileVarianceFTE],ROW()-1)</f>
        <v>0</v>
      </c>
      <c r="X238">
        <f t="shared" si="4"/>
        <v>0</v>
      </c>
      <c r="Y238" cm="1">
        <f t="array" ref="Y238">--(INDEX(MinuteWorkersFTE_HISTORICAL_FORTNIGHT_TABLE[HistoricalCoverageStatus],ROW()-1)="PASS")</f>
        <v>1</v>
      </c>
      <c r="Z238" cm="1">
        <f t="array" ref="Z238">--OR(INDEX(MinuteWorkersFTE_HISTORICAL_FORTNIGHT_TABLE[HistoricalCellStatus],ROW()-1)="OBSERVED",INDEX(MinuteWorkersFTE_HISTORICAL_FORTNIGHT_TABLE[HistoricalCellStatus],ROW()-1)="ZERO")</f>
        <v>1</v>
      </c>
      <c r="AA238" cm="1">
        <f t="array" ref="AA238">--OR(INDEX(MinuteWorkersFTE_HISTORICAL_FORTNIGHT_TABLE[ProfileAlignmentStatus],ROW()-1)="PASS",INDEX(MinuteWorkersFTE_HISTORICAL_FORTNIGHT_TABLE[ProfileAlignmentStatus],ROW()-1)="PASS ZERO")</f>
        <v>1</v>
      </c>
      <c r="AB238" cm="1">
        <f t="array" ref="AB238">--(INDEX(MinuteWorkersFTE_HISTORICAL_FORTNIGHT_TABLE[RedistributionMatchCount],ROW()-1)=1)</f>
        <v>0</v>
      </c>
      <c r="AC238">
        <v>1</v>
      </c>
    </row>
    <row r="239" spans="14:29" x14ac:dyDescent="0.25">
      <c r="N239" t="str" cm="1">
        <f t="array" ref="N239">INDEX(MinuteWorkersFTE_HISTORICAL_FORTNIGHT_TABLE[Facility],ROW()-1)</f>
        <v>BD</v>
      </c>
      <c r="O239" t="str" cm="1">
        <f t="array" ref="O239">INDEX(MinuteWorkersFTE_HISTORICAL_FORTNIGHT_TABLE[Role],ROW()-1)</f>
        <v>RESIDENTIAL SERVICES MANAGER</v>
      </c>
      <c r="P239" t="str" cm="1">
        <f t="array" ref="P239">INDEX(MinuteWorkersFTE_HISTORICAL_FORTNIGHT_TABLE[Shift],ROW()-1)</f>
        <v>AM</v>
      </c>
      <c r="Q239" cm="1">
        <f t="array" ref="Q239">INDEX(MinuteWorkersFTE_HISTORICAL_FORTNIGHT_TABLE[DayOfWeek],ROW()-1)</f>
        <v>3</v>
      </c>
      <c r="R239" t="str" cm="1">
        <f t="array" ref="R239">INDEX(MinuteWorkersFTE_HISTORICAL_FORTNIGHT_TABLE[Week Day],ROW()-1)</f>
        <v>Wednesday</v>
      </c>
      <c r="S239" cm="1">
        <f t="array" ref="S239">INDEX(MinuteWorkersFTE_HISTORICAL_FORTNIGHT_TABLE[FortnightWeek],ROW()-1)</f>
        <v>2</v>
      </c>
      <c r="T239" cm="1">
        <f t="array" ref="T239">INDEX(MinuteWorkersFTE_HISTORICAL_FORTNIGHT_TABLE[HistoricalRosterFTE],ROW()-1)</f>
        <v>1.0526315789473684</v>
      </c>
      <c r="U239" cm="1">
        <f t="array" ref="U239">INDEX(MinuteWorkersFTE_HISTORICAL_FORTNIGHT_TABLE[RedistributedRosterFTE],ROW()-1)</f>
        <v>0.88857373673191153</v>
      </c>
      <c r="V239" cm="1">
        <f t="array" ref="V239">INDEX(MinuteWorkersFTE_HISTORICAL_FORTNIGHT_TABLE[ExpectedRedistributionFactor],ROW()-1)</f>
        <v>0.84414504989531591</v>
      </c>
      <c r="W239" cm="1">
        <f t="array" ref="W239">INDEX(MinuteWorkersFTE_HISTORICAL_FORTNIGHT_TABLE[ProfileVarianceFTE],ROW()-1)</f>
        <v>1.1102230246251565E-16</v>
      </c>
      <c r="X239">
        <f t="shared" si="4"/>
        <v>1.1102230246251565E-16</v>
      </c>
      <c r="Y239" cm="1">
        <f t="array" ref="Y239">--(INDEX(MinuteWorkersFTE_HISTORICAL_FORTNIGHT_TABLE[HistoricalCoverageStatus],ROW()-1)="PASS")</f>
        <v>1</v>
      </c>
      <c r="Z239" cm="1">
        <f t="array" ref="Z239">--OR(INDEX(MinuteWorkersFTE_HISTORICAL_FORTNIGHT_TABLE[HistoricalCellStatus],ROW()-1)="OBSERVED",INDEX(MinuteWorkersFTE_HISTORICAL_FORTNIGHT_TABLE[HistoricalCellStatus],ROW()-1)="ZERO")</f>
        <v>1</v>
      </c>
      <c r="AA239" cm="1">
        <f t="array" ref="AA239">--OR(INDEX(MinuteWorkersFTE_HISTORICAL_FORTNIGHT_TABLE[ProfileAlignmentStatus],ROW()-1)="PASS",INDEX(MinuteWorkersFTE_HISTORICAL_FORTNIGHT_TABLE[ProfileAlignmentStatus],ROW()-1)="PASS ZERO")</f>
        <v>1</v>
      </c>
      <c r="AB239" cm="1">
        <f t="array" ref="AB239">--(INDEX(MinuteWorkersFTE_HISTORICAL_FORTNIGHT_TABLE[RedistributionMatchCount],ROW()-1)=1)</f>
        <v>1</v>
      </c>
      <c r="AC239">
        <v>1</v>
      </c>
    </row>
    <row r="240" spans="14:29" x14ac:dyDescent="0.25">
      <c r="N240" t="str" cm="1">
        <f t="array" ref="N240">INDEX(MinuteWorkersFTE_HISTORICAL_FORTNIGHT_TABLE[Facility],ROW()-1)</f>
        <v>BD</v>
      </c>
      <c r="O240" t="str" cm="1">
        <f t="array" ref="O240">INDEX(MinuteWorkersFTE_HISTORICAL_FORTNIGHT_TABLE[Role],ROW()-1)</f>
        <v>RESIDENTIAL SERVICES MANAGER</v>
      </c>
      <c r="P240" t="str" cm="1">
        <f t="array" ref="P240">INDEX(MinuteWorkersFTE_HISTORICAL_FORTNIGHT_TABLE[Shift],ROW()-1)</f>
        <v>PM</v>
      </c>
      <c r="Q240" cm="1">
        <f t="array" ref="Q240">INDEX(MinuteWorkersFTE_HISTORICAL_FORTNIGHT_TABLE[DayOfWeek],ROW()-1)</f>
        <v>3</v>
      </c>
      <c r="R240" t="str" cm="1">
        <f t="array" ref="R240">INDEX(MinuteWorkersFTE_HISTORICAL_FORTNIGHT_TABLE[Week Day],ROW()-1)</f>
        <v>Wednesday</v>
      </c>
      <c r="S240" cm="1">
        <f t="array" ref="S240">INDEX(MinuteWorkersFTE_HISTORICAL_FORTNIGHT_TABLE[FortnightWeek],ROW()-1)</f>
        <v>2</v>
      </c>
      <c r="T240" cm="1">
        <f t="array" ref="T240">INDEX(MinuteWorkersFTE_HISTORICAL_FORTNIGHT_TABLE[HistoricalRosterFTE],ROW()-1)</f>
        <v>0</v>
      </c>
      <c r="U240" cm="1">
        <f t="array" ref="U240">INDEX(MinuteWorkersFTE_HISTORICAL_FORTNIGHT_TABLE[RedistributedRosterFTE],ROW()-1)</f>
        <v>0</v>
      </c>
      <c r="V240" cm="1">
        <f t="array" ref="V240">INDEX(MinuteWorkersFTE_HISTORICAL_FORTNIGHT_TABLE[ExpectedRedistributionFactor],ROW()-1)</f>
        <v>0.84414504989531591</v>
      </c>
      <c r="W240" cm="1">
        <f t="array" ref="W240">INDEX(MinuteWorkersFTE_HISTORICAL_FORTNIGHT_TABLE[ProfileVarianceFTE],ROW()-1)</f>
        <v>0</v>
      </c>
      <c r="X240">
        <f t="shared" si="4"/>
        <v>0</v>
      </c>
      <c r="Y240" cm="1">
        <f t="array" ref="Y240">--(INDEX(MinuteWorkersFTE_HISTORICAL_FORTNIGHT_TABLE[HistoricalCoverageStatus],ROW()-1)="PASS")</f>
        <v>1</v>
      </c>
      <c r="Z240" cm="1">
        <f t="array" ref="Z240">--OR(INDEX(MinuteWorkersFTE_HISTORICAL_FORTNIGHT_TABLE[HistoricalCellStatus],ROW()-1)="OBSERVED",INDEX(MinuteWorkersFTE_HISTORICAL_FORTNIGHT_TABLE[HistoricalCellStatus],ROW()-1)="ZERO")</f>
        <v>1</v>
      </c>
      <c r="AA240" cm="1">
        <f t="array" ref="AA240">--OR(INDEX(MinuteWorkersFTE_HISTORICAL_FORTNIGHT_TABLE[ProfileAlignmentStatus],ROW()-1)="PASS",INDEX(MinuteWorkersFTE_HISTORICAL_FORTNIGHT_TABLE[ProfileAlignmentStatus],ROW()-1)="PASS ZERO")</f>
        <v>1</v>
      </c>
      <c r="AB240" cm="1">
        <f t="array" ref="AB240">--(INDEX(MinuteWorkersFTE_HISTORICAL_FORTNIGHT_TABLE[RedistributionMatchCount],ROW()-1)=1)</f>
        <v>0</v>
      </c>
      <c r="AC240">
        <v>1</v>
      </c>
    </row>
    <row r="241" spans="14:29" x14ac:dyDescent="0.25">
      <c r="N241" t="str" cm="1">
        <f t="array" ref="N241">INDEX(MinuteWorkersFTE_HISTORICAL_FORTNIGHT_TABLE[Facility],ROW()-1)</f>
        <v>BD</v>
      </c>
      <c r="O241" t="str" cm="1">
        <f t="array" ref="O241">INDEX(MinuteWorkersFTE_HISTORICAL_FORTNIGHT_TABLE[Role],ROW()-1)</f>
        <v>RESIDENTIAL SERVICES MANAGER</v>
      </c>
      <c r="P241" t="str" cm="1">
        <f t="array" ref="P241">INDEX(MinuteWorkersFTE_HISTORICAL_FORTNIGHT_TABLE[Shift],ROW()-1)</f>
        <v>NS</v>
      </c>
      <c r="Q241" cm="1">
        <f t="array" ref="Q241">INDEX(MinuteWorkersFTE_HISTORICAL_FORTNIGHT_TABLE[DayOfWeek],ROW()-1)</f>
        <v>3</v>
      </c>
      <c r="R241" t="str" cm="1">
        <f t="array" ref="R241">INDEX(MinuteWorkersFTE_HISTORICAL_FORTNIGHT_TABLE[Week Day],ROW()-1)</f>
        <v>Wednesday</v>
      </c>
      <c r="S241" cm="1">
        <f t="array" ref="S241">INDEX(MinuteWorkersFTE_HISTORICAL_FORTNIGHT_TABLE[FortnightWeek],ROW()-1)</f>
        <v>2</v>
      </c>
      <c r="T241" cm="1">
        <f t="array" ref="T241">INDEX(MinuteWorkersFTE_HISTORICAL_FORTNIGHT_TABLE[HistoricalRosterFTE],ROW()-1)</f>
        <v>0</v>
      </c>
      <c r="U241" cm="1">
        <f t="array" ref="U241">INDEX(MinuteWorkersFTE_HISTORICAL_FORTNIGHT_TABLE[RedistributedRosterFTE],ROW()-1)</f>
        <v>0</v>
      </c>
      <c r="V241" cm="1">
        <f t="array" ref="V241">INDEX(MinuteWorkersFTE_HISTORICAL_FORTNIGHT_TABLE[ExpectedRedistributionFactor],ROW()-1)</f>
        <v>0.84414504989531591</v>
      </c>
      <c r="W241" cm="1">
        <f t="array" ref="W241">INDEX(MinuteWorkersFTE_HISTORICAL_FORTNIGHT_TABLE[ProfileVarianceFTE],ROW()-1)</f>
        <v>0</v>
      </c>
      <c r="X241">
        <f t="shared" si="4"/>
        <v>0</v>
      </c>
      <c r="Y241" cm="1">
        <f t="array" ref="Y241">--(INDEX(MinuteWorkersFTE_HISTORICAL_FORTNIGHT_TABLE[HistoricalCoverageStatus],ROW()-1)="PASS")</f>
        <v>1</v>
      </c>
      <c r="Z241" cm="1">
        <f t="array" ref="Z241">--OR(INDEX(MinuteWorkersFTE_HISTORICAL_FORTNIGHT_TABLE[HistoricalCellStatus],ROW()-1)="OBSERVED",INDEX(MinuteWorkersFTE_HISTORICAL_FORTNIGHT_TABLE[HistoricalCellStatus],ROW()-1)="ZERO")</f>
        <v>1</v>
      </c>
      <c r="AA241" cm="1">
        <f t="array" ref="AA241">--OR(INDEX(MinuteWorkersFTE_HISTORICAL_FORTNIGHT_TABLE[ProfileAlignmentStatus],ROW()-1)="PASS",INDEX(MinuteWorkersFTE_HISTORICAL_FORTNIGHT_TABLE[ProfileAlignmentStatus],ROW()-1)="PASS ZERO")</f>
        <v>1</v>
      </c>
      <c r="AB241" cm="1">
        <f t="array" ref="AB241">--(INDEX(MinuteWorkersFTE_HISTORICAL_FORTNIGHT_TABLE[RedistributionMatchCount],ROW()-1)=1)</f>
        <v>0</v>
      </c>
      <c r="AC241">
        <v>1</v>
      </c>
    </row>
    <row r="242" spans="14:29" x14ac:dyDescent="0.25">
      <c r="N242" t="str" cm="1">
        <f t="array" ref="N242">INDEX(MinuteWorkersFTE_HISTORICAL_FORTNIGHT_TABLE[Facility],ROW()-1)</f>
        <v>BD</v>
      </c>
      <c r="O242" t="str" cm="1">
        <f t="array" ref="O242">INDEX(MinuteWorkersFTE_HISTORICAL_FORTNIGHT_TABLE[Role],ROW()-1)</f>
        <v>RESIDENTIAL SERVICES MANAGER</v>
      </c>
      <c r="P242" t="str" cm="1">
        <f t="array" ref="P242">INDEX(MinuteWorkersFTE_HISTORICAL_FORTNIGHT_TABLE[Shift],ROW()-1)</f>
        <v>AM</v>
      </c>
      <c r="Q242" cm="1">
        <f t="array" ref="Q242">INDEX(MinuteWorkersFTE_HISTORICAL_FORTNIGHT_TABLE[DayOfWeek],ROW()-1)</f>
        <v>4</v>
      </c>
      <c r="R242" t="str" cm="1">
        <f t="array" ref="R242">INDEX(MinuteWorkersFTE_HISTORICAL_FORTNIGHT_TABLE[Week Day],ROW()-1)</f>
        <v>Thursday</v>
      </c>
      <c r="S242" cm="1">
        <f t="array" ref="S242">INDEX(MinuteWorkersFTE_HISTORICAL_FORTNIGHT_TABLE[FortnightWeek],ROW()-1)</f>
        <v>2</v>
      </c>
      <c r="T242" cm="1">
        <f t="array" ref="T242">INDEX(MinuteWorkersFTE_HISTORICAL_FORTNIGHT_TABLE[HistoricalRosterFTE],ROW()-1)</f>
        <v>1.0526315789473684</v>
      </c>
      <c r="U242" cm="1">
        <f t="array" ref="U242">INDEX(MinuteWorkersFTE_HISTORICAL_FORTNIGHT_TABLE[RedistributedRosterFTE],ROW()-1)</f>
        <v>0.88857373673191153</v>
      </c>
      <c r="V242" cm="1">
        <f t="array" ref="V242">INDEX(MinuteWorkersFTE_HISTORICAL_FORTNIGHT_TABLE[ExpectedRedistributionFactor],ROW()-1)</f>
        <v>0.84414504989531591</v>
      </c>
      <c r="W242" cm="1">
        <f t="array" ref="W242">INDEX(MinuteWorkersFTE_HISTORICAL_FORTNIGHT_TABLE[ProfileVarianceFTE],ROW()-1)</f>
        <v>1.1102230246251565E-16</v>
      </c>
      <c r="X242">
        <f t="shared" si="4"/>
        <v>1.1102230246251565E-16</v>
      </c>
      <c r="Y242" cm="1">
        <f t="array" ref="Y242">--(INDEX(MinuteWorkersFTE_HISTORICAL_FORTNIGHT_TABLE[HistoricalCoverageStatus],ROW()-1)="PASS")</f>
        <v>1</v>
      </c>
      <c r="Z242" cm="1">
        <f t="array" ref="Z242">--OR(INDEX(MinuteWorkersFTE_HISTORICAL_FORTNIGHT_TABLE[HistoricalCellStatus],ROW()-1)="OBSERVED",INDEX(MinuteWorkersFTE_HISTORICAL_FORTNIGHT_TABLE[HistoricalCellStatus],ROW()-1)="ZERO")</f>
        <v>1</v>
      </c>
      <c r="AA242" cm="1">
        <f t="array" ref="AA242">--OR(INDEX(MinuteWorkersFTE_HISTORICAL_FORTNIGHT_TABLE[ProfileAlignmentStatus],ROW()-1)="PASS",INDEX(MinuteWorkersFTE_HISTORICAL_FORTNIGHT_TABLE[ProfileAlignmentStatus],ROW()-1)="PASS ZERO")</f>
        <v>1</v>
      </c>
      <c r="AB242" cm="1">
        <f t="array" ref="AB242">--(INDEX(MinuteWorkersFTE_HISTORICAL_FORTNIGHT_TABLE[RedistributionMatchCount],ROW()-1)=1)</f>
        <v>1</v>
      </c>
      <c r="AC242">
        <v>1</v>
      </c>
    </row>
    <row r="243" spans="14:29" x14ac:dyDescent="0.25">
      <c r="N243" t="str" cm="1">
        <f t="array" ref="N243">INDEX(MinuteWorkersFTE_HISTORICAL_FORTNIGHT_TABLE[Facility],ROW()-1)</f>
        <v>BD</v>
      </c>
      <c r="O243" t="str" cm="1">
        <f t="array" ref="O243">INDEX(MinuteWorkersFTE_HISTORICAL_FORTNIGHT_TABLE[Role],ROW()-1)</f>
        <v>RESIDENTIAL SERVICES MANAGER</v>
      </c>
      <c r="P243" t="str" cm="1">
        <f t="array" ref="P243">INDEX(MinuteWorkersFTE_HISTORICAL_FORTNIGHT_TABLE[Shift],ROW()-1)</f>
        <v>PM</v>
      </c>
      <c r="Q243" cm="1">
        <f t="array" ref="Q243">INDEX(MinuteWorkersFTE_HISTORICAL_FORTNIGHT_TABLE[DayOfWeek],ROW()-1)</f>
        <v>4</v>
      </c>
      <c r="R243" t="str" cm="1">
        <f t="array" ref="R243">INDEX(MinuteWorkersFTE_HISTORICAL_FORTNIGHT_TABLE[Week Day],ROW()-1)</f>
        <v>Thursday</v>
      </c>
      <c r="S243" cm="1">
        <f t="array" ref="S243">INDEX(MinuteWorkersFTE_HISTORICAL_FORTNIGHT_TABLE[FortnightWeek],ROW()-1)</f>
        <v>2</v>
      </c>
      <c r="T243" cm="1">
        <f t="array" ref="T243">INDEX(MinuteWorkersFTE_HISTORICAL_FORTNIGHT_TABLE[HistoricalRosterFTE],ROW()-1)</f>
        <v>0</v>
      </c>
      <c r="U243" cm="1">
        <f t="array" ref="U243">INDEX(MinuteWorkersFTE_HISTORICAL_FORTNIGHT_TABLE[RedistributedRosterFTE],ROW()-1)</f>
        <v>0</v>
      </c>
      <c r="V243" cm="1">
        <f t="array" ref="V243">INDEX(MinuteWorkersFTE_HISTORICAL_FORTNIGHT_TABLE[ExpectedRedistributionFactor],ROW()-1)</f>
        <v>0.84414504989531591</v>
      </c>
      <c r="W243" cm="1">
        <f t="array" ref="W243">INDEX(MinuteWorkersFTE_HISTORICAL_FORTNIGHT_TABLE[ProfileVarianceFTE],ROW()-1)</f>
        <v>0</v>
      </c>
      <c r="X243">
        <f t="shared" si="4"/>
        <v>0</v>
      </c>
      <c r="Y243" cm="1">
        <f t="array" ref="Y243">--(INDEX(MinuteWorkersFTE_HISTORICAL_FORTNIGHT_TABLE[HistoricalCoverageStatus],ROW()-1)="PASS")</f>
        <v>1</v>
      </c>
      <c r="Z243" cm="1">
        <f t="array" ref="Z243">--OR(INDEX(MinuteWorkersFTE_HISTORICAL_FORTNIGHT_TABLE[HistoricalCellStatus],ROW()-1)="OBSERVED",INDEX(MinuteWorkersFTE_HISTORICAL_FORTNIGHT_TABLE[HistoricalCellStatus],ROW()-1)="ZERO")</f>
        <v>1</v>
      </c>
      <c r="AA243" cm="1">
        <f t="array" ref="AA243">--OR(INDEX(MinuteWorkersFTE_HISTORICAL_FORTNIGHT_TABLE[ProfileAlignmentStatus],ROW()-1)="PASS",INDEX(MinuteWorkersFTE_HISTORICAL_FORTNIGHT_TABLE[ProfileAlignmentStatus],ROW()-1)="PASS ZERO")</f>
        <v>1</v>
      </c>
      <c r="AB243" cm="1">
        <f t="array" ref="AB243">--(INDEX(MinuteWorkersFTE_HISTORICAL_FORTNIGHT_TABLE[RedistributionMatchCount],ROW()-1)=1)</f>
        <v>0</v>
      </c>
      <c r="AC243">
        <v>1</v>
      </c>
    </row>
    <row r="244" spans="14:29" x14ac:dyDescent="0.25">
      <c r="N244" t="str" cm="1">
        <f t="array" ref="N244">INDEX(MinuteWorkersFTE_HISTORICAL_FORTNIGHT_TABLE[Facility],ROW()-1)</f>
        <v>BD</v>
      </c>
      <c r="O244" t="str" cm="1">
        <f t="array" ref="O244">INDEX(MinuteWorkersFTE_HISTORICAL_FORTNIGHT_TABLE[Role],ROW()-1)</f>
        <v>RESIDENTIAL SERVICES MANAGER</v>
      </c>
      <c r="P244" t="str" cm="1">
        <f t="array" ref="P244">INDEX(MinuteWorkersFTE_HISTORICAL_FORTNIGHT_TABLE[Shift],ROW()-1)</f>
        <v>NS</v>
      </c>
      <c r="Q244" cm="1">
        <f t="array" ref="Q244">INDEX(MinuteWorkersFTE_HISTORICAL_FORTNIGHT_TABLE[DayOfWeek],ROW()-1)</f>
        <v>4</v>
      </c>
      <c r="R244" t="str" cm="1">
        <f t="array" ref="R244">INDEX(MinuteWorkersFTE_HISTORICAL_FORTNIGHT_TABLE[Week Day],ROW()-1)</f>
        <v>Thursday</v>
      </c>
      <c r="S244" cm="1">
        <f t="array" ref="S244">INDEX(MinuteWorkersFTE_HISTORICAL_FORTNIGHT_TABLE[FortnightWeek],ROW()-1)</f>
        <v>2</v>
      </c>
      <c r="T244" cm="1">
        <f t="array" ref="T244">INDEX(MinuteWorkersFTE_HISTORICAL_FORTNIGHT_TABLE[HistoricalRosterFTE],ROW()-1)</f>
        <v>0</v>
      </c>
      <c r="U244" cm="1">
        <f t="array" ref="U244">INDEX(MinuteWorkersFTE_HISTORICAL_FORTNIGHT_TABLE[RedistributedRosterFTE],ROW()-1)</f>
        <v>0</v>
      </c>
      <c r="V244" cm="1">
        <f t="array" ref="V244">INDEX(MinuteWorkersFTE_HISTORICAL_FORTNIGHT_TABLE[ExpectedRedistributionFactor],ROW()-1)</f>
        <v>0.84414504989531591</v>
      </c>
      <c r="W244" cm="1">
        <f t="array" ref="W244">INDEX(MinuteWorkersFTE_HISTORICAL_FORTNIGHT_TABLE[ProfileVarianceFTE],ROW()-1)</f>
        <v>0</v>
      </c>
      <c r="X244">
        <f t="shared" si="4"/>
        <v>0</v>
      </c>
      <c r="Y244" cm="1">
        <f t="array" ref="Y244">--(INDEX(MinuteWorkersFTE_HISTORICAL_FORTNIGHT_TABLE[HistoricalCoverageStatus],ROW()-1)="PASS")</f>
        <v>1</v>
      </c>
      <c r="Z244" cm="1">
        <f t="array" ref="Z244">--OR(INDEX(MinuteWorkersFTE_HISTORICAL_FORTNIGHT_TABLE[HistoricalCellStatus],ROW()-1)="OBSERVED",INDEX(MinuteWorkersFTE_HISTORICAL_FORTNIGHT_TABLE[HistoricalCellStatus],ROW()-1)="ZERO")</f>
        <v>1</v>
      </c>
      <c r="AA244" cm="1">
        <f t="array" ref="AA244">--OR(INDEX(MinuteWorkersFTE_HISTORICAL_FORTNIGHT_TABLE[ProfileAlignmentStatus],ROW()-1)="PASS",INDEX(MinuteWorkersFTE_HISTORICAL_FORTNIGHT_TABLE[ProfileAlignmentStatus],ROW()-1)="PASS ZERO")</f>
        <v>1</v>
      </c>
      <c r="AB244" cm="1">
        <f t="array" ref="AB244">--(INDEX(MinuteWorkersFTE_HISTORICAL_FORTNIGHT_TABLE[RedistributionMatchCount],ROW()-1)=1)</f>
        <v>0</v>
      </c>
      <c r="AC244">
        <v>1</v>
      </c>
    </row>
    <row r="245" spans="14:29" x14ac:dyDescent="0.25">
      <c r="N245" t="str" cm="1">
        <f t="array" ref="N245">INDEX(MinuteWorkersFTE_HISTORICAL_FORTNIGHT_TABLE[Facility],ROW()-1)</f>
        <v>BD</v>
      </c>
      <c r="O245" t="str" cm="1">
        <f t="array" ref="O245">INDEX(MinuteWorkersFTE_HISTORICAL_FORTNIGHT_TABLE[Role],ROW()-1)</f>
        <v>RESIDENTIAL SERVICES MANAGER</v>
      </c>
      <c r="P245" t="str" cm="1">
        <f t="array" ref="P245">INDEX(MinuteWorkersFTE_HISTORICAL_FORTNIGHT_TABLE[Shift],ROW()-1)</f>
        <v>AM</v>
      </c>
      <c r="Q245" cm="1">
        <f t="array" ref="Q245">INDEX(MinuteWorkersFTE_HISTORICAL_FORTNIGHT_TABLE[DayOfWeek],ROW()-1)</f>
        <v>5</v>
      </c>
      <c r="R245" t="str" cm="1">
        <f t="array" ref="R245">INDEX(MinuteWorkersFTE_HISTORICAL_FORTNIGHT_TABLE[Week Day],ROW()-1)</f>
        <v>Friday</v>
      </c>
      <c r="S245" cm="1">
        <f t="array" ref="S245">INDEX(MinuteWorkersFTE_HISTORICAL_FORTNIGHT_TABLE[FortnightWeek],ROW()-1)</f>
        <v>2</v>
      </c>
      <c r="T245" cm="1">
        <f t="array" ref="T245">INDEX(MinuteWorkersFTE_HISTORICAL_FORTNIGHT_TABLE[HistoricalRosterFTE],ROW()-1)</f>
        <v>1.0526315789473684</v>
      </c>
      <c r="U245" cm="1">
        <f t="array" ref="U245">INDEX(MinuteWorkersFTE_HISTORICAL_FORTNIGHT_TABLE[RedistributedRosterFTE],ROW()-1)</f>
        <v>0.88857373673191153</v>
      </c>
      <c r="V245" cm="1">
        <f t="array" ref="V245">INDEX(MinuteWorkersFTE_HISTORICAL_FORTNIGHT_TABLE[ExpectedRedistributionFactor],ROW()-1)</f>
        <v>0.84414504989531591</v>
      </c>
      <c r="W245" cm="1">
        <f t="array" ref="W245">INDEX(MinuteWorkersFTE_HISTORICAL_FORTNIGHT_TABLE[ProfileVarianceFTE],ROW()-1)</f>
        <v>1.1102230246251565E-16</v>
      </c>
      <c r="X245">
        <f t="shared" si="4"/>
        <v>1.1102230246251565E-16</v>
      </c>
      <c r="Y245" cm="1">
        <f t="array" ref="Y245">--(INDEX(MinuteWorkersFTE_HISTORICAL_FORTNIGHT_TABLE[HistoricalCoverageStatus],ROW()-1)="PASS")</f>
        <v>1</v>
      </c>
      <c r="Z245" cm="1">
        <f t="array" ref="Z245">--OR(INDEX(MinuteWorkersFTE_HISTORICAL_FORTNIGHT_TABLE[HistoricalCellStatus],ROW()-1)="OBSERVED",INDEX(MinuteWorkersFTE_HISTORICAL_FORTNIGHT_TABLE[HistoricalCellStatus],ROW()-1)="ZERO")</f>
        <v>1</v>
      </c>
      <c r="AA245" cm="1">
        <f t="array" ref="AA245">--OR(INDEX(MinuteWorkersFTE_HISTORICAL_FORTNIGHT_TABLE[ProfileAlignmentStatus],ROW()-1)="PASS",INDEX(MinuteWorkersFTE_HISTORICAL_FORTNIGHT_TABLE[ProfileAlignmentStatus],ROW()-1)="PASS ZERO")</f>
        <v>1</v>
      </c>
      <c r="AB245" cm="1">
        <f t="array" ref="AB245">--(INDEX(MinuteWorkersFTE_HISTORICAL_FORTNIGHT_TABLE[RedistributionMatchCount],ROW()-1)=1)</f>
        <v>1</v>
      </c>
      <c r="AC245">
        <v>1</v>
      </c>
    </row>
    <row r="246" spans="14:29" x14ac:dyDescent="0.25">
      <c r="N246" t="str" cm="1">
        <f t="array" ref="N246">INDEX(MinuteWorkersFTE_HISTORICAL_FORTNIGHT_TABLE[Facility],ROW()-1)</f>
        <v>BD</v>
      </c>
      <c r="O246" t="str" cm="1">
        <f t="array" ref="O246">INDEX(MinuteWorkersFTE_HISTORICAL_FORTNIGHT_TABLE[Role],ROW()-1)</f>
        <v>RESIDENTIAL SERVICES MANAGER</v>
      </c>
      <c r="P246" t="str" cm="1">
        <f t="array" ref="P246">INDEX(MinuteWorkersFTE_HISTORICAL_FORTNIGHT_TABLE[Shift],ROW()-1)</f>
        <v>PM</v>
      </c>
      <c r="Q246" cm="1">
        <f t="array" ref="Q246">INDEX(MinuteWorkersFTE_HISTORICAL_FORTNIGHT_TABLE[DayOfWeek],ROW()-1)</f>
        <v>5</v>
      </c>
      <c r="R246" t="str" cm="1">
        <f t="array" ref="R246">INDEX(MinuteWorkersFTE_HISTORICAL_FORTNIGHT_TABLE[Week Day],ROW()-1)</f>
        <v>Friday</v>
      </c>
      <c r="S246" cm="1">
        <f t="array" ref="S246">INDEX(MinuteWorkersFTE_HISTORICAL_FORTNIGHT_TABLE[FortnightWeek],ROW()-1)</f>
        <v>2</v>
      </c>
      <c r="T246" cm="1">
        <f t="array" ref="T246">INDEX(MinuteWorkersFTE_HISTORICAL_FORTNIGHT_TABLE[HistoricalRosterFTE],ROW()-1)</f>
        <v>0</v>
      </c>
      <c r="U246" cm="1">
        <f t="array" ref="U246">INDEX(MinuteWorkersFTE_HISTORICAL_FORTNIGHT_TABLE[RedistributedRosterFTE],ROW()-1)</f>
        <v>0</v>
      </c>
      <c r="V246" cm="1">
        <f t="array" ref="V246">INDEX(MinuteWorkersFTE_HISTORICAL_FORTNIGHT_TABLE[ExpectedRedistributionFactor],ROW()-1)</f>
        <v>0.84414504989531591</v>
      </c>
      <c r="W246" cm="1">
        <f t="array" ref="W246">INDEX(MinuteWorkersFTE_HISTORICAL_FORTNIGHT_TABLE[ProfileVarianceFTE],ROW()-1)</f>
        <v>0</v>
      </c>
      <c r="X246">
        <f t="shared" si="4"/>
        <v>0</v>
      </c>
      <c r="Y246" cm="1">
        <f t="array" ref="Y246">--(INDEX(MinuteWorkersFTE_HISTORICAL_FORTNIGHT_TABLE[HistoricalCoverageStatus],ROW()-1)="PASS")</f>
        <v>1</v>
      </c>
      <c r="Z246" cm="1">
        <f t="array" ref="Z246">--OR(INDEX(MinuteWorkersFTE_HISTORICAL_FORTNIGHT_TABLE[HistoricalCellStatus],ROW()-1)="OBSERVED",INDEX(MinuteWorkersFTE_HISTORICAL_FORTNIGHT_TABLE[HistoricalCellStatus],ROW()-1)="ZERO")</f>
        <v>1</v>
      </c>
      <c r="AA246" cm="1">
        <f t="array" ref="AA246">--OR(INDEX(MinuteWorkersFTE_HISTORICAL_FORTNIGHT_TABLE[ProfileAlignmentStatus],ROW()-1)="PASS",INDEX(MinuteWorkersFTE_HISTORICAL_FORTNIGHT_TABLE[ProfileAlignmentStatus],ROW()-1)="PASS ZERO")</f>
        <v>1</v>
      </c>
      <c r="AB246" cm="1">
        <f t="array" ref="AB246">--(INDEX(MinuteWorkersFTE_HISTORICAL_FORTNIGHT_TABLE[RedistributionMatchCount],ROW()-1)=1)</f>
        <v>0</v>
      </c>
      <c r="AC246">
        <v>1</v>
      </c>
    </row>
    <row r="247" spans="14:29" x14ac:dyDescent="0.25">
      <c r="N247" t="str" cm="1">
        <f t="array" ref="N247">INDEX(MinuteWorkersFTE_HISTORICAL_FORTNIGHT_TABLE[Facility],ROW()-1)</f>
        <v>BD</v>
      </c>
      <c r="O247" t="str" cm="1">
        <f t="array" ref="O247">INDEX(MinuteWorkersFTE_HISTORICAL_FORTNIGHT_TABLE[Role],ROW()-1)</f>
        <v>RESIDENTIAL SERVICES MANAGER</v>
      </c>
      <c r="P247" t="str" cm="1">
        <f t="array" ref="P247">INDEX(MinuteWorkersFTE_HISTORICAL_FORTNIGHT_TABLE[Shift],ROW()-1)</f>
        <v>NS</v>
      </c>
      <c r="Q247" cm="1">
        <f t="array" ref="Q247">INDEX(MinuteWorkersFTE_HISTORICAL_FORTNIGHT_TABLE[DayOfWeek],ROW()-1)</f>
        <v>5</v>
      </c>
      <c r="R247" t="str" cm="1">
        <f t="array" ref="R247">INDEX(MinuteWorkersFTE_HISTORICAL_FORTNIGHT_TABLE[Week Day],ROW()-1)</f>
        <v>Friday</v>
      </c>
      <c r="S247" cm="1">
        <f t="array" ref="S247">INDEX(MinuteWorkersFTE_HISTORICAL_FORTNIGHT_TABLE[FortnightWeek],ROW()-1)</f>
        <v>2</v>
      </c>
      <c r="T247" cm="1">
        <f t="array" ref="T247">INDEX(MinuteWorkersFTE_HISTORICAL_FORTNIGHT_TABLE[HistoricalRosterFTE],ROW()-1)</f>
        <v>0</v>
      </c>
      <c r="U247" cm="1">
        <f t="array" ref="U247">INDEX(MinuteWorkersFTE_HISTORICAL_FORTNIGHT_TABLE[RedistributedRosterFTE],ROW()-1)</f>
        <v>0</v>
      </c>
      <c r="V247" cm="1">
        <f t="array" ref="V247">INDEX(MinuteWorkersFTE_HISTORICAL_FORTNIGHT_TABLE[ExpectedRedistributionFactor],ROW()-1)</f>
        <v>0.84414504989531591</v>
      </c>
      <c r="W247" cm="1">
        <f t="array" ref="W247">INDEX(MinuteWorkersFTE_HISTORICAL_FORTNIGHT_TABLE[ProfileVarianceFTE],ROW()-1)</f>
        <v>0</v>
      </c>
      <c r="X247">
        <f t="shared" si="4"/>
        <v>0</v>
      </c>
      <c r="Y247" cm="1">
        <f t="array" ref="Y247">--(INDEX(MinuteWorkersFTE_HISTORICAL_FORTNIGHT_TABLE[HistoricalCoverageStatus],ROW()-1)="PASS")</f>
        <v>1</v>
      </c>
      <c r="Z247" cm="1">
        <f t="array" ref="Z247">--OR(INDEX(MinuteWorkersFTE_HISTORICAL_FORTNIGHT_TABLE[HistoricalCellStatus],ROW()-1)="OBSERVED",INDEX(MinuteWorkersFTE_HISTORICAL_FORTNIGHT_TABLE[HistoricalCellStatus],ROW()-1)="ZERO")</f>
        <v>1</v>
      </c>
      <c r="AA247" cm="1">
        <f t="array" ref="AA247">--OR(INDEX(MinuteWorkersFTE_HISTORICAL_FORTNIGHT_TABLE[ProfileAlignmentStatus],ROW()-1)="PASS",INDEX(MinuteWorkersFTE_HISTORICAL_FORTNIGHT_TABLE[ProfileAlignmentStatus],ROW()-1)="PASS ZERO")</f>
        <v>1</v>
      </c>
      <c r="AB247" cm="1">
        <f t="array" ref="AB247">--(INDEX(MinuteWorkersFTE_HISTORICAL_FORTNIGHT_TABLE[RedistributionMatchCount],ROW()-1)=1)</f>
        <v>0</v>
      </c>
      <c r="AC247">
        <v>1</v>
      </c>
    </row>
    <row r="248" spans="14:29" x14ac:dyDescent="0.25">
      <c r="N248" t="str" cm="1">
        <f t="array" ref="N248">INDEX(MinuteWorkersFTE_HISTORICAL_FORTNIGHT_TABLE[Facility],ROW()-1)</f>
        <v>BD</v>
      </c>
      <c r="O248" t="str" cm="1">
        <f t="array" ref="O248">INDEX(MinuteWorkersFTE_HISTORICAL_FORTNIGHT_TABLE[Role],ROW()-1)</f>
        <v>RESIDENTIAL SERVICES MANAGER</v>
      </c>
      <c r="P248" t="str" cm="1">
        <f t="array" ref="P248">INDEX(MinuteWorkersFTE_HISTORICAL_FORTNIGHT_TABLE[Shift],ROW()-1)</f>
        <v>AM</v>
      </c>
      <c r="Q248" cm="1">
        <f t="array" ref="Q248">INDEX(MinuteWorkersFTE_HISTORICAL_FORTNIGHT_TABLE[DayOfWeek],ROW()-1)</f>
        <v>6</v>
      </c>
      <c r="R248" t="str" cm="1">
        <f t="array" ref="R248">INDEX(MinuteWorkersFTE_HISTORICAL_FORTNIGHT_TABLE[Week Day],ROW()-1)</f>
        <v>Saturday</v>
      </c>
      <c r="S248" cm="1">
        <f t="array" ref="S248">INDEX(MinuteWorkersFTE_HISTORICAL_FORTNIGHT_TABLE[FortnightWeek],ROW()-1)</f>
        <v>2</v>
      </c>
      <c r="T248" cm="1">
        <f t="array" ref="T248">INDEX(MinuteWorkersFTE_HISTORICAL_FORTNIGHT_TABLE[HistoricalRosterFTE],ROW()-1)</f>
        <v>0</v>
      </c>
      <c r="U248" cm="1">
        <f t="array" ref="U248">INDEX(MinuteWorkersFTE_HISTORICAL_FORTNIGHT_TABLE[RedistributedRosterFTE],ROW()-1)</f>
        <v>0</v>
      </c>
      <c r="V248" cm="1">
        <f t="array" ref="V248">INDEX(MinuteWorkersFTE_HISTORICAL_FORTNIGHT_TABLE[ExpectedRedistributionFactor],ROW()-1)</f>
        <v>0.84414504989531591</v>
      </c>
      <c r="W248" cm="1">
        <f t="array" ref="W248">INDEX(MinuteWorkersFTE_HISTORICAL_FORTNIGHT_TABLE[ProfileVarianceFTE],ROW()-1)</f>
        <v>0</v>
      </c>
      <c r="X248">
        <f t="shared" si="4"/>
        <v>0</v>
      </c>
      <c r="Y248" cm="1">
        <f t="array" ref="Y248">--(INDEX(MinuteWorkersFTE_HISTORICAL_FORTNIGHT_TABLE[HistoricalCoverageStatus],ROW()-1)="PASS")</f>
        <v>1</v>
      </c>
      <c r="Z248" cm="1">
        <f t="array" ref="Z248">--OR(INDEX(MinuteWorkersFTE_HISTORICAL_FORTNIGHT_TABLE[HistoricalCellStatus],ROW()-1)="OBSERVED",INDEX(MinuteWorkersFTE_HISTORICAL_FORTNIGHT_TABLE[HistoricalCellStatus],ROW()-1)="ZERO")</f>
        <v>1</v>
      </c>
      <c r="AA248" cm="1">
        <f t="array" ref="AA248">--OR(INDEX(MinuteWorkersFTE_HISTORICAL_FORTNIGHT_TABLE[ProfileAlignmentStatus],ROW()-1)="PASS",INDEX(MinuteWorkersFTE_HISTORICAL_FORTNIGHT_TABLE[ProfileAlignmentStatus],ROW()-1)="PASS ZERO")</f>
        <v>1</v>
      </c>
      <c r="AB248" cm="1">
        <f t="array" ref="AB248">--(INDEX(MinuteWorkersFTE_HISTORICAL_FORTNIGHT_TABLE[RedistributionMatchCount],ROW()-1)=1)</f>
        <v>0</v>
      </c>
      <c r="AC248">
        <v>1</v>
      </c>
    </row>
    <row r="249" spans="14:29" x14ac:dyDescent="0.25">
      <c r="N249" t="str" cm="1">
        <f t="array" ref="N249">INDEX(MinuteWorkersFTE_HISTORICAL_FORTNIGHT_TABLE[Facility],ROW()-1)</f>
        <v>BD</v>
      </c>
      <c r="O249" t="str" cm="1">
        <f t="array" ref="O249">INDEX(MinuteWorkersFTE_HISTORICAL_FORTNIGHT_TABLE[Role],ROW()-1)</f>
        <v>RESIDENTIAL SERVICES MANAGER</v>
      </c>
      <c r="P249" t="str" cm="1">
        <f t="array" ref="P249">INDEX(MinuteWorkersFTE_HISTORICAL_FORTNIGHT_TABLE[Shift],ROW()-1)</f>
        <v>PM</v>
      </c>
      <c r="Q249" cm="1">
        <f t="array" ref="Q249">INDEX(MinuteWorkersFTE_HISTORICAL_FORTNIGHT_TABLE[DayOfWeek],ROW()-1)</f>
        <v>6</v>
      </c>
      <c r="R249" t="str" cm="1">
        <f t="array" ref="R249">INDEX(MinuteWorkersFTE_HISTORICAL_FORTNIGHT_TABLE[Week Day],ROW()-1)</f>
        <v>Saturday</v>
      </c>
      <c r="S249" cm="1">
        <f t="array" ref="S249">INDEX(MinuteWorkersFTE_HISTORICAL_FORTNIGHT_TABLE[FortnightWeek],ROW()-1)</f>
        <v>2</v>
      </c>
      <c r="T249" cm="1">
        <f t="array" ref="T249">INDEX(MinuteWorkersFTE_HISTORICAL_FORTNIGHT_TABLE[HistoricalRosterFTE],ROW()-1)</f>
        <v>0</v>
      </c>
      <c r="U249" cm="1">
        <f t="array" ref="U249">INDEX(MinuteWorkersFTE_HISTORICAL_FORTNIGHT_TABLE[RedistributedRosterFTE],ROW()-1)</f>
        <v>0</v>
      </c>
      <c r="V249" cm="1">
        <f t="array" ref="V249">INDEX(MinuteWorkersFTE_HISTORICAL_FORTNIGHT_TABLE[ExpectedRedistributionFactor],ROW()-1)</f>
        <v>0.84414504989531591</v>
      </c>
      <c r="W249" cm="1">
        <f t="array" ref="W249">INDEX(MinuteWorkersFTE_HISTORICAL_FORTNIGHT_TABLE[ProfileVarianceFTE],ROW()-1)</f>
        <v>0</v>
      </c>
      <c r="X249">
        <f t="shared" si="4"/>
        <v>0</v>
      </c>
      <c r="Y249" cm="1">
        <f t="array" ref="Y249">--(INDEX(MinuteWorkersFTE_HISTORICAL_FORTNIGHT_TABLE[HistoricalCoverageStatus],ROW()-1)="PASS")</f>
        <v>1</v>
      </c>
      <c r="Z249" cm="1">
        <f t="array" ref="Z249">--OR(INDEX(MinuteWorkersFTE_HISTORICAL_FORTNIGHT_TABLE[HistoricalCellStatus],ROW()-1)="OBSERVED",INDEX(MinuteWorkersFTE_HISTORICAL_FORTNIGHT_TABLE[HistoricalCellStatus],ROW()-1)="ZERO")</f>
        <v>1</v>
      </c>
      <c r="AA249" cm="1">
        <f t="array" ref="AA249">--OR(INDEX(MinuteWorkersFTE_HISTORICAL_FORTNIGHT_TABLE[ProfileAlignmentStatus],ROW()-1)="PASS",INDEX(MinuteWorkersFTE_HISTORICAL_FORTNIGHT_TABLE[ProfileAlignmentStatus],ROW()-1)="PASS ZERO")</f>
        <v>1</v>
      </c>
      <c r="AB249" cm="1">
        <f t="array" ref="AB249">--(INDEX(MinuteWorkersFTE_HISTORICAL_FORTNIGHT_TABLE[RedistributionMatchCount],ROW()-1)=1)</f>
        <v>0</v>
      </c>
      <c r="AC249">
        <v>1</v>
      </c>
    </row>
    <row r="250" spans="14:29" x14ac:dyDescent="0.25">
      <c r="N250" t="str" cm="1">
        <f t="array" ref="N250">INDEX(MinuteWorkersFTE_HISTORICAL_FORTNIGHT_TABLE[Facility],ROW()-1)</f>
        <v>BD</v>
      </c>
      <c r="O250" t="str" cm="1">
        <f t="array" ref="O250">INDEX(MinuteWorkersFTE_HISTORICAL_FORTNIGHT_TABLE[Role],ROW()-1)</f>
        <v>RESIDENTIAL SERVICES MANAGER</v>
      </c>
      <c r="P250" t="str" cm="1">
        <f t="array" ref="P250">INDEX(MinuteWorkersFTE_HISTORICAL_FORTNIGHT_TABLE[Shift],ROW()-1)</f>
        <v>NS</v>
      </c>
      <c r="Q250" cm="1">
        <f t="array" ref="Q250">INDEX(MinuteWorkersFTE_HISTORICAL_FORTNIGHT_TABLE[DayOfWeek],ROW()-1)</f>
        <v>6</v>
      </c>
      <c r="R250" t="str" cm="1">
        <f t="array" ref="R250">INDEX(MinuteWorkersFTE_HISTORICAL_FORTNIGHT_TABLE[Week Day],ROW()-1)</f>
        <v>Saturday</v>
      </c>
      <c r="S250" cm="1">
        <f t="array" ref="S250">INDEX(MinuteWorkersFTE_HISTORICAL_FORTNIGHT_TABLE[FortnightWeek],ROW()-1)</f>
        <v>2</v>
      </c>
      <c r="T250" cm="1">
        <f t="array" ref="T250">INDEX(MinuteWorkersFTE_HISTORICAL_FORTNIGHT_TABLE[HistoricalRosterFTE],ROW()-1)</f>
        <v>0</v>
      </c>
      <c r="U250" cm="1">
        <f t="array" ref="U250">INDEX(MinuteWorkersFTE_HISTORICAL_FORTNIGHT_TABLE[RedistributedRosterFTE],ROW()-1)</f>
        <v>0</v>
      </c>
      <c r="V250" cm="1">
        <f t="array" ref="V250">INDEX(MinuteWorkersFTE_HISTORICAL_FORTNIGHT_TABLE[ExpectedRedistributionFactor],ROW()-1)</f>
        <v>0.84414504989531591</v>
      </c>
      <c r="W250" cm="1">
        <f t="array" ref="W250">INDEX(MinuteWorkersFTE_HISTORICAL_FORTNIGHT_TABLE[ProfileVarianceFTE],ROW()-1)</f>
        <v>0</v>
      </c>
      <c r="X250">
        <f t="shared" si="4"/>
        <v>0</v>
      </c>
      <c r="Y250" cm="1">
        <f t="array" ref="Y250">--(INDEX(MinuteWorkersFTE_HISTORICAL_FORTNIGHT_TABLE[HistoricalCoverageStatus],ROW()-1)="PASS")</f>
        <v>1</v>
      </c>
      <c r="Z250" cm="1">
        <f t="array" ref="Z250">--OR(INDEX(MinuteWorkersFTE_HISTORICAL_FORTNIGHT_TABLE[HistoricalCellStatus],ROW()-1)="OBSERVED",INDEX(MinuteWorkersFTE_HISTORICAL_FORTNIGHT_TABLE[HistoricalCellStatus],ROW()-1)="ZERO")</f>
        <v>1</v>
      </c>
      <c r="AA250" cm="1">
        <f t="array" ref="AA250">--OR(INDEX(MinuteWorkersFTE_HISTORICAL_FORTNIGHT_TABLE[ProfileAlignmentStatus],ROW()-1)="PASS",INDEX(MinuteWorkersFTE_HISTORICAL_FORTNIGHT_TABLE[ProfileAlignmentStatus],ROW()-1)="PASS ZERO")</f>
        <v>1</v>
      </c>
      <c r="AB250" cm="1">
        <f t="array" ref="AB250">--(INDEX(MinuteWorkersFTE_HISTORICAL_FORTNIGHT_TABLE[RedistributionMatchCount],ROW()-1)=1)</f>
        <v>0</v>
      </c>
      <c r="AC250">
        <v>1</v>
      </c>
    </row>
    <row r="251" spans="14:29" x14ac:dyDescent="0.25">
      <c r="N251" t="str" cm="1">
        <f t="array" ref="N251">INDEX(MinuteWorkersFTE_HISTORICAL_FORTNIGHT_TABLE[Facility],ROW()-1)</f>
        <v>BD</v>
      </c>
      <c r="O251" t="str" cm="1">
        <f t="array" ref="O251">INDEX(MinuteWorkersFTE_HISTORICAL_FORTNIGHT_TABLE[Role],ROW()-1)</f>
        <v>RESIDENTIAL SERVICES MANAGER</v>
      </c>
      <c r="P251" t="str" cm="1">
        <f t="array" ref="P251">INDEX(MinuteWorkersFTE_HISTORICAL_FORTNIGHT_TABLE[Shift],ROW()-1)</f>
        <v>AM</v>
      </c>
      <c r="Q251" cm="1">
        <f t="array" ref="Q251">INDEX(MinuteWorkersFTE_HISTORICAL_FORTNIGHT_TABLE[DayOfWeek],ROW()-1)</f>
        <v>7</v>
      </c>
      <c r="R251" t="str" cm="1">
        <f t="array" ref="R251">INDEX(MinuteWorkersFTE_HISTORICAL_FORTNIGHT_TABLE[Week Day],ROW()-1)</f>
        <v>Sunday</v>
      </c>
      <c r="S251" cm="1">
        <f t="array" ref="S251">INDEX(MinuteWorkersFTE_HISTORICAL_FORTNIGHT_TABLE[FortnightWeek],ROW()-1)</f>
        <v>2</v>
      </c>
      <c r="T251" cm="1">
        <f t="array" ref="T251">INDEX(MinuteWorkersFTE_HISTORICAL_FORTNIGHT_TABLE[HistoricalRosterFTE],ROW()-1)</f>
        <v>0</v>
      </c>
      <c r="U251" cm="1">
        <f t="array" ref="U251">INDEX(MinuteWorkersFTE_HISTORICAL_FORTNIGHT_TABLE[RedistributedRosterFTE],ROW()-1)</f>
        <v>0</v>
      </c>
      <c r="V251" cm="1">
        <f t="array" ref="V251">INDEX(MinuteWorkersFTE_HISTORICAL_FORTNIGHT_TABLE[ExpectedRedistributionFactor],ROW()-1)</f>
        <v>0.84414504989531591</v>
      </c>
      <c r="W251" cm="1">
        <f t="array" ref="W251">INDEX(MinuteWorkersFTE_HISTORICAL_FORTNIGHT_TABLE[ProfileVarianceFTE],ROW()-1)</f>
        <v>0</v>
      </c>
      <c r="X251">
        <f t="shared" si="4"/>
        <v>0</v>
      </c>
      <c r="Y251" cm="1">
        <f t="array" ref="Y251">--(INDEX(MinuteWorkersFTE_HISTORICAL_FORTNIGHT_TABLE[HistoricalCoverageStatus],ROW()-1)="PASS")</f>
        <v>1</v>
      </c>
      <c r="Z251" cm="1">
        <f t="array" ref="Z251">--OR(INDEX(MinuteWorkersFTE_HISTORICAL_FORTNIGHT_TABLE[HistoricalCellStatus],ROW()-1)="OBSERVED",INDEX(MinuteWorkersFTE_HISTORICAL_FORTNIGHT_TABLE[HistoricalCellStatus],ROW()-1)="ZERO")</f>
        <v>1</v>
      </c>
      <c r="AA251" cm="1">
        <f t="array" ref="AA251">--OR(INDEX(MinuteWorkersFTE_HISTORICAL_FORTNIGHT_TABLE[ProfileAlignmentStatus],ROW()-1)="PASS",INDEX(MinuteWorkersFTE_HISTORICAL_FORTNIGHT_TABLE[ProfileAlignmentStatus],ROW()-1)="PASS ZERO")</f>
        <v>1</v>
      </c>
      <c r="AB251" cm="1">
        <f t="array" ref="AB251">--(INDEX(MinuteWorkersFTE_HISTORICAL_FORTNIGHT_TABLE[RedistributionMatchCount],ROW()-1)=1)</f>
        <v>0</v>
      </c>
      <c r="AC251">
        <v>1</v>
      </c>
    </row>
    <row r="252" spans="14:29" x14ac:dyDescent="0.25">
      <c r="N252" t="str" cm="1">
        <f t="array" ref="N252">INDEX(MinuteWorkersFTE_HISTORICAL_FORTNIGHT_TABLE[Facility],ROW()-1)</f>
        <v>BD</v>
      </c>
      <c r="O252" t="str" cm="1">
        <f t="array" ref="O252">INDEX(MinuteWorkersFTE_HISTORICAL_FORTNIGHT_TABLE[Role],ROW()-1)</f>
        <v>RESIDENTIAL SERVICES MANAGER</v>
      </c>
      <c r="P252" t="str" cm="1">
        <f t="array" ref="P252">INDEX(MinuteWorkersFTE_HISTORICAL_FORTNIGHT_TABLE[Shift],ROW()-1)</f>
        <v>PM</v>
      </c>
      <c r="Q252" cm="1">
        <f t="array" ref="Q252">INDEX(MinuteWorkersFTE_HISTORICAL_FORTNIGHT_TABLE[DayOfWeek],ROW()-1)</f>
        <v>7</v>
      </c>
      <c r="R252" t="str" cm="1">
        <f t="array" ref="R252">INDEX(MinuteWorkersFTE_HISTORICAL_FORTNIGHT_TABLE[Week Day],ROW()-1)</f>
        <v>Sunday</v>
      </c>
      <c r="S252" cm="1">
        <f t="array" ref="S252">INDEX(MinuteWorkersFTE_HISTORICAL_FORTNIGHT_TABLE[FortnightWeek],ROW()-1)</f>
        <v>2</v>
      </c>
      <c r="T252" cm="1">
        <f t="array" ref="T252">INDEX(MinuteWorkersFTE_HISTORICAL_FORTNIGHT_TABLE[HistoricalRosterFTE],ROW()-1)</f>
        <v>0</v>
      </c>
      <c r="U252" cm="1">
        <f t="array" ref="U252">INDEX(MinuteWorkersFTE_HISTORICAL_FORTNIGHT_TABLE[RedistributedRosterFTE],ROW()-1)</f>
        <v>0</v>
      </c>
      <c r="V252" cm="1">
        <f t="array" ref="V252">INDEX(MinuteWorkersFTE_HISTORICAL_FORTNIGHT_TABLE[ExpectedRedistributionFactor],ROW()-1)</f>
        <v>0.84414504989531591</v>
      </c>
      <c r="W252" cm="1">
        <f t="array" ref="W252">INDEX(MinuteWorkersFTE_HISTORICAL_FORTNIGHT_TABLE[ProfileVarianceFTE],ROW()-1)</f>
        <v>0</v>
      </c>
      <c r="X252">
        <f t="shared" si="4"/>
        <v>0</v>
      </c>
      <c r="Y252" cm="1">
        <f t="array" ref="Y252">--(INDEX(MinuteWorkersFTE_HISTORICAL_FORTNIGHT_TABLE[HistoricalCoverageStatus],ROW()-1)="PASS")</f>
        <v>1</v>
      </c>
      <c r="Z252" cm="1">
        <f t="array" ref="Z252">--OR(INDEX(MinuteWorkersFTE_HISTORICAL_FORTNIGHT_TABLE[HistoricalCellStatus],ROW()-1)="OBSERVED",INDEX(MinuteWorkersFTE_HISTORICAL_FORTNIGHT_TABLE[HistoricalCellStatus],ROW()-1)="ZERO")</f>
        <v>1</v>
      </c>
      <c r="AA252" cm="1">
        <f t="array" ref="AA252">--OR(INDEX(MinuteWorkersFTE_HISTORICAL_FORTNIGHT_TABLE[ProfileAlignmentStatus],ROW()-1)="PASS",INDEX(MinuteWorkersFTE_HISTORICAL_FORTNIGHT_TABLE[ProfileAlignmentStatus],ROW()-1)="PASS ZERO")</f>
        <v>1</v>
      </c>
      <c r="AB252" cm="1">
        <f t="array" ref="AB252">--(INDEX(MinuteWorkersFTE_HISTORICAL_FORTNIGHT_TABLE[RedistributionMatchCount],ROW()-1)=1)</f>
        <v>0</v>
      </c>
      <c r="AC252">
        <v>1</v>
      </c>
    </row>
    <row r="253" spans="14:29" x14ac:dyDescent="0.25">
      <c r="N253" t="str" cm="1">
        <f t="array" ref="N253">INDEX(MinuteWorkersFTE_HISTORICAL_FORTNIGHT_TABLE[Facility],ROW()-1)</f>
        <v>BD</v>
      </c>
      <c r="O253" t="str" cm="1">
        <f t="array" ref="O253">INDEX(MinuteWorkersFTE_HISTORICAL_FORTNIGHT_TABLE[Role],ROW()-1)</f>
        <v>RESIDENTIAL SERVICES MANAGER</v>
      </c>
      <c r="P253" t="str" cm="1">
        <f t="array" ref="P253">INDEX(MinuteWorkersFTE_HISTORICAL_FORTNIGHT_TABLE[Shift],ROW()-1)</f>
        <v>NS</v>
      </c>
      <c r="Q253" cm="1">
        <f t="array" ref="Q253">INDEX(MinuteWorkersFTE_HISTORICAL_FORTNIGHT_TABLE[DayOfWeek],ROW()-1)</f>
        <v>7</v>
      </c>
      <c r="R253" t="str" cm="1">
        <f t="array" ref="R253">INDEX(MinuteWorkersFTE_HISTORICAL_FORTNIGHT_TABLE[Week Day],ROW()-1)</f>
        <v>Sunday</v>
      </c>
      <c r="S253" cm="1">
        <f t="array" ref="S253">INDEX(MinuteWorkersFTE_HISTORICAL_FORTNIGHT_TABLE[FortnightWeek],ROW()-1)</f>
        <v>2</v>
      </c>
      <c r="T253" cm="1">
        <f t="array" ref="T253">INDEX(MinuteWorkersFTE_HISTORICAL_FORTNIGHT_TABLE[HistoricalRosterFTE],ROW()-1)</f>
        <v>0</v>
      </c>
      <c r="U253" cm="1">
        <f t="array" ref="U253">INDEX(MinuteWorkersFTE_HISTORICAL_FORTNIGHT_TABLE[RedistributedRosterFTE],ROW()-1)</f>
        <v>0</v>
      </c>
      <c r="V253" cm="1">
        <f t="array" ref="V253">INDEX(MinuteWorkersFTE_HISTORICAL_FORTNIGHT_TABLE[ExpectedRedistributionFactor],ROW()-1)</f>
        <v>0.84414504989531591</v>
      </c>
      <c r="W253" cm="1">
        <f t="array" ref="W253">INDEX(MinuteWorkersFTE_HISTORICAL_FORTNIGHT_TABLE[ProfileVarianceFTE],ROW()-1)</f>
        <v>0</v>
      </c>
      <c r="X253">
        <f t="shared" si="4"/>
        <v>0</v>
      </c>
      <c r="Y253" cm="1">
        <f t="array" ref="Y253">--(INDEX(MinuteWorkersFTE_HISTORICAL_FORTNIGHT_TABLE[HistoricalCoverageStatus],ROW()-1)="PASS")</f>
        <v>1</v>
      </c>
      <c r="Z253" cm="1">
        <f t="array" ref="Z253">--OR(INDEX(MinuteWorkersFTE_HISTORICAL_FORTNIGHT_TABLE[HistoricalCellStatus],ROW()-1)="OBSERVED",INDEX(MinuteWorkersFTE_HISTORICAL_FORTNIGHT_TABLE[HistoricalCellStatus],ROW()-1)="ZERO")</f>
        <v>1</v>
      </c>
      <c r="AA253" cm="1">
        <f t="array" ref="AA253">--OR(INDEX(MinuteWorkersFTE_HISTORICAL_FORTNIGHT_TABLE[ProfileAlignmentStatus],ROW()-1)="PASS",INDEX(MinuteWorkersFTE_HISTORICAL_FORTNIGHT_TABLE[ProfileAlignmentStatus],ROW()-1)="PASS ZERO")</f>
        <v>1</v>
      </c>
      <c r="AB253" cm="1">
        <f t="array" ref="AB253">--(INDEX(MinuteWorkersFTE_HISTORICAL_FORTNIGHT_TABLE[RedistributionMatchCount],ROW()-1)=1)</f>
        <v>0</v>
      </c>
      <c r="AC253">
        <v>1</v>
      </c>
    </row>
    <row r="254" spans="14:29" x14ac:dyDescent="0.25">
      <c r="N254" t="str" cm="1">
        <f t="array" ref="N254">INDEX(MinuteWorkersFTE_HISTORICAL_FORTNIGHT_TABLE[Facility],ROW()-1)</f>
        <v>BD</v>
      </c>
      <c r="O254" t="str" cm="1">
        <f t="array" ref="O254">INDEX(MinuteWorkersFTE_HISTORICAL_FORTNIGHT_TABLE[Role],ROW()-1)</f>
        <v>WELLBEING &amp; CARE SUPPORT OFFICER</v>
      </c>
      <c r="P254" t="str" cm="1">
        <f t="array" ref="P254">INDEX(MinuteWorkersFTE_HISTORICAL_FORTNIGHT_TABLE[Shift],ROW()-1)</f>
        <v>AM</v>
      </c>
      <c r="Q254" cm="1">
        <f t="array" ref="Q254">INDEX(MinuteWorkersFTE_HISTORICAL_FORTNIGHT_TABLE[DayOfWeek],ROW()-1)</f>
        <v>1</v>
      </c>
      <c r="R254" t="str" cm="1">
        <f t="array" ref="R254">INDEX(MinuteWorkersFTE_HISTORICAL_FORTNIGHT_TABLE[Week Day],ROW()-1)</f>
        <v>Monday</v>
      </c>
      <c r="S254" cm="1">
        <f t="array" ref="S254">INDEX(MinuteWorkersFTE_HISTORICAL_FORTNIGHT_TABLE[FortnightWeek],ROW()-1)</f>
        <v>1</v>
      </c>
      <c r="T254" cm="1">
        <f t="array" ref="T254">INDEX(MinuteWorkersFTE_HISTORICAL_FORTNIGHT_TABLE[HistoricalRosterFTE],ROW()-1)</f>
        <v>5</v>
      </c>
      <c r="U254" cm="1">
        <f t="array" ref="U254">INDEX(MinuteWorkersFTE_HISTORICAL_FORTNIGHT_TABLE[RedistributedRosterFTE],ROW()-1)</f>
        <v>4.2207252494765797</v>
      </c>
      <c r="V254" cm="1">
        <f t="array" ref="V254">INDEX(MinuteWorkersFTE_HISTORICAL_FORTNIGHT_TABLE[ExpectedRedistributionFactor],ROW()-1)</f>
        <v>0.84414504989531591</v>
      </c>
      <c r="W254" cm="1">
        <f t="array" ref="W254">INDEX(MinuteWorkersFTE_HISTORICAL_FORTNIGHT_TABLE[ProfileVarianceFTE],ROW()-1)</f>
        <v>0</v>
      </c>
      <c r="X254">
        <f t="shared" si="4"/>
        <v>0</v>
      </c>
      <c r="Y254" cm="1">
        <f t="array" ref="Y254">--(INDEX(MinuteWorkersFTE_HISTORICAL_FORTNIGHT_TABLE[HistoricalCoverageStatus],ROW()-1)="PASS")</f>
        <v>1</v>
      </c>
      <c r="Z254" cm="1">
        <f t="array" ref="Z254">--OR(INDEX(MinuteWorkersFTE_HISTORICAL_FORTNIGHT_TABLE[HistoricalCellStatus],ROW()-1)="OBSERVED",INDEX(MinuteWorkersFTE_HISTORICAL_FORTNIGHT_TABLE[HistoricalCellStatus],ROW()-1)="ZERO")</f>
        <v>1</v>
      </c>
      <c r="AA254" cm="1">
        <f t="array" ref="AA254">--OR(INDEX(MinuteWorkersFTE_HISTORICAL_FORTNIGHT_TABLE[ProfileAlignmentStatus],ROW()-1)="PASS",INDEX(MinuteWorkersFTE_HISTORICAL_FORTNIGHT_TABLE[ProfileAlignmentStatus],ROW()-1)="PASS ZERO")</f>
        <v>1</v>
      </c>
      <c r="AB254" cm="1">
        <f t="array" ref="AB254">--(INDEX(MinuteWorkersFTE_HISTORICAL_FORTNIGHT_TABLE[RedistributionMatchCount],ROW()-1)=1)</f>
        <v>1</v>
      </c>
      <c r="AC254">
        <v>1</v>
      </c>
    </row>
    <row r="255" spans="14:29" x14ac:dyDescent="0.25">
      <c r="N255" t="str" cm="1">
        <f t="array" ref="N255">INDEX(MinuteWorkersFTE_HISTORICAL_FORTNIGHT_TABLE[Facility],ROW()-1)</f>
        <v>BD</v>
      </c>
      <c r="O255" t="str" cm="1">
        <f t="array" ref="O255">INDEX(MinuteWorkersFTE_HISTORICAL_FORTNIGHT_TABLE[Role],ROW()-1)</f>
        <v>WELLBEING &amp; CARE SUPPORT OFFICER</v>
      </c>
      <c r="P255" t="str" cm="1">
        <f t="array" ref="P255">INDEX(MinuteWorkersFTE_HISTORICAL_FORTNIGHT_TABLE[Shift],ROW()-1)</f>
        <v>PM</v>
      </c>
      <c r="Q255" cm="1">
        <f t="array" ref="Q255">INDEX(MinuteWorkersFTE_HISTORICAL_FORTNIGHT_TABLE[DayOfWeek],ROW()-1)</f>
        <v>1</v>
      </c>
      <c r="R255" t="str" cm="1">
        <f t="array" ref="R255">INDEX(MinuteWorkersFTE_HISTORICAL_FORTNIGHT_TABLE[Week Day],ROW()-1)</f>
        <v>Monday</v>
      </c>
      <c r="S255" cm="1">
        <f t="array" ref="S255">INDEX(MinuteWorkersFTE_HISTORICAL_FORTNIGHT_TABLE[FortnightWeek],ROW()-1)</f>
        <v>1</v>
      </c>
      <c r="T255" cm="1">
        <f t="array" ref="T255">INDEX(MinuteWorkersFTE_HISTORICAL_FORTNIGHT_TABLE[HistoricalRosterFTE],ROW()-1)</f>
        <v>0</v>
      </c>
      <c r="U255" cm="1">
        <f t="array" ref="U255">INDEX(MinuteWorkersFTE_HISTORICAL_FORTNIGHT_TABLE[RedistributedRosterFTE],ROW()-1)</f>
        <v>0</v>
      </c>
      <c r="V255" cm="1">
        <f t="array" ref="V255">INDEX(MinuteWorkersFTE_HISTORICAL_FORTNIGHT_TABLE[ExpectedRedistributionFactor],ROW()-1)</f>
        <v>0.84414504989531591</v>
      </c>
      <c r="W255" cm="1">
        <f t="array" ref="W255">INDEX(MinuteWorkersFTE_HISTORICAL_FORTNIGHT_TABLE[ProfileVarianceFTE],ROW()-1)</f>
        <v>0</v>
      </c>
      <c r="X255">
        <f t="shared" si="4"/>
        <v>0</v>
      </c>
      <c r="Y255" cm="1">
        <f t="array" ref="Y255">--(INDEX(MinuteWorkersFTE_HISTORICAL_FORTNIGHT_TABLE[HistoricalCoverageStatus],ROW()-1)="PASS")</f>
        <v>1</v>
      </c>
      <c r="Z255" cm="1">
        <f t="array" ref="Z255">--OR(INDEX(MinuteWorkersFTE_HISTORICAL_FORTNIGHT_TABLE[HistoricalCellStatus],ROW()-1)="OBSERVED",INDEX(MinuteWorkersFTE_HISTORICAL_FORTNIGHT_TABLE[HistoricalCellStatus],ROW()-1)="ZERO")</f>
        <v>1</v>
      </c>
      <c r="AA255" cm="1">
        <f t="array" ref="AA255">--OR(INDEX(MinuteWorkersFTE_HISTORICAL_FORTNIGHT_TABLE[ProfileAlignmentStatus],ROW()-1)="PASS",INDEX(MinuteWorkersFTE_HISTORICAL_FORTNIGHT_TABLE[ProfileAlignmentStatus],ROW()-1)="PASS ZERO")</f>
        <v>1</v>
      </c>
      <c r="AB255" cm="1">
        <f t="array" ref="AB255">--(INDEX(MinuteWorkersFTE_HISTORICAL_FORTNIGHT_TABLE[RedistributionMatchCount],ROW()-1)=1)</f>
        <v>0</v>
      </c>
      <c r="AC255">
        <v>1</v>
      </c>
    </row>
    <row r="256" spans="14:29" x14ac:dyDescent="0.25">
      <c r="N256" t="str" cm="1">
        <f t="array" ref="N256">INDEX(MinuteWorkersFTE_HISTORICAL_FORTNIGHT_TABLE[Facility],ROW()-1)</f>
        <v>BD</v>
      </c>
      <c r="O256" t="str" cm="1">
        <f t="array" ref="O256">INDEX(MinuteWorkersFTE_HISTORICAL_FORTNIGHT_TABLE[Role],ROW()-1)</f>
        <v>WELLBEING &amp; CARE SUPPORT OFFICER</v>
      </c>
      <c r="P256" t="str" cm="1">
        <f t="array" ref="P256">INDEX(MinuteWorkersFTE_HISTORICAL_FORTNIGHT_TABLE[Shift],ROW()-1)</f>
        <v>NS</v>
      </c>
      <c r="Q256" cm="1">
        <f t="array" ref="Q256">INDEX(MinuteWorkersFTE_HISTORICAL_FORTNIGHT_TABLE[DayOfWeek],ROW()-1)</f>
        <v>1</v>
      </c>
      <c r="R256" t="str" cm="1">
        <f t="array" ref="R256">INDEX(MinuteWorkersFTE_HISTORICAL_FORTNIGHT_TABLE[Week Day],ROW()-1)</f>
        <v>Monday</v>
      </c>
      <c r="S256" cm="1">
        <f t="array" ref="S256">INDEX(MinuteWorkersFTE_HISTORICAL_FORTNIGHT_TABLE[FortnightWeek],ROW()-1)</f>
        <v>1</v>
      </c>
      <c r="T256" cm="1">
        <f t="array" ref="T256">INDEX(MinuteWorkersFTE_HISTORICAL_FORTNIGHT_TABLE[HistoricalRosterFTE],ROW()-1)</f>
        <v>0</v>
      </c>
      <c r="U256" cm="1">
        <f t="array" ref="U256">INDEX(MinuteWorkersFTE_HISTORICAL_FORTNIGHT_TABLE[RedistributedRosterFTE],ROW()-1)</f>
        <v>0</v>
      </c>
      <c r="V256" cm="1">
        <f t="array" ref="V256">INDEX(MinuteWorkersFTE_HISTORICAL_FORTNIGHT_TABLE[ExpectedRedistributionFactor],ROW()-1)</f>
        <v>0.84414504989531591</v>
      </c>
      <c r="W256" cm="1">
        <f t="array" ref="W256">INDEX(MinuteWorkersFTE_HISTORICAL_FORTNIGHT_TABLE[ProfileVarianceFTE],ROW()-1)</f>
        <v>0</v>
      </c>
      <c r="X256">
        <f t="shared" si="4"/>
        <v>0</v>
      </c>
      <c r="Y256" cm="1">
        <f t="array" ref="Y256">--(INDEX(MinuteWorkersFTE_HISTORICAL_FORTNIGHT_TABLE[HistoricalCoverageStatus],ROW()-1)="PASS")</f>
        <v>1</v>
      </c>
      <c r="Z256" cm="1">
        <f t="array" ref="Z256">--OR(INDEX(MinuteWorkersFTE_HISTORICAL_FORTNIGHT_TABLE[HistoricalCellStatus],ROW()-1)="OBSERVED",INDEX(MinuteWorkersFTE_HISTORICAL_FORTNIGHT_TABLE[HistoricalCellStatus],ROW()-1)="ZERO")</f>
        <v>1</v>
      </c>
      <c r="AA256" cm="1">
        <f t="array" ref="AA256">--OR(INDEX(MinuteWorkersFTE_HISTORICAL_FORTNIGHT_TABLE[ProfileAlignmentStatus],ROW()-1)="PASS",INDEX(MinuteWorkersFTE_HISTORICAL_FORTNIGHT_TABLE[ProfileAlignmentStatus],ROW()-1)="PASS ZERO")</f>
        <v>1</v>
      </c>
      <c r="AB256" cm="1">
        <f t="array" ref="AB256">--(INDEX(MinuteWorkersFTE_HISTORICAL_FORTNIGHT_TABLE[RedistributionMatchCount],ROW()-1)=1)</f>
        <v>0</v>
      </c>
      <c r="AC256">
        <v>1</v>
      </c>
    </row>
    <row r="257" spans="14:29" x14ac:dyDescent="0.25">
      <c r="N257" t="str" cm="1">
        <f t="array" ref="N257">INDEX(MinuteWorkersFTE_HISTORICAL_FORTNIGHT_TABLE[Facility],ROW()-1)</f>
        <v>BD</v>
      </c>
      <c r="O257" t="str" cm="1">
        <f t="array" ref="O257">INDEX(MinuteWorkersFTE_HISTORICAL_FORTNIGHT_TABLE[Role],ROW()-1)</f>
        <v>WELLBEING &amp; CARE SUPPORT OFFICER</v>
      </c>
      <c r="P257" t="str" cm="1">
        <f t="array" ref="P257">INDEX(MinuteWorkersFTE_HISTORICAL_FORTNIGHT_TABLE[Shift],ROW()-1)</f>
        <v>AM</v>
      </c>
      <c r="Q257" cm="1">
        <f t="array" ref="Q257">INDEX(MinuteWorkersFTE_HISTORICAL_FORTNIGHT_TABLE[DayOfWeek],ROW()-1)</f>
        <v>2</v>
      </c>
      <c r="R257" t="str" cm="1">
        <f t="array" ref="R257">INDEX(MinuteWorkersFTE_HISTORICAL_FORTNIGHT_TABLE[Week Day],ROW()-1)</f>
        <v>Tuesday</v>
      </c>
      <c r="S257" cm="1">
        <f t="array" ref="S257">INDEX(MinuteWorkersFTE_HISTORICAL_FORTNIGHT_TABLE[FortnightWeek],ROW()-1)</f>
        <v>1</v>
      </c>
      <c r="T257" cm="1">
        <f t="array" ref="T257">INDEX(MinuteWorkersFTE_HISTORICAL_FORTNIGHT_TABLE[HistoricalRosterFTE],ROW()-1)</f>
        <v>3.0263157894736845</v>
      </c>
      <c r="U257" cm="1">
        <f t="array" ref="U257">INDEX(MinuteWorkersFTE_HISTORICAL_FORTNIGHT_TABLE[RedistributedRosterFTE],ROW()-1)</f>
        <v>2.5546494931042454</v>
      </c>
      <c r="V257" cm="1">
        <f t="array" ref="V257">INDEX(MinuteWorkersFTE_HISTORICAL_FORTNIGHT_TABLE[ExpectedRedistributionFactor],ROW()-1)</f>
        <v>0.84414504989531591</v>
      </c>
      <c r="W257" cm="1">
        <f t="array" ref="W257">INDEX(MinuteWorkersFTE_HISTORICAL_FORTNIGHT_TABLE[ProfileVarianceFTE],ROW()-1)</f>
        <v>-4.4408920985006262E-16</v>
      </c>
      <c r="X257">
        <f t="shared" si="4"/>
        <v>4.4408920985006262E-16</v>
      </c>
      <c r="Y257" cm="1">
        <f t="array" ref="Y257">--(INDEX(MinuteWorkersFTE_HISTORICAL_FORTNIGHT_TABLE[HistoricalCoverageStatus],ROW()-1)="PASS")</f>
        <v>1</v>
      </c>
      <c r="Z257" cm="1">
        <f t="array" ref="Z257">--OR(INDEX(MinuteWorkersFTE_HISTORICAL_FORTNIGHT_TABLE[HistoricalCellStatus],ROW()-1)="OBSERVED",INDEX(MinuteWorkersFTE_HISTORICAL_FORTNIGHT_TABLE[HistoricalCellStatus],ROW()-1)="ZERO")</f>
        <v>1</v>
      </c>
      <c r="AA257" cm="1">
        <f t="array" ref="AA257">--OR(INDEX(MinuteWorkersFTE_HISTORICAL_FORTNIGHT_TABLE[ProfileAlignmentStatus],ROW()-1)="PASS",INDEX(MinuteWorkersFTE_HISTORICAL_FORTNIGHT_TABLE[ProfileAlignmentStatus],ROW()-1)="PASS ZERO")</f>
        <v>1</v>
      </c>
      <c r="AB257" cm="1">
        <f t="array" ref="AB257">--(INDEX(MinuteWorkersFTE_HISTORICAL_FORTNIGHT_TABLE[RedistributionMatchCount],ROW()-1)=1)</f>
        <v>1</v>
      </c>
      <c r="AC257">
        <v>1</v>
      </c>
    </row>
    <row r="258" spans="14:29" x14ac:dyDescent="0.25">
      <c r="N258" t="str" cm="1">
        <f t="array" ref="N258">INDEX(MinuteWorkersFTE_HISTORICAL_FORTNIGHT_TABLE[Facility],ROW()-1)</f>
        <v>BD</v>
      </c>
      <c r="O258" t="str" cm="1">
        <f t="array" ref="O258">INDEX(MinuteWorkersFTE_HISTORICAL_FORTNIGHT_TABLE[Role],ROW()-1)</f>
        <v>WELLBEING &amp; CARE SUPPORT OFFICER</v>
      </c>
      <c r="P258" t="str" cm="1">
        <f t="array" ref="P258">INDEX(MinuteWorkersFTE_HISTORICAL_FORTNIGHT_TABLE[Shift],ROW()-1)</f>
        <v>PM</v>
      </c>
      <c r="Q258" cm="1">
        <f t="array" ref="Q258">INDEX(MinuteWorkersFTE_HISTORICAL_FORTNIGHT_TABLE[DayOfWeek],ROW()-1)</f>
        <v>2</v>
      </c>
      <c r="R258" t="str" cm="1">
        <f t="array" ref="R258">INDEX(MinuteWorkersFTE_HISTORICAL_FORTNIGHT_TABLE[Week Day],ROW()-1)</f>
        <v>Tuesday</v>
      </c>
      <c r="S258" cm="1">
        <f t="array" ref="S258">INDEX(MinuteWorkersFTE_HISTORICAL_FORTNIGHT_TABLE[FortnightWeek],ROW()-1)</f>
        <v>1</v>
      </c>
      <c r="T258" cm="1">
        <f t="array" ref="T258">INDEX(MinuteWorkersFTE_HISTORICAL_FORTNIGHT_TABLE[HistoricalRosterFTE],ROW()-1)</f>
        <v>0</v>
      </c>
      <c r="U258" cm="1">
        <f t="array" ref="U258">INDEX(MinuteWorkersFTE_HISTORICAL_FORTNIGHT_TABLE[RedistributedRosterFTE],ROW()-1)</f>
        <v>0</v>
      </c>
      <c r="V258" cm="1">
        <f t="array" ref="V258">INDEX(MinuteWorkersFTE_HISTORICAL_FORTNIGHT_TABLE[ExpectedRedistributionFactor],ROW()-1)</f>
        <v>0.84414504989531591</v>
      </c>
      <c r="W258" cm="1">
        <f t="array" ref="W258">INDEX(MinuteWorkersFTE_HISTORICAL_FORTNIGHT_TABLE[ProfileVarianceFTE],ROW()-1)</f>
        <v>0</v>
      </c>
      <c r="X258">
        <f t="shared" si="4"/>
        <v>0</v>
      </c>
      <c r="Y258" cm="1">
        <f t="array" ref="Y258">--(INDEX(MinuteWorkersFTE_HISTORICAL_FORTNIGHT_TABLE[HistoricalCoverageStatus],ROW()-1)="PASS")</f>
        <v>1</v>
      </c>
      <c r="Z258" cm="1">
        <f t="array" ref="Z258">--OR(INDEX(MinuteWorkersFTE_HISTORICAL_FORTNIGHT_TABLE[HistoricalCellStatus],ROW()-1)="OBSERVED",INDEX(MinuteWorkersFTE_HISTORICAL_FORTNIGHT_TABLE[HistoricalCellStatus],ROW()-1)="ZERO")</f>
        <v>1</v>
      </c>
      <c r="AA258" cm="1">
        <f t="array" ref="AA258">--OR(INDEX(MinuteWorkersFTE_HISTORICAL_FORTNIGHT_TABLE[ProfileAlignmentStatus],ROW()-1)="PASS",INDEX(MinuteWorkersFTE_HISTORICAL_FORTNIGHT_TABLE[ProfileAlignmentStatus],ROW()-1)="PASS ZERO")</f>
        <v>1</v>
      </c>
      <c r="AB258" cm="1">
        <f t="array" ref="AB258">--(INDEX(MinuteWorkersFTE_HISTORICAL_FORTNIGHT_TABLE[RedistributionMatchCount],ROW()-1)=1)</f>
        <v>0</v>
      </c>
      <c r="AC258">
        <v>1</v>
      </c>
    </row>
    <row r="259" spans="14:29" x14ac:dyDescent="0.25">
      <c r="N259" t="str" cm="1">
        <f t="array" ref="N259">INDEX(MinuteWorkersFTE_HISTORICAL_FORTNIGHT_TABLE[Facility],ROW()-1)</f>
        <v>BD</v>
      </c>
      <c r="O259" t="str" cm="1">
        <f t="array" ref="O259">INDEX(MinuteWorkersFTE_HISTORICAL_FORTNIGHT_TABLE[Role],ROW()-1)</f>
        <v>WELLBEING &amp; CARE SUPPORT OFFICER</v>
      </c>
      <c r="P259" t="str" cm="1">
        <f t="array" ref="P259">INDEX(MinuteWorkersFTE_HISTORICAL_FORTNIGHT_TABLE[Shift],ROW()-1)</f>
        <v>NS</v>
      </c>
      <c r="Q259" cm="1">
        <f t="array" ref="Q259">INDEX(MinuteWorkersFTE_HISTORICAL_FORTNIGHT_TABLE[DayOfWeek],ROW()-1)</f>
        <v>2</v>
      </c>
      <c r="R259" t="str" cm="1">
        <f t="array" ref="R259">INDEX(MinuteWorkersFTE_HISTORICAL_FORTNIGHT_TABLE[Week Day],ROW()-1)</f>
        <v>Tuesday</v>
      </c>
      <c r="S259" cm="1">
        <f t="array" ref="S259">INDEX(MinuteWorkersFTE_HISTORICAL_FORTNIGHT_TABLE[FortnightWeek],ROW()-1)</f>
        <v>1</v>
      </c>
      <c r="T259" cm="1">
        <f t="array" ref="T259">INDEX(MinuteWorkersFTE_HISTORICAL_FORTNIGHT_TABLE[HistoricalRosterFTE],ROW()-1)</f>
        <v>0</v>
      </c>
      <c r="U259" cm="1">
        <f t="array" ref="U259">INDEX(MinuteWorkersFTE_HISTORICAL_FORTNIGHT_TABLE[RedistributedRosterFTE],ROW()-1)</f>
        <v>0</v>
      </c>
      <c r="V259" cm="1">
        <f t="array" ref="V259">INDEX(MinuteWorkersFTE_HISTORICAL_FORTNIGHT_TABLE[ExpectedRedistributionFactor],ROW()-1)</f>
        <v>0.84414504989531591</v>
      </c>
      <c r="W259" cm="1">
        <f t="array" ref="W259">INDEX(MinuteWorkersFTE_HISTORICAL_FORTNIGHT_TABLE[ProfileVarianceFTE],ROW()-1)</f>
        <v>0</v>
      </c>
      <c r="X259">
        <f t="shared" si="4"/>
        <v>0</v>
      </c>
      <c r="Y259" cm="1">
        <f t="array" ref="Y259">--(INDEX(MinuteWorkersFTE_HISTORICAL_FORTNIGHT_TABLE[HistoricalCoverageStatus],ROW()-1)="PASS")</f>
        <v>1</v>
      </c>
      <c r="Z259" cm="1">
        <f t="array" ref="Z259">--OR(INDEX(MinuteWorkersFTE_HISTORICAL_FORTNIGHT_TABLE[HistoricalCellStatus],ROW()-1)="OBSERVED",INDEX(MinuteWorkersFTE_HISTORICAL_FORTNIGHT_TABLE[HistoricalCellStatus],ROW()-1)="ZERO")</f>
        <v>1</v>
      </c>
      <c r="AA259" cm="1">
        <f t="array" ref="AA259">--OR(INDEX(MinuteWorkersFTE_HISTORICAL_FORTNIGHT_TABLE[ProfileAlignmentStatus],ROW()-1)="PASS",INDEX(MinuteWorkersFTE_HISTORICAL_FORTNIGHT_TABLE[ProfileAlignmentStatus],ROW()-1)="PASS ZERO")</f>
        <v>1</v>
      </c>
      <c r="AB259" cm="1">
        <f t="array" ref="AB259">--(INDEX(MinuteWorkersFTE_HISTORICAL_FORTNIGHT_TABLE[RedistributionMatchCount],ROW()-1)=1)</f>
        <v>0</v>
      </c>
      <c r="AC259">
        <v>1</v>
      </c>
    </row>
    <row r="260" spans="14:29" x14ac:dyDescent="0.25">
      <c r="N260" t="str" cm="1">
        <f t="array" ref="N260">INDEX(MinuteWorkersFTE_HISTORICAL_FORTNIGHT_TABLE[Facility],ROW()-1)</f>
        <v>BD</v>
      </c>
      <c r="O260" t="str" cm="1">
        <f t="array" ref="O260">INDEX(MinuteWorkersFTE_HISTORICAL_FORTNIGHT_TABLE[Role],ROW()-1)</f>
        <v>WELLBEING &amp; CARE SUPPORT OFFICER</v>
      </c>
      <c r="P260" t="str" cm="1">
        <f t="array" ref="P260">INDEX(MinuteWorkersFTE_HISTORICAL_FORTNIGHT_TABLE[Shift],ROW()-1)</f>
        <v>AM</v>
      </c>
      <c r="Q260" cm="1">
        <f t="array" ref="Q260">INDEX(MinuteWorkersFTE_HISTORICAL_FORTNIGHT_TABLE[DayOfWeek],ROW()-1)</f>
        <v>3</v>
      </c>
      <c r="R260" t="str" cm="1">
        <f t="array" ref="R260">INDEX(MinuteWorkersFTE_HISTORICAL_FORTNIGHT_TABLE[Week Day],ROW()-1)</f>
        <v>Wednesday</v>
      </c>
      <c r="S260" cm="1">
        <f t="array" ref="S260">INDEX(MinuteWorkersFTE_HISTORICAL_FORTNIGHT_TABLE[FortnightWeek],ROW()-1)</f>
        <v>1</v>
      </c>
      <c r="T260" cm="1">
        <f t="array" ref="T260">INDEX(MinuteWorkersFTE_HISTORICAL_FORTNIGHT_TABLE[HistoricalRosterFTE],ROW()-1)</f>
        <v>4.6052631578947372</v>
      </c>
      <c r="U260" cm="1">
        <f t="array" ref="U260">INDEX(MinuteWorkersFTE_HISTORICAL_FORTNIGHT_TABLE[RedistributedRosterFTE],ROW()-1)</f>
        <v>3.8875100982021134</v>
      </c>
      <c r="V260" cm="1">
        <f t="array" ref="V260">INDEX(MinuteWorkersFTE_HISTORICAL_FORTNIGHT_TABLE[ExpectedRedistributionFactor],ROW()-1)</f>
        <v>0.84414504989531591</v>
      </c>
      <c r="W260" cm="1">
        <f t="array" ref="W260">INDEX(MinuteWorkersFTE_HISTORICAL_FORTNIGHT_TABLE[ProfileVarianceFTE],ROW()-1)</f>
        <v>4.4408920985006262E-16</v>
      </c>
      <c r="X260">
        <f t="shared" ref="X260:X323" si="5">ABS(W260)</f>
        <v>4.4408920985006262E-16</v>
      </c>
      <c r="Y260" cm="1">
        <f t="array" ref="Y260">--(INDEX(MinuteWorkersFTE_HISTORICAL_FORTNIGHT_TABLE[HistoricalCoverageStatus],ROW()-1)="PASS")</f>
        <v>1</v>
      </c>
      <c r="Z260" cm="1">
        <f t="array" ref="Z260">--OR(INDEX(MinuteWorkersFTE_HISTORICAL_FORTNIGHT_TABLE[HistoricalCellStatus],ROW()-1)="OBSERVED",INDEX(MinuteWorkersFTE_HISTORICAL_FORTNIGHT_TABLE[HistoricalCellStatus],ROW()-1)="ZERO")</f>
        <v>1</v>
      </c>
      <c r="AA260" cm="1">
        <f t="array" ref="AA260">--OR(INDEX(MinuteWorkersFTE_HISTORICAL_FORTNIGHT_TABLE[ProfileAlignmentStatus],ROW()-1)="PASS",INDEX(MinuteWorkersFTE_HISTORICAL_FORTNIGHT_TABLE[ProfileAlignmentStatus],ROW()-1)="PASS ZERO")</f>
        <v>1</v>
      </c>
      <c r="AB260" cm="1">
        <f t="array" ref="AB260">--(INDEX(MinuteWorkersFTE_HISTORICAL_FORTNIGHT_TABLE[RedistributionMatchCount],ROW()-1)=1)</f>
        <v>1</v>
      </c>
      <c r="AC260">
        <v>1</v>
      </c>
    </row>
    <row r="261" spans="14:29" x14ac:dyDescent="0.25">
      <c r="N261" t="str" cm="1">
        <f t="array" ref="N261">INDEX(MinuteWorkersFTE_HISTORICAL_FORTNIGHT_TABLE[Facility],ROW()-1)</f>
        <v>BD</v>
      </c>
      <c r="O261" t="str" cm="1">
        <f t="array" ref="O261">INDEX(MinuteWorkersFTE_HISTORICAL_FORTNIGHT_TABLE[Role],ROW()-1)</f>
        <v>WELLBEING &amp; CARE SUPPORT OFFICER</v>
      </c>
      <c r="P261" t="str" cm="1">
        <f t="array" ref="P261">INDEX(MinuteWorkersFTE_HISTORICAL_FORTNIGHT_TABLE[Shift],ROW()-1)</f>
        <v>PM</v>
      </c>
      <c r="Q261" cm="1">
        <f t="array" ref="Q261">INDEX(MinuteWorkersFTE_HISTORICAL_FORTNIGHT_TABLE[DayOfWeek],ROW()-1)</f>
        <v>3</v>
      </c>
      <c r="R261" t="str" cm="1">
        <f t="array" ref="R261">INDEX(MinuteWorkersFTE_HISTORICAL_FORTNIGHT_TABLE[Week Day],ROW()-1)</f>
        <v>Wednesday</v>
      </c>
      <c r="S261" cm="1">
        <f t="array" ref="S261">INDEX(MinuteWorkersFTE_HISTORICAL_FORTNIGHT_TABLE[FortnightWeek],ROW()-1)</f>
        <v>1</v>
      </c>
      <c r="T261" cm="1">
        <f t="array" ref="T261">INDEX(MinuteWorkersFTE_HISTORICAL_FORTNIGHT_TABLE[HistoricalRosterFTE],ROW()-1)</f>
        <v>0</v>
      </c>
      <c r="U261" cm="1">
        <f t="array" ref="U261">INDEX(MinuteWorkersFTE_HISTORICAL_FORTNIGHT_TABLE[RedistributedRosterFTE],ROW()-1)</f>
        <v>0</v>
      </c>
      <c r="V261" cm="1">
        <f t="array" ref="V261">INDEX(MinuteWorkersFTE_HISTORICAL_FORTNIGHT_TABLE[ExpectedRedistributionFactor],ROW()-1)</f>
        <v>0.84414504989531591</v>
      </c>
      <c r="W261" cm="1">
        <f t="array" ref="W261">INDEX(MinuteWorkersFTE_HISTORICAL_FORTNIGHT_TABLE[ProfileVarianceFTE],ROW()-1)</f>
        <v>0</v>
      </c>
      <c r="X261">
        <f t="shared" si="5"/>
        <v>0</v>
      </c>
      <c r="Y261" cm="1">
        <f t="array" ref="Y261">--(INDEX(MinuteWorkersFTE_HISTORICAL_FORTNIGHT_TABLE[HistoricalCoverageStatus],ROW()-1)="PASS")</f>
        <v>1</v>
      </c>
      <c r="Z261" cm="1">
        <f t="array" ref="Z261">--OR(INDEX(MinuteWorkersFTE_HISTORICAL_FORTNIGHT_TABLE[HistoricalCellStatus],ROW()-1)="OBSERVED",INDEX(MinuteWorkersFTE_HISTORICAL_FORTNIGHT_TABLE[HistoricalCellStatus],ROW()-1)="ZERO")</f>
        <v>1</v>
      </c>
      <c r="AA261" cm="1">
        <f t="array" ref="AA261">--OR(INDEX(MinuteWorkersFTE_HISTORICAL_FORTNIGHT_TABLE[ProfileAlignmentStatus],ROW()-1)="PASS",INDEX(MinuteWorkersFTE_HISTORICAL_FORTNIGHT_TABLE[ProfileAlignmentStatus],ROW()-1)="PASS ZERO")</f>
        <v>1</v>
      </c>
      <c r="AB261" cm="1">
        <f t="array" ref="AB261">--(INDEX(MinuteWorkersFTE_HISTORICAL_FORTNIGHT_TABLE[RedistributionMatchCount],ROW()-1)=1)</f>
        <v>0</v>
      </c>
      <c r="AC261">
        <v>1</v>
      </c>
    </row>
    <row r="262" spans="14:29" x14ac:dyDescent="0.25">
      <c r="N262" t="str" cm="1">
        <f t="array" ref="N262">INDEX(MinuteWorkersFTE_HISTORICAL_FORTNIGHT_TABLE[Facility],ROW()-1)</f>
        <v>BD</v>
      </c>
      <c r="O262" t="str" cm="1">
        <f t="array" ref="O262">INDEX(MinuteWorkersFTE_HISTORICAL_FORTNIGHT_TABLE[Role],ROW()-1)</f>
        <v>WELLBEING &amp; CARE SUPPORT OFFICER</v>
      </c>
      <c r="P262" t="str" cm="1">
        <f t="array" ref="P262">INDEX(MinuteWorkersFTE_HISTORICAL_FORTNIGHT_TABLE[Shift],ROW()-1)</f>
        <v>NS</v>
      </c>
      <c r="Q262" cm="1">
        <f t="array" ref="Q262">INDEX(MinuteWorkersFTE_HISTORICAL_FORTNIGHT_TABLE[DayOfWeek],ROW()-1)</f>
        <v>3</v>
      </c>
      <c r="R262" t="str" cm="1">
        <f t="array" ref="R262">INDEX(MinuteWorkersFTE_HISTORICAL_FORTNIGHT_TABLE[Week Day],ROW()-1)</f>
        <v>Wednesday</v>
      </c>
      <c r="S262" cm="1">
        <f t="array" ref="S262">INDEX(MinuteWorkersFTE_HISTORICAL_FORTNIGHT_TABLE[FortnightWeek],ROW()-1)</f>
        <v>1</v>
      </c>
      <c r="T262" cm="1">
        <f t="array" ref="T262">INDEX(MinuteWorkersFTE_HISTORICAL_FORTNIGHT_TABLE[HistoricalRosterFTE],ROW()-1)</f>
        <v>0</v>
      </c>
      <c r="U262" cm="1">
        <f t="array" ref="U262">INDEX(MinuteWorkersFTE_HISTORICAL_FORTNIGHT_TABLE[RedistributedRosterFTE],ROW()-1)</f>
        <v>0</v>
      </c>
      <c r="V262" cm="1">
        <f t="array" ref="V262">INDEX(MinuteWorkersFTE_HISTORICAL_FORTNIGHT_TABLE[ExpectedRedistributionFactor],ROW()-1)</f>
        <v>0.84414504989531591</v>
      </c>
      <c r="W262" cm="1">
        <f t="array" ref="W262">INDEX(MinuteWorkersFTE_HISTORICAL_FORTNIGHT_TABLE[ProfileVarianceFTE],ROW()-1)</f>
        <v>0</v>
      </c>
      <c r="X262">
        <f t="shared" si="5"/>
        <v>0</v>
      </c>
      <c r="Y262" cm="1">
        <f t="array" ref="Y262">--(INDEX(MinuteWorkersFTE_HISTORICAL_FORTNIGHT_TABLE[HistoricalCoverageStatus],ROW()-1)="PASS")</f>
        <v>1</v>
      </c>
      <c r="Z262" cm="1">
        <f t="array" ref="Z262">--OR(INDEX(MinuteWorkersFTE_HISTORICAL_FORTNIGHT_TABLE[HistoricalCellStatus],ROW()-1)="OBSERVED",INDEX(MinuteWorkersFTE_HISTORICAL_FORTNIGHT_TABLE[HistoricalCellStatus],ROW()-1)="ZERO")</f>
        <v>1</v>
      </c>
      <c r="AA262" cm="1">
        <f t="array" ref="AA262">--OR(INDEX(MinuteWorkersFTE_HISTORICAL_FORTNIGHT_TABLE[ProfileAlignmentStatus],ROW()-1)="PASS",INDEX(MinuteWorkersFTE_HISTORICAL_FORTNIGHT_TABLE[ProfileAlignmentStatus],ROW()-1)="PASS ZERO")</f>
        <v>1</v>
      </c>
      <c r="AB262" cm="1">
        <f t="array" ref="AB262">--(INDEX(MinuteWorkersFTE_HISTORICAL_FORTNIGHT_TABLE[RedistributionMatchCount],ROW()-1)=1)</f>
        <v>0</v>
      </c>
      <c r="AC262">
        <v>1</v>
      </c>
    </row>
    <row r="263" spans="14:29" x14ac:dyDescent="0.25">
      <c r="N263" t="str" cm="1">
        <f t="array" ref="N263">INDEX(MinuteWorkersFTE_HISTORICAL_FORTNIGHT_TABLE[Facility],ROW()-1)</f>
        <v>BD</v>
      </c>
      <c r="O263" t="str" cm="1">
        <f t="array" ref="O263">INDEX(MinuteWorkersFTE_HISTORICAL_FORTNIGHT_TABLE[Role],ROW()-1)</f>
        <v>WELLBEING &amp; CARE SUPPORT OFFICER</v>
      </c>
      <c r="P263" t="str" cm="1">
        <f t="array" ref="P263">INDEX(MinuteWorkersFTE_HISTORICAL_FORTNIGHT_TABLE[Shift],ROW()-1)</f>
        <v>AM</v>
      </c>
      <c r="Q263" cm="1">
        <f t="array" ref="Q263">INDEX(MinuteWorkersFTE_HISTORICAL_FORTNIGHT_TABLE[DayOfWeek],ROW()-1)</f>
        <v>4</v>
      </c>
      <c r="R263" t="str" cm="1">
        <f t="array" ref="R263">INDEX(MinuteWorkersFTE_HISTORICAL_FORTNIGHT_TABLE[Week Day],ROW()-1)</f>
        <v>Thursday</v>
      </c>
      <c r="S263" cm="1">
        <f t="array" ref="S263">INDEX(MinuteWorkersFTE_HISTORICAL_FORTNIGHT_TABLE[FortnightWeek],ROW()-1)</f>
        <v>1</v>
      </c>
      <c r="T263" cm="1">
        <f t="array" ref="T263">INDEX(MinuteWorkersFTE_HISTORICAL_FORTNIGHT_TABLE[HistoricalRosterFTE],ROW()-1)</f>
        <v>2.8947368421052633</v>
      </c>
      <c r="U263" cm="1">
        <f t="array" ref="U263">INDEX(MinuteWorkersFTE_HISTORICAL_FORTNIGHT_TABLE[RedistributedRosterFTE],ROW()-1)</f>
        <v>2.4435777760127566</v>
      </c>
      <c r="V263" cm="1">
        <f t="array" ref="V263">INDEX(MinuteWorkersFTE_HISTORICAL_FORTNIGHT_TABLE[ExpectedRedistributionFactor],ROW()-1)</f>
        <v>0.84414504989531591</v>
      </c>
      <c r="W263" cm="1">
        <f t="array" ref="W263">INDEX(MinuteWorkersFTE_HISTORICAL_FORTNIGHT_TABLE[ProfileVarianceFTE],ROW()-1)</f>
        <v>0</v>
      </c>
      <c r="X263">
        <f t="shared" si="5"/>
        <v>0</v>
      </c>
      <c r="Y263" cm="1">
        <f t="array" ref="Y263">--(INDEX(MinuteWorkersFTE_HISTORICAL_FORTNIGHT_TABLE[HistoricalCoverageStatus],ROW()-1)="PASS")</f>
        <v>1</v>
      </c>
      <c r="Z263" cm="1">
        <f t="array" ref="Z263">--OR(INDEX(MinuteWorkersFTE_HISTORICAL_FORTNIGHT_TABLE[HistoricalCellStatus],ROW()-1)="OBSERVED",INDEX(MinuteWorkersFTE_HISTORICAL_FORTNIGHT_TABLE[HistoricalCellStatus],ROW()-1)="ZERO")</f>
        <v>1</v>
      </c>
      <c r="AA263" cm="1">
        <f t="array" ref="AA263">--OR(INDEX(MinuteWorkersFTE_HISTORICAL_FORTNIGHT_TABLE[ProfileAlignmentStatus],ROW()-1)="PASS",INDEX(MinuteWorkersFTE_HISTORICAL_FORTNIGHT_TABLE[ProfileAlignmentStatus],ROW()-1)="PASS ZERO")</f>
        <v>1</v>
      </c>
      <c r="AB263" cm="1">
        <f t="array" ref="AB263">--(INDEX(MinuteWorkersFTE_HISTORICAL_FORTNIGHT_TABLE[RedistributionMatchCount],ROW()-1)=1)</f>
        <v>1</v>
      </c>
      <c r="AC263">
        <v>1</v>
      </c>
    </row>
    <row r="264" spans="14:29" x14ac:dyDescent="0.25">
      <c r="N264" t="str" cm="1">
        <f t="array" ref="N264">INDEX(MinuteWorkersFTE_HISTORICAL_FORTNIGHT_TABLE[Facility],ROW()-1)</f>
        <v>BD</v>
      </c>
      <c r="O264" t="str" cm="1">
        <f t="array" ref="O264">INDEX(MinuteWorkersFTE_HISTORICAL_FORTNIGHT_TABLE[Role],ROW()-1)</f>
        <v>WELLBEING &amp; CARE SUPPORT OFFICER</v>
      </c>
      <c r="P264" t="str" cm="1">
        <f t="array" ref="P264">INDEX(MinuteWorkersFTE_HISTORICAL_FORTNIGHT_TABLE[Shift],ROW()-1)</f>
        <v>PM</v>
      </c>
      <c r="Q264" cm="1">
        <f t="array" ref="Q264">INDEX(MinuteWorkersFTE_HISTORICAL_FORTNIGHT_TABLE[DayOfWeek],ROW()-1)</f>
        <v>4</v>
      </c>
      <c r="R264" t="str" cm="1">
        <f t="array" ref="R264">INDEX(MinuteWorkersFTE_HISTORICAL_FORTNIGHT_TABLE[Week Day],ROW()-1)</f>
        <v>Thursday</v>
      </c>
      <c r="S264" cm="1">
        <f t="array" ref="S264">INDEX(MinuteWorkersFTE_HISTORICAL_FORTNIGHT_TABLE[FortnightWeek],ROW()-1)</f>
        <v>1</v>
      </c>
      <c r="T264" cm="1">
        <f t="array" ref="T264">INDEX(MinuteWorkersFTE_HISTORICAL_FORTNIGHT_TABLE[HistoricalRosterFTE],ROW()-1)</f>
        <v>0</v>
      </c>
      <c r="U264" cm="1">
        <f t="array" ref="U264">INDEX(MinuteWorkersFTE_HISTORICAL_FORTNIGHT_TABLE[RedistributedRosterFTE],ROW()-1)</f>
        <v>0</v>
      </c>
      <c r="V264" cm="1">
        <f t="array" ref="V264">INDEX(MinuteWorkersFTE_HISTORICAL_FORTNIGHT_TABLE[ExpectedRedistributionFactor],ROW()-1)</f>
        <v>0.84414504989531591</v>
      </c>
      <c r="W264" cm="1">
        <f t="array" ref="W264">INDEX(MinuteWorkersFTE_HISTORICAL_FORTNIGHT_TABLE[ProfileVarianceFTE],ROW()-1)</f>
        <v>0</v>
      </c>
      <c r="X264">
        <f t="shared" si="5"/>
        <v>0</v>
      </c>
      <c r="Y264" cm="1">
        <f t="array" ref="Y264">--(INDEX(MinuteWorkersFTE_HISTORICAL_FORTNIGHT_TABLE[HistoricalCoverageStatus],ROW()-1)="PASS")</f>
        <v>1</v>
      </c>
      <c r="Z264" cm="1">
        <f t="array" ref="Z264">--OR(INDEX(MinuteWorkersFTE_HISTORICAL_FORTNIGHT_TABLE[HistoricalCellStatus],ROW()-1)="OBSERVED",INDEX(MinuteWorkersFTE_HISTORICAL_FORTNIGHT_TABLE[HistoricalCellStatus],ROW()-1)="ZERO")</f>
        <v>1</v>
      </c>
      <c r="AA264" cm="1">
        <f t="array" ref="AA264">--OR(INDEX(MinuteWorkersFTE_HISTORICAL_FORTNIGHT_TABLE[ProfileAlignmentStatus],ROW()-1)="PASS",INDEX(MinuteWorkersFTE_HISTORICAL_FORTNIGHT_TABLE[ProfileAlignmentStatus],ROW()-1)="PASS ZERO")</f>
        <v>1</v>
      </c>
      <c r="AB264" cm="1">
        <f t="array" ref="AB264">--(INDEX(MinuteWorkersFTE_HISTORICAL_FORTNIGHT_TABLE[RedistributionMatchCount],ROW()-1)=1)</f>
        <v>0</v>
      </c>
      <c r="AC264">
        <v>1</v>
      </c>
    </row>
    <row r="265" spans="14:29" x14ac:dyDescent="0.25">
      <c r="N265" t="str" cm="1">
        <f t="array" ref="N265">INDEX(MinuteWorkersFTE_HISTORICAL_FORTNIGHT_TABLE[Facility],ROW()-1)</f>
        <v>BD</v>
      </c>
      <c r="O265" t="str" cm="1">
        <f t="array" ref="O265">INDEX(MinuteWorkersFTE_HISTORICAL_FORTNIGHT_TABLE[Role],ROW()-1)</f>
        <v>WELLBEING &amp; CARE SUPPORT OFFICER</v>
      </c>
      <c r="P265" t="str" cm="1">
        <f t="array" ref="P265">INDEX(MinuteWorkersFTE_HISTORICAL_FORTNIGHT_TABLE[Shift],ROW()-1)</f>
        <v>NS</v>
      </c>
      <c r="Q265" cm="1">
        <f t="array" ref="Q265">INDEX(MinuteWorkersFTE_HISTORICAL_FORTNIGHT_TABLE[DayOfWeek],ROW()-1)</f>
        <v>4</v>
      </c>
      <c r="R265" t="str" cm="1">
        <f t="array" ref="R265">INDEX(MinuteWorkersFTE_HISTORICAL_FORTNIGHT_TABLE[Week Day],ROW()-1)</f>
        <v>Thursday</v>
      </c>
      <c r="S265" cm="1">
        <f t="array" ref="S265">INDEX(MinuteWorkersFTE_HISTORICAL_FORTNIGHT_TABLE[FortnightWeek],ROW()-1)</f>
        <v>1</v>
      </c>
      <c r="T265" cm="1">
        <f t="array" ref="T265">INDEX(MinuteWorkersFTE_HISTORICAL_FORTNIGHT_TABLE[HistoricalRosterFTE],ROW()-1)</f>
        <v>0</v>
      </c>
      <c r="U265" cm="1">
        <f t="array" ref="U265">INDEX(MinuteWorkersFTE_HISTORICAL_FORTNIGHT_TABLE[RedistributedRosterFTE],ROW()-1)</f>
        <v>0</v>
      </c>
      <c r="V265" cm="1">
        <f t="array" ref="V265">INDEX(MinuteWorkersFTE_HISTORICAL_FORTNIGHT_TABLE[ExpectedRedistributionFactor],ROW()-1)</f>
        <v>0.84414504989531591</v>
      </c>
      <c r="W265" cm="1">
        <f t="array" ref="W265">INDEX(MinuteWorkersFTE_HISTORICAL_FORTNIGHT_TABLE[ProfileVarianceFTE],ROW()-1)</f>
        <v>0</v>
      </c>
      <c r="X265">
        <f t="shared" si="5"/>
        <v>0</v>
      </c>
      <c r="Y265" cm="1">
        <f t="array" ref="Y265">--(INDEX(MinuteWorkersFTE_HISTORICAL_FORTNIGHT_TABLE[HistoricalCoverageStatus],ROW()-1)="PASS")</f>
        <v>1</v>
      </c>
      <c r="Z265" cm="1">
        <f t="array" ref="Z265">--OR(INDEX(MinuteWorkersFTE_HISTORICAL_FORTNIGHT_TABLE[HistoricalCellStatus],ROW()-1)="OBSERVED",INDEX(MinuteWorkersFTE_HISTORICAL_FORTNIGHT_TABLE[HistoricalCellStatus],ROW()-1)="ZERO")</f>
        <v>1</v>
      </c>
      <c r="AA265" cm="1">
        <f t="array" ref="AA265">--OR(INDEX(MinuteWorkersFTE_HISTORICAL_FORTNIGHT_TABLE[ProfileAlignmentStatus],ROW()-1)="PASS",INDEX(MinuteWorkersFTE_HISTORICAL_FORTNIGHT_TABLE[ProfileAlignmentStatus],ROW()-1)="PASS ZERO")</f>
        <v>1</v>
      </c>
      <c r="AB265" cm="1">
        <f t="array" ref="AB265">--(INDEX(MinuteWorkersFTE_HISTORICAL_FORTNIGHT_TABLE[RedistributionMatchCount],ROW()-1)=1)</f>
        <v>0</v>
      </c>
      <c r="AC265">
        <v>1</v>
      </c>
    </row>
    <row r="266" spans="14:29" x14ac:dyDescent="0.25">
      <c r="N266" t="str" cm="1">
        <f t="array" ref="N266">INDEX(MinuteWorkersFTE_HISTORICAL_FORTNIGHT_TABLE[Facility],ROW()-1)</f>
        <v>BD</v>
      </c>
      <c r="O266" t="str" cm="1">
        <f t="array" ref="O266">INDEX(MinuteWorkersFTE_HISTORICAL_FORTNIGHT_TABLE[Role],ROW()-1)</f>
        <v>WELLBEING &amp; CARE SUPPORT OFFICER</v>
      </c>
      <c r="P266" t="str" cm="1">
        <f t="array" ref="P266">INDEX(MinuteWorkersFTE_HISTORICAL_FORTNIGHT_TABLE[Shift],ROW()-1)</f>
        <v>AM</v>
      </c>
      <c r="Q266" cm="1">
        <f t="array" ref="Q266">INDEX(MinuteWorkersFTE_HISTORICAL_FORTNIGHT_TABLE[DayOfWeek],ROW()-1)</f>
        <v>5</v>
      </c>
      <c r="R266" t="str" cm="1">
        <f t="array" ref="R266">INDEX(MinuteWorkersFTE_HISTORICAL_FORTNIGHT_TABLE[Week Day],ROW()-1)</f>
        <v>Friday</v>
      </c>
      <c r="S266" cm="1">
        <f t="array" ref="S266">INDEX(MinuteWorkersFTE_HISTORICAL_FORTNIGHT_TABLE[FortnightWeek],ROW()-1)</f>
        <v>1</v>
      </c>
      <c r="T266" cm="1">
        <f t="array" ref="T266">INDEX(MinuteWorkersFTE_HISTORICAL_FORTNIGHT_TABLE[HistoricalRosterFTE],ROW()-1)</f>
        <v>4.6052631578947372</v>
      </c>
      <c r="U266" cm="1">
        <f t="array" ref="U266">INDEX(MinuteWorkersFTE_HISTORICAL_FORTNIGHT_TABLE[RedistributedRosterFTE],ROW()-1)</f>
        <v>3.8875100982021134</v>
      </c>
      <c r="V266" cm="1">
        <f t="array" ref="V266">INDEX(MinuteWorkersFTE_HISTORICAL_FORTNIGHT_TABLE[ExpectedRedistributionFactor],ROW()-1)</f>
        <v>0.84414504989531591</v>
      </c>
      <c r="W266" cm="1">
        <f t="array" ref="W266">INDEX(MinuteWorkersFTE_HISTORICAL_FORTNIGHT_TABLE[ProfileVarianceFTE],ROW()-1)</f>
        <v>4.4408920985006262E-16</v>
      </c>
      <c r="X266">
        <f t="shared" si="5"/>
        <v>4.4408920985006262E-16</v>
      </c>
      <c r="Y266" cm="1">
        <f t="array" ref="Y266">--(INDEX(MinuteWorkersFTE_HISTORICAL_FORTNIGHT_TABLE[HistoricalCoverageStatus],ROW()-1)="PASS")</f>
        <v>1</v>
      </c>
      <c r="Z266" cm="1">
        <f t="array" ref="Z266">--OR(INDEX(MinuteWorkersFTE_HISTORICAL_FORTNIGHT_TABLE[HistoricalCellStatus],ROW()-1)="OBSERVED",INDEX(MinuteWorkersFTE_HISTORICAL_FORTNIGHT_TABLE[HistoricalCellStatus],ROW()-1)="ZERO")</f>
        <v>1</v>
      </c>
      <c r="AA266" cm="1">
        <f t="array" ref="AA266">--OR(INDEX(MinuteWorkersFTE_HISTORICAL_FORTNIGHT_TABLE[ProfileAlignmentStatus],ROW()-1)="PASS",INDEX(MinuteWorkersFTE_HISTORICAL_FORTNIGHT_TABLE[ProfileAlignmentStatus],ROW()-1)="PASS ZERO")</f>
        <v>1</v>
      </c>
      <c r="AB266" cm="1">
        <f t="array" ref="AB266">--(INDEX(MinuteWorkersFTE_HISTORICAL_FORTNIGHT_TABLE[RedistributionMatchCount],ROW()-1)=1)</f>
        <v>1</v>
      </c>
      <c r="AC266">
        <v>1</v>
      </c>
    </row>
    <row r="267" spans="14:29" x14ac:dyDescent="0.25">
      <c r="N267" t="str" cm="1">
        <f t="array" ref="N267">INDEX(MinuteWorkersFTE_HISTORICAL_FORTNIGHT_TABLE[Facility],ROW()-1)</f>
        <v>BD</v>
      </c>
      <c r="O267" t="str" cm="1">
        <f t="array" ref="O267">INDEX(MinuteWorkersFTE_HISTORICAL_FORTNIGHT_TABLE[Role],ROW()-1)</f>
        <v>WELLBEING &amp; CARE SUPPORT OFFICER</v>
      </c>
      <c r="P267" t="str" cm="1">
        <f t="array" ref="P267">INDEX(MinuteWorkersFTE_HISTORICAL_FORTNIGHT_TABLE[Shift],ROW()-1)</f>
        <v>PM</v>
      </c>
      <c r="Q267" cm="1">
        <f t="array" ref="Q267">INDEX(MinuteWorkersFTE_HISTORICAL_FORTNIGHT_TABLE[DayOfWeek],ROW()-1)</f>
        <v>5</v>
      </c>
      <c r="R267" t="str" cm="1">
        <f t="array" ref="R267">INDEX(MinuteWorkersFTE_HISTORICAL_FORTNIGHT_TABLE[Week Day],ROW()-1)</f>
        <v>Friday</v>
      </c>
      <c r="S267" cm="1">
        <f t="array" ref="S267">INDEX(MinuteWorkersFTE_HISTORICAL_FORTNIGHT_TABLE[FortnightWeek],ROW()-1)</f>
        <v>1</v>
      </c>
      <c r="T267" cm="1">
        <f t="array" ref="T267">INDEX(MinuteWorkersFTE_HISTORICAL_FORTNIGHT_TABLE[HistoricalRosterFTE],ROW()-1)</f>
        <v>0</v>
      </c>
      <c r="U267" cm="1">
        <f t="array" ref="U267">INDEX(MinuteWorkersFTE_HISTORICAL_FORTNIGHT_TABLE[RedistributedRosterFTE],ROW()-1)</f>
        <v>0</v>
      </c>
      <c r="V267" cm="1">
        <f t="array" ref="V267">INDEX(MinuteWorkersFTE_HISTORICAL_FORTNIGHT_TABLE[ExpectedRedistributionFactor],ROW()-1)</f>
        <v>0.84414504989531591</v>
      </c>
      <c r="W267" cm="1">
        <f t="array" ref="W267">INDEX(MinuteWorkersFTE_HISTORICAL_FORTNIGHT_TABLE[ProfileVarianceFTE],ROW()-1)</f>
        <v>0</v>
      </c>
      <c r="X267">
        <f t="shared" si="5"/>
        <v>0</v>
      </c>
      <c r="Y267" cm="1">
        <f t="array" ref="Y267">--(INDEX(MinuteWorkersFTE_HISTORICAL_FORTNIGHT_TABLE[HistoricalCoverageStatus],ROW()-1)="PASS")</f>
        <v>1</v>
      </c>
      <c r="Z267" cm="1">
        <f t="array" ref="Z267">--OR(INDEX(MinuteWorkersFTE_HISTORICAL_FORTNIGHT_TABLE[HistoricalCellStatus],ROW()-1)="OBSERVED",INDEX(MinuteWorkersFTE_HISTORICAL_FORTNIGHT_TABLE[HistoricalCellStatus],ROW()-1)="ZERO")</f>
        <v>1</v>
      </c>
      <c r="AA267" cm="1">
        <f t="array" ref="AA267">--OR(INDEX(MinuteWorkersFTE_HISTORICAL_FORTNIGHT_TABLE[ProfileAlignmentStatus],ROW()-1)="PASS",INDEX(MinuteWorkersFTE_HISTORICAL_FORTNIGHT_TABLE[ProfileAlignmentStatus],ROW()-1)="PASS ZERO")</f>
        <v>1</v>
      </c>
      <c r="AB267" cm="1">
        <f t="array" ref="AB267">--(INDEX(MinuteWorkersFTE_HISTORICAL_FORTNIGHT_TABLE[RedistributionMatchCount],ROW()-1)=1)</f>
        <v>0</v>
      </c>
      <c r="AC267">
        <v>1</v>
      </c>
    </row>
    <row r="268" spans="14:29" x14ac:dyDescent="0.25">
      <c r="N268" t="str" cm="1">
        <f t="array" ref="N268">INDEX(MinuteWorkersFTE_HISTORICAL_FORTNIGHT_TABLE[Facility],ROW()-1)</f>
        <v>BD</v>
      </c>
      <c r="O268" t="str" cm="1">
        <f t="array" ref="O268">INDEX(MinuteWorkersFTE_HISTORICAL_FORTNIGHT_TABLE[Role],ROW()-1)</f>
        <v>WELLBEING &amp; CARE SUPPORT OFFICER</v>
      </c>
      <c r="P268" t="str" cm="1">
        <f t="array" ref="P268">INDEX(MinuteWorkersFTE_HISTORICAL_FORTNIGHT_TABLE[Shift],ROW()-1)</f>
        <v>NS</v>
      </c>
      <c r="Q268" cm="1">
        <f t="array" ref="Q268">INDEX(MinuteWorkersFTE_HISTORICAL_FORTNIGHT_TABLE[DayOfWeek],ROW()-1)</f>
        <v>5</v>
      </c>
      <c r="R268" t="str" cm="1">
        <f t="array" ref="R268">INDEX(MinuteWorkersFTE_HISTORICAL_FORTNIGHT_TABLE[Week Day],ROW()-1)</f>
        <v>Friday</v>
      </c>
      <c r="S268" cm="1">
        <f t="array" ref="S268">INDEX(MinuteWorkersFTE_HISTORICAL_FORTNIGHT_TABLE[FortnightWeek],ROW()-1)</f>
        <v>1</v>
      </c>
      <c r="T268" cm="1">
        <f t="array" ref="T268">INDEX(MinuteWorkersFTE_HISTORICAL_FORTNIGHT_TABLE[HistoricalRosterFTE],ROW()-1)</f>
        <v>0</v>
      </c>
      <c r="U268" cm="1">
        <f t="array" ref="U268">INDEX(MinuteWorkersFTE_HISTORICAL_FORTNIGHT_TABLE[RedistributedRosterFTE],ROW()-1)</f>
        <v>0</v>
      </c>
      <c r="V268" cm="1">
        <f t="array" ref="V268">INDEX(MinuteWorkersFTE_HISTORICAL_FORTNIGHT_TABLE[ExpectedRedistributionFactor],ROW()-1)</f>
        <v>0.84414504989531591</v>
      </c>
      <c r="W268" cm="1">
        <f t="array" ref="W268">INDEX(MinuteWorkersFTE_HISTORICAL_FORTNIGHT_TABLE[ProfileVarianceFTE],ROW()-1)</f>
        <v>0</v>
      </c>
      <c r="X268">
        <f t="shared" si="5"/>
        <v>0</v>
      </c>
      <c r="Y268" cm="1">
        <f t="array" ref="Y268">--(INDEX(MinuteWorkersFTE_HISTORICAL_FORTNIGHT_TABLE[HistoricalCoverageStatus],ROW()-1)="PASS")</f>
        <v>1</v>
      </c>
      <c r="Z268" cm="1">
        <f t="array" ref="Z268">--OR(INDEX(MinuteWorkersFTE_HISTORICAL_FORTNIGHT_TABLE[HistoricalCellStatus],ROW()-1)="OBSERVED",INDEX(MinuteWorkersFTE_HISTORICAL_FORTNIGHT_TABLE[HistoricalCellStatus],ROW()-1)="ZERO")</f>
        <v>1</v>
      </c>
      <c r="AA268" cm="1">
        <f t="array" ref="AA268">--OR(INDEX(MinuteWorkersFTE_HISTORICAL_FORTNIGHT_TABLE[ProfileAlignmentStatus],ROW()-1)="PASS",INDEX(MinuteWorkersFTE_HISTORICAL_FORTNIGHT_TABLE[ProfileAlignmentStatus],ROW()-1)="PASS ZERO")</f>
        <v>1</v>
      </c>
      <c r="AB268" cm="1">
        <f t="array" ref="AB268">--(INDEX(MinuteWorkersFTE_HISTORICAL_FORTNIGHT_TABLE[RedistributionMatchCount],ROW()-1)=1)</f>
        <v>0</v>
      </c>
      <c r="AC268">
        <v>1</v>
      </c>
    </row>
    <row r="269" spans="14:29" x14ac:dyDescent="0.25">
      <c r="N269" t="str" cm="1">
        <f t="array" ref="N269">INDEX(MinuteWorkersFTE_HISTORICAL_FORTNIGHT_TABLE[Facility],ROW()-1)</f>
        <v>BD</v>
      </c>
      <c r="O269" t="str" cm="1">
        <f t="array" ref="O269">INDEX(MinuteWorkersFTE_HISTORICAL_FORTNIGHT_TABLE[Role],ROW()-1)</f>
        <v>WELLBEING &amp; CARE SUPPORT OFFICER</v>
      </c>
      <c r="P269" t="str" cm="1">
        <f t="array" ref="P269">INDEX(MinuteWorkersFTE_HISTORICAL_FORTNIGHT_TABLE[Shift],ROW()-1)</f>
        <v>AM</v>
      </c>
      <c r="Q269" cm="1">
        <f t="array" ref="Q269">INDEX(MinuteWorkersFTE_HISTORICAL_FORTNIGHT_TABLE[DayOfWeek],ROW()-1)</f>
        <v>6</v>
      </c>
      <c r="R269" t="str" cm="1">
        <f t="array" ref="R269">INDEX(MinuteWorkersFTE_HISTORICAL_FORTNIGHT_TABLE[Week Day],ROW()-1)</f>
        <v>Saturday</v>
      </c>
      <c r="S269" cm="1">
        <f t="array" ref="S269">INDEX(MinuteWorkersFTE_HISTORICAL_FORTNIGHT_TABLE[FortnightWeek],ROW()-1)</f>
        <v>1</v>
      </c>
      <c r="T269" cm="1">
        <f t="array" ref="T269">INDEX(MinuteWorkersFTE_HISTORICAL_FORTNIGHT_TABLE[HistoricalRosterFTE],ROW()-1)</f>
        <v>0.98684210526315796</v>
      </c>
      <c r="U269" cm="1">
        <f t="array" ref="U269">INDEX(MinuteWorkersFTE_HISTORICAL_FORTNIGHT_TABLE[RedistributedRosterFTE],ROW()-1)</f>
        <v>0.83303787818616704</v>
      </c>
      <c r="V269" cm="1">
        <f t="array" ref="V269">INDEX(MinuteWorkersFTE_HISTORICAL_FORTNIGHT_TABLE[ExpectedRedistributionFactor],ROW()-1)</f>
        <v>0.84414504989531591</v>
      </c>
      <c r="W269" cm="1">
        <f t="array" ref="W269">INDEX(MinuteWorkersFTE_HISTORICAL_FORTNIGHT_TABLE[ProfileVarianceFTE],ROW()-1)</f>
        <v>0</v>
      </c>
      <c r="X269">
        <f t="shared" si="5"/>
        <v>0</v>
      </c>
      <c r="Y269" cm="1">
        <f t="array" ref="Y269">--(INDEX(MinuteWorkersFTE_HISTORICAL_FORTNIGHT_TABLE[HistoricalCoverageStatus],ROW()-1)="PASS")</f>
        <v>1</v>
      </c>
      <c r="Z269" cm="1">
        <f t="array" ref="Z269">--OR(INDEX(MinuteWorkersFTE_HISTORICAL_FORTNIGHT_TABLE[HistoricalCellStatus],ROW()-1)="OBSERVED",INDEX(MinuteWorkersFTE_HISTORICAL_FORTNIGHT_TABLE[HistoricalCellStatus],ROW()-1)="ZERO")</f>
        <v>1</v>
      </c>
      <c r="AA269" cm="1">
        <f t="array" ref="AA269">--OR(INDEX(MinuteWorkersFTE_HISTORICAL_FORTNIGHT_TABLE[ProfileAlignmentStatus],ROW()-1)="PASS",INDEX(MinuteWorkersFTE_HISTORICAL_FORTNIGHT_TABLE[ProfileAlignmentStatus],ROW()-1)="PASS ZERO")</f>
        <v>1</v>
      </c>
      <c r="AB269" cm="1">
        <f t="array" ref="AB269">--(INDEX(MinuteWorkersFTE_HISTORICAL_FORTNIGHT_TABLE[RedistributionMatchCount],ROW()-1)=1)</f>
        <v>1</v>
      </c>
      <c r="AC269">
        <v>1</v>
      </c>
    </row>
    <row r="270" spans="14:29" x14ac:dyDescent="0.25">
      <c r="N270" t="str" cm="1">
        <f t="array" ref="N270">INDEX(MinuteWorkersFTE_HISTORICAL_FORTNIGHT_TABLE[Facility],ROW()-1)</f>
        <v>BD</v>
      </c>
      <c r="O270" t="str" cm="1">
        <f t="array" ref="O270">INDEX(MinuteWorkersFTE_HISTORICAL_FORTNIGHT_TABLE[Role],ROW()-1)</f>
        <v>WELLBEING &amp; CARE SUPPORT OFFICER</v>
      </c>
      <c r="P270" t="str" cm="1">
        <f t="array" ref="P270">INDEX(MinuteWorkersFTE_HISTORICAL_FORTNIGHT_TABLE[Shift],ROW()-1)</f>
        <v>PM</v>
      </c>
      <c r="Q270" cm="1">
        <f t="array" ref="Q270">INDEX(MinuteWorkersFTE_HISTORICAL_FORTNIGHT_TABLE[DayOfWeek],ROW()-1)</f>
        <v>6</v>
      </c>
      <c r="R270" t="str" cm="1">
        <f t="array" ref="R270">INDEX(MinuteWorkersFTE_HISTORICAL_FORTNIGHT_TABLE[Week Day],ROW()-1)</f>
        <v>Saturday</v>
      </c>
      <c r="S270" cm="1">
        <f t="array" ref="S270">INDEX(MinuteWorkersFTE_HISTORICAL_FORTNIGHT_TABLE[FortnightWeek],ROW()-1)</f>
        <v>1</v>
      </c>
      <c r="T270" cm="1">
        <f t="array" ref="T270">INDEX(MinuteWorkersFTE_HISTORICAL_FORTNIGHT_TABLE[HistoricalRosterFTE],ROW()-1)</f>
        <v>0</v>
      </c>
      <c r="U270" cm="1">
        <f t="array" ref="U270">INDEX(MinuteWorkersFTE_HISTORICAL_FORTNIGHT_TABLE[RedistributedRosterFTE],ROW()-1)</f>
        <v>0</v>
      </c>
      <c r="V270" cm="1">
        <f t="array" ref="V270">INDEX(MinuteWorkersFTE_HISTORICAL_FORTNIGHT_TABLE[ExpectedRedistributionFactor],ROW()-1)</f>
        <v>0.84414504989531591</v>
      </c>
      <c r="W270" cm="1">
        <f t="array" ref="W270">INDEX(MinuteWorkersFTE_HISTORICAL_FORTNIGHT_TABLE[ProfileVarianceFTE],ROW()-1)</f>
        <v>0</v>
      </c>
      <c r="X270">
        <f t="shared" si="5"/>
        <v>0</v>
      </c>
      <c r="Y270" cm="1">
        <f t="array" ref="Y270">--(INDEX(MinuteWorkersFTE_HISTORICAL_FORTNIGHT_TABLE[HistoricalCoverageStatus],ROW()-1)="PASS")</f>
        <v>1</v>
      </c>
      <c r="Z270" cm="1">
        <f t="array" ref="Z270">--OR(INDEX(MinuteWorkersFTE_HISTORICAL_FORTNIGHT_TABLE[HistoricalCellStatus],ROW()-1)="OBSERVED",INDEX(MinuteWorkersFTE_HISTORICAL_FORTNIGHT_TABLE[HistoricalCellStatus],ROW()-1)="ZERO")</f>
        <v>1</v>
      </c>
      <c r="AA270" cm="1">
        <f t="array" ref="AA270">--OR(INDEX(MinuteWorkersFTE_HISTORICAL_FORTNIGHT_TABLE[ProfileAlignmentStatus],ROW()-1)="PASS",INDEX(MinuteWorkersFTE_HISTORICAL_FORTNIGHT_TABLE[ProfileAlignmentStatus],ROW()-1)="PASS ZERO")</f>
        <v>1</v>
      </c>
      <c r="AB270" cm="1">
        <f t="array" ref="AB270">--(INDEX(MinuteWorkersFTE_HISTORICAL_FORTNIGHT_TABLE[RedistributionMatchCount],ROW()-1)=1)</f>
        <v>0</v>
      </c>
      <c r="AC270">
        <v>1</v>
      </c>
    </row>
    <row r="271" spans="14:29" x14ac:dyDescent="0.25">
      <c r="N271" t="str" cm="1">
        <f t="array" ref="N271">INDEX(MinuteWorkersFTE_HISTORICAL_FORTNIGHT_TABLE[Facility],ROW()-1)</f>
        <v>BD</v>
      </c>
      <c r="O271" t="str" cm="1">
        <f t="array" ref="O271">INDEX(MinuteWorkersFTE_HISTORICAL_FORTNIGHT_TABLE[Role],ROW()-1)</f>
        <v>WELLBEING &amp; CARE SUPPORT OFFICER</v>
      </c>
      <c r="P271" t="str" cm="1">
        <f t="array" ref="P271">INDEX(MinuteWorkersFTE_HISTORICAL_FORTNIGHT_TABLE[Shift],ROW()-1)</f>
        <v>NS</v>
      </c>
      <c r="Q271" cm="1">
        <f t="array" ref="Q271">INDEX(MinuteWorkersFTE_HISTORICAL_FORTNIGHT_TABLE[DayOfWeek],ROW()-1)</f>
        <v>6</v>
      </c>
      <c r="R271" t="str" cm="1">
        <f t="array" ref="R271">INDEX(MinuteWorkersFTE_HISTORICAL_FORTNIGHT_TABLE[Week Day],ROW()-1)</f>
        <v>Saturday</v>
      </c>
      <c r="S271" cm="1">
        <f t="array" ref="S271">INDEX(MinuteWorkersFTE_HISTORICAL_FORTNIGHT_TABLE[FortnightWeek],ROW()-1)</f>
        <v>1</v>
      </c>
      <c r="T271" cm="1">
        <f t="array" ref="T271">INDEX(MinuteWorkersFTE_HISTORICAL_FORTNIGHT_TABLE[HistoricalRosterFTE],ROW()-1)</f>
        <v>0</v>
      </c>
      <c r="U271" cm="1">
        <f t="array" ref="U271">INDEX(MinuteWorkersFTE_HISTORICAL_FORTNIGHT_TABLE[RedistributedRosterFTE],ROW()-1)</f>
        <v>0</v>
      </c>
      <c r="V271" cm="1">
        <f t="array" ref="V271">INDEX(MinuteWorkersFTE_HISTORICAL_FORTNIGHT_TABLE[ExpectedRedistributionFactor],ROW()-1)</f>
        <v>0.84414504989531591</v>
      </c>
      <c r="W271" cm="1">
        <f t="array" ref="W271">INDEX(MinuteWorkersFTE_HISTORICAL_FORTNIGHT_TABLE[ProfileVarianceFTE],ROW()-1)</f>
        <v>0</v>
      </c>
      <c r="X271">
        <f t="shared" si="5"/>
        <v>0</v>
      </c>
      <c r="Y271" cm="1">
        <f t="array" ref="Y271">--(INDEX(MinuteWorkersFTE_HISTORICAL_FORTNIGHT_TABLE[HistoricalCoverageStatus],ROW()-1)="PASS")</f>
        <v>1</v>
      </c>
      <c r="Z271" cm="1">
        <f t="array" ref="Z271">--OR(INDEX(MinuteWorkersFTE_HISTORICAL_FORTNIGHT_TABLE[HistoricalCellStatus],ROW()-1)="OBSERVED",INDEX(MinuteWorkersFTE_HISTORICAL_FORTNIGHT_TABLE[HistoricalCellStatus],ROW()-1)="ZERO")</f>
        <v>1</v>
      </c>
      <c r="AA271" cm="1">
        <f t="array" ref="AA271">--OR(INDEX(MinuteWorkersFTE_HISTORICAL_FORTNIGHT_TABLE[ProfileAlignmentStatus],ROW()-1)="PASS",INDEX(MinuteWorkersFTE_HISTORICAL_FORTNIGHT_TABLE[ProfileAlignmentStatus],ROW()-1)="PASS ZERO")</f>
        <v>1</v>
      </c>
      <c r="AB271" cm="1">
        <f t="array" ref="AB271">--(INDEX(MinuteWorkersFTE_HISTORICAL_FORTNIGHT_TABLE[RedistributionMatchCount],ROW()-1)=1)</f>
        <v>0</v>
      </c>
      <c r="AC271">
        <v>1</v>
      </c>
    </row>
    <row r="272" spans="14:29" x14ac:dyDescent="0.25">
      <c r="N272" t="str" cm="1">
        <f t="array" ref="N272">INDEX(MinuteWorkersFTE_HISTORICAL_FORTNIGHT_TABLE[Facility],ROW()-1)</f>
        <v>BD</v>
      </c>
      <c r="O272" t="str" cm="1">
        <f t="array" ref="O272">INDEX(MinuteWorkersFTE_HISTORICAL_FORTNIGHT_TABLE[Role],ROW()-1)</f>
        <v>WELLBEING &amp; CARE SUPPORT OFFICER</v>
      </c>
      <c r="P272" t="str" cm="1">
        <f t="array" ref="P272">INDEX(MinuteWorkersFTE_HISTORICAL_FORTNIGHT_TABLE[Shift],ROW()-1)</f>
        <v>AM</v>
      </c>
      <c r="Q272" cm="1">
        <f t="array" ref="Q272">INDEX(MinuteWorkersFTE_HISTORICAL_FORTNIGHT_TABLE[DayOfWeek],ROW()-1)</f>
        <v>7</v>
      </c>
      <c r="R272" t="str" cm="1">
        <f t="array" ref="R272">INDEX(MinuteWorkersFTE_HISTORICAL_FORTNIGHT_TABLE[Week Day],ROW()-1)</f>
        <v>Sunday</v>
      </c>
      <c r="S272" cm="1">
        <f t="array" ref="S272">INDEX(MinuteWorkersFTE_HISTORICAL_FORTNIGHT_TABLE[FortnightWeek],ROW()-1)</f>
        <v>1</v>
      </c>
      <c r="T272" cm="1">
        <f t="array" ref="T272">INDEX(MinuteWorkersFTE_HISTORICAL_FORTNIGHT_TABLE[HistoricalRosterFTE],ROW()-1)</f>
        <v>0.98684210526315796</v>
      </c>
      <c r="U272" cm="1">
        <f t="array" ref="U272">INDEX(MinuteWorkersFTE_HISTORICAL_FORTNIGHT_TABLE[RedistributedRosterFTE],ROW()-1)</f>
        <v>0.83303787818616704</v>
      </c>
      <c r="V272" cm="1">
        <f t="array" ref="V272">INDEX(MinuteWorkersFTE_HISTORICAL_FORTNIGHT_TABLE[ExpectedRedistributionFactor],ROW()-1)</f>
        <v>0.84414504989531591</v>
      </c>
      <c r="W272" cm="1">
        <f t="array" ref="W272">INDEX(MinuteWorkersFTE_HISTORICAL_FORTNIGHT_TABLE[ProfileVarianceFTE],ROW()-1)</f>
        <v>0</v>
      </c>
      <c r="X272">
        <f t="shared" si="5"/>
        <v>0</v>
      </c>
      <c r="Y272" cm="1">
        <f t="array" ref="Y272">--(INDEX(MinuteWorkersFTE_HISTORICAL_FORTNIGHT_TABLE[HistoricalCoverageStatus],ROW()-1)="PASS")</f>
        <v>1</v>
      </c>
      <c r="Z272" cm="1">
        <f t="array" ref="Z272">--OR(INDEX(MinuteWorkersFTE_HISTORICAL_FORTNIGHT_TABLE[HistoricalCellStatus],ROW()-1)="OBSERVED",INDEX(MinuteWorkersFTE_HISTORICAL_FORTNIGHT_TABLE[HistoricalCellStatus],ROW()-1)="ZERO")</f>
        <v>1</v>
      </c>
      <c r="AA272" cm="1">
        <f t="array" ref="AA272">--OR(INDEX(MinuteWorkersFTE_HISTORICAL_FORTNIGHT_TABLE[ProfileAlignmentStatus],ROW()-1)="PASS",INDEX(MinuteWorkersFTE_HISTORICAL_FORTNIGHT_TABLE[ProfileAlignmentStatus],ROW()-1)="PASS ZERO")</f>
        <v>1</v>
      </c>
      <c r="AB272" cm="1">
        <f t="array" ref="AB272">--(INDEX(MinuteWorkersFTE_HISTORICAL_FORTNIGHT_TABLE[RedistributionMatchCount],ROW()-1)=1)</f>
        <v>1</v>
      </c>
      <c r="AC272">
        <v>1</v>
      </c>
    </row>
    <row r="273" spans="14:29" x14ac:dyDescent="0.25">
      <c r="N273" t="str" cm="1">
        <f t="array" ref="N273">INDEX(MinuteWorkersFTE_HISTORICAL_FORTNIGHT_TABLE[Facility],ROW()-1)</f>
        <v>BD</v>
      </c>
      <c r="O273" t="str" cm="1">
        <f t="array" ref="O273">INDEX(MinuteWorkersFTE_HISTORICAL_FORTNIGHT_TABLE[Role],ROW()-1)</f>
        <v>WELLBEING &amp; CARE SUPPORT OFFICER</v>
      </c>
      <c r="P273" t="str" cm="1">
        <f t="array" ref="P273">INDEX(MinuteWorkersFTE_HISTORICAL_FORTNIGHT_TABLE[Shift],ROW()-1)</f>
        <v>PM</v>
      </c>
      <c r="Q273" cm="1">
        <f t="array" ref="Q273">INDEX(MinuteWorkersFTE_HISTORICAL_FORTNIGHT_TABLE[DayOfWeek],ROW()-1)</f>
        <v>7</v>
      </c>
      <c r="R273" t="str" cm="1">
        <f t="array" ref="R273">INDEX(MinuteWorkersFTE_HISTORICAL_FORTNIGHT_TABLE[Week Day],ROW()-1)</f>
        <v>Sunday</v>
      </c>
      <c r="S273" cm="1">
        <f t="array" ref="S273">INDEX(MinuteWorkersFTE_HISTORICAL_FORTNIGHT_TABLE[FortnightWeek],ROW()-1)</f>
        <v>1</v>
      </c>
      <c r="T273" cm="1">
        <f t="array" ref="T273">INDEX(MinuteWorkersFTE_HISTORICAL_FORTNIGHT_TABLE[HistoricalRosterFTE],ROW()-1)</f>
        <v>0</v>
      </c>
      <c r="U273" cm="1">
        <f t="array" ref="U273">INDEX(MinuteWorkersFTE_HISTORICAL_FORTNIGHT_TABLE[RedistributedRosterFTE],ROW()-1)</f>
        <v>0</v>
      </c>
      <c r="V273" cm="1">
        <f t="array" ref="V273">INDEX(MinuteWorkersFTE_HISTORICAL_FORTNIGHT_TABLE[ExpectedRedistributionFactor],ROW()-1)</f>
        <v>0.84414504989531591</v>
      </c>
      <c r="W273" cm="1">
        <f t="array" ref="W273">INDEX(MinuteWorkersFTE_HISTORICAL_FORTNIGHT_TABLE[ProfileVarianceFTE],ROW()-1)</f>
        <v>0</v>
      </c>
      <c r="X273">
        <f t="shared" si="5"/>
        <v>0</v>
      </c>
      <c r="Y273" cm="1">
        <f t="array" ref="Y273">--(INDEX(MinuteWorkersFTE_HISTORICAL_FORTNIGHT_TABLE[HistoricalCoverageStatus],ROW()-1)="PASS")</f>
        <v>1</v>
      </c>
      <c r="Z273" cm="1">
        <f t="array" ref="Z273">--OR(INDEX(MinuteWorkersFTE_HISTORICAL_FORTNIGHT_TABLE[HistoricalCellStatus],ROW()-1)="OBSERVED",INDEX(MinuteWorkersFTE_HISTORICAL_FORTNIGHT_TABLE[HistoricalCellStatus],ROW()-1)="ZERO")</f>
        <v>1</v>
      </c>
      <c r="AA273" cm="1">
        <f t="array" ref="AA273">--OR(INDEX(MinuteWorkersFTE_HISTORICAL_FORTNIGHT_TABLE[ProfileAlignmentStatus],ROW()-1)="PASS",INDEX(MinuteWorkersFTE_HISTORICAL_FORTNIGHT_TABLE[ProfileAlignmentStatus],ROW()-1)="PASS ZERO")</f>
        <v>1</v>
      </c>
      <c r="AB273" cm="1">
        <f t="array" ref="AB273">--(INDEX(MinuteWorkersFTE_HISTORICAL_FORTNIGHT_TABLE[RedistributionMatchCount],ROW()-1)=1)</f>
        <v>0</v>
      </c>
      <c r="AC273">
        <v>1</v>
      </c>
    </row>
    <row r="274" spans="14:29" x14ac:dyDescent="0.25">
      <c r="N274" t="str" cm="1">
        <f t="array" ref="N274">INDEX(MinuteWorkersFTE_HISTORICAL_FORTNIGHT_TABLE[Facility],ROW()-1)</f>
        <v>BD</v>
      </c>
      <c r="O274" t="str" cm="1">
        <f t="array" ref="O274">INDEX(MinuteWorkersFTE_HISTORICAL_FORTNIGHT_TABLE[Role],ROW()-1)</f>
        <v>WELLBEING &amp; CARE SUPPORT OFFICER</v>
      </c>
      <c r="P274" t="str" cm="1">
        <f t="array" ref="P274">INDEX(MinuteWorkersFTE_HISTORICAL_FORTNIGHT_TABLE[Shift],ROW()-1)</f>
        <v>NS</v>
      </c>
      <c r="Q274" cm="1">
        <f t="array" ref="Q274">INDEX(MinuteWorkersFTE_HISTORICAL_FORTNIGHT_TABLE[DayOfWeek],ROW()-1)</f>
        <v>7</v>
      </c>
      <c r="R274" t="str" cm="1">
        <f t="array" ref="R274">INDEX(MinuteWorkersFTE_HISTORICAL_FORTNIGHT_TABLE[Week Day],ROW()-1)</f>
        <v>Sunday</v>
      </c>
      <c r="S274" cm="1">
        <f t="array" ref="S274">INDEX(MinuteWorkersFTE_HISTORICAL_FORTNIGHT_TABLE[FortnightWeek],ROW()-1)</f>
        <v>1</v>
      </c>
      <c r="T274" cm="1">
        <f t="array" ref="T274">INDEX(MinuteWorkersFTE_HISTORICAL_FORTNIGHT_TABLE[HistoricalRosterFTE],ROW()-1)</f>
        <v>0</v>
      </c>
      <c r="U274" cm="1">
        <f t="array" ref="U274">INDEX(MinuteWorkersFTE_HISTORICAL_FORTNIGHT_TABLE[RedistributedRosterFTE],ROW()-1)</f>
        <v>0</v>
      </c>
      <c r="V274" cm="1">
        <f t="array" ref="V274">INDEX(MinuteWorkersFTE_HISTORICAL_FORTNIGHT_TABLE[ExpectedRedistributionFactor],ROW()-1)</f>
        <v>0.84414504989531591</v>
      </c>
      <c r="W274" cm="1">
        <f t="array" ref="W274">INDEX(MinuteWorkersFTE_HISTORICAL_FORTNIGHT_TABLE[ProfileVarianceFTE],ROW()-1)</f>
        <v>0</v>
      </c>
      <c r="X274">
        <f t="shared" si="5"/>
        <v>0</v>
      </c>
      <c r="Y274" cm="1">
        <f t="array" ref="Y274">--(INDEX(MinuteWorkersFTE_HISTORICAL_FORTNIGHT_TABLE[HistoricalCoverageStatus],ROW()-1)="PASS")</f>
        <v>1</v>
      </c>
      <c r="Z274" cm="1">
        <f t="array" ref="Z274">--OR(INDEX(MinuteWorkersFTE_HISTORICAL_FORTNIGHT_TABLE[HistoricalCellStatus],ROW()-1)="OBSERVED",INDEX(MinuteWorkersFTE_HISTORICAL_FORTNIGHT_TABLE[HistoricalCellStatus],ROW()-1)="ZERO")</f>
        <v>1</v>
      </c>
      <c r="AA274" cm="1">
        <f t="array" ref="AA274">--OR(INDEX(MinuteWorkersFTE_HISTORICAL_FORTNIGHT_TABLE[ProfileAlignmentStatus],ROW()-1)="PASS",INDEX(MinuteWorkersFTE_HISTORICAL_FORTNIGHT_TABLE[ProfileAlignmentStatus],ROW()-1)="PASS ZERO")</f>
        <v>1</v>
      </c>
      <c r="AB274" cm="1">
        <f t="array" ref="AB274">--(INDEX(MinuteWorkersFTE_HISTORICAL_FORTNIGHT_TABLE[RedistributionMatchCount],ROW()-1)=1)</f>
        <v>0</v>
      </c>
      <c r="AC274">
        <v>1</v>
      </c>
    </row>
    <row r="275" spans="14:29" x14ac:dyDescent="0.25">
      <c r="N275" t="str" cm="1">
        <f t="array" ref="N275">INDEX(MinuteWorkersFTE_HISTORICAL_FORTNIGHT_TABLE[Facility],ROW()-1)</f>
        <v>BD</v>
      </c>
      <c r="O275" t="str" cm="1">
        <f t="array" ref="O275">INDEX(MinuteWorkersFTE_HISTORICAL_FORTNIGHT_TABLE[Role],ROW()-1)</f>
        <v>WELLBEING &amp; CARE SUPPORT OFFICER</v>
      </c>
      <c r="P275" t="str" cm="1">
        <f t="array" ref="P275">INDEX(MinuteWorkersFTE_HISTORICAL_FORTNIGHT_TABLE[Shift],ROW()-1)</f>
        <v>AM</v>
      </c>
      <c r="Q275" cm="1">
        <f t="array" ref="Q275">INDEX(MinuteWorkersFTE_HISTORICAL_FORTNIGHT_TABLE[DayOfWeek],ROW()-1)</f>
        <v>1</v>
      </c>
      <c r="R275" t="str" cm="1">
        <f t="array" ref="R275">INDEX(MinuteWorkersFTE_HISTORICAL_FORTNIGHT_TABLE[Week Day],ROW()-1)</f>
        <v>Monday</v>
      </c>
      <c r="S275" cm="1">
        <f t="array" ref="S275">INDEX(MinuteWorkersFTE_HISTORICAL_FORTNIGHT_TABLE[FortnightWeek],ROW()-1)</f>
        <v>2</v>
      </c>
      <c r="T275" cm="1">
        <f t="array" ref="T275">INDEX(MinuteWorkersFTE_HISTORICAL_FORTNIGHT_TABLE[HistoricalRosterFTE],ROW()-1)</f>
        <v>4.8684210526315788</v>
      </c>
      <c r="U275" cm="1">
        <f t="array" ref="U275">INDEX(MinuteWorkersFTE_HISTORICAL_FORTNIGHT_TABLE[RedistributedRosterFTE],ROW()-1)</f>
        <v>4.1096535323850905</v>
      </c>
      <c r="V275" cm="1">
        <f t="array" ref="V275">INDEX(MinuteWorkersFTE_HISTORICAL_FORTNIGHT_TABLE[ExpectedRedistributionFactor],ROW()-1)</f>
        <v>0.84414504989531591</v>
      </c>
      <c r="W275" cm="1">
        <f t="array" ref="W275">INDEX(MinuteWorkersFTE_HISTORICAL_FORTNIGHT_TABLE[ProfileVarianceFTE],ROW()-1)</f>
        <v>0</v>
      </c>
      <c r="X275">
        <f t="shared" si="5"/>
        <v>0</v>
      </c>
      <c r="Y275" cm="1">
        <f t="array" ref="Y275">--(INDEX(MinuteWorkersFTE_HISTORICAL_FORTNIGHT_TABLE[HistoricalCoverageStatus],ROW()-1)="PASS")</f>
        <v>1</v>
      </c>
      <c r="Z275" cm="1">
        <f t="array" ref="Z275">--OR(INDEX(MinuteWorkersFTE_HISTORICAL_FORTNIGHT_TABLE[HistoricalCellStatus],ROW()-1)="OBSERVED",INDEX(MinuteWorkersFTE_HISTORICAL_FORTNIGHT_TABLE[HistoricalCellStatus],ROW()-1)="ZERO")</f>
        <v>1</v>
      </c>
      <c r="AA275" cm="1">
        <f t="array" ref="AA275">--OR(INDEX(MinuteWorkersFTE_HISTORICAL_FORTNIGHT_TABLE[ProfileAlignmentStatus],ROW()-1)="PASS",INDEX(MinuteWorkersFTE_HISTORICAL_FORTNIGHT_TABLE[ProfileAlignmentStatus],ROW()-1)="PASS ZERO")</f>
        <v>1</v>
      </c>
      <c r="AB275" cm="1">
        <f t="array" ref="AB275">--(INDEX(MinuteWorkersFTE_HISTORICAL_FORTNIGHT_TABLE[RedistributionMatchCount],ROW()-1)=1)</f>
        <v>1</v>
      </c>
      <c r="AC275">
        <v>1</v>
      </c>
    </row>
    <row r="276" spans="14:29" x14ac:dyDescent="0.25">
      <c r="N276" t="str" cm="1">
        <f t="array" ref="N276">INDEX(MinuteWorkersFTE_HISTORICAL_FORTNIGHT_TABLE[Facility],ROW()-1)</f>
        <v>BD</v>
      </c>
      <c r="O276" t="str" cm="1">
        <f t="array" ref="O276">INDEX(MinuteWorkersFTE_HISTORICAL_FORTNIGHT_TABLE[Role],ROW()-1)</f>
        <v>WELLBEING &amp; CARE SUPPORT OFFICER</v>
      </c>
      <c r="P276" t="str" cm="1">
        <f t="array" ref="P276">INDEX(MinuteWorkersFTE_HISTORICAL_FORTNIGHT_TABLE[Shift],ROW()-1)</f>
        <v>PM</v>
      </c>
      <c r="Q276" cm="1">
        <f t="array" ref="Q276">INDEX(MinuteWorkersFTE_HISTORICAL_FORTNIGHT_TABLE[DayOfWeek],ROW()-1)</f>
        <v>1</v>
      </c>
      <c r="R276" t="str" cm="1">
        <f t="array" ref="R276">INDEX(MinuteWorkersFTE_HISTORICAL_FORTNIGHT_TABLE[Week Day],ROW()-1)</f>
        <v>Monday</v>
      </c>
      <c r="S276" cm="1">
        <f t="array" ref="S276">INDEX(MinuteWorkersFTE_HISTORICAL_FORTNIGHT_TABLE[FortnightWeek],ROW()-1)</f>
        <v>2</v>
      </c>
      <c r="T276" cm="1">
        <f t="array" ref="T276">INDEX(MinuteWorkersFTE_HISTORICAL_FORTNIGHT_TABLE[HistoricalRosterFTE],ROW()-1)</f>
        <v>0</v>
      </c>
      <c r="U276" cm="1">
        <f t="array" ref="U276">INDEX(MinuteWorkersFTE_HISTORICAL_FORTNIGHT_TABLE[RedistributedRosterFTE],ROW()-1)</f>
        <v>0</v>
      </c>
      <c r="V276" cm="1">
        <f t="array" ref="V276">INDEX(MinuteWorkersFTE_HISTORICAL_FORTNIGHT_TABLE[ExpectedRedistributionFactor],ROW()-1)</f>
        <v>0.84414504989531591</v>
      </c>
      <c r="W276" cm="1">
        <f t="array" ref="W276">INDEX(MinuteWorkersFTE_HISTORICAL_FORTNIGHT_TABLE[ProfileVarianceFTE],ROW()-1)</f>
        <v>0</v>
      </c>
      <c r="X276">
        <f t="shared" si="5"/>
        <v>0</v>
      </c>
      <c r="Y276" cm="1">
        <f t="array" ref="Y276">--(INDEX(MinuteWorkersFTE_HISTORICAL_FORTNIGHT_TABLE[HistoricalCoverageStatus],ROW()-1)="PASS")</f>
        <v>1</v>
      </c>
      <c r="Z276" cm="1">
        <f t="array" ref="Z276">--OR(INDEX(MinuteWorkersFTE_HISTORICAL_FORTNIGHT_TABLE[HistoricalCellStatus],ROW()-1)="OBSERVED",INDEX(MinuteWorkersFTE_HISTORICAL_FORTNIGHT_TABLE[HistoricalCellStatus],ROW()-1)="ZERO")</f>
        <v>1</v>
      </c>
      <c r="AA276" cm="1">
        <f t="array" ref="AA276">--OR(INDEX(MinuteWorkersFTE_HISTORICAL_FORTNIGHT_TABLE[ProfileAlignmentStatus],ROW()-1)="PASS",INDEX(MinuteWorkersFTE_HISTORICAL_FORTNIGHT_TABLE[ProfileAlignmentStatus],ROW()-1)="PASS ZERO")</f>
        <v>1</v>
      </c>
      <c r="AB276" cm="1">
        <f t="array" ref="AB276">--(INDEX(MinuteWorkersFTE_HISTORICAL_FORTNIGHT_TABLE[RedistributionMatchCount],ROW()-1)=1)</f>
        <v>0</v>
      </c>
      <c r="AC276">
        <v>1</v>
      </c>
    </row>
    <row r="277" spans="14:29" x14ac:dyDescent="0.25">
      <c r="N277" t="str" cm="1">
        <f t="array" ref="N277">INDEX(MinuteWorkersFTE_HISTORICAL_FORTNIGHT_TABLE[Facility],ROW()-1)</f>
        <v>BD</v>
      </c>
      <c r="O277" t="str" cm="1">
        <f t="array" ref="O277">INDEX(MinuteWorkersFTE_HISTORICAL_FORTNIGHT_TABLE[Role],ROW()-1)</f>
        <v>WELLBEING &amp; CARE SUPPORT OFFICER</v>
      </c>
      <c r="P277" t="str" cm="1">
        <f t="array" ref="P277">INDEX(MinuteWorkersFTE_HISTORICAL_FORTNIGHT_TABLE[Shift],ROW()-1)</f>
        <v>NS</v>
      </c>
      <c r="Q277" cm="1">
        <f t="array" ref="Q277">INDEX(MinuteWorkersFTE_HISTORICAL_FORTNIGHT_TABLE[DayOfWeek],ROW()-1)</f>
        <v>1</v>
      </c>
      <c r="R277" t="str" cm="1">
        <f t="array" ref="R277">INDEX(MinuteWorkersFTE_HISTORICAL_FORTNIGHT_TABLE[Week Day],ROW()-1)</f>
        <v>Monday</v>
      </c>
      <c r="S277" cm="1">
        <f t="array" ref="S277">INDEX(MinuteWorkersFTE_HISTORICAL_FORTNIGHT_TABLE[FortnightWeek],ROW()-1)</f>
        <v>2</v>
      </c>
      <c r="T277" cm="1">
        <f t="array" ref="T277">INDEX(MinuteWorkersFTE_HISTORICAL_FORTNIGHT_TABLE[HistoricalRosterFTE],ROW()-1)</f>
        <v>0</v>
      </c>
      <c r="U277" cm="1">
        <f t="array" ref="U277">INDEX(MinuteWorkersFTE_HISTORICAL_FORTNIGHT_TABLE[RedistributedRosterFTE],ROW()-1)</f>
        <v>0</v>
      </c>
      <c r="V277" cm="1">
        <f t="array" ref="V277">INDEX(MinuteWorkersFTE_HISTORICAL_FORTNIGHT_TABLE[ExpectedRedistributionFactor],ROW()-1)</f>
        <v>0.84414504989531591</v>
      </c>
      <c r="W277" cm="1">
        <f t="array" ref="W277">INDEX(MinuteWorkersFTE_HISTORICAL_FORTNIGHT_TABLE[ProfileVarianceFTE],ROW()-1)</f>
        <v>0</v>
      </c>
      <c r="X277">
        <f t="shared" si="5"/>
        <v>0</v>
      </c>
      <c r="Y277" cm="1">
        <f t="array" ref="Y277">--(INDEX(MinuteWorkersFTE_HISTORICAL_FORTNIGHT_TABLE[HistoricalCoverageStatus],ROW()-1)="PASS")</f>
        <v>1</v>
      </c>
      <c r="Z277" cm="1">
        <f t="array" ref="Z277">--OR(INDEX(MinuteWorkersFTE_HISTORICAL_FORTNIGHT_TABLE[HistoricalCellStatus],ROW()-1)="OBSERVED",INDEX(MinuteWorkersFTE_HISTORICAL_FORTNIGHT_TABLE[HistoricalCellStatus],ROW()-1)="ZERO")</f>
        <v>1</v>
      </c>
      <c r="AA277" cm="1">
        <f t="array" ref="AA277">--OR(INDEX(MinuteWorkersFTE_HISTORICAL_FORTNIGHT_TABLE[ProfileAlignmentStatus],ROW()-1)="PASS",INDEX(MinuteWorkersFTE_HISTORICAL_FORTNIGHT_TABLE[ProfileAlignmentStatus],ROW()-1)="PASS ZERO")</f>
        <v>1</v>
      </c>
      <c r="AB277" cm="1">
        <f t="array" ref="AB277">--(INDEX(MinuteWorkersFTE_HISTORICAL_FORTNIGHT_TABLE[RedistributionMatchCount],ROW()-1)=1)</f>
        <v>0</v>
      </c>
      <c r="AC277">
        <v>1</v>
      </c>
    </row>
    <row r="278" spans="14:29" x14ac:dyDescent="0.25">
      <c r="N278" t="str" cm="1">
        <f t="array" ref="N278">INDEX(MinuteWorkersFTE_HISTORICAL_FORTNIGHT_TABLE[Facility],ROW()-1)</f>
        <v>BD</v>
      </c>
      <c r="O278" t="str" cm="1">
        <f t="array" ref="O278">INDEX(MinuteWorkersFTE_HISTORICAL_FORTNIGHT_TABLE[Role],ROW()-1)</f>
        <v>WELLBEING &amp; CARE SUPPORT OFFICER</v>
      </c>
      <c r="P278" t="str" cm="1">
        <f t="array" ref="P278">INDEX(MinuteWorkersFTE_HISTORICAL_FORTNIGHT_TABLE[Shift],ROW()-1)</f>
        <v>AM</v>
      </c>
      <c r="Q278" cm="1">
        <f t="array" ref="Q278">INDEX(MinuteWorkersFTE_HISTORICAL_FORTNIGHT_TABLE[DayOfWeek],ROW()-1)</f>
        <v>2</v>
      </c>
      <c r="R278" t="str" cm="1">
        <f t="array" ref="R278">INDEX(MinuteWorkersFTE_HISTORICAL_FORTNIGHT_TABLE[Week Day],ROW()-1)</f>
        <v>Tuesday</v>
      </c>
      <c r="S278" cm="1">
        <f t="array" ref="S278">INDEX(MinuteWorkersFTE_HISTORICAL_FORTNIGHT_TABLE[FortnightWeek],ROW()-1)</f>
        <v>2</v>
      </c>
      <c r="T278" cm="1">
        <f t="array" ref="T278">INDEX(MinuteWorkersFTE_HISTORICAL_FORTNIGHT_TABLE[HistoricalRosterFTE],ROW()-1)</f>
        <v>2.8947368421052633</v>
      </c>
      <c r="U278" cm="1">
        <f t="array" ref="U278">INDEX(MinuteWorkersFTE_HISTORICAL_FORTNIGHT_TABLE[RedistributedRosterFTE],ROW()-1)</f>
        <v>2.4435777760127566</v>
      </c>
      <c r="V278" cm="1">
        <f t="array" ref="V278">INDEX(MinuteWorkersFTE_HISTORICAL_FORTNIGHT_TABLE[ExpectedRedistributionFactor],ROW()-1)</f>
        <v>0.84414504989531591</v>
      </c>
      <c r="W278" cm="1">
        <f t="array" ref="W278">INDEX(MinuteWorkersFTE_HISTORICAL_FORTNIGHT_TABLE[ProfileVarianceFTE],ROW()-1)</f>
        <v>0</v>
      </c>
      <c r="X278">
        <f t="shared" si="5"/>
        <v>0</v>
      </c>
      <c r="Y278" cm="1">
        <f t="array" ref="Y278">--(INDEX(MinuteWorkersFTE_HISTORICAL_FORTNIGHT_TABLE[HistoricalCoverageStatus],ROW()-1)="PASS")</f>
        <v>1</v>
      </c>
      <c r="Z278" cm="1">
        <f t="array" ref="Z278">--OR(INDEX(MinuteWorkersFTE_HISTORICAL_FORTNIGHT_TABLE[HistoricalCellStatus],ROW()-1)="OBSERVED",INDEX(MinuteWorkersFTE_HISTORICAL_FORTNIGHT_TABLE[HistoricalCellStatus],ROW()-1)="ZERO")</f>
        <v>1</v>
      </c>
      <c r="AA278" cm="1">
        <f t="array" ref="AA278">--OR(INDEX(MinuteWorkersFTE_HISTORICAL_FORTNIGHT_TABLE[ProfileAlignmentStatus],ROW()-1)="PASS",INDEX(MinuteWorkersFTE_HISTORICAL_FORTNIGHT_TABLE[ProfileAlignmentStatus],ROW()-1)="PASS ZERO")</f>
        <v>1</v>
      </c>
      <c r="AB278" cm="1">
        <f t="array" ref="AB278">--(INDEX(MinuteWorkersFTE_HISTORICAL_FORTNIGHT_TABLE[RedistributionMatchCount],ROW()-1)=1)</f>
        <v>1</v>
      </c>
      <c r="AC278">
        <v>1</v>
      </c>
    </row>
    <row r="279" spans="14:29" x14ac:dyDescent="0.25">
      <c r="N279" t="str" cm="1">
        <f t="array" ref="N279">INDEX(MinuteWorkersFTE_HISTORICAL_FORTNIGHT_TABLE[Facility],ROW()-1)</f>
        <v>BD</v>
      </c>
      <c r="O279" t="str" cm="1">
        <f t="array" ref="O279">INDEX(MinuteWorkersFTE_HISTORICAL_FORTNIGHT_TABLE[Role],ROW()-1)</f>
        <v>WELLBEING &amp; CARE SUPPORT OFFICER</v>
      </c>
      <c r="P279" t="str" cm="1">
        <f t="array" ref="P279">INDEX(MinuteWorkersFTE_HISTORICAL_FORTNIGHT_TABLE[Shift],ROW()-1)</f>
        <v>PM</v>
      </c>
      <c r="Q279" cm="1">
        <f t="array" ref="Q279">INDEX(MinuteWorkersFTE_HISTORICAL_FORTNIGHT_TABLE[DayOfWeek],ROW()-1)</f>
        <v>2</v>
      </c>
      <c r="R279" t="str" cm="1">
        <f t="array" ref="R279">INDEX(MinuteWorkersFTE_HISTORICAL_FORTNIGHT_TABLE[Week Day],ROW()-1)</f>
        <v>Tuesday</v>
      </c>
      <c r="S279" cm="1">
        <f t="array" ref="S279">INDEX(MinuteWorkersFTE_HISTORICAL_FORTNIGHT_TABLE[FortnightWeek],ROW()-1)</f>
        <v>2</v>
      </c>
      <c r="T279" cm="1">
        <f t="array" ref="T279">INDEX(MinuteWorkersFTE_HISTORICAL_FORTNIGHT_TABLE[HistoricalRosterFTE],ROW()-1)</f>
        <v>0</v>
      </c>
      <c r="U279" cm="1">
        <f t="array" ref="U279">INDEX(MinuteWorkersFTE_HISTORICAL_FORTNIGHT_TABLE[RedistributedRosterFTE],ROW()-1)</f>
        <v>0</v>
      </c>
      <c r="V279" cm="1">
        <f t="array" ref="V279">INDEX(MinuteWorkersFTE_HISTORICAL_FORTNIGHT_TABLE[ExpectedRedistributionFactor],ROW()-1)</f>
        <v>0.84414504989531591</v>
      </c>
      <c r="W279" cm="1">
        <f t="array" ref="W279">INDEX(MinuteWorkersFTE_HISTORICAL_FORTNIGHT_TABLE[ProfileVarianceFTE],ROW()-1)</f>
        <v>0</v>
      </c>
      <c r="X279">
        <f t="shared" si="5"/>
        <v>0</v>
      </c>
      <c r="Y279" cm="1">
        <f t="array" ref="Y279">--(INDEX(MinuteWorkersFTE_HISTORICAL_FORTNIGHT_TABLE[HistoricalCoverageStatus],ROW()-1)="PASS")</f>
        <v>1</v>
      </c>
      <c r="Z279" cm="1">
        <f t="array" ref="Z279">--OR(INDEX(MinuteWorkersFTE_HISTORICAL_FORTNIGHT_TABLE[HistoricalCellStatus],ROW()-1)="OBSERVED",INDEX(MinuteWorkersFTE_HISTORICAL_FORTNIGHT_TABLE[HistoricalCellStatus],ROW()-1)="ZERO")</f>
        <v>1</v>
      </c>
      <c r="AA279" cm="1">
        <f t="array" ref="AA279">--OR(INDEX(MinuteWorkersFTE_HISTORICAL_FORTNIGHT_TABLE[ProfileAlignmentStatus],ROW()-1)="PASS",INDEX(MinuteWorkersFTE_HISTORICAL_FORTNIGHT_TABLE[ProfileAlignmentStatus],ROW()-1)="PASS ZERO")</f>
        <v>1</v>
      </c>
      <c r="AB279" cm="1">
        <f t="array" ref="AB279">--(INDEX(MinuteWorkersFTE_HISTORICAL_FORTNIGHT_TABLE[RedistributionMatchCount],ROW()-1)=1)</f>
        <v>0</v>
      </c>
      <c r="AC279">
        <v>1</v>
      </c>
    </row>
    <row r="280" spans="14:29" x14ac:dyDescent="0.25">
      <c r="N280" t="str" cm="1">
        <f t="array" ref="N280">INDEX(MinuteWorkersFTE_HISTORICAL_FORTNIGHT_TABLE[Facility],ROW()-1)</f>
        <v>BD</v>
      </c>
      <c r="O280" t="str" cm="1">
        <f t="array" ref="O280">INDEX(MinuteWorkersFTE_HISTORICAL_FORTNIGHT_TABLE[Role],ROW()-1)</f>
        <v>WELLBEING &amp; CARE SUPPORT OFFICER</v>
      </c>
      <c r="P280" t="str" cm="1">
        <f t="array" ref="P280">INDEX(MinuteWorkersFTE_HISTORICAL_FORTNIGHT_TABLE[Shift],ROW()-1)</f>
        <v>NS</v>
      </c>
      <c r="Q280" cm="1">
        <f t="array" ref="Q280">INDEX(MinuteWorkersFTE_HISTORICAL_FORTNIGHT_TABLE[DayOfWeek],ROW()-1)</f>
        <v>2</v>
      </c>
      <c r="R280" t="str" cm="1">
        <f t="array" ref="R280">INDEX(MinuteWorkersFTE_HISTORICAL_FORTNIGHT_TABLE[Week Day],ROW()-1)</f>
        <v>Tuesday</v>
      </c>
      <c r="S280" cm="1">
        <f t="array" ref="S280">INDEX(MinuteWorkersFTE_HISTORICAL_FORTNIGHT_TABLE[FortnightWeek],ROW()-1)</f>
        <v>2</v>
      </c>
      <c r="T280" cm="1">
        <f t="array" ref="T280">INDEX(MinuteWorkersFTE_HISTORICAL_FORTNIGHT_TABLE[HistoricalRosterFTE],ROW()-1)</f>
        <v>0</v>
      </c>
      <c r="U280" cm="1">
        <f t="array" ref="U280">INDEX(MinuteWorkersFTE_HISTORICAL_FORTNIGHT_TABLE[RedistributedRosterFTE],ROW()-1)</f>
        <v>0</v>
      </c>
      <c r="V280" cm="1">
        <f t="array" ref="V280">INDEX(MinuteWorkersFTE_HISTORICAL_FORTNIGHT_TABLE[ExpectedRedistributionFactor],ROW()-1)</f>
        <v>0.84414504989531591</v>
      </c>
      <c r="W280" cm="1">
        <f t="array" ref="W280">INDEX(MinuteWorkersFTE_HISTORICAL_FORTNIGHT_TABLE[ProfileVarianceFTE],ROW()-1)</f>
        <v>0</v>
      </c>
      <c r="X280">
        <f t="shared" si="5"/>
        <v>0</v>
      </c>
      <c r="Y280" cm="1">
        <f t="array" ref="Y280">--(INDEX(MinuteWorkersFTE_HISTORICAL_FORTNIGHT_TABLE[HistoricalCoverageStatus],ROW()-1)="PASS")</f>
        <v>1</v>
      </c>
      <c r="Z280" cm="1">
        <f t="array" ref="Z280">--OR(INDEX(MinuteWorkersFTE_HISTORICAL_FORTNIGHT_TABLE[HistoricalCellStatus],ROW()-1)="OBSERVED",INDEX(MinuteWorkersFTE_HISTORICAL_FORTNIGHT_TABLE[HistoricalCellStatus],ROW()-1)="ZERO")</f>
        <v>1</v>
      </c>
      <c r="AA280" cm="1">
        <f t="array" ref="AA280">--OR(INDEX(MinuteWorkersFTE_HISTORICAL_FORTNIGHT_TABLE[ProfileAlignmentStatus],ROW()-1)="PASS",INDEX(MinuteWorkersFTE_HISTORICAL_FORTNIGHT_TABLE[ProfileAlignmentStatus],ROW()-1)="PASS ZERO")</f>
        <v>1</v>
      </c>
      <c r="AB280" cm="1">
        <f t="array" ref="AB280">--(INDEX(MinuteWorkersFTE_HISTORICAL_FORTNIGHT_TABLE[RedistributionMatchCount],ROW()-1)=1)</f>
        <v>0</v>
      </c>
      <c r="AC280">
        <v>1</v>
      </c>
    </row>
    <row r="281" spans="14:29" x14ac:dyDescent="0.25">
      <c r="N281" t="str" cm="1">
        <f t="array" ref="N281">INDEX(MinuteWorkersFTE_HISTORICAL_FORTNIGHT_TABLE[Facility],ROW()-1)</f>
        <v>BD</v>
      </c>
      <c r="O281" t="str" cm="1">
        <f t="array" ref="O281">INDEX(MinuteWorkersFTE_HISTORICAL_FORTNIGHT_TABLE[Role],ROW()-1)</f>
        <v>WELLBEING &amp; CARE SUPPORT OFFICER</v>
      </c>
      <c r="P281" t="str" cm="1">
        <f t="array" ref="P281">INDEX(MinuteWorkersFTE_HISTORICAL_FORTNIGHT_TABLE[Shift],ROW()-1)</f>
        <v>AM</v>
      </c>
      <c r="Q281" cm="1">
        <f t="array" ref="Q281">INDEX(MinuteWorkersFTE_HISTORICAL_FORTNIGHT_TABLE[DayOfWeek],ROW()-1)</f>
        <v>3</v>
      </c>
      <c r="R281" t="str" cm="1">
        <f t="array" ref="R281">INDEX(MinuteWorkersFTE_HISTORICAL_FORTNIGHT_TABLE[Week Day],ROW()-1)</f>
        <v>Wednesday</v>
      </c>
      <c r="S281" cm="1">
        <f t="array" ref="S281">INDEX(MinuteWorkersFTE_HISTORICAL_FORTNIGHT_TABLE[FortnightWeek],ROW()-1)</f>
        <v>2</v>
      </c>
      <c r="T281" cm="1">
        <f t="array" ref="T281">INDEX(MinuteWorkersFTE_HISTORICAL_FORTNIGHT_TABLE[HistoricalRosterFTE],ROW()-1)</f>
        <v>4.6052631578947372</v>
      </c>
      <c r="U281" cm="1">
        <f t="array" ref="U281">INDEX(MinuteWorkersFTE_HISTORICAL_FORTNIGHT_TABLE[RedistributedRosterFTE],ROW()-1)</f>
        <v>3.8875100982021134</v>
      </c>
      <c r="V281" cm="1">
        <f t="array" ref="V281">INDEX(MinuteWorkersFTE_HISTORICAL_FORTNIGHT_TABLE[ExpectedRedistributionFactor],ROW()-1)</f>
        <v>0.84414504989531591</v>
      </c>
      <c r="W281" cm="1">
        <f t="array" ref="W281">INDEX(MinuteWorkersFTE_HISTORICAL_FORTNIGHT_TABLE[ProfileVarianceFTE],ROW()-1)</f>
        <v>4.4408920985006262E-16</v>
      </c>
      <c r="X281">
        <f t="shared" si="5"/>
        <v>4.4408920985006262E-16</v>
      </c>
      <c r="Y281" cm="1">
        <f t="array" ref="Y281">--(INDEX(MinuteWorkersFTE_HISTORICAL_FORTNIGHT_TABLE[HistoricalCoverageStatus],ROW()-1)="PASS")</f>
        <v>1</v>
      </c>
      <c r="Z281" cm="1">
        <f t="array" ref="Z281">--OR(INDEX(MinuteWorkersFTE_HISTORICAL_FORTNIGHT_TABLE[HistoricalCellStatus],ROW()-1)="OBSERVED",INDEX(MinuteWorkersFTE_HISTORICAL_FORTNIGHT_TABLE[HistoricalCellStatus],ROW()-1)="ZERO")</f>
        <v>1</v>
      </c>
      <c r="AA281" cm="1">
        <f t="array" ref="AA281">--OR(INDEX(MinuteWorkersFTE_HISTORICAL_FORTNIGHT_TABLE[ProfileAlignmentStatus],ROW()-1)="PASS",INDEX(MinuteWorkersFTE_HISTORICAL_FORTNIGHT_TABLE[ProfileAlignmentStatus],ROW()-1)="PASS ZERO")</f>
        <v>1</v>
      </c>
      <c r="AB281" cm="1">
        <f t="array" ref="AB281">--(INDEX(MinuteWorkersFTE_HISTORICAL_FORTNIGHT_TABLE[RedistributionMatchCount],ROW()-1)=1)</f>
        <v>1</v>
      </c>
      <c r="AC281">
        <v>1</v>
      </c>
    </row>
    <row r="282" spans="14:29" x14ac:dyDescent="0.25">
      <c r="N282" t="str" cm="1">
        <f t="array" ref="N282">INDEX(MinuteWorkersFTE_HISTORICAL_FORTNIGHT_TABLE[Facility],ROW()-1)</f>
        <v>BD</v>
      </c>
      <c r="O282" t="str" cm="1">
        <f t="array" ref="O282">INDEX(MinuteWorkersFTE_HISTORICAL_FORTNIGHT_TABLE[Role],ROW()-1)</f>
        <v>WELLBEING &amp; CARE SUPPORT OFFICER</v>
      </c>
      <c r="P282" t="str" cm="1">
        <f t="array" ref="P282">INDEX(MinuteWorkersFTE_HISTORICAL_FORTNIGHT_TABLE[Shift],ROW()-1)</f>
        <v>PM</v>
      </c>
      <c r="Q282" cm="1">
        <f t="array" ref="Q282">INDEX(MinuteWorkersFTE_HISTORICAL_FORTNIGHT_TABLE[DayOfWeek],ROW()-1)</f>
        <v>3</v>
      </c>
      <c r="R282" t="str" cm="1">
        <f t="array" ref="R282">INDEX(MinuteWorkersFTE_HISTORICAL_FORTNIGHT_TABLE[Week Day],ROW()-1)</f>
        <v>Wednesday</v>
      </c>
      <c r="S282" cm="1">
        <f t="array" ref="S282">INDEX(MinuteWorkersFTE_HISTORICAL_FORTNIGHT_TABLE[FortnightWeek],ROW()-1)</f>
        <v>2</v>
      </c>
      <c r="T282" cm="1">
        <f t="array" ref="T282">INDEX(MinuteWorkersFTE_HISTORICAL_FORTNIGHT_TABLE[HistoricalRosterFTE],ROW()-1)</f>
        <v>0</v>
      </c>
      <c r="U282" cm="1">
        <f t="array" ref="U282">INDEX(MinuteWorkersFTE_HISTORICAL_FORTNIGHT_TABLE[RedistributedRosterFTE],ROW()-1)</f>
        <v>0</v>
      </c>
      <c r="V282" cm="1">
        <f t="array" ref="V282">INDEX(MinuteWorkersFTE_HISTORICAL_FORTNIGHT_TABLE[ExpectedRedistributionFactor],ROW()-1)</f>
        <v>0.84414504989531591</v>
      </c>
      <c r="W282" cm="1">
        <f t="array" ref="W282">INDEX(MinuteWorkersFTE_HISTORICAL_FORTNIGHT_TABLE[ProfileVarianceFTE],ROW()-1)</f>
        <v>0</v>
      </c>
      <c r="X282">
        <f t="shared" si="5"/>
        <v>0</v>
      </c>
      <c r="Y282" cm="1">
        <f t="array" ref="Y282">--(INDEX(MinuteWorkersFTE_HISTORICAL_FORTNIGHT_TABLE[HistoricalCoverageStatus],ROW()-1)="PASS")</f>
        <v>1</v>
      </c>
      <c r="Z282" cm="1">
        <f t="array" ref="Z282">--OR(INDEX(MinuteWorkersFTE_HISTORICAL_FORTNIGHT_TABLE[HistoricalCellStatus],ROW()-1)="OBSERVED",INDEX(MinuteWorkersFTE_HISTORICAL_FORTNIGHT_TABLE[HistoricalCellStatus],ROW()-1)="ZERO")</f>
        <v>1</v>
      </c>
      <c r="AA282" cm="1">
        <f t="array" ref="AA282">--OR(INDEX(MinuteWorkersFTE_HISTORICAL_FORTNIGHT_TABLE[ProfileAlignmentStatus],ROW()-1)="PASS",INDEX(MinuteWorkersFTE_HISTORICAL_FORTNIGHT_TABLE[ProfileAlignmentStatus],ROW()-1)="PASS ZERO")</f>
        <v>1</v>
      </c>
      <c r="AB282" cm="1">
        <f t="array" ref="AB282">--(INDEX(MinuteWorkersFTE_HISTORICAL_FORTNIGHT_TABLE[RedistributionMatchCount],ROW()-1)=1)</f>
        <v>0</v>
      </c>
      <c r="AC282">
        <v>1</v>
      </c>
    </row>
    <row r="283" spans="14:29" x14ac:dyDescent="0.25">
      <c r="N283" t="str" cm="1">
        <f t="array" ref="N283">INDEX(MinuteWorkersFTE_HISTORICAL_FORTNIGHT_TABLE[Facility],ROW()-1)</f>
        <v>BD</v>
      </c>
      <c r="O283" t="str" cm="1">
        <f t="array" ref="O283">INDEX(MinuteWorkersFTE_HISTORICAL_FORTNIGHT_TABLE[Role],ROW()-1)</f>
        <v>WELLBEING &amp; CARE SUPPORT OFFICER</v>
      </c>
      <c r="P283" t="str" cm="1">
        <f t="array" ref="P283">INDEX(MinuteWorkersFTE_HISTORICAL_FORTNIGHT_TABLE[Shift],ROW()-1)</f>
        <v>NS</v>
      </c>
      <c r="Q283" cm="1">
        <f t="array" ref="Q283">INDEX(MinuteWorkersFTE_HISTORICAL_FORTNIGHT_TABLE[DayOfWeek],ROW()-1)</f>
        <v>3</v>
      </c>
      <c r="R283" t="str" cm="1">
        <f t="array" ref="R283">INDEX(MinuteWorkersFTE_HISTORICAL_FORTNIGHT_TABLE[Week Day],ROW()-1)</f>
        <v>Wednesday</v>
      </c>
      <c r="S283" cm="1">
        <f t="array" ref="S283">INDEX(MinuteWorkersFTE_HISTORICAL_FORTNIGHT_TABLE[FortnightWeek],ROW()-1)</f>
        <v>2</v>
      </c>
      <c r="T283" cm="1">
        <f t="array" ref="T283">INDEX(MinuteWorkersFTE_HISTORICAL_FORTNIGHT_TABLE[HistoricalRosterFTE],ROW()-1)</f>
        <v>0</v>
      </c>
      <c r="U283" cm="1">
        <f t="array" ref="U283">INDEX(MinuteWorkersFTE_HISTORICAL_FORTNIGHT_TABLE[RedistributedRosterFTE],ROW()-1)</f>
        <v>0</v>
      </c>
      <c r="V283" cm="1">
        <f t="array" ref="V283">INDEX(MinuteWorkersFTE_HISTORICAL_FORTNIGHT_TABLE[ExpectedRedistributionFactor],ROW()-1)</f>
        <v>0.84414504989531591</v>
      </c>
      <c r="W283" cm="1">
        <f t="array" ref="W283">INDEX(MinuteWorkersFTE_HISTORICAL_FORTNIGHT_TABLE[ProfileVarianceFTE],ROW()-1)</f>
        <v>0</v>
      </c>
      <c r="X283">
        <f t="shared" si="5"/>
        <v>0</v>
      </c>
      <c r="Y283" cm="1">
        <f t="array" ref="Y283">--(INDEX(MinuteWorkersFTE_HISTORICAL_FORTNIGHT_TABLE[HistoricalCoverageStatus],ROW()-1)="PASS")</f>
        <v>1</v>
      </c>
      <c r="Z283" cm="1">
        <f t="array" ref="Z283">--OR(INDEX(MinuteWorkersFTE_HISTORICAL_FORTNIGHT_TABLE[HistoricalCellStatus],ROW()-1)="OBSERVED",INDEX(MinuteWorkersFTE_HISTORICAL_FORTNIGHT_TABLE[HistoricalCellStatus],ROW()-1)="ZERO")</f>
        <v>1</v>
      </c>
      <c r="AA283" cm="1">
        <f t="array" ref="AA283">--OR(INDEX(MinuteWorkersFTE_HISTORICAL_FORTNIGHT_TABLE[ProfileAlignmentStatus],ROW()-1)="PASS",INDEX(MinuteWorkersFTE_HISTORICAL_FORTNIGHT_TABLE[ProfileAlignmentStatus],ROW()-1)="PASS ZERO")</f>
        <v>1</v>
      </c>
      <c r="AB283" cm="1">
        <f t="array" ref="AB283">--(INDEX(MinuteWorkersFTE_HISTORICAL_FORTNIGHT_TABLE[RedistributionMatchCount],ROW()-1)=1)</f>
        <v>0</v>
      </c>
      <c r="AC283">
        <v>1</v>
      </c>
    </row>
    <row r="284" spans="14:29" x14ac:dyDescent="0.25">
      <c r="N284" t="str" cm="1">
        <f t="array" ref="N284">INDEX(MinuteWorkersFTE_HISTORICAL_FORTNIGHT_TABLE[Facility],ROW()-1)</f>
        <v>BD</v>
      </c>
      <c r="O284" t="str" cm="1">
        <f t="array" ref="O284">INDEX(MinuteWorkersFTE_HISTORICAL_FORTNIGHT_TABLE[Role],ROW()-1)</f>
        <v>WELLBEING &amp; CARE SUPPORT OFFICER</v>
      </c>
      <c r="P284" t="str" cm="1">
        <f t="array" ref="P284">INDEX(MinuteWorkersFTE_HISTORICAL_FORTNIGHT_TABLE[Shift],ROW()-1)</f>
        <v>AM</v>
      </c>
      <c r="Q284" cm="1">
        <f t="array" ref="Q284">INDEX(MinuteWorkersFTE_HISTORICAL_FORTNIGHT_TABLE[DayOfWeek],ROW()-1)</f>
        <v>4</v>
      </c>
      <c r="R284" t="str" cm="1">
        <f t="array" ref="R284">INDEX(MinuteWorkersFTE_HISTORICAL_FORTNIGHT_TABLE[Week Day],ROW()-1)</f>
        <v>Thursday</v>
      </c>
      <c r="S284" cm="1">
        <f t="array" ref="S284">INDEX(MinuteWorkersFTE_HISTORICAL_FORTNIGHT_TABLE[FortnightWeek],ROW()-1)</f>
        <v>2</v>
      </c>
      <c r="T284" cm="1">
        <f t="array" ref="T284">INDEX(MinuteWorkersFTE_HISTORICAL_FORTNIGHT_TABLE[HistoricalRosterFTE],ROW()-1)</f>
        <v>2.8947368421052633</v>
      </c>
      <c r="U284" cm="1">
        <f t="array" ref="U284">INDEX(MinuteWorkersFTE_HISTORICAL_FORTNIGHT_TABLE[RedistributedRosterFTE],ROW()-1)</f>
        <v>2.4435777760127566</v>
      </c>
      <c r="V284" cm="1">
        <f t="array" ref="V284">INDEX(MinuteWorkersFTE_HISTORICAL_FORTNIGHT_TABLE[ExpectedRedistributionFactor],ROW()-1)</f>
        <v>0.84414504989531591</v>
      </c>
      <c r="W284" cm="1">
        <f t="array" ref="W284">INDEX(MinuteWorkersFTE_HISTORICAL_FORTNIGHT_TABLE[ProfileVarianceFTE],ROW()-1)</f>
        <v>0</v>
      </c>
      <c r="X284">
        <f t="shared" si="5"/>
        <v>0</v>
      </c>
      <c r="Y284" cm="1">
        <f t="array" ref="Y284">--(INDEX(MinuteWorkersFTE_HISTORICAL_FORTNIGHT_TABLE[HistoricalCoverageStatus],ROW()-1)="PASS")</f>
        <v>1</v>
      </c>
      <c r="Z284" cm="1">
        <f t="array" ref="Z284">--OR(INDEX(MinuteWorkersFTE_HISTORICAL_FORTNIGHT_TABLE[HistoricalCellStatus],ROW()-1)="OBSERVED",INDEX(MinuteWorkersFTE_HISTORICAL_FORTNIGHT_TABLE[HistoricalCellStatus],ROW()-1)="ZERO")</f>
        <v>1</v>
      </c>
      <c r="AA284" cm="1">
        <f t="array" ref="AA284">--OR(INDEX(MinuteWorkersFTE_HISTORICAL_FORTNIGHT_TABLE[ProfileAlignmentStatus],ROW()-1)="PASS",INDEX(MinuteWorkersFTE_HISTORICAL_FORTNIGHT_TABLE[ProfileAlignmentStatus],ROW()-1)="PASS ZERO")</f>
        <v>1</v>
      </c>
      <c r="AB284" cm="1">
        <f t="array" ref="AB284">--(INDEX(MinuteWorkersFTE_HISTORICAL_FORTNIGHT_TABLE[RedistributionMatchCount],ROW()-1)=1)</f>
        <v>1</v>
      </c>
      <c r="AC284">
        <v>1</v>
      </c>
    </row>
    <row r="285" spans="14:29" x14ac:dyDescent="0.25">
      <c r="N285" t="str" cm="1">
        <f t="array" ref="N285">INDEX(MinuteWorkersFTE_HISTORICAL_FORTNIGHT_TABLE[Facility],ROW()-1)</f>
        <v>BD</v>
      </c>
      <c r="O285" t="str" cm="1">
        <f t="array" ref="O285">INDEX(MinuteWorkersFTE_HISTORICAL_FORTNIGHT_TABLE[Role],ROW()-1)</f>
        <v>WELLBEING &amp; CARE SUPPORT OFFICER</v>
      </c>
      <c r="P285" t="str" cm="1">
        <f t="array" ref="P285">INDEX(MinuteWorkersFTE_HISTORICAL_FORTNIGHT_TABLE[Shift],ROW()-1)</f>
        <v>PM</v>
      </c>
      <c r="Q285" cm="1">
        <f t="array" ref="Q285">INDEX(MinuteWorkersFTE_HISTORICAL_FORTNIGHT_TABLE[DayOfWeek],ROW()-1)</f>
        <v>4</v>
      </c>
      <c r="R285" t="str" cm="1">
        <f t="array" ref="R285">INDEX(MinuteWorkersFTE_HISTORICAL_FORTNIGHT_TABLE[Week Day],ROW()-1)</f>
        <v>Thursday</v>
      </c>
      <c r="S285" cm="1">
        <f t="array" ref="S285">INDEX(MinuteWorkersFTE_HISTORICAL_FORTNIGHT_TABLE[FortnightWeek],ROW()-1)</f>
        <v>2</v>
      </c>
      <c r="T285" cm="1">
        <f t="array" ref="T285">INDEX(MinuteWorkersFTE_HISTORICAL_FORTNIGHT_TABLE[HistoricalRosterFTE],ROW()-1)</f>
        <v>0</v>
      </c>
      <c r="U285" cm="1">
        <f t="array" ref="U285">INDEX(MinuteWorkersFTE_HISTORICAL_FORTNIGHT_TABLE[RedistributedRosterFTE],ROW()-1)</f>
        <v>0</v>
      </c>
      <c r="V285" cm="1">
        <f t="array" ref="V285">INDEX(MinuteWorkersFTE_HISTORICAL_FORTNIGHT_TABLE[ExpectedRedistributionFactor],ROW()-1)</f>
        <v>0.84414504989531591</v>
      </c>
      <c r="W285" cm="1">
        <f t="array" ref="W285">INDEX(MinuteWorkersFTE_HISTORICAL_FORTNIGHT_TABLE[ProfileVarianceFTE],ROW()-1)</f>
        <v>0</v>
      </c>
      <c r="X285">
        <f t="shared" si="5"/>
        <v>0</v>
      </c>
      <c r="Y285" cm="1">
        <f t="array" ref="Y285">--(INDEX(MinuteWorkersFTE_HISTORICAL_FORTNIGHT_TABLE[HistoricalCoverageStatus],ROW()-1)="PASS")</f>
        <v>1</v>
      </c>
      <c r="Z285" cm="1">
        <f t="array" ref="Z285">--OR(INDEX(MinuteWorkersFTE_HISTORICAL_FORTNIGHT_TABLE[HistoricalCellStatus],ROW()-1)="OBSERVED",INDEX(MinuteWorkersFTE_HISTORICAL_FORTNIGHT_TABLE[HistoricalCellStatus],ROW()-1)="ZERO")</f>
        <v>1</v>
      </c>
      <c r="AA285" cm="1">
        <f t="array" ref="AA285">--OR(INDEX(MinuteWorkersFTE_HISTORICAL_FORTNIGHT_TABLE[ProfileAlignmentStatus],ROW()-1)="PASS",INDEX(MinuteWorkersFTE_HISTORICAL_FORTNIGHT_TABLE[ProfileAlignmentStatus],ROW()-1)="PASS ZERO")</f>
        <v>1</v>
      </c>
      <c r="AB285" cm="1">
        <f t="array" ref="AB285">--(INDEX(MinuteWorkersFTE_HISTORICAL_FORTNIGHT_TABLE[RedistributionMatchCount],ROW()-1)=1)</f>
        <v>0</v>
      </c>
      <c r="AC285">
        <v>1</v>
      </c>
    </row>
    <row r="286" spans="14:29" x14ac:dyDescent="0.25">
      <c r="N286" t="str" cm="1">
        <f t="array" ref="N286">INDEX(MinuteWorkersFTE_HISTORICAL_FORTNIGHT_TABLE[Facility],ROW()-1)</f>
        <v>BD</v>
      </c>
      <c r="O286" t="str" cm="1">
        <f t="array" ref="O286">INDEX(MinuteWorkersFTE_HISTORICAL_FORTNIGHT_TABLE[Role],ROW()-1)</f>
        <v>WELLBEING &amp; CARE SUPPORT OFFICER</v>
      </c>
      <c r="P286" t="str" cm="1">
        <f t="array" ref="P286">INDEX(MinuteWorkersFTE_HISTORICAL_FORTNIGHT_TABLE[Shift],ROW()-1)</f>
        <v>NS</v>
      </c>
      <c r="Q286" cm="1">
        <f t="array" ref="Q286">INDEX(MinuteWorkersFTE_HISTORICAL_FORTNIGHT_TABLE[DayOfWeek],ROW()-1)</f>
        <v>4</v>
      </c>
      <c r="R286" t="str" cm="1">
        <f t="array" ref="R286">INDEX(MinuteWorkersFTE_HISTORICAL_FORTNIGHT_TABLE[Week Day],ROW()-1)</f>
        <v>Thursday</v>
      </c>
      <c r="S286" cm="1">
        <f t="array" ref="S286">INDEX(MinuteWorkersFTE_HISTORICAL_FORTNIGHT_TABLE[FortnightWeek],ROW()-1)</f>
        <v>2</v>
      </c>
      <c r="T286" cm="1">
        <f t="array" ref="T286">INDEX(MinuteWorkersFTE_HISTORICAL_FORTNIGHT_TABLE[HistoricalRosterFTE],ROW()-1)</f>
        <v>0</v>
      </c>
      <c r="U286" cm="1">
        <f t="array" ref="U286">INDEX(MinuteWorkersFTE_HISTORICAL_FORTNIGHT_TABLE[RedistributedRosterFTE],ROW()-1)</f>
        <v>0</v>
      </c>
      <c r="V286" cm="1">
        <f t="array" ref="V286">INDEX(MinuteWorkersFTE_HISTORICAL_FORTNIGHT_TABLE[ExpectedRedistributionFactor],ROW()-1)</f>
        <v>0.84414504989531591</v>
      </c>
      <c r="W286" cm="1">
        <f t="array" ref="W286">INDEX(MinuteWorkersFTE_HISTORICAL_FORTNIGHT_TABLE[ProfileVarianceFTE],ROW()-1)</f>
        <v>0</v>
      </c>
      <c r="X286">
        <f t="shared" si="5"/>
        <v>0</v>
      </c>
      <c r="Y286" cm="1">
        <f t="array" ref="Y286">--(INDEX(MinuteWorkersFTE_HISTORICAL_FORTNIGHT_TABLE[HistoricalCoverageStatus],ROW()-1)="PASS")</f>
        <v>1</v>
      </c>
      <c r="Z286" cm="1">
        <f t="array" ref="Z286">--OR(INDEX(MinuteWorkersFTE_HISTORICAL_FORTNIGHT_TABLE[HistoricalCellStatus],ROW()-1)="OBSERVED",INDEX(MinuteWorkersFTE_HISTORICAL_FORTNIGHT_TABLE[HistoricalCellStatus],ROW()-1)="ZERO")</f>
        <v>1</v>
      </c>
      <c r="AA286" cm="1">
        <f t="array" ref="AA286">--OR(INDEX(MinuteWorkersFTE_HISTORICAL_FORTNIGHT_TABLE[ProfileAlignmentStatus],ROW()-1)="PASS",INDEX(MinuteWorkersFTE_HISTORICAL_FORTNIGHT_TABLE[ProfileAlignmentStatus],ROW()-1)="PASS ZERO")</f>
        <v>1</v>
      </c>
      <c r="AB286" cm="1">
        <f t="array" ref="AB286">--(INDEX(MinuteWorkersFTE_HISTORICAL_FORTNIGHT_TABLE[RedistributionMatchCount],ROW()-1)=1)</f>
        <v>0</v>
      </c>
      <c r="AC286">
        <v>1</v>
      </c>
    </row>
    <row r="287" spans="14:29" x14ac:dyDescent="0.25">
      <c r="N287" t="str" cm="1">
        <f t="array" ref="N287">INDEX(MinuteWorkersFTE_HISTORICAL_FORTNIGHT_TABLE[Facility],ROW()-1)</f>
        <v>BD</v>
      </c>
      <c r="O287" t="str" cm="1">
        <f t="array" ref="O287">INDEX(MinuteWorkersFTE_HISTORICAL_FORTNIGHT_TABLE[Role],ROW()-1)</f>
        <v>WELLBEING &amp; CARE SUPPORT OFFICER</v>
      </c>
      <c r="P287" t="str" cm="1">
        <f t="array" ref="P287">INDEX(MinuteWorkersFTE_HISTORICAL_FORTNIGHT_TABLE[Shift],ROW()-1)</f>
        <v>AM</v>
      </c>
      <c r="Q287" cm="1">
        <f t="array" ref="Q287">INDEX(MinuteWorkersFTE_HISTORICAL_FORTNIGHT_TABLE[DayOfWeek],ROW()-1)</f>
        <v>5</v>
      </c>
      <c r="R287" t="str" cm="1">
        <f t="array" ref="R287">INDEX(MinuteWorkersFTE_HISTORICAL_FORTNIGHT_TABLE[Week Day],ROW()-1)</f>
        <v>Friday</v>
      </c>
      <c r="S287" cm="1">
        <f t="array" ref="S287">INDEX(MinuteWorkersFTE_HISTORICAL_FORTNIGHT_TABLE[FortnightWeek],ROW()-1)</f>
        <v>2</v>
      </c>
      <c r="T287" cm="1">
        <f t="array" ref="T287">INDEX(MinuteWorkersFTE_HISTORICAL_FORTNIGHT_TABLE[HistoricalRosterFTE],ROW()-1)</f>
        <v>4.6052631578947372</v>
      </c>
      <c r="U287" cm="1">
        <f t="array" ref="U287">INDEX(MinuteWorkersFTE_HISTORICAL_FORTNIGHT_TABLE[RedistributedRosterFTE],ROW()-1)</f>
        <v>3.8875100982021134</v>
      </c>
      <c r="V287" cm="1">
        <f t="array" ref="V287">INDEX(MinuteWorkersFTE_HISTORICAL_FORTNIGHT_TABLE[ExpectedRedistributionFactor],ROW()-1)</f>
        <v>0.84414504989531591</v>
      </c>
      <c r="W287" cm="1">
        <f t="array" ref="W287">INDEX(MinuteWorkersFTE_HISTORICAL_FORTNIGHT_TABLE[ProfileVarianceFTE],ROW()-1)</f>
        <v>4.4408920985006262E-16</v>
      </c>
      <c r="X287">
        <f t="shared" si="5"/>
        <v>4.4408920985006262E-16</v>
      </c>
      <c r="Y287" cm="1">
        <f t="array" ref="Y287">--(INDEX(MinuteWorkersFTE_HISTORICAL_FORTNIGHT_TABLE[HistoricalCoverageStatus],ROW()-1)="PASS")</f>
        <v>1</v>
      </c>
      <c r="Z287" cm="1">
        <f t="array" ref="Z287">--OR(INDEX(MinuteWorkersFTE_HISTORICAL_FORTNIGHT_TABLE[HistoricalCellStatus],ROW()-1)="OBSERVED",INDEX(MinuteWorkersFTE_HISTORICAL_FORTNIGHT_TABLE[HistoricalCellStatus],ROW()-1)="ZERO")</f>
        <v>1</v>
      </c>
      <c r="AA287" cm="1">
        <f t="array" ref="AA287">--OR(INDEX(MinuteWorkersFTE_HISTORICAL_FORTNIGHT_TABLE[ProfileAlignmentStatus],ROW()-1)="PASS",INDEX(MinuteWorkersFTE_HISTORICAL_FORTNIGHT_TABLE[ProfileAlignmentStatus],ROW()-1)="PASS ZERO")</f>
        <v>1</v>
      </c>
      <c r="AB287" cm="1">
        <f t="array" ref="AB287">--(INDEX(MinuteWorkersFTE_HISTORICAL_FORTNIGHT_TABLE[RedistributionMatchCount],ROW()-1)=1)</f>
        <v>1</v>
      </c>
      <c r="AC287">
        <v>1</v>
      </c>
    </row>
    <row r="288" spans="14:29" x14ac:dyDescent="0.25">
      <c r="N288" t="str" cm="1">
        <f t="array" ref="N288">INDEX(MinuteWorkersFTE_HISTORICAL_FORTNIGHT_TABLE[Facility],ROW()-1)</f>
        <v>BD</v>
      </c>
      <c r="O288" t="str" cm="1">
        <f t="array" ref="O288">INDEX(MinuteWorkersFTE_HISTORICAL_FORTNIGHT_TABLE[Role],ROW()-1)</f>
        <v>WELLBEING &amp; CARE SUPPORT OFFICER</v>
      </c>
      <c r="P288" t="str" cm="1">
        <f t="array" ref="P288">INDEX(MinuteWorkersFTE_HISTORICAL_FORTNIGHT_TABLE[Shift],ROW()-1)</f>
        <v>PM</v>
      </c>
      <c r="Q288" cm="1">
        <f t="array" ref="Q288">INDEX(MinuteWorkersFTE_HISTORICAL_FORTNIGHT_TABLE[DayOfWeek],ROW()-1)</f>
        <v>5</v>
      </c>
      <c r="R288" t="str" cm="1">
        <f t="array" ref="R288">INDEX(MinuteWorkersFTE_HISTORICAL_FORTNIGHT_TABLE[Week Day],ROW()-1)</f>
        <v>Friday</v>
      </c>
      <c r="S288" cm="1">
        <f t="array" ref="S288">INDEX(MinuteWorkersFTE_HISTORICAL_FORTNIGHT_TABLE[FortnightWeek],ROW()-1)</f>
        <v>2</v>
      </c>
      <c r="T288" cm="1">
        <f t="array" ref="T288">INDEX(MinuteWorkersFTE_HISTORICAL_FORTNIGHT_TABLE[HistoricalRosterFTE],ROW()-1)</f>
        <v>0</v>
      </c>
      <c r="U288" cm="1">
        <f t="array" ref="U288">INDEX(MinuteWorkersFTE_HISTORICAL_FORTNIGHT_TABLE[RedistributedRosterFTE],ROW()-1)</f>
        <v>0</v>
      </c>
      <c r="V288" cm="1">
        <f t="array" ref="V288">INDEX(MinuteWorkersFTE_HISTORICAL_FORTNIGHT_TABLE[ExpectedRedistributionFactor],ROW()-1)</f>
        <v>0.84414504989531591</v>
      </c>
      <c r="W288" cm="1">
        <f t="array" ref="W288">INDEX(MinuteWorkersFTE_HISTORICAL_FORTNIGHT_TABLE[ProfileVarianceFTE],ROW()-1)</f>
        <v>0</v>
      </c>
      <c r="X288">
        <f t="shared" si="5"/>
        <v>0</v>
      </c>
      <c r="Y288" cm="1">
        <f t="array" ref="Y288">--(INDEX(MinuteWorkersFTE_HISTORICAL_FORTNIGHT_TABLE[HistoricalCoverageStatus],ROW()-1)="PASS")</f>
        <v>1</v>
      </c>
      <c r="Z288" cm="1">
        <f t="array" ref="Z288">--OR(INDEX(MinuteWorkersFTE_HISTORICAL_FORTNIGHT_TABLE[HistoricalCellStatus],ROW()-1)="OBSERVED",INDEX(MinuteWorkersFTE_HISTORICAL_FORTNIGHT_TABLE[HistoricalCellStatus],ROW()-1)="ZERO")</f>
        <v>1</v>
      </c>
      <c r="AA288" cm="1">
        <f t="array" ref="AA288">--OR(INDEX(MinuteWorkersFTE_HISTORICAL_FORTNIGHT_TABLE[ProfileAlignmentStatus],ROW()-1)="PASS",INDEX(MinuteWorkersFTE_HISTORICAL_FORTNIGHT_TABLE[ProfileAlignmentStatus],ROW()-1)="PASS ZERO")</f>
        <v>1</v>
      </c>
      <c r="AB288" cm="1">
        <f t="array" ref="AB288">--(INDEX(MinuteWorkersFTE_HISTORICAL_FORTNIGHT_TABLE[RedistributionMatchCount],ROW()-1)=1)</f>
        <v>0</v>
      </c>
      <c r="AC288">
        <v>1</v>
      </c>
    </row>
    <row r="289" spans="14:29" x14ac:dyDescent="0.25">
      <c r="N289" t="str" cm="1">
        <f t="array" ref="N289">INDEX(MinuteWorkersFTE_HISTORICAL_FORTNIGHT_TABLE[Facility],ROW()-1)</f>
        <v>BD</v>
      </c>
      <c r="O289" t="str" cm="1">
        <f t="array" ref="O289">INDEX(MinuteWorkersFTE_HISTORICAL_FORTNIGHT_TABLE[Role],ROW()-1)</f>
        <v>WELLBEING &amp; CARE SUPPORT OFFICER</v>
      </c>
      <c r="P289" t="str" cm="1">
        <f t="array" ref="P289">INDEX(MinuteWorkersFTE_HISTORICAL_FORTNIGHT_TABLE[Shift],ROW()-1)</f>
        <v>NS</v>
      </c>
      <c r="Q289" cm="1">
        <f t="array" ref="Q289">INDEX(MinuteWorkersFTE_HISTORICAL_FORTNIGHT_TABLE[DayOfWeek],ROW()-1)</f>
        <v>5</v>
      </c>
      <c r="R289" t="str" cm="1">
        <f t="array" ref="R289">INDEX(MinuteWorkersFTE_HISTORICAL_FORTNIGHT_TABLE[Week Day],ROW()-1)</f>
        <v>Friday</v>
      </c>
      <c r="S289" cm="1">
        <f t="array" ref="S289">INDEX(MinuteWorkersFTE_HISTORICAL_FORTNIGHT_TABLE[FortnightWeek],ROW()-1)</f>
        <v>2</v>
      </c>
      <c r="T289" cm="1">
        <f t="array" ref="T289">INDEX(MinuteWorkersFTE_HISTORICAL_FORTNIGHT_TABLE[HistoricalRosterFTE],ROW()-1)</f>
        <v>0</v>
      </c>
      <c r="U289" cm="1">
        <f t="array" ref="U289">INDEX(MinuteWorkersFTE_HISTORICAL_FORTNIGHT_TABLE[RedistributedRosterFTE],ROW()-1)</f>
        <v>0</v>
      </c>
      <c r="V289" cm="1">
        <f t="array" ref="V289">INDEX(MinuteWorkersFTE_HISTORICAL_FORTNIGHT_TABLE[ExpectedRedistributionFactor],ROW()-1)</f>
        <v>0.84414504989531591</v>
      </c>
      <c r="W289" cm="1">
        <f t="array" ref="W289">INDEX(MinuteWorkersFTE_HISTORICAL_FORTNIGHT_TABLE[ProfileVarianceFTE],ROW()-1)</f>
        <v>0</v>
      </c>
      <c r="X289">
        <f t="shared" si="5"/>
        <v>0</v>
      </c>
      <c r="Y289" cm="1">
        <f t="array" ref="Y289">--(INDEX(MinuteWorkersFTE_HISTORICAL_FORTNIGHT_TABLE[HistoricalCoverageStatus],ROW()-1)="PASS")</f>
        <v>1</v>
      </c>
      <c r="Z289" cm="1">
        <f t="array" ref="Z289">--OR(INDEX(MinuteWorkersFTE_HISTORICAL_FORTNIGHT_TABLE[HistoricalCellStatus],ROW()-1)="OBSERVED",INDEX(MinuteWorkersFTE_HISTORICAL_FORTNIGHT_TABLE[HistoricalCellStatus],ROW()-1)="ZERO")</f>
        <v>1</v>
      </c>
      <c r="AA289" cm="1">
        <f t="array" ref="AA289">--OR(INDEX(MinuteWorkersFTE_HISTORICAL_FORTNIGHT_TABLE[ProfileAlignmentStatus],ROW()-1)="PASS",INDEX(MinuteWorkersFTE_HISTORICAL_FORTNIGHT_TABLE[ProfileAlignmentStatus],ROW()-1)="PASS ZERO")</f>
        <v>1</v>
      </c>
      <c r="AB289" cm="1">
        <f t="array" ref="AB289">--(INDEX(MinuteWorkersFTE_HISTORICAL_FORTNIGHT_TABLE[RedistributionMatchCount],ROW()-1)=1)</f>
        <v>0</v>
      </c>
      <c r="AC289">
        <v>1</v>
      </c>
    </row>
    <row r="290" spans="14:29" x14ac:dyDescent="0.25">
      <c r="N290" t="str" cm="1">
        <f t="array" ref="N290">INDEX(MinuteWorkersFTE_HISTORICAL_FORTNIGHT_TABLE[Facility],ROW()-1)</f>
        <v>BD</v>
      </c>
      <c r="O290" t="str" cm="1">
        <f t="array" ref="O290">INDEX(MinuteWorkersFTE_HISTORICAL_FORTNIGHT_TABLE[Role],ROW()-1)</f>
        <v>WELLBEING &amp; CARE SUPPORT OFFICER</v>
      </c>
      <c r="P290" t="str" cm="1">
        <f t="array" ref="P290">INDEX(MinuteWorkersFTE_HISTORICAL_FORTNIGHT_TABLE[Shift],ROW()-1)</f>
        <v>AM</v>
      </c>
      <c r="Q290" cm="1">
        <f t="array" ref="Q290">INDEX(MinuteWorkersFTE_HISTORICAL_FORTNIGHT_TABLE[DayOfWeek],ROW()-1)</f>
        <v>6</v>
      </c>
      <c r="R290" t="str" cm="1">
        <f t="array" ref="R290">INDEX(MinuteWorkersFTE_HISTORICAL_FORTNIGHT_TABLE[Week Day],ROW()-1)</f>
        <v>Saturday</v>
      </c>
      <c r="S290" cm="1">
        <f t="array" ref="S290">INDEX(MinuteWorkersFTE_HISTORICAL_FORTNIGHT_TABLE[FortnightWeek],ROW()-1)</f>
        <v>2</v>
      </c>
      <c r="T290" cm="1">
        <f t="array" ref="T290">INDEX(MinuteWorkersFTE_HISTORICAL_FORTNIGHT_TABLE[HistoricalRosterFTE],ROW()-1)</f>
        <v>0.98684210526315796</v>
      </c>
      <c r="U290" cm="1">
        <f t="array" ref="U290">INDEX(MinuteWorkersFTE_HISTORICAL_FORTNIGHT_TABLE[RedistributedRosterFTE],ROW()-1)</f>
        <v>0.83303787818616704</v>
      </c>
      <c r="V290" cm="1">
        <f t="array" ref="V290">INDEX(MinuteWorkersFTE_HISTORICAL_FORTNIGHT_TABLE[ExpectedRedistributionFactor],ROW()-1)</f>
        <v>0.84414504989531591</v>
      </c>
      <c r="W290" cm="1">
        <f t="array" ref="W290">INDEX(MinuteWorkersFTE_HISTORICAL_FORTNIGHT_TABLE[ProfileVarianceFTE],ROW()-1)</f>
        <v>0</v>
      </c>
      <c r="X290">
        <f t="shared" si="5"/>
        <v>0</v>
      </c>
      <c r="Y290" cm="1">
        <f t="array" ref="Y290">--(INDEX(MinuteWorkersFTE_HISTORICAL_FORTNIGHT_TABLE[HistoricalCoverageStatus],ROW()-1)="PASS")</f>
        <v>1</v>
      </c>
      <c r="Z290" cm="1">
        <f t="array" ref="Z290">--OR(INDEX(MinuteWorkersFTE_HISTORICAL_FORTNIGHT_TABLE[HistoricalCellStatus],ROW()-1)="OBSERVED",INDEX(MinuteWorkersFTE_HISTORICAL_FORTNIGHT_TABLE[HistoricalCellStatus],ROW()-1)="ZERO")</f>
        <v>1</v>
      </c>
      <c r="AA290" cm="1">
        <f t="array" ref="AA290">--OR(INDEX(MinuteWorkersFTE_HISTORICAL_FORTNIGHT_TABLE[ProfileAlignmentStatus],ROW()-1)="PASS",INDEX(MinuteWorkersFTE_HISTORICAL_FORTNIGHT_TABLE[ProfileAlignmentStatus],ROW()-1)="PASS ZERO")</f>
        <v>1</v>
      </c>
      <c r="AB290" cm="1">
        <f t="array" ref="AB290">--(INDEX(MinuteWorkersFTE_HISTORICAL_FORTNIGHT_TABLE[RedistributionMatchCount],ROW()-1)=1)</f>
        <v>1</v>
      </c>
      <c r="AC290">
        <v>1</v>
      </c>
    </row>
    <row r="291" spans="14:29" x14ac:dyDescent="0.25">
      <c r="N291" t="str" cm="1">
        <f t="array" ref="N291">INDEX(MinuteWorkersFTE_HISTORICAL_FORTNIGHT_TABLE[Facility],ROW()-1)</f>
        <v>BD</v>
      </c>
      <c r="O291" t="str" cm="1">
        <f t="array" ref="O291">INDEX(MinuteWorkersFTE_HISTORICAL_FORTNIGHT_TABLE[Role],ROW()-1)</f>
        <v>WELLBEING &amp; CARE SUPPORT OFFICER</v>
      </c>
      <c r="P291" t="str" cm="1">
        <f t="array" ref="P291">INDEX(MinuteWorkersFTE_HISTORICAL_FORTNIGHT_TABLE[Shift],ROW()-1)</f>
        <v>PM</v>
      </c>
      <c r="Q291" cm="1">
        <f t="array" ref="Q291">INDEX(MinuteWorkersFTE_HISTORICAL_FORTNIGHT_TABLE[DayOfWeek],ROW()-1)</f>
        <v>6</v>
      </c>
      <c r="R291" t="str" cm="1">
        <f t="array" ref="R291">INDEX(MinuteWorkersFTE_HISTORICAL_FORTNIGHT_TABLE[Week Day],ROW()-1)</f>
        <v>Saturday</v>
      </c>
      <c r="S291" cm="1">
        <f t="array" ref="S291">INDEX(MinuteWorkersFTE_HISTORICAL_FORTNIGHT_TABLE[FortnightWeek],ROW()-1)</f>
        <v>2</v>
      </c>
      <c r="T291" cm="1">
        <f t="array" ref="T291">INDEX(MinuteWorkersFTE_HISTORICAL_FORTNIGHT_TABLE[HistoricalRosterFTE],ROW()-1)</f>
        <v>0</v>
      </c>
      <c r="U291" cm="1">
        <f t="array" ref="U291">INDEX(MinuteWorkersFTE_HISTORICAL_FORTNIGHT_TABLE[RedistributedRosterFTE],ROW()-1)</f>
        <v>0</v>
      </c>
      <c r="V291" cm="1">
        <f t="array" ref="V291">INDEX(MinuteWorkersFTE_HISTORICAL_FORTNIGHT_TABLE[ExpectedRedistributionFactor],ROW()-1)</f>
        <v>0.84414504989531591</v>
      </c>
      <c r="W291" cm="1">
        <f t="array" ref="W291">INDEX(MinuteWorkersFTE_HISTORICAL_FORTNIGHT_TABLE[ProfileVarianceFTE],ROW()-1)</f>
        <v>0</v>
      </c>
      <c r="X291">
        <f t="shared" si="5"/>
        <v>0</v>
      </c>
      <c r="Y291" cm="1">
        <f t="array" ref="Y291">--(INDEX(MinuteWorkersFTE_HISTORICAL_FORTNIGHT_TABLE[HistoricalCoverageStatus],ROW()-1)="PASS")</f>
        <v>1</v>
      </c>
      <c r="Z291" cm="1">
        <f t="array" ref="Z291">--OR(INDEX(MinuteWorkersFTE_HISTORICAL_FORTNIGHT_TABLE[HistoricalCellStatus],ROW()-1)="OBSERVED",INDEX(MinuteWorkersFTE_HISTORICAL_FORTNIGHT_TABLE[HistoricalCellStatus],ROW()-1)="ZERO")</f>
        <v>1</v>
      </c>
      <c r="AA291" cm="1">
        <f t="array" ref="AA291">--OR(INDEX(MinuteWorkersFTE_HISTORICAL_FORTNIGHT_TABLE[ProfileAlignmentStatus],ROW()-1)="PASS",INDEX(MinuteWorkersFTE_HISTORICAL_FORTNIGHT_TABLE[ProfileAlignmentStatus],ROW()-1)="PASS ZERO")</f>
        <v>1</v>
      </c>
      <c r="AB291" cm="1">
        <f t="array" ref="AB291">--(INDEX(MinuteWorkersFTE_HISTORICAL_FORTNIGHT_TABLE[RedistributionMatchCount],ROW()-1)=1)</f>
        <v>0</v>
      </c>
      <c r="AC291">
        <v>1</v>
      </c>
    </row>
    <row r="292" spans="14:29" x14ac:dyDescent="0.25">
      <c r="N292" t="str" cm="1">
        <f t="array" ref="N292">INDEX(MinuteWorkersFTE_HISTORICAL_FORTNIGHT_TABLE[Facility],ROW()-1)</f>
        <v>BD</v>
      </c>
      <c r="O292" t="str" cm="1">
        <f t="array" ref="O292">INDEX(MinuteWorkersFTE_HISTORICAL_FORTNIGHT_TABLE[Role],ROW()-1)</f>
        <v>WELLBEING &amp; CARE SUPPORT OFFICER</v>
      </c>
      <c r="P292" t="str" cm="1">
        <f t="array" ref="P292">INDEX(MinuteWorkersFTE_HISTORICAL_FORTNIGHT_TABLE[Shift],ROW()-1)</f>
        <v>NS</v>
      </c>
      <c r="Q292" cm="1">
        <f t="array" ref="Q292">INDEX(MinuteWorkersFTE_HISTORICAL_FORTNIGHT_TABLE[DayOfWeek],ROW()-1)</f>
        <v>6</v>
      </c>
      <c r="R292" t="str" cm="1">
        <f t="array" ref="R292">INDEX(MinuteWorkersFTE_HISTORICAL_FORTNIGHT_TABLE[Week Day],ROW()-1)</f>
        <v>Saturday</v>
      </c>
      <c r="S292" cm="1">
        <f t="array" ref="S292">INDEX(MinuteWorkersFTE_HISTORICAL_FORTNIGHT_TABLE[FortnightWeek],ROW()-1)</f>
        <v>2</v>
      </c>
      <c r="T292" cm="1">
        <f t="array" ref="T292">INDEX(MinuteWorkersFTE_HISTORICAL_FORTNIGHT_TABLE[HistoricalRosterFTE],ROW()-1)</f>
        <v>0</v>
      </c>
      <c r="U292" cm="1">
        <f t="array" ref="U292">INDEX(MinuteWorkersFTE_HISTORICAL_FORTNIGHT_TABLE[RedistributedRosterFTE],ROW()-1)</f>
        <v>0</v>
      </c>
      <c r="V292" cm="1">
        <f t="array" ref="V292">INDEX(MinuteWorkersFTE_HISTORICAL_FORTNIGHT_TABLE[ExpectedRedistributionFactor],ROW()-1)</f>
        <v>0.84414504989531591</v>
      </c>
      <c r="W292" cm="1">
        <f t="array" ref="W292">INDEX(MinuteWorkersFTE_HISTORICAL_FORTNIGHT_TABLE[ProfileVarianceFTE],ROW()-1)</f>
        <v>0</v>
      </c>
      <c r="X292">
        <f t="shared" si="5"/>
        <v>0</v>
      </c>
      <c r="Y292" cm="1">
        <f t="array" ref="Y292">--(INDEX(MinuteWorkersFTE_HISTORICAL_FORTNIGHT_TABLE[HistoricalCoverageStatus],ROW()-1)="PASS")</f>
        <v>1</v>
      </c>
      <c r="Z292" cm="1">
        <f t="array" ref="Z292">--OR(INDEX(MinuteWorkersFTE_HISTORICAL_FORTNIGHT_TABLE[HistoricalCellStatus],ROW()-1)="OBSERVED",INDEX(MinuteWorkersFTE_HISTORICAL_FORTNIGHT_TABLE[HistoricalCellStatus],ROW()-1)="ZERO")</f>
        <v>1</v>
      </c>
      <c r="AA292" cm="1">
        <f t="array" ref="AA292">--OR(INDEX(MinuteWorkersFTE_HISTORICAL_FORTNIGHT_TABLE[ProfileAlignmentStatus],ROW()-1)="PASS",INDEX(MinuteWorkersFTE_HISTORICAL_FORTNIGHT_TABLE[ProfileAlignmentStatus],ROW()-1)="PASS ZERO")</f>
        <v>1</v>
      </c>
      <c r="AB292" cm="1">
        <f t="array" ref="AB292">--(INDEX(MinuteWorkersFTE_HISTORICAL_FORTNIGHT_TABLE[RedistributionMatchCount],ROW()-1)=1)</f>
        <v>0</v>
      </c>
      <c r="AC292">
        <v>1</v>
      </c>
    </row>
    <row r="293" spans="14:29" x14ac:dyDescent="0.25">
      <c r="N293" t="str" cm="1">
        <f t="array" ref="N293">INDEX(MinuteWorkersFTE_HISTORICAL_FORTNIGHT_TABLE[Facility],ROW()-1)</f>
        <v>BD</v>
      </c>
      <c r="O293" t="str" cm="1">
        <f t="array" ref="O293">INDEX(MinuteWorkersFTE_HISTORICAL_FORTNIGHT_TABLE[Role],ROW()-1)</f>
        <v>WELLBEING &amp; CARE SUPPORT OFFICER</v>
      </c>
      <c r="P293" t="str" cm="1">
        <f t="array" ref="P293">INDEX(MinuteWorkersFTE_HISTORICAL_FORTNIGHT_TABLE[Shift],ROW()-1)</f>
        <v>AM</v>
      </c>
      <c r="Q293" cm="1">
        <f t="array" ref="Q293">INDEX(MinuteWorkersFTE_HISTORICAL_FORTNIGHT_TABLE[DayOfWeek],ROW()-1)</f>
        <v>7</v>
      </c>
      <c r="R293" t="str" cm="1">
        <f t="array" ref="R293">INDEX(MinuteWorkersFTE_HISTORICAL_FORTNIGHT_TABLE[Week Day],ROW()-1)</f>
        <v>Sunday</v>
      </c>
      <c r="S293" cm="1">
        <f t="array" ref="S293">INDEX(MinuteWorkersFTE_HISTORICAL_FORTNIGHT_TABLE[FortnightWeek],ROW()-1)</f>
        <v>2</v>
      </c>
      <c r="T293" cm="1">
        <f t="array" ref="T293">INDEX(MinuteWorkersFTE_HISTORICAL_FORTNIGHT_TABLE[HistoricalRosterFTE],ROW()-1)</f>
        <v>0.98684210526315796</v>
      </c>
      <c r="U293" cm="1">
        <f t="array" ref="U293">INDEX(MinuteWorkersFTE_HISTORICAL_FORTNIGHT_TABLE[RedistributedRosterFTE],ROW()-1)</f>
        <v>0.83303787818616704</v>
      </c>
      <c r="V293" cm="1">
        <f t="array" ref="V293">INDEX(MinuteWorkersFTE_HISTORICAL_FORTNIGHT_TABLE[ExpectedRedistributionFactor],ROW()-1)</f>
        <v>0.84414504989531591</v>
      </c>
      <c r="W293" cm="1">
        <f t="array" ref="W293">INDEX(MinuteWorkersFTE_HISTORICAL_FORTNIGHT_TABLE[ProfileVarianceFTE],ROW()-1)</f>
        <v>0</v>
      </c>
      <c r="X293">
        <f t="shared" si="5"/>
        <v>0</v>
      </c>
      <c r="Y293" cm="1">
        <f t="array" ref="Y293">--(INDEX(MinuteWorkersFTE_HISTORICAL_FORTNIGHT_TABLE[HistoricalCoverageStatus],ROW()-1)="PASS")</f>
        <v>1</v>
      </c>
      <c r="Z293" cm="1">
        <f t="array" ref="Z293">--OR(INDEX(MinuteWorkersFTE_HISTORICAL_FORTNIGHT_TABLE[HistoricalCellStatus],ROW()-1)="OBSERVED",INDEX(MinuteWorkersFTE_HISTORICAL_FORTNIGHT_TABLE[HistoricalCellStatus],ROW()-1)="ZERO")</f>
        <v>1</v>
      </c>
      <c r="AA293" cm="1">
        <f t="array" ref="AA293">--OR(INDEX(MinuteWorkersFTE_HISTORICAL_FORTNIGHT_TABLE[ProfileAlignmentStatus],ROW()-1)="PASS",INDEX(MinuteWorkersFTE_HISTORICAL_FORTNIGHT_TABLE[ProfileAlignmentStatus],ROW()-1)="PASS ZERO")</f>
        <v>1</v>
      </c>
      <c r="AB293" cm="1">
        <f t="array" ref="AB293">--(INDEX(MinuteWorkersFTE_HISTORICAL_FORTNIGHT_TABLE[RedistributionMatchCount],ROW()-1)=1)</f>
        <v>1</v>
      </c>
      <c r="AC293">
        <v>1</v>
      </c>
    </row>
    <row r="294" spans="14:29" x14ac:dyDescent="0.25">
      <c r="N294" t="str" cm="1">
        <f t="array" ref="N294">INDEX(MinuteWorkersFTE_HISTORICAL_FORTNIGHT_TABLE[Facility],ROW()-1)</f>
        <v>BD</v>
      </c>
      <c r="O294" t="str" cm="1">
        <f t="array" ref="O294">INDEX(MinuteWorkersFTE_HISTORICAL_FORTNIGHT_TABLE[Role],ROW()-1)</f>
        <v>WELLBEING &amp; CARE SUPPORT OFFICER</v>
      </c>
      <c r="P294" t="str" cm="1">
        <f t="array" ref="P294">INDEX(MinuteWorkersFTE_HISTORICAL_FORTNIGHT_TABLE[Shift],ROW()-1)</f>
        <v>PM</v>
      </c>
      <c r="Q294" cm="1">
        <f t="array" ref="Q294">INDEX(MinuteWorkersFTE_HISTORICAL_FORTNIGHT_TABLE[DayOfWeek],ROW()-1)</f>
        <v>7</v>
      </c>
      <c r="R294" t="str" cm="1">
        <f t="array" ref="R294">INDEX(MinuteWorkersFTE_HISTORICAL_FORTNIGHT_TABLE[Week Day],ROW()-1)</f>
        <v>Sunday</v>
      </c>
      <c r="S294" cm="1">
        <f t="array" ref="S294">INDEX(MinuteWorkersFTE_HISTORICAL_FORTNIGHT_TABLE[FortnightWeek],ROW()-1)</f>
        <v>2</v>
      </c>
      <c r="T294" cm="1">
        <f t="array" ref="T294">INDEX(MinuteWorkersFTE_HISTORICAL_FORTNIGHT_TABLE[HistoricalRosterFTE],ROW()-1)</f>
        <v>0</v>
      </c>
      <c r="U294" cm="1">
        <f t="array" ref="U294">INDEX(MinuteWorkersFTE_HISTORICAL_FORTNIGHT_TABLE[RedistributedRosterFTE],ROW()-1)</f>
        <v>0</v>
      </c>
      <c r="V294" cm="1">
        <f t="array" ref="V294">INDEX(MinuteWorkersFTE_HISTORICAL_FORTNIGHT_TABLE[ExpectedRedistributionFactor],ROW()-1)</f>
        <v>0.84414504989531591</v>
      </c>
      <c r="W294" cm="1">
        <f t="array" ref="W294">INDEX(MinuteWorkersFTE_HISTORICAL_FORTNIGHT_TABLE[ProfileVarianceFTE],ROW()-1)</f>
        <v>0</v>
      </c>
      <c r="X294">
        <f t="shared" si="5"/>
        <v>0</v>
      </c>
      <c r="Y294" cm="1">
        <f t="array" ref="Y294">--(INDEX(MinuteWorkersFTE_HISTORICAL_FORTNIGHT_TABLE[HistoricalCoverageStatus],ROW()-1)="PASS")</f>
        <v>1</v>
      </c>
      <c r="Z294" cm="1">
        <f t="array" ref="Z294">--OR(INDEX(MinuteWorkersFTE_HISTORICAL_FORTNIGHT_TABLE[HistoricalCellStatus],ROW()-1)="OBSERVED",INDEX(MinuteWorkersFTE_HISTORICAL_FORTNIGHT_TABLE[HistoricalCellStatus],ROW()-1)="ZERO")</f>
        <v>1</v>
      </c>
      <c r="AA294" cm="1">
        <f t="array" ref="AA294">--OR(INDEX(MinuteWorkersFTE_HISTORICAL_FORTNIGHT_TABLE[ProfileAlignmentStatus],ROW()-1)="PASS",INDEX(MinuteWorkersFTE_HISTORICAL_FORTNIGHT_TABLE[ProfileAlignmentStatus],ROW()-1)="PASS ZERO")</f>
        <v>1</v>
      </c>
      <c r="AB294" cm="1">
        <f t="array" ref="AB294">--(INDEX(MinuteWorkersFTE_HISTORICAL_FORTNIGHT_TABLE[RedistributionMatchCount],ROW()-1)=1)</f>
        <v>0</v>
      </c>
      <c r="AC294">
        <v>1</v>
      </c>
    </row>
    <row r="295" spans="14:29" x14ac:dyDescent="0.25">
      <c r="N295" t="str" cm="1">
        <f t="array" ref="N295">INDEX(MinuteWorkersFTE_HISTORICAL_FORTNIGHT_TABLE[Facility],ROW()-1)</f>
        <v>BD</v>
      </c>
      <c r="O295" t="str" cm="1">
        <f t="array" ref="O295">INDEX(MinuteWorkersFTE_HISTORICAL_FORTNIGHT_TABLE[Role],ROW()-1)</f>
        <v>WELLBEING &amp; CARE SUPPORT OFFICER</v>
      </c>
      <c r="P295" t="str" cm="1">
        <f t="array" ref="P295">INDEX(MinuteWorkersFTE_HISTORICAL_FORTNIGHT_TABLE[Shift],ROW()-1)</f>
        <v>NS</v>
      </c>
      <c r="Q295" cm="1">
        <f t="array" ref="Q295">INDEX(MinuteWorkersFTE_HISTORICAL_FORTNIGHT_TABLE[DayOfWeek],ROW()-1)</f>
        <v>7</v>
      </c>
      <c r="R295" t="str" cm="1">
        <f t="array" ref="R295">INDEX(MinuteWorkersFTE_HISTORICAL_FORTNIGHT_TABLE[Week Day],ROW()-1)</f>
        <v>Sunday</v>
      </c>
      <c r="S295" cm="1">
        <f t="array" ref="S295">INDEX(MinuteWorkersFTE_HISTORICAL_FORTNIGHT_TABLE[FortnightWeek],ROW()-1)</f>
        <v>2</v>
      </c>
      <c r="T295" cm="1">
        <f t="array" ref="T295">INDEX(MinuteWorkersFTE_HISTORICAL_FORTNIGHT_TABLE[HistoricalRosterFTE],ROW()-1)</f>
        <v>0</v>
      </c>
      <c r="U295" cm="1">
        <f t="array" ref="U295">INDEX(MinuteWorkersFTE_HISTORICAL_FORTNIGHT_TABLE[RedistributedRosterFTE],ROW()-1)</f>
        <v>0</v>
      </c>
      <c r="V295" cm="1">
        <f t="array" ref="V295">INDEX(MinuteWorkersFTE_HISTORICAL_FORTNIGHT_TABLE[ExpectedRedistributionFactor],ROW()-1)</f>
        <v>0.84414504989531591</v>
      </c>
      <c r="W295" cm="1">
        <f t="array" ref="W295">INDEX(MinuteWorkersFTE_HISTORICAL_FORTNIGHT_TABLE[ProfileVarianceFTE],ROW()-1)</f>
        <v>0</v>
      </c>
      <c r="X295">
        <f t="shared" si="5"/>
        <v>0</v>
      </c>
      <c r="Y295" cm="1">
        <f t="array" ref="Y295">--(INDEX(MinuteWorkersFTE_HISTORICAL_FORTNIGHT_TABLE[HistoricalCoverageStatus],ROW()-1)="PASS")</f>
        <v>1</v>
      </c>
      <c r="Z295" cm="1">
        <f t="array" ref="Z295">--OR(INDEX(MinuteWorkersFTE_HISTORICAL_FORTNIGHT_TABLE[HistoricalCellStatus],ROW()-1)="OBSERVED",INDEX(MinuteWorkersFTE_HISTORICAL_FORTNIGHT_TABLE[HistoricalCellStatus],ROW()-1)="ZERO")</f>
        <v>1</v>
      </c>
      <c r="AA295" cm="1">
        <f t="array" ref="AA295">--OR(INDEX(MinuteWorkersFTE_HISTORICAL_FORTNIGHT_TABLE[ProfileAlignmentStatus],ROW()-1)="PASS",INDEX(MinuteWorkersFTE_HISTORICAL_FORTNIGHT_TABLE[ProfileAlignmentStatus],ROW()-1)="PASS ZERO")</f>
        <v>1</v>
      </c>
      <c r="AB295" cm="1">
        <f t="array" ref="AB295">--(INDEX(MinuteWorkersFTE_HISTORICAL_FORTNIGHT_TABLE[RedistributionMatchCount],ROW()-1)=1)</f>
        <v>0</v>
      </c>
      <c r="AC295">
        <v>1</v>
      </c>
    </row>
    <row r="296" spans="14:29" x14ac:dyDescent="0.25">
      <c r="N296" t="str" cm="1">
        <f t="array" ref="N296">INDEX(MinuteWorkersFTE_HISTORICAL_FORTNIGHT_TABLE[Facility],ROW()-1)</f>
        <v>JE</v>
      </c>
      <c r="O296" t="str" cm="1">
        <f t="array" ref="O296">INDEX(MinuteWorkersFTE_HISTORICAL_FORTNIGHT_TABLE[Role],ROW()-1)</f>
        <v>ASSISTANT IN NURSING</v>
      </c>
      <c r="P296" t="str" cm="1">
        <f t="array" ref="P296">INDEX(MinuteWorkersFTE_HISTORICAL_FORTNIGHT_TABLE[Shift],ROW()-1)</f>
        <v>AM</v>
      </c>
      <c r="Q296" cm="1">
        <f t="array" ref="Q296">INDEX(MinuteWorkersFTE_HISTORICAL_FORTNIGHT_TABLE[DayOfWeek],ROW()-1)</f>
        <v>1</v>
      </c>
      <c r="R296" t="str" cm="1">
        <f t="array" ref="R296">INDEX(MinuteWorkersFTE_HISTORICAL_FORTNIGHT_TABLE[Week Day],ROW()-1)</f>
        <v>Monday</v>
      </c>
      <c r="S296" cm="1">
        <f t="array" ref="S296">INDEX(MinuteWorkersFTE_HISTORICAL_FORTNIGHT_TABLE[FortnightWeek],ROW()-1)</f>
        <v>1</v>
      </c>
      <c r="T296" cm="1">
        <f t="array" ref="T296">INDEX(MinuteWorkersFTE_HISTORICAL_FORTNIGHT_TABLE[HistoricalRosterFTE],ROW()-1)</f>
        <v>5.3289473684210531</v>
      </c>
      <c r="U296" cm="1">
        <f t="array" ref="U296">INDEX(MinuteWorkersFTE_HISTORICAL_FORTNIGHT_TABLE[RedistributedRosterFTE],ROW()-1)</f>
        <v>5.0558842182134995</v>
      </c>
      <c r="V296" cm="1">
        <f t="array" ref="V296">INDEX(MinuteWorkersFTE_HISTORICAL_FORTNIGHT_TABLE[ExpectedRedistributionFactor],ROW()-1)</f>
        <v>0.94875851996105176</v>
      </c>
      <c r="W296" cm="1">
        <f t="array" ref="W296">INDEX(MinuteWorkersFTE_HISTORICAL_FORTNIGHT_TABLE[ProfileVarianceFTE],ROW()-1)</f>
        <v>0</v>
      </c>
      <c r="X296">
        <f t="shared" si="5"/>
        <v>0</v>
      </c>
      <c r="Y296" cm="1">
        <f t="array" ref="Y296">--(INDEX(MinuteWorkersFTE_HISTORICAL_FORTNIGHT_TABLE[HistoricalCoverageStatus],ROW()-1)="PASS")</f>
        <v>1</v>
      </c>
      <c r="Z296" cm="1">
        <f t="array" ref="Z296">--OR(INDEX(MinuteWorkersFTE_HISTORICAL_FORTNIGHT_TABLE[HistoricalCellStatus],ROW()-1)="OBSERVED",INDEX(MinuteWorkersFTE_HISTORICAL_FORTNIGHT_TABLE[HistoricalCellStatus],ROW()-1)="ZERO")</f>
        <v>1</v>
      </c>
      <c r="AA296" cm="1">
        <f t="array" ref="AA296">--OR(INDEX(MinuteWorkersFTE_HISTORICAL_FORTNIGHT_TABLE[ProfileAlignmentStatus],ROW()-1)="PASS",INDEX(MinuteWorkersFTE_HISTORICAL_FORTNIGHT_TABLE[ProfileAlignmentStatus],ROW()-1)="PASS ZERO")</f>
        <v>1</v>
      </c>
      <c r="AB296" cm="1">
        <f t="array" ref="AB296">--(INDEX(MinuteWorkersFTE_HISTORICAL_FORTNIGHT_TABLE[RedistributionMatchCount],ROW()-1)=1)</f>
        <v>1</v>
      </c>
      <c r="AC296">
        <v>1</v>
      </c>
    </row>
    <row r="297" spans="14:29" x14ac:dyDescent="0.25">
      <c r="N297" t="str" cm="1">
        <f t="array" ref="N297">INDEX(MinuteWorkersFTE_HISTORICAL_FORTNIGHT_TABLE[Facility],ROW()-1)</f>
        <v>JE</v>
      </c>
      <c r="O297" t="str" cm="1">
        <f t="array" ref="O297">INDEX(MinuteWorkersFTE_HISTORICAL_FORTNIGHT_TABLE[Role],ROW()-1)</f>
        <v>ASSISTANT IN NURSING</v>
      </c>
      <c r="P297" t="str" cm="1">
        <f t="array" ref="P297">INDEX(MinuteWorkersFTE_HISTORICAL_FORTNIGHT_TABLE[Shift],ROW()-1)</f>
        <v>PM</v>
      </c>
      <c r="Q297" cm="1">
        <f t="array" ref="Q297">INDEX(MinuteWorkersFTE_HISTORICAL_FORTNIGHT_TABLE[DayOfWeek],ROW()-1)</f>
        <v>1</v>
      </c>
      <c r="R297" t="str" cm="1">
        <f t="array" ref="R297">INDEX(MinuteWorkersFTE_HISTORICAL_FORTNIGHT_TABLE[Week Day],ROW()-1)</f>
        <v>Monday</v>
      </c>
      <c r="S297" cm="1">
        <f t="array" ref="S297">INDEX(MinuteWorkersFTE_HISTORICAL_FORTNIGHT_TABLE[FortnightWeek],ROW()-1)</f>
        <v>1</v>
      </c>
      <c r="T297" cm="1">
        <f t="array" ref="T297">INDEX(MinuteWorkersFTE_HISTORICAL_FORTNIGHT_TABLE[HistoricalRosterFTE],ROW()-1)</f>
        <v>3.8157894736842106</v>
      </c>
      <c r="U297" cm="1">
        <f t="array" ref="U297">INDEX(MinuteWorkersFTE_HISTORICAL_FORTNIGHT_TABLE[RedistributedRosterFTE],ROW()-1)</f>
        <v>3.6202627735355919</v>
      </c>
      <c r="V297" cm="1">
        <f t="array" ref="V297">INDEX(MinuteWorkersFTE_HISTORICAL_FORTNIGHT_TABLE[ExpectedRedistributionFactor],ROW()-1)</f>
        <v>0.94875851996105176</v>
      </c>
      <c r="W297" cm="1">
        <f t="array" ref="W297">INDEX(MinuteWorkersFTE_HISTORICAL_FORTNIGHT_TABLE[ProfileVarianceFTE],ROW()-1)</f>
        <v>-4.4408920985006262E-16</v>
      </c>
      <c r="X297">
        <f t="shared" si="5"/>
        <v>4.4408920985006262E-16</v>
      </c>
      <c r="Y297" cm="1">
        <f t="array" ref="Y297">--(INDEX(MinuteWorkersFTE_HISTORICAL_FORTNIGHT_TABLE[HistoricalCoverageStatus],ROW()-1)="PASS")</f>
        <v>1</v>
      </c>
      <c r="Z297" cm="1">
        <f t="array" ref="Z297">--OR(INDEX(MinuteWorkersFTE_HISTORICAL_FORTNIGHT_TABLE[HistoricalCellStatus],ROW()-1)="OBSERVED",INDEX(MinuteWorkersFTE_HISTORICAL_FORTNIGHT_TABLE[HistoricalCellStatus],ROW()-1)="ZERO")</f>
        <v>1</v>
      </c>
      <c r="AA297" cm="1">
        <f t="array" ref="AA297">--OR(INDEX(MinuteWorkersFTE_HISTORICAL_FORTNIGHT_TABLE[ProfileAlignmentStatus],ROW()-1)="PASS",INDEX(MinuteWorkersFTE_HISTORICAL_FORTNIGHT_TABLE[ProfileAlignmentStatus],ROW()-1)="PASS ZERO")</f>
        <v>1</v>
      </c>
      <c r="AB297" cm="1">
        <f t="array" ref="AB297">--(INDEX(MinuteWorkersFTE_HISTORICAL_FORTNIGHT_TABLE[RedistributionMatchCount],ROW()-1)=1)</f>
        <v>1</v>
      </c>
      <c r="AC297">
        <v>1</v>
      </c>
    </row>
    <row r="298" spans="14:29" x14ac:dyDescent="0.25">
      <c r="N298" t="str" cm="1">
        <f t="array" ref="N298">INDEX(MinuteWorkersFTE_HISTORICAL_FORTNIGHT_TABLE[Facility],ROW()-1)</f>
        <v>JE</v>
      </c>
      <c r="O298" t="str" cm="1">
        <f t="array" ref="O298">INDEX(MinuteWorkersFTE_HISTORICAL_FORTNIGHT_TABLE[Role],ROW()-1)</f>
        <v>ASSISTANT IN NURSING</v>
      </c>
      <c r="P298" t="str" cm="1">
        <f t="array" ref="P298">INDEX(MinuteWorkersFTE_HISTORICAL_FORTNIGHT_TABLE[Shift],ROW()-1)</f>
        <v>NS</v>
      </c>
      <c r="Q298" cm="1">
        <f t="array" ref="Q298">INDEX(MinuteWorkersFTE_HISTORICAL_FORTNIGHT_TABLE[DayOfWeek],ROW()-1)</f>
        <v>1</v>
      </c>
      <c r="R298" t="str" cm="1">
        <f t="array" ref="R298">INDEX(MinuteWorkersFTE_HISTORICAL_FORTNIGHT_TABLE[Week Day],ROW()-1)</f>
        <v>Monday</v>
      </c>
      <c r="S298" cm="1">
        <f t="array" ref="S298">INDEX(MinuteWorkersFTE_HISTORICAL_FORTNIGHT_TABLE[FortnightWeek],ROW()-1)</f>
        <v>1</v>
      </c>
      <c r="T298" cm="1">
        <f t="array" ref="T298">INDEX(MinuteWorkersFTE_HISTORICAL_FORTNIGHT_TABLE[HistoricalRosterFTE],ROW()-1)</f>
        <v>2.1052631578947367</v>
      </c>
      <c r="U298" cm="1">
        <f t="array" ref="U298">INDEX(MinuteWorkersFTE_HISTORICAL_FORTNIGHT_TABLE[RedistributedRosterFTE],ROW()-1)</f>
        <v>1.9973863578127402</v>
      </c>
      <c r="V298" cm="1">
        <f t="array" ref="V298">INDEX(MinuteWorkersFTE_HISTORICAL_FORTNIGHT_TABLE[ExpectedRedistributionFactor],ROW()-1)</f>
        <v>0.94875851996105176</v>
      </c>
      <c r="W298" cm="1">
        <f t="array" ref="W298">INDEX(MinuteWorkersFTE_HISTORICAL_FORTNIGHT_TABLE[ProfileVarianceFTE],ROW()-1)</f>
        <v>-2.2204460492503131E-16</v>
      </c>
      <c r="X298">
        <f t="shared" si="5"/>
        <v>2.2204460492503131E-16</v>
      </c>
      <c r="Y298" cm="1">
        <f t="array" ref="Y298">--(INDEX(MinuteWorkersFTE_HISTORICAL_FORTNIGHT_TABLE[HistoricalCoverageStatus],ROW()-1)="PASS")</f>
        <v>1</v>
      </c>
      <c r="Z298" cm="1">
        <f t="array" ref="Z298">--OR(INDEX(MinuteWorkersFTE_HISTORICAL_FORTNIGHT_TABLE[HistoricalCellStatus],ROW()-1)="OBSERVED",INDEX(MinuteWorkersFTE_HISTORICAL_FORTNIGHT_TABLE[HistoricalCellStatus],ROW()-1)="ZERO")</f>
        <v>1</v>
      </c>
      <c r="AA298" cm="1">
        <f t="array" ref="AA298">--OR(INDEX(MinuteWorkersFTE_HISTORICAL_FORTNIGHT_TABLE[ProfileAlignmentStatus],ROW()-1)="PASS",INDEX(MinuteWorkersFTE_HISTORICAL_FORTNIGHT_TABLE[ProfileAlignmentStatus],ROW()-1)="PASS ZERO")</f>
        <v>1</v>
      </c>
      <c r="AB298" cm="1">
        <f t="array" ref="AB298">--(INDEX(MinuteWorkersFTE_HISTORICAL_FORTNIGHT_TABLE[RedistributionMatchCount],ROW()-1)=1)</f>
        <v>1</v>
      </c>
      <c r="AC298">
        <v>1</v>
      </c>
    </row>
    <row r="299" spans="14:29" x14ac:dyDescent="0.25">
      <c r="N299" t="str" cm="1">
        <f t="array" ref="N299">INDEX(MinuteWorkersFTE_HISTORICAL_FORTNIGHT_TABLE[Facility],ROW()-1)</f>
        <v>JE</v>
      </c>
      <c r="O299" t="str" cm="1">
        <f t="array" ref="O299">INDEX(MinuteWorkersFTE_HISTORICAL_FORTNIGHT_TABLE[Role],ROW()-1)</f>
        <v>ASSISTANT IN NURSING</v>
      </c>
      <c r="P299" t="str" cm="1">
        <f t="array" ref="P299">INDEX(MinuteWorkersFTE_HISTORICAL_FORTNIGHT_TABLE[Shift],ROW()-1)</f>
        <v>AM</v>
      </c>
      <c r="Q299" cm="1">
        <f t="array" ref="Q299">INDEX(MinuteWorkersFTE_HISTORICAL_FORTNIGHT_TABLE[DayOfWeek],ROW()-1)</f>
        <v>2</v>
      </c>
      <c r="R299" t="str" cm="1">
        <f t="array" ref="R299">INDEX(MinuteWorkersFTE_HISTORICAL_FORTNIGHT_TABLE[Week Day],ROW()-1)</f>
        <v>Tuesday</v>
      </c>
      <c r="S299" cm="1">
        <f t="array" ref="S299">INDEX(MinuteWorkersFTE_HISTORICAL_FORTNIGHT_TABLE[FortnightWeek],ROW()-1)</f>
        <v>1</v>
      </c>
      <c r="T299" cm="1">
        <f t="array" ref="T299">INDEX(MinuteWorkersFTE_HISTORICAL_FORTNIGHT_TABLE[HistoricalRosterFTE],ROW()-1)</f>
        <v>5.3289473684210531</v>
      </c>
      <c r="U299" cm="1">
        <f t="array" ref="U299">INDEX(MinuteWorkersFTE_HISTORICAL_FORTNIGHT_TABLE[RedistributedRosterFTE],ROW()-1)</f>
        <v>5.0558842182134995</v>
      </c>
      <c r="V299" cm="1">
        <f t="array" ref="V299">INDEX(MinuteWorkersFTE_HISTORICAL_FORTNIGHT_TABLE[ExpectedRedistributionFactor],ROW()-1)</f>
        <v>0.94875851996105176</v>
      </c>
      <c r="W299" cm="1">
        <f t="array" ref="W299">INDEX(MinuteWorkersFTE_HISTORICAL_FORTNIGHT_TABLE[ProfileVarianceFTE],ROW()-1)</f>
        <v>0</v>
      </c>
      <c r="X299">
        <f t="shared" si="5"/>
        <v>0</v>
      </c>
      <c r="Y299" cm="1">
        <f t="array" ref="Y299">--(INDEX(MinuteWorkersFTE_HISTORICAL_FORTNIGHT_TABLE[HistoricalCoverageStatus],ROW()-1)="PASS")</f>
        <v>1</v>
      </c>
      <c r="Z299" cm="1">
        <f t="array" ref="Z299">--OR(INDEX(MinuteWorkersFTE_HISTORICAL_FORTNIGHT_TABLE[HistoricalCellStatus],ROW()-1)="OBSERVED",INDEX(MinuteWorkersFTE_HISTORICAL_FORTNIGHT_TABLE[HistoricalCellStatus],ROW()-1)="ZERO")</f>
        <v>1</v>
      </c>
      <c r="AA299" cm="1">
        <f t="array" ref="AA299">--OR(INDEX(MinuteWorkersFTE_HISTORICAL_FORTNIGHT_TABLE[ProfileAlignmentStatus],ROW()-1)="PASS",INDEX(MinuteWorkersFTE_HISTORICAL_FORTNIGHT_TABLE[ProfileAlignmentStatus],ROW()-1)="PASS ZERO")</f>
        <v>1</v>
      </c>
      <c r="AB299" cm="1">
        <f t="array" ref="AB299">--(INDEX(MinuteWorkersFTE_HISTORICAL_FORTNIGHT_TABLE[RedistributionMatchCount],ROW()-1)=1)</f>
        <v>1</v>
      </c>
      <c r="AC299">
        <v>1</v>
      </c>
    </row>
    <row r="300" spans="14:29" x14ac:dyDescent="0.25">
      <c r="N300" t="str" cm="1">
        <f t="array" ref="N300">INDEX(MinuteWorkersFTE_HISTORICAL_FORTNIGHT_TABLE[Facility],ROW()-1)</f>
        <v>JE</v>
      </c>
      <c r="O300" t="str" cm="1">
        <f t="array" ref="O300">INDEX(MinuteWorkersFTE_HISTORICAL_FORTNIGHT_TABLE[Role],ROW()-1)</f>
        <v>ASSISTANT IN NURSING</v>
      </c>
      <c r="P300" t="str" cm="1">
        <f t="array" ref="P300">INDEX(MinuteWorkersFTE_HISTORICAL_FORTNIGHT_TABLE[Shift],ROW()-1)</f>
        <v>PM</v>
      </c>
      <c r="Q300" cm="1">
        <f t="array" ref="Q300">INDEX(MinuteWorkersFTE_HISTORICAL_FORTNIGHT_TABLE[DayOfWeek],ROW()-1)</f>
        <v>2</v>
      </c>
      <c r="R300" t="str" cm="1">
        <f t="array" ref="R300">INDEX(MinuteWorkersFTE_HISTORICAL_FORTNIGHT_TABLE[Week Day],ROW()-1)</f>
        <v>Tuesday</v>
      </c>
      <c r="S300" cm="1">
        <f t="array" ref="S300">INDEX(MinuteWorkersFTE_HISTORICAL_FORTNIGHT_TABLE[FortnightWeek],ROW()-1)</f>
        <v>1</v>
      </c>
      <c r="T300" cm="1">
        <f t="array" ref="T300">INDEX(MinuteWorkersFTE_HISTORICAL_FORTNIGHT_TABLE[HistoricalRosterFTE],ROW()-1)</f>
        <v>3.8157894736842106</v>
      </c>
      <c r="U300" cm="1">
        <f t="array" ref="U300">INDEX(MinuteWorkersFTE_HISTORICAL_FORTNIGHT_TABLE[RedistributedRosterFTE],ROW()-1)</f>
        <v>3.6202627735355919</v>
      </c>
      <c r="V300" cm="1">
        <f t="array" ref="V300">INDEX(MinuteWorkersFTE_HISTORICAL_FORTNIGHT_TABLE[ExpectedRedistributionFactor],ROW()-1)</f>
        <v>0.94875851996105176</v>
      </c>
      <c r="W300" cm="1">
        <f t="array" ref="W300">INDEX(MinuteWorkersFTE_HISTORICAL_FORTNIGHT_TABLE[ProfileVarianceFTE],ROW()-1)</f>
        <v>-4.4408920985006262E-16</v>
      </c>
      <c r="X300">
        <f t="shared" si="5"/>
        <v>4.4408920985006262E-16</v>
      </c>
      <c r="Y300" cm="1">
        <f t="array" ref="Y300">--(INDEX(MinuteWorkersFTE_HISTORICAL_FORTNIGHT_TABLE[HistoricalCoverageStatus],ROW()-1)="PASS")</f>
        <v>1</v>
      </c>
      <c r="Z300" cm="1">
        <f t="array" ref="Z300">--OR(INDEX(MinuteWorkersFTE_HISTORICAL_FORTNIGHT_TABLE[HistoricalCellStatus],ROW()-1)="OBSERVED",INDEX(MinuteWorkersFTE_HISTORICAL_FORTNIGHT_TABLE[HistoricalCellStatus],ROW()-1)="ZERO")</f>
        <v>1</v>
      </c>
      <c r="AA300" cm="1">
        <f t="array" ref="AA300">--OR(INDEX(MinuteWorkersFTE_HISTORICAL_FORTNIGHT_TABLE[ProfileAlignmentStatus],ROW()-1)="PASS",INDEX(MinuteWorkersFTE_HISTORICAL_FORTNIGHT_TABLE[ProfileAlignmentStatus],ROW()-1)="PASS ZERO")</f>
        <v>1</v>
      </c>
      <c r="AB300" cm="1">
        <f t="array" ref="AB300">--(INDEX(MinuteWorkersFTE_HISTORICAL_FORTNIGHT_TABLE[RedistributionMatchCount],ROW()-1)=1)</f>
        <v>1</v>
      </c>
      <c r="AC300">
        <v>1</v>
      </c>
    </row>
    <row r="301" spans="14:29" x14ac:dyDescent="0.25">
      <c r="N301" t="str" cm="1">
        <f t="array" ref="N301">INDEX(MinuteWorkersFTE_HISTORICAL_FORTNIGHT_TABLE[Facility],ROW()-1)</f>
        <v>JE</v>
      </c>
      <c r="O301" t="str" cm="1">
        <f t="array" ref="O301">INDEX(MinuteWorkersFTE_HISTORICAL_FORTNIGHT_TABLE[Role],ROW()-1)</f>
        <v>ASSISTANT IN NURSING</v>
      </c>
      <c r="P301" t="str" cm="1">
        <f t="array" ref="P301">INDEX(MinuteWorkersFTE_HISTORICAL_FORTNIGHT_TABLE[Shift],ROW()-1)</f>
        <v>NS</v>
      </c>
      <c r="Q301" cm="1">
        <f t="array" ref="Q301">INDEX(MinuteWorkersFTE_HISTORICAL_FORTNIGHT_TABLE[DayOfWeek],ROW()-1)</f>
        <v>2</v>
      </c>
      <c r="R301" t="str" cm="1">
        <f t="array" ref="R301">INDEX(MinuteWorkersFTE_HISTORICAL_FORTNIGHT_TABLE[Week Day],ROW()-1)</f>
        <v>Tuesday</v>
      </c>
      <c r="S301" cm="1">
        <f t="array" ref="S301">INDEX(MinuteWorkersFTE_HISTORICAL_FORTNIGHT_TABLE[FortnightWeek],ROW()-1)</f>
        <v>1</v>
      </c>
      <c r="T301" cm="1">
        <f t="array" ref="T301">INDEX(MinuteWorkersFTE_HISTORICAL_FORTNIGHT_TABLE[HistoricalRosterFTE],ROW()-1)</f>
        <v>2.1052631578947367</v>
      </c>
      <c r="U301" cm="1">
        <f t="array" ref="U301">INDEX(MinuteWorkersFTE_HISTORICAL_FORTNIGHT_TABLE[RedistributedRosterFTE],ROW()-1)</f>
        <v>1.9973863578127402</v>
      </c>
      <c r="V301" cm="1">
        <f t="array" ref="V301">INDEX(MinuteWorkersFTE_HISTORICAL_FORTNIGHT_TABLE[ExpectedRedistributionFactor],ROW()-1)</f>
        <v>0.94875851996105176</v>
      </c>
      <c r="W301" cm="1">
        <f t="array" ref="W301">INDEX(MinuteWorkersFTE_HISTORICAL_FORTNIGHT_TABLE[ProfileVarianceFTE],ROW()-1)</f>
        <v>-2.2204460492503131E-16</v>
      </c>
      <c r="X301">
        <f t="shared" si="5"/>
        <v>2.2204460492503131E-16</v>
      </c>
      <c r="Y301" cm="1">
        <f t="array" ref="Y301">--(INDEX(MinuteWorkersFTE_HISTORICAL_FORTNIGHT_TABLE[HistoricalCoverageStatus],ROW()-1)="PASS")</f>
        <v>1</v>
      </c>
      <c r="Z301" cm="1">
        <f t="array" ref="Z301">--OR(INDEX(MinuteWorkersFTE_HISTORICAL_FORTNIGHT_TABLE[HistoricalCellStatus],ROW()-1)="OBSERVED",INDEX(MinuteWorkersFTE_HISTORICAL_FORTNIGHT_TABLE[HistoricalCellStatus],ROW()-1)="ZERO")</f>
        <v>1</v>
      </c>
      <c r="AA301" cm="1">
        <f t="array" ref="AA301">--OR(INDEX(MinuteWorkersFTE_HISTORICAL_FORTNIGHT_TABLE[ProfileAlignmentStatus],ROW()-1)="PASS",INDEX(MinuteWorkersFTE_HISTORICAL_FORTNIGHT_TABLE[ProfileAlignmentStatus],ROW()-1)="PASS ZERO")</f>
        <v>1</v>
      </c>
      <c r="AB301" cm="1">
        <f t="array" ref="AB301">--(INDEX(MinuteWorkersFTE_HISTORICAL_FORTNIGHT_TABLE[RedistributionMatchCount],ROW()-1)=1)</f>
        <v>1</v>
      </c>
      <c r="AC301">
        <v>1</v>
      </c>
    </row>
    <row r="302" spans="14:29" x14ac:dyDescent="0.25">
      <c r="N302" t="str" cm="1">
        <f t="array" ref="N302">INDEX(MinuteWorkersFTE_HISTORICAL_FORTNIGHT_TABLE[Facility],ROW()-1)</f>
        <v>JE</v>
      </c>
      <c r="O302" t="str" cm="1">
        <f t="array" ref="O302">INDEX(MinuteWorkersFTE_HISTORICAL_FORTNIGHT_TABLE[Role],ROW()-1)</f>
        <v>ASSISTANT IN NURSING</v>
      </c>
      <c r="P302" t="str" cm="1">
        <f t="array" ref="P302">INDEX(MinuteWorkersFTE_HISTORICAL_FORTNIGHT_TABLE[Shift],ROW()-1)</f>
        <v>AM</v>
      </c>
      <c r="Q302" cm="1">
        <f t="array" ref="Q302">INDEX(MinuteWorkersFTE_HISTORICAL_FORTNIGHT_TABLE[DayOfWeek],ROW()-1)</f>
        <v>3</v>
      </c>
      <c r="R302" t="str" cm="1">
        <f t="array" ref="R302">INDEX(MinuteWorkersFTE_HISTORICAL_FORTNIGHT_TABLE[Week Day],ROW()-1)</f>
        <v>Wednesday</v>
      </c>
      <c r="S302" cm="1">
        <f t="array" ref="S302">INDEX(MinuteWorkersFTE_HISTORICAL_FORTNIGHT_TABLE[FortnightWeek],ROW()-1)</f>
        <v>1</v>
      </c>
      <c r="T302" cm="1">
        <f t="array" ref="T302">INDEX(MinuteWorkersFTE_HISTORICAL_FORTNIGHT_TABLE[HistoricalRosterFTE],ROW()-1)</f>
        <v>5.3289473684210531</v>
      </c>
      <c r="U302" cm="1">
        <f t="array" ref="U302">INDEX(MinuteWorkersFTE_HISTORICAL_FORTNIGHT_TABLE[RedistributedRosterFTE],ROW()-1)</f>
        <v>5.0558842182134995</v>
      </c>
      <c r="V302" cm="1">
        <f t="array" ref="V302">INDEX(MinuteWorkersFTE_HISTORICAL_FORTNIGHT_TABLE[ExpectedRedistributionFactor],ROW()-1)</f>
        <v>0.94875851996105176</v>
      </c>
      <c r="W302" cm="1">
        <f t="array" ref="W302">INDEX(MinuteWorkersFTE_HISTORICAL_FORTNIGHT_TABLE[ProfileVarianceFTE],ROW()-1)</f>
        <v>0</v>
      </c>
      <c r="X302">
        <f t="shared" si="5"/>
        <v>0</v>
      </c>
      <c r="Y302" cm="1">
        <f t="array" ref="Y302">--(INDEX(MinuteWorkersFTE_HISTORICAL_FORTNIGHT_TABLE[HistoricalCoverageStatus],ROW()-1)="PASS")</f>
        <v>1</v>
      </c>
      <c r="Z302" cm="1">
        <f t="array" ref="Z302">--OR(INDEX(MinuteWorkersFTE_HISTORICAL_FORTNIGHT_TABLE[HistoricalCellStatus],ROW()-1)="OBSERVED",INDEX(MinuteWorkersFTE_HISTORICAL_FORTNIGHT_TABLE[HistoricalCellStatus],ROW()-1)="ZERO")</f>
        <v>1</v>
      </c>
      <c r="AA302" cm="1">
        <f t="array" ref="AA302">--OR(INDEX(MinuteWorkersFTE_HISTORICAL_FORTNIGHT_TABLE[ProfileAlignmentStatus],ROW()-1)="PASS",INDEX(MinuteWorkersFTE_HISTORICAL_FORTNIGHT_TABLE[ProfileAlignmentStatus],ROW()-1)="PASS ZERO")</f>
        <v>1</v>
      </c>
      <c r="AB302" cm="1">
        <f t="array" ref="AB302">--(INDEX(MinuteWorkersFTE_HISTORICAL_FORTNIGHT_TABLE[RedistributionMatchCount],ROW()-1)=1)</f>
        <v>1</v>
      </c>
      <c r="AC302">
        <v>1</v>
      </c>
    </row>
    <row r="303" spans="14:29" x14ac:dyDescent="0.25">
      <c r="N303" t="str" cm="1">
        <f t="array" ref="N303">INDEX(MinuteWorkersFTE_HISTORICAL_FORTNIGHT_TABLE[Facility],ROW()-1)</f>
        <v>JE</v>
      </c>
      <c r="O303" t="str" cm="1">
        <f t="array" ref="O303">INDEX(MinuteWorkersFTE_HISTORICAL_FORTNIGHT_TABLE[Role],ROW()-1)</f>
        <v>ASSISTANT IN NURSING</v>
      </c>
      <c r="P303" t="str" cm="1">
        <f t="array" ref="P303">INDEX(MinuteWorkersFTE_HISTORICAL_FORTNIGHT_TABLE[Shift],ROW()-1)</f>
        <v>PM</v>
      </c>
      <c r="Q303" cm="1">
        <f t="array" ref="Q303">INDEX(MinuteWorkersFTE_HISTORICAL_FORTNIGHT_TABLE[DayOfWeek],ROW()-1)</f>
        <v>3</v>
      </c>
      <c r="R303" t="str" cm="1">
        <f t="array" ref="R303">INDEX(MinuteWorkersFTE_HISTORICAL_FORTNIGHT_TABLE[Week Day],ROW()-1)</f>
        <v>Wednesday</v>
      </c>
      <c r="S303" cm="1">
        <f t="array" ref="S303">INDEX(MinuteWorkersFTE_HISTORICAL_FORTNIGHT_TABLE[FortnightWeek],ROW()-1)</f>
        <v>1</v>
      </c>
      <c r="T303" cm="1">
        <f t="array" ref="T303">INDEX(MinuteWorkersFTE_HISTORICAL_FORTNIGHT_TABLE[HistoricalRosterFTE],ROW()-1)</f>
        <v>3.8157894736842106</v>
      </c>
      <c r="U303" cm="1">
        <f t="array" ref="U303">INDEX(MinuteWorkersFTE_HISTORICAL_FORTNIGHT_TABLE[RedistributedRosterFTE],ROW()-1)</f>
        <v>3.6202627735355919</v>
      </c>
      <c r="V303" cm="1">
        <f t="array" ref="V303">INDEX(MinuteWorkersFTE_HISTORICAL_FORTNIGHT_TABLE[ExpectedRedistributionFactor],ROW()-1)</f>
        <v>0.94875851996105176</v>
      </c>
      <c r="W303" cm="1">
        <f t="array" ref="W303">INDEX(MinuteWorkersFTE_HISTORICAL_FORTNIGHT_TABLE[ProfileVarianceFTE],ROW()-1)</f>
        <v>-4.4408920985006262E-16</v>
      </c>
      <c r="X303">
        <f t="shared" si="5"/>
        <v>4.4408920985006262E-16</v>
      </c>
      <c r="Y303" cm="1">
        <f t="array" ref="Y303">--(INDEX(MinuteWorkersFTE_HISTORICAL_FORTNIGHT_TABLE[HistoricalCoverageStatus],ROW()-1)="PASS")</f>
        <v>1</v>
      </c>
      <c r="Z303" cm="1">
        <f t="array" ref="Z303">--OR(INDEX(MinuteWorkersFTE_HISTORICAL_FORTNIGHT_TABLE[HistoricalCellStatus],ROW()-1)="OBSERVED",INDEX(MinuteWorkersFTE_HISTORICAL_FORTNIGHT_TABLE[HistoricalCellStatus],ROW()-1)="ZERO")</f>
        <v>1</v>
      </c>
      <c r="AA303" cm="1">
        <f t="array" ref="AA303">--OR(INDEX(MinuteWorkersFTE_HISTORICAL_FORTNIGHT_TABLE[ProfileAlignmentStatus],ROW()-1)="PASS",INDEX(MinuteWorkersFTE_HISTORICAL_FORTNIGHT_TABLE[ProfileAlignmentStatus],ROW()-1)="PASS ZERO")</f>
        <v>1</v>
      </c>
      <c r="AB303" cm="1">
        <f t="array" ref="AB303">--(INDEX(MinuteWorkersFTE_HISTORICAL_FORTNIGHT_TABLE[RedistributionMatchCount],ROW()-1)=1)</f>
        <v>1</v>
      </c>
      <c r="AC303">
        <v>1</v>
      </c>
    </row>
    <row r="304" spans="14:29" x14ac:dyDescent="0.25">
      <c r="N304" t="str" cm="1">
        <f t="array" ref="N304">INDEX(MinuteWorkersFTE_HISTORICAL_FORTNIGHT_TABLE[Facility],ROW()-1)</f>
        <v>JE</v>
      </c>
      <c r="O304" t="str" cm="1">
        <f t="array" ref="O304">INDEX(MinuteWorkersFTE_HISTORICAL_FORTNIGHT_TABLE[Role],ROW()-1)</f>
        <v>ASSISTANT IN NURSING</v>
      </c>
      <c r="P304" t="str" cm="1">
        <f t="array" ref="P304">INDEX(MinuteWorkersFTE_HISTORICAL_FORTNIGHT_TABLE[Shift],ROW()-1)</f>
        <v>NS</v>
      </c>
      <c r="Q304" cm="1">
        <f t="array" ref="Q304">INDEX(MinuteWorkersFTE_HISTORICAL_FORTNIGHT_TABLE[DayOfWeek],ROW()-1)</f>
        <v>3</v>
      </c>
      <c r="R304" t="str" cm="1">
        <f t="array" ref="R304">INDEX(MinuteWorkersFTE_HISTORICAL_FORTNIGHT_TABLE[Week Day],ROW()-1)</f>
        <v>Wednesday</v>
      </c>
      <c r="S304" cm="1">
        <f t="array" ref="S304">INDEX(MinuteWorkersFTE_HISTORICAL_FORTNIGHT_TABLE[FortnightWeek],ROW()-1)</f>
        <v>1</v>
      </c>
      <c r="T304" cm="1">
        <f t="array" ref="T304">INDEX(MinuteWorkersFTE_HISTORICAL_FORTNIGHT_TABLE[HistoricalRosterFTE],ROW()-1)</f>
        <v>2.1052631578947367</v>
      </c>
      <c r="U304" cm="1">
        <f t="array" ref="U304">INDEX(MinuteWorkersFTE_HISTORICAL_FORTNIGHT_TABLE[RedistributedRosterFTE],ROW()-1)</f>
        <v>1.9973863578127402</v>
      </c>
      <c r="V304" cm="1">
        <f t="array" ref="V304">INDEX(MinuteWorkersFTE_HISTORICAL_FORTNIGHT_TABLE[ExpectedRedistributionFactor],ROW()-1)</f>
        <v>0.94875851996105176</v>
      </c>
      <c r="W304" cm="1">
        <f t="array" ref="W304">INDEX(MinuteWorkersFTE_HISTORICAL_FORTNIGHT_TABLE[ProfileVarianceFTE],ROW()-1)</f>
        <v>-2.2204460492503131E-16</v>
      </c>
      <c r="X304">
        <f t="shared" si="5"/>
        <v>2.2204460492503131E-16</v>
      </c>
      <c r="Y304" cm="1">
        <f t="array" ref="Y304">--(INDEX(MinuteWorkersFTE_HISTORICAL_FORTNIGHT_TABLE[HistoricalCoverageStatus],ROW()-1)="PASS")</f>
        <v>1</v>
      </c>
      <c r="Z304" cm="1">
        <f t="array" ref="Z304">--OR(INDEX(MinuteWorkersFTE_HISTORICAL_FORTNIGHT_TABLE[HistoricalCellStatus],ROW()-1)="OBSERVED",INDEX(MinuteWorkersFTE_HISTORICAL_FORTNIGHT_TABLE[HistoricalCellStatus],ROW()-1)="ZERO")</f>
        <v>1</v>
      </c>
      <c r="AA304" cm="1">
        <f t="array" ref="AA304">--OR(INDEX(MinuteWorkersFTE_HISTORICAL_FORTNIGHT_TABLE[ProfileAlignmentStatus],ROW()-1)="PASS",INDEX(MinuteWorkersFTE_HISTORICAL_FORTNIGHT_TABLE[ProfileAlignmentStatus],ROW()-1)="PASS ZERO")</f>
        <v>1</v>
      </c>
      <c r="AB304" cm="1">
        <f t="array" ref="AB304">--(INDEX(MinuteWorkersFTE_HISTORICAL_FORTNIGHT_TABLE[RedistributionMatchCount],ROW()-1)=1)</f>
        <v>1</v>
      </c>
      <c r="AC304">
        <v>1</v>
      </c>
    </row>
    <row r="305" spans="14:29" x14ac:dyDescent="0.25">
      <c r="N305" t="str" cm="1">
        <f t="array" ref="N305">INDEX(MinuteWorkersFTE_HISTORICAL_FORTNIGHT_TABLE[Facility],ROW()-1)</f>
        <v>JE</v>
      </c>
      <c r="O305" t="str" cm="1">
        <f t="array" ref="O305">INDEX(MinuteWorkersFTE_HISTORICAL_FORTNIGHT_TABLE[Role],ROW()-1)</f>
        <v>ASSISTANT IN NURSING</v>
      </c>
      <c r="P305" t="str" cm="1">
        <f t="array" ref="P305">INDEX(MinuteWorkersFTE_HISTORICAL_FORTNIGHT_TABLE[Shift],ROW()-1)</f>
        <v>AM</v>
      </c>
      <c r="Q305" cm="1">
        <f t="array" ref="Q305">INDEX(MinuteWorkersFTE_HISTORICAL_FORTNIGHT_TABLE[DayOfWeek],ROW()-1)</f>
        <v>4</v>
      </c>
      <c r="R305" t="str" cm="1">
        <f t="array" ref="R305">INDEX(MinuteWorkersFTE_HISTORICAL_FORTNIGHT_TABLE[Week Day],ROW()-1)</f>
        <v>Thursday</v>
      </c>
      <c r="S305" cm="1">
        <f t="array" ref="S305">INDEX(MinuteWorkersFTE_HISTORICAL_FORTNIGHT_TABLE[FortnightWeek],ROW()-1)</f>
        <v>1</v>
      </c>
      <c r="T305" cm="1">
        <f t="array" ref="T305">INDEX(MinuteWorkersFTE_HISTORICAL_FORTNIGHT_TABLE[HistoricalRosterFTE],ROW()-1)</f>
        <v>5.3289473684210531</v>
      </c>
      <c r="U305" cm="1">
        <f t="array" ref="U305">INDEX(MinuteWorkersFTE_HISTORICAL_FORTNIGHT_TABLE[RedistributedRosterFTE],ROW()-1)</f>
        <v>5.0558842182134995</v>
      </c>
      <c r="V305" cm="1">
        <f t="array" ref="V305">INDEX(MinuteWorkersFTE_HISTORICAL_FORTNIGHT_TABLE[ExpectedRedistributionFactor],ROW()-1)</f>
        <v>0.94875851996105176</v>
      </c>
      <c r="W305" cm="1">
        <f t="array" ref="W305">INDEX(MinuteWorkersFTE_HISTORICAL_FORTNIGHT_TABLE[ProfileVarianceFTE],ROW()-1)</f>
        <v>0</v>
      </c>
      <c r="X305">
        <f t="shared" si="5"/>
        <v>0</v>
      </c>
      <c r="Y305" cm="1">
        <f t="array" ref="Y305">--(INDEX(MinuteWorkersFTE_HISTORICAL_FORTNIGHT_TABLE[HistoricalCoverageStatus],ROW()-1)="PASS")</f>
        <v>1</v>
      </c>
      <c r="Z305" cm="1">
        <f t="array" ref="Z305">--OR(INDEX(MinuteWorkersFTE_HISTORICAL_FORTNIGHT_TABLE[HistoricalCellStatus],ROW()-1)="OBSERVED",INDEX(MinuteWorkersFTE_HISTORICAL_FORTNIGHT_TABLE[HistoricalCellStatus],ROW()-1)="ZERO")</f>
        <v>1</v>
      </c>
      <c r="AA305" cm="1">
        <f t="array" ref="AA305">--OR(INDEX(MinuteWorkersFTE_HISTORICAL_FORTNIGHT_TABLE[ProfileAlignmentStatus],ROW()-1)="PASS",INDEX(MinuteWorkersFTE_HISTORICAL_FORTNIGHT_TABLE[ProfileAlignmentStatus],ROW()-1)="PASS ZERO")</f>
        <v>1</v>
      </c>
      <c r="AB305" cm="1">
        <f t="array" ref="AB305">--(INDEX(MinuteWorkersFTE_HISTORICAL_FORTNIGHT_TABLE[RedistributionMatchCount],ROW()-1)=1)</f>
        <v>1</v>
      </c>
      <c r="AC305">
        <v>1</v>
      </c>
    </row>
    <row r="306" spans="14:29" x14ac:dyDescent="0.25">
      <c r="N306" t="str" cm="1">
        <f t="array" ref="N306">INDEX(MinuteWorkersFTE_HISTORICAL_FORTNIGHT_TABLE[Facility],ROW()-1)</f>
        <v>JE</v>
      </c>
      <c r="O306" t="str" cm="1">
        <f t="array" ref="O306">INDEX(MinuteWorkersFTE_HISTORICAL_FORTNIGHT_TABLE[Role],ROW()-1)</f>
        <v>ASSISTANT IN NURSING</v>
      </c>
      <c r="P306" t="str" cm="1">
        <f t="array" ref="P306">INDEX(MinuteWorkersFTE_HISTORICAL_FORTNIGHT_TABLE[Shift],ROW()-1)</f>
        <v>PM</v>
      </c>
      <c r="Q306" cm="1">
        <f t="array" ref="Q306">INDEX(MinuteWorkersFTE_HISTORICAL_FORTNIGHT_TABLE[DayOfWeek],ROW()-1)</f>
        <v>4</v>
      </c>
      <c r="R306" t="str" cm="1">
        <f t="array" ref="R306">INDEX(MinuteWorkersFTE_HISTORICAL_FORTNIGHT_TABLE[Week Day],ROW()-1)</f>
        <v>Thursday</v>
      </c>
      <c r="S306" cm="1">
        <f t="array" ref="S306">INDEX(MinuteWorkersFTE_HISTORICAL_FORTNIGHT_TABLE[FortnightWeek],ROW()-1)</f>
        <v>1</v>
      </c>
      <c r="T306" cm="1">
        <f t="array" ref="T306">INDEX(MinuteWorkersFTE_HISTORICAL_FORTNIGHT_TABLE[HistoricalRosterFTE],ROW()-1)</f>
        <v>3.8157894736842106</v>
      </c>
      <c r="U306" cm="1">
        <f t="array" ref="U306">INDEX(MinuteWorkersFTE_HISTORICAL_FORTNIGHT_TABLE[RedistributedRosterFTE],ROW()-1)</f>
        <v>3.6202627735355919</v>
      </c>
      <c r="V306" cm="1">
        <f t="array" ref="V306">INDEX(MinuteWorkersFTE_HISTORICAL_FORTNIGHT_TABLE[ExpectedRedistributionFactor],ROW()-1)</f>
        <v>0.94875851996105176</v>
      </c>
      <c r="W306" cm="1">
        <f t="array" ref="W306">INDEX(MinuteWorkersFTE_HISTORICAL_FORTNIGHT_TABLE[ProfileVarianceFTE],ROW()-1)</f>
        <v>-4.4408920985006262E-16</v>
      </c>
      <c r="X306">
        <f t="shared" si="5"/>
        <v>4.4408920985006262E-16</v>
      </c>
      <c r="Y306" cm="1">
        <f t="array" ref="Y306">--(INDEX(MinuteWorkersFTE_HISTORICAL_FORTNIGHT_TABLE[HistoricalCoverageStatus],ROW()-1)="PASS")</f>
        <v>1</v>
      </c>
      <c r="Z306" cm="1">
        <f t="array" ref="Z306">--OR(INDEX(MinuteWorkersFTE_HISTORICAL_FORTNIGHT_TABLE[HistoricalCellStatus],ROW()-1)="OBSERVED",INDEX(MinuteWorkersFTE_HISTORICAL_FORTNIGHT_TABLE[HistoricalCellStatus],ROW()-1)="ZERO")</f>
        <v>1</v>
      </c>
      <c r="AA306" cm="1">
        <f t="array" ref="AA306">--OR(INDEX(MinuteWorkersFTE_HISTORICAL_FORTNIGHT_TABLE[ProfileAlignmentStatus],ROW()-1)="PASS",INDEX(MinuteWorkersFTE_HISTORICAL_FORTNIGHT_TABLE[ProfileAlignmentStatus],ROW()-1)="PASS ZERO")</f>
        <v>1</v>
      </c>
      <c r="AB306" cm="1">
        <f t="array" ref="AB306">--(INDEX(MinuteWorkersFTE_HISTORICAL_FORTNIGHT_TABLE[RedistributionMatchCount],ROW()-1)=1)</f>
        <v>1</v>
      </c>
      <c r="AC306">
        <v>1</v>
      </c>
    </row>
    <row r="307" spans="14:29" x14ac:dyDescent="0.25">
      <c r="N307" t="str" cm="1">
        <f t="array" ref="N307">INDEX(MinuteWorkersFTE_HISTORICAL_FORTNIGHT_TABLE[Facility],ROW()-1)</f>
        <v>JE</v>
      </c>
      <c r="O307" t="str" cm="1">
        <f t="array" ref="O307">INDEX(MinuteWorkersFTE_HISTORICAL_FORTNIGHT_TABLE[Role],ROW()-1)</f>
        <v>ASSISTANT IN NURSING</v>
      </c>
      <c r="P307" t="str" cm="1">
        <f t="array" ref="P307">INDEX(MinuteWorkersFTE_HISTORICAL_FORTNIGHT_TABLE[Shift],ROW()-1)</f>
        <v>NS</v>
      </c>
      <c r="Q307" cm="1">
        <f t="array" ref="Q307">INDEX(MinuteWorkersFTE_HISTORICAL_FORTNIGHT_TABLE[DayOfWeek],ROW()-1)</f>
        <v>4</v>
      </c>
      <c r="R307" t="str" cm="1">
        <f t="array" ref="R307">INDEX(MinuteWorkersFTE_HISTORICAL_FORTNIGHT_TABLE[Week Day],ROW()-1)</f>
        <v>Thursday</v>
      </c>
      <c r="S307" cm="1">
        <f t="array" ref="S307">INDEX(MinuteWorkersFTE_HISTORICAL_FORTNIGHT_TABLE[FortnightWeek],ROW()-1)</f>
        <v>1</v>
      </c>
      <c r="T307" cm="1">
        <f t="array" ref="T307">INDEX(MinuteWorkersFTE_HISTORICAL_FORTNIGHT_TABLE[HistoricalRosterFTE],ROW()-1)</f>
        <v>2.1052631578947367</v>
      </c>
      <c r="U307" cm="1">
        <f t="array" ref="U307">INDEX(MinuteWorkersFTE_HISTORICAL_FORTNIGHT_TABLE[RedistributedRosterFTE],ROW()-1)</f>
        <v>1.9973863578127402</v>
      </c>
      <c r="V307" cm="1">
        <f t="array" ref="V307">INDEX(MinuteWorkersFTE_HISTORICAL_FORTNIGHT_TABLE[ExpectedRedistributionFactor],ROW()-1)</f>
        <v>0.94875851996105176</v>
      </c>
      <c r="W307" cm="1">
        <f t="array" ref="W307">INDEX(MinuteWorkersFTE_HISTORICAL_FORTNIGHT_TABLE[ProfileVarianceFTE],ROW()-1)</f>
        <v>-2.2204460492503131E-16</v>
      </c>
      <c r="X307">
        <f t="shared" si="5"/>
        <v>2.2204460492503131E-16</v>
      </c>
      <c r="Y307" cm="1">
        <f t="array" ref="Y307">--(INDEX(MinuteWorkersFTE_HISTORICAL_FORTNIGHT_TABLE[HistoricalCoverageStatus],ROW()-1)="PASS")</f>
        <v>1</v>
      </c>
      <c r="Z307" cm="1">
        <f t="array" ref="Z307">--OR(INDEX(MinuteWorkersFTE_HISTORICAL_FORTNIGHT_TABLE[HistoricalCellStatus],ROW()-1)="OBSERVED",INDEX(MinuteWorkersFTE_HISTORICAL_FORTNIGHT_TABLE[HistoricalCellStatus],ROW()-1)="ZERO")</f>
        <v>1</v>
      </c>
      <c r="AA307" cm="1">
        <f t="array" ref="AA307">--OR(INDEX(MinuteWorkersFTE_HISTORICAL_FORTNIGHT_TABLE[ProfileAlignmentStatus],ROW()-1)="PASS",INDEX(MinuteWorkersFTE_HISTORICAL_FORTNIGHT_TABLE[ProfileAlignmentStatus],ROW()-1)="PASS ZERO")</f>
        <v>1</v>
      </c>
      <c r="AB307" cm="1">
        <f t="array" ref="AB307">--(INDEX(MinuteWorkersFTE_HISTORICAL_FORTNIGHT_TABLE[RedistributionMatchCount],ROW()-1)=1)</f>
        <v>1</v>
      </c>
      <c r="AC307">
        <v>1</v>
      </c>
    </row>
    <row r="308" spans="14:29" x14ac:dyDescent="0.25">
      <c r="N308" t="str" cm="1">
        <f t="array" ref="N308">INDEX(MinuteWorkersFTE_HISTORICAL_FORTNIGHT_TABLE[Facility],ROW()-1)</f>
        <v>JE</v>
      </c>
      <c r="O308" t="str" cm="1">
        <f t="array" ref="O308">INDEX(MinuteWorkersFTE_HISTORICAL_FORTNIGHT_TABLE[Role],ROW()-1)</f>
        <v>ASSISTANT IN NURSING</v>
      </c>
      <c r="P308" t="str" cm="1">
        <f t="array" ref="P308">INDEX(MinuteWorkersFTE_HISTORICAL_FORTNIGHT_TABLE[Shift],ROW()-1)</f>
        <v>AM</v>
      </c>
      <c r="Q308" cm="1">
        <f t="array" ref="Q308">INDEX(MinuteWorkersFTE_HISTORICAL_FORTNIGHT_TABLE[DayOfWeek],ROW()-1)</f>
        <v>5</v>
      </c>
      <c r="R308" t="str" cm="1">
        <f t="array" ref="R308">INDEX(MinuteWorkersFTE_HISTORICAL_FORTNIGHT_TABLE[Week Day],ROW()-1)</f>
        <v>Friday</v>
      </c>
      <c r="S308" cm="1">
        <f t="array" ref="S308">INDEX(MinuteWorkersFTE_HISTORICAL_FORTNIGHT_TABLE[FortnightWeek],ROW()-1)</f>
        <v>1</v>
      </c>
      <c r="T308" cm="1">
        <f t="array" ref="T308">INDEX(MinuteWorkersFTE_HISTORICAL_FORTNIGHT_TABLE[HistoricalRosterFTE],ROW()-1)</f>
        <v>5.3289473684210531</v>
      </c>
      <c r="U308" cm="1">
        <f t="array" ref="U308">INDEX(MinuteWorkersFTE_HISTORICAL_FORTNIGHT_TABLE[RedistributedRosterFTE],ROW()-1)</f>
        <v>5.0558842182134995</v>
      </c>
      <c r="V308" cm="1">
        <f t="array" ref="V308">INDEX(MinuteWorkersFTE_HISTORICAL_FORTNIGHT_TABLE[ExpectedRedistributionFactor],ROW()-1)</f>
        <v>0.94875851996105176</v>
      </c>
      <c r="W308" cm="1">
        <f t="array" ref="W308">INDEX(MinuteWorkersFTE_HISTORICAL_FORTNIGHT_TABLE[ProfileVarianceFTE],ROW()-1)</f>
        <v>0</v>
      </c>
      <c r="X308">
        <f t="shared" si="5"/>
        <v>0</v>
      </c>
      <c r="Y308" cm="1">
        <f t="array" ref="Y308">--(INDEX(MinuteWorkersFTE_HISTORICAL_FORTNIGHT_TABLE[HistoricalCoverageStatus],ROW()-1)="PASS")</f>
        <v>1</v>
      </c>
      <c r="Z308" cm="1">
        <f t="array" ref="Z308">--OR(INDEX(MinuteWorkersFTE_HISTORICAL_FORTNIGHT_TABLE[HistoricalCellStatus],ROW()-1)="OBSERVED",INDEX(MinuteWorkersFTE_HISTORICAL_FORTNIGHT_TABLE[HistoricalCellStatus],ROW()-1)="ZERO")</f>
        <v>1</v>
      </c>
      <c r="AA308" cm="1">
        <f t="array" ref="AA308">--OR(INDEX(MinuteWorkersFTE_HISTORICAL_FORTNIGHT_TABLE[ProfileAlignmentStatus],ROW()-1)="PASS",INDEX(MinuteWorkersFTE_HISTORICAL_FORTNIGHT_TABLE[ProfileAlignmentStatus],ROW()-1)="PASS ZERO")</f>
        <v>1</v>
      </c>
      <c r="AB308" cm="1">
        <f t="array" ref="AB308">--(INDEX(MinuteWorkersFTE_HISTORICAL_FORTNIGHT_TABLE[RedistributionMatchCount],ROW()-1)=1)</f>
        <v>1</v>
      </c>
      <c r="AC308">
        <v>1</v>
      </c>
    </row>
    <row r="309" spans="14:29" x14ac:dyDescent="0.25">
      <c r="N309" t="str" cm="1">
        <f t="array" ref="N309">INDEX(MinuteWorkersFTE_HISTORICAL_FORTNIGHT_TABLE[Facility],ROW()-1)</f>
        <v>JE</v>
      </c>
      <c r="O309" t="str" cm="1">
        <f t="array" ref="O309">INDEX(MinuteWorkersFTE_HISTORICAL_FORTNIGHT_TABLE[Role],ROW()-1)</f>
        <v>ASSISTANT IN NURSING</v>
      </c>
      <c r="P309" t="str" cm="1">
        <f t="array" ref="P309">INDEX(MinuteWorkersFTE_HISTORICAL_FORTNIGHT_TABLE[Shift],ROW()-1)</f>
        <v>PM</v>
      </c>
      <c r="Q309" cm="1">
        <f t="array" ref="Q309">INDEX(MinuteWorkersFTE_HISTORICAL_FORTNIGHT_TABLE[DayOfWeek],ROW()-1)</f>
        <v>5</v>
      </c>
      <c r="R309" t="str" cm="1">
        <f t="array" ref="R309">INDEX(MinuteWorkersFTE_HISTORICAL_FORTNIGHT_TABLE[Week Day],ROW()-1)</f>
        <v>Friday</v>
      </c>
      <c r="S309" cm="1">
        <f t="array" ref="S309">INDEX(MinuteWorkersFTE_HISTORICAL_FORTNIGHT_TABLE[FortnightWeek],ROW()-1)</f>
        <v>1</v>
      </c>
      <c r="T309" cm="1">
        <f t="array" ref="T309">INDEX(MinuteWorkersFTE_HISTORICAL_FORTNIGHT_TABLE[HistoricalRosterFTE],ROW()-1)</f>
        <v>3.8157894736842106</v>
      </c>
      <c r="U309" cm="1">
        <f t="array" ref="U309">INDEX(MinuteWorkersFTE_HISTORICAL_FORTNIGHT_TABLE[RedistributedRosterFTE],ROW()-1)</f>
        <v>3.6202627735355919</v>
      </c>
      <c r="V309" cm="1">
        <f t="array" ref="V309">INDEX(MinuteWorkersFTE_HISTORICAL_FORTNIGHT_TABLE[ExpectedRedistributionFactor],ROW()-1)</f>
        <v>0.94875851996105176</v>
      </c>
      <c r="W309" cm="1">
        <f t="array" ref="W309">INDEX(MinuteWorkersFTE_HISTORICAL_FORTNIGHT_TABLE[ProfileVarianceFTE],ROW()-1)</f>
        <v>-4.4408920985006262E-16</v>
      </c>
      <c r="X309">
        <f t="shared" si="5"/>
        <v>4.4408920985006262E-16</v>
      </c>
      <c r="Y309" cm="1">
        <f t="array" ref="Y309">--(INDEX(MinuteWorkersFTE_HISTORICAL_FORTNIGHT_TABLE[HistoricalCoverageStatus],ROW()-1)="PASS")</f>
        <v>1</v>
      </c>
      <c r="Z309" cm="1">
        <f t="array" ref="Z309">--OR(INDEX(MinuteWorkersFTE_HISTORICAL_FORTNIGHT_TABLE[HistoricalCellStatus],ROW()-1)="OBSERVED",INDEX(MinuteWorkersFTE_HISTORICAL_FORTNIGHT_TABLE[HistoricalCellStatus],ROW()-1)="ZERO")</f>
        <v>1</v>
      </c>
      <c r="AA309" cm="1">
        <f t="array" ref="AA309">--OR(INDEX(MinuteWorkersFTE_HISTORICAL_FORTNIGHT_TABLE[ProfileAlignmentStatus],ROW()-1)="PASS",INDEX(MinuteWorkersFTE_HISTORICAL_FORTNIGHT_TABLE[ProfileAlignmentStatus],ROW()-1)="PASS ZERO")</f>
        <v>1</v>
      </c>
      <c r="AB309" cm="1">
        <f t="array" ref="AB309">--(INDEX(MinuteWorkersFTE_HISTORICAL_FORTNIGHT_TABLE[RedistributionMatchCount],ROW()-1)=1)</f>
        <v>1</v>
      </c>
      <c r="AC309">
        <v>1</v>
      </c>
    </row>
    <row r="310" spans="14:29" x14ac:dyDescent="0.25">
      <c r="N310" t="str" cm="1">
        <f t="array" ref="N310">INDEX(MinuteWorkersFTE_HISTORICAL_FORTNIGHT_TABLE[Facility],ROW()-1)</f>
        <v>JE</v>
      </c>
      <c r="O310" t="str" cm="1">
        <f t="array" ref="O310">INDEX(MinuteWorkersFTE_HISTORICAL_FORTNIGHT_TABLE[Role],ROW()-1)</f>
        <v>ASSISTANT IN NURSING</v>
      </c>
      <c r="P310" t="str" cm="1">
        <f t="array" ref="P310">INDEX(MinuteWorkersFTE_HISTORICAL_FORTNIGHT_TABLE[Shift],ROW()-1)</f>
        <v>NS</v>
      </c>
      <c r="Q310" cm="1">
        <f t="array" ref="Q310">INDEX(MinuteWorkersFTE_HISTORICAL_FORTNIGHT_TABLE[DayOfWeek],ROW()-1)</f>
        <v>5</v>
      </c>
      <c r="R310" t="str" cm="1">
        <f t="array" ref="R310">INDEX(MinuteWorkersFTE_HISTORICAL_FORTNIGHT_TABLE[Week Day],ROW()-1)</f>
        <v>Friday</v>
      </c>
      <c r="S310" cm="1">
        <f t="array" ref="S310">INDEX(MinuteWorkersFTE_HISTORICAL_FORTNIGHT_TABLE[FortnightWeek],ROW()-1)</f>
        <v>1</v>
      </c>
      <c r="T310" cm="1">
        <f t="array" ref="T310">INDEX(MinuteWorkersFTE_HISTORICAL_FORTNIGHT_TABLE[HistoricalRosterFTE],ROW()-1)</f>
        <v>2.1052631578947367</v>
      </c>
      <c r="U310" cm="1">
        <f t="array" ref="U310">INDEX(MinuteWorkersFTE_HISTORICAL_FORTNIGHT_TABLE[RedistributedRosterFTE],ROW()-1)</f>
        <v>1.9973863578127402</v>
      </c>
      <c r="V310" cm="1">
        <f t="array" ref="V310">INDEX(MinuteWorkersFTE_HISTORICAL_FORTNIGHT_TABLE[ExpectedRedistributionFactor],ROW()-1)</f>
        <v>0.94875851996105176</v>
      </c>
      <c r="W310" cm="1">
        <f t="array" ref="W310">INDEX(MinuteWorkersFTE_HISTORICAL_FORTNIGHT_TABLE[ProfileVarianceFTE],ROW()-1)</f>
        <v>-2.2204460492503131E-16</v>
      </c>
      <c r="X310">
        <f t="shared" si="5"/>
        <v>2.2204460492503131E-16</v>
      </c>
      <c r="Y310" cm="1">
        <f t="array" ref="Y310">--(INDEX(MinuteWorkersFTE_HISTORICAL_FORTNIGHT_TABLE[HistoricalCoverageStatus],ROW()-1)="PASS")</f>
        <v>1</v>
      </c>
      <c r="Z310" cm="1">
        <f t="array" ref="Z310">--OR(INDEX(MinuteWorkersFTE_HISTORICAL_FORTNIGHT_TABLE[HistoricalCellStatus],ROW()-1)="OBSERVED",INDEX(MinuteWorkersFTE_HISTORICAL_FORTNIGHT_TABLE[HistoricalCellStatus],ROW()-1)="ZERO")</f>
        <v>1</v>
      </c>
      <c r="AA310" cm="1">
        <f t="array" ref="AA310">--OR(INDEX(MinuteWorkersFTE_HISTORICAL_FORTNIGHT_TABLE[ProfileAlignmentStatus],ROW()-1)="PASS",INDEX(MinuteWorkersFTE_HISTORICAL_FORTNIGHT_TABLE[ProfileAlignmentStatus],ROW()-1)="PASS ZERO")</f>
        <v>1</v>
      </c>
      <c r="AB310" cm="1">
        <f t="array" ref="AB310">--(INDEX(MinuteWorkersFTE_HISTORICAL_FORTNIGHT_TABLE[RedistributionMatchCount],ROW()-1)=1)</f>
        <v>1</v>
      </c>
      <c r="AC310">
        <v>1</v>
      </c>
    </row>
    <row r="311" spans="14:29" x14ac:dyDescent="0.25">
      <c r="N311" t="str" cm="1">
        <f t="array" ref="N311">INDEX(MinuteWorkersFTE_HISTORICAL_FORTNIGHT_TABLE[Facility],ROW()-1)</f>
        <v>JE</v>
      </c>
      <c r="O311" t="str" cm="1">
        <f t="array" ref="O311">INDEX(MinuteWorkersFTE_HISTORICAL_FORTNIGHT_TABLE[Role],ROW()-1)</f>
        <v>ASSISTANT IN NURSING</v>
      </c>
      <c r="P311" t="str" cm="1">
        <f t="array" ref="P311">INDEX(MinuteWorkersFTE_HISTORICAL_FORTNIGHT_TABLE[Shift],ROW()-1)</f>
        <v>AM</v>
      </c>
      <c r="Q311" cm="1">
        <f t="array" ref="Q311">INDEX(MinuteWorkersFTE_HISTORICAL_FORTNIGHT_TABLE[DayOfWeek],ROW()-1)</f>
        <v>6</v>
      </c>
      <c r="R311" t="str" cm="1">
        <f t="array" ref="R311">INDEX(MinuteWorkersFTE_HISTORICAL_FORTNIGHT_TABLE[Week Day],ROW()-1)</f>
        <v>Saturday</v>
      </c>
      <c r="S311" cm="1">
        <f t="array" ref="S311">INDEX(MinuteWorkersFTE_HISTORICAL_FORTNIGHT_TABLE[FortnightWeek],ROW()-1)</f>
        <v>1</v>
      </c>
      <c r="T311" cm="1">
        <f t="array" ref="T311">INDEX(MinuteWorkersFTE_HISTORICAL_FORTNIGHT_TABLE[HistoricalRosterFTE],ROW()-1)</f>
        <v>5.3289473684210531</v>
      </c>
      <c r="U311" cm="1">
        <f t="array" ref="U311">INDEX(MinuteWorkersFTE_HISTORICAL_FORTNIGHT_TABLE[RedistributedRosterFTE],ROW()-1)</f>
        <v>5.0558842182134995</v>
      </c>
      <c r="V311" cm="1">
        <f t="array" ref="V311">INDEX(MinuteWorkersFTE_HISTORICAL_FORTNIGHT_TABLE[ExpectedRedistributionFactor],ROW()-1)</f>
        <v>0.94875851996105176</v>
      </c>
      <c r="W311" cm="1">
        <f t="array" ref="W311">INDEX(MinuteWorkersFTE_HISTORICAL_FORTNIGHT_TABLE[ProfileVarianceFTE],ROW()-1)</f>
        <v>0</v>
      </c>
      <c r="X311">
        <f t="shared" si="5"/>
        <v>0</v>
      </c>
      <c r="Y311" cm="1">
        <f t="array" ref="Y311">--(INDEX(MinuteWorkersFTE_HISTORICAL_FORTNIGHT_TABLE[HistoricalCoverageStatus],ROW()-1)="PASS")</f>
        <v>1</v>
      </c>
      <c r="Z311" cm="1">
        <f t="array" ref="Z311">--OR(INDEX(MinuteWorkersFTE_HISTORICAL_FORTNIGHT_TABLE[HistoricalCellStatus],ROW()-1)="OBSERVED",INDEX(MinuteWorkersFTE_HISTORICAL_FORTNIGHT_TABLE[HistoricalCellStatus],ROW()-1)="ZERO")</f>
        <v>1</v>
      </c>
      <c r="AA311" cm="1">
        <f t="array" ref="AA311">--OR(INDEX(MinuteWorkersFTE_HISTORICAL_FORTNIGHT_TABLE[ProfileAlignmentStatus],ROW()-1)="PASS",INDEX(MinuteWorkersFTE_HISTORICAL_FORTNIGHT_TABLE[ProfileAlignmentStatus],ROW()-1)="PASS ZERO")</f>
        <v>1</v>
      </c>
      <c r="AB311" cm="1">
        <f t="array" ref="AB311">--(INDEX(MinuteWorkersFTE_HISTORICAL_FORTNIGHT_TABLE[RedistributionMatchCount],ROW()-1)=1)</f>
        <v>1</v>
      </c>
      <c r="AC311">
        <v>1</v>
      </c>
    </row>
    <row r="312" spans="14:29" x14ac:dyDescent="0.25">
      <c r="N312" t="str" cm="1">
        <f t="array" ref="N312">INDEX(MinuteWorkersFTE_HISTORICAL_FORTNIGHT_TABLE[Facility],ROW()-1)</f>
        <v>JE</v>
      </c>
      <c r="O312" t="str" cm="1">
        <f t="array" ref="O312">INDEX(MinuteWorkersFTE_HISTORICAL_FORTNIGHT_TABLE[Role],ROW()-1)</f>
        <v>ASSISTANT IN NURSING</v>
      </c>
      <c r="P312" t="str" cm="1">
        <f t="array" ref="P312">INDEX(MinuteWorkersFTE_HISTORICAL_FORTNIGHT_TABLE[Shift],ROW()-1)</f>
        <v>PM</v>
      </c>
      <c r="Q312" cm="1">
        <f t="array" ref="Q312">INDEX(MinuteWorkersFTE_HISTORICAL_FORTNIGHT_TABLE[DayOfWeek],ROW()-1)</f>
        <v>6</v>
      </c>
      <c r="R312" t="str" cm="1">
        <f t="array" ref="R312">INDEX(MinuteWorkersFTE_HISTORICAL_FORTNIGHT_TABLE[Week Day],ROW()-1)</f>
        <v>Saturday</v>
      </c>
      <c r="S312" cm="1">
        <f t="array" ref="S312">INDEX(MinuteWorkersFTE_HISTORICAL_FORTNIGHT_TABLE[FortnightWeek],ROW()-1)</f>
        <v>1</v>
      </c>
      <c r="T312" cm="1">
        <f t="array" ref="T312">INDEX(MinuteWorkersFTE_HISTORICAL_FORTNIGHT_TABLE[HistoricalRosterFTE],ROW()-1)</f>
        <v>3.8157894736842106</v>
      </c>
      <c r="U312" cm="1">
        <f t="array" ref="U312">INDEX(MinuteWorkersFTE_HISTORICAL_FORTNIGHT_TABLE[RedistributedRosterFTE],ROW()-1)</f>
        <v>3.6202627735355919</v>
      </c>
      <c r="V312" cm="1">
        <f t="array" ref="V312">INDEX(MinuteWorkersFTE_HISTORICAL_FORTNIGHT_TABLE[ExpectedRedistributionFactor],ROW()-1)</f>
        <v>0.94875851996105176</v>
      </c>
      <c r="W312" cm="1">
        <f t="array" ref="W312">INDEX(MinuteWorkersFTE_HISTORICAL_FORTNIGHT_TABLE[ProfileVarianceFTE],ROW()-1)</f>
        <v>-4.4408920985006262E-16</v>
      </c>
      <c r="X312">
        <f t="shared" si="5"/>
        <v>4.4408920985006262E-16</v>
      </c>
      <c r="Y312" cm="1">
        <f t="array" ref="Y312">--(INDEX(MinuteWorkersFTE_HISTORICAL_FORTNIGHT_TABLE[HistoricalCoverageStatus],ROW()-1)="PASS")</f>
        <v>1</v>
      </c>
      <c r="Z312" cm="1">
        <f t="array" ref="Z312">--OR(INDEX(MinuteWorkersFTE_HISTORICAL_FORTNIGHT_TABLE[HistoricalCellStatus],ROW()-1)="OBSERVED",INDEX(MinuteWorkersFTE_HISTORICAL_FORTNIGHT_TABLE[HistoricalCellStatus],ROW()-1)="ZERO")</f>
        <v>1</v>
      </c>
      <c r="AA312" cm="1">
        <f t="array" ref="AA312">--OR(INDEX(MinuteWorkersFTE_HISTORICAL_FORTNIGHT_TABLE[ProfileAlignmentStatus],ROW()-1)="PASS",INDEX(MinuteWorkersFTE_HISTORICAL_FORTNIGHT_TABLE[ProfileAlignmentStatus],ROW()-1)="PASS ZERO")</f>
        <v>1</v>
      </c>
      <c r="AB312" cm="1">
        <f t="array" ref="AB312">--(INDEX(MinuteWorkersFTE_HISTORICAL_FORTNIGHT_TABLE[RedistributionMatchCount],ROW()-1)=1)</f>
        <v>1</v>
      </c>
      <c r="AC312">
        <v>1</v>
      </c>
    </row>
    <row r="313" spans="14:29" x14ac:dyDescent="0.25">
      <c r="N313" t="str" cm="1">
        <f t="array" ref="N313">INDEX(MinuteWorkersFTE_HISTORICAL_FORTNIGHT_TABLE[Facility],ROW()-1)</f>
        <v>JE</v>
      </c>
      <c r="O313" t="str" cm="1">
        <f t="array" ref="O313">INDEX(MinuteWorkersFTE_HISTORICAL_FORTNIGHT_TABLE[Role],ROW()-1)</f>
        <v>ASSISTANT IN NURSING</v>
      </c>
      <c r="P313" t="str" cm="1">
        <f t="array" ref="P313">INDEX(MinuteWorkersFTE_HISTORICAL_FORTNIGHT_TABLE[Shift],ROW()-1)</f>
        <v>NS</v>
      </c>
      <c r="Q313" cm="1">
        <f t="array" ref="Q313">INDEX(MinuteWorkersFTE_HISTORICAL_FORTNIGHT_TABLE[DayOfWeek],ROW()-1)</f>
        <v>6</v>
      </c>
      <c r="R313" t="str" cm="1">
        <f t="array" ref="R313">INDEX(MinuteWorkersFTE_HISTORICAL_FORTNIGHT_TABLE[Week Day],ROW()-1)</f>
        <v>Saturday</v>
      </c>
      <c r="S313" cm="1">
        <f t="array" ref="S313">INDEX(MinuteWorkersFTE_HISTORICAL_FORTNIGHT_TABLE[FortnightWeek],ROW()-1)</f>
        <v>1</v>
      </c>
      <c r="T313" cm="1">
        <f t="array" ref="T313">INDEX(MinuteWorkersFTE_HISTORICAL_FORTNIGHT_TABLE[HistoricalRosterFTE],ROW()-1)</f>
        <v>2.1052631578947367</v>
      </c>
      <c r="U313" cm="1">
        <f t="array" ref="U313">INDEX(MinuteWorkersFTE_HISTORICAL_FORTNIGHT_TABLE[RedistributedRosterFTE],ROW()-1)</f>
        <v>1.9973863578127402</v>
      </c>
      <c r="V313" cm="1">
        <f t="array" ref="V313">INDEX(MinuteWorkersFTE_HISTORICAL_FORTNIGHT_TABLE[ExpectedRedistributionFactor],ROW()-1)</f>
        <v>0.94875851996105176</v>
      </c>
      <c r="W313" cm="1">
        <f t="array" ref="W313">INDEX(MinuteWorkersFTE_HISTORICAL_FORTNIGHT_TABLE[ProfileVarianceFTE],ROW()-1)</f>
        <v>-2.2204460492503131E-16</v>
      </c>
      <c r="X313">
        <f t="shared" si="5"/>
        <v>2.2204460492503131E-16</v>
      </c>
      <c r="Y313" cm="1">
        <f t="array" ref="Y313">--(INDEX(MinuteWorkersFTE_HISTORICAL_FORTNIGHT_TABLE[HistoricalCoverageStatus],ROW()-1)="PASS")</f>
        <v>1</v>
      </c>
      <c r="Z313" cm="1">
        <f t="array" ref="Z313">--OR(INDEX(MinuteWorkersFTE_HISTORICAL_FORTNIGHT_TABLE[HistoricalCellStatus],ROW()-1)="OBSERVED",INDEX(MinuteWorkersFTE_HISTORICAL_FORTNIGHT_TABLE[HistoricalCellStatus],ROW()-1)="ZERO")</f>
        <v>1</v>
      </c>
      <c r="AA313" cm="1">
        <f t="array" ref="AA313">--OR(INDEX(MinuteWorkersFTE_HISTORICAL_FORTNIGHT_TABLE[ProfileAlignmentStatus],ROW()-1)="PASS",INDEX(MinuteWorkersFTE_HISTORICAL_FORTNIGHT_TABLE[ProfileAlignmentStatus],ROW()-1)="PASS ZERO")</f>
        <v>1</v>
      </c>
      <c r="AB313" cm="1">
        <f t="array" ref="AB313">--(INDEX(MinuteWorkersFTE_HISTORICAL_FORTNIGHT_TABLE[RedistributionMatchCount],ROW()-1)=1)</f>
        <v>1</v>
      </c>
      <c r="AC313">
        <v>1</v>
      </c>
    </row>
    <row r="314" spans="14:29" x14ac:dyDescent="0.25">
      <c r="N314" t="str" cm="1">
        <f t="array" ref="N314">INDEX(MinuteWorkersFTE_HISTORICAL_FORTNIGHT_TABLE[Facility],ROW()-1)</f>
        <v>JE</v>
      </c>
      <c r="O314" t="str" cm="1">
        <f t="array" ref="O314">INDEX(MinuteWorkersFTE_HISTORICAL_FORTNIGHT_TABLE[Role],ROW()-1)</f>
        <v>ASSISTANT IN NURSING</v>
      </c>
      <c r="P314" t="str" cm="1">
        <f t="array" ref="P314">INDEX(MinuteWorkersFTE_HISTORICAL_FORTNIGHT_TABLE[Shift],ROW()-1)</f>
        <v>AM</v>
      </c>
      <c r="Q314" cm="1">
        <f t="array" ref="Q314">INDEX(MinuteWorkersFTE_HISTORICAL_FORTNIGHT_TABLE[DayOfWeek],ROW()-1)</f>
        <v>7</v>
      </c>
      <c r="R314" t="str" cm="1">
        <f t="array" ref="R314">INDEX(MinuteWorkersFTE_HISTORICAL_FORTNIGHT_TABLE[Week Day],ROW()-1)</f>
        <v>Sunday</v>
      </c>
      <c r="S314" cm="1">
        <f t="array" ref="S314">INDEX(MinuteWorkersFTE_HISTORICAL_FORTNIGHT_TABLE[FortnightWeek],ROW()-1)</f>
        <v>1</v>
      </c>
      <c r="T314" cm="1">
        <f t="array" ref="T314">INDEX(MinuteWorkersFTE_HISTORICAL_FORTNIGHT_TABLE[HistoricalRosterFTE],ROW()-1)</f>
        <v>5.3289473684210531</v>
      </c>
      <c r="U314" cm="1">
        <f t="array" ref="U314">INDEX(MinuteWorkersFTE_HISTORICAL_FORTNIGHT_TABLE[RedistributedRosterFTE],ROW()-1)</f>
        <v>5.0558842182134995</v>
      </c>
      <c r="V314" cm="1">
        <f t="array" ref="V314">INDEX(MinuteWorkersFTE_HISTORICAL_FORTNIGHT_TABLE[ExpectedRedistributionFactor],ROW()-1)</f>
        <v>0.94875851996105176</v>
      </c>
      <c r="W314" cm="1">
        <f t="array" ref="W314">INDEX(MinuteWorkersFTE_HISTORICAL_FORTNIGHT_TABLE[ProfileVarianceFTE],ROW()-1)</f>
        <v>0</v>
      </c>
      <c r="X314">
        <f t="shared" si="5"/>
        <v>0</v>
      </c>
      <c r="Y314" cm="1">
        <f t="array" ref="Y314">--(INDEX(MinuteWorkersFTE_HISTORICAL_FORTNIGHT_TABLE[HistoricalCoverageStatus],ROW()-1)="PASS")</f>
        <v>1</v>
      </c>
      <c r="Z314" cm="1">
        <f t="array" ref="Z314">--OR(INDEX(MinuteWorkersFTE_HISTORICAL_FORTNIGHT_TABLE[HistoricalCellStatus],ROW()-1)="OBSERVED",INDEX(MinuteWorkersFTE_HISTORICAL_FORTNIGHT_TABLE[HistoricalCellStatus],ROW()-1)="ZERO")</f>
        <v>1</v>
      </c>
      <c r="AA314" cm="1">
        <f t="array" ref="AA314">--OR(INDEX(MinuteWorkersFTE_HISTORICAL_FORTNIGHT_TABLE[ProfileAlignmentStatus],ROW()-1)="PASS",INDEX(MinuteWorkersFTE_HISTORICAL_FORTNIGHT_TABLE[ProfileAlignmentStatus],ROW()-1)="PASS ZERO")</f>
        <v>1</v>
      </c>
      <c r="AB314" cm="1">
        <f t="array" ref="AB314">--(INDEX(MinuteWorkersFTE_HISTORICAL_FORTNIGHT_TABLE[RedistributionMatchCount],ROW()-1)=1)</f>
        <v>1</v>
      </c>
      <c r="AC314">
        <v>1</v>
      </c>
    </row>
    <row r="315" spans="14:29" x14ac:dyDescent="0.25">
      <c r="N315" t="str" cm="1">
        <f t="array" ref="N315">INDEX(MinuteWorkersFTE_HISTORICAL_FORTNIGHT_TABLE[Facility],ROW()-1)</f>
        <v>JE</v>
      </c>
      <c r="O315" t="str" cm="1">
        <f t="array" ref="O315">INDEX(MinuteWorkersFTE_HISTORICAL_FORTNIGHT_TABLE[Role],ROW()-1)</f>
        <v>ASSISTANT IN NURSING</v>
      </c>
      <c r="P315" t="str" cm="1">
        <f t="array" ref="P315">INDEX(MinuteWorkersFTE_HISTORICAL_FORTNIGHT_TABLE[Shift],ROW()-1)</f>
        <v>PM</v>
      </c>
      <c r="Q315" cm="1">
        <f t="array" ref="Q315">INDEX(MinuteWorkersFTE_HISTORICAL_FORTNIGHT_TABLE[DayOfWeek],ROW()-1)</f>
        <v>7</v>
      </c>
      <c r="R315" t="str" cm="1">
        <f t="array" ref="R315">INDEX(MinuteWorkersFTE_HISTORICAL_FORTNIGHT_TABLE[Week Day],ROW()-1)</f>
        <v>Sunday</v>
      </c>
      <c r="S315" cm="1">
        <f t="array" ref="S315">INDEX(MinuteWorkersFTE_HISTORICAL_FORTNIGHT_TABLE[FortnightWeek],ROW()-1)</f>
        <v>1</v>
      </c>
      <c r="T315" cm="1">
        <f t="array" ref="T315">INDEX(MinuteWorkersFTE_HISTORICAL_FORTNIGHT_TABLE[HistoricalRosterFTE],ROW()-1)</f>
        <v>3.8157894736842106</v>
      </c>
      <c r="U315" cm="1">
        <f t="array" ref="U315">INDEX(MinuteWorkersFTE_HISTORICAL_FORTNIGHT_TABLE[RedistributedRosterFTE],ROW()-1)</f>
        <v>3.6202627735355919</v>
      </c>
      <c r="V315" cm="1">
        <f t="array" ref="V315">INDEX(MinuteWorkersFTE_HISTORICAL_FORTNIGHT_TABLE[ExpectedRedistributionFactor],ROW()-1)</f>
        <v>0.94875851996105176</v>
      </c>
      <c r="W315" cm="1">
        <f t="array" ref="W315">INDEX(MinuteWorkersFTE_HISTORICAL_FORTNIGHT_TABLE[ProfileVarianceFTE],ROW()-1)</f>
        <v>-4.4408920985006262E-16</v>
      </c>
      <c r="X315">
        <f t="shared" si="5"/>
        <v>4.4408920985006262E-16</v>
      </c>
      <c r="Y315" cm="1">
        <f t="array" ref="Y315">--(INDEX(MinuteWorkersFTE_HISTORICAL_FORTNIGHT_TABLE[HistoricalCoverageStatus],ROW()-1)="PASS")</f>
        <v>1</v>
      </c>
      <c r="Z315" cm="1">
        <f t="array" ref="Z315">--OR(INDEX(MinuteWorkersFTE_HISTORICAL_FORTNIGHT_TABLE[HistoricalCellStatus],ROW()-1)="OBSERVED",INDEX(MinuteWorkersFTE_HISTORICAL_FORTNIGHT_TABLE[HistoricalCellStatus],ROW()-1)="ZERO")</f>
        <v>1</v>
      </c>
      <c r="AA315" cm="1">
        <f t="array" ref="AA315">--OR(INDEX(MinuteWorkersFTE_HISTORICAL_FORTNIGHT_TABLE[ProfileAlignmentStatus],ROW()-1)="PASS",INDEX(MinuteWorkersFTE_HISTORICAL_FORTNIGHT_TABLE[ProfileAlignmentStatus],ROW()-1)="PASS ZERO")</f>
        <v>1</v>
      </c>
      <c r="AB315" cm="1">
        <f t="array" ref="AB315">--(INDEX(MinuteWorkersFTE_HISTORICAL_FORTNIGHT_TABLE[RedistributionMatchCount],ROW()-1)=1)</f>
        <v>1</v>
      </c>
      <c r="AC315">
        <v>1</v>
      </c>
    </row>
    <row r="316" spans="14:29" x14ac:dyDescent="0.25">
      <c r="N316" t="str" cm="1">
        <f t="array" ref="N316">INDEX(MinuteWorkersFTE_HISTORICAL_FORTNIGHT_TABLE[Facility],ROW()-1)</f>
        <v>JE</v>
      </c>
      <c r="O316" t="str" cm="1">
        <f t="array" ref="O316">INDEX(MinuteWorkersFTE_HISTORICAL_FORTNIGHT_TABLE[Role],ROW()-1)</f>
        <v>ASSISTANT IN NURSING</v>
      </c>
      <c r="P316" t="str" cm="1">
        <f t="array" ref="P316">INDEX(MinuteWorkersFTE_HISTORICAL_FORTNIGHT_TABLE[Shift],ROW()-1)</f>
        <v>NS</v>
      </c>
      <c r="Q316" cm="1">
        <f t="array" ref="Q316">INDEX(MinuteWorkersFTE_HISTORICAL_FORTNIGHT_TABLE[DayOfWeek],ROW()-1)</f>
        <v>7</v>
      </c>
      <c r="R316" t="str" cm="1">
        <f t="array" ref="R316">INDEX(MinuteWorkersFTE_HISTORICAL_FORTNIGHT_TABLE[Week Day],ROW()-1)</f>
        <v>Sunday</v>
      </c>
      <c r="S316" cm="1">
        <f t="array" ref="S316">INDEX(MinuteWorkersFTE_HISTORICAL_FORTNIGHT_TABLE[FortnightWeek],ROW()-1)</f>
        <v>1</v>
      </c>
      <c r="T316" cm="1">
        <f t="array" ref="T316">INDEX(MinuteWorkersFTE_HISTORICAL_FORTNIGHT_TABLE[HistoricalRosterFTE],ROW()-1)</f>
        <v>2.1052631578947367</v>
      </c>
      <c r="U316" cm="1">
        <f t="array" ref="U316">INDEX(MinuteWorkersFTE_HISTORICAL_FORTNIGHT_TABLE[RedistributedRosterFTE],ROW()-1)</f>
        <v>1.9973863578127402</v>
      </c>
      <c r="V316" cm="1">
        <f t="array" ref="V316">INDEX(MinuteWorkersFTE_HISTORICAL_FORTNIGHT_TABLE[ExpectedRedistributionFactor],ROW()-1)</f>
        <v>0.94875851996105176</v>
      </c>
      <c r="W316" cm="1">
        <f t="array" ref="W316">INDEX(MinuteWorkersFTE_HISTORICAL_FORTNIGHT_TABLE[ProfileVarianceFTE],ROW()-1)</f>
        <v>-2.2204460492503131E-16</v>
      </c>
      <c r="X316">
        <f t="shared" si="5"/>
        <v>2.2204460492503131E-16</v>
      </c>
      <c r="Y316" cm="1">
        <f t="array" ref="Y316">--(INDEX(MinuteWorkersFTE_HISTORICAL_FORTNIGHT_TABLE[HistoricalCoverageStatus],ROW()-1)="PASS")</f>
        <v>1</v>
      </c>
      <c r="Z316" cm="1">
        <f t="array" ref="Z316">--OR(INDEX(MinuteWorkersFTE_HISTORICAL_FORTNIGHT_TABLE[HistoricalCellStatus],ROW()-1)="OBSERVED",INDEX(MinuteWorkersFTE_HISTORICAL_FORTNIGHT_TABLE[HistoricalCellStatus],ROW()-1)="ZERO")</f>
        <v>1</v>
      </c>
      <c r="AA316" cm="1">
        <f t="array" ref="AA316">--OR(INDEX(MinuteWorkersFTE_HISTORICAL_FORTNIGHT_TABLE[ProfileAlignmentStatus],ROW()-1)="PASS",INDEX(MinuteWorkersFTE_HISTORICAL_FORTNIGHT_TABLE[ProfileAlignmentStatus],ROW()-1)="PASS ZERO")</f>
        <v>1</v>
      </c>
      <c r="AB316" cm="1">
        <f t="array" ref="AB316">--(INDEX(MinuteWorkersFTE_HISTORICAL_FORTNIGHT_TABLE[RedistributionMatchCount],ROW()-1)=1)</f>
        <v>1</v>
      </c>
      <c r="AC316">
        <v>1</v>
      </c>
    </row>
    <row r="317" spans="14:29" x14ac:dyDescent="0.25">
      <c r="N317" t="str" cm="1">
        <f t="array" ref="N317">INDEX(MinuteWorkersFTE_HISTORICAL_FORTNIGHT_TABLE[Facility],ROW()-1)</f>
        <v>JE</v>
      </c>
      <c r="O317" t="str" cm="1">
        <f t="array" ref="O317">INDEX(MinuteWorkersFTE_HISTORICAL_FORTNIGHT_TABLE[Role],ROW()-1)</f>
        <v>ASSISTANT IN NURSING</v>
      </c>
      <c r="P317" t="str" cm="1">
        <f t="array" ref="P317">INDEX(MinuteWorkersFTE_HISTORICAL_FORTNIGHT_TABLE[Shift],ROW()-1)</f>
        <v>AM</v>
      </c>
      <c r="Q317" cm="1">
        <f t="array" ref="Q317">INDEX(MinuteWorkersFTE_HISTORICAL_FORTNIGHT_TABLE[DayOfWeek],ROW()-1)</f>
        <v>1</v>
      </c>
      <c r="R317" t="str" cm="1">
        <f t="array" ref="R317">INDEX(MinuteWorkersFTE_HISTORICAL_FORTNIGHT_TABLE[Week Day],ROW()-1)</f>
        <v>Monday</v>
      </c>
      <c r="S317" cm="1">
        <f t="array" ref="S317">INDEX(MinuteWorkersFTE_HISTORICAL_FORTNIGHT_TABLE[FortnightWeek],ROW()-1)</f>
        <v>2</v>
      </c>
      <c r="T317" cm="1">
        <f t="array" ref="T317">INDEX(MinuteWorkersFTE_HISTORICAL_FORTNIGHT_TABLE[HistoricalRosterFTE],ROW()-1)</f>
        <v>5.3289473684210531</v>
      </c>
      <c r="U317" cm="1">
        <f t="array" ref="U317">INDEX(MinuteWorkersFTE_HISTORICAL_FORTNIGHT_TABLE[RedistributedRosterFTE],ROW()-1)</f>
        <v>5.0558842182134995</v>
      </c>
      <c r="V317" cm="1">
        <f t="array" ref="V317">INDEX(MinuteWorkersFTE_HISTORICAL_FORTNIGHT_TABLE[ExpectedRedistributionFactor],ROW()-1)</f>
        <v>0.94875851996105176</v>
      </c>
      <c r="W317" cm="1">
        <f t="array" ref="W317">INDEX(MinuteWorkersFTE_HISTORICAL_FORTNIGHT_TABLE[ProfileVarianceFTE],ROW()-1)</f>
        <v>0</v>
      </c>
      <c r="X317">
        <f t="shared" si="5"/>
        <v>0</v>
      </c>
      <c r="Y317" cm="1">
        <f t="array" ref="Y317">--(INDEX(MinuteWorkersFTE_HISTORICAL_FORTNIGHT_TABLE[HistoricalCoverageStatus],ROW()-1)="PASS")</f>
        <v>1</v>
      </c>
      <c r="Z317" cm="1">
        <f t="array" ref="Z317">--OR(INDEX(MinuteWorkersFTE_HISTORICAL_FORTNIGHT_TABLE[HistoricalCellStatus],ROW()-1)="OBSERVED",INDEX(MinuteWorkersFTE_HISTORICAL_FORTNIGHT_TABLE[HistoricalCellStatus],ROW()-1)="ZERO")</f>
        <v>1</v>
      </c>
      <c r="AA317" cm="1">
        <f t="array" ref="AA317">--OR(INDEX(MinuteWorkersFTE_HISTORICAL_FORTNIGHT_TABLE[ProfileAlignmentStatus],ROW()-1)="PASS",INDEX(MinuteWorkersFTE_HISTORICAL_FORTNIGHT_TABLE[ProfileAlignmentStatus],ROW()-1)="PASS ZERO")</f>
        <v>1</v>
      </c>
      <c r="AB317" cm="1">
        <f t="array" ref="AB317">--(INDEX(MinuteWorkersFTE_HISTORICAL_FORTNIGHT_TABLE[RedistributionMatchCount],ROW()-1)=1)</f>
        <v>1</v>
      </c>
      <c r="AC317">
        <v>1</v>
      </c>
    </row>
    <row r="318" spans="14:29" x14ac:dyDescent="0.25">
      <c r="N318" t="str" cm="1">
        <f t="array" ref="N318">INDEX(MinuteWorkersFTE_HISTORICAL_FORTNIGHT_TABLE[Facility],ROW()-1)</f>
        <v>JE</v>
      </c>
      <c r="O318" t="str" cm="1">
        <f t="array" ref="O318">INDEX(MinuteWorkersFTE_HISTORICAL_FORTNIGHT_TABLE[Role],ROW()-1)</f>
        <v>ASSISTANT IN NURSING</v>
      </c>
      <c r="P318" t="str" cm="1">
        <f t="array" ref="P318">INDEX(MinuteWorkersFTE_HISTORICAL_FORTNIGHT_TABLE[Shift],ROW()-1)</f>
        <v>PM</v>
      </c>
      <c r="Q318" cm="1">
        <f t="array" ref="Q318">INDEX(MinuteWorkersFTE_HISTORICAL_FORTNIGHT_TABLE[DayOfWeek],ROW()-1)</f>
        <v>1</v>
      </c>
      <c r="R318" t="str" cm="1">
        <f t="array" ref="R318">INDEX(MinuteWorkersFTE_HISTORICAL_FORTNIGHT_TABLE[Week Day],ROW()-1)</f>
        <v>Monday</v>
      </c>
      <c r="S318" cm="1">
        <f t="array" ref="S318">INDEX(MinuteWorkersFTE_HISTORICAL_FORTNIGHT_TABLE[FortnightWeek],ROW()-1)</f>
        <v>2</v>
      </c>
      <c r="T318" cm="1">
        <f t="array" ref="T318">INDEX(MinuteWorkersFTE_HISTORICAL_FORTNIGHT_TABLE[HistoricalRosterFTE],ROW()-1)</f>
        <v>3.8157894736842106</v>
      </c>
      <c r="U318" cm="1">
        <f t="array" ref="U318">INDEX(MinuteWorkersFTE_HISTORICAL_FORTNIGHT_TABLE[RedistributedRosterFTE],ROW()-1)</f>
        <v>3.6202627735355919</v>
      </c>
      <c r="V318" cm="1">
        <f t="array" ref="V318">INDEX(MinuteWorkersFTE_HISTORICAL_FORTNIGHT_TABLE[ExpectedRedistributionFactor],ROW()-1)</f>
        <v>0.94875851996105176</v>
      </c>
      <c r="W318" cm="1">
        <f t="array" ref="W318">INDEX(MinuteWorkersFTE_HISTORICAL_FORTNIGHT_TABLE[ProfileVarianceFTE],ROW()-1)</f>
        <v>-4.4408920985006262E-16</v>
      </c>
      <c r="X318">
        <f t="shared" si="5"/>
        <v>4.4408920985006262E-16</v>
      </c>
      <c r="Y318" cm="1">
        <f t="array" ref="Y318">--(INDEX(MinuteWorkersFTE_HISTORICAL_FORTNIGHT_TABLE[HistoricalCoverageStatus],ROW()-1)="PASS")</f>
        <v>1</v>
      </c>
      <c r="Z318" cm="1">
        <f t="array" ref="Z318">--OR(INDEX(MinuteWorkersFTE_HISTORICAL_FORTNIGHT_TABLE[HistoricalCellStatus],ROW()-1)="OBSERVED",INDEX(MinuteWorkersFTE_HISTORICAL_FORTNIGHT_TABLE[HistoricalCellStatus],ROW()-1)="ZERO")</f>
        <v>1</v>
      </c>
      <c r="AA318" cm="1">
        <f t="array" ref="AA318">--OR(INDEX(MinuteWorkersFTE_HISTORICAL_FORTNIGHT_TABLE[ProfileAlignmentStatus],ROW()-1)="PASS",INDEX(MinuteWorkersFTE_HISTORICAL_FORTNIGHT_TABLE[ProfileAlignmentStatus],ROW()-1)="PASS ZERO")</f>
        <v>1</v>
      </c>
      <c r="AB318" cm="1">
        <f t="array" ref="AB318">--(INDEX(MinuteWorkersFTE_HISTORICAL_FORTNIGHT_TABLE[RedistributionMatchCount],ROW()-1)=1)</f>
        <v>1</v>
      </c>
      <c r="AC318">
        <v>1</v>
      </c>
    </row>
    <row r="319" spans="14:29" x14ac:dyDescent="0.25">
      <c r="N319" t="str" cm="1">
        <f t="array" ref="N319">INDEX(MinuteWorkersFTE_HISTORICAL_FORTNIGHT_TABLE[Facility],ROW()-1)</f>
        <v>JE</v>
      </c>
      <c r="O319" t="str" cm="1">
        <f t="array" ref="O319">INDEX(MinuteWorkersFTE_HISTORICAL_FORTNIGHT_TABLE[Role],ROW()-1)</f>
        <v>ASSISTANT IN NURSING</v>
      </c>
      <c r="P319" t="str" cm="1">
        <f t="array" ref="P319">INDEX(MinuteWorkersFTE_HISTORICAL_FORTNIGHT_TABLE[Shift],ROW()-1)</f>
        <v>NS</v>
      </c>
      <c r="Q319" cm="1">
        <f t="array" ref="Q319">INDEX(MinuteWorkersFTE_HISTORICAL_FORTNIGHT_TABLE[DayOfWeek],ROW()-1)</f>
        <v>1</v>
      </c>
      <c r="R319" t="str" cm="1">
        <f t="array" ref="R319">INDEX(MinuteWorkersFTE_HISTORICAL_FORTNIGHT_TABLE[Week Day],ROW()-1)</f>
        <v>Monday</v>
      </c>
      <c r="S319" cm="1">
        <f t="array" ref="S319">INDEX(MinuteWorkersFTE_HISTORICAL_FORTNIGHT_TABLE[FortnightWeek],ROW()-1)</f>
        <v>2</v>
      </c>
      <c r="T319" cm="1">
        <f t="array" ref="T319">INDEX(MinuteWorkersFTE_HISTORICAL_FORTNIGHT_TABLE[HistoricalRosterFTE],ROW()-1)</f>
        <v>2.1052631578947367</v>
      </c>
      <c r="U319" cm="1">
        <f t="array" ref="U319">INDEX(MinuteWorkersFTE_HISTORICAL_FORTNIGHT_TABLE[RedistributedRosterFTE],ROW()-1)</f>
        <v>1.9973863578127402</v>
      </c>
      <c r="V319" cm="1">
        <f t="array" ref="V319">INDEX(MinuteWorkersFTE_HISTORICAL_FORTNIGHT_TABLE[ExpectedRedistributionFactor],ROW()-1)</f>
        <v>0.94875851996105176</v>
      </c>
      <c r="W319" cm="1">
        <f t="array" ref="W319">INDEX(MinuteWorkersFTE_HISTORICAL_FORTNIGHT_TABLE[ProfileVarianceFTE],ROW()-1)</f>
        <v>-2.2204460492503131E-16</v>
      </c>
      <c r="X319">
        <f t="shared" si="5"/>
        <v>2.2204460492503131E-16</v>
      </c>
      <c r="Y319" cm="1">
        <f t="array" ref="Y319">--(INDEX(MinuteWorkersFTE_HISTORICAL_FORTNIGHT_TABLE[HistoricalCoverageStatus],ROW()-1)="PASS")</f>
        <v>1</v>
      </c>
      <c r="Z319" cm="1">
        <f t="array" ref="Z319">--OR(INDEX(MinuteWorkersFTE_HISTORICAL_FORTNIGHT_TABLE[HistoricalCellStatus],ROW()-1)="OBSERVED",INDEX(MinuteWorkersFTE_HISTORICAL_FORTNIGHT_TABLE[HistoricalCellStatus],ROW()-1)="ZERO")</f>
        <v>1</v>
      </c>
      <c r="AA319" cm="1">
        <f t="array" ref="AA319">--OR(INDEX(MinuteWorkersFTE_HISTORICAL_FORTNIGHT_TABLE[ProfileAlignmentStatus],ROW()-1)="PASS",INDEX(MinuteWorkersFTE_HISTORICAL_FORTNIGHT_TABLE[ProfileAlignmentStatus],ROW()-1)="PASS ZERO")</f>
        <v>1</v>
      </c>
      <c r="AB319" cm="1">
        <f t="array" ref="AB319">--(INDEX(MinuteWorkersFTE_HISTORICAL_FORTNIGHT_TABLE[RedistributionMatchCount],ROW()-1)=1)</f>
        <v>1</v>
      </c>
      <c r="AC319">
        <v>1</v>
      </c>
    </row>
    <row r="320" spans="14:29" x14ac:dyDescent="0.25">
      <c r="N320" t="str" cm="1">
        <f t="array" ref="N320">INDEX(MinuteWorkersFTE_HISTORICAL_FORTNIGHT_TABLE[Facility],ROW()-1)</f>
        <v>JE</v>
      </c>
      <c r="O320" t="str" cm="1">
        <f t="array" ref="O320">INDEX(MinuteWorkersFTE_HISTORICAL_FORTNIGHT_TABLE[Role],ROW()-1)</f>
        <v>ASSISTANT IN NURSING</v>
      </c>
      <c r="P320" t="str" cm="1">
        <f t="array" ref="P320">INDEX(MinuteWorkersFTE_HISTORICAL_FORTNIGHT_TABLE[Shift],ROW()-1)</f>
        <v>AM</v>
      </c>
      <c r="Q320" cm="1">
        <f t="array" ref="Q320">INDEX(MinuteWorkersFTE_HISTORICAL_FORTNIGHT_TABLE[DayOfWeek],ROW()-1)</f>
        <v>2</v>
      </c>
      <c r="R320" t="str" cm="1">
        <f t="array" ref="R320">INDEX(MinuteWorkersFTE_HISTORICAL_FORTNIGHT_TABLE[Week Day],ROW()-1)</f>
        <v>Tuesday</v>
      </c>
      <c r="S320" cm="1">
        <f t="array" ref="S320">INDEX(MinuteWorkersFTE_HISTORICAL_FORTNIGHT_TABLE[FortnightWeek],ROW()-1)</f>
        <v>2</v>
      </c>
      <c r="T320" cm="1">
        <f t="array" ref="T320">INDEX(MinuteWorkersFTE_HISTORICAL_FORTNIGHT_TABLE[HistoricalRosterFTE],ROW()-1)</f>
        <v>5.3289473684210531</v>
      </c>
      <c r="U320" cm="1">
        <f t="array" ref="U320">INDEX(MinuteWorkersFTE_HISTORICAL_FORTNIGHT_TABLE[RedistributedRosterFTE],ROW()-1)</f>
        <v>5.0558842182134995</v>
      </c>
      <c r="V320" cm="1">
        <f t="array" ref="V320">INDEX(MinuteWorkersFTE_HISTORICAL_FORTNIGHT_TABLE[ExpectedRedistributionFactor],ROW()-1)</f>
        <v>0.94875851996105176</v>
      </c>
      <c r="W320" cm="1">
        <f t="array" ref="W320">INDEX(MinuteWorkersFTE_HISTORICAL_FORTNIGHT_TABLE[ProfileVarianceFTE],ROW()-1)</f>
        <v>0</v>
      </c>
      <c r="X320">
        <f t="shared" si="5"/>
        <v>0</v>
      </c>
      <c r="Y320" cm="1">
        <f t="array" ref="Y320">--(INDEX(MinuteWorkersFTE_HISTORICAL_FORTNIGHT_TABLE[HistoricalCoverageStatus],ROW()-1)="PASS")</f>
        <v>1</v>
      </c>
      <c r="Z320" cm="1">
        <f t="array" ref="Z320">--OR(INDEX(MinuteWorkersFTE_HISTORICAL_FORTNIGHT_TABLE[HistoricalCellStatus],ROW()-1)="OBSERVED",INDEX(MinuteWorkersFTE_HISTORICAL_FORTNIGHT_TABLE[HistoricalCellStatus],ROW()-1)="ZERO")</f>
        <v>1</v>
      </c>
      <c r="AA320" cm="1">
        <f t="array" ref="AA320">--OR(INDEX(MinuteWorkersFTE_HISTORICAL_FORTNIGHT_TABLE[ProfileAlignmentStatus],ROW()-1)="PASS",INDEX(MinuteWorkersFTE_HISTORICAL_FORTNIGHT_TABLE[ProfileAlignmentStatus],ROW()-1)="PASS ZERO")</f>
        <v>1</v>
      </c>
      <c r="AB320" cm="1">
        <f t="array" ref="AB320">--(INDEX(MinuteWorkersFTE_HISTORICAL_FORTNIGHT_TABLE[RedistributionMatchCount],ROW()-1)=1)</f>
        <v>1</v>
      </c>
      <c r="AC320">
        <v>1</v>
      </c>
    </row>
    <row r="321" spans="14:29" x14ac:dyDescent="0.25">
      <c r="N321" t="str" cm="1">
        <f t="array" ref="N321">INDEX(MinuteWorkersFTE_HISTORICAL_FORTNIGHT_TABLE[Facility],ROW()-1)</f>
        <v>JE</v>
      </c>
      <c r="O321" t="str" cm="1">
        <f t="array" ref="O321">INDEX(MinuteWorkersFTE_HISTORICAL_FORTNIGHT_TABLE[Role],ROW()-1)</f>
        <v>ASSISTANT IN NURSING</v>
      </c>
      <c r="P321" t="str" cm="1">
        <f t="array" ref="P321">INDEX(MinuteWorkersFTE_HISTORICAL_FORTNIGHT_TABLE[Shift],ROW()-1)</f>
        <v>PM</v>
      </c>
      <c r="Q321" cm="1">
        <f t="array" ref="Q321">INDEX(MinuteWorkersFTE_HISTORICAL_FORTNIGHT_TABLE[DayOfWeek],ROW()-1)</f>
        <v>2</v>
      </c>
      <c r="R321" t="str" cm="1">
        <f t="array" ref="R321">INDEX(MinuteWorkersFTE_HISTORICAL_FORTNIGHT_TABLE[Week Day],ROW()-1)</f>
        <v>Tuesday</v>
      </c>
      <c r="S321" cm="1">
        <f t="array" ref="S321">INDEX(MinuteWorkersFTE_HISTORICAL_FORTNIGHT_TABLE[FortnightWeek],ROW()-1)</f>
        <v>2</v>
      </c>
      <c r="T321" cm="1">
        <f t="array" ref="T321">INDEX(MinuteWorkersFTE_HISTORICAL_FORTNIGHT_TABLE[HistoricalRosterFTE],ROW()-1)</f>
        <v>3.8157894736842106</v>
      </c>
      <c r="U321" cm="1">
        <f t="array" ref="U321">INDEX(MinuteWorkersFTE_HISTORICAL_FORTNIGHT_TABLE[RedistributedRosterFTE],ROW()-1)</f>
        <v>3.6202627735355919</v>
      </c>
      <c r="V321" cm="1">
        <f t="array" ref="V321">INDEX(MinuteWorkersFTE_HISTORICAL_FORTNIGHT_TABLE[ExpectedRedistributionFactor],ROW()-1)</f>
        <v>0.94875851996105176</v>
      </c>
      <c r="W321" cm="1">
        <f t="array" ref="W321">INDEX(MinuteWorkersFTE_HISTORICAL_FORTNIGHT_TABLE[ProfileVarianceFTE],ROW()-1)</f>
        <v>-4.4408920985006262E-16</v>
      </c>
      <c r="X321">
        <f t="shared" si="5"/>
        <v>4.4408920985006262E-16</v>
      </c>
      <c r="Y321" cm="1">
        <f t="array" ref="Y321">--(INDEX(MinuteWorkersFTE_HISTORICAL_FORTNIGHT_TABLE[HistoricalCoverageStatus],ROW()-1)="PASS")</f>
        <v>1</v>
      </c>
      <c r="Z321" cm="1">
        <f t="array" ref="Z321">--OR(INDEX(MinuteWorkersFTE_HISTORICAL_FORTNIGHT_TABLE[HistoricalCellStatus],ROW()-1)="OBSERVED",INDEX(MinuteWorkersFTE_HISTORICAL_FORTNIGHT_TABLE[HistoricalCellStatus],ROW()-1)="ZERO")</f>
        <v>1</v>
      </c>
      <c r="AA321" cm="1">
        <f t="array" ref="AA321">--OR(INDEX(MinuteWorkersFTE_HISTORICAL_FORTNIGHT_TABLE[ProfileAlignmentStatus],ROW()-1)="PASS",INDEX(MinuteWorkersFTE_HISTORICAL_FORTNIGHT_TABLE[ProfileAlignmentStatus],ROW()-1)="PASS ZERO")</f>
        <v>1</v>
      </c>
      <c r="AB321" cm="1">
        <f t="array" ref="AB321">--(INDEX(MinuteWorkersFTE_HISTORICAL_FORTNIGHT_TABLE[RedistributionMatchCount],ROW()-1)=1)</f>
        <v>1</v>
      </c>
      <c r="AC321">
        <v>1</v>
      </c>
    </row>
    <row r="322" spans="14:29" x14ac:dyDescent="0.25">
      <c r="N322" t="str" cm="1">
        <f t="array" ref="N322">INDEX(MinuteWorkersFTE_HISTORICAL_FORTNIGHT_TABLE[Facility],ROW()-1)</f>
        <v>JE</v>
      </c>
      <c r="O322" t="str" cm="1">
        <f t="array" ref="O322">INDEX(MinuteWorkersFTE_HISTORICAL_FORTNIGHT_TABLE[Role],ROW()-1)</f>
        <v>ASSISTANT IN NURSING</v>
      </c>
      <c r="P322" t="str" cm="1">
        <f t="array" ref="P322">INDEX(MinuteWorkersFTE_HISTORICAL_FORTNIGHT_TABLE[Shift],ROW()-1)</f>
        <v>NS</v>
      </c>
      <c r="Q322" cm="1">
        <f t="array" ref="Q322">INDEX(MinuteWorkersFTE_HISTORICAL_FORTNIGHT_TABLE[DayOfWeek],ROW()-1)</f>
        <v>2</v>
      </c>
      <c r="R322" t="str" cm="1">
        <f t="array" ref="R322">INDEX(MinuteWorkersFTE_HISTORICAL_FORTNIGHT_TABLE[Week Day],ROW()-1)</f>
        <v>Tuesday</v>
      </c>
      <c r="S322" cm="1">
        <f t="array" ref="S322">INDEX(MinuteWorkersFTE_HISTORICAL_FORTNIGHT_TABLE[FortnightWeek],ROW()-1)</f>
        <v>2</v>
      </c>
      <c r="T322" cm="1">
        <f t="array" ref="T322">INDEX(MinuteWorkersFTE_HISTORICAL_FORTNIGHT_TABLE[HistoricalRosterFTE],ROW()-1)</f>
        <v>2.1052631578947367</v>
      </c>
      <c r="U322" cm="1">
        <f t="array" ref="U322">INDEX(MinuteWorkersFTE_HISTORICAL_FORTNIGHT_TABLE[RedistributedRosterFTE],ROW()-1)</f>
        <v>1.9973863578127402</v>
      </c>
      <c r="V322" cm="1">
        <f t="array" ref="V322">INDEX(MinuteWorkersFTE_HISTORICAL_FORTNIGHT_TABLE[ExpectedRedistributionFactor],ROW()-1)</f>
        <v>0.94875851996105176</v>
      </c>
      <c r="W322" cm="1">
        <f t="array" ref="W322">INDEX(MinuteWorkersFTE_HISTORICAL_FORTNIGHT_TABLE[ProfileVarianceFTE],ROW()-1)</f>
        <v>-2.2204460492503131E-16</v>
      </c>
      <c r="X322">
        <f t="shared" si="5"/>
        <v>2.2204460492503131E-16</v>
      </c>
      <c r="Y322" cm="1">
        <f t="array" ref="Y322">--(INDEX(MinuteWorkersFTE_HISTORICAL_FORTNIGHT_TABLE[HistoricalCoverageStatus],ROW()-1)="PASS")</f>
        <v>1</v>
      </c>
      <c r="Z322" cm="1">
        <f t="array" ref="Z322">--OR(INDEX(MinuteWorkersFTE_HISTORICAL_FORTNIGHT_TABLE[HistoricalCellStatus],ROW()-1)="OBSERVED",INDEX(MinuteWorkersFTE_HISTORICAL_FORTNIGHT_TABLE[HistoricalCellStatus],ROW()-1)="ZERO")</f>
        <v>1</v>
      </c>
      <c r="AA322" cm="1">
        <f t="array" ref="AA322">--OR(INDEX(MinuteWorkersFTE_HISTORICAL_FORTNIGHT_TABLE[ProfileAlignmentStatus],ROW()-1)="PASS",INDEX(MinuteWorkersFTE_HISTORICAL_FORTNIGHT_TABLE[ProfileAlignmentStatus],ROW()-1)="PASS ZERO")</f>
        <v>1</v>
      </c>
      <c r="AB322" cm="1">
        <f t="array" ref="AB322">--(INDEX(MinuteWorkersFTE_HISTORICAL_FORTNIGHT_TABLE[RedistributionMatchCount],ROW()-1)=1)</f>
        <v>1</v>
      </c>
      <c r="AC322">
        <v>1</v>
      </c>
    </row>
    <row r="323" spans="14:29" x14ac:dyDescent="0.25">
      <c r="N323" t="str" cm="1">
        <f t="array" ref="N323">INDEX(MinuteWorkersFTE_HISTORICAL_FORTNIGHT_TABLE[Facility],ROW()-1)</f>
        <v>JE</v>
      </c>
      <c r="O323" t="str" cm="1">
        <f t="array" ref="O323">INDEX(MinuteWorkersFTE_HISTORICAL_FORTNIGHT_TABLE[Role],ROW()-1)</f>
        <v>ASSISTANT IN NURSING</v>
      </c>
      <c r="P323" t="str" cm="1">
        <f t="array" ref="P323">INDEX(MinuteWorkersFTE_HISTORICAL_FORTNIGHT_TABLE[Shift],ROW()-1)</f>
        <v>AM</v>
      </c>
      <c r="Q323" cm="1">
        <f t="array" ref="Q323">INDEX(MinuteWorkersFTE_HISTORICAL_FORTNIGHT_TABLE[DayOfWeek],ROW()-1)</f>
        <v>3</v>
      </c>
      <c r="R323" t="str" cm="1">
        <f t="array" ref="R323">INDEX(MinuteWorkersFTE_HISTORICAL_FORTNIGHT_TABLE[Week Day],ROW()-1)</f>
        <v>Wednesday</v>
      </c>
      <c r="S323" cm="1">
        <f t="array" ref="S323">INDEX(MinuteWorkersFTE_HISTORICAL_FORTNIGHT_TABLE[FortnightWeek],ROW()-1)</f>
        <v>2</v>
      </c>
      <c r="T323" cm="1">
        <f t="array" ref="T323">INDEX(MinuteWorkersFTE_HISTORICAL_FORTNIGHT_TABLE[HistoricalRosterFTE],ROW()-1)</f>
        <v>5.3289473684210531</v>
      </c>
      <c r="U323" cm="1">
        <f t="array" ref="U323">INDEX(MinuteWorkersFTE_HISTORICAL_FORTNIGHT_TABLE[RedistributedRosterFTE],ROW()-1)</f>
        <v>5.0558842182134995</v>
      </c>
      <c r="V323" cm="1">
        <f t="array" ref="V323">INDEX(MinuteWorkersFTE_HISTORICAL_FORTNIGHT_TABLE[ExpectedRedistributionFactor],ROW()-1)</f>
        <v>0.94875851996105176</v>
      </c>
      <c r="W323" cm="1">
        <f t="array" ref="W323">INDEX(MinuteWorkersFTE_HISTORICAL_FORTNIGHT_TABLE[ProfileVarianceFTE],ROW()-1)</f>
        <v>0</v>
      </c>
      <c r="X323">
        <f t="shared" si="5"/>
        <v>0</v>
      </c>
      <c r="Y323" cm="1">
        <f t="array" ref="Y323">--(INDEX(MinuteWorkersFTE_HISTORICAL_FORTNIGHT_TABLE[HistoricalCoverageStatus],ROW()-1)="PASS")</f>
        <v>1</v>
      </c>
      <c r="Z323" cm="1">
        <f t="array" ref="Z323">--OR(INDEX(MinuteWorkersFTE_HISTORICAL_FORTNIGHT_TABLE[HistoricalCellStatus],ROW()-1)="OBSERVED",INDEX(MinuteWorkersFTE_HISTORICAL_FORTNIGHT_TABLE[HistoricalCellStatus],ROW()-1)="ZERO")</f>
        <v>1</v>
      </c>
      <c r="AA323" cm="1">
        <f t="array" ref="AA323">--OR(INDEX(MinuteWorkersFTE_HISTORICAL_FORTNIGHT_TABLE[ProfileAlignmentStatus],ROW()-1)="PASS",INDEX(MinuteWorkersFTE_HISTORICAL_FORTNIGHT_TABLE[ProfileAlignmentStatus],ROW()-1)="PASS ZERO")</f>
        <v>1</v>
      </c>
      <c r="AB323" cm="1">
        <f t="array" ref="AB323">--(INDEX(MinuteWorkersFTE_HISTORICAL_FORTNIGHT_TABLE[RedistributionMatchCount],ROW()-1)=1)</f>
        <v>1</v>
      </c>
      <c r="AC323">
        <v>1</v>
      </c>
    </row>
    <row r="324" spans="14:29" x14ac:dyDescent="0.25">
      <c r="N324" t="str" cm="1">
        <f t="array" ref="N324">INDEX(MinuteWorkersFTE_HISTORICAL_FORTNIGHT_TABLE[Facility],ROW()-1)</f>
        <v>JE</v>
      </c>
      <c r="O324" t="str" cm="1">
        <f t="array" ref="O324">INDEX(MinuteWorkersFTE_HISTORICAL_FORTNIGHT_TABLE[Role],ROW()-1)</f>
        <v>ASSISTANT IN NURSING</v>
      </c>
      <c r="P324" t="str" cm="1">
        <f t="array" ref="P324">INDEX(MinuteWorkersFTE_HISTORICAL_FORTNIGHT_TABLE[Shift],ROW()-1)</f>
        <v>PM</v>
      </c>
      <c r="Q324" cm="1">
        <f t="array" ref="Q324">INDEX(MinuteWorkersFTE_HISTORICAL_FORTNIGHT_TABLE[DayOfWeek],ROW()-1)</f>
        <v>3</v>
      </c>
      <c r="R324" t="str" cm="1">
        <f t="array" ref="R324">INDEX(MinuteWorkersFTE_HISTORICAL_FORTNIGHT_TABLE[Week Day],ROW()-1)</f>
        <v>Wednesday</v>
      </c>
      <c r="S324" cm="1">
        <f t="array" ref="S324">INDEX(MinuteWorkersFTE_HISTORICAL_FORTNIGHT_TABLE[FortnightWeek],ROW()-1)</f>
        <v>2</v>
      </c>
      <c r="T324" cm="1">
        <f t="array" ref="T324">INDEX(MinuteWorkersFTE_HISTORICAL_FORTNIGHT_TABLE[HistoricalRosterFTE],ROW()-1)</f>
        <v>3.8157894736842106</v>
      </c>
      <c r="U324" cm="1">
        <f t="array" ref="U324">INDEX(MinuteWorkersFTE_HISTORICAL_FORTNIGHT_TABLE[RedistributedRosterFTE],ROW()-1)</f>
        <v>3.6202627735355919</v>
      </c>
      <c r="V324" cm="1">
        <f t="array" ref="V324">INDEX(MinuteWorkersFTE_HISTORICAL_FORTNIGHT_TABLE[ExpectedRedistributionFactor],ROW()-1)</f>
        <v>0.94875851996105176</v>
      </c>
      <c r="W324" cm="1">
        <f t="array" ref="W324">INDEX(MinuteWorkersFTE_HISTORICAL_FORTNIGHT_TABLE[ProfileVarianceFTE],ROW()-1)</f>
        <v>-4.4408920985006262E-16</v>
      </c>
      <c r="X324">
        <f t="shared" ref="X324:X387" si="6">ABS(W324)</f>
        <v>4.4408920985006262E-16</v>
      </c>
      <c r="Y324" cm="1">
        <f t="array" ref="Y324">--(INDEX(MinuteWorkersFTE_HISTORICAL_FORTNIGHT_TABLE[HistoricalCoverageStatus],ROW()-1)="PASS")</f>
        <v>1</v>
      </c>
      <c r="Z324" cm="1">
        <f t="array" ref="Z324">--OR(INDEX(MinuteWorkersFTE_HISTORICAL_FORTNIGHT_TABLE[HistoricalCellStatus],ROW()-1)="OBSERVED",INDEX(MinuteWorkersFTE_HISTORICAL_FORTNIGHT_TABLE[HistoricalCellStatus],ROW()-1)="ZERO")</f>
        <v>1</v>
      </c>
      <c r="AA324" cm="1">
        <f t="array" ref="AA324">--OR(INDEX(MinuteWorkersFTE_HISTORICAL_FORTNIGHT_TABLE[ProfileAlignmentStatus],ROW()-1)="PASS",INDEX(MinuteWorkersFTE_HISTORICAL_FORTNIGHT_TABLE[ProfileAlignmentStatus],ROW()-1)="PASS ZERO")</f>
        <v>1</v>
      </c>
      <c r="AB324" cm="1">
        <f t="array" ref="AB324">--(INDEX(MinuteWorkersFTE_HISTORICAL_FORTNIGHT_TABLE[RedistributionMatchCount],ROW()-1)=1)</f>
        <v>1</v>
      </c>
      <c r="AC324">
        <v>1</v>
      </c>
    </row>
    <row r="325" spans="14:29" x14ac:dyDescent="0.25">
      <c r="N325" t="str" cm="1">
        <f t="array" ref="N325">INDEX(MinuteWorkersFTE_HISTORICAL_FORTNIGHT_TABLE[Facility],ROW()-1)</f>
        <v>JE</v>
      </c>
      <c r="O325" t="str" cm="1">
        <f t="array" ref="O325">INDEX(MinuteWorkersFTE_HISTORICAL_FORTNIGHT_TABLE[Role],ROW()-1)</f>
        <v>ASSISTANT IN NURSING</v>
      </c>
      <c r="P325" t="str" cm="1">
        <f t="array" ref="P325">INDEX(MinuteWorkersFTE_HISTORICAL_FORTNIGHT_TABLE[Shift],ROW()-1)</f>
        <v>NS</v>
      </c>
      <c r="Q325" cm="1">
        <f t="array" ref="Q325">INDEX(MinuteWorkersFTE_HISTORICAL_FORTNIGHT_TABLE[DayOfWeek],ROW()-1)</f>
        <v>3</v>
      </c>
      <c r="R325" t="str" cm="1">
        <f t="array" ref="R325">INDEX(MinuteWorkersFTE_HISTORICAL_FORTNIGHT_TABLE[Week Day],ROW()-1)</f>
        <v>Wednesday</v>
      </c>
      <c r="S325" cm="1">
        <f t="array" ref="S325">INDEX(MinuteWorkersFTE_HISTORICAL_FORTNIGHT_TABLE[FortnightWeek],ROW()-1)</f>
        <v>2</v>
      </c>
      <c r="T325" cm="1">
        <f t="array" ref="T325">INDEX(MinuteWorkersFTE_HISTORICAL_FORTNIGHT_TABLE[HistoricalRosterFTE],ROW()-1)</f>
        <v>2.1052631578947367</v>
      </c>
      <c r="U325" cm="1">
        <f t="array" ref="U325">INDEX(MinuteWorkersFTE_HISTORICAL_FORTNIGHT_TABLE[RedistributedRosterFTE],ROW()-1)</f>
        <v>1.9973863578127402</v>
      </c>
      <c r="V325" cm="1">
        <f t="array" ref="V325">INDEX(MinuteWorkersFTE_HISTORICAL_FORTNIGHT_TABLE[ExpectedRedistributionFactor],ROW()-1)</f>
        <v>0.94875851996105176</v>
      </c>
      <c r="W325" cm="1">
        <f t="array" ref="W325">INDEX(MinuteWorkersFTE_HISTORICAL_FORTNIGHT_TABLE[ProfileVarianceFTE],ROW()-1)</f>
        <v>-2.2204460492503131E-16</v>
      </c>
      <c r="X325">
        <f t="shared" si="6"/>
        <v>2.2204460492503131E-16</v>
      </c>
      <c r="Y325" cm="1">
        <f t="array" ref="Y325">--(INDEX(MinuteWorkersFTE_HISTORICAL_FORTNIGHT_TABLE[HistoricalCoverageStatus],ROW()-1)="PASS")</f>
        <v>1</v>
      </c>
      <c r="Z325" cm="1">
        <f t="array" ref="Z325">--OR(INDEX(MinuteWorkersFTE_HISTORICAL_FORTNIGHT_TABLE[HistoricalCellStatus],ROW()-1)="OBSERVED",INDEX(MinuteWorkersFTE_HISTORICAL_FORTNIGHT_TABLE[HistoricalCellStatus],ROW()-1)="ZERO")</f>
        <v>1</v>
      </c>
      <c r="AA325" cm="1">
        <f t="array" ref="AA325">--OR(INDEX(MinuteWorkersFTE_HISTORICAL_FORTNIGHT_TABLE[ProfileAlignmentStatus],ROW()-1)="PASS",INDEX(MinuteWorkersFTE_HISTORICAL_FORTNIGHT_TABLE[ProfileAlignmentStatus],ROW()-1)="PASS ZERO")</f>
        <v>1</v>
      </c>
      <c r="AB325" cm="1">
        <f t="array" ref="AB325">--(INDEX(MinuteWorkersFTE_HISTORICAL_FORTNIGHT_TABLE[RedistributionMatchCount],ROW()-1)=1)</f>
        <v>1</v>
      </c>
      <c r="AC325">
        <v>1</v>
      </c>
    </row>
    <row r="326" spans="14:29" x14ac:dyDescent="0.25">
      <c r="N326" t="str" cm="1">
        <f t="array" ref="N326">INDEX(MinuteWorkersFTE_HISTORICAL_FORTNIGHT_TABLE[Facility],ROW()-1)</f>
        <v>JE</v>
      </c>
      <c r="O326" t="str" cm="1">
        <f t="array" ref="O326">INDEX(MinuteWorkersFTE_HISTORICAL_FORTNIGHT_TABLE[Role],ROW()-1)</f>
        <v>ASSISTANT IN NURSING</v>
      </c>
      <c r="P326" t="str" cm="1">
        <f t="array" ref="P326">INDEX(MinuteWorkersFTE_HISTORICAL_FORTNIGHT_TABLE[Shift],ROW()-1)</f>
        <v>AM</v>
      </c>
      <c r="Q326" cm="1">
        <f t="array" ref="Q326">INDEX(MinuteWorkersFTE_HISTORICAL_FORTNIGHT_TABLE[DayOfWeek],ROW()-1)</f>
        <v>4</v>
      </c>
      <c r="R326" t="str" cm="1">
        <f t="array" ref="R326">INDEX(MinuteWorkersFTE_HISTORICAL_FORTNIGHT_TABLE[Week Day],ROW()-1)</f>
        <v>Thursday</v>
      </c>
      <c r="S326" cm="1">
        <f t="array" ref="S326">INDEX(MinuteWorkersFTE_HISTORICAL_FORTNIGHT_TABLE[FortnightWeek],ROW()-1)</f>
        <v>2</v>
      </c>
      <c r="T326" cm="1">
        <f t="array" ref="T326">INDEX(MinuteWorkersFTE_HISTORICAL_FORTNIGHT_TABLE[HistoricalRosterFTE],ROW()-1)</f>
        <v>5.3289473684210531</v>
      </c>
      <c r="U326" cm="1">
        <f t="array" ref="U326">INDEX(MinuteWorkersFTE_HISTORICAL_FORTNIGHT_TABLE[RedistributedRosterFTE],ROW()-1)</f>
        <v>5.0558842182134995</v>
      </c>
      <c r="V326" cm="1">
        <f t="array" ref="V326">INDEX(MinuteWorkersFTE_HISTORICAL_FORTNIGHT_TABLE[ExpectedRedistributionFactor],ROW()-1)</f>
        <v>0.94875851996105176</v>
      </c>
      <c r="W326" cm="1">
        <f t="array" ref="W326">INDEX(MinuteWorkersFTE_HISTORICAL_FORTNIGHT_TABLE[ProfileVarianceFTE],ROW()-1)</f>
        <v>0</v>
      </c>
      <c r="X326">
        <f t="shared" si="6"/>
        <v>0</v>
      </c>
      <c r="Y326" cm="1">
        <f t="array" ref="Y326">--(INDEX(MinuteWorkersFTE_HISTORICAL_FORTNIGHT_TABLE[HistoricalCoverageStatus],ROW()-1)="PASS")</f>
        <v>1</v>
      </c>
      <c r="Z326" cm="1">
        <f t="array" ref="Z326">--OR(INDEX(MinuteWorkersFTE_HISTORICAL_FORTNIGHT_TABLE[HistoricalCellStatus],ROW()-1)="OBSERVED",INDEX(MinuteWorkersFTE_HISTORICAL_FORTNIGHT_TABLE[HistoricalCellStatus],ROW()-1)="ZERO")</f>
        <v>1</v>
      </c>
      <c r="AA326" cm="1">
        <f t="array" ref="AA326">--OR(INDEX(MinuteWorkersFTE_HISTORICAL_FORTNIGHT_TABLE[ProfileAlignmentStatus],ROW()-1)="PASS",INDEX(MinuteWorkersFTE_HISTORICAL_FORTNIGHT_TABLE[ProfileAlignmentStatus],ROW()-1)="PASS ZERO")</f>
        <v>1</v>
      </c>
      <c r="AB326" cm="1">
        <f t="array" ref="AB326">--(INDEX(MinuteWorkersFTE_HISTORICAL_FORTNIGHT_TABLE[RedistributionMatchCount],ROW()-1)=1)</f>
        <v>1</v>
      </c>
      <c r="AC326">
        <v>1</v>
      </c>
    </row>
    <row r="327" spans="14:29" x14ac:dyDescent="0.25">
      <c r="N327" t="str" cm="1">
        <f t="array" ref="N327">INDEX(MinuteWorkersFTE_HISTORICAL_FORTNIGHT_TABLE[Facility],ROW()-1)</f>
        <v>JE</v>
      </c>
      <c r="O327" t="str" cm="1">
        <f t="array" ref="O327">INDEX(MinuteWorkersFTE_HISTORICAL_FORTNIGHT_TABLE[Role],ROW()-1)</f>
        <v>ASSISTANT IN NURSING</v>
      </c>
      <c r="P327" t="str" cm="1">
        <f t="array" ref="P327">INDEX(MinuteWorkersFTE_HISTORICAL_FORTNIGHT_TABLE[Shift],ROW()-1)</f>
        <v>PM</v>
      </c>
      <c r="Q327" cm="1">
        <f t="array" ref="Q327">INDEX(MinuteWorkersFTE_HISTORICAL_FORTNIGHT_TABLE[DayOfWeek],ROW()-1)</f>
        <v>4</v>
      </c>
      <c r="R327" t="str" cm="1">
        <f t="array" ref="R327">INDEX(MinuteWorkersFTE_HISTORICAL_FORTNIGHT_TABLE[Week Day],ROW()-1)</f>
        <v>Thursday</v>
      </c>
      <c r="S327" cm="1">
        <f t="array" ref="S327">INDEX(MinuteWorkersFTE_HISTORICAL_FORTNIGHT_TABLE[FortnightWeek],ROW()-1)</f>
        <v>2</v>
      </c>
      <c r="T327" cm="1">
        <f t="array" ref="T327">INDEX(MinuteWorkersFTE_HISTORICAL_FORTNIGHT_TABLE[HistoricalRosterFTE],ROW()-1)</f>
        <v>3.8157894736842106</v>
      </c>
      <c r="U327" cm="1">
        <f t="array" ref="U327">INDEX(MinuteWorkersFTE_HISTORICAL_FORTNIGHT_TABLE[RedistributedRosterFTE],ROW()-1)</f>
        <v>3.6202627735355919</v>
      </c>
      <c r="V327" cm="1">
        <f t="array" ref="V327">INDEX(MinuteWorkersFTE_HISTORICAL_FORTNIGHT_TABLE[ExpectedRedistributionFactor],ROW()-1)</f>
        <v>0.94875851996105176</v>
      </c>
      <c r="W327" cm="1">
        <f t="array" ref="W327">INDEX(MinuteWorkersFTE_HISTORICAL_FORTNIGHT_TABLE[ProfileVarianceFTE],ROW()-1)</f>
        <v>-4.4408920985006262E-16</v>
      </c>
      <c r="X327">
        <f t="shared" si="6"/>
        <v>4.4408920985006262E-16</v>
      </c>
      <c r="Y327" cm="1">
        <f t="array" ref="Y327">--(INDEX(MinuteWorkersFTE_HISTORICAL_FORTNIGHT_TABLE[HistoricalCoverageStatus],ROW()-1)="PASS")</f>
        <v>1</v>
      </c>
      <c r="Z327" cm="1">
        <f t="array" ref="Z327">--OR(INDEX(MinuteWorkersFTE_HISTORICAL_FORTNIGHT_TABLE[HistoricalCellStatus],ROW()-1)="OBSERVED",INDEX(MinuteWorkersFTE_HISTORICAL_FORTNIGHT_TABLE[HistoricalCellStatus],ROW()-1)="ZERO")</f>
        <v>1</v>
      </c>
      <c r="AA327" cm="1">
        <f t="array" ref="AA327">--OR(INDEX(MinuteWorkersFTE_HISTORICAL_FORTNIGHT_TABLE[ProfileAlignmentStatus],ROW()-1)="PASS",INDEX(MinuteWorkersFTE_HISTORICAL_FORTNIGHT_TABLE[ProfileAlignmentStatus],ROW()-1)="PASS ZERO")</f>
        <v>1</v>
      </c>
      <c r="AB327" cm="1">
        <f t="array" ref="AB327">--(INDEX(MinuteWorkersFTE_HISTORICAL_FORTNIGHT_TABLE[RedistributionMatchCount],ROW()-1)=1)</f>
        <v>1</v>
      </c>
      <c r="AC327">
        <v>1</v>
      </c>
    </row>
    <row r="328" spans="14:29" x14ac:dyDescent="0.25">
      <c r="N328" t="str" cm="1">
        <f t="array" ref="N328">INDEX(MinuteWorkersFTE_HISTORICAL_FORTNIGHT_TABLE[Facility],ROW()-1)</f>
        <v>JE</v>
      </c>
      <c r="O328" t="str" cm="1">
        <f t="array" ref="O328">INDEX(MinuteWorkersFTE_HISTORICAL_FORTNIGHT_TABLE[Role],ROW()-1)</f>
        <v>ASSISTANT IN NURSING</v>
      </c>
      <c r="P328" t="str" cm="1">
        <f t="array" ref="P328">INDEX(MinuteWorkersFTE_HISTORICAL_FORTNIGHT_TABLE[Shift],ROW()-1)</f>
        <v>NS</v>
      </c>
      <c r="Q328" cm="1">
        <f t="array" ref="Q328">INDEX(MinuteWorkersFTE_HISTORICAL_FORTNIGHT_TABLE[DayOfWeek],ROW()-1)</f>
        <v>4</v>
      </c>
      <c r="R328" t="str" cm="1">
        <f t="array" ref="R328">INDEX(MinuteWorkersFTE_HISTORICAL_FORTNIGHT_TABLE[Week Day],ROW()-1)</f>
        <v>Thursday</v>
      </c>
      <c r="S328" cm="1">
        <f t="array" ref="S328">INDEX(MinuteWorkersFTE_HISTORICAL_FORTNIGHT_TABLE[FortnightWeek],ROW()-1)</f>
        <v>2</v>
      </c>
      <c r="T328" cm="1">
        <f t="array" ref="T328">INDEX(MinuteWorkersFTE_HISTORICAL_FORTNIGHT_TABLE[HistoricalRosterFTE],ROW()-1)</f>
        <v>2.1052631578947367</v>
      </c>
      <c r="U328" cm="1">
        <f t="array" ref="U328">INDEX(MinuteWorkersFTE_HISTORICAL_FORTNIGHT_TABLE[RedistributedRosterFTE],ROW()-1)</f>
        <v>1.9973863578127402</v>
      </c>
      <c r="V328" cm="1">
        <f t="array" ref="V328">INDEX(MinuteWorkersFTE_HISTORICAL_FORTNIGHT_TABLE[ExpectedRedistributionFactor],ROW()-1)</f>
        <v>0.94875851996105176</v>
      </c>
      <c r="W328" cm="1">
        <f t="array" ref="W328">INDEX(MinuteWorkersFTE_HISTORICAL_FORTNIGHT_TABLE[ProfileVarianceFTE],ROW()-1)</f>
        <v>-2.2204460492503131E-16</v>
      </c>
      <c r="X328">
        <f t="shared" si="6"/>
        <v>2.2204460492503131E-16</v>
      </c>
      <c r="Y328" cm="1">
        <f t="array" ref="Y328">--(INDEX(MinuteWorkersFTE_HISTORICAL_FORTNIGHT_TABLE[HistoricalCoverageStatus],ROW()-1)="PASS")</f>
        <v>1</v>
      </c>
      <c r="Z328" cm="1">
        <f t="array" ref="Z328">--OR(INDEX(MinuteWorkersFTE_HISTORICAL_FORTNIGHT_TABLE[HistoricalCellStatus],ROW()-1)="OBSERVED",INDEX(MinuteWorkersFTE_HISTORICAL_FORTNIGHT_TABLE[HistoricalCellStatus],ROW()-1)="ZERO")</f>
        <v>1</v>
      </c>
      <c r="AA328" cm="1">
        <f t="array" ref="AA328">--OR(INDEX(MinuteWorkersFTE_HISTORICAL_FORTNIGHT_TABLE[ProfileAlignmentStatus],ROW()-1)="PASS",INDEX(MinuteWorkersFTE_HISTORICAL_FORTNIGHT_TABLE[ProfileAlignmentStatus],ROW()-1)="PASS ZERO")</f>
        <v>1</v>
      </c>
      <c r="AB328" cm="1">
        <f t="array" ref="AB328">--(INDEX(MinuteWorkersFTE_HISTORICAL_FORTNIGHT_TABLE[RedistributionMatchCount],ROW()-1)=1)</f>
        <v>1</v>
      </c>
      <c r="AC328">
        <v>1</v>
      </c>
    </row>
    <row r="329" spans="14:29" x14ac:dyDescent="0.25">
      <c r="N329" t="str" cm="1">
        <f t="array" ref="N329">INDEX(MinuteWorkersFTE_HISTORICAL_FORTNIGHT_TABLE[Facility],ROW()-1)</f>
        <v>JE</v>
      </c>
      <c r="O329" t="str" cm="1">
        <f t="array" ref="O329">INDEX(MinuteWorkersFTE_HISTORICAL_FORTNIGHT_TABLE[Role],ROW()-1)</f>
        <v>ASSISTANT IN NURSING</v>
      </c>
      <c r="P329" t="str" cm="1">
        <f t="array" ref="P329">INDEX(MinuteWorkersFTE_HISTORICAL_FORTNIGHT_TABLE[Shift],ROW()-1)</f>
        <v>AM</v>
      </c>
      <c r="Q329" cm="1">
        <f t="array" ref="Q329">INDEX(MinuteWorkersFTE_HISTORICAL_FORTNIGHT_TABLE[DayOfWeek],ROW()-1)</f>
        <v>5</v>
      </c>
      <c r="R329" t="str" cm="1">
        <f t="array" ref="R329">INDEX(MinuteWorkersFTE_HISTORICAL_FORTNIGHT_TABLE[Week Day],ROW()-1)</f>
        <v>Friday</v>
      </c>
      <c r="S329" cm="1">
        <f t="array" ref="S329">INDEX(MinuteWorkersFTE_HISTORICAL_FORTNIGHT_TABLE[FortnightWeek],ROW()-1)</f>
        <v>2</v>
      </c>
      <c r="T329" cm="1">
        <f t="array" ref="T329">INDEX(MinuteWorkersFTE_HISTORICAL_FORTNIGHT_TABLE[HistoricalRosterFTE],ROW()-1)</f>
        <v>5.3289473684210531</v>
      </c>
      <c r="U329" cm="1">
        <f t="array" ref="U329">INDEX(MinuteWorkersFTE_HISTORICAL_FORTNIGHT_TABLE[RedistributedRosterFTE],ROW()-1)</f>
        <v>5.0558842182134995</v>
      </c>
      <c r="V329" cm="1">
        <f t="array" ref="V329">INDEX(MinuteWorkersFTE_HISTORICAL_FORTNIGHT_TABLE[ExpectedRedistributionFactor],ROW()-1)</f>
        <v>0.94875851996105176</v>
      </c>
      <c r="W329" cm="1">
        <f t="array" ref="W329">INDEX(MinuteWorkersFTE_HISTORICAL_FORTNIGHT_TABLE[ProfileVarianceFTE],ROW()-1)</f>
        <v>0</v>
      </c>
      <c r="X329">
        <f t="shared" si="6"/>
        <v>0</v>
      </c>
      <c r="Y329" cm="1">
        <f t="array" ref="Y329">--(INDEX(MinuteWorkersFTE_HISTORICAL_FORTNIGHT_TABLE[HistoricalCoverageStatus],ROW()-1)="PASS")</f>
        <v>1</v>
      </c>
      <c r="Z329" cm="1">
        <f t="array" ref="Z329">--OR(INDEX(MinuteWorkersFTE_HISTORICAL_FORTNIGHT_TABLE[HistoricalCellStatus],ROW()-1)="OBSERVED",INDEX(MinuteWorkersFTE_HISTORICAL_FORTNIGHT_TABLE[HistoricalCellStatus],ROW()-1)="ZERO")</f>
        <v>1</v>
      </c>
      <c r="AA329" cm="1">
        <f t="array" ref="AA329">--OR(INDEX(MinuteWorkersFTE_HISTORICAL_FORTNIGHT_TABLE[ProfileAlignmentStatus],ROW()-1)="PASS",INDEX(MinuteWorkersFTE_HISTORICAL_FORTNIGHT_TABLE[ProfileAlignmentStatus],ROW()-1)="PASS ZERO")</f>
        <v>1</v>
      </c>
      <c r="AB329" cm="1">
        <f t="array" ref="AB329">--(INDEX(MinuteWorkersFTE_HISTORICAL_FORTNIGHT_TABLE[RedistributionMatchCount],ROW()-1)=1)</f>
        <v>1</v>
      </c>
      <c r="AC329">
        <v>1</v>
      </c>
    </row>
    <row r="330" spans="14:29" x14ac:dyDescent="0.25">
      <c r="N330" t="str" cm="1">
        <f t="array" ref="N330">INDEX(MinuteWorkersFTE_HISTORICAL_FORTNIGHT_TABLE[Facility],ROW()-1)</f>
        <v>JE</v>
      </c>
      <c r="O330" t="str" cm="1">
        <f t="array" ref="O330">INDEX(MinuteWorkersFTE_HISTORICAL_FORTNIGHT_TABLE[Role],ROW()-1)</f>
        <v>ASSISTANT IN NURSING</v>
      </c>
      <c r="P330" t="str" cm="1">
        <f t="array" ref="P330">INDEX(MinuteWorkersFTE_HISTORICAL_FORTNIGHT_TABLE[Shift],ROW()-1)</f>
        <v>PM</v>
      </c>
      <c r="Q330" cm="1">
        <f t="array" ref="Q330">INDEX(MinuteWorkersFTE_HISTORICAL_FORTNIGHT_TABLE[DayOfWeek],ROW()-1)</f>
        <v>5</v>
      </c>
      <c r="R330" t="str" cm="1">
        <f t="array" ref="R330">INDEX(MinuteWorkersFTE_HISTORICAL_FORTNIGHT_TABLE[Week Day],ROW()-1)</f>
        <v>Friday</v>
      </c>
      <c r="S330" cm="1">
        <f t="array" ref="S330">INDEX(MinuteWorkersFTE_HISTORICAL_FORTNIGHT_TABLE[FortnightWeek],ROW()-1)</f>
        <v>2</v>
      </c>
      <c r="T330" cm="1">
        <f t="array" ref="T330">INDEX(MinuteWorkersFTE_HISTORICAL_FORTNIGHT_TABLE[HistoricalRosterFTE],ROW()-1)</f>
        <v>3.8157894736842106</v>
      </c>
      <c r="U330" cm="1">
        <f t="array" ref="U330">INDEX(MinuteWorkersFTE_HISTORICAL_FORTNIGHT_TABLE[RedistributedRosterFTE],ROW()-1)</f>
        <v>3.6202627735355919</v>
      </c>
      <c r="V330" cm="1">
        <f t="array" ref="V330">INDEX(MinuteWorkersFTE_HISTORICAL_FORTNIGHT_TABLE[ExpectedRedistributionFactor],ROW()-1)</f>
        <v>0.94875851996105176</v>
      </c>
      <c r="W330" cm="1">
        <f t="array" ref="W330">INDEX(MinuteWorkersFTE_HISTORICAL_FORTNIGHT_TABLE[ProfileVarianceFTE],ROW()-1)</f>
        <v>-4.4408920985006262E-16</v>
      </c>
      <c r="X330">
        <f t="shared" si="6"/>
        <v>4.4408920985006262E-16</v>
      </c>
      <c r="Y330" cm="1">
        <f t="array" ref="Y330">--(INDEX(MinuteWorkersFTE_HISTORICAL_FORTNIGHT_TABLE[HistoricalCoverageStatus],ROW()-1)="PASS")</f>
        <v>1</v>
      </c>
      <c r="Z330" cm="1">
        <f t="array" ref="Z330">--OR(INDEX(MinuteWorkersFTE_HISTORICAL_FORTNIGHT_TABLE[HistoricalCellStatus],ROW()-1)="OBSERVED",INDEX(MinuteWorkersFTE_HISTORICAL_FORTNIGHT_TABLE[HistoricalCellStatus],ROW()-1)="ZERO")</f>
        <v>1</v>
      </c>
      <c r="AA330" cm="1">
        <f t="array" ref="AA330">--OR(INDEX(MinuteWorkersFTE_HISTORICAL_FORTNIGHT_TABLE[ProfileAlignmentStatus],ROW()-1)="PASS",INDEX(MinuteWorkersFTE_HISTORICAL_FORTNIGHT_TABLE[ProfileAlignmentStatus],ROW()-1)="PASS ZERO")</f>
        <v>1</v>
      </c>
      <c r="AB330" cm="1">
        <f t="array" ref="AB330">--(INDEX(MinuteWorkersFTE_HISTORICAL_FORTNIGHT_TABLE[RedistributionMatchCount],ROW()-1)=1)</f>
        <v>1</v>
      </c>
      <c r="AC330">
        <v>1</v>
      </c>
    </row>
    <row r="331" spans="14:29" x14ac:dyDescent="0.25">
      <c r="N331" t="str" cm="1">
        <f t="array" ref="N331">INDEX(MinuteWorkersFTE_HISTORICAL_FORTNIGHT_TABLE[Facility],ROW()-1)</f>
        <v>JE</v>
      </c>
      <c r="O331" t="str" cm="1">
        <f t="array" ref="O331">INDEX(MinuteWorkersFTE_HISTORICAL_FORTNIGHT_TABLE[Role],ROW()-1)</f>
        <v>ASSISTANT IN NURSING</v>
      </c>
      <c r="P331" t="str" cm="1">
        <f t="array" ref="P331">INDEX(MinuteWorkersFTE_HISTORICAL_FORTNIGHT_TABLE[Shift],ROW()-1)</f>
        <v>NS</v>
      </c>
      <c r="Q331" cm="1">
        <f t="array" ref="Q331">INDEX(MinuteWorkersFTE_HISTORICAL_FORTNIGHT_TABLE[DayOfWeek],ROW()-1)</f>
        <v>5</v>
      </c>
      <c r="R331" t="str" cm="1">
        <f t="array" ref="R331">INDEX(MinuteWorkersFTE_HISTORICAL_FORTNIGHT_TABLE[Week Day],ROW()-1)</f>
        <v>Friday</v>
      </c>
      <c r="S331" cm="1">
        <f t="array" ref="S331">INDEX(MinuteWorkersFTE_HISTORICAL_FORTNIGHT_TABLE[FortnightWeek],ROW()-1)</f>
        <v>2</v>
      </c>
      <c r="T331" cm="1">
        <f t="array" ref="T331">INDEX(MinuteWorkersFTE_HISTORICAL_FORTNIGHT_TABLE[HistoricalRosterFTE],ROW()-1)</f>
        <v>2.1052631578947367</v>
      </c>
      <c r="U331" cm="1">
        <f t="array" ref="U331">INDEX(MinuteWorkersFTE_HISTORICAL_FORTNIGHT_TABLE[RedistributedRosterFTE],ROW()-1)</f>
        <v>1.9973863578127402</v>
      </c>
      <c r="V331" cm="1">
        <f t="array" ref="V331">INDEX(MinuteWorkersFTE_HISTORICAL_FORTNIGHT_TABLE[ExpectedRedistributionFactor],ROW()-1)</f>
        <v>0.94875851996105176</v>
      </c>
      <c r="W331" cm="1">
        <f t="array" ref="W331">INDEX(MinuteWorkersFTE_HISTORICAL_FORTNIGHT_TABLE[ProfileVarianceFTE],ROW()-1)</f>
        <v>-2.2204460492503131E-16</v>
      </c>
      <c r="X331">
        <f t="shared" si="6"/>
        <v>2.2204460492503131E-16</v>
      </c>
      <c r="Y331" cm="1">
        <f t="array" ref="Y331">--(INDEX(MinuteWorkersFTE_HISTORICAL_FORTNIGHT_TABLE[HistoricalCoverageStatus],ROW()-1)="PASS")</f>
        <v>1</v>
      </c>
      <c r="Z331" cm="1">
        <f t="array" ref="Z331">--OR(INDEX(MinuteWorkersFTE_HISTORICAL_FORTNIGHT_TABLE[HistoricalCellStatus],ROW()-1)="OBSERVED",INDEX(MinuteWorkersFTE_HISTORICAL_FORTNIGHT_TABLE[HistoricalCellStatus],ROW()-1)="ZERO")</f>
        <v>1</v>
      </c>
      <c r="AA331" cm="1">
        <f t="array" ref="AA331">--OR(INDEX(MinuteWorkersFTE_HISTORICAL_FORTNIGHT_TABLE[ProfileAlignmentStatus],ROW()-1)="PASS",INDEX(MinuteWorkersFTE_HISTORICAL_FORTNIGHT_TABLE[ProfileAlignmentStatus],ROW()-1)="PASS ZERO")</f>
        <v>1</v>
      </c>
      <c r="AB331" cm="1">
        <f t="array" ref="AB331">--(INDEX(MinuteWorkersFTE_HISTORICAL_FORTNIGHT_TABLE[RedistributionMatchCount],ROW()-1)=1)</f>
        <v>1</v>
      </c>
      <c r="AC331">
        <v>1</v>
      </c>
    </row>
    <row r="332" spans="14:29" x14ac:dyDescent="0.25">
      <c r="N332" t="str" cm="1">
        <f t="array" ref="N332">INDEX(MinuteWorkersFTE_HISTORICAL_FORTNIGHT_TABLE[Facility],ROW()-1)</f>
        <v>JE</v>
      </c>
      <c r="O332" t="str" cm="1">
        <f t="array" ref="O332">INDEX(MinuteWorkersFTE_HISTORICAL_FORTNIGHT_TABLE[Role],ROW()-1)</f>
        <v>ASSISTANT IN NURSING</v>
      </c>
      <c r="P332" t="str" cm="1">
        <f t="array" ref="P332">INDEX(MinuteWorkersFTE_HISTORICAL_FORTNIGHT_TABLE[Shift],ROW()-1)</f>
        <v>AM</v>
      </c>
      <c r="Q332" cm="1">
        <f t="array" ref="Q332">INDEX(MinuteWorkersFTE_HISTORICAL_FORTNIGHT_TABLE[DayOfWeek],ROW()-1)</f>
        <v>6</v>
      </c>
      <c r="R332" t="str" cm="1">
        <f t="array" ref="R332">INDEX(MinuteWorkersFTE_HISTORICAL_FORTNIGHT_TABLE[Week Day],ROW()-1)</f>
        <v>Saturday</v>
      </c>
      <c r="S332" cm="1">
        <f t="array" ref="S332">INDEX(MinuteWorkersFTE_HISTORICAL_FORTNIGHT_TABLE[FortnightWeek],ROW()-1)</f>
        <v>2</v>
      </c>
      <c r="T332" cm="1">
        <f t="array" ref="T332">INDEX(MinuteWorkersFTE_HISTORICAL_FORTNIGHT_TABLE[HistoricalRosterFTE],ROW()-1)</f>
        <v>5.3289473684210531</v>
      </c>
      <c r="U332" cm="1">
        <f t="array" ref="U332">INDEX(MinuteWorkersFTE_HISTORICAL_FORTNIGHT_TABLE[RedistributedRosterFTE],ROW()-1)</f>
        <v>5.0558842182134995</v>
      </c>
      <c r="V332" cm="1">
        <f t="array" ref="V332">INDEX(MinuteWorkersFTE_HISTORICAL_FORTNIGHT_TABLE[ExpectedRedistributionFactor],ROW()-1)</f>
        <v>0.94875851996105176</v>
      </c>
      <c r="W332" cm="1">
        <f t="array" ref="W332">INDEX(MinuteWorkersFTE_HISTORICAL_FORTNIGHT_TABLE[ProfileVarianceFTE],ROW()-1)</f>
        <v>0</v>
      </c>
      <c r="X332">
        <f t="shared" si="6"/>
        <v>0</v>
      </c>
      <c r="Y332" cm="1">
        <f t="array" ref="Y332">--(INDEX(MinuteWorkersFTE_HISTORICAL_FORTNIGHT_TABLE[HistoricalCoverageStatus],ROW()-1)="PASS")</f>
        <v>1</v>
      </c>
      <c r="Z332" cm="1">
        <f t="array" ref="Z332">--OR(INDEX(MinuteWorkersFTE_HISTORICAL_FORTNIGHT_TABLE[HistoricalCellStatus],ROW()-1)="OBSERVED",INDEX(MinuteWorkersFTE_HISTORICAL_FORTNIGHT_TABLE[HistoricalCellStatus],ROW()-1)="ZERO")</f>
        <v>1</v>
      </c>
      <c r="AA332" cm="1">
        <f t="array" ref="AA332">--OR(INDEX(MinuteWorkersFTE_HISTORICAL_FORTNIGHT_TABLE[ProfileAlignmentStatus],ROW()-1)="PASS",INDEX(MinuteWorkersFTE_HISTORICAL_FORTNIGHT_TABLE[ProfileAlignmentStatus],ROW()-1)="PASS ZERO")</f>
        <v>1</v>
      </c>
      <c r="AB332" cm="1">
        <f t="array" ref="AB332">--(INDEX(MinuteWorkersFTE_HISTORICAL_FORTNIGHT_TABLE[RedistributionMatchCount],ROW()-1)=1)</f>
        <v>1</v>
      </c>
      <c r="AC332">
        <v>1</v>
      </c>
    </row>
    <row r="333" spans="14:29" x14ac:dyDescent="0.25">
      <c r="N333" t="str" cm="1">
        <f t="array" ref="N333">INDEX(MinuteWorkersFTE_HISTORICAL_FORTNIGHT_TABLE[Facility],ROW()-1)</f>
        <v>JE</v>
      </c>
      <c r="O333" t="str" cm="1">
        <f t="array" ref="O333">INDEX(MinuteWorkersFTE_HISTORICAL_FORTNIGHT_TABLE[Role],ROW()-1)</f>
        <v>ASSISTANT IN NURSING</v>
      </c>
      <c r="P333" t="str" cm="1">
        <f t="array" ref="P333">INDEX(MinuteWorkersFTE_HISTORICAL_FORTNIGHT_TABLE[Shift],ROW()-1)</f>
        <v>PM</v>
      </c>
      <c r="Q333" cm="1">
        <f t="array" ref="Q333">INDEX(MinuteWorkersFTE_HISTORICAL_FORTNIGHT_TABLE[DayOfWeek],ROW()-1)</f>
        <v>6</v>
      </c>
      <c r="R333" t="str" cm="1">
        <f t="array" ref="R333">INDEX(MinuteWorkersFTE_HISTORICAL_FORTNIGHT_TABLE[Week Day],ROW()-1)</f>
        <v>Saturday</v>
      </c>
      <c r="S333" cm="1">
        <f t="array" ref="S333">INDEX(MinuteWorkersFTE_HISTORICAL_FORTNIGHT_TABLE[FortnightWeek],ROW()-1)</f>
        <v>2</v>
      </c>
      <c r="T333" cm="1">
        <f t="array" ref="T333">INDEX(MinuteWorkersFTE_HISTORICAL_FORTNIGHT_TABLE[HistoricalRosterFTE],ROW()-1)</f>
        <v>3.8157894736842106</v>
      </c>
      <c r="U333" cm="1">
        <f t="array" ref="U333">INDEX(MinuteWorkersFTE_HISTORICAL_FORTNIGHT_TABLE[RedistributedRosterFTE],ROW()-1)</f>
        <v>3.6202627735355919</v>
      </c>
      <c r="V333" cm="1">
        <f t="array" ref="V333">INDEX(MinuteWorkersFTE_HISTORICAL_FORTNIGHT_TABLE[ExpectedRedistributionFactor],ROW()-1)</f>
        <v>0.94875851996105176</v>
      </c>
      <c r="W333" cm="1">
        <f t="array" ref="W333">INDEX(MinuteWorkersFTE_HISTORICAL_FORTNIGHT_TABLE[ProfileVarianceFTE],ROW()-1)</f>
        <v>-4.4408920985006262E-16</v>
      </c>
      <c r="X333">
        <f t="shared" si="6"/>
        <v>4.4408920985006262E-16</v>
      </c>
      <c r="Y333" cm="1">
        <f t="array" ref="Y333">--(INDEX(MinuteWorkersFTE_HISTORICAL_FORTNIGHT_TABLE[HistoricalCoverageStatus],ROW()-1)="PASS")</f>
        <v>1</v>
      </c>
      <c r="Z333" cm="1">
        <f t="array" ref="Z333">--OR(INDEX(MinuteWorkersFTE_HISTORICAL_FORTNIGHT_TABLE[HistoricalCellStatus],ROW()-1)="OBSERVED",INDEX(MinuteWorkersFTE_HISTORICAL_FORTNIGHT_TABLE[HistoricalCellStatus],ROW()-1)="ZERO")</f>
        <v>1</v>
      </c>
      <c r="AA333" cm="1">
        <f t="array" ref="AA333">--OR(INDEX(MinuteWorkersFTE_HISTORICAL_FORTNIGHT_TABLE[ProfileAlignmentStatus],ROW()-1)="PASS",INDEX(MinuteWorkersFTE_HISTORICAL_FORTNIGHT_TABLE[ProfileAlignmentStatus],ROW()-1)="PASS ZERO")</f>
        <v>1</v>
      </c>
      <c r="AB333" cm="1">
        <f t="array" ref="AB333">--(INDEX(MinuteWorkersFTE_HISTORICAL_FORTNIGHT_TABLE[RedistributionMatchCount],ROW()-1)=1)</f>
        <v>1</v>
      </c>
      <c r="AC333">
        <v>1</v>
      </c>
    </row>
    <row r="334" spans="14:29" x14ac:dyDescent="0.25">
      <c r="N334" t="str" cm="1">
        <f t="array" ref="N334">INDEX(MinuteWorkersFTE_HISTORICAL_FORTNIGHT_TABLE[Facility],ROW()-1)</f>
        <v>JE</v>
      </c>
      <c r="O334" t="str" cm="1">
        <f t="array" ref="O334">INDEX(MinuteWorkersFTE_HISTORICAL_FORTNIGHT_TABLE[Role],ROW()-1)</f>
        <v>ASSISTANT IN NURSING</v>
      </c>
      <c r="P334" t="str" cm="1">
        <f t="array" ref="P334">INDEX(MinuteWorkersFTE_HISTORICAL_FORTNIGHT_TABLE[Shift],ROW()-1)</f>
        <v>NS</v>
      </c>
      <c r="Q334" cm="1">
        <f t="array" ref="Q334">INDEX(MinuteWorkersFTE_HISTORICAL_FORTNIGHT_TABLE[DayOfWeek],ROW()-1)</f>
        <v>6</v>
      </c>
      <c r="R334" t="str" cm="1">
        <f t="array" ref="R334">INDEX(MinuteWorkersFTE_HISTORICAL_FORTNIGHT_TABLE[Week Day],ROW()-1)</f>
        <v>Saturday</v>
      </c>
      <c r="S334" cm="1">
        <f t="array" ref="S334">INDEX(MinuteWorkersFTE_HISTORICAL_FORTNIGHT_TABLE[FortnightWeek],ROW()-1)</f>
        <v>2</v>
      </c>
      <c r="T334" cm="1">
        <f t="array" ref="T334">INDEX(MinuteWorkersFTE_HISTORICAL_FORTNIGHT_TABLE[HistoricalRosterFTE],ROW()-1)</f>
        <v>1.9736842105263159</v>
      </c>
      <c r="U334" cm="1">
        <f t="array" ref="U334">INDEX(MinuteWorkersFTE_HISTORICAL_FORTNIGHT_TABLE[RedistributedRosterFTE],ROW()-1)</f>
        <v>1.8725497104494442</v>
      </c>
      <c r="V334" cm="1">
        <f t="array" ref="V334">INDEX(MinuteWorkersFTE_HISTORICAL_FORTNIGHT_TABLE[ExpectedRedistributionFactor],ROW()-1)</f>
        <v>0.94875851996105176</v>
      </c>
      <c r="W334" cm="1">
        <f t="array" ref="W334">INDEX(MinuteWorkersFTE_HISTORICAL_FORTNIGHT_TABLE[ProfileVarianceFTE],ROW()-1)</f>
        <v>-2.2204460492503131E-16</v>
      </c>
      <c r="X334">
        <f t="shared" si="6"/>
        <v>2.2204460492503131E-16</v>
      </c>
      <c r="Y334" cm="1">
        <f t="array" ref="Y334">--(INDEX(MinuteWorkersFTE_HISTORICAL_FORTNIGHT_TABLE[HistoricalCoverageStatus],ROW()-1)="PASS")</f>
        <v>1</v>
      </c>
      <c r="Z334" cm="1">
        <f t="array" ref="Z334">--OR(INDEX(MinuteWorkersFTE_HISTORICAL_FORTNIGHT_TABLE[HistoricalCellStatus],ROW()-1)="OBSERVED",INDEX(MinuteWorkersFTE_HISTORICAL_FORTNIGHT_TABLE[HistoricalCellStatus],ROW()-1)="ZERO")</f>
        <v>1</v>
      </c>
      <c r="AA334" cm="1">
        <f t="array" ref="AA334">--OR(INDEX(MinuteWorkersFTE_HISTORICAL_FORTNIGHT_TABLE[ProfileAlignmentStatus],ROW()-1)="PASS",INDEX(MinuteWorkersFTE_HISTORICAL_FORTNIGHT_TABLE[ProfileAlignmentStatus],ROW()-1)="PASS ZERO")</f>
        <v>1</v>
      </c>
      <c r="AB334" cm="1">
        <f t="array" ref="AB334">--(INDEX(MinuteWorkersFTE_HISTORICAL_FORTNIGHT_TABLE[RedistributionMatchCount],ROW()-1)=1)</f>
        <v>1</v>
      </c>
      <c r="AC334">
        <v>1</v>
      </c>
    </row>
    <row r="335" spans="14:29" x14ac:dyDescent="0.25">
      <c r="N335" t="str" cm="1">
        <f t="array" ref="N335">INDEX(MinuteWorkersFTE_HISTORICAL_FORTNIGHT_TABLE[Facility],ROW()-1)</f>
        <v>JE</v>
      </c>
      <c r="O335" t="str" cm="1">
        <f t="array" ref="O335">INDEX(MinuteWorkersFTE_HISTORICAL_FORTNIGHT_TABLE[Role],ROW()-1)</f>
        <v>ASSISTANT IN NURSING</v>
      </c>
      <c r="P335" t="str" cm="1">
        <f t="array" ref="P335">INDEX(MinuteWorkersFTE_HISTORICAL_FORTNIGHT_TABLE[Shift],ROW()-1)</f>
        <v>AM</v>
      </c>
      <c r="Q335" cm="1">
        <f t="array" ref="Q335">INDEX(MinuteWorkersFTE_HISTORICAL_FORTNIGHT_TABLE[DayOfWeek],ROW()-1)</f>
        <v>7</v>
      </c>
      <c r="R335" t="str" cm="1">
        <f t="array" ref="R335">INDEX(MinuteWorkersFTE_HISTORICAL_FORTNIGHT_TABLE[Week Day],ROW()-1)</f>
        <v>Sunday</v>
      </c>
      <c r="S335" cm="1">
        <f t="array" ref="S335">INDEX(MinuteWorkersFTE_HISTORICAL_FORTNIGHT_TABLE[FortnightWeek],ROW()-1)</f>
        <v>2</v>
      </c>
      <c r="T335" cm="1">
        <f t="array" ref="T335">INDEX(MinuteWorkersFTE_HISTORICAL_FORTNIGHT_TABLE[HistoricalRosterFTE],ROW()-1)</f>
        <v>5.3289473684210531</v>
      </c>
      <c r="U335" cm="1">
        <f t="array" ref="U335">INDEX(MinuteWorkersFTE_HISTORICAL_FORTNIGHT_TABLE[RedistributedRosterFTE],ROW()-1)</f>
        <v>5.0558842182134995</v>
      </c>
      <c r="V335" cm="1">
        <f t="array" ref="V335">INDEX(MinuteWorkersFTE_HISTORICAL_FORTNIGHT_TABLE[ExpectedRedistributionFactor],ROW()-1)</f>
        <v>0.94875851996105176</v>
      </c>
      <c r="W335" cm="1">
        <f t="array" ref="W335">INDEX(MinuteWorkersFTE_HISTORICAL_FORTNIGHT_TABLE[ProfileVarianceFTE],ROW()-1)</f>
        <v>0</v>
      </c>
      <c r="X335">
        <f t="shared" si="6"/>
        <v>0</v>
      </c>
      <c r="Y335" cm="1">
        <f t="array" ref="Y335">--(INDEX(MinuteWorkersFTE_HISTORICAL_FORTNIGHT_TABLE[HistoricalCoverageStatus],ROW()-1)="PASS")</f>
        <v>1</v>
      </c>
      <c r="Z335" cm="1">
        <f t="array" ref="Z335">--OR(INDEX(MinuteWorkersFTE_HISTORICAL_FORTNIGHT_TABLE[HistoricalCellStatus],ROW()-1)="OBSERVED",INDEX(MinuteWorkersFTE_HISTORICAL_FORTNIGHT_TABLE[HistoricalCellStatus],ROW()-1)="ZERO")</f>
        <v>1</v>
      </c>
      <c r="AA335" cm="1">
        <f t="array" ref="AA335">--OR(INDEX(MinuteWorkersFTE_HISTORICAL_FORTNIGHT_TABLE[ProfileAlignmentStatus],ROW()-1)="PASS",INDEX(MinuteWorkersFTE_HISTORICAL_FORTNIGHT_TABLE[ProfileAlignmentStatus],ROW()-1)="PASS ZERO")</f>
        <v>1</v>
      </c>
      <c r="AB335" cm="1">
        <f t="array" ref="AB335">--(INDEX(MinuteWorkersFTE_HISTORICAL_FORTNIGHT_TABLE[RedistributionMatchCount],ROW()-1)=1)</f>
        <v>1</v>
      </c>
      <c r="AC335">
        <v>1</v>
      </c>
    </row>
    <row r="336" spans="14:29" x14ac:dyDescent="0.25">
      <c r="N336" t="str" cm="1">
        <f t="array" ref="N336">INDEX(MinuteWorkersFTE_HISTORICAL_FORTNIGHT_TABLE[Facility],ROW()-1)</f>
        <v>JE</v>
      </c>
      <c r="O336" t="str" cm="1">
        <f t="array" ref="O336">INDEX(MinuteWorkersFTE_HISTORICAL_FORTNIGHT_TABLE[Role],ROW()-1)</f>
        <v>ASSISTANT IN NURSING</v>
      </c>
      <c r="P336" t="str" cm="1">
        <f t="array" ref="P336">INDEX(MinuteWorkersFTE_HISTORICAL_FORTNIGHT_TABLE[Shift],ROW()-1)</f>
        <v>PM</v>
      </c>
      <c r="Q336" cm="1">
        <f t="array" ref="Q336">INDEX(MinuteWorkersFTE_HISTORICAL_FORTNIGHT_TABLE[DayOfWeek],ROW()-1)</f>
        <v>7</v>
      </c>
      <c r="R336" t="str" cm="1">
        <f t="array" ref="R336">INDEX(MinuteWorkersFTE_HISTORICAL_FORTNIGHT_TABLE[Week Day],ROW()-1)</f>
        <v>Sunday</v>
      </c>
      <c r="S336" cm="1">
        <f t="array" ref="S336">INDEX(MinuteWorkersFTE_HISTORICAL_FORTNIGHT_TABLE[FortnightWeek],ROW()-1)</f>
        <v>2</v>
      </c>
      <c r="T336" cm="1">
        <f t="array" ref="T336">INDEX(MinuteWorkersFTE_HISTORICAL_FORTNIGHT_TABLE[HistoricalRosterFTE],ROW()-1)</f>
        <v>3.8157894736842106</v>
      </c>
      <c r="U336" cm="1">
        <f t="array" ref="U336">INDEX(MinuteWorkersFTE_HISTORICAL_FORTNIGHT_TABLE[RedistributedRosterFTE],ROW()-1)</f>
        <v>3.6202627735355919</v>
      </c>
      <c r="V336" cm="1">
        <f t="array" ref="V336">INDEX(MinuteWorkersFTE_HISTORICAL_FORTNIGHT_TABLE[ExpectedRedistributionFactor],ROW()-1)</f>
        <v>0.94875851996105176</v>
      </c>
      <c r="W336" cm="1">
        <f t="array" ref="W336">INDEX(MinuteWorkersFTE_HISTORICAL_FORTNIGHT_TABLE[ProfileVarianceFTE],ROW()-1)</f>
        <v>-4.4408920985006262E-16</v>
      </c>
      <c r="X336">
        <f t="shared" si="6"/>
        <v>4.4408920985006262E-16</v>
      </c>
      <c r="Y336" cm="1">
        <f t="array" ref="Y336">--(INDEX(MinuteWorkersFTE_HISTORICAL_FORTNIGHT_TABLE[HistoricalCoverageStatus],ROW()-1)="PASS")</f>
        <v>1</v>
      </c>
      <c r="Z336" cm="1">
        <f t="array" ref="Z336">--OR(INDEX(MinuteWorkersFTE_HISTORICAL_FORTNIGHT_TABLE[HistoricalCellStatus],ROW()-1)="OBSERVED",INDEX(MinuteWorkersFTE_HISTORICAL_FORTNIGHT_TABLE[HistoricalCellStatus],ROW()-1)="ZERO")</f>
        <v>1</v>
      </c>
      <c r="AA336" cm="1">
        <f t="array" ref="AA336">--OR(INDEX(MinuteWorkersFTE_HISTORICAL_FORTNIGHT_TABLE[ProfileAlignmentStatus],ROW()-1)="PASS",INDEX(MinuteWorkersFTE_HISTORICAL_FORTNIGHT_TABLE[ProfileAlignmentStatus],ROW()-1)="PASS ZERO")</f>
        <v>1</v>
      </c>
      <c r="AB336" cm="1">
        <f t="array" ref="AB336">--(INDEX(MinuteWorkersFTE_HISTORICAL_FORTNIGHT_TABLE[RedistributionMatchCount],ROW()-1)=1)</f>
        <v>1</v>
      </c>
      <c r="AC336">
        <v>1</v>
      </c>
    </row>
    <row r="337" spans="14:29" x14ac:dyDescent="0.25">
      <c r="N337" t="str" cm="1">
        <f t="array" ref="N337">INDEX(MinuteWorkersFTE_HISTORICAL_FORTNIGHT_TABLE[Facility],ROW()-1)</f>
        <v>JE</v>
      </c>
      <c r="O337" t="str" cm="1">
        <f t="array" ref="O337">INDEX(MinuteWorkersFTE_HISTORICAL_FORTNIGHT_TABLE[Role],ROW()-1)</f>
        <v>ASSISTANT IN NURSING</v>
      </c>
      <c r="P337" t="str" cm="1">
        <f t="array" ref="P337">INDEX(MinuteWorkersFTE_HISTORICAL_FORTNIGHT_TABLE[Shift],ROW()-1)</f>
        <v>NS</v>
      </c>
      <c r="Q337" cm="1">
        <f t="array" ref="Q337">INDEX(MinuteWorkersFTE_HISTORICAL_FORTNIGHT_TABLE[DayOfWeek],ROW()-1)</f>
        <v>7</v>
      </c>
      <c r="R337" t="str" cm="1">
        <f t="array" ref="R337">INDEX(MinuteWorkersFTE_HISTORICAL_FORTNIGHT_TABLE[Week Day],ROW()-1)</f>
        <v>Sunday</v>
      </c>
      <c r="S337" cm="1">
        <f t="array" ref="S337">INDEX(MinuteWorkersFTE_HISTORICAL_FORTNIGHT_TABLE[FortnightWeek],ROW()-1)</f>
        <v>2</v>
      </c>
      <c r="T337" cm="1">
        <f t="array" ref="T337">INDEX(MinuteWorkersFTE_HISTORICAL_FORTNIGHT_TABLE[HistoricalRosterFTE],ROW()-1)</f>
        <v>2.1052631578947367</v>
      </c>
      <c r="U337" cm="1">
        <f t="array" ref="U337">INDEX(MinuteWorkersFTE_HISTORICAL_FORTNIGHT_TABLE[RedistributedRosterFTE],ROW()-1)</f>
        <v>1.9973863578127402</v>
      </c>
      <c r="V337" cm="1">
        <f t="array" ref="V337">INDEX(MinuteWorkersFTE_HISTORICAL_FORTNIGHT_TABLE[ExpectedRedistributionFactor],ROW()-1)</f>
        <v>0.94875851996105176</v>
      </c>
      <c r="W337" cm="1">
        <f t="array" ref="W337">INDEX(MinuteWorkersFTE_HISTORICAL_FORTNIGHT_TABLE[ProfileVarianceFTE],ROW()-1)</f>
        <v>-2.2204460492503131E-16</v>
      </c>
      <c r="X337">
        <f t="shared" si="6"/>
        <v>2.2204460492503131E-16</v>
      </c>
      <c r="Y337" cm="1">
        <f t="array" ref="Y337">--(INDEX(MinuteWorkersFTE_HISTORICAL_FORTNIGHT_TABLE[HistoricalCoverageStatus],ROW()-1)="PASS")</f>
        <v>1</v>
      </c>
      <c r="Z337" cm="1">
        <f t="array" ref="Z337">--OR(INDEX(MinuteWorkersFTE_HISTORICAL_FORTNIGHT_TABLE[HistoricalCellStatus],ROW()-1)="OBSERVED",INDEX(MinuteWorkersFTE_HISTORICAL_FORTNIGHT_TABLE[HistoricalCellStatus],ROW()-1)="ZERO")</f>
        <v>1</v>
      </c>
      <c r="AA337" cm="1">
        <f t="array" ref="AA337">--OR(INDEX(MinuteWorkersFTE_HISTORICAL_FORTNIGHT_TABLE[ProfileAlignmentStatus],ROW()-1)="PASS",INDEX(MinuteWorkersFTE_HISTORICAL_FORTNIGHT_TABLE[ProfileAlignmentStatus],ROW()-1)="PASS ZERO")</f>
        <v>1</v>
      </c>
      <c r="AB337" cm="1">
        <f t="array" ref="AB337">--(INDEX(MinuteWorkersFTE_HISTORICAL_FORTNIGHT_TABLE[RedistributionMatchCount],ROW()-1)=1)</f>
        <v>1</v>
      </c>
      <c r="AC337">
        <v>1</v>
      </c>
    </row>
    <row r="338" spans="14:29" x14ac:dyDescent="0.25">
      <c r="N338" t="str" cm="1">
        <f t="array" ref="N338">INDEX(MinuteWorkersFTE_HISTORICAL_FORTNIGHT_TABLE[Facility],ROW()-1)</f>
        <v>JE</v>
      </c>
      <c r="O338" t="str" cm="1">
        <f t="array" ref="O338">INDEX(MinuteWorkersFTE_HISTORICAL_FORTNIGHT_TABLE[Role],ROW()-1)</f>
        <v>CARE SERVICES MANAGER</v>
      </c>
      <c r="P338" t="str" cm="1">
        <f t="array" ref="P338">INDEX(MinuteWorkersFTE_HISTORICAL_FORTNIGHT_TABLE[Shift],ROW()-1)</f>
        <v>AM</v>
      </c>
      <c r="Q338" cm="1">
        <f t="array" ref="Q338">INDEX(MinuteWorkersFTE_HISTORICAL_FORTNIGHT_TABLE[DayOfWeek],ROW()-1)</f>
        <v>1</v>
      </c>
      <c r="R338" t="str" cm="1">
        <f t="array" ref="R338">INDEX(MinuteWorkersFTE_HISTORICAL_FORTNIGHT_TABLE[Week Day],ROW()-1)</f>
        <v>Monday</v>
      </c>
      <c r="S338" cm="1">
        <f t="array" ref="S338">INDEX(MinuteWorkersFTE_HISTORICAL_FORTNIGHT_TABLE[FortnightWeek],ROW()-1)</f>
        <v>1</v>
      </c>
      <c r="T338" cm="1">
        <f t="array" ref="T338">INDEX(MinuteWorkersFTE_HISTORICAL_FORTNIGHT_TABLE[HistoricalRosterFTE],ROW()-1)</f>
        <v>0.5921052631578948</v>
      </c>
      <c r="U338" cm="1">
        <f t="array" ref="U338">INDEX(MinuteWorkersFTE_HISTORICAL_FORTNIGHT_TABLE[RedistributedRosterFTE],ROW()-1)</f>
        <v>0.56176491313483323</v>
      </c>
      <c r="V338" cm="1">
        <f t="array" ref="V338">INDEX(MinuteWorkersFTE_HISTORICAL_FORTNIGHT_TABLE[ExpectedRedistributionFactor],ROW()-1)</f>
        <v>0.94875851996105176</v>
      </c>
      <c r="W338" cm="1">
        <f t="array" ref="W338">INDEX(MinuteWorkersFTE_HISTORICAL_FORTNIGHT_TABLE[ProfileVarianceFTE],ROW()-1)</f>
        <v>-1.1102230246251565E-16</v>
      </c>
      <c r="X338">
        <f t="shared" si="6"/>
        <v>1.1102230246251565E-16</v>
      </c>
      <c r="Y338" cm="1">
        <f t="array" ref="Y338">--(INDEX(MinuteWorkersFTE_HISTORICAL_FORTNIGHT_TABLE[HistoricalCoverageStatus],ROW()-1)="PASS")</f>
        <v>1</v>
      </c>
      <c r="Z338" cm="1">
        <f t="array" ref="Z338">--OR(INDEX(MinuteWorkersFTE_HISTORICAL_FORTNIGHT_TABLE[HistoricalCellStatus],ROW()-1)="OBSERVED",INDEX(MinuteWorkersFTE_HISTORICAL_FORTNIGHT_TABLE[HistoricalCellStatus],ROW()-1)="ZERO")</f>
        <v>1</v>
      </c>
      <c r="AA338" cm="1">
        <f t="array" ref="AA338">--OR(INDEX(MinuteWorkersFTE_HISTORICAL_FORTNIGHT_TABLE[ProfileAlignmentStatus],ROW()-1)="PASS",INDEX(MinuteWorkersFTE_HISTORICAL_FORTNIGHT_TABLE[ProfileAlignmentStatus],ROW()-1)="PASS ZERO")</f>
        <v>1</v>
      </c>
      <c r="AB338" cm="1">
        <f t="array" ref="AB338">--(INDEX(MinuteWorkersFTE_HISTORICAL_FORTNIGHT_TABLE[RedistributionMatchCount],ROW()-1)=1)</f>
        <v>1</v>
      </c>
      <c r="AC338">
        <v>1</v>
      </c>
    </row>
    <row r="339" spans="14:29" x14ac:dyDescent="0.25">
      <c r="N339" t="str" cm="1">
        <f t="array" ref="N339">INDEX(MinuteWorkersFTE_HISTORICAL_FORTNIGHT_TABLE[Facility],ROW()-1)</f>
        <v>JE</v>
      </c>
      <c r="O339" t="str" cm="1">
        <f t="array" ref="O339">INDEX(MinuteWorkersFTE_HISTORICAL_FORTNIGHT_TABLE[Role],ROW()-1)</f>
        <v>CARE SERVICES MANAGER</v>
      </c>
      <c r="P339" t="str" cm="1">
        <f t="array" ref="P339">INDEX(MinuteWorkersFTE_HISTORICAL_FORTNIGHT_TABLE[Shift],ROW()-1)</f>
        <v>PM</v>
      </c>
      <c r="Q339" cm="1">
        <f t="array" ref="Q339">INDEX(MinuteWorkersFTE_HISTORICAL_FORTNIGHT_TABLE[DayOfWeek],ROW()-1)</f>
        <v>1</v>
      </c>
      <c r="R339" t="str" cm="1">
        <f t="array" ref="R339">INDEX(MinuteWorkersFTE_HISTORICAL_FORTNIGHT_TABLE[Week Day],ROW()-1)</f>
        <v>Monday</v>
      </c>
      <c r="S339" cm="1">
        <f t="array" ref="S339">INDEX(MinuteWorkersFTE_HISTORICAL_FORTNIGHT_TABLE[FortnightWeek],ROW()-1)</f>
        <v>1</v>
      </c>
      <c r="T339" cm="1">
        <f t="array" ref="T339">INDEX(MinuteWorkersFTE_HISTORICAL_FORTNIGHT_TABLE[HistoricalRosterFTE],ROW()-1)</f>
        <v>0</v>
      </c>
      <c r="U339" cm="1">
        <f t="array" ref="U339">INDEX(MinuteWorkersFTE_HISTORICAL_FORTNIGHT_TABLE[RedistributedRosterFTE],ROW()-1)</f>
        <v>0</v>
      </c>
      <c r="V339" cm="1">
        <f t="array" ref="V339">INDEX(MinuteWorkersFTE_HISTORICAL_FORTNIGHT_TABLE[ExpectedRedistributionFactor],ROW()-1)</f>
        <v>0.94875851996105176</v>
      </c>
      <c r="W339" cm="1">
        <f t="array" ref="W339">INDEX(MinuteWorkersFTE_HISTORICAL_FORTNIGHT_TABLE[ProfileVarianceFTE],ROW()-1)</f>
        <v>0</v>
      </c>
      <c r="X339">
        <f t="shared" si="6"/>
        <v>0</v>
      </c>
      <c r="Y339" cm="1">
        <f t="array" ref="Y339">--(INDEX(MinuteWorkersFTE_HISTORICAL_FORTNIGHT_TABLE[HistoricalCoverageStatus],ROW()-1)="PASS")</f>
        <v>1</v>
      </c>
      <c r="Z339" cm="1">
        <f t="array" ref="Z339">--OR(INDEX(MinuteWorkersFTE_HISTORICAL_FORTNIGHT_TABLE[HistoricalCellStatus],ROW()-1)="OBSERVED",INDEX(MinuteWorkersFTE_HISTORICAL_FORTNIGHT_TABLE[HistoricalCellStatus],ROW()-1)="ZERO")</f>
        <v>1</v>
      </c>
      <c r="AA339" cm="1">
        <f t="array" ref="AA339">--OR(INDEX(MinuteWorkersFTE_HISTORICAL_FORTNIGHT_TABLE[ProfileAlignmentStatus],ROW()-1)="PASS",INDEX(MinuteWorkersFTE_HISTORICAL_FORTNIGHT_TABLE[ProfileAlignmentStatus],ROW()-1)="PASS ZERO")</f>
        <v>1</v>
      </c>
      <c r="AB339" cm="1">
        <f t="array" ref="AB339">--(INDEX(MinuteWorkersFTE_HISTORICAL_FORTNIGHT_TABLE[RedistributionMatchCount],ROW()-1)=1)</f>
        <v>0</v>
      </c>
      <c r="AC339">
        <v>1</v>
      </c>
    </row>
    <row r="340" spans="14:29" x14ac:dyDescent="0.25">
      <c r="N340" t="str" cm="1">
        <f t="array" ref="N340">INDEX(MinuteWorkersFTE_HISTORICAL_FORTNIGHT_TABLE[Facility],ROW()-1)</f>
        <v>JE</v>
      </c>
      <c r="O340" t="str" cm="1">
        <f t="array" ref="O340">INDEX(MinuteWorkersFTE_HISTORICAL_FORTNIGHT_TABLE[Role],ROW()-1)</f>
        <v>CARE SERVICES MANAGER</v>
      </c>
      <c r="P340" t="str" cm="1">
        <f t="array" ref="P340">INDEX(MinuteWorkersFTE_HISTORICAL_FORTNIGHT_TABLE[Shift],ROW()-1)</f>
        <v>NS</v>
      </c>
      <c r="Q340" cm="1">
        <f t="array" ref="Q340">INDEX(MinuteWorkersFTE_HISTORICAL_FORTNIGHT_TABLE[DayOfWeek],ROW()-1)</f>
        <v>1</v>
      </c>
      <c r="R340" t="str" cm="1">
        <f t="array" ref="R340">INDEX(MinuteWorkersFTE_HISTORICAL_FORTNIGHT_TABLE[Week Day],ROW()-1)</f>
        <v>Monday</v>
      </c>
      <c r="S340" cm="1">
        <f t="array" ref="S340">INDEX(MinuteWorkersFTE_HISTORICAL_FORTNIGHT_TABLE[FortnightWeek],ROW()-1)</f>
        <v>1</v>
      </c>
      <c r="T340" cm="1">
        <f t="array" ref="T340">INDEX(MinuteWorkersFTE_HISTORICAL_FORTNIGHT_TABLE[HistoricalRosterFTE],ROW()-1)</f>
        <v>0</v>
      </c>
      <c r="U340" cm="1">
        <f t="array" ref="U340">INDEX(MinuteWorkersFTE_HISTORICAL_FORTNIGHT_TABLE[RedistributedRosterFTE],ROW()-1)</f>
        <v>0</v>
      </c>
      <c r="V340" cm="1">
        <f t="array" ref="V340">INDEX(MinuteWorkersFTE_HISTORICAL_FORTNIGHT_TABLE[ExpectedRedistributionFactor],ROW()-1)</f>
        <v>0.94875851996105176</v>
      </c>
      <c r="W340" cm="1">
        <f t="array" ref="W340">INDEX(MinuteWorkersFTE_HISTORICAL_FORTNIGHT_TABLE[ProfileVarianceFTE],ROW()-1)</f>
        <v>0</v>
      </c>
      <c r="X340">
        <f t="shared" si="6"/>
        <v>0</v>
      </c>
      <c r="Y340" cm="1">
        <f t="array" ref="Y340">--(INDEX(MinuteWorkersFTE_HISTORICAL_FORTNIGHT_TABLE[HistoricalCoverageStatus],ROW()-1)="PASS")</f>
        <v>1</v>
      </c>
      <c r="Z340" cm="1">
        <f t="array" ref="Z340">--OR(INDEX(MinuteWorkersFTE_HISTORICAL_FORTNIGHT_TABLE[HistoricalCellStatus],ROW()-1)="OBSERVED",INDEX(MinuteWorkersFTE_HISTORICAL_FORTNIGHT_TABLE[HistoricalCellStatus],ROW()-1)="ZERO")</f>
        <v>1</v>
      </c>
      <c r="AA340" cm="1">
        <f t="array" ref="AA340">--OR(INDEX(MinuteWorkersFTE_HISTORICAL_FORTNIGHT_TABLE[ProfileAlignmentStatus],ROW()-1)="PASS",INDEX(MinuteWorkersFTE_HISTORICAL_FORTNIGHT_TABLE[ProfileAlignmentStatus],ROW()-1)="PASS ZERO")</f>
        <v>1</v>
      </c>
      <c r="AB340" cm="1">
        <f t="array" ref="AB340">--(INDEX(MinuteWorkersFTE_HISTORICAL_FORTNIGHT_TABLE[RedistributionMatchCount],ROW()-1)=1)</f>
        <v>0</v>
      </c>
      <c r="AC340">
        <v>1</v>
      </c>
    </row>
    <row r="341" spans="14:29" x14ac:dyDescent="0.25">
      <c r="N341" t="str" cm="1">
        <f t="array" ref="N341">INDEX(MinuteWorkersFTE_HISTORICAL_FORTNIGHT_TABLE[Facility],ROW()-1)</f>
        <v>JE</v>
      </c>
      <c r="O341" t="str" cm="1">
        <f t="array" ref="O341">INDEX(MinuteWorkersFTE_HISTORICAL_FORTNIGHT_TABLE[Role],ROW()-1)</f>
        <v>CARE SERVICES MANAGER</v>
      </c>
      <c r="P341" t="str" cm="1">
        <f t="array" ref="P341">INDEX(MinuteWorkersFTE_HISTORICAL_FORTNIGHT_TABLE[Shift],ROW()-1)</f>
        <v>AM</v>
      </c>
      <c r="Q341" cm="1">
        <f t="array" ref="Q341">INDEX(MinuteWorkersFTE_HISTORICAL_FORTNIGHT_TABLE[DayOfWeek],ROW()-1)</f>
        <v>2</v>
      </c>
      <c r="R341" t="str" cm="1">
        <f t="array" ref="R341">INDEX(MinuteWorkersFTE_HISTORICAL_FORTNIGHT_TABLE[Week Day],ROW()-1)</f>
        <v>Tuesday</v>
      </c>
      <c r="S341" cm="1">
        <f t="array" ref="S341">INDEX(MinuteWorkersFTE_HISTORICAL_FORTNIGHT_TABLE[FortnightWeek],ROW()-1)</f>
        <v>1</v>
      </c>
      <c r="T341" cm="1">
        <f t="array" ref="T341">INDEX(MinuteWorkersFTE_HISTORICAL_FORTNIGHT_TABLE[HistoricalRosterFTE],ROW()-1)</f>
        <v>0.5921052631578948</v>
      </c>
      <c r="U341" cm="1">
        <f t="array" ref="U341">INDEX(MinuteWorkersFTE_HISTORICAL_FORTNIGHT_TABLE[RedistributedRosterFTE],ROW()-1)</f>
        <v>0.56176491313483323</v>
      </c>
      <c r="V341" cm="1">
        <f t="array" ref="V341">INDEX(MinuteWorkersFTE_HISTORICAL_FORTNIGHT_TABLE[ExpectedRedistributionFactor],ROW()-1)</f>
        <v>0.94875851996105176</v>
      </c>
      <c r="W341" cm="1">
        <f t="array" ref="W341">INDEX(MinuteWorkersFTE_HISTORICAL_FORTNIGHT_TABLE[ProfileVarianceFTE],ROW()-1)</f>
        <v>-1.1102230246251565E-16</v>
      </c>
      <c r="X341">
        <f t="shared" si="6"/>
        <v>1.1102230246251565E-16</v>
      </c>
      <c r="Y341" cm="1">
        <f t="array" ref="Y341">--(INDEX(MinuteWorkersFTE_HISTORICAL_FORTNIGHT_TABLE[HistoricalCoverageStatus],ROW()-1)="PASS")</f>
        <v>1</v>
      </c>
      <c r="Z341" cm="1">
        <f t="array" ref="Z341">--OR(INDEX(MinuteWorkersFTE_HISTORICAL_FORTNIGHT_TABLE[HistoricalCellStatus],ROW()-1)="OBSERVED",INDEX(MinuteWorkersFTE_HISTORICAL_FORTNIGHT_TABLE[HistoricalCellStatus],ROW()-1)="ZERO")</f>
        <v>1</v>
      </c>
      <c r="AA341" cm="1">
        <f t="array" ref="AA341">--OR(INDEX(MinuteWorkersFTE_HISTORICAL_FORTNIGHT_TABLE[ProfileAlignmentStatus],ROW()-1)="PASS",INDEX(MinuteWorkersFTE_HISTORICAL_FORTNIGHT_TABLE[ProfileAlignmentStatus],ROW()-1)="PASS ZERO")</f>
        <v>1</v>
      </c>
      <c r="AB341" cm="1">
        <f t="array" ref="AB341">--(INDEX(MinuteWorkersFTE_HISTORICAL_FORTNIGHT_TABLE[RedistributionMatchCount],ROW()-1)=1)</f>
        <v>1</v>
      </c>
      <c r="AC341">
        <v>1</v>
      </c>
    </row>
    <row r="342" spans="14:29" x14ac:dyDescent="0.25">
      <c r="N342" t="str" cm="1">
        <f t="array" ref="N342">INDEX(MinuteWorkersFTE_HISTORICAL_FORTNIGHT_TABLE[Facility],ROW()-1)</f>
        <v>JE</v>
      </c>
      <c r="O342" t="str" cm="1">
        <f t="array" ref="O342">INDEX(MinuteWorkersFTE_HISTORICAL_FORTNIGHT_TABLE[Role],ROW()-1)</f>
        <v>CARE SERVICES MANAGER</v>
      </c>
      <c r="P342" t="str" cm="1">
        <f t="array" ref="P342">INDEX(MinuteWorkersFTE_HISTORICAL_FORTNIGHT_TABLE[Shift],ROW()-1)</f>
        <v>PM</v>
      </c>
      <c r="Q342" cm="1">
        <f t="array" ref="Q342">INDEX(MinuteWorkersFTE_HISTORICAL_FORTNIGHT_TABLE[DayOfWeek],ROW()-1)</f>
        <v>2</v>
      </c>
      <c r="R342" t="str" cm="1">
        <f t="array" ref="R342">INDEX(MinuteWorkersFTE_HISTORICAL_FORTNIGHT_TABLE[Week Day],ROW()-1)</f>
        <v>Tuesday</v>
      </c>
      <c r="S342" cm="1">
        <f t="array" ref="S342">INDEX(MinuteWorkersFTE_HISTORICAL_FORTNIGHT_TABLE[FortnightWeek],ROW()-1)</f>
        <v>1</v>
      </c>
      <c r="T342" cm="1">
        <f t="array" ref="T342">INDEX(MinuteWorkersFTE_HISTORICAL_FORTNIGHT_TABLE[HistoricalRosterFTE],ROW()-1)</f>
        <v>0</v>
      </c>
      <c r="U342" cm="1">
        <f t="array" ref="U342">INDEX(MinuteWorkersFTE_HISTORICAL_FORTNIGHT_TABLE[RedistributedRosterFTE],ROW()-1)</f>
        <v>0</v>
      </c>
      <c r="V342" cm="1">
        <f t="array" ref="V342">INDEX(MinuteWorkersFTE_HISTORICAL_FORTNIGHT_TABLE[ExpectedRedistributionFactor],ROW()-1)</f>
        <v>0.94875851996105176</v>
      </c>
      <c r="W342" cm="1">
        <f t="array" ref="W342">INDEX(MinuteWorkersFTE_HISTORICAL_FORTNIGHT_TABLE[ProfileVarianceFTE],ROW()-1)</f>
        <v>0</v>
      </c>
      <c r="X342">
        <f t="shared" si="6"/>
        <v>0</v>
      </c>
      <c r="Y342" cm="1">
        <f t="array" ref="Y342">--(INDEX(MinuteWorkersFTE_HISTORICAL_FORTNIGHT_TABLE[HistoricalCoverageStatus],ROW()-1)="PASS")</f>
        <v>1</v>
      </c>
      <c r="Z342" cm="1">
        <f t="array" ref="Z342">--OR(INDEX(MinuteWorkersFTE_HISTORICAL_FORTNIGHT_TABLE[HistoricalCellStatus],ROW()-1)="OBSERVED",INDEX(MinuteWorkersFTE_HISTORICAL_FORTNIGHT_TABLE[HistoricalCellStatus],ROW()-1)="ZERO")</f>
        <v>1</v>
      </c>
      <c r="AA342" cm="1">
        <f t="array" ref="AA342">--OR(INDEX(MinuteWorkersFTE_HISTORICAL_FORTNIGHT_TABLE[ProfileAlignmentStatus],ROW()-1)="PASS",INDEX(MinuteWorkersFTE_HISTORICAL_FORTNIGHT_TABLE[ProfileAlignmentStatus],ROW()-1)="PASS ZERO")</f>
        <v>1</v>
      </c>
      <c r="AB342" cm="1">
        <f t="array" ref="AB342">--(INDEX(MinuteWorkersFTE_HISTORICAL_FORTNIGHT_TABLE[RedistributionMatchCount],ROW()-1)=1)</f>
        <v>0</v>
      </c>
      <c r="AC342">
        <v>1</v>
      </c>
    </row>
    <row r="343" spans="14:29" x14ac:dyDescent="0.25">
      <c r="N343" t="str" cm="1">
        <f t="array" ref="N343">INDEX(MinuteWorkersFTE_HISTORICAL_FORTNIGHT_TABLE[Facility],ROW()-1)</f>
        <v>JE</v>
      </c>
      <c r="O343" t="str" cm="1">
        <f t="array" ref="O343">INDEX(MinuteWorkersFTE_HISTORICAL_FORTNIGHT_TABLE[Role],ROW()-1)</f>
        <v>CARE SERVICES MANAGER</v>
      </c>
      <c r="P343" t="str" cm="1">
        <f t="array" ref="P343">INDEX(MinuteWorkersFTE_HISTORICAL_FORTNIGHT_TABLE[Shift],ROW()-1)</f>
        <v>NS</v>
      </c>
      <c r="Q343" cm="1">
        <f t="array" ref="Q343">INDEX(MinuteWorkersFTE_HISTORICAL_FORTNIGHT_TABLE[DayOfWeek],ROW()-1)</f>
        <v>2</v>
      </c>
      <c r="R343" t="str" cm="1">
        <f t="array" ref="R343">INDEX(MinuteWorkersFTE_HISTORICAL_FORTNIGHT_TABLE[Week Day],ROW()-1)</f>
        <v>Tuesday</v>
      </c>
      <c r="S343" cm="1">
        <f t="array" ref="S343">INDEX(MinuteWorkersFTE_HISTORICAL_FORTNIGHT_TABLE[FortnightWeek],ROW()-1)</f>
        <v>1</v>
      </c>
      <c r="T343" cm="1">
        <f t="array" ref="T343">INDEX(MinuteWorkersFTE_HISTORICAL_FORTNIGHT_TABLE[HistoricalRosterFTE],ROW()-1)</f>
        <v>0</v>
      </c>
      <c r="U343" cm="1">
        <f t="array" ref="U343">INDEX(MinuteWorkersFTE_HISTORICAL_FORTNIGHT_TABLE[RedistributedRosterFTE],ROW()-1)</f>
        <v>0</v>
      </c>
      <c r="V343" cm="1">
        <f t="array" ref="V343">INDEX(MinuteWorkersFTE_HISTORICAL_FORTNIGHT_TABLE[ExpectedRedistributionFactor],ROW()-1)</f>
        <v>0.94875851996105176</v>
      </c>
      <c r="W343" cm="1">
        <f t="array" ref="W343">INDEX(MinuteWorkersFTE_HISTORICAL_FORTNIGHT_TABLE[ProfileVarianceFTE],ROW()-1)</f>
        <v>0</v>
      </c>
      <c r="X343">
        <f t="shared" si="6"/>
        <v>0</v>
      </c>
      <c r="Y343" cm="1">
        <f t="array" ref="Y343">--(INDEX(MinuteWorkersFTE_HISTORICAL_FORTNIGHT_TABLE[HistoricalCoverageStatus],ROW()-1)="PASS")</f>
        <v>1</v>
      </c>
      <c r="Z343" cm="1">
        <f t="array" ref="Z343">--OR(INDEX(MinuteWorkersFTE_HISTORICAL_FORTNIGHT_TABLE[HistoricalCellStatus],ROW()-1)="OBSERVED",INDEX(MinuteWorkersFTE_HISTORICAL_FORTNIGHT_TABLE[HistoricalCellStatus],ROW()-1)="ZERO")</f>
        <v>1</v>
      </c>
      <c r="AA343" cm="1">
        <f t="array" ref="AA343">--OR(INDEX(MinuteWorkersFTE_HISTORICAL_FORTNIGHT_TABLE[ProfileAlignmentStatus],ROW()-1)="PASS",INDEX(MinuteWorkersFTE_HISTORICAL_FORTNIGHT_TABLE[ProfileAlignmentStatus],ROW()-1)="PASS ZERO")</f>
        <v>1</v>
      </c>
      <c r="AB343" cm="1">
        <f t="array" ref="AB343">--(INDEX(MinuteWorkersFTE_HISTORICAL_FORTNIGHT_TABLE[RedistributionMatchCount],ROW()-1)=1)</f>
        <v>0</v>
      </c>
      <c r="AC343">
        <v>1</v>
      </c>
    </row>
    <row r="344" spans="14:29" x14ac:dyDescent="0.25">
      <c r="N344" t="str" cm="1">
        <f t="array" ref="N344">INDEX(MinuteWorkersFTE_HISTORICAL_FORTNIGHT_TABLE[Facility],ROW()-1)</f>
        <v>JE</v>
      </c>
      <c r="O344" t="str" cm="1">
        <f t="array" ref="O344">INDEX(MinuteWorkersFTE_HISTORICAL_FORTNIGHT_TABLE[Role],ROW()-1)</f>
        <v>CARE SERVICES MANAGER</v>
      </c>
      <c r="P344" t="str" cm="1">
        <f t="array" ref="P344">INDEX(MinuteWorkersFTE_HISTORICAL_FORTNIGHT_TABLE[Shift],ROW()-1)</f>
        <v>AM</v>
      </c>
      <c r="Q344" cm="1">
        <f t="array" ref="Q344">INDEX(MinuteWorkersFTE_HISTORICAL_FORTNIGHT_TABLE[DayOfWeek],ROW()-1)</f>
        <v>3</v>
      </c>
      <c r="R344" t="str" cm="1">
        <f t="array" ref="R344">INDEX(MinuteWorkersFTE_HISTORICAL_FORTNIGHT_TABLE[Week Day],ROW()-1)</f>
        <v>Wednesday</v>
      </c>
      <c r="S344" cm="1">
        <f t="array" ref="S344">INDEX(MinuteWorkersFTE_HISTORICAL_FORTNIGHT_TABLE[FortnightWeek],ROW()-1)</f>
        <v>1</v>
      </c>
      <c r="T344" cm="1">
        <f t="array" ref="T344">INDEX(MinuteWorkersFTE_HISTORICAL_FORTNIGHT_TABLE[HistoricalRosterFTE],ROW()-1)</f>
        <v>0.5921052631578948</v>
      </c>
      <c r="U344" cm="1">
        <f t="array" ref="U344">INDEX(MinuteWorkersFTE_HISTORICAL_FORTNIGHT_TABLE[RedistributedRosterFTE],ROW()-1)</f>
        <v>0.56176491313483323</v>
      </c>
      <c r="V344" cm="1">
        <f t="array" ref="V344">INDEX(MinuteWorkersFTE_HISTORICAL_FORTNIGHT_TABLE[ExpectedRedistributionFactor],ROW()-1)</f>
        <v>0.94875851996105176</v>
      </c>
      <c r="W344" cm="1">
        <f t="array" ref="W344">INDEX(MinuteWorkersFTE_HISTORICAL_FORTNIGHT_TABLE[ProfileVarianceFTE],ROW()-1)</f>
        <v>-1.1102230246251565E-16</v>
      </c>
      <c r="X344">
        <f t="shared" si="6"/>
        <v>1.1102230246251565E-16</v>
      </c>
      <c r="Y344" cm="1">
        <f t="array" ref="Y344">--(INDEX(MinuteWorkersFTE_HISTORICAL_FORTNIGHT_TABLE[HistoricalCoverageStatus],ROW()-1)="PASS")</f>
        <v>1</v>
      </c>
      <c r="Z344" cm="1">
        <f t="array" ref="Z344">--OR(INDEX(MinuteWorkersFTE_HISTORICAL_FORTNIGHT_TABLE[HistoricalCellStatus],ROW()-1)="OBSERVED",INDEX(MinuteWorkersFTE_HISTORICAL_FORTNIGHT_TABLE[HistoricalCellStatus],ROW()-1)="ZERO")</f>
        <v>1</v>
      </c>
      <c r="AA344" cm="1">
        <f t="array" ref="AA344">--OR(INDEX(MinuteWorkersFTE_HISTORICAL_FORTNIGHT_TABLE[ProfileAlignmentStatus],ROW()-1)="PASS",INDEX(MinuteWorkersFTE_HISTORICAL_FORTNIGHT_TABLE[ProfileAlignmentStatus],ROW()-1)="PASS ZERO")</f>
        <v>1</v>
      </c>
      <c r="AB344" cm="1">
        <f t="array" ref="AB344">--(INDEX(MinuteWorkersFTE_HISTORICAL_FORTNIGHT_TABLE[RedistributionMatchCount],ROW()-1)=1)</f>
        <v>1</v>
      </c>
      <c r="AC344">
        <v>1</v>
      </c>
    </row>
    <row r="345" spans="14:29" x14ac:dyDescent="0.25">
      <c r="N345" t="str" cm="1">
        <f t="array" ref="N345">INDEX(MinuteWorkersFTE_HISTORICAL_FORTNIGHT_TABLE[Facility],ROW()-1)</f>
        <v>JE</v>
      </c>
      <c r="O345" t="str" cm="1">
        <f t="array" ref="O345">INDEX(MinuteWorkersFTE_HISTORICAL_FORTNIGHT_TABLE[Role],ROW()-1)</f>
        <v>CARE SERVICES MANAGER</v>
      </c>
      <c r="P345" t="str" cm="1">
        <f t="array" ref="P345">INDEX(MinuteWorkersFTE_HISTORICAL_FORTNIGHT_TABLE[Shift],ROW()-1)</f>
        <v>PM</v>
      </c>
      <c r="Q345" cm="1">
        <f t="array" ref="Q345">INDEX(MinuteWorkersFTE_HISTORICAL_FORTNIGHT_TABLE[DayOfWeek],ROW()-1)</f>
        <v>3</v>
      </c>
      <c r="R345" t="str" cm="1">
        <f t="array" ref="R345">INDEX(MinuteWorkersFTE_HISTORICAL_FORTNIGHT_TABLE[Week Day],ROW()-1)</f>
        <v>Wednesday</v>
      </c>
      <c r="S345" cm="1">
        <f t="array" ref="S345">INDEX(MinuteWorkersFTE_HISTORICAL_FORTNIGHT_TABLE[FortnightWeek],ROW()-1)</f>
        <v>1</v>
      </c>
      <c r="T345" cm="1">
        <f t="array" ref="T345">INDEX(MinuteWorkersFTE_HISTORICAL_FORTNIGHT_TABLE[HistoricalRosterFTE],ROW()-1)</f>
        <v>0</v>
      </c>
      <c r="U345" cm="1">
        <f t="array" ref="U345">INDEX(MinuteWorkersFTE_HISTORICAL_FORTNIGHT_TABLE[RedistributedRosterFTE],ROW()-1)</f>
        <v>0</v>
      </c>
      <c r="V345" cm="1">
        <f t="array" ref="V345">INDEX(MinuteWorkersFTE_HISTORICAL_FORTNIGHT_TABLE[ExpectedRedistributionFactor],ROW()-1)</f>
        <v>0.94875851996105176</v>
      </c>
      <c r="W345" cm="1">
        <f t="array" ref="W345">INDEX(MinuteWorkersFTE_HISTORICAL_FORTNIGHT_TABLE[ProfileVarianceFTE],ROW()-1)</f>
        <v>0</v>
      </c>
      <c r="X345">
        <f t="shared" si="6"/>
        <v>0</v>
      </c>
      <c r="Y345" cm="1">
        <f t="array" ref="Y345">--(INDEX(MinuteWorkersFTE_HISTORICAL_FORTNIGHT_TABLE[HistoricalCoverageStatus],ROW()-1)="PASS")</f>
        <v>1</v>
      </c>
      <c r="Z345" cm="1">
        <f t="array" ref="Z345">--OR(INDEX(MinuteWorkersFTE_HISTORICAL_FORTNIGHT_TABLE[HistoricalCellStatus],ROW()-1)="OBSERVED",INDEX(MinuteWorkersFTE_HISTORICAL_FORTNIGHT_TABLE[HistoricalCellStatus],ROW()-1)="ZERO")</f>
        <v>1</v>
      </c>
      <c r="AA345" cm="1">
        <f t="array" ref="AA345">--OR(INDEX(MinuteWorkersFTE_HISTORICAL_FORTNIGHT_TABLE[ProfileAlignmentStatus],ROW()-1)="PASS",INDEX(MinuteWorkersFTE_HISTORICAL_FORTNIGHT_TABLE[ProfileAlignmentStatus],ROW()-1)="PASS ZERO")</f>
        <v>1</v>
      </c>
      <c r="AB345" cm="1">
        <f t="array" ref="AB345">--(INDEX(MinuteWorkersFTE_HISTORICAL_FORTNIGHT_TABLE[RedistributionMatchCount],ROW()-1)=1)</f>
        <v>0</v>
      </c>
      <c r="AC345">
        <v>1</v>
      </c>
    </row>
    <row r="346" spans="14:29" x14ac:dyDescent="0.25">
      <c r="N346" t="str" cm="1">
        <f t="array" ref="N346">INDEX(MinuteWorkersFTE_HISTORICAL_FORTNIGHT_TABLE[Facility],ROW()-1)</f>
        <v>JE</v>
      </c>
      <c r="O346" t="str" cm="1">
        <f t="array" ref="O346">INDEX(MinuteWorkersFTE_HISTORICAL_FORTNIGHT_TABLE[Role],ROW()-1)</f>
        <v>CARE SERVICES MANAGER</v>
      </c>
      <c r="P346" t="str" cm="1">
        <f t="array" ref="P346">INDEX(MinuteWorkersFTE_HISTORICAL_FORTNIGHT_TABLE[Shift],ROW()-1)</f>
        <v>NS</v>
      </c>
      <c r="Q346" cm="1">
        <f t="array" ref="Q346">INDEX(MinuteWorkersFTE_HISTORICAL_FORTNIGHT_TABLE[DayOfWeek],ROW()-1)</f>
        <v>3</v>
      </c>
      <c r="R346" t="str" cm="1">
        <f t="array" ref="R346">INDEX(MinuteWorkersFTE_HISTORICAL_FORTNIGHT_TABLE[Week Day],ROW()-1)</f>
        <v>Wednesday</v>
      </c>
      <c r="S346" cm="1">
        <f t="array" ref="S346">INDEX(MinuteWorkersFTE_HISTORICAL_FORTNIGHT_TABLE[FortnightWeek],ROW()-1)</f>
        <v>1</v>
      </c>
      <c r="T346" cm="1">
        <f t="array" ref="T346">INDEX(MinuteWorkersFTE_HISTORICAL_FORTNIGHT_TABLE[HistoricalRosterFTE],ROW()-1)</f>
        <v>0</v>
      </c>
      <c r="U346" cm="1">
        <f t="array" ref="U346">INDEX(MinuteWorkersFTE_HISTORICAL_FORTNIGHT_TABLE[RedistributedRosterFTE],ROW()-1)</f>
        <v>0</v>
      </c>
      <c r="V346" cm="1">
        <f t="array" ref="V346">INDEX(MinuteWorkersFTE_HISTORICAL_FORTNIGHT_TABLE[ExpectedRedistributionFactor],ROW()-1)</f>
        <v>0.94875851996105176</v>
      </c>
      <c r="W346" cm="1">
        <f t="array" ref="W346">INDEX(MinuteWorkersFTE_HISTORICAL_FORTNIGHT_TABLE[ProfileVarianceFTE],ROW()-1)</f>
        <v>0</v>
      </c>
      <c r="X346">
        <f t="shared" si="6"/>
        <v>0</v>
      </c>
      <c r="Y346" cm="1">
        <f t="array" ref="Y346">--(INDEX(MinuteWorkersFTE_HISTORICAL_FORTNIGHT_TABLE[HistoricalCoverageStatus],ROW()-1)="PASS")</f>
        <v>1</v>
      </c>
      <c r="Z346" cm="1">
        <f t="array" ref="Z346">--OR(INDEX(MinuteWorkersFTE_HISTORICAL_FORTNIGHT_TABLE[HistoricalCellStatus],ROW()-1)="OBSERVED",INDEX(MinuteWorkersFTE_HISTORICAL_FORTNIGHT_TABLE[HistoricalCellStatus],ROW()-1)="ZERO")</f>
        <v>1</v>
      </c>
      <c r="AA346" cm="1">
        <f t="array" ref="AA346">--OR(INDEX(MinuteWorkersFTE_HISTORICAL_FORTNIGHT_TABLE[ProfileAlignmentStatus],ROW()-1)="PASS",INDEX(MinuteWorkersFTE_HISTORICAL_FORTNIGHT_TABLE[ProfileAlignmentStatus],ROW()-1)="PASS ZERO")</f>
        <v>1</v>
      </c>
      <c r="AB346" cm="1">
        <f t="array" ref="AB346">--(INDEX(MinuteWorkersFTE_HISTORICAL_FORTNIGHT_TABLE[RedistributionMatchCount],ROW()-1)=1)</f>
        <v>0</v>
      </c>
      <c r="AC346">
        <v>1</v>
      </c>
    </row>
    <row r="347" spans="14:29" x14ac:dyDescent="0.25">
      <c r="N347" t="str" cm="1">
        <f t="array" ref="N347">INDEX(MinuteWorkersFTE_HISTORICAL_FORTNIGHT_TABLE[Facility],ROW()-1)</f>
        <v>JE</v>
      </c>
      <c r="O347" t="str" cm="1">
        <f t="array" ref="O347">INDEX(MinuteWorkersFTE_HISTORICAL_FORTNIGHT_TABLE[Role],ROW()-1)</f>
        <v>CARE SERVICES MANAGER</v>
      </c>
      <c r="P347" t="str" cm="1">
        <f t="array" ref="P347">INDEX(MinuteWorkersFTE_HISTORICAL_FORTNIGHT_TABLE[Shift],ROW()-1)</f>
        <v>AM</v>
      </c>
      <c r="Q347" cm="1">
        <f t="array" ref="Q347">INDEX(MinuteWorkersFTE_HISTORICAL_FORTNIGHT_TABLE[DayOfWeek],ROW()-1)</f>
        <v>4</v>
      </c>
      <c r="R347" t="str" cm="1">
        <f t="array" ref="R347">INDEX(MinuteWorkersFTE_HISTORICAL_FORTNIGHT_TABLE[Week Day],ROW()-1)</f>
        <v>Thursday</v>
      </c>
      <c r="S347" cm="1">
        <f t="array" ref="S347">INDEX(MinuteWorkersFTE_HISTORICAL_FORTNIGHT_TABLE[FortnightWeek],ROW()-1)</f>
        <v>1</v>
      </c>
      <c r="T347" cm="1">
        <f t="array" ref="T347">INDEX(MinuteWorkersFTE_HISTORICAL_FORTNIGHT_TABLE[HistoricalRosterFTE],ROW()-1)</f>
        <v>0.5921052631578948</v>
      </c>
      <c r="U347" cm="1">
        <f t="array" ref="U347">INDEX(MinuteWorkersFTE_HISTORICAL_FORTNIGHT_TABLE[RedistributedRosterFTE],ROW()-1)</f>
        <v>0.56176491313483323</v>
      </c>
      <c r="V347" cm="1">
        <f t="array" ref="V347">INDEX(MinuteWorkersFTE_HISTORICAL_FORTNIGHT_TABLE[ExpectedRedistributionFactor],ROW()-1)</f>
        <v>0.94875851996105176</v>
      </c>
      <c r="W347" cm="1">
        <f t="array" ref="W347">INDEX(MinuteWorkersFTE_HISTORICAL_FORTNIGHT_TABLE[ProfileVarianceFTE],ROW()-1)</f>
        <v>-1.1102230246251565E-16</v>
      </c>
      <c r="X347">
        <f t="shared" si="6"/>
        <v>1.1102230246251565E-16</v>
      </c>
      <c r="Y347" cm="1">
        <f t="array" ref="Y347">--(INDEX(MinuteWorkersFTE_HISTORICAL_FORTNIGHT_TABLE[HistoricalCoverageStatus],ROW()-1)="PASS")</f>
        <v>1</v>
      </c>
      <c r="Z347" cm="1">
        <f t="array" ref="Z347">--OR(INDEX(MinuteWorkersFTE_HISTORICAL_FORTNIGHT_TABLE[HistoricalCellStatus],ROW()-1)="OBSERVED",INDEX(MinuteWorkersFTE_HISTORICAL_FORTNIGHT_TABLE[HistoricalCellStatus],ROW()-1)="ZERO")</f>
        <v>1</v>
      </c>
      <c r="AA347" cm="1">
        <f t="array" ref="AA347">--OR(INDEX(MinuteWorkersFTE_HISTORICAL_FORTNIGHT_TABLE[ProfileAlignmentStatus],ROW()-1)="PASS",INDEX(MinuteWorkersFTE_HISTORICAL_FORTNIGHT_TABLE[ProfileAlignmentStatus],ROW()-1)="PASS ZERO")</f>
        <v>1</v>
      </c>
      <c r="AB347" cm="1">
        <f t="array" ref="AB347">--(INDEX(MinuteWorkersFTE_HISTORICAL_FORTNIGHT_TABLE[RedistributionMatchCount],ROW()-1)=1)</f>
        <v>1</v>
      </c>
      <c r="AC347">
        <v>1</v>
      </c>
    </row>
    <row r="348" spans="14:29" x14ac:dyDescent="0.25">
      <c r="N348" t="str" cm="1">
        <f t="array" ref="N348">INDEX(MinuteWorkersFTE_HISTORICAL_FORTNIGHT_TABLE[Facility],ROW()-1)</f>
        <v>JE</v>
      </c>
      <c r="O348" t="str" cm="1">
        <f t="array" ref="O348">INDEX(MinuteWorkersFTE_HISTORICAL_FORTNIGHT_TABLE[Role],ROW()-1)</f>
        <v>CARE SERVICES MANAGER</v>
      </c>
      <c r="P348" t="str" cm="1">
        <f t="array" ref="P348">INDEX(MinuteWorkersFTE_HISTORICAL_FORTNIGHT_TABLE[Shift],ROW()-1)</f>
        <v>PM</v>
      </c>
      <c r="Q348" cm="1">
        <f t="array" ref="Q348">INDEX(MinuteWorkersFTE_HISTORICAL_FORTNIGHT_TABLE[DayOfWeek],ROW()-1)</f>
        <v>4</v>
      </c>
      <c r="R348" t="str" cm="1">
        <f t="array" ref="R348">INDEX(MinuteWorkersFTE_HISTORICAL_FORTNIGHT_TABLE[Week Day],ROW()-1)</f>
        <v>Thursday</v>
      </c>
      <c r="S348" cm="1">
        <f t="array" ref="S348">INDEX(MinuteWorkersFTE_HISTORICAL_FORTNIGHT_TABLE[FortnightWeek],ROW()-1)</f>
        <v>1</v>
      </c>
      <c r="T348" cm="1">
        <f t="array" ref="T348">INDEX(MinuteWorkersFTE_HISTORICAL_FORTNIGHT_TABLE[HistoricalRosterFTE],ROW()-1)</f>
        <v>0</v>
      </c>
      <c r="U348" cm="1">
        <f t="array" ref="U348">INDEX(MinuteWorkersFTE_HISTORICAL_FORTNIGHT_TABLE[RedistributedRosterFTE],ROW()-1)</f>
        <v>0</v>
      </c>
      <c r="V348" cm="1">
        <f t="array" ref="V348">INDEX(MinuteWorkersFTE_HISTORICAL_FORTNIGHT_TABLE[ExpectedRedistributionFactor],ROW()-1)</f>
        <v>0.94875851996105176</v>
      </c>
      <c r="W348" cm="1">
        <f t="array" ref="W348">INDEX(MinuteWorkersFTE_HISTORICAL_FORTNIGHT_TABLE[ProfileVarianceFTE],ROW()-1)</f>
        <v>0</v>
      </c>
      <c r="X348">
        <f t="shared" si="6"/>
        <v>0</v>
      </c>
      <c r="Y348" cm="1">
        <f t="array" ref="Y348">--(INDEX(MinuteWorkersFTE_HISTORICAL_FORTNIGHT_TABLE[HistoricalCoverageStatus],ROW()-1)="PASS")</f>
        <v>1</v>
      </c>
      <c r="Z348" cm="1">
        <f t="array" ref="Z348">--OR(INDEX(MinuteWorkersFTE_HISTORICAL_FORTNIGHT_TABLE[HistoricalCellStatus],ROW()-1)="OBSERVED",INDEX(MinuteWorkersFTE_HISTORICAL_FORTNIGHT_TABLE[HistoricalCellStatus],ROW()-1)="ZERO")</f>
        <v>1</v>
      </c>
      <c r="AA348" cm="1">
        <f t="array" ref="AA348">--OR(INDEX(MinuteWorkersFTE_HISTORICAL_FORTNIGHT_TABLE[ProfileAlignmentStatus],ROW()-1)="PASS",INDEX(MinuteWorkersFTE_HISTORICAL_FORTNIGHT_TABLE[ProfileAlignmentStatus],ROW()-1)="PASS ZERO")</f>
        <v>1</v>
      </c>
      <c r="AB348" cm="1">
        <f t="array" ref="AB348">--(INDEX(MinuteWorkersFTE_HISTORICAL_FORTNIGHT_TABLE[RedistributionMatchCount],ROW()-1)=1)</f>
        <v>0</v>
      </c>
      <c r="AC348">
        <v>1</v>
      </c>
    </row>
    <row r="349" spans="14:29" x14ac:dyDescent="0.25">
      <c r="N349" t="str" cm="1">
        <f t="array" ref="N349">INDEX(MinuteWorkersFTE_HISTORICAL_FORTNIGHT_TABLE[Facility],ROW()-1)</f>
        <v>JE</v>
      </c>
      <c r="O349" t="str" cm="1">
        <f t="array" ref="O349">INDEX(MinuteWorkersFTE_HISTORICAL_FORTNIGHT_TABLE[Role],ROW()-1)</f>
        <v>CARE SERVICES MANAGER</v>
      </c>
      <c r="P349" t="str" cm="1">
        <f t="array" ref="P349">INDEX(MinuteWorkersFTE_HISTORICAL_FORTNIGHT_TABLE[Shift],ROW()-1)</f>
        <v>NS</v>
      </c>
      <c r="Q349" cm="1">
        <f t="array" ref="Q349">INDEX(MinuteWorkersFTE_HISTORICAL_FORTNIGHT_TABLE[DayOfWeek],ROW()-1)</f>
        <v>4</v>
      </c>
      <c r="R349" t="str" cm="1">
        <f t="array" ref="R349">INDEX(MinuteWorkersFTE_HISTORICAL_FORTNIGHT_TABLE[Week Day],ROW()-1)</f>
        <v>Thursday</v>
      </c>
      <c r="S349" cm="1">
        <f t="array" ref="S349">INDEX(MinuteWorkersFTE_HISTORICAL_FORTNIGHT_TABLE[FortnightWeek],ROW()-1)</f>
        <v>1</v>
      </c>
      <c r="T349" cm="1">
        <f t="array" ref="T349">INDEX(MinuteWorkersFTE_HISTORICAL_FORTNIGHT_TABLE[HistoricalRosterFTE],ROW()-1)</f>
        <v>0</v>
      </c>
      <c r="U349" cm="1">
        <f t="array" ref="U349">INDEX(MinuteWorkersFTE_HISTORICAL_FORTNIGHT_TABLE[RedistributedRosterFTE],ROW()-1)</f>
        <v>0</v>
      </c>
      <c r="V349" cm="1">
        <f t="array" ref="V349">INDEX(MinuteWorkersFTE_HISTORICAL_FORTNIGHT_TABLE[ExpectedRedistributionFactor],ROW()-1)</f>
        <v>0.94875851996105176</v>
      </c>
      <c r="W349" cm="1">
        <f t="array" ref="W349">INDEX(MinuteWorkersFTE_HISTORICAL_FORTNIGHT_TABLE[ProfileVarianceFTE],ROW()-1)</f>
        <v>0</v>
      </c>
      <c r="X349">
        <f t="shared" si="6"/>
        <v>0</v>
      </c>
      <c r="Y349" cm="1">
        <f t="array" ref="Y349">--(INDEX(MinuteWorkersFTE_HISTORICAL_FORTNIGHT_TABLE[HistoricalCoverageStatus],ROW()-1)="PASS")</f>
        <v>1</v>
      </c>
      <c r="Z349" cm="1">
        <f t="array" ref="Z349">--OR(INDEX(MinuteWorkersFTE_HISTORICAL_FORTNIGHT_TABLE[HistoricalCellStatus],ROW()-1)="OBSERVED",INDEX(MinuteWorkersFTE_HISTORICAL_FORTNIGHT_TABLE[HistoricalCellStatus],ROW()-1)="ZERO")</f>
        <v>1</v>
      </c>
      <c r="AA349" cm="1">
        <f t="array" ref="AA349">--OR(INDEX(MinuteWorkersFTE_HISTORICAL_FORTNIGHT_TABLE[ProfileAlignmentStatus],ROW()-1)="PASS",INDEX(MinuteWorkersFTE_HISTORICAL_FORTNIGHT_TABLE[ProfileAlignmentStatus],ROW()-1)="PASS ZERO")</f>
        <v>1</v>
      </c>
      <c r="AB349" cm="1">
        <f t="array" ref="AB349">--(INDEX(MinuteWorkersFTE_HISTORICAL_FORTNIGHT_TABLE[RedistributionMatchCount],ROW()-1)=1)</f>
        <v>0</v>
      </c>
      <c r="AC349">
        <v>1</v>
      </c>
    </row>
    <row r="350" spans="14:29" x14ac:dyDescent="0.25">
      <c r="N350" t="str" cm="1">
        <f t="array" ref="N350">INDEX(MinuteWorkersFTE_HISTORICAL_FORTNIGHT_TABLE[Facility],ROW()-1)</f>
        <v>JE</v>
      </c>
      <c r="O350" t="str" cm="1">
        <f t="array" ref="O350">INDEX(MinuteWorkersFTE_HISTORICAL_FORTNIGHT_TABLE[Role],ROW()-1)</f>
        <v>CARE SERVICES MANAGER</v>
      </c>
      <c r="P350" t="str" cm="1">
        <f t="array" ref="P350">INDEX(MinuteWorkersFTE_HISTORICAL_FORTNIGHT_TABLE[Shift],ROW()-1)</f>
        <v>AM</v>
      </c>
      <c r="Q350" cm="1">
        <f t="array" ref="Q350">INDEX(MinuteWorkersFTE_HISTORICAL_FORTNIGHT_TABLE[DayOfWeek],ROW()-1)</f>
        <v>5</v>
      </c>
      <c r="R350" t="str" cm="1">
        <f t="array" ref="R350">INDEX(MinuteWorkersFTE_HISTORICAL_FORTNIGHT_TABLE[Week Day],ROW()-1)</f>
        <v>Friday</v>
      </c>
      <c r="S350" cm="1">
        <f t="array" ref="S350">INDEX(MinuteWorkersFTE_HISTORICAL_FORTNIGHT_TABLE[FortnightWeek],ROW()-1)</f>
        <v>1</v>
      </c>
      <c r="T350" cm="1">
        <f t="array" ref="T350">INDEX(MinuteWorkersFTE_HISTORICAL_FORTNIGHT_TABLE[HistoricalRosterFTE],ROW()-1)</f>
        <v>0.5921052631578948</v>
      </c>
      <c r="U350" cm="1">
        <f t="array" ref="U350">INDEX(MinuteWorkersFTE_HISTORICAL_FORTNIGHT_TABLE[RedistributedRosterFTE],ROW()-1)</f>
        <v>0.56176491313483323</v>
      </c>
      <c r="V350" cm="1">
        <f t="array" ref="V350">INDEX(MinuteWorkersFTE_HISTORICAL_FORTNIGHT_TABLE[ExpectedRedistributionFactor],ROW()-1)</f>
        <v>0.94875851996105176</v>
      </c>
      <c r="W350" cm="1">
        <f t="array" ref="W350">INDEX(MinuteWorkersFTE_HISTORICAL_FORTNIGHT_TABLE[ProfileVarianceFTE],ROW()-1)</f>
        <v>-1.1102230246251565E-16</v>
      </c>
      <c r="X350">
        <f t="shared" si="6"/>
        <v>1.1102230246251565E-16</v>
      </c>
      <c r="Y350" cm="1">
        <f t="array" ref="Y350">--(INDEX(MinuteWorkersFTE_HISTORICAL_FORTNIGHT_TABLE[HistoricalCoverageStatus],ROW()-1)="PASS")</f>
        <v>1</v>
      </c>
      <c r="Z350" cm="1">
        <f t="array" ref="Z350">--OR(INDEX(MinuteWorkersFTE_HISTORICAL_FORTNIGHT_TABLE[HistoricalCellStatus],ROW()-1)="OBSERVED",INDEX(MinuteWorkersFTE_HISTORICAL_FORTNIGHT_TABLE[HistoricalCellStatus],ROW()-1)="ZERO")</f>
        <v>1</v>
      </c>
      <c r="AA350" cm="1">
        <f t="array" ref="AA350">--OR(INDEX(MinuteWorkersFTE_HISTORICAL_FORTNIGHT_TABLE[ProfileAlignmentStatus],ROW()-1)="PASS",INDEX(MinuteWorkersFTE_HISTORICAL_FORTNIGHT_TABLE[ProfileAlignmentStatus],ROW()-1)="PASS ZERO")</f>
        <v>1</v>
      </c>
      <c r="AB350" cm="1">
        <f t="array" ref="AB350">--(INDEX(MinuteWorkersFTE_HISTORICAL_FORTNIGHT_TABLE[RedistributionMatchCount],ROW()-1)=1)</f>
        <v>1</v>
      </c>
      <c r="AC350">
        <v>1</v>
      </c>
    </row>
    <row r="351" spans="14:29" x14ac:dyDescent="0.25">
      <c r="N351" t="str" cm="1">
        <f t="array" ref="N351">INDEX(MinuteWorkersFTE_HISTORICAL_FORTNIGHT_TABLE[Facility],ROW()-1)</f>
        <v>JE</v>
      </c>
      <c r="O351" t="str" cm="1">
        <f t="array" ref="O351">INDEX(MinuteWorkersFTE_HISTORICAL_FORTNIGHT_TABLE[Role],ROW()-1)</f>
        <v>CARE SERVICES MANAGER</v>
      </c>
      <c r="P351" t="str" cm="1">
        <f t="array" ref="P351">INDEX(MinuteWorkersFTE_HISTORICAL_FORTNIGHT_TABLE[Shift],ROW()-1)</f>
        <v>PM</v>
      </c>
      <c r="Q351" cm="1">
        <f t="array" ref="Q351">INDEX(MinuteWorkersFTE_HISTORICAL_FORTNIGHT_TABLE[DayOfWeek],ROW()-1)</f>
        <v>5</v>
      </c>
      <c r="R351" t="str" cm="1">
        <f t="array" ref="R351">INDEX(MinuteWorkersFTE_HISTORICAL_FORTNIGHT_TABLE[Week Day],ROW()-1)</f>
        <v>Friday</v>
      </c>
      <c r="S351" cm="1">
        <f t="array" ref="S351">INDEX(MinuteWorkersFTE_HISTORICAL_FORTNIGHT_TABLE[FortnightWeek],ROW()-1)</f>
        <v>1</v>
      </c>
      <c r="T351" cm="1">
        <f t="array" ref="T351">INDEX(MinuteWorkersFTE_HISTORICAL_FORTNIGHT_TABLE[HistoricalRosterFTE],ROW()-1)</f>
        <v>0</v>
      </c>
      <c r="U351" cm="1">
        <f t="array" ref="U351">INDEX(MinuteWorkersFTE_HISTORICAL_FORTNIGHT_TABLE[RedistributedRosterFTE],ROW()-1)</f>
        <v>0</v>
      </c>
      <c r="V351" cm="1">
        <f t="array" ref="V351">INDEX(MinuteWorkersFTE_HISTORICAL_FORTNIGHT_TABLE[ExpectedRedistributionFactor],ROW()-1)</f>
        <v>0.94875851996105176</v>
      </c>
      <c r="W351" cm="1">
        <f t="array" ref="W351">INDEX(MinuteWorkersFTE_HISTORICAL_FORTNIGHT_TABLE[ProfileVarianceFTE],ROW()-1)</f>
        <v>0</v>
      </c>
      <c r="X351">
        <f t="shared" si="6"/>
        <v>0</v>
      </c>
      <c r="Y351" cm="1">
        <f t="array" ref="Y351">--(INDEX(MinuteWorkersFTE_HISTORICAL_FORTNIGHT_TABLE[HistoricalCoverageStatus],ROW()-1)="PASS")</f>
        <v>1</v>
      </c>
      <c r="Z351" cm="1">
        <f t="array" ref="Z351">--OR(INDEX(MinuteWorkersFTE_HISTORICAL_FORTNIGHT_TABLE[HistoricalCellStatus],ROW()-1)="OBSERVED",INDEX(MinuteWorkersFTE_HISTORICAL_FORTNIGHT_TABLE[HistoricalCellStatus],ROW()-1)="ZERO")</f>
        <v>1</v>
      </c>
      <c r="AA351" cm="1">
        <f t="array" ref="AA351">--OR(INDEX(MinuteWorkersFTE_HISTORICAL_FORTNIGHT_TABLE[ProfileAlignmentStatus],ROW()-1)="PASS",INDEX(MinuteWorkersFTE_HISTORICAL_FORTNIGHT_TABLE[ProfileAlignmentStatus],ROW()-1)="PASS ZERO")</f>
        <v>1</v>
      </c>
      <c r="AB351" cm="1">
        <f t="array" ref="AB351">--(INDEX(MinuteWorkersFTE_HISTORICAL_FORTNIGHT_TABLE[RedistributionMatchCount],ROW()-1)=1)</f>
        <v>0</v>
      </c>
      <c r="AC351">
        <v>1</v>
      </c>
    </row>
    <row r="352" spans="14:29" x14ac:dyDescent="0.25">
      <c r="N352" t="str" cm="1">
        <f t="array" ref="N352">INDEX(MinuteWorkersFTE_HISTORICAL_FORTNIGHT_TABLE[Facility],ROW()-1)</f>
        <v>JE</v>
      </c>
      <c r="O352" t="str" cm="1">
        <f t="array" ref="O352">INDEX(MinuteWorkersFTE_HISTORICAL_FORTNIGHT_TABLE[Role],ROW()-1)</f>
        <v>CARE SERVICES MANAGER</v>
      </c>
      <c r="P352" t="str" cm="1">
        <f t="array" ref="P352">INDEX(MinuteWorkersFTE_HISTORICAL_FORTNIGHT_TABLE[Shift],ROW()-1)</f>
        <v>NS</v>
      </c>
      <c r="Q352" cm="1">
        <f t="array" ref="Q352">INDEX(MinuteWorkersFTE_HISTORICAL_FORTNIGHT_TABLE[DayOfWeek],ROW()-1)</f>
        <v>5</v>
      </c>
      <c r="R352" t="str" cm="1">
        <f t="array" ref="R352">INDEX(MinuteWorkersFTE_HISTORICAL_FORTNIGHT_TABLE[Week Day],ROW()-1)</f>
        <v>Friday</v>
      </c>
      <c r="S352" cm="1">
        <f t="array" ref="S352">INDEX(MinuteWorkersFTE_HISTORICAL_FORTNIGHT_TABLE[FortnightWeek],ROW()-1)</f>
        <v>1</v>
      </c>
      <c r="T352" cm="1">
        <f t="array" ref="T352">INDEX(MinuteWorkersFTE_HISTORICAL_FORTNIGHT_TABLE[HistoricalRosterFTE],ROW()-1)</f>
        <v>0</v>
      </c>
      <c r="U352" cm="1">
        <f t="array" ref="U352">INDEX(MinuteWorkersFTE_HISTORICAL_FORTNIGHT_TABLE[RedistributedRosterFTE],ROW()-1)</f>
        <v>0</v>
      </c>
      <c r="V352" cm="1">
        <f t="array" ref="V352">INDEX(MinuteWorkersFTE_HISTORICAL_FORTNIGHT_TABLE[ExpectedRedistributionFactor],ROW()-1)</f>
        <v>0.94875851996105176</v>
      </c>
      <c r="W352" cm="1">
        <f t="array" ref="W352">INDEX(MinuteWorkersFTE_HISTORICAL_FORTNIGHT_TABLE[ProfileVarianceFTE],ROW()-1)</f>
        <v>0</v>
      </c>
      <c r="X352">
        <f t="shared" si="6"/>
        <v>0</v>
      </c>
      <c r="Y352" cm="1">
        <f t="array" ref="Y352">--(INDEX(MinuteWorkersFTE_HISTORICAL_FORTNIGHT_TABLE[HistoricalCoverageStatus],ROW()-1)="PASS")</f>
        <v>1</v>
      </c>
      <c r="Z352" cm="1">
        <f t="array" ref="Z352">--OR(INDEX(MinuteWorkersFTE_HISTORICAL_FORTNIGHT_TABLE[HistoricalCellStatus],ROW()-1)="OBSERVED",INDEX(MinuteWorkersFTE_HISTORICAL_FORTNIGHT_TABLE[HistoricalCellStatus],ROW()-1)="ZERO")</f>
        <v>1</v>
      </c>
      <c r="AA352" cm="1">
        <f t="array" ref="AA352">--OR(INDEX(MinuteWorkersFTE_HISTORICAL_FORTNIGHT_TABLE[ProfileAlignmentStatus],ROW()-1)="PASS",INDEX(MinuteWorkersFTE_HISTORICAL_FORTNIGHT_TABLE[ProfileAlignmentStatus],ROW()-1)="PASS ZERO")</f>
        <v>1</v>
      </c>
      <c r="AB352" cm="1">
        <f t="array" ref="AB352">--(INDEX(MinuteWorkersFTE_HISTORICAL_FORTNIGHT_TABLE[RedistributionMatchCount],ROW()-1)=1)</f>
        <v>0</v>
      </c>
      <c r="AC352">
        <v>1</v>
      </c>
    </row>
    <row r="353" spans="14:29" x14ac:dyDescent="0.25">
      <c r="N353" t="str" cm="1">
        <f t="array" ref="N353">INDEX(MinuteWorkersFTE_HISTORICAL_FORTNIGHT_TABLE[Facility],ROW()-1)</f>
        <v>JE</v>
      </c>
      <c r="O353" t="str" cm="1">
        <f t="array" ref="O353">INDEX(MinuteWorkersFTE_HISTORICAL_FORTNIGHT_TABLE[Role],ROW()-1)</f>
        <v>CARE SERVICES MANAGER</v>
      </c>
      <c r="P353" t="str" cm="1">
        <f t="array" ref="P353">INDEX(MinuteWorkersFTE_HISTORICAL_FORTNIGHT_TABLE[Shift],ROW()-1)</f>
        <v>AM</v>
      </c>
      <c r="Q353" cm="1">
        <f t="array" ref="Q353">INDEX(MinuteWorkersFTE_HISTORICAL_FORTNIGHT_TABLE[DayOfWeek],ROW()-1)</f>
        <v>6</v>
      </c>
      <c r="R353" t="str" cm="1">
        <f t="array" ref="R353">INDEX(MinuteWorkersFTE_HISTORICAL_FORTNIGHT_TABLE[Week Day],ROW()-1)</f>
        <v>Saturday</v>
      </c>
      <c r="S353" cm="1">
        <f t="array" ref="S353">INDEX(MinuteWorkersFTE_HISTORICAL_FORTNIGHT_TABLE[FortnightWeek],ROW()-1)</f>
        <v>1</v>
      </c>
      <c r="T353" cm="1">
        <f t="array" ref="T353">INDEX(MinuteWorkersFTE_HISTORICAL_FORTNIGHT_TABLE[HistoricalRosterFTE],ROW()-1)</f>
        <v>0</v>
      </c>
      <c r="U353" cm="1">
        <f t="array" ref="U353">INDEX(MinuteWorkersFTE_HISTORICAL_FORTNIGHT_TABLE[RedistributedRosterFTE],ROW()-1)</f>
        <v>0</v>
      </c>
      <c r="V353" cm="1">
        <f t="array" ref="V353">INDEX(MinuteWorkersFTE_HISTORICAL_FORTNIGHT_TABLE[ExpectedRedistributionFactor],ROW()-1)</f>
        <v>0.94875851996105176</v>
      </c>
      <c r="W353" cm="1">
        <f t="array" ref="W353">INDEX(MinuteWorkersFTE_HISTORICAL_FORTNIGHT_TABLE[ProfileVarianceFTE],ROW()-1)</f>
        <v>0</v>
      </c>
      <c r="X353">
        <f t="shared" si="6"/>
        <v>0</v>
      </c>
      <c r="Y353" cm="1">
        <f t="array" ref="Y353">--(INDEX(MinuteWorkersFTE_HISTORICAL_FORTNIGHT_TABLE[HistoricalCoverageStatus],ROW()-1)="PASS")</f>
        <v>1</v>
      </c>
      <c r="Z353" cm="1">
        <f t="array" ref="Z353">--OR(INDEX(MinuteWorkersFTE_HISTORICAL_FORTNIGHT_TABLE[HistoricalCellStatus],ROW()-1)="OBSERVED",INDEX(MinuteWorkersFTE_HISTORICAL_FORTNIGHT_TABLE[HistoricalCellStatus],ROW()-1)="ZERO")</f>
        <v>1</v>
      </c>
      <c r="AA353" cm="1">
        <f t="array" ref="AA353">--OR(INDEX(MinuteWorkersFTE_HISTORICAL_FORTNIGHT_TABLE[ProfileAlignmentStatus],ROW()-1)="PASS",INDEX(MinuteWorkersFTE_HISTORICAL_FORTNIGHT_TABLE[ProfileAlignmentStatus],ROW()-1)="PASS ZERO")</f>
        <v>1</v>
      </c>
      <c r="AB353" cm="1">
        <f t="array" ref="AB353">--(INDEX(MinuteWorkersFTE_HISTORICAL_FORTNIGHT_TABLE[RedistributionMatchCount],ROW()-1)=1)</f>
        <v>0</v>
      </c>
      <c r="AC353">
        <v>1</v>
      </c>
    </row>
    <row r="354" spans="14:29" x14ac:dyDescent="0.25">
      <c r="N354" t="str" cm="1">
        <f t="array" ref="N354">INDEX(MinuteWorkersFTE_HISTORICAL_FORTNIGHT_TABLE[Facility],ROW()-1)</f>
        <v>JE</v>
      </c>
      <c r="O354" t="str" cm="1">
        <f t="array" ref="O354">INDEX(MinuteWorkersFTE_HISTORICAL_FORTNIGHT_TABLE[Role],ROW()-1)</f>
        <v>CARE SERVICES MANAGER</v>
      </c>
      <c r="P354" t="str" cm="1">
        <f t="array" ref="P354">INDEX(MinuteWorkersFTE_HISTORICAL_FORTNIGHT_TABLE[Shift],ROW()-1)</f>
        <v>PM</v>
      </c>
      <c r="Q354" cm="1">
        <f t="array" ref="Q354">INDEX(MinuteWorkersFTE_HISTORICAL_FORTNIGHT_TABLE[DayOfWeek],ROW()-1)</f>
        <v>6</v>
      </c>
      <c r="R354" t="str" cm="1">
        <f t="array" ref="R354">INDEX(MinuteWorkersFTE_HISTORICAL_FORTNIGHT_TABLE[Week Day],ROW()-1)</f>
        <v>Saturday</v>
      </c>
      <c r="S354" cm="1">
        <f t="array" ref="S354">INDEX(MinuteWorkersFTE_HISTORICAL_FORTNIGHT_TABLE[FortnightWeek],ROW()-1)</f>
        <v>1</v>
      </c>
      <c r="T354" cm="1">
        <f t="array" ref="T354">INDEX(MinuteWorkersFTE_HISTORICAL_FORTNIGHT_TABLE[HistoricalRosterFTE],ROW()-1)</f>
        <v>0</v>
      </c>
      <c r="U354" cm="1">
        <f t="array" ref="U354">INDEX(MinuteWorkersFTE_HISTORICAL_FORTNIGHT_TABLE[RedistributedRosterFTE],ROW()-1)</f>
        <v>0</v>
      </c>
      <c r="V354" cm="1">
        <f t="array" ref="V354">INDEX(MinuteWorkersFTE_HISTORICAL_FORTNIGHT_TABLE[ExpectedRedistributionFactor],ROW()-1)</f>
        <v>0.94875851996105176</v>
      </c>
      <c r="W354" cm="1">
        <f t="array" ref="W354">INDEX(MinuteWorkersFTE_HISTORICAL_FORTNIGHT_TABLE[ProfileVarianceFTE],ROW()-1)</f>
        <v>0</v>
      </c>
      <c r="X354">
        <f t="shared" si="6"/>
        <v>0</v>
      </c>
      <c r="Y354" cm="1">
        <f t="array" ref="Y354">--(INDEX(MinuteWorkersFTE_HISTORICAL_FORTNIGHT_TABLE[HistoricalCoverageStatus],ROW()-1)="PASS")</f>
        <v>1</v>
      </c>
      <c r="Z354" cm="1">
        <f t="array" ref="Z354">--OR(INDEX(MinuteWorkersFTE_HISTORICAL_FORTNIGHT_TABLE[HistoricalCellStatus],ROW()-1)="OBSERVED",INDEX(MinuteWorkersFTE_HISTORICAL_FORTNIGHT_TABLE[HistoricalCellStatus],ROW()-1)="ZERO")</f>
        <v>1</v>
      </c>
      <c r="AA354" cm="1">
        <f t="array" ref="AA354">--OR(INDEX(MinuteWorkersFTE_HISTORICAL_FORTNIGHT_TABLE[ProfileAlignmentStatus],ROW()-1)="PASS",INDEX(MinuteWorkersFTE_HISTORICAL_FORTNIGHT_TABLE[ProfileAlignmentStatus],ROW()-1)="PASS ZERO")</f>
        <v>1</v>
      </c>
      <c r="AB354" cm="1">
        <f t="array" ref="AB354">--(INDEX(MinuteWorkersFTE_HISTORICAL_FORTNIGHT_TABLE[RedistributionMatchCount],ROW()-1)=1)</f>
        <v>0</v>
      </c>
      <c r="AC354">
        <v>1</v>
      </c>
    </row>
    <row r="355" spans="14:29" x14ac:dyDescent="0.25">
      <c r="N355" t="str" cm="1">
        <f t="array" ref="N355">INDEX(MinuteWorkersFTE_HISTORICAL_FORTNIGHT_TABLE[Facility],ROW()-1)</f>
        <v>JE</v>
      </c>
      <c r="O355" t="str" cm="1">
        <f t="array" ref="O355">INDEX(MinuteWorkersFTE_HISTORICAL_FORTNIGHT_TABLE[Role],ROW()-1)</f>
        <v>CARE SERVICES MANAGER</v>
      </c>
      <c r="P355" t="str" cm="1">
        <f t="array" ref="P355">INDEX(MinuteWorkersFTE_HISTORICAL_FORTNIGHT_TABLE[Shift],ROW()-1)</f>
        <v>NS</v>
      </c>
      <c r="Q355" cm="1">
        <f t="array" ref="Q355">INDEX(MinuteWorkersFTE_HISTORICAL_FORTNIGHT_TABLE[DayOfWeek],ROW()-1)</f>
        <v>6</v>
      </c>
      <c r="R355" t="str" cm="1">
        <f t="array" ref="R355">INDEX(MinuteWorkersFTE_HISTORICAL_FORTNIGHT_TABLE[Week Day],ROW()-1)</f>
        <v>Saturday</v>
      </c>
      <c r="S355" cm="1">
        <f t="array" ref="S355">INDEX(MinuteWorkersFTE_HISTORICAL_FORTNIGHT_TABLE[FortnightWeek],ROW()-1)</f>
        <v>1</v>
      </c>
      <c r="T355" cm="1">
        <f t="array" ref="T355">INDEX(MinuteWorkersFTE_HISTORICAL_FORTNIGHT_TABLE[HistoricalRosterFTE],ROW()-1)</f>
        <v>0</v>
      </c>
      <c r="U355" cm="1">
        <f t="array" ref="U355">INDEX(MinuteWorkersFTE_HISTORICAL_FORTNIGHT_TABLE[RedistributedRosterFTE],ROW()-1)</f>
        <v>0</v>
      </c>
      <c r="V355" cm="1">
        <f t="array" ref="V355">INDEX(MinuteWorkersFTE_HISTORICAL_FORTNIGHT_TABLE[ExpectedRedistributionFactor],ROW()-1)</f>
        <v>0.94875851996105176</v>
      </c>
      <c r="W355" cm="1">
        <f t="array" ref="W355">INDEX(MinuteWorkersFTE_HISTORICAL_FORTNIGHT_TABLE[ProfileVarianceFTE],ROW()-1)</f>
        <v>0</v>
      </c>
      <c r="X355">
        <f t="shared" si="6"/>
        <v>0</v>
      </c>
      <c r="Y355" cm="1">
        <f t="array" ref="Y355">--(INDEX(MinuteWorkersFTE_HISTORICAL_FORTNIGHT_TABLE[HistoricalCoverageStatus],ROW()-1)="PASS")</f>
        <v>1</v>
      </c>
      <c r="Z355" cm="1">
        <f t="array" ref="Z355">--OR(INDEX(MinuteWorkersFTE_HISTORICAL_FORTNIGHT_TABLE[HistoricalCellStatus],ROW()-1)="OBSERVED",INDEX(MinuteWorkersFTE_HISTORICAL_FORTNIGHT_TABLE[HistoricalCellStatus],ROW()-1)="ZERO")</f>
        <v>1</v>
      </c>
      <c r="AA355" cm="1">
        <f t="array" ref="AA355">--OR(INDEX(MinuteWorkersFTE_HISTORICAL_FORTNIGHT_TABLE[ProfileAlignmentStatus],ROW()-1)="PASS",INDEX(MinuteWorkersFTE_HISTORICAL_FORTNIGHT_TABLE[ProfileAlignmentStatus],ROW()-1)="PASS ZERO")</f>
        <v>1</v>
      </c>
      <c r="AB355" cm="1">
        <f t="array" ref="AB355">--(INDEX(MinuteWorkersFTE_HISTORICAL_FORTNIGHT_TABLE[RedistributionMatchCount],ROW()-1)=1)</f>
        <v>0</v>
      </c>
      <c r="AC355">
        <v>1</v>
      </c>
    </row>
    <row r="356" spans="14:29" x14ac:dyDescent="0.25">
      <c r="N356" t="str" cm="1">
        <f t="array" ref="N356">INDEX(MinuteWorkersFTE_HISTORICAL_FORTNIGHT_TABLE[Facility],ROW()-1)</f>
        <v>JE</v>
      </c>
      <c r="O356" t="str" cm="1">
        <f t="array" ref="O356">INDEX(MinuteWorkersFTE_HISTORICAL_FORTNIGHT_TABLE[Role],ROW()-1)</f>
        <v>CARE SERVICES MANAGER</v>
      </c>
      <c r="P356" t="str" cm="1">
        <f t="array" ref="P356">INDEX(MinuteWorkersFTE_HISTORICAL_FORTNIGHT_TABLE[Shift],ROW()-1)</f>
        <v>AM</v>
      </c>
      <c r="Q356" cm="1">
        <f t="array" ref="Q356">INDEX(MinuteWorkersFTE_HISTORICAL_FORTNIGHT_TABLE[DayOfWeek],ROW()-1)</f>
        <v>7</v>
      </c>
      <c r="R356" t="str" cm="1">
        <f t="array" ref="R356">INDEX(MinuteWorkersFTE_HISTORICAL_FORTNIGHT_TABLE[Week Day],ROW()-1)</f>
        <v>Sunday</v>
      </c>
      <c r="S356" cm="1">
        <f t="array" ref="S356">INDEX(MinuteWorkersFTE_HISTORICAL_FORTNIGHT_TABLE[FortnightWeek],ROW()-1)</f>
        <v>1</v>
      </c>
      <c r="T356" cm="1">
        <f t="array" ref="T356">INDEX(MinuteWorkersFTE_HISTORICAL_FORTNIGHT_TABLE[HistoricalRosterFTE],ROW()-1)</f>
        <v>0</v>
      </c>
      <c r="U356" cm="1">
        <f t="array" ref="U356">INDEX(MinuteWorkersFTE_HISTORICAL_FORTNIGHT_TABLE[RedistributedRosterFTE],ROW()-1)</f>
        <v>0</v>
      </c>
      <c r="V356" cm="1">
        <f t="array" ref="V356">INDEX(MinuteWorkersFTE_HISTORICAL_FORTNIGHT_TABLE[ExpectedRedistributionFactor],ROW()-1)</f>
        <v>0.94875851996105176</v>
      </c>
      <c r="W356" cm="1">
        <f t="array" ref="W356">INDEX(MinuteWorkersFTE_HISTORICAL_FORTNIGHT_TABLE[ProfileVarianceFTE],ROW()-1)</f>
        <v>0</v>
      </c>
      <c r="X356">
        <f t="shared" si="6"/>
        <v>0</v>
      </c>
      <c r="Y356" cm="1">
        <f t="array" ref="Y356">--(INDEX(MinuteWorkersFTE_HISTORICAL_FORTNIGHT_TABLE[HistoricalCoverageStatus],ROW()-1)="PASS")</f>
        <v>1</v>
      </c>
      <c r="Z356" cm="1">
        <f t="array" ref="Z356">--OR(INDEX(MinuteWorkersFTE_HISTORICAL_FORTNIGHT_TABLE[HistoricalCellStatus],ROW()-1)="OBSERVED",INDEX(MinuteWorkersFTE_HISTORICAL_FORTNIGHT_TABLE[HistoricalCellStatus],ROW()-1)="ZERO")</f>
        <v>1</v>
      </c>
      <c r="AA356" cm="1">
        <f t="array" ref="AA356">--OR(INDEX(MinuteWorkersFTE_HISTORICAL_FORTNIGHT_TABLE[ProfileAlignmentStatus],ROW()-1)="PASS",INDEX(MinuteWorkersFTE_HISTORICAL_FORTNIGHT_TABLE[ProfileAlignmentStatus],ROW()-1)="PASS ZERO")</f>
        <v>1</v>
      </c>
      <c r="AB356" cm="1">
        <f t="array" ref="AB356">--(INDEX(MinuteWorkersFTE_HISTORICAL_FORTNIGHT_TABLE[RedistributionMatchCount],ROW()-1)=1)</f>
        <v>0</v>
      </c>
      <c r="AC356">
        <v>1</v>
      </c>
    </row>
    <row r="357" spans="14:29" x14ac:dyDescent="0.25">
      <c r="N357" t="str" cm="1">
        <f t="array" ref="N357">INDEX(MinuteWorkersFTE_HISTORICAL_FORTNIGHT_TABLE[Facility],ROW()-1)</f>
        <v>JE</v>
      </c>
      <c r="O357" t="str" cm="1">
        <f t="array" ref="O357">INDEX(MinuteWorkersFTE_HISTORICAL_FORTNIGHT_TABLE[Role],ROW()-1)</f>
        <v>CARE SERVICES MANAGER</v>
      </c>
      <c r="P357" t="str" cm="1">
        <f t="array" ref="P357">INDEX(MinuteWorkersFTE_HISTORICAL_FORTNIGHT_TABLE[Shift],ROW()-1)</f>
        <v>PM</v>
      </c>
      <c r="Q357" cm="1">
        <f t="array" ref="Q357">INDEX(MinuteWorkersFTE_HISTORICAL_FORTNIGHT_TABLE[DayOfWeek],ROW()-1)</f>
        <v>7</v>
      </c>
      <c r="R357" t="str" cm="1">
        <f t="array" ref="R357">INDEX(MinuteWorkersFTE_HISTORICAL_FORTNIGHT_TABLE[Week Day],ROW()-1)</f>
        <v>Sunday</v>
      </c>
      <c r="S357" cm="1">
        <f t="array" ref="S357">INDEX(MinuteWorkersFTE_HISTORICAL_FORTNIGHT_TABLE[FortnightWeek],ROW()-1)</f>
        <v>1</v>
      </c>
      <c r="T357" cm="1">
        <f t="array" ref="T357">INDEX(MinuteWorkersFTE_HISTORICAL_FORTNIGHT_TABLE[HistoricalRosterFTE],ROW()-1)</f>
        <v>0</v>
      </c>
      <c r="U357" cm="1">
        <f t="array" ref="U357">INDEX(MinuteWorkersFTE_HISTORICAL_FORTNIGHT_TABLE[RedistributedRosterFTE],ROW()-1)</f>
        <v>0</v>
      </c>
      <c r="V357" cm="1">
        <f t="array" ref="V357">INDEX(MinuteWorkersFTE_HISTORICAL_FORTNIGHT_TABLE[ExpectedRedistributionFactor],ROW()-1)</f>
        <v>0.94875851996105176</v>
      </c>
      <c r="W357" cm="1">
        <f t="array" ref="W357">INDEX(MinuteWorkersFTE_HISTORICAL_FORTNIGHT_TABLE[ProfileVarianceFTE],ROW()-1)</f>
        <v>0</v>
      </c>
      <c r="X357">
        <f t="shared" si="6"/>
        <v>0</v>
      </c>
      <c r="Y357" cm="1">
        <f t="array" ref="Y357">--(INDEX(MinuteWorkersFTE_HISTORICAL_FORTNIGHT_TABLE[HistoricalCoverageStatus],ROW()-1)="PASS")</f>
        <v>1</v>
      </c>
      <c r="Z357" cm="1">
        <f t="array" ref="Z357">--OR(INDEX(MinuteWorkersFTE_HISTORICAL_FORTNIGHT_TABLE[HistoricalCellStatus],ROW()-1)="OBSERVED",INDEX(MinuteWorkersFTE_HISTORICAL_FORTNIGHT_TABLE[HistoricalCellStatus],ROW()-1)="ZERO")</f>
        <v>1</v>
      </c>
      <c r="AA357" cm="1">
        <f t="array" ref="AA357">--OR(INDEX(MinuteWorkersFTE_HISTORICAL_FORTNIGHT_TABLE[ProfileAlignmentStatus],ROW()-1)="PASS",INDEX(MinuteWorkersFTE_HISTORICAL_FORTNIGHT_TABLE[ProfileAlignmentStatus],ROW()-1)="PASS ZERO")</f>
        <v>1</v>
      </c>
      <c r="AB357" cm="1">
        <f t="array" ref="AB357">--(INDEX(MinuteWorkersFTE_HISTORICAL_FORTNIGHT_TABLE[RedistributionMatchCount],ROW()-1)=1)</f>
        <v>0</v>
      </c>
      <c r="AC357">
        <v>1</v>
      </c>
    </row>
    <row r="358" spans="14:29" x14ac:dyDescent="0.25">
      <c r="N358" t="str" cm="1">
        <f t="array" ref="N358">INDEX(MinuteWorkersFTE_HISTORICAL_FORTNIGHT_TABLE[Facility],ROW()-1)</f>
        <v>JE</v>
      </c>
      <c r="O358" t="str" cm="1">
        <f t="array" ref="O358">INDEX(MinuteWorkersFTE_HISTORICAL_FORTNIGHT_TABLE[Role],ROW()-1)</f>
        <v>CARE SERVICES MANAGER</v>
      </c>
      <c r="P358" t="str" cm="1">
        <f t="array" ref="P358">INDEX(MinuteWorkersFTE_HISTORICAL_FORTNIGHT_TABLE[Shift],ROW()-1)</f>
        <v>NS</v>
      </c>
      <c r="Q358" cm="1">
        <f t="array" ref="Q358">INDEX(MinuteWorkersFTE_HISTORICAL_FORTNIGHT_TABLE[DayOfWeek],ROW()-1)</f>
        <v>7</v>
      </c>
      <c r="R358" t="str" cm="1">
        <f t="array" ref="R358">INDEX(MinuteWorkersFTE_HISTORICAL_FORTNIGHT_TABLE[Week Day],ROW()-1)</f>
        <v>Sunday</v>
      </c>
      <c r="S358" cm="1">
        <f t="array" ref="S358">INDEX(MinuteWorkersFTE_HISTORICAL_FORTNIGHT_TABLE[FortnightWeek],ROW()-1)</f>
        <v>1</v>
      </c>
      <c r="T358" cm="1">
        <f t="array" ref="T358">INDEX(MinuteWorkersFTE_HISTORICAL_FORTNIGHT_TABLE[HistoricalRosterFTE],ROW()-1)</f>
        <v>0</v>
      </c>
      <c r="U358" cm="1">
        <f t="array" ref="U358">INDEX(MinuteWorkersFTE_HISTORICAL_FORTNIGHT_TABLE[RedistributedRosterFTE],ROW()-1)</f>
        <v>0</v>
      </c>
      <c r="V358" cm="1">
        <f t="array" ref="V358">INDEX(MinuteWorkersFTE_HISTORICAL_FORTNIGHT_TABLE[ExpectedRedistributionFactor],ROW()-1)</f>
        <v>0.94875851996105176</v>
      </c>
      <c r="W358" cm="1">
        <f t="array" ref="W358">INDEX(MinuteWorkersFTE_HISTORICAL_FORTNIGHT_TABLE[ProfileVarianceFTE],ROW()-1)</f>
        <v>0</v>
      </c>
      <c r="X358">
        <f t="shared" si="6"/>
        <v>0</v>
      </c>
      <c r="Y358" cm="1">
        <f t="array" ref="Y358">--(INDEX(MinuteWorkersFTE_HISTORICAL_FORTNIGHT_TABLE[HistoricalCoverageStatus],ROW()-1)="PASS")</f>
        <v>1</v>
      </c>
      <c r="Z358" cm="1">
        <f t="array" ref="Z358">--OR(INDEX(MinuteWorkersFTE_HISTORICAL_FORTNIGHT_TABLE[HistoricalCellStatus],ROW()-1)="OBSERVED",INDEX(MinuteWorkersFTE_HISTORICAL_FORTNIGHT_TABLE[HistoricalCellStatus],ROW()-1)="ZERO")</f>
        <v>1</v>
      </c>
      <c r="AA358" cm="1">
        <f t="array" ref="AA358">--OR(INDEX(MinuteWorkersFTE_HISTORICAL_FORTNIGHT_TABLE[ProfileAlignmentStatus],ROW()-1)="PASS",INDEX(MinuteWorkersFTE_HISTORICAL_FORTNIGHT_TABLE[ProfileAlignmentStatus],ROW()-1)="PASS ZERO")</f>
        <v>1</v>
      </c>
      <c r="AB358" cm="1">
        <f t="array" ref="AB358">--(INDEX(MinuteWorkersFTE_HISTORICAL_FORTNIGHT_TABLE[RedistributionMatchCount],ROW()-1)=1)</f>
        <v>0</v>
      </c>
      <c r="AC358">
        <v>1</v>
      </c>
    </row>
    <row r="359" spans="14:29" x14ac:dyDescent="0.25">
      <c r="N359" t="str" cm="1">
        <f t="array" ref="N359">INDEX(MinuteWorkersFTE_HISTORICAL_FORTNIGHT_TABLE[Facility],ROW()-1)</f>
        <v>JE</v>
      </c>
      <c r="O359" t="str" cm="1">
        <f t="array" ref="O359">INDEX(MinuteWorkersFTE_HISTORICAL_FORTNIGHT_TABLE[Role],ROW()-1)</f>
        <v>CARE SERVICES MANAGER</v>
      </c>
      <c r="P359" t="str" cm="1">
        <f t="array" ref="P359">INDEX(MinuteWorkersFTE_HISTORICAL_FORTNIGHT_TABLE[Shift],ROW()-1)</f>
        <v>AM</v>
      </c>
      <c r="Q359" cm="1">
        <f t="array" ref="Q359">INDEX(MinuteWorkersFTE_HISTORICAL_FORTNIGHT_TABLE[DayOfWeek],ROW()-1)</f>
        <v>1</v>
      </c>
      <c r="R359" t="str" cm="1">
        <f t="array" ref="R359">INDEX(MinuteWorkersFTE_HISTORICAL_FORTNIGHT_TABLE[Week Day],ROW()-1)</f>
        <v>Monday</v>
      </c>
      <c r="S359" cm="1">
        <f t="array" ref="S359">INDEX(MinuteWorkersFTE_HISTORICAL_FORTNIGHT_TABLE[FortnightWeek],ROW()-1)</f>
        <v>2</v>
      </c>
      <c r="T359" cm="1">
        <f t="array" ref="T359">INDEX(MinuteWorkersFTE_HISTORICAL_FORTNIGHT_TABLE[HistoricalRosterFTE],ROW()-1)</f>
        <v>0.5921052631578948</v>
      </c>
      <c r="U359" cm="1">
        <f t="array" ref="U359">INDEX(MinuteWorkersFTE_HISTORICAL_FORTNIGHT_TABLE[RedistributedRosterFTE],ROW()-1)</f>
        <v>0.56176491313483323</v>
      </c>
      <c r="V359" cm="1">
        <f t="array" ref="V359">INDEX(MinuteWorkersFTE_HISTORICAL_FORTNIGHT_TABLE[ExpectedRedistributionFactor],ROW()-1)</f>
        <v>0.94875851996105176</v>
      </c>
      <c r="W359" cm="1">
        <f t="array" ref="W359">INDEX(MinuteWorkersFTE_HISTORICAL_FORTNIGHT_TABLE[ProfileVarianceFTE],ROW()-1)</f>
        <v>-1.1102230246251565E-16</v>
      </c>
      <c r="X359">
        <f t="shared" si="6"/>
        <v>1.1102230246251565E-16</v>
      </c>
      <c r="Y359" cm="1">
        <f t="array" ref="Y359">--(INDEX(MinuteWorkersFTE_HISTORICAL_FORTNIGHT_TABLE[HistoricalCoverageStatus],ROW()-1)="PASS")</f>
        <v>1</v>
      </c>
      <c r="Z359" cm="1">
        <f t="array" ref="Z359">--OR(INDEX(MinuteWorkersFTE_HISTORICAL_FORTNIGHT_TABLE[HistoricalCellStatus],ROW()-1)="OBSERVED",INDEX(MinuteWorkersFTE_HISTORICAL_FORTNIGHT_TABLE[HistoricalCellStatus],ROW()-1)="ZERO")</f>
        <v>1</v>
      </c>
      <c r="AA359" cm="1">
        <f t="array" ref="AA359">--OR(INDEX(MinuteWorkersFTE_HISTORICAL_FORTNIGHT_TABLE[ProfileAlignmentStatus],ROW()-1)="PASS",INDEX(MinuteWorkersFTE_HISTORICAL_FORTNIGHT_TABLE[ProfileAlignmentStatus],ROW()-1)="PASS ZERO")</f>
        <v>1</v>
      </c>
      <c r="AB359" cm="1">
        <f t="array" ref="AB359">--(INDEX(MinuteWorkersFTE_HISTORICAL_FORTNIGHT_TABLE[RedistributionMatchCount],ROW()-1)=1)</f>
        <v>1</v>
      </c>
      <c r="AC359">
        <v>1</v>
      </c>
    </row>
    <row r="360" spans="14:29" x14ac:dyDescent="0.25">
      <c r="N360" t="str" cm="1">
        <f t="array" ref="N360">INDEX(MinuteWorkersFTE_HISTORICAL_FORTNIGHT_TABLE[Facility],ROW()-1)</f>
        <v>JE</v>
      </c>
      <c r="O360" t="str" cm="1">
        <f t="array" ref="O360">INDEX(MinuteWorkersFTE_HISTORICAL_FORTNIGHT_TABLE[Role],ROW()-1)</f>
        <v>CARE SERVICES MANAGER</v>
      </c>
      <c r="P360" t="str" cm="1">
        <f t="array" ref="P360">INDEX(MinuteWorkersFTE_HISTORICAL_FORTNIGHT_TABLE[Shift],ROW()-1)</f>
        <v>PM</v>
      </c>
      <c r="Q360" cm="1">
        <f t="array" ref="Q360">INDEX(MinuteWorkersFTE_HISTORICAL_FORTNIGHT_TABLE[DayOfWeek],ROW()-1)</f>
        <v>1</v>
      </c>
      <c r="R360" t="str" cm="1">
        <f t="array" ref="R360">INDEX(MinuteWorkersFTE_HISTORICAL_FORTNIGHT_TABLE[Week Day],ROW()-1)</f>
        <v>Monday</v>
      </c>
      <c r="S360" cm="1">
        <f t="array" ref="S360">INDEX(MinuteWorkersFTE_HISTORICAL_FORTNIGHT_TABLE[FortnightWeek],ROW()-1)</f>
        <v>2</v>
      </c>
      <c r="T360" cm="1">
        <f t="array" ref="T360">INDEX(MinuteWorkersFTE_HISTORICAL_FORTNIGHT_TABLE[HistoricalRosterFTE],ROW()-1)</f>
        <v>0</v>
      </c>
      <c r="U360" cm="1">
        <f t="array" ref="U360">INDEX(MinuteWorkersFTE_HISTORICAL_FORTNIGHT_TABLE[RedistributedRosterFTE],ROW()-1)</f>
        <v>0</v>
      </c>
      <c r="V360" cm="1">
        <f t="array" ref="V360">INDEX(MinuteWorkersFTE_HISTORICAL_FORTNIGHT_TABLE[ExpectedRedistributionFactor],ROW()-1)</f>
        <v>0.94875851996105176</v>
      </c>
      <c r="W360" cm="1">
        <f t="array" ref="W360">INDEX(MinuteWorkersFTE_HISTORICAL_FORTNIGHT_TABLE[ProfileVarianceFTE],ROW()-1)</f>
        <v>0</v>
      </c>
      <c r="X360">
        <f t="shared" si="6"/>
        <v>0</v>
      </c>
      <c r="Y360" cm="1">
        <f t="array" ref="Y360">--(INDEX(MinuteWorkersFTE_HISTORICAL_FORTNIGHT_TABLE[HistoricalCoverageStatus],ROW()-1)="PASS")</f>
        <v>1</v>
      </c>
      <c r="Z360" cm="1">
        <f t="array" ref="Z360">--OR(INDEX(MinuteWorkersFTE_HISTORICAL_FORTNIGHT_TABLE[HistoricalCellStatus],ROW()-1)="OBSERVED",INDEX(MinuteWorkersFTE_HISTORICAL_FORTNIGHT_TABLE[HistoricalCellStatus],ROW()-1)="ZERO")</f>
        <v>1</v>
      </c>
      <c r="AA360" cm="1">
        <f t="array" ref="AA360">--OR(INDEX(MinuteWorkersFTE_HISTORICAL_FORTNIGHT_TABLE[ProfileAlignmentStatus],ROW()-1)="PASS",INDEX(MinuteWorkersFTE_HISTORICAL_FORTNIGHT_TABLE[ProfileAlignmentStatus],ROW()-1)="PASS ZERO")</f>
        <v>1</v>
      </c>
      <c r="AB360" cm="1">
        <f t="array" ref="AB360">--(INDEX(MinuteWorkersFTE_HISTORICAL_FORTNIGHT_TABLE[RedistributionMatchCount],ROW()-1)=1)</f>
        <v>0</v>
      </c>
      <c r="AC360">
        <v>1</v>
      </c>
    </row>
    <row r="361" spans="14:29" x14ac:dyDescent="0.25">
      <c r="N361" t="str" cm="1">
        <f t="array" ref="N361">INDEX(MinuteWorkersFTE_HISTORICAL_FORTNIGHT_TABLE[Facility],ROW()-1)</f>
        <v>JE</v>
      </c>
      <c r="O361" t="str" cm="1">
        <f t="array" ref="O361">INDEX(MinuteWorkersFTE_HISTORICAL_FORTNIGHT_TABLE[Role],ROW()-1)</f>
        <v>CARE SERVICES MANAGER</v>
      </c>
      <c r="P361" t="str" cm="1">
        <f t="array" ref="P361">INDEX(MinuteWorkersFTE_HISTORICAL_FORTNIGHT_TABLE[Shift],ROW()-1)</f>
        <v>NS</v>
      </c>
      <c r="Q361" cm="1">
        <f t="array" ref="Q361">INDEX(MinuteWorkersFTE_HISTORICAL_FORTNIGHT_TABLE[DayOfWeek],ROW()-1)</f>
        <v>1</v>
      </c>
      <c r="R361" t="str" cm="1">
        <f t="array" ref="R361">INDEX(MinuteWorkersFTE_HISTORICAL_FORTNIGHT_TABLE[Week Day],ROW()-1)</f>
        <v>Monday</v>
      </c>
      <c r="S361" cm="1">
        <f t="array" ref="S361">INDEX(MinuteWorkersFTE_HISTORICAL_FORTNIGHT_TABLE[FortnightWeek],ROW()-1)</f>
        <v>2</v>
      </c>
      <c r="T361" cm="1">
        <f t="array" ref="T361">INDEX(MinuteWorkersFTE_HISTORICAL_FORTNIGHT_TABLE[HistoricalRosterFTE],ROW()-1)</f>
        <v>0</v>
      </c>
      <c r="U361" cm="1">
        <f t="array" ref="U361">INDEX(MinuteWorkersFTE_HISTORICAL_FORTNIGHT_TABLE[RedistributedRosterFTE],ROW()-1)</f>
        <v>0</v>
      </c>
      <c r="V361" cm="1">
        <f t="array" ref="V361">INDEX(MinuteWorkersFTE_HISTORICAL_FORTNIGHT_TABLE[ExpectedRedistributionFactor],ROW()-1)</f>
        <v>0.94875851996105176</v>
      </c>
      <c r="W361" cm="1">
        <f t="array" ref="W361">INDEX(MinuteWorkersFTE_HISTORICAL_FORTNIGHT_TABLE[ProfileVarianceFTE],ROW()-1)</f>
        <v>0</v>
      </c>
      <c r="X361">
        <f t="shared" si="6"/>
        <v>0</v>
      </c>
      <c r="Y361" cm="1">
        <f t="array" ref="Y361">--(INDEX(MinuteWorkersFTE_HISTORICAL_FORTNIGHT_TABLE[HistoricalCoverageStatus],ROW()-1)="PASS")</f>
        <v>1</v>
      </c>
      <c r="Z361" cm="1">
        <f t="array" ref="Z361">--OR(INDEX(MinuteWorkersFTE_HISTORICAL_FORTNIGHT_TABLE[HistoricalCellStatus],ROW()-1)="OBSERVED",INDEX(MinuteWorkersFTE_HISTORICAL_FORTNIGHT_TABLE[HistoricalCellStatus],ROW()-1)="ZERO")</f>
        <v>1</v>
      </c>
      <c r="AA361" cm="1">
        <f t="array" ref="AA361">--OR(INDEX(MinuteWorkersFTE_HISTORICAL_FORTNIGHT_TABLE[ProfileAlignmentStatus],ROW()-1)="PASS",INDEX(MinuteWorkersFTE_HISTORICAL_FORTNIGHT_TABLE[ProfileAlignmentStatus],ROW()-1)="PASS ZERO")</f>
        <v>1</v>
      </c>
      <c r="AB361" cm="1">
        <f t="array" ref="AB361">--(INDEX(MinuteWorkersFTE_HISTORICAL_FORTNIGHT_TABLE[RedistributionMatchCount],ROW()-1)=1)</f>
        <v>0</v>
      </c>
      <c r="AC361">
        <v>1</v>
      </c>
    </row>
    <row r="362" spans="14:29" x14ac:dyDescent="0.25">
      <c r="N362" t="str" cm="1">
        <f t="array" ref="N362">INDEX(MinuteWorkersFTE_HISTORICAL_FORTNIGHT_TABLE[Facility],ROW()-1)</f>
        <v>JE</v>
      </c>
      <c r="O362" t="str" cm="1">
        <f t="array" ref="O362">INDEX(MinuteWorkersFTE_HISTORICAL_FORTNIGHT_TABLE[Role],ROW()-1)</f>
        <v>CARE SERVICES MANAGER</v>
      </c>
      <c r="P362" t="str" cm="1">
        <f t="array" ref="P362">INDEX(MinuteWorkersFTE_HISTORICAL_FORTNIGHT_TABLE[Shift],ROW()-1)</f>
        <v>AM</v>
      </c>
      <c r="Q362" cm="1">
        <f t="array" ref="Q362">INDEX(MinuteWorkersFTE_HISTORICAL_FORTNIGHT_TABLE[DayOfWeek],ROW()-1)</f>
        <v>2</v>
      </c>
      <c r="R362" t="str" cm="1">
        <f t="array" ref="R362">INDEX(MinuteWorkersFTE_HISTORICAL_FORTNIGHT_TABLE[Week Day],ROW()-1)</f>
        <v>Tuesday</v>
      </c>
      <c r="S362" cm="1">
        <f t="array" ref="S362">INDEX(MinuteWorkersFTE_HISTORICAL_FORTNIGHT_TABLE[FortnightWeek],ROW()-1)</f>
        <v>2</v>
      </c>
      <c r="T362" cm="1">
        <f t="array" ref="T362">INDEX(MinuteWorkersFTE_HISTORICAL_FORTNIGHT_TABLE[HistoricalRosterFTE],ROW()-1)</f>
        <v>0.5921052631578948</v>
      </c>
      <c r="U362" cm="1">
        <f t="array" ref="U362">INDEX(MinuteWorkersFTE_HISTORICAL_FORTNIGHT_TABLE[RedistributedRosterFTE],ROW()-1)</f>
        <v>0.56176491313483323</v>
      </c>
      <c r="V362" cm="1">
        <f t="array" ref="V362">INDEX(MinuteWorkersFTE_HISTORICAL_FORTNIGHT_TABLE[ExpectedRedistributionFactor],ROW()-1)</f>
        <v>0.94875851996105176</v>
      </c>
      <c r="W362" cm="1">
        <f t="array" ref="W362">INDEX(MinuteWorkersFTE_HISTORICAL_FORTNIGHT_TABLE[ProfileVarianceFTE],ROW()-1)</f>
        <v>-1.1102230246251565E-16</v>
      </c>
      <c r="X362">
        <f t="shared" si="6"/>
        <v>1.1102230246251565E-16</v>
      </c>
      <c r="Y362" cm="1">
        <f t="array" ref="Y362">--(INDEX(MinuteWorkersFTE_HISTORICAL_FORTNIGHT_TABLE[HistoricalCoverageStatus],ROW()-1)="PASS")</f>
        <v>1</v>
      </c>
      <c r="Z362" cm="1">
        <f t="array" ref="Z362">--OR(INDEX(MinuteWorkersFTE_HISTORICAL_FORTNIGHT_TABLE[HistoricalCellStatus],ROW()-1)="OBSERVED",INDEX(MinuteWorkersFTE_HISTORICAL_FORTNIGHT_TABLE[HistoricalCellStatus],ROW()-1)="ZERO")</f>
        <v>1</v>
      </c>
      <c r="AA362" cm="1">
        <f t="array" ref="AA362">--OR(INDEX(MinuteWorkersFTE_HISTORICAL_FORTNIGHT_TABLE[ProfileAlignmentStatus],ROW()-1)="PASS",INDEX(MinuteWorkersFTE_HISTORICAL_FORTNIGHT_TABLE[ProfileAlignmentStatus],ROW()-1)="PASS ZERO")</f>
        <v>1</v>
      </c>
      <c r="AB362" cm="1">
        <f t="array" ref="AB362">--(INDEX(MinuteWorkersFTE_HISTORICAL_FORTNIGHT_TABLE[RedistributionMatchCount],ROW()-1)=1)</f>
        <v>1</v>
      </c>
      <c r="AC362">
        <v>1</v>
      </c>
    </row>
    <row r="363" spans="14:29" x14ac:dyDescent="0.25">
      <c r="N363" t="str" cm="1">
        <f t="array" ref="N363">INDEX(MinuteWorkersFTE_HISTORICAL_FORTNIGHT_TABLE[Facility],ROW()-1)</f>
        <v>JE</v>
      </c>
      <c r="O363" t="str" cm="1">
        <f t="array" ref="O363">INDEX(MinuteWorkersFTE_HISTORICAL_FORTNIGHT_TABLE[Role],ROW()-1)</f>
        <v>CARE SERVICES MANAGER</v>
      </c>
      <c r="P363" t="str" cm="1">
        <f t="array" ref="P363">INDEX(MinuteWorkersFTE_HISTORICAL_FORTNIGHT_TABLE[Shift],ROW()-1)</f>
        <v>PM</v>
      </c>
      <c r="Q363" cm="1">
        <f t="array" ref="Q363">INDEX(MinuteWorkersFTE_HISTORICAL_FORTNIGHT_TABLE[DayOfWeek],ROW()-1)</f>
        <v>2</v>
      </c>
      <c r="R363" t="str" cm="1">
        <f t="array" ref="R363">INDEX(MinuteWorkersFTE_HISTORICAL_FORTNIGHT_TABLE[Week Day],ROW()-1)</f>
        <v>Tuesday</v>
      </c>
      <c r="S363" cm="1">
        <f t="array" ref="S363">INDEX(MinuteWorkersFTE_HISTORICAL_FORTNIGHT_TABLE[FortnightWeek],ROW()-1)</f>
        <v>2</v>
      </c>
      <c r="T363" cm="1">
        <f t="array" ref="T363">INDEX(MinuteWorkersFTE_HISTORICAL_FORTNIGHT_TABLE[HistoricalRosterFTE],ROW()-1)</f>
        <v>0</v>
      </c>
      <c r="U363" cm="1">
        <f t="array" ref="U363">INDEX(MinuteWorkersFTE_HISTORICAL_FORTNIGHT_TABLE[RedistributedRosterFTE],ROW()-1)</f>
        <v>0</v>
      </c>
      <c r="V363" cm="1">
        <f t="array" ref="V363">INDEX(MinuteWorkersFTE_HISTORICAL_FORTNIGHT_TABLE[ExpectedRedistributionFactor],ROW()-1)</f>
        <v>0.94875851996105176</v>
      </c>
      <c r="W363" cm="1">
        <f t="array" ref="W363">INDEX(MinuteWorkersFTE_HISTORICAL_FORTNIGHT_TABLE[ProfileVarianceFTE],ROW()-1)</f>
        <v>0</v>
      </c>
      <c r="X363">
        <f t="shared" si="6"/>
        <v>0</v>
      </c>
      <c r="Y363" cm="1">
        <f t="array" ref="Y363">--(INDEX(MinuteWorkersFTE_HISTORICAL_FORTNIGHT_TABLE[HistoricalCoverageStatus],ROW()-1)="PASS")</f>
        <v>1</v>
      </c>
      <c r="Z363" cm="1">
        <f t="array" ref="Z363">--OR(INDEX(MinuteWorkersFTE_HISTORICAL_FORTNIGHT_TABLE[HistoricalCellStatus],ROW()-1)="OBSERVED",INDEX(MinuteWorkersFTE_HISTORICAL_FORTNIGHT_TABLE[HistoricalCellStatus],ROW()-1)="ZERO")</f>
        <v>1</v>
      </c>
      <c r="AA363" cm="1">
        <f t="array" ref="AA363">--OR(INDEX(MinuteWorkersFTE_HISTORICAL_FORTNIGHT_TABLE[ProfileAlignmentStatus],ROW()-1)="PASS",INDEX(MinuteWorkersFTE_HISTORICAL_FORTNIGHT_TABLE[ProfileAlignmentStatus],ROW()-1)="PASS ZERO")</f>
        <v>1</v>
      </c>
      <c r="AB363" cm="1">
        <f t="array" ref="AB363">--(INDEX(MinuteWorkersFTE_HISTORICAL_FORTNIGHT_TABLE[RedistributionMatchCount],ROW()-1)=1)</f>
        <v>0</v>
      </c>
      <c r="AC363">
        <v>1</v>
      </c>
    </row>
    <row r="364" spans="14:29" x14ac:dyDescent="0.25">
      <c r="N364" t="str" cm="1">
        <f t="array" ref="N364">INDEX(MinuteWorkersFTE_HISTORICAL_FORTNIGHT_TABLE[Facility],ROW()-1)</f>
        <v>JE</v>
      </c>
      <c r="O364" t="str" cm="1">
        <f t="array" ref="O364">INDEX(MinuteWorkersFTE_HISTORICAL_FORTNIGHT_TABLE[Role],ROW()-1)</f>
        <v>CARE SERVICES MANAGER</v>
      </c>
      <c r="P364" t="str" cm="1">
        <f t="array" ref="P364">INDEX(MinuteWorkersFTE_HISTORICAL_FORTNIGHT_TABLE[Shift],ROW()-1)</f>
        <v>NS</v>
      </c>
      <c r="Q364" cm="1">
        <f t="array" ref="Q364">INDEX(MinuteWorkersFTE_HISTORICAL_FORTNIGHT_TABLE[DayOfWeek],ROW()-1)</f>
        <v>2</v>
      </c>
      <c r="R364" t="str" cm="1">
        <f t="array" ref="R364">INDEX(MinuteWorkersFTE_HISTORICAL_FORTNIGHT_TABLE[Week Day],ROW()-1)</f>
        <v>Tuesday</v>
      </c>
      <c r="S364" cm="1">
        <f t="array" ref="S364">INDEX(MinuteWorkersFTE_HISTORICAL_FORTNIGHT_TABLE[FortnightWeek],ROW()-1)</f>
        <v>2</v>
      </c>
      <c r="T364" cm="1">
        <f t="array" ref="T364">INDEX(MinuteWorkersFTE_HISTORICAL_FORTNIGHT_TABLE[HistoricalRosterFTE],ROW()-1)</f>
        <v>0</v>
      </c>
      <c r="U364" cm="1">
        <f t="array" ref="U364">INDEX(MinuteWorkersFTE_HISTORICAL_FORTNIGHT_TABLE[RedistributedRosterFTE],ROW()-1)</f>
        <v>0</v>
      </c>
      <c r="V364" cm="1">
        <f t="array" ref="V364">INDEX(MinuteWorkersFTE_HISTORICAL_FORTNIGHT_TABLE[ExpectedRedistributionFactor],ROW()-1)</f>
        <v>0.94875851996105176</v>
      </c>
      <c r="W364" cm="1">
        <f t="array" ref="W364">INDEX(MinuteWorkersFTE_HISTORICAL_FORTNIGHT_TABLE[ProfileVarianceFTE],ROW()-1)</f>
        <v>0</v>
      </c>
      <c r="X364">
        <f t="shared" si="6"/>
        <v>0</v>
      </c>
      <c r="Y364" cm="1">
        <f t="array" ref="Y364">--(INDEX(MinuteWorkersFTE_HISTORICAL_FORTNIGHT_TABLE[HistoricalCoverageStatus],ROW()-1)="PASS")</f>
        <v>1</v>
      </c>
      <c r="Z364" cm="1">
        <f t="array" ref="Z364">--OR(INDEX(MinuteWorkersFTE_HISTORICAL_FORTNIGHT_TABLE[HistoricalCellStatus],ROW()-1)="OBSERVED",INDEX(MinuteWorkersFTE_HISTORICAL_FORTNIGHT_TABLE[HistoricalCellStatus],ROW()-1)="ZERO")</f>
        <v>1</v>
      </c>
      <c r="AA364" cm="1">
        <f t="array" ref="AA364">--OR(INDEX(MinuteWorkersFTE_HISTORICAL_FORTNIGHT_TABLE[ProfileAlignmentStatus],ROW()-1)="PASS",INDEX(MinuteWorkersFTE_HISTORICAL_FORTNIGHT_TABLE[ProfileAlignmentStatus],ROW()-1)="PASS ZERO")</f>
        <v>1</v>
      </c>
      <c r="AB364" cm="1">
        <f t="array" ref="AB364">--(INDEX(MinuteWorkersFTE_HISTORICAL_FORTNIGHT_TABLE[RedistributionMatchCount],ROW()-1)=1)</f>
        <v>0</v>
      </c>
      <c r="AC364">
        <v>1</v>
      </c>
    </row>
    <row r="365" spans="14:29" x14ac:dyDescent="0.25">
      <c r="N365" t="str" cm="1">
        <f t="array" ref="N365">INDEX(MinuteWorkersFTE_HISTORICAL_FORTNIGHT_TABLE[Facility],ROW()-1)</f>
        <v>JE</v>
      </c>
      <c r="O365" t="str" cm="1">
        <f t="array" ref="O365">INDEX(MinuteWorkersFTE_HISTORICAL_FORTNIGHT_TABLE[Role],ROW()-1)</f>
        <v>CARE SERVICES MANAGER</v>
      </c>
      <c r="P365" t="str" cm="1">
        <f t="array" ref="P365">INDEX(MinuteWorkersFTE_HISTORICAL_FORTNIGHT_TABLE[Shift],ROW()-1)</f>
        <v>AM</v>
      </c>
      <c r="Q365" cm="1">
        <f t="array" ref="Q365">INDEX(MinuteWorkersFTE_HISTORICAL_FORTNIGHT_TABLE[DayOfWeek],ROW()-1)</f>
        <v>3</v>
      </c>
      <c r="R365" t="str" cm="1">
        <f t="array" ref="R365">INDEX(MinuteWorkersFTE_HISTORICAL_FORTNIGHT_TABLE[Week Day],ROW()-1)</f>
        <v>Wednesday</v>
      </c>
      <c r="S365" cm="1">
        <f t="array" ref="S365">INDEX(MinuteWorkersFTE_HISTORICAL_FORTNIGHT_TABLE[FortnightWeek],ROW()-1)</f>
        <v>2</v>
      </c>
      <c r="T365" cm="1">
        <f t="array" ref="T365">INDEX(MinuteWorkersFTE_HISTORICAL_FORTNIGHT_TABLE[HistoricalRosterFTE],ROW()-1)</f>
        <v>0.5921052631578948</v>
      </c>
      <c r="U365" cm="1">
        <f t="array" ref="U365">INDEX(MinuteWorkersFTE_HISTORICAL_FORTNIGHT_TABLE[RedistributedRosterFTE],ROW()-1)</f>
        <v>0.56176491313483323</v>
      </c>
      <c r="V365" cm="1">
        <f t="array" ref="V365">INDEX(MinuteWorkersFTE_HISTORICAL_FORTNIGHT_TABLE[ExpectedRedistributionFactor],ROW()-1)</f>
        <v>0.94875851996105176</v>
      </c>
      <c r="W365" cm="1">
        <f t="array" ref="W365">INDEX(MinuteWorkersFTE_HISTORICAL_FORTNIGHT_TABLE[ProfileVarianceFTE],ROW()-1)</f>
        <v>-1.1102230246251565E-16</v>
      </c>
      <c r="X365">
        <f t="shared" si="6"/>
        <v>1.1102230246251565E-16</v>
      </c>
      <c r="Y365" cm="1">
        <f t="array" ref="Y365">--(INDEX(MinuteWorkersFTE_HISTORICAL_FORTNIGHT_TABLE[HistoricalCoverageStatus],ROW()-1)="PASS")</f>
        <v>1</v>
      </c>
      <c r="Z365" cm="1">
        <f t="array" ref="Z365">--OR(INDEX(MinuteWorkersFTE_HISTORICAL_FORTNIGHT_TABLE[HistoricalCellStatus],ROW()-1)="OBSERVED",INDEX(MinuteWorkersFTE_HISTORICAL_FORTNIGHT_TABLE[HistoricalCellStatus],ROW()-1)="ZERO")</f>
        <v>1</v>
      </c>
      <c r="AA365" cm="1">
        <f t="array" ref="AA365">--OR(INDEX(MinuteWorkersFTE_HISTORICAL_FORTNIGHT_TABLE[ProfileAlignmentStatus],ROW()-1)="PASS",INDEX(MinuteWorkersFTE_HISTORICAL_FORTNIGHT_TABLE[ProfileAlignmentStatus],ROW()-1)="PASS ZERO")</f>
        <v>1</v>
      </c>
      <c r="AB365" cm="1">
        <f t="array" ref="AB365">--(INDEX(MinuteWorkersFTE_HISTORICAL_FORTNIGHT_TABLE[RedistributionMatchCount],ROW()-1)=1)</f>
        <v>1</v>
      </c>
      <c r="AC365">
        <v>1</v>
      </c>
    </row>
    <row r="366" spans="14:29" x14ac:dyDescent="0.25">
      <c r="N366" t="str" cm="1">
        <f t="array" ref="N366">INDEX(MinuteWorkersFTE_HISTORICAL_FORTNIGHT_TABLE[Facility],ROW()-1)</f>
        <v>JE</v>
      </c>
      <c r="O366" t="str" cm="1">
        <f t="array" ref="O366">INDEX(MinuteWorkersFTE_HISTORICAL_FORTNIGHT_TABLE[Role],ROW()-1)</f>
        <v>CARE SERVICES MANAGER</v>
      </c>
      <c r="P366" t="str" cm="1">
        <f t="array" ref="P366">INDEX(MinuteWorkersFTE_HISTORICAL_FORTNIGHT_TABLE[Shift],ROW()-1)</f>
        <v>PM</v>
      </c>
      <c r="Q366" cm="1">
        <f t="array" ref="Q366">INDEX(MinuteWorkersFTE_HISTORICAL_FORTNIGHT_TABLE[DayOfWeek],ROW()-1)</f>
        <v>3</v>
      </c>
      <c r="R366" t="str" cm="1">
        <f t="array" ref="R366">INDEX(MinuteWorkersFTE_HISTORICAL_FORTNIGHT_TABLE[Week Day],ROW()-1)</f>
        <v>Wednesday</v>
      </c>
      <c r="S366" cm="1">
        <f t="array" ref="S366">INDEX(MinuteWorkersFTE_HISTORICAL_FORTNIGHT_TABLE[FortnightWeek],ROW()-1)</f>
        <v>2</v>
      </c>
      <c r="T366" cm="1">
        <f t="array" ref="T366">INDEX(MinuteWorkersFTE_HISTORICAL_FORTNIGHT_TABLE[HistoricalRosterFTE],ROW()-1)</f>
        <v>0</v>
      </c>
      <c r="U366" cm="1">
        <f t="array" ref="U366">INDEX(MinuteWorkersFTE_HISTORICAL_FORTNIGHT_TABLE[RedistributedRosterFTE],ROW()-1)</f>
        <v>0</v>
      </c>
      <c r="V366" cm="1">
        <f t="array" ref="V366">INDEX(MinuteWorkersFTE_HISTORICAL_FORTNIGHT_TABLE[ExpectedRedistributionFactor],ROW()-1)</f>
        <v>0.94875851996105176</v>
      </c>
      <c r="W366" cm="1">
        <f t="array" ref="W366">INDEX(MinuteWorkersFTE_HISTORICAL_FORTNIGHT_TABLE[ProfileVarianceFTE],ROW()-1)</f>
        <v>0</v>
      </c>
      <c r="X366">
        <f t="shared" si="6"/>
        <v>0</v>
      </c>
      <c r="Y366" cm="1">
        <f t="array" ref="Y366">--(INDEX(MinuteWorkersFTE_HISTORICAL_FORTNIGHT_TABLE[HistoricalCoverageStatus],ROW()-1)="PASS")</f>
        <v>1</v>
      </c>
      <c r="Z366" cm="1">
        <f t="array" ref="Z366">--OR(INDEX(MinuteWorkersFTE_HISTORICAL_FORTNIGHT_TABLE[HistoricalCellStatus],ROW()-1)="OBSERVED",INDEX(MinuteWorkersFTE_HISTORICAL_FORTNIGHT_TABLE[HistoricalCellStatus],ROW()-1)="ZERO")</f>
        <v>1</v>
      </c>
      <c r="AA366" cm="1">
        <f t="array" ref="AA366">--OR(INDEX(MinuteWorkersFTE_HISTORICAL_FORTNIGHT_TABLE[ProfileAlignmentStatus],ROW()-1)="PASS",INDEX(MinuteWorkersFTE_HISTORICAL_FORTNIGHT_TABLE[ProfileAlignmentStatus],ROW()-1)="PASS ZERO")</f>
        <v>1</v>
      </c>
      <c r="AB366" cm="1">
        <f t="array" ref="AB366">--(INDEX(MinuteWorkersFTE_HISTORICAL_FORTNIGHT_TABLE[RedistributionMatchCount],ROW()-1)=1)</f>
        <v>0</v>
      </c>
      <c r="AC366">
        <v>1</v>
      </c>
    </row>
    <row r="367" spans="14:29" x14ac:dyDescent="0.25">
      <c r="N367" t="str" cm="1">
        <f t="array" ref="N367">INDEX(MinuteWorkersFTE_HISTORICAL_FORTNIGHT_TABLE[Facility],ROW()-1)</f>
        <v>JE</v>
      </c>
      <c r="O367" t="str" cm="1">
        <f t="array" ref="O367">INDEX(MinuteWorkersFTE_HISTORICAL_FORTNIGHT_TABLE[Role],ROW()-1)</f>
        <v>CARE SERVICES MANAGER</v>
      </c>
      <c r="P367" t="str" cm="1">
        <f t="array" ref="P367">INDEX(MinuteWorkersFTE_HISTORICAL_FORTNIGHT_TABLE[Shift],ROW()-1)</f>
        <v>NS</v>
      </c>
      <c r="Q367" cm="1">
        <f t="array" ref="Q367">INDEX(MinuteWorkersFTE_HISTORICAL_FORTNIGHT_TABLE[DayOfWeek],ROW()-1)</f>
        <v>3</v>
      </c>
      <c r="R367" t="str" cm="1">
        <f t="array" ref="R367">INDEX(MinuteWorkersFTE_HISTORICAL_FORTNIGHT_TABLE[Week Day],ROW()-1)</f>
        <v>Wednesday</v>
      </c>
      <c r="S367" cm="1">
        <f t="array" ref="S367">INDEX(MinuteWorkersFTE_HISTORICAL_FORTNIGHT_TABLE[FortnightWeek],ROW()-1)</f>
        <v>2</v>
      </c>
      <c r="T367" cm="1">
        <f t="array" ref="T367">INDEX(MinuteWorkersFTE_HISTORICAL_FORTNIGHT_TABLE[HistoricalRosterFTE],ROW()-1)</f>
        <v>0</v>
      </c>
      <c r="U367" cm="1">
        <f t="array" ref="U367">INDEX(MinuteWorkersFTE_HISTORICAL_FORTNIGHT_TABLE[RedistributedRosterFTE],ROW()-1)</f>
        <v>0</v>
      </c>
      <c r="V367" cm="1">
        <f t="array" ref="V367">INDEX(MinuteWorkersFTE_HISTORICAL_FORTNIGHT_TABLE[ExpectedRedistributionFactor],ROW()-1)</f>
        <v>0.94875851996105176</v>
      </c>
      <c r="W367" cm="1">
        <f t="array" ref="W367">INDEX(MinuteWorkersFTE_HISTORICAL_FORTNIGHT_TABLE[ProfileVarianceFTE],ROW()-1)</f>
        <v>0</v>
      </c>
      <c r="X367">
        <f t="shared" si="6"/>
        <v>0</v>
      </c>
      <c r="Y367" cm="1">
        <f t="array" ref="Y367">--(INDEX(MinuteWorkersFTE_HISTORICAL_FORTNIGHT_TABLE[HistoricalCoverageStatus],ROW()-1)="PASS")</f>
        <v>1</v>
      </c>
      <c r="Z367" cm="1">
        <f t="array" ref="Z367">--OR(INDEX(MinuteWorkersFTE_HISTORICAL_FORTNIGHT_TABLE[HistoricalCellStatus],ROW()-1)="OBSERVED",INDEX(MinuteWorkersFTE_HISTORICAL_FORTNIGHT_TABLE[HistoricalCellStatus],ROW()-1)="ZERO")</f>
        <v>1</v>
      </c>
      <c r="AA367" cm="1">
        <f t="array" ref="AA367">--OR(INDEX(MinuteWorkersFTE_HISTORICAL_FORTNIGHT_TABLE[ProfileAlignmentStatus],ROW()-1)="PASS",INDEX(MinuteWorkersFTE_HISTORICAL_FORTNIGHT_TABLE[ProfileAlignmentStatus],ROW()-1)="PASS ZERO")</f>
        <v>1</v>
      </c>
      <c r="AB367" cm="1">
        <f t="array" ref="AB367">--(INDEX(MinuteWorkersFTE_HISTORICAL_FORTNIGHT_TABLE[RedistributionMatchCount],ROW()-1)=1)</f>
        <v>0</v>
      </c>
      <c r="AC367">
        <v>1</v>
      </c>
    </row>
    <row r="368" spans="14:29" x14ac:dyDescent="0.25">
      <c r="N368" t="str" cm="1">
        <f t="array" ref="N368">INDEX(MinuteWorkersFTE_HISTORICAL_FORTNIGHT_TABLE[Facility],ROW()-1)</f>
        <v>JE</v>
      </c>
      <c r="O368" t="str" cm="1">
        <f t="array" ref="O368">INDEX(MinuteWorkersFTE_HISTORICAL_FORTNIGHT_TABLE[Role],ROW()-1)</f>
        <v>CARE SERVICES MANAGER</v>
      </c>
      <c r="P368" t="str" cm="1">
        <f t="array" ref="P368">INDEX(MinuteWorkersFTE_HISTORICAL_FORTNIGHT_TABLE[Shift],ROW()-1)</f>
        <v>AM</v>
      </c>
      <c r="Q368" cm="1">
        <f t="array" ref="Q368">INDEX(MinuteWorkersFTE_HISTORICAL_FORTNIGHT_TABLE[DayOfWeek],ROW()-1)</f>
        <v>4</v>
      </c>
      <c r="R368" t="str" cm="1">
        <f t="array" ref="R368">INDEX(MinuteWorkersFTE_HISTORICAL_FORTNIGHT_TABLE[Week Day],ROW()-1)</f>
        <v>Thursday</v>
      </c>
      <c r="S368" cm="1">
        <f t="array" ref="S368">INDEX(MinuteWorkersFTE_HISTORICAL_FORTNIGHT_TABLE[FortnightWeek],ROW()-1)</f>
        <v>2</v>
      </c>
      <c r="T368" cm="1">
        <f t="array" ref="T368">INDEX(MinuteWorkersFTE_HISTORICAL_FORTNIGHT_TABLE[HistoricalRosterFTE],ROW()-1)</f>
        <v>0.5921052631578948</v>
      </c>
      <c r="U368" cm="1">
        <f t="array" ref="U368">INDEX(MinuteWorkersFTE_HISTORICAL_FORTNIGHT_TABLE[RedistributedRosterFTE],ROW()-1)</f>
        <v>0.56176491313483323</v>
      </c>
      <c r="V368" cm="1">
        <f t="array" ref="V368">INDEX(MinuteWorkersFTE_HISTORICAL_FORTNIGHT_TABLE[ExpectedRedistributionFactor],ROW()-1)</f>
        <v>0.94875851996105176</v>
      </c>
      <c r="W368" cm="1">
        <f t="array" ref="W368">INDEX(MinuteWorkersFTE_HISTORICAL_FORTNIGHT_TABLE[ProfileVarianceFTE],ROW()-1)</f>
        <v>-1.1102230246251565E-16</v>
      </c>
      <c r="X368">
        <f t="shared" si="6"/>
        <v>1.1102230246251565E-16</v>
      </c>
      <c r="Y368" cm="1">
        <f t="array" ref="Y368">--(INDEX(MinuteWorkersFTE_HISTORICAL_FORTNIGHT_TABLE[HistoricalCoverageStatus],ROW()-1)="PASS")</f>
        <v>1</v>
      </c>
      <c r="Z368" cm="1">
        <f t="array" ref="Z368">--OR(INDEX(MinuteWorkersFTE_HISTORICAL_FORTNIGHT_TABLE[HistoricalCellStatus],ROW()-1)="OBSERVED",INDEX(MinuteWorkersFTE_HISTORICAL_FORTNIGHT_TABLE[HistoricalCellStatus],ROW()-1)="ZERO")</f>
        <v>1</v>
      </c>
      <c r="AA368" cm="1">
        <f t="array" ref="AA368">--OR(INDEX(MinuteWorkersFTE_HISTORICAL_FORTNIGHT_TABLE[ProfileAlignmentStatus],ROW()-1)="PASS",INDEX(MinuteWorkersFTE_HISTORICAL_FORTNIGHT_TABLE[ProfileAlignmentStatus],ROW()-1)="PASS ZERO")</f>
        <v>1</v>
      </c>
      <c r="AB368" cm="1">
        <f t="array" ref="AB368">--(INDEX(MinuteWorkersFTE_HISTORICAL_FORTNIGHT_TABLE[RedistributionMatchCount],ROW()-1)=1)</f>
        <v>1</v>
      </c>
      <c r="AC368">
        <v>1</v>
      </c>
    </row>
    <row r="369" spans="14:29" x14ac:dyDescent="0.25">
      <c r="N369" t="str" cm="1">
        <f t="array" ref="N369">INDEX(MinuteWorkersFTE_HISTORICAL_FORTNIGHT_TABLE[Facility],ROW()-1)</f>
        <v>JE</v>
      </c>
      <c r="O369" t="str" cm="1">
        <f t="array" ref="O369">INDEX(MinuteWorkersFTE_HISTORICAL_FORTNIGHT_TABLE[Role],ROW()-1)</f>
        <v>CARE SERVICES MANAGER</v>
      </c>
      <c r="P369" t="str" cm="1">
        <f t="array" ref="P369">INDEX(MinuteWorkersFTE_HISTORICAL_FORTNIGHT_TABLE[Shift],ROW()-1)</f>
        <v>PM</v>
      </c>
      <c r="Q369" cm="1">
        <f t="array" ref="Q369">INDEX(MinuteWorkersFTE_HISTORICAL_FORTNIGHT_TABLE[DayOfWeek],ROW()-1)</f>
        <v>4</v>
      </c>
      <c r="R369" t="str" cm="1">
        <f t="array" ref="R369">INDEX(MinuteWorkersFTE_HISTORICAL_FORTNIGHT_TABLE[Week Day],ROW()-1)</f>
        <v>Thursday</v>
      </c>
      <c r="S369" cm="1">
        <f t="array" ref="S369">INDEX(MinuteWorkersFTE_HISTORICAL_FORTNIGHT_TABLE[FortnightWeek],ROW()-1)</f>
        <v>2</v>
      </c>
      <c r="T369" cm="1">
        <f t="array" ref="T369">INDEX(MinuteWorkersFTE_HISTORICAL_FORTNIGHT_TABLE[HistoricalRosterFTE],ROW()-1)</f>
        <v>0</v>
      </c>
      <c r="U369" cm="1">
        <f t="array" ref="U369">INDEX(MinuteWorkersFTE_HISTORICAL_FORTNIGHT_TABLE[RedistributedRosterFTE],ROW()-1)</f>
        <v>0</v>
      </c>
      <c r="V369" cm="1">
        <f t="array" ref="V369">INDEX(MinuteWorkersFTE_HISTORICAL_FORTNIGHT_TABLE[ExpectedRedistributionFactor],ROW()-1)</f>
        <v>0.94875851996105176</v>
      </c>
      <c r="W369" cm="1">
        <f t="array" ref="W369">INDEX(MinuteWorkersFTE_HISTORICAL_FORTNIGHT_TABLE[ProfileVarianceFTE],ROW()-1)</f>
        <v>0</v>
      </c>
      <c r="X369">
        <f t="shared" si="6"/>
        <v>0</v>
      </c>
      <c r="Y369" cm="1">
        <f t="array" ref="Y369">--(INDEX(MinuteWorkersFTE_HISTORICAL_FORTNIGHT_TABLE[HistoricalCoverageStatus],ROW()-1)="PASS")</f>
        <v>1</v>
      </c>
      <c r="Z369" cm="1">
        <f t="array" ref="Z369">--OR(INDEX(MinuteWorkersFTE_HISTORICAL_FORTNIGHT_TABLE[HistoricalCellStatus],ROW()-1)="OBSERVED",INDEX(MinuteWorkersFTE_HISTORICAL_FORTNIGHT_TABLE[HistoricalCellStatus],ROW()-1)="ZERO")</f>
        <v>1</v>
      </c>
      <c r="AA369" cm="1">
        <f t="array" ref="AA369">--OR(INDEX(MinuteWorkersFTE_HISTORICAL_FORTNIGHT_TABLE[ProfileAlignmentStatus],ROW()-1)="PASS",INDEX(MinuteWorkersFTE_HISTORICAL_FORTNIGHT_TABLE[ProfileAlignmentStatus],ROW()-1)="PASS ZERO")</f>
        <v>1</v>
      </c>
      <c r="AB369" cm="1">
        <f t="array" ref="AB369">--(INDEX(MinuteWorkersFTE_HISTORICAL_FORTNIGHT_TABLE[RedistributionMatchCount],ROW()-1)=1)</f>
        <v>0</v>
      </c>
      <c r="AC369">
        <v>1</v>
      </c>
    </row>
    <row r="370" spans="14:29" x14ac:dyDescent="0.25">
      <c r="N370" t="str" cm="1">
        <f t="array" ref="N370">INDEX(MinuteWorkersFTE_HISTORICAL_FORTNIGHT_TABLE[Facility],ROW()-1)</f>
        <v>JE</v>
      </c>
      <c r="O370" t="str" cm="1">
        <f t="array" ref="O370">INDEX(MinuteWorkersFTE_HISTORICAL_FORTNIGHT_TABLE[Role],ROW()-1)</f>
        <v>CARE SERVICES MANAGER</v>
      </c>
      <c r="P370" t="str" cm="1">
        <f t="array" ref="P370">INDEX(MinuteWorkersFTE_HISTORICAL_FORTNIGHT_TABLE[Shift],ROW()-1)</f>
        <v>NS</v>
      </c>
      <c r="Q370" cm="1">
        <f t="array" ref="Q370">INDEX(MinuteWorkersFTE_HISTORICAL_FORTNIGHT_TABLE[DayOfWeek],ROW()-1)</f>
        <v>4</v>
      </c>
      <c r="R370" t="str" cm="1">
        <f t="array" ref="R370">INDEX(MinuteWorkersFTE_HISTORICAL_FORTNIGHT_TABLE[Week Day],ROW()-1)</f>
        <v>Thursday</v>
      </c>
      <c r="S370" cm="1">
        <f t="array" ref="S370">INDEX(MinuteWorkersFTE_HISTORICAL_FORTNIGHT_TABLE[FortnightWeek],ROW()-1)</f>
        <v>2</v>
      </c>
      <c r="T370" cm="1">
        <f t="array" ref="T370">INDEX(MinuteWorkersFTE_HISTORICAL_FORTNIGHT_TABLE[HistoricalRosterFTE],ROW()-1)</f>
        <v>0</v>
      </c>
      <c r="U370" cm="1">
        <f t="array" ref="U370">INDEX(MinuteWorkersFTE_HISTORICAL_FORTNIGHT_TABLE[RedistributedRosterFTE],ROW()-1)</f>
        <v>0</v>
      </c>
      <c r="V370" cm="1">
        <f t="array" ref="V370">INDEX(MinuteWorkersFTE_HISTORICAL_FORTNIGHT_TABLE[ExpectedRedistributionFactor],ROW()-1)</f>
        <v>0.94875851996105176</v>
      </c>
      <c r="W370" cm="1">
        <f t="array" ref="W370">INDEX(MinuteWorkersFTE_HISTORICAL_FORTNIGHT_TABLE[ProfileVarianceFTE],ROW()-1)</f>
        <v>0</v>
      </c>
      <c r="X370">
        <f t="shared" si="6"/>
        <v>0</v>
      </c>
      <c r="Y370" cm="1">
        <f t="array" ref="Y370">--(INDEX(MinuteWorkersFTE_HISTORICAL_FORTNIGHT_TABLE[HistoricalCoverageStatus],ROW()-1)="PASS")</f>
        <v>1</v>
      </c>
      <c r="Z370" cm="1">
        <f t="array" ref="Z370">--OR(INDEX(MinuteWorkersFTE_HISTORICAL_FORTNIGHT_TABLE[HistoricalCellStatus],ROW()-1)="OBSERVED",INDEX(MinuteWorkersFTE_HISTORICAL_FORTNIGHT_TABLE[HistoricalCellStatus],ROW()-1)="ZERO")</f>
        <v>1</v>
      </c>
      <c r="AA370" cm="1">
        <f t="array" ref="AA370">--OR(INDEX(MinuteWorkersFTE_HISTORICAL_FORTNIGHT_TABLE[ProfileAlignmentStatus],ROW()-1)="PASS",INDEX(MinuteWorkersFTE_HISTORICAL_FORTNIGHT_TABLE[ProfileAlignmentStatus],ROW()-1)="PASS ZERO")</f>
        <v>1</v>
      </c>
      <c r="AB370" cm="1">
        <f t="array" ref="AB370">--(INDEX(MinuteWorkersFTE_HISTORICAL_FORTNIGHT_TABLE[RedistributionMatchCount],ROW()-1)=1)</f>
        <v>0</v>
      </c>
      <c r="AC370">
        <v>1</v>
      </c>
    </row>
    <row r="371" spans="14:29" x14ac:dyDescent="0.25">
      <c r="N371" t="str" cm="1">
        <f t="array" ref="N371">INDEX(MinuteWorkersFTE_HISTORICAL_FORTNIGHT_TABLE[Facility],ROW()-1)</f>
        <v>JE</v>
      </c>
      <c r="O371" t="str" cm="1">
        <f t="array" ref="O371">INDEX(MinuteWorkersFTE_HISTORICAL_FORTNIGHT_TABLE[Role],ROW()-1)</f>
        <v>CARE SERVICES MANAGER</v>
      </c>
      <c r="P371" t="str" cm="1">
        <f t="array" ref="P371">INDEX(MinuteWorkersFTE_HISTORICAL_FORTNIGHT_TABLE[Shift],ROW()-1)</f>
        <v>AM</v>
      </c>
      <c r="Q371" cm="1">
        <f t="array" ref="Q371">INDEX(MinuteWorkersFTE_HISTORICAL_FORTNIGHT_TABLE[DayOfWeek],ROW()-1)</f>
        <v>5</v>
      </c>
      <c r="R371" t="str" cm="1">
        <f t="array" ref="R371">INDEX(MinuteWorkersFTE_HISTORICAL_FORTNIGHT_TABLE[Week Day],ROW()-1)</f>
        <v>Friday</v>
      </c>
      <c r="S371" cm="1">
        <f t="array" ref="S371">INDEX(MinuteWorkersFTE_HISTORICAL_FORTNIGHT_TABLE[FortnightWeek],ROW()-1)</f>
        <v>2</v>
      </c>
      <c r="T371" cm="1">
        <f t="array" ref="T371">INDEX(MinuteWorkersFTE_HISTORICAL_FORTNIGHT_TABLE[HistoricalRosterFTE],ROW()-1)</f>
        <v>0.5921052631578948</v>
      </c>
      <c r="U371" cm="1">
        <f t="array" ref="U371">INDEX(MinuteWorkersFTE_HISTORICAL_FORTNIGHT_TABLE[RedistributedRosterFTE],ROW()-1)</f>
        <v>0.56176491313483323</v>
      </c>
      <c r="V371" cm="1">
        <f t="array" ref="V371">INDEX(MinuteWorkersFTE_HISTORICAL_FORTNIGHT_TABLE[ExpectedRedistributionFactor],ROW()-1)</f>
        <v>0.94875851996105176</v>
      </c>
      <c r="W371" cm="1">
        <f t="array" ref="W371">INDEX(MinuteWorkersFTE_HISTORICAL_FORTNIGHT_TABLE[ProfileVarianceFTE],ROW()-1)</f>
        <v>-1.1102230246251565E-16</v>
      </c>
      <c r="X371">
        <f t="shared" si="6"/>
        <v>1.1102230246251565E-16</v>
      </c>
      <c r="Y371" cm="1">
        <f t="array" ref="Y371">--(INDEX(MinuteWorkersFTE_HISTORICAL_FORTNIGHT_TABLE[HistoricalCoverageStatus],ROW()-1)="PASS")</f>
        <v>1</v>
      </c>
      <c r="Z371" cm="1">
        <f t="array" ref="Z371">--OR(INDEX(MinuteWorkersFTE_HISTORICAL_FORTNIGHT_TABLE[HistoricalCellStatus],ROW()-1)="OBSERVED",INDEX(MinuteWorkersFTE_HISTORICAL_FORTNIGHT_TABLE[HistoricalCellStatus],ROW()-1)="ZERO")</f>
        <v>1</v>
      </c>
      <c r="AA371" cm="1">
        <f t="array" ref="AA371">--OR(INDEX(MinuteWorkersFTE_HISTORICAL_FORTNIGHT_TABLE[ProfileAlignmentStatus],ROW()-1)="PASS",INDEX(MinuteWorkersFTE_HISTORICAL_FORTNIGHT_TABLE[ProfileAlignmentStatus],ROW()-1)="PASS ZERO")</f>
        <v>1</v>
      </c>
      <c r="AB371" cm="1">
        <f t="array" ref="AB371">--(INDEX(MinuteWorkersFTE_HISTORICAL_FORTNIGHT_TABLE[RedistributionMatchCount],ROW()-1)=1)</f>
        <v>1</v>
      </c>
      <c r="AC371">
        <v>1</v>
      </c>
    </row>
    <row r="372" spans="14:29" x14ac:dyDescent="0.25">
      <c r="N372" t="str" cm="1">
        <f t="array" ref="N372">INDEX(MinuteWorkersFTE_HISTORICAL_FORTNIGHT_TABLE[Facility],ROW()-1)</f>
        <v>JE</v>
      </c>
      <c r="O372" t="str" cm="1">
        <f t="array" ref="O372">INDEX(MinuteWorkersFTE_HISTORICAL_FORTNIGHT_TABLE[Role],ROW()-1)</f>
        <v>CARE SERVICES MANAGER</v>
      </c>
      <c r="P372" t="str" cm="1">
        <f t="array" ref="P372">INDEX(MinuteWorkersFTE_HISTORICAL_FORTNIGHT_TABLE[Shift],ROW()-1)</f>
        <v>PM</v>
      </c>
      <c r="Q372" cm="1">
        <f t="array" ref="Q372">INDEX(MinuteWorkersFTE_HISTORICAL_FORTNIGHT_TABLE[DayOfWeek],ROW()-1)</f>
        <v>5</v>
      </c>
      <c r="R372" t="str" cm="1">
        <f t="array" ref="R372">INDEX(MinuteWorkersFTE_HISTORICAL_FORTNIGHT_TABLE[Week Day],ROW()-1)</f>
        <v>Friday</v>
      </c>
      <c r="S372" cm="1">
        <f t="array" ref="S372">INDEX(MinuteWorkersFTE_HISTORICAL_FORTNIGHT_TABLE[FortnightWeek],ROW()-1)</f>
        <v>2</v>
      </c>
      <c r="T372" cm="1">
        <f t="array" ref="T372">INDEX(MinuteWorkersFTE_HISTORICAL_FORTNIGHT_TABLE[HistoricalRosterFTE],ROW()-1)</f>
        <v>0</v>
      </c>
      <c r="U372" cm="1">
        <f t="array" ref="U372">INDEX(MinuteWorkersFTE_HISTORICAL_FORTNIGHT_TABLE[RedistributedRosterFTE],ROW()-1)</f>
        <v>0</v>
      </c>
      <c r="V372" cm="1">
        <f t="array" ref="V372">INDEX(MinuteWorkersFTE_HISTORICAL_FORTNIGHT_TABLE[ExpectedRedistributionFactor],ROW()-1)</f>
        <v>0.94875851996105176</v>
      </c>
      <c r="W372" cm="1">
        <f t="array" ref="W372">INDEX(MinuteWorkersFTE_HISTORICAL_FORTNIGHT_TABLE[ProfileVarianceFTE],ROW()-1)</f>
        <v>0</v>
      </c>
      <c r="X372">
        <f t="shared" si="6"/>
        <v>0</v>
      </c>
      <c r="Y372" cm="1">
        <f t="array" ref="Y372">--(INDEX(MinuteWorkersFTE_HISTORICAL_FORTNIGHT_TABLE[HistoricalCoverageStatus],ROW()-1)="PASS")</f>
        <v>1</v>
      </c>
      <c r="Z372" cm="1">
        <f t="array" ref="Z372">--OR(INDEX(MinuteWorkersFTE_HISTORICAL_FORTNIGHT_TABLE[HistoricalCellStatus],ROW()-1)="OBSERVED",INDEX(MinuteWorkersFTE_HISTORICAL_FORTNIGHT_TABLE[HistoricalCellStatus],ROW()-1)="ZERO")</f>
        <v>1</v>
      </c>
      <c r="AA372" cm="1">
        <f t="array" ref="AA372">--OR(INDEX(MinuteWorkersFTE_HISTORICAL_FORTNIGHT_TABLE[ProfileAlignmentStatus],ROW()-1)="PASS",INDEX(MinuteWorkersFTE_HISTORICAL_FORTNIGHT_TABLE[ProfileAlignmentStatus],ROW()-1)="PASS ZERO")</f>
        <v>1</v>
      </c>
      <c r="AB372" cm="1">
        <f t="array" ref="AB372">--(INDEX(MinuteWorkersFTE_HISTORICAL_FORTNIGHT_TABLE[RedistributionMatchCount],ROW()-1)=1)</f>
        <v>0</v>
      </c>
      <c r="AC372">
        <v>1</v>
      </c>
    </row>
    <row r="373" spans="14:29" x14ac:dyDescent="0.25">
      <c r="N373" t="str" cm="1">
        <f t="array" ref="N373">INDEX(MinuteWorkersFTE_HISTORICAL_FORTNIGHT_TABLE[Facility],ROW()-1)</f>
        <v>JE</v>
      </c>
      <c r="O373" t="str" cm="1">
        <f t="array" ref="O373">INDEX(MinuteWorkersFTE_HISTORICAL_FORTNIGHT_TABLE[Role],ROW()-1)</f>
        <v>CARE SERVICES MANAGER</v>
      </c>
      <c r="P373" t="str" cm="1">
        <f t="array" ref="P373">INDEX(MinuteWorkersFTE_HISTORICAL_FORTNIGHT_TABLE[Shift],ROW()-1)</f>
        <v>NS</v>
      </c>
      <c r="Q373" cm="1">
        <f t="array" ref="Q373">INDEX(MinuteWorkersFTE_HISTORICAL_FORTNIGHT_TABLE[DayOfWeek],ROW()-1)</f>
        <v>5</v>
      </c>
      <c r="R373" t="str" cm="1">
        <f t="array" ref="R373">INDEX(MinuteWorkersFTE_HISTORICAL_FORTNIGHT_TABLE[Week Day],ROW()-1)</f>
        <v>Friday</v>
      </c>
      <c r="S373" cm="1">
        <f t="array" ref="S373">INDEX(MinuteWorkersFTE_HISTORICAL_FORTNIGHT_TABLE[FortnightWeek],ROW()-1)</f>
        <v>2</v>
      </c>
      <c r="T373" cm="1">
        <f t="array" ref="T373">INDEX(MinuteWorkersFTE_HISTORICAL_FORTNIGHT_TABLE[HistoricalRosterFTE],ROW()-1)</f>
        <v>0</v>
      </c>
      <c r="U373" cm="1">
        <f t="array" ref="U373">INDEX(MinuteWorkersFTE_HISTORICAL_FORTNIGHT_TABLE[RedistributedRosterFTE],ROW()-1)</f>
        <v>0</v>
      </c>
      <c r="V373" cm="1">
        <f t="array" ref="V373">INDEX(MinuteWorkersFTE_HISTORICAL_FORTNIGHT_TABLE[ExpectedRedistributionFactor],ROW()-1)</f>
        <v>0.94875851996105176</v>
      </c>
      <c r="W373" cm="1">
        <f t="array" ref="W373">INDEX(MinuteWorkersFTE_HISTORICAL_FORTNIGHT_TABLE[ProfileVarianceFTE],ROW()-1)</f>
        <v>0</v>
      </c>
      <c r="X373">
        <f t="shared" si="6"/>
        <v>0</v>
      </c>
      <c r="Y373" cm="1">
        <f t="array" ref="Y373">--(INDEX(MinuteWorkersFTE_HISTORICAL_FORTNIGHT_TABLE[HistoricalCoverageStatus],ROW()-1)="PASS")</f>
        <v>1</v>
      </c>
      <c r="Z373" cm="1">
        <f t="array" ref="Z373">--OR(INDEX(MinuteWorkersFTE_HISTORICAL_FORTNIGHT_TABLE[HistoricalCellStatus],ROW()-1)="OBSERVED",INDEX(MinuteWorkersFTE_HISTORICAL_FORTNIGHT_TABLE[HistoricalCellStatus],ROW()-1)="ZERO")</f>
        <v>1</v>
      </c>
      <c r="AA373" cm="1">
        <f t="array" ref="AA373">--OR(INDEX(MinuteWorkersFTE_HISTORICAL_FORTNIGHT_TABLE[ProfileAlignmentStatus],ROW()-1)="PASS",INDEX(MinuteWorkersFTE_HISTORICAL_FORTNIGHT_TABLE[ProfileAlignmentStatus],ROW()-1)="PASS ZERO")</f>
        <v>1</v>
      </c>
      <c r="AB373" cm="1">
        <f t="array" ref="AB373">--(INDEX(MinuteWorkersFTE_HISTORICAL_FORTNIGHT_TABLE[RedistributionMatchCount],ROW()-1)=1)</f>
        <v>0</v>
      </c>
      <c r="AC373">
        <v>1</v>
      </c>
    </row>
    <row r="374" spans="14:29" x14ac:dyDescent="0.25">
      <c r="N374" t="str" cm="1">
        <f t="array" ref="N374">INDEX(MinuteWorkersFTE_HISTORICAL_FORTNIGHT_TABLE[Facility],ROW()-1)</f>
        <v>JE</v>
      </c>
      <c r="O374" t="str" cm="1">
        <f t="array" ref="O374">INDEX(MinuteWorkersFTE_HISTORICAL_FORTNIGHT_TABLE[Role],ROW()-1)</f>
        <v>CARE SERVICES MANAGER</v>
      </c>
      <c r="P374" t="str" cm="1">
        <f t="array" ref="P374">INDEX(MinuteWorkersFTE_HISTORICAL_FORTNIGHT_TABLE[Shift],ROW()-1)</f>
        <v>AM</v>
      </c>
      <c r="Q374" cm="1">
        <f t="array" ref="Q374">INDEX(MinuteWorkersFTE_HISTORICAL_FORTNIGHT_TABLE[DayOfWeek],ROW()-1)</f>
        <v>6</v>
      </c>
      <c r="R374" t="str" cm="1">
        <f t="array" ref="R374">INDEX(MinuteWorkersFTE_HISTORICAL_FORTNIGHT_TABLE[Week Day],ROW()-1)</f>
        <v>Saturday</v>
      </c>
      <c r="S374" cm="1">
        <f t="array" ref="S374">INDEX(MinuteWorkersFTE_HISTORICAL_FORTNIGHT_TABLE[FortnightWeek],ROW()-1)</f>
        <v>2</v>
      </c>
      <c r="T374" cm="1">
        <f t="array" ref="T374">INDEX(MinuteWorkersFTE_HISTORICAL_FORTNIGHT_TABLE[HistoricalRosterFTE],ROW()-1)</f>
        <v>0</v>
      </c>
      <c r="U374" cm="1">
        <f t="array" ref="U374">INDEX(MinuteWorkersFTE_HISTORICAL_FORTNIGHT_TABLE[RedistributedRosterFTE],ROW()-1)</f>
        <v>0</v>
      </c>
      <c r="V374" cm="1">
        <f t="array" ref="V374">INDEX(MinuteWorkersFTE_HISTORICAL_FORTNIGHT_TABLE[ExpectedRedistributionFactor],ROW()-1)</f>
        <v>0.94875851996105176</v>
      </c>
      <c r="W374" cm="1">
        <f t="array" ref="W374">INDEX(MinuteWorkersFTE_HISTORICAL_FORTNIGHT_TABLE[ProfileVarianceFTE],ROW()-1)</f>
        <v>0</v>
      </c>
      <c r="X374">
        <f t="shared" si="6"/>
        <v>0</v>
      </c>
      <c r="Y374" cm="1">
        <f t="array" ref="Y374">--(INDEX(MinuteWorkersFTE_HISTORICAL_FORTNIGHT_TABLE[HistoricalCoverageStatus],ROW()-1)="PASS")</f>
        <v>1</v>
      </c>
      <c r="Z374" cm="1">
        <f t="array" ref="Z374">--OR(INDEX(MinuteWorkersFTE_HISTORICAL_FORTNIGHT_TABLE[HistoricalCellStatus],ROW()-1)="OBSERVED",INDEX(MinuteWorkersFTE_HISTORICAL_FORTNIGHT_TABLE[HistoricalCellStatus],ROW()-1)="ZERO")</f>
        <v>1</v>
      </c>
      <c r="AA374" cm="1">
        <f t="array" ref="AA374">--OR(INDEX(MinuteWorkersFTE_HISTORICAL_FORTNIGHT_TABLE[ProfileAlignmentStatus],ROW()-1)="PASS",INDEX(MinuteWorkersFTE_HISTORICAL_FORTNIGHT_TABLE[ProfileAlignmentStatus],ROW()-1)="PASS ZERO")</f>
        <v>1</v>
      </c>
      <c r="AB374" cm="1">
        <f t="array" ref="AB374">--(INDEX(MinuteWorkersFTE_HISTORICAL_FORTNIGHT_TABLE[RedistributionMatchCount],ROW()-1)=1)</f>
        <v>0</v>
      </c>
      <c r="AC374">
        <v>1</v>
      </c>
    </row>
    <row r="375" spans="14:29" x14ac:dyDescent="0.25">
      <c r="N375" t="str" cm="1">
        <f t="array" ref="N375">INDEX(MinuteWorkersFTE_HISTORICAL_FORTNIGHT_TABLE[Facility],ROW()-1)</f>
        <v>JE</v>
      </c>
      <c r="O375" t="str" cm="1">
        <f t="array" ref="O375">INDEX(MinuteWorkersFTE_HISTORICAL_FORTNIGHT_TABLE[Role],ROW()-1)</f>
        <v>CARE SERVICES MANAGER</v>
      </c>
      <c r="P375" t="str" cm="1">
        <f t="array" ref="P375">INDEX(MinuteWorkersFTE_HISTORICAL_FORTNIGHT_TABLE[Shift],ROW()-1)</f>
        <v>PM</v>
      </c>
      <c r="Q375" cm="1">
        <f t="array" ref="Q375">INDEX(MinuteWorkersFTE_HISTORICAL_FORTNIGHT_TABLE[DayOfWeek],ROW()-1)</f>
        <v>6</v>
      </c>
      <c r="R375" t="str" cm="1">
        <f t="array" ref="R375">INDEX(MinuteWorkersFTE_HISTORICAL_FORTNIGHT_TABLE[Week Day],ROW()-1)</f>
        <v>Saturday</v>
      </c>
      <c r="S375" cm="1">
        <f t="array" ref="S375">INDEX(MinuteWorkersFTE_HISTORICAL_FORTNIGHT_TABLE[FortnightWeek],ROW()-1)</f>
        <v>2</v>
      </c>
      <c r="T375" cm="1">
        <f t="array" ref="T375">INDEX(MinuteWorkersFTE_HISTORICAL_FORTNIGHT_TABLE[HistoricalRosterFTE],ROW()-1)</f>
        <v>0</v>
      </c>
      <c r="U375" cm="1">
        <f t="array" ref="U375">INDEX(MinuteWorkersFTE_HISTORICAL_FORTNIGHT_TABLE[RedistributedRosterFTE],ROW()-1)</f>
        <v>0</v>
      </c>
      <c r="V375" cm="1">
        <f t="array" ref="V375">INDEX(MinuteWorkersFTE_HISTORICAL_FORTNIGHT_TABLE[ExpectedRedistributionFactor],ROW()-1)</f>
        <v>0.94875851996105176</v>
      </c>
      <c r="W375" cm="1">
        <f t="array" ref="W375">INDEX(MinuteWorkersFTE_HISTORICAL_FORTNIGHT_TABLE[ProfileVarianceFTE],ROW()-1)</f>
        <v>0</v>
      </c>
      <c r="X375">
        <f t="shared" si="6"/>
        <v>0</v>
      </c>
      <c r="Y375" cm="1">
        <f t="array" ref="Y375">--(INDEX(MinuteWorkersFTE_HISTORICAL_FORTNIGHT_TABLE[HistoricalCoverageStatus],ROW()-1)="PASS")</f>
        <v>1</v>
      </c>
      <c r="Z375" cm="1">
        <f t="array" ref="Z375">--OR(INDEX(MinuteWorkersFTE_HISTORICAL_FORTNIGHT_TABLE[HistoricalCellStatus],ROW()-1)="OBSERVED",INDEX(MinuteWorkersFTE_HISTORICAL_FORTNIGHT_TABLE[HistoricalCellStatus],ROW()-1)="ZERO")</f>
        <v>1</v>
      </c>
      <c r="AA375" cm="1">
        <f t="array" ref="AA375">--OR(INDEX(MinuteWorkersFTE_HISTORICAL_FORTNIGHT_TABLE[ProfileAlignmentStatus],ROW()-1)="PASS",INDEX(MinuteWorkersFTE_HISTORICAL_FORTNIGHT_TABLE[ProfileAlignmentStatus],ROW()-1)="PASS ZERO")</f>
        <v>1</v>
      </c>
      <c r="AB375" cm="1">
        <f t="array" ref="AB375">--(INDEX(MinuteWorkersFTE_HISTORICAL_FORTNIGHT_TABLE[RedistributionMatchCount],ROW()-1)=1)</f>
        <v>0</v>
      </c>
      <c r="AC375">
        <v>1</v>
      </c>
    </row>
    <row r="376" spans="14:29" x14ac:dyDescent="0.25">
      <c r="N376" t="str" cm="1">
        <f t="array" ref="N376">INDEX(MinuteWorkersFTE_HISTORICAL_FORTNIGHT_TABLE[Facility],ROW()-1)</f>
        <v>JE</v>
      </c>
      <c r="O376" t="str" cm="1">
        <f t="array" ref="O376">INDEX(MinuteWorkersFTE_HISTORICAL_FORTNIGHT_TABLE[Role],ROW()-1)</f>
        <v>CARE SERVICES MANAGER</v>
      </c>
      <c r="P376" t="str" cm="1">
        <f t="array" ref="P376">INDEX(MinuteWorkersFTE_HISTORICAL_FORTNIGHT_TABLE[Shift],ROW()-1)</f>
        <v>NS</v>
      </c>
      <c r="Q376" cm="1">
        <f t="array" ref="Q376">INDEX(MinuteWorkersFTE_HISTORICAL_FORTNIGHT_TABLE[DayOfWeek],ROW()-1)</f>
        <v>6</v>
      </c>
      <c r="R376" t="str" cm="1">
        <f t="array" ref="R376">INDEX(MinuteWorkersFTE_HISTORICAL_FORTNIGHT_TABLE[Week Day],ROW()-1)</f>
        <v>Saturday</v>
      </c>
      <c r="S376" cm="1">
        <f t="array" ref="S376">INDEX(MinuteWorkersFTE_HISTORICAL_FORTNIGHT_TABLE[FortnightWeek],ROW()-1)</f>
        <v>2</v>
      </c>
      <c r="T376" cm="1">
        <f t="array" ref="T376">INDEX(MinuteWorkersFTE_HISTORICAL_FORTNIGHT_TABLE[HistoricalRosterFTE],ROW()-1)</f>
        <v>0</v>
      </c>
      <c r="U376" cm="1">
        <f t="array" ref="U376">INDEX(MinuteWorkersFTE_HISTORICAL_FORTNIGHT_TABLE[RedistributedRosterFTE],ROW()-1)</f>
        <v>0</v>
      </c>
      <c r="V376" cm="1">
        <f t="array" ref="V376">INDEX(MinuteWorkersFTE_HISTORICAL_FORTNIGHT_TABLE[ExpectedRedistributionFactor],ROW()-1)</f>
        <v>0.94875851996105176</v>
      </c>
      <c r="W376" cm="1">
        <f t="array" ref="W376">INDEX(MinuteWorkersFTE_HISTORICAL_FORTNIGHT_TABLE[ProfileVarianceFTE],ROW()-1)</f>
        <v>0</v>
      </c>
      <c r="X376">
        <f t="shared" si="6"/>
        <v>0</v>
      </c>
      <c r="Y376" cm="1">
        <f t="array" ref="Y376">--(INDEX(MinuteWorkersFTE_HISTORICAL_FORTNIGHT_TABLE[HistoricalCoverageStatus],ROW()-1)="PASS")</f>
        <v>1</v>
      </c>
      <c r="Z376" cm="1">
        <f t="array" ref="Z376">--OR(INDEX(MinuteWorkersFTE_HISTORICAL_FORTNIGHT_TABLE[HistoricalCellStatus],ROW()-1)="OBSERVED",INDEX(MinuteWorkersFTE_HISTORICAL_FORTNIGHT_TABLE[HistoricalCellStatus],ROW()-1)="ZERO")</f>
        <v>1</v>
      </c>
      <c r="AA376" cm="1">
        <f t="array" ref="AA376">--OR(INDEX(MinuteWorkersFTE_HISTORICAL_FORTNIGHT_TABLE[ProfileAlignmentStatus],ROW()-1)="PASS",INDEX(MinuteWorkersFTE_HISTORICAL_FORTNIGHT_TABLE[ProfileAlignmentStatus],ROW()-1)="PASS ZERO")</f>
        <v>1</v>
      </c>
      <c r="AB376" cm="1">
        <f t="array" ref="AB376">--(INDEX(MinuteWorkersFTE_HISTORICAL_FORTNIGHT_TABLE[RedistributionMatchCount],ROW()-1)=1)</f>
        <v>0</v>
      </c>
      <c r="AC376">
        <v>1</v>
      </c>
    </row>
    <row r="377" spans="14:29" x14ac:dyDescent="0.25">
      <c r="N377" t="str" cm="1">
        <f t="array" ref="N377">INDEX(MinuteWorkersFTE_HISTORICAL_FORTNIGHT_TABLE[Facility],ROW()-1)</f>
        <v>JE</v>
      </c>
      <c r="O377" t="str" cm="1">
        <f t="array" ref="O377">INDEX(MinuteWorkersFTE_HISTORICAL_FORTNIGHT_TABLE[Role],ROW()-1)</f>
        <v>CARE SERVICES MANAGER</v>
      </c>
      <c r="P377" t="str" cm="1">
        <f t="array" ref="P377">INDEX(MinuteWorkersFTE_HISTORICAL_FORTNIGHT_TABLE[Shift],ROW()-1)</f>
        <v>AM</v>
      </c>
      <c r="Q377" cm="1">
        <f t="array" ref="Q377">INDEX(MinuteWorkersFTE_HISTORICAL_FORTNIGHT_TABLE[DayOfWeek],ROW()-1)</f>
        <v>7</v>
      </c>
      <c r="R377" t="str" cm="1">
        <f t="array" ref="R377">INDEX(MinuteWorkersFTE_HISTORICAL_FORTNIGHT_TABLE[Week Day],ROW()-1)</f>
        <v>Sunday</v>
      </c>
      <c r="S377" cm="1">
        <f t="array" ref="S377">INDEX(MinuteWorkersFTE_HISTORICAL_FORTNIGHT_TABLE[FortnightWeek],ROW()-1)</f>
        <v>2</v>
      </c>
      <c r="T377" cm="1">
        <f t="array" ref="T377">INDEX(MinuteWorkersFTE_HISTORICAL_FORTNIGHT_TABLE[HistoricalRosterFTE],ROW()-1)</f>
        <v>0</v>
      </c>
      <c r="U377" cm="1">
        <f t="array" ref="U377">INDEX(MinuteWorkersFTE_HISTORICAL_FORTNIGHT_TABLE[RedistributedRosterFTE],ROW()-1)</f>
        <v>0</v>
      </c>
      <c r="V377" cm="1">
        <f t="array" ref="V377">INDEX(MinuteWorkersFTE_HISTORICAL_FORTNIGHT_TABLE[ExpectedRedistributionFactor],ROW()-1)</f>
        <v>0.94875851996105176</v>
      </c>
      <c r="W377" cm="1">
        <f t="array" ref="W377">INDEX(MinuteWorkersFTE_HISTORICAL_FORTNIGHT_TABLE[ProfileVarianceFTE],ROW()-1)</f>
        <v>0</v>
      </c>
      <c r="X377">
        <f t="shared" si="6"/>
        <v>0</v>
      </c>
      <c r="Y377" cm="1">
        <f t="array" ref="Y377">--(INDEX(MinuteWorkersFTE_HISTORICAL_FORTNIGHT_TABLE[HistoricalCoverageStatus],ROW()-1)="PASS")</f>
        <v>1</v>
      </c>
      <c r="Z377" cm="1">
        <f t="array" ref="Z377">--OR(INDEX(MinuteWorkersFTE_HISTORICAL_FORTNIGHT_TABLE[HistoricalCellStatus],ROW()-1)="OBSERVED",INDEX(MinuteWorkersFTE_HISTORICAL_FORTNIGHT_TABLE[HistoricalCellStatus],ROW()-1)="ZERO")</f>
        <v>1</v>
      </c>
      <c r="AA377" cm="1">
        <f t="array" ref="AA377">--OR(INDEX(MinuteWorkersFTE_HISTORICAL_FORTNIGHT_TABLE[ProfileAlignmentStatus],ROW()-1)="PASS",INDEX(MinuteWorkersFTE_HISTORICAL_FORTNIGHT_TABLE[ProfileAlignmentStatus],ROW()-1)="PASS ZERO")</f>
        <v>1</v>
      </c>
      <c r="AB377" cm="1">
        <f t="array" ref="AB377">--(INDEX(MinuteWorkersFTE_HISTORICAL_FORTNIGHT_TABLE[RedistributionMatchCount],ROW()-1)=1)</f>
        <v>0</v>
      </c>
      <c r="AC377">
        <v>1</v>
      </c>
    </row>
    <row r="378" spans="14:29" x14ac:dyDescent="0.25">
      <c r="N378" t="str" cm="1">
        <f t="array" ref="N378">INDEX(MinuteWorkersFTE_HISTORICAL_FORTNIGHT_TABLE[Facility],ROW()-1)</f>
        <v>JE</v>
      </c>
      <c r="O378" t="str" cm="1">
        <f t="array" ref="O378">INDEX(MinuteWorkersFTE_HISTORICAL_FORTNIGHT_TABLE[Role],ROW()-1)</f>
        <v>CARE SERVICES MANAGER</v>
      </c>
      <c r="P378" t="str" cm="1">
        <f t="array" ref="P378">INDEX(MinuteWorkersFTE_HISTORICAL_FORTNIGHT_TABLE[Shift],ROW()-1)</f>
        <v>PM</v>
      </c>
      <c r="Q378" cm="1">
        <f t="array" ref="Q378">INDEX(MinuteWorkersFTE_HISTORICAL_FORTNIGHT_TABLE[DayOfWeek],ROW()-1)</f>
        <v>7</v>
      </c>
      <c r="R378" t="str" cm="1">
        <f t="array" ref="R378">INDEX(MinuteWorkersFTE_HISTORICAL_FORTNIGHT_TABLE[Week Day],ROW()-1)</f>
        <v>Sunday</v>
      </c>
      <c r="S378" cm="1">
        <f t="array" ref="S378">INDEX(MinuteWorkersFTE_HISTORICAL_FORTNIGHT_TABLE[FortnightWeek],ROW()-1)</f>
        <v>2</v>
      </c>
      <c r="T378" cm="1">
        <f t="array" ref="T378">INDEX(MinuteWorkersFTE_HISTORICAL_FORTNIGHT_TABLE[HistoricalRosterFTE],ROW()-1)</f>
        <v>0</v>
      </c>
      <c r="U378" cm="1">
        <f t="array" ref="U378">INDEX(MinuteWorkersFTE_HISTORICAL_FORTNIGHT_TABLE[RedistributedRosterFTE],ROW()-1)</f>
        <v>0</v>
      </c>
      <c r="V378" cm="1">
        <f t="array" ref="V378">INDEX(MinuteWorkersFTE_HISTORICAL_FORTNIGHT_TABLE[ExpectedRedistributionFactor],ROW()-1)</f>
        <v>0.94875851996105176</v>
      </c>
      <c r="W378" cm="1">
        <f t="array" ref="W378">INDEX(MinuteWorkersFTE_HISTORICAL_FORTNIGHT_TABLE[ProfileVarianceFTE],ROW()-1)</f>
        <v>0</v>
      </c>
      <c r="X378">
        <f t="shared" si="6"/>
        <v>0</v>
      </c>
      <c r="Y378" cm="1">
        <f t="array" ref="Y378">--(INDEX(MinuteWorkersFTE_HISTORICAL_FORTNIGHT_TABLE[HistoricalCoverageStatus],ROW()-1)="PASS")</f>
        <v>1</v>
      </c>
      <c r="Z378" cm="1">
        <f t="array" ref="Z378">--OR(INDEX(MinuteWorkersFTE_HISTORICAL_FORTNIGHT_TABLE[HistoricalCellStatus],ROW()-1)="OBSERVED",INDEX(MinuteWorkersFTE_HISTORICAL_FORTNIGHT_TABLE[HistoricalCellStatus],ROW()-1)="ZERO")</f>
        <v>1</v>
      </c>
      <c r="AA378" cm="1">
        <f t="array" ref="AA378">--OR(INDEX(MinuteWorkersFTE_HISTORICAL_FORTNIGHT_TABLE[ProfileAlignmentStatus],ROW()-1)="PASS",INDEX(MinuteWorkersFTE_HISTORICAL_FORTNIGHT_TABLE[ProfileAlignmentStatus],ROW()-1)="PASS ZERO")</f>
        <v>1</v>
      </c>
      <c r="AB378" cm="1">
        <f t="array" ref="AB378">--(INDEX(MinuteWorkersFTE_HISTORICAL_FORTNIGHT_TABLE[RedistributionMatchCount],ROW()-1)=1)</f>
        <v>0</v>
      </c>
      <c r="AC378">
        <v>1</v>
      </c>
    </row>
    <row r="379" spans="14:29" x14ac:dyDescent="0.25">
      <c r="N379" t="str" cm="1">
        <f t="array" ref="N379">INDEX(MinuteWorkersFTE_HISTORICAL_FORTNIGHT_TABLE[Facility],ROW()-1)</f>
        <v>JE</v>
      </c>
      <c r="O379" t="str" cm="1">
        <f t="array" ref="O379">INDEX(MinuteWorkersFTE_HISTORICAL_FORTNIGHT_TABLE[Role],ROW()-1)</f>
        <v>CARE SERVICES MANAGER</v>
      </c>
      <c r="P379" t="str" cm="1">
        <f t="array" ref="P379">INDEX(MinuteWorkersFTE_HISTORICAL_FORTNIGHT_TABLE[Shift],ROW()-1)</f>
        <v>NS</v>
      </c>
      <c r="Q379" cm="1">
        <f t="array" ref="Q379">INDEX(MinuteWorkersFTE_HISTORICAL_FORTNIGHT_TABLE[DayOfWeek],ROW()-1)</f>
        <v>7</v>
      </c>
      <c r="R379" t="str" cm="1">
        <f t="array" ref="R379">INDEX(MinuteWorkersFTE_HISTORICAL_FORTNIGHT_TABLE[Week Day],ROW()-1)</f>
        <v>Sunday</v>
      </c>
      <c r="S379" cm="1">
        <f t="array" ref="S379">INDEX(MinuteWorkersFTE_HISTORICAL_FORTNIGHT_TABLE[FortnightWeek],ROW()-1)</f>
        <v>2</v>
      </c>
      <c r="T379" cm="1">
        <f t="array" ref="T379">INDEX(MinuteWorkersFTE_HISTORICAL_FORTNIGHT_TABLE[HistoricalRosterFTE],ROW()-1)</f>
        <v>0</v>
      </c>
      <c r="U379" cm="1">
        <f t="array" ref="U379">INDEX(MinuteWorkersFTE_HISTORICAL_FORTNIGHT_TABLE[RedistributedRosterFTE],ROW()-1)</f>
        <v>0</v>
      </c>
      <c r="V379" cm="1">
        <f t="array" ref="V379">INDEX(MinuteWorkersFTE_HISTORICAL_FORTNIGHT_TABLE[ExpectedRedistributionFactor],ROW()-1)</f>
        <v>0.94875851996105176</v>
      </c>
      <c r="W379" cm="1">
        <f t="array" ref="W379">INDEX(MinuteWorkersFTE_HISTORICAL_FORTNIGHT_TABLE[ProfileVarianceFTE],ROW()-1)</f>
        <v>0</v>
      </c>
      <c r="X379">
        <f t="shared" si="6"/>
        <v>0</v>
      </c>
      <c r="Y379" cm="1">
        <f t="array" ref="Y379">--(INDEX(MinuteWorkersFTE_HISTORICAL_FORTNIGHT_TABLE[HistoricalCoverageStatus],ROW()-1)="PASS")</f>
        <v>1</v>
      </c>
      <c r="Z379" cm="1">
        <f t="array" ref="Z379">--OR(INDEX(MinuteWorkersFTE_HISTORICAL_FORTNIGHT_TABLE[HistoricalCellStatus],ROW()-1)="OBSERVED",INDEX(MinuteWorkersFTE_HISTORICAL_FORTNIGHT_TABLE[HistoricalCellStatus],ROW()-1)="ZERO")</f>
        <v>1</v>
      </c>
      <c r="AA379" cm="1">
        <f t="array" ref="AA379">--OR(INDEX(MinuteWorkersFTE_HISTORICAL_FORTNIGHT_TABLE[ProfileAlignmentStatus],ROW()-1)="PASS",INDEX(MinuteWorkersFTE_HISTORICAL_FORTNIGHT_TABLE[ProfileAlignmentStatus],ROW()-1)="PASS ZERO")</f>
        <v>1</v>
      </c>
      <c r="AB379" cm="1">
        <f t="array" ref="AB379">--(INDEX(MinuteWorkersFTE_HISTORICAL_FORTNIGHT_TABLE[RedistributionMatchCount],ROW()-1)=1)</f>
        <v>0</v>
      </c>
      <c r="AC379">
        <v>1</v>
      </c>
    </row>
    <row r="380" spans="14:29" x14ac:dyDescent="0.25">
      <c r="N380" t="str" cm="1">
        <f t="array" ref="N380">INDEX(MinuteWorkersFTE_HISTORICAL_FORTNIGHT_TABLE[Facility],ROW()-1)</f>
        <v>JE</v>
      </c>
      <c r="O380" t="str" cm="1">
        <f t="array" ref="O380">INDEX(MinuteWorkersFTE_HISTORICAL_FORTNIGHT_TABLE[Role],ROW()-1)</f>
        <v>CLINICAL CARE COORDINATOR &amp; MANAGER</v>
      </c>
      <c r="P380" t="str" cm="1">
        <f t="array" ref="P380">INDEX(MinuteWorkersFTE_HISTORICAL_FORTNIGHT_TABLE[Shift],ROW()-1)</f>
        <v>AM</v>
      </c>
      <c r="Q380" cm="1">
        <f t="array" ref="Q380">INDEX(MinuteWorkersFTE_HISTORICAL_FORTNIGHT_TABLE[DayOfWeek],ROW()-1)</f>
        <v>1</v>
      </c>
      <c r="R380" t="str" cm="1">
        <f t="array" ref="R380">INDEX(MinuteWorkersFTE_HISTORICAL_FORTNIGHT_TABLE[Week Day],ROW()-1)</f>
        <v>Monday</v>
      </c>
      <c r="S380" cm="1">
        <f t="array" ref="S380">INDEX(MinuteWorkersFTE_HISTORICAL_FORTNIGHT_TABLE[FortnightWeek],ROW()-1)</f>
        <v>1</v>
      </c>
      <c r="T380" cm="1">
        <f t="array" ref="T380">INDEX(MinuteWorkersFTE_HISTORICAL_FORTNIGHT_TABLE[HistoricalRosterFTE],ROW()-1)</f>
        <v>1.25</v>
      </c>
      <c r="U380" cm="1">
        <f t="array" ref="U380">INDEX(MinuteWorkersFTE_HISTORICAL_FORTNIGHT_TABLE[RedistributedRosterFTE],ROW()-1)</f>
        <v>1.1859481499513147</v>
      </c>
      <c r="V380" cm="1">
        <f t="array" ref="V380">INDEX(MinuteWorkersFTE_HISTORICAL_FORTNIGHT_TABLE[ExpectedRedistributionFactor],ROW()-1)</f>
        <v>0.94875851996105176</v>
      </c>
      <c r="W380" cm="1">
        <f t="array" ref="W380">INDEX(MinuteWorkersFTE_HISTORICAL_FORTNIGHT_TABLE[ProfileVarianceFTE],ROW()-1)</f>
        <v>0</v>
      </c>
      <c r="X380">
        <f t="shared" si="6"/>
        <v>0</v>
      </c>
      <c r="Y380" cm="1">
        <f t="array" ref="Y380">--(INDEX(MinuteWorkersFTE_HISTORICAL_FORTNIGHT_TABLE[HistoricalCoverageStatus],ROW()-1)="PASS")</f>
        <v>1</v>
      </c>
      <c r="Z380" cm="1">
        <f t="array" ref="Z380">--OR(INDEX(MinuteWorkersFTE_HISTORICAL_FORTNIGHT_TABLE[HistoricalCellStatus],ROW()-1)="OBSERVED",INDEX(MinuteWorkersFTE_HISTORICAL_FORTNIGHT_TABLE[HistoricalCellStatus],ROW()-1)="ZERO")</f>
        <v>1</v>
      </c>
      <c r="AA380" cm="1">
        <f t="array" ref="AA380">--OR(INDEX(MinuteWorkersFTE_HISTORICAL_FORTNIGHT_TABLE[ProfileAlignmentStatus],ROW()-1)="PASS",INDEX(MinuteWorkersFTE_HISTORICAL_FORTNIGHT_TABLE[ProfileAlignmentStatus],ROW()-1)="PASS ZERO")</f>
        <v>1</v>
      </c>
      <c r="AB380" cm="1">
        <f t="array" ref="AB380">--(INDEX(MinuteWorkersFTE_HISTORICAL_FORTNIGHT_TABLE[RedistributionMatchCount],ROW()-1)=1)</f>
        <v>1</v>
      </c>
      <c r="AC380">
        <v>1</v>
      </c>
    </row>
    <row r="381" spans="14:29" x14ac:dyDescent="0.25">
      <c r="N381" t="str" cm="1">
        <f t="array" ref="N381">INDEX(MinuteWorkersFTE_HISTORICAL_FORTNIGHT_TABLE[Facility],ROW()-1)</f>
        <v>JE</v>
      </c>
      <c r="O381" t="str" cm="1">
        <f t="array" ref="O381">INDEX(MinuteWorkersFTE_HISTORICAL_FORTNIGHT_TABLE[Role],ROW()-1)</f>
        <v>CLINICAL CARE COORDINATOR &amp; MANAGER</v>
      </c>
      <c r="P381" t="str" cm="1">
        <f t="array" ref="P381">INDEX(MinuteWorkersFTE_HISTORICAL_FORTNIGHT_TABLE[Shift],ROW()-1)</f>
        <v>PM</v>
      </c>
      <c r="Q381" cm="1">
        <f t="array" ref="Q381">INDEX(MinuteWorkersFTE_HISTORICAL_FORTNIGHT_TABLE[DayOfWeek],ROW()-1)</f>
        <v>1</v>
      </c>
      <c r="R381" t="str" cm="1">
        <f t="array" ref="R381">INDEX(MinuteWorkersFTE_HISTORICAL_FORTNIGHT_TABLE[Week Day],ROW()-1)</f>
        <v>Monday</v>
      </c>
      <c r="S381" cm="1">
        <f t="array" ref="S381">INDEX(MinuteWorkersFTE_HISTORICAL_FORTNIGHT_TABLE[FortnightWeek],ROW()-1)</f>
        <v>1</v>
      </c>
      <c r="T381" cm="1">
        <f t="array" ref="T381">INDEX(MinuteWorkersFTE_HISTORICAL_FORTNIGHT_TABLE[HistoricalRosterFTE],ROW()-1)</f>
        <v>0</v>
      </c>
      <c r="U381" cm="1">
        <f t="array" ref="U381">INDEX(MinuteWorkersFTE_HISTORICAL_FORTNIGHT_TABLE[RedistributedRosterFTE],ROW()-1)</f>
        <v>0</v>
      </c>
      <c r="V381" cm="1">
        <f t="array" ref="V381">INDEX(MinuteWorkersFTE_HISTORICAL_FORTNIGHT_TABLE[ExpectedRedistributionFactor],ROW()-1)</f>
        <v>0.94875851996105176</v>
      </c>
      <c r="W381" cm="1">
        <f t="array" ref="W381">INDEX(MinuteWorkersFTE_HISTORICAL_FORTNIGHT_TABLE[ProfileVarianceFTE],ROW()-1)</f>
        <v>0</v>
      </c>
      <c r="X381">
        <f t="shared" si="6"/>
        <v>0</v>
      </c>
      <c r="Y381" cm="1">
        <f t="array" ref="Y381">--(INDEX(MinuteWorkersFTE_HISTORICAL_FORTNIGHT_TABLE[HistoricalCoverageStatus],ROW()-1)="PASS")</f>
        <v>1</v>
      </c>
      <c r="Z381" cm="1">
        <f t="array" ref="Z381">--OR(INDEX(MinuteWorkersFTE_HISTORICAL_FORTNIGHT_TABLE[HistoricalCellStatus],ROW()-1)="OBSERVED",INDEX(MinuteWorkersFTE_HISTORICAL_FORTNIGHT_TABLE[HistoricalCellStatus],ROW()-1)="ZERO")</f>
        <v>1</v>
      </c>
      <c r="AA381" cm="1">
        <f t="array" ref="AA381">--OR(INDEX(MinuteWorkersFTE_HISTORICAL_FORTNIGHT_TABLE[ProfileAlignmentStatus],ROW()-1)="PASS",INDEX(MinuteWorkersFTE_HISTORICAL_FORTNIGHT_TABLE[ProfileAlignmentStatus],ROW()-1)="PASS ZERO")</f>
        <v>1</v>
      </c>
      <c r="AB381" cm="1">
        <f t="array" ref="AB381">--(INDEX(MinuteWorkersFTE_HISTORICAL_FORTNIGHT_TABLE[RedistributionMatchCount],ROW()-1)=1)</f>
        <v>0</v>
      </c>
      <c r="AC381">
        <v>1</v>
      </c>
    </row>
    <row r="382" spans="14:29" x14ac:dyDescent="0.25">
      <c r="N382" t="str" cm="1">
        <f t="array" ref="N382">INDEX(MinuteWorkersFTE_HISTORICAL_FORTNIGHT_TABLE[Facility],ROW()-1)</f>
        <v>JE</v>
      </c>
      <c r="O382" t="str" cm="1">
        <f t="array" ref="O382">INDEX(MinuteWorkersFTE_HISTORICAL_FORTNIGHT_TABLE[Role],ROW()-1)</f>
        <v>CLINICAL CARE COORDINATOR &amp; MANAGER</v>
      </c>
      <c r="P382" t="str" cm="1">
        <f t="array" ref="P382">INDEX(MinuteWorkersFTE_HISTORICAL_FORTNIGHT_TABLE[Shift],ROW()-1)</f>
        <v>NS</v>
      </c>
      <c r="Q382" cm="1">
        <f t="array" ref="Q382">INDEX(MinuteWorkersFTE_HISTORICAL_FORTNIGHT_TABLE[DayOfWeek],ROW()-1)</f>
        <v>1</v>
      </c>
      <c r="R382" t="str" cm="1">
        <f t="array" ref="R382">INDEX(MinuteWorkersFTE_HISTORICAL_FORTNIGHT_TABLE[Week Day],ROW()-1)</f>
        <v>Monday</v>
      </c>
      <c r="S382" cm="1">
        <f t="array" ref="S382">INDEX(MinuteWorkersFTE_HISTORICAL_FORTNIGHT_TABLE[FortnightWeek],ROW()-1)</f>
        <v>1</v>
      </c>
      <c r="T382" cm="1">
        <f t="array" ref="T382">INDEX(MinuteWorkersFTE_HISTORICAL_FORTNIGHT_TABLE[HistoricalRosterFTE],ROW()-1)</f>
        <v>0</v>
      </c>
      <c r="U382" cm="1">
        <f t="array" ref="U382">INDEX(MinuteWorkersFTE_HISTORICAL_FORTNIGHT_TABLE[RedistributedRosterFTE],ROW()-1)</f>
        <v>0</v>
      </c>
      <c r="V382" cm="1">
        <f t="array" ref="V382">INDEX(MinuteWorkersFTE_HISTORICAL_FORTNIGHT_TABLE[ExpectedRedistributionFactor],ROW()-1)</f>
        <v>0.94875851996105176</v>
      </c>
      <c r="W382" cm="1">
        <f t="array" ref="W382">INDEX(MinuteWorkersFTE_HISTORICAL_FORTNIGHT_TABLE[ProfileVarianceFTE],ROW()-1)</f>
        <v>0</v>
      </c>
      <c r="X382">
        <f t="shared" si="6"/>
        <v>0</v>
      </c>
      <c r="Y382" cm="1">
        <f t="array" ref="Y382">--(INDEX(MinuteWorkersFTE_HISTORICAL_FORTNIGHT_TABLE[HistoricalCoverageStatus],ROW()-1)="PASS")</f>
        <v>1</v>
      </c>
      <c r="Z382" cm="1">
        <f t="array" ref="Z382">--OR(INDEX(MinuteWorkersFTE_HISTORICAL_FORTNIGHT_TABLE[HistoricalCellStatus],ROW()-1)="OBSERVED",INDEX(MinuteWorkersFTE_HISTORICAL_FORTNIGHT_TABLE[HistoricalCellStatus],ROW()-1)="ZERO")</f>
        <v>1</v>
      </c>
      <c r="AA382" cm="1">
        <f t="array" ref="AA382">--OR(INDEX(MinuteWorkersFTE_HISTORICAL_FORTNIGHT_TABLE[ProfileAlignmentStatus],ROW()-1)="PASS",INDEX(MinuteWorkersFTE_HISTORICAL_FORTNIGHT_TABLE[ProfileAlignmentStatus],ROW()-1)="PASS ZERO")</f>
        <v>1</v>
      </c>
      <c r="AB382" cm="1">
        <f t="array" ref="AB382">--(INDEX(MinuteWorkersFTE_HISTORICAL_FORTNIGHT_TABLE[RedistributionMatchCount],ROW()-1)=1)</f>
        <v>0</v>
      </c>
      <c r="AC382">
        <v>1</v>
      </c>
    </row>
    <row r="383" spans="14:29" x14ac:dyDescent="0.25">
      <c r="N383" t="str" cm="1">
        <f t="array" ref="N383">INDEX(MinuteWorkersFTE_HISTORICAL_FORTNIGHT_TABLE[Facility],ROW()-1)</f>
        <v>JE</v>
      </c>
      <c r="O383" t="str" cm="1">
        <f t="array" ref="O383">INDEX(MinuteWorkersFTE_HISTORICAL_FORTNIGHT_TABLE[Role],ROW()-1)</f>
        <v>CLINICAL CARE COORDINATOR &amp; MANAGER</v>
      </c>
      <c r="P383" t="str" cm="1">
        <f t="array" ref="P383">INDEX(MinuteWorkersFTE_HISTORICAL_FORTNIGHT_TABLE[Shift],ROW()-1)</f>
        <v>AM</v>
      </c>
      <c r="Q383" cm="1">
        <f t="array" ref="Q383">INDEX(MinuteWorkersFTE_HISTORICAL_FORTNIGHT_TABLE[DayOfWeek],ROW()-1)</f>
        <v>2</v>
      </c>
      <c r="R383" t="str" cm="1">
        <f t="array" ref="R383">INDEX(MinuteWorkersFTE_HISTORICAL_FORTNIGHT_TABLE[Week Day],ROW()-1)</f>
        <v>Tuesday</v>
      </c>
      <c r="S383" cm="1">
        <f t="array" ref="S383">INDEX(MinuteWorkersFTE_HISTORICAL_FORTNIGHT_TABLE[FortnightWeek],ROW()-1)</f>
        <v>1</v>
      </c>
      <c r="T383" cm="1">
        <f t="array" ref="T383">INDEX(MinuteWorkersFTE_HISTORICAL_FORTNIGHT_TABLE[HistoricalRosterFTE],ROW()-1)</f>
        <v>1.1842105263157896</v>
      </c>
      <c r="U383" cm="1">
        <f t="array" ref="U383">INDEX(MinuteWorkersFTE_HISTORICAL_FORTNIGHT_TABLE[RedistributedRosterFTE],ROW()-1)</f>
        <v>1.1235298262696665</v>
      </c>
      <c r="V383" cm="1">
        <f t="array" ref="V383">INDEX(MinuteWorkersFTE_HISTORICAL_FORTNIGHT_TABLE[ExpectedRedistributionFactor],ROW()-1)</f>
        <v>0.94875851996105176</v>
      </c>
      <c r="W383" cm="1">
        <f t="array" ref="W383">INDEX(MinuteWorkersFTE_HISTORICAL_FORTNIGHT_TABLE[ProfileVarianceFTE],ROW()-1)</f>
        <v>-2.2204460492503131E-16</v>
      </c>
      <c r="X383">
        <f t="shared" si="6"/>
        <v>2.2204460492503131E-16</v>
      </c>
      <c r="Y383" cm="1">
        <f t="array" ref="Y383">--(INDEX(MinuteWorkersFTE_HISTORICAL_FORTNIGHT_TABLE[HistoricalCoverageStatus],ROW()-1)="PASS")</f>
        <v>1</v>
      </c>
      <c r="Z383" cm="1">
        <f t="array" ref="Z383">--OR(INDEX(MinuteWorkersFTE_HISTORICAL_FORTNIGHT_TABLE[HistoricalCellStatus],ROW()-1)="OBSERVED",INDEX(MinuteWorkersFTE_HISTORICAL_FORTNIGHT_TABLE[HistoricalCellStatus],ROW()-1)="ZERO")</f>
        <v>1</v>
      </c>
      <c r="AA383" cm="1">
        <f t="array" ref="AA383">--OR(INDEX(MinuteWorkersFTE_HISTORICAL_FORTNIGHT_TABLE[ProfileAlignmentStatus],ROW()-1)="PASS",INDEX(MinuteWorkersFTE_HISTORICAL_FORTNIGHT_TABLE[ProfileAlignmentStatus],ROW()-1)="PASS ZERO")</f>
        <v>1</v>
      </c>
      <c r="AB383" cm="1">
        <f t="array" ref="AB383">--(INDEX(MinuteWorkersFTE_HISTORICAL_FORTNIGHT_TABLE[RedistributionMatchCount],ROW()-1)=1)</f>
        <v>1</v>
      </c>
      <c r="AC383">
        <v>1</v>
      </c>
    </row>
    <row r="384" spans="14:29" x14ac:dyDescent="0.25">
      <c r="N384" t="str" cm="1">
        <f t="array" ref="N384">INDEX(MinuteWorkersFTE_HISTORICAL_FORTNIGHT_TABLE[Facility],ROW()-1)</f>
        <v>JE</v>
      </c>
      <c r="O384" t="str" cm="1">
        <f t="array" ref="O384">INDEX(MinuteWorkersFTE_HISTORICAL_FORTNIGHT_TABLE[Role],ROW()-1)</f>
        <v>CLINICAL CARE COORDINATOR &amp; MANAGER</v>
      </c>
      <c r="P384" t="str" cm="1">
        <f t="array" ref="P384">INDEX(MinuteWorkersFTE_HISTORICAL_FORTNIGHT_TABLE[Shift],ROW()-1)</f>
        <v>PM</v>
      </c>
      <c r="Q384" cm="1">
        <f t="array" ref="Q384">INDEX(MinuteWorkersFTE_HISTORICAL_FORTNIGHT_TABLE[DayOfWeek],ROW()-1)</f>
        <v>2</v>
      </c>
      <c r="R384" t="str" cm="1">
        <f t="array" ref="R384">INDEX(MinuteWorkersFTE_HISTORICAL_FORTNIGHT_TABLE[Week Day],ROW()-1)</f>
        <v>Tuesday</v>
      </c>
      <c r="S384" cm="1">
        <f t="array" ref="S384">INDEX(MinuteWorkersFTE_HISTORICAL_FORTNIGHT_TABLE[FortnightWeek],ROW()-1)</f>
        <v>1</v>
      </c>
      <c r="T384" cm="1">
        <f t="array" ref="T384">INDEX(MinuteWorkersFTE_HISTORICAL_FORTNIGHT_TABLE[HistoricalRosterFTE],ROW()-1)</f>
        <v>0</v>
      </c>
      <c r="U384" cm="1">
        <f t="array" ref="U384">INDEX(MinuteWorkersFTE_HISTORICAL_FORTNIGHT_TABLE[RedistributedRosterFTE],ROW()-1)</f>
        <v>0</v>
      </c>
      <c r="V384" cm="1">
        <f t="array" ref="V384">INDEX(MinuteWorkersFTE_HISTORICAL_FORTNIGHT_TABLE[ExpectedRedistributionFactor],ROW()-1)</f>
        <v>0.94875851996105176</v>
      </c>
      <c r="W384" cm="1">
        <f t="array" ref="W384">INDEX(MinuteWorkersFTE_HISTORICAL_FORTNIGHT_TABLE[ProfileVarianceFTE],ROW()-1)</f>
        <v>0</v>
      </c>
      <c r="X384">
        <f t="shared" si="6"/>
        <v>0</v>
      </c>
      <c r="Y384" cm="1">
        <f t="array" ref="Y384">--(INDEX(MinuteWorkersFTE_HISTORICAL_FORTNIGHT_TABLE[HistoricalCoverageStatus],ROW()-1)="PASS")</f>
        <v>1</v>
      </c>
      <c r="Z384" cm="1">
        <f t="array" ref="Z384">--OR(INDEX(MinuteWorkersFTE_HISTORICAL_FORTNIGHT_TABLE[HistoricalCellStatus],ROW()-1)="OBSERVED",INDEX(MinuteWorkersFTE_HISTORICAL_FORTNIGHT_TABLE[HistoricalCellStatus],ROW()-1)="ZERO")</f>
        <v>1</v>
      </c>
      <c r="AA384" cm="1">
        <f t="array" ref="AA384">--OR(INDEX(MinuteWorkersFTE_HISTORICAL_FORTNIGHT_TABLE[ProfileAlignmentStatus],ROW()-1)="PASS",INDEX(MinuteWorkersFTE_HISTORICAL_FORTNIGHT_TABLE[ProfileAlignmentStatus],ROW()-1)="PASS ZERO")</f>
        <v>1</v>
      </c>
      <c r="AB384" cm="1">
        <f t="array" ref="AB384">--(INDEX(MinuteWorkersFTE_HISTORICAL_FORTNIGHT_TABLE[RedistributionMatchCount],ROW()-1)=1)</f>
        <v>0</v>
      </c>
      <c r="AC384">
        <v>1</v>
      </c>
    </row>
    <row r="385" spans="14:29" x14ac:dyDescent="0.25">
      <c r="N385" t="str" cm="1">
        <f t="array" ref="N385">INDEX(MinuteWorkersFTE_HISTORICAL_FORTNIGHT_TABLE[Facility],ROW()-1)</f>
        <v>JE</v>
      </c>
      <c r="O385" t="str" cm="1">
        <f t="array" ref="O385">INDEX(MinuteWorkersFTE_HISTORICAL_FORTNIGHT_TABLE[Role],ROW()-1)</f>
        <v>CLINICAL CARE COORDINATOR &amp; MANAGER</v>
      </c>
      <c r="P385" t="str" cm="1">
        <f t="array" ref="P385">INDEX(MinuteWorkersFTE_HISTORICAL_FORTNIGHT_TABLE[Shift],ROW()-1)</f>
        <v>NS</v>
      </c>
      <c r="Q385" cm="1">
        <f t="array" ref="Q385">INDEX(MinuteWorkersFTE_HISTORICAL_FORTNIGHT_TABLE[DayOfWeek],ROW()-1)</f>
        <v>2</v>
      </c>
      <c r="R385" t="str" cm="1">
        <f t="array" ref="R385">INDEX(MinuteWorkersFTE_HISTORICAL_FORTNIGHT_TABLE[Week Day],ROW()-1)</f>
        <v>Tuesday</v>
      </c>
      <c r="S385" cm="1">
        <f t="array" ref="S385">INDEX(MinuteWorkersFTE_HISTORICAL_FORTNIGHT_TABLE[FortnightWeek],ROW()-1)</f>
        <v>1</v>
      </c>
      <c r="T385" cm="1">
        <f t="array" ref="T385">INDEX(MinuteWorkersFTE_HISTORICAL_FORTNIGHT_TABLE[HistoricalRosterFTE],ROW()-1)</f>
        <v>0</v>
      </c>
      <c r="U385" cm="1">
        <f t="array" ref="U385">INDEX(MinuteWorkersFTE_HISTORICAL_FORTNIGHT_TABLE[RedistributedRosterFTE],ROW()-1)</f>
        <v>0</v>
      </c>
      <c r="V385" cm="1">
        <f t="array" ref="V385">INDEX(MinuteWorkersFTE_HISTORICAL_FORTNIGHT_TABLE[ExpectedRedistributionFactor],ROW()-1)</f>
        <v>0.94875851996105176</v>
      </c>
      <c r="W385" cm="1">
        <f t="array" ref="W385">INDEX(MinuteWorkersFTE_HISTORICAL_FORTNIGHT_TABLE[ProfileVarianceFTE],ROW()-1)</f>
        <v>0</v>
      </c>
      <c r="X385">
        <f t="shared" si="6"/>
        <v>0</v>
      </c>
      <c r="Y385" cm="1">
        <f t="array" ref="Y385">--(INDEX(MinuteWorkersFTE_HISTORICAL_FORTNIGHT_TABLE[HistoricalCoverageStatus],ROW()-1)="PASS")</f>
        <v>1</v>
      </c>
      <c r="Z385" cm="1">
        <f t="array" ref="Z385">--OR(INDEX(MinuteWorkersFTE_HISTORICAL_FORTNIGHT_TABLE[HistoricalCellStatus],ROW()-1)="OBSERVED",INDEX(MinuteWorkersFTE_HISTORICAL_FORTNIGHT_TABLE[HistoricalCellStatus],ROW()-1)="ZERO")</f>
        <v>1</v>
      </c>
      <c r="AA385" cm="1">
        <f t="array" ref="AA385">--OR(INDEX(MinuteWorkersFTE_HISTORICAL_FORTNIGHT_TABLE[ProfileAlignmentStatus],ROW()-1)="PASS",INDEX(MinuteWorkersFTE_HISTORICAL_FORTNIGHT_TABLE[ProfileAlignmentStatus],ROW()-1)="PASS ZERO")</f>
        <v>1</v>
      </c>
      <c r="AB385" cm="1">
        <f t="array" ref="AB385">--(INDEX(MinuteWorkersFTE_HISTORICAL_FORTNIGHT_TABLE[RedistributionMatchCount],ROW()-1)=1)</f>
        <v>0</v>
      </c>
      <c r="AC385">
        <v>1</v>
      </c>
    </row>
    <row r="386" spans="14:29" x14ac:dyDescent="0.25">
      <c r="N386" t="str" cm="1">
        <f t="array" ref="N386">INDEX(MinuteWorkersFTE_HISTORICAL_FORTNIGHT_TABLE[Facility],ROW()-1)</f>
        <v>JE</v>
      </c>
      <c r="O386" t="str" cm="1">
        <f t="array" ref="O386">INDEX(MinuteWorkersFTE_HISTORICAL_FORTNIGHT_TABLE[Role],ROW()-1)</f>
        <v>CLINICAL CARE COORDINATOR &amp; MANAGER</v>
      </c>
      <c r="P386" t="str" cm="1">
        <f t="array" ref="P386">INDEX(MinuteWorkersFTE_HISTORICAL_FORTNIGHT_TABLE[Shift],ROW()-1)</f>
        <v>AM</v>
      </c>
      <c r="Q386" cm="1">
        <f t="array" ref="Q386">INDEX(MinuteWorkersFTE_HISTORICAL_FORTNIGHT_TABLE[DayOfWeek],ROW()-1)</f>
        <v>3</v>
      </c>
      <c r="R386" t="str" cm="1">
        <f t="array" ref="R386">INDEX(MinuteWorkersFTE_HISTORICAL_FORTNIGHT_TABLE[Week Day],ROW()-1)</f>
        <v>Wednesday</v>
      </c>
      <c r="S386" cm="1">
        <f t="array" ref="S386">INDEX(MinuteWorkersFTE_HISTORICAL_FORTNIGHT_TABLE[FortnightWeek],ROW()-1)</f>
        <v>1</v>
      </c>
      <c r="T386" cm="1">
        <f t="array" ref="T386">INDEX(MinuteWorkersFTE_HISTORICAL_FORTNIGHT_TABLE[HistoricalRosterFTE],ROW()-1)</f>
        <v>0</v>
      </c>
      <c r="U386" cm="1">
        <f t="array" ref="U386">INDEX(MinuteWorkersFTE_HISTORICAL_FORTNIGHT_TABLE[RedistributedRosterFTE],ROW()-1)</f>
        <v>0</v>
      </c>
      <c r="V386" cm="1">
        <f t="array" ref="V386">INDEX(MinuteWorkersFTE_HISTORICAL_FORTNIGHT_TABLE[ExpectedRedistributionFactor],ROW()-1)</f>
        <v>0.94875851996105176</v>
      </c>
      <c r="W386" cm="1">
        <f t="array" ref="W386">INDEX(MinuteWorkersFTE_HISTORICAL_FORTNIGHT_TABLE[ProfileVarianceFTE],ROW()-1)</f>
        <v>0</v>
      </c>
      <c r="X386">
        <f t="shared" si="6"/>
        <v>0</v>
      </c>
      <c r="Y386" cm="1">
        <f t="array" ref="Y386">--(INDEX(MinuteWorkersFTE_HISTORICAL_FORTNIGHT_TABLE[HistoricalCoverageStatus],ROW()-1)="PASS")</f>
        <v>1</v>
      </c>
      <c r="Z386" cm="1">
        <f t="array" ref="Z386">--OR(INDEX(MinuteWorkersFTE_HISTORICAL_FORTNIGHT_TABLE[HistoricalCellStatus],ROW()-1)="OBSERVED",INDEX(MinuteWorkersFTE_HISTORICAL_FORTNIGHT_TABLE[HistoricalCellStatus],ROW()-1)="ZERO")</f>
        <v>1</v>
      </c>
      <c r="AA386" cm="1">
        <f t="array" ref="AA386">--OR(INDEX(MinuteWorkersFTE_HISTORICAL_FORTNIGHT_TABLE[ProfileAlignmentStatus],ROW()-1)="PASS",INDEX(MinuteWorkersFTE_HISTORICAL_FORTNIGHT_TABLE[ProfileAlignmentStatus],ROW()-1)="PASS ZERO")</f>
        <v>1</v>
      </c>
      <c r="AB386" cm="1">
        <f t="array" ref="AB386">--(INDEX(MinuteWorkersFTE_HISTORICAL_FORTNIGHT_TABLE[RedistributionMatchCount],ROW()-1)=1)</f>
        <v>0</v>
      </c>
      <c r="AC386">
        <v>1</v>
      </c>
    </row>
    <row r="387" spans="14:29" x14ac:dyDescent="0.25">
      <c r="N387" t="str" cm="1">
        <f t="array" ref="N387">INDEX(MinuteWorkersFTE_HISTORICAL_FORTNIGHT_TABLE[Facility],ROW()-1)</f>
        <v>JE</v>
      </c>
      <c r="O387" t="str" cm="1">
        <f t="array" ref="O387">INDEX(MinuteWorkersFTE_HISTORICAL_FORTNIGHT_TABLE[Role],ROW()-1)</f>
        <v>CLINICAL CARE COORDINATOR &amp; MANAGER</v>
      </c>
      <c r="P387" t="str" cm="1">
        <f t="array" ref="P387">INDEX(MinuteWorkersFTE_HISTORICAL_FORTNIGHT_TABLE[Shift],ROW()-1)</f>
        <v>PM</v>
      </c>
      <c r="Q387" cm="1">
        <f t="array" ref="Q387">INDEX(MinuteWorkersFTE_HISTORICAL_FORTNIGHT_TABLE[DayOfWeek],ROW()-1)</f>
        <v>3</v>
      </c>
      <c r="R387" t="str" cm="1">
        <f t="array" ref="R387">INDEX(MinuteWorkersFTE_HISTORICAL_FORTNIGHT_TABLE[Week Day],ROW()-1)</f>
        <v>Wednesday</v>
      </c>
      <c r="S387" cm="1">
        <f t="array" ref="S387">INDEX(MinuteWorkersFTE_HISTORICAL_FORTNIGHT_TABLE[FortnightWeek],ROW()-1)</f>
        <v>1</v>
      </c>
      <c r="T387" cm="1">
        <f t="array" ref="T387">INDEX(MinuteWorkersFTE_HISTORICAL_FORTNIGHT_TABLE[HistoricalRosterFTE],ROW()-1)</f>
        <v>0</v>
      </c>
      <c r="U387" cm="1">
        <f t="array" ref="U387">INDEX(MinuteWorkersFTE_HISTORICAL_FORTNIGHT_TABLE[RedistributedRosterFTE],ROW()-1)</f>
        <v>0</v>
      </c>
      <c r="V387" cm="1">
        <f t="array" ref="V387">INDEX(MinuteWorkersFTE_HISTORICAL_FORTNIGHT_TABLE[ExpectedRedistributionFactor],ROW()-1)</f>
        <v>0.94875851996105176</v>
      </c>
      <c r="W387" cm="1">
        <f t="array" ref="W387">INDEX(MinuteWorkersFTE_HISTORICAL_FORTNIGHT_TABLE[ProfileVarianceFTE],ROW()-1)</f>
        <v>0</v>
      </c>
      <c r="X387">
        <f t="shared" si="6"/>
        <v>0</v>
      </c>
      <c r="Y387" cm="1">
        <f t="array" ref="Y387">--(INDEX(MinuteWorkersFTE_HISTORICAL_FORTNIGHT_TABLE[HistoricalCoverageStatus],ROW()-1)="PASS")</f>
        <v>1</v>
      </c>
      <c r="Z387" cm="1">
        <f t="array" ref="Z387">--OR(INDEX(MinuteWorkersFTE_HISTORICAL_FORTNIGHT_TABLE[HistoricalCellStatus],ROW()-1)="OBSERVED",INDEX(MinuteWorkersFTE_HISTORICAL_FORTNIGHT_TABLE[HistoricalCellStatus],ROW()-1)="ZERO")</f>
        <v>1</v>
      </c>
      <c r="AA387" cm="1">
        <f t="array" ref="AA387">--OR(INDEX(MinuteWorkersFTE_HISTORICAL_FORTNIGHT_TABLE[ProfileAlignmentStatus],ROW()-1)="PASS",INDEX(MinuteWorkersFTE_HISTORICAL_FORTNIGHT_TABLE[ProfileAlignmentStatus],ROW()-1)="PASS ZERO")</f>
        <v>1</v>
      </c>
      <c r="AB387" cm="1">
        <f t="array" ref="AB387">--(INDEX(MinuteWorkersFTE_HISTORICAL_FORTNIGHT_TABLE[RedistributionMatchCount],ROW()-1)=1)</f>
        <v>0</v>
      </c>
      <c r="AC387">
        <v>1</v>
      </c>
    </row>
    <row r="388" spans="14:29" x14ac:dyDescent="0.25">
      <c r="N388" t="str" cm="1">
        <f t="array" ref="N388">INDEX(MinuteWorkersFTE_HISTORICAL_FORTNIGHT_TABLE[Facility],ROW()-1)</f>
        <v>JE</v>
      </c>
      <c r="O388" t="str" cm="1">
        <f t="array" ref="O388">INDEX(MinuteWorkersFTE_HISTORICAL_FORTNIGHT_TABLE[Role],ROW()-1)</f>
        <v>CLINICAL CARE COORDINATOR &amp; MANAGER</v>
      </c>
      <c r="P388" t="str" cm="1">
        <f t="array" ref="P388">INDEX(MinuteWorkersFTE_HISTORICAL_FORTNIGHT_TABLE[Shift],ROW()-1)</f>
        <v>NS</v>
      </c>
      <c r="Q388" cm="1">
        <f t="array" ref="Q388">INDEX(MinuteWorkersFTE_HISTORICAL_FORTNIGHT_TABLE[DayOfWeek],ROW()-1)</f>
        <v>3</v>
      </c>
      <c r="R388" t="str" cm="1">
        <f t="array" ref="R388">INDEX(MinuteWorkersFTE_HISTORICAL_FORTNIGHT_TABLE[Week Day],ROW()-1)</f>
        <v>Wednesday</v>
      </c>
      <c r="S388" cm="1">
        <f t="array" ref="S388">INDEX(MinuteWorkersFTE_HISTORICAL_FORTNIGHT_TABLE[FortnightWeek],ROW()-1)</f>
        <v>1</v>
      </c>
      <c r="T388" cm="1">
        <f t="array" ref="T388">INDEX(MinuteWorkersFTE_HISTORICAL_FORTNIGHT_TABLE[HistoricalRosterFTE],ROW()-1)</f>
        <v>0</v>
      </c>
      <c r="U388" cm="1">
        <f t="array" ref="U388">INDEX(MinuteWorkersFTE_HISTORICAL_FORTNIGHT_TABLE[RedistributedRosterFTE],ROW()-1)</f>
        <v>0</v>
      </c>
      <c r="V388" cm="1">
        <f t="array" ref="V388">INDEX(MinuteWorkersFTE_HISTORICAL_FORTNIGHT_TABLE[ExpectedRedistributionFactor],ROW()-1)</f>
        <v>0.94875851996105176</v>
      </c>
      <c r="W388" cm="1">
        <f t="array" ref="W388">INDEX(MinuteWorkersFTE_HISTORICAL_FORTNIGHT_TABLE[ProfileVarianceFTE],ROW()-1)</f>
        <v>0</v>
      </c>
      <c r="X388">
        <f t="shared" ref="X388:X451" si="7">ABS(W388)</f>
        <v>0</v>
      </c>
      <c r="Y388" cm="1">
        <f t="array" ref="Y388">--(INDEX(MinuteWorkersFTE_HISTORICAL_FORTNIGHT_TABLE[HistoricalCoverageStatus],ROW()-1)="PASS")</f>
        <v>1</v>
      </c>
      <c r="Z388" cm="1">
        <f t="array" ref="Z388">--OR(INDEX(MinuteWorkersFTE_HISTORICAL_FORTNIGHT_TABLE[HistoricalCellStatus],ROW()-1)="OBSERVED",INDEX(MinuteWorkersFTE_HISTORICAL_FORTNIGHT_TABLE[HistoricalCellStatus],ROW()-1)="ZERO")</f>
        <v>1</v>
      </c>
      <c r="AA388" cm="1">
        <f t="array" ref="AA388">--OR(INDEX(MinuteWorkersFTE_HISTORICAL_FORTNIGHT_TABLE[ProfileAlignmentStatus],ROW()-1)="PASS",INDEX(MinuteWorkersFTE_HISTORICAL_FORTNIGHT_TABLE[ProfileAlignmentStatus],ROW()-1)="PASS ZERO")</f>
        <v>1</v>
      </c>
      <c r="AB388" cm="1">
        <f t="array" ref="AB388">--(INDEX(MinuteWorkersFTE_HISTORICAL_FORTNIGHT_TABLE[RedistributionMatchCount],ROW()-1)=1)</f>
        <v>0</v>
      </c>
      <c r="AC388">
        <v>1</v>
      </c>
    </row>
    <row r="389" spans="14:29" x14ac:dyDescent="0.25">
      <c r="N389" t="str" cm="1">
        <f t="array" ref="N389">INDEX(MinuteWorkersFTE_HISTORICAL_FORTNIGHT_TABLE[Facility],ROW()-1)</f>
        <v>JE</v>
      </c>
      <c r="O389" t="str" cm="1">
        <f t="array" ref="O389">INDEX(MinuteWorkersFTE_HISTORICAL_FORTNIGHT_TABLE[Role],ROW()-1)</f>
        <v>CLINICAL CARE COORDINATOR &amp; MANAGER</v>
      </c>
      <c r="P389" t="str" cm="1">
        <f t="array" ref="P389">INDEX(MinuteWorkersFTE_HISTORICAL_FORTNIGHT_TABLE[Shift],ROW()-1)</f>
        <v>AM</v>
      </c>
      <c r="Q389" cm="1">
        <f t="array" ref="Q389">INDEX(MinuteWorkersFTE_HISTORICAL_FORTNIGHT_TABLE[DayOfWeek],ROW()-1)</f>
        <v>4</v>
      </c>
      <c r="R389" t="str" cm="1">
        <f t="array" ref="R389">INDEX(MinuteWorkersFTE_HISTORICAL_FORTNIGHT_TABLE[Week Day],ROW()-1)</f>
        <v>Thursday</v>
      </c>
      <c r="S389" cm="1">
        <f t="array" ref="S389">INDEX(MinuteWorkersFTE_HISTORICAL_FORTNIGHT_TABLE[FortnightWeek],ROW()-1)</f>
        <v>1</v>
      </c>
      <c r="T389" cm="1">
        <f t="array" ref="T389">INDEX(MinuteWorkersFTE_HISTORICAL_FORTNIGHT_TABLE[HistoricalRosterFTE],ROW()-1)</f>
        <v>1.1842105263157896</v>
      </c>
      <c r="U389" cm="1">
        <f t="array" ref="U389">INDEX(MinuteWorkersFTE_HISTORICAL_FORTNIGHT_TABLE[RedistributedRosterFTE],ROW()-1)</f>
        <v>1.1235298262696665</v>
      </c>
      <c r="V389" cm="1">
        <f t="array" ref="V389">INDEX(MinuteWorkersFTE_HISTORICAL_FORTNIGHT_TABLE[ExpectedRedistributionFactor],ROW()-1)</f>
        <v>0.94875851996105176</v>
      </c>
      <c r="W389" cm="1">
        <f t="array" ref="W389">INDEX(MinuteWorkersFTE_HISTORICAL_FORTNIGHT_TABLE[ProfileVarianceFTE],ROW()-1)</f>
        <v>-2.2204460492503131E-16</v>
      </c>
      <c r="X389">
        <f t="shared" si="7"/>
        <v>2.2204460492503131E-16</v>
      </c>
      <c r="Y389" cm="1">
        <f t="array" ref="Y389">--(INDEX(MinuteWorkersFTE_HISTORICAL_FORTNIGHT_TABLE[HistoricalCoverageStatus],ROW()-1)="PASS")</f>
        <v>1</v>
      </c>
      <c r="Z389" cm="1">
        <f t="array" ref="Z389">--OR(INDEX(MinuteWorkersFTE_HISTORICAL_FORTNIGHT_TABLE[HistoricalCellStatus],ROW()-1)="OBSERVED",INDEX(MinuteWorkersFTE_HISTORICAL_FORTNIGHT_TABLE[HistoricalCellStatus],ROW()-1)="ZERO")</f>
        <v>1</v>
      </c>
      <c r="AA389" cm="1">
        <f t="array" ref="AA389">--OR(INDEX(MinuteWorkersFTE_HISTORICAL_FORTNIGHT_TABLE[ProfileAlignmentStatus],ROW()-1)="PASS",INDEX(MinuteWorkersFTE_HISTORICAL_FORTNIGHT_TABLE[ProfileAlignmentStatus],ROW()-1)="PASS ZERO")</f>
        <v>1</v>
      </c>
      <c r="AB389" cm="1">
        <f t="array" ref="AB389">--(INDEX(MinuteWorkersFTE_HISTORICAL_FORTNIGHT_TABLE[RedistributionMatchCount],ROW()-1)=1)</f>
        <v>1</v>
      </c>
      <c r="AC389">
        <v>1</v>
      </c>
    </row>
    <row r="390" spans="14:29" x14ac:dyDescent="0.25">
      <c r="N390" t="str" cm="1">
        <f t="array" ref="N390">INDEX(MinuteWorkersFTE_HISTORICAL_FORTNIGHT_TABLE[Facility],ROW()-1)</f>
        <v>JE</v>
      </c>
      <c r="O390" t="str" cm="1">
        <f t="array" ref="O390">INDEX(MinuteWorkersFTE_HISTORICAL_FORTNIGHT_TABLE[Role],ROW()-1)</f>
        <v>CLINICAL CARE COORDINATOR &amp; MANAGER</v>
      </c>
      <c r="P390" t="str" cm="1">
        <f t="array" ref="P390">INDEX(MinuteWorkersFTE_HISTORICAL_FORTNIGHT_TABLE[Shift],ROW()-1)</f>
        <v>PM</v>
      </c>
      <c r="Q390" cm="1">
        <f t="array" ref="Q390">INDEX(MinuteWorkersFTE_HISTORICAL_FORTNIGHT_TABLE[DayOfWeek],ROW()-1)</f>
        <v>4</v>
      </c>
      <c r="R390" t="str" cm="1">
        <f t="array" ref="R390">INDEX(MinuteWorkersFTE_HISTORICAL_FORTNIGHT_TABLE[Week Day],ROW()-1)</f>
        <v>Thursday</v>
      </c>
      <c r="S390" cm="1">
        <f t="array" ref="S390">INDEX(MinuteWorkersFTE_HISTORICAL_FORTNIGHT_TABLE[FortnightWeek],ROW()-1)</f>
        <v>1</v>
      </c>
      <c r="T390" cm="1">
        <f t="array" ref="T390">INDEX(MinuteWorkersFTE_HISTORICAL_FORTNIGHT_TABLE[HistoricalRosterFTE],ROW()-1)</f>
        <v>0</v>
      </c>
      <c r="U390" cm="1">
        <f t="array" ref="U390">INDEX(MinuteWorkersFTE_HISTORICAL_FORTNIGHT_TABLE[RedistributedRosterFTE],ROW()-1)</f>
        <v>0</v>
      </c>
      <c r="V390" cm="1">
        <f t="array" ref="V390">INDEX(MinuteWorkersFTE_HISTORICAL_FORTNIGHT_TABLE[ExpectedRedistributionFactor],ROW()-1)</f>
        <v>0.94875851996105176</v>
      </c>
      <c r="W390" cm="1">
        <f t="array" ref="W390">INDEX(MinuteWorkersFTE_HISTORICAL_FORTNIGHT_TABLE[ProfileVarianceFTE],ROW()-1)</f>
        <v>0</v>
      </c>
      <c r="X390">
        <f t="shared" si="7"/>
        <v>0</v>
      </c>
      <c r="Y390" cm="1">
        <f t="array" ref="Y390">--(INDEX(MinuteWorkersFTE_HISTORICAL_FORTNIGHT_TABLE[HistoricalCoverageStatus],ROW()-1)="PASS")</f>
        <v>1</v>
      </c>
      <c r="Z390" cm="1">
        <f t="array" ref="Z390">--OR(INDEX(MinuteWorkersFTE_HISTORICAL_FORTNIGHT_TABLE[HistoricalCellStatus],ROW()-1)="OBSERVED",INDEX(MinuteWorkersFTE_HISTORICAL_FORTNIGHT_TABLE[HistoricalCellStatus],ROW()-1)="ZERO")</f>
        <v>1</v>
      </c>
      <c r="AA390" cm="1">
        <f t="array" ref="AA390">--OR(INDEX(MinuteWorkersFTE_HISTORICAL_FORTNIGHT_TABLE[ProfileAlignmentStatus],ROW()-1)="PASS",INDEX(MinuteWorkersFTE_HISTORICAL_FORTNIGHT_TABLE[ProfileAlignmentStatus],ROW()-1)="PASS ZERO")</f>
        <v>1</v>
      </c>
      <c r="AB390" cm="1">
        <f t="array" ref="AB390">--(INDEX(MinuteWorkersFTE_HISTORICAL_FORTNIGHT_TABLE[RedistributionMatchCount],ROW()-1)=1)</f>
        <v>0</v>
      </c>
      <c r="AC390">
        <v>1</v>
      </c>
    </row>
    <row r="391" spans="14:29" x14ac:dyDescent="0.25">
      <c r="N391" t="str" cm="1">
        <f t="array" ref="N391">INDEX(MinuteWorkersFTE_HISTORICAL_FORTNIGHT_TABLE[Facility],ROW()-1)</f>
        <v>JE</v>
      </c>
      <c r="O391" t="str" cm="1">
        <f t="array" ref="O391">INDEX(MinuteWorkersFTE_HISTORICAL_FORTNIGHT_TABLE[Role],ROW()-1)</f>
        <v>CLINICAL CARE COORDINATOR &amp; MANAGER</v>
      </c>
      <c r="P391" t="str" cm="1">
        <f t="array" ref="P391">INDEX(MinuteWorkersFTE_HISTORICAL_FORTNIGHT_TABLE[Shift],ROW()-1)</f>
        <v>NS</v>
      </c>
      <c r="Q391" cm="1">
        <f t="array" ref="Q391">INDEX(MinuteWorkersFTE_HISTORICAL_FORTNIGHT_TABLE[DayOfWeek],ROW()-1)</f>
        <v>4</v>
      </c>
      <c r="R391" t="str" cm="1">
        <f t="array" ref="R391">INDEX(MinuteWorkersFTE_HISTORICAL_FORTNIGHT_TABLE[Week Day],ROW()-1)</f>
        <v>Thursday</v>
      </c>
      <c r="S391" cm="1">
        <f t="array" ref="S391">INDEX(MinuteWorkersFTE_HISTORICAL_FORTNIGHT_TABLE[FortnightWeek],ROW()-1)</f>
        <v>1</v>
      </c>
      <c r="T391" cm="1">
        <f t="array" ref="T391">INDEX(MinuteWorkersFTE_HISTORICAL_FORTNIGHT_TABLE[HistoricalRosterFTE],ROW()-1)</f>
        <v>0</v>
      </c>
      <c r="U391" cm="1">
        <f t="array" ref="U391">INDEX(MinuteWorkersFTE_HISTORICAL_FORTNIGHT_TABLE[RedistributedRosterFTE],ROW()-1)</f>
        <v>0</v>
      </c>
      <c r="V391" cm="1">
        <f t="array" ref="V391">INDEX(MinuteWorkersFTE_HISTORICAL_FORTNIGHT_TABLE[ExpectedRedistributionFactor],ROW()-1)</f>
        <v>0.94875851996105176</v>
      </c>
      <c r="W391" cm="1">
        <f t="array" ref="W391">INDEX(MinuteWorkersFTE_HISTORICAL_FORTNIGHT_TABLE[ProfileVarianceFTE],ROW()-1)</f>
        <v>0</v>
      </c>
      <c r="X391">
        <f t="shared" si="7"/>
        <v>0</v>
      </c>
      <c r="Y391" cm="1">
        <f t="array" ref="Y391">--(INDEX(MinuteWorkersFTE_HISTORICAL_FORTNIGHT_TABLE[HistoricalCoverageStatus],ROW()-1)="PASS")</f>
        <v>1</v>
      </c>
      <c r="Z391" cm="1">
        <f t="array" ref="Z391">--OR(INDEX(MinuteWorkersFTE_HISTORICAL_FORTNIGHT_TABLE[HistoricalCellStatus],ROW()-1)="OBSERVED",INDEX(MinuteWorkersFTE_HISTORICAL_FORTNIGHT_TABLE[HistoricalCellStatus],ROW()-1)="ZERO")</f>
        <v>1</v>
      </c>
      <c r="AA391" cm="1">
        <f t="array" ref="AA391">--OR(INDEX(MinuteWorkersFTE_HISTORICAL_FORTNIGHT_TABLE[ProfileAlignmentStatus],ROW()-1)="PASS",INDEX(MinuteWorkersFTE_HISTORICAL_FORTNIGHT_TABLE[ProfileAlignmentStatus],ROW()-1)="PASS ZERO")</f>
        <v>1</v>
      </c>
      <c r="AB391" cm="1">
        <f t="array" ref="AB391">--(INDEX(MinuteWorkersFTE_HISTORICAL_FORTNIGHT_TABLE[RedistributionMatchCount],ROW()-1)=1)</f>
        <v>0</v>
      </c>
      <c r="AC391">
        <v>1</v>
      </c>
    </row>
    <row r="392" spans="14:29" x14ac:dyDescent="0.25">
      <c r="N392" t="str" cm="1">
        <f t="array" ref="N392">INDEX(MinuteWorkersFTE_HISTORICAL_FORTNIGHT_TABLE[Facility],ROW()-1)</f>
        <v>JE</v>
      </c>
      <c r="O392" t="str" cm="1">
        <f t="array" ref="O392">INDEX(MinuteWorkersFTE_HISTORICAL_FORTNIGHT_TABLE[Role],ROW()-1)</f>
        <v>CLINICAL CARE COORDINATOR &amp; MANAGER</v>
      </c>
      <c r="P392" t="str" cm="1">
        <f t="array" ref="P392">INDEX(MinuteWorkersFTE_HISTORICAL_FORTNIGHT_TABLE[Shift],ROW()-1)</f>
        <v>AM</v>
      </c>
      <c r="Q392" cm="1">
        <f t="array" ref="Q392">INDEX(MinuteWorkersFTE_HISTORICAL_FORTNIGHT_TABLE[DayOfWeek],ROW()-1)</f>
        <v>5</v>
      </c>
      <c r="R392" t="str" cm="1">
        <f t="array" ref="R392">INDEX(MinuteWorkersFTE_HISTORICAL_FORTNIGHT_TABLE[Week Day],ROW()-1)</f>
        <v>Friday</v>
      </c>
      <c r="S392" cm="1">
        <f t="array" ref="S392">INDEX(MinuteWorkersFTE_HISTORICAL_FORTNIGHT_TABLE[FortnightWeek],ROW()-1)</f>
        <v>1</v>
      </c>
      <c r="T392" cm="1">
        <f t="array" ref="T392">INDEX(MinuteWorkersFTE_HISTORICAL_FORTNIGHT_TABLE[HistoricalRosterFTE],ROW()-1)</f>
        <v>1.1842105263157896</v>
      </c>
      <c r="U392" cm="1">
        <f t="array" ref="U392">INDEX(MinuteWorkersFTE_HISTORICAL_FORTNIGHT_TABLE[RedistributedRosterFTE],ROW()-1)</f>
        <v>1.1235298262696665</v>
      </c>
      <c r="V392" cm="1">
        <f t="array" ref="V392">INDEX(MinuteWorkersFTE_HISTORICAL_FORTNIGHT_TABLE[ExpectedRedistributionFactor],ROW()-1)</f>
        <v>0.94875851996105176</v>
      </c>
      <c r="W392" cm="1">
        <f t="array" ref="W392">INDEX(MinuteWorkersFTE_HISTORICAL_FORTNIGHT_TABLE[ProfileVarianceFTE],ROW()-1)</f>
        <v>-2.2204460492503131E-16</v>
      </c>
      <c r="X392">
        <f t="shared" si="7"/>
        <v>2.2204460492503131E-16</v>
      </c>
      <c r="Y392" cm="1">
        <f t="array" ref="Y392">--(INDEX(MinuteWorkersFTE_HISTORICAL_FORTNIGHT_TABLE[HistoricalCoverageStatus],ROW()-1)="PASS")</f>
        <v>1</v>
      </c>
      <c r="Z392" cm="1">
        <f t="array" ref="Z392">--OR(INDEX(MinuteWorkersFTE_HISTORICAL_FORTNIGHT_TABLE[HistoricalCellStatus],ROW()-1)="OBSERVED",INDEX(MinuteWorkersFTE_HISTORICAL_FORTNIGHT_TABLE[HistoricalCellStatus],ROW()-1)="ZERO")</f>
        <v>1</v>
      </c>
      <c r="AA392" cm="1">
        <f t="array" ref="AA392">--OR(INDEX(MinuteWorkersFTE_HISTORICAL_FORTNIGHT_TABLE[ProfileAlignmentStatus],ROW()-1)="PASS",INDEX(MinuteWorkersFTE_HISTORICAL_FORTNIGHT_TABLE[ProfileAlignmentStatus],ROW()-1)="PASS ZERO")</f>
        <v>1</v>
      </c>
      <c r="AB392" cm="1">
        <f t="array" ref="AB392">--(INDEX(MinuteWorkersFTE_HISTORICAL_FORTNIGHT_TABLE[RedistributionMatchCount],ROW()-1)=1)</f>
        <v>1</v>
      </c>
      <c r="AC392">
        <v>1</v>
      </c>
    </row>
    <row r="393" spans="14:29" x14ac:dyDescent="0.25">
      <c r="N393" t="str" cm="1">
        <f t="array" ref="N393">INDEX(MinuteWorkersFTE_HISTORICAL_FORTNIGHT_TABLE[Facility],ROW()-1)</f>
        <v>JE</v>
      </c>
      <c r="O393" t="str" cm="1">
        <f t="array" ref="O393">INDEX(MinuteWorkersFTE_HISTORICAL_FORTNIGHT_TABLE[Role],ROW()-1)</f>
        <v>CLINICAL CARE COORDINATOR &amp; MANAGER</v>
      </c>
      <c r="P393" t="str" cm="1">
        <f t="array" ref="P393">INDEX(MinuteWorkersFTE_HISTORICAL_FORTNIGHT_TABLE[Shift],ROW()-1)</f>
        <v>PM</v>
      </c>
      <c r="Q393" cm="1">
        <f t="array" ref="Q393">INDEX(MinuteWorkersFTE_HISTORICAL_FORTNIGHT_TABLE[DayOfWeek],ROW()-1)</f>
        <v>5</v>
      </c>
      <c r="R393" t="str" cm="1">
        <f t="array" ref="R393">INDEX(MinuteWorkersFTE_HISTORICAL_FORTNIGHT_TABLE[Week Day],ROW()-1)</f>
        <v>Friday</v>
      </c>
      <c r="S393" cm="1">
        <f t="array" ref="S393">INDEX(MinuteWorkersFTE_HISTORICAL_FORTNIGHT_TABLE[FortnightWeek],ROW()-1)</f>
        <v>1</v>
      </c>
      <c r="T393" cm="1">
        <f t="array" ref="T393">INDEX(MinuteWorkersFTE_HISTORICAL_FORTNIGHT_TABLE[HistoricalRosterFTE],ROW()-1)</f>
        <v>0</v>
      </c>
      <c r="U393" cm="1">
        <f t="array" ref="U393">INDEX(MinuteWorkersFTE_HISTORICAL_FORTNIGHT_TABLE[RedistributedRosterFTE],ROW()-1)</f>
        <v>0</v>
      </c>
      <c r="V393" cm="1">
        <f t="array" ref="V393">INDEX(MinuteWorkersFTE_HISTORICAL_FORTNIGHT_TABLE[ExpectedRedistributionFactor],ROW()-1)</f>
        <v>0.94875851996105176</v>
      </c>
      <c r="W393" cm="1">
        <f t="array" ref="W393">INDEX(MinuteWorkersFTE_HISTORICAL_FORTNIGHT_TABLE[ProfileVarianceFTE],ROW()-1)</f>
        <v>0</v>
      </c>
      <c r="X393">
        <f t="shared" si="7"/>
        <v>0</v>
      </c>
      <c r="Y393" cm="1">
        <f t="array" ref="Y393">--(INDEX(MinuteWorkersFTE_HISTORICAL_FORTNIGHT_TABLE[HistoricalCoverageStatus],ROW()-1)="PASS")</f>
        <v>1</v>
      </c>
      <c r="Z393" cm="1">
        <f t="array" ref="Z393">--OR(INDEX(MinuteWorkersFTE_HISTORICAL_FORTNIGHT_TABLE[HistoricalCellStatus],ROW()-1)="OBSERVED",INDEX(MinuteWorkersFTE_HISTORICAL_FORTNIGHT_TABLE[HistoricalCellStatus],ROW()-1)="ZERO")</f>
        <v>1</v>
      </c>
      <c r="AA393" cm="1">
        <f t="array" ref="AA393">--OR(INDEX(MinuteWorkersFTE_HISTORICAL_FORTNIGHT_TABLE[ProfileAlignmentStatus],ROW()-1)="PASS",INDEX(MinuteWorkersFTE_HISTORICAL_FORTNIGHT_TABLE[ProfileAlignmentStatus],ROW()-1)="PASS ZERO")</f>
        <v>1</v>
      </c>
      <c r="AB393" cm="1">
        <f t="array" ref="AB393">--(INDEX(MinuteWorkersFTE_HISTORICAL_FORTNIGHT_TABLE[RedistributionMatchCount],ROW()-1)=1)</f>
        <v>0</v>
      </c>
      <c r="AC393">
        <v>1</v>
      </c>
    </row>
    <row r="394" spans="14:29" x14ac:dyDescent="0.25">
      <c r="N394" t="str" cm="1">
        <f t="array" ref="N394">INDEX(MinuteWorkersFTE_HISTORICAL_FORTNIGHT_TABLE[Facility],ROW()-1)</f>
        <v>JE</v>
      </c>
      <c r="O394" t="str" cm="1">
        <f t="array" ref="O394">INDEX(MinuteWorkersFTE_HISTORICAL_FORTNIGHT_TABLE[Role],ROW()-1)</f>
        <v>CLINICAL CARE COORDINATOR &amp; MANAGER</v>
      </c>
      <c r="P394" t="str" cm="1">
        <f t="array" ref="P394">INDEX(MinuteWorkersFTE_HISTORICAL_FORTNIGHT_TABLE[Shift],ROW()-1)</f>
        <v>NS</v>
      </c>
      <c r="Q394" cm="1">
        <f t="array" ref="Q394">INDEX(MinuteWorkersFTE_HISTORICAL_FORTNIGHT_TABLE[DayOfWeek],ROW()-1)</f>
        <v>5</v>
      </c>
      <c r="R394" t="str" cm="1">
        <f t="array" ref="R394">INDEX(MinuteWorkersFTE_HISTORICAL_FORTNIGHT_TABLE[Week Day],ROW()-1)</f>
        <v>Friday</v>
      </c>
      <c r="S394" cm="1">
        <f t="array" ref="S394">INDEX(MinuteWorkersFTE_HISTORICAL_FORTNIGHT_TABLE[FortnightWeek],ROW()-1)</f>
        <v>1</v>
      </c>
      <c r="T394" cm="1">
        <f t="array" ref="T394">INDEX(MinuteWorkersFTE_HISTORICAL_FORTNIGHT_TABLE[HistoricalRosterFTE],ROW()-1)</f>
        <v>0</v>
      </c>
      <c r="U394" cm="1">
        <f t="array" ref="U394">INDEX(MinuteWorkersFTE_HISTORICAL_FORTNIGHT_TABLE[RedistributedRosterFTE],ROW()-1)</f>
        <v>0</v>
      </c>
      <c r="V394" cm="1">
        <f t="array" ref="V394">INDEX(MinuteWorkersFTE_HISTORICAL_FORTNIGHT_TABLE[ExpectedRedistributionFactor],ROW()-1)</f>
        <v>0.94875851996105176</v>
      </c>
      <c r="W394" cm="1">
        <f t="array" ref="W394">INDEX(MinuteWorkersFTE_HISTORICAL_FORTNIGHT_TABLE[ProfileVarianceFTE],ROW()-1)</f>
        <v>0</v>
      </c>
      <c r="X394">
        <f t="shared" si="7"/>
        <v>0</v>
      </c>
      <c r="Y394" cm="1">
        <f t="array" ref="Y394">--(INDEX(MinuteWorkersFTE_HISTORICAL_FORTNIGHT_TABLE[HistoricalCoverageStatus],ROW()-1)="PASS")</f>
        <v>1</v>
      </c>
      <c r="Z394" cm="1">
        <f t="array" ref="Z394">--OR(INDEX(MinuteWorkersFTE_HISTORICAL_FORTNIGHT_TABLE[HistoricalCellStatus],ROW()-1)="OBSERVED",INDEX(MinuteWorkersFTE_HISTORICAL_FORTNIGHT_TABLE[HistoricalCellStatus],ROW()-1)="ZERO")</f>
        <v>1</v>
      </c>
      <c r="AA394" cm="1">
        <f t="array" ref="AA394">--OR(INDEX(MinuteWorkersFTE_HISTORICAL_FORTNIGHT_TABLE[ProfileAlignmentStatus],ROW()-1)="PASS",INDEX(MinuteWorkersFTE_HISTORICAL_FORTNIGHT_TABLE[ProfileAlignmentStatus],ROW()-1)="PASS ZERO")</f>
        <v>1</v>
      </c>
      <c r="AB394" cm="1">
        <f t="array" ref="AB394">--(INDEX(MinuteWorkersFTE_HISTORICAL_FORTNIGHT_TABLE[RedistributionMatchCount],ROW()-1)=1)</f>
        <v>0</v>
      </c>
      <c r="AC394">
        <v>1</v>
      </c>
    </row>
    <row r="395" spans="14:29" x14ac:dyDescent="0.25">
      <c r="N395" t="str" cm="1">
        <f t="array" ref="N395">INDEX(MinuteWorkersFTE_HISTORICAL_FORTNIGHT_TABLE[Facility],ROW()-1)</f>
        <v>JE</v>
      </c>
      <c r="O395" t="str" cm="1">
        <f t="array" ref="O395">INDEX(MinuteWorkersFTE_HISTORICAL_FORTNIGHT_TABLE[Role],ROW()-1)</f>
        <v>CLINICAL CARE COORDINATOR &amp; MANAGER</v>
      </c>
      <c r="P395" t="str" cm="1">
        <f t="array" ref="P395">INDEX(MinuteWorkersFTE_HISTORICAL_FORTNIGHT_TABLE[Shift],ROW()-1)</f>
        <v>AM</v>
      </c>
      <c r="Q395" cm="1">
        <f t="array" ref="Q395">INDEX(MinuteWorkersFTE_HISTORICAL_FORTNIGHT_TABLE[DayOfWeek],ROW()-1)</f>
        <v>6</v>
      </c>
      <c r="R395" t="str" cm="1">
        <f t="array" ref="R395">INDEX(MinuteWorkersFTE_HISTORICAL_FORTNIGHT_TABLE[Week Day],ROW()-1)</f>
        <v>Saturday</v>
      </c>
      <c r="S395" cm="1">
        <f t="array" ref="S395">INDEX(MinuteWorkersFTE_HISTORICAL_FORTNIGHT_TABLE[FortnightWeek],ROW()-1)</f>
        <v>1</v>
      </c>
      <c r="T395" cm="1">
        <f t="array" ref="T395">INDEX(MinuteWorkersFTE_HISTORICAL_FORTNIGHT_TABLE[HistoricalRosterFTE],ROW()-1)</f>
        <v>0</v>
      </c>
      <c r="U395" cm="1">
        <f t="array" ref="U395">INDEX(MinuteWorkersFTE_HISTORICAL_FORTNIGHT_TABLE[RedistributedRosterFTE],ROW()-1)</f>
        <v>0</v>
      </c>
      <c r="V395" cm="1">
        <f t="array" ref="V395">INDEX(MinuteWorkersFTE_HISTORICAL_FORTNIGHT_TABLE[ExpectedRedistributionFactor],ROW()-1)</f>
        <v>0.94875851996105176</v>
      </c>
      <c r="W395" cm="1">
        <f t="array" ref="W395">INDEX(MinuteWorkersFTE_HISTORICAL_FORTNIGHT_TABLE[ProfileVarianceFTE],ROW()-1)</f>
        <v>0</v>
      </c>
      <c r="X395">
        <f t="shared" si="7"/>
        <v>0</v>
      </c>
      <c r="Y395" cm="1">
        <f t="array" ref="Y395">--(INDEX(MinuteWorkersFTE_HISTORICAL_FORTNIGHT_TABLE[HistoricalCoverageStatus],ROW()-1)="PASS")</f>
        <v>1</v>
      </c>
      <c r="Z395" cm="1">
        <f t="array" ref="Z395">--OR(INDEX(MinuteWorkersFTE_HISTORICAL_FORTNIGHT_TABLE[HistoricalCellStatus],ROW()-1)="OBSERVED",INDEX(MinuteWorkersFTE_HISTORICAL_FORTNIGHT_TABLE[HistoricalCellStatus],ROW()-1)="ZERO")</f>
        <v>1</v>
      </c>
      <c r="AA395" cm="1">
        <f t="array" ref="AA395">--OR(INDEX(MinuteWorkersFTE_HISTORICAL_FORTNIGHT_TABLE[ProfileAlignmentStatus],ROW()-1)="PASS",INDEX(MinuteWorkersFTE_HISTORICAL_FORTNIGHT_TABLE[ProfileAlignmentStatus],ROW()-1)="PASS ZERO")</f>
        <v>1</v>
      </c>
      <c r="AB395" cm="1">
        <f t="array" ref="AB395">--(INDEX(MinuteWorkersFTE_HISTORICAL_FORTNIGHT_TABLE[RedistributionMatchCount],ROW()-1)=1)</f>
        <v>0</v>
      </c>
      <c r="AC395">
        <v>1</v>
      </c>
    </row>
    <row r="396" spans="14:29" x14ac:dyDescent="0.25">
      <c r="N396" t="str" cm="1">
        <f t="array" ref="N396">INDEX(MinuteWorkersFTE_HISTORICAL_FORTNIGHT_TABLE[Facility],ROW()-1)</f>
        <v>JE</v>
      </c>
      <c r="O396" t="str" cm="1">
        <f t="array" ref="O396">INDEX(MinuteWorkersFTE_HISTORICAL_FORTNIGHT_TABLE[Role],ROW()-1)</f>
        <v>CLINICAL CARE COORDINATOR &amp; MANAGER</v>
      </c>
      <c r="P396" t="str" cm="1">
        <f t="array" ref="P396">INDEX(MinuteWorkersFTE_HISTORICAL_FORTNIGHT_TABLE[Shift],ROW()-1)</f>
        <v>PM</v>
      </c>
      <c r="Q396" cm="1">
        <f t="array" ref="Q396">INDEX(MinuteWorkersFTE_HISTORICAL_FORTNIGHT_TABLE[DayOfWeek],ROW()-1)</f>
        <v>6</v>
      </c>
      <c r="R396" t="str" cm="1">
        <f t="array" ref="R396">INDEX(MinuteWorkersFTE_HISTORICAL_FORTNIGHT_TABLE[Week Day],ROW()-1)</f>
        <v>Saturday</v>
      </c>
      <c r="S396" cm="1">
        <f t="array" ref="S396">INDEX(MinuteWorkersFTE_HISTORICAL_FORTNIGHT_TABLE[FortnightWeek],ROW()-1)</f>
        <v>1</v>
      </c>
      <c r="T396" cm="1">
        <f t="array" ref="T396">INDEX(MinuteWorkersFTE_HISTORICAL_FORTNIGHT_TABLE[HistoricalRosterFTE],ROW()-1)</f>
        <v>0</v>
      </c>
      <c r="U396" cm="1">
        <f t="array" ref="U396">INDEX(MinuteWorkersFTE_HISTORICAL_FORTNIGHT_TABLE[RedistributedRosterFTE],ROW()-1)</f>
        <v>0</v>
      </c>
      <c r="V396" cm="1">
        <f t="array" ref="V396">INDEX(MinuteWorkersFTE_HISTORICAL_FORTNIGHT_TABLE[ExpectedRedistributionFactor],ROW()-1)</f>
        <v>0.94875851996105176</v>
      </c>
      <c r="W396" cm="1">
        <f t="array" ref="W396">INDEX(MinuteWorkersFTE_HISTORICAL_FORTNIGHT_TABLE[ProfileVarianceFTE],ROW()-1)</f>
        <v>0</v>
      </c>
      <c r="X396">
        <f t="shared" si="7"/>
        <v>0</v>
      </c>
      <c r="Y396" cm="1">
        <f t="array" ref="Y396">--(INDEX(MinuteWorkersFTE_HISTORICAL_FORTNIGHT_TABLE[HistoricalCoverageStatus],ROW()-1)="PASS")</f>
        <v>1</v>
      </c>
      <c r="Z396" cm="1">
        <f t="array" ref="Z396">--OR(INDEX(MinuteWorkersFTE_HISTORICAL_FORTNIGHT_TABLE[HistoricalCellStatus],ROW()-1)="OBSERVED",INDEX(MinuteWorkersFTE_HISTORICAL_FORTNIGHT_TABLE[HistoricalCellStatus],ROW()-1)="ZERO")</f>
        <v>1</v>
      </c>
      <c r="AA396" cm="1">
        <f t="array" ref="AA396">--OR(INDEX(MinuteWorkersFTE_HISTORICAL_FORTNIGHT_TABLE[ProfileAlignmentStatus],ROW()-1)="PASS",INDEX(MinuteWorkersFTE_HISTORICAL_FORTNIGHT_TABLE[ProfileAlignmentStatus],ROW()-1)="PASS ZERO")</f>
        <v>1</v>
      </c>
      <c r="AB396" cm="1">
        <f t="array" ref="AB396">--(INDEX(MinuteWorkersFTE_HISTORICAL_FORTNIGHT_TABLE[RedistributionMatchCount],ROW()-1)=1)</f>
        <v>0</v>
      </c>
      <c r="AC396">
        <v>1</v>
      </c>
    </row>
    <row r="397" spans="14:29" x14ac:dyDescent="0.25">
      <c r="N397" t="str" cm="1">
        <f t="array" ref="N397">INDEX(MinuteWorkersFTE_HISTORICAL_FORTNIGHT_TABLE[Facility],ROW()-1)</f>
        <v>JE</v>
      </c>
      <c r="O397" t="str" cm="1">
        <f t="array" ref="O397">INDEX(MinuteWorkersFTE_HISTORICAL_FORTNIGHT_TABLE[Role],ROW()-1)</f>
        <v>CLINICAL CARE COORDINATOR &amp; MANAGER</v>
      </c>
      <c r="P397" t="str" cm="1">
        <f t="array" ref="P397">INDEX(MinuteWorkersFTE_HISTORICAL_FORTNIGHT_TABLE[Shift],ROW()-1)</f>
        <v>NS</v>
      </c>
      <c r="Q397" cm="1">
        <f t="array" ref="Q397">INDEX(MinuteWorkersFTE_HISTORICAL_FORTNIGHT_TABLE[DayOfWeek],ROW()-1)</f>
        <v>6</v>
      </c>
      <c r="R397" t="str" cm="1">
        <f t="array" ref="R397">INDEX(MinuteWorkersFTE_HISTORICAL_FORTNIGHT_TABLE[Week Day],ROW()-1)</f>
        <v>Saturday</v>
      </c>
      <c r="S397" cm="1">
        <f t="array" ref="S397">INDEX(MinuteWorkersFTE_HISTORICAL_FORTNIGHT_TABLE[FortnightWeek],ROW()-1)</f>
        <v>1</v>
      </c>
      <c r="T397" cm="1">
        <f t="array" ref="T397">INDEX(MinuteWorkersFTE_HISTORICAL_FORTNIGHT_TABLE[HistoricalRosterFTE],ROW()-1)</f>
        <v>0</v>
      </c>
      <c r="U397" cm="1">
        <f t="array" ref="U397">INDEX(MinuteWorkersFTE_HISTORICAL_FORTNIGHT_TABLE[RedistributedRosterFTE],ROW()-1)</f>
        <v>0</v>
      </c>
      <c r="V397" cm="1">
        <f t="array" ref="V397">INDEX(MinuteWorkersFTE_HISTORICAL_FORTNIGHT_TABLE[ExpectedRedistributionFactor],ROW()-1)</f>
        <v>0.94875851996105176</v>
      </c>
      <c r="W397" cm="1">
        <f t="array" ref="W397">INDEX(MinuteWorkersFTE_HISTORICAL_FORTNIGHT_TABLE[ProfileVarianceFTE],ROW()-1)</f>
        <v>0</v>
      </c>
      <c r="X397">
        <f t="shared" si="7"/>
        <v>0</v>
      </c>
      <c r="Y397" cm="1">
        <f t="array" ref="Y397">--(INDEX(MinuteWorkersFTE_HISTORICAL_FORTNIGHT_TABLE[HistoricalCoverageStatus],ROW()-1)="PASS")</f>
        <v>1</v>
      </c>
      <c r="Z397" cm="1">
        <f t="array" ref="Z397">--OR(INDEX(MinuteWorkersFTE_HISTORICAL_FORTNIGHT_TABLE[HistoricalCellStatus],ROW()-1)="OBSERVED",INDEX(MinuteWorkersFTE_HISTORICAL_FORTNIGHT_TABLE[HistoricalCellStatus],ROW()-1)="ZERO")</f>
        <v>1</v>
      </c>
      <c r="AA397" cm="1">
        <f t="array" ref="AA397">--OR(INDEX(MinuteWorkersFTE_HISTORICAL_FORTNIGHT_TABLE[ProfileAlignmentStatus],ROW()-1)="PASS",INDEX(MinuteWorkersFTE_HISTORICAL_FORTNIGHT_TABLE[ProfileAlignmentStatus],ROW()-1)="PASS ZERO")</f>
        <v>1</v>
      </c>
      <c r="AB397" cm="1">
        <f t="array" ref="AB397">--(INDEX(MinuteWorkersFTE_HISTORICAL_FORTNIGHT_TABLE[RedistributionMatchCount],ROW()-1)=1)</f>
        <v>0</v>
      </c>
      <c r="AC397">
        <v>1</v>
      </c>
    </row>
    <row r="398" spans="14:29" x14ac:dyDescent="0.25">
      <c r="N398" t="str" cm="1">
        <f t="array" ref="N398">INDEX(MinuteWorkersFTE_HISTORICAL_FORTNIGHT_TABLE[Facility],ROW()-1)</f>
        <v>JE</v>
      </c>
      <c r="O398" t="str" cm="1">
        <f t="array" ref="O398">INDEX(MinuteWorkersFTE_HISTORICAL_FORTNIGHT_TABLE[Role],ROW()-1)</f>
        <v>CLINICAL CARE COORDINATOR &amp; MANAGER</v>
      </c>
      <c r="P398" t="str" cm="1">
        <f t="array" ref="P398">INDEX(MinuteWorkersFTE_HISTORICAL_FORTNIGHT_TABLE[Shift],ROW()-1)</f>
        <v>AM</v>
      </c>
      <c r="Q398" cm="1">
        <f t="array" ref="Q398">INDEX(MinuteWorkersFTE_HISTORICAL_FORTNIGHT_TABLE[DayOfWeek],ROW()-1)</f>
        <v>7</v>
      </c>
      <c r="R398" t="str" cm="1">
        <f t="array" ref="R398">INDEX(MinuteWorkersFTE_HISTORICAL_FORTNIGHT_TABLE[Week Day],ROW()-1)</f>
        <v>Sunday</v>
      </c>
      <c r="S398" cm="1">
        <f t="array" ref="S398">INDEX(MinuteWorkersFTE_HISTORICAL_FORTNIGHT_TABLE[FortnightWeek],ROW()-1)</f>
        <v>1</v>
      </c>
      <c r="T398" cm="1">
        <f t="array" ref="T398">INDEX(MinuteWorkersFTE_HISTORICAL_FORTNIGHT_TABLE[HistoricalRosterFTE],ROW()-1)</f>
        <v>0</v>
      </c>
      <c r="U398" cm="1">
        <f t="array" ref="U398">INDEX(MinuteWorkersFTE_HISTORICAL_FORTNIGHT_TABLE[RedistributedRosterFTE],ROW()-1)</f>
        <v>0</v>
      </c>
      <c r="V398" cm="1">
        <f t="array" ref="V398">INDEX(MinuteWorkersFTE_HISTORICAL_FORTNIGHT_TABLE[ExpectedRedistributionFactor],ROW()-1)</f>
        <v>0.94875851996105176</v>
      </c>
      <c r="W398" cm="1">
        <f t="array" ref="W398">INDEX(MinuteWorkersFTE_HISTORICAL_FORTNIGHT_TABLE[ProfileVarianceFTE],ROW()-1)</f>
        <v>0</v>
      </c>
      <c r="X398">
        <f t="shared" si="7"/>
        <v>0</v>
      </c>
      <c r="Y398" cm="1">
        <f t="array" ref="Y398">--(INDEX(MinuteWorkersFTE_HISTORICAL_FORTNIGHT_TABLE[HistoricalCoverageStatus],ROW()-1)="PASS")</f>
        <v>1</v>
      </c>
      <c r="Z398" cm="1">
        <f t="array" ref="Z398">--OR(INDEX(MinuteWorkersFTE_HISTORICAL_FORTNIGHT_TABLE[HistoricalCellStatus],ROW()-1)="OBSERVED",INDEX(MinuteWorkersFTE_HISTORICAL_FORTNIGHT_TABLE[HistoricalCellStatus],ROW()-1)="ZERO")</f>
        <v>1</v>
      </c>
      <c r="AA398" cm="1">
        <f t="array" ref="AA398">--OR(INDEX(MinuteWorkersFTE_HISTORICAL_FORTNIGHT_TABLE[ProfileAlignmentStatus],ROW()-1)="PASS",INDEX(MinuteWorkersFTE_HISTORICAL_FORTNIGHT_TABLE[ProfileAlignmentStatus],ROW()-1)="PASS ZERO")</f>
        <v>1</v>
      </c>
      <c r="AB398" cm="1">
        <f t="array" ref="AB398">--(INDEX(MinuteWorkersFTE_HISTORICAL_FORTNIGHT_TABLE[RedistributionMatchCount],ROW()-1)=1)</f>
        <v>0</v>
      </c>
      <c r="AC398">
        <v>1</v>
      </c>
    </row>
    <row r="399" spans="14:29" x14ac:dyDescent="0.25">
      <c r="N399" t="str" cm="1">
        <f t="array" ref="N399">INDEX(MinuteWorkersFTE_HISTORICAL_FORTNIGHT_TABLE[Facility],ROW()-1)</f>
        <v>JE</v>
      </c>
      <c r="O399" t="str" cm="1">
        <f t="array" ref="O399">INDEX(MinuteWorkersFTE_HISTORICAL_FORTNIGHT_TABLE[Role],ROW()-1)</f>
        <v>CLINICAL CARE COORDINATOR &amp; MANAGER</v>
      </c>
      <c r="P399" t="str" cm="1">
        <f t="array" ref="P399">INDEX(MinuteWorkersFTE_HISTORICAL_FORTNIGHT_TABLE[Shift],ROW()-1)</f>
        <v>PM</v>
      </c>
      <c r="Q399" cm="1">
        <f t="array" ref="Q399">INDEX(MinuteWorkersFTE_HISTORICAL_FORTNIGHT_TABLE[DayOfWeek],ROW()-1)</f>
        <v>7</v>
      </c>
      <c r="R399" t="str" cm="1">
        <f t="array" ref="R399">INDEX(MinuteWorkersFTE_HISTORICAL_FORTNIGHT_TABLE[Week Day],ROW()-1)</f>
        <v>Sunday</v>
      </c>
      <c r="S399" cm="1">
        <f t="array" ref="S399">INDEX(MinuteWorkersFTE_HISTORICAL_FORTNIGHT_TABLE[FortnightWeek],ROW()-1)</f>
        <v>1</v>
      </c>
      <c r="T399" cm="1">
        <f t="array" ref="T399">INDEX(MinuteWorkersFTE_HISTORICAL_FORTNIGHT_TABLE[HistoricalRosterFTE],ROW()-1)</f>
        <v>0</v>
      </c>
      <c r="U399" cm="1">
        <f t="array" ref="U399">INDEX(MinuteWorkersFTE_HISTORICAL_FORTNIGHT_TABLE[RedistributedRosterFTE],ROW()-1)</f>
        <v>0</v>
      </c>
      <c r="V399" cm="1">
        <f t="array" ref="V399">INDEX(MinuteWorkersFTE_HISTORICAL_FORTNIGHT_TABLE[ExpectedRedistributionFactor],ROW()-1)</f>
        <v>0.94875851996105176</v>
      </c>
      <c r="W399" cm="1">
        <f t="array" ref="W399">INDEX(MinuteWorkersFTE_HISTORICAL_FORTNIGHT_TABLE[ProfileVarianceFTE],ROW()-1)</f>
        <v>0</v>
      </c>
      <c r="X399">
        <f t="shared" si="7"/>
        <v>0</v>
      </c>
      <c r="Y399" cm="1">
        <f t="array" ref="Y399">--(INDEX(MinuteWorkersFTE_HISTORICAL_FORTNIGHT_TABLE[HistoricalCoverageStatus],ROW()-1)="PASS")</f>
        <v>1</v>
      </c>
      <c r="Z399" cm="1">
        <f t="array" ref="Z399">--OR(INDEX(MinuteWorkersFTE_HISTORICAL_FORTNIGHT_TABLE[HistoricalCellStatus],ROW()-1)="OBSERVED",INDEX(MinuteWorkersFTE_HISTORICAL_FORTNIGHT_TABLE[HistoricalCellStatus],ROW()-1)="ZERO")</f>
        <v>1</v>
      </c>
      <c r="AA399" cm="1">
        <f t="array" ref="AA399">--OR(INDEX(MinuteWorkersFTE_HISTORICAL_FORTNIGHT_TABLE[ProfileAlignmentStatus],ROW()-1)="PASS",INDEX(MinuteWorkersFTE_HISTORICAL_FORTNIGHT_TABLE[ProfileAlignmentStatus],ROW()-1)="PASS ZERO")</f>
        <v>1</v>
      </c>
      <c r="AB399" cm="1">
        <f t="array" ref="AB399">--(INDEX(MinuteWorkersFTE_HISTORICAL_FORTNIGHT_TABLE[RedistributionMatchCount],ROW()-1)=1)</f>
        <v>0</v>
      </c>
      <c r="AC399">
        <v>1</v>
      </c>
    </row>
    <row r="400" spans="14:29" x14ac:dyDescent="0.25">
      <c r="N400" t="str" cm="1">
        <f t="array" ref="N400">INDEX(MinuteWorkersFTE_HISTORICAL_FORTNIGHT_TABLE[Facility],ROW()-1)</f>
        <v>JE</v>
      </c>
      <c r="O400" t="str" cm="1">
        <f t="array" ref="O400">INDEX(MinuteWorkersFTE_HISTORICAL_FORTNIGHT_TABLE[Role],ROW()-1)</f>
        <v>CLINICAL CARE COORDINATOR &amp; MANAGER</v>
      </c>
      <c r="P400" t="str" cm="1">
        <f t="array" ref="P400">INDEX(MinuteWorkersFTE_HISTORICAL_FORTNIGHT_TABLE[Shift],ROW()-1)</f>
        <v>NS</v>
      </c>
      <c r="Q400" cm="1">
        <f t="array" ref="Q400">INDEX(MinuteWorkersFTE_HISTORICAL_FORTNIGHT_TABLE[DayOfWeek],ROW()-1)</f>
        <v>7</v>
      </c>
      <c r="R400" t="str" cm="1">
        <f t="array" ref="R400">INDEX(MinuteWorkersFTE_HISTORICAL_FORTNIGHT_TABLE[Week Day],ROW()-1)</f>
        <v>Sunday</v>
      </c>
      <c r="S400" cm="1">
        <f t="array" ref="S400">INDEX(MinuteWorkersFTE_HISTORICAL_FORTNIGHT_TABLE[FortnightWeek],ROW()-1)</f>
        <v>1</v>
      </c>
      <c r="T400" cm="1">
        <f t="array" ref="T400">INDEX(MinuteWorkersFTE_HISTORICAL_FORTNIGHT_TABLE[HistoricalRosterFTE],ROW()-1)</f>
        <v>0</v>
      </c>
      <c r="U400" cm="1">
        <f t="array" ref="U400">INDEX(MinuteWorkersFTE_HISTORICAL_FORTNIGHT_TABLE[RedistributedRosterFTE],ROW()-1)</f>
        <v>0</v>
      </c>
      <c r="V400" cm="1">
        <f t="array" ref="V400">INDEX(MinuteWorkersFTE_HISTORICAL_FORTNIGHT_TABLE[ExpectedRedistributionFactor],ROW()-1)</f>
        <v>0.94875851996105176</v>
      </c>
      <c r="W400" cm="1">
        <f t="array" ref="W400">INDEX(MinuteWorkersFTE_HISTORICAL_FORTNIGHT_TABLE[ProfileVarianceFTE],ROW()-1)</f>
        <v>0</v>
      </c>
      <c r="X400">
        <f t="shared" si="7"/>
        <v>0</v>
      </c>
      <c r="Y400" cm="1">
        <f t="array" ref="Y400">--(INDEX(MinuteWorkersFTE_HISTORICAL_FORTNIGHT_TABLE[HistoricalCoverageStatus],ROW()-1)="PASS")</f>
        <v>1</v>
      </c>
      <c r="Z400" cm="1">
        <f t="array" ref="Z400">--OR(INDEX(MinuteWorkersFTE_HISTORICAL_FORTNIGHT_TABLE[HistoricalCellStatus],ROW()-1)="OBSERVED",INDEX(MinuteWorkersFTE_HISTORICAL_FORTNIGHT_TABLE[HistoricalCellStatus],ROW()-1)="ZERO")</f>
        <v>1</v>
      </c>
      <c r="AA400" cm="1">
        <f t="array" ref="AA400">--OR(INDEX(MinuteWorkersFTE_HISTORICAL_FORTNIGHT_TABLE[ProfileAlignmentStatus],ROW()-1)="PASS",INDEX(MinuteWorkersFTE_HISTORICAL_FORTNIGHT_TABLE[ProfileAlignmentStatus],ROW()-1)="PASS ZERO")</f>
        <v>1</v>
      </c>
      <c r="AB400" cm="1">
        <f t="array" ref="AB400">--(INDEX(MinuteWorkersFTE_HISTORICAL_FORTNIGHT_TABLE[RedistributionMatchCount],ROW()-1)=1)</f>
        <v>0</v>
      </c>
      <c r="AC400">
        <v>1</v>
      </c>
    </row>
    <row r="401" spans="14:29" x14ac:dyDescent="0.25">
      <c r="N401" t="str" cm="1">
        <f t="array" ref="N401">INDEX(MinuteWorkersFTE_HISTORICAL_FORTNIGHT_TABLE[Facility],ROW()-1)</f>
        <v>JE</v>
      </c>
      <c r="O401" t="str" cm="1">
        <f t="array" ref="O401">INDEX(MinuteWorkersFTE_HISTORICAL_FORTNIGHT_TABLE[Role],ROW()-1)</f>
        <v>CLINICAL CARE COORDINATOR &amp; MANAGER</v>
      </c>
      <c r="P401" t="str" cm="1">
        <f t="array" ref="P401">INDEX(MinuteWorkersFTE_HISTORICAL_FORTNIGHT_TABLE[Shift],ROW()-1)</f>
        <v>AM</v>
      </c>
      <c r="Q401" cm="1">
        <f t="array" ref="Q401">INDEX(MinuteWorkersFTE_HISTORICAL_FORTNIGHT_TABLE[DayOfWeek],ROW()-1)</f>
        <v>1</v>
      </c>
      <c r="R401" t="str" cm="1">
        <f t="array" ref="R401">INDEX(MinuteWorkersFTE_HISTORICAL_FORTNIGHT_TABLE[Week Day],ROW()-1)</f>
        <v>Monday</v>
      </c>
      <c r="S401" cm="1">
        <f t="array" ref="S401">INDEX(MinuteWorkersFTE_HISTORICAL_FORTNIGHT_TABLE[FortnightWeek],ROW()-1)</f>
        <v>2</v>
      </c>
      <c r="T401" cm="1">
        <f t="array" ref="T401">INDEX(MinuteWorkersFTE_HISTORICAL_FORTNIGHT_TABLE[HistoricalRosterFTE],ROW()-1)</f>
        <v>1.1842105263157896</v>
      </c>
      <c r="U401" cm="1">
        <f t="array" ref="U401">INDEX(MinuteWorkersFTE_HISTORICAL_FORTNIGHT_TABLE[RedistributedRosterFTE],ROW()-1)</f>
        <v>1.1235298262696665</v>
      </c>
      <c r="V401" cm="1">
        <f t="array" ref="V401">INDEX(MinuteWorkersFTE_HISTORICAL_FORTNIGHT_TABLE[ExpectedRedistributionFactor],ROW()-1)</f>
        <v>0.94875851996105176</v>
      </c>
      <c r="W401" cm="1">
        <f t="array" ref="W401">INDEX(MinuteWorkersFTE_HISTORICAL_FORTNIGHT_TABLE[ProfileVarianceFTE],ROW()-1)</f>
        <v>-2.2204460492503131E-16</v>
      </c>
      <c r="X401">
        <f t="shared" si="7"/>
        <v>2.2204460492503131E-16</v>
      </c>
      <c r="Y401" cm="1">
        <f t="array" ref="Y401">--(INDEX(MinuteWorkersFTE_HISTORICAL_FORTNIGHT_TABLE[HistoricalCoverageStatus],ROW()-1)="PASS")</f>
        <v>1</v>
      </c>
      <c r="Z401" cm="1">
        <f t="array" ref="Z401">--OR(INDEX(MinuteWorkersFTE_HISTORICAL_FORTNIGHT_TABLE[HistoricalCellStatus],ROW()-1)="OBSERVED",INDEX(MinuteWorkersFTE_HISTORICAL_FORTNIGHT_TABLE[HistoricalCellStatus],ROW()-1)="ZERO")</f>
        <v>1</v>
      </c>
      <c r="AA401" cm="1">
        <f t="array" ref="AA401">--OR(INDEX(MinuteWorkersFTE_HISTORICAL_FORTNIGHT_TABLE[ProfileAlignmentStatus],ROW()-1)="PASS",INDEX(MinuteWorkersFTE_HISTORICAL_FORTNIGHT_TABLE[ProfileAlignmentStatus],ROW()-1)="PASS ZERO")</f>
        <v>1</v>
      </c>
      <c r="AB401" cm="1">
        <f t="array" ref="AB401">--(INDEX(MinuteWorkersFTE_HISTORICAL_FORTNIGHT_TABLE[RedistributionMatchCount],ROW()-1)=1)</f>
        <v>1</v>
      </c>
      <c r="AC401">
        <v>1</v>
      </c>
    </row>
    <row r="402" spans="14:29" x14ac:dyDescent="0.25">
      <c r="N402" t="str" cm="1">
        <f t="array" ref="N402">INDEX(MinuteWorkersFTE_HISTORICAL_FORTNIGHT_TABLE[Facility],ROW()-1)</f>
        <v>JE</v>
      </c>
      <c r="O402" t="str" cm="1">
        <f t="array" ref="O402">INDEX(MinuteWorkersFTE_HISTORICAL_FORTNIGHT_TABLE[Role],ROW()-1)</f>
        <v>CLINICAL CARE COORDINATOR &amp; MANAGER</v>
      </c>
      <c r="P402" t="str" cm="1">
        <f t="array" ref="P402">INDEX(MinuteWorkersFTE_HISTORICAL_FORTNIGHT_TABLE[Shift],ROW()-1)</f>
        <v>PM</v>
      </c>
      <c r="Q402" cm="1">
        <f t="array" ref="Q402">INDEX(MinuteWorkersFTE_HISTORICAL_FORTNIGHT_TABLE[DayOfWeek],ROW()-1)</f>
        <v>1</v>
      </c>
      <c r="R402" t="str" cm="1">
        <f t="array" ref="R402">INDEX(MinuteWorkersFTE_HISTORICAL_FORTNIGHT_TABLE[Week Day],ROW()-1)</f>
        <v>Monday</v>
      </c>
      <c r="S402" cm="1">
        <f t="array" ref="S402">INDEX(MinuteWorkersFTE_HISTORICAL_FORTNIGHT_TABLE[FortnightWeek],ROW()-1)</f>
        <v>2</v>
      </c>
      <c r="T402" cm="1">
        <f t="array" ref="T402">INDEX(MinuteWorkersFTE_HISTORICAL_FORTNIGHT_TABLE[HistoricalRosterFTE],ROW()-1)</f>
        <v>0</v>
      </c>
      <c r="U402" cm="1">
        <f t="array" ref="U402">INDEX(MinuteWorkersFTE_HISTORICAL_FORTNIGHT_TABLE[RedistributedRosterFTE],ROW()-1)</f>
        <v>0</v>
      </c>
      <c r="V402" cm="1">
        <f t="array" ref="V402">INDEX(MinuteWorkersFTE_HISTORICAL_FORTNIGHT_TABLE[ExpectedRedistributionFactor],ROW()-1)</f>
        <v>0.94875851996105176</v>
      </c>
      <c r="W402" cm="1">
        <f t="array" ref="W402">INDEX(MinuteWorkersFTE_HISTORICAL_FORTNIGHT_TABLE[ProfileVarianceFTE],ROW()-1)</f>
        <v>0</v>
      </c>
      <c r="X402">
        <f t="shared" si="7"/>
        <v>0</v>
      </c>
      <c r="Y402" cm="1">
        <f t="array" ref="Y402">--(INDEX(MinuteWorkersFTE_HISTORICAL_FORTNIGHT_TABLE[HistoricalCoverageStatus],ROW()-1)="PASS")</f>
        <v>1</v>
      </c>
      <c r="Z402" cm="1">
        <f t="array" ref="Z402">--OR(INDEX(MinuteWorkersFTE_HISTORICAL_FORTNIGHT_TABLE[HistoricalCellStatus],ROW()-1)="OBSERVED",INDEX(MinuteWorkersFTE_HISTORICAL_FORTNIGHT_TABLE[HistoricalCellStatus],ROW()-1)="ZERO")</f>
        <v>1</v>
      </c>
      <c r="AA402" cm="1">
        <f t="array" ref="AA402">--OR(INDEX(MinuteWorkersFTE_HISTORICAL_FORTNIGHT_TABLE[ProfileAlignmentStatus],ROW()-1)="PASS",INDEX(MinuteWorkersFTE_HISTORICAL_FORTNIGHT_TABLE[ProfileAlignmentStatus],ROW()-1)="PASS ZERO")</f>
        <v>1</v>
      </c>
      <c r="AB402" cm="1">
        <f t="array" ref="AB402">--(INDEX(MinuteWorkersFTE_HISTORICAL_FORTNIGHT_TABLE[RedistributionMatchCount],ROW()-1)=1)</f>
        <v>0</v>
      </c>
      <c r="AC402">
        <v>1</v>
      </c>
    </row>
    <row r="403" spans="14:29" x14ac:dyDescent="0.25">
      <c r="N403" t="str" cm="1">
        <f t="array" ref="N403">INDEX(MinuteWorkersFTE_HISTORICAL_FORTNIGHT_TABLE[Facility],ROW()-1)</f>
        <v>JE</v>
      </c>
      <c r="O403" t="str" cm="1">
        <f t="array" ref="O403">INDEX(MinuteWorkersFTE_HISTORICAL_FORTNIGHT_TABLE[Role],ROW()-1)</f>
        <v>CLINICAL CARE COORDINATOR &amp; MANAGER</v>
      </c>
      <c r="P403" t="str" cm="1">
        <f t="array" ref="P403">INDEX(MinuteWorkersFTE_HISTORICAL_FORTNIGHT_TABLE[Shift],ROW()-1)</f>
        <v>NS</v>
      </c>
      <c r="Q403" cm="1">
        <f t="array" ref="Q403">INDEX(MinuteWorkersFTE_HISTORICAL_FORTNIGHT_TABLE[DayOfWeek],ROW()-1)</f>
        <v>1</v>
      </c>
      <c r="R403" t="str" cm="1">
        <f t="array" ref="R403">INDEX(MinuteWorkersFTE_HISTORICAL_FORTNIGHT_TABLE[Week Day],ROW()-1)</f>
        <v>Monday</v>
      </c>
      <c r="S403" cm="1">
        <f t="array" ref="S403">INDEX(MinuteWorkersFTE_HISTORICAL_FORTNIGHT_TABLE[FortnightWeek],ROW()-1)</f>
        <v>2</v>
      </c>
      <c r="T403" cm="1">
        <f t="array" ref="T403">INDEX(MinuteWorkersFTE_HISTORICAL_FORTNIGHT_TABLE[HistoricalRosterFTE],ROW()-1)</f>
        <v>0</v>
      </c>
      <c r="U403" cm="1">
        <f t="array" ref="U403">INDEX(MinuteWorkersFTE_HISTORICAL_FORTNIGHT_TABLE[RedistributedRosterFTE],ROW()-1)</f>
        <v>0</v>
      </c>
      <c r="V403" cm="1">
        <f t="array" ref="V403">INDEX(MinuteWorkersFTE_HISTORICAL_FORTNIGHT_TABLE[ExpectedRedistributionFactor],ROW()-1)</f>
        <v>0.94875851996105176</v>
      </c>
      <c r="W403" cm="1">
        <f t="array" ref="W403">INDEX(MinuteWorkersFTE_HISTORICAL_FORTNIGHT_TABLE[ProfileVarianceFTE],ROW()-1)</f>
        <v>0</v>
      </c>
      <c r="X403">
        <f t="shared" si="7"/>
        <v>0</v>
      </c>
      <c r="Y403" cm="1">
        <f t="array" ref="Y403">--(INDEX(MinuteWorkersFTE_HISTORICAL_FORTNIGHT_TABLE[HistoricalCoverageStatus],ROW()-1)="PASS")</f>
        <v>1</v>
      </c>
      <c r="Z403" cm="1">
        <f t="array" ref="Z403">--OR(INDEX(MinuteWorkersFTE_HISTORICAL_FORTNIGHT_TABLE[HistoricalCellStatus],ROW()-1)="OBSERVED",INDEX(MinuteWorkersFTE_HISTORICAL_FORTNIGHT_TABLE[HistoricalCellStatus],ROW()-1)="ZERO")</f>
        <v>1</v>
      </c>
      <c r="AA403" cm="1">
        <f t="array" ref="AA403">--OR(INDEX(MinuteWorkersFTE_HISTORICAL_FORTNIGHT_TABLE[ProfileAlignmentStatus],ROW()-1)="PASS",INDEX(MinuteWorkersFTE_HISTORICAL_FORTNIGHT_TABLE[ProfileAlignmentStatus],ROW()-1)="PASS ZERO")</f>
        <v>1</v>
      </c>
      <c r="AB403" cm="1">
        <f t="array" ref="AB403">--(INDEX(MinuteWorkersFTE_HISTORICAL_FORTNIGHT_TABLE[RedistributionMatchCount],ROW()-1)=1)</f>
        <v>0</v>
      </c>
      <c r="AC403">
        <v>1</v>
      </c>
    </row>
    <row r="404" spans="14:29" x14ac:dyDescent="0.25">
      <c r="N404" t="str" cm="1">
        <f t="array" ref="N404">INDEX(MinuteWorkersFTE_HISTORICAL_FORTNIGHT_TABLE[Facility],ROW()-1)</f>
        <v>JE</v>
      </c>
      <c r="O404" t="str" cm="1">
        <f t="array" ref="O404">INDEX(MinuteWorkersFTE_HISTORICAL_FORTNIGHT_TABLE[Role],ROW()-1)</f>
        <v>CLINICAL CARE COORDINATOR &amp; MANAGER</v>
      </c>
      <c r="P404" t="str" cm="1">
        <f t="array" ref="P404">INDEX(MinuteWorkersFTE_HISTORICAL_FORTNIGHT_TABLE[Shift],ROW()-1)</f>
        <v>AM</v>
      </c>
      <c r="Q404" cm="1">
        <f t="array" ref="Q404">INDEX(MinuteWorkersFTE_HISTORICAL_FORTNIGHT_TABLE[DayOfWeek],ROW()-1)</f>
        <v>2</v>
      </c>
      <c r="R404" t="str" cm="1">
        <f t="array" ref="R404">INDEX(MinuteWorkersFTE_HISTORICAL_FORTNIGHT_TABLE[Week Day],ROW()-1)</f>
        <v>Tuesday</v>
      </c>
      <c r="S404" cm="1">
        <f t="array" ref="S404">INDEX(MinuteWorkersFTE_HISTORICAL_FORTNIGHT_TABLE[FortnightWeek],ROW()-1)</f>
        <v>2</v>
      </c>
      <c r="T404" cm="1">
        <f t="array" ref="T404">INDEX(MinuteWorkersFTE_HISTORICAL_FORTNIGHT_TABLE[HistoricalRosterFTE],ROW()-1)</f>
        <v>1.1842105263157896</v>
      </c>
      <c r="U404" cm="1">
        <f t="array" ref="U404">INDEX(MinuteWorkersFTE_HISTORICAL_FORTNIGHT_TABLE[RedistributedRosterFTE],ROW()-1)</f>
        <v>1.1235298262696665</v>
      </c>
      <c r="V404" cm="1">
        <f t="array" ref="V404">INDEX(MinuteWorkersFTE_HISTORICAL_FORTNIGHT_TABLE[ExpectedRedistributionFactor],ROW()-1)</f>
        <v>0.94875851996105176</v>
      </c>
      <c r="W404" cm="1">
        <f t="array" ref="W404">INDEX(MinuteWorkersFTE_HISTORICAL_FORTNIGHT_TABLE[ProfileVarianceFTE],ROW()-1)</f>
        <v>-2.2204460492503131E-16</v>
      </c>
      <c r="X404">
        <f t="shared" si="7"/>
        <v>2.2204460492503131E-16</v>
      </c>
      <c r="Y404" cm="1">
        <f t="array" ref="Y404">--(INDEX(MinuteWorkersFTE_HISTORICAL_FORTNIGHT_TABLE[HistoricalCoverageStatus],ROW()-1)="PASS")</f>
        <v>1</v>
      </c>
      <c r="Z404" cm="1">
        <f t="array" ref="Z404">--OR(INDEX(MinuteWorkersFTE_HISTORICAL_FORTNIGHT_TABLE[HistoricalCellStatus],ROW()-1)="OBSERVED",INDEX(MinuteWorkersFTE_HISTORICAL_FORTNIGHT_TABLE[HistoricalCellStatus],ROW()-1)="ZERO")</f>
        <v>1</v>
      </c>
      <c r="AA404" cm="1">
        <f t="array" ref="AA404">--OR(INDEX(MinuteWorkersFTE_HISTORICAL_FORTNIGHT_TABLE[ProfileAlignmentStatus],ROW()-1)="PASS",INDEX(MinuteWorkersFTE_HISTORICAL_FORTNIGHT_TABLE[ProfileAlignmentStatus],ROW()-1)="PASS ZERO")</f>
        <v>1</v>
      </c>
      <c r="AB404" cm="1">
        <f t="array" ref="AB404">--(INDEX(MinuteWorkersFTE_HISTORICAL_FORTNIGHT_TABLE[RedistributionMatchCount],ROW()-1)=1)</f>
        <v>1</v>
      </c>
      <c r="AC404">
        <v>1</v>
      </c>
    </row>
    <row r="405" spans="14:29" x14ac:dyDescent="0.25">
      <c r="N405" t="str" cm="1">
        <f t="array" ref="N405">INDEX(MinuteWorkersFTE_HISTORICAL_FORTNIGHT_TABLE[Facility],ROW()-1)</f>
        <v>JE</v>
      </c>
      <c r="O405" t="str" cm="1">
        <f t="array" ref="O405">INDEX(MinuteWorkersFTE_HISTORICAL_FORTNIGHT_TABLE[Role],ROW()-1)</f>
        <v>CLINICAL CARE COORDINATOR &amp; MANAGER</v>
      </c>
      <c r="P405" t="str" cm="1">
        <f t="array" ref="P405">INDEX(MinuteWorkersFTE_HISTORICAL_FORTNIGHT_TABLE[Shift],ROW()-1)</f>
        <v>PM</v>
      </c>
      <c r="Q405" cm="1">
        <f t="array" ref="Q405">INDEX(MinuteWorkersFTE_HISTORICAL_FORTNIGHT_TABLE[DayOfWeek],ROW()-1)</f>
        <v>2</v>
      </c>
      <c r="R405" t="str" cm="1">
        <f t="array" ref="R405">INDEX(MinuteWorkersFTE_HISTORICAL_FORTNIGHT_TABLE[Week Day],ROW()-1)</f>
        <v>Tuesday</v>
      </c>
      <c r="S405" cm="1">
        <f t="array" ref="S405">INDEX(MinuteWorkersFTE_HISTORICAL_FORTNIGHT_TABLE[FortnightWeek],ROW()-1)</f>
        <v>2</v>
      </c>
      <c r="T405" cm="1">
        <f t="array" ref="T405">INDEX(MinuteWorkersFTE_HISTORICAL_FORTNIGHT_TABLE[HistoricalRosterFTE],ROW()-1)</f>
        <v>0</v>
      </c>
      <c r="U405" cm="1">
        <f t="array" ref="U405">INDEX(MinuteWorkersFTE_HISTORICAL_FORTNIGHT_TABLE[RedistributedRosterFTE],ROW()-1)</f>
        <v>0</v>
      </c>
      <c r="V405" cm="1">
        <f t="array" ref="V405">INDEX(MinuteWorkersFTE_HISTORICAL_FORTNIGHT_TABLE[ExpectedRedistributionFactor],ROW()-1)</f>
        <v>0.94875851996105176</v>
      </c>
      <c r="W405" cm="1">
        <f t="array" ref="W405">INDEX(MinuteWorkersFTE_HISTORICAL_FORTNIGHT_TABLE[ProfileVarianceFTE],ROW()-1)</f>
        <v>0</v>
      </c>
      <c r="X405">
        <f t="shared" si="7"/>
        <v>0</v>
      </c>
      <c r="Y405" cm="1">
        <f t="array" ref="Y405">--(INDEX(MinuteWorkersFTE_HISTORICAL_FORTNIGHT_TABLE[HistoricalCoverageStatus],ROW()-1)="PASS")</f>
        <v>1</v>
      </c>
      <c r="Z405" cm="1">
        <f t="array" ref="Z405">--OR(INDEX(MinuteWorkersFTE_HISTORICAL_FORTNIGHT_TABLE[HistoricalCellStatus],ROW()-1)="OBSERVED",INDEX(MinuteWorkersFTE_HISTORICAL_FORTNIGHT_TABLE[HistoricalCellStatus],ROW()-1)="ZERO")</f>
        <v>1</v>
      </c>
      <c r="AA405" cm="1">
        <f t="array" ref="AA405">--OR(INDEX(MinuteWorkersFTE_HISTORICAL_FORTNIGHT_TABLE[ProfileAlignmentStatus],ROW()-1)="PASS",INDEX(MinuteWorkersFTE_HISTORICAL_FORTNIGHT_TABLE[ProfileAlignmentStatus],ROW()-1)="PASS ZERO")</f>
        <v>1</v>
      </c>
      <c r="AB405" cm="1">
        <f t="array" ref="AB405">--(INDEX(MinuteWorkersFTE_HISTORICAL_FORTNIGHT_TABLE[RedistributionMatchCount],ROW()-1)=1)</f>
        <v>0</v>
      </c>
      <c r="AC405">
        <v>1</v>
      </c>
    </row>
    <row r="406" spans="14:29" x14ac:dyDescent="0.25">
      <c r="N406" t="str" cm="1">
        <f t="array" ref="N406">INDEX(MinuteWorkersFTE_HISTORICAL_FORTNIGHT_TABLE[Facility],ROW()-1)</f>
        <v>JE</v>
      </c>
      <c r="O406" t="str" cm="1">
        <f t="array" ref="O406">INDEX(MinuteWorkersFTE_HISTORICAL_FORTNIGHT_TABLE[Role],ROW()-1)</f>
        <v>CLINICAL CARE COORDINATOR &amp; MANAGER</v>
      </c>
      <c r="P406" t="str" cm="1">
        <f t="array" ref="P406">INDEX(MinuteWorkersFTE_HISTORICAL_FORTNIGHT_TABLE[Shift],ROW()-1)</f>
        <v>NS</v>
      </c>
      <c r="Q406" cm="1">
        <f t="array" ref="Q406">INDEX(MinuteWorkersFTE_HISTORICAL_FORTNIGHT_TABLE[DayOfWeek],ROW()-1)</f>
        <v>2</v>
      </c>
      <c r="R406" t="str" cm="1">
        <f t="array" ref="R406">INDEX(MinuteWorkersFTE_HISTORICAL_FORTNIGHT_TABLE[Week Day],ROW()-1)</f>
        <v>Tuesday</v>
      </c>
      <c r="S406" cm="1">
        <f t="array" ref="S406">INDEX(MinuteWorkersFTE_HISTORICAL_FORTNIGHT_TABLE[FortnightWeek],ROW()-1)</f>
        <v>2</v>
      </c>
      <c r="T406" cm="1">
        <f t="array" ref="T406">INDEX(MinuteWorkersFTE_HISTORICAL_FORTNIGHT_TABLE[HistoricalRosterFTE],ROW()-1)</f>
        <v>0</v>
      </c>
      <c r="U406" cm="1">
        <f t="array" ref="U406">INDEX(MinuteWorkersFTE_HISTORICAL_FORTNIGHT_TABLE[RedistributedRosterFTE],ROW()-1)</f>
        <v>0</v>
      </c>
      <c r="V406" cm="1">
        <f t="array" ref="V406">INDEX(MinuteWorkersFTE_HISTORICAL_FORTNIGHT_TABLE[ExpectedRedistributionFactor],ROW()-1)</f>
        <v>0.94875851996105176</v>
      </c>
      <c r="W406" cm="1">
        <f t="array" ref="W406">INDEX(MinuteWorkersFTE_HISTORICAL_FORTNIGHT_TABLE[ProfileVarianceFTE],ROW()-1)</f>
        <v>0</v>
      </c>
      <c r="X406">
        <f t="shared" si="7"/>
        <v>0</v>
      </c>
      <c r="Y406" cm="1">
        <f t="array" ref="Y406">--(INDEX(MinuteWorkersFTE_HISTORICAL_FORTNIGHT_TABLE[HistoricalCoverageStatus],ROW()-1)="PASS")</f>
        <v>1</v>
      </c>
      <c r="Z406" cm="1">
        <f t="array" ref="Z406">--OR(INDEX(MinuteWorkersFTE_HISTORICAL_FORTNIGHT_TABLE[HistoricalCellStatus],ROW()-1)="OBSERVED",INDEX(MinuteWorkersFTE_HISTORICAL_FORTNIGHT_TABLE[HistoricalCellStatus],ROW()-1)="ZERO")</f>
        <v>1</v>
      </c>
      <c r="AA406" cm="1">
        <f t="array" ref="AA406">--OR(INDEX(MinuteWorkersFTE_HISTORICAL_FORTNIGHT_TABLE[ProfileAlignmentStatus],ROW()-1)="PASS",INDEX(MinuteWorkersFTE_HISTORICAL_FORTNIGHT_TABLE[ProfileAlignmentStatus],ROW()-1)="PASS ZERO")</f>
        <v>1</v>
      </c>
      <c r="AB406" cm="1">
        <f t="array" ref="AB406">--(INDEX(MinuteWorkersFTE_HISTORICAL_FORTNIGHT_TABLE[RedistributionMatchCount],ROW()-1)=1)</f>
        <v>0</v>
      </c>
      <c r="AC406">
        <v>1</v>
      </c>
    </row>
    <row r="407" spans="14:29" x14ac:dyDescent="0.25">
      <c r="N407" t="str" cm="1">
        <f t="array" ref="N407">INDEX(MinuteWorkersFTE_HISTORICAL_FORTNIGHT_TABLE[Facility],ROW()-1)</f>
        <v>JE</v>
      </c>
      <c r="O407" t="str" cm="1">
        <f t="array" ref="O407">INDEX(MinuteWorkersFTE_HISTORICAL_FORTNIGHT_TABLE[Role],ROW()-1)</f>
        <v>CLINICAL CARE COORDINATOR &amp; MANAGER</v>
      </c>
      <c r="P407" t="str" cm="1">
        <f t="array" ref="P407">INDEX(MinuteWorkersFTE_HISTORICAL_FORTNIGHT_TABLE[Shift],ROW()-1)</f>
        <v>AM</v>
      </c>
      <c r="Q407" cm="1">
        <f t="array" ref="Q407">INDEX(MinuteWorkersFTE_HISTORICAL_FORTNIGHT_TABLE[DayOfWeek],ROW()-1)</f>
        <v>3</v>
      </c>
      <c r="R407" t="str" cm="1">
        <f t="array" ref="R407">INDEX(MinuteWorkersFTE_HISTORICAL_FORTNIGHT_TABLE[Week Day],ROW()-1)</f>
        <v>Wednesday</v>
      </c>
      <c r="S407" cm="1">
        <f t="array" ref="S407">INDEX(MinuteWorkersFTE_HISTORICAL_FORTNIGHT_TABLE[FortnightWeek],ROW()-1)</f>
        <v>2</v>
      </c>
      <c r="T407" cm="1">
        <f t="array" ref="T407">INDEX(MinuteWorkersFTE_HISTORICAL_FORTNIGHT_TABLE[HistoricalRosterFTE],ROW()-1)</f>
        <v>1.1842105263157896</v>
      </c>
      <c r="U407" cm="1">
        <f t="array" ref="U407">INDEX(MinuteWorkersFTE_HISTORICAL_FORTNIGHT_TABLE[RedistributedRosterFTE],ROW()-1)</f>
        <v>1.1235298262696665</v>
      </c>
      <c r="V407" cm="1">
        <f t="array" ref="V407">INDEX(MinuteWorkersFTE_HISTORICAL_FORTNIGHT_TABLE[ExpectedRedistributionFactor],ROW()-1)</f>
        <v>0.94875851996105176</v>
      </c>
      <c r="W407" cm="1">
        <f t="array" ref="W407">INDEX(MinuteWorkersFTE_HISTORICAL_FORTNIGHT_TABLE[ProfileVarianceFTE],ROW()-1)</f>
        <v>-2.2204460492503131E-16</v>
      </c>
      <c r="X407">
        <f t="shared" si="7"/>
        <v>2.2204460492503131E-16</v>
      </c>
      <c r="Y407" cm="1">
        <f t="array" ref="Y407">--(INDEX(MinuteWorkersFTE_HISTORICAL_FORTNIGHT_TABLE[HistoricalCoverageStatus],ROW()-1)="PASS")</f>
        <v>1</v>
      </c>
      <c r="Z407" cm="1">
        <f t="array" ref="Z407">--OR(INDEX(MinuteWorkersFTE_HISTORICAL_FORTNIGHT_TABLE[HistoricalCellStatus],ROW()-1)="OBSERVED",INDEX(MinuteWorkersFTE_HISTORICAL_FORTNIGHT_TABLE[HistoricalCellStatus],ROW()-1)="ZERO")</f>
        <v>1</v>
      </c>
      <c r="AA407" cm="1">
        <f t="array" ref="AA407">--OR(INDEX(MinuteWorkersFTE_HISTORICAL_FORTNIGHT_TABLE[ProfileAlignmentStatus],ROW()-1)="PASS",INDEX(MinuteWorkersFTE_HISTORICAL_FORTNIGHT_TABLE[ProfileAlignmentStatus],ROW()-1)="PASS ZERO")</f>
        <v>1</v>
      </c>
      <c r="AB407" cm="1">
        <f t="array" ref="AB407">--(INDEX(MinuteWorkersFTE_HISTORICAL_FORTNIGHT_TABLE[RedistributionMatchCount],ROW()-1)=1)</f>
        <v>1</v>
      </c>
      <c r="AC407">
        <v>1</v>
      </c>
    </row>
    <row r="408" spans="14:29" x14ac:dyDescent="0.25">
      <c r="N408" t="str" cm="1">
        <f t="array" ref="N408">INDEX(MinuteWorkersFTE_HISTORICAL_FORTNIGHT_TABLE[Facility],ROW()-1)</f>
        <v>JE</v>
      </c>
      <c r="O408" t="str" cm="1">
        <f t="array" ref="O408">INDEX(MinuteWorkersFTE_HISTORICAL_FORTNIGHT_TABLE[Role],ROW()-1)</f>
        <v>CLINICAL CARE COORDINATOR &amp; MANAGER</v>
      </c>
      <c r="P408" t="str" cm="1">
        <f t="array" ref="P408">INDEX(MinuteWorkersFTE_HISTORICAL_FORTNIGHT_TABLE[Shift],ROW()-1)</f>
        <v>PM</v>
      </c>
      <c r="Q408" cm="1">
        <f t="array" ref="Q408">INDEX(MinuteWorkersFTE_HISTORICAL_FORTNIGHT_TABLE[DayOfWeek],ROW()-1)</f>
        <v>3</v>
      </c>
      <c r="R408" t="str" cm="1">
        <f t="array" ref="R408">INDEX(MinuteWorkersFTE_HISTORICAL_FORTNIGHT_TABLE[Week Day],ROW()-1)</f>
        <v>Wednesday</v>
      </c>
      <c r="S408" cm="1">
        <f t="array" ref="S408">INDEX(MinuteWorkersFTE_HISTORICAL_FORTNIGHT_TABLE[FortnightWeek],ROW()-1)</f>
        <v>2</v>
      </c>
      <c r="T408" cm="1">
        <f t="array" ref="T408">INDEX(MinuteWorkersFTE_HISTORICAL_FORTNIGHT_TABLE[HistoricalRosterFTE],ROW()-1)</f>
        <v>0</v>
      </c>
      <c r="U408" cm="1">
        <f t="array" ref="U408">INDEX(MinuteWorkersFTE_HISTORICAL_FORTNIGHT_TABLE[RedistributedRosterFTE],ROW()-1)</f>
        <v>0</v>
      </c>
      <c r="V408" cm="1">
        <f t="array" ref="V408">INDEX(MinuteWorkersFTE_HISTORICAL_FORTNIGHT_TABLE[ExpectedRedistributionFactor],ROW()-1)</f>
        <v>0.94875851996105176</v>
      </c>
      <c r="W408" cm="1">
        <f t="array" ref="W408">INDEX(MinuteWorkersFTE_HISTORICAL_FORTNIGHT_TABLE[ProfileVarianceFTE],ROW()-1)</f>
        <v>0</v>
      </c>
      <c r="X408">
        <f t="shared" si="7"/>
        <v>0</v>
      </c>
      <c r="Y408" cm="1">
        <f t="array" ref="Y408">--(INDEX(MinuteWorkersFTE_HISTORICAL_FORTNIGHT_TABLE[HistoricalCoverageStatus],ROW()-1)="PASS")</f>
        <v>1</v>
      </c>
      <c r="Z408" cm="1">
        <f t="array" ref="Z408">--OR(INDEX(MinuteWorkersFTE_HISTORICAL_FORTNIGHT_TABLE[HistoricalCellStatus],ROW()-1)="OBSERVED",INDEX(MinuteWorkersFTE_HISTORICAL_FORTNIGHT_TABLE[HistoricalCellStatus],ROW()-1)="ZERO")</f>
        <v>1</v>
      </c>
      <c r="AA408" cm="1">
        <f t="array" ref="AA408">--OR(INDEX(MinuteWorkersFTE_HISTORICAL_FORTNIGHT_TABLE[ProfileAlignmentStatus],ROW()-1)="PASS",INDEX(MinuteWorkersFTE_HISTORICAL_FORTNIGHT_TABLE[ProfileAlignmentStatus],ROW()-1)="PASS ZERO")</f>
        <v>1</v>
      </c>
      <c r="AB408" cm="1">
        <f t="array" ref="AB408">--(INDEX(MinuteWorkersFTE_HISTORICAL_FORTNIGHT_TABLE[RedistributionMatchCount],ROW()-1)=1)</f>
        <v>0</v>
      </c>
      <c r="AC408">
        <v>1</v>
      </c>
    </row>
    <row r="409" spans="14:29" x14ac:dyDescent="0.25">
      <c r="N409" t="str" cm="1">
        <f t="array" ref="N409">INDEX(MinuteWorkersFTE_HISTORICAL_FORTNIGHT_TABLE[Facility],ROW()-1)</f>
        <v>JE</v>
      </c>
      <c r="O409" t="str" cm="1">
        <f t="array" ref="O409">INDEX(MinuteWorkersFTE_HISTORICAL_FORTNIGHT_TABLE[Role],ROW()-1)</f>
        <v>CLINICAL CARE COORDINATOR &amp; MANAGER</v>
      </c>
      <c r="P409" t="str" cm="1">
        <f t="array" ref="P409">INDEX(MinuteWorkersFTE_HISTORICAL_FORTNIGHT_TABLE[Shift],ROW()-1)</f>
        <v>NS</v>
      </c>
      <c r="Q409" cm="1">
        <f t="array" ref="Q409">INDEX(MinuteWorkersFTE_HISTORICAL_FORTNIGHT_TABLE[DayOfWeek],ROW()-1)</f>
        <v>3</v>
      </c>
      <c r="R409" t="str" cm="1">
        <f t="array" ref="R409">INDEX(MinuteWorkersFTE_HISTORICAL_FORTNIGHT_TABLE[Week Day],ROW()-1)</f>
        <v>Wednesday</v>
      </c>
      <c r="S409" cm="1">
        <f t="array" ref="S409">INDEX(MinuteWorkersFTE_HISTORICAL_FORTNIGHT_TABLE[FortnightWeek],ROW()-1)</f>
        <v>2</v>
      </c>
      <c r="T409" cm="1">
        <f t="array" ref="T409">INDEX(MinuteWorkersFTE_HISTORICAL_FORTNIGHT_TABLE[HistoricalRosterFTE],ROW()-1)</f>
        <v>0</v>
      </c>
      <c r="U409" cm="1">
        <f t="array" ref="U409">INDEX(MinuteWorkersFTE_HISTORICAL_FORTNIGHT_TABLE[RedistributedRosterFTE],ROW()-1)</f>
        <v>0</v>
      </c>
      <c r="V409" cm="1">
        <f t="array" ref="V409">INDEX(MinuteWorkersFTE_HISTORICAL_FORTNIGHT_TABLE[ExpectedRedistributionFactor],ROW()-1)</f>
        <v>0.94875851996105176</v>
      </c>
      <c r="W409" cm="1">
        <f t="array" ref="W409">INDEX(MinuteWorkersFTE_HISTORICAL_FORTNIGHT_TABLE[ProfileVarianceFTE],ROW()-1)</f>
        <v>0</v>
      </c>
      <c r="X409">
        <f t="shared" si="7"/>
        <v>0</v>
      </c>
      <c r="Y409" cm="1">
        <f t="array" ref="Y409">--(INDEX(MinuteWorkersFTE_HISTORICAL_FORTNIGHT_TABLE[HistoricalCoverageStatus],ROW()-1)="PASS")</f>
        <v>1</v>
      </c>
      <c r="Z409" cm="1">
        <f t="array" ref="Z409">--OR(INDEX(MinuteWorkersFTE_HISTORICAL_FORTNIGHT_TABLE[HistoricalCellStatus],ROW()-1)="OBSERVED",INDEX(MinuteWorkersFTE_HISTORICAL_FORTNIGHT_TABLE[HistoricalCellStatus],ROW()-1)="ZERO")</f>
        <v>1</v>
      </c>
      <c r="AA409" cm="1">
        <f t="array" ref="AA409">--OR(INDEX(MinuteWorkersFTE_HISTORICAL_FORTNIGHT_TABLE[ProfileAlignmentStatus],ROW()-1)="PASS",INDEX(MinuteWorkersFTE_HISTORICAL_FORTNIGHT_TABLE[ProfileAlignmentStatus],ROW()-1)="PASS ZERO")</f>
        <v>1</v>
      </c>
      <c r="AB409" cm="1">
        <f t="array" ref="AB409">--(INDEX(MinuteWorkersFTE_HISTORICAL_FORTNIGHT_TABLE[RedistributionMatchCount],ROW()-1)=1)</f>
        <v>0</v>
      </c>
      <c r="AC409">
        <v>1</v>
      </c>
    </row>
    <row r="410" spans="14:29" x14ac:dyDescent="0.25">
      <c r="N410" t="str" cm="1">
        <f t="array" ref="N410">INDEX(MinuteWorkersFTE_HISTORICAL_FORTNIGHT_TABLE[Facility],ROW()-1)</f>
        <v>JE</v>
      </c>
      <c r="O410" t="str" cm="1">
        <f t="array" ref="O410">INDEX(MinuteWorkersFTE_HISTORICAL_FORTNIGHT_TABLE[Role],ROW()-1)</f>
        <v>CLINICAL CARE COORDINATOR &amp; MANAGER</v>
      </c>
      <c r="P410" t="str" cm="1">
        <f t="array" ref="P410">INDEX(MinuteWorkersFTE_HISTORICAL_FORTNIGHT_TABLE[Shift],ROW()-1)</f>
        <v>AM</v>
      </c>
      <c r="Q410" cm="1">
        <f t="array" ref="Q410">INDEX(MinuteWorkersFTE_HISTORICAL_FORTNIGHT_TABLE[DayOfWeek],ROW()-1)</f>
        <v>4</v>
      </c>
      <c r="R410" t="str" cm="1">
        <f t="array" ref="R410">INDEX(MinuteWorkersFTE_HISTORICAL_FORTNIGHT_TABLE[Week Day],ROW()-1)</f>
        <v>Thursday</v>
      </c>
      <c r="S410" cm="1">
        <f t="array" ref="S410">INDEX(MinuteWorkersFTE_HISTORICAL_FORTNIGHT_TABLE[FortnightWeek],ROW()-1)</f>
        <v>2</v>
      </c>
      <c r="T410" cm="1">
        <f t="array" ref="T410">INDEX(MinuteWorkersFTE_HISTORICAL_FORTNIGHT_TABLE[HistoricalRosterFTE],ROW()-1)</f>
        <v>0</v>
      </c>
      <c r="U410" cm="1">
        <f t="array" ref="U410">INDEX(MinuteWorkersFTE_HISTORICAL_FORTNIGHT_TABLE[RedistributedRosterFTE],ROW()-1)</f>
        <v>0</v>
      </c>
      <c r="V410" cm="1">
        <f t="array" ref="V410">INDEX(MinuteWorkersFTE_HISTORICAL_FORTNIGHT_TABLE[ExpectedRedistributionFactor],ROW()-1)</f>
        <v>0.94875851996105176</v>
      </c>
      <c r="W410" cm="1">
        <f t="array" ref="W410">INDEX(MinuteWorkersFTE_HISTORICAL_FORTNIGHT_TABLE[ProfileVarianceFTE],ROW()-1)</f>
        <v>0</v>
      </c>
      <c r="X410">
        <f t="shared" si="7"/>
        <v>0</v>
      </c>
      <c r="Y410" cm="1">
        <f t="array" ref="Y410">--(INDEX(MinuteWorkersFTE_HISTORICAL_FORTNIGHT_TABLE[HistoricalCoverageStatus],ROW()-1)="PASS")</f>
        <v>1</v>
      </c>
      <c r="Z410" cm="1">
        <f t="array" ref="Z410">--OR(INDEX(MinuteWorkersFTE_HISTORICAL_FORTNIGHT_TABLE[HistoricalCellStatus],ROW()-1)="OBSERVED",INDEX(MinuteWorkersFTE_HISTORICAL_FORTNIGHT_TABLE[HistoricalCellStatus],ROW()-1)="ZERO")</f>
        <v>1</v>
      </c>
      <c r="AA410" cm="1">
        <f t="array" ref="AA410">--OR(INDEX(MinuteWorkersFTE_HISTORICAL_FORTNIGHT_TABLE[ProfileAlignmentStatus],ROW()-1)="PASS",INDEX(MinuteWorkersFTE_HISTORICAL_FORTNIGHT_TABLE[ProfileAlignmentStatus],ROW()-1)="PASS ZERO")</f>
        <v>1</v>
      </c>
      <c r="AB410" cm="1">
        <f t="array" ref="AB410">--(INDEX(MinuteWorkersFTE_HISTORICAL_FORTNIGHT_TABLE[RedistributionMatchCount],ROW()-1)=1)</f>
        <v>0</v>
      </c>
      <c r="AC410">
        <v>1</v>
      </c>
    </row>
    <row r="411" spans="14:29" x14ac:dyDescent="0.25">
      <c r="N411" t="str" cm="1">
        <f t="array" ref="N411">INDEX(MinuteWorkersFTE_HISTORICAL_FORTNIGHT_TABLE[Facility],ROW()-1)</f>
        <v>JE</v>
      </c>
      <c r="O411" t="str" cm="1">
        <f t="array" ref="O411">INDEX(MinuteWorkersFTE_HISTORICAL_FORTNIGHT_TABLE[Role],ROW()-1)</f>
        <v>CLINICAL CARE COORDINATOR &amp; MANAGER</v>
      </c>
      <c r="P411" t="str" cm="1">
        <f t="array" ref="P411">INDEX(MinuteWorkersFTE_HISTORICAL_FORTNIGHT_TABLE[Shift],ROW()-1)</f>
        <v>PM</v>
      </c>
      <c r="Q411" cm="1">
        <f t="array" ref="Q411">INDEX(MinuteWorkersFTE_HISTORICAL_FORTNIGHT_TABLE[DayOfWeek],ROW()-1)</f>
        <v>4</v>
      </c>
      <c r="R411" t="str" cm="1">
        <f t="array" ref="R411">INDEX(MinuteWorkersFTE_HISTORICAL_FORTNIGHT_TABLE[Week Day],ROW()-1)</f>
        <v>Thursday</v>
      </c>
      <c r="S411" cm="1">
        <f t="array" ref="S411">INDEX(MinuteWorkersFTE_HISTORICAL_FORTNIGHT_TABLE[FortnightWeek],ROW()-1)</f>
        <v>2</v>
      </c>
      <c r="T411" cm="1">
        <f t="array" ref="T411">INDEX(MinuteWorkersFTE_HISTORICAL_FORTNIGHT_TABLE[HistoricalRosterFTE],ROW()-1)</f>
        <v>0</v>
      </c>
      <c r="U411" cm="1">
        <f t="array" ref="U411">INDEX(MinuteWorkersFTE_HISTORICAL_FORTNIGHT_TABLE[RedistributedRosterFTE],ROW()-1)</f>
        <v>0</v>
      </c>
      <c r="V411" cm="1">
        <f t="array" ref="V411">INDEX(MinuteWorkersFTE_HISTORICAL_FORTNIGHT_TABLE[ExpectedRedistributionFactor],ROW()-1)</f>
        <v>0.94875851996105176</v>
      </c>
      <c r="W411" cm="1">
        <f t="array" ref="W411">INDEX(MinuteWorkersFTE_HISTORICAL_FORTNIGHT_TABLE[ProfileVarianceFTE],ROW()-1)</f>
        <v>0</v>
      </c>
      <c r="X411">
        <f t="shared" si="7"/>
        <v>0</v>
      </c>
      <c r="Y411" cm="1">
        <f t="array" ref="Y411">--(INDEX(MinuteWorkersFTE_HISTORICAL_FORTNIGHT_TABLE[HistoricalCoverageStatus],ROW()-1)="PASS")</f>
        <v>1</v>
      </c>
      <c r="Z411" cm="1">
        <f t="array" ref="Z411">--OR(INDEX(MinuteWorkersFTE_HISTORICAL_FORTNIGHT_TABLE[HistoricalCellStatus],ROW()-1)="OBSERVED",INDEX(MinuteWorkersFTE_HISTORICAL_FORTNIGHT_TABLE[HistoricalCellStatus],ROW()-1)="ZERO")</f>
        <v>1</v>
      </c>
      <c r="AA411" cm="1">
        <f t="array" ref="AA411">--OR(INDEX(MinuteWorkersFTE_HISTORICAL_FORTNIGHT_TABLE[ProfileAlignmentStatus],ROW()-1)="PASS",INDEX(MinuteWorkersFTE_HISTORICAL_FORTNIGHT_TABLE[ProfileAlignmentStatus],ROW()-1)="PASS ZERO")</f>
        <v>1</v>
      </c>
      <c r="AB411" cm="1">
        <f t="array" ref="AB411">--(INDEX(MinuteWorkersFTE_HISTORICAL_FORTNIGHT_TABLE[RedistributionMatchCount],ROW()-1)=1)</f>
        <v>0</v>
      </c>
      <c r="AC411">
        <v>1</v>
      </c>
    </row>
    <row r="412" spans="14:29" x14ac:dyDescent="0.25">
      <c r="N412" t="str" cm="1">
        <f t="array" ref="N412">INDEX(MinuteWorkersFTE_HISTORICAL_FORTNIGHT_TABLE[Facility],ROW()-1)</f>
        <v>JE</v>
      </c>
      <c r="O412" t="str" cm="1">
        <f t="array" ref="O412">INDEX(MinuteWorkersFTE_HISTORICAL_FORTNIGHT_TABLE[Role],ROW()-1)</f>
        <v>CLINICAL CARE COORDINATOR &amp; MANAGER</v>
      </c>
      <c r="P412" t="str" cm="1">
        <f t="array" ref="P412">INDEX(MinuteWorkersFTE_HISTORICAL_FORTNIGHT_TABLE[Shift],ROW()-1)</f>
        <v>NS</v>
      </c>
      <c r="Q412" cm="1">
        <f t="array" ref="Q412">INDEX(MinuteWorkersFTE_HISTORICAL_FORTNIGHT_TABLE[DayOfWeek],ROW()-1)</f>
        <v>4</v>
      </c>
      <c r="R412" t="str" cm="1">
        <f t="array" ref="R412">INDEX(MinuteWorkersFTE_HISTORICAL_FORTNIGHT_TABLE[Week Day],ROW()-1)</f>
        <v>Thursday</v>
      </c>
      <c r="S412" cm="1">
        <f t="array" ref="S412">INDEX(MinuteWorkersFTE_HISTORICAL_FORTNIGHT_TABLE[FortnightWeek],ROW()-1)</f>
        <v>2</v>
      </c>
      <c r="T412" cm="1">
        <f t="array" ref="T412">INDEX(MinuteWorkersFTE_HISTORICAL_FORTNIGHT_TABLE[HistoricalRosterFTE],ROW()-1)</f>
        <v>0</v>
      </c>
      <c r="U412" cm="1">
        <f t="array" ref="U412">INDEX(MinuteWorkersFTE_HISTORICAL_FORTNIGHT_TABLE[RedistributedRosterFTE],ROW()-1)</f>
        <v>0</v>
      </c>
      <c r="V412" cm="1">
        <f t="array" ref="V412">INDEX(MinuteWorkersFTE_HISTORICAL_FORTNIGHT_TABLE[ExpectedRedistributionFactor],ROW()-1)</f>
        <v>0.94875851996105176</v>
      </c>
      <c r="W412" cm="1">
        <f t="array" ref="W412">INDEX(MinuteWorkersFTE_HISTORICAL_FORTNIGHT_TABLE[ProfileVarianceFTE],ROW()-1)</f>
        <v>0</v>
      </c>
      <c r="X412">
        <f t="shared" si="7"/>
        <v>0</v>
      </c>
      <c r="Y412" cm="1">
        <f t="array" ref="Y412">--(INDEX(MinuteWorkersFTE_HISTORICAL_FORTNIGHT_TABLE[HistoricalCoverageStatus],ROW()-1)="PASS")</f>
        <v>1</v>
      </c>
      <c r="Z412" cm="1">
        <f t="array" ref="Z412">--OR(INDEX(MinuteWorkersFTE_HISTORICAL_FORTNIGHT_TABLE[HistoricalCellStatus],ROW()-1)="OBSERVED",INDEX(MinuteWorkersFTE_HISTORICAL_FORTNIGHT_TABLE[HistoricalCellStatus],ROW()-1)="ZERO")</f>
        <v>1</v>
      </c>
      <c r="AA412" cm="1">
        <f t="array" ref="AA412">--OR(INDEX(MinuteWorkersFTE_HISTORICAL_FORTNIGHT_TABLE[ProfileAlignmentStatus],ROW()-1)="PASS",INDEX(MinuteWorkersFTE_HISTORICAL_FORTNIGHT_TABLE[ProfileAlignmentStatus],ROW()-1)="PASS ZERO")</f>
        <v>1</v>
      </c>
      <c r="AB412" cm="1">
        <f t="array" ref="AB412">--(INDEX(MinuteWorkersFTE_HISTORICAL_FORTNIGHT_TABLE[RedistributionMatchCount],ROW()-1)=1)</f>
        <v>0</v>
      </c>
      <c r="AC412">
        <v>1</v>
      </c>
    </row>
    <row r="413" spans="14:29" x14ac:dyDescent="0.25">
      <c r="N413" t="str" cm="1">
        <f t="array" ref="N413">INDEX(MinuteWorkersFTE_HISTORICAL_FORTNIGHT_TABLE[Facility],ROW()-1)</f>
        <v>JE</v>
      </c>
      <c r="O413" t="str" cm="1">
        <f t="array" ref="O413">INDEX(MinuteWorkersFTE_HISTORICAL_FORTNIGHT_TABLE[Role],ROW()-1)</f>
        <v>CLINICAL CARE COORDINATOR &amp; MANAGER</v>
      </c>
      <c r="P413" t="str" cm="1">
        <f t="array" ref="P413">INDEX(MinuteWorkersFTE_HISTORICAL_FORTNIGHT_TABLE[Shift],ROW()-1)</f>
        <v>AM</v>
      </c>
      <c r="Q413" cm="1">
        <f t="array" ref="Q413">INDEX(MinuteWorkersFTE_HISTORICAL_FORTNIGHT_TABLE[DayOfWeek],ROW()-1)</f>
        <v>5</v>
      </c>
      <c r="R413" t="str" cm="1">
        <f t="array" ref="R413">INDEX(MinuteWorkersFTE_HISTORICAL_FORTNIGHT_TABLE[Week Day],ROW()-1)</f>
        <v>Friday</v>
      </c>
      <c r="S413" cm="1">
        <f t="array" ref="S413">INDEX(MinuteWorkersFTE_HISTORICAL_FORTNIGHT_TABLE[FortnightWeek],ROW()-1)</f>
        <v>2</v>
      </c>
      <c r="T413" cm="1">
        <f t="array" ref="T413">INDEX(MinuteWorkersFTE_HISTORICAL_FORTNIGHT_TABLE[HistoricalRosterFTE],ROW()-1)</f>
        <v>0</v>
      </c>
      <c r="U413" cm="1">
        <f t="array" ref="U413">INDEX(MinuteWorkersFTE_HISTORICAL_FORTNIGHT_TABLE[RedistributedRosterFTE],ROW()-1)</f>
        <v>0</v>
      </c>
      <c r="V413" cm="1">
        <f t="array" ref="V413">INDEX(MinuteWorkersFTE_HISTORICAL_FORTNIGHT_TABLE[ExpectedRedistributionFactor],ROW()-1)</f>
        <v>0.94875851996105176</v>
      </c>
      <c r="W413" cm="1">
        <f t="array" ref="W413">INDEX(MinuteWorkersFTE_HISTORICAL_FORTNIGHT_TABLE[ProfileVarianceFTE],ROW()-1)</f>
        <v>0</v>
      </c>
      <c r="X413">
        <f t="shared" si="7"/>
        <v>0</v>
      </c>
      <c r="Y413" cm="1">
        <f t="array" ref="Y413">--(INDEX(MinuteWorkersFTE_HISTORICAL_FORTNIGHT_TABLE[HistoricalCoverageStatus],ROW()-1)="PASS")</f>
        <v>1</v>
      </c>
      <c r="Z413" cm="1">
        <f t="array" ref="Z413">--OR(INDEX(MinuteWorkersFTE_HISTORICAL_FORTNIGHT_TABLE[HistoricalCellStatus],ROW()-1)="OBSERVED",INDEX(MinuteWorkersFTE_HISTORICAL_FORTNIGHT_TABLE[HistoricalCellStatus],ROW()-1)="ZERO")</f>
        <v>1</v>
      </c>
      <c r="AA413" cm="1">
        <f t="array" ref="AA413">--OR(INDEX(MinuteWorkersFTE_HISTORICAL_FORTNIGHT_TABLE[ProfileAlignmentStatus],ROW()-1)="PASS",INDEX(MinuteWorkersFTE_HISTORICAL_FORTNIGHT_TABLE[ProfileAlignmentStatus],ROW()-1)="PASS ZERO")</f>
        <v>1</v>
      </c>
      <c r="AB413" cm="1">
        <f t="array" ref="AB413">--(INDEX(MinuteWorkersFTE_HISTORICAL_FORTNIGHT_TABLE[RedistributionMatchCount],ROW()-1)=1)</f>
        <v>0</v>
      </c>
      <c r="AC413">
        <v>1</v>
      </c>
    </row>
    <row r="414" spans="14:29" x14ac:dyDescent="0.25">
      <c r="N414" t="str" cm="1">
        <f t="array" ref="N414">INDEX(MinuteWorkersFTE_HISTORICAL_FORTNIGHT_TABLE[Facility],ROW()-1)</f>
        <v>JE</v>
      </c>
      <c r="O414" t="str" cm="1">
        <f t="array" ref="O414">INDEX(MinuteWorkersFTE_HISTORICAL_FORTNIGHT_TABLE[Role],ROW()-1)</f>
        <v>CLINICAL CARE COORDINATOR &amp; MANAGER</v>
      </c>
      <c r="P414" t="str" cm="1">
        <f t="array" ref="P414">INDEX(MinuteWorkersFTE_HISTORICAL_FORTNIGHT_TABLE[Shift],ROW()-1)</f>
        <v>PM</v>
      </c>
      <c r="Q414" cm="1">
        <f t="array" ref="Q414">INDEX(MinuteWorkersFTE_HISTORICAL_FORTNIGHT_TABLE[DayOfWeek],ROW()-1)</f>
        <v>5</v>
      </c>
      <c r="R414" t="str" cm="1">
        <f t="array" ref="R414">INDEX(MinuteWorkersFTE_HISTORICAL_FORTNIGHT_TABLE[Week Day],ROW()-1)</f>
        <v>Friday</v>
      </c>
      <c r="S414" cm="1">
        <f t="array" ref="S414">INDEX(MinuteWorkersFTE_HISTORICAL_FORTNIGHT_TABLE[FortnightWeek],ROW()-1)</f>
        <v>2</v>
      </c>
      <c r="T414" cm="1">
        <f t="array" ref="T414">INDEX(MinuteWorkersFTE_HISTORICAL_FORTNIGHT_TABLE[HistoricalRosterFTE],ROW()-1)</f>
        <v>0</v>
      </c>
      <c r="U414" cm="1">
        <f t="array" ref="U414">INDEX(MinuteWorkersFTE_HISTORICAL_FORTNIGHT_TABLE[RedistributedRosterFTE],ROW()-1)</f>
        <v>0</v>
      </c>
      <c r="V414" cm="1">
        <f t="array" ref="V414">INDEX(MinuteWorkersFTE_HISTORICAL_FORTNIGHT_TABLE[ExpectedRedistributionFactor],ROW()-1)</f>
        <v>0.94875851996105176</v>
      </c>
      <c r="W414" cm="1">
        <f t="array" ref="W414">INDEX(MinuteWorkersFTE_HISTORICAL_FORTNIGHT_TABLE[ProfileVarianceFTE],ROW()-1)</f>
        <v>0</v>
      </c>
      <c r="X414">
        <f t="shared" si="7"/>
        <v>0</v>
      </c>
      <c r="Y414" cm="1">
        <f t="array" ref="Y414">--(INDEX(MinuteWorkersFTE_HISTORICAL_FORTNIGHT_TABLE[HistoricalCoverageStatus],ROW()-1)="PASS")</f>
        <v>1</v>
      </c>
      <c r="Z414" cm="1">
        <f t="array" ref="Z414">--OR(INDEX(MinuteWorkersFTE_HISTORICAL_FORTNIGHT_TABLE[HistoricalCellStatus],ROW()-1)="OBSERVED",INDEX(MinuteWorkersFTE_HISTORICAL_FORTNIGHT_TABLE[HistoricalCellStatus],ROW()-1)="ZERO")</f>
        <v>1</v>
      </c>
      <c r="AA414" cm="1">
        <f t="array" ref="AA414">--OR(INDEX(MinuteWorkersFTE_HISTORICAL_FORTNIGHT_TABLE[ProfileAlignmentStatus],ROW()-1)="PASS",INDEX(MinuteWorkersFTE_HISTORICAL_FORTNIGHT_TABLE[ProfileAlignmentStatus],ROW()-1)="PASS ZERO")</f>
        <v>1</v>
      </c>
      <c r="AB414" cm="1">
        <f t="array" ref="AB414">--(INDEX(MinuteWorkersFTE_HISTORICAL_FORTNIGHT_TABLE[RedistributionMatchCount],ROW()-1)=1)</f>
        <v>0</v>
      </c>
      <c r="AC414">
        <v>1</v>
      </c>
    </row>
    <row r="415" spans="14:29" x14ac:dyDescent="0.25">
      <c r="N415" t="str" cm="1">
        <f t="array" ref="N415">INDEX(MinuteWorkersFTE_HISTORICAL_FORTNIGHT_TABLE[Facility],ROW()-1)</f>
        <v>JE</v>
      </c>
      <c r="O415" t="str" cm="1">
        <f t="array" ref="O415">INDEX(MinuteWorkersFTE_HISTORICAL_FORTNIGHT_TABLE[Role],ROW()-1)</f>
        <v>CLINICAL CARE COORDINATOR &amp; MANAGER</v>
      </c>
      <c r="P415" t="str" cm="1">
        <f t="array" ref="P415">INDEX(MinuteWorkersFTE_HISTORICAL_FORTNIGHT_TABLE[Shift],ROW()-1)</f>
        <v>NS</v>
      </c>
      <c r="Q415" cm="1">
        <f t="array" ref="Q415">INDEX(MinuteWorkersFTE_HISTORICAL_FORTNIGHT_TABLE[DayOfWeek],ROW()-1)</f>
        <v>5</v>
      </c>
      <c r="R415" t="str" cm="1">
        <f t="array" ref="R415">INDEX(MinuteWorkersFTE_HISTORICAL_FORTNIGHT_TABLE[Week Day],ROW()-1)</f>
        <v>Friday</v>
      </c>
      <c r="S415" cm="1">
        <f t="array" ref="S415">INDEX(MinuteWorkersFTE_HISTORICAL_FORTNIGHT_TABLE[FortnightWeek],ROW()-1)</f>
        <v>2</v>
      </c>
      <c r="T415" cm="1">
        <f t="array" ref="T415">INDEX(MinuteWorkersFTE_HISTORICAL_FORTNIGHT_TABLE[HistoricalRosterFTE],ROW()-1)</f>
        <v>0</v>
      </c>
      <c r="U415" cm="1">
        <f t="array" ref="U415">INDEX(MinuteWorkersFTE_HISTORICAL_FORTNIGHT_TABLE[RedistributedRosterFTE],ROW()-1)</f>
        <v>0</v>
      </c>
      <c r="V415" cm="1">
        <f t="array" ref="V415">INDEX(MinuteWorkersFTE_HISTORICAL_FORTNIGHT_TABLE[ExpectedRedistributionFactor],ROW()-1)</f>
        <v>0.94875851996105176</v>
      </c>
      <c r="W415" cm="1">
        <f t="array" ref="W415">INDEX(MinuteWorkersFTE_HISTORICAL_FORTNIGHT_TABLE[ProfileVarianceFTE],ROW()-1)</f>
        <v>0</v>
      </c>
      <c r="X415">
        <f t="shared" si="7"/>
        <v>0</v>
      </c>
      <c r="Y415" cm="1">
        <f t="array" ref="Y415">--(INDEX(MinuteWorkersFTE_HISTORICAL_FORTNIGHT_TABLE[HistoricalCoverageStatus],ROW()-1)="PASS")</f>
        <v>1</v>
      </c>
      <c r="Z415" cm="1">
        <f t="array" ref="Z415">--OR(INDEX(MinuteWorkersFTE_HISTORICAL_FORTNIGHT_TABLE[HistoricalCellStatus],ROW()-1)="OBSERVED",INDEX(MinuteWorkersFTE_HISTORICAL_FORTNIGHT_TABLE[HistoricalCellStatus],ROW()-1)="ZERO")</f>
        <v>1</v>
      </c>
      <c r="AA415" cm="1">
        <f t="array" ref="AA415">--OR(INDEX(MinuteWorkersFTE_HISTORICAL_FORTNIGHT_TABLE[ProfileAlignmentStatus],ROW()-1)="PASS",INDEX(MinuteWorkersFTE_HISTORICAL_FORTNIGHT_TABLE[ProfileAlignmentStatus],ROW()-1)="PASS ZERO")</f>
        <v>1</v>
      </c>
      <c r="AB415" cm="1">
        <f t="array" ref="AB415">--(INDEX(MinuteWorkersFTE_HISTORICAL_FORTNIGHT_TABLE[RedistributionMatchCount],ROW()-1)=1)</f>
        <v>0</v>
      </c>
      <c r="AC415">
        <v>1</v>
      </c>
    </row>
    <row r="416" spans="14:29" x14ac:dyDescent="0.25">
      <c r="N416" t="str" cm="1">
        <f t="array" ref="N416">INDEX(MinuteWorkersFTE_HISTORICAL_FORTNIGHT_TABLE[Facility],ROW()-1)</f>
        <v>JE</v>
      </c>
      <c r="O416" t="str" cm="1">
        <f t="array" ref="O416">INDEX(MinuteWorkersFTE_HISTORICAL_FORTNIGHT_TABLE[Role],ROW()-1)</f>
        <v>CLINICAL CARE COORDINATOR &amp; MANAGER</v>
      </c>
      <c r="P416" t="str" cm="1">
        <f t="array" ref="P416">INDEX(MinuteWorkersFTE_HISTORICAL_FORTNIGHT_TABLE[Shift],ROW()-1)</f>
        <v>AM</v>
      </c>
      <c r="Q416" cm="1">
        <f t="array" ref="Q416">INDEX(MinuteWorkersFTE_HISTORICAL_FORTNIGHT_TABLE[DayOfWeek],ROW()-1)</f>
        <v>6</v>
      </c>
      <c r="R416" t="str" cm="1">
        <f t="array" ref="R416">INDEX(MinuteWorkersFTE_HISTORICAL_FORTNIGHT_TABLE[Week Day],ROW()-1)</f>
        <v>Saturday</v>
      </c>
      <c r="S416" cm="1">
        <f t="array" ref="S416">INDEX(MinuteWorkersFTE_HISTORICAL_FORTNIGHT_TABLE[FortnightWeek],ROW()-1)</f>
        <v>2</v>
      </c>
      <c r="T416" cm="1">
        <f t="array" ref="T416">INDEX(MinuteWorkersFTE_HISTORICAL_FORTNIGHT_TABLE[HistoricalRosterFTE],ROW()-1)</f>
        <v>1.118421052631579</v>
      </c>
      <c r="U416" cm="1">
        <f t="array" ref="U416">INDEX(MinuteWorkersFTE_HISTORICAL_FORTNIGHT_TABLE[RedistributedRosterFTE],ROW()-1)</f>
        <v>1.0611115025880182</v>
      </c>
      <c r="V416" cm="1">
        <f t="array" ref="V416">INDEX(MinuteWorkersFTE_HISTORICAL_FORTNIGHT_TABLE[ExpectedRedistributionFactor],ROW()-1)</f>
        <v>0.94875851996105176</v>
      </c>
      <c r="W416" cm="1">
        <f t="array" ref="W416">INDEX(MinuteWorkersFTE_HISTORICAL_FORTNIGHT_TABLE[ProfileVarianceFTE],ROW()-1)</f>
        <v>-2.2204460492503131E-16</v>
      </c>
      <c r="X416">
        <f t="shared" si="7"/>
        <v>2.2204460492503131E-16</v>
      </c>
      <c r="Y416" cm="1">
        <f t="array" ref="Y416">--(INDEX(MinuteWorkersFTE_HISTORICAL_FORTNIGHT_TABLE[HistoricalCoverageStatus],ROW()-1)="PASS")</f>
        <v>1</v>
      </c>
      <c r="Z416" cm="1">
        <f t="array" ref="Z416">--OR(INDEX(MinuteWorkersFTE_HISTORICAL_FORTNIGHT_TABLE[HistoricalCellStatus],ROW()-1)="OBSERVED",INDEX(MinuteWorkersFTE_HISTORICAL_FORTNIGHT_TABLE[HistoricalCellStatus],ROW()-1)="ZERO")</f>
        <v>1</v>
      </c>
      <c r="AA416" cm="1">
        <f t="array" ref="AA416">--OR(INDEX(MinuteWorkersFTE_HISTORICAL_FORTNIGHT_TABLE[ProfileAlignmentStatus],ROW()-1)="PASS",INDEX(MinuteWorkersFTE_HISTORICAL_FORTNIGHT_TABLE[ProfileAlignmentStatus],ROW()-1)="PASS ZERO")</f>
        <v>1</v>
      </c>
      <c r="AB416" cm="1">
        <f t="array" ref="AB416">--(INDEX(MinuteWorkersFTE_HISTORICAL_FORTNIGHT_TABLE[RedistributionMatchCount],ROW()-1)=1)</f>
        <v>1</v>
      </c>
      <c r="AC416">
        <v>1</v>
      </c>
    </row>
    <row r="417" spans="14:29" x14ac:dyDescent="0.25">
      <c r="N417" t="str" cm="1">
        <f t="array" ref="N417">INDEX(MinuteWorkersFTE_HISTORICAL_FORTNIGHT_TABLE[Facility],ROW()-1)</f>
        <v>JE</v>
      </c>
      <c r="O417" t="str" cm="1">
        <f t="array" ref="O417">INDEX(MinuteWorkersFTE_HISTORICAL_FORTNIGHT_TABLE[Role],ROW()-1)</f>
        <v>CLINICAL CARE COORDINATOR &amp; MANAGER</v>
      </c>
      <c r="P417" t="str" cm="1">
        <f t="array" ref="P417">INDEX(MinuteWorkersFTE_HISTORICAL_FORTNIGHT_TABLE[Shift],ROW()-1)</f>
        <v>PM</v>
      </c>
      <c r="Q417" cm="1">
        <f t="array" ref="Q417">INDEX(MinuteWorkersFTE_HISTORICAL_FORTNIGHT_TABLE[DayOfWeek],ROW()-1)</f>
        <v>6</v>
      </c>
      <c r="R417" t="str" cm="1">
        <f t="array" ref="R417">INDEX(MinuteWorkersFTE_HISTORICAL_FORTNIGHT_TABLE[Week Day],ROW()-1)</f>
        <v>Saturday</v>
      </c>
      <c r="S417" cm="1">
        <f t="array" ref="S417">INDEX(MinuteWorkersFTE_HISTORICAL_FORTNIGHT_TABLE[FortnightWeek],ROW()-1)</f>
        <v>2</v>
      </c>
      <c r="T417" cm="1">
        <f t="array" ref="T417">INDEX(MinuteWorkersFTE_HISTORICAL_FORTNIGHT_TABLE[HistoricalRosterFTE],ROW()-1)</f>
        <v>0</v>
      </c>
      <c r="U417" cm="1">
        <f t="array" ref="U417">INDEX(MinuteWorkersFTE_HISTORICAL_FORTNIGHT_TABLE[RedistributedRosterFTE],ROW()-1)</f>
        <v>0</v>
      </c>
      <c r="V417" cm="1">
        <f t="array" ref="V417">INDEX(MinuteWorkersFTE_HISTORICAL_FORTNIGHT_TABLE[ExpectedRedistributionFactor],ROW()-1)</f>
        <v>0.94875851996105176</v>
      </c>
      <c r="W417" cm="1">
        <f t="array" ref="W417">INDEX(MinuteWorkersFTE_HISTORICAL_FORTNIGHT_TABLE[ProfileVarianceFTE],ROW()-1)</f>
        <v>0</v>
      </c>
      <c r="X417">
        <f t="shared" si="7"/>
        <v>0</v>
      </c>
      <c r="Y417" cm="1">
        <f t="array" ref="Y417">--(INDEX(MinuteWorkersFTE_HISTORICAL_FORTNIGHT_TABLE[HistoricalCoverageStatus],ROW()-1)="PASS")</f>
        <v>1</v>
      </c>
      <c r="Z417" cm="1">
        <f t="array" ref="Z417">--OR(INDEX(MinuteWorkersFTE_HISTORICAL_FORTNIGHT_TABLE[HistoricalCellStatus],ROW()-1)="OBSERVED",INDEX(MinuteWorkersFTE_HISTORICAL_FORTNIGHT_TABLE[HistoricalCellStatus],ROW()-1)="ZERO")</f>
        <v>1</v>
      </c>
      <c r="AA417" cm="1">
        <f t="array" ref="AA417">--OR(INDEX(MinuteWorkersFTE_HISTORICAL_FORTNIGHT_TABLE[ProfileAlignmentStatus],ROW()-1)="PASS",INDEX(MinuteWorkersFTE_HISTORICAL_FORTNIGHT_TABLE[ProfileAlignmentStatus],ROW()-1)="PASS ZERO")</f>
        <v>1</v>
      </c>
      <c r="AB417" cm="1">
        <f t="array" ref="AB417">--(INDEX(MinuteWorkersFTE_HISTORICAL_FORTNIGHT_TABLE[RedistributionMatchCount],ROW()-1)=1)</f>
        <v>0</v>
      </c>
      <c r="AC417">
        <v>1</v>
      </c>
    </row>
    <row r="418" spans="14:29" x14ac:dyDescent="0.25">
      <c r="N418" t="str" cm="1">
        <f t="array" ref="N418">INDEX(MinuteWorkersFTE_HISTORICAL_FORTNIGHT_TABLE[Facility],ROW()-1)</f>
        <v>JE</v>
      </c>
      <c r="O418" t="str" cm="1">
        <f t="array" ref="O418">INDEX(MinuteWorkersFTE_HISTORICAL_FORTNIGHT_TABLE[Role],ROW()-1)</f>
        <v>CLINICAL CARE COORDINATOR &amp; MANAGER</v>
      </c>
      <c r="P418" t="str" cm="1">
        <f t="array" ref="P418">INDEX(MinuteWorkersFTE_HISTORICAL_FORTNIGHT_TABLE[Shift],ROW()-1)</f>
        <v>NS</v>
      </c>
      <c r="Q418" cm="1">
        <f t="array" ref="Q418">INDEX(MinuteWorkersFTE_HISTORICAL_FORTNIGHT_TABLE[DayOfWeek],ROW()-1)</f>
        <v>6</v>
      </c>
      <c r="R418" t="str" cm="1">
        <f t="array" ref="R418">INDEX(MinuteWorkersFTE_HISTORICAL_FORTNIGHT_TABLE[Week Day],ROW()-1)</f>
        <v>Saturday</v>
      </c>
      <c r="S418" cm="1">
        <f t="array" ref="S418">INDEX(MinuteWorkersFTE_HISTORICAL_FORTNIGHT_TABLE[FortnightWeek],ROW()-1)</f>
        <v>2</v>
      </c>
      <c r="T418" cm="1">
        <f t="array" ref="T418">INDEX(MinuteWorkersFTE_HISTORICAL_FORTNIGHT_TABLE[HistoricalRosterFTE],ROW()-1)</f>
        <v>0</v>
      </c>
      <c r="U418" cm="1">
        <f t="array" ref="U418">INDEX(MinuteWorkersFTE_HISTORICAL_FORTNIGHT_TABLE[RedistributedRosterFTE],ROW()-1)</f>
        <v>0</v>
      </c>
      <c r="V418" cm="1">
        <f t="array" ref="V418">INDEX(MinuteWorkersFTE_HISTORICAL_FORTNIGHT_TABLE[ExpectedRedistributionFactor],ROW()-1)</f>
        <v>0.94875851996105176</v>
      </c>
      <c r="W418" cm="1">
        <f t="array" ref="W418">INDEX(MinuteWorkersFTE_HISTORICAL_FORTNIGHT_TABLE[ProfileVarianceFTE],ROW()-1)</f>
        <v>0</v>
      </c>
      <c r="X418">
        <f t="shared" si="7"/>
        <v>0</v>
      </c>
      <c r="Y418" cm="1">
        <f t="array" ref="Y418">--(INDEX(MinuteWorkersFTE_HISTORICAL_FORTNIGHT_TABLE[HistoricalCoverageStatus],ROW()-1)="PASS")</f>
        <v>1</v>
      </c>
      <c r="Z418" cm="1">
        <f t="array" ref="Z418">--OR(INDEX(MinuteWorkersFTE_HISTORICAL_FORTNIGHT_TABLE[HistoricalCellStatus],ROW()-1)="OBSERVED",INDEX(MinuteWorkersFTE_HISTORICAL_FORTNIGHT_TABLE[HistoricalCellStatus],ROW()-1)="ZERO")</f>
        <v>1</v>
      </c>
      <c r="AA418" cm="1">
        <f t="array" ref="AA418">--OR(INDEX(MinuteWorkersFTE_HISTORICAL_FORTNIGHT_TABLE[ProfileAlignmentStatus],ROW()-1)="PASS",INDEX(MinuteWorkersFTE_HISTORICAL_FORTNIGHT_TABLE[ProfileAlignmentStatus],ROW()-1)="PASS ZERO")</f>
        <v>1</v>
      </c>
      <c r="AB418" cm="1">
        <f t="array" ref="AB418">--(INDEX(MinuteWorkersFTE_HISTORICAL_FORTNIGHT_TABLE[RedistributionMatchCount],ROW()-1)=1)</f>
        <v>0</v>
      </c>
      <c r="AC418">
        <v>1</v>
      </c>
    </row>
    <row r="419" spans="14:29" x14ac:dyDescent="0.25">
      <c r="N419" t="str" cm="1">
        <f t="array" ref="N419">INDEX(MinuteWorkersFTE_HISTORICAL_FORTNIGHT_TABLE[Facility],ROW()-1)</f>
        <v>JE</v>
      </c>
      <c r="O419" t="str" cm="1">
        <f t="array" ref="O419">INDEX(MinuteWorkersFTE_HISTORICAL_FORTNIGHT_TABLE[Role],ROW()-1)</f>
        <v>CLINICAL CARE COORDINATOR &amp; MANAGER</v>
      </c>
      <c r="P419" t="str" cm="1">
        <f t="array" ref="P419">INDEX(MinuteWorkersFTE_HISTORICAL_FORTNIGHT_TABLE[Shift],ROW()-1)</f>
        <v>AM</v>
      </c>
      <c r="Q419" cm="1">
        <f t="array" ref="Q419">INDEX(MinuteWorkersFTE_HISTORICAL_FORTNIGHT_TABLE[DayOfWeek],ROW()-1)</f>
        <v>7</v>
      </c>
      <c r="R419" t="str" cm="1">
        <f t="array" ref="R419">INDEX(MinuteWorkersFTE_HISTORICAL_FORTNIGHT_TABLE[Week Day],ROW()-1)</f>
        <v>Sunday</v>
      </c>
      <c r="S419" cm="1">
        <f t="array" ref="S419">INDEX(MinuteWorkersFTE_HISTORICAL_FORTNIGHT_TABLE[FortnightWeek],ROW()-1)</f>
        <v>2</v>
      </c>
      <c r="T419" cm="1">
        <f t="array" ref="T419">INDEX(MinuteWorkersFTE_HISTORICAL_FORTNIGHT_TABLE[HistoricalRosterFTE],ROW()-1)</f>
        <v>1.118421052631579</v>
      </c>
      <c r="U419" cm="1">
        <f t="array" ref="U419">INDEX(MinuteWorkersFTE_HISTORICAL_FORTNIGHT_TABLE[RedistributedRosterFTE],ROW()-1)</f>
        <v>1.0611115025880182</v>
      </c>
      <c r="V419" cm="1">
        <f t="array" ref="V419">INDEX(MinuteWorkersFTE_HISTORICAL_FORTNIGHT_TABLE[ExpectedRedistributionFactor],ROW()-1)</f>
        <v>0.94875851996105176</v>
      </c>
      <c r="W419" cm="1">
        <f t="array" ref="W419">INDEX(MinuteWorkersFTE_HISTORICAL_FORTNIGHT_TABLE[ProfileVarianceFTE],ROW()-1)</f>
        <v>-2.2204460492503131E-16</v>
      </c>
      <c r="X419">
        <f t="shared" si="7"/>
        <v>2.2204460492503131E-16</v>
      </c>
      <c r="Y419" cm="1">
        <f t="array" ref="Y419">--(INDEX(MinuteWorkersFTE_HISTORICAL_FORTNIGHT_TABLE[HistoricalCoverageStatus],ROW()-1)="PASS")</f>
        <v>1</v>
      </c>
      <c r="Z419" cm="1">
        <f t="array" ref="Z419">--OR(INDEX(MinuteWorkersFTE_HISTORICAL_FORTNIGHT_TABLE[HistoricalCellStatus],ROW()-1)="OBSERVED",INDEX(MinuteWorkersFTE_HISTORICAL_FORTNIGHT_TABLE[HistoricalCellStatus],ROW()-1)="ZERO")</f>
        <v>1</v>
      </c>
      <c r="AA419" cm="1">
        <f t="array" ref="AA419">--OR(INDEX(MinuteWorkersFTE_HISTORICAL_FORTNIGHT_TABLE[ProfileAlignmentStatus],ROW()-1)="PASS",INDEX(MinuteWorkersFTE_HISTORICAL_FORTNIGHT_TABLE[ProfileAlignmentStatus],ROW()-1)="PASS ZERO")</f>
        <v>1</v>
      </c>
      <c r="AB419" cm="1">
        <f t="array" ref="AB419">--(INDEX(MinuteWorkersFTE_HISTORICAL_FORTNIGHT_TABLE[RedistributionMatchCount],ROW()-1)=1)</f>
        <v>1</v>
      </c>
      <c r="AC419">
        <v>1</v>
      </c>
    </row>
    <row r="420" spans="14:29" x14ac:dyDescent="0.25">
      <c r="N420" t="str" cm="1">
        <f t="array" ref="N420">INDEX(MinuteWorkersFTE_HISTORICAL_FORTNIGHT_TABLE[Facility],ROW()-1)</f>
        <v>JE</v>
      </c>
      <c r="O420" t="str" cm="1">
        <f t="array" ref="O420">INDEX(MinuteWorkersFTE_HISTORICAL_FORTNIGHT_TABLE[Role],ROW()-1)</f>
        <v>CLINICAL CARE COORDINATOR &amp; MANAGER</v>
      </c>
      <c r="P420" t="str" cm="1">
        <f t="array" ref="P420">INDEX(MinuteWorkersFTE_HISTORICAL_FORTNIGHT_TABLE[Shift],ROW()-1)</f>
        <v>PM</v>
      </c>
      <c r="Q420" cm="1">
        <f t="array" ref="Q420">INDEX(MinuteWorkersFTE_HISTORICAL_FORTNIGHT_TABLE[DayOfWeek],ROW()-1)</f>
        <v>7</v>
      </c>
      <c r="R420" t="str" cm="1">
        <f t="array" ref="R420">INDEX(MinuteWorkersFTE_HISTORICAL_FORTNIGHT_TABLE[Week Day],ROW()-1)</f>
        <v>Sunday</v>
      </c>
      <c r="S420" cm="1">
        <f t="array" ref="S420">INDEX(MinuteWorkersFTE_HISTORICAL_FORTNIGHT_TABLE[FortnightWeek],ROW()-1)</f>
        <v>2</v>
      </c>
      <c r="T420" cm="1">
        <f t="array" ref="T420">INDEX(MinuteWorkersFTE_HISTORICAL_FORTNIGHT_TABLE[HistoricalRosterFTE],ROW()-1)</f>
        <v>0</v>
      </c>
      <c r="U420" cm="1">
        <f t="array" ref="U420">INDEX(MinuteWorkersFTE_HISTORICAL_FORTNIGHT_TABLE[RedistributedRosterFTE],ROW()-1)</f>
        <v>0</v>
      </c>
      <c r="V420" cm="1">
        <f t="array" ref="V420">INDEX(MinuteWorkersFTE_HISTORICAL_FORTNIGHT_TABLE[ExpectedRedistributionFactor],ROW()-1)</f>
        <v>0.94875851996105176</v>
      </c>
      <c r="W420" cm="1">
        <f t="array" ref="W420">INDEX(MinuteWorkersFTE_HISTORICAL_FORTNIGHT_TABLE[ProfileVarianceFTE],ROW()-1)</f>
        <v>0</v>
      </c>
      <c r="X420">
        <f t="shared" si="7"/>
        <v>0</v>
      </c>
      <c r="Y420" cm="1">
        <f t="array" ref="Y420">--(INDEX(MinuteWorkersFTE_HISTORICAL_FORTNIGHT_TABLE[HistoricalCoverageStatus],ROW()-1)="PASS")</f>
        <v>1</v>
      </c>
      <c r="Z420" cm="1">
        <f t="array" ref="Z420">--OR(INDEX(MinuteWorkersFTE_HISTORICAL_FORTNIGHT_TABLE[HistoricalCellStatus],ROW()-1)="OBSERVED",INDEX(MinuteWorkersFTE_HISTORICAL_FORTNIGHT_TABLE[HistoricalCellStatus],ROW()-1)="ZERO")</f>
        <v>1</v>
      </c>
      <c r="AA420" cm="1">
        <f t="array" ref="AA420">--OR(INDEX(MinuteWorkersFTE_HISTORICAL_FORTNIGHT_TABLE[ProfileAlignmentStatus],ROW()-1)="PASS",INDEX(MinuteWorkersFTE_HISTORICAL_FORTNIGHT_TABLE[ProfileAlignmentStatus],ROW()-1)="PASS ZERO")</f>
        <v>1</v>
      </c>
      <c r="AB420" cm="1">
        <f t="array" ref="AB420">--(INDEX(MinuteWorkersFTE_HISTORICAL_FORTNIGHT_TABLE[RedistributionMatchCount],ROW()-1)=1)</f>
        <v>0</v>
      </c>
      <c r="AC420">
        <v>1</v>
      </c>
    </row>
    <row r="421" spans="14:29" x14ac:dyDescent="0.25">
      <c r="N421" t="str" cm="1">
        <f t="array" ref="N421">INDEX(MinuteWorkersFTE_HISTORICAL_FORTNIGHT_TABLE[Facility],ROW()-1)</f>
        <v>JE</v>
      </c>
      <c r="O421" t="str" cm="1">
        <f t="array" ref="O421">INDEX(MinuteWorkersFTE_HISTORICAL_FORTNIGHT_TABLE[Role],ROW()-1)</f>
        <v>CLINICAL CARE COORDINATOR &amp; MANAGER</v>
      </c>
      <c r="P421" t="str" cm="1">
        <f t="array" ref="P421">INDEX(MinuteWorkersFTE_HISTORICAL_FORTNIGHT_TABLE[Shift],ROW()-1)</f>
        <v>NS</v>
      </c>
      <c r="Q421" cm="1">
        <f t="array" ref="Q421">INDEX(MinuteWorkersFTE_HISTORICAL_FORTNIGHT_TABLE[DayOfWeek],ROW()-1)</f>
        <v>7</v>
      </c>
      <c r="R421" t="str" cm="1">
        <f t="array" ref="R421">INDEX(MinuteWorkersFTE_HISTORICAL_FORTNIGHT_TABLE[Week Day],ROW()-1)</f>
        <v>Sunday</v>
      </c>
      <c r="S421" cm="1">
        <f t="array" ref="S421">INDEX(MinuteWorkersFTE_HISTORICAL_FORTNIGHT_TABLE[FortnightWeek],ROW()-1)</f>
        <v>2</v>
      </c>
      <c r="T421" cm="1">
        <f t="array" ref="T421">INDEX(MinuteWorkersFTE_HISTORICAL_FORTNIGHT_TABLE[HistoricalRosterFTE],ROW()-1)</f>
        <v>0</v>
      </c>
      <c r="U421" cm="1">
        <f t="array" ref="U421">INDEX(MinuteWorkersFTE_HISTORICAL_FORTNIGHT_TABLE[RedistributedRosterFTE],ROW()-1)</f>
        <v>0</v>
      </c>
      <c r="V421" cm="1">
        <f t="array" ref="V421">INDEX(MinuteWorkersFTE_HISTORICAL_FORTNIGHT_TABLE[ExpectedRedistributionFactor],ROW()-1)</f>
        <v>0.94875851996105176</v>
      </c>
      <c r="W421" cm="1">
        <f t="array" ref="W421">INDEX(MinuteWorkersFTE_HISTORICAL_FORTNIGHT_TABLE[ProfileVarianceFTE],ROW()-1)</f>
        <v>0</v>
      </c>
      <c r="X421">
        <f t="shared" si="7"/>
        <v>0</v>
      </c>
      <c r="Y421" cm="1">
        <f t="array" ref="Y421">--(INDEX(MinuteWorkersFTE_HISTORICAL_FORTNIGHT_TABLE[HistoricalCoverageStatus],ROW()-1)="PASS")</f>
        <v>1</v>
      </c>
      <c r="Z421" cm="1">
        <f t="array" ref="Z421">--OR(INDEX(MinuteWorkersFTE_HISTORICAL_FORTNIGHT_TABLE[HistoricalCellStatus],ROW()-1)="OBSERVED",INDEX(MinuteWorkersFTE_HISTORICAL_FORTNIGHT_TABLE[HistoricalCellStatus],ROW()-1)="ZERO")</f>
        <v>1</v>
      </c>
      <c r="AA421" cm="1">
        <f t="array" ref="AA421">--OR(INDEX(MinuteWorkersFTE_HISTORICAL_FORTNIGHT_TABLE[ProfileAlignmentStatus],ROW()-1)="PASS",INDEX(MinuteWorkersFTE_HISTORICAL_FORTNIGHT_TABLE[ProfileAlignmentStatus],ROW()-1)="PASS ZERO")</f>
        <v>1</v>
      </c>
      <c r="AB421" cm="1">
        <f t="array" ref="AB421">--(INDEX(MinuteWorkersFTE_HISTORICAL_FORTNIGHT_TABLE[RedistributionMatchCount],ROW()-1)=1)</f>
        <v>0</v>
      </c>
      <c r="AC421">
        <v>1</v>
      </c>
    </row>
    <row r="422" spans="14:29" x14ac:dyDescent="0.25">
      <c r="N422" t="str" cm="1">
        <f t="array" ref="N422">INDEX(MinuteWorkersFTE_HISTORICAL_FORTNIGHT_TABLE[Facility],ROW()-1)</f>
        <v>JE</v>
      </c>
      <c r="O422" t="str" cm="1">
        <f t="array" ref="O422">INDEX(MinuteWorkersFTE_HISTORICAL_FORTNIGHT_TABLE[Role],ROW()-1)</f>
        <v>ENROLLED NURSE</v>
      </c>
      <c r="P422" t="str" cm="1">
        <f t="array" ref="P422">INDEX(MinuteWorkersFTE_HISTORICAL_FORTNIGHT_TABLE[Shift],ROW()-1)</f>
        <v>AM</v>
      </c>
      <c r="Q422" cm="1">
        <f t="array" ref="Q422">INDEX(MinuteWorkersFTE_HISTORICAL_FORTNIGHT_TABLE[DayOfWeek],ROW()-1)</f>
        <v>1</v>
      </c>
      <c r="R422" t="str" cm="1">
        <f t="array" ref="R422">INDEX(MinuteWorkersFTE_HISTORICAL_FORTNIGHT_TABLE[Week Day],ROW()-1)</f>
        <v>Monday</v>
      </c>
      <c r="S422" cm="1">
        <f t="array" ref="S422">INDEX(MinuteWorkersFTE_HISTORICAL_FORTNIGHT_TABLE[FortnightWeek],ROW()-1)</f>
        <v>1</v>
      </c>
      <c r="T422" cm="1">
        <f t="array" ref="T422">INDEX(MinuteWorkersFTE_HISTORICAL_FORTNIGHT_TABLE[HistoricalRosterFTE],ROW()-1)</f>
        <v>1.118421052631579</v>
      </c>
      <c r="U422" cm="1">
        <f t="array" ref="U422">INDEX(MinuteWorkersFTE_HISTORICAL_FORTNIGHT_TABLE[RedistributedRosterFTE],ROW()-1)</f>
        <v>1.0611115025880182</v>
      </c>
      <c r="V422" cm="1">
        <f t="array" ref="V422">INDEX(MinuteWorkersFTE_HISTORICAL_FORTNIGHT_TABLE[ExpectedRedistributionFactor],ROW()-1)</f>
        <v>0.94875851996105176</v>
      </c>
      <c r="W422" cm="1">
        <f t="array" ref="W422">INDEX(MinuteWorkersFTE_HISTORICAL_FORTNIGHT_TABLE[ProfileVarianceFTE],ROW()-1)</f>
        <v>-2.2204460492503131E-16</v>
      </c>
      <c r="X422">
        <f t="shared" si="7"/>
        <v>2.2204460492503131E-16</v>
      </c>
      <c r="Y422" cm="1">
        <f t="array" ref="Y422">--(INDEX(MinuteWorkersFTE_HISTORICAL_FORTNIGHT_TABLE[HistoricalCoverageStatus],ROW()-1)="PASS")</f>
        <v>1</v>
      </c>
      <c r="Z422" cm="1">
        <f t="array" ref="Z422">--OR(INDEX(MinuteWorkersFTE_HISTORICAL_FORTNIGHT_TABLE[HistoricalCellStatus],ROW()-1)="OBSERVED",INDEX(MinuteWorkersFTE_HISTORICAL_FORTNIGHT_TABLE[HistoricalCellStatus],ROW()-1)="ZERO")</f>
        <v>1</v>
      </c>
      <c r="AA422" cm="1">
        <f t="array" ref="AA422">--OR(INDEX(MinuteWorkersFTE_HISTORICAL_FORTNIGHT_TABLE[ProfileAlignmentStatus],ROW()-1)="PASS",INDEX(MinuteWorkersFTE_HISTORICAL_FORTNIGHT_TABLE[ProfileAlignmentStatus],ROW()-1)="PASS ZERO")</f>
        <v>1</v>
      </c>
      <c r="AB422" cm="1">
        <f t="array" ref="AB422">--(INDEX(MinuteWorkersFTE_HISTORICAL_FORTNIGHT_TABLE[RedistributionMatchCount],ROW()-1)=1)</f>
        <v>1</v>
      </c>
      <c r="AC422">
        <v>1</v>
      </c>
    </row>
    <row r="423" spans="14:29" x14ac:dyDescent="0.25">
      <c r="N423" t="str" cm="1">
        <f t="array" ref="N423">INDEX(MinuteWorkersFTE_HISTORICAL_FORTNIGHT_TABLE[Facility],ROW()-1)</f>
        <v>JE</v>
      </c>
      <c r="O423" t="str" cm="1">
        <f t="array" ref="O423">INDEX(MinuteWorkersFTE_HISTORICAL_FORTNIGHT_TABLE[Role],ROW()-1)</f>
        <v>ENROLLED NURSE</v>
      </c>
      <c r="P423" t="str" cm="1">
        <f t="array" ref="P423">INDEX(MinuteWorkersFTE_HISTORICAL_FORTNIGHT_TABLE[Shift],ROW()-1)</f>
        <v>PM</v>
      </c>
      <c r="Q423" cm="1">
        <f t="array" ref="Q423">INDEX(MinuteWorkersFTE_HISTORICAL_FORTNIGHT_TABLE[DayOfWeek],ROW()-1)</f>
        <v>1</v>
      </c>
      <c r="R423" t="str" cm="1">
        <f t="array" ref="R423">INDEX(MinuteWorkersFTE_HISTORICAL_FORTNIGHT_TABLE[Week Day],ROW()-1)</f>
        <v>Monday</v>
      </c>
      <c r="S423" cm="1">
        <f t="array" ref="S423">INDEX(MinuteWorkersFTE_HISTORICAL_FORTNIGHT_TABLE[FortnightWeek],ROW()-1)</f>
        <v>1</v>
      </c>
      <c r="T423" cm="1">
        <f t="array" ref="T423">INDEX(MinuteWorkersFTE_HISTORICAL_FORTNIGHT_TABLE[HistoricalRosterFTE],ROW()-1)</f>
        <v>0.85526315789473684</v>
      </c>
      <c r="U423" cm="1">
        <f t="array" ref="U423">INDEX(MinuteWorkersFTE_HISTORICAL_FORTNIGHT_TABLE[RedistributedRosterFTE],ROW()-1)</f>
        <v>0.81143820786142573</v>
      </c>
      <c r="V423" cm="1">
        <f t="array" ref="V423">INDEX(MinuteWorkersFTE_HISTORICAL_FORTNIGHT_TABLE[ExpectedRedistributionFactor],ROW()-1)</f>
        <v>0.94875851996105176</v>
      </c>
      <c r="W423" cm="1">
        <f t="array" ref="W423">INDEX(MinuteWorkersFTE_HISTORICAL_FORTNIGHT_TABLE[ProfileVarianceFTE],ROW()-1)</f>
        <v>-1.1102230246251565E-16</v>
      </c>
      <c r="X423">
        <f t="shared" si="7"/>
        <v>1.1102230246251565E-16</v>
      </c>
      <c r="Y423" cm="1">
        <f t="array" ref="Y423">--(INDEX(MinuteWorkersFTE_HISTORICAL_FORTNIGHT_TABLE[HistoricalCoverageStatus],ROW()-1)="PASS")</f>
        <v>1</v>
      </c>
      <c r="Z423" cm="1">
        <f t="array" ref="Z423">--OR(INDEX(MinuteWorkersFTE_HISTORICAL_FORTNIGHT_TABLE[HistoricalCellStatus],ROW()-1)="OBSERVED",INDEX(MinuteWorkersFTE_HISTORICAL_FORTNIGHT_TABLE[HistoricalCellStatus],ROW()-1)="ZERO")</f>
        <v>1</v>
      </c>
      <c r="AA423" cm="1">
        <f t="array" ref="AA423">--OR(INDEX(MinuteWorkersFTE_HISTORICAL_FORTNIGHT_TABLE[ProfileAlignmentStatus],ROW()-1)="PASS",INDEX(MinuteWorkersFTE_HISTORICAL_FORTNIGHT_TABLE[ProfileAlignmentStatus],ROW()-1)="PASS ZERO")</f>
        <v>1</v>
      </c>
      <c r="AB423" cm="1">
        <f t="array" ref="AB423">--(INDEX(MinuteWorkersFTE_HISTORICAL_FORTNIGHT_TABLE[RedistributionMatchCount],ROW()-1)=1)</f>
        <v>1</v>
      </c>
      <c r="AC423">
        <v>1</v>
      </c>
    </row>
    <row r="424" spans="14:29" x14ac:dyDescent="0.25">
      <c r="N424" t="str" cm="1">
        <f t="array" ref="N424">INDEX(MinuteWorkersFTE_HISTORICAL_FORTNIGHT_TABLE[Facility],ROW()-1)</f>
        <v>JE</v>
      </c>
      <c r="O424" t="str" cm="1">
        <f t="array" ref="O424">INDEX(MinuteWorkersFTE_HISTORICAL_FORTNIGHT_TABLE[Role],ROW()-1)</f>
        <v>ENROLLED NURSE</v>
      </c>
      <c r="P424" t="str" cm="1">
        <f t="array" ref="P424">INDEX(MinuteWorkersFTE_HISTORICAL_FORTNIGHT_TABLE[Shift],ROW()-1)</f>
        <v>NS</v>
      </c>
      <c r="Q424" cm="1">
        <f t="array" ref="Q424">INDEX(MinuteWorkersFTE_HISTORICAL_FORTNIGHT_TABLE[DayOfWeek],ROW()-1)</f>
        <v>1</v>
      </c>
      <c r="R424" t="str" cm="1">
        <f t="array" ref="R424">INDEX(MinuteWorkersFTE_HISTORICAL_FORTNIGHT_TABLE[Week Day],ROW()-1)</f>
        <v>Monday</v>
      </c>
      <c r="S424" cm="1">
        <f t="array" ref="S424">INDEX(MinuteWorkersFTE_HISTORICAL_FORTNIGHT_TABLE[FortnightWeek],ROW()-1)</f>
        <v>1</v>
      </c>
      <c r="T424" cm="1">
        <f t="array" ref="T424">INDEX(MinuteWorkersFTE_HISTORICAL_FORTNIGHT_TABLE[HistoricalRosterFTE],ROW()-1)</f>
        <v>0</v>
      </c>
      <c r="U424" cm="1">
        <f t="array" ref="U424">INDEX(MinuteWorkersFTE_HISTORICAL_FORTNIGHT_TABLE[RedistributedRosterFTE],ROW()-1)</f>
        <v>0</v>
      </c>
      <c r="V424" cm="1">
        <f t="array" ref="V424">INDEX(MinuteWorkersFTE_HISTORICAL_FORTNIGHT_TABLE[ExpectedRedistributionFactor],ROW()-1)</f>
        <v>0.94875851996105176</v>
      </c>
      <c r="W424" cm="1">
        <f t="array" ref="W424">INDEX(MinuteWorkersFTE_HISTORICAL_FORTNIGHT_TABLE[ProfileVarianceFTE],ROW()-1)</f>
        <v>0</v>
      </c>
      <c r="X424">
        <f t="shared" si="7"/>
        <v>0</v>
      </c>
      <c r="Y424" cm="1">
        <f t="array" ref="Y424">--(INDEX(MinuteWorkersFTE_HISTORICAL_FORTNIGHT_TABLE[HistoricalCoverageStatus],ROW()-1)="PASS")</f>
        <v>1</v>
      </c>
      <c r="Z424" cm="1">
        <f t="array" ref="Z424">--OR(INDEX(MinuteWorkersFTE_HISTORICAL_FORTNIGHT_TABLE[HistoricalCellStatus],ROW()-1)="OBSERVED",INDEX(MinuteWorkersFTE_HISTORICAL_FORTNIGHT_TABLE[HistoricalCellStatus],ROW()-1)="ZERO")</f>
        <v>1</v>
      </c>
      <c r="AA424" cm="1">
        <f t="array" ref="AA424">--OR(INDEX(MinuteWorkersFTE_HISTORICAL_FORTNIGHT_TABLE[ProfileAlignmentStatus],ROW()-1)="PASS",INDEX(MinuteWorkersFTE_HISTORICAL_FORTNIGHT_TABLE[ProfileAlignmentStatus],ROW()-1)="PASS ZERO")</f>
        <v>1</v>
      </c>
      <c r="AB424" cm="1">
        <f t="array" ref="AB424">--(INDEX(MinuteWorkersFTE_HISTORICAL_FORTNIGHT_TABLE[RedistributionMatchCount],ROW()-1)=1)</f>
        <v>0</v>
      </c>
      <c r="AC424">
        <v>1</v>
      </c>
    </row>
    <row r="425" spans="14:29" x14ac:dyDescent="0.25">
      <c r="N425" t="str" cm="1">
        <f t="array" ref="N425">INDEX(MinuteWorkersFTE_HISTORICAL_FORTNIGHT_TABLE[Facility],ROW()-1)</f>
        <v>JE</v>
      </c>
      <c r="O425" t="str" cm="1">
        <f t="array" ref="O425">INDEX(MinuteWorkersFTE_HISTORICAL_FORTNIGHT_TABLE[Role],ROW()-1)</f>
        <v>ENROLLED NURSE</v>
      </c>
      <c r="P425" t="str" cm="1">
        <f t="array" ref="P425">INDEX(MinuteWorkersFTE_HISTORICAL_FORTNIGHT_TABLE[Shift],ROW()-1)</f>
        <v>AM</v>
      </c>
      <c r="Q425" cm="1">
        <f t="array" ref="Q425">INDEX(MinuteWorkersFTE_HISTORICAL_FORTNIGHT_TABLE[DayOfWeek],ROW()-1)</f>
        <v>2</v>
      </c>
      <c r="R425" t="str" cm="1">
        <f t="array" ref="R425">INDEX(MinuteWorkersFTE_HISTORICAL_FORTNIGHT_TABLE[Week Day],ROW()-1)</f>
        <v>Tuesday</v>
      </c>
      <c r="S425" cm="1">
        <f t="array" ref="S425">INDEX(MinuteWorkersFTE_HISTORICAL_FORTNIGHT_TABLE[FortnightWeek],ROW()-1)</f>
        <v>1</v>
      </c>
      <c r="T425" cm="1">
        <f t="array" ref="T425">INDEX(MinuteWorkersFTE_HISTORICAL_FORTNIGHT_TABLE[HistoricalRosterFTE],ROW()-1)</f>
        <v>1.118421052631579</v>
      </c>
      <c r="U425" cm="1">
        <f t="array" ref="U425">INDEX(MinuteWorkersFTE_HISTORICAL_FORTNIGHT_TABLE[RedistributedRosterFTE],ROW()-1)</f>
        <v>1.0611115025880182</v>
      </c>
      <c r="V425" cm="1">
        <f t="array" ref="V425">INDEX(MinuteWorkersFTE_HISTORICAL_FORTNIGHT_TABLE[ExpectedRedistributionFactor],ROW()-1)</f>
        <v>0.94875851996105176</v>
      </c>
      <c r="W425" cm="1">
        <f t="array" ref="W425">INDEX(MinuteWorkersFTE_HISTORICAL_FORTNIGHT_TABLE[ProfileVarianceFTE],ROW()-1)</f>
        <v>-2.2204460492503131E-16</v>
      </c>
      <c r="X425">
        <f t="shared" si="7"/>
        <v>2.2204460492503131E-16</v>
      </c>
      <c r="Y425" cm="1">
        <f t="array" ref="Y425">--(INDEX(MinuteWorkersFTE_HISTORICAL_FORTNIGHT_TABLE[HistoricalCoverageStatus],ROW()-1)="PASS")</f>
        <v>1</v>
      </c>
      <c r="Z425" cm="1">
        <f t="array" ref="Z425">--OR(INDEX(MinuteWorkersFTE_HISTORICAL_FORTNIGHT_TABLE[HistoricalCellStatus],ROW()-1)="OBSERVED",INDEX(MinuteWorkersFTE_HISTORICAL_FORTNIGHT_TABLE[HistoricalCellStatus],ROW()-1)="ZERO")</f>
        <v>1</v>
      </c>
      <c r="AA425" cm="1">
        <f t="array" ref="AA425">--OR(INDEX(MinuteWorkersFTE_HISTORICAL_FORTNIGHT_TABLE[ProfileAlignmentStatus],ROW()-1)="PASS",INDEX(MinuteWorkersFTE_HISTORICAL_FORTNIGHT_TABLE[ProfileAlignmentStatus],ROW()-1)="PASS ZERO")</f>
        <v>1</v>
      </c>
      <c r="AB425" cm="1">
        <f t="array" ref="AB425">--(INDEX(MinuteWorkersFTE_HISTORICAL_FORTNIGHT_TABLE[RedistributionMatchCount],ROW()-1)=1)</f>
        <v>1</v>
      </c>
      <c r="AC425">
        <v>1</v>
      </c>
    </row>
    <row r="426" spans="14:29" x14ac:dyDescent="0.25">
      <c r="N426" t="str" cm="1">
        <f t="array" ref="N426">INDEX(MinuteWorkersFTE_HISTORICAL_FORTNIGHT_TABLE[Facility],ROW()-1)</f>
        <v>JE</v>
      </c>
      <c r="O426" t="str" cm="1">
        <f t="array" ref="O426">INDEX(MinuteWorkersFTE_HISTORICAL_FORTNIGHT_TABLE[Role],ROW()-1)</f>
        <v>ENROLLED NURSE</v>
      </c>
      <c r="P426" t="str" cm="1">
        <f t="array" ref="P426">INDEX(MinuteWorkersFTE_HISTORICAL_FORTNIGHT_TABLE[Shift],ROW()-1)</f>
        <v>PM</v>
      </c>
      <c r="Q426" cm="1">
        <f t="array" ref="Q426">INDEX(MinuteWorkersFTE_HISTORICAL_FORTNIGHT_TABLE[DayOfWeek],ROW()-1)</f>
        <v>2</v>
      </c>
      <c r="R426" t="str" cm="1">
        <f t="array" ref="R426">INDEX(MinuteWorkersFTE_HISTORICAL_FORTNIGHT_TABLE[Week Day],ROW()-1)</f>
        <v>Tuesday</v>
      </c>
      <c r="S426" cm="1">
        <f t="array" ref="S426">INDEX(MinuteWorkersFTE_HISTORICAL_FORTNIGHT_TABLE[FortnightWeek],ROW()-1)</f>
        <v>1</v>
      </c>
      <c r="T426" cm="1">
        <f t="array" ref="T426">INDEX(MinuteWorkersFTE_HISTORICAL_FORTNIGHT_TABLE[HistoricalRosterFTE],ROW()-1)</f>
        <v>0.85526315789473684</v>
      </c>
      <c r="U426" cm="1">
        <f t="array" ref="U426">INDEX(MinuteWorkersFTE_HISTORICAL_FORTNIGHT_TABLE[RedistributedRosterFTE],ROW()-1)</f>
        <v>0.81143820786142573</v>
      </c>
      <c r="V426" cm="1">
        <f t="array" ref="V426">INDEX(MinuteWorkersFTE_HISTORICAL_FORTNIGHT_TABLE[ExpectedRedistributionFactor],ROW()-1)</f>
        <v>0.94875851996105176</v>
      </c>
      <c r="W426" cm="1">
        <f t="array" ref="W426">INDEX(MinuteWorkersFTE_HISTORICAL_FORTNIGHT_TABLE[ProfileVarianceFTE],ROW()-1)</f>
        <v>-1.1102230246251565E-16</v>
      </c>
      <c r="X426">
        <f t="shared" si="7"/>
        <v>1.1102230246251565E-16</v>
      </c>
      <c r="Y426" cm="1">
        <f t="array" ref="Y426">--(INDEX(MinuteWorkersFTE_HISTORICAL_FORTNIGHT_TABLE[HistoricalCoverageStatus],ROW()-1)="PASS")</f>
        <v>1</v>
      </c>
      <c r="Z426" cm="1">
        <f t="array" ref="Z426">--OR(INDEX(MinuteWorkersFTE_HISTORICAL_FORTNIGHT_TABLE[HistoricalCellStatus],ROW()-1)="OBSERVED",INDEX(MinuteWorkersFTE_HISTORICAL_FORTNIGHT_TABLE[HistoricalCellStatus],ROW()-1)="ZERO")</f>
        <v>1</v>
      </c>
      <c r="AA426" cm="1">
        <f t="array" ref="AA426">--OR(INDEX(MinuteWorkersFTE_HISTORICAL_FORTNIGHT_TABLE[ProfileAlignmentStatus],ROW()-1)="PASS",INDEX(MinuteWorkersFTE_HISTORICAL_FORTNIGHT_TABLE[ProfileAlignmentStatus],ROW()-1)="PASS ZERO")</f>
        <v>1</v>
      </c>
      <c r="AB426" cm="1">
        <f t="array" ref="AB426">--(INDEX(MinuteWorkersFTE_HISTORICAL_FORTNIGHT_TABLE[RedistributionMatchCount],ROW()-1)=1)</f>
        <v>1</v>
      </c>
      <c r="AC426">
        <v>1</v>
      </c>
    </row>
    <row r="427" spans="14:29" x14ac:dyDescent="0.25">
      <c r="N427" t="str" cm="1">
        <f t="array" ref="N427">INDEX(MinuteWorkersFTE_HISTORICAL_FORTNIGHT_TABLE[Facility],ROW()-1)</f>
        <v>JE</v>
      </c>
      <c r="O427" t="str" cm="1">
        <f t="array" ref="O427">INDEX(MinuteWorkersFTE_HISTORICAL_FORTNIGHT_TABLE[Role],ROW()-1)</f>
        <v>ENROLLED NURSE</v>
      </c>
      <c r="P427" t="str" cm="1">
        <f t="array" ref="P427">INDEX(MinuteWorkersFTE_HISTORICAL_FORTNIGHT_TABLE[Shift],ROW()-1)</f>
        <v>NS</v>
      </c>
      <c r="Q427" cm="1">
        <f t="array" ref="Q427">INDEX(MinuteWorkersFTE_HISTORICAL_FORTNIGHT_TABLE[DayOfWeek],ROW()-1)</f>
        <v>2</v>
      </c>
      <c r="R427" t="str" cm="1">
        <f t="array" ref="R427">INDEX(MinuteWorkersFTE_HISTORICAL_FORTNIGHT_TABLE[Week Day],ROW()-1)</f>
        <v>Tuesday</v>
      </c>
      <c r="S427" cm="1">
        <f t="array" ref="S427">INDEX(MinuteWorkersFTE_HISTORICAL_FORTNIGHT_TABLE[FortnightWeek],ROW()-1)</f>
        <v>1</v>
      </c>
      <c r="T427" cm="1">
        <f t="array" ref="T427">INDEX(MinuteWorkersFTE_HISTORICAL_FORTNIGHT_TABLE[HistoricalRosterFTE],ROW()-1)</f>
        <v>0</v>
      </c>
      <c r="U427" cm="1">
        <f t="array" ref="U427">INDEX(MinuteWorkersFTE_HISTORICAL_FORTNIGHT_TABLE[RedistributedRosterFTE],ROW()-1)</f>
        <v>0</v>
      </c>
      <c r="V427" cm="1">
        <f t="array" ref="V427">INDEX(MinuteWorkersFTE_HISTORICAL_FORTNIGHT_TABLE[ExpectedRedistributionFactor],ROW()-1)</f>
        <v>0.94875851996105176</v>
      </c>
      <c r="W427" cm="1">
        <f t="array" ref="W427">INDEX(MinuteWorkersFTE_HISTORICAL_FORTNIGHT_TABLE[ProfileVarianceFTE],ROW()-1)</f>
        <v>0</v>
      </c>
      <c r="X427">
        <f t="shared" si="7"/>
        <v>0</v>
      </c>
      <c r="Y427" cm="1">
        <f t="array" ref="Y427">--(INDEX(MinuteWorkersFTE_HISTORICAL_FORTNIGHT_TABLE[HistoricalCoverageStatus],ROW()-1)="PASS")</f>
        <v>1</v>
      </c>
      <c r="Z427" cm="1">
        <f t="array" ref="Z427">--OR(INDEX(MinuteWorkersFTE_HISTORICAL_FORTNIGHT_TABLE[HistoricalCellStatus],ROW()-1)="OBSERVED",INDEX(MinuteWorkersFTE_HISTORICAL_FORTNIGHT_TABLE[HistoricalCellStatus],ROW()-1)="ZERO")</f>
        <v>1</v>
      </c>
      <c r="AA427" cm="1">
        <f t="array" ref="AA427">--OR(INDEX(MinuteWorkersFTE_HISTORICAL_FORTNIGHT_TABLE[ProfileAlignmentStatus],ROW()-1)="PASS",INDEX(MinuteWorkersFTE_HISTORICAL_FORTNIGHT_TABLE[ProfileAlignmentStatus],ROW()-1)="PASS ZERO")</f>
        <v>1</v>
      </c>
      <c r="AB427" cm="1">
        <f t="array" ref="AB427">--(INDEX(MinuteWorkersFTE_HISTORICAL_FORTNIGHT_TABLE[RedistributionMatchCount],ROW()-1)=1)</f>
        <v>0</v>
      </c>
      <c r="AC427">
        <v>1</v>
      </c>
    </row>
    <row r="428" spans="14:29" x14ac:dyDescent="0.25">
      <c r="N428" t="str" cm="1">
        <f t="array" ref="N428">INDEX(MinuteWorkersFTE_HISTORICAL_FORTNIGHT_TABLE[Facility],ROW()-1)</f>
        <v>JE</v>
      </c>
      <c r="O428" t="str" cm="1">
        <f t="array" ref="O428">INDEX(MinuteWorkersFTE_HISTORICAL_FORTNIGHT_TABLE[Role],ROW()-1)</f>
        <v>ENROLLED NURSE</v>
      </c>
      <c r="P428" t="str" cm="1">
        <f t="array" ref="P428">INDEX(MinuteWorkersFTE_HISTORICAL_FORTNIGHT_TABLE[Shift],ROW()-1)</f>
        <v>AM</v>
      </c>
      <c r="Q428" cm="1">
        <f t="array" ref="Q428">INDEX(MinuteWorkersFTE_HISTORICAL_FORTNIGHT_TABLE[DayOfWeek],ROW()-1)</f>
        <v>3</v>
      </c>
      <c r="R428" t="str" cm="1">
        <f t="array" ref="R428">INDEX(MinuteWorkersFTE_HISTORICAL_FORTNIGHT_TABLE[Week Day],ROW()-1)</f>
        <v>Wednesday</v>
      </c>
      <c r="S428" cm="1">
        <f t="array" ref="S428">INDEX(MinuteWorkersFTE_HISTORICAL_FORTNIGHT_TABLE[FortnightWeek],ROW()-1)</f>
        <v>1</v>
      </c>
      <c r="T428" cm="1">
        <f t="array" ref="T428">INDEX(MinuteWorkersFTE_HISTORICAL_FORTNIGHT_TABLE[HistoricalRosterFTE],ROW()-1)</f>
        <v>1.118421052631579</v>
      </c>
      <c r="U428" cm="1">
        <f t="array" ref="U428">INDEX(MinuteWorkersFTE_HISTORICAL_FORTNIGHT_TABLE[RedistributedRosterFTE],ROW()-1)</f>
        <v>1.0611115025880182</v>
      </c>
      <c r="V428" cm="1">
        <f t="array" ref="V428">INDEX(MinuteWorkersFTE_HISTORICAL_FORTNIGHT_TABLE[ExpectedRedistributionFactor],ROW()-1)</f>
        <v>0.94875851996105176</v>
      </c>
      <c r="W428" cm="1">
        <f t="array" ref="W428">INDEX(MinuteWorkersFTE_HISTORICAL_FORTNIGHT_TABLE[ProfileVarianceFTE],ROW()-1)</f>
        <v>-2.2204460492503131E-16</v>
      </c>
      <c r="X428">
        <f t="shared" si="7"/>
        <v>2.2204460492503131E-16</v>
      </c>
      <c r="Y428" cm="1">
        <f t="array" ref="Y428">--(INDEX(MinuteWorkersFTE_HISTORICAL_FORTNIGHT_TABLE[HistoricalCoverageStatus],ROW()-1)="PASS")</f>
        <v>1</v>
      </c>
      <c r="Z428" cm="1">
        <f t="array" ref="Z428">--OR(INDEX(MinuteWorkersFTE_HISTORICAL_FORTNIGHT_TABLE[HistoricalCellStatus],ROW()-1)="OBSERVED",INDEX(MinuteWorkersFTE_HISTORICAL_FORTNIGHT_TABLE[HistoricalCellStatus],ROW()-1)="ZERO")</f>
        <v>1</v>
      </c>
      <c r="AA428" cm="1">
        <f t="array" ref="AA428">--OR(INDEX(MinuteWorkersFTE_HISTORICAL_FORTNIGHT_TABLE[ProfileAlignmentStatus],ROW()-1)="PASS",INDEX(MinuteWorkersFTE_HISTORICAL_FORTNIGHT_TABLE[ProfileAlignmentStatus],ROW()-1)="PASS ZERO")</f>
        <v>1</v>
      </c>
      <c r="AB428" cm="1">
        <f t="array" ref="AB428">--(INDEX(MinuteWorkersFTE_HISTORICAL_FORTNIGHT_TABLE[RedistributionMatchCount],ROW()-1)=1)</f>
        <v>1</v>
      </c>
      <c r="AC428">
        <v>1</v>
      </c>
    </row>
    <row r="429" spans="14:29" x14ac:dyDescent="0.25">
      <c r="N429" t="str" cm="1">
        <f t="array" ref="N429">INDEX(MinuteWorkersFTE_HISTORICAL_FORTNIGHT_TABLE[Facility],ROW()-1)</f>
        <v>JE</v>
      </c>
      <c r="O429" t="str" cm="1">
        <f t="array" ref="O429">INDEX(MinuteWorkersFTE_HISTORICAL_FORTNIGHT_TABLE[Role],ROW()-1)</f>
        <v>ENROLLED NURSE</v>
      </c>
      <c r="P429" t="str" cm="1">
        <f t="array" ref="P429">INDEX(MinuteWorkersFTE_HISTORICAL_FORTNIGHT_TABLE[Shift],ROW()-1)</f>
        <v>PM</v>
      </c>
      <c r="Q429" cm="1">
        <f t="array" ref="Q429">INDEX(MinuteWorkersFTE_HISTORICAL_FORTNIGHT_TABLE[DayOfWeek],ROW()-1)</f>
        <v>3</v>
      </c>
      <c r="R429" t="str" cm="1">
        <f t="array" ref="R429">INDEX(MinuteWorkersFTE_HISTORICAL_FORTNIGHT_TABLE[Week Day],ROW()-1)</f>
        <v>Wednesday</v>
      </c>
      <c r="S429" cm="1">
        <f t="array" ref="S429">INDEX(MinuteWorkersFTE_HISTORICAL_FORTNIGHT_TABLE[FortnightWeek],ROW()-1)</f>
        <v>1</v>
      </c>
      <c r="T429" cm="1">
        <f t="array" ref="T429">INDEX(MinuteWorkersFTE_HISTORICAL_FORTNIGHT_TABLE[HistoricalRosterFTE],ROW()-1)</f>
        <v>1.0526315789473684</v>
      </c>
      <c r="U429" cm="1">
        <f t="array" ref="U429">INDEX(MinuteWorkersFTE_HISTORICAL_FORTNIGHT_TABLE[RedistributedRosterFTE],ROW()-1)</f>
        <v>0.9986931789063701</v>
      </c>
      <c r="V429" cm="1">
        <f t="array" ref="V429">INDEX(MinuteWorkersFTE_HISTORICAL_FORTNIGHT_TABLE[ExpectedRedistributionFactor],ROW()-1)</f>
        <v>0.94875851996105176</v>
      </c>
      <c r="W429" cm="1">
        <f t="array" ref="W429">INDEX(MinuteWorkersFTE_HISTORICAL_FORTNIGHT_TABLE[ProfileVarianceFTE],ROW()-1)</f>
        <v>-1.1102230246251565E-16</v>
      </c>
      <c r="X429">
        <f t="shared" si="7"/>
        <v>1.1102230246251565E-16</v>
      </c>
      <c r="Y429" cm="1">
        <f t="array" ref="Y429">--(INDEX(MinuteWorkersFTE_HISTORICAL_FORTNIGHT_TABLE[HistoricalCoverageStatus],ROW()-1)="PASS")</f>
        <v>1</v>
      </c>
      <c r="Z429" cm="1">
        <f t="array" ref="Z429">--OR(INDEX(MinuteWorkersFTE_HISTORICAL_FORTNIGHT_TABLE[HistoricalCellStatus],ROW()-1)="OBSERVED",INDEX(MinuteWorkersFTE_HISTORICAL_FORTNIGHT_TABLE[HistoricalCellStatus],ROW()-1)="ZERO")</f>
        <v>1</v>
      </c>
      <c r="AA429" cm="1">
        <f t="array" ref="AA429">--OR(INDEX(MinuteWorkersFTE_HISTORICAL_FORTNIGHT_TABLE[ProfileAlignmentStatus],ROW()-1)="PASS",INDEX(MinuteWorkersFTE_HISTORICAL_FORTNIGHT_TABLE[ProfileAlignmentStatus],ROW()-1)="PASS ZERO")</f>
        <v>1</v>
      </c>
      <c r="AB429" cm="1">
        <f t="array" ref="AB429">--(INDEX(MinuteWorkersFTE_HISTORICAL_FORTNIGHT_TABLE[RedistributionMatchCount],ROW()-1)=1)</f>
        <v>1</v>
      </c>
      <c r="AC429">
        <v>1</v>
      </c>
    </row>
    <row r="430" spans="14:29" x14ac:dyDescent="0.25">
      <c r="N430" t="str" cm="1">
        <f t="array" ref="N430">INDEX(MinuteWorkersFTE_HISTORICAL_FORTNIGHT_TABLE[Facility],ROW()-1)</f>
        <v>JE</v>
      </c>
      <c r="O430" t="str" cm="1">
        <f t="array" ref="O430">INDEX(MinuteWorkersFTE_HISTORICAL_FORTNIGHT_TABLE[Role],ROW()-1)</f>
        <v>ENROLLED NURSE</v>
      </c>
      <c r="P430" t="str" cm="1">
        <f t="array" ref="P430">INDEX(MinuteWorkersFTE_HISTORICAL_FORTNIGHT_TABLE[Shift],ROW()-1)</f>
        <v>NS</v>
      </c>
      <c r="Q430" cm="1">
        <f t="array" ref="Q430">INDEX(MinuteWorkersFTE_HISTORICAL_FORTNIGHT_TABLE[DayOfWeek],ROW()-1)</f>
        <v>3</v>
      </c>
      <c r="R430" t="str" cm="1">
        <f t="array" ref="R430">INDEX(MinuteWorkersFTE_HISTORICAL_FORTNIGHT_TABLE[Week Day],ROW()-1)</f>
        <v>Wednesday</v>
      </c>
      <c r="S430" cm="1">
        <f t="array" ref="S430">INDEX(MinuteWorkersFTE_HISTORICAL_FORTNIGHT_TABLE[FortnightWeek],ROW()-1)</f>
        <v>1</v>
      </c>
      <c r="T430" cm="1">
        <f t="array" ref="T430">INDEX(MinuteWorkersFTE_HISTORICAL_FORTNIGHT_TABLE[HistoricalRosterFTE],ROW()-1)</f>
        <v>0</v>
      </c>
      <c r="U430" cm="1">
        <f t="array" ref="U430">INDEX(MinuteWorkersFTE_HISTORICAL_FORTNIGHT_TABLE[RedistributedRosterFTE],ROW()-1)</f>
        <v>0</v>
      </c>
      <c r="V430" cm="1">
        <f t="array" ref="V430">INDEX(MinuteWorkersFTE_HISTORICAL_FORTNIGHT_TABLE[ExpectedRedistributionFactor],ROW()-1)</f>
        <v>0.94875851996105176</v>
      </c>
      <c r="W430" cm="1">
        <f t="array" ref="W430">INDEX(MinuteWorkersFTE_HISTORICAL_FORTNIGHT_TABLE[ProfileVarianceFTE],ROW()-1)</f>
        <v>0</v>
      </c>
      <c r="X430">
        <f t="shared" si="7"/>
        <v>0</v>
      </c>
      <c r="Y430" cm="1">
        <f t="array" ref="Y430">--(INDEX(MinuteWorkersFTE_HISTORICAL_FORTNIGHT_TABLE[HistoricalCoverageStatus],ROW()-1)="PASS")</f>
        <v>1</v>
      </c>
      <c r="Z430" cm="1">
        <f t="array" ref="Z430">--OR(INDEX(MinuteWorkersFTE_HISTORICAL_FORTNIGHT_TABLE[HistoricalCellStatus],ROW()-1)="OBSERVED",INDEX(MinuteWorkersFTE_HISTORICAL_FORTNIGHT_TABLE[HistoricalCellStatus],ROW()-1)="ZERO")</f>
        <v>1</v>
      </c>
      <c r="AA430" cm="1">
        <f t="array" ref="AA430">--OR(INDEX(MinuteWorkersFTE_HISTORICAL_FORTNIGHT_TABLE[ProfileAlignmentStatus],ROW()-1)="PASS",INDEX(MinuteWorkersFTE_HISTORICAL_FORTNIGHT_TABLE[ProfileAlignmentStatus],ROW()-1)="PASS ZERO")</f>
        <v>1</v>
      </c>
      <c r="AB430" cm="1">
        <f t="array" ref="AB430">--(INDEX(MinuteWorkersFTE_HISTORICAL_FORTNIGHT_TABLE[RedistributionMatchCount],ROW()-1)=1)</f>
        <v>0</v>
      </c>
      <c r="AC430">
        <v>1</v>
      </c>
    </row>
    <row r="431" spans="14:29" x14ac:dyDescent="0.25">
      <c r="N431" t="str" cm="1">
        <f t="array" ref="N431">INDEX(MinuteWorkersFTE_HISTORICAL_FORTNIGHT_TABLE[Facility],ROW()-1)</f>
        <v>JE</v>
      </c>
      <c r="O431" t="str" cm="1">
        <f t="array" ref="O431">INDEX(MinuteWorkersFTE_HISTORICAL_FORTNIGHT_TABLE[Role],ROW()-1)</f>
        <v>ENROLLED NURSE</v>
      </c>
      <c r="P431" t="str" cm="1">
        <f t="array" ref="P431">INDEX(MinuteWorkersFTE_HISTORICAL_FORTNIGHT_TABLE[Shift],ROW()-1)</f>
        <v>AM</v>
      </c>
      <c r="Q431" cm="1">
        <f t="array" ref="Q431">INDEX(MinuteWorkersFTE_HISTORICAL_FORTNIGHT_TABLE[DayOfWeek],ROW()-1)</f>
        <v>4</v>
      </c>
      <c r="R431" t="str" cm="1">
        <f t="array" ref="R431">INDEX(MinuteWorkersFTE_HISTORICAL_FORTNIGHT_TABLE[Week Day],ROW()-1)</f>
        <v>Thursday</v>
      </c>
      <c r="S431" cm="1">
        <f t="array" ref="S431">INDEX(MinuteWorkersFTE_HISTORICAL_FORTNIGHT_TABLE[FortnightWeek],ROW()-1)</f>
        <v>1</v>
      </c>
      <c r="T431" cm="1">
        <f t="array" ref="T431">INDEX(MinuteWorkersFTE_HISTORICAL_FORTNIGHT_TABLE[HistoricalRosterFTE],ROW()-1)</f>
        <v>1.118421052631579</v>
      </c>
      <c r="U431" cm="1">
        <f t="array" ref="U431">INDEX(MinuteWorkersFTE_HISTORICAL_FORTNIGHT_TABLE[RedistributedRosterFTE],ROW()-1)</f>
        <v>1.0611115025880182</v>
      </c>
      <c r="V431" cm="1">
        <f t="array" ref="V431">INDEX(MinuteWorkersFTE_HISTORICAL_FORTNIGHT_TABLE[ExpectedRedistributionFactor],ROW()-1)</f>
        <v>0.94875851996105176</v>
      </c>
      <c r="W431" cm="1">
        <f t="array" ref="W431">INDEX(MinuteWorkersFTE_HISTORICAL_FORTNIGHT_TABLE[ProfileVarianceFTE],ROW()-1)</f>
        <v>-2.2204460492503131E-16</v>
      </c>
      <c r="X431">
        <f t="shared" si="7"/>
        <v>2.2204460492503131E-16</v>
      </c>
      <c r="Y431" cm="1">
        <f t="array" ref="Y431">--(INDEX(MinuteWorkersFTE_HISTORICAL_FORTNIGHT_TABLE[HistoricalCoverageStatus],ROW()-1)="PASS")</f>
        <v>1</v>
      </c>
      <c r="Z431" cm="1">
        <f t="array" ref="Z431">--OR(INDEX(MinuteWorkersFTE_HISTORICAL_FORTNIGHT_TABLE[HistoricalCellStatus],ROW()-1)="OBSERVED",INDEX(MinuteWorkersFTE_HISTORICAL_FORTNIGHT_TABLE[HistoricalCellStatus],ROW()-1)="ZERO")</f>
        <v>1</v>
      </c>
      <c r="AA431" cm="1">
        <f t="array" ref="AA431">--OR(INDEX(MinuteWorkersFTE_HISTORICAL_FORTNIGHT_TABLE[ProfileAlignmentStatus],ROW()-1)="PASS",INDEX(MinuteWorkersFTE_HISTORICAL_FORTNIGHT_TABLE[ProfileAlignmentStatus],ROW()-1)="PASS ZERO")</f>
        <v>1</v>
      </c>
      <c r="AB431" cm="1">
        <f t="array" ref="AB431">--(INDEX(MinuteWorkersFTE_HISTORICAL_FORTNIGHT_TABLE[RedistributionMatchCount],ROW()-1)=1)</f>
        <v>1</v>
      </c>
      <c r="AC431">
        <v>1</v>
      </c>
    </row>
    <row r="432" spans="14:29" x14ac:dyDescent="0.25">
      <c r="N432" t="str" cm="1">
        <f t="array" ref="N432">INDEX(MinuteWorkersFTE_HISTORICAL_FORTNIGHT_TABLE[Facility],ROW()-1)</f>
        <v>JE</v>
      </c>
      <c r="O432" t="str" cm="1">
        <f t="array" ref="O432">INDEX(MinuteWorkersFTE_HISTORICAL_FORTNIGHT_TABLE[Role],ROW()-1)</f>
        <v>ENROLLED NURSE</v>
      </c>
      <c r="P432" t="str" cm="1">
        <f t="array" ref="P432">INDEX(MinuteWorkersFTE_HISTORICAL_FORTNIGHT_TABLE[Shift],ROW()-1)</f>
        <v>PM</v>
      </c>
      <c r="Q432" cm="1">
        <f t="array" ref="Q432">INDEX(MinuteWorkersFTE_HISTORICAL_FORTNIGHT_TABLE[DayOfWeek],ROW()-1)</f>
        <v>4</v>
      </c>
      <c r="R432" t="str" cm="1">
        <f t="array" ref="R432">INDEX(MinuteWorkersFTE_HISTORICAL_FORTNIGHT_TABLE[Week Day],ROW()-1)</f>
        <v>Thursday</v>
      </c>
      <c r="S432" cm="1">
        <f t="array" ref="S432">INDEX(MinuteWorkersFTE_HISTORICAL_FORTNIGHT_TABLE[FortnightWeek],ROW()-1)</f>
        <v>1</v>
      </c>
      <c r="T432" cm="1">
        <f t="array" ref="T432">INDEX(MinuteWorkersFTE_HISTORICAL_FORTNIGHT_TABLE[HistoricalRosterFTE],ROW()-1)</f>
        <v>0.85526315789473684</v>
      </c>
      <c r="U432" cm="1">
        <f t="array" ref="U432">INDEX(MinuteWorkersFTE_HISTORICAL_FORTNIGHT_TABLE[RedistributedRosterFTE],ROW()-1)</f>
        <v>0.81143820786142573</v>
      </c>
      <c r="V432" cm="1">
        <f t="array" ref="V432">INDEX(MinuteWorkersFTE_HISTORICAL_FORTNIGHT_TABLE[ExpectedRedistributionFactor],ROW()-1)</f>
        <v>0.94875851996105176</v>
      </c>
      <c r="W432" cm="1">
        <f t="array" ref="W432">INDEX(MinuteWorkersFTE_HISTORICAL_FORTNIGHT_TABLE[ProfileVarianceFTE],ROW()-1)</f>
        <v>-1.1102230246251565E-16</v>
      </c>
      <c r="X432">
        <f t="shared" si="7"/>
        <v>1.1102230246251565E-16</v>
      </c>
      <c r="Y432" cm="1">
        <f t="array" ref="Y432">--(INDEX(MinuteWorkersFTE_HISTORICAL_FORTNIGHT_TABLE[HistoricalCoverageStatus],ROW()-1)="PASS")</f>
        <v>1</v>
      </c>
      <c r="Z432" cm="1">
        <f t="array" ref="Z432">--OR(INDEX(MinuteWorkersFTE_HISTORICAL_FORTNIGHT_TABLE[HistoricalCellStatus],ROW()-1)="OBSERVED",INDEX(MinuteWorkersFTE_HISTORICAL_FORTNIGHT_TABLE[HistoricalCellStatus],ROW()-1)="ZERO")</f>
        <v>1</v>
      </c>
      <c r="AA432" cm="1">
        <f t="array" ref="AA432">--OR(INDEX(MinuteWorkersFTE_HISTORICAL_FORTNIGHT_TABLE[ProfileAlignmentStatus],ROW()-1)="PASS",INDEX(MinuteWorkersFTE_HISTORICAL_FORTNIGHT_TABLE[ProfileAlignmentStatus],ROW()-1)="PASS ZERO")</f>
        <v>1</v>
      </c>
      <c r="AB432" cm="1">
        <f t="array" ref="AB432">--(INDEX(MinuteWorkersFTE_HISTORICAL_FORTNIGHT_TABLE[RedistributionMatchCount],ROW()-1)=1)</f>
        <v>1</v>
      </c>
      <c r="AC432">
        <v>1</v>
      </c>
    </row>
    <row r="433" spans="14:29" x14ac:dyDescent="0.25">
      <c r="N433" t="str" cm="1">
        <f t="array" ref="N433">INDEX(MinuteWorkersFTE_HISTORICAL_FORTNIGHT_TABLE[Facility],ROW()-1)</f>
        <v>JE</v>
      </c>
      <c r="O433" t="str" cm="1">
        <f t="array" ref="O433">INDEX(MinuteWorkersFTE_HISTORICAL_FORTNIGHT_TABLE[Role],ROW()-1)</f>
        <v>ENROLLED NURSE</v>
      </c>
      <c r="P433" t="str" cm="1">
        <f t="array" ref="P433">INDEX(MinuteWorkersFTE_HISTORICAL_FORTNIGHT_TABLE[Shift],ROW()-1)</f>
        <v>NS</v>
      </c>
      <c r="Q433" cm="1">
        <f t="array" ref="Q433">INDEX(MinuteWorkersFTE_HISTORICAL_FORTNIGHT_TABLE[DayOfWeek],ROW()-1)</f>
        <v>4</v>
      </c>
      <c r="R433" t="str" cm="1">
        <f t="array" ref="R433">INDEX(MinuteWorkersFTE_HISTORICAL_FORTNIGHT_TABLE[Week Day],ROW()-1)</f>
        <v>Thursday</v>
      </c>
      <c r="S433" cm="1">
        <f t="array" ref="S433">INDEX(MinuteWorkersFTE_HISTORICAL_FORTNIGHT_TABLE[FortnightWeek],ROW()-1)</f>
        <v>1</v>
      </c>
      <c r="T433" cm="1">
        <f t="array" ref="T433">INDEX(MinuteWorkersFTE_HISTORICAL_FORTNIGHT_TABLE[HistoricalRosterFTE],ROW()-1)</f>
        <v>0</v>
      </c>
      <c r="U433" cm="1">
        <f t="array" ref="U433">INDEX(MinuteWorkersFTE_HISTORICAL_FORTNIGHT_TABLE[RedistributedRosterFTE],ROW()-1)</f>
        <v>0</v>
      </c>
      <c r="V433" cm="1">
        <f t="array" ref="V433">INDEX(MinuteWorkersFTE_HISTORICAL_FORTNIGHT_TABLE[ExpectedRedistributionFactor],ROW()-1)</f>
        <v>0.94875851996105176</v>
      </c>
      <c r="W433" cm="1">
        <f t="array" ref="W433">INDEX(MinuteWorkersFTE_HISTORICAL_FORTNIGHT_TABLE[ProfileVarianceFTE],ROW()-1)</f>
        <v>0</v>
      </c>
      <c r="X433">
        <f t="shared" si="7"/>
        <v>0</v>
      </c>
      <c r="Y433" cm="1">
        <f t="array" ref="Y433">--(INDEX(MinuteWorkersFTE_HISTORICAL_FORTNIGHT_TABLE[HistoricalCoverageStatus],ROW()-1)="PASS")</f>
        <v>1</v>
      </c>
      <c r="Z433" cm="1">
        <f t="array" ref="Z433">--OR(INDEX(MinuteWorkersFTE_HISTORICAL_FORTNIGHT_TABLE[HistoricalCellStatus],ROW()-1)="OBSERVED",INDEX(MinuteWorkersFTE_HISTORICAL_FORTNIGHT_TABLE[HistoricalCellStatus],ROW()-1)="ZERO")</f>
        <v>1</v>
      </c>
      <c r="AA433" cm="1">
        <f t="array" ref="AA433">--OR(INDEX(MinuteWorkersFTE_HISTORICAL_FORTNIGHT_TABLE[ProfileAlignmentStatus],ROW()-1)="PASS",INDEX(MinuteWorkersFTE_HISTORICAL_FORTNIGHT_TABLE[ProfileAlignmentStatus],ROW()-1)="PASS ZERO")</f>
        <v>1</v>
      </c>
      <c r="AB433" cm="1">
        <f t="array" ref="AB433">--(INDEX(MinuteWorkersFTE_HISTORICAL_FORTNIGHT_TABLE[RedistributionMatchCount],ROW()-1)=1)</f>
        <v>0</v>
      </c>
      <c r="AC433">
        <v>1</v>
      </c>
    </row>
    <row r="434" spans="14:29" x14ac:dyDescent="0.25">
      <c r="N434" t="str" cm="1">
        <f t="array" ref="N434">INDEX(MinuteWorkersFTE_HISTORICAL_FORTNIGHT_TABLE[Facility],ROW()-1)</f>
        <v>JE</v>
      </c>
      <c r="O434" t="str" cm="1">
        <f t="array" ref="O434">INDEX(MinuteWorkersFTE_HISTORICAL_FORTNIGHT_TABLE[Role],ROW()-1)</f>
        <v>ENROLLED NURSE</v>
      </c>
      <c r="P434" t="str" cm="1">
        <f t="array" ref="P434">INDEX(MinuteWorkersFTE_HISTORICAL_FORTNIGHT_TABLE[Shift],ROW()-1)</f>
        <v>AM</v>
      </c>
      <c r="Q434" cm="1">
        <f t="array" ref="Q434">INDEX(MinuteWorkersFTE_HISTORICAL_FORTNIGHT_TABLE[DayOfWeek],ROW()-1)</f>
        <v>5</v>
      </c>
      <c r="R434" t="str" cm="1">
        <f t="array" ref="R434">INDEX(MinuteWorkersFTE_HISTORICAL_FORTNIGHT_TABLE[Week Day],ROW()-1)</f>
        <v>Friday</v>
      </c>
      <c r="S434" cm="1">
        <f t="array" ref="S434">INDEX(MinuteWorkersFTE_HISTORICAL_FORTNIGHT_TABLE[FortnightWeek],ROW()-1)</f>
        <v>1</v>
      </c>
      <c r="T434" cm="1">
        <f t="array" ref="T434">INDEX(MinuteWorkersFTE_HISTORICAL_FORTNIGHT_TABLE[HistoricalRosterFTE],ROW()-1)</f>
        <v>1.118421052631579</v>
      </c>
      <c r="U434" cm="1">
        <f t="array" ref="U434">INDEX(MinuteWorkersFTE_HISTORICAL_FORTNIGHT_TABLE[RedistributedRosterFTE],ROW()-1)</f>
        <v>1.0611115025880182</v>
      </c>
      <c r="V434" cm="1">
        <f t="array" ref="V434">INDEX(MinuteWorkersFTE_HISTORICAL_FORTNIGHT_TABLE[ExpectedRedistributionFactor],ROW()-1)</f>
        <v>0.94875851996105176</v>
      </c>
      <c r="W434" cm="1">
        <f t="array" ref="W434">INDEX(MinuteWorkersFTE_HISTORICAL_FORTNIGHT_TABLE[ProfileVarianceFTE],ROW()-1)</f>
        <v>-2.2204460492503131E-16</v>
      </c>
      <c r="X434">
        <f t="shared" si="7"/>
        <v>2.2204460492503131E-16</v>
      </c>
      <c r="Y434" cm="1">
        <f t="array" ref="Y434">--(INDEX(MinuteWorkersFTE_HISTORICAL_FORTNIGHT_TABLE[HistoricalCoverageStatus],ROW()-1)="PASS")</f>
        <v>1</v>
      </c>
      <c r="Z434" cm="1">
        <f t="array" ref="Z434">--OR(INDEX(MinuteWorkersFTE_HISTORICAL_FORTNIGHT_TABLE[HistoricalCellStatus],ROW()-1)="OBSERVED",INDEX(MinuteWorkersFTE_HISTORICAL_FORTNIGHT_TABLE[HistoricalCellStatus],ROW()-1)="ZERO")</f>
        <v>1</v>
      </c>
      <c r="AA434" cm="1">
        <f t="array" ref="AA434">--OR(INDEX(MinuteWorkersFTE_HISTORICAL_FORTNIGHT_TABLE[ProfileAlignmentStatus],ROW()-1)="PASS",INDEX(MinuteWorkersFTE_HISTORICAL_FORTNIGHT_TABLE[ProfileAlignmentStatus],ROW()-1)="PASS ZERO")</f>
        <v>1</v>
      </c>
      <c r="AB434" cm="1">
        <f t="array" ref="AB434">--(INDEX(MinuteWorkersFTE_HISTORICAL_FORTNIGHT_TABLE[RedistributionMatchCount],ROW()-1)=1)</f>
        <v>1</v>
      </c>
      <c r="AC434">
        <v>1</v>
      </c>
    </row>
    <row r="435" spans="14:29" x14ac:dyDescent="0.25">
      <c r="N435" t="str" cm="1">
        <f t="array" ref="N435">INDEX(MinuteWorkersFTE_HISTORICAL_FORTNIGHT_TABLE[Facility],ROW()-1)</f>
        <v>JE</v>
      </c>
      <c r="O435" t="str" cm="1">
        <f t="array" ref="O435">INDEX(MinuteWorkersFTE_HISTORICAL_FORTNIGHT_TABLE[Role],ROW()-1)</f>
        <v>ENROLLED NURSE</v>
      </c>
      <c r="P435" t="str" cm="1">
        <f t="array" ref="P435">INDEX(MinuteWorkersFTE_HISTORICAL_FORTNIGHT_TABLE[Shift],ROW()-1)</f>
        <v>PM</v>
      </c>
      <c r="Q435" cm="1">
        <f t="array" ref="Q435">INDEX(MinuteWorkersFTE_HISTORICAL_FORTNIGHT_TABLE[DayOfWeek],ROW()-1)</f>
        <v>5</v>
      </c>
      <c r="R435" t="str" cm="1">
        <f t="array" ref="R435">INDEX(MinuteWorkersFTE_HISTORICAL_FORTNIGHT_TABLE[Week Day],ROW()-1)</f>
        <v>Friday</v>
      </c>
      <c r="S435" cm="1">
        <f t="array" ref="S435">INDEX(MinuteWorkersFTE_HISTORICAL_FORTNIGHT_TABLE[FortnightWeek],ROW()-1)</f>
        <v>1</v>
      </c>
      <c r="T435" cm="1">
        <f t="array" ref="T435">INDEX(MinuteWorkersFTE_HISTORICAL_FORTNIGHT_TABLE[HistoricalRosterFTE],ROW()-1)</f>
        <v>0.85526315789473684</v>
      </c>
      <c r="U435" cm="1">
        <f t="array" ref="U435">INDEX(MinuteWorkersFTE_HISTORICAL_FORTNIGHT_TABLE[RedistributedRosterFTE],ROW()-1)</f>
        <v>0.81143820786142573</v>
      </c>
      <c r="V435" cm="1">
        <f t="array" ref="V435">INDEX(MinuteWorkersFTE_HISTORICAL_FORTNIGHT_TABLE[ExpectedRedistributionFactor],ROW()-1)</f>
        <v>0.94875851996105176</v>
      </c>
      <c r="W435" cm="1">
        <f t="array" ref="W435">INDEX(MinuteWorkersFTE_HISTORICAL_FORTNIGHT_TABLE[ProfileVarianceFTE],ROW()-1)</f>
        <v>-1.1102230246251565E-16</v>
      </c>
      <c r="X435">
        <f t="shared" si="7"/>
        <v>1.1102230246251565E-16</v>
      </c>
      <c r="Y435" cm="1">
        <f t="array" ref="Y435">--(INDEX(MinuteWorkersFTE_HISTORICAL_FORTNIGHT_TABLE[HistoricalCoverageStatus],ROW()-1)="PASS")</f>
        <v>1</v>
      </c>
      <c r="Z435" cm="1">
        <f t="array" ref="Z435">--OR(INDEX(MinuteWorkersFTE_HISTORICAL_FORTNIGHT_TABLE[HistoricalCellStatus],ROW()-1)="OBSERVED",INDEX(MinuteWorkersFTE_HISTORICAL_FORTNIGHT_TABLE[HistoricalCellStatus],ROW()-1)="ZERO")</f>
        <v>1</v>
      </c>
      <c r="AA435" cm="1">
        <f t="array" ref="AA435">--OR(INDEX(MinuteWorkersFTE_HISTORICAL_FORTNIGHT_TABLE[ProfileAlignmentStatus],ROW()-1)="PASS",INDEX(MinuteWorkersFTE_HISTORICAL_FORTNIGHT_TABLE[ProfileAlignmentStatus],ROW()-1)="PASS ZERO")</f>
        <v>1</v>
      </c>
      <c r="AB435" cm="1">
        <f t="array" ref="AB435">--(INDEX(MinuteWorkersFTE_HISTORICAL_FORTNIGHT_TABLE[RedistributionMatchCount],ROW()-1)=1)</f>
        <v>1</v>
      </c>
      <c r="AC435">
        <v>1</v>
      </c>
    </row>
    <row r="436" spans="14:29" x14ac:dyDescent="0.25">
      <c r="N436" t="str" cm="1">
        <f t="array" ref="N436">INDEX(MinuteWorkersFTE_HISTORICAL_FORTNIGHT_TABLE[Facility],ROW()-1)</f>
        <v>JE</v>
      </c>
      <c r="O436" t="str" cm="1">
        <f t="array" ref="O436">INDEX(MinuteWorkersFTE_HISTORICAL_FORTNIGHT_TABLE[Role],ROW()-1)</f>
        <v>ENROLLED NURSE</v>
      </c>
      <c r="P436" t="str" cm="1">
        <f t="array" ref="P436">INDEX(MinuteWorkersFTE_HISTORICAL_FORTNIGHT_TABLE[Shift],ROW()-1)</f>
        <v>NS</v>
      </c>
      <c r="Q436" cm="1">
        <f t="array" ref="Q436">INDEX(MinuteWorkersFTE_HISTORICAL_FORTNIGHT_TABLE[DayOfWeek],ROW()-1)</f>
        <v>5</v>
      </c>
      <c r="R436" t="str" cm="1">
        <f t="array" ref="R436">INDEX(MinuteWorkersFTE_HISTORICAL_FORTNIGHT_TABLE[Week Day],ROW()-1)</f>
        <v>Friday</v>
      </c>
      <c r="S436" cm="1">
        <f t="array" ref="S436">INDEX(MinuteWorkersFTE_HISTORICAL_FORTNIGHT_TABLE[FortnightWeek],ROW()-1)</f>
        <v>1</v>
      </c>
      <c r="T436" cm="1">
        <f t="array" ref="T436">INDEX(MinuteWorkersFTE_HISTORICAL_FORTNIGHT_TABLE[HistoricalRosterFTE],ROW()-1)</f>
        <v>0</v>
      </c>
      <c r="U436" cm="1">
        <f t="array" ref="U436">INDEX(MinuteWorkersFTE_HISTORICAL_FORTNIGHT_TABLE[RedistributedRosterFTE],ROW()-1)</f>
        <v>0</v>
      </c>
      <c r="V436" cm="1">
        <f t="array" ref="V436">INDEX(MinuteWorkersFTE_HISTORICAL_FORTNIGHT_TABLE[ExpectedRedistributionFactor],ROW()-1)</f>
        <v>0.94875851996105176</v>
      </c>
      <c r="W436" cm="1">
        <f t="array" ref="W436">INDEX(MinuteWorkersFTE_HISTORICAL_FORTNIGHT_TABLE[ProfileVarianceFTE],ROW()-1)</f>
        <v>0</v>
      </c>
      <c r="X436">
        <f t="shared" si="7"/>
        <v>0</v>
      </c>
      <c r="Y436" cm="1">
        <f t="array" ref="Y436">--(INDEX(MinuteWorkersFTE_HISTORICAL_FORTNIGHT_TABLE[HistoricalCoverageStatus],ROW()-1)="PASS")</f>
        <v>1</v>
      </c>
      <c r="Z436" cm="1">
        <f t="array" ref="Z436">--OR(INDEX(MinuteWorkersFTE_HISTORICAL_FORTNIGHT_TABLE[HistoricalCellStatus],ROW()-1)="OBSERVED",INDEX(MinuteWorkersFTE_HISTORICAL_FORTNIGHT_TABLE[HistoricalCellStatus],ROW()-1)="ZERO")</f>
        <v>1</v>
      </c>
      <c r="AA436" cm="1">
        <f t="array" ref="AA436">--OR(INDEX(MinuteWorkersFTE_HISTORICAL_FORTNIGHT_TABLE[ProfileAlignmentStatus],ROW()-1)="PASS",INDEX(MinuteWorkersFTE_HISTORICAL_FORTNIGHT_TABLE[ProfileAlignmentStatus],ROW()-1)="PASS ZERO")</f>
        <v>1</v>
      </c>
      <c r="AB436" cm="1">
        <f t="array" ref="AB436">--(INDEX(MinuteWorkersFTE_HISTORICAL_FORTNIGHT_TABLE[RedistributionMatchCount],ROW()-1)=1)</f>
        <v>0</v>
      </c>
      <c r="AC436">
        <v>1</v>
      </c>
    </row>
    <row r="437" spans="14:29" x14ac:dyDescent="0.25">
      <c r="N437" t="str" cm="1">
        <f t="array" ref="N437">INDEX(MinuteWorkersFTE_HISTORICAL_FORTNIGHT_TABLE[Facility],ROW()-1)</f>
        <v>JE</v>
      </c>
      <c r="O437" t="str" cm="1">
        <f t="array" ref="O437">INDEX(MinuteWorkersFTE_HISTORICAL_FORTNIGHT_TABLE[Role],ROW()-1)</f>
        <v>ENROLLED NURSE</v>
      </c>
      <c r="P437" t="str" cm="1">
        <f t="array" ref="P437">INDEX(MinuteWorkersFTE_HISTORICAL_FORTNIGHT_TABLE[Shift],ROW()-1)</f>
        <v>AM</v>
      </c>
      <c r="Q437" cm="1">
        <f t="array" ref="Q437">INDEX(MinuteWorkersFTE_HISTORICAL_FORTNIGHT_TABLE[DayOfWeek],ROW()-1)</f>
        <v>6</v>
      </c>
      <c r="R437" t="str" cm="1">
        <f t="array" ref="R437">INDEX(MinuteWorkersFTE_HISTORICAL_FORTNIGHT_TABLE[Week Day],ROW()-1)</f>
        <v>Saturday</v>
      </c>
      <c r="S437" cm="1">
        <f t="array" ref="S437">INDEX(MinuteWorkersFTE_HISTORICAL_FORTNIGHT_TABLE[FortnightWeek],ROW()-1)</f>
        <v>1</v>
      </c>
      <c r="T437" cm="1">
        <f t="array" ref="T437">INDEX(MinuteWorkersFTE_HISTORICAL_FORTNIGHT_TABLE[HistoricalRosterFTE],ROW()-1)</f>
        <v>1.118421052631579</v>
      </c>
      <c r="U437" cm="1">
        <f t="array" ref="U437">INDEX(MinuteWorkersFTE_HISTORICAL_FORTNIGHT_TABLE[RedistributedRosterFTE],ROW()-1)</f>
        <v>1.0611115025880182</v>
      </c>
      <c r="V437" cm="1">
        <f t="array" ref="V437">INDEX(MinuteWorkersFTE_HISTORICAL_FORTNIGHT_TABLE[ExpectedRedistributionFactor],ROW()-1)</f>
        <v>0.94875851996105176</v>
      </c>
      <c r="W437" cm="1">
        <f t="array" ref="W437">INDEX(MinuteWorkersFTE_HISTORICAL_FORTNIGHT_TABLE[ProfileVarianceFTE],ROW()-1)</f>
        <v>-2.2204460492503131E-16</v>
      </c>
      <c r="X437">
        <f t="shared" si="7"/>
        <v>2.2204460492503131E-16</v>
      </c>
      <c r="Y437" cm="1">
        <f t="array" ref="Y437">--(INDEX(MinuteWorkersFTE_HISTORICAL_FORTNIGHT_TABLE[HistoricalCoverageStatus],ROW()-1)="PASS")</f>
        <v>1</v>
      </c>
      <c r="Z437" cm="1">
        <f t="array" ref="Z437">--OR(INDEX(MinuteWorkersFTE_HISTORICAL_FORTNIGHT_TABLE[HistoricalCellStatus],ROW()-1)="OBSERVED",INDEX(MinuteWorkersFTE_HISTORICAL_FORTNIGHT_TABLE[HistoricalCellStatus],ROW()-1)="ZERO")</f>
        <v>1</v>
      </c>
      <c r="AA437" cm="1">
        <f t="array" ref="AA437">--OR(INDEX(MinuteWorkersFTE_HISTORICAL_FORTNIGHT_TABLE[ProfileAlignmentStatus],ROW()-1)="PASS",INDEX(MinuteWorkersFTE_HISTORICAL_FORTNIGHT_TABLE[ProfileAlignmentStatus],ROW()-1)="PASS ZERO")</f>
        <v>1</v>
      </c>
      <c r="AB437" cm="1">
        <f t="array" ref="AB437">--(INDEX(MinuteWorkersFTE_HISTORICAL_FORTNIGHT_TABLE[RedistributionMatchCount],ROW()-1)=1)</f>
        <v>1</v>
      </c>
      <c r="AC437">
        <v>1</v>
      </c>
    </row>
    <row r="438" spans="14:29" x14ac:dyDescent="0.25">
      <c r="N438" t="str" cm="1">
        <f t="array" ref="N438">INDEX(MinuteWorkersFTE_HISTORICAL_FORTNIGHT_TABLE[Facility],ROW()-1)</f>
        <v>JE</v>
      </c>
      <c r="O438" t="str" cm="1">
        <f t="array" ref="O438">INDEX(MinuteWorkersFTE_HISTORICAL_FORTNIGHT_TABLE[Role],ROW()-1)</f>
        <v>ENROLLED NURSE</v>
      </c>
      <c r="P438" t="str" cm="1">
        <f t="array" ref="P438">INDEX(MinuteWorkersFTE_HISTORICAL_FORTNIGHT_TABLE[Shift],ROW()-1)</f>
        <v>PM</v>
      </c>
      <c r="Q438" cm="1">
        <f t="array" ref="Q438">INDEX(MinuteWorkersFTE_HISTORICAL_FORTNIGHT_TABLE[DayOfWeek],ROW()-1)</f>
        <v>6</v>
      </c>
      <c r="R438" t="str" cm="1">
        <f t="array" ref="R438">INDEX(MinuteWorkersFTE_HISTORICAL_FORTNIGHT_TABLE[Week Day],ROW()-1)</f>
        <v>Saturday</v>
      </c>
      <c r="S438" cm="1">
        <f t="array" ref="S438">INDEX(MinuteWorkersFTE_HISTORICAL_FORTNIGHT_TABLE[FortnightWeek],ROW()-1)</f>
        <v>1</v>
      </c>
      <c r="T438" cm="1">
        <f t="array" ref="T438">INDEX(MinuteWorkersFTE_HISTORICAL_FORTNIGHT_TABLE[HistoricalRosterFTE],ROW()-1)</f>
        <v>0.85526315789473684</v>
      </c>
      <c r="U438" cm="1">
        <f t="array" ref="U438">INDEX(MinuteWorkersFTE_HISTORICAL_FORTNIGHT_TABLE[RedistributedRosterFTE],ROW()-1)</f>
        <v>0.81143820786142573</v>
      </c>
      <c r="V438" cm="1">
        <f t="array" ref="V438">INDEX(MinuteWorkersFTE_HISTORICAL_FORTNIGHT_TABLE[ExpectedRedistributionFactor],ROW()-1)</f>
        <v>0.94875851996105176</v>
      </c>
      <c r="W438" cm="1">
        <f t="array" ref="W438">INDEX(MinuteWorkersFTE_HISTORICAL_FORTNIGHT_TABLE[ProfileVarianceFTE],ROW()-1)</f>
        <v>-1.1102230246251565E-16</v>
      </c>
      <c r="X438">
        <f t="shared" si="7"/>
        <v>1.1102230246251565E-16</v>
      </c>
      <c r="Y438" cm="1">
        <f t="array" ref="Y438">--(INDEX(MinuteWorkersFTE_HISTORICAL_FORTNIGHT_TABLE[HistoricalCoverageStatus],ROW()-1)="PASS")</f>
        <v>1</v>
      </c>
      <c r="Z438" cm="1">
        <f t="array" ref="Z438">--OR(INDEX(MinuteWorkersFTE_HISTORICAL_FORTNIGHT_TABLE[HistoricalCellStatus],ROW()-1)="OBSERVED",INDEX(MinuteWorkersFTE_HISTORICAL_FORTNIGHT_TABLE[HistoricalCellStatus],ROW()-1)="ZERO")</f>
        <v>1</v>
      </c>
      <c r="AA438" cm="1">
        <f t="array" ref="AA438">--OR(INDEX(MinuteWorkersFTE_HISTORICAL_FORTNIGHT_TABLE[ProfileAlignmentStatus],ROW()-1)="PASS",INDEX(MinuteWorkersFTE_HISTORICAL_FORTNIGHT_TABLE[ProfileAlignmentStatus],ROW()-1)="PASS ZERO")</f>
        <v>1</v>
      </c>
      <c r="AB438" cm="1">
        <f t="array" ref="AB438">--(INDEX(MinuteWorkersFTE_HISTORICAL_FORTNIGHT_TABLE[RedistributionMatchCount],ROW()-1)=1)</f>
        <v>1</v>
      </c>
      <c r="AC438">
        <v>1</v>
      </c>
    </row>
    <row r="439" spans="14:29" x14ac:dyDescent="0.25">
      <c r="N439" t="str" cm="1">
        <f t="array" ref="N439">INDEX(MinuteWorkersFTE_HISTORICAL_FORTNIGHT_TABLE[Facility],ROW()-1)</f>
        <v>JE</v>
      </c>
      <c r="O439" t="str" cm="1">
        <f t="array" ref="O439">INDEX(MinuteWorkersFTE_HISTORICAL_FORTNIGHT_TABLE[Role],ROW()-1)</f>
        <v>ENROLLED NURSE</v>
      </c>
      <c r="P439" t="str" cm="1">
        <f t="array" ref="P439">INDEX(MinuteWorkersFTE_HISTORICAL_FORTNIGHT_TABLE[Shift],ROW()-1)</f>
        <v>NS</v>
      </c>
      <c r="Q439" cm="1">
        <f t="array" ref="Q439">INDEX(MinuteWorkersFTE_HISTORICAL_FORTNIGHT_TABLE[DayOfWeek],ROW()-1)</f>
        <v>6</v>
      </c>
      <c r="R439" t="str" cm="1">
        <f t="array" ref="R439">INDEX(MinuteWorkersFTE_HISTORICAL_FORTNIGHT_TABLE[Week Day],ROW()-1)</f>
        <v>Saturday</v>
      </c>
      <c r="S439" cm="1">
        <f t="array" ref="S439">INDEX(MinuteWorkersFTE_HISTORICAL_FORTNIGHT_TABLE[FortnightWeek],ROW()-1)</f>
        <v>1</v>
      </c>
      <c r="T439" cm="1">
        <f t="array" ref="T439">INDEX(MinuteWorkersFTE_HISTORICAL_FORTNIGHT_TABLE[HistoricalRosterFTE],ROW()-1)</f>
        <v>0</v>
      </c>
      <c r="U439" cm="1">
        <f t="array" ref="U439">INDEX(MinuteWorkersFTE_HISTORICAL_FORTNIGHT_TABLE[RedistributedRosterFTE],ROW()-1)</f>
        <v>0</v>
      </c>
      <c r="V439" cm="1">
        <f t="array" ref="V439">INDEX(MinuteWorkersFTE_HISTORICAL_FORTNIGHT_TABLE[ExpectedRedistributionFactor],ROW()-1)</f>
        <v>0.94875851996105176</v>
      </c>
      <c r="W439" cm="1">
        <f t="array" ref="W439">INDEX(MinuteWorkersFTE_HISTORICAL_FORTNIGHT_TABLE[ProfileVarianceFTE],ROW()-1)</f>
        <v>0</v>
      </c>
      <c r="X439">
        <f t="shared" si="7"/>
        <v>0</v>
      </c>
      <c r="Y439" cm="1">
        <f t="array" ref="Y439">--(INDEX(MinuteWorkersFTE_HISTORICAL_FORTNIGHT_TABLE[HistoricalCoverageStatus],ROW()-1)="PASS")</f>
        <v>1</v>
      </c>
      <c r="Z439" cm="1">
        <f t="array" ref="Z439">--OR(INDEX(MinuteWorkersFTE_HISTORICAL_FORTNIGHT_TABLE[HistoricalCellStatus],ROW()-1)="OBSERVED",INDEX(MinuteWorkersFTE_HISTORICAL_FORTNIGHT_TABLE[HistoricalCellStatus],ROW()-1)="ZERO")</f>
        <v>1</v>
      </c>
      <c r="AA439" cm="1">
        <f t="array" ref="AA439">--OR(INDEX(MinuteWorkersFTE_HISTORICAL_FORTNIGHT_TABLE[ProfileAlignmentStatus],ROW()-1)="PASS",INDEX(MinuteWorkersFTE_HISTORICAL_FORTNIGHT_TABLE[ProfileAlignmentStatus],ROW()-1)="PASS ZERO")</f>
        <v>1</v>
      </c>
      <c r="AB439" cm="1">
        <f t="array" ref="AB439">--(INDEX(MinuteWorkersFTE_HISTORICAL_FORTNIGHT_TABLE[RedistributionMatchCount],ROW()-1)=1)</f>
        <v>0</v>
      </c>
      <c r="AC439">
        <v>1</v>
      </c>
    </row>
    <row r="440" spans="14:29" x14ac:dyDescent="0.25">
      <c r="N440" t="str" cm="1">
        <f t="array" ref="N440">INDEX(MinuteWorkersFTE_HISTORICAL_FORTNIGHT_TABLE[Facility],ROW()-1)</f>
        <v>JE</v>
      </c>
      <c r="O440" t="str" cm="1">
        <f t="array" ref="O440">INDEX(MinuteWorkersFTE_HISTORICAL_FORTNIGHT_TABLE[Role],ROW()-1)</f>
        <v>ENROLLED NURSE</v>
      </c>
      <c r="P440" t="str" cm="1">
        <f t="array" ref="P440">INDEX(MinuteWorkersFTE_HISTORICAL_FORTNIGHT_TABLE[Shift],ROW()-1)</f>
        <v>AM</v>
      </c>
      <c r="Q440" cm="1">
        <f t="array" ref="Q440">INDEX(MinuteWorkersFTE_HISTORICAL_FORTNIGHT_TABLE[DayOfWeek],ROW()-1)</f>
        <v>7</v>
      </c>
      <c r="R440" t="str" cm="1">
        <f t="array" ref="R440">INDEX(MinuteWorkersFTE_HISTORICAL_FORTNIGHT_TABLE[Week Day],ROW()-1)</f>
        <v>Sunday</v>
      </c>
      <c r="S440" cm="1">
        <f t="array" ref="S440">INDEX(MinuteWorkersFTE_HISTORICAL_FORTNIGHT_TABLE[FortnightWeek],ROW()-1)</f>
        <v>1</v>
      </c>
      <c r="T440" cm="1">
        <f t="array" ref="T440">INDEX(MinuteWorkersFTE_HISTORICAL_FORTNIGHT_TABLE[HistoricalRosterFTE],ROW()-1)</f>
        <v>1.118421052631579</v>
      </c>
      <c r="U440" cm="1">
        <f t="array" ref="U440">INDEX(MinuteWorkersFTE_HISTORICAL_FORTNIGHT_TABLE[RedistributedRosterFTE],ROW()-1)</f>
        <v>1.0611115025880182</v>
      </c>
      <c r="V440" cm="1">
        <f t="array" ref="V440">INDEX(MinuteWorkersFTE_HISTORICAL_FORTNIGHT_TABLE[ExpectedRedistributionFactor],ROW()-1)</f>
        <v>0.94875851996105176</v>
      </c>
      <c r="W440" cm="1">
        <f t="array" ref="W440">INDEX(MinuteWorkersFTE_HISTORICAL_FORTNIGHT_TABLE[ProfileVarianceFTE],ROW()-1)</f>
        <v>-2.2204460492503131E-16</v>
      </c>
      <c r="X440">
        <f t="shared" si="7"/>
        <v>2.2204460492503131E-16</v>
      </c>
      <c r="Y440" cm="1">
        <f t="array" ref="Y440">--(INDEX(MinuteWorkersFTE_HISTORICAL_FORTNIGHT_TABLE[HistoricalCoverageStatus],ROW()-1)="PASS")</f>
        <v>1</v>
      </c>
      <c r="Z440" cm="1">
        <f t="array" ref="Z440">--OR(INDEX(MinuteWorkersFTE_HISTORICAL_FORTNIGHT_TABLE[HistoricalCellStatus],ROW()-1)="OBSERVED",INDEX(MinuteWorkersFTE_HISTORICAL_FORTNIGHT_TABLE[HistoricalCellStatus],ROW()-1)="ZERO")</f>
        <v>1</v>
      </c>
      <c r="AA440" cm="1">
        <f t="array" ref="AA440">--OR(INDEX(MinuteWorkersFTE_HISTORICAL_FORTNIGHT_TABLE[ProfileAlignmentStatus],ROW()-1)="PASS",INDEX(MinuteWorkersFTE_HISTORICAL_FORTNIGHT_TABLE[ProfileAlignmentStatus],ROW()-1)="PASS ZERO")</f>
        <v>1</v>
      </c>
      <c r="AB440" cm="1">
        <f t="array" ref="AB440">--(INDEX(MinuteWorkersFTE_HISTORICAL_FORTNIGHT_TABLE[RedistributionMatchCount],ROW()-1)=1)</f>
        <v>1</v>
      </c>
      <c r="AC440">
        <v>1</v>
      </c>
    </row>
    <row r="441" spans="14:29" x14ac:dyDescent="0.25">
      <c r="N441" t="str" cm="1">
        <f t="array" ref="N441">INDEX(MinuteWorkersFTE_HISTORICAL_FORTNIGHT_TABLE[Facility],ROW()-1)</f>
        <v>JE</v>
      </c>
      <c r="O441" t="str" cm="1">
        <f t="array" ref="O441">INDEX(MinuteWorkersFTE_HISTORICAL_FORTNIGHT_TABLE[Role],ROW()-1)</f>
        <v>ENROLLED NURSE</v>
      </c>
      <c r="P441" t="str" cm="1">
        <f t="array" ref="P441">INDEX(MinuteWorkersFTE_HISTORICAL_FORTNIGHT_TABLE[Shift],ROW()-1)</f>
        <v>PM</v>
      </c>
      <c r="Q441" cm="1">
        <f t="array" ref="Q441">INDEX(MinuteWorkersFTE_HISTORICAL_FORTNIGHT_TABLE[DayOfWeek],ROW()-1)</f>
        <v>7</v>
      </c>
      <c r="R441" t="str" cm="1">
        <f t="array" ref="R441">INDEX(MinuteWorkersFTE_HISTORICAL_FORTNIGHT_TABLE[Week Day],ROW()-1)</f>
        <v>Sunday</v>
      </c>
      <c r="S441" cm="1">
        <f t="array" ref="S441">INDEX(MinuteWorkersFTE_HISTORICAL_FORTNIGHT_TABLE[FortnightWeek],ROW()-1)</f>
        <v>1</v>
      </c>
      <c r="T441" cm="1">
        <f t="array" ref="T441">INDEX(MinuteWorkersFTE_HISTORICAL_FORTNIGHT_TABLE[HistoricalRosterFTE],ROW()-1)</f>
        <v>0.85526315789473684</v>
      </c>
      <c r="U441" cm="1">
        <f t="array" ref="U441">INDEX(MinuteWorkersFTE_HISTORICAL_FORTNIGHT_TABLE[RedistributedRosterFTE],ROW()-1)</f>
        <v>0.81143820786142573</v>
      </c>
      <c r="V441" cm="1">
        <f t="array" ref="V441">INDEX(MinuteWorkersFTE_HISTORICAL_FORTNIGHT_TABLE[ExpectedRedistributionFactor],ROW()-1)</f>
        <v>0.94875851996105176</v>
      </c>
      <c r="W441" cm="1">
        <f t="array" ref="W441">INDEX(MinuteWorkersFTE_HISTORICAL_FORTNIGHT_TABLE[ProfileVarianceFTE],ROW()-1)</f>
        <v>-1.1102230246251565E-16</v>
      </c>
      <c r="X441">
        <f t="shared" si="7"/>
        <v>1.1102230246251565E-16</v>
      </c>
      <c r="Y441" cm="1">
        <f t="array" ref="Y441">--(INDEX(MinuteWorkersFTE_HISTORICAL_FORTNIGHT_TABLE[HistoricalCoverageStatus],ROW()-1)="PASS")</f>
        <v>1</v>
      </c>
      <c r="Z441" cm="1">
        <f t="array" ref="Z441">--OR(INDEX(MinuteWorkersFTE_HISTORICAL_FORTNIGHT_TABLE[HistoricalCellStatus],ROW()-1)="OBSERVED",INDEX(MinuteWorkersFTE_HISTORICAL_FORTNIGHT_TABLE[HistoricalCellStatus],ROW()-1)="ZERO")</f>
        <v>1</v>
      </c>
      <c r="AA441" cm="1">
        <f t="array" ref="AA441">--OR(INDEX(MinuteWorkersFTE_HISTORICAL_FORTNIGHT_TABLE[ProfileAlignmentStatus],ROW()-1)="PASS",INDEX(MinuteWorkersFTE_HISTORICAL_FORTNIGHT_TABLE[ProfileAlignmentStatus],ROW()-1)="PASS ZERO")</f>
        <v>1</v>
      </c>
      <c r="AB441" cm="1">
        <f t="array" ref="AB441">--(INDEX(MinuteWorkersFTE_HISTORICAL_FORTNIGHT_TABLE[RedistributionMatchCount],ROW()-1)=1)</f>
        <v>1</v>
      </c>
      <c r="AC441">
        <v>1</v>
      </c>
    </row>
    <row r="442" spans="14:29" x14ac:dyDescent="0.25">
      <c r="N442" t="str" cm="1">
        <f t="array" ref="N442">INDEX(MinuteWorkersFTE_HISTORICAL_FORTNIGHT_TABLE[Facility],ROW()-1)</f>
        <v>JE</v>
      </c>
      <c r="O442" t="str" cm="1">
        <f t="array" ref="O442">INDEX(MinuteWorkersFTE_HISTORICAL_FORTNIGHT_TABLE[Role],ROW()-1)</f>
        <v>ENROLLED NURSE</v>
      </c>
      <c r="P442" t="str" cm="1">
        <f t="array" ref="P442">INDEX(MinuteWorkersFTE_HISTORICAL_FORTNIGHT_TABLE[Shift],ROW()-1)</f>
        <v>NS</v>
      </c>
      <c r="Q442" cm="1">
        <f t="array" ref="Q442">INDEX(MinuteWorkersFTE_HISTORICAL_FORTNIGHT_TABLE[DayOfWeek],ROW()-1)</f>
        <v>7</v>
      </c>
      <c r="R442" t="str" cm="1">
        <f t="array" ref="R442">INDEX(MinuteWorkersFTE_HISTORICAL_FORTNIGHT_TABLE[Week Day],ROW()-1)</f>
        <v>Sunday</v>
      </c>
      <c r="S442" cm="1">
        <f t="array" ref="S442">INDEX(MinuteWorkersFTE_HISTORICAL_FORTNIGHT_TABLE[FortnightWeek],ROW()-1)</f>
        <v>1</v>
      </c>
      <c r="T442" cm="1">
        <f t="array" ref="T442">INDEX(MinuteWorkersFTE_HISTORICAL_FORTNIGHT_TABLE[HistoricalRosterFTE],ROW()-1)</f>
        <v>0</v>
      </c>
      <c r="U442" cm="1">
        <f t="array" ref="U442">INDEX(MinuteWorkersFTE_HISTORICAL_FORTNIGHT_TABLE[RedistributedRosterFTE],ROW()-1)</f>
        <v>0</v>
      </c>
      <c r="V442" cm="1">
        <f t="array" ref="V442">INDEX(MinuteWorkersFTE_HISTORICAL_FORTNIGHT_TABLE[ExpectedRedistributionFactor],ROW()-1)</f>
        <v>0.94875851996105176</v>
      </c>
      <c r="W442" cm="1">
        <f t="array" ref="W442">INDEX(MinuteWorkersFTE_HISTORICAL_FORTNIGHT_TABLE[ProfileVarianceFTE],ROW()-1)</f>
        <v>0</v>
      </c>
      <c r="X442">
        <f t="shared" si="7"/>
        <v>0</v>
      </c>
      <c r="Y442" cm="1">
        <f t="array" ref="Y442">--(INDEX(MinuteWorkersFTE_HISTORICAL_FORTNIGHT_TABLE[HistoricalCoverageStatus],ROW()-1)="PASS")</f>
        <v>1</v>
      </c>
      <c r="Z442" cm="1">
        <f t="array" ref="Z442">--OR(INDEX(MinuteWorkersFTE_HISTORICAL_FORTNIGHT_TABLE[HistoricalCellStatus],ROW()-1)="OBSERVED",INDEX(MinuteWorkersFTE_HISTORICAL_FORTNIGHT_TABLE[HistoricalCellStatus],ROW()-1)="ZERO")</f>
        <v>1</v>
      </c>
      <c r="AA442" cm="1">
        <f t="array" ref="AA442">--OR(INDEX(MinuteWorkersFTE_HISTORICAL_FORTNIGHT_TABLE[ProfileAlignmentStatus],ROW()-1)="PASS",INDEX(MinuteWorkersFTE_HISTORICAL_FORTNIGHT_TABLE[ProfileAlignmentStatus],ROW()-1)="PASS ZERO")</f>
        <v>1</v>
      </c>
      <c r="AB442" cm="1">
        <f t="array" ref="AB442">--(INDEX(MinuteWorkersFTE_HISTORICAL_FORTNIGHT_TABLE[RedistributionMatchCount],ROW()-1)=1)</f>
        <v>0</v>
      </c>
      <c r="AC442">
        <v>1</v>
      </c>
    </row>
    <row r="443" spans="14:29" x14ac:dyDescent="0.25">
      <c r="N443" t="str" cm="1">
        <f t="array" ref="N443">INDEX(MinuteWorkersFTE_HISTORICAL_FORTNIGHT_TABLE[Facility],ROW()-1)</f>
        <v>JE</v>
      </c>
      <c r="O443" t="str" cm="1">
        <f t="array" ref="O443">INDEX(MinuteWorkersFTE_HISTORICAL_FORTNIGHT_TABLE[Role],ROW()-1)</f>
        <v>ENROLLED NURSE</v>
      </c>
      <c r="P443" t="str" cm="1">
        <f t="array" ref="P443">INDEX(MinuteWorkersFTE_HISTORICAL_FORTNIGHT_TABLE[Shift],ROW()-1)</f>
        <v>AM</v>
      </c>
      <c r="Q443" cm="1">
        <f t="array" ref="Q443">INDEX(MinuteWorkersFTE_HISTORICAL_FORTNIGHT_TABLE[DayOfWeek],ROW()-1)</f>
        <v>1</v>
      </c>
      <c r="R443" t="str" cm="1">
        <f t="array" ref="R443">INDEX(MinuteWorkersFTE_HISTORICAL_FORTNIGHT_TABLE[Week Day],ROW()-1)</f>
        <v>Monday</v>
      </c>
      <c r="S443" cm="1">
        <f t="array" ref="S443">INDEX(MinuteWorkersFTE_HISTORICAL_FORTNIGHT_TABLE[FortnightWeek],ROW()-1)</f>
        <v>2</v>
      </c>
      <c r="T443" cm="1">
        <f t="array" ref="T443">INDEX(MinuteWorkersFTE_HISTORICAL_FORTNIGHT_TABLE[HistoricalRosterFTE],ROW()-1)</f>
        <v>1.118421052631579</v>
      </c>
      <c r="U443" cm="1">
        <f t="array" ref="U443">INDEX(MinuteWorkersFTE_HISTORICAL_FORTNIGHT_TABLE[RedistributedRosterFTE],ROW()-1)</f>
        <v>1.0611115025880182</v>
      </c>
      <c r="V443" cm="1">
        <f t="array" ref="V443">INDEX(MinuteWorkersFTE_HISTORICAL_FORTNIGHT_TABLE[ExpectedRedistributionFactor],ROW()-1)</f>
        <v>0.94875851996105176</v>
      </c>
      <c r="W443" cm="1">
        <f t="array" ref="W443">INDEX(MinuteWorkersFTE_HISTORICAL_FORTNIGHT_TABLE[ProfileVarianceFTE],ROW()-1)</f>
        <v>-2.2204460492503131E-16</v>
      </c>
      <c r="X443">
        <f t="shared" si="7"/>
        <v>2.2204460492503131E-16</v>
      </c>
      <c r="Y443" cm="1">
        <f t="array" ref="Y443">--(INDEX(MinuteWorkersFTE_HISTORICAL_FORTNIGHT_TABLE[HistoricalCoverageStatus],ROW()-1)="PASS")</f>
        <v>1</v>
      </c>
      <c r="Z443" cm="1">
        <f t="array" ref="Z443">--OR(INDEX(MinuteWorkersFTE_HISTORICAL_FORTNIGHT_TABLE[HistoricalCellStatus],ROW()-1)="OBSERVED",INDEX(MinuteWorkersFTE_HISTORICAL_FORTNIGHT_TABLE[HistoricalCellStatus],ROW()-1)="ZERO")</f>
        <v>1</v>
      </c>
      <c r="AA443" cm="1">
        <f t="array" ref="AA443">--OR(INDEX(MinuteWorkersFTE_HISTORICAL_FORTNIGHT_TABLE[ProfileAlignmentStatus],ROW()-1)="PASS",INDEX(MinuteWorkersFTE_HISTORICAL_FORTNIGHT_TABLE[ProfileAlignmentStatus],ROW()-1)="PASS ZERO")</f>
        <v>1</v>
      </c>
      <c r="AB443" cm="1">
        <f t="array" ref="AB443">--(INDEX(MinuteWorkersFTE_HISTORICAL_FORTNIGHT_TABLE[RedistributionMatchCount],ROW()-1)=1)</f>
        <v>1</v>
      </c>
      <c r="AC443">
        <v>1</v>
      </c>
    </row>
    <row r="444" spans="14:29" x14ac:dyDescent="0.25">
      <c r="N444" t="str" cm="1">
        <f t="array" ref="N444">INDEX(MinuteWorkersFTE_HISTORICAL_FORTNIGHT_TABLE[Facility],ROW()-1)</f>
        <v>JE</v>
      </c>
      <c r="O444" t="str" cm="1">
        <f t="array" ref="O444">INDEX(MinuteWorkersFTE_HISTORICAL_FORTNIGHT_TABLE[Role],ROW()-1)</f>
        <v>ENROLLED NURSE</v>
      </c>
      <c r="P444" t="str" cm="1">
        <f t="array" ref="P444">INDEX(MinuteWorkersFTE_HISTORICAL_FORTNIGHT_TABLE[Shift],ROW()-1)</f>
        <v>PM</v>
      </c>
      <c r="Q444" cm="1">
        <f t="array" ref="Q444">INDEX(MinuteWorkersFTE_HISTORICAL_FORTNIGHT_TABLE[DayOfWeek],ROW()-1)</f>
        <v>1</v>
      </c>
      <c r="R444" t="str" cm="1">
        <f t="array" ref="R444">INDEX(MinuteWorkersFTE_HISTORICAL_FORTNIGHT_TABLE[Week Day],ROW()-1)</f>
        <v>Monday</v>
      </c>
      <c r="S444" cm="1">
        <f t="array" ref="S444">INDEX(MinuteWorkersFTE_HISTORICAL_FORTNIGHT_TABLE[FortnightWeek],ROW()-1)</f>
        <v>2</v>
      </c>
      <c r="T444" cm="1">
        <f t="array" ref="T444">INDEX(MinuteWorkersFTE_HISTORICAL_FORTNIGHT_TABLE[HistoricalRosterFTE],ROW()-1)</f>
        <v>0.85526315789473684</v>
      </c>
      <c r="U444" cm="1">
        <f t="array" ref="U444">INDEX(MinuteWorkersFTE_HISTORICAL_FORTNIGHT_TABLE[RedistributedRosterFTE],ROW()-1)</f>
        <v>0.81143820786142573</v>
      </c>
      <c r="V444" cm="1">
        <f t="array" ref="V444">INDEX(MinuteWorkersFTE_HISTORICAL_FORTNIGHT_TABLE[ExpectedRedistributionFactor],ROW()-1)</f>
        <v>0.94875851996105176</v>
      </c>
      <c r="W444" cm="1">
        <f t="array" ref="W444">INDEX(MinuteWorkersFTE_HISTORICAL_FORTNIGHT_TABLE[ProfileVarianceFTE],ROW()-1)</f>
        <v>-1.1102230246251565E-16</v>
      </c>
      <c r="X444">
        <f t="shared" si="7"/>
        <v>1.1102230246251565E-16</v>
      </c>
      <c r="Y444" cm="1">
        <f t="array" ref="Y444">--(INDEX(MinuteWorkersFTE_HISTORICAL_FORTNIGHT_TABLE[HistoricalCoverageStatus],ROW()-1)="PASS")</f>
        <v>1</v>
      </c>
      <c r="Z444" cm="1">
        <f t="array" ref="Z444">--OR(INDEX(MinuteWorkersFTE_HISTORICAL_FORTNIGHT_TABLE[HistoricalCellStatus],ROW()-1)="OBSERVED",INDEX(MinuteWorkersFTE_HISTORICAL_FORTNIGHT_TABLE[HistoricalCellStatus],ROW()-1)="ZERO")</f>
        <v>1</v>
      </c>
      <c r="AA444" cm="1">
        <f t="array" ref="AA444">--OR(INDEX(MinuteWorkersFTE_HISTORICAL_FORTNIGHT_TABLE[ProfileAlignmentStatus],ROW()-1)="PASS",INDEX(MinuteWorkersFTE_HISTORICAL_FORTNIGHT_TABLE[ProfileAlignmentStatus],ROW()-1)="PASS ZERO")</f>
        <v>1</v>
      </c>
      <c r="AB444" cm="1">
        <f t="array" ref="AB444">--(INDEX(MinuteWorkersFTE_HISTORICAL_FORTNIGHT_TABLE[RedistributionMatchCount],ROW()-1)=1)</f>
        <v>1</v>
      </c>
      <c r="AC444">
        <v>1</v>
      </c>
    </row>
    <row r="445" spans="14:29" x14ac:dyDescent="0.25">
      <c r="N445" t="str" cm="1">
        <f t="array" ref="N445">INDEX(MinuteWorkersFTE_HISTORICAL_FORTNIGHT_TABLE[Facility],ROW()-1)</f>
        <v>JE</v>
      </c>
      <c r="O445" t="str" cm="1">
        <f t="array" ref="O445">INDEX(MinuteWorkersFTE_HISTORICAL_FORTNIGHT_TABLE[Role],ROW()-1)</f>
        <v>ENROLLED NURSE</v>
      </c>
      <c r="P445" t="str" cm="1">
        <f t="array" ref="P445">INDEX(MinuteWorkersFTE_HISTORICAL_FORTNIGHT_TABLE[Shift],ROW()-1)</f>
        <v>NS</v>
      </c>
      <c r="Q445" cm="1">
        <f t="array" ref="Q445">INDEX(MinuteWorkersFTE_HISTORICAL_FORTNIGHT_TABLE[DayOfWeek],ROW()-1)</f>
        <v>1</v>
      </c>
      <c r="R445" t="str" cm="1">
        <f t="array" ref="R445">INDEX(MinuteWorkersFTE_HISTORICAL_FORTNIGHT_TABLE[Week Day],ROW()-1)</f>
        <v>Monday</v>
      </c>
      <c r="S445" cm="1">
        <f t="array" ref="S445">INDEX(MinuteWorkersFTE_HISTORICAL_FORTNIGHT_TABLE[FortnightWeek],ROW()-1)</f>
        <v>2</v>
      </c>
      <c r="T445" cm="1">
        <f t="array" ref="T445">INDEX(MinuteWorkersFTE_HISTORICAL_FORTNIGHT_TABLE[HistoricalRosterFTE],ROW()-1)</f>
        <v>0</v>
      </c>
      <c r="U445" cm="1">
        <f t="array" ref="U445">INDEX(MinuteWorkersFTE_HISTORICAL_FORTNIGHT_TABLE[RedistributedRosterFTE],ROW()-1)</f>
        <v>0</v>
      </c>
      <c r="V445" cm="1">
        <f t="array" ref="V445">INDEX(MinuteWorkersFTE_HISTORICAL_FORTNIGHT_TABLE[ExpectedRedistributionFactor],ROW()-1)</f>
        <v>0.94875851996105176</v>
      </c>
      <c r="W445" cm="1">
        <f t="array" ref="W445">INDEX(MinuteWorkersFTE_HISTORICAL_FORTNIGHT_TABLE[ProfileVarianceFTE],ROW()-1)</f>
        <v>0</v>
      </c>
      <c r="X445">
        <f t="shared" si="7"/>
        <v>0</v>
      </c>
      <c r="Y445" cm="1">
        <f t="array" ref="Y445">--(INDEX(MinuteWorkersFTE_HISTORICAL_FORTNIGHT_TABLE[HistoricalCoverageStatus],ROW()-1)="PASS")</f>
        <v>1</v>
      </c>
      <c r="Z445" cm="1">
        <f t="array" ref="Z445">--OR(INDEX(MinuteWorkersFTE_HISTORICAL_FORTNIGHT_TABLE[HistoricalCellStatus],ROW()-1)="OBSERVED",INDEX(MinuteWorkersFTE_HISTORICAL_FORTNIGHT_TABLE[HistoricalCellStatus],ROW()-1)="ZERO")</f>
        <v>1</v>
      </c>
      <c r="AA445" cm="1">
        <f t="array" ref="AA445">--OR(INDEX(MinuteWorkersFTE_HISTORICAL_FORTNIGHT_TABLE[ProfileAlignmentStatus],ROW()-1)="PASS",INDEX(MinuteWorkersFTE_HISTORICAL_FORTNIGHT_TABLE[ProfileAlignmentStatus],ROW()-1)="PASS ZERO")</f>
        <v>1</v>
      </c>
      <c r="AB445" cm="1">
        <f t="array" ref="AB445">--(INDEX(MinuteWorkersFTE_HISTORICAL_FORTNIGHT_TABLE[RedistributionMatchCount],ROW()-1)=1)</f>
        <v>0</v>
      </c>
      <c r="AC445">
        <v>1</v>
      </c>
    </row>
    <row r="446" spans="14:29" x14ac:dyDescent="0.25">
      <c r="N446" t="str" cm="1">
        <f t="array" ref="N446">INDEX(MinuteWorkersFTE_HISTORICAL_FORTNIGHT_TABLE[Facility],ROW()-1)</f>
        <v>JE</v>
      </c>
      <c r="O446" t="str" cm="1">
        <f t="array" ref="O446">INDEX(MinuteWorkersFTE_HISTORICAL_FORTNIGHT_TABLE[Role],ROW()-1)</f>
        <v>ENROLLED NURSE</v>
      </c>
      <c r="P446" t="str" cm="1">
        <f t="array" ref="P446">INDEX(MinuteWorkersFTE_HISTORICAL_FORTNIGHT_TABLE[Shift],ROW()-1)</f>
        <v>AM</v>
      </c>
      <c r="Q446" cm="1">
        <f t="array" ref="Q446">INDEX(MinuteWorkersFTE_HISTORICAL_FORTNIGHT_TABLE[DayOfWeek],ROW()-1)</f>
        <v>2</v>
      </c>
      <c r="R446" t="str" cm="1">
        <f t="array" ref="R446">INDEX(MinuteWorkersFTE_HISTORICAL_FORTNIGHT_TABLE[Week Day],ROW()-1)</f>
        <v>Tuesday</v>
      </c>
      <c r="S446" cm="1">
        <f t="array" ref="S446">INDEX(MinuteWorkersFTE_HISTORICAL_FORTNIGHT_TABLE[FortnightWeek],ROW()-1)</f>
        <v>2</v>
      </c>
      <c r="T446" cm="1">
        <f t="array" ref="T446">INDEX(MinuteWorkersFTE_HISTORICAL_FORTNIGHT_TABLE[HistoricalRosterFTE],ROW()-1)</f>
        <v>1.118421052631579</v>
      </c>
      <c r="U446" cm="1">
        <f t="array" ref="U446">INDEX(MinuteWorkersFTE_HISTORICAL_FORTNIGHT_TABLE[RedistributedRosterFTE],ROW()-1)</f>
        <v>1.0611115025880182</v>
      </c>
      <c r="V446" cm="1">
        <f t="array" ref="V446">INDEX(MinuteWorkersFTE_HISTORICAL_FORTNIGHT_TABLE[ExpectedRedistributionFactor],ROW()-1)</f>
        <v>0.94875851996105176</v>
      </c>
      <c r="W446" cm="1">
        <f t="array" ref="W446">INDEX(MinuteWorkersFTE_HISTORICAL_FORTNIGHT_TABLE[ProfileVarianceFTE],ROW()-1)</f>
        <v>-2.2204460492503131E-16</v>
      </c>
      <c r="X446">
        <f t="shared" si="7"/>
        <v>2.2204460492503131E-16</v>
      </c>
      <c r="Y446" cm="1">
        <f t="array" ref="Y446">--(INDEX(MinuteWorkersFTE_HISTORICAL_FORTNIGHT_TABLE[HistoricalCoverageStatus],ROW()-1)="PASS")</f>
        <v>1</v>
      </c>
      <c r="Z446" cm="1">
        <f t="array" ref="Z446">--OR(INDEX(MinuteWorkersFTE_HISTORICAL_FORTNIGHT_TABLE[HistoricalCellStatus],ROW()-1)="OBSERVED",INDEX(MinuteWorkersFTE_HISTORICAL_FORTNIGHT_TABLE[HistoricalCellStatus],ROW()-1)="ZERO")</f>
        <v>1</v>
      </c>
      <c r="AA446" cm="1">
        <f t="array" ref="AA446">--OR(INDEX(MinuteWorkersFTE_HISTORICAL_FORTNIGHT_TABLE[ProfileAlignmentStatus],ROW()-1)="PASS",INDEX(MinuteWorkersFTE_HISTORICAL_FORTNIGHT_TABLE[ProfileAlignmentStatus],ROW()-1)="PASS ZERO")</f>
        <v>1</v>
      </c>
      <c r="AB446" cm="1">
        <f t="array" ref="AB446">--(INDEX(MinuteWorkersFTE_HISTORICAL_FORTNIGHT_TABLE[RedistributionMatchCount],ROW()-1)=1)</f>
        <v>1</v>
      </c>
      <c r="AC446">
        <v>1</v>
      </c>
    </row>
    <row r="447" spans="14:29" x14ac:dyDescent="0.25">
      <c r="N447" t="str" cm="1">
        <f t="array" ref="N447">INDEX(MinuteWorkersFTE_HISTORICAL_FORTNIGHT_TABLE[Facility],ROW()-1)</f>
        <v>JE</v>
      </c>
      <c r="O447" t="str" cm="1">
        <f t="array" ref="O447">INDEX(MinuteWorkersFTE_HISTORICAL_FORTNIGHT_TABLE[Role],ROW()-1)</f>
        <v>ENROLLED NURSE</v>
      </c>
      <c r="P447" t="str" cm="1">
        <f t="array" ref="P447">INDEX(MinuteWorkersFTE_HISTORICAL_FORTNIGHT_TABLE[Shift],ROW()-1)</f>
        <v>PM</v>
      </c>
      <c r="Q447" cm="1">
        <f t="array" ref="Q447">INDEX(MinuteWorkersFTE_HISTORICAL_FORTNIGHT_TABLE[DayOfWeek],ROW()-1)</f>
        <v>2</v>
      </c>
      <c r="R447" t="str" cm="1">
        <f t="array" ref="R447">INDEX(MinuteWorkersFTE_HISTORICAL_FORTNIGHT_TABLE[Week Day],ROW()-1)</f>
        <v>Tuesday</v>
      </c>
      <c r="S447" cm="1">
        <f t="array" ref="S447">INDEX(MinuteWorkersFTE_HISTORICAL_FORTNIGHT_TABLE[FortnightWeek],ROW()-1)</f>
        <v>2</v>
      </c>
      <c r="T447" cm="1">
        <f t="array" ref="T447">INDEX(MinuteWorkersFTE_HISTORICAL_FORTNIGHT_TABLE[HistoricalRosterFTE],ROW()-1)</f>
        <v>0.85526315789473684</v>
      </c>
      <c r="U447" cm="1">
        <f t="array" ref="U447">INDEX(MinuteWorkersFTE_HISTORICAL_FORTNIGHT_TABLE[RedistributedRosterFTE],ROW()-1)</f>
        <v>0.81143820786142573</v>
      </c>
      <c r="V447" cm="1">
        <f t="array" ref="V447">INDEX(MinuteWorkersFTE_HISTORICAL_FORTNIGHT_TABLE[ExpectedRedistributionFactor],ROW()-1)</f>
        <v>0.94875851996105176</v>
      </c>
      <c r="W447" cm="1">
        <f t="array" ref="W447">INDEX(MinuteWorkersFTE_HISTORICAL_FORTNIGHT_TABLE[ProfileVarianceFTE],ROW()-1)</f>
        <v>-1.1102230246251565E-16</v>
      </c>
      <c r="X447">
        <f t="shared" si="7"/>
        <v>1.1102230246251565E-16</v>
      </c>
      <c r="Y447" cm="1">
        <f t="array" ref="Y447">--(INDEX(MinuteWorkersFTE_HISTORICAL_FORTNIGHT_TABLE[HistoricalCoverageStatus],ROW()-1)="PASS")</f>
        <v>1</v>
      </c>
      <c r="Z447" cm="1">
        <f t="array" ref="Z447">--OR(INDEX(MinuteWorkersFTE_HISTORICAL_FORTNIGHT_TABLE[HistoricalCellStatus],ROW()-1)="OBSERVED",INDEX(MinuteWorkersFTE_HISTORICAL_FORTNIGHT_TABLE[HistoricalCellStatus],ROW()-1)="ZERO")</f>
        <v>1</v>
      </c>
      <c r="AA447" cm="1">
        <f t="array" ref="AA447">--OR(INDEX(MinuteWorkersFTE_HISTORICAL_FORTNIGHT_TABLE[ProfileAlignmentStatus],ROW()-1)="PASS",INDEX(MinuteWorkersFTE_HISTORICAL_FORTNIGHT_TABLE[ProfileAlignmentStatus],ROW()-1)="PASS ZERO")</f>
        <v>1</v>
      </c>
      <c r="AB447" cm="1">
        <f t="array" ref="AB447">--(INDEX(MinuteWorkersFTE_HISTORICAL_FORTNIGHT_TABLE[RedistributionMatchCount],ROW()-1)=1)</f>
        <v>1</v>
      </c>
      <c r="AC447">
        <v>1</v>
      </c>
    </row>
    <row r="448" spans="14:29" x14ac:dyDescent="0.25">
      <c r="N448" t="str" cm="1">
        <f t="array" ref="N448">INDEX(MinuteWorkersFTE_HISTORICAL_FORTNIGHT_TABLE[Facility],ROW()-1)</f>
        <v>JE</v>
      </c>
      <c r="O448" t="str" cm="1">
        <f t="array" ref="O448">INDEX(MinuteWorkersFTE_HISTORICAL_FORTNIGHT_TABLE[Role],ROW()-1)</f>
        <v>ENROLLED NURSE</v>
      </c>
      <c r="P448" t="str" cm="1">
        <f t="array" ref="P448">INDEX(MinuteWorkersFTE_HISTORICAL_FORTNIGHT_TABLE[Shift],ROW()-1)</f>
        <v>NS</v>
      </c>
      <c r="Q448" cm="1">
        <f t="array" ref="Q448">INDEX(MinuteWorkersFTE_HISTORICAL_FORTNIGHT_TABLE[DayOfWeek],ROW()-1)</f>
        <v>2</v>
      </c>
      <c r="R448" t="str" cm="1">
        <f t="array" ref="R448">INDEX(MinuteWorkersFTE_HISTORICAL_FORTNIGHT_TABLE[Week Day],ROW()-1)</f>
        <v>Tuesday</v>
      </c>
      <c r="S448" cm="1">
        <f t="array" ref="S448">INDEX(MinuteWorkersFTE_HISTORICAL_FORTNIGHT_TABLE[FortnightWeek],ROW()-1)</f>
        <v>2</v>
      </c>
      <c r="T448" cm="1">
        <f t="array" ref="T448">INDEX(MinuteWorkersFTE_HISTORICAL_FORTNIGHT_TABLE[HistoricalRosterFTE],ROW()-1)</f>
        <v>0</v>
      </c>
      <c r="U448" cm="1">
        <f t="array" ref="U448">INDEX(MinuteWorkersFTE_HISTORICAL_FORTNIGHT_TABLE[RedistributedRosterFTE],ROW()-1)</f>
        <v>0</v>
      </c>
      <c r="V448" cm="1">
        <f t="array" ref="V448">INDEX(MinuteWorkersFTE_HISTORICAL_FORTNIGHT_TABLE[ExpectedRedistributionFactor],ROW()-1)</f>
        <v>0.94875851996105176</v>
      </c>
      <c r="W448" cm="1">
        <f t="array" ref="W448">INDEX(MinuteWorkersFTE_HISTORICAL_FORTNIGHT_TABLE[ProfileVarianceFTE],ROW()-1)</f>
        <v>0</v>
      </c>
      <c r="X448">
        <f t="shared" si="7"/>
        <v>0</v>
      </c>
      <c r="Y448" cm="1">
        <f t="array" ref="Y448">--(INDEX(MinuteWorkersFTE_HISTORICAL_FORTNIGHT_TABLE[HistoricalCoverageStatus],ROW()-1)="PASS")</f>
        <v>1</v>
      </c>
      <c r="Z448" cm="1">
        <f t="array" ref="Z448">--OR(INDEX(MinuteWorkersFTE_HISTORICAL_FORTNIGHT_TABLE[HistoricalCellStatus],ROW()-1)="OBSERVED",INDEX(MinuteWorkersFTE_HISTORICAL_FORTNIGHT_TABLE[HistoricalCellStatus],ROW()-1)="ZERO")</f>
        <v>1</v>
      </c>
      <c r="AA448" cm="1">
        <f t="array" ref="AA448">--OR(INDEX(MinuteWorkersFTE_HISTORICAL_FORTNIGHT_TABLE[ProfileAlignmentStatus],ROW()-1)="PASS",INDEX(MinuteWorkersFTE_HISTORICAL_FORTNIGHT_TABLE[ProfileAlignmentStatus],ROW()-1)="PASS ZERO")</f>
        <v>1</v>
      </c>
      <c r="AB448" cm="1">
        <f t="array" ref="AB448">--(INDEX(MinuteWorkersFTE_HISTORICAL_FORTNIGHT_TABLE[RedistributionMatchCount],ROW()-1)=1)</f>
        <v>0</v>
      </c>
      <c r="AC448">
        <v>1</v>
      </c>
    </row>
    <row r="449" spans="14:29" x14ac:dyDescent="0.25">
      <c r="N449" t="str" cm="1">
        <f t="array" ref="N449">INDEX(MinuteWorkersFTE_HISTORICAL_FORTNIGHT_TABLE[Facility],ROW()-1)</f>
        <v>JE</v>
      </c>
      <c r="O449" t="str" cm="1">
        <f t="array" ref="O449">INDEX(MinuteWorkersFTE_HISTORICAL_FORTNIGHT_TABLE[Role],ROW()-1)</f>
        <v>ENROLLED NURSE</v>
      </c>
      <c r="P449" t="str" cm="1">
        <f t="array" ref="P449">INDEX(MinuteWorkersFTE_HISTORICAL_FORTNIGHT_TABLE[Shift],ROW()-1)</f>
        <v>AM</v>
      </c>
      <c r="Q449" cm="1">
        <f t="array" ref="Q449">INDEX(MinuteWorkersFTE_HISTORICAL_FORTNIGHT_TABLE[DayOfWeek],ROW()-1)</f>
        <v>3</v>
      </c>
      <c r="R449" t="str" cm="1">
        <f t="array" ref="R449">INDEX(MinuteWorkersFTE_HISTORICAL_FORTNIGHT_TABLE[Week Day],ROW()-1)</f>
        <v>Wednesday</v>
      </c>
      <c r="S449" cm="1">
        <f t="array" ref="S449">INDEX(MinuteWorkersFTE_HISTORICAL_FORTNIGHT_TABLE[FortnightWeek],ROW()-1)</f>
        <v>2</v>
      </c>
      <c r="T449" cm="1">
        <f t="array" ref="T449">INDEX(MinuteWorkersFTE_HISTORICAL_FORTNIGHT_TABLE[HistoricalRosterFTE],ROW()-1)</f>
        <v>0.85526315789473684</v>
      </c>
      <c r="U449" cm="1">
        <f t="array" ref="U449">INDEX(MinuteWorkersFTE_HISTORICAL_FORTNIGHT_TABLE[RedistributedRosterFTE],ROW()-1)</f>
        <v>0.81143820786142573</v>
      </c>
      <c r="V449" cm="1">
        <f t="array" ref="V449">INDEX(MinuteWorkersFTE_HISTORICAL_FORTNIGHT_TABLE[ExpectedRedistributionFactor],ROW()-1)</f>
        <v>0.94875851996105176</v>
      </c>
      <c r="W449" cm="1">
        <f t="array" ref="W449">INDEX(MinuteWorkersFTE_HISTORICAL_FORTNIGHT_TABLE[ProfileVarianceFTE],ROW()-1)</f>
        <v>-1.1102230246251565E-16</v>
      </c>
      <c r="X449">
        <f t="shared" si="7"/>
        <v>1.1102230246251565E-16</v>
      </c>
      <c r="Y449" cm="1">
        <f t="array" ref="Y449">--(INDEX(MinuteWorkersFTE_HISTORICAL_FORTNIGHT_TABLE[HistoricalCoverageStatus],ROW()-1)="PASS")</f>
        <v>1</v>
      </c>
      <c r="Z449" cm="1">
        <f t="array" ref="Z449">--OR(INDEX(MinuteWorkersFTE_HISTORICAL_FORTNIGHT_TABLE[HistoricalCellStatus],ROW()-1)="OBSERVED",INDEX(MinuteWorkersFTE_HISTORICAL_FORTNIGHT_TABLE[HistoricalCellStatus],ROW()-1)="ZERO")</f>
        <v>1</v>
      </c>
      <c r="AA449" cm="1">
        <f t="array" ref="AA449">--OR(INDEX(MinuteWorkersFTE_HISTORICAL_FORTNIGHT_TABLE[ProfileAlignmentStatus],ROW()-1)="PASS",INDEX(MinuteWorkersFTE_HISTORICAL_FORTNIGHT_TABLE[ProfileAlignmentStatus],ROW()-1)="PASS ZERO")</f>
        <v>1</v>
      </c>
      <c r="AB449" cm="1">
        <f t="array" ref="AB449">--(INDEX(MinuteWorkersFTE_HISTORICAL_FORTNIGHT_TABLE[RedistributionMatchCount],ROW()-1)=1)</f>
        <v>1</v>
      </c>
      <c r="AC449">
        <v>1</v>
      </c>
    </row>
    <row r="450" spans="14:29" x14ac:dyDescent="0.25">
      <c r="N450" t="str" cm="1">
        <f t="array" ref="N450">INDEX(MinuteWorkersFTE_HISTORICAL_FORTNIGHT_TABLE[Facility],ROW()-1)</f>
        <v>JE</v>
      </c>
      <c r="O450" t="str" cm="1">
        <f t="array" ref="O450">INDEX(MinuteWorkersFTE_HISTORICAL_FORTNIGHT_TABLE[Role],ROW()-1)</f>
        <v>ENROLLED NURSE</v>
      </c>
      <c r="P450" t="str" cm="1">
        <f t="array" ref="P450">INDEX(MinuteWorkersFTE_HISTORICAL_FORTNIGHT_TABLE[Shift],ROW()-1)</f>
        <v>PM</v>
      </c>
      <c r="Q450" cm="1">
        <f t="array" ref="Q450">INDEX(MinuteWorkersFTE_HISTORICAL_FORTNIGHT_TABLE[DayOfWeek],ROW()-1)</f>
        <v>3</v>
      </c>
      <c r="R450" t="str" cm="1">
        <f t="array" ref="R450">INDEX(MinuteWorkersFTE_HISTORICAL_FORTNIGHT_TABLE[Week Day],ROW()-1)</f>
        <v>Wednesday</v>
      </c>
      <c r="S450" cm="1">
        <f t="array" ref="S450">INDEX(MinuteWorkersFTE_HISTORICAL_FORTNIGHT_TABLE[FortnightWeek],ROW()-1)</f>
        <v>2</v>
      </c>
      <c r="T450" cm="1">
        <f t="array" ref="T450">INDEX(MinuteWorkersFTE_HISTORICAL_FORTNIGHT_TABLE[HistoricalRosterFTE],ROW()-1)</f>
        <v>1.0526315789473684</v>
      </c>
      <c r="U450" cm="1">
        <f t="array" ref="U450">INDEX(MinuteWorkersFTE_HISTORICAL_FORTNIGHT_TABLE[RedistributedRosterFTE],ROW()-1)</f>
        <v>0.9986931789063701</v>
      </c>
      <c r="V450" cm="1">
        <f t="array" ref="V450">INDEX(MinuteWorkersFTE_HISTORICAL_FORTNIGHT_TABLE[ExpectedRedistributionFactor],ROW()-1)</f>
        <v>0.94875851996105176</v>
      </c>
      <c r="W450" cm="1">
        <f t="array" ref="W450">INDEX(MinuteWorkersFTE_HISTORICAL_FORTNIGHT_TABLE[ProfileVarianceFTE],ROW()-1)</f>
        <v>-1.1102230246251565E-16</v>
      </c>
      <c r="X450">
        <f t="shared" si="7"/>
        <v>1.1102230246251565E-16</v>
      </c>
      <c r="Y450" cm="1">
        <f t="array" ref="Y450">--(INDEX(MinuteWorkersFTE_HISTORICAL_FORTNIGHT_TABLE[HistoricalCoverageStatus],ROW()-1)="PASS")</f>
        <v>1</v>
      </c>
      <c r="Z450" cm="1">
        <f t="array" ref="Z450">--OR(INDEX(MinuteWorkersFTE_HISTORICAL_FORTNIGHT_TABLE[HistoricalCellStatus],ROW()-1)="OBSERVED",INDEX(MinuteWorkersFTE_HISTORICAL_FORTNIGHT_TABLE[HistoricalCellStatus],ROW()-1)="ZERO")</f>
        <v>1</v>
      </c>
      <c r="AA450" cm="1">
        <f t="array" ref="AA450">--OR(INDEX(MinuteWorkersFTE_HISTORICAL_FORTNIGHT_TABLE[ProfileAlignmentStatus],ROW()-1)="PASS",INDEX(MinuteWorkersFTE_HISTORICAL_FORTNIGHT_TABLE[ProfileAlignmentStatus],ROW()-1)="PASS ZERO")</f>
        <v>1</v>
      </c>
      <c r="AB450" cm="1">
        <f t="array" ref="AB450">--(INDEX(MinuteWorkersFTE_HISTORICAL_FORTNIGHT_TABLE[RedistributionMatchCount],ROW()-1)=1)</f>
        <v>1</v>
      </c>
      <c r="AC450">
        <v>1</v>
      </c>
    </row>
    <row r="451" spans="14:29" x14ac:dyDescent="0.25">
      <c r="N451" t="str" cm="1">
        <f t="array" ref="N451">INDEX(MinuteWorkersFTE_HISTORICAL_FORTNIGHT_TABLE[Facility],ROW()-1)</f>
        <v>JE</v>
      </c>
      <c r="O451" t="str" cm="1">
        <f t="array" ref="O451">INDEX(MinuteWorkersFTE_HISTORICAL_FORTNIGHT_TABLE[Role],ROW()-1)</f>
        <v>ENROLLED NURSE</v>
      </c>
      <c r="P451" t="str" cm="1">
        <f t="array" ref="P451">INDEX(MinuteWorkersFTE_HISTORICAL_FORTNIGHT_TABLE[Shift],ROW()-1)</f>
        <v>NS</v>
      </c>
      <c r="Q451" cm="1">
        <f t="array" ref="Q451">INDEX(MinuteWorkersFTE_HISTORICAL_FORTNIGHT_TABLE[DayOfWeek],ROW()-1)</f>
        <v>3</v>
      </c>
      <c r="R451" t="str" cm="1">
        <f t="array" ref="R451">INDEX(MinuteWorkersFTE_HISTORICAL_FORTNIGHT_TABLE[Week Day],ROW()-1)</f>
        <v>Wednesday</v>
      </c>
      <c r="S451" cm="1">
        <f t="array" ref="S451">INDEX(MinuteWorkersFTE_HISTORICAL_FORTNIGHT_TABLE[FortnightWeek],ROW()-1)</f>
        <v>2</v>
      </c>
      <c r="T451" cm="1">
        <f t="array" ref="T451">INDEX(MinuteWorkersFTE_HISTORICAL_FORTNIGHT_TABLE[HistoricalRosterFTE],ROW()-1)</f>
        <v>0</v>
      </c>
      <c r="U451" cm="1">
        <f t="array" ref="U451">INDEX(MinuteWorkersFTE_HISTORICAL_FORTNIGHT_TABLE[RedistributedRosterFTE],ROW()-1)</f>
        <v>0</v>
      </c>
      <c r="V451" cm="1">
        <f t="array" ref="V451">INDEX(MinuteWorkersFTE_HISTORICAL_FORTNIGHT_TABLE[ExpectedRedistributionFactor],ROW()-1)</f>
        <v>0.94875851996105176</v>
      </c>
      <c r="W451" cm="1">
        <f t="array" ref="W451">INDEX(MinuteWorkersFTE_HISTORICAL_FORTNIGHT_TABLE[ProfileVarianceFTE],ROW()-1)</f>
        <v>0</v>
      </c>
      <c r="X451">
        <f t="shared" si="7"/>
        <v>0</v>
      </c>
      <c r="Y451" cm="1">
        <f t="array" ref="Y451">--(INDEX(MinuteWorkersFTE_HISTORICAL_FORTNIGHT_TABLE[HistoricalCoverageStatus],ROW()-1)="PASS")</f>
        <v>1</v>
      </c>
      <c r="Z451" cm="1">
        <f t="array" ref="Z451">--OR(INDEX(MinuteWorkersFTE_HISTORICAL_FORTNIGHT_TABLE[HistoricalCellStatus],ROW()-1)="OBSERVED",INDEX(MinuteWorkersFTE_HISTORICAL_FORTNIGHT_TABLE[HistoricalCellStatus],ROW()-1)="ZERO")</f>
        <v>1</v>
      </c>
      <c r="AA451" cm="1">
        <f t="array" ref="AA451">--OR(INDEX(MinuteWorkersFTE_HISTORICAL_FORTNIGHT_TABLE[ProfileAlignmentStatus],ROW()-1)="PASS",INDEX(MinuteWorkersFTE_HISTORICAL_FORTNIGHT_TABLE[ProfileAlignmentStatus],ROW()-1)="PASS ZERO")</f>
        <v>1</v>
      </c>
      <c r="AB451" cm="1">
        <f t="array" ref="AB451">--(INDEX(MinuteWorkersFTE_HISTORICAL_FORTNIGHT_TABLE[RedistributionMatchCount],ROW()-1)=1)</f>
        <v>0</v>
      </c>
      <c r="AC451">
        <v>1</v>
      </c>
    </row>
    <row r="452" spans="14:29" x14ac:dyDescent="0.25">
      <c r="N452" t="str" cm="1">
        <f t="array" ref="N452">INDEX(MinuteWorkersFTE_HISTORICAL_FORTNIGHT_TABLE[Facility],ROW()-1)</f>
        <v>JE</v>
      </c>
      <c r="O452" t="str" cm="1">
        <f t="array" ref="O452">INDEX(MinuteWorkersFTE_HISTORICAL_FORTNIGHT_TABLE[Role],ROW()-1)</f>
        <v>ENROLLED NURSE</v>
      </c>
      <c r="P452" t="str" cm="1">
        <f t="array" ref="P452">INDEX(MinuteWorkersFTE_HISTORICAL_FORTNIGHT_TABLE[Shift],ROW()-1)</f>
        <v>AM</v>
      </c>
      <c r="Q452" cm="1">
        <f t="array" ref="Q452">INDEX(MinuteWorkersFTE_HISTORICAL_FORTNIGHT_TABLE[DayOfWeek],ROW()-1)</f>
        <v>4</v>
      </c>
      <c r="R452" t="str" cm="1">
        <f t="array" ref="R452">INDEX(MinuteWorkersFTE_HISTORICAL_FORTNIGHT_TABLE[Week Day],ROW()-1)</f>
        <v>Thursday</v>
      </c>
      <c r="S452" cm="1">
        <f t="array" ref="S452">INDEX(MinuteWorkersFTE_HISTORICAL_FORTNIGHT_TABLE[FortnightWeek],ROW()-1)</f>
        <v>2</v>
      </c>
      <c r="T452" cm="1">
        <f t="array" ref="T452">INDEX(MinuteWorkersFTE_HISTORICAL_FORTNIGHT_TABLE[HistoricalRosterFTE],ROW()-1)</f>
        <v>1.118421052631579</v>
      </c>
      <c r="U452" cm="1">
        <f t="array" ref="U452">INDEX(MinuteWorkersFTE_HISTORICAL_FORTNIGHT_TABLE[RedistributedRosterFTE],ROW()-1)</f>
        <v>1.0611115025880182</v>
      </c>
      <c r="V452" cm="1">
        <f t="array" ref="V452">INDEX(MinuteWorkersFTE_HISTORICAL_FORTNIGHT_TABLE[ExpectedRedistributionFactor],ROW()-1)</f>
        <v>0.94875851996105176</v>
      </c>
      <c r="W452" cm="1">
        <f t="array" ref="W452">INDEX(MinuteWorkersFTE_HISTORICAL_FORTNIGHT_TABLE[ProfileVarianceFTE],ROW()-1)</f>
        <v>-2.2204460492503131E-16</v>
      </c>
      <c r="X452">
        <f t="shared" ref="X452:X515" si="8">ABS(W452)</f>
        <v>2.2204460492503131E-16</v>
      </c>
      <c r="Y452" cm="1">
        <f t="array" ref="Y452">--(INDEX(MinuteWorkersFTE_HISTORICAL_FORTNIGHT_TABLE[HistoricalCoverageStatus],ROW()-1)="PASS")</f>
        <v>1</v>
      </c>
      <c r="Z452" cm="1">
        <f t="array" ref="Z452">--OR(INDEX(MinuteWorkersFTE_HISTORICAL_FORTNIGHT_TABLE[HistoricalCellStatus],ROW()-1)="OBSERVED",INDEX(MinuteWorkersFTE_HISTORICAL_FORTNIGHT_TABLE[HistoricalCellStatus],ROW()-1)="ZERO")</f>
        <v>1</v>
      </c>
      <c r="AA452" cm="1">
        <f t="array" ref="AA452">--OR(INDEX(MinuteWorkersFTE_HISTORICAL_FORTNIGHT_TABLE[ProfileAlignmentStatus],ROW()-1)="PASS",INDEX(MinuteWorkersFTE_HISTORICAL_FORTNIGHT_TABLE[ProfileAlignmentStatus],ROW()-1)="PASS ZERO")</f>
        <v>1</v>
      </c>
      <c r="AB452" cm="1">
        <f t="array" ref="AB452">--(INDEX(MinuteWorkersFTE_HISTORICAL_FORTNIGHT_TABLE[RedistributionMatchCount],ROW()-1)=1)</f>
        <v>1</v>
      </c>
      <c r="AC452">
        <v>1</v>
      </c>
    </row>
    <row r="453" spans="14:29" x14ac:dyDescent="0.25">
      <c r="N453" t="str" cm="1">
        <f t="array" ref="N453">INDEX(MinuteWorkersFTE_HISTORICAL_FORTNIGHT_TABLE[Facility],ROW()-1)</f>
        <v>JE</v>
      </c>
      <c r="O453" t="str" cm="1">
        <f t="array" ref="O453">INDEX(MinuteWorkersFTE_HISTORICAL_FORTNIGHT_TABLE[Role],ROW()-1)</f>
        <v>ENROLLED NURSE</v>
      </c>
      <c r="P453" t="str" cm="1">
        <f t="array" ref="P453">INDEX(MinuteWorkersFTE_HISTORICAL_FORTNIGHT_TABLE[Shift],ROW()-1)</f>
        <v>PM</v>
      </c>
      <c r="Q453" cm="1">
        <f t="array" ref="Q453">INDEX(MinuteWorkersFTE_HISTORICAL_FORTNIGHT_TABLE[DayOfWeek],ROW()-1)</f>
        <v>4</v>
      </c>
      <c r="R453" t="str" cm="1">
        <f t="array" ref="R453">INDEX(MinuteWorkersFTE_HISTORICAL_FORTNIGHT_TABLE[Week Day],ROW()-1)</f>
        <v>Thursday</v>
      </c>
      <c r="S453" cm="1">
        <f t="array" ref="S453">INDEX(MinuteWorkersFTE_HISTORICAL_FORTNIGHT_TABLE[FortnightWeek],ROW()-1)</f>
        <v>2</v>
      </c>
      <c r="T453" cm="1">
        <f t="array" ref="T453">INDEX(MinuteWorkersFTE_HISTORICAL_FORTNIGHT_TABLE[HistoricalRosterFTE],ROW()-1)</f>
        <v>0.85526315789473684</v>
      </c>
      <c r="U453" cm="1">
        <f t="array" ref="U453">INDEX(MinuteWorkersFTE_HISTORICAL_FORTNIGHT_TABLE[RedistributedRosterFTE],ROW()-1)</f>
        <v>0.81143820786142573</v>
      </c>
      <c r="V453" cm="1">
        <f t="array" ref="V453">INDEX(MinuteWorkersFTE_HISTORICAL_FORTNIGHT_TABLE[ExpectedRedistributionFactor],ROW()-1)</f>
        <v>0.94875851996105176</v>
      </c>
      <c r="W453" cm="1">
        <f t="array" ref="W453">INDEX(MinuteWorkersFTE_HISTORICAL_FORTNIGHT_TABLE[ProfileVarianceFTE],ROW()-1)</f>
        <v>-1.1102230246251565E-16</v>
      </c>
      <c r="X453">
        <f t="shared" si="8"/>
        <v>1.1102230246251565E-16</v>
      </c>
      <c r="Y453" cm="1">
        <f t="array" ref="Y453">--(INDEX(MinuteWorkersFTE_HISTORICAL_FORTNIGHT_TABLE[HistoricalCoverageStatus],ROW()-1)="PASS")</f>
        <v>1</v>
      </c>
      <c r="Z453" cm="1">
        <f t="array" ref="Z453">--OR(INDEX(MinuteWorkersFTE_HISTORICAL_FORTNIGHT_TABLE[HistoricalCellStatus],ROW()-1)="OBSERVED",INDEX(MinuteWorkersFTE_HISTORICAL_FORTNIGHT_TABLE[HistoricalCellStatus],ROW()-1)="ZERO")</f>
        <v>1</v>
      </c>
      <c r="AA453" cm="1">
        <f t="array" ref="AA453">--OR(INDEX(MinuteWorkersFTE_HISTORICAL_FORTNIGHT_TABLE[ProfileAlignmentStatus],ROW()-1)="PASS",INDEX(MinuteWorkersFTE_HISTORICAL_FORTNIGHT_TABLE[ProfileAlignmentStatus],ROW()-1)="PASS ZERO")</f>
        <v>1</v>
      </c>
      <c r="AB453" cm="1">
        <f t="array" ref="AB453">--(INDEX(MinuteWorkersFTE_HISTORICAL_FORTNIGHT_TABLE[RedistributionMatchCount],ROW()-1)=1)</f>
        <v>1</v>
      </c>
      <c r="AC453">
        <v>1</v>
      </c>
    </row>
    <row r="454" spans="14:29" x14ac:dyDescent="0.25">
      <c r="N454" t="str" cm="1">
        <f t="array" ref="N454">INDEX(MinuteWorkersFTE_HISTORICAL_FORTNIGHT_TABLE[Facility],ROW()-1)</f>
        <v>JE</v>
      </c>
      <c r="O454" t="str" cm="1">
        <f t="array" ref="O454">INDEX(MinuteWorkersFTE_HISTORICAL_FORTNIGHT_TABLE[Role],ROW()-1)</f>
        <v>ENROLLED NURSE</v>
      </c>
      <c r="P454" t="str" cm="1">
        <f t="array" ref="P454">INDEX(MinuteWorkersFTE_HISTORICAL_FORTNIGHT_TABLE[Shift],ROW()-1)</f>
        <v>NS</v>
      </c>
      <c r="Q454" cm="1">
        <f t="array" ref="Q454">INDEX(MinuteWorkersFTE_HISTORICAL_FORTNIGHT_TABLE[DayOfWeek],ROW()-1)</f>
        <v>4</v>
      </c>
      <c r="R454" t="str" cm="1">
        <f t="array" ref="R454">INDEX(MinuteWorkersFTE_HISTORICAL_FORTNIGHT_TABLE[Week Day],ROW()-1)</f>
        <v>Thursday</v>
      </c>
      <c r="S454" cm="1">
        <f t="array" ref="S454">INDEX(MinuteWorkersFTE_HISTORICAL_FORTNIGHT_TABLE[FortnightWeek],ROW()-1)</f>
        <v>2</v>
      </c>
      <c r="T454" cm="1">
        <f t="array" ref="T454">INDEX(MinuteWorkersFTE_HISTORICAL_FORTNIGHT_TABLE[HistoricalRosterFTE],ROW()-1)</f>
        <v>0</v>
      </c>
      <c r="U454" cm="1">
        <f t="array" ref="U454">INDEX(MinuteWorkersFTE_HISTORICAL_FORTNIGHT_TABLE[RedistributedRosterFTE],ROW()-1)</f>
        <v>0</v>
      </c>
      <c r="V454" cm="1">
        <f t="array" ref="V454">INDEX(MinuteWorkersFTE_HISTORICAL_FORTNIGHT_TABLE[ExpectedRedistributionFactor],ROW()-1)</f>
        <v>0.94875851996105176</v>
      </c>
      <c r="W454" cm="1">
        <f t="array" ref="W454">INDEX(MinuteWorkersFTE_HISTORICAL_FORTNIGHT_TABLE[ProfileVarianceFTE],ROW()-1)</f>
        <v>0</v>
      </c>
      <c r="X454">
        <f t="shared" si="8"/>
        <v>0</v>
      </c>
      <c r="Y454" cm="1">
        <f t="array" ref="Y454">--(INDEX(MinuteWorkersFTE_HISTORICAL_FORTNIGHT_TABLE[HistoricalCoverageStatus],ROW()-1)="PASS")</f>
        <v>1</v>
      </c>
      <c r="Z454" cm="1">
        <f t="array" ref="Z454">--OR(INDEX(MinuteWorkersFTE_HISTORICAL_FORTNIGHT_TABLE[HistoricalCellStatus],ROW()-1)="OBSERVED",INDEX(MinuteWorkersFTE_HISTORICAL_FORTNIGHT_TABLE[HistoricalCellStatus],ROW()-1)="ZERO")</f>
        <v>1</v>
      </c>
      <c r="AA454" cm="1">
        <f t="array" ref="AA454">--OR(INDEX(MinuteWorkersFTE_HISTORICAL_FORTNIGHT_TABLE[ProfileAlignmentStatus],ROW()-1)="PASS",INDEX(MinuteWorkersFTE_HISTORICAL_FORTNIGHT_TABLE[ProfileAlignmentStatus],ROW()-1)="PASS ZERO")</f>
        <v>1</v>
      </c>
      <c r="AB454" cm="1">
        <f t="array" ref="AB454">--(INDEX(MinuteWorkersFTE_HISTORICAL_FORTNIGHT_TABLE[RedistributionMatchCount],ROW()-1)=1)</f>
        <v>0</v>
      </c>
      <c r="AC454">
        <v>1</v>
      </c>
    </row>
    <row r="455" spans="14:29" x14ac:dyDescent="0.25">
      <c r="N455" t="str" cm="1">
        <f t="array" ref="N455">INDEX(MinuteWorkersFTE_HISTORICAL_FORTNIGHT_TABLE[Facility],ROW()-1)</f>
        <v>JE</v>
      </c>
      <c r="O455" t="str" cm="1">
        <f t="array" ref="O455">INDEX(MinuteWorkersFTE_HISTORICAL_FORTNIGHT_TABLE[Role],ROW()-1)</f>
        <v>ENROLLED NURSE</v>
      </c>
      <c r="P455" t="str" cm="1">
        <f t="array" ref="P455">INDEX(MinuteWorkersFTE_HISTORICAL_FORTNIGHT_TABLE[Shift],ROW()-1)</f>
        <v>AM</v>
      </c>
      <c r="Q455" cm="1">
        <f t="array" ref="Q455">INDEX(MinuteWorkersFTE_HISTORICAL_FORTNIGHT_TABLE[DayOfWeek],ROW()-1)</f>
        <v>5</v>
      </c>
      <c r="R455" t="str" cm="1">
        <f t="array" ref="R455">INDEX(MinuteWorkersFTE_HISTORICAL_FORTNIGHT_TABLE[Week Day],ROW()-1)</f>
        <v>Friday</v>
      </c>
      <c r="S455" cm="1">
        <f t="array" ref="S455">INDEX(MinuteWorkersFTE_HISTORICAL_FORTNIGHT_TABLE[FortnightWeek],ROW()-1)</f>
        <v>2</v>
      </c>
      <c r="T455" cm="1">
        <f t="array" ref="T455">INDEX(MinuteWorkersFTE_HISTORICAL_FORTNIGHT_TABLE[HistoricalRosterFTE],ROW()-1)</f>
        <v>1.118421052631579</v>
      </c>
      <c r="U455" cm="1">
        <f t="array" ref="U455">INDEX(MinuteWorkersFTE_HISTORICAL_FORTNIGHT_TABLE[RedistributedRosterFTE],ROW()-1)</f>
        <v>1.0611115025880182</v>
      </c>
      <c r="V455" cm="1">
        <f t="array" ref="V455">INDEX(MinuteWorkersFTE_HISTORICAL_FORTNIGHT_TABLE[ExpectedRedistributionFactor],ROW()-1)</f>
        <v>0.94875851996105176</v>
      </c>
      <c r="W455" cm="1">
        <f t="array" ref="W455">INDEX(MinuteWorkersFTE_HISTORICAL_FORTNIGHT_TABLE[ProfileVarianceFTE],ROW()-1)</f>
        <v>-2.2204460492503131E-16</v>
      </c>
      <c r="X455">
        <f t="shared" si="8"/>
        <v>2.2204460492503131E-16</v>
      </c>
      <c r="Y455" cm="1">
        <f t="array" ref="Y455">--(INDEX(MinuteWorkersFTE_HISTORICAL_FORTNIGHT_TABLE[HistoricalCoverageStatus],ROW()-1)="PASS")</f>
        <v>1</v>
      </c>
      <c r="Z455" cm="1">
        <f t="array" ref="Z455">--OR(INDEX(MinuteWorkersFTE_HISTORICAL_FORTNIGHT_TABLE[HistoricalCellStatus],ROW()-1)="OBSERVED",INDEX(MinuteWorkersFTE_HISTORICAL_FORTNIGHT_TABLE[HistoricalCellStatus],ROW()-1)="ZERO")</f>
        <v>1</v>
      </c>
      <c r="AA455" cm="1">
        <f t="array" ref="AA455">--OR(INDEX(MinuteWorkersFTE_HISTORICAL_FORTNIGHT_TABLE[ProfileAlignmentStatus],ROW()-1)="PASS",INDEX(MinuteWorkersFTE_HISTORICAL_FORTNIGHT_TABLE[ProfileAlignmentStatus],ROW()-1)="PASS ZERO")</f>
        <v>1</v>
      </c>
      <c r="AB455" cm="1">
        <f t="array" ref="AB455">--(INDEX(MinuteWorkersFTE_HISTORICAL_FORTNIGHT_TABLE[RedistributionMatchCount],ROW()-1)=1)</f>
        <v>1</v>
      </c>
      <c r="AC455">
        <v>1</v>
      </c>
    </row>
    <row r="456" spans="14:29" x14ac:dyDescent="0.25">
      <c r="N456" t="str" cm="1">
        <f t="array" ref="N456">INDEX(MinuteWorkersFTE_HISTORICAL_FORTNIGHT_TABLE[Facility],ROW()-1)</f>
        <v>JE</v>
      </c>
      <c r="O456" t="str" cm="1">
        <f t="array" ref="O456">INDEX(MinuteWorkersFTE_HISTORICAL_FORTNIGHT_TABLE[Role],ROW()-1)</f>
        <v>ENROLLED NURSE</v>
      </c>
      <c r="P456" t="str" cm="1">
        <f t="array" ref="P456">INDEX(MinuteWorkersFTE_HISTORICAL_FORTNIGHT_TABLE[Shift],ROW()-1)</f>
        <v>PM</v>
      </c>
      <c r="Q456" cm="1">
        <f t="array" ref="Q456">INDEX(MinuteWorkersFTE_HISTORICAL_FORTNIGHT_TABLE[DayOfWeek],ROW()-1)</f>
        <v>5</v>
      </c>
      <c r="R456" t="str" cm="1">
        <f t="array" ref="R456">INDEX(MinuteWorkersFTE_HISTORICAL_FORTNIGHT_TABLE[Week Day],ROW()-1)</f>
        <v>Friday</v>
      </c>
      <c r="S456" cm="1">
        <f t="array" ref="S456">INDEX(MinuteWorkersFTE_HISTORICAL_FORTNIGHT_TABLE[FortnightWeek],ROW()-1)</f>
        <v>2</v>
      </c>
      <c r="T456" cm="1">
        <f t="array" ref="T456">INDEX(MinuteWorkersFTE_HISTORICAL_FORTNIGHT_TABLE[HistoricalRosterFTE],ROW()-1)</f>
        <v>0.85526315789473684</v>
      </c>
      <c r="U456" cm="1">
        <f t="array" ref="U456">INDEX(MinuteWorkersFTE_HISTORICAL_FORTNIGHT_TABLE[RedistributedRosterFTE],ROW()-1)</f>
        <v>0.81143820786142573</v>
      </c>
      <c r="V456" cm="1">
        <f t="array" ref="V456">INDEX(MinuteWorkersFTE_HISTORICAL_FORTNIGHT_TABLE[ExpectedRedistributionFactor],ROW()-1)</f>
        <v>0.94875851996105176</v>
      </c>
      <c r="W456" cm="1">
        <f t="array" ref="W456">INDEX(MinuteWorkersFTE_HISTORICAL_FORTNIGHT_TABLE[ProfileVarianceFTE],ROW()-1)</f>
        <v>-1.1102230246251565E-16</v>
      </c>
      <c r="X456">
        <f t="shared" si="8"/>
        <v>1.1102230246251565E-16</v>
      </c>
      <c r="Y456" cm="1">
        <f t="array" ref="Y456">--(INDEX(MinuteWorkersFTE_HISTORICAL_FORTNIGHT_TABLE[HistoricalCoverageStatus],ROW()-1)="PASS")</f>
        <v>1</v>
      </c>
      <c r="Z456" cm="1">
        <f t="array" ref="Z456">--OR(INDEX(MinuteWorkersFTE_HISTORICAL_FORTNIGHT_TABLE[HistoricalCellStatus],ROW()-1)="OBSERVED",INDEX(MinuteWorkersFTE_HISTORICAL_FORTNIGHT_TABLE[HistoricalCellStatus],ROW()-1)="ZERO")</f>
        <v>1</v>
      </c>
      <c r="AA456" cm="1">
        <f t="array" ref="AA456">--OR(INDEX(MinuteWorkersFTE_HISTORICAL_FORTNIGHT_TABLE[ProfileAlignmentStatus],ROW()-1)="PASS",INDEX(MinuteWorkersFTE_HISTORICAL_FORTNIGHT_TABLE[ProfileAlignmentStatus],ROW()-1)="PASS ZERO")</f>
        <v>1</v>
      </c>
      <c r="AB456" cm="1">
        <f t="array" ref="AB456">--(INDEX(MinuteWorkersFTE_HISTORICAL_FORTNIGHT_TABLE[RedistributionMatchCount],ROW()-1)=1)</f>
        <v>1</v>
      </c>
      <c r="AC456">
        <v>1</v>
      </c>
    </row>
    <row r="457" spans="14:29" x14ac:dyDescent="0.25">
      <c r="N457" t="str" cm="1">
        <f t="array" ref="N457">INDEX(MinuteWorkersFTE_HISTORICAL_FORTNIGHT_TABLE[Facility],ROW()-1)</f>
        <v>JE</v>
      </c>
      <c r="O457" t="str" cm="1">
        <f t="array" ref="O457">INDEX(MinuteWorkersFTE_HISTORICAL_FORTNIGHT_TABLE[Role],ROW()-1)</f>
        <v>ENROLLED NURSE</v>
      </c>
      <c r="P457" t="str" cm="1">
        <f t="array" ref="P457">INDEX(MinuteWorkersFTE_HISTORICAL_FORTNIGHT_TABLE[Shift],ROW()-1)</f>
        <v>NS</v>
      </c>
      <c r="Q457" cm="1">
        <f t="array" ref="Q457">INDEX(MinuteWorkersFTE_HISTORICAL_FORTNIGHT_TABLE[DayOfWeek],ROW()-1)</f>
        <v>5</v>
      </c>
      <c r="R457" t="str" cm="1">
        <f t="array" ref="R457">INDEX(MinuteWorkersFTE_HISTORICAL_FORTNIGHT_TABLE[Week Day],ROW()-1)</f>
        <v>Friday</v>
      </c>
      <c r="S457" cm="1">
        <f t="array" ref="S457">INDEX(MinuteWorkersFTE_HISTORICAL_FORTNIGHT_TABLE[FortnightWeek],ROW()-1)</f>
        <v>2</v>
      </c>
      <c r="T457" cm="1">
        <f t="array" ref="T457">INDEX(MinuteWorkersFTE_HISTORICAL_FORTNIGHT_TABLE[HistoricalRosterFTE],ROW()-1)</f>
        <v>0</v>
      </c>
      <c r="U457" cm="1">
        <f t="array" ref="U457">INDEX(MinuteWorkersFTE_HISTORICAL_FORTNIGHT_TABLE[RedistributedRosterFTE],ROW()-1)</f>
        <v>0</v>
      </c>
      <c r="V457" cm="1">
        <f t="array" ref="V457">INDEX(MinuteWorkersFTE_HISTORICAL_FORTNIGHT_TABLE[ExpectedRedistributionFactor],ROW()-1)</f>
        <v>0.94875851996105176</v>
      </c>
      <c r="W457" cm="1">
        <f t="array" ref="W457">INDEX(MinuteWorkersFTE_HISTORICAL_FORTNIGHT_TABLE[ProfileVarianceFTE],ROW()-1)</f>
        <v>0</v>
      </c>
      <c r="X457">
        <f t="shared" si="8"/>
        <v>0</v>
      </c>
      <c r="Y457" cm="1">
        <f t="array" ref="Y457">--(INDEX(MinuteWorkersFTE_HISTORICAL_FORTNIGHT_TABLE[HistoricalCoverageStatus],ROW()-1)="PASS")</f>
        <v>1</v>
      </c>
      <c r="Z457" cm="1">
        <f t="array" ref="Z457">--OR(INDEX(MinuteWorkersFTE_HISTORICAL_FORTNIGHT_TABLE[HistoricalCellStatus],ROW()-1)="OBSERVED",INDEX(MinuteWorkersFTE_HISTORICAL_FORTNIGHT_TABLE[HistoricalCellStatus],ROW()-1)="ZERO")</f>
        <v>1</v>
      </c>
      <c r="AA457" cm="1">
        <f t="array" ref="AA457">--OR(INDEX(MinuteWorkersFTE_HISTORICAL_FORTNIGHT_TABLE[ProfileAlignmentStatus],ROW()-1)="PASS",INDEX(MinuteWorkersFTE_HISTORICAL_FORTNIGHT_TABLE[ProfileAlignmentStatus],ROW()-1)="PASS ZERO")</f>
        <v>1</v>
      </c>
      <c r="AB457" cm="1">
        <f t="array" ref="AB457">--(INDEX(MinuteWorkersFTE_HISTORICAL_FORTNIGHT_TABLE[RedistributionMatchCount],ROW()-1)=1)</f>
        <v>0</v>
      </c>
      <c r="AC457">
        <v>1</v>
      </c>
    </row>
    <row r="458" spans="14:29" x14ac:dyDescent="0.25">
      <c r="N458" t="str" cm="1">
        <f t="array" ref="N458">INDEX(MinuteWorkersFTE_HISTORICAL_FORTNIGHT_TABLE[Facility],ROW()-1)</f>
        <v>JE</v>
      </c>
      <c r="O458" t="str" cm="1">
        <f t="array" ref="O458">INDEX(MinuteWorkersFTE_HISTORICAL_FORTNIGHT_TABLE[Role],ROW()-1)</f>
        <v>ENROLLED NURSE</v>
      </c>
      <c r="P458" t="str" cm="1">
        <f t="array" ref="P458">INDEX(MinuteWorkersFTE_HISTORICAL_FORTNIGHT_TABLE[Shift],ROW()-1)</f>
        <v>AM</v>
      </c>
      <c r="Q458" cm="1">
        <f t="array" ref="Q458">INDEX(MinuteWorkersFTE_HISTORICAL_FORTNIGHT_TABLE[DayOfWeek],ROW()-1)</f>
        <v>6</v>
      </c>
      <c r="R458" t="str" cm="1">
        <f t="array" ref="R458">INDEX(MinuteWorkersFTE_HISTORICAL_FORTNIGHT_TABLE[Week Day],ROW()-1)</f>
        <v>Saturday</v>
      </c>
      <c r="S458" cm="1">
        <f t="array" ref="S458">INDEX(MinuteWorkersFTE_HISTORICAL_FORTNIGHT_TABLE[FortnightWeek],ROW()-1)</f>
        <v>2</v>
      </c>
      <c r="T458" cm="1">
        <f t="array" ref="T458">INDEX(MinuteWorkersFTE_HISTORICAL_FORTNIGHT_TABLE[HistoricalRosterFTE],ROW()-1)</f>
        <v>1.118421052631579</v>
      </c>
      <c r="U458" cm="1">
        <f t="array" ref="U458">INDEX(MinuteWorkersFTE_HISTORICAL_FORTNIGHT_TABLE[RedistributedRosterFTE],ROW()-1)</f>
        <v>1.0611115025880182</v>
      </c>
      <c r="V458" cm="1">
        <f t="array" ref="V458">INDEX(MinuteWorkersFTE_HISTORICAL_FORTNIGHT_TABLE[ExpectedRedistributionFactor],ROW()-1)</f>
        <v>0.94875851996105176</v>
      </c>
      <c r="W458" cm="1">
        <f t="array" ref="W458">INDEX(MinuteWorkersFTE_HISTORICAL_FORTNIGHT_TABLE[ProfileVarianceFTE],ROW()-1)</f>
        <v>-2.2204460492503131E-16</v>
      </c>
      <c r="X458">
        <f t="shared" si="8"/>
        <v>2.2204460492503131E-16</v>
      </c>
      <c r="Y458" cm="1">
        <f t="array" ref="Y458">--(INDEX(MinuteWorkersFTE_HISTORICAL_FORTNIGHT_TABLE[HistoricalCoverageStatus],ROW()-1)="PASS")</f>
        <v>1</v>
      </c>
      <c r="Z458" cm="1">
        <f t="array" ref="Z458">--OR(INDEX(MinuteWorkersFTE_HISTORICAL_FORTNIGHT_TABLE[HistoricalCellStatus],ROW()-1)="OBSERVED",INDEX(MinuteWorkersFTE_HISTORICAL_FORTNIGHT_TABLE[HistoricalCellStatus],ROW()-1)="ZERO")</f>
        <v>1</v>
      </c>
      <c r="AA458" cm="1">
        <f t="array" ref="AA458">--OR(INDEX(MinuteWorkersFTE_HISTORICAL_FORTNIGHT_TABLE[ProfileAlignmentStatus],ROW()-1)="PASS",INDEX(MinuteWorkersFTE_HISTORICAL_FORTNIGHT_TABLE[ProfileAlignmentStatus],ROW()-1)="PASS ZERO")</f>
        <v>1</v>
      </c>
      <c r="AB458" cm="1">
        <f t="array" ref="AB458">--(INDEX(MinuteWorkersFTE_HISTORICAL_FORTNIGHT_TABLE[RedistributionMatchCount],ROW()-1)=1)</f>
        <v>1</v>
      </c>
      <c r="AC458">
        <v>1</v>
      </c>
    </row>
    <row r="459" spans="14:29" x14ac:dyDescent="0.25">
      <c r="N459" t="str" cm="1">
        <f t="array" ref="N459">INDEX(MinuteWorkersFTE_HISTORICAL_FORTNIGHT_TABLE[Facility],ROW()-1)</f>
        <v>JE</v>
      </c>
      <c r="O459" t="str" cm="1">
        <f t="array" ref="O459">INDEX(MinuteWorkersFTE_HISTORICAL_FORTNIGHT_TABLE[Role],ROW()-1)</f>
        <v>ENROLLED NURSE</v>
      </c>
      <c r="P459" t="str" cm="1">
        <f t="array" ref="P459">INDEX(MinuteWorkersFTE_HISTORICAL_FORTNIGHT_TABLE[Shift],ROW()-1)</f>
        <v>PM</v>
      </c>
      <c r="Q459" cm="1">
        <f t="array" ref="Q459">INDEX(MinuteWorkersFTE_HISTORICAL_FORTNIGHT_TABLE[DayOfWeek],ROW()-1)</f>
        <v>6</v>
      </c>
      <c r="R459" t="str" cm="1">
        <f t="array" ref="R459">INDEX(MinuteWorkersFTE_HISTORICAL_FORTNIGHT_TABLE[Week Day],ROW()-1)</f>
        <v>Saturday</v>
      </c>
      <c r="S459" cm="1">
        <f t="array" ref="S459">INDEX(MinuteWorkersFTE_HISTORICAL_FORTNIGHT_TABLE[FortnightWeek],ROW()-1)</f>
        <v>2</v>
      </c>
      <c r="T459" cm="1">
        <f t="array" ref="T459">INDEX(MinuteWorkersFTE_HISTORICAL_FORTNIGHT_TABLE[HistoricalRosterFTE],ROW()-1)</f>
        <v>0.85526315789473684</v>
      </c>
      <c r="U459" cm="1">
        <f t="array" ref="U459">INDEX(MinuteWorkersFTE_HISTORICAL_FORTNIGHT_TABLE[RedistributedRosterFTE],ROW()-1)</f>
        <v>0.81143820786142573</v>
      </c>
      <c r="V459" cm="1">
        <f t="array" ref="V459">INDEX(MinuteWorkersFTE_HISTORICAL_FORTNIGHT_TABLE[ExpectedRedistributionFactor],ROW()-1)</f>
        <v>0.94875851996105176</v>
      </c>
      <c r="W459" cm="1">
        <f t="array" ref="W459">INDEX(MinuteWorkersFTE_HISTORICAL_FORTNIGHT_TABLE[ProfileVarianceFTE],ROW()-1)</f>
        <v>-1.1102230246251565E-16</v>
      </c>
      <c r="X459">
        <f t="shared" si="8"/>
        <v>1.1102230246251565E-16</v>
      </c>
      <c r="Y459" cm="1">
        <f t="array" ref="Y459">--(INDEX(MinuteWorkersFTE_HISTORICAL_FORTNIGHT_TABLE[HistoricalCoverageStatus],ROW()-1)="PASS")</f>
        <v>1</v>
      </c>
      <c r="Z459" cm="1">
        <f t="array" ref="Z459">--OR(INDEX(MinuteWorkersFTE_HISTORICAL_FORTNIGHT_TABLE[HistoricalCellStatus],ROW()-1)="OBSERVED",INDEX(MinuteWorkersFTE_HISTORICAL_FORTNIGHT_TABLE[HistoricalCellStatus],ROW()-1)="ZERO")</f>
        <v>1</v>
      </c>
      <c r="AA459" cm="1">
        <f t="array" ref="AA459">--OR(INDEX(MinuteWorkersFTE_HISTORICAL_FORTNIGHT_TABLE[ProfileAlignmentStatus],ROW()-1)="PASS",INDEX(MinuteWorkersFTE_HISTORICAL_FORTNIGHT_TABLE[ProfileAlignmentStatus],ROW()-1)="PASS ZERO")</f>
        <v>1</v>
      </c>
      <c r="AB459" cm="1">
        <f t="array" ref="AB459">--(INDEX(MinuteWorkersFTE_HISTORICAL_FORTNIGHT_TABLE[RedistributionMatchCount],ROW()-1)=1)</f>
        <v>1</v>
      </c>
      <c r="AC459">
        <v>1</v>
      </c>
    </row>
    <row r="460" spans="14:29" x14ac:dyDescent="0.25">
      <c r="N460" t="str" cm="1">
        <f t="array" ref="N460">INDEX(MinuteWorkersFTE_HISTORICAL_FORTNIGHT_TABLE[Facility],ROW()-1)</f>
        <v>JE</v>
      </c>
      <c r="O460" t="str" cm="1">
        <f t="array" ref="O460">INDEX(MinuteWorkersFTE_HISTORICAL_FORTNIGHT_TABLE[Role],ROW()-1)</f>
        <v>ENROLLED NURSE</v>
      </c>
      <c r="P460" t="str" cm="1">
        <f t="array" ref="P460">INDEX(MinuteWorkersFTE_HISTORICAL_FORTNIGHT_TABLE[Shift],ROW()-1)</f>
        <v>NS</v>
      </c>
      <c r="Q460" cm="1">
        <f t="array" ref="Q460">INDEX(MinuteWorkersFTE_HISTORICAL_FORTNIGHT_TABLE[DayOfWeek],ROW()-1)</f>
        <v>6</v>
      </c>
      <c r="R460" t="str" cm="1">
        <f t="array" ref="R460">INDEX(MinuteWorkersFTE_HISTORICAL_FORTNIGHT_TABLE[Week Day],ROW()-1)</f>
        <v>Saturday</v>
      </c>
      <c r="S460" cm="1">
        <f t="array" ref="S460">INDEX(MinuteWorkersFTE_HISTORICAL_FORTNIGHT_TABLE[FortnightWeek],ROW()-1)</f>
        <v>2</v>
      </c>
      <c r="T460" cm="1">
        <f t="array" ref="T460">INDEX(MinuteWorkersFTE_HISTORICAL_FORTNIGHT_TABLE[HistoricalRosterFTE],ROW()-1)</f>
        <v>0</v>
      </c>
      <c r="U460" cm="1">
        <f t="array" ref="U460">INDEX(MinuteWorkersFTE_HISTORICAL_FORTNIGHT_TABLE[RedistributedRosterFTE],ROW()-1)</f>
        <v>0</v>
      </c>
      <c r="V460" cm="1">
        <f t="array" ref="V460">INDEX(MinuteWorkersFTE_HISTORICAL_FORTNIGHT_TABLE[ExpectedRedistributionFactor],ROW()-1)</f>
        <v>0.94875851996105176</v>
      </c>
      <c r="W460" cm="1">
        <f t="array" ref="W460">INDEX(MinuteWorkersFTE_HISTORICAL_FORTNIGHT_TABLE[ProfileVarianceFTE],ROW()-1)</f>
        <v>0</v>
      </c>
      <c r="X460">
        <f t="shared" si="8"/>
        <v>0</v>
      </c>
      <c r="Y460" cm="1">
        <f t="array" ref="Y460">--(INDEX(MinuteWorkersFTE_HISTORICAL_FORTNIGHT_TABLE[HistoricalCoverageStatus],ROW()-1)="PASS")</f>
        <v>1</v>
      </c>
      <c r="Z460" cm="1">
        <f t="array" ref="Z460">--OR(INDEX(MinuteWorkersFTE_HISTORICAL_FORTNIGHT_TABLE[HistoricalCellStatus],ROW()-1)="OBSERVED",INDEX(MinuteWorkersFTE_HISTORICAL_FORTNIGHT_TABLE[HistoricalCellStatus],ROW()-1)="ZERO")</f>
        <v>1</v>
      </c>
      <c r="AA460" cm="1">
        <f t="array" ref="AA460">--OR(INDEX(MinuteWorkersFTE_HISTORICAL_FORTNIGHT_TABLE[ProfileAlignmentStatus],ROW()-1)="PASS",INDEX(MinuteWorkersFTE_HISTORICAL_FORTNIGHT_TABLE[ProfileAlignmentStatus],ROW()-1)="PASS ZERO")</f>
        <v>1</v>
      </c>
      <c r="AB460" cm="1">
        <f t="array" ref="AB460">--(INDEX(MinuteWorkersFTE_HISTORICAL_FORTNIGHT_TABLE[RedistributionMatchCount],ROW()-1)=1)</f>
        <v>0</v>
      </c>
      <c r="AC460">
        <v>1</v>
      </c>
    </row>
    <row r="461" spans="14:29" x14ac:dyDescent="0.25">
      <c r="N461" t="str" cm="1">
        <f t="array" ref="N461">INDEX(MinuteWorkersFTE_HISTORICAL_FORTNIGHT_TABLE[Facility],ROW()-1)</f>
        <v>JE</v>
      </c>
      <c r="O461" t="str" cm="1">
        <f t="array" ref="O461">INDEX(MinuteWorkersFTE_HISTORICAL_FORTNIGHT_TABLE[Role],ROW()-1)</f>
        <v>ENROLLED NURSE</v>
      </c>
      <c r="P461" t="str" cm="1">
        <f t="array" ref="P461">INDEX(MinuteWorkersFTE_HISTORICAL_FORTNIGHT_TABLE[Shift],ROW()-1)</f>
        <v>AM</v>
      </c>
      <c r="Q461" cm="1">
        <f t="array" ref="Q461">INDEX(MinuteWorkersFTE_HISTORICAL_FORTNIGHT_TABLE[DayOfWeek],ROW()-1)</f>
        <v>7</v>
      </c>
      <c r="R461" t="str" cm="1">
        <f t="array" ref="R461">INDEX(MinuteWorkersFTE_HISTORICAL_FORTNIGHT_TABLE[Week Day],ROW()-1)</f>
        <v>Sunday</v>
      </c>
      <c r="S461" cm="1">
        <f t="array" ref="S461">INDEX(MinuteWorkersFTE_HISTORICAL_FORTNIGHT_TABLE[FortnightWeek],ROW()-1)</f>
        <v>2</v>
      </c>
      <c r="T461" cm="1">
        <f t="array" ref="T461">INDEX(MinuteWorkersFTE_HISTORICAL_FORTNIGHT_TABLE[HistoricalRosterFTE],ROW()-1)</f>
        <v>1.118421052631579</v>
      </c>
      <c r="U461" cm="1">
        <f t="array" ref="U461">INDEX(MinuteWorkersFTE_HISTORICAL_FORTNIGHT_TABLE[RedistributedRosterFTE],ROW()-1)</f>
        <v>1.0611115025880182</v>
      </c>
      <c r="V461" cm="1">
        <f t="array" ref="V461">INDEX(MinuteWorkersFTE_HISTORICAL_FORTNIGHT_TABLE[ExpectedRedistributionFactor],ROW()-1)</f>
        <v>0.94875851996105176</v>
      </c>
      <c r="W461" cm="1">
        <f t="array" ref="W461">INDEX(MinuteWorkersFTE_HISTORICAL_FORTNIGHT_TABLE[ProfileVarianceFTE],ROW()-1)</f>
        <v>-2.2204460492503131E-16</v>
      </c>
      <c r="X461">
        <f t="shared" si="8"/>
        <v>2.2204460492503131E-16</v>
      </c>
      <c r="Y461" cm="1">
        <f t="array" ref="Y461">--(INDEX(MinuteWorkersFTE_HISTORICAL_FORTNIGHT_TABLE[HistoricalCoverageStatus],ROW()-1)="PASS")</f>
        <v>1</v>
      </c>
      <c r="Z461" cm="1">
        <f t="array" ref="Z461">--OR(INDEX(MinuteWorkersFTE_HISTORICAL_FORTNIGHT_TABLE[HistoricalCellStatus],ROW()-1)="OBSERVED",INDEX(MinuteWorkersFTE_HISTORICAL_FORTNIGHT_TABLE[HistoricalCellStatus],ROW()-1)="ZERO")</f>
        <v>1</v>
      </c>
      <c r="AA461" cm="1">
        <f t="array" ref="AA461">--OR(INDEX(MinuteWorkersFTE_HISTORICAL_FORTNIGHT_TABLE[ProfileAlignmentStatus],ROW()-1)="PASS",INDEX(MinuteWorkersFTE_HISTORICAL_FORTNIGHT_TABLE[ProfileAlignmentStatus],ROW()-1)="PASS ZERO")</f>
        <v>1</v>
      </c>
      <c r="AB461" cm="1">
        <f t="array" ref="AB461">--(INDEX(MinuteWorkersFTE_HISTORICAL_FORTNIGHT_TABLE[RedistributionMatchCount],ROW()-1)=1)</f>
        <v>1</v>
      </c>
      <c r="AC461">
        <v>1</v>
      </c>
    </row>
    <row r="462" spans="14:29" x14ac:dyDescent="0.25">
      <c r="N462" t="str" cm="1">
        <f t="array" ref="N462">INDEX(MinuteWorkersFTE_HISTORICAL_FORTNIGHT_TABLE[Facility],ROW()-1)</f>
        <v>JE</v>
      </c>
      <c r="O462" t="str" cm="1">
        <f t="array" ref="O462">INDEX(MinuteWorkersFTE_HISTORICAL_FORTNIGHT_TABLE[Role],ROW()-1)</f>
        <v>ENROLLED NURSE</v>
      </c>
      <c r="P462" t="str" cm="1">
        <f t="array" ref="P462">INDEX(MinuteWorkersFTE_HISTORICAL_FORTNIGHT_TABLE[Shift],ROW()-1)</f>
        <v>PM</v>
      </c>
      <c r="Q462" cm="1">
        <f t="array" ref="Q462">INDEX(MinuteWorkersFTE_HISTORICAL_FORTNIGHT_TABLE[DayOfWeek],ROW()-1)</f>
        <v>7</v>
      </c>
      <c r="R462" t="str" cm="1">
        <f t="array" ref="R462">INDEX(MinuteWorkersFTE_HISTORICAL_FORTNIGHT_TABLE[Week Day],ROW()-1)</f>
        <v>Sunday</v>
      </c>
      <c r="S462" cm="1">
        <f t="array" ref="S462">INDEX(MinuteWorkersFTE_HISTORICAL_FORTNIGHT_TABLE[FortnightWeek],ROW()-1)</f>
        <v>2</v>
      </c>
      <c r="T462" cm="1">
        <f t="array" ref="T462">INDEX(MinuteWorkersFTE_HISTORICAL_FORTNIGHT_TABLE[HistoricalRosterFTE],ROW()-1)</f>
        <v>0.85526315789473684</v>
      </c>
      <c r="U462" cm="1">
        <f t="array" ref="U462">INDEX(MinuteWorkersFTE_HISTORICAL_FORTNIGHT_TABLE[RedistributedRosterFTE],ROW()-1)</f>
        <v>0.81143820786142573</v>
      </c>
      <c r="V462" cm="1">
        <f t="array" ref="V462">INDEX(MinuteWorkersFTE_HISTORICAL_FORTNIGHT_TABLE[ExpectedRedistributionFactor],ROW()-1)</f>
        <v>0.94875851996105176</v>
      </c>
      <c r="W462" cm="1">
        <f t="array" ref="W462">INDEX(MinuteWorkersFTE_HISTORICAL_FORTNIGHT_TABLE[ProfileVarianceFTE],ROW()-1)</f>
        <v>-1.1102230246251565E-16</v>
      </c>
      <c r="X462">
        <f t="shared" si="8"/>
        <v>1.1102230246251565E-16</v>
      </c>
      <c r="Y462" cm="1">
        <f t="array" ref="Y462">--(INDEX(MinuteWorkersFTE_HISTORICAL_FORTNIGHT_TABLE[HistoricalCoverageStatus],ROW()-1)="PASS")</f>
        <v>1</v>
      </c>
      <c r="Z462" cm="1">
        <f t="array" ref="Z462">--OR(INDEX(MinuteWorkersFTE_HISTORICAL_FORTNIGHT_TABLE[HistoricalCellStatus],ROW()-1)="OBSERVED",INDEX(MinuteWorkersFTE_HISTORICAL_FORTNIGHT_TABLE[HistoricalCellStatus],ROW()-1)="ZERO")</f>
        <v>1</v>
      </c>
      <c r="AA462" cm="1">
        <f t="array" ref="AA462">--OR(INDEX(MinuteWorkersFTE_HISTORICAL_FORTNIGHT_TABLE[ProfileAlignmentStatus],ROW()-1)="PASS",INDEX(MinuteWorkersFTE_HISTORICAL_FORTNIGHT_TABLE[ProfileAlignmentStatus],ROW()-1)="PASS ZERO")</f>
        <v>1</v>
      </c>
      <c r="AB462" cm="1">
        <f t="array" ref="AB462">--(INDEX(MinuteWorkersFTE_HISTORICAL_FORTNIGHT_TABLE[RedistributionMatchCount],ROW()-1)=1)</f>
        <v>1</v>
      </c>
      <c r="AC462">
        <v>1</v>
      </c>
    </row>
    <row r="463" spans="14:29" x14ac:dyDescent="0.25">
      <c r="N463" t="str" cm="1">
        <f t="array" ref="N463">INDEX(MinuteWorkersFTE_HISTORICAL_FORTNIGHT_TABLE[Facility],ROW()-1)</f>
        <v>JE</v>
      </c>
      <c r="O463" t="str" cm="1">
        <f t="array" ref="O463">INDEX(MinuteWorkersFTE_HISTORICAL_FORTNIGHT_TABLE[Role],ROW()-1)</f>
        <v>ENROLLED NURSE</v>
      </c>
      <c r="P463" t="str" cm="1">
        <f t="array" ref="P463">INDEX(MinuteWorkersFTE_HISTORICAL_FORTNIGHT_TABLE[Shift],ROW()-1)</f>
        <v>NS</v>
      </c>
      <c r="Q463" cm="1">
        <f t="array" ref="Q463">INDEX(MinuteWorkersFTE_HISTORICAL_FORTNIGHT_TABLE[DayOfWeek],ROW()-1)</f>
        <v>7</v>
      </c>
      <c r="R463" t="str" cm="1">
        <f t="array" ref="R463">INDEX(MinuteWorkersFTE_HISTORICAL_FORTNIGHT_TABLE[Week Day],ROW()-1)</f>
        <v>Sunday</v>
      </c>
      <c r="S463" cm="1">
        <f t="array" ref="S463">INDEX(MinuteWorkersFTE_HISTORICAL_FORTNIGHT_TABLE[FortnightWeek],ROW()-1)</f>
        <v>2</v>
      </c>
      <c r="T463" cm="1">
        <f t="array" ref="T463">INDEX(MinuteWorkersFTE_HISTORICAL_FORTNIGHT_TABLE[HistoricalRosterFTE],ROW()-1)</f>
        <v>0</v>
      </c>
      <c r="U463" cm="1">
        <f t="array" ref="U463">INDEX(MinuteWorkersFTE_HISTORICAL_FORTNIGHT_TABLE[RedistributedRosterFTE],ROW()-1)</f>
        <v>0</v>
      </c>
      <c r="V463" cm="1">
        <f t="array" ref="V463">INDEX(MinuteWorkersFTE_HISTORICAL_FORTNIGHT_TABLE[ExpectedRedistributionFactor],ROW()-1)</f>
        <v>0.94875851996105176</v>
      </c>
      <c r="W463" cm="1">
        <f t="array" ref="W463">INDEX(MinuteWorkersFTE_HISTORICAL_FORTNIGHT_TABLE[ProfileVarianceFTE],ROW()-1)</f>
        <v>0</v>
      </c>
      <c r="X463">
        <f t="shared" si="8"/>
        <v>0</v>
      </c>
      <c r="Y463" cm="1">
        <f t="array" ref="Y463">--(INDEX(MinuteWorkersFTE_HISTORICAL_FORTNIGHT_TABLE[HistoricalCoverageStatus],ROW()-1)="PASS")</f>
        <v>1</v>
      </c>
      <c r="Z463" cm="1">
        <f t="array" ref="Z463">--OR(INDEX(MinuteWorkersFTE_HISTORICAL_FORTNIGHT_TABLE[HistoricalCellStatus],ROW()-1)="OBSERVED",INDEX(MinuteWorkersFTE_HISTORICAL_FORTNIGHT_TABLE[HistoricalCellStatus],ROW()-1)="ZERO")</f>
        <v>1</v>
      </c>
      <c r="AA463" cm="1">
        <f t="array" ref="AA463">--OR(INDEX(MinuteWorkersFTE_HISTORICAL_FORTNIGHT_TABLE[ProfileAlignmentStatus],ROW()-1)="PASS",INDEX(MinuteWorkersFTE_HISTORICAL_FORTNIGHT_TABLE[ProfileAlignmentStatus],ROW()-1)="PASS ZERO")</f>
        <v>1</v>
      </c>
      <c r="AB463" cm="1">
        <f t="array" ref="AB463">--(INDEX(MinuteWorkersFTE_HISTORICAL_FORTNIGHT_TABLE[RedistributionMatchCount],ROW()-1)=1)</f>
        <v>0</v>
      </c>
      <c r="AC463">
        <v>1</v>
      </c>
    </row>
    <row r="464" spans="14:29" x14ac:dyDescent="0.25">
      <c r="N464" t="str" cm="1">
        <f t="array" ref="N464">INDEX(MinuteWorkersFTE_HISTORICAL_FORTNIGHT_TABLE[Facility],ROW()-1)</f>
        <v>JE</v>
      </c>
      <c r="O464" t="str" cm="1">
        <f t="array" ref="O464">INDEX(MinuteWorkersFTE_HISTORICAL_FORTNIGHT_TABLE[Role],ROW()-1)</f>
        <v>REGISTERED NURSE</v>
      </c>
      <c r="P464" t="str" cm="1">
        <f t="array" ref="P464">INDEX(MinuteWorkersFTE_HISTORICAL_FORTNIGHT_TABLE[Shift],ROW()-1)</f>
        <v>AM</v>
      </c>
      <c r="Q464" cm="1">
        <f t="array" ref="Q464">INDEX(MinuteWorkersFTE_HISTORICAL_FORTNIGHT_TABLE[DayOfWeek],ROW()-1)</f>
        <v>1</v>
      </c>
      <c r="R464" t="str" cm="1">
        <f t="array" ref="R464">INDEX(MinuteWorkersFTE_HISTORICAL_FORTNIGHT_TABLE[Week Day],ROW()-1)</f>
        <v>Monday</v>
      </c>
      <c r="S464" cm="1">
        <f t="array" ref="S464">INDEX(MinuteWorkersFTE_HISTORICAL_FORTNIGHT_TABLE[FortnightWeek],ROW()-1)</f>
        <v>1</v>
      </c>
      <c r="T464" cm="1">
        <f t="array" ref="T464">INDEX(MinuteWorkersFTE_HISTORICAL_FORTNIGHT_TABLE[HistoricalRosterFTE],ROW()-1)</f>
        <v>1.118421052631579</v>
      </c>
      <c r="U464" cm="1">
        <f t="array" ref="U464">INDEX(MinuteWorkersFTE_HISTORICAL_FORTNIGHT_TABLE[RedistributedRosterFTE],ROW()-1)</f>
        <v>1.3593117408906883</v>
      </c>
      <c r="V464" cm="1">
        <f t="array" ref="V464">INDEX(MinuteWorkersFTE_HISTORICAL_FORTNIGHT_TABLE[ExpectedRedistributionFactor],ROW()-1)</f>
        <v>1.2153846153846153</v>
      </c>
      <c r="W464" cm="1">
        <f t="array" ref="W464">INDEX(MinuteWorkersFTE_HISTORICAL_FORTNIGHT_TABLE[ProfileVarianceFTE],ROW()-1)</f>
        <v>0</v>
      </c>
      <c r="X464">
        <f t="shared" si="8"/>
        <v>0</v>
      </c>
      <c r="Y464" cm="1">
        <f t="array" ref="Y464">--(INDEX(MinuteWorkersFTE_HISTORICAL_FORTNIGHT_TABLE[HistoricalCoverageStatus],ROW()-1)="PASS")</f>
        <v>1</v>
      </c>
      <c r="Z464" cm="1">
        <f t="array" ref="Z464">--OR(INDEX(MinuteWorkersFTE_HISTORICAL_FORTNIGHT_TABLE[HistoricalCellStatus],ROW()-1)="OBSERVED",INDEX(MinuteWorkersFTE_HISTORICAL_FORTNIGHT_TABLE[HistoricalCellStatus],ROW()-1)="ZERO")</f>
        <v>1</v>
      </c>
      <c r="AA464" cm="1">
        <f t="array" ref="AA464">--OR(INDEX(MinuteWorkersFTE_HISTORICAL_FORTNIGHT_TABLE[ProfileAlignmentStatus],ROW()-1)="PASS",INDEX(MinuteWorkersFTE_HISTORICAL_FORTNIGHT_TABLE[ProfileAlignmentStatus],ROW()-1)="PASS ZERO")</f>
        <v>1</v>
      </c>
      <c r="AB464" cm="1">
        <f t="array" ref="AB464">--(INDEX(MinuteWorkersFTE_HISTORICAL_FORTNIGHT_TABLE[RedistributionMatchCount],ROW()-1)=1)</f>
        <v>1</v>
      </c>
      <c r="AC464">
        <v>1</v>
      </c>
    </row>
    <row r="465" spans="14:29" x14ac:dyDescent="0.25">
      <c r="N465" t="str" cm="1">
        <f t="array" ref="N465">INDEX(MinuteWorkersFTE_HISTORICAL_FORTNIGHT_TABLE[Facility],ROW()-1)</f>
        <v>JE</v>
      </c>
      <c r="O465" t="str" cm="1">
        <f t="array" ref="O465">INDEX(MinuteWorkersFTE_HISTORICAL_FORTNIGHT_TABLE[Role],ROW()-1)</f>
        <v>REGISTERED NURSE</v>
      </c>
      <c r="P465" t="str" cm="1">
        <f t="array" ref="P465">INDEX(MinuteWorkersFTE_HISTORICAL_FORTNIGHT_TABLE[Shift],ROW()-1)</f>
        <v>PM</v>
      </c>
      <c r="Q465" cm="1">
        <f t="array" ref="Q465">INDEX(MinuteWorkersFTE_HISTORICAL_FORTNIGHT_TABLE[DayOfWeek],ROW()-1)</f>
        <v>1</v>
      </c>
      <c r="R465" t="str" cm="1">
        <f t="array" ref="R465">INDEX(MinuteWorkersFTE_HISTORICAL_FORTNIGHT_TABLE[Week Day],ROW()-1)</f>
        <v>Monday</v>
      </c>
      <c r="S465" cm="1">
        <f t="array" ref="S465">INDEX(MinuteWorkersFTE_HISTORICAL_FORTNIGHT_TABLE[FortnightWeek],ROW()-1)</f>
        <v>1</v>
      </c>
      <c r="T465" cm="1">
        <f t="array" ref="T465">INDEX(MinuteWorkersFTE_HISTORICAL_FORTNIGHT_TABLE[HistoricalRosterFTE],ROW()-1)</f>
        <v>1.118421052631579</v>
      </c>
      <c r="U465" cm="1">
        <f t="array" ref="U465">INDEX(MinuteWorkersFTE_HISTORICAL_FORTNIGHT_TABLE[RedistributedRosterFTE],ROW()-1)</f>
        <v>1.3593117408906883</v>
      </c>
      <c r="V465" cm="1">
        <f t="array" ref="V465">INDEX(MinuteWorkersFTE_HISTORICAL_FORTNIGHT_TABLE[ExpectedRedistributionFactor],ROW()-1)</f>
        <v>1.2153846153846153</v>
      </c>
      <c r="W465" cm="1">
        <f t="array" ref="W465">INDEX(MinuteWorkersFTE_HISTORICAL_FORTNIGHT_TABLE[ProfileVarianceFTE],ROW()-1)</f>
        <v>0</v>
      </c>
      <c r="X465">
        <f t="shared" si="8"/>
        <v>0</v>
      </c>
      <c r="Y465" cm="1">
        <f t="array" ref="Y465">--(INDEX(MinuteWorkersFTE_HISTORICAL_FORTNIGHT_TABLE[HistoricalCoverageStatus],ROW()-1)="PASS")</f>
        <v>1</v>
      </c>
      <c r="Z465" cm="1">
        <f t="array" ref="Z465">--OR(INDEX(MinuteWorkersFTE_HISTORICAL_FORTNIGHT_TABLE[HistoricalCellStatus],ROW()-1)="OBSERVED",INDEX(MinuteWorkersFTE_HISTORICAL_FORTNIGHT_TABLE[HistoricalCellStatus],ROW()-1)="ZERO")</f>
        <v>1</v>
      </c>
      <c r="AA465" cm="1">
        <f t="array" ref="AA465">--OR(INDEX(MinuteWorkersFTE_HISTORICAL_FORTNIGHT_TABLE[ProfileAlignmentStatus],ROW()-1)="PASS",INDEX(MinuteWorkersFTE_HISTORICAL_FORTNIGHT_TABLE[ProfileAlignmentStatus],ROW()-1)="PASS ZERO")</f>
        <v>1</v>
      </c>
      <c r="AB465" cm="1">
        <f t="array" ref="AB465">--(INDEX(MinuteWorkersFTE_HISTORICAL_FORTNIGHT_TABLE[RedistributionMatchCount],ROW()-1)=1)</f>
        <v>1</v>
      </c>
      <c r="AC465">
        <v>1</v>
      </c>
    </row>
    <row r="466" spans="14:29" x14ac:dyDescent="0.25">
      <c r="N466" t="str" cm="1">
        <f t="array" ref="N466">INDEX(MinuteWorkersFTE_HISTORICAL_FORTNIGHT_TABLE[Facility],ROW()-1)</f>
        <v>JE</v>
      </c>
      <c r="O466" t="str" cm="1">
        <f t="array" ref="O466">INDEX(MinuteWorkersFTE_HISTORICAL_FORTNIGHT_TABLE[Role],ROW()-1)</f>
        <v>REGISTERED NURSE</v>
      </c>
      <c r="P466" t="str" cm="1">
        <f t="array" ref="P466">INDEX(MinuteWorkersFTE_HISTORICAL_FORTNIGHT_TABLE[Shift],ROW()-1)</f>
        <v>NS</v>
      </c>
      <c r="Q466" cm="1">
        <f t="array" ref="Q466">INDEX(MinuteWorkersFTE_HISTORICAL_FORTNIGHT_TABLE[DayOfWeek],ROW()-1)</f>
        <v>1</v>
      </c>
      <c r="R466" t="str" cm="1">
        <f t="array" ref="R466">INDEX(MinuteWorkersFTE_HISTORICAL_FORTNIGHT_TABLE[Week Day],ROW()-1)</f>
        <v>Monday</v>
      </c>
      <c r="S466" cm="1">
        <f t="array" ref="S466">INDEX(MinuteWorkersFTE_HISTORICAL_FORTNIGHT_TABLE[FortnightWeek],ROW()-1)</f>
        <v>1</v>
      </c>
      <c r="T466" cm="1">
        <f t="array" ref="T466">INDEX(MinuteWorkersFTE_HISTORICAL_FORTNIGHT_TABLE[HistoricalRosterFTE],ROW()-1)</f>
        <v>1.118421052631579</v>
      </c>
      <c r="U466" cm="1">
        <f t="array" ref="U466">INDEX(MinuteWorkersFTE_HISTORICAL_FORTNIGHT_TABLE[RedistributedRosterFTE],ROW()-1)</f>
        <v>1.3593117408906883</v>
      </c>
      <c r="V466" cm="1">
        <f t="array" ref="V466">INDEX(MinuteWorkersFTE_HISTORICAL_FORTNIGHT_TABLE[ExpectedRedistributionFactor],ROW()-1)</f>
        <v>1.2153846153846153</v>
      </c>
      <c r="W466" cm="1">
        <f t="array" ref="W466">INDEX(MinuteWorkersFTE_HISTORICAL_FORTNIGHT_TABLE[ProfileVarianceFTE],ROW()-1)</f>
        <v>0</v>
      </c>
      <c r="X466">
        <f t="shared" si="8"/>
        <v>0</v>
      </c>
      <c r="Y466" cm="1">
        <f t="array" ref="Y466">--(INDEX(MinuteWorkersFTE_HISTORICAL_FORTNIGHT_TABLE[HistoricalCoverageStatus],ROW()-1)="PASS")</f>
        <v>1</v>
      </c>
      <c r="Z466" cm="1">
        <f t="array" ref="Z466">--OR(INDEX(MinuteWorkersFTE_HISTORICAL_FORTNIGHT_TABLE[HistoricalCellStatus],ROW()-1)="OBSERVED",INDEX(MinuteWorkersFTE_HISTORICAL_FORTNIGHT_TABLE[HistoricalCellStatus],ROW()-1)="ZERO")</f>
        <v>1</v>
      </c>
      <c r="AA466" cm="1">
        <f t="array" ref="AA466">--OR(INDEX(MinuteWorkersFTE_HISTORICAL_FORTNIGHT_TABLE[ProfileAlignmentStatus],ROW()-1)="PASS",INDEX(MinuteWorkersFTE_HISTORICAL_FORTNIGHT_TABLE[ProfileAlignmentStatus],ROW()-1)="PASS ZERO")</f>
        <v>1</v>
      </c>
      <c r="AB466" cm="1">
        <f t="array" ref="AB466">--(INDEX(MinuteWorkersFTE_HISTORICAL_FORTNIGHT_TABLE[RedistributionMatchCount],ROW()-1)=1)</f>
        <v>1</v>
      </c>
      <c r="AC466">
        <v>1</v>
      </c>
    </row>
    <row r="467" spans="14:29" x14ac:dyDescent="0.25">
      <c r="N467" t="str" cm="1">
        <f t="array" ref="N467">INDEX(MinuteWorkersFTE_HISTORICAL_FORTNIGHT_TABLE[Facility],ROW()-1)</f>
        <v>JE</v>
      </c>
      <c r="O467" t="str" cm="1">
        <f t="array" ref="O467">INDEX(MinuteWorkersFTE_HISTORICAL_FORTNIGHT_TABLE[Role],ROW()-1)</f>
        <v>REGISTERED NURSE</v>
      </c>
      <c r="P467" t="str" cm="1">
        <f t="array" ref="P467">INDEX(MinuteWorkersFTE_HISTORICAL_FORTNIGHT_TABLE[Shift],ROW()-1)</f>
        <v>AM</v>
      </c>
      <c r="Q467" cm="1">
        <f t="array" ref="Q467">INDEX(MinuteWorkersFTE_HISTORICAL_FORTNIGHT_TABLE[DayOfWeek],ROW()-1)</f>
        <v>2</v>
      </c>
      <c r="R467" t="str" cm="1">
        <f t="array" ref="R467">INDEX(MinuteWorkersFTE_HISTORICAL_FORTNIGHT_TABLE[Week Day],ROW()-1)</f>
        <v>Tuesday</v>
      </c>
      <c r="S467" cm="1">
        <f t="array" ref="S467">INDEX(MinuteWorkersFTE_HISTORICAL_FORTNIGHT_TABLE[FortnightWeek],ROW()-1)</f>
        <v>1</v>
      </c>
      <c r="T467" cm="1">
        <f t="array" ref="T467">INDEX(MinuteWorkersFTE_HISTORICAL_FORTNIGHT_TABLE[HistoricalRosterFTE],ROW()-1)</f>
        <v>1.118421052631579</v>
      </c>
      <c r="U467" cm="1">
        <f t="array" ref="U467">INDEX(MinuteWorkersFTE_HISTORICAL_FORTNIGHT_TABLE[RedistributedRosterFTE],ROW()-1)</f>
        <v>1.3593117408906883</v>
      </c>
      <c r="V467" cm="1">
        <f t="array" ref="V467">INDEX(MinuteWorkersFTE_HISTORICAL_FORTNIGHT_TABLE[ExpectedRedistributionFactor],ROW()-1)</f>
        <v>1.2153846153846153</v>
      </c>
      <c r="W467" cm="1">
        <f t="array" ref="W467">INDEX(MinuteWorkersFTE_HISTORICAL_FORTNIGHT_TABLE[ProfileVarianceFTE],ROW()-1)</f>
        <v>0</v>
      </c>
      <c r="X467">
        <f t="shared" si="8"/>
        <v>0</v>
      </c>
      <c r="Y467" cm="1">
        <f t="array" ref="Y467">--(INDEX(MinuteWorkersFTE_HISTORICAL_FORTNIGHT_TABLE[HistoricalCoverageStatus],ROW()-1)="PASS")</f>
        <v>1</v>
      </c>
      <c r="Z467" cm="1">
        <f t="array" ref="Z467">--OR(INDEX(MinuteWorkersFTE_HISTORICAL_FORTNIGHT_TABLE[HistoricalCellStatus],ROW()-1)="OBSERVED",INDEX(MinuteWorkersFTE_HISTORICAL_FORTNIGHT_TABLE[HistoricalCellStatus],ROW()-1)="ZERO")</f>
        <v>1</v>
      </c>
      <c r="AA467" cm="1">
        <f t="array" ref="AA467">--OR(INDEX(MinuteWorkersFTE_HISTORICAL_FORTNIGHT_TABLE[ProfileAlignmentStatus],ROW()-1)="PASS",INDEX(MinuteWorkersFTE_HISTORICAL_FORTNIGHT_TABLE[ProfileAlignmentStatus],ROW()-1)="PASS ZERO")</f>
        <v>1</v>
      </c>
      <c r="AB467" cm="1">
        <f t="array" ref="AB467">--(INDEX(MinuteWorkersFTE_HISTORICAL_FORTNIGHT_TABLE[RedistributionMatchCount],ROW()-1)=1)</f>
        <v>1</v>
      </c>
      <c r="AC467">
        <v>1</v>
      </c>
    </row>
    <row r="468" spans="14:29" x14ac:dyDescent="0.25">
      <c r="N468" t="str" cm="1">
        <f t="array" ref="N468">INDEX(MinuteWorkersFTE_HISTORICAL_FORTNIGHT_TABLE[Facility],ROW()-1)</f>
        <v>JE</v>
      </c>
      <c r="O468" t="str" cm="1">
        <f t="array" ref="O468">INDEX(MinuteWorkersFTE_HISTORICAL_FORTNIGHT_TABLE[Role],ROW()-1)</f>
        <v>REGISTERED NURSE</v>
      </c>
      <c r="P468" t="str" cm="1">
        <f t="array" ref="P468">INDEX(MinuteWorkersFTE_HISTORICAL_FORTNIGHT_TABLE[Shift],ROW()-1)</f>
        <v>PM</v>
      </c>
      <c r="Q468" cm="1">
        <f t="array" ref="Q468">INDEX(MinuteWorkersFTE_HISTORICAL_FORTNIGHT_TABLE[DayOfWeek],ROW()-1)</f>
        <v>2</v>
      </c>
      <c r="R468" t="str" cm="1">
        <f t="array" ref="R468">INDEX(MinuteWorkersFTE_HISTORICAL_FORTNIGHT_TABLE[Week Day],ROW()-1)</f>
        <v>Tuesday</v>
      </c>
      <c r="S468" cm="1">
        <f t="array" ref="S468">INDEX(MinuteWorkersFTE_HISTORICAL_FORTNIGHT_TABLE[FortnightWeek],ROW()-1)</f>
        <v>1</v>
      </c>
      <c r="T468" cm="1">
        <f t="array" ref="T468">INDEX(MinuteWorkersFTE_HISTORICAL_FORTNIGHT_TABLE[HistoricalRosterFTE],ROW()-1)</f>
        <v>1.118421052631579</v>
      </c>
      <c r="U468" cm="1">
        <f t="array" ref="U468">INDEX(MinuteWorkersFTE_HISTORICAL_FORTNIGHT_TABLE[RedistributedRosterFTE],ROW()-1)</f>
        <v>1.3593117408906883</v>
      </c>
      <c r="V468" cm="1">
        <f t="array" ref="V468">INDEX(MinuteWorkersFTE_HISTORICAL_FORTNIGHT_TABLE[ExpectedRedistributionFactor],ROW()-1)</f>
        <v>1.2153846153846153</v>
      </c>
      <c r="W468" cm="1">
        <f t="array" ref="W468">INDEX(MinuteWorkersFTE_HISTORICAL_FORTNIGHT_TABLE[ProfileVarianceFTE],ROW()-1)</f>
        <v>0</v>
      </c>
      <c r="X468">
        <f t="shared" si="8"/>
        <v>0</v>
      </c>
      <c r="Y468" cm="1">
        <f t="array" ref="Y468">--(INDEX(MinuteWorkersFTE_HISTORICAL_FORTNIGHT_TABLE[HistoricalCoverageStatus],ROW()-1)="PASS")</f>
        <v>1</v>
      </c>
      <c r="Z468" cm="1">
        <f t="array" ref="Z468">--OR(INDEX(MinuteWorkersFTE_HISTORICAL_FORTNIGHT_TABLE[HistoricalCellStatus],ROW()-1)="OBSERVED",INDEX(MinuteWorkersFTE_HISTORICAL_FORTNIGHT_TABLE[HistoricalCellStatus],ROW()-1)="ZERO")</f>
        <v>1</v>
      </c>
      <c r="AA468" cm="1">
        <f t="array" ref="AA468">--OR(INDEX(MinuteWorkersFTE_HISTORICAL_FORTNIGHT_TABLE[ProfileAlignmentStatus],ROW()-1)="PASS",INDEX(MinuteWorkersFTE_HISTORICAL_FORTNIGHT_TABLE[ProfileAlignmentStatus],ROW()-1)="PASS ZERO")</f>
        <v>1</v>
      </c>
      <c r="AB468" cm="1">
        <f t="array" ref="AB468">--(INDEX(MinuteWorkersFTE_HISTORICAL_FORTNIGHT_TABLE[RedistributionMatchCount],ROW()-1)=1)</f>
        <v>1</v>
      </c>
      <c r="AC468">
        <v>1</v>
      </c>
    </row>
    <row r="469" spans="14:29" x14ac:dyDescent="0.25">
      <c r="N469" t="str" cm="1">
        <f t="array" ref="N469">INDEX(MinuteWorkersFTE_HISTORICAL_FORTNIGHT_TABLE[Facility],ROW()-1)</f>
        <v>JE</v>
      </c>
      <c r="O469" t="str" cm="1">
        <f t="array" ref="O469">INDEX(MinuteWorkersFTE_HISTORICAL_FORTNIGHT_TABLE[Role],ROW()-1)</f>
        <v>REGISTERED NURSE</v>
      </c>
      <c r="P469" t="str" cm="1">
        <f t="array" ref="P469">INDEX(MinuteWorkersFTE_HISTORICAL_FORTNIGHT_TABLE[Shift],ROW()-1)</f>
        <v>NS</v>
      </c>
      <c r="Q469" cm="1">
        <f t="array" ref="Q469">INDEX(MinuteWorkersFTE_HISTORICAL_FORTNIGHT_TABLE[DayOfWeek],ROW()-1)</f>
        <v>2</v>
      </c>
      <c r="R469" t="str" cm="1">
        <f t="array" ref="R469">INDEX(MinuteWorkersFTE_HISTORICAL_FORTNIGHT_TABLE[Week Day],ROW()-1)</f>
        <v>Tuesday</v>
      </c>
      <c r="S469" cm="1">
        <f t="array" ref="S469">INDEX(MinuteWorkersFTE_HISTORICAL_FORTNIGHT_TABLE[FortnightWeek],ROW()-1)</f>
        <v>1</v>
      </c>
      <c r="T469" cm="1">
        <f t="array" ref="T469">INDEX(MinuteWorkersFTE_HISTORICAL_FORTNIGHT_TABLE[HistoricalRosterFTE],ROW()-1)</f>
        <v>1.118421052631579</v>
      </c>
      <c r="U469" cm="1">
        <f t="array" ref="U469">INDEX(MinuteWorkersFTE_HISTORICAL_FORTNIGHT_TABLE[RedistributedRosterFTE],ROW()-1)</f>
        <v>1.3593117408906883</v>
      </c>
      <c r="V469" cm="1">
        <f t="array" ref="V469">INDEX(MinuteWorkersFTE_HISTORICAL_FORTNIGHT_TABLE[ExpectedRedistributionFactor],ROW()-1)</f>
        <v>1.2153846153846153</v>
      </c>
      <c r="W469" cm="1">
        <f t="array" ref="W469">INDEX(MinuteWorkersFTE_HISTORICAL_FORTNIGHT_TABLE[ProfileVarianceFTE],ROW()-1)</f>
        <v>0</v>
      </c>
      <c r="X469">
        <f t="shared" si="8"/>
        <v>0</v>
      </c>
      <c r="Y469" cm="1">
        <f t="array" ref="Y469">--(INDEX(MinuteWorkersFTE_HISTORICAL_FORTNIGHT_TABLE[HistoricalCoverageStatus],ROW()-1)="PASS")</f>
        <v>1</v>
      </c>
      <c r="Z469" cm="1">
        <f t="array" ref="Z469">--OR(INDEX(MinuteWorkersFTE_HISTORICAL_FORTNIGHT_TABLE[HistoricalCellStatus],ROW()-1)="OBSERVED",INDEX(MinuteWorkersFTE_HISTORICAL_FORTNIGHT_TABLE[HistoricalCellStatus],ROW()-1)="ZERO")</f>
        <v>1</v>
      </c>
      <c r="AA469" cm="1">
        <f t="array" ref="AA469">--OR(INDEX(MinuteWorkersFTE_HISTORICAL_FORTNIGHT_TABLE[ProfileAlignmentStatus],ROW()-1)="PASS",INDEX(MinuteWorkersFTE_HISTORICAL_FORTNIGHT_TABLE[ProfileAlignmentStatus],ROW()-1)="PASS ZERO")</f>
        <v>1</v>
      </c>
      <c r="AB469" cm="1">
        <f t="array" ref="AB469">--(INDEX(MinuteWorkersFTE_HISTORICAL_FORTNIGHT_TABLE[RedistributionMatchCount],ROW()-1)=1)</f>
        <v>1</v>
      </c>
      <c r="AC469">
        <v>1</v>
      </c>
    </row>
    <row r="470" spans="14:29" x14ac:dyDescent="0.25">
      <c r="N470" t="str" cm="1">
        <f t="array" ref="N470">INDEX(MinuteWorkersFTE_HISTORICAL_FORTNIGHT_TABLE[Facility],ROW()-1)</f>
        <v>JE</v>
      </c>
      <c r="O470" t="str" cm="1">
        <f t="array" ref="O470">INDEX(MinuteWorkersFTE_HISTORICAL_FORTNIGHT_TABLE[Role],ROW()-1)</f>
        <v>REGISTERED NURSE</v>
      </c>
      <c r="P470" t="str" cm="1">
        <f t="array" ref="P470">INDEX(MinuteWorkersFTE_HISTORICAL_FORTNIGHT_TABLE[Shift],ROW()-1)</f>
        <v>AM</v>
      </c>
      <c r="Q470" cm="1">
        <f t="array" ref="Q470">INDEX(MinuteWorkersFTE_HISTORICAL_FORTNIGHT_TABLE[DayOfWeek],ROW()-1)</f>
        <v>3</v>
      </c>
      <c r="R470" t="str" cm="1">
        <f t="array" ref="R470">INDEX(MinuteWorkersFTE_HISTORICAL_FORTNIGHT_TABLE[Week Day],ROW()-1)</f>
        <v>Wednesday</v>
      </c>
      <c r="S470" cm="1">
        <f t="array" ref="S470">INDEX(MinuteWorkersFTE_HISTORICAL_FORTNIGHT_TABLE[FortnightWeek],ROW()-1)</f>
        <v>1</v>
      </c>
      <c r="T470" cm="1">
        <f t="array" ref="T470">INDEX(MinuteWorkersFTE_HISTORICAL_FORTNIGHT_TABLE[HistoricalRosterFTE],ROW()-1)</f>
        <v>1.118421052631579</v>
      </c>
      <c r="U470" cm="1">
        <f t="array" ref="U470">INDEX(MinuteWorkersFTE_HISTORICAL_FORTNIGHT_TABLE[RedistributedRosterFTE],ROW()-1)</f>
        <v>1.3593117408906883</v>
      </c>
      <c r="V470" cm="1">
        <f t="array" ref="V470">INDEX(MinuteWorkersFTE_HISTORICAL_FORTNIGHT_TABLE[ExpectedRedistributionFactor],ROW()-1)</f>
        <v>1.2153846153846153</v>
      </c>
      <c r="W470" cm="1">
        <f t="array" ref="W470">INDEX(MinuteWorkersFTE_HISTORICAL_FORTNIGHT_TABLE[ProfileVarianceFTE],ROW()-1)</f>
        <v>0</v>
      </c>
      <c r="X470">
        <f t="shared" si="8"/>
        <v>0</v>
      </c>
      <c r="Y470" cm="1">
        <f t="array" ref="Y470">--(INDEX(MinuteWorkersFTE_HISTORICAL_FORTNIGHT_TABLE[HistoricalCoverageStatus],ROW()-1)="PASS")</f>
        <v>1</v>
      </c>
      <c r="Z470" cm="1">
        <f t="array" ref="Z470">--OR(INDEX(MinuteWorkersFTE_HISTORICAL_FORTNIGHT_TABLE[HistoricalCellStatus],ROW()-1)="OBSERVED",INDEX(MinuteWorkersFTE_HISTORICAL_FORTNIGHT_TABLE[HistoricalCellStatus],ROW()-1)="ZERO")</f>
        <v>1</v>
      </c>
      <c r="AA470" cm="1">
        <f t="array" ref="AA470">--OR(INDEX(MinuteWorkersFTE_HISTORICAL_FORTNIGHT_TABLE[ProfileAlignmentStatus],ROW()-1)="PASS",INDEX(MinuteWorkersFTE_HISTORICAL_FORTNIGHT_TABLE[ProfileAlignmentStatus],ROW()-1)="PASS ZERO")</f>
        <v>1</v>
      </c>
      <c r="AB470" cm="1">
        <f t="array" ref="AB470">--(INDEX(MinuteWorkersFTE_HISTORICAL_FORTNIGHT_TABLE[RedistributionMatchCount],ROW()-1)=1)</f>
        <v>1</v>
      </c>
      <c r="AC470">
        <v>1</v>
      </c>
    </row>
    <row r="471" spans="14:29" x14ac:dyDescent="0.25">
      <c r="N471" t="str" cm="1">
        <f t="array" ref="N471">INDEX(MinuteWorkersFTE_HISTORICAL_FORTNIGHT_TABLE[Facility],ROW()-1)</f>
        <v>JE</v>
      </c>
      <c r="O471" t="str" cm="1">
        <f t="array" ref="O471">INDEX(MinuteWorkersFTE_HISTORICAL_FORTNIGHT_TABLE[Role],ROW()-1)</f>
        <v>REGISTERED NURSE</v>
      </c>
      <c r="P471" t="str" cm="1">
        <f t="array" ref="P471">INDEX(MinuteWorkersFTE_HISTORICAL_FORTNIGHT_TABLE[Shift],ROW()-1)</f>
        <v>PM</v>
      </c>
      <c r="Q471" cm="1">
        <f t="array" ref="Q471">INDEX(MinuteWorkersFTE_HISTORICAL_FORTNIGHT_TABLE[DayOfWeek],ROW()-1)</f>
        <v>3</v>
      </c>
      <c r="R471" t="str" cm="1">
        <f t="array" ref="R471">INDEX(MinuteWorkersFTE_HISTORICAL_FORTNIGHT_TABLE[Week Day],ROW()-1)</f>
        <v>Wednesday</v>
      </c>
      <c r="S471" cm="1">
        <f t="array" ref="S471">INDEX(MinuteWorkersFTE_HISTORICAL_FORTNIGHT_TABLE[FortnightWeek],ROW()-1)</f>
        <v>1</v>
      </c>
      <c r="T471" cm="1">
        <f t="array" ref="T471">INDEX(MinuteWorkersFTE_HISTORICAL_FORTNIGHT_TABLE[HistoricalRosterFTE],ROW()-1)</f>
        <v>1.118421052631579</v>
      </c>
      <c r="U471" cm="1">
        <f t="array" ref="U471">INDEX(MinuteWorkersFTE_HISTORICAL_FORTNIGHT_TABLE[RedistributedRosterFTE],ROW()-1)</f>
        <v>1.3593117408906883</v>
      </c>
      <c r="V471" cm="1">
        <f t="array" ref="V471">INDEX(MinuteWorkersFTE_HISTORICAL_FORTNIGHT_TABLE[ExpectedRedistributionFactor],ROW()-1)</f>
        <v>1.2153846153846153</v>
      </c>
      <c r="W471" cm="1">
        <f t="array" ref="W471">INDEX(MinuteWorkersFTE_HISTORICAL_FORTNIGHT_TABLE[ProfileVarianceFTE],ROW()-1)</f>
        <v>0</v>
      </c>
      <c r="X471">
        <f t="shared" si="8"/>
        <v>0</v>
      </c>
      <c r="Y471" cm="1">
        <f t="array" ref="Y471">--(INDEX(MinuteWorkersFTE_HISTORICAL_FORTNIGHT_TABLE[HistoricalCoverageStatus],ROW()-1)="PASS")</f>
        <v>1</v>
      </c>
      <c r="Z471" cm="1">
        <f t="array" ref="Z471">--OR(INDEX(MinuteWorkersFTE_HISTORICAL_FORTNIGHT_TABLE[HistoricalCellStatus],ROW()-1)="OBSERVED",INDEX(MinuteWorkersFTE_HISTORICAL_FORTNIGHT_TABLE[HistoricalCellStatus],ROW()-1)="ZERO")</f>
        <v>1</v>
      </c>
      <c r="AA471" cm="1">
        <f t="array" ref="AA471">--OR(INDEX(MinuteWorkersFTE_HISTORICAL_FORTNIGHT_TABLE[ProfileAlignmentStatus],ROW()-1)="PASS",INDEX(MinuteWorkersFTE_HISTORICAL_FORTNIGHT_TABLE[ProfileAlignmentStatus],ROW()-1)="PASS ZERO")</f>
        <v>1</v>
      </c>
      <c r="AB471" cm="1">
        <f t="array" ref="AB471">--(INDEX(MinuteWorkersFTE_HISTORICAL_FORTNIGHT_TABLE[RedistributionMatchCount],ROW()-1)=1)</f>
        <v>1</v>
      </c>
      <c r="AC471">
        <v>1</v>
      </c>
    </row>
    <row r="472" spans="14:29" x14ac:dyDescent="0.25">
      <c r="N472" t="str" cm="1">
        <f t="array" ref="N472">INDEX(MinuteWorkersFTE_HISTORICAL_FORTNIGHT_TABLE[Facility],ROW()-1)</f>
        <v>JE</v>
      </c>
      <c r="O472" t="str" cm="1">
        <f t="array" ref="O472">INDEX(MinuteWorkersFTE_HISTORICAL_FORTNIGHT_TABLE[Role],ROW()-1)</f>
        <v>REGISTERED NURSE</v>
      </c>
      <c r="P472" t="str" cm="1">
        <f t="array" ref="P472">INDEX(MinuteWorkersFTE_HISTORICAL_FORTNIGHT_TABLE[Shift],ROW()-1)</f>
        <v>NS</v>
      </c>
      <c r="Q472" cm="1">
        <f t="array" ref="Q472">INDEX(MinuteWorkersFTE_HISTORICAL_FORTNIGHT_TABLE[DayOfWeek],ROW()-1)</f>
        <v>3</v>
      </c>
      <c r="R472" t="str" cm="1">
        <f t="array" ref="R472">INDEX(MinuteWorkersFTE_HISTORICAL_FORTNIGHT_TABLE[Week Day],ROW()-1)</f>
        <v>Wednesday</v>
      </c>
      <c r="S472" cm="1">
        <f t="array" ref="S472">INDEX(MinuteWorkersFTE_HISTORICAL_FORTNIGHT_TABLE[FortnightWeek],ROW()-1)</f>
        <v>1</v>
      </c>
      <c r="T472" cm="1">
        <f t="array" ref="T472">INDEX(MinuteWorkersFTE_HISTORICAL_FORTNIGHT_TABLE[HistoricalRosterFTE],ROW()-1)</f>
        <v>1.118421052631579</v>
      </c>
      <c r="U472" cm="1">
        <f t="array" ref="U472">INDEX(MinuteWorkersFTE_HISTORICAL_FORTNIGHT_TABLE[RedistributedRosterFTE],ROW()-1)</f>
        <v>1.3593117408906883</v>
      </c>
      <c r="V472" cm="1">
        <f t="array" ref="V472">INDEX(MinuteWorkersFTE_HISTORICAL_FORTNIGHT_TABLE[ExpectedRedistributionFactor],ROW()-1)</f>
        <v>1.2153846153846153</v>
      </c>
      <c r="W472" cm="1">
        <f t="array" ref="W472">INDEX(MinuteWorkersFTE_HISTORICAL_FORTNIGHT_TABLE[ProfileVarianceFTE],ROW()-1)</f>
        <v>0</v>
      </c>
      <c r="X472">
        <f t="shared" si="8"/>
        <v>0</v>
      </c>
      <c r="Y472" cm="1">
        <f t="array" ref="Y472">--(INDEX(MinuteWorkersFTE_HISTORICAL_FORTNIGHT_TABLE[HistoricalCoverageStatus],ROW()-1)="PASS")</f>
        <v>1</v>
      </c>
      <c r="Z472" cm="1">
        <f t="array" ref="Z472">--OR(INDEX(MinuteWorkersFTE_HISTORICAL_FORTNIGHT_TABLE[HistoricalCellStatus],ROW()-1)="OBSERVED",INDEX(MinuteWorkersFTE_HISTORICAL_FORTNIGHT_TABLE[HistoricalCellStatus],ROW()-1)="ZERO")</f>
        <v>1</v>
      </c>
      <c r="AA472" cm="1">
        <f t="array" ref="AA472">--OR(INDEX(MinuteWorkersFTE_HISTORICAL_FORTNIGHT_TABLE[ProfileAlignmentStatus],ROW()-1)="PASS",INDEX(MinuteWorkersFTE_HISTORICAL_FORTNIGHT_TABLE[ProfileAlignmentStatus],ROW()-1)="PASS ZERO")</f>
        <v>1</v>
      </c>
      <c r="AB472" cm="1">
        <f t="array" ref="AB472">--(INDEX(MinuteWorkersFTE_HISTORICAL_FORTNIGHT_TABLE[RedistributionMatchCount],ROW()-1)=1)</f>
        <v>1</v>
      </c>
      <c r="AC472">
        <v>1</v>
      </c>
    </row>
    <row r="473" spans="14:29" x14ac:dyDescent="0.25">
      <c r="N473" t="str" cm="1">
        <f t="array" ref="N473">INDEX(MinuteWorkersFTE_HISTORICAL_FORTNIGHT_TABLE[Facility],ROW()-1)</f>
        <v>JE</v>
      </c>
      <c r="O473" t="str" cm="1">
        <f t="array" ref="O473">INDEX(MinuteWorkersFTE_HISTORICAL_FORTNIGHT_TABLE[Role],ROW()-1)</f>
        <v>REGISTERED NURSE</v>
      </c>
      <c r="P473" t="str" cm="1">
        <f t="array" ref="P473">INDEX(MinuteWorkersFTE_HISTORICAL_FORTNIGHT_TABLE[Shift],ROW()-1)</f>
        <v>AM</v>
      </c>
      <c r="Q473" cm="1">
        <f t="array" ref="Q473">INDEX(MinuteWorkersFTE_HISTORICAL_FORTNIGHT_TABLE[DayOfWeek],ROW()-1)</f>
        <v>4</v>
      </c>
      <c r="R473" t="str" cm="1">
        <f t="array" ref="R473">INDEX(MinuteWorkersFTE_HISTORICAL_FORTNIGHT_TABLE[Week Day],ROW()-1)</f>
        <v>Thursday</v>
      </c>
      <c r="S473" cm="1">
        <f t="array" ref="S473">INDEX(MinuteWorkersFTE_HISTORICAL_FORTNIGHT_TABLE[FortnightWeek],ROW()-1)</f>
        <v>1</v>
      </c>
      <c r="T473" cm="1">
        <f t="array" ref="T473">INDEX(MinuteWorkersFTE_HISTORICAL_FORTNIGHT_TABLE[HistoricalRosterFTE],ROW()-1)</f>
        <v>1.1842105263157896</v>
      </c>
      <c r="U473" cm="1">
        <f t="array" ref="U473">INDEX(MinuteWorkersFTE_HISTORICAL_FORTNIGHT_TABLE[RedistributedRosterFTE],ROW()-1)</f>
        <v>1.4392712550607289</v>
      </c>
      <c r="V473" cm="1">
        <f t="array" ref="V473">INDEX(MinuteWorkersFTE_HISTORICAL_FORTNIGHT_TABLE[ExpectedRedistributionFactor],ROW()-1)</f>
        <v>1.2153846153846153</v>
      </c>
      <c r="W473" cm="1">
        <f t="array" ref="W473">INDEX(MinuteWorkersFTE_HISTORICAL_FORTNIGHT_TABLE[ProfileVarianceFTE],ROW()-1)</f>
        <v>2.2204460492503131E-16</v>
      </c>
      <c r="X473">
        <f t="shared" si="8"/>
        <v>2.2204460492503131E-16</v>
      </c>
      <c r="Y473" cm="1">
        <f t="array" ref="Y473">--(INDEX(MinuteWorkersFTE_HISTORICAL_FORTNIGHT_TABLE[HistoricalCoverageStatus],ROW()-1)="PASS")</f>
        <v>1</v>
      </c>
      <c r="Z473" cm="1">
        <f t="array" ref="Z473">--OR(INDEX(MinuteWorkersFTE_HISTORICAL_FORTNIGHT_TABLE[HistoricalCellStatus],ROW()-1)="OBSERVED",INDEX(MinuteWorkersFTE_HISTORICAL_FORTNIGHT_TABLE[HistoricalCellStatus],ROW()-1)="ZERO")</f>
        <v>1</v>
      </c>
      <c r="AA473" cm="1">
        <f t="array" ref="AA473">--OR(INDEX(MinuteWorkersFTE_HISTORICAL_FORTNIGHT_TABLE[ProfileAlignmentStatus],ROW()-1)="PASS",INDEX(MinuteWorkersFTE_HISTORICAL_FORTNIGHT_TABLE[ProfileAlignmentStatus],ROW()-1)="PASS ZERO")</f>
        <v>1</v>
      </c>
      <c r="AB473" cm="1">
        <f t="array" ref="AB473">--(INDEX(MinuteWorkersFTE_HISTORICAL_FORTNIGHT_TABLE[RedistributionMatchCount],ROW()-1)=1)</f>
        <v>1</v>
      </c>
      <c r="AC473">
        <v>1</v>
      </c>
    </row>
    <row r="474" spans="14:29" x14ac:dyDescent="0.25">
      <c r="N474" t="str" cm="1">
        <f t="array" ref="N474">INDEX(MinuteWorkersFTE_HISTORICAL_FORTNIGHT_TABLE[Facility],ROW()-1)</f>
        <v>JE</v>
      </c>
      <c r="O474" t="str" cm="1">
        <f t="array" ref="O474">INDEX(MinuteWorkersFTE_HISTORICAL_FORTNIGHT_TABLE[Role],ROW()-1)</f>
        <v>REGISTERED NURSE</v>
      </c>
      <c r="P474" t="str" cm="1">
        <f t="array" ref="P474">INDEX(MinuteWorkersFTE_HISTORICAL_FORTNIGHT_TABLE[Shift],ROW()-1)</f>
        <v>PM</v>
      </c>
      <c r="Q474" cm="1">
        <f t="array" ref="Q474">INDEX(MinuteWorkersFTE_HISTORICAL_FORTNIGHT_TABLE[DayOfWeek],ROW()-1)</f>
        <v>4</v>
      </c>
      <c r="R474" t="str" cm="1">
        <f t="array" ref="R474">INDEX(MinuteWorkersFTE_HISTORICAL_FORTNIGHT_TABLE[Week Day],ROW()-1)</f>
        <v>Thursday</v>
      </c>
      <c r="S474" cm="1">
        <f t="array" ref="S474">INDEX(MinuteWorkersFTE_HISTORICAL_FORTNIGHT_TABLE[FortnightWeek],ROW()-1)</f>
        <v>1</v>
      </c>
      <c r="T474" cm="1">
        <f t="array" ref="T474">INDEX(MinuteWorkersFTE_HISTORICAL_FORTNIGHT_TABLE[HistoricalRosterFTE],ROW()-1)</f>
        <v>1.118421052631579</v>
      </c>
      <c r="U474" cm="1">
        <f t="array" ref="U474">INDEX(MinuteWorkersFTE_HISTORICAL_FORTNIGHT_TABLE[RedistributedRosterFTE],ROW()-1)</f>
        <v>1.3593117408906883</v>
      </c>
      <c r="V474" cm="1">
        <f t="array" ref="V474">INDEX(MinuteWorkersFTE_HISTORICAL_FORTNIGHT_TABLE[ExpectedRedistributionFactor],ROW()-1)</f>
        <v>1.2153846153846153</v>
      </c>
      <c r="W474" cm="1">
        <f t="array" ref="W474">INDEX(MinuteWorkersFTE_HISTORICAL_FORTNIGHT_TABLE[ProfileVarianceFTE],ROW()-1)</f>
        <v>0</v>
      </c>
      <c r="X474">
        <f t="shared" si="8"/>
        <v>0</v>
      </c>
      <c r="Y474" cm="1">
        <f t="array" ref="Y474">--(INDEX(MinuteWorkersFTE_HISTORICAL_FORTNIGHT_TABLE[HistoricalCoverageStatus],ROW()-1)="PASS")</f>
        <v>1</v>
      </c>
      <c r="Z474" cm="1">
        <f t="array" ref="Z474">--OR(INDEX(MinuteWorkersFTE_HISTORICAL_FORTNIGHT_TABLE[HistoricalCellStatus],ROW()-1)="OBSERVED",INDEX(MinuteWorkersFTE_HISTORICAL_FORTNIGHT_TABLE[HistoricalCellStatus],ROW()-1)="ZERO")</f>
        <v>1</v>
      </c>
      <c r="AA474" cm="1">
        <f t="array" ref="AA474">--OR(INDEX(MinuteWorkersFTE_HISTORICAL_FORTNIGHT_TABLE[ProfileAlignmentStatus],ROW()-1)="PASS",INDEX(MinuteWorkersFTE_HISTORICAL_FORTNIGHT_TABLE[ProfileAlignmentStatus],ROW()-1)="PASS ZERO")</f>
        <v>1</v>
      </c>
      <c r="AB474" cm="1">
        <f t="array" ref="AB474">--(INDEX(MinuteWorkersFTE_HISTORICAL_FORTNIGHT_TABLE[RedistributionMatchCount],ROW()-1)=1)</f>
        <v>1</v>
      </c>
      <c r="AC474">
        <v>1</v>
      </c>
    </row>
    <row r="475" spans="14:29" x14ac:dyDescent="0.25">
      <c r="N475" t="str" cm="1">
        <f t="array" ref="N475">INDEX(MinuteWorkersFTE_HISTORICAL_FORTNIGHT_TABLE[Facility],ROW()-1)</f>
        <v>JE</v>
      </c>
      <c r="O475" t="str" cm="1">
        <f t="array" ref="O475">INDEX(MinuteWorkersFTE_HISTORICAL_FORTNIGHT_TABLE[Role],ROW()-1)</f>
        <v>REGISTERED NURSE</v>
      </c>
      <c r="P475" t="str" cm="1">
        <f t="array" ref="P475">INDEX(MinuteWorkersFTE_HISTORICAL_FORTNIGHT_TABLE[Shift],ROW()-1)</f>
        <v>NS</v>
      </c>
      <c r="Q475" cm="1">
        <f t="array" ref="Q475">INDEX(MinuteWorkersFTE_HISTORICAL_FORTNIGHT_TABLE[DayOfWeek],ROW()-1)</f>
        <v>4</v>
      </c>
      <c r="R475" t="str" cm="1">
        <f t="array" ref="R475">INDEX(MinuteWorkersFTE_HISTORICAL_FORTNIGHT_TABLE[Week Day],ROW()-1)</f>
        <v>Thursday</v>
      </c>
      <c r="S475" cm="1">
        <f t="array" ref="S475">INDEX(MinuteWorkersFTE_HISTORICAL_FORTNIGHT_TABLE[FortnightWeek],ROW()-1)</f>
        <v>1</v>
      </c>
      <c r="T475" cm="1">
        <f t="array" ref="T475">INDEX(MinuteWorkersFTE_HISTORICAL_FORTNIGHT_TABLE[HistoricalRosterFTE],ROW()-1)</f>
        <v>1.118421052631579</v>
      </c>
      <c r="U475" cm="1">
        <f t="array" ref="U475">INDEX(MinuteWorkersFTE_HISTORICAL_FORTNIGHT_TABLE[RedistributedRosterFTE],ROW()-1)</f>
        <v>1.3593117408906883</v>
      </c>
      <c r="V475" cm="1">
        <f t="array" ref="V475">INDEX(MinuteWorkersFTE_HISTORICAL_FORTNIGHT_TABLE[ExpectedRedistributionFactor],ROW()-1)</f>
        <v>1.2153846153846153</v>
      </c>
      <c r="W475" cm="1">
        <f t="array" ref="W475">INDEX(MinuteWorkersFTE_HISTORICAL_FORTNIGHT_TABLE[ProfileVarianceFTE],ROW()-1)</f>
        <v>0</v>
      </c>
      <c r="X475">
        <f t="shared" si="8"/>
        <v>0</v>
      </c>
      <c r="Y475" cm="1">
        <f t="array" ref="Y475">--(INDEX(MinuteWorkersFTE_HISTORICAL_FORTNIGHT_TABLE[HistoricalCoverageStatus],ROW()-1)="PASS")</f>
        <v>1</v>
      </c>
      <c r="Z475" cm="1">
        <f t="array" ref="Z475">--OR(INDEX(MinuteWorkersFTE_HISTORICAL_FORTNIGHT_TABLE[HistoricalCellStatus],ROW()-1)="OBSERVED",INDEX(MinuteWorkersFTE_HISTORICAL_FORTNIGHT_TABLE[HistoricalCellStatus],ROW()-1)="ZERO")</f>
        <v>1</v>
      </c>
      <c r="AA475" cm="1">
        <f t="array" ref="AA475">--OR(INDEX(MinuteWorkersFTE_HISTORICAL_FORTNIGHT_TABLE[ProfileAlignmentStatus],ROW()-1)="PASS",INDEX(MinuteWorkersFTE_HISTORICAL_FORTNIGHT_TABLE[ProfileAlignmentStatus],ROW()-1)="PASS ZERO")</f>
        <v>1</v>
      </c>
      <c r="AB475" cm="1">
        <f t="array" ref="AB475">--(INDEX(MinuteWorkersFTE_HISTORICAL_FORTNIGHT_TABLE[RedistributionMatchCount],ROW()-1)=1)</f>
        <v>1</v>
      </c>
      <c r="AC475">
        <v>1</v>
      </c>
    </row>
    <row r="476" spans="14:29" x14ac:dyDescent="0.25">
      <c r="N476" t="str" cm="1">
        <f t="array" ref="N476">INDEX(MinuteWorkersFTE_HISTORICAL_FORTNIGHT_TABLE[Facility],ROW()-1)</f>
        <v>JE</v>
      </c>
      <c r="O476" t="str" cm="1">
        <f t="array" ref="O476">INDEX(MinuteWorkersFTE_HISTORICAL_FORTNIGHT_TABLE[Role],ROW()-1)</f>
        <v>REGISTERED NURSE</v>
      </c>
      <c r="P476" t="str" cm="1">
        <f t="array" ref="P476">INDEX(MinuteWorkersFTE_HISTORICAL_FORTNIGHT_TABLE[Shift],ROW()-1)</f>
        <v>AM</v>
      </c>
      <c r="Q476" cm="1">
        <f t="array" ref="Q476">INDEX(MinuteWorkersFTE_HISTORICAL_FORTNIGHT_TABLE[DayOfWeek],ROW()-1)</f>
        <v>5</v>
      </c>
      <c r="R476" t="str" cm="1">
        <f t="array" ref="R476">INDEX(MinuteWorkersFTE_HISTORICAL_FORTNIGHT_TABLE[Week Day],ROW()-1)</f>
        <v>Friday</v>
      </c>
      <c r="S476" cm="1">
        <f t="array" ref="S476">INDEX(MinuteWorkersFTE_HISTORICAL_FORTNIGHT_TABLE[FortnightWeek],ROW()-1)</f>
        <v>1</v>
      </c>
      <c r="T476" cm="1">
        <f t="array" ref="T476">INDEX(MinuteWorkersFTE_HISTORICAL_FORTNIGHT_TABLE[HistoricalRosterFTE],ROW()-1)</f>
        <v>1.1842105263157896</v>
      </c>
      <c r="U476" cm="1">
        <f t="array" ref="U476">INDEX(MinuteWorkersFTE_HISTORICAL_FORTNIGHT_TABLE[RedistributedRosterFTE],ROW()-1)</f>
        <v>1.4392712550607289</v>
      </c>
      <c r="V476" cm="1">
        <f t="array" ref="V476">INDEX(MinuteWorkersFTE_HISTORICAL_FORTNIGHT_TABLE[ExpectedRedistributionFactor],ROW()-1)</f>
        <v>1.2153846153846153</v>
      </c>
      <c r="W476" cm="1">
        <f t="array" ref="W476">INDEX(MinuteWorkersFTE_HISTORICAL_FORTNIGHT_TABLE[ProfileVarianceFTE],ROW()-1)</f>
        <v>2.2204460492503131E-16</v>
      </c>
      <c r="X476">
        <f t="shared" si="8"/>
        <v>2.2204460492503131E-16</v>
      </c>
      <c r="Y476" cm="1">
        <f t="array" ref="Y476">--(INDEX(MinuteWorkersFTE_HISTORICAL_FORTNIGHT_TABLE[HistoricalCoverageStatus],ROW()-1)="PASS")</f>
        <v>1</v>
      </c>
      <c r="Z476" cm="1">
        <f t="array" ref="Z476">--OR(INDEX(MinuteWorkersFTE_HISTORICAL_FORTNIGHT_TABLE[HistoricalCellStatus],ROW()-1)="OBSERVED",INDEX(MinuteWorkersFTE_HISTORICAL_FORTNIGHT_TABLE[HistoricalCellStatus],ROW()-1)="ZERO")</f>
        <v>1</v>
      </c>
      <c r="AA476" cm="1">
        <f t="array" ref="AA476">--OR(INDEX(MinuteWorkersFTE_HISTORICAL_FORTNIGHT_TABLE[ProfileAlignmentStatus],ROW()-1)="PASS",INDEX(MinuteWorkersFTE_HISTORICAL_FORTNIGHT_TABLE[ProfileAlignmentStatus],ROW()-1)="PASS ZERO")</f>
        <v>1</v>
      </c>
      <c r="AB476" cm="1">
        <f t="array" ref="AB476">--(INDEX(MinuteWorkersFTE_HISTORICAL_FORTNIGHT_TABLE[RedistributionMatchCount],ROW()-1)=1)</f>
        <v>1</v>
      </c>
      <c r="AC476">
        <v>1</v>
      </c>
    </row>
    <row r="477" spans="14:29" x14ac:dyDescent="0.25">
      <c r="N477" t="str" cm="1">
        <f t="array" ref="N477">INDEX(MinuteWorkersFTE_HISTORICAL_FORTNIGHT_TABLE[Facility],ROW()-1)</f>
        <v>JE</v>
      </c>
      <c r="O477" t="str" cm="1">
        <f t="array" ref="O477">INDEX(MinuteWorkersFTE_HISTORICAL_FORTNIGHT_TABLE[Role],ROW()-1)</f>
        <v>REGISTERED NURSE</v>
      </c>
      <c r="P477" t="str" cm="1">
        <f t="array" ref="P477">INDEX(MinuteWorkersFTE_HISTORICAL_FORTNIGHT_TABLE[Shift],ROW()-1)</f>
        <v>PM</v>
      </c>
      <c r="Q477" cm="1">
        <f t="array" ref="Q477">INDEX(MinuteWorkersFTE_HISTORICAL_FORTNIGHT_TABLE[DayOfWeek],ROW()-1)</f>
        <v>5</v>
      </c>
      <c r="R477" t="str" cm="1">
        <f t="array" ref="R477">INDEX(MinuteWorkersFTE_HISTORICAL_FORTNIGHT_TABLE[Week Day],ROW()-1)</f>
        <v>Friday</v>
      </c>
      <c r="S477" cm="1">
        <f t="array" ref="S477">INDEX(MinuteWorkersFTE_HISTORICAL_FORTNIGHT_TABLE[FortnightWeek],ROW()-1)</f>
        <v>1</v>
      </c>
      <c r="T477" cm="1">
        <f t="array" ref="T477">INDEX(MinuteWorkersFTE_HISTORICAL_FORTNIGHT_TABLE[HistoricalRosterFTE],ROW()-1)</f>
        <v>1.118421052631579</v>
      </c>
      <c r="U477" cm="1">
        <f t="array" ref="U477">INDEX(MinuteWorkersFTE_HISTORICAL_FORTNIGHT_TABLE[RedistributedRosterFTE],ROW()-1)</f>
        <v>1.3593117408906883</v>
      </c>
      <c r="V477" cm="1">
        <f t="array" ref="V477">INDEX(MinuteWorkersFTE_HISTORICAL_FORTNIGHT_TABLE[ExpectedRedistributionFactor],ROW()-1)</f>
        <v>1.2153846153846153</v>
      </c>
      <c r="W477" cm="1">
        <f t="array" ref="W477">INDEX(MinuteWorkersFTE_HISTORICAL_FORTNIGHT_TABLE[ProfileVarianceFTE],ROW()-1)</f>
        <v>0</v>
      </c>
      <c r="X477">
        <f t="shared" si="8"/>
        <v>0</v>
      </c>
      <c r="Y477" cm="1">
        <f t="array" ref="Y477">--(INDEX(MinuteWorkersFTE_HISTORICAL_FORTNIGHT_TABLE[HistoricalCoverageStatus],ROW()-1)="PASS")</f>
        <v>1</v>
      </c>
      <c r="Z477" cm="1">
        <f t="array" ref="Z477">--OR(INDEX(MinuteWorkersFTE_HISTORICAL_FORTNIGHT_TABLE[HistoricalCellStatus],ROW()-1)="OBSERVED",INDEX(MinuteWorkersFTE_HISTORICAL_FORTNIGHT_TABLE[HistoricalCellStatus],ROW()-1)="ZERO")</f>
        <v>1</v>
      </c>
      <c r="AA477" cm="1">
        <f t="array" ref="AA477">--OR(INDEX(MinuteWorkersFTE_HISTORICAL_FORTNIGHT_TABLE[ProfileAlignmentStatus],ROW()-1)="PASS",INDEX(MinuteWorkersFTE_HISTORICAL_FORTNIGHT_TABLE[ProfileAlignmentStatus],ROW()-1)="PASS ZERO")</f>
        <v>1</v>
      </c>
      <c r="AB477" cm="1">
        <f t="array" ref="AB477">--(INDEX(MinuteWorkersFTE_HISTORICAL_FORTNIGHT_TABLE[RedistributionMatchCount],ROW()-1)=1)</f>
        <v>1</v>
      </c>
      <c r="AC477">
        <v>1</v>
      </c>
    </row>
    <row r="478" spans="14:29" x14ac:dyDescent="0.25">
      <c r="N478" t="str" cm="1">
        <f t="array" ref="N478">INDEX(MinuteWorkersFTE_HISTORICAL_FORTNIGHT_TABLE[Facility],ROW()-1)</f>
        <v>JE</v>
      </c>
      <c r="O478" t="str" cm="1">
        <f t="array" ref="O478">INDEX(MinuteWorkersFTE_HISTORICAL_FORTNIGHT_TABLE[Role],ROW()-1)</f>
        <v>REGISTERED NURSE</v>
      </c>
      <c r="P478" t="str" cm="1">
        <f t="array" ref="P478">INDEX(MinuteWorkersFTE_HISTORICAL_FORTNIGHT_TABLE[Shift],ROW()-1)</f>
        <v>NS</v>
      </c>
      <c r="Q478" cm="1">
        <f t="array" ref="Q478">INDEX(MinuteWorkersFTE_HISTORICAL_FORTNIGHT_TABLE[DayOfWeek],ROW()-1)</f>
        <v>5</v>
      </c>
      <c r="R478" t="str" cm="1">
        <f t="array" ref="R478">INDEX(MinuteWorkersFTE_HISTORICAL_FORTNIGHT_TABLE[Week Day],ROW()-1)</f>
        <v>Friday</v>
      </c>
      <c r="S478" cm="1">
        <f t="array" ref="S478">INDEX(MinuteWorkersFTE_HISTORICAL_FORTNIGHT_TABLE[FortnightWeek],ROW()-1)</f>
        <v>1</v>
      </c>
      <c r="T478" cm="1">
        <f t="array" ref="T478">INDEX(MinuteWorkersFTE_HISTORICAL_FORTNIGHT_TABLE[HistoricalRosterFTE],ROW()-1)</f>
        <v>1.118421052631579</v>
      </c>
      <c r="U478" cm="1">
        <f t="array" ref="U478">INDEX(MinuteWorkersFTE_HISTORICAL_FORTNIGHT_TABLE[RedistributedRosterFTE],ROW()-1)</f>
        <v>1.3593117408906883</v>
      </c>
      <c r="V478" cm="1">
        <f t="array" ref="V478">INDEX(MinuteWorkersFTE_HISTORICAL_FORTNIGHT_TABLE[ExpectedRedistributionFactor],ROW()-1)</f>
        <v>1.2153846153846153</v>
      </c>
      <c r="W478" cm="1">
        <f t="array" ref="W478">INDEX(MinuteWorkersFTE_HISTORICAL_FORTNIGHT_TABLE[ProfileVarianceFTE],ROW()-1)</f>
        <v>0</v>
      </c>
      <c r="X478">
        <f t="shared" si="8"/>
        <v>0</v>
      </c>
      <c r="Y478" cm="1">
        <f t="array" ref="Y478">--(INDEX(MinuteWorkersFTE_HISTORICAL_FORTNIGHT_TABLE[HistoricalCoverageStatus],ROW()-1)="PASS")</f>
        <v>1</v>
      </c>
      <c r="Z478" cm="1">
        <f t="array" ref="Z478">--OR(INDEX(MinuteWorkersFTE_HISTORICAL_FORTNIGHT_TABLE[HistoricalCellStatus],ROW()-1)="OBSERVED",INDEX(MinuteWorkersFTE_HISTORICAL_FORTNIGHT_TABLE[HistoricalCellStatus],ROW()-1)="ZERO")</f>
        <v>1</v>
      </c>
      <c r="AA478" cm="1">
        <f t="array" ref="AA478">--OR(INDEX(MinuteWorkersFTE_HISTORICAL_FORTNIGHT_TABLE[ProfileAlignmentStatus],ROW()-1)="PASS",INDEX(MinuteWorkersFTE_HISTORICAL_FORTNIGHT_TABLE[ProfileAlignmentStatus],ROW()-1)="PASS ZERO")</f>
        <v>1</v>
      </c>
      <c r="AB478" cm="1">
        <f t="array" ref="AB478">--(INDEX(MinuteWorkersFTE_HISTORICAL_FORTNIGHT_TABLE[RedistributionMatchCount],ROW()-1)=1)</f>
        <v>1</v>
      </c>
      <c r="AC478">
        <v>1</v>
      </c>
    </row>
    <row r="479" spans="14:29" x14ac:dyDescent="0.25">
      <c r="N479" t="str" cm="1">
        <f t="array" ref="N479">INDEX(MinuteWorkersFTE_HISTORICAL_FORTNIGHT_TABLE[Facility],ROW()-1)</f>
        <v>JE</v>
      </c>
      <c r="O479" t="str" cm="1">
        <f t="array" ref="O479">INDEX(MinuteWorkersFTE_HISTORICAL_FORTNIGHT_TABLE[Role],ROW()-1)</f>
        <v>REGISTERED NURSE</v>
      </c>
      <c r="P479" t="str" cm="1">
        <f t="array" ref="P479">INDEX(MinuteWorkersFTE_HISTORICAL_FORTNIGHT_TABLE[Shift],ROW()-1)</f>
        <v>AM</v>
      </c>
      <c r="Q479" cm="1">
        <f t="array" ref="Q479">INDEX(MinuteWorkersFTE_HISTORICAL_FORTNIGHT_TABLE[DayOfWeek],ROW()-1)</f>
        <v>6</v>
      </c>
      <c r="R479" t="str" cm="1">
        <f t="array" ref="R479">INDEX(MinuteWorkersFTE_HISTORICAL_FORTNIGHT_TABLE[Week Day],ROW()-1)</f>
        <v>Saturday</v>
      </c>
      <c r="S479" cm="1">
        <f t="array" ref="S479">INDEX(MinuteWorkersFTE_HISTORICAL_FORTNIGHT_TABLE[FortnightWeek],ROW()-1)</f>
        <v>1</v>
      </c>
      <c r="T479" cm="1">
        <f t="array" ref="T479">INDEX(MinuteWorkersFTE_HISTORICAL_FORTNIGHT_TABLE[HistoricalRosterFTE],ROW()-1)</f>
        <v>0</v>
      </c>
      <c r="U479" cm="1">
        <f t="array" ref="U479">INDEX(MinuteWorkersFTE_HISTORICAL_FORTNIGHT_TABLE[RedistributedRosterFTE],ROW()-1)</f>
        <v>0</v>
      </c>
      <c r="V479" cm="1">
        <f t="array" ref="V479">INDEX(MinuteWorkersFTE_HISTORICAL_FORTNIGHT_TABLE[ExpectedRedistributionFactor],ROW()-1)</f>
        <v>1.2153846153846153</v>
      </c>
      <c r="W479" cm="1">
        <f t="array" ref="W479">INDEX(MinuteWorkersFTE_HISTORICAL_FORTNIGHT_TABLE[ProfileVarianceFTE],ROW()-1)</f>
        <v>0</v>
      </c>
      <c r="X479">
        <f t="shared" si="8"/>
        <v>0</v>
      </c>
      <c r="Y479" cm="1">
        <f t="array" ref="Y479">--(INDEX(MinuteWorkersFTE_HISTORICAL_FORTNIGHT_TABLE[HistoricalCoverageStatus],ROW()-1)="PASS")</f>
        <v>1</v>
      </c>
      <c r="Z479" cm="1">
        <f t="array" ref="Z479">--OR(INDEX(MinuteWorkersFTE_HISTORICAL_FORTNIGHT_TABLE[HistoricalCellStatus],ROW()-1)="OBSERVED",INDEX(MinuteWorkersFTE_HISTORICAL_FORTNIGHT_TABLE[HistoricalCellStatus],ROW()-1)="ZERO")</f>
        <v>1</v>
      </c>
      <c r="AA479" cm="1">
        <f t="array" ref="AA479">--OR(INDEX(MinuteWorkersFTE_HISTORICAL_FORTNIGHT_TABLE[ProfileAlignmentStatus],ROW()-1)="PASS",INDEX(MinuteWorkersFTE_HISTORICAL_FORTNIGHT_TABLE[ProfileAlignmentStatus],ROW()-1)="PASS ZERO")</f>
        <v>1</v>
      </c>
      <c r="AB479" cm="1">
        <f t="array" ref="AB479">--(INDEX(MinuteWorkersFTE_HISTORICAL_FORTNIGHT_TABLE[RedistributionMatchCount],ROW()-1)=1)</f>
        <v>0</v>
      </c>
      <c r="AC479">
        <v>1</v>
      </c>
    </row>
    <row r="480" spans="14:29" x14ac:dyDescent="0.25">
      <c r="N480" t="str" cm="1">
        <f t="array" ref="N480">INDEX(MinuteWorkersFTE_HISTORICAL_FORTNIGHT_TABLE[Facility],ROW()-1)</f>
        <v>JE</v>
      </c>
      <c r="O480" t="str" cm="1">
        <f t="array" ref="O480">INDEX(MinuteWorkersFTE_HISTORICAL_FORTNIGHT_TABLE[Role],ROW()-1)</f>
        <v>REGISTERED NURSE</v>
      </c>
      <c r="P480" t="str" cm="1">
        <f t="array" ref="P480">INDEX(MinuteWorkersFTE_HISTORICAL_FORTNIGHT_TABLE[Shift],ROW()-1)</f>
        <v>PM</v>
      </c>
      <c r="Q480" cm="1">
        <f t="array" ref="Q480">INDEX(MinuteWorkersFTE_HISTORICAL_FORTNIGHT_TABLE[DayOfWeek],ROW()-1)</f>
        <v>6</v>
      </c>
      <c r="R480" t="str" cm="1">
        <f t="array" ref="R480">INDEX(MinuteWorkersFTE_HISTORICAL_FORTNIGHT_TABLE[Week Day],ROW()-1)</f>
        <v>Saturday</v>
      </c>
      <c r="S480" cm="1">
        <f t="array" ref="S480">INDEX(MinuteWorkersFTE_HISTORICAL_FORTNIGHT_TABLE[FortnightWeek],ROW()-1)</f>
        <v>1</v>
      </c>
      <c r="T480" cm="1">
        <f t="array" ref="T480">INDEX(MinuteWorkersFTE_HISTORICAL_FORTNIGHT_TABLE[HistoricalRosterFTE],ROW()-1)</f>
        <v>1.118421052631579</v>
      </c>
      <c r="U480" cm="1">
        <f t="array" ref="U480">INDEX(MinuteWorkersFTE_HISTORICAL_FORTNIGHT_TABLE[RedistributedRosterFTE],ROW()-1)</f>
        <v>1.3593117408906883</v>
      </c>
      <c r="V480" cm="1">
        <f t="array" ref="V480">INDEX(MinuteWorkersFTE_HISTORICAL_FORTNIGHT_TABLE[ExpectedRedistributionFactor],ROW()-1)</f>
        <v>1.2153846153846153</v>
      </c>
      <c r="W480" cm="1">
        <f t="array" ref="W480">INDEX(MinuteWorkersFTE_HISTORICAL_FORTNIGHT_TABLE[ProfileVarianceFTE],ROW()-1)</f>
        <v>0</v>
      </c>
      <c r="X480">
        <f t="shared" si="8"/>
        <v>0</v>
      </c>
      <c r="Y480" cm="1">
        <f t="array" ref="Y480">--(INDEX(MinuteWorkersFTE_HISTORICAL_FORTNIGHT_TABLE[HistoricalCoverageStatus],ROW()-1)="PASS")</f>
        <v>1</v>
      </c>
      <c r="Z480" cm="1">
        <f t="array" ref="Z480">--OR(INDEX(MinuteWorkersFTE_HISTORICAL_FORTNIGHT_TABLE[HistoricalCellStatus],ROW()-1)="OBSERVED",INDEX(MinuteWorkersFTE_HISTORICAL_FORTNIGHT_TABLE[HistoricalCellStatus],ROW()-1)="ZERO")</f>
        <v>1</v>
      </c>
      <c r="AA480" cm="1">
        <f t="array" ref="AA480">--OR(INDEX(MinuteWorkersFTE_HISTORICAL_FORTNIGHT_TABLE[ProfileAlignmentStatus],ROW()-1)="PASS",INDEX(MinuteWorkersFTE_HISTORICAL_FORTNIGHT_TABLE[ProfileAlignmentStatus],ROW()-1)="PASS ZERO")</f>
        <v>1</v>
      </c>
      <c r="AB480" cm="1">
        <f t="array" ref="AB480">--(INDEX(MinuteWorkersFTE_HISTORICAL_FORTNIGHT_TABLE[RedistributionMatchCount],ROW()-1)=1)</f>
        <v>1</v>
      </c>
      <c r="AC480">
        <v>1</v>
      </c>
    </row>
    <row r="481" spans="14:29" x14ac:dyDescent="0.25">
      <c r="N481" t="str" cm="1">
        <f t="array" ref="N481">INDEX(MinuteWorkersFTE_HISTORICAL_FORTNIGHT_TABLE[Facility],ROW()-1)</f>
        <v>JE</v>
      </c>
      <c r="O481" t="str" cm="1">
        <f t="array" ref="O481">INDEX(MinuteWorkersFTE_HISTORICAL_FORTNIGHT_TABLE[Role],ROW()-1)</f>
        <v>REGISTERED NURSE</v>
      </c>
      <c r="P481" t="str" cm="1">
        <f t="array" ref="P481">INDEX(MinuteWorkersFTE_HISTORICAL_FORTNIGHT_TABLE[Shift],ROW()-1)</f>
        <v>NS</v>
      </c>
      <c r="Q481" cm="1">
        <f t="array" ref="Q481">INDEX(MinuteWorkersFTE_HISTORICAL_FORTNIGHT_TABLE[DayOfWeek],ROW()-1)</f>
        <v>6</v>
      </c>
      <c r="R481" t="str" cm="1">
        <f t="array" ref="R481">INDEX(MinuteWorkersFTE_HISTORICAL_FORTNIGHT_TABLE[Week Day],ROW()-1)</f>
        <v>Saturday</v>
      </c>
      <c r="S481" cm="1">
        <f t="array" ref="S481">INDEX(MinuteWorkersFTE_HISTORICAL_FORTNIGHT_TABLE[FortnightWeek],ROW()-1)</f>
        <v>1</v>
      </c>
      <c r="T481" cm="1">
        <f t="array" ref="T481">INDEX(MinuteWorkersFTE_HISTORICAL_FORTNIGHT_TABLE[HistoricalRosterFTE],ROW()-1)</f>
        <v>1.118421052631579</v>
      </c>
      <c r="U481" cm="1">
        <f t="array" ref="U481">INDEX(MinuteWorkersFTE_HISTORICAL_FORTNIGHT_TABLE[RedistributedRosterFTE],ROW()-1)</f>
        <v>1.3593117408906883</v>
      </c>
      <c r="V481" cm="1">
        <f t="array" ref="V481">INDEX(MinuteWorkersFTE_HISTORICAL_FORTNIGHT_TABLE[ExpectedRedistributionFactor],ROW()-1)</f>
        <v>1.2153846153846153</v>
      </c>
      <c r="W481" cm="1">
        <f t="array" ref="W481">INDEX(MinuteWorkersFTE_HISTORICAL_FORTNIGHT_TABLE[ProfileVarianceFTE],ROW()-1)</f>
        <v>0</v>
      </c>
      <c r="X481">
        <f t="shared" si="8"/>
        <v>0</v>
      </c>
      <c r="Y481" cm="1">
        <f t="array" ref="Y481">--(INDEX(MinuteWorkersFTE_HISTORICAL_FORTNIGHT_TABLE[HistoricalCoverageStatus],ROW()-1)="PASS")</f>
        <v>1</v>
      </c>
      <c r="Z481" cm="1">
        <f t="array" ref="Z481">--OR(INDEX(MinuteWorkersFTE_HISTORICAL_FORTNIGHT_TABLE[HistoricalCellStatus],ROW()-1)="OBSERVED",INDEX(MinuteWorkersFTE_HISTORICAL_FORTNIGHT_TABLE[HistoricalCellStatus],ROW()-1)="ZERO")</f>
        <v>1</v>
      </c>
      <c r="AA481" cm="1">
        <f t="array" ref="AA481">--OR(INDEX(MinuteWorkersFTE_HISTORICAL_FORTNIGHT_TABLE[ProfileAlignmentStatus],ROW()-1)="PASS",INDEX(MinuteWorkersFTE_HISTORICAL_FORTNIGHT_TABLE[ProfileAlignmentStatus],ROW()-1)="PASS ZERO")</f>
        <v>1</v>
      </c>
      <c r="AB481" cm="1">
        <f t="array" ref="AB481">--(INDEX(MinuteWorkersFTE_HISTORICAL_FORTNIGHT_TABLE[RedistributionMatchCount],ROW()-1)=1)</f>
        <v>1</v>
      </c>
      <c r="AC481">
        <v>1</v>
      </c>
    </row>
    <row r="482" spans="14:29" x14ac:dyDescent="0.25">
      <c r="N482" t="str" cm="1">
        <f t="array" ref="N482">INDEX(MinuteWorkersFTE_HISTORICAL_FORTNIGHT_TABLE[Facility],ROW()-1)</f>
        <v>JE</v>
      </c>
      <c r="O482" t="str" cm="1">
        <f t="array" ref="O482">INDEX(MinuteWorkersFTE_HISTORICAL_FORTNIGHT_TABLE[Role],ROW()-1)</f>
        <v>REGISTERED NURSE</v>
      </c>
      <c r="P482" t="str" cm="1">
        <f t="array" ref="P482">INDEX(MinuteWorkersFTE_HISTORICAL_FORTNIGHT_TABLE[Shift],ROW()-1)</f>
        <v>AM</v>
      </c>
      <c r="Q482" cm="1">
        <f t="array" ref="Q482">INDEX(MinuteWorkersFTE_HISTORICAL_FORTNIGHT_TABLE[DayOfWeek],ROW()-1)</f>
        <v>7</v>
      </c>
      <c r="R482" t="str" cm="1">
        <f t="array" ref="R482">INDEX(MinuteWorkersFTE_HISTORICAL_FORTNIGHT_TABLE[Week Day],ROW()-1)</f>
        <v>Sunday</v>
      </c>
      <c r="S482" cm="1">
        <f t="array" ref="S482">INDEX(MinuteWorkersFTE_HISTORICAL_FORTNIGHT_TABLE[FortnightWeek],ROW()-1)</f>
        <v>1</v>
      </c>
      <c r="T482" cm="1">
        <f t="array" ref="T482">INDEX(MinuteWorkersFTE_HISTORICAL_FORTNIGHT_TABLE[HistoricalRosterFTE],ROW()-1)</f>
        <v>0</v>
      </c>
      <c r="U482" cm="1">
        <f t="array" ref="U482">INDEX(MinuteWorkersFTE_HISTORICAL_FORTNIGHT_TABLE[RedistributedRosterFTE],ROW()-1)</f>
        <v>0</v>
      </c>
      <c r="V482" cm="1">
        <f t="array" ref="V482">INDEX(MinuteWorkersFTE_HISTORICAL_FORTNIGHT_TABLE[ExpectedRedistributionFactor],ROW()-1)</f>
        <v>1.2153846153846153</v>
      </c>
      <c r="W482" cm="1">
        <f t="array" ref="W482">INDEX(MinuteWorkersFTE_HISTORICAL_FORTNIGHT_TABLE[ProfileVarianceFTE],ROW()-1)</f>
        <v>0</v>
      </c>
      <c r="X482">
        <f t="shared" si="8"/>
        <v>0</v>
      </c>
      <c r="Y482" cm="1">
        <f t="array" ref="Y482">--(INDEX(MinuteWorkersFTE_HISTORICAL_FORTNIGHT_TABLE[HistoricalCoverageStatus],ROW()-1)="PASS")</f>
        <v>1</v>
      </c>
      <c r="Z482" cm="1">
        <f t="array" ref="Z482">--OR(INDEX(MinuteWorkersFTE_HISTORICAL_FORTNIGHT_TABLE[HistoricalCellStatus],ROW()-1)="OBSERVED",INDEX(MinuteWorkersFTE_HISTORICAL_FORTNIGHT_TABLE[HistoricalCellStatus],ROW()-1)="ZERO")</f>
        <v>1</v>
      </c>
      <c r="AA482" cm="1">
        <f t="array" ref="AA482">--OR(INDEX(MinuteWorkersFTE_HISTORICAL_FORTNIGHT_TABLE[ProfileAlignmentStatus],ROW()-1)="PASS",INDEX(MinuteWorkersFTE_HISTORICAL_FORTNIGHT_TABLE[ProfileAlignmentStatus],ROW()-1)="PASS ZERO")</f>
        <v>1</v>
      </c>
      <c r="AB482" cm="1">
        <f t="array" ref="AB482">--(INDEX(MinuteWorkersFTE_HISTORICAL_FORTNIGHT_TABLE[RedistributionMatchCount],ROW()-1)=1)</f>
        <v>0</v>
      </c>
      <c r="AC482">
        <v>1</v>
      </c>
    </row>
    <row r="483" spans="14:29" x14ac:dyDescent="0.25">
      <c r="N483" t="str" cm="1">
        <f t="array" ref="N483">INDEX(MinuteWorkersFTE_HISTORICAL_FORTNIGHT_TABLE[Facility],ROW()-1)</f>
        <v>JE</v>
      </c>
      <c r="O483" t="str" cm="1">
        <f t="array" ref="O483">INDEX(MinuteWorkersFTE_HISTORICAL_FORTNIGHT_TABLE[Role],ROW()-1)</f>
        <v>REGISTERED NURSE</v>
      </c>
      <c r="P483" t="str" cm="1">
        <f t="array" ref="P483">INDEX(MinuteWorkersFTE_HISTORICAL_FORTNIGHT_TABLE[Shift],ROW()-1)</f>
        <v>PM</v>
      </c>
      <c r="Q483" cm="1">
        <f t="array" ref="Q483">INDEX(MinuteWorkersFTE_HISTORICAL_FORTNIGHT_TABLE[DayOfWeek],ROW()-1)</f>
        <v>7</v>
      </c>
      <c r="R483" t="str" cm="1">
        <f t="array" ref="R483">INDEX(MinuteWorkersFTE_HISTORICAL_FORTNIGHT_TABLE[Week Day],ROW()-1)</f>
        <v>Sunday</v>
      </c>
      <c r="S483" cm="1">
        <f t="array" ref="S483">INDEX(MinuteWorkersFTE_HISTORICAL_FORTNIGHT_TABLE[FortnightWeek],ROW()-1)</f>
        <v>1</v>
      </c>
      <c r="T483" cm="1">
        <f t="array" ref="T483">INDEX(MinuteWorkersFTE_HISTORICAL_FORTNIGHT_TABLE[HistoricalRosterFTE],ROW()-1)</f>
        <v>1.118421052631579</v>
      </c>
      <c r="U483" cm="1">
        <f t="array" ref="U483">INDEX(MinuteWorkersFTE_HISTORICAL_FORTNIGHT_TABLE[RedistributedRosterFTE],ROW()-1)</f>
        <v>1.3593117408906883</v>
      </c>
      <c r="V483" cm="1">
        <f t="array" ref="V483">INDEX(MinuteWorkersFTE_HISTORICAL_FORTNIGHT_TABLE[ExpectedRedistributionFactor],ROW()-1)</f>
        <v>1.2153846153846153</v>
      </c>
      <c r="W483" cm="1">
        <f t="array" ref="W483">INDEX(MinuteWorkersFTE_HISTORICAL_FORTNIGHT_TABLE[ProfileVarianceFTE],ROW()-1)</f>
        <v>0</v>
      </c>
      <c r="X483">
        <f t="shared" si="8"/>
        <v>0</v>
      </c>
      <c r="Y483" cm="1">
        <f t="array" ref="Y483">--(INDEX(MinuteWorkersFTE_HISTORICAL_FORTNIGHT_TABLE[HistoricalCoverageStatus],ROW()-1)="PASS")</f>
        <v>1</v>
      </c>
      <c r="Z483" cm="1">
        <f t="array" ref="Z483">--OR(INDEX(MinuteWorkersFTE_HISTORICAL_FORTNIGHT_TABLE[HistoricalCellStatus],ROW()-1)="OBSERVED",INDEX(MinuteWorkersFTE_HISTORICAL_FORTNIGHT_TABLE[HistoricalCellStatus],ROW()-1)="ZERO")</f>
        <v>1</v>
      </c>
      <c r="AA483" cm="1">
        <f t="array" ref="AA483">--OR(INDEX(MinuteWorkersFTE_HISTORICAL_FORTNIGHT_TABLE[ProfileAlignmentStatus],ROW()-1)="PASS",INDEX(MinuteWorkersFTE_HISTORICAL_FORTNIGHT_TABLE[ProfileAlignmentStatus],ROW()-1)="PASS ZERO")</f>
        <v>1</v>
      </c>
      <c r="AB483" cm="1">
        <f t="array" ref="AB483">--(INDEX(MinuteWorkersFTE_HISTORICAL_FORTNIGHT_TABLE[RedistributionMatchCount],ROW()-1)=1)</f>
        <v>1</v>
      </c>
      <c r="AC483">
        <v>1</v>
      </c>
    </row>
    <row r="484" spans="14:29" x14ac:dyDescent="0.25">
      <c r="N484" t="str" cm="1">
        <f t="array" ref="N484">INDEX(MinuteWorkersFTE_HISTORICAL_FORTNIGHT_TABLE[Facility],ROW()-1)</f>
        <v>JE</v>
      </c>
      <c r="O484" t="str" cm="1">
        <f t="array" ref="O484">INDEX(MinuteWorkersFTE_HISTORICAL_FORTNIGHT_TABLE[Role],ROW()-1)</f>
        <v>REGISTERED NURSE</v>
      </c>
      <c r="P484" t="str" cm="1">
        <f t="array" ref="P484">INDEX(MinuteWorkersFTE_HISTORICAL_FORTNIGHT_TABLE[Shift],ROW()-1)</f>
        <v>NS</v>
      </c>
      <c r="Q484" cm="1">
        <f t="array" ref="Q484">INDEX(MinuteWorkersFTE_HISTORICAL_FORTNIGHT_TABLE[DayOfWeek],ROW()-1)</f>
        <v>7</v>
      </c>
      <c r="R484" t="str" cm="1">
        <f t="array" ref="R484">INDEX(MinuteWorkersFTE_HISTORICAL_FORTNIGHT_TABLE[Week Day],ROW()-1)</f>
        <v>Sunday</v>
      </c>
      <c r="S484" cm="1">
        <f t="array" ref="S484">INDEX(MinuteWorkersFTE_HISTORICAL_FORTNIGHT_TABLE[FortnightWeek],ROW()-1)</f>
        <v>1</v>
      </c>
      <c r="T484" cm="1">
        <f t="array" ref="T484">INDEX(MinuteWorkersFTE_HISTORICAL_FORTNIGHT_TABLE[HistoricalRosterFTE],ROW()-1)</f>
        <v>1.118421052631579</v>
      </c>
      <c r="U484" cm="1">
        <f t="array" ref="U484">INDEX(MinuteWorkersFTE_HISTORICAL_FORTNIGHT_TABLE[RedistributedRosterFTE],ROW()-1)</f>
        <v>1.3593117408906883</v>
      </c>
      <c r="V484" cm="1">
        <f t="array" ref="V484">INDEX(MinuteWorkersFTE_HISTORICAL_FORTNIGHT_TABLE[ExpectedRedistributionFactor],ROW()-1)</f>
        <v>1.2153846153846153</v>
      </c>
      <c r="W484" cm="1">
        <f t="array" ref="W484">INDEX(MinuteWorkersFTE_HISTORICAL_FORTNIGHT_TABLE[ProfileVarianceFTE],ROW()-1)</f>
        <v>0</v>
      </c>
      <c r="X484">
        <f t="shared" si="8"/>
        <v>0</v>
      </c>
      <c r="Y484" cm="1">
        <f t="array" ref="Y484">--(INDEX(MinuteWorkersFTE_HISTORICAL_FORTNIGHT_TABLE[HistoricalCoverageStatus],ROW()-1)="PASS")</f>
        <v>1</v>
      </c>
      <c r="Z484" cm="1">
        <f t="array" ref="Z484">--OR(INDEX(MinuteWorkersFTE_HISTORICAL_FORTNIGHT_TABLE[HistoricalCellStatus],ROW()-1)="OBSERVED",INDEX(MinuteWorkersFTE_HISTORICAL_FORTNIGHT_TABLE[HistoricalCellStatus],ROW()-1)="ZERO")</f>
        <v>1</v>
      </c>
      <c r="AA484" cm="1">
        <f t="array" ref="AA484">--OR(INDEX(MinuteWorkersFTE_HISTORICAL_FORTNIGHT_TABLE[ProfileAlignmentStatus],ROW()-1)="PASS",INDEX(MinuteWorkersFTE_HISTORICAL_FORTNIGHT_TABLE[ProfileAlignmentStatus],ROW()-1)="PASS ZERO")</f>
        <v>1</v>
      </c>
      <c r="AB484" cm="1">
        <f t="array" ref="AB484">--(INDEX(MinuteWorkersFTE_HISTORICAL_FORTNIGHT_TABLE[RedistributionMatchCount],ROW()-1)=1)</f>
        <v>1</v>
      </c>
      <c r="AC484">
        <v>1</v>
      </c>
    </row>
    <row r="485" spans="14:29" x14ac:dyDescent="0.25">
      <c r="N485" t="str" cm="1">
        <f t="array" ref="N485">INDEX(MinuteWorkersFTE_HISTORICAL_FORTNIGHT_TABLE[Facility],ROW()-1)</f>
        <v>JE</v>
      </c>
      <c r="O485" t="str" cm="1">
        <f t="array" ref="O485">INDEX(MinuteWorkersFTE_HISTORICAL_FORTNIGHT_TABLE[Role],ROW()-1)</f>
        <v>REGISTERED NURSE</v>
      </c>
      <c r="P485" t="str" cm="1">
        <f t="array" ref="P485">INDEX(MinuteWorkersFTE_HISTORICAL_FORTNIGHT_TABLE[Shift],ROW()-1)</f>
        <v>AM</v>
      </c>
      <c r="Q485" cm="1">
        <f t="array" ref="Q485">INDEX(MinuteWorkersFTE_HISTORICAL_FORTNIGHT_TABLE[DayOfWeek],ROW()-1)</f>
        <v>1</v>
      </c>
      <c r="R485" t="str" cm="1">
        <f t="array" ref="R485">INDEX(MinuteWorkersFTE_HISTORICAL_FORTNIGHT_TABLE[Week Day],ROW()-1)</f>
        <v>Monday</v>
      </c>
      <c r="S485" cm="1">
        <f t="array" ref="S485">INDEX(MinuteWorkersFTE_HISTORICAL_FORTNIGHT_TABLE[FortnightWeek],ROW()-1)</f>
        <v>2</v>
      </c>
      <c r="T485" cm="1">
        <f t="array" ref="T485">INDEX(MinuteWorkersFTE_HISTORICAL_FORTNIGHT_TABLE[HistoricalRosterFTE],ROW()-1)</f>
        <v>1.1842105263157896</v>
      </c>
      <c r="U485" cm="1">
        <f t="array" ref="U485">INDEX(MinuteWorkersFTE_HISTORICAL_FORTNIGHT_TABLE[RedistributedRosterFTE],ROW()-1)</f>
        <v>1.4392712550607289</v>
      </c>
      <c r="V485" cm="1">
        <f t="array" ref="V485">INDEX(MinuteWorkersFTE_HISTORICAL_FORTNIGHT_TABLE[ExpectedRedistributionFactor],ROW()-1)</f>
        <v>1.2153846153846153</v>
      </c>
      <c r="W485" cm="1">
        <f t="array" ref="W485">INDEX(MinuteWorkersFTE_HISTORICAL_FORTNIGHT_TABLE[ProfileVarianceFTE],ROW()-1)</f>
        <v>2.2204460492503131E-16</v>
      </c>
      <c r="X485">
        <f t="shared" si="8"/>
        <v>2.2204460492503131E-16</v>
      </c>
      <c r="Y485" cm="1">
        <f t="array" ref="Y485">--(INDEX(MinuteWorkersFTE_HISTORICAL_FORTNIGHT_TABLE[HistoricalCoverageStatus],ROW()-1)="PASS")</f>
        <v>1</v>
      </c>
      <c r="Z485" cm="1">
        <f t="array" ref="Z485">--OR(INDEX(MinuteWorkersFTE_HISTORICAL_FORTNIGHT_TABLE[HistoricalCellStatus],ROW()-1)="OBSERVED",INDEX(MinuteWorkersFTE_HISTORICAL_FORTNIGHT_TABLE[HistoricalCellStatus],ROW()-1)="ZERO")</f>
        <v>1</v>
      </c>
      <c r="AA485" cm="1">
        <f t="array" ref="AA485">--OR(INDEX(MinuteWorkersFTE_HISTORICAL_FORTNIGHT_TABLE[ProfileAlignmentStatus],ROW()-1)="PASS",INDEX(MinuteWorkersFTE_HISTORICAL_FORTNIGHT_TABLE[ProfileAlignmentStatus],ROW()-1)="PASS ZERO")</f>
        <v>1</v>
      </c>
      <c r="AB485" cm="1">
        <f t="array" ref="AB485">--(INDEX(MinuteWorkersFTE_HISTORICAL_FORTNIGHT_TABLE[RedistributionMatchCount],ROW()-1)=1)</f>
        <v>1</v>
      </c>
      <c r="AC485">
        <v>1</v>
      </c>
    </row>
    <row r="486" spans="14:29" x14ac:dyDescent="0.25">
      <c r="N486" t="str" cm="1">
        <f t="array" ref="N486">INDEX(MinuteWorkersFTE_HISTORICAL_FORTNIGHT_TABLE[Facility],ROW()-1)</f>
        <v>JE</v>
      </c>
      <c r="O486" t="str" cm="1">
        <f t="array" ref="O486">INDEX(MinuteWorkersFTE_HISTORICAL_FORTNIGHT_TABLE[Role],ROW()-1)</f>
        <v>REGISTERED NURSE</v>
      </c>
      <c r="P486" t="str" cm="1">
        <f t="array" ref="P486">INDEX(MinuteWorkersFTE_HISTORICAL_FORTNIGHT_TABLE[Shift],ROW()-1)</f>
        <v>PM</v>
      </c>
      <c r="Q486" cm="1">
        <f t="array" ref="Q486">INDEX(MinuteWorkersFTE_HISTORICAL_FORTNIGHT_TABLE[DayOfWeek],ROW()-1)</f>
        <v>1</v>
      </c>
      <c r="R486" t="str" cm="1">
        <f t="array" ref="R486">INDEX(MinuteWorkersFTE_HISTORICAL_FORTNIGHT_TABLE[Week Day],ROW()-1)</f>
        <v>Monday</v>
      </c>
      <c r="S486" cm="1">
        <f t="array" ref="S486">INDEX(MinuteWorkersFTE_HISTORICAL_FORTNIGHT_TABLE[FortnightWeek],ROW()-1)</f>
        <v>2</v>
      </c>
      <c r="T486" cm="1">
        <f t="array" ref="T486">INDEX(MinuteWorkersFTE_HISTORICAL_FORTNIGHT_TABLE[HistoricalRosterFTE],ROW()-1)</f>
        <v>1.1842105263157896</v>
      </c>
      <c r="U486" cm="1">
        <f t="array" ref="U486">INDEX(MinuteWorkersFTE_HISTORICAL_FORTNIGHT_TABLE[RedistributedRosterFTE],ROW()-1)</f>
        <v>1.4392712550607289</v>
      </c>
      <c r="V486" cm="1">
        <f t="array" ref="V486">INDEX(MinuteWorkersFTE_HISTORICAL_FORTNIGHT_TABLE[ExpectedRedistributionFactor],ROW()-1)</f>
        <v>1.2153846153846153</v>
      </c>
      <c r="W486" cm="1">
        <f t="array" ref="W486">INDEX(MinuteWorkersFTE_HISTORICAL_FORTNIGHT_TABLE[ProfileVarianceFTE],ROW()-1)</f>
        <v>2.2204460492503131E-16</v>
      </c>
      <c r="X486">
        <f t="shared" si="8"/>
        <v>2.2204460492503131E-16</v>
      </c>
      <c r="Y486" cm="1">
        <f t="array" ref="Y486">--(INDEX(MinuteWorkersFTE_HISTORICAL_FORTNIGHT_TABLE[HistoricalCoverageStatus],ROW()-1)="PASS")</f>
        <v>1</v>
      </c>
      <c r="Z486" cm="1">
        <f t="array" ref="Z486">--OR(INDEX(MinuteWorkersFTE_HISTORICAL_FORTNIGHT_TABLE[HistoricalCellStatus],ROW()-1)="OBSERVED",INDEX(MinuteWorkersFTE_HISTORICAL_FORTNIGHT_TABLE[HistoricalCellStatus],ROW()-1)="ZERO")</f>
        <v>1</v>
      </c>
      <c r="AA486" cm="1">
        <f t="array" ref="AA486">--OR(INDEX(MinuteWorkersFTE_HISTORICAL_FORTNIGHT_TABLE[ProfileAlignmentStatus],ROW()-1)="PASS",INDEX(MinuteWorkersFTE_HISTORICAL_FORTNIGHT_TABLE[ProfileAlignmentStatus],ROW()-1)="PASS ZERO")</f>
        <v>1</v>
      </c>
      <c r="AB486" cm="1">
        <f t="array" ref="AB486">--(INDEX(MinuteWorkersFTE_HISTORICAL_FORTNIGHT_TABLE[RedistributionMatchCount],ROW()-1)=1)</f>
        <v>1</v>
      </c>
      <c r="AC486">
        <v>1</v>
      </c>
    </row>
    <row r="487" spans="14:29" x14ac:dyDescent="0.25">
      <c r="N487" t="str" cm="1">
        <f t="array" ref="N487">INDEX(MinuteWorkersFTE_HISTORICAL_FORTNIGHT_TABLE[Facility],ROW()-1)</f>
        <v>JE</v>
      </c>
      <c r="O487" t="str" cm="1">
        <f t="array" ref="O487">INDEX(MinuteWorkersFTE_HISTORICAL_FORTNIGHT_TABLE[Role],ROW()-1)</f>
        <v>REGISTERED NURSE</v>
      </c>
      <c r="P487" t="str" cm="1">
        <f t="array" ref="P487">INDEX(MinuteWorkersFTE_HISTORICAL_FORTNIGHT_TABLE[Shift],ROW()-1)</f>
        <v>NS</v>
      </c>
      <c r="Q487" cm="1">
        <f t="array" ref="Q487">INDEX(MinuteWorkersFTE_HISTORICAL_FORTNIGHT_TABLE[DayOfWeek],ROW()-1)</f>
        <v>1</v>
      </c>
      <c r="R487" t="str" cm="1">
        <f t="array" ref="R487">INDEX(MinuteWorkersFTE_HISTORICAL_FORTNIGHT_TABLE[Week Day],ROW()-1)</f>
        <v>Monday</v>
      </c>
      <c r="S487" cm="1">
        <f t="array" ref="S487">INDEX(MinuteWorkersFTE_HISTORICAL_FORTNIGHT_TABLE[FortnightWeek],ROW()-1)</f>
        <v>2</v>
      </c>
      <c r="T487" cm="1">
        <f t="array" ref="T487">INDEX(MinuteWorkersFTE_HISTORICAL_FORTNIGHT_TABLE[HistoricalRosterFTE],ROW()-1)</f>
        <v>1.118421052631579</v>
      </c>
      <c r="U487" cm="1">
        <f t="array" ref="U487">INDEX(MinuteWorkersFTE_HISTORICAL_FORTNIGHT_TABLE[RedistributedRosterFTE],ROW()-1)</f>
        <v>1.3593117408906883</v>
      </c>
      <c r="V487" cm="1">
        <f t="array" ref="V487">INDEX(MinuteWorkersFTE_HISTORICAL_FORTNIGHT_TABLE[ExpectedRedistributionFactor],ROW()-1)</f>
        <v>1.2153846153846153</v>
      </c>
      <c r="W487" cm="1">
        <f t="array" ref="W487">INDEX(MinuteWorkersFTE_HISTORICAL_FORTNIGHT_TABLE[ProfileVarianceFTE],ROW()-1)</f>
        <v>0</v>
      </c>
      <c r="X487">
        <f t="shared" si="8"/>
        <v>0</v>
      </c>
      <c r="Y487" cm="1">
        <f t="array" ref="Y487">--(INDEX(MinuteWorkersFTE_HISTORICAL_FORTNIGHT_TABLE[HistoricalCoverageStatus],ROW()-1)="PASS")</f>
        <v>1</v>
      </c>
      <c r="Z487" cm="1">
        <f t="array" ref="Z487">--OR(INDEX(MinuteWorkersFTE_HISTORICAL_FORTNIGHT_TABLE[HistoricalCellStatus],ROW()-1)="OBSERVED",INDEX(MinuteWorkersFTE_HISTORICAL_FORTNIGHT_TABLE[HistoricalCellStatus],ROW()-1)="ZERO")</f>
        <v>1</v>
      </c>
      <c r="AA487" cm="1">
        <f t="array" ref="AA487">--OR(INDEX(MinuteWorkersFTE_HISTORICAL_FORTNIGHT_TABLE[ProfileAlignmentStatus],ROW()-1)="PASS",INDEX(MinuteWorkersFTE_HISTORICAL_FORTNIGHT_TABLE[ProfileAlignmentStatus],ROW()-1)="PASS ZERO")</f>
        <v>1</v>
      </c>
      <c r="AB487" cm="1">
        <f t="array" ref="AB487">--(INDEX(MinuteWorkersFTE_HISTORICAL_FORTNIGHT_TABLE[RedistributionMatchCount],ROW()-1)=1)</f>
        <v>1</v>
      </c>
      <c r="AC487">
        <v>1</v>
      </c>
    </row>
    <row r="488" spans="14:29" x14ac:dyDescent="0.25">
      <c r="N488" t="str" cm="1">
        <f t="array" ref="N488">INDEX(MinuteWorkersFTE_HISTORICAL_FORTNIGHT_TABLE[Facility],ROW()-1)</f>
        <v>JE</v>
      </c>
      <c r="O488" t="str" cm="1">
        <f t="array" ref="O488">INDEX(MinuteWorkersFTE_HISTORICAL_FORTNIGHT_TABLE[Role],ROW()-1)</f>
        <v>REGISTERED NURSE</v>
      </c>
      <c r="P488" t="str" cm="1">
        <f t="array" ref="P488">INDEX(MinuteWorkersFTE_HISTORICAL_FORTNIGHT_TABLE[Shift],ROW()-1)</f>
        <v>AM</v>
      </c>
      <c r="Q488" cm="1">
        <f t="array" ref="Q488">INDEX(MinuteWorkersFTE_HISTORICAL_FORTNIGHT_TABLE[DayOfWeek],ROW()-1)</f>
        <v>2</v>
      </c>
      <c r="R488" t="str" cm="1">
        <f t="array" ref="R488">INDEX(MinuteWorkersFTE_HISTORICAL_FORTNIGHT_TABLE[Week Day],ROW()-1)</f>
        <v>Tuesday</v>
      </c>
      <c r="S488" cm="1">
        <f t="array" ref="S488">INDEX(MinuteWorkersFTE_HISTORICAL_FORTNIGHT_TABLE[FortnightWeek],ROW()-1)</f>
        <v>2</v>
      </c>
      <c r="T488" cm="1">
        <f t="array" ref="T488">INDEX(MinuteWorkersFTE_HISTORICAL_FORTNIGHT_TABLE[HistoricalRosterFTE],ROW()-1)</f>
        <v>1.118421052631579</v>
      </c>
      <c r="U488" cm="1">
        <f t="array" ref="U488">INDEX(MinuteWorkersFTE_HISTORICAL_FORTNIGHT_TABLE[RedistributedRosterFTE],ROW()-1)</f>
        <v>1.3593117408906883</v>
      </c>
      <c r="V488" cm="1">
        <f t="array" ref="V488">INDEX(MinuteWorkersFTE_HISTORICAL_FORTNIGHT_TABLE[ExpectedRedistributionFactor],ROW()-1)</f>
        <v>1.2153846153846153</v>
      </c>
      <c r="W488" cm="1">
        <f t="array" ref="W488">INDEX(MinuteWorkersFTE_HISTORICAL_FORTNIGHT_TABLE[ProfileVarianceFTE],ROW()-1)</f>
        <v>0</v>
      </c>
      <c r="X488">
        <f t="shared" si="8"/>
        <v>0</v>
      </c>
      <c r="Y488" cm="1">
        <f t="array" ref="Y488">--(INDEX(MinuteWorkersFTE_HISTORICAL_FORTNIGHT_TABLE[HistoricalCoverageStatus],ROW()-1)="PASS")</f>
        <v>1</v>
      </c>
      <c r="Z488" cm="1">
        <f t="array" ref="Z488">--OR(INDEX(MinuteWorkersFTE_HISTORICAL_FORTNIGHT_TABLE[HistoricalCellStatus],ROW()-1)="OBSERVED",INDEX(MinuteWorkersFTE_HISTORICAL_FORTNIGHT_TABLE[HistoricalCellStatus],ROW()-1)="ZERO")</f>
        <v>1</v>
      </c>
      <c r="AA488" cm="1">
        <f t="array" ref="AA488">--OR(INDEX(MinuteWorkersFTE_HISTORICAL_FORTNIGHT_TABLE[ProfileAlignmentStatus],ROW()-1)="PASS",INDEX(MinuteWorkersFTE_HISTORICAL_FORTNIGHT_TABLE[ProfileAlignmentStatus],ROW()-1)="PASS ZERO")</f>
        <v>1</v>
      </c>
      <c r="AB488" cm="1">
        <f t="array" ref="AB488">--(INDEX(MinuteWorkersFTE_HISTORICAL_FORTNIGHT_TABLE[RedistributionMatchCount],ROW()-1)=1)</f>
        <v>1</v>
      </c>
      <c r="AC488">
        <v>1</v>
      </c>
    </row>
    <row r="489" spans="14:29" x14ac:dyDescent="0.25">
      <c r="N489" t="str" cm="1">
        <f t="array" ref="N489">INDEX(MinuteWorkersFTE_HISTORICAL_FORTNIGHT_TABLE[Facility],ROW()-1)</f>
        <v>JE</v>
      </c>
      <c r="O489" t="str" cm="1">
        <f t="array" ref="O489">INDEX(MinuteWorkersFTE_HISTORICAL_FORTNIGHT_TABLE[Role],ROW()-1)</f>
        <v>REGISTERED NURSE</v>
      </c>
      <c r="P489" t="str" cm="1">
        <f t="array" ref="P489">INDEX(MinuteWorkersFTE_HISTORICAL_FORTNIGHT_TABLE[Shift],ROW()-1)</f>
        <v>PM</v>
      </c>
      <c r="Q489" cm="1">
        <f t="array" ref="Q489">INDEX(MinuteWorkersFTE_HISTORICAL_FORTNIGHT_TABLE[DayOfWeek],ROW()-1)</f>
        <v>2</v>
      </c>
      <c r="R489" t="str" cm="1">
        <f t="array" ref="R489">INDEX(MinuteWorkersFTE_HISTORICAL_FORTNIGHT_TABLE[Week Day],ROW()-1)</f>
        <v>Tuesday</v>
      </c>
      <c r="S489" cm="1">
        <f t="array" ref="S489">INDEX(MinuteWorkersFTE_HISTORICAL_FORTNIGHT_TABLE[FortnightWeek],ROW()-1)</f>
        <v>2</v>
      </c>
      <c r="T489" cm="1">
        <f t="array" ref="T489">INDEX(MinuteWorkersFTE_HISTORICAL_FORTNIGHT_TABLE[HistoricalRosterFTE],ROW()-1)</f>
        <v>1.118421052631579</v>
      </c>
      <c r="U489" cm="1">
        <f t="array" ref="U489">INDEX(MinuteWorkersFTE_HISTORICAL_FORTNIGHT_TABLE[RedistributedRosterFTE],ROW()-1)</f>
        <v>1.3593117408906883</v>
      </c>
      <c r="V489" cm="1">
        <f t="array" ref="V489">INDEX(MinuteWorkersFTE_HISTORICAL_FORTNIGHT_TABLE[ExpectedRedistributionFactor],ROW()-1)</f>
        <v>1.2153846153846153</v>
      </c>
      <c r="W489" cm="1">
        <f t="array" ref="W489">INDEX(MinuteWorkersFTE_HISTORICAL_FORTNIGHT_TABLE[ProfileVarianceFTE],ROW()-1)</f>
        <v>0</v>
      </c>
      <c r="X489">
        <f t="shared" si="8"/>
        <v>0</v>
      </c>
      <c r="Y489" cm="1">
        <f t="array" ref="Y489">--(INDEX(MinuteWorkersFTE_HISTORICAL_FORTNIGHT_TABLE[HistoricalCoverageStatus],ROW()-1)="PASS")</f>
        <v>1</v>
      </c>
      <c r="Z489" cm="1">
        <f t="array" ref="Z489">--OR(INDEX(MinuteWorkersFTE_HISTORICAL_FORTNIGHT_TABLE[HistoricalCellStatus],ROW()-1)="OBSERVED",INDEX(MinuteWorkersFTE_HISTORICAL_FORTNIGHT_TABLE[HistoricalCellStatus],ROW()-1)="ZERO")</f>
        <v>1</v>
      </c>
      <c r="AA489" cm="1">
        <f t="array" ref="AA489">--OR(INDEX(MinuteWorkersFTE_HISTORICAL_FORTNIGHT_TABLE[ProfileAlignmentStatus],ROW()-1)="PASS",INDEX(MinuteWorkersFTE_HISTORICAL_FORTNIGHT_TABLE[ProfileAlignmentStatus],ROW()-1)="PASS ZERO")</f>
        <v>1</v>
      </c>
      <c r="AB489" cm="1">
        <f t="array" ref="AB489">--(INDEX(MinuteWorkersFTE_HISTORICAL_FORTNIGHT_TABLE[RedistributionMatchCount],ROW()-1)=1)</f>
        <v>1</v>
      </c>
      <c r="AC489">
        <v>1</v>
      </c>
    </row>
    <row r="490" spans="14:29" x14ac:dyDescent="0.25">
      <c r="N490" t="str" cm="1">
        <f t="array" ref="N490">INDEX(MinuteWorkersFTE_HISTORICAL_FORTNIGHT_TABLE[Facility],ROW()-1)</f>
        <v>JE</v>
      </c>
      <c r="O490" t="str" cm="1">
        <f t="array" ref="O490">INDEX(MinuteWorkersFTE_HISTORICAL_FORTNIGHT_TABLE[Role],ROW()-1)</f>
        <v>REGISTERED NURSE</v>
      </c>
      <c r="P490" t="str" cm="1">
        <f t="array" ref="P490">INDEX(MinuteWorkersFTE_HISTORICAL_FORTNIGHT_TABLE[Shift],ROW()-1)</f>
        <v>NS</v>
      </c>
      <c r="Q490" cm="1">
        <f t="array" ref="Q490">INDEX(MinuteWorkersFTE_HISTORICAL_FORTNIGHT_TABLE[DayOfWeek],ROW()-1)</f>
        <v>2</v>
      </c>
      <c r="R490" t="str" cm="1">
        <f t="array" ref="R490">INDEX(MinuteWorkersFTE_HISTORICAL_FORTNIGHT_TABLE[Week Day],ROW()-1)</f>
        <v>Tuesday</v>
      </c>
      <c r="S490" cm="1">
        <f t="array" ref="S490">INDEX(MinuteWorkersFTE_HISTORICAL_FORTNIGHT_TABLE[FortnightWeek],ROW()-1)</f>
        <v>2</v>
      </c>
      <c r="T490" cm="1">
        <f t="array" ref="T490">INDEX(MinuteWorkersFTE_HISTORICAL_FORTNIGHT_TABLE[HistoricalRosterFTE],ROW()-1)</f>
        <v>1.118421052631579</v>
      </c>
      <c r="U490" cm="1">
        <f t="array" ref="U490">INDEX(MinuteWorkersFTE_HISTORICAL_FORTNIGHT_TABLE[RedistributedRosterFTE],ROW()-1)</f>
        <v>1.3593117408906883</v>
      </c>
      <c r="V490" cm="1">
        <f t="array" ref="V490">INDEX(MinuteWorkersFTE_HISTORICAL_FORTNIGHT_TABLE[ExpectedRedistributionFactor],ROW()-1)</f>
        <v>1.2153846153846153</v>
      </c>
      <c r="W490" cm="1">
        <f t="array" ref="W490">INDEX(MinuteWorkersFTE_HISTORICAL_FORTNIGHT_TABLE[ProfileVarianceFTE],ROW()-1)</f>
        <v>0</v>
      </c>
      <c r="X490">
        <f t="shared" si="8"/>
        <v>0</v>
      </c>
      <c r="Y490" cm="1">
        <f t="array" ref="Y490">--(INDEX(MinuteWorkersFTE_HISTORICAL_FORTNIGHT_TABLE[HistoricalCoverageStatus],ROW()-1)="PASS")</f>
        <v>1</v>
      </c>
      <c r="Z490" cm="1">
        <f t="array" ref="Z490">--OR(INDEX(MinuteWorkersFTE_HISTORICAL_FORTNIGHT_TABLE[HistoricalCellStatus],ROW()-1)="OBSERVED",INDEX(MinuteWorkersFTE_HISTORICAL_FORTNIGHT_TABLE[HistoricalCellStatus],ROW()-1)="ZERO")</f>
        <v>1</v>
      </c>
      <c r="AA490" cm="1">
        <f t="array" ref="AA490">--OR(INDEX(MinuteWorkersFTE_HISTORICAL_FORTNIGHT_TABLE[ProfileAlignmentStatus],ROW()-1)="PASS",INDEX(MinuteWorkersFTE_HISTORICAL_FORTNIGHT_TABLE[ProfileAlignmentStatus],ROW()-1)="PASS ZERO")</f>
        <v>1</v>
      </c>
      <c r="AB490" cm="1">
        <f t="array" ref="AB490">--(INDEX(MinuteWorkersFTE_HISTORICAL_FORTNIGHT_TABLE[RedistributionMatchCount],ROW()-1)=1)</f>
        <v>1</v>
      </c>
      <c r="AC490">
        <v>1</v>
      </c>
    </row>
    <row r="491" spans="14:29" x14ac:dyDescent="0.25">
      <c r="N491" t="str" cm="1">
        <f t="array" ref="N491">INDEX(MinuteWorkersFTE_HISTORICAL_FORTNIGHT_TABLE[Facility],ROW()-1)</f>
        <v>JE</v>
      </c>
      <c r="O491" t="str" cm="1">
        <f t="array" ref="O491">INDEX(MinuteWorkersFTE_HISTORICAL_FORTNIGHT_TABLE[Role],ROW()-1)</f>
        <v>REGISTERED NURSE</v>
      </c>
      <c r="P491" t="str" cm="1">
        <f t="array" ref="P491">INDEX(MinuteWorkersFTE_HISTORICAL_FORTNIGHT_TABLE[Shift],ROW()-1)</f>
        <v>AM</v>
      </c>
      <c r="Q491" cm="1">
        <f t="array" ref="Q491">INDEX(MinuteWorkersFTE_HISTORICAL_FORTNIGHT_TABLE[DayOfWeek],ROW()-1)</f>
        <v>3</v>
      </c>
      <c r="R491" t="str" cm="1">
        <f t="array" ref="R491">INDEX(MinuteWorkersFTE_HISTORICAL_FORTNIGHT_TABLE[Week Day],ROW()-1)</f>
        <v>Wednesday</v>
      </c>
      <c r="S491" cm="1">
        <f t="array" ref="S491">INDEX(MinuteWorkersFTE_HISTORICAL_FORTNIGHT_TABLE[FortnightWeek],ROW()-1)</f>
        <v>2</v>
      </c>
      <c r="T491" cm="1">
        <f t="array" ref="T491">INDEX(MinuteWorkersFTE_HISTORICAL_FORTNIGHT_TABLE[HistoricalRosterFTE],ROW()-1)</f>
        <v>1.1842105263157896</v>
      </c>
      <c r="U491" cm="1">
        <f t="array" ref="U491">INDEX(MinuteWorkersFTE_HISTORICAL_FORTNIGHT_TABLE[RedistributedRosterFTE],ROW()-1)</f>
        <v>1.4392712550607289</v>
      </c>
      <c r="V491" cm="1">
        <f t="array" ref="V491">INDEX(MinuteWorkersFTE_HISTORICAL_FORTNIGHT_TABLE[ExpectedRedistributionFactor],ROW()-1)</f>
        <v>1.2153846153846153</v>
      </c>
      <c r="W491" cm="1">
        <f t="array" ref="W491">INDEX(MinuteWorkersFTE_HISTORICAL_FORTNIGHT_TABLE[ProfileVarianceFTE],ROW()-1)</f>
        <v>2.2204460492503131E-16</v>
      </c>
      <c r="X491">
        <f t="shared" si="8"/>
        <v>2.2204460492503131E-16</v>
      </c>
      <c r="Y491" cm="1">
        <f t="array" ref="Y491">--(INDEX(MinuteWorkersFTE_HISTORICAL_FORTNIGHT_TABLE[HistoricalCoverageStatus],ROW()-1)="PASS")</f>
        <v>1</v>
      </c>
      <c r="Z491" cm="1">
        <f t="array" ref="Z491">--OR(INDEX(MinuteWorkersFTE_HISTORICAL_FORTNIGHT_TABLE[HistoricalCellStatus],ROW()-1)="OBSERVED",INDEX(MinuteWorkersFTE_HISTORICAL_FORTNIGHT_TABLE[HistoricalCellStatus],ROW()-1)="ZERO")</f>
        <v>1</v>
      </c>
      <c r="AA491" cm="1">
        <f t="array" ref="AA491">--OR(INDEX(MinuteWorkersFTE_HISTORICAL_FORTNIGHT_TABLE[ProfileAlignmentStatus],ROW()-1)="PASS",INDEX(MinuteWorkersFTE_HISTORICAL_FORTNIGHT_TABLE[ProfileAlignmentStatus],ROW()-1)="PASS ZERO")</f>
        <v>1</v>
      </c>
      <c r="AB491" cm="1">
        <f t="array" ref="AB491">--(INDEX(MinuteWorkersFTE_HISTORICAL_FORTNIGHT_TABLE[RedistributionMatchCount],ROW()-1)=1)</f>
        <v>1</v>
      </c>
      <c r="AC491">
        <v>1</v>
      </c>
    </row>
    <row r="492" spans="14:29" x14ac:dyDescent="0.25">
      <c r="N492" t="str" cm="1">
        <f t="array" ref="N492">INDEX(MinuteWorkersFTE_HISTORICAL_FORTNIGHT_TABLE[Facility],ROW()-1)</f>
        <v>JE</v>
      </c>
      <c r="O492" t="str" cm="1">
        <f t="array" ref="O492">INDEX(MinuteWorkersFTE_HISTORICAL_FORTNIGHT_TABLE[Role],ROW()-1)</f>
        <v>REGISTERED NURSE</v>
      </c>
      <c r="P492" t="str" cm="1">
        <f t="array" ref="P492">INDEX(MinuteWorkersFTE_HISTORICAL_FORTNIGHT_TABLE[Shift],ROW()-1)</f>
        <v>PM</v>
      </c>
      <c r="Q492" cm="1">
        <f t="array" ref="Q492">INDEX(MinuteWorkersFTE_HISTORICAL_FORTNIGHT_TABLE[DayOfWeek],ROW()-1)</f>
        <v>3</v>
      </c>
      <c r="R492" t="str" cm="1">
        <f t="array" ref="R492">INDEX(MinuteWorkersFTE_HISTORICAL_FORTNIGHT_TABLE[Week Day],ROW()-1)</f>
        <v>Wednesday</v>
      </c>
      <c r="S492" cm="1">
        <f t="array" ref="S492">INDEX(MinuteWorkersFTE_HISTORICAL_FORTNIGHT_TABLE[FortnightWeek],ROW()-1)</f>
        <v>2</v>
      </c>
      <c r="T492" cm="1">
        <f t="array" ref="T492">INDEX(MinuteWorkersFTE_HISTORICAL_FORTNIGHT_TABLE[HistoricalRosterFTE],ROW()-1)</f>
        <v>1.118421052631579</v>
      </c>
      <c r="U492" cm="1">
        <f t="array" ref="U492">INDEX(MinuteWorkersFTE_HISTORICAL_FORTNIGHT_TABLE[RedistributedRosterFTE],ROW()-1)</f>
        <v>1.3593117408906883</v>
      </c>
      <c r="V492" cm="1">
        <f t="array" ref="V492">INDEX(MinuteWorkersFTE_HISTORICAL_FORTNIGHT_TABLE[ExpectedRedistributionFactor],ROW()-1)</f>
        <v>1.2153846153846153</v>
      </c>
      <c r="W492" cm="1">
        <f t="array" ref="W492">INDEX(MinuteWorkersFTE_HISTORICAL_FORTNIGHT_TABLE[ProfileVarianceFTE],ROW()-1)</f>
        <v>0</v>
      </c>
      <c r="X492">
        <f t="shared" si="8"/>
        <v>0</v>
      </c>
      <c r="Y492" cm="1">
        <f t="array" ref="Y492">--(INDEX(MinuteWorkersFTE_HISTORICAL_FORTNIGHT_TABLE[HistoricalCoverageStatus],ROW()-1)="PASS")</f>
        <v>1</v>
      </c>
      <c r="Z492" cm="1">
        <f t="array" ref="Z492">--OR(INDEX(MinuteWorkersFTE_HISTORICAL_FORTNIGHT_TABLE[HistoricalCellStatus],ROW()-1)="OBSERVED",INDEX(MinuteWorkersFTE_HISTORICAL_FORTNIGHT_TABLE[HistoricalCellStatus],ROW()-1)="ZERO")</f>
        <v>1</v>
      </c>
      <c r="AA492" cm="1">
        <f t="array" ref="AA492">--OR(INDEX(MinuteWorkersFTE_HISTORICAL_FORTNIGHT_TABLE[ProfileAlignmentStatus],ROW()-1)="PASS",INDEX(MinuteWorkersFTE_HISTORICAL_FORTNIGHT_TABLE[ProfileAlignmentStatus],ROW()-1)="PASS ZERO")</f>
        <v>1</v>
      </c>
      <c r="AB492" cm="1">
        <f t="array" ref="AB492">--(INDEX(MinuteWorkersFTE_HISTORICAL_FORTNIGHT_TABLE[RedistributionMatchCount],ROW()-1)=1)</f>
        <v>1</v>
      </c>
      <c r="AC492">
        <v>1</v>
      </c>
    </row>
    <row r="493" spans="14:29" x14ac:dyDescent="0.25">
      <c r="N493" t="str" cm="1">
        <f t="array" ref="N493">INDEX(MinuteWorkersFTE_HISTORICAL_FORTNIGHT_TABLE[Facility],ROW()-1)</f>
        <v>JE</v>
      </c>
      <c r="O493" t="str" cm="1">
        <f t="array" ref="O493">INDEX(MinuteWorkersFTE_HISTORICAL_FORTNIGHT_TABLE[Role],ROW()-1)</f>
        <v>REGISTERED NURSE</v>
      </c>
      <c r="P493" t="str" cm="1">
        <f t="array" ref="P493">INDEX(MinuteWorkersFTE_HISTORICAL_FORTNIGHT_TABLE[Shift],ROW()-1)</f>
        <v>NS</v>
      </c>
      <c r="Q493" cm="1">
        <f t="array" ref="Q493">INDEX(MinuteWorkersFTE_HISTORICAL_FORTNIGHT_TABLE[DayOfWeek],ROW()-1)</f>
        <v>3</v>
      </c>
      <c r="R493" t="str" cm="1">
        <f t="array" ref="R493">INDEX(MinuteWorkersFTE_HISTORICAL_FORTNIGHT_TABLE[Week Day],ROW()-1)</f>
        <v>Wednesday</v>
      </c>
      <c r="S493" cm="1">
        <f t="array" ref="S493">INDEX(MinuteWorkersFTE_HISTORICAL_FORTNIGHT_TABLE[FortnightWeek],ROW()-1)</f>
        <v>2</v>
      </c>
      <c r="T493" cm="1">
        <f t="array" ref="T493">INDEX(MinuteWorkersFTE_HISTORICAL_FORTNIGHT_TABLE[HistoricalRosterFTE],ROW()-1)</f>
        <v>1.118421052631579</v>
      </c>
      <c r="U493" cm="1">
        <f t="array" ref="U493">INDEX(MinuteWorkersFTE_HISTORICAL_FORTNIGHT_TABLE[RedistributedRosterFTE],ROW()-1)</f>
        <v>1.3593117408906883</v>
      </c>
      <c r="V493" cm="1">
        <f t="array" ref="V493">INDEX(MinuteWorkersFTE_HISTORICAL_FORTNIGHT_TABLE[ExpectedRedistributionFactor],ROW()-1)</f>
        <v>1.2153846153846153</v>
      </c>
      <c r="W493" cm="1">
        <f t="array" ref="W493">INDEX(MinuteWorkersFTE_HISTORICAL_FORTNIGHT_TABLE[ProfileVarianceFTE],ROW()-1)</f>
        <v>0</v>
      </c>
      <c r="X493">
        <f t="shared" si="8"/>
        <v>0</v>
      </c>
      <c r="Y493" cm="1">
        <f t="array" ref="Y493">--(INDEX(MinuteWorkersFTE_HISTORICAL_FORTNIGHT_TABLE[HistoricalCoverageStatus],ROW()-1)="PASS")</f>
        <v>1</v>
      </c>
      <c r="Z493" cm="1">
        <f t="array" ref="Z493">--OR(INDEX(MinuteWorkersFTE_HISTORICAL_FORTNIGHT_TABLE[HistoricalCellStatus],ROW()-1)="OBSERVED",INDEX(MinuteWorkersFTE_HISTORICAL_FORTNIGHT_TABLE[HistoricalCellStatus],ROW()-1)="ZERO")</f>
        <v>1</v>
      </c>
      <c r="AA493" cm="1">
        <f t="array" ref="AA493">--OR(INDEX(MinuteWorkersFTE_HISTORICAL_FORTNIGHT_TABLE[ProfileAlignmentStatus],ROW()-1)="PASS",INDEX(MinuteWorkersFTE_HISTORICAL_FORTNIGHT_TABLE[ProfileAlignmentStatus],ROW()-1)="PASS ZERO")</f>
        <v>1</v>
      </c>
      <c r="AB493" cm="1">
        <f t="array" ref="AB493">--(INDEX(MinuteWorkersFTE_HISTORICAL_FORTNIGHT_TABLE[RedistributionMatchCount],ROW()-1)=1)</f>
        <v>1</v>
      </c>
      <c r="AC493">
        <v>1</v>
      </c>
    </row>
    <row r="494" spans="14:29" x14ac:dyDescent="0.25">
      <c r="N494" t="str" cm="1">
        <f t="array" ref="N494">INDEX(MinuteWorkersFTE_HISTORICAL_FORTNIGHT_TABLE[Facility],ROW()-1)</f>
        <v>JE</v>
      </c>
      <c r="O494" t="str" cm="1">
        <f t="array" ref="O494">INDEX(MinuteWorkersFTE_HISTORICAL_FORTNIGHT_TABLE[Role],ROW()-1)</f>
        <v>REGISTERED NURSE</v>
      </c>
      <c r="P494" t="str" cm="1">
        <f t="array" ref="P494">INDEX(MinuteWorkersFTE_HISTORICAL_FORTNIGHT_TABLE[Shift],ROW()-1)</f>
        <v>AM</v>
      </c>
      <c r="Q494" cm="1">
        <f t="array" ref="Q494">INDEX(MinuteWorkersFTE_HISTORICAL_FORTNIGHT_TABLE[DayOfWeek],ROW()-1)</f>
        <v>4</v>
      </c>
      <c r="R494" t="str" cm="1">
        <f t="array" ref="R494">INDEX(MinuteWorkersFTE_HISTORICAL_FORTNIGHT_TABLE[Week Day],ROW()-1)</f>
        <v>Thursday</v>
      </c>
      <c r="S494" cm="1">
        <f t="array" ref="S494">INDEX(MinuteWorkersFTE_HISTORICAL_FORTNIGHT_TABLE[FortnightWeek],ROW()-1)</f>
        <v>2</v>
      </c>
      <c r="T494" cm="1">
        <f t="array" ref="T494">INDEX(MinuteWorkersFTE_HISTORICAL_FORTNIGHT_TABLE[HistoricalRosterFTE],ROW()-1)</f>
        <v>1.118421052631579</v>
      </c>
      <c r="U494" cm="1">
        <f t="array" ref="U494">INDEX(MinuteWorkersFTE_HISTORICAL_FORTNIGHT_TABLE[RedistributedRosterFTE],ROW()-1)</f>
        <v>1.3593117408906883</v>
      </c>
      <c r="V494" cm="1">
        <f t="array" ref="V494">INDEX(MinuteWorkersFTE_HISTORICAL_FORTNIGHT_TABLE[ExpectedRedistributionFactor],ROW()-1)</f>
        <v>1.2153846153846153</v>
      </c>
      <c r="W494" cm="1">
        <f t="array" ref="W494">INDEX(MinuteWorkersFTE_HISTORICAL_FORTNIGHT_TABLE[ProfileVarianceFTE],ROW()-1)</f>
        <v>0</v>
      </c>
      <c r="X494">
        <f t="shared" si="8"/>
        <v>0</v>
      </c>
      <c r="Y494" cm="1">
        <f t="array" ref="Y494">--(INDEX(MinuteWorkersFTE_HISTORICAL_FORTNIGHT_TABLE[HistoricalCoverageStatus],ROW()-1)="PASS")</f>
        <v>1</v>
      </c>
      <c r="Z494" cm="1">
        <f t="array" ref="Z494">--OR(INDEX(MinuteWorkersFTE_HISTORICAL_FORTNIGHT_TABLE[HistoricalCellStatus],ROW()-1)="OBSERVED",INDEX(MinuteWorkersFTE_HISTORICAL_FORTNIGHT_TABLE[HistoricalCellStatus],ROW()-1)="ZERO")</f>
        <v>1</v>
      </c>
      <c r="AA494" cm="1">
        <f t="array" ref="AA494">--OR(INDEX(MinuteWorkersFTE_HISTORICAL_FORTNIGHT_TABLE[ProfileAlignmentStatus],ROW()-1)="PASS",INDEX(MinuteWorkersFTE_HISTORICAL_FORTNIGHT_TABLE[ProfileAlignmentStatus],ROW()-1)="PASS ZERO")</f>
        <v>1</v>
      </c>
      <c r="AB494" cm="1">
        <f t="array" ref="AB494">--(INDEX(MinuteWorkersFTE_HISTORICAL_FORTNIGHT_TABLE[RedistributionMatchCount],ROW()-1)=1)</f>
        <v>1</v>
      </c>
      <c r="AC494">
        <v>1</v>
      </c>
    </row>
    <row r="495" spans="14:29" x14ac:dyDescent="0.25">
      <c r="N495" t="str" cm="1">
        <f t="array" ref="N495">INDEX(MinuteWorkersFTE_HISTORICAL_FORTNIGHT_TABLE[Facility],ROW()-1)</f>
        <v>JE</v>
      </c>
      <c r="O495" t="str" cm="1">
        <f t="array" ref="O495">INDEX(MinuteWorkersFTE_HISTORICAL_FORTNIGHT_TABLE[Role],ROW()-1)</f>
        <v>REGISTERED NURSE</v>
      </c>
      <c r="P495" t="str" cm="1">
        <f t="array" ref="P495">INDEX(MinuteWorkersFTE_HISTORICAL_FORTNIGHT_TABLE[Shift],ROW()-1)</f>
        <v>PM</v>
      </c>
      <c r="Q495" cm="1">
        <f t="array" ref="Q495">INDEX(MinuteWorkersFTE_HISTORICAL_FORTNIGHT_TABLE[DayOfWeek],ROW()-1)</f>
        <v>4</v>
      </c>
      <c r="R495" t="str" cm="1">
        <f t="array" ref="R495">INDEX(MinuteWorkersFTE_HISTORICAL_FORTNIGHT_TABLE[Week Day],ROW()-1)</f>
        <v>Thursday</v>
      </c>
      <c r="S495" cm="1">
        <f t="array" ref="S495">INDEX(MinuteWorkersFTE_HISTORICAL_FORTNIGHT_TABLE[FortnightWeek],ROW()-1)</f>
        <v>2</v>
      </c>
      <c r="T495" cm="1">
        <f t="array" ref="T495">INDEX(MinuteWorkersFTE_HISTORICAL_FORTNIGHT_TABLE[HistoricalRosterFTE],ROW()-1)</f>
        <v>1.118421052631579</v>
      </c>
      <c r="U495" cm="1">
        <f t="array" ref="U495">INDEX(MinuteWorkersFTE_HISTORICAL_FORTNIGHT_TABLE[RedistributedRosterFTE],ROW()-1)</f>
        <v>1.3593117408906883</v>
      </c>
      <c r="V495" cm="1">
        <f t="array" ref="V495">INDEX(MinuteWorkersFTE_HISTORICAL_FORTNIGHT_TABLE[ExpectedRedistributionFactor],ROW()-1)</f>
        <v>1.2153846153846153</v>
      </c>
      <c r="W495" cm="1">
        <f t="array" ref="W495">INDEX(MinuteWorkersFTE_HISTORICAL_FORTNIGHT_TABLE[ProfileVarianceFTE],ROW()-1)</f>
        <v>0</v>
      </c>
      <c r="X495">
        <f t="shared" si="8"/>
        <v>0</v>
      </c>
      <c r="Y495" cm="1">
        <f t="array" ref="Y495">--(INDEX(MinuteWorkersFTE_HISTORICAL_FORTNIGHT_TABLE[HistoricalCoverageStatus],ROW()-1)="PASS")</f>
        <v>1</v>
      </c>
      <c r="Z495" cm="1">
        <f t="array" ref="Z495">--OR(INDEX(MinuteWorkersFTE_HISTORICAL_FORTNIGHT_TABLE[HistoricalCellStatus],ROW()-1)="OBSERVED",INDEX(MinuteWorkersFTE_HISTORICAL_FORTNIGHT_TABLE[HistoricalCellStatus],ROW()-1)="ZERO")</f>
        <v>1</v>
      </c>
      <c r="AA495" cm="1">
        <f t="array" ref="AA495">--OR(INDEX(MinuteWorkersFTE_HISTORICAL_FORTNIGHT_TABLE[ProfileAlignmentStatus],ROW()-1)="PASS",INDEX(MinuteWorkersFTE_HISTORICAL_FORTNIGHT_TABLE[ProfileAlignmentStatus],ROW()-1)="PASS ZERO")</f>
        <v>1</v>
      </c>
      <c r="AB495" cm="1">
        <f t="array" ref="AB495">--(INDEX(MinuteWorkersFTE_HISTORICAL_FORTNIGHT_TABLE[RedistributionMatchCount],ROW()-1)=1)</f>
        <v>1</v>
      </c>
      <c r="AC495">
        <v>1</v>
      </c>
    </row>
    <row r="496" spans="14:29" x14ac:dyDescent="0.25">
      <c r="N496" t="str" cm="1">
        <f t="array" ref="N496">INDEX(MinuteWorkersFTE_HISTORICAL_FORTNIGHT_TABLE[Facility],ROW()-1)</f>
        <v>JE</v>
      </c>
      <c r="O496" t="str" cm="1">
        <f t="array" ref="O496">INDEX(MinuteWorkersFTE_HISTORICAL_FORTNIGHT_TABLE[Role],ROW()-1)</f>
        <v>REGISTERED NURSE</v>
      </c>
      <c r="P496" t="str" cm="1">
        <f t="array" ref="P496">INDEX(MinuteWorkersFTE_HISTORICAL_FORTNIGHT_TABLE[Shift],ROW()-1)</f>
        <v>NS</v>
      </c>
      <c r="Q496" cm="1">
        <f t="array" ref="Q496">INDEX(MinuteWorkersFTE_HISTORICAL_FORTNIGHT_TABLE[DayOfWeek],ROW()-1)</f>
        <v>4</v>
      </c>
      <c r="R496" t="str" cm="1">
        <f t="array" ref="R496">INDEX(MinuteWorkersFTE_HISTORICAL_FORTNIGHT_TABLE[Week Day],ROW()-1)</f>
        <v>Thursday</v>
      </c>
      <c r="S496" cm="1">
        <f t="array" ref="S496">INDEX(MinuteWorkersFTE_HISTORICAL_FORTNIGHT_TABLE[FortnightWeek],ROW()-1)</f>
        <v>2</v>
      </c>
      <c r="T496" cm="1">
        <f t="array" ref="T496">INDEX(MinuteWorkersFTE_HISTORICAL_FORTNIGHT_TABLE[HistoricalRosterFTE],ROW()-1)</f>
        <v>1.118421052631579</v>
      </c>
      <c r="U496" cm="1">
        <f t="array" ref="U496">INDEX(MinuteWorkersFTE_HISTORICAL_FORTNIGHT_TABLE[RedistributedRosterFTE],ROW()-1)</f>
        <v>1.3593117408906883</v>
      </c>
      <c r="V496" cm="1">
        <f t="array" ref="V496">INDEX(MinuteWorkersFTE_HISTORICAL_FORTNIGHT_TABLE[ExpectedRedistributionFactor],ROW()-1)</f>
        <v>1.2153846153846153</v>
      </c>
      <c r="W496" cm="1">
        <f t="array" ref="W496">INDEX(MinuteWorkersFTE_HISTORICAL_FORTNIGHT_TABLE[ProfileVarianceFTE],ROW()-1)</f>
        <v>0</v>
      </c>
      <c r="X496">
        <f t="shared" si="8"/>
        <v>0</v>
      </c>
      <c r="Y496" cm="1">
        <f t="array" ref="Y496">--(INDEX(MinuteWorkersFTE_HISTORICAL_FORTNIGHT_TABLE[HistoricalCoverageStatus],ROW()-1)="PASS")</f>
        <v>1</v>
      </c>
      <c r="Z496" cm="1">
        <f t="array" ref="Z496">--OR(INDEX(MinuteWorkersFTE_HISTORICAL_FORTNIGHT_TABLE[HistoricalCellStatus],ROW()-1)="OBSERVED",INDEX(MinuteWorkersFTE_HISTORICAL_FORTNIGHT_TABLE[HistoricalCellStatus],ROW()-1)="ZERO")</f>
        <v>1</v>
      </c>
      <c r="AA496" cm="1">
        <f t="array" ref="AA496">--OR(INDEX(MinuteWorkersFTE_HISTORICAL_FORTNIGHT_TABLE[ProfileAlignmentStatus],ROW()-1)="PASS",INDEX(MinuteWorkersFTE_HISTORICAL_FORTNIGHT_TABLE[ProfileAlignmentStatus],ROW()-1)="PASS ZERO")</f>
        <v>1</v>
      </c>
      <c r="AB496" cm="1">
        <f t="array" ref="AB496">--(INDEX(MinuteWorkersFTE_HISTORICAL_FORTNIGHT_TABLE[RedistributionMatchCount],ROW()-1)=1)</f>
        <v>1</v>
      </c>
      <c r="AC496">
        <v>1</v>
      </c>
    </row>
    <row r="497" spans="14:29" x14ac:dyDescent="0.25">
      <c r="N497" t="str" cm="1">
        <f t="array" ref="N497">INDEX(MinuteWorkersFTE_HISTORICAL_FORTNIGHT_TABLE[Facility],ROW()-1)</f>
        <v>JE</v>
      </c>
      <c r="O497" t="str" cm="1">
        <f t="array" ref="O497">INDEX(MinuteWorkersFTE_HISTORICAL_FORTNIGHT_TABLE[Role],ROW()-1)</f>
        <v>REGISTERED NURSE</v>
      </c>
      <c r="P497" t="str" cm="1">
        <f t="array" ref="P497">INDEX(MinuteWorkersFTE_HISTORICAL_FORTNIGHT_TABLE[Shift],ROW()-1)</f>
        <v>AM</v>
      </c>
      <c r="Q497" cm="1">
        <f t="array" ref="Q497">INDEX(MinuteWorkersFTE_HISTORICAL_FORTNIGHT_TABLE[DayOfWeek],ROW()-1)</f>
        <v>5</v>
      </c>
      <c r="R497" t="str" cm="1">
        <f t="array" ref="R497">INDEX(MinuteWorkersFTE_HISTORICAL_FORTNIGHT_TABLE[Week Day],ROW()-1)</f>
        <v>Friday</v>
      </c>
      <c r="S497" cm="1">
        <f t="array" ref="S497">INDEX(MinuteWorkersFTE_HISTORICAL_FORTNIGHT_TABLE[FortnightWeek],ROW()-1)</f>
        <v>2</v>
      </c>
      <c r="T497" cm="1">
        <f t="array" ref="T497">INDEX(MinuteWorkersFTE_HISTORICAL_FORTNIGHT_TABLE[HistoricalRosterFTE],ROW()-1)</f>
        <v>1.1842105263157896</v>
      </c>
      <c r="U497" cm="1">
        <f t="array" ref="U497">INDEX(MinuteWorkersFTE_HISTORICAL_FORTNIGHT_TABLE[RedistributedRosterFTE],ROW()-1)</f>
        <v>1.4392712550607289</v>
      </c>
      <c r="V497" cm="1">
        <f t="array" ref="V497">INDEX(MinuteWorkersFTE_HISTORICAL_FORTNIGHT_TABLE[ExpectedRedistributionFactor],ROW()-1)</f>
        <v>1.2153846153846153</v>
      </c>
      <c r="W497" cm="1">
        <f t="array" ref="W497">INDEX(MinuteWorkersFTE_HISTORICAL_FORTNIGHT_TABLE[ProfileVarianceFTE],ROW()-1)</f>
        <v>2.2204460492503131E-16</v>
      </c>
      <c r="X497">
        <f t="shared" si="8"/>
        <v>2.2204460492503131E-16</v>
      </c>
      <c r="Y497" cm="1">
        <f t="array" ref="Y497">--(INDEX(MinuteWorkersFTE_HISTORICAL_FORTNIGHT_TABLE[HistoricalCoverageStatus],ROW()-1)="PASS")</f>
        <v>1</v>
      </c>
      <c r="Z497" cm="1">
        <f t="array" ref="Z497">--OR(INDEX(MinuteWorkersFTE_HISTORICAL_FORTNIGHT_TABLE[HistoricalCellStatus],ROW()-1)="OBSERVED",INDEX(MinuteWorkersFTE_HISTORICAL_FORTNIGHT_TABLE[HistoricalCellStatus],ROW()-1)="ZERO")</f>
        <v>1</v>
      </c>
      <c r="AA497" cm="1">
        <f t="array" ref="AA497">--OR(INDEX(MinuteWorkersFTE_HISTORICAL_FORTNIGHT_TABLE[ProfileAlignmentStatus],ROW()-1)="PASS",INDEX(MinuteWorkersFTE_HISTORICAL_FORTNIGHT_TABLE[ProfileAlignmentStatus],ROW()-1)="PASS ZERO")</f>
        <v>1</v>
      </c>
      <c r="AB497" cm="1">
        <f t="array" ref="AB497">--(INDEX(MinuteWorkersFTE_HISTORICAL_FORTNIGHT_TABLE[RedistributionMatchCount],ROW()-1)=1)</f>
        <v>1</v>
      </c>
      <c r="AC497">
        <v>1</v>
      </c>
    </row>
    <row r="498" spans="14:29" x14ac:dyDescent="0.25">
      <c r="N498" t="str" cm="1">
        <f t="array" ref="N498">INDEX(MinuteWorkersFTE_HISTORICAL_FORTNIGHT_TABLE[Facility],ROW()-1)</f>
        <v>JE</v>
      </c>
      <c r="O498" t="str" cm="1">
        <f t="array" ref="O498">INDEX(MinuteWorkersFTE_HISTORICAL_FORTNIGHT_TABLE[Role],ROW()-1)</f>
        <v>REGISTERED NURSE</v>
      </c>
      <c r="P498" t="str" cm="1">
        <f t="array" ref="P498">INDEX(MinuteWorkersFTE_HISTORICAL_FORTNIGHT_TABLE[Shift],ROW()-1)</f>
        <v>PM</v>
      </c>
      <c r="Q498" cm="1">
        <f t="array" ref="Q498">INDEX(MinuteWorkersFTE_HISTORICAL_FORTNIGHT_TABLE[DayOfWeek],ROW()-1)</f>
        <v>5</v>
      </c>
      <c r="R498" t="str" cm="1">
        <f t="array" ref="R498">INDEX(MinuteWorkersFTE_HISTORICAL_FORTNIGHT_TABLE[Week Day],ROW()-1)</f>
        <v>Friday</v>
      </c>
      <c r="S498" cm="1">
        <f t="array" ref="S498">INDEX(MinuteWorkersFTE_HISTORICAL_FORTNIGHT_TABLE[FortnightWeek],ROW()-1)</f>
        <v>2</v>
      </c>
      <c r="T498" cm="1">
        <f t="array" ref="T498">INDEX(MinuteWorkersFTE_HISTORICAL_FORTNIGHT_TABLE[HistoricalRosterFTE],ROW()-1)</f>
        <v>1.118421052631579</v>
      </c>
      <c r="U498" cm="1">
        <f t="array" ref="U498">INDEX(MinuteWorkersFTE_HISTORICAL_FORTNIGHT_TABLE[RedistributedRosterFTE],ROW()-1)</f>
        <v>1.3593117408906883</v>
      </c>
      <c r="V498" cm="1">
        <f t="array" ref="V498">INDEX(MinuteWorkersFTE_HISTORICAL_FORTNIGHT_TABLE[ExpectedRedistributionFactor],ROW()-1)</f>
        <v>1.2153846153846153</v>
      </c>
      <c r="W498" cm="1">
        <f t="array" ref="W498">INDEX(MinuteWorkersFTE_HISTORICAL_FORTNIGHT_TABLE[ProfileVarianceFTE],ROW()-1)</f>
        <v>0</v>
      </c>
      <c r="X498">
        <f t="shared" si="8"/>
        <v>0</v>
      </c>
      <c r="Y498" cm="1">
        <f t="array" ref="Y498">--(INDEX(MinuteWorkersFTE_HISTORICAL_FORTNIGHT_TABLE[HistoricalCoverageStatus],ROW()-1)="PASS")</f>
        <v>1</v>
      </c>
      <c r="Z498" cm="1">
        <f t="array" ref="Z498">--OR(INDEX(MinuteWorkersFTE_HISTORICAL_FORTNIGHT_TABLE[HistoricalCellStatus],ROW()-1)="OBSERVED",INDEX(MinuteWorkersFTE_HISTORICAL_FORTNIGHT_TABLE[HistoricalCellStatus],ROW()-1)="ZERO")</f>
        <v>1</v>
      </c>
      <c r="AA498" cm="1">
        <f t="array" ref="AA498">--OR(INDEX(MinuteWorkersFTE_HISTORICAL_FORTNIGHT_TABLE[ProfileAlignmentStatus],ROW()-1)="PASS",INDEX(MinuteWorkersFTE_HISTORICAL_FORTNIGHT_TABLE[ProfileAlignmentStatus],ROW()-1)="PASS ZERO")</f>
        <v>1</v>
      </c>
      <c r="AB498" cm="1">
        <f t="array" ref="AB498">--(INDEX(MinuteWorkersFTE_HISTORICAL_FORTNIGHT_TABLE[RedistributionMatchCount],ROW()-1)=1)</f>
        <v>1</v>
      </c>
      <c r="AC498">
        <v>1</v>
      </c>
    </row>
    <row r="499" spans="14:29" x14ac:dyDescent="0.25">
      <c r="N499" t="str" cm="1">
        <f t="array" ref="N499">INDEX(MinuteWorkersFTE_HISTORICAL_FORTNIGHT_TABLE[Facility],ROW()-1)</f>
        <v>JE</v>
      </c>
      <c r="O499" t="str" cm="1">
        <f t="array" ref="O499">INDEX(MinuteWorkersFTE_HISTORICAL_FORTNIGHT_TABLE[Role],ROW()-1)</f>
        <v>REGISTERED NURSE</v>
      </c>
      <c r="P499" t="str" cm="1">
        <f t="array" ref="P499">INDEX(MinuteWorkersFTE_HISTORICAL_FORTNIGHT_TABLE[Shift],ROW()-1)</f>
        <v>NS</v>
      </c>
      <c r="Q499" cm="1">
        <f t="array" ref="Q499">INDEX(MinuteWorkersFTE_HISTORICAL_FORTNIGHT_TABLE[DayOfWeek],ROW()-1)</f>
        <v>5</v>
      </c>
      <c r="R499" t="str" cm="1">
        <f t="array" ref="R499">INDEX(MinuteWorkersFTE_HISTORICAL_FORTNIGHT_TABLE[Week Day],ROW()-1)</f>
        <v>Friday</v>
      </c>
      <c r="S499" cm="1">
        <f t="array" ref="S499">INDEX(MinuteWorkersFTE_HISTORICAL_FORTNIGHT_TABLE[FortnightWeek],ROW()-1)</f>
        <v>2</v>
      </c>
      <c r="T499" cm="1">
        <f t="array" ref="T499">INDEX(MinuteWorkersFTE_HISTORICAL_FORTNIGHT_TABLE[HistoricalRosterFTE],ROW()-1)</f>
        <v>1.118421052631579</v>
      </c>
      <c r="U499" cm="1">
        <f t="array" ref="U499">INDEX(MinuteWorkersFTE_HISTORICAL_FORTNIGHT_TABLE[RedistributedRosterFTE],ROW()-1)</f>
        <v>1.3593117408906883</v>
      </c>
      <c r="V499" cm="1">
        <f t="array" ref="V499">INDEX(MinuteWorkersFTE_HISTORICAL_FORTNIGHT_TABLE[ExpectedRedistributionFactor],ROW()-1)</f>
        <v>1.2153846153846153</v>
      </c>
      <c r="W499" cm="1">
        <f t="array" ref="W499">INDEX(MinuteWorkersFTE_HISTORICAL_FORTNIGHT_TABLE[ProfileVarianceFTE],ROW()-1)</f>
        <v>0</v>
      </c>
      <c r="X499">
        <f t="shared" si="8"/>
        <v>0</v>
      </c>
      <c r="Y499" cm="1">
        <f t="array" ref="Y499">--(INDEX(MinuteWorkersFTE_HISTORICAL_FORTNIGHT_TABLE[HistoricalCoverageStatus],ROW()-1)="PASS")</f>
        <v>1</v>
      </c>
      <c r="Z499" cm="1">
        <f t="array" ref="Z499">--OR(INDEX(MinuteWorkersFTE_HISTORICAL_FORTNIGHT_TABLE[HistoricalCellStatus],ROW()-1)="OBSERVED",INDEX(MinuteWorkersFTE_HISTORICAL_FORTNIGHT_TABLE[HistoricalCellStatus],ROW()-1)="ZERO")</f>
        <v>1</v>
      </c>
      <c r="AA499" cm="1">
        <f t="array" ref="AA499">--OR(INDEX(MinuteWorkersFTE_HISTORICAL_FORTNIGHT_TABLE[ProfileAlignmentStatus],ROW()-1)="PASS",INDEX(MinuteWorkersFTE_HISTORICAL_FORTNIGHT_TABLE[ProfileAlignmentStatus],ROW()-1)="PASS ZERO")</f>
        <v>1</v>
      </c>
      <c r="AB499" cm="1">
        <f t="array" ref="AB499">--(INDEX(MinuteWorkersFTE_HISTORICAL_FORTNIGHT_TABLE[RedistributionMatchCount],ROW()-1)=1)</f>
        <v>1</v>
      </c>
      <c r="AC499">
        <v>1</v>
      </c>
    </row>
    <row r="500" spans="14:29" x14ac:dyDescent="0.25">
      <c r="N500" t="str" cm="1">
        <f t="array" ref="N500">INDEX(MinuteWorkersFTE_HISTORICAL_FORTNIGHT_TABLE[Facility],ROW()-1)</f>
        <v>JE</v>
      </c>
      <c r="O500" t="str" cm="1">
        <f t="array" ref="O500">INDEX(MinuteWorkersFTE_HISTORICAL_FORTNIGHT_TABLE[Role],ROW()-1)</f>
        <v>REGISTERED NURSE</v>
      </c>
      <c r="P500" t="str" cm="1">
        <f t="array" ref="P500">INDEX(MinuteWorkersFTE_HISTORICAL_FORTNIGHT_TABLE[Shift],ROW()-1)</f>
        <v>AM</v>
      </c>
      <c r="Q500" cm="1">
        <f t="array" ref="Q500">INDEX(MinuteWorkersFTE_HISTORICAL_FORTNIGHT_TABLE[DayOfWeek],ROW()-1)</f>
        <v>6</v>
      </c>
      <c r="R500" t="str" cm="1">
        <f t="array" ref="R500">INDEX(MinuteWorkersFTE_HISTORICAL_FORTNIGHT_TABLE[Week Day],ROW()-1)</f>
        <v>Saturday</v>
      </c>
      <c r="S500" cm="1">
        <f t="array" ref="S500">INDEX(MinuteWorkersFTE_HISTORICAL_FORTNIGHT_TABLE[FortnightWeek],ROW()-1)</f>
        <v>2</v>
      </c>
      <c r="T500" cm="1">
        <f t="array" ref="T500">INDEX(MinuteWorkersFTE_HISTORICAL_FORTNIGHT_TABLE[HistoricalRosterFTE],ROW()-1)</f>
        <v>0</v>
      </c>
      <c r="U500" cm="1">
        <f t="array" ref="U500">INDEX(MinuteWorkersFTE_HISTORICAL_FORTNIGHT_TABLE[RedistributedRosterFTE],ROW()-1)</f>
        <v>0</v>
      </c>
      <c r="V500" cm="1">
        <f t="array" ref="V500">INDEX(MinuteWorkersFTE_HISTORICAL_FORTNIGHT_TABLE[ExpectedRedistributionFactor],ROW()-1)</f>
        <v>1.2153846153846153</v>
      </c>
      <c r="W500" cm="1">
        <f t="array" ref="W500">INDEX(MinuteWorkersFTE_HISTORICAL_FORTNIGHT_TABLE[ProfileVarianceFTE],ROW()-1)</f>
        <v>0</v>
      </c>
      <c r="X500">
        <f t="shared" si="8"/>
        <v>0</v>
      </c>
      <c r="Y500" cm="1">
        <f t="array" ref="Y500">--(INDEX(MinuteWorkersFTE_HISTORICAL_FORTNIGHT_TABLE[HistoricalCoverageStatus],ROW()-1)="PASS")</f>
        <v>1</v>
      </c>
      <c r="Z500" cm="1">
        <f t="array" ref="Z500">--OR(INDEX(MinuteWorkersFTE_HISTORICAL_FORTNIGHT_TABLE[HistoricalCellStatus],ROW()-1)="OBSERVED",INDEX(MinuteWorkersFTE_HISTORICAL_FORTNIGHT_TABLE[HistoricalCellStatus],ROW()-1)="ZERO")</f>
        <v>1</v>
      </c>
      <c r="AA500" cm="1">
        <f t="array" ref="AA500">--OR(INDEX(MinuteWorkersFTE_HISTORICAL_FORTNIGHT_TABLE[ProfileAlignmentStatus],ROW()-1)="PASS",INDEX(MinuteWorkersFTE_HISTORICAL_FORTNIGHT_TABLE[ProfileAlignmentStatus],ROW()-1)="PASS ZERO")</f>
        <v>1</v>
      </c>
      <c r="AB500" cm="1">
        <f t="array" ref="AB500">--(INDEX(MinuteWorkersFTE_HISTORICAL_FORTNIGHT_TABLE[RedistributionMatchCount],ROW()-1)=1)</f>
        <v>0</v>
      </c>
      <c r="AC500">
        <v>1</v>
      </c>
    </row>
    <row r="501" spans="14:29" x14ac:dyDescent="0.25">
      <c r="N501" t="str" cm="1">
        <f t="array" ref="N501">INDEX(MinuteWorkersFTE_HISTORICAL_FORTNIGHT_TABLE[Facility],ROW()-1)</f>
        <v>JE</v>
      </c>
      <c r="O501" t="str" cm="1">
        <f t="array" ref="O501">INDEX(MinuteWorkersFTE_HISTORICAL_FORTNIGHT_TABLE[Role],ROW()-1)</f>
        <v>REGISTERED NURSE</v>
      </c>
      <c r="P501" t="str" cm="1">
        <f t="array" ref="P501">INDEX(MinuteWorkersFTE_HISTORICAL_FORTNIGHT_TABLE[Shift],ROW()-1)</f>
        <v>PM</v>
      </c>
      <c r="Q501" cm="1">
        <f t="array" ref="Q501">INDEX(MinuteWorkersFTE_HISTORICAL_FORTNIGHT_TABLE[DayOfWeek],ROW()-1)</f>
        <v>6</v>
      </c>
      <c r="R501" t="str" cm="1">
        <f t="array" ref="R501">INDEX(MinuteWorkersFTE_HISTORICAL_FORTNIGHT_TABLE[Week Day],ROW()-1)</f>
        <v>Saturday</v>
      </c>
      <c r="S501" cm="1">
        <f t="array" ref="S501">INDEX(MinuteWorkersFTE_HISTORICAL_FORTNIGHT_TABLE[FortnightWeek],ROW()-1)</f>
        <v>2</v>
      </c>
      <c r="T501" cm="1">
        <f t="array" ref="T501">INDEX(MinuteWorkersFTE_HISTORICAL_FORTNIGHT_TABLE[HistoricalRosterFTE],ROW()-1)</f>
        <v>1.118421052631579</v>
      </c>
      <c r="U501" cm="1">
        <f t="array" ref="U501">INDEX(MinuteWorkersFTE_HISTORICAL_FORTNIGHT_TABLE[RedistributedRosterFTE],ROW()-1)</f>
        <v>1.3593117408906883</v>
      </c>
      <c r="V501" cm="1">
        <f t="array" ref="V501">INDEX(MinuteWorkersFTE_HISTORICAL_FORTNIGHT_TABLE[ExpectedRedistributionFactor],ROW()-1)</f>
        <v>1.2153846153846153</v>
      </c>
      <c r="W501" cm="1">
        <f t="array" ref="W501">INDEX(MinuteWorkersFTE_HISTORICAL_FORTNIGHT_TABLE[ProfileVarianceFTE],ROW()-1)</f>
        <v>0</v>
      </c>
      <c r="X501">
        <f t="shared" si="8"/>
        <v>0</v>
      </c>
      <c r="Y501" cm="1">
        <f t="array" ref="Y501">--(INDEX(MinuteWorkersFTE_HISTORICAL_FORTNIGHT_TABLE[HistoricalCoverageStatus],ROW()-1)="PASS")</f>
        <v>1</v>
      </c>
      <c r="Z501" cm="1">
        <f t="array" ref="Z501">--OR(INDEX(MinuteWorkersFTE_HISTORICAL_FORTNIGHT_TABLE[HistoricalCellStatus],ROW()-1)="OBSERVED",INDEX(MinuteWorkersFTE_HISTORICAL_FORTNIGHT_TABLE[HistoricalCellStatus],ROW()-1)="ZERO")</f>
        <v>1</v>
      </c>
      <c r="AA501" cm="1">
        <f t="array" ref="AA501">--OR(INDEX(MinuteWorkersFTE_HISTORICAL_FORTNIGHT_TABLE[ProfileAlignmentStatus],ROW()-1)="PASS",INDEX(MinuteWorkersFTE_HISTORICAL_FORTNIGHT_TABLE[ProfileAlignmentStatus],ROW()-1)="PASS ZERO")</f>
        <v>1</v>
      </c>
      <c r="AB501" cm="1">
        <f t="array" ref="AB501">--(INDEX(MinuteWorkersFTE_HISTORICAL_FORTNIGHT_TABLE[RedistributionMatchCount],ROW()-1)=1)</f>
        <v>1</v>
      </c>
      <c r="AC501">
        <v>1</v>
      </c>
    </row>
    <row r="502" spans="14:29" x14ac:dyDescent="0.25">
      <c r="N502" t="str" cm="1">
        <f t="array" ref="N502">INDEX(MinuteWorkersFTE_HISTORICAL_FORTNIGHT_TABLE[Facility],ROW()-1)</f>
        <v>JE</v>
      </c>
      <c r="O502" t="str" cm="1">
        <f t="array" ref="O502">INDEX(MinuteWorkersFTE_HISTORICAL_FORTNIGHT_TABLE[Role],ROW()-1)</f>
        <v>REGISTERED NURSE</v>
      </c>
      <c r="P502" t="str" cm="1">
        <f t="array" ref="P502">INDEX(MinuteWorkersFTE_HISTORICAL_FORTNIGHT_TABLE[Shift],ROW()-1)</f>
        <v>NS</v>
      </c>
      <c r="Q502" cm="1">
        <f t="array" ref="Q502">INDEX(MinuteWorkersFTE_HISTORICAL_FORTNIGHT_TABLE[DayOfWeek],ROW()-1)</f>
        <v>6</v>
      </c>
      <c r="R502" t="str" cm="1">
        <f t="array" ref="R502">INDEX(MinuteWorkersFTE_HISTORICAL_FORTNIGHT_TABLE[Week Day],ROW()-1)</f>
        <v>Saturday</v>
      </c>
      <c r="S502" cm="1">
        <f t="array" ref="S502">INDEX(MinuteWorkersFTE_HISTORICAL_FORTNIGHT_TABLE[FortnightWeek],ROW()-1)</f>
        <v>2</v>
      </c>
      <c r="T502" cm="1">
        <f t="array" ref="T502">INDEX(MinuteWorkersFTE_HISTORICAL_FORTNIGHT_TABLE[HistoricalRosterFTE],ROW()-1)</f>
        <v>0.98684210526315796</v>
      </c>
      <c r="U502" cm="1">
        <f t="array" ref="U502">INDEX(MinuteWorkersFTE_HISTORICAL_FORTNIGHT_TABLE[RedistributedRosterFTE],ROW()-1)</f>
        <v>1.1993927125506072</v>
      </c>
      <c r="V502" cm="1">
        <f t="array" ref="V502">INDEX(MinuteWorkersFTE_HISTORICAL_FORTNIGHT_TABLE[ExpectedRedistributionFactor],ROW()-1)</f>
        <v>1.2153846153846153</v>
      </c>
      <c r="W502" cm="1">
        <f t="array" ref="W502">INDEX(MinuteWorkersFTE_HISTORICAL_FORTNIGHT_TABLE[ProfileVarianceFTE],ROW()-1)</f>
        <v>0</v>
      </c>
      <c r="X502">
        <f t="shared" si="8"/>
        <v>0</v>
      </c>
      <c r="Y502" cm="1">
        <f t="array" ref="Y502">--(INDEX(MinuteWorkersFTE_HISTORICAL_FORTNIGHT_TABLE[HistoricalCoverageStatus],ROW()-1)="PASS")</f>
        <v>1</v>
      </c>
      <c r="Z502" cm="1">
        <f t="array" ref="Z502">--OR(INDEX(MinuteWorkersFTE_HISTORICAL_FORTNIGHT_TABLE[HistoricalCellStatus],ROW()-1)="OBSERVED",INDEX(MinuteWorkersFTE_HISTORICAL_FORTNIGHT_TABLE[HistoricalCellStatus],ROW()-1)="ZERO")</f>
        <v>1</v>
      </c>
      <c r="AA502" cm="1">
        <f t="array" ref="AA502">--OR(INDEX(MinuteWorkersFTE_HISTORICAL_FORTNIGHT_TABLE[ProfileAlignmentStatus],ROW()-1)="PASS",INDEX(MinuteWorkersFTE_HISTORICAL_FORTNIGHT_TABLE[ProfileAlignmentStatus],ROW()-1)="PASS ZERO")</f>
        <v>1</v>
      </c>
      <c r="AB502" cm="1">
        <f t="array" ref="AB502">--(INDEX(MinuteWorkersFTE_HISTORICAL_FORTNIGHT_TABLE[RedistributionMatchCount],ROW()-1)=1)</f>
        <v>1</v>
      </c>
      <c r="AC502">
        <v>1</v>
      </c>
    </row>
    <row r="503" spans="14:29" x14ac:dyDescent="0.25">
      <c r="N503" t="str" cm="1">
        <f t="array" ref="N503">INDEX(MinuteWorkersFTE_HISTORICAL_FORTNIGHT_TABLE[Facility],ROW()-1)</f>
        <v>JE</v>
      </c>
      <c r="O503" t="str" cm="1">
        <f t="array" ref="O503">INDEX(MinuteWorkersFTE_HISTORICAL_FORTNIGHT_TABLE[Role],ROW()-1)</f>
        <v>REGISTERED NURSE</v>
      </c>
      <c r="P503" t="str" cm="1">
        <f t="array" ref="P503">INDEX(MinuteWorkersFTE_HISTORICAL_FORTNIGHT_TABLE[Shift],ROW()-1)</f>
        <v>AM</v>
      </c>
      <c r="Q503" cm="1">
        <f t="array" ref="Q503">INDEX(MinuteWorkersFTE_HISTORICAL_FORTNIGHT_TABLE[DayOfWeek],ROW()-1)</f>
        <v>7</v>
      </c>
      <c r="R503" t="str" cm="1">
        <f t="array" ref="R503">INDEX(MinuteWorkersFTE_HISTORICAL_FORTNIGHT_TABLE[Week Day],ROW()-1)</f>
        <v>Sunday</v>
      </c>
      <c r="S503" cm="1">
        <f t="array" ref="S503">INDEX(MinuteWorkersFTE_HISTORICAL_FORTNIGHT_TABLE[FortnightWeek],ROW()-1)</f>
        <v>2</v>
      </c>
      <c r="T503" cm="1">
        <f t="array" ref="T503">INDEX(MinuteWorkersFTE_HISTORICAL_FORTNIGHT_TABLE[HistoricalRosterFTE],ROW()-1)</f>
        <v>0</v>
      </c>
      <c r="U503" cm="1">
        <f t="array" ref="U503">INDEX(MinuteWorkersFTE_HISTORICAL_FORTNIGHT_TABLE[RedistributedRosterFTE],ROW()-1)</f>
        <v>0</v>
      </c>
      <c r="V503" cm="1">
        <f t="array" ref="V503">INDEX(MinuteWorkersFTE_HISTORICAL_FORTNIGHT_TABLE[ExpectedRedistributionFactor],ROW()-1)</f>
        <v>1.2153846153846153</v>
      </c>
      <c r="W503" cm="1">
        <f t="array" ref="W503">INDEX(MinuteWorkersFTE_HISTORICAL_FORTNIGHT_TABLE[ProfileVarianceFTE],ROW()-1)</f>
        <v>0</v>
      </c>
      <c r="X503">
        <f t="shared" si="8"/>
        <v>0</v>
      </c>
      <c r="Y503" cm="1">
        <f t="array" ref="Y503">--(INDEX(MinuteWorkersFTE_HISTORICAL_FORTNIGHT_TABLE[HistoricalCoverageStatus],ROW()-1)="PASS")</f>
        <v>1</v>
      </c>
      <c r="Z503" cm="1">
        <f t="array" ref="Z503">--OR(INDEX(MinuteWorkersFTE_HISTORICAL_FORTNIGHT_TABLE[HistoricalCellStatus],ROW()-1)="OBSERVED",INDEX(MinuteWorkersFTE_HISTORICAL_FORTNIGHT_TABLE[HistoricalCellStatus],ROW()-1)="ZERO")</f>
        <v>1</v>
      </c>
      <c r="AA503" cm="1">
        <f t="array" ref="AA503">--OR(INDEX(MinuteWorkersFTE_HISTORICAL_FORTNIGHT_TABLE[ProfileAlignmentStatus],ROW()-1)="PASS",INDEX(MinuteWorkersFTE_HISTORICAL_FORTNIGHT_TABLE[ProfileAlignmentStatus],ROW()-1)="PASS ZERO")</f>
        <v>1</v>
      </c>
      <c r="AB503" cm="1">
        <f t="array" ref="AB503">--(INDEX(MinuteWorkersFTE_HISTORICAL_FORTNIGHT_TABLE[RedistributionMatchCount],ROW()-1)=1)</f>
        <v>0</v>
      </c>
      <c r="AC503">
        <v>1</v>
      </c>
    </row>
    <row r="504" spans="14:29" x14ac:dyDescent="0.25">
      <c r="N504" t="str" cm="1">
        <f t="array" ref="N504">INDEX(MinuteWorkersFTE_HISTORICAL_FORTNIGHT_TABLE[Facility],ROW()-1)</f>
        <v>JE</v>
      </c>
      <c r="O504" t="str" cm="1">
        <f t="array" ref="O504">INDEX(MinuteWorkersFTE_HISTORICAL_FORTNIGHT_TABLE[Role],ROW()-1)</f>
        <v>REGISTERED NURSE</v>
      </c>
      <c r="P504" t="str" cm="1">
        <f t="array" ref="P504">INDEX(MinuteWorkersFTE_HISTORICAL_FORTNIGHT_TABLE[Shift],ROW()-1)</f>
        <v>PM</v>
      </c>
      <c r="Q504" cm="1">
        <f t="array" ref="Q504">INDEX(MinuteWorkersFTE_HISTORICAL_FORTNIGHT_TABLE[DayOfWeek],ROW()-1)</f>
        <v>7</v>
      </c>
      <c r="R504" t="str" cm="1">
        <f t="array" ref="R504">INDEX(MinuteWorkersFTE_HISTORICAL_FORTNIGHT_TABLE[Week Day],ROW()-1)</f>
        <v>Sunday</v>
      </c>
      <c r="S504" cm="1">
        <f t="array" ref="S504">INDEX(MinuteWorkersFTE_HISTORICAL_FORTNIGHT_TABLE[FortnightWeek],ROW()-1)</f>
        <v>2</v>
      </c>
      <c r="T504" cm="1">
        <f t="array" ref="T504">INDEX(MinuteWorkersFTE_HISTORICAL_FORTNIGHT_TABLE[HistoricalRosterFTE],ROW()-1)</f>
        <v>1.118421052631579</v>
      </c>
      <c r="U504" cm="1">
        <f t="array" ref="U504">INDEX(MinuteWorkersFTE_HISTORICAL_FORTNIGHT_TABLE[RedistributedRosterFTE],ROW()-1)</f>
        <v>1.3593117408906883</v>
      </c>
      <c r="V504" cm="1">
        <f t="array" ref="V504">INDEX(MinuteWorkersFTE_HISTORICAL_FORTNIGHT_TABLE[ExpectedRedistributionFactor],ROW()-1)</f>
        <v>1.2153846153846153</v>
      </c>
      <c r="W504" cm="1">
        <f t="array" ref="W504">INDEX(MinuteWorkersFTE_HISTORICAL_FORTNIGHT_TABLE[ProfileVarianceFTE],ROW()-1)</f>
        <v>0</v>
      </c>
      <c r="X504">
        <f t="shared" si="8"/>
        <v>0</v>
      </c>
      <c r="Y504" cm="1">
        <f t="array" ref="Y504">--(INDEX(MinuteWorkersFTE_HISTORICAL_FORTNIGHT_TABLE[HistoricalCoverageStatus],ROW()-1)="PASS")</f>
        <v>1</v>
      </c>
      <c r="Z504" cm="1">
        <f t="array" ref="Z504">--OR(INDEX(MinuteWorkersFTE_HISTORICAL_FORTNIGHT_TABLE[HistoricalCellStatus],ROW()-1)="OBSERVED",INDEX(MinuteWorkersFTE_HISTORICAL_FORTNIGHT_TABLE[HistoricalCellStatus],ROW()-1)="ZERO")</f>
        <v>1</v>
      </c>
      <c r="AA504" cm="1">
        <f t="array" ref="AA504">--OR(INDEX(MinuteWorkersFTE_HISTORICAL_FORTNIGHT_TABLE[ProfileAlignmentStatus],ROW()-1)="PASS",INDEX(MinuteWorkersFTE_HISTORICAL_FORTNIGHT_TABLE[ProfileAlignmentStatus],ROW()-1)="PASS ZERO")</f>
        <v>1</v>
      </c>
      <c r="AB504" cm="1">
        <f t="array" ref="AB504">--(INDEX(MinuteWorkersFTE_HISTORICAL_FORTNIGHT_TABLE[RedistributionMatchCount],ROW()-1)=1)</f>
        <v>1</v>
      </c>
      <c r="AC504">
        <v>1</v>
      </c>
    </row>
    <row r="505" spans="14:29" x14ac:dyDescent="0.25">
      <c r="N505" t="str" cm="1">
        <f t="array" ref="N505">INDEX(MinuteWorkersFTE_HISTORICAL_FORTNIGHT_TABLE[Facility],ROW()-1)</f>
        <v>JE</v>
      </c>
      <c r="O505" t="str" cm="1">
        <f t="array" ref="O505">INDEX(MinuteWorkersFTE_HISTORICAL_FORTNIGHT_TABLE[Role],ROW()-1)</f>
        <v>REGISTERED NURSE</v>
      </c>
      <c r="P505" t="str" cm="1">
        <f t="array" ref="P505">INDEX(MinuteWorkersFTE_HISTORICAL_FORTNIGHT_TABLE[Shift],ROW()-1)</f>
        <v>NS</v>
      </c>
      <c r="Q505" cm="1">
        <f t="array" ref="Q505">INDEX(MinuteWorkersFTE_HISTORICAL_FORTNIGHT_TABLE[DayOfWeek],ROW()-1)</f>
        <v>7</v>
      </c>
      <c r="R505" t="str" cm="1">
        <f t="array" ref="R505">INDEX(MinuteWorkersFTE_HISTORICAL_FORTNIGHT_TABLE[Week Day],ROW()-1)</f>
        <v>Sunday</v>
      </c>
      <c r="S505" cm="1">
        <f t="array" ref="S505">INDEX(MinuteWorkersFTE_HISTORICAL_FORTNIGHT_TABLE[FortnightWeek],ROW()-1)</f>
        <v>2</v>
      </c>
      <c r="T505" cm="1">
        <f t="array" ref="T505">INDEX(MinuteWorkersFTE_HISTORICAL_FORTNIGHT_TABLE[HistoricalRosterFTE],ROW()-1)</f>
        <v>1.118421052631579</v>
      </c>
      <c r="U505" cm="1">
        <f t="array" ref="U505">INDEX(MinuteWorkersFTE_HISTORICAL_FORTNIGHT_TABLE[RedistributedRosterFTE],ROW()-1)</f>
        <v>1.3593117408906883</v>
      </c>
      <c r="V505" cm="1">
        <f t="array" ref="V505">INDEX(MinuteWorkersFTE_HISTORICAL_FORTNIGHT_TABLE[ExpectedRedistributionFactor],ROW()-1)</f>
        <v>1.2153846153846153</v>
      </c>
      <c r="W505" cm="1">
        <f t="array" ref="W505">INDEX(MinuteWorkersFTE_HISTORICAL_FORTNIGHT_TABLE[ProfileVarianceFTE],ROW()-1)</f>
        <v>0</v>
      </c>
      <c r="X505">
        <f t="shared" si="8"/>
        <v>0</v>
      </c>
      <c r="Y505" cm="1">
        <f t="array" ref="Y505">--(INDEX(MinuteWorkersFTE_HISTORICAL_FORTNIGHT_TABLE[HistoricalCoverageStatus],ROW()-1)="PASS")</f>
        <v>1</v>
      </c>
      <c r="Z505" cm="1">
        <f t="array" ref="Z505">--OR(INDEX(MinuteWorkersFTE_HISTORICAL_FORTNIGHT_TABLE[HistoricalCellStatus],ROW()-1)="OBSERVED",INDEX(MinuteWorkersFTE_HISTORICAL_FORTNIGHT_TABLE[HistoricalCellStatus],ROW()-1)="ZERO")</f>
        <v>1</v>
      </c>
      <c r="AA505" cm="1">
        <f t="array" ref="AA505">--OR(INDEX(MinuteWorkersFTE_HISTORICAL_FORTNIGHT_TABLE[ProfileAlignmentStatus],ROW()-1)="PASS",INDEX(MinuteWorkersFTE_HISTORICAL_FORTNIGHT_TABLE[ProfileAlignmentStatus],ROW()-1)="PASS ZERO")</f>
        <v>1</v>
      </c>
      <c r="AB505" cm="1">
        <f t="array" ref="AB505">--(INDEX(MinuteWorkersFTE_HISTORICAL_FORTNIGHT_TABLE[RedistributionMatchCount],ROW()-1)=1)</f>
        <v>1</v>
      </c>
      <c r="AC505">
        <v>1</v>
      </c>
    </row>
    <row r="506" spans="14:29" x14ac:dyDescent="0.25">
      <c r="N506" t="str" cm="1">
        <f t="array" ref="N506">INDEX(MinuteWorkersFTE_HISTORICAL_FORTNIGHT_TABLE[Facility],ROW()-1)</f>
        <v>JE</v>
      </c>
      <c r="O506" t="str" cm="1">
        <f t="array" ref="O506">INDEX(MinuteWorkersFTE_HISTORICAL_FORTNIGHT_TABLE[Role],ROW()-1)</f>
        <v>RESIDENTIAL SERVICES MANAGER</v>
      </c>
      <c r="P506" t="str" cm="1">
        <f t="array" ref="P506">INDEX(MinuteWorkersFTE_HISTORICAL_FORTNIGHT_TABLE[Shift],ROW()-1)</f>
        <v>AM</v>
      </c>
      <c r="Q506" cm="1">
        <f t="array" ref="Q506">INDEX(MinuteWorkersFTE_HISTORICAL_FORTNIGHT_TABLE[DayOfWeek],ROW()-1)</f>
        <v>1</v>
      </c>
      <c r="R506" t="str" cm="1">
        <f t="array" ref="R506">INDEX(MinuteWorkersFTE_HISTORICAL_FORTNIGHT_TABLE[Week Day],ROW()-1)</f>
        <v>Monday</v>
      </c>
      <c r="S506" cm="1">
        <f t="array" ref="S506">INDEX(MinuteWorkersFTE_HISTORICAL_FORTNIGHT_TABLE[FortnightWeek],ROW()-1)</f>
        <v>1</v>
      </c>
      <c r="T506" cm="1">
        <f t="array" ref="T506">INDEX(MinuteWorkersFTE_HISTORICAL_FORTNIGHT_TABLE[HistoricalRosterFTE],ROW()-1)</f>
        <v>0.5921052631578948</v>
      </c>
      <c r="U506" cm="1">
        <f t="array" ref="U506">INDEX(MinuteWorkersFTE_HISTORICAL_FORTNIGHT_TABLE[RedistributedRosterFTE],ROW()-1)</f>
        <v>0.56176491313483323</v>
      </c>
      <c r="V506" cm="1">
        <f t="array" ref="V506">INDEX(MinuteWorkersFTE_HISTORICAL_FORTNIGHT_TABLE[ExpectedRedistributionFactor],ROW()-1)</f>
        <v>0.94875851996105176</v>
      </c>
      <c r="W506" cm="1">
        <f t="array" ref="W506">INDEX(MinuteWorkersFTE_HISTORICAL_FORTNIGHT_TABLE[ProfileVarianceFTE],ROW()-1)</f>
        <v>-1.1102230246251565E-16</v>
      </c>
      <c r="X506">
        <f t="shared" si="8"/>
        <v>1.1102230246251565E-16</v>
      </c>
      <c r="Y506" cm="1">
        <f t="array" ref="Y506">--(INDEX(MinuteWorkersFTE_HISTORICAL_FORTNIGHT_TABLE[HistoricalCoverageStatus],ROW()-1)="PASS")</f>
        <v>1</v>
      </c>
      <c r="Z506" cm="1">
        <f t="array" ref="Z506">--OR(INDEX(MinuteWorkersFTE_HISTORICAL_FORTNIGHT_TABLE[HistoricalCellStatus],ROW()-1)="OBSERVED",INDEX(MinuteWorkersFTE_HISTORICAL_FORTNIGHT_TABLE[HistoricalCellStatus],ROW()-1)="ZERO")</f>
        <v>1</v>
      </c>
      <c r="AA506" cm="1">
        <f t="array" ref="AA506">--OR(INDEX(MinuteWorkersFTE_HISTORICAL_FORTNIGHT_TABLE[ProfileAlignmentStatus],ROW()-1)="PASS",INDEX(MinuteWorkersFTE_HISTORICAL_FORTNIGHT_TABLE[ProfileAlignmentStatus],ROW()-1)="PASS ZERO")</f>
        <v>1</v>
      </c>
      <c r="AB506" cm="1">
        <f t="array" ref="AB506">--(INDEX(MinuteWorkersFTE_HISTORICAL_FORTNIGHT_TABLE[RedistributionMatchCount],ROW()-1)=1)</f>
        <v>1</v>
      </c>
      <c r="AC506">
        <v>1</v>
      </c>
    </row>
    <row r="507" spans="14:29" x14ac:dyDescent="0.25">
      <c r="N507" t="str" cm="1">
        <f t="array" ref="N507">INDEX(MinuteWorkersFTE_HISTORICAL_FORTNIGHT_TABLE[Facility],ROW()-1)</f>
        <v>JE</v>
      </c>
      <c r="O507" t="str" cm="1">
        <f t="array" ref="O507">INDEX(MinuteWorkersFTE_HISTORICAL_FORTNIGHT_TABLE[Role],ROW()-1)</f>
        <v>RESIDENTIAL SERVICES MANAGER</v>
      </c>
      <c r="P507" t="str" cm="1">
        <f t="array" ref="P507">INDEX(MinuteWorkersFTE_HISTORICAL_FORTNIGHT_TABLE[Shift],ROW()-1)</f>
        <v>PM</v>
      </c>
      <c r="Q507" cm="1">
        <f t="array" ref="Q507">INDEX(MinuteWorkersFTE_HISTORICAL_FORTNIGHT_TABLE[DayOfWeek],ROW()-1)</f>
        <v>1</v>
      </c>
      <c r="R507" t="str" cm="1">
        <f t="array" ref="R507">INDEX(MinuteWorkersFTE_HISTORICAL_FORTNIGHT_TABLE[Week Day],ROW()-1)</f>
        <v>Monday</v>
      </c>
      <c r="S507" cm="1">
        <f t="array" ref="S507">INDEX(MinuteWorkersFTE_HISTORICAL_FORTNIGHT_TABLE[FortnightWeek],ROW()-1)</f>
        <v>1</v>
      </c>
      <c r="T507" cm="1">
        <f t="array" ref="T507">INDEX(MinuteWorkersFTE_HISTORICAL_FORTNIGHT_TABLE[HistoricalRosterFTE],ROW()-1)</f>
        <v>0</v>
      </c>
      <c r="U507" cm="1">
        <f t="array" ref="U507">INDEX(MinuteWorkersFTE_HISTORICAL_FORTNIGHT_TABLE[RedistributedRosterFTE],ROW()-1)</f>
        <v>0</v>
      </c>
      <c r="V507" cm="1">
        <f t="array" ref="V507">INDEX(MinuteWorkersFTE_HISTORICAL_FORTNIGHT_TABLE[ExpectedRedistributionFactor],ROW()-1)</f>
        <v>0.94875851996105176</v>
      </c>
      <c r="W507" cm="1">
        <f t="array" ref="W507">INDEX(MinuteWorkersFTE_HISTORICAL_FORTNIGHT_TABLE[ProfileVarianceFTE],ROW()-1)</f>
        <v>0</v>
      </c>
      <c r="X507">
        <f t="shared" si="8"/>
        <v>0</v>
      </c>
      <c r="Y507" cm="1">
        <f t="array" ref="Y507">--(INDEX(MinuteWorkersFTE_HISTORICAL_FORTNIGHT_TABLE[HistoricalCoverageStatus],ROW()-1)="PASS")</f>
        <v>1</v>
      </c>
      <c r="Z507" cm="1">
        <f t="array" ref="Z507">--OR(INDEX(MinuteWorkersFTE_HISTORICAL_FORTNIGHT_TABLE[HistoricalCellStatus],ROW()-1)="OBSERVED",INDEX(MinuteWorkersFTE_HISTORICAL_FORTNIGHT_TABLE[HistoricalCellStatus],ROW()-1)="ZERO")</f>
        <v>1</v>
      </c>
      <c r="AA507" cm="1">
        <f t="array" ref="AA507">--OR(INDEX(MinuteWorkersFTE_HISTORICAL_FORTNIGHT_TABLE[ProfileAlignmentStatus],ROW()-1)="PASS",INDEX(MinuteWorkersFTE_HISTORICAL_FORTNIGHT_TABLE[ProfileAlignmentStatus],ROW()-1)="PASS ZERO")</f>
        <v>1</v>
      </c>
      <c r="AB507" cm="1">
        <f t="array" ref="AB507">--(INDEX(MinuteWorkersFTE_HISTORICAL_FORTNIGHT_TABLE[RedistributionMatchCount],ROW()-1)=1)</f>
        <v>0</v>
      </c>
      <c r="AC507">
        <v>1</v>
      </c>
    </row>
    <row r="508" spans="14:29" x14ac:dyDescent="0.25">
      <c r="N508" t="str" cm="1">
        <f t="array" ref="N508">INDEX(MinuteWorkersFTE_HISTORICAL_FORTNIGHT_TABLE[Facility],ROW()-1)</f>
        <v>JE</v>
      </c>
      <c r="O508" t="str" cm="1">
        <f t="array" ref="O508">INDEX(MinuteWorkersFTE_HISTORICAL_FORTNIGHT_TABLE[Role],ROW()-1)</f>
        <v>RESIDENTIAL SERVICES MANAGER</v>
      </c>
      <c r="P508" t="str" cm="1">
        <f t="array" ref="P508">INDEX(MinuteWorkersFTE_HISTORICAL_FORTNIGHT_TABLE[Shift],ROW()-1)</f>
        <v>NS</v>
      </c>
      <c r="Q508" cm="1">
        <f t="array" ref="Q508">INDEX(MinuteWorkersFTE_HISTORICAL_FORTNIGHT_TABLE[DayOfWeek],ROW()-1)</f>
        <v>1</v>
      </c>
      <c r="R508" t="str" cm="1">
        <f t="array" ref="R508">INDEX(MinuteWorkersFTE_HISTORICAL_FORTNIGHT_TABLE[Week Day],ROW()-1)</f>
        <v>Monday</v>
      </c>
      <c r="S508" cm="1">
        <f t="array" ref="S508">INDEX(MinuteWorkersFTE_HISTORICAL_FORTNIGHT_TABLE[FortnightWeek],ROW()-1)</f>
        <v>1</v>
      </c>
      <c r="T508" cm="1">
        <f t="array" ref="T508">INDEX(MinuteWorkersFTE_HISTORICAL_FORTNIGHT_TABLE[HistoricalRosterFTE],ROW()-1)</f>
        <v>0</v>
      </c>
      <c r="U508" cm="1">
        <f t="array" ref="U508">INDEX(MinuteWorkersFTE_HISTORICAL_FORTNIGHT_TABLE[RedistributedRosterFTE],ROW()-1)</f>
        <v>0</v>
      </c>
      <c r="V508" cm="1">
        <f t="array" ref="V508">INDEX(MinuteWorkersFTE_HISTORICAL_FORTNIGHT_TABLE[ExpectedRedistributionFactor],ROW()-1)</f>
        <v>0.94875851996105176</v>
      </c>
      <c r="W508" cm="1">
        <f t="array" ref="W508">INDEX(MinuteWorkersFTE_HISTORICAL_FORTNIGHT_TABLE[ProfileVarianceFTE],ROW()-1)</f>
        <v>0</v>
      </c>
      <c r="X508">
        <f t="shared" si="8"/>
        <v>0</v>
      </c>
      <c r="Y508" cm="1">
        <f t="array" ref="Y508">--(INDEX(MinuteWorkersFTE_HISTORICAL_FORTNIGHT_TABLE[HistoricalCoverageStatus],ROW()-1)="PASS")</f>
        <v>1</v>
      </c>
      <c r="Z508" cm="1">
        <f t="array" ref="Z508">--OR(INDEX(MinuteWorkersFTE_HISTORICAL_FORTNIGHT_TABLE[HistoricalCellStatus],ROW()-1)="OBSERVED",INDEX(MinuteWorkersFTE_HISTORICAL_FORTNIGHT_TABLE[HistoricalCellStatus],ROW()-1)="ZERO")</f>
        <v>1</v>
      </c>
      <c r="AA508" cm="1">
        <f t="array" ref="AA508">--OR(INDEX(MinuteWorkersFTE_HISTORICAL_FORTNIGHT_TABLE[ProfileAlignmentStatus],ROW()-1)="PASS",INDEX(MinuteWorkersFTE_HISTORICAL_FORTNIGHT_TABLE[ProfileAlignmentStatus],ROW()-1)="PASS ZERO")</f>
        <v>1</v>
      </c>
      <c r="AB508" cm="1">
        <f t="array" ref="AB508">--(INDEX(MinuteWorkersFTE_HISTORICAL_FORTNIGHT_TABLE[RedistributionMatchCount],ROW()-1)=1)</f>
        <v>0</v>
      </c>
      <c r="AC508">
        <v>1</v>
      </c>
    </row>
    <row r="509" spans="14:29" x14ac:dyDescent="0.25">
      <c r="N509" t="str" cm="1">
        <f t="array" ref="N509">INDEX(MinuteWorkersFTE_HISTORICAL_FORTNIGHT_TABLE[Facility],ROW()-1)</f>
        <v>JE</v>
      </c>
      <c r="O509" t="str" cm="1">
        <f t="array" ref="O509">INDEX(MinuteWorkersFTE_HISTORICAL_FORTNIGHT_TABLE[Role],ROW()-1)</f>
        <v>RESIDENTIAL SERVICES MANAGER</v>
      </c>
      <c r="P509" t="str" cm="1">
        <f t="array" ref="P509">INDEX(MinuteWorkersFTE_HISTORICAL_FORTNIGHT_TABLE[Shift],ROW()-1)</f>
        <v>AM</v>
      </c>
      <c r="Q509" cm="1">
        <f t="array" ref="Q509">INDEX(MinuteWorkersFTE_HISTORICAL_FORTNIGHT_TABLE[DayOfWeek],ROW()-1)</f>
        <v>2</v>
      </c>
      <c r="R509" t="str" cm="1">
        <f t="array" ref="R509">INDEX(MinuteWorkersFTE_HISTORICAL_FORTNIGHT_TABLE[Week Day],ROW()-1)</f>
        <v>Tuesday</v>
      </c>
      <c r="S509" cm="1">
        <f t="array" ref="S509">INDEX(MinuteWorkersFTE_HISTORICAL_FORTNIGHT_TABLE[FortnightWeek],ROW()-1)</f>
        <v>1</v>
      </c>
      <c r="T509" cm="1">
        <f t="array" ref="T509">INDEX(MinuteWorkersFTE_HISTORICAL_FORTNIGHT_TABLE[HistoricalRosterFTE],ROW()-1)</f>
        <v>0.5921052631578948</v>
      </c>
      <c r="U509" cm="1">
        <f t="array" ref="U509">INDEX(MinuteWorkersFTE_HISTORICAL_FORTNIGHT_TABLE[RedistributedRosterFTE],ROW()-1)</f>
        <v>0.56176491313483323</v>
      </c>
      <c r="V509" cm="1">
        <f t="array" ref="V509">INDEX(MinuteWorkersFTE_HISTORICAL_FORTNIGHT_TABLE[ExpectedRedistributionFactor],ROW()-1)</f>
        <v>0.94875851996105176</v>
      </c>
      <c r="W509" cm="1">
        <f t="array" ref="W509">INDEX(MinuteWorkersFTE_HISTORICAL_FORTNIGHT_TABLE[ProfileVarianceFTE],ROW()-1)</f>
        <v>-1.1102230246251565E-16</v>
      </c>
      <c r="X509">
        <f t="shared" si="8"/>
        <v>1.1102230246251565E-16</v>
      </c>
      <c r="Y509" cm="1">
        <f t="array" ref="Y509">--(INDEX(MinuteWorkersFTE_HISTORICAL_FORTNIGHT_TABLE[HistoricalCoverageStatus],ROW()-1)="PASS")</f>
        <v>1</v>
      </c>
      <c r="Z509" cm="1">
        <f t="array" ref="Z509">--OR(INDEX(MinuteWorkersFTE_HISTORICAL_FORTNIGHT_TABLE[HistoricalCellStatus],ROW()-1)="OBSERVED",INDEX(MinuteWorkersFTE_HISTORICAL_FORTNIGHT_TABLE[HistoricalCellStatus],ROW()-1)="ZERO")</f>
        <v>1</v>
      </c>
      <c r="AA509" cm="1">
        <f t="array" ref="AA509">--OR(INDEX(MinuteWorkersFTE_HISTORICAL_FORTNIGHT_TABLE[ProfileAlignmentStatus],ROW()-1)="PASS",INDEX(MinuteWorkersFTE_HISTORICAL_FORTNIGHT_TABLE[ProfileAlignmentStatus],ROW()-1)="PASS ZERO")</f>
        <v>1</v>
      </c>
      <c r="AB509" cm="1">
        <f t="array" ref="AB509">--(INDEX(MinuteWorkersFTE_HISTORICAL_FORTNIGHT_TABLE[RedistributionMatchCount],ROW()-1)=1)</f>
        <v>1</v>
      </c>
      <c r="AC509">
        <v>1</v>
      </c>
    </row>
    <row r="510" spans="14:29" x14ac:dyDescent="0.25">
      <c r="N510" t="str" cm="1">
        <f t="array" ref="N510">INDEX(MinuteWorkersFTE_HISTORICAL_FORTNIGHT_TABLE[Facility],ROW()-1)</f>
        <v>JE</v>
      </c>
      <c r="O510" t="str" cm="1">
        <f t="array" ref="O510">INDEX(MinuteWorkersFTE_HISTORICAL_FORTNIGHT_TABLE[Role],ROW()-1)</f>
        <v>RESIDENTIAL SERVICES MANAGER</v>
      </c>
      <c r="P510" t="str" cm="1">
        <f t="array" ref="P510">INDEX(MinuteWorkersFTE_HISTORICAL_FORTNIGHT_TABLE[Shift],ROW()-1)</f>
        <v>PM</v>
      </c>
      <c r="Q510" cm="1">
        <f t="array" ref="Q510">INDEX(MinuteWorkersFTE_HISTORICAL_FORTNIGHT_TABLE[DayOfWeek],ROW()-1)</f>
        <v>2</v>
      </c>
      <c r="R510" t="str" cm="1">
        <f t="array" ref="R510">INDEX(MinuteWorkersFTE_HISTORICAL_FORTNIGHT_TABLE[Week Day],ROW()-1)</f>
        <v>Tuesday</v>
      </c>
      <c r="S510" cm="1">
        <f t="array" ref="S510">INDEX(MinuteWorkersFTE_HISTORICAL_FORTNIGHT_TABLE[FortnightWeek],ROW()-1)</f>
        <v>1</v>
      </c>
      <c r="T510" cm="1">
        <f t="array" ref="T510">INDEX(MinuteWorkersFTE_HISTORICAL_FORTNIGHT_TABLE[HistoricalRosterFTE],ROW()-1)</f>
        <v>0</v>
      </c>
      <c r="U510" cm="1">
        <f t="array" ref="U510">INDEX(MinuteWorkersFTE_HISTORICAL_FORTNIGHT_TABLE[RedistributedRosterFTE],ROW()-1)</f>
        <v>0</v>
      </c>
      <c r="V510" cm="1">
        <f t="array" ref="V510">INDEX(MinuteWorkersFTE_HISTORICAL_FORTNIGHT_TABLE[ExpectedRedistributionFactor],ROW()-1)</f>
        <v>0.94875851996105176</v>
      </c>
      <c r="W510" cm="1">
        <f t="array" ref="W510">INDEX(MinuteWorkersFTE_HISTORICAL_FORTNIGHT_TABLE[ProfileVarianceFTE],ROW()-1)</f>
        <v>0</v>
      </c>
      <c r="X510">
        <f t="shared" si="8"/>
        <v>0</v>
      </c>
      <c r="Y510" cm="1">
        <f t="array" ref="Y510">--(INDEX(MinuteWorkersFTE_HISTORICAL_FORTNIGHT_TABLE[HistoricalCoverageStatus],ROW()-1)="PASS")</f>
        <v>1</v>
      </c>
      <c r="Z510" cm="1">
        <f t="array" ref="Z510">--OR(INDEX(MinuteWorkersFTE_HISTORICAL_FORTNIGHT_TABLE[HistoricalCellStatus],ROW()-1)="OBSERVED",INDEX(MinuteWorkersFTE_HISTORICAL_FORTNIGHT_TABLE[HistoricalCellStatus],ROW()-1)="ZERO")</f>
        <v>1</v>
      </c>
      <c r="AA510" cm="1">
        <f t="array" ref="AA510">--OR(INDEX(MinuteWorkersFTE_HISTORICAL_FORTNIGHT_TABLE[ProfileAlignmentStatus],ROW()-1)="PASS",INDEX(MinuteWorkersFTE_HISTORICAL_FORTNIGHT_TABLE[ProfileAlignmentStatus],ROW()-1)="PASS ZERO")</f>
        <v>1</v>
      </c>
      <c r="AB510" cm="1">
        <f t="array" ref="AB510">--(INDEX(MinuteWorkersFTE_HISTORICAL_FORTNIGHT_TABLE[RedistributionMatchCount],ROW()-1)=1)</f>
        <v>0</v>
      </c>
      <c r="AC510">
        <v>1</v>
      </c>
    </row>
    <row r="511" spans="14:29" x14ac:dyDescent="0.25">
      <c r="N511" t="str" cm="1">
        <f t="array" ref="N511">INDEX(MinuteWorkersFTE_HISTORICAL_FORTNIGHT_TABLE[Facility],ROW()-1)</f>
        <v>JE</v>
      </c>
      <c r="O511" t="str" cm="1">
        <f t="array" ref="O511">INDEX(MinuteWorkersFTE_HISTORICAL_FORTNIGHT_TABLE[Role],ROW()-1)</f>
        <v>RESIDENTIAL SERVICES MANAGER</v>
      </c>
      <c r="P511" t="str" cm="1">
        <f t="array" ref="P511">INDEX(MinuteWorkersFTE_HISTORICAL_FORTNIGHT_TABLE[Shift],ROW()-1)</f>
        <v>NS</v>
      </c>
      <c r="Q511" cm="1">
        <f t="array" ref="Q511">INDEX(MinuteWorkersFTE_HISTORICAL_FORTNIGHT_TABLE[DayOfWeek],ROW()-1)</f>
        <v>2</v>
      </c>
      <c r="R511" t="str" cm="1">
        <f t="array" ref="R511">INDEX(MinuteWorkersFTE_HISTORICAL_FORTNIGHT_TABLE[Week Day],ROW()-1)</f>
        <v>Tuesday</v>
      </c>
      <c r="S511" cm="1">
        <f t="array" ref="S511">INDEX(MinuteWorkersFTE_HISTORICAL_FORTNIGHT_TABLE[FortnightWeek],ROW()-1)</f>
        <v>1</v>
      </c>
      <c r="T511" cm="1">
        <f t="array" ref="T511">INDEX(MinuteWorkersFTE_HISTORICAL_FORTNIGHT_TABLE[HistoricalRosterFTE],ROW()-1)</f>
        <v>0</v>
      </c>
      <c r="U511" cm="1">
        <f t="array" ref="U511">INDEX(MinuteWorkersFTE_HISTORICAL_FORTNIGHT_TABLE[RedistributedRosterFTE],ROW()-1)</f>
        <v>0</v>
      </c>
      <c r="V511" cm="1">
        <f t="array" ref="V511">INDEX(MinuteWorkersFTE_HISTORICAL_FORTNIGHT_TABLE[ExpectedRedistributionFactor],ROW()-1)</f>
        <v>0.94875851996105176</v>
      </c>
      <c r="W511" cm="1">
        <f t="array" ref="W511">INDEX(MinuteWorkersFTE_HISTORICAL_FORTNIGHT_TABLE[ProfileVarianceFTE],ROW()-1)</f>
        <v>0</v>
      </c>
      <c r="X511">
        <f t="shared" si="8"/>
        <v>0</v>
      </c>
      <c r="Y511" cm="1">
        <f t="array" ref="Y511">--(INDEX(MinuteWorkersFTE_HISTORICAL_FORTNIGHT_TABLE[HistoricalCoverageStatus],ROW()-1)="PASS")</f>
        <v>1</v>
      </c>
      <c r="Z511" cm="1">
        <f t="array" ref="Z511">--OR(INDEX(MinuteWorkersFTE_HISTORICAL_FORTNIGHT_TABLE[HistoricalCellStatus],ROW()-1)="OBSERVED",INDEX(MinuteWorkersFTE_HISTORICAL_FORTNIGHT_TABLE[HistoricalCellStatus],ROW()-1)="ZERO")</f>
        <v>1</v>
      </c>
      <c r="AA511" cm="1">
        <f t="array" ref="AA511">--OR(INDEX(MinuteWorkersFTE_HISTORICAL_FORTNIGHT_TABLE[ProfileAlignmentStatus],ROW()-1)="PASS",INDEX(MinuteWorkersFTE_HISTORICAL_FORTNIGHT_TABLE[ProfileAlignmentStatus],ROW()-1)="PASS ZERO")</f>
        <v>1</v>
      </c>
      <c r="AB511" cm="1">
        <f t="array" ref="AB511">--(INDEX(MinuteWorkersFTE_HISTORICAL_FORTNIGHT_TABLE[RedistributionMatchCount],ROW()-1)=1)</f>
        <v>0</v>
      </c>
      <c r="AC511">
        <v>1</v>
      </c>
    </row>
    <row r="512" spans="14:29" x14ac:dyDescent="0.25">
      <c r="N512" t="str" cm="1">
        <f t="array" ref="N512">INDEX(MinuteWorkersFTE_HISTORICAL_FORTNIGHT_TABLE[Facility],ROW()-1)</f>
        <v>JE</v>
      </c>
      <c r="O512" t="str" cm="1">
        <f t="array" ref="O512">INDEX(MinuteWorkersFTE_HISTORICAL_FORTNIGHT_TABLE[Role],ROW()-1)</f>
        <v>RESIDENTIAL SERVICES MANAGER</v>
      </c>
      <c r="P512" t="str" cm="1">
        <f t="array" ref="P512">INDEX(MinuteWorkersFTE_HISTORICAL_FORTNIGHT_TABLE[Shift],ROW()-1)</f>
        <v>AM</v>
      </c>
      <c r="Q512" cm="1">
        <f t="array" ref="Q512">INDEX(MinuteWorkersFTE_HISTORICAL_FORTNIGHT_TABLE[DayOfWeek],ROW()-1)</f>
        <v>3</v>
      </c>
      <c r="R512" t="str" cm="1">
        <f t="array" ref="R512">INDEX(MinuteWorkersFTE_HISTORICAL_FORTNIGHT_TABLE[Week Day],ROW()-1)</f>
        <v>Wednesday</v>
      </c>
      <c r="S512" cm="1">
        <f t="array" ref="S512">INDEX(MinuteWorkersFTE_HISTORICAL_FORTNIGHT_TABLE[FortnightWeek],ROW()-1)</f>
        <v>1</v>
      </c>
      <c r="T512" cm="1">
        <f t="array" ref="T512">INDEX(MinuteWorkersFTE_HISTORICAL_FORTNIGHT_TABLE[HistoricalRosterFTE],ROW()-1)</f>
        <v>0.5921052631578948</v>
      </c>
      <c r="U512" cm="1">
        <f t="array" ref="U512">INDEX(MinuteWorkersFTE_HISTORICAL_FORTNIGHT_TABLE[RedistributedRosterFTE],ROW()-1)</f>
        <v>0.56176491313483323</v>
      </c>
      <c r="V512" cm="1">
        <f t="array" ref="V512">INDEX(MinuteWorkersFTE_HISTORICAL_FORTNIGHT_TABLE[ExpectedRedistributionFactor],ROW()-1)</f>
        <v>0.94875851996105176</v>
      </c>
      <c r="W512" cm="1">
        <f t="array" ref="W512">INDEX(MinuteWorkersFTE_HISTORICAL_FORTNIGHT_TABLE[ProfileVarianceFTE],ROW()-1)</f>
        <v>-1.1102230246251565E-16</v>
      </c>
      <c r="X512">
        <f t="shared" si="8"/>
        <v>1.1102230246251565E-16</v>
      </c>
      <c r="Y512" cm="1">
        <f t="array" ref="Y512">--(INDEX(MinuteWorkersFTE_HISTORICAL_FORTNIGHT_TABLE[HistoricalCoverageStatus],ROW()-1)="PASS")</f>
        <v>1</v>
      </c>
      <c r="Z512" cm="1">
        <f t="array" ref="Z512">--OR(INDEX(MinuteWorkersFTE_HISTORICAL_FORTNIGHT_TABLE[HistoricalCellStatus],ROW()-1)="OBSERVED",INDEX(MinuteWorkersFTE_HISTORICAL_FORTNIGHT_TABLE[HistoricalCellStatus],ROW()-1)="ZERO")</f>
        <v>1</v>
      </c>
      <c r="AA512" cm="1">
        <f t="array" ref="AA512">--OR(INDEX(MinuteWorkersFTE_HISTORICAL_FORTNIGHT_TABLE[ProfileAlignmentStatus],ROW()-1)="PASS",INDEX(MinuteWorkersFTE_HISTORICAL_FORTNIGHT_TABLE[ProfileAlignmentStatus],ROW()-1)="PASS ZERO")</f>
        <v>1</v>
      </c>
      <c r="AB512" cm="1">
        <f t="array" ref="AB512">--(INDEX(MinuteWorkersFTE_HISTORICAL_FORTNIGHT_TABLE[RedistributionMatchCount],ROW()-1)=1)</f>
        <v>1</v>
      </c>
      <c r="AC512">
        <v>1</v>
      </c>
    </row>
    <row r="513" spans="14:29" x14ac:dyDescent="0.25">
      <c r="N513" t="str" cm="1">
        <f t="array" ref="N513">INDEX(MinuteWorkersFTE_HISTORICAL_FORTNIGHT_TABLE[Facility],ROW()-1)</f>
        <v>JE</v>
      </c>
      <c r="O513" t="str" cm="1">
        <f t="array" ref="O513">INDEX(MinuteWorkersFTE_HISTORICAL_FORTNIGHT_TABLE[Role],ROW()-1)</f>
        <v>RESIDENTIAL SERVICES MANAGER</v>
      </c>
      <c r="P513" t="str" cm="1">
        <f t="array" ref="P513">INDEX(MinuteWorkersFTE_HISTORICAL_FORTNIGHT_TABLE[Shift],ROW()-1)</f>
        <v>PM</v>
      </c>
      <c r="Q513" cm="1">
        <f t="array" ref="Q513">INDEX(MinuteWorkersFTE_HISTORICAL_FORTNIGHT_TABLE[DayOfWeek],ROW()-1)</f>
        <v>3</v>
      </c>
      <c r="R513" t="str" cm="1">
        <f t="array" ref="R513">INDEX(MinuteWorkersFTE_HISTORICAL_FORTNIGHT_TABLE[Week Day],ROW()-1)</f>
        <v>Wednesday</v>
      </c>
      <c r="S513" cm="1">
        <f t="array" ref="S513">INDEX(MinuteWorkersFTE_HISTORICAL_FORTNIGHT_TABLE[FortnightWeek],ROW()-1)</f>
        <v>1</v>
      </c>
      <c r="T513" cm="1">
        <f t="array" ref="T513">INDEX(MinuteWorkersFTE_HISTORICAL_FORTNIGHT_TABLE[HistoricalRosterFTE],ROW()-1)</f>
        <v>0</v>
      </c>
      <c r="U513" cm="1">
        <f t="array" ref="U513">INDEX(MinuteWorkersFTE_HISTORICAL_FORTNIGHT_TABLE[RedistributedRosterFTE],ROW()-1)</f>
        <v>0</v>
      </c>
      <c r="V513" cm="1">
        <f t="array" ref="V513">INDEX(MinuteWorkersFTE_HISTORICAL_FORTNIGHT_TABLE[ExpectedRedistributionFactor],ROW()-1)</f>
        <v>0.94875851996105176</v>
      </c>
      <c r="W513" cm="1">
        <f t="array" ref="W513">INDEX(MinuteWorkersFTE_HISTORICAL_FORTNIGHT_TABLE[ProfileVarianceFTE],ROW()-1)</f>
        <v>0</v>
      </c>
      <c r="X513">
        <f t="shared" si="8"/>
        <v>0</v>
      </c>
      <c r="Y513" cm="1">
        <f t="array" ref="Y513">--(INDEX(MinuteWorkersFTE_HISTORICAL_FORTNIGHT_TABLE[HistoricalCoverageStatus],ROW()-1)="PASS")</f>
        <v>1</v>
      </c>
      <c r="Z513" cm="1">
        <f t="array" ref="Z513">--OR(INDEX(MinuteWorkersFTE_HISTORICAL_FORTNIGHT_TABLE[HistoricalCellStatus],ROW()-1)="OBSERVED",INDEX(MinuteWorkersFTE_HISTORICAL_FORTNIGHT_TABLE[HistoricalCellStatus],ROW()-1)="ZERO")</f>
        <v>1</v>
      </c>
      <c r="AA513" cm="1">
        <f t="array" ref="AA513">--OR(INDEX(MinuteWorkersFTE_HISTORICAL_FORTNIGHT_TABLE[ProfileAlignmentStatus],ROW()-1)="PASS",INDEX(MinuteWorkersFTE_HISTORICAL_FORTNIGHT_TABLE[ProfileAlignmentStatus],ROW()-1)="PASS ZERO")</f>
        <v>1</v>
      </c>
      <c r="AB513" cm="1">
        <f t="array" ref="AB513">--(INDEX(MinuteWorkersFTE_HISTORICAL_FORTNIGHT_TABLE[RedistributionMatchCount],ROW()-1)=1)</f>
        <v>0</v>
      </c>
      <c r="AC513">
        <v>1</v>
      </c>
    </row>
    <row r="514" spans="14:29" x14ac:dyDescent="0.25">
      <c r="N514" t="str" cm="1">
        <f t="array" ref="N514">INDEX(MinuteWorkersFTE_HISTORICAL_FORTNIGHT_TABLE[Facility],ROW()-1)</f>
        <v>JE</v>
      </c>
      <c r="O514" t="str" cm="1">
        <f t="array" ref="O514">INDEX(MinuteWorkersFTE_HISTORICAL_FORTNIGHT_TABLE[Role],ROW()-1)</f>
        <v>RESIDENTIAL SERVICES MANAGER</v>
      </c>
      <c r="P514" t="str" cm="1">
        <f t="array" ref="P514">INDEX(MinuteWorkersFTE_HISTORICAL_FORTNIGHT_TABLE[Shift],ROW()-1)</f>
        <v>NS</v>
      </c>
      <c r="Q514" cm="1">
        <f t="array" ref="Q514">INDEX(MinuteWorkersFTE_HISTORICAL_FORTNIGHT_TABLE[DayOfWeek],ROW()-1)</f>
        <v>3</v>
      </c>
      <c r="R514" t="str" cm="1">
        <f t="array" ref="R514">INDEX(MinuteWorkersFTE_HISTORICAL_FORTNIGHT_TABLE[Week Day],ROW()-1)</f>
        <v>Wednesday</v>
      </c>
      <c r="S514" cm="1">
        <f t="array" ref="S514">INDEX(MinuteWorkersFTE_HISTORICAL_FORTNIGHT_TABLE[FortnightWeek],ROW()-1)</f>
        <v>1</v>
      </c>
      <c r="T514" cm="1">
        <f t="array" ref="T514">INDEX(MinuteWorkersFTE_HISTORICAL_FORTNIGHT_TABLE[HistoricalRosterFTE],ROW()-1)</f>
        <v>0</v>
      </c>
      <c r="U514" cm="1">
        <f t="array" ref="U514">INDEX(MinuteWorkersFTE_HISTORICAL_FORTNIGHT_TABLE[RedistributedRosterFTE],ROW()-1)</f>
        <v>0</v>
      </c>
      <c r="V514" cm="1">
        <f t="array" ref="V514">INDEX(MinuteWorkersFTE_HISTORICAL_FORTNIGHT_TABLE[ExpectedRedistributionFactor],ROW()-1)</f>
        <v>0.94875851996105176</v>
      </c>
      <c r="W514" cm="1">
        <f t="array" ref="W514">INDEX(MinuteWorkersFTE_HISTORICAL_FORTNIGHT_TABLE[ProfileVarianceFTE],ROW()-1)</f>
        <v>0</v>
      </c>
      <c r="X514">
        <f t="shared" si="8"/>
        <v>0</v>
      </c>
      <c r="Y514" cm="1">
        <f t="array" ref="Y514">--(INDEX(MinuteWorkersFTE_HISTORICAL_FORTNIGHT_TABLE[HistoricalCoverageStatus],ROW()-1)="PASS")</f>
        <v>1</v>
      </c>
      <c r="Z514" cm="1">
        <f t="array" ref="Z514">--OR(INDEX(MinuteWorkersFTE_HISTORICAL_FORTNIGHT_TABLE[HistoricalCellStatus],ROW()-1)="OBSERVED",INDEX(MinuteWorkersFTE_HISTORICAL_FORTNIGHT_TABLE[HistoricalCellStatus],ROW()-1)="ZERO")</f>
        <v>1</v>
      </c>
      <c r="AA514" cm="1">
        <f t="array" ref="AA514">--OR(INDEX(MinuteWorkersFTE_HISTORICAL_FORTNIGHT_TABLE[ProfileAlignmentStatus],ROW()-1)="PASS",INDEX(MinuteWorkersFTE_HISTORICAL_FORTNIGHT_TABLE[ProfileAlignmentStatus],ROW()-1)="PASS ZERO")</f>
        <v>1</v>
      </c>
      <c r="AB514" cm="1">
        <f t="array" ref="AB514">--(INDEX(MinuteWorkersFTE_HISTORICAL_FORTNIGHT_TABLE[RedistributionMatchCount],ROW()-1)=1)</f>
        <v>0</v>
      </c>
      <c r="AC514">
        <v>1</v>
      </c>
    </row>
    <row r="515" spans="14:29" x14ac:dyDescent="0.25">
      <c r="N515" t="str" cm="1">
        <f t="array" ref="N515">INDEX(MinuteWorkersFTE_HISTORICAL_FORTNIGHT_TABLE[Facility],ROW()-1)</f>
        <v>JE</v>
      </c>
      <c r="O515" t="str" cm="1">
        <f t="array" ref="O515">INDEX(MinuteWorkersFTE_HISTORICAL_FORTNIGHT_TABLE[Role],ROW()-1)</f>
        <v>RESIDENTIAL SERVICES MANAGER</v>
      </c>
      <c r="P515" t="str" cm="1">
        <f t="array" ref="P515">INDEX(MinuteWorkersFTE_HISTORICAL_FORTNIGHT_TABLE[Shift],ROW()-1)</f>
        <v>AM</v>
      </c>
      <c r="Q515" cm="1">
        <f t="array" ref="Q515">INDEX(MinuteWorkersFTE_HISTORICAL_FORTNIGHT_TABLE[DayOfWeek],ROW()-1)</f>
        <v>4</v>
      </c>
      <c r="R515" t="str" cm="1">
        <f t="array" ref="R515">INDEX(MinuteWorkersFTE_HISTORICAL_FORTNIGHT_TABLE[Week Day],ROW()-1)</f>
        <v>Thursday</v>
      </c>
      <c r="S515" cm="1">
        <f t="array" ref="S515">INDEX(MinuteWorkersFTE_HISTORICAL_FORTNIGHT_TABLE[FortnightWeek],ROW()-1)</f>
        <v>1</v>
      </c>
      <c r="T515" cm="1">
        <f t="array" ref="T515">INDEX(MinuteWorkersFTE_HISTORICAL_FORTNIGHT_TABLE[HistoricalRosterFTE],ROW()-1)</f>
        <v>0.5921052631578948</v>
      </c>
      <c r="U515" cm="1">
        <f t="array" ref="U515">INDEX(MinuteWorkersFTE_HISTORICAL_FORTNIGHT_TABLE[RedistributedRosterFTE],ROW()-1)</f>
        <v>0.56176491313483323</v>
      </c>
      <c r="V515" cm="1">
        <f t="array" ref="V515">INDEX(MinuteWorkersFTE_HISTORICAL_FORTNIGHT_TABLE[ExpectedRedistributionFactor],ROW()-1)</f>
        <v>0.94875851996105176</v>
      </c>
      <c r="W515" cm="1">
        <f t="array" ref="W515">INDEX(MinuteWorkersFTE_HISTORICAL_FORTNIGHT_TABLE[ProfileVarianceFTE],ROW()-1)</f>
        <v>-1.1102230246251565E-16</v>
      </c>
      <c r="X515">
        <f t="shared" si="8"/>
        <v>1.1102230246251565E-16</v>
      </c>
      <c r="Y515" cm="1">
        <f t="array" ref="Y515">--(INDEX(MinuteWorkersFTE_HISTORICAL_FORTNIGHT_TABLE[HistoricalCoverageStatus],ROW()-1)="PASS")</f>
        <v>1</v>
      </c>
      <c r="Z515" cm="1">
        <f t="array" ref="Z515">--OR(INDEX(MinuteWorkersFTE_HISTORICAL_FORTNIGHT_TABLE[HistoricalCellStatus],ROW()-1)="OBSERVED",INDEX(MinuteWorkersFTE_HISTORICAL_FORTNIGHT_TABLE[HistoricalCellStatus],ROW()-1)="ZERO")</f>
        <v>1</v>
      </c>
      <c r="AA515" cm="1">
        <f t="array" ref="AA515">--OR(INDEX(MinuteWorkersFTE_HISTORICAL_FORTNIGHT_TABLE[ProfileAlignmentStatus],ROW()-1)="PASS",INDEX(MinuteWorkersFTE_HISTORICAL_FORTNIGHT_TABLE[ProfileAlignmentStatus],ROW()-1)="PASS ZERO")</f>
        <v>1</v>
      </c>
      <c r="AB515" cm="1">
        <f t="array" ref="AB515">--(INDEX(MinuteWorkersFTE_HISTORICAL_FORTNIGHT_TABLE[RedistributionMatchCount],ROW()-1)=1)</f>
        <v>1</v>
      </c>
      <c r="AC515">
        <v>1</v>
      </c>
    </row>
    <row r="516" spans="14:29" x14ac:dyDescent="0.25">
      <c r="N516" t="str" cm="1">
        <f t="array" ref="N516">INDEX(MinuteWorkersFTE_HISTORICAL_FORTNIGHT_TABLE[Facility],ROW()-1)</f>
        <v>JE</v>
      </c>
      <c r="O516" t="str" cm="1">
        <f t="array" ref="O516">INDEX(MinuteWorkersFTE_HISTORICAL_FORTNIGHT_TABLE[Role],ROW()-1)</f>
        <v>RESIDENTIAL SERVICES MANAGER</v>
      </c>
      <c r="P516" t="str" cm="1">
        <f t="array" ref="P516">INDEX(MinuteWorkersFTE_HISTORICAL_FORTNIGHT_TABLE[Shift],ROW()-1)</f>
        <v>PM</v>
      </c>
      <c r="Q516" cm="1">
        <f t="array" ref="Q516">INDEX(MinuteWorkersFTE_HISTORICAL_FORTNIGHT_TABLE[DayOfWeek],ROW()-1)</f>
        <v>4</v>
      </c>
      <c r="R516" t="str" cm="1">
        <f t="array" ref="R516">INDEX(MinuteWorkersFTE_HISTORICAL_FORTNIGHT_TABLE[Week Day],ROW()-1)</f>
        <v>Thursday</v>
      </c>
      <c r="S516" cm="1">
        <f t="array" ref="S516">INDEX(MinuteWorkersFTE_HISTORICAL_FORTNIGHT_TABLE[FortnightWeek],ROW()-1)</f>
        <v>1</v>
      </c>
      <c r="T516" cm="1">
        <f t="array" ref="T516">INDEX(MinuteWorkersFTE_HISTORICAL_FORTNIGHT_TABLE[HistoricalRosterFTE],ROW()-1)</f>
        <v>0</v>
      </c>
      <c r="U516" cm="1">
        <f t="array" ref="U516">INDEX(MinuteWorkersFTE_HISTORICAL_FORTNIGHT_TABLE[RedistributedRosterFTE],ROW()-1)</f>
        <v>0</v>
      </c>
      <c r="V516" cm="1">
        <f t="array" ref="V516">INDEX(MinuteWorkersFTE_HISTORICAL_FORTNIGHT_TABLE[ExpectedRedistributionFactor],ROW()-1)</f>
        <v>0.94875851996105176</v>
      </c>
      <c r="W516" cm="1">
        <f t="array" ref="W516">INDEX(MinuteWorkersFTE_HISTORICAL_FORTNIGHT_TABLE[ProfileVarianceFTE],ROW()-1)</f>
        <v>0</v>
      </c>
      <c r="X516">
        <f t="shared" ref="X516:X579" si="9">ABS(W516)</f>
        <v>0</v>
      </c>
      <c r="Y516" cm="1">
        <f t="array" ref="Y516">--(INDEX(MinuteWorkersFTE_HISTORICAL_FORTNIGHT_TABLE[HistoricalCoverageStatus],ROW()-1)="PASS")</f>
        <v>1</v>
      </c>
      <c r="Z516" cm="1">
        <f t="array" ref="Z516">--OR(INDEX(MinuteWorkersFTE_HISTORICAL_FORTNIGHT_TABLE[HistoricalCellStatus],ROW()-1)="OBSERVED",INDEX(MinuteWorkersFTE_HISTORICAL_FORTNIGHT_TABLE[HistoricalCellStatus],ROW()-1)="ZERO")</f>
        <v>1</v>
      </c>
      <c r="AA516" cm="1">
        <f t="array" ref="AA516">--OR(INDEX(MinuteWorkersFTE_HISTORICAL_FORTNIGHT_TABLE[ProfileAlignmentStatus],ROW()-1)="PASS",INDEX(MinuteWorkersFTE_HISTORICAL_FORTNIGHT_TABLE[ProfileAlignmentStatus],ROW()-1)="PASS ZERO")</f>
        <v>1</v>
      </c>
      <c r="AB516" cm="1">
        <f t="array" ref="AB516">--(INDEX(MinuteWorkersFTE_HISTORICAL_FORTNIGHT_TABLE[RedistributionMatchCount],ROW()-1)=1)</f>
        <v>0</v>
      </c>
      <c r="AC516">
        <v>1</v>
      </c>
    </row>
    <row r="517" spans="14:29" x14ac:dyDescent="0.25">
      <c r="N517" t="str" cm="1">
        <f t="array" ref="N517">INDEX(MinuteWorkersFTE_HISTORICAL_FORTNIGHT_TABLE[Facility],ROW()-1)</f>
        <v>JE</v>
      </c>
      <c r="O517" t="str" cm="1">
        <f t="array" ref="O517">INDEX(MinuteWorkersFTE_HISTORICAL_FORTNIGHT_TABLE[Role],ROW()-1)</f>
        <v>RESIDENTIAL SERVICES MANAGER</v>
      </c>
      <c r="P517" t="str" cm="1">
        <f t="array" ref="P517">INDEX(MinuteWorkersFTE_HISTORICAL_FORTNIGHT_TABLE[Shift],ROW()-1)</f>
        <v>NS</v>
      </c>
      <c r="Q517" cm="1">
        <f t="array" ref="Q517">INDEX(MinuteWorkersFTE_HISTORICAL_FORTNIGHT_TABLE[DayOfWeek],ROW()-1)</f>
        <v>4</v>
      </c>
      <c r="R517" t="str" cm="1">
        <f t="array" ref="R517">INDEX(MinuteWorkersFTE_HISTORICAL_FORTNIGHT_TABLE[Week Day],ROW()-1)</f>
        <v>Thursday</v>
      </c>
      <c r="S517" cm="1">
        <f t="array" ref="S517">INDEX(MinuteWorkersFTE_HISTORICAL_FORTNIGHT_TABLE[FortnightWeek],ROW()-1)</f>
        <v>1</v>
      </c>
      <c r="T517" cm="1">
        <f t="array" ref="T517">INDEX(MinuteWorkersFTE_HISTORICAL_FORTNIGHT_TABLE[HistoricalRosterFTE],ROW()-1)</f>
        <v>0</v>
      </c>
      <c r="U517" cm="1">
        <f t="array" ref="U517">INDEX(MinuteWorkersFTE_HISTORICAL_FORTNIGHT_TABLE[RedistributedRosterFTE],ROW()-1)</f>
        <v>0</v>
      </c>
      <c r="V517" cm="1">
        <f t="array" ref="V517">INDEX(MinuteWorkersFTE_HISTORICAL_FORTNIGHT_TABLE[ExpectedRedistributionFactor],ROW()-1)</f>
        <v>0.94875851996105176</v>
      </c>
      <c r="W517" cm="1">
        <f t="array" ref="W517">INDEX(MinuteWorkersFTE_HISTORICAL_FORTNIGHT_TABLE[ProfileVarianceFTE],ROW()-1)</f>
        <v>0</v>
      </c>
      <c r="X517">
        <f t="shared" si="9"/>
        <v>0</v>
      </c>
      <c r="Y517" cm="1">
        <f t="array" ref="Y517">--(INDEX(MinuteWorkersFTE_HISTORICAL_FORTNIGHT_TABLE[HistoricalCoverageStatus],ROW()-1)="PASS")</f>
        <v>1</v>
      </c>
      <c r="Z517" cm="1">
        <f t="array" ref="Z517">--OR(INDEX(MinuteWorkersFTE_HISTORICAL_FORTNIGHT_TABLE[HistoricalCellStatus],ROW()-1)="OBSERVED",INDEX(MinuteWorkersFTE_HISTORICAL_FORTNIGHT_TABLE[HistoricalCellStatus],ROW()-1)="ZERO")</f>
        <v>1</v>
      </c>
      <c r="AA517" cm="1">
        <f t="array" ref="AA517">--OR(INDEX(MinuteWorkersFTE_HISTORICAL_FORTNIGHT_TABLE[ProfileAlignmentStatus],ROW()-1)="PASS",INDEX(MinuteWorkersFTE_HISTORICAL_FORTNIGHT_TABLE[ProfileAlignmentStatus],ROW()-1)="PASS ZERO")</f>
        <v>1</v>
      </c>
      <c r="AB517" cm="1">
        <f t="array" ref="AB517">--(INDEX(MinuteWorkersFTE_HISTORICAL_FORTNIGHT_TABLE[RedistributionMatchCount],ROW()-1)=1)</f>
        <v>0</v>
      </c>
      <c r="AC517">
        <v>1</v>
      </c>
    </row>
    <row r="518" spans="14:29" x14ac:dyDescent="0.25">
      <c r="N518" t="str" cm="1">
        <f t="array" ref="N518">INDEX(MinuteWorkersFTE_HISTORICAL_FORTNIGHT_TABLE[Facility],ROW()-1)</f>
        <v>JE</v>
      </c>
      <c r="O518" t="str" cm="1">
        <f t="array" ref="O518">INDEX(MinuteWorkersFTE_HISTORICAL_FORTNIGHT_TABLE[Role],ROW()-1)</f>
        <v>RESIDENTIAL SERVICES MANAGER</v>
      </c>
      <c r="P518" t="str" cm="1">
        <f t="array" ref="P518">INDEX(MinuteWorkersFTE_HISTORICAL_FORTNIGHT_TABLE[Shift],ROW()-1)</f>
        <v>AM</v>
      </c>
      <c r="Q518" cm="1">
        <f t="array" ref="Q518">INDEX(MinuteWorkersFTE_HISTORICAL_FORTNIGHT_TABLE[DayOfWeek],ROW()-1)</f>
        <v>5</v>
      </c>
      <c r="R518" t="str" cm="1">
        <f t="array" ref="R518">INDEX(MinuteWorkersFTE_HISTORICAL_FORTNIGHT_TABLE[Week Day],ROW()-1)</f>
        <v>Friday</v>
      </c>
      <c r="S518" cm="1">
        <f t="array" ref="S518">INDEX(MinuteWorkersFTE_HISTORICAL_FORTNIGHT_TABLE[FortnightWeek],ROW()-1)</f>
        <v>1</v>
      </c>
      <c r="T518" cm="1">
        <f t="array" ref="T518">INDEX(MinuteWorkersFTE_HISTORICAL_FORTNIGHT_TABLE[HistoricalRosterFTE],ROW()-1)</f>
        <v>0.5921052631578948</v>
      </c>
      <c r="U518" cm="1">
        <f t="array" ref="U518">INDEX(MinuteWorkersFTE_HISTORICAL_FORTNIGHT_TABLE[RedistributedRosterFTE],ROW()-1)</f>
        <v>0.56176491313483323</v>
      </c>
      <c r="V518" cm="1">
        <f t="array" ref="V518">INDEX(MinuteWorkersFTE_HISTORICAL_FORTNIGHT_TABLE[ExpectedRedistributionFactor],ROW()-1)</f>
        <v>0.94875851996105176</v>
      </c>
      <c r="W518" cm="1">
        <f t="array" ref="W518">INDEX(MinuteWorkersFTE_HISTORICAL_FORTNIGHT_TABLE[ProfileVarianceFTE],ROW()-1)</f>
        <v>-1.1102230246251565E-16</v>
      </c>
      <c r="X518">
        <f t="shared" si="9"/>
        <v>1.1102230246251565E-16</v>
      </c>
      <c r="Y518" cm="1">
        <f t="array" ref="Y518">--(INDEX(MinuteWorkersFTE_HISTORICAL_FORTNIGHT_TABLE[HistoricalCoverageStatus],ROW()-1)="PASS")</f>
        <v>1</v>
      </c>
      <c r="Z518" cm="1">
        <f t="array" ref="Z518">--OR(INDEX(MinuteWorkersFTE_HISTORICAL_FORTNIGHT_TABLE[HistoricalCellStatus],ROW()-1)="OBSERVED",INDEX(MinuteWorkersFTE_HISTORICAL_FORTNIGHT_TABLE[HistoricalCellStatus],ROW()-1)="ZERO")</f>
        <v>1</v>
      </c>
      <c r="AA518" cm="1">
        <f t="array" ref="AA518">--OR(INDEX(MinuteWorkersFTE_HISTORICAL_FORTNIGHT_TABLE[ProfileAlignmentStatus],ROW()-1)="PASS",INDEX(MinuteWorkersFTE_HISTORICAL_FORTNIGHT_TABLE[ProfileAlignmentStatus],ROW()-1)="PASS ZERO")</f>
        <v>1</v>
      </c>
      <c r="AB518" cm="1">
        <f t="array" ref="AB518">--(INDEX(MinuteWorkersFTE_HISTORICAL_FORTNIGHT_TABLE[RedistributionMatchCount],ROW()-1)=1)</f>
        <v>1</v>
      </c>
      <c r="AC518">
        <v>1</v>
      </c>
    </row>
    <row r="519" spans="14:29" x14ac:dyDescent="0.25">
      <c r="N519" t="str" cm="1">
        <f t="array" ref="N519">INDEX(MinuteWorkersFTE_HISTORICAL_FORTNIGHT_TABLE[Facility],ROW()-1)</f>
        <v>JE</v>
      </c>
      <c r="O519" t="str" cm="1">
        <f t="array" ref="O519">INDEX(MinuteWorkersFTE_HISTORICAL_FORTNIGHT_TABLE[Role],ROW()-1)</f>
        <v>RESIDENTIAL SERVICES MANAGER</v>
      </c>
      <c r="P519" t="str" cm="1">
        <f t="array" ref="P519">INDEX(MinuteWorkersFTE_HISTORICAL_FORTNIGHT_TABLE[Shift],ROW()-1)</f>
        <v>PM</v>
      </c>
      <c r="Q519" cm="1">
        <f t="array" ref="Q519">INDEX(MinuteWorkersFTE_HISTORICAL_FORTNIGHT_TABLE[DayOfWeek],ROW()-1)</f>
        <v>5</v>
      </c>
      <c r="R519" t="str" cm="1">
        <f t="array" ref="R519">INDEX(MinuteWorkersFTE_HISTORICAL_FORTNIGHT_TABLE[Week Day],ROW()-1)</f>
        <v>Friday</v>
      </c>
      <c r="S519" cm="1">
        <f t="array" ref="S519">INDEX(MinuteWorkersFTE_HISTORICAL_FORTNIGHT_TABLE[FortnightWeek],ROW()-1)</f>
        <v>1</v>
      </c>
      <c r="T519" cm="1">
        <f t="array" ref="T519">INDEX(MinuteWorkersFTE_HISTORICAL_FORTNIGHT_TABLE[HistoricalRosterFTE],ROW()-1)</f>
        <v>0</v>
      </c>
      <c r="U519" cm="1">
        <f t="array" ref="U519">INDEX(MinuteWorkersFTE_HISTORICAL_FORTNIGHT_TABLE[RedistributedRosterFTE],ROW()-1)</f>
        <v>0</v>
      </c>
      <c r="V519" cm="1">
        <f t="array" ref="V519">INDEX(MinuteWorkersFTE_HISTORICAL_FORTNIGHT_TABLE[ExpectedRedistributionFactor],ROW()-1)</f>
        <v>0.94875851996105176</v>
      </c>
      <c r="W519" cm="1">
        <f t="array" ref="W519">INDEX(MinuteWorkersFTE_HISTORICAL_FORTNIGHT_TABLE[ProfileVarianceFTE],ROW()-1)</f>
        <v>0</v>
      </c>
      <c r="X519">
        <f t="shared" si="9"/>
        <v>0</v>
      </c>
      <c r="Y519" cm="1">
        <f t="array" ref="Y519">--(INDEX(MinuteWorkersFTE_HISTORICAL_FORTNIGHT_TABLE[HistoricalCoverageStatus],ROW()-1)="PASS")</f>
        <v>1</v>
      </c>
      <c r="Z519" cm="1">
        <f t="array" ref="Z519">--OR(INDEX(MinuteWorkersFTE_HISTORICAL_FORTNIGHT_TABLE[HistoricalCellStatus],ROW()-1)="OBSERVED",INDEX(MinuteWorkersFTE_HISTORICAL_FORTNIGHT_TABLE[HistoricalCellStatus],ROW()-1)="ZERO")</f>
        <v>1</v>
      </c>
      <c r="AA519" cm="1">
        <f t="array" ref="AA519">--OR(INDEX(MinuteWorkersFTE_HISTORICAL_FORTNIGHT_TABLE[ProfileAlignmentStatus],ROW()-1)="PASS",INDEX(MinuteWorkersFTE_HISTORICAL_FORTNIGHT_TABLE[ProfileAlignmentStatus],ROW()-1)="PASS ZERO")</f>
        <v>1</v>
      </c>
      <c r="AB519" cm="1">
        <f t="array" ref="AB519">--(INDEX(MinuteWorkersFTE_HISTORICAL_FORTNIGHT_TABLE[RedistributionMatchCount],ROW()-1)=1)</f>
        <v>0</v>
      </c>
      <c r="AC519">
        <v>1</v>
      </c>
    </row>
    <row r="520" spans="14:29" x14ac:dyDescent="0.25">
      <c r="N520" t="str" cm="1">
        <f t="array" ref="N520">INDEX(MinuteWorkersFTE_HISTORICAL_FORTNIGHT_TABLE[Facility],ROW()-1)</f>
        <v>JE</v>
      </c>
      <c r="O520" t="str" cm="1">
        <f t="array" ref="O520">INDEX(MinuteWorkersFTE_HISTORICAL_FORTNIGHT_TABLE[Role],ROW()-1)</f>
        <v>RESIDENTIAL SERVICES MANAGER</v>
      </c>
      <c r="P520" t="str" cm="1">
        <f t="array" ref="P520">INDEX(MinuteWorkersFTE_HISTORICAL_FORTNIGHT_TABLE[Shift],ROW()-1)</f>
        <v>NS</v>
      </c>
      <c r="Q520" cm="1">
        <f t="array" ref="Q520">INDEX(MinuteWorkersFTE_HISTORICAL_FORTNIGHT_TABLE[DayOfWeek],ROW()-1)</f>
        <v>5</v>
      </c>
      <c r="R520" t="str" cm="1">
        <f t="array" ref="R520">INDEX(MinuteWorkersFTE_HISTORICAL_FORTNIGHT_TABLE[Week Day],ROW()-1)</f>
        <v>Friday</v>
      </c>
      <c r="S520" cm="1">
        <f t="array" ref="S520">INDEX(MinuteWorkersFTE_HISTORICAL_FORTNIGHT_TABLE[FortnightWeek],ROW()-1)</f>
        <v>1</v>
      </c>
      <c r="T520" cm="1">
        <f t="array" ref="T520">INDEX(MinuteWorkersFTE_HISTORICAL_FORTNIGHT_TABLE[HistoricalRosterFTE],ROW()-1)</f>
        <v>0</v>
      </c>
      <c r="U520" cm="1">
        <f t="array" ref="U520">INDEX(MinuteWorkersFTE_HISTORICAL_FORTNIGHT_TABLE[RedistributedRosterFTE],ROW()-1)</f>
        <v>0</v>
      </c>
      <c r="V520" cm="1">
        <f t="array" ref="V520">INDEX(MinuteWorkersFTE_HISTORICAL_FORTNIGHT_TABLE[ExpectedRedistributionFactor],ROW()-1)</f>
        <v>0.94875851996105176</v>
      </c>
      <c r="W520" cm="1">
        <f t="array" ref="W520">INDEX(MinuteWorkersFTE_HISTORICAL_FORTNIGHT_TABLE[ProfileVarianceFTE],ROW()-1)</f>
        <v>0</v>
      </c>
      <c r="X520">
        <f t="shared" si="9"/>
        <v>0</v>
      </c>
      <c r="Y520" cm="1">
        <f t="array" ref="Y520">--(INDEX(MinuteWorkersFTE_HISTORICAL_FORTNIGHT_TABLE[HistoricalCoverageStatus],ROW()-1)="PASS")</f>
        <v>1</v>
      </c>
      <c r="Z520" cm="1">
        <f t="array" ref="Z520">--OR(INDEX(MinuteWorkersFTE_HISTORICAL_FORTNIGHT_TABLE[HistoricalCellStatus],ROW()-1)="OBSERVED",INDEX(MinuteWorkersFTE_HISTORICAL_FORTNIGHT_TABLE[HistoricalCellStatus],ROW()-1)="ZERO")</f>
        <v>1</v>
      </c>
      <c r="AA520" cm="1">
        <f t="array" ref="AA520">--OR(INDEX(MinuteWorkersFTE_HISTORICAL_FORTNIGHT_TABLE[ProfileAlignmentStatus],ROW()-1)="PASS",INDEX(MinuteWorkersFTE_HISTORICAL_FORTNIGHT_TABLE[ProfileAlignmentStatus],ROW()-1)="PASS ZERO")</f>
        <v>1</v>
      </c>
      <c r="AB520" cm="1">
        <f t="array" ref="AB520">--(INDEX(MinuteWorkersFTE_HISTORICAL_FORTNIGHT_TABLE[RedistributionMatchCount],ROW()-1)=1)</f>
        <v>0</v>
      </c>
      <c r="AC520">
        <v>1</v>
      </c>
    </row>
    <row r="521" spans="14:29" x14ac:dyDescent="0.25">
      <c r="N521" t="str" cm="1">
        <f t="array" ref="N521">INDEX(MinuteWorkersFTE_HISTORICAL_FORTNIGHT_TABLE[Facility],ROW()-1)</f>
        <v>JE</v>
      </c>
      <c r="O521" t="str" cm="1">
        <f t="array" ref="O521">INDEX(MinuteWorkersFTE_HISTORICAL_FORTNIGHT_TABLE[Role],ROW()-1)</f>
        <v>RESIDENTIAL SERVICES MANAGER</v>
      </c>
      <c r="P521" t="str" cm="1">
        <f t="array" ref="P521">INDEX(MinuteWorkersFTE_HISTORICAL_FORTNIGHT_TABLE[Shift],ROW()-1)</f>
        <v>AM</v>
      </c>
      <c r="Q521" cm="1">
        <f t="array" ref="Q521">INDEX(MinuteWorkersFTE_HISTORICAL_FORTNIGHT_TABLE[DayOfWeek],ROW()-1)</f>
        <v>6</v>
      </c>
      <c r="R521" t="str" cm="1">
        <f t="array" ref="R521">INDEX(MinuteWorkersFTE_HISTORICAL_FORTNIGHT_TABLE[Week Day],ROW()-1)</f>
        <v>Saturday</v>
      </c>
      <c r="S521" cm="1">
        <f t="array" ref="S521">INDEX(MinuteWorkersFTE_HISTORICAL_FORTNIGHT_TABLE[FortnightWeek],ROW()-1)</f>
        <v>1</v>
      </c>
      <c r="T521" cm="1">
        <f t="array" ref="T521">INDEX(MinuteWorkersFTE_HISTORICAL_FORTNIGHT_TABLE[HistoricalRosterFTE],ROW()-1)</f>
        <v>0</v>
      </c>
      <c r="U521" cm="1">
        <f t="array" ref="U521">INDEX(MinuteWorkersFTE_HISTORICAL_FORTNIGHT_TABLE[RedistributedRosterFTE],ROW()-1)</f>
        <v>0</v>
      </c>
      <c r="V521" cm="1">
        <f t="array" ref="V521">INDEX(MinuteWorkersFTE_HISTORICAL_FORTNIGHT_TABLE[ExpectedRedistributionFactor],ROW()-1)</f>
        <v>0.94875851996105176</v>
      </c>
      <c r="W521" cm="1">
        <f t="array" ref="W521">INDEX(MinuteWorkersFTE_HISTORICAL_FORTNIGHT_TABLE[ProfileVarianceFTE],ROW()-1)</f>
        <v>0</v>
      </c>
      <c r="X521">
        <f t="shared" si="9"/>
        <v>0</v>
      </c>
      <c r="Y521" cm="1">
        <f t="array" ref="Y521">--(INDEX(MinuteWorkersFTE_HISTORICAL_FORTNIGHT_TABLE[HistoricalCoverageStatus],ROW()-1)="PASS")</f>
        <v>1</v>
      </c>
      <c r="Z521" cm="1">
        <f t="array" ref="Z521">--OR(INDEX(MinuteWorkersFTE_HISTORICAL_FORTNIGHT_TABLE[HistoricalCellStatus],ROW()-1)="OBSERVED",INDEX(MinuteWorkersFTE_HISTORICAL_FORTNIGHT_TABLE[HistoricalCellStatus],ROW()-1)="ZERO")</f>
        <v>1</v>
      </c>
      <c r="AA521" cm="1">
        <f t="array" ref="AA521">--OR(INDEX(MinuteWorkersFTE_HISTORICAL_FORTNIGHT_TABLE[ProfileAlignmentStatus],ROW()-1)="PASS",INDEX(MinuteWorkersFTE_HISTORICAL_FORTNIGHT_TABLE[ProfileAlignmentStatus],ROW()-1)="PASS ZERO")</f>
        <v>1</v>
      </c>
      <c r="AB521" cm="1">
        <f t="array" ref="AB521">--(INDEX(MinuteWorkersFTE_HISTORICAL_FORTNIGHT_TABLE[RedistributionMatchCount],ROW()-1)=1)</f>
        <v>0</v>
      </c>
      <c r="AC521">
        <v>1</v>
      </c>
    </row>
    <row r="522" spans="14:29" x14ac:dyDescent="0.25">
      <c r="N522" t="str" cm="1">
        <f t="array" ref="N522">INDEX(MinuteWorkersFTE_HISTORICAL_FORTNIGHT_TABLE[Facility],ROW()-1)</f>
        <v>JE</v>
      </c>
      <c r="O522" t="str" cm="1">
        <f t="array" ref="O522">INDEX(MinuteWorkersFTE_HISTORICAL_FORTNIGHT_TABLE[Role],ROW()-1)</f>
        <v>RESIDENTIAL SERVICES MANAGER</v>
      </c>
      <c r="P522" t="str" cm="1">
        <f t="array" ref="P522">INDEX(MinuteWorkersFTE_HISTORICAL_FORTNIGHT_TABLE[Shift],ROW()-1)</f>
        <v>PM</v>
      </c>
      <c r="Q522" cm="1">
        <f t="array" ref="Q522">INDEX(MinuteWorkersFTE_HISTORICAL_FORTNIGHT_TABLE[DayOfWeek],ROW()-1)</f>
        <v>6</v>
      </c>
      <c r="R522" t="str" cm="1">
        <f t="array" ref="R522">INDEX(MinuteWorkersFTE_HISTORICAL_FORTNIGHT_TABLE[Week Day],ROW()-1)</f>
        <v>Saturday</v>
      </c>
      <c r="S522" cm="1">
        <f t="array" ref="S522">INDEX(MinuteWorkersFTE_HISTORICAL_FORTNIGHT_TABLE[FortnightWeek],ROW()-1)</f>
        <v>1</v>
      </c>
      <c r="T522" cm="1">
        <f t="array" ref="T522">INDEX(MinuteWorkersFTE_HISTORICAL_FORTNIGHT_TABLE[HistoricalRosterFTE],ROW()-1)</f>
        <v>0</v>
      </c>
      <c r="U522" cm="1">
        <f t="array" ref="U522">INDEX(MinuteWorkersFTE_HISTORICAL_FORTNIGHT_TABLE[RedistributedRosterFTE],ROW()-1)</f>
        <v>0</v>
      </c>
      <c r="V522" cm="1">
        <f t="array" ref="V522">INDEX(MinuteWorkersFTE_HISTORICAL_FORTNIGHT_TABLE[ExpectedRedistributionFactor],ROW()-1)</f>
        <v>0.94875851996105176</v>
      </c>
      <c r="W522" cm="1">
        <f t="array" ref="W522">INDEX(MinuteWorkersFTE_HISTORICAL_FORTNIGHT_TABLE[ProfileVarianceFTE],ROW()-1)</f>
        <v>0</v>
      </c>
      <c r="X522">
        <f t="shared" si="9"/>
        <v>0</v>
      </c>
      <c r="Y522" cm="1">
        <f t="array" ref="Y522">--(INDEX(MinuteWorkersFTE_HISTORICAL_FORTNIGHT_TABLE[HistoricalCoverageStatus],ROW()-1)="PASS")</f>
        <v>1</v>
      </c>
      <c r="Z522" cm="1">
        <f t="array" ref="Z522">--OR(INDEX(MinuteWorkersFTE_HISTORICAL_FORTNIGHT_TABLE[HistoricalCellStatus],ROW()-1)="OBSERVED",INDEX(MinuteWorkersFTE_HISTORICAL_FORTNIGHT_TABLE[HistoricalCellStatus],ROW()-1)="ZERO")</f>
        <v>1</v>
      </c>
      <c r="AA522" cm="1">
        <f t="array" ref="AA522">--OR(INDEX(MinuteWorkersFTE_HISTORICAL_FORTNIGHT_TABLE[ProfileAlignmentStatus],ROW()-1)="PASS",INDEX(MinuteWorkersFTE_HISTORICAL_FORTNIGHT_TABLE[ProfileAlignmentStatus],ROW()-1)="PASS ZERO")</f>
        <v>1</v>
      </c>
      <c r="AB522" cm="1">
        <f t="array" ref="AB522">--(INDEX(MinuteWorkersFTE_HISTORICAL_FORTNIGHT_TABLE[RedistributionMatchCount],ROW()-1)=1)</f>
        <v>0</v>
      </c>
      <c r="AC522">
        <v>1</v>
      </c>
    </row>
    <row r="523" spans="14:29" x14ac:dyDescent="0.25">
      <c r="N523" t="str" cm="1">
        <f t="array" ref="N523">INDEX(MinuteWorkersFTE_HISTORICAL_FORTNIGHT_TABLE[Facility],ROW()-1)</f>
        <v>JE</v>
      </c>
      <c r="O523" t="str" cm="1">
        <f t="array" ref="O523">INDEX(MinuteWorkersFTE_HISTORICAL_FORTNIGHT_TABLE[Role],ROW()-1)</f>
        <v>RESIDENTIAL SERVICES MANAGER</v>
      </c>
      <c r="P523" t="str" cm="1">
        <f t="array" ref="P523">INDEX(MinuteWorkersFTE_HISTORICAL_FORTNIGHT_TABLE[Shift],ROW()-1)</f>
        <v>NS</v>
      </c>
      <c r="Q523" cm="1">
        <f t="array" ref="Q523">INDEX(MinuteWorkersFTE_HISTORICAL_FORTNIGHT_TABLE[DayOfWeek],ROW()-1)</f>
        <v>6</v>
      </c>
      <c r="R523" t="str" cm="1">
        <f t="array" ref="R523">INDEX(MinuteWorkersFTE_HISTORICAL_FORTNIGHT_TABLE[Week Day],ROW()-1)</f>
        <v>Saturday</v>
      </c>
      <c r="S523" cm="1">
        <f t="array" ref="S523">INDEX(MinuteWorkersFTE_HISTORICAL_FORTNIGHT_TABLE[FortnightWeek],ROW()-1)</f>
        <v>1</v>
      </c>
      <c r="T523" cm="1">
        <f t="array" ref="T523">INDEX(MinuteWorkersFTE_HISTORICAL_FORTNIGHT_TABLE[HistoricalRosterFTE],ROW()-1)</f>
        <v>0</v>
      </c>
      <c r="U523" cm="1">
        <f t="array" ref="U523">INDEX(MinuteWorkersFTE_HISTORICAL_FORTNIGHT_TABLE[RedistributedRosterFTE],ROW()-1)</f>
        <v>0</v>
      </c>
      <c r="V523" cm="1">
        <f t="array" ref="V523">INDEX(MinuteWorkersFTE_HISTORICAL_FORTNIGHT_TABLE[ExpectedRedistributionFactor],ROW()-1)</f>
        <v>0.94875851996105176</v>
      </c>
      <c r="W523" cm="1">
        <f t="array" ref="W523">INDEX(MinuteWorkersFTE_HISTORICAL_FORTNIGHT_TABLE[ProfileVarianceFTE],ROW()-1)</f>
        <v>0</v>
      </c>
      <c r="X523">
        <f t="shared" si="9"/>
        <v>0</v>
      </c>
      <c r="Y523" cm="1">
        <f t="array" ref="Y523">--(INDEX(MinuteWorkersFTE_HISTORICAL_FORTNIGHT_TABLE[HistoricalCoverageStatus],ROW()-1)="PASS")</f>
        <v>1</v>
      </c>
      <c r="Z523" cm="1">
        <f t="array" ref="Z523">--OR(INDEX(MinuteWorkersFTE_HISTORICAL_FORTNIGHT_TABLE[HistoricalCellStatus],ROW()-1)="OBSERVED",INDEX(MinuteWorkersFTE_HISTORICAL_FORTNIGHT_TABLE[HistoricalCellStatus],ROW()-1)="ZERO")</f>
        <v>1</v>
      </c>
      <c r="AA523" cm="1">
        <f t="array" ref="AA523">--OR(INDEX(MinuteWorkersFTE_HISTORICAL_FORTNIGHT_TABLE[ProfileAlignmentStatus],ROW()-1)="PASS",INDEX(MinuteWorkersFTE_HISTORICAL_FORTNIGHT_TABLE[ProfileAlignmentStatus],ROW()-1)="PASS ZERO")</f>
        <v>1</v>
      </c>
      <c r="AB523" cm="1">
        <f t="array" ref="AB523">--(INDEX(MinuteWorkersFTE_HISTORICAL_FORTNIGHT_TABLE[RedistributionMatchCount],ROW()-1)=1)</f>
        <v>0</v>
      </c>
      <c r="AC523">
        <v>1</v>
      </c>
    </row>
    <row r="524" spans="14:29" x14ac:dyDescent="0.25">
      <c r="N524" t="str" cm="1">
        <f t="array" ref="N524">INDEX(MinuteWorkersFTE_HISTORICAL_FORTNIGHT_TABLE[Facility],ROW()-1)</f>
        <v>JE</v>
      </c>
      <c r="O524" t="str" cm="1">
        <f t="array" ref="O524">INDEX(MinuteWorkersFTE_HISTORICAL_FORTNIGHT_TABLE[Role],ROW()-1)</f>
        <v>RESIDENTIAL SERVICES MANAGER</v>
      </c>
      <c r="P524" t="str" cm="1">
        <f t="array" ref="P524">INDEX(MinuteWorkersFTE_HISTORICAL_FORTNIGHT_TABLE[Shift],ROW()-1)</f>
        <v>AM</v>
      </c>
      <c r="Q524" cm="1">
        <f t="array" ref="Q524">INDEX(MinuteWorkersFTE_HISTORICAL_FORTNIGHT_TABLE[DayOfWeek],ROW()-1)</f>
        <v>7</v>
      </c>
      <c r="R524" t="str" cm="1">
        <f t="array" ref="R524">INDEX(MinuteWorkersFTE_HISTORICAL_FORTNIGHT_TABLE[Week Day],ROW()-1)</f>
        <v>Sunday</v>
      </c>
      <c r="S524" cm="1">
        <f t="array" ref="S524">INDEX(MinuteWorkersFTE_HISTORICAL_FORTNIGHT_TABLE[FortnightWeek],ROW()-1)</f>
        <v>1</v>
      </c>
      <c r="T524" cm="1">
        <f t="array" ref="T524">INDEX(MinuteWorkersFTE_HISTORICAL_FORTNIGHT_TABLE[HistoricalRosterFTE],ROW()-1)</f>
        <v>0</v>
      </c>
      <c r="U524" cm="1">
        <f t="array" ref="U524">INDEX(MinuteWorkersFTE_HISTORICAL_FORTNIGHT_TABLE[RedistributedRosterFTE],ROW()-1)</f>
        <v>0</v>
      </c>
      <c r="V524" cm="1">
        <f t="array" ref="V524">INDEX(MinuteWorkersFTE_HISTORICAL_FORTNIGHT_TABLE[ExpectedRedistributionFactor],ROW()-1)</f>
        <v>0.94875851996105176</v>
      </c>
      <c r="W524" cm="1">
        <f t="array" ref="W524">INDEX(MinuteWorkersFTE_HISTORICAL_FORTNIGHT_TABLE[ProfileVarianceFTE],ROW()-1)</f>
        <v>0</v>
      </c>
      <c r="X524">
        <f t="shared" si="9"/>
        <v>0</v>
      </c>
      <c r="Y524" cm="1">
        <f t="array" ref="Y524">--(INDEX(MinuteWorkersFTE_HISTORICAL_FORTNIGHT_TABLE[HistoricalCoverageStatus],ROW()-1)="PASS")</f>
        <v>1</v>
      </c>
      <c r="Z524" cm="1">
        <f t="array" ref="Z524">--OR(INDEX(MinuteWorkersFTE_HISTORICAL_FORTNIGHT_TABLE[HistoricalCellStatus],ROW()-1)="OBSERVED",INDEX(MinuteWorkersFTE_HISTORICAL_FORTNIGHT_TABLE[HistoricalCellStatus],ROW()-1)="ZERO")</f>
        <v>1</v>
      </c>
      <c r="AA524" cm="1">
        <f t="array" ref="AA524">--OR(INDEX(MinuteWorkersFTE_HISTORICAL_FORTNIGHT_TABLE[ProfileAlignmentStatus],ROW()-1)="PASS",INDEX(MinuteWorkersFTE_HISTORICAL_FORTNIGHT_TABLE[ProfileAlignmentStatus],ROW()-1)="PASS ZERO")</f>
        <v>1</v>
      </c>
      <c r="AB524" cm="1">
        <f t="array" ref="AB524">--(INDEX(MinuteWorkersFTE_HISTORICAL_FORTNIGHT_TABLE[RedistributionMatchCount],ROW()-1)=1)</f>
        <v>0</v>
      </c>
      <c r="AC524">
        <v>1</v>
      </c>
    </row>
    <row r="525" spans="14:29" x14ac:dyDescent="0.25">
      <c r="N525" t="str" cm="1">
        <f t="array" ref="N525">INDEX(MinuteWorkersFTE_HISTORICAL_FORTNIGHT_TABLE[Facility],ROW()-1)</f>
        <v>JE</v>
      </c>
      <c r="O525" t="str" cm="1">
        <f t="array" ref="O525">INDEX(MinuteWorkersFTE_HISTORICAL_FORTNIGHT_TABLE[Role],ROW()-1)</f>
        <v>RESIDENTIAL SERVICES MANAGER</v>
      </c>
      <c r="P525" t="str" cm="1">
        <f t="array" ref="P525">INDEX(MinuteWorkersFTE_HISTORICAL_FORTNIGHT_TABLE[Shift],ROW()-1)</f>
        <v>PM</v>
      </c>
      <c r="Q525" cm="1">
        <f t="array" ref="Q525">INDEX(MinuteWorkersFTE_HISTORICAL_FORTNIGHT_TABLE[DayOfWeek],ROW()-1)</f>
        <v>7</v>
      </c>
      <c r="R525" t="str" cm="1">
        <f t="array" ref="R525">INDEX(MinuteWorkersFTE_HISTORICAL_FORTNIGHT_TABLE[Week Day],ROW()-1)</f>
        <v>Sunday</v>
      </c>
      <c r="S525" cm="1">
        <f t="array" ref="S525">INDEX(MinuteWorkersFTE_HISTORICAL_FORTNIGHT_TABLE[FortnightWeek],ROW()-1)</f>
        <v>1</v>
      </c>
      <c r="T525" cm="1">
        <f t="array" ref="T525">INDEX(MinuteWorkersFTE_HISTORICAL_FORTNIGHT_TABLE[HistoricalRosterFTE],ROW()-1)</f>
        <v>0</v>
      </c>
      <c r="U525" cm="1">
        <f t="array" ref="U525">INDEX(MinuteWorkersFTE_HISTORICAL_FORTNIGHT_TABLE[RedistributedRosterFTE],ROW()-1)</f>
        <v>0</v>
      </c>
      <c r="V525" cm="1">
        <f t="array" ref="V525">INDEX(MinuteWorkersFTE_HISTORICAL_FORTNIGHT_TABLE[ExpectedRedistributionFactor],ROW()-1)</f>
        <v>0.94875851996105176</v>
      </c>
      <c r="W525" cm="1">
        <f t="array" ref="W525">INDEX(MinuteWorkersFTE_HISTORICAL_FORTNIGHT_TABLE[ProfileVarianceFTE],ROW()-1)</f>
        <v>0</v>
      </c>
      <c r="X525">
        <f t="shared" si="9"/>
        <v>0</v>
      </c>
      <c r="Y525" cm="1">
        <f t="array" ref="Y525">--(INDEX(MinuteWorkersFTE_HISTORICAL_FORTNIGHT_TABLE[HistoricalCoverageStatus],ROW()-1)="PASS")</f>
        <v>1</v>
      </c>
      <c r="Z525" cm="1">
        <f t="array" ref="Z525">--OR(INDEX(MinuteWorkersFTE_HISTORICAL_FORTNIGHT_TABLE[HistoricalCellStatus],ROW()-1)="OBSERVED",INDEX(MinuteWorkersFTE_HISTORICAL_FORTNIGHT_TABLE[HistoricalCellStatus],ROW()-1)="ZERO")</f>
        <v>1</v>
      </c>
      <c r="AA525" cm="1">
        <f t="array" ref="AA525">--OR(INDEX(MinuteWorkersFTE_HISTORICAL_FORTNIGHT_TABLE[ProfileAlignmentStatus],ROW()-1)="PASS",INDEX(MinuteWorkersFTE_HISTORICAL_FORTNIGHT_TABLE[ProfileAlignmentStatus],ROW()-1)="PASS ZERO")</f>
        <v>1</v>
      </c>
      <c r="AB525" cm="1">
        <f t="array" ref="AB525">--(INDEX(MinuteWorkersFTE_HISTORICAL_FORTNIGHT_TABLE[RedistributionMatchCount],ROW()-1)=1)</f>
        <v>0</v>
      </c>
      <c r="AC525">
        <v>1</v>
      </c>
    </row>
    <row r="526" spans="14:29" x14ac:dyDescent="0.25">
      <c r="N526" t="str" cm="1">
        <f t="array" ref="N526">INDEX(MinuteWorkersFTE_HISTORICAL_FORTNIGHT_TABLE[Facility],ROW()-1)</f>
        <v>JE</v>
      </c>
      <c r="O526" t="str" cm="1">
        <f t="array" ref="O526">INDEX(MinuteWorkersFTE_HISTORICAL_FORTNIGHT_TABLE[Role],ROW()-1)</f>
        <v>RESIDENTIAL SERVICES MANAGER</v>
      </c>
      <c r="P526" t="str" cm="1">
        <f t="array" ref="P526">INDEX(MinuteWorkersFTE_HISTORICAL_FORTNIGHT_TABLE[Shift],ROW()-1)</f>
        <v>NS</v>
      </c>
      <c r="Q526" cm="1">
        <f t="array" ref="Q526">INDEX(MinuteWorkersFTE_HISTORICAL_FORTNIGHT_TABLE[DayOfWeek],ROW()-1)</f>
        <v>7</v>
      </c>
      <c r="R526" t="str" cm="1">
        <f t="array" ref="R526">INDEX(MinuteWorkersFTE_HISTORICAL_FORTNIGHT_TABLE[Week Day],ROW()-1)</f>
        <v>Sunday</v>
      </c>
      <c r="S526" cm="1">
        <f t="array" ref="S526">INDEX(MinuteWorkersFTE_HISTORICAL_FORTNIGHT_TABLE[FortnightWeek],ROW()-1)</f>
        <v>1</v>
      </c>
      <c r="T526" cm="1">
        <f t="array" ref="T526">INDEX(MinuteWorkersFTE_HISTORICAL_FORTNIGHT_TABLE[HistoricalRosterFTE],ROW()-1)</f>
        <v>0</v>
      </c>
      <c r="U526" cm="1">
        <f t="array" ref="U526">INDEX(MinuteWorkersFTE_HISTORICAL_FORTNIGHT_TABLE[RedistributedRosterFTE],ROW()-1)</f>
        <v>0</v>
      </c>
      <c r="V526" cm="1">
        <f t="array" ref="V526">INDEX(MinuteWorkersFTE_HISTORICAL_FORTNIGHT_TABLE[ExpectedRedistributionFactor],ROW()-1)</f>
        <v>0.94875851996105176</v>
      </c>
      <c r="W526" cm="1">
        <f t="array" ref="W526">INDEX(MinuteWorkersFTE_HISTORICAL_FORTNIGHT_TABLE[ProfileVarianceFTE],ROW()-1)</f>
        <v>0</v>
      </c>
      <c r="X526">
        <f t="shared" si="9"/>
        <v>0</v>
      </c>
      <c r="Y526" cm="1">
        <f t="array" ref="Y526">--(INDEX(MinuteWorkersFTE_HISTORICAL_FORTNIGHT_TABLE[HistoricalCoverageStatus],ROW()-1)="PASS")</f>
        <v>1</v>
      </c>
      <c r="Z526" cm="1">
        <f t="array" ref="Z526">--OR(INDEX(MinuteWorkersFTE_HISTORICAL_FORTNIGHT_TABLE[HistoricalCellStatus],ROW()-1)="OBSERVED",INDEX(MinuteWorkersFTE_HISTORICAL_FORTNIGHT_TABLE[HistoricalCellStatus],ROW()-1)="ZERO")</f>
        <v>1</v>
      </c>
      <c r="AA526" cm="1">
        <f t="array" ref="AA526">--OR(INDEX(MinuteWorkersFTE_HISTORICAL_FORTNIGHT_TABLE[ProfileAlignmentStatus],ROW()-1)="PASS",INDEX(MinuteWorkersFTE_HISTORICAL_FORTNIGHT_TABLE[ProfileAlignmentStatus],ROW()-1)="PASS ZERO")</f>
        <v>1</v>
      </c>
      <c r="AB526" cm="1">
        <f t="array" ref="AB526">--(INDEX(MinuteWorkersFTE_HISTORICAL_FORTNIGHT_TABLE[RedistributionMatchCount],ROW()-1)=1)</f>
        <v>0</v>
      </c>
      <c r="AC526">
        <v>1</v>
      </c>
    </row>
    <row r="527" spans="14:29" x14ac:dyDescent="0.25">
      <c r="N527" t="str" cm="1">
        <f t="array" ref="N527">INDEX(MinuteWorkersFTE_HISTORICAL_FORTNIGHT_TABLE[Facility],ROW()-1)</f>
        <v>JE</v>
      </c>
      <c r="O527" t="str" cm="1">
        <f t="array" ref="O527">INDEX(MinuteWorkersFTE_HISTORICAL_FORTNIGHT_TABLE[Role],ROW()-1)</f>
        <v>RESIDENTIAL SERVICES MANAGER</v>
      </c>
      <c r="P527" t="str" cm="1">
        <f t="array" ref="P527">INDEX(MinuteWorkersFTE_HISTORICAL_FORTNIGHT_TABLE[Shift],ROW()-1)</f>
        <v>AM</v>
      </c>
      <c r="Q527" cm="1">
        <f t="array" ref="Q527">INDEX(MinuteWorkersFTE_HISTORICAL_FORTNIGHT_TABLE[DayOfWeek],ROW()-1)</f>
        <v>1</v>
      </c>
      <c r="R527" t="str" cm="1">
        <f t="array" ref="R527">INDEX(MinuteWorkersFTE_HISTORICAL_FORTNIGHT_TABLE[Week Day],ROW()-1)</f>
        <v>Monday</v>
      </c>
      <c r="S527" cm="1">
        <f t="array" ref="S527">INDEX(MinuteWorkersFTE_HISTORICAL_FORTNIGHT_TABLE[FortnightWeek],ROW()-1)</f>
        <v>2</v>
      </c>
      <c r="T527" cm="1">
        <f t="array" ref="T527">INDEX(MinuteWorkersFTE_HISTORICAL_FORTNIGHT_TABLE[HistoricalRosterFTE],ROW()-1)</f>
        <v>0.5921052631578948</v>
      </c>
      <c r="U527" cm="1">
        <f t="array" ref="U527">INDEX(MinuteWorkersFTE_HISTORICAL_FORTNIGHT_TABLE[RedistributedRosterFTE],ROW()-1)</f>
        <v>0.56176491313483323</v>
      </c>
      <c r="V527" cm="1">
        <f t="array" ref="V527">INDEX(MinuteWorkersFTE_HISTORICAL_FORTNIGHT_TABLE[ExpectedRedistributionFactor],ROW()-1)</f>
        <v>0.94875851996105176</v>
      </c>
      <c r="W527" cm="1">
        <f t="array" ref="W527">INDEX(MinuteWorkersFTE_HISTORICAL_FORTNIGHT_TABLE[ProfileVarianceFTE],ROW()-1)</f>
        <v>-1.1102230246251565E-16</v>
      </c>
      <c r="X527">
        <f t="shared" si="9"/>
        <v>1.1102230246251565E-16</v>
      </c>
      <c r="Y527" cm="1">
        <f t="array" ref="Y527">--(INDEX(MinuteWorkersFTE_HISTORICAL_FORTNIGHT_TABLE[HistoricalCoverageStatus],ROW()-1)="PASS")</f>
        <v>1</v>
      </c>
      <c r="Z527" cm="1">
        <f t="array" ref="Z527">--OR(INDEX(MinuteWorkersFTE_HISTORICAL_FORTNIGHT_TABLE[HistoricalCellStatus],ROW()-1)="OBSERVED",INDEX(MinuteWorkersFTE_HISTORICAL_FORTNIGHT_TABLE[HistoricalCellStatus],ROW()-1)="ZERO")</f>
        <v>1</v>
      </c>
      <c r="AA527" cm="1">
        <f t="array" ref="AA527">--OR(INDEX(MinuteWorkersFTE_HISTORICAL_FORTNIGHT_TABLE[ProfileAlignmentStatus],ROW()-1)="PASS",INDEX(MinuteWorkersFTE_HISTORICAL_FORTNIGHT_TABLE[ProfileAlignmentStatus],ROW()-1)="PASS ZERO")</f>
        <v>1</v>
      </c>
      <c r="AB527" cm="1">
        <f t="array" ref="AB527">--(INDEX(MinuteWorkersFTE_HISTORICAL_FORTNIGHT_TABLE[RedistributionMatchCount],ROW()-1)=1)</f>
        <v>1</v>
      </c>
      <c r="AC527">
        <v>1</v>
      </c>
    </row>
    <row r="528" spans="14:29" x14ac:dyDescent="0.25">
      <c r="N528" t="str" cm="1">
        <f t="array" ref="N528">INDEX(MinuteWorkersFTE_HISTORICAL_FORTNIGHT_TABLE[Facility],ROW()-1)</f>
        <v>JE</v>
      </c>
      <c r="O528" t="str" cm="1">
        <f t="array" ref="O528">INDEX(MinuteWorkersFTE_HISTORICAL_FORTNIGHT_TABLE[Role],ROW()-1)</f>
        <v>RESIDENTIAL SERVICES MANAGER</v>
      </c>
      <c r="P528" t="str" cm="1">
        <f t="array" ref="P528">INDEX(MinuteWorkersFTE_HISTORICAL_FORTNIGHT_TABLE[Shift],ROW()-1)</f>
        <v>PM</v>
      </c>
      <c r="Q528" cm="1">
        <f t="array" ref="Q528">INDEX(MinuteWorkersFTE_HISTORICAL_FORTNIGHT_TABLE[DayOfWeek],ROW()-1)</f>
        <v>1</v>
      </c>
      <c r="R528" t="str" cm="1">
        <f t="array" ref="R528">INDEX(MinuteWorkersFTE_HISTORICAL_FORTNIGHT_TABLE[Week Day],ROW()-1)</f>
        <v>Monday</v>
      </c>
      <c r="S528" cm="1">
        <f t="array" ref="S528">INDEX(MinuteWorkersFTE_HISTORICAL_FORTNIGHT_TABLE[FortnightWeek],ROW()-1)</f>
        <v>2</v>
      </c>
      <c r="T528" cm="1">
        <f t="array" ref="T528">INDEX(MinuteWorkersFTE_HISTORICAL_FORTNIGHT_TABLE[HistoricalRosterFTE],ROW()-1)</f>
        <v>0</v>
      </c>
      <c r="U528" cm="1">
        <f t="array" ref="U528">INDEX(MinuteWorkersFTE_HISTORICAL_FORTNIGHT_TABLE[RedistributedRosterFTE],ROW()-1)</f>
        <v>0</v>
      </c>
      <c r="V528" cm="1">
        <f t="array" ref="V528">INDEX(MinuteWorkersFTE_HISTORICAL_FORTNIGHT_TABLE[ExpectedRedistributionFactor],ROW()-1)</f>
        <v>0.94875851996105176</v>
      </c>
      <c r="W528" cm="1">
        <f t="array" ref="W528">INDEX(MinuteWorkersFTE_HISTORICAL_FORTNIGHT_TABLE[ProfileVarianceFTE],ROW()-1)</f>
        <v>0</v>
      </c>
      <c r="X528">
        <f t="shared" si="9"/>
        <v>0</v>
      </c>
      <c r="Y528" cm="1">
        <f t="array" ref="Y528">--(INDEX(MinuteWorkersFTE_HISTORICAL_FORTNIGHT_TABLE[HistoricalCoverageStatus],ROW()-1)="PASS")</f>
        <v>1</v>
      </c>
      <c r="Z528" cm="1">
        <f t="array" ref="Z528">--OR(INDEX(MinuteWorkersFTE_HISTORICAL_FORTNIGHT_TABLE[HistoricalCellStatus],ROW()-1)="OBSERVED",INDEX(MinuteWorkersFTE_HISTORICAL_FORTNIGHT_TABLE[HistoricalCellStatus],ROW()-1)="ZERO")</f>
        <v>1</v>
      </c>
      <c r="AA528" cm="1">
        <f t="array" ref="AA528">--OR(INDEX(MinuteWorkersFTE_HISTORICAL_FORTNIGHT_TABLE[ProfileAlignmentStatus],ROW()-1)="PASS",INDEX(MinuteWorkersFTE_HISTORICAL_FORTNIGHT_TABLE[ProfileAlignmentStatus],ROW()-1)="PASS ZERO")</f>
        <v>1</v>
      </c>
      <c r="AB528" cm="1">
        <f t="array" ref="AB528">--(INDEX(MinuteWorkersFTE_HISTORICAL_FORTNIGHT_TABLE[RedistributionMatchCount],ROW()-1)=1)</f>
        <v>0</v>
      </c>
      <c r="AC528">
        <v>1</v>
      </c>
    </row>
    <row r="529" spans="14:29" x14ac:dyDescent="0.25">
      <c r="N529" t="str" cm="1">
        <f t="array" ref="N529">INDEX(MinuteWorkersFTE_HISTORICAL_FORTNIGHT_TABLE[Facility],ROW()-1)</f>
        <v>JE</v>
      </c>
      <c r="O529" t="str" cm="1">
        <f t="array" ref="O529">INDEX(MinuteWorkersFTE_HISTORICAL_FORTNIGHT_TABLE[Role],ROW()-1)</f>
        <v>RESIDENTIAL SERVICES MANAGER</v>
      </c>
      <c r="P529" t="str" cm="1">
        <f t="array" ref="P529">INDEX(MinuteWorkersFTE_HISTORICAL_FORTNIGHT_TABLE[Shift],ROW()-1)</f>
        <v>NS</v>
      </c>
      <c r="Q529" cm="1">
        <f t="array" ref="Q529">INDEX(MinuteWorkersFTE_HISTORICAL_FORTNIGHT_TABLE[DayOfWeek],ROW()-1)</f>
        <v>1</v>
      </c>
      <c r="R529" t="str" cm="1">
        <f t="array" ref="R529">INDEX(MinuteWorkersFTE_HISTORICAL_FORTNIGHT_TABLE[Week Day],ROW()-1)</f>
        <v>Monday</v>
      </c>
      <c r="S529" cm="1">
        <f t="array" ref="S529">INDEX(MinuteWorkersFTE_HISTORICAL_FORTNIGHT_TABLE[FortnightWeek],ROW()-1)</f>
        <v>2</v>
      </c>
      <c r="T529" cm="1">
        <f t="array" ref="T529">INDEX(MinuteWorkersFTE_HISTORICAL_FORTNIGHT_TABLE[HistoricalRosterFTE],ROW()-1)</f>
        <v>0</v>
      </c>
      <c r="U529" cm="1">
        <f t="array" ref="U529">INDEX(MinuteWorkersFTE_HISTORICAL_FORTNIGHT_TABLE[RedistributedRosterFTE],ROW()-1)</f>
        <v>0</v>
      </c>
      <c r="V529" cm="1">
        <f t="array" ref="V529">INDEX(MinuteWorkersFTE_HISTORICAL_FORTNIGHT_TABLE[ExpectedRedistributionFactor],ROW()-1)</f>
        <v>0.94875851996105176</v>
      </c>
      <c r="W529" cm="1">
        <f t="array" ref="W529">INDEX(MinuteWorkersFTE_HISTORICAL_FORTNIGHT_TABLE[ProfileVarianceFTE],ROW()-1)</f>
        <v>0</v>
      </c>
      <c r="X529">
        <f t="shared" si="9"/>
        <v>0</v>
      </c>
      <c r="Y529" cm="1">
        <f t="array" ref="Y529">--(INDEX(MinuteWorkersFTE_HISTORICAL_FORTNIGHT_TABLE[HistoricalCoverageStatus],ROW()-1)="PASS")</f>
        <v>1</v>
      </c>
      <c r="Z529" cm="1">
        <f t="array" ref="Z529">--OR(INDEX(MinuteWorkersFTE_HISTORICAL_FORTNIGHT_TABLE[HistoricalCellStatus],ROW()-1)="OBSERVED",INDEX(MinuteWorkersFTE_HISTORICAL_FORTNIGHT_TABLE[HistoricalCellStatus],ROW()-1)="ZERO")</f>
        <v>1</v>
      </c>
      <c r="AA529" cm="1">
        <f t="array" ref="AA529">--OR(INDEX(MinuteWorkersFTE_HISTORICAL_FORTNIGHT_TABLE[ProfileAlignmentStatus],ROW()-1)="PASS",INDEX(MinuteWorkersFTE_HISTORICAL_FORTNIGHT_TABLE[ProfileAlignmentStatus],ROW()-1)="PASS ZERO")</f>
        <v>1</v>
      </c>
      <c r="AB529" cm="1">
        <f t="array" ref="AB529">--(INDEX(MinuteWorkersFTE_HISTORICAL_FORTNIGHT_TABLE[RedistributionMatchCount],ROW()-1)=1)</f>
        <v>0</v>
      </c>
      <c r="AC529">
        <v>1</v>
      </c>
    </row>
    <row r="530" spans="14:29" x14ac:dyDescent="0.25">
      <c r="N530" t="str" cm="1">
        <f t="array" ref="N530">INDEX(MinuteWorkersFTE_HISTORICAL_FORTNIGHT_TABLE[Facility],ROW()-1)</f>
        <v>JE</v>
      </c>
      <c r="O530" t="str" cm="1">
        <f t="array" ref="O530">INDEX(MinuteWorkersFTE_HISTORICAL_FORTNIGHT_TABLE[Role],ROW()-1)</f>
        <v>RESIDENTIAL SERVICES MANAGER</v>
      </c>
      <c r="P530" t="str" cm="1">
        <f t="array" ref="P530">INDEX(MinuteWorkersFTE_HISTORICAL_FORTNIGHT_TABLE[Shift],ROW()-1)</f>
        <v>AM</v>
      </c>
      <c r="Q530" cm="1">
        <f t="array" ref="Q530">INDEX(MinuteWorkersFTE_HISTORICAL_FORTNIGHT_TABLE[DayOfWeek],ROW()-1)</f>
        <v>2</v>
      </c>
      <c r="R530" t="str" cm="1">
        <f t="array" ref="R530">INDEX(MinuteWorkersFTE_HISTORICAL_FORTNIGHT_TABLE[Week Day],ROW()-1)</f>
        <v>Tuesday</v>
      </c>
      <c r="S530" cm="1">
        <f t="array" ref="S530">INDEX(MinuteWorkersFTE_HISTORICAL_FORTNIGHT_TABLE[FortnightWeek],ROW()-1)</f>
        <v>2</v>
      </c>
      <c r="T530" cm="1">
        <f t="array" ref="T530">INDEX(MinuteWorkersFTE_HISTORICAL_FORTNIGHT_TABLE[HistoricalRosterFTE],ROW()-1)</f>
        <v>0.5921052631578948</v>
      </c>
      <c r="U530" cm="1">
        <f t="array" ref="U530">INDEX(MinuteWorkersFTE_HISTORICAL_FORTNIGHT_TABLE[RedistributedRosterFTE],ROW()-1)</f>
        <v>0.56176491313483323</v>
      </c>
      <c r="V530" cm="1">
        <f t="array" ref="V530">INDEX(MinuteWorkersFTE_HISTORICAL_FORTNIGHT_TABLE[ExpectedRedistributionFactor],ROW()-1)</f>
        <v>0.94875851996105176</v>
      </c>
      <c r="W530" cm="1">
        <f t="array" ref="W530">INDEX(MinuteWorkersFTE_HISTORICAL_FORTNIGHT_TABLE[ProfileVarianceFTE],ROW()-1)</f>
        <v>-1.1102230246251565E-16</v>
      </c>
      <c r="X530">
        <f t="shared" si="9"/>
        <v>1.1102230246251565E-16</v>
      </c>
      <c r="Y530" cm="1">
        <f t="array" ref="Y530">--(INDEX(MinuteWorkersFTE_HISTORICAL_FORTNIGHT_TABLE[HistoricalCoverageStatus],ROW()-1)="PASS")</f>
        <v>1</v>
      </c>
      <c r="Z530" cm="1">
        <f t="array" ref="Z530">--OR(INDEX(MinuteWorkersFTE_HISTORICAL_FORTNIGHT_TABLE[HistoricalCellStatus],ROW()-1)="OBSERVED",INDEX(MinuteWorkersFTE_HISTORICAL_FORTNIGHT_TABLE[HistoricalCellStatus],ROW()-1)="ZERO")</f>
        <v>1</v>
      </c>
      <c r="AA530" cm="1">
        <f t="array" ref="AA530">--OR(INDEX(MinuteWorkersFTE_HISTORICAL_FORTNIGHT_TABLE[ProfileAlignmentStatus],ROW()-1)="PASS",INDEX(MinuteWorkersFTE_HISTORICAL_FORTNIGHT_TABLE[ProfileAlignmentStatus],ROW()-1)="PASS ZERO")</f>
        <v>1</v>
      </c>
      <c r="AB530" cm="1">
        <f t="array" ref="AB530">--(INDEX(MinuteWorkersFTE_HISTORICAL_FORTNIGHT_TABLE[RedistributionMatchCount],ROW()-1)=1)</f>
        <v>1</v>
      </c>
      <c r="AC530">
        <v>1</v>
      </c>
    </row>
    <row r="531" spans="14:29" x14ac:dyDescent="0.25">
      <c r="N531" t="str" cm="1">
        <f t="array" ref="N531">INDEX(MinuteWorkersFTE_HISTORICAL_FORTNIGHT_TABLE[Facility],ROW()-1)</f>
        <v>JE</v>
      </c>
      <c r="O531" t="str" cm="1">
        <f t="array" ref="O531">INDEX(MinuteWorkersFTE_HISTORICAL_FORTNIGHT_TABLE[Role],ROW()-1)</f>
        <v>RESIDENTIAL SERVICES MANAGER</v>
      </c>
      <c r="P531" t="str" cm="1">
        <f t="array" ref="P531">INDEX(MinuteWorkersFTE_HISTORICAL_FORTNIGHT_TABLE[Shift],ROW()-1)</f>
        <v>PM</v>
      </c>
      <c r="Q531" cm="1">
        <f t="array" ref="Q531">INDEX(MinuteWorkersFTE_HISTORICAL_FORTNIGHT_TABLE[DayOfWeek],ROW()-1)</f>
        <v>2</v>
      </c>
      <c r="R531" t="str" cm="1">
        <f t="array" ref="R531">INDEX(MinuteWorkersFTE_HISTORICAL_FORTNIGHT_TABLE[Week Day],ROW()-1)</f>
        <v>Tuesday</v>
      </c>
      <c r="S531" cm="1">
        <f t="array" ref="S531">INDEX(MinuteWorkersFTE_HISTORICAL_FORTNIGHT_TABLE[FortnightWeek],ROW()-1)</f>
        <v>2</v>
      </c>
      <c r="T531" cm="1">
        <f t="array" ref="T531">INDEX(MinuteWorkersFTE_HISTORICAL_FORTNIGHT_TABLE[HistoricalRosterFTE],ROW()-1)</f>
        <v>0</v>
      </c>
      <c r="U531" cm="1">
        <f t="array" ref="U531">INDEX(MinuteWorkersFTE_HISTORICAL_FORTNIGHT_TABLE[RedistributedRosterFTE],ROW()-1)</f>
        <v>0</v>
      </c>
      <c r="V531" cm="1">
        <f t="array" ref="V531">INDEX(MinuteWorkersFTE_HISTORICAL_FORTNIGHT_TABLE[ExpectedRedistributionFactor],ROW()-1)</f>
        <v>0.94875851996105176</v>
      </c>
      <c r="W531" cm="1">
        <f t="array" ref="W531">INDEX(MinuteWorkersFTE_HISTORICAL_FORTNIGHT_TABLE[ProfileVarianceFTE],ROW()-1)</f>
        <v>0</v>
      </c>
      <c r="X531">
        <f t="shared" si="9"/>
        <v>0</v>
      </c>
      <c r="Y531" cm="1">
        <f t="array" ref="Y531">--(INDEX(MinuteWorkersFTE_HISTORICAL_FORTNIGHT_TABLE[HistoricalCoverageStatus],ROW()-1)="PASS")</f>
        <v>1</v>
      </c>
      <c r="Z531" cm="1">
        <f t="array" ref="Z531">--OR(INDEX(MinuteWorkersFTE_HISTORICAL_FORTNIGHT_TABLE[HistoricalCellStatus],ROW()-1)="OBSERVED",INDEX(MinuteWorkersFTE_HISTORICAL_FORTNIGHT_TABLE[HistoricalCellStatus],ROW()-1)="ZERO")</f>
        <v>1</v>
      </c>
      <c r="AA531" cm="1">
        <f t="array" ref="AA531">--OR(INDEX(MinuteWorkersFTE_HISTORICAL_FORTNIGHT_TABLE[ProfileAlignmentStatus],ROW()-1)="PASS",INDEX(MinuteWorkersFTE_HISTORICAL_FORTNIGHT_TABLE[ProfileAlignmentStatus],ROW()-1)="PASS ZERO")</f>
        <v>1</v>
      </c>
      <c r="AB531" cm="1">
        <f t="array" ref="AB531">--(INDEX(MinuteWorkersFTE_HISTORICAL_FORTNIGHT_TABLE[RedistributionMatchCount],ROW()-1)=1)</f>
        <v>0</v>
      </c>
      <c r="AC531">
        <v>1</v>
      </c>
    </row>
    <row r="532" spans="14:29" x14ac:dyDescent="0.25">
      <c r="N532" t="str" cm="1">
        <f t="array" ref="N532">INDEX(MinuteWorkersFTE_HISTORICAL_FORTNIGHT_TABLE[Facility],ROW()-1)</f>
        <v>JE</v>
      </c>
      <c r="O532" t="str" cm="1">
        <f t="array" ref="O532">INDEX(MinuteWorkersFTE_HISTORICAL_FORTNIGHT_TABLE[Role],ROW()-1)</f>
        <v>RESIDENTIAL SERVICES MANAGER</v>
      </c>
      <c r="P532" t="str" cm="1">
        <f t="array" ref="P532">INDEX(MinuteWorkersFTE_HISTORICAL_FORTNIGHT_TABLE[Shift],ROW()-1)</f>
        <v>NS</v>
      </c>
      <c r="Q532" cm="1">
        <f t="array" ref="Q532">INDEX(MinuteWorkersFTE_HISTORICAL_FORTNIGHT_TABLE[DayOfWeek],ROW()-1)</f>
        <v>2</v>
      </c>
      <c r="R532" t="str" cm="1">
        <f t="array" ref="R532">INDEX(MinuteWorkersFTE_HISTORICAL_FORTNIGHT_TABLE[Week Day],ROW()-1)</f>
        <v>Tuesday</v>
      </c>
      <c r="S532" cm="1">
        <f t="array" ref="S532">INDEX(MinuteWorkersFTE_HISTORICAL_FORTNIGHT_TABLE[FortnightWeek],ROW()-1)</f>
        <v>2</v>
      </c>
      <c r="T532" cm="1">
        <f t="array" ref="T532">INDEX(MinuteWorkersFTE_HISTORICAL_FORTNIGHT_TABLE[HistoricalRosterFTE],ROW()-1)</f>
        <v>0</v>
      </c>
      <c r="U532" cm="1">
        <f t="array" ref="U532">INDEX(MinuteWorkersFTE_HISTORICAL_FORTNIGHT_TABLE[RedistributedRosterFTE],ROW()-1)</f>
        <v>0</v>
      </c>
      <c r="V532" cm="1">
        <f t="array" ref="V532">INDEX(MinuteWorkersFTE_HISTORICAL_FORTNIGHT_TABLE[ExpectedRedistributionFactor],ROW()-1)</f>
        <v>0.94875851996105176</v>
      </c>
      <c r="W532" cm="1">
        <f t="array" ref="W532">INDEX(MinuteWorkersFTE_HISTORICAL_FORTNIGHT_TABLE[ProfileVarianceFTE],ROW()-1)</f>
        <v>0</v>
      </c>
      <c r="X532">
        <f t="shared" si="9"/>
        <v>0</v>
      </c>
      <c r="Y532" cm="1">
        <f t="array" ref="Y532">--(INDEX(MinuteWorkersFTE_HISTORICAL_FORTNIGHT_TABLE[HistoricalCoverageStatus],ROW()-1)="PASS")</f>
        <v>1</v>
      </c>
      <c r="Z532" cm="1">
        <f t="array" ref="Z532">--OR(INDEX(MinuteWorkersFTE_HISTORICAL_FORTNIGHT_TABLE[HistoricalCellStatus],ROW()-1)="OBSERVED",INDEX(MinuteWorkersFTE_HISTORICAL_FORTNIGHT_TABLE[HistoricalCellStatus],ROW()-1)="ZERO")</f>
        <v>1</v>
      </c>
      <c r="AA532" cm="1">
        <f t="array" ref="AA532">--OR(INDEX(MinuteWorkersFTE_HISTORICAL_FORTNIGHT_TABLE[ProfileAlignmentStatus],ROW()-1)="PASS",INDEX(MinuteWorkersFTE_HISTORICAL_FORTNIGHT_TABLE[ProfileAlignmentStatus],ROW()-1)="PASS ZERO")</f>
        <v>1</v>
      </c>
      <c r="AB532" cm="1">
        <f t="array" ref="AB532">--(INDEX(MinuteWorkersFTE_HISTORICAL_FORTNIGHT_TABLE[RedistributionMatchCount],ROW()-1)=1)</f>
        <v>0</v>
      </c>
      <c r="AC532">
        <v>1</v>
      </c>
    </row>
    <row r="533" spans="14:29" x14ac:dyDescent="0.25">
      <c r="N533" t="str" cm="1">
        <f t="array" ref="N533">INDEX(MinuteWorkersFTE_HISTORICAL_FORTNIGHT_TABLE[Facility],ROW()-1)</f>
        <v>JE</v>
      </c>
      <c r="O533" t="str" cm="1">
        <f t="array" ref="O533">INDEX(MinuteWorkersFTE_HISTORICAL_FORTNIGHT_TABLE[Role],ROW()-1)</f>
        <v>RESIDENTIAL SERVICES MANAGER</v>
      </c>
      <c r="P533" t="str" cm="1">
        <f t="array" ref="P533">INDEX(MinuteWorkersFTE_HISTORICAL_FORTNIGHT_TABLE[Shift],ROW()-1)</f>
        <v>AM</v>
      </c>
      <c r="Q533" cm="1">
        <f t="array" ref="Q533">INDEX(MinuteWorkersFTE_HISTORICAL_FORTNIGHT_TABLE[DayOfWeek],ROW()-1)</f>
        <v>3</v>
      </c>
      <c r="R533" t="str" cm="1">
        <f t="array" ref="R533">INDEX(MinuteWorkersFTE_HISTORICAL_FORTNIGHT_TABLE[Week Day],ROW()-1)</f>
        <v>Wednesday</v>
      </c>
      <c r="S533" cm="1">
        <f t="array" ref="S533">INDEX(MinuteWorkersFTE_HISTORICAL_FORTNIGHT_TABLE[FortnightWeek],ROW()-1)</f>
        <v>2</v>
      </c>
      <c r="T533" cm="1">
        <f t="array" ref="T533">INDEX(MinuteWorkersFTE_HISTORICAL_FORTNIGHT_TABLE[HistoricalRosterFTE],ROW()-1)</f>
        <v>0.5921052631578948</v>
      </c>
      <c r="U533" cm="1">
        <f t="array" ref="U533">INDEX(MinuteWorkersFTE_HISTORICAL_FORTNIGHT_TABLE[RedistributedRosterFTE],ROW()-1)</f>
        <v>0.56176491313483323</v>
      </c>
      <c r="V533" cm="1">
        <f t="array" ref="V533">INDEX(MinuteWorkersFTE_HISTORICAL_FORTNIGHT_TABLE[ExpectedRedistributionFactor],ROW()-1)</f>
        <v>0.94875851996105176</v>
      </c>
      <c r="W533" cm="1">
        <f t="array" ref="W533">INDEX(MinuteWorkersFTE_HISTORICAL_FORTNIGHT_TABLE[ProfileVarianceFTE],ROW()-1)</f>
        <v>-1.1102230246251565E-16</v>
      </c>
      <c r="X533">
        <f t="shared" si="9"/>
        <v>1.1102230246251565E-16</v>
      </c>
      <c r="Y533" cm="1">
        <f t="array" ref="Y533">--(INDEX(MinuteWorkersFTE_HISTORICAL_FORTNIGHT_TABLE[HistoricalCoverageStatus],ROW()-1)="PASS")</f>
        <v>1</v>
      </c>
      <c r="Z533" cm="1">
        <f t="array" ref="Z533">--OR(INDEX(MinuteWorkersFTE_HISTORICAL_FORTNIGHT_TABLE[HistoricalCellStatus],ROW()-1)="OBSERVED",INDEX(MinuteWorkersFTE_HISTORICAL_FORTNIGHT_TABLE[HistoricalCellStatus],ROW()-1)="ZERO")</f>
        <v>1</v>
      </c>
      <c r="AA533" cm="1">
        <f t="array" ref="AA533">--OR(INDEX(MinuteWorkersFTE_HISTORICAL_FORTNIGHT_TABLE[ProfileAlignmentStatus],ROW()-1)="PASS",INDEX(MinuteWorkersFTE_HISTORICAL_FORTNIGHT_TABLE[ProfileAlignmentStatus],ROW()-1)="PASS ZERO")</f>
        <v>1</v>
      </c>
      <c r="AB533" cm="1">
        <f t="array" ref="AB533">--(INDEX(MinuteWorkersFTE_HISTORICAL_FORTNIGHT_TABLE[RedistributionMatchCount],ROW()-1)=1)</f>
        <v>1</v>
      </c>
      <c r="AC533">
        <v>1</v>
      </c>
    </row>
    <row r="534" spans="14:29" x14ac:dyDescent="0.25">
      <c r="N534" t="str" cm="1">
        <f t="array" ref="N534">INDEX(MinuteWorkersFTE_HISTORICAL_FORTNIGHT_TABLE[Facility],ROW()-1)</f>
        <v>JE</v>
      </c>
      <c r="O534" t="str" cm="1">
        <f t="array" ref="O534">INDEX(MinuteWorkersFTE_HISTORICAL_FORTNIGHT_TABLE[Role],ROW()-1)</f>
        <v>RESIDENTIAL SERVICES MANAGER</v>
      </c>
      <c r="P534" t="str" cm="1">
        <f t="array" ref="P534">INDEX(MinuteWorkersFTE_HISTORICAL_FORTNIGHT_TABLE[Shift],ROW()-1)</f>
        <v>PM</v>
      </c>
      <c r="Q534" cm="1">
        <f t="array" ref="Q534">INDEX(MinuteWorkersFTE_HISTORICAL_FORTNIGHT_TABLE[DayOfWeek],ROW()-1)</f>
        <v>3</v>
      </c>
      <c r="R534" t="str" cm="1">
        <f t="array" ref="R534">INDEX(MinuteWorkersFTE_HISTORICAL_FORTNIGHT_TABLE[Week Day],ROW()-1)</f>
        <v>Wednesday</v>
      </c>
      <c r="S534" cm="1">
        <f t="array" ref="S534">INDEX(MinuteWorkersFTE_HISTORICAL_FORTNIGHT_TABLE[FortnightWeek],ROW()-1)</f>
        <v>2</v>
      </c>
      <c r="T534" cm="1">
        <f t="array" ref="T534">INDEX(MinuteWorkersFTE_HISTORICAL_FORTNIGHT_TABLE[HistoricalRosterFTE],ROW()-1)</f>
        <v>0</v>
      </c>
      <c r="U534" cm="1">
        <f t="array" ref="U534">INDEX(MinuteWorkersFTE_HISTORICAL_FORTNIGHT_TABLE[RedistributedRosterFTE],ROW()-1)</f>
        <v>0</v>
      </c>
      <c r="V534" cm="1">
        <f t="array" ref="V534">INDEX(MinuteWorkersFTE_HISTORICAL_FORTNIGHT_TABLE[ExpectedRedistributionFactor],ROW()-1)</f>
        <v>0.94875851996105176</v>
      </c>
      <c r="W534" cm="1">
        <f t="array" ref="W534">INDEX(MinuteWorkersFTE_HISTORICAL_FORTNIGHT_TABLE[ProfileVarianceFTE],ROW()-1)</f>
        <v>0</v>
      </c>
      <c r="X534">
        <f t="shared" si="9"/>
        <v>0</v>
      </c>
      <c r="Y534" cm="1">
        <f t="array" ref="Y534">--(INDEX(MinuteWorkersFTE_HISTORICAL_FORTNIGHT_TABLE[HistoricalCoverageStatus],ROW()-1)="PASS")</f>
        <v>1</v>
      </c>
      <c r="Z534" cm="1">
        <f t="array" ref="Z534">--OR(INDEX(MinuteWorkersFTE_HISTORICAL_FORTNIGHT_TABLE[HistoricalCellStatus],ROW()-1)="OBSERVED",INDEX(MinuteWorkersFTE_HISTORICAL_FORTNIGHT_TABLE[HistoricalCellStatus],ROW()-1)="ZERO")</f>
        <v>1</v>
      </c>
      <c r="AA534" cm="1">
        <f t="array" ref="AA534">--OR(INDEX(MinuteWorkersFTE_HISTORICAL_FORTNIGHT_TABLE[ProfileAlignmentStatus],ROW()-1)="PASS",INDEX(MinuteWorkersFTE_HISTORICAL_FORTNIGHT_TABLE[ProfileAlignmentStatus],ROW()-1)="PASS ZERO")</f>
        <v>1</v>
      </c>
      <c r="AB534" cm="1">
        <f t="array" ref="AB534">--(INDEX(MinuteWorkersFTE_HISTORICAL_FORTNIGHT_TABLE[RedistributionMatchCount],ROW()-1)=1)</f>
        <v>0</v>
      </c>
      <c r="AC534">
        <v>1</v>
      </c>
    </row>
    <row r="535" spans="14:29" x14ac:dyDescent="0.25">
      <c r="N535" t="str" cm="1">
        <f t="array" ref="N535">INDEX(MinuteWorkersFTE_HISTORICAL_FORTNIGHT_TABLE[Facility],ROW()-1)</f>
        <v>JE</v>
      </c>
      <c r="O535" t="str" cm="1">
        <f t="array" ref="O535">INDEX(MinuteWorkersFTE_HISTORICAL_FORTNIGHT_TABLE[Role],ROW()-1)</f>
        <v>RESIDENTIAL SERVICES MANAGER</v>
      </c>
      <c r="P535" t="str" cm="1">
        <f t="array" ref="P535">INDEX(MinuteWorkersFTE_HISTORICAL_FORTNIGHT_TABLE[Shift],ROW()-1)</f>
        <v>NS</v>
      </c>
      <c r="Q535" cm="1">
        <f t="array" ref="Q535">INDEX(MinuteWorkersFTE_HISTORICAL_FORTNIGHT_TABLE[DayOfWeek],ROW()-1)</f>
        <v>3</v>
      </c>
      <c r="R535" t="str" cm="1">
        <f t="array" ref="R535">INDEX(MinuteWorkersFTE_HISTORICAL_FORTNIGHT_TABLE[Week Day],ROW()-1)</f>
        <v>Wednesday</v>
      </c>
      <c r="S535" cm="1">
        <f t="array" ref="S535">INDEX(MinuteWorkersFTE_HISTORICAL_FORTNIGHT_TABLE[FortnightWeek],ROW()-1)</f>
        <v>2</v>
      </c>
      <c r="T535" cm="1">
        <f t="array" ref="T535">INDEX(MinuteWorkersFTE_HISTORICAL_FORTNIGHT_TABLE[HistoricalRosterFTE],ROW()-1)</f>
        <v>0</v>
      </c>
      <c r="U535" cm="1">
        <f t="array" ref="U535">INDEX(MinuteWorkersFTE_HISTORICAL_FORTNIGHT_TABLE[RedistributedRosterFTE],ROW()-1)</f>
        <v>0</v>
      </c>
      <c r="V535" cm="1">
        <f t="array" ref="V535">INDEX(MinuteWorkersFTE_HISTORICAL_FORTNIGHT_TABLE[ExpectedRedistributionFactor],ROW()-1)</f>
        <v>0.94875851996105176</v>
      </c>
      <c r="W535" cm="1">
        <f t="array" ref="W535">INDEX(MinuteWorkersFTE_HISTORICAL_FORTNIGHT_TABLE[ProfileVarianceFTE],ROW()-1)</f>
        <v>0</v>
      </c>
      <c r="X535">
        <f t="shared" si="9"/>
        <v>0</v>
      </c>
      <c r="Y535" cm="1">
        <f t="array" ref="Y535">--(INDEX(MinuteWorkersFTE_HISTORICAL_FORTNIGHT_TABLE[HistoricalCoverageStatus],ROW()-1)="PASS")</f>
        <v>1</v>
      </c>
      <c r="Z535" cm="1">
        <f t="array" ref="Z535">--OR(INDEX(MinuteWorkersFTE_HISTORICAL_FORTNIGHT_TABLE[HistoricalCellStatus],ROW()-1)="OBSERVED",INDEX(MinuteWorkersFTE_HISTORICAL_FORTNIGHT_TABLE[HistoricalCellStatus],ROW()-1)="ZERO")</f>
        <v>1</v>
      </c>
      <c r="AA535" cm="1">
        <f t="array" ref="AA535">--OR(INDEX(MinuteWorkersFTE_HISTORICAL_FORTNIGHT_TABLE[ProfileAlignmentStatus],ROW()-1)="PASS",INDEX(MinuteWorkersFTE_HISTORICAL_FORTNIGHT_TABLE[ProfileAlignmentStatus],ROW()-1)="PASS ZERO")</f>
        <v>1</v>
      </c>
      <c r="AB535" cm="1">
        <f t="array" ref="AB535">--(INDEX(MinuteWorkersFTE_HISTORICAL_FORTNIGHT_TABLE[RedistributionMatchCount],ROW()-1)=1)</f>
        <v>0</v>
      </c>
      <c r="AC535">
        <v>1</v>
      </c>
    </row>
    <row r="536" spans="14:29" x14ac:dyDescent="0.25">
      <c r="N536" t="str" cm="1">
        <f t="array" ref="N536">INDEX(MinuteWorkersFTE_HISTORICAL_FORTNIGHT_TABLE[Facility],ROW()-1)</f>
        <v>JE</v>
      </c>
      <c r="O536" t="str" cm="1">
        <f t="array" ref="O536">INDEX(MinuteWorkersFTE_HISTORICAL_FORTNIGHT_TABLE[Role],ROW()-1)</f>
        <v>RESIDENTIAL SERVICES MANAGER</v>
      </c>
      <c r="P536" t="str" cm="1">
        <f t="array" ref="P536">INDEX(MinuteWorkersFTE_HISTORICAL_FORTNIGHT_TABLE[Shift],ROW()-1)</f>
        <v>AM</v>
      </c>
      <c r="Q536" cm="1">
        <f t="array" ref="Q536">INDEX(MinuteWorkersFTE_HISTORICAL_FORTNIGHT_TABLE[DayOfWeek],ROW()-1)</f>
        <v>4</v>
      </c>
      <c r="R536" t="str" cm="1">
        <f t="array" ref="R536">INDEX(MinuteWorkersFTE_HISTORICAL_FORTNIGHT_TABLE[Week Day],ROW()-1)</f>
        <v>Thursday</v>
      </c>
      <c r="S536" cm="1">
        <f t="array" ref="S536">INDEX(MinuteWorkersFTE_HISTORICAL_FORTNIGHT_TABLE[FortnightWeek],ROW()-1)</f>
        <v>2</v>
      </c>
      <c r="T536" cm="1">
        <f t="array" ref="T536">INDEX(MinuteWorkersFTE_HISTORICAL_FORTNIGHT_TABLE[HistoricalRosterFTE],ROW()-1)</f>
        <v>0.5921052631578948</v>
      </c>
      <c r="U536" cm="1">
        <f t="array" ref="U536">INDEX(MinuteWorkersFTE_HISTORICAL_FORTNIGHT_TABLE[RedistributedRosterFTE],ROW()-1)</f>
        <v>0.56176491313483323</v>
      </c>
      <c r="V536" cm="1">
        <f t="array" ref="V536">INDEX(MinuteWorkersFTE_HISTORICAL_FORTNIGHT_TABLE[ExpectedRedistributionFactor],ROW()-1)</f>
        <v>0.94875851996105176</v>
      </c>
      <c r="W536" cm="1">
        <f t="array" ref="W536">INDEX(MinuteWorkersFTE_HISTORICAL_FORTNIGHT_TABLE[ProfileVarianceFTE],ROW()-1)</f>
        <v>-1.1102230246251565E-16</v>
      </c>
      <c r="X536">
        <f t="shared" si="9"/>
        <v>1.1102230246251565E-16</v>
      </c>
      <c r="Y536" cm="1">
        <f t="array" ref="Y536">--(INDEX(MinuteWorkersFTE_HISTORICAL_FORTNIGHT_TABLE[HistoricalCoverageStatus],ROW()-1)="PASS")</f>
        <v>1</v>
      </c>
      <c r="Z536" cm="1">
        <f t="array" ref="Z536">--OR(INDEX(MinuteWorkersFTE_HISTORICAL_FORTNIGHT_TABLE[HistoricalCellStatus],ROW()-1)="OBSERVED",INDEX(MinuteWorkersFTE_HISTORICAL_FORTNIGHT_TABLE[HistoricalCellStatus],ROW()-1)="ZERO")</f>
        <v>1</v>
      </c>
      <c r="AA536" cm="1">
        <f t="array" ref="AA536">--OR(INDEX(MinuteWorkersFTE_HISTORICAL_FORTNIGHT_TABLE[ProfileAlignmentStatus],ROW()-1)="PASS",INDEX(MinuteWorkersFTE_HISTORICAL_FORTNIGHT_TABLE[ProfileAlignmentStatus],ROW()-1)="PASS ZERO")</f>
        <v>1</v>
      </c>
      <c r="AB536" cm="1">
        <f t="array" ref="AB536">--(INDEX(MinuteWorkersFTE_HISTORICAL_FORTNIGHT_TABLE[RedistributionMatchCount],ROW()-1)=1)</f>
        <v>1</v>
      </c>
      <c r="AC536">
        <v>1</v>
      </c>
    </row>
    <row r="537" spans="14:29" x14ac:dyDescent="0.25">
      <c r="N537" t="str" cm="1">
        <f t="array" ref="N537">INDEX(MinuteWorkersFTE_HISTORICAL_FORTNIGHT_TABLE[Facility],ROW()-1)</f>
        <v>JE</v>
      </c>
      <c r="O537" t="str" cm="1">
        <f t="array" ref="O537">INDEX(MinuteWorkersFTE_HISTORICAL_FORTNIGHT_TABLE[Role],ROW()-1)</f>
        <v>RESIDENTIAL SERVICES MANAGER</v>
      </c>
      <c r="P537" t="str" cm="1">
        <f t="array" ref="P537">INDEX(MinuteWorkersFTE_HISTORICAL_FORTNIGHT_TABLE[Shift],ROW()-1)</f>
        <v>PM</v>
      </c>
      <c r="Q537" cm="1">
        <f t="array" ref="Q537">INDEX(MinuteWorkersFTE_HISTORICAL_FORTNIGHT_TABLE[DayOfWeek],ROW()-1)</f>
        <v>4</v>
      </c>
      <c r="R537" t="str" cm="1">
        <f t="array" ref="R537">INDEX(MinuteWorkersFTE_HISTORICAL_FORTNIGHT_TABLE[Week Day],ROW()-1)</f>
        <v>Thursday</v>
      </c>
      <c r="S537" cm="1">
        <f t="array" ref="S537">INDEX(MinuteWorkersFTE_HISTORICAL_FORTNIGHT_TABLE[FortnightWeek],ROW()-1)</f>
        <v>2</v>
      </c>
      <c r="T537" cm="1">
        <f t="array" ref="T537">INDEX(MinuteWorkersFTE_HISTORICAL_FORTNIGHT_TABLE[HistoricalRosterFTE],ROW()-1)</f>
        <v>0</v>
      </c>
      <c r="U537" cm="1">
        <f t="array" ref="U537">INDEX(MinuteWorkersFTE_HISTORICAL_FORTNIGHT_TABLE[RedistributedRosterFTE],ROW()-1)</f>
        <v>0</v>
      </c>
      <c r="V537" cm="1">
        <f t="array" ref="V537">INDEX(MinuteWorkersFTE_HISTORICAL_FORTNIGHT_TABLE[ExpectedRedistributionFactor],ROW()-1)</f>
        <v>0.94875851996105176</v>
      </c>
      <c r="W537" cm="1">
        <f t="array" ref="W537">INDEX(MinuteWorkersFTE_HISTORICAL_FORTNIGHT_TABLE[ProfileVarianceFTE],ROW()-1)</f>
        <v>0</v>
      </c>
      <c r="X537">
        <f t="shared" si="9"/>
        <v>0</v>
      </c>
      <c r="Y537" cm="1">
        <f t="array" ref="Y537">--(INDEX(MinuteWorkersFTE_HISTORICAL_FORTNIGHT_TABLE[HistoricalCoverageStatus],ROW()-1)="PASS")</f>
        <v>1</v>
      </c>
      <c r="Z537" cm="1">
        <f t="array" ref="Z537">--OR(INDEX(MinuteWorkersFTE_HISTORICAL_FORTNIGHT_TABLE[HistoricalCellStatus],ROW()-1)="OBSERVED",INDEX(MinuteWorkersFTE_HISTORICAL_FORTNIGHT_TABLE[HistoricalCellStatus],ROW()-1)="ZERO")</f>
        <v>1</v>
      </c>
      <c r="AA537" cm="1">
        <f t="array" ref="AA537">--OR(INDEX(MinuteWorkersFTE_HISTORICAL_FORTNIGHT_TABLE[ProfileAlignmentStatus],ROW()-1)="PASS",INDEX(MinuteWorkersFTE_HISTORICAL_FORTNIGHT_TABLE[ProfileAlignmentStatus],ROW()-1)="PASS ZERO")</f>
        <v>1</v>
      </c>
      <c r="AB537" cm="1">
        <f t="array" ref="AB537">--(INDEX(MinuteWorkersFTE_HISTORICAL_FORTNIGHT_TABLE[RedistributionMatchCount],ROW()-1)=1)</f>
        <v>0</v>
      </c>
      <c r="AC537">
        <v>1</v>
      </c>
    </row>
    <row r="538" spans="14:29" x14ac:dyDescent="0.25">
      <c r="N538" t="str" cm="1">
        <f t="array" ref="N538">INDEX(MinuteWorkersFTE_HISTORICAL_FORTNIGHT_TABLE[Facility],ROW()-1)</f>
        <v>JE</v>
      </c>
      <c r="O538" t="str" cm="1">
        <f t="array" ref="O538">INDEX(MinuteWorkersFTE_HISTORICAL_FORTNIGHT_TABLE[Role],ROW()-1)</f>
        <v>RESIDENTIAL SERVICES MANAGER</v>
      </c>
      <c r="P538" t="str" cm="1">
        <f t="array" ref="P538">INDEX(MinuteWorkersFTE_HISTORICAL_FORTNIGHT_TABLE[Shift],ROW()-1)</f>
        <v>NS</v>
      </c>
      <c r="Q538" cm="1">
        <f t="array" ref="Q538">INDEX(MinuteWorkersFTE_HISTORICAL_FORTNIGHT_TABLE[DayOfWeek],ROW()-1)</f>
        <v>4</v>
      </c>
      <c r="R538" t="str" cm="1">
        <f t="array" ref="R538">INDEX(MinuteWorkersFTE_HISTORICAL_FORTNIGHT_TABLE[Week Day],ROW()-1)</f>
        <v>Thursday</v>
      </c>
      <c r="S538" cm="1">
        <f t="array" ref="S538">INDEX(MinuteWorkersFTE_HISTORICAL_FORTNIGHT_TABLE[FortnightWeek],ROW()-1)</f>
        <v>2</v>
      </c>
      <c r="T538" cm="1">
        <f t="array" ref="T538">INDEX(MinuteWorkersFTE_HISTORICAL_FORTNIGHT_TABLE[HistoricalRosterFTE],ROW()-1)</f>
        <v>0</v>
      </c>
      <c r="U538" cm="1">
        <f t="array" ref="U538">INDEX(MinuteWorkersFTE_HISTORICAL_FORTNIGHT_TABLE[RedistributedRosterFTE],ROW()-1)</f>
        <v>0</v>
      </c>
      <c r="V538" cm="1">
        <f t="array" ref="V538">INDEX(MinuteWorkersFTE_HISTORICAL_FORTNIGHT_TABLE[ExpectedRedistributionFactor],ROW()-1)</f>
        <v>0.94875851996105176</v>
      </c>
      <c r="W538" cm="1">
        <f t="array" ref="W538">INDEX(MinuteWorkersFTE_HISTORICAL_FORTNIGHT_TABLE[ProfileVarianceFTE],ROW()-1)</f>
        <v>0</v>
      </c>
      <c r="X538">
        <f t="shared" si="9"/>
        <v>0</v>
      </c>
      <c r="Y538" cm="1">
        <f t="array" ref="Y538">--(INDEX(MinuteWorkersFTE_HISTORICAL_FORTNIGHT_TABLE[HistoricalCoverageStatus],ROW()-1)="PASS")</f>
        <v>1</v>
      </c>
      <c r="Z538" cm="1">
        <f t="array" ref="Z538">--OR(INDEX(MinuteWorkersFTE_HISTORICAL_FORTNIGHT_TABLE[HistoricalCellStatus],ROW()-1)="OBSERVED",INDEX(MinuteWorkersFTE_HISTORICAL_FORTNIGHT_TABLE[HistoricalCellStatus],ROW()-1)="ZERO")</f>
        <v>1</v>
      </c>
      <c r="AA538" cm="1">
        <f t="array" ref="AA538">--OR(INDEX(MinuteWorkersFTE_HISTORICAL_FORTNIGHT_TABLE[ProfileAlignmentStatus],ROW()-1)="PASS",INDEX(MinuteWorkersFTE_HISTORICAL_FORTNIGHT_TABLE[ProfileAlignmentStatus],ROW()-1)="PASS ZERO")</f>
        <v>1</v>
      </c>
      <c r="AB538" cm="1">
        <f t="array" ref="AB538">--(INDEX(MinuteWorkersFTE_HISTORICAL_FORTNIGHT_TABLE[RedistributionMatchCount],ROW()-1)=1)</f>
        <v>0</v>
      </c>
      <c r="AC538">
        <v>1</v>
      </c>
    </row>
    <row r="539" spans="14:29" x14ac:dyDescent="0.25">
      <c r="N539" t="str" cm="1">
        <f t="array" ref="N539">INDEX(MinuteWorkersFTE_HISTORICAL_FORTNIGHT_TABLE[Facility],ROW()-1)</f>
        <v>JE</v>
      </c>
      <c r="O539" t="str" cm="1">
        <f t="array" ref="O539">INDEX(MinuteWorkersFTE_HISTORICAL_FORTNIGHT_TABLE[Role],ROW()-1)</f>
        <v>RESIDENTIAL SERVICES MANAGER</v>
      </c>
      <c r="P539" t="str" cm="1">
        <f t="array" ref="P539">INDEX(MinuteWorkersFTE_HISTORICAL_FORTNIGHT_TABLE[Shift],ROW()-1)</f>
        <v>AM</v>
      </c>
      <c r="Q539" cm="1">
        <f t="array" ref="Q539">INDEX(MinuteWorkersFTE_HISTORICAL_FORTNIGHT_TABLE[DayOfWeek],ROW()-1)</f>
        <v>5</v>
      </c>
      <c r="R539" t="str" cm="1">
        <f t="array" ref="R539">INDEX(MinuteWorkersFTE_HISTORICAL_FORTNIGHT_TABLE[Week Day],ROW()-1)</f>
        <v>Friday</v>
      </c>
      <c r="S539" cm="1">
        <f t="array" ref="S539">INDEX(MinuteWorkersFTE_HISTORICAL_FORTNIGHT_TABLE[FortnightWeek],ROW()-1)</f>
        <v>2</v>
      </c>
      <c r="T539" cm="1">
        <f t="array" ref="T539">INDEX(MinuteWorkersFTE_HISTORICAL_FORTNIGHT_TABLE[HistoricalRosterFTE],ROW()-1)</f>
        <v>0.5921052631578948</v>
      </c>
      <c r="U539" cm="1">
        <f t="array" ref="U539">INDEX(MinuteWorkersFTE_HISTORICAL_FORTNIGHT_TABLE[RedistributedRosterFTE],ROW()-1)</f>
        <v>0.56176491313483323</v>
      </c>
      <c r="V539" cm="1">
        <f t="array" ref="V539">INDEX(MinuteWorkersFTE_HISTORICAL_FORTNIGHT_TABLE[ExpectedRedistributionFactor],ROW()-1)</f>
        <v>0.94875851996105176</v>
      </c>
      <c r="W539" cm="1">
        <f t="array" ref="W539">INDEX(MinuteWorkersFTE_HISTORICAL_FORTNIGHT_TABLE[ProfileVarianceFTE],ROW()-1)</f>
        <v>-1.1102230246251565E-16</v>
      </c>
      <c r="X539">
        <f t="shared" si="9"/>
        <v>1.1102230246251565E-16</v>
      </c>
      <c r="Y539" cm="1">
        <f t="array" ref="Y539">--(INDEX(MinuteWorkersFTE_HISTORICAL_FORTNIGHT_TABLE[HistoricalCoverageStatus],ROW()-1)="PASS")</f>
        <v>1</v>
      </c>
      <c r="Z539" cm="1">
        <f t="array" ref="Z539">--OR(INDEX(MinuteWorkersFTE_HISTORICAL_FORTNIGHT_TABLE[HistoricalCellStatus],ROW()-1)="OBSERVED",INDEX(MinuteWorkersFTE_HISTORICAL_FORTNIGHT_TABLE[HistoricalCellStatus],ROW()-1)="ZERO")</f>
        <v>1</v>
      </c>
      <c r="AA539" cm="1">
        <f t="array" ref="AA539">--OR(INDEX(MinuteWorkersFTE_HISTORICAL_FORTNIGHT_TABLE[ProfileAlignmentStatus],ROW()-1)="PASS",INDEX(MinuteWorkersFTE_HISTORICAL_FORTNIGHT_TABLE[ProfileAlignmentStatus],ROW()-1)="PASS ZERO")</f>
        <v>1</v>
      </c>
      <c r="AB539" cm="1">
        <f t="array" ref="AB539">--(INDEX(MinuteWorkersFTE_HISTORICAL_FORTNIGHT_TABLE[RedistributionMatchCount],ROW()-1)=1)</f>
        <v>1</v>
      </c>
      <c r="AC539">
        <v>1</v>
      </c>
    </row>
    <row r="540" spans="14:29" x14ac:dyDescent="0.25">
      <c r="N540" t="str" cm="1">
        <f t="array" ref="N540">INDEX(MinuteWorkersFTE_HISTORICAL_FORTNIGHT_TABLE[Facility],ROW()-1)</f>
        <v>JE</v>
      </c>
      <c r="O540" t="str" cm="1">
        <f t="array" ref="O540">INDEX(MinuteWorkersFTE_HISTORICAL_FORTNIGHT_TABLE[Role],ROW()-1)</f>
        <v>RESIDENTIAL SERVICES MANAGER</v>
      </c>
      <c r="P540" t="str" cm="1">
        <f t="array" ref="P540">INDEX(MinuteWorkersFTE_HISTORICAL_FORTNIGHT_TABLE[Shift],ROW()-1)</f>
        <v>PM</v>
      </c>
      <c r="Q540" cm="1">
        <f t="array" ref="Q540">INDEX(MinuteWorkersFTE_HISTORICAL_FORTNIGHT_TABLE[DayOfWeek],ROW()-1)</f>
        <v>5</v>
      </c>
      <c r="R540" t="str" cm="1">
        <f t="array" ref="R540">INDEX(MinuteWorkersFTE_HISTORICAL_FORTNIGHT_TABLE[Week Day],ROW()-1)</f>
        <v>Friday</v>
      </c>
      <c r="S540" cm="1">
        <f t="array" ref="S540">INDEX(MinuteWorkersFTE_HISTORICAL_FORTNIGHT_TABLE[FortnightWeek],ROW()-1)</f>
        <v>2</v>
      </c>
      <c r="T540" cm="1">
        <f t="array" ref="T540">INDEX(MinuteWorkersFTE_HISTORICAL_FORTNIGHT_TABLE[HistoricalRosterFTE],ROW()-1)</f>
        <v>0</v>
      </c>
      <c r="U540" cm="1">
        <f t="array" ref="U540">INDEX(MinuteWorkersFTE_HISTORICAL_FORTNIGHT_TABLE[RedistributedRosterFTE],ROW()-1)</f>
        <v>0</v>
      </c>
      <c r="V540" cm="1">
        <f t="array" ref="V540">INDEX(MinuteWorkersFTE_HISTORICAL_FORTNIGHT_TABLE[ExpectedRedistributionFactor],ROW()-1)</f>
        <v>0.94875851996105176</v>
      </c>
      <c r="W540" cm="1">
        <f t="array" ref="W540">INDEX(MinuteWorkersFTE_HISTORICAL_FORTNIGHT_TABLE[ProfileVarianceFTE],ROW()-1)</f>
        <v>0</v>
      </c>
      <c r="X540">
        <f t="shared" si="9"/>
        <v>0</v>
      </c>
      <c r="Y540" cm="1">
        <f t="array" ref="Y540">--(INDEX(MinuteWorkersFTE_HISTORICAL_FORTNIGHT_TABLE[HistoricalCoverageStatus],ROW()-1)="PASS")</f>
        <v>1</v>
      </c>
      <c r="Z540" cm="1">
        <f t="array" ref="Z540">--OR(INDEX(MinuteWorkersFTE_HISTORICAL_FORTNIGHT_TABLE[HistoricalCellStatus],ROW()-1)="OBSERVED",INDEX(MinuteWorkersFTE_HISTORICAL_FORTNIGHT_TABLE[HistoricalCellStatus],ROW()-1)="ZERO")</f>
        <v>1</v>
      </c>
      <c r="AA540" cm="1">
        <f t="array" ref="AA540">--OR(INDEX(MinuteWorkersFTE_HISTORICAL_FORTNIGHT_TABLE[ProfileAlignmentStatus],ROW()-1)="PASS",INDEX(MinuteWorkersFTE_HISTORICAL_FORTNIGHT_TABLE[ProfileAlignmentStatus],ROW()-1)="PASS ZERO")</f>
        <v>1</v>
      </c>
      <c r="AB540" cm="1">
        <f t="array" ref="AB540">--(INDEX(MinuteWorkersFTE_HISTORICAL_FORTNIGHT_TABLE[RedistributionMatchCount],ROW()-1)=1)</f>
        <v>0</v>
      </c>
      <c r="AC540">
        <v>1</v>
      </c>
    </row>
    <row r="541" spans="14:29" x14ac:dyDescent="0.25">
      <c r="N541" t="str" cm="1">
        <f t="array" ref="N541">INDEX(MinuteWorkersFTE_HISTORICAL_FORTNIGHT_TABLE[Facility],ROW()-1)</f>
        <v>JE</v>
      </c>
      <c r="O541" t="str" cm="1">
        <f t="array" ref="O541">INDEX(MinuteWorkersFTE_HISTORICAL_FORTNIGHT_TABLE[Role],ROW()-1)</f>
        <v>RESIDENTIAL SERVICES MANAGER</v>
      </c>
      <c r="P541" t="str" cm="1">
        <f t="array" ref="P541">INDEX(MinuteWorkersFTE_HISTORICAL_FORTNIGHT_TABLE[Shift],ROW()-1)</f>
        <v>NS</v>
      </c>
      <c r="Q541" cm="1">
        <f t="array" ref="Q541">INDEX(MinuteWorkersFTE_HISTORICAL_FORTNIGHT_TABLE[DayOfWeek],ROW()-1)</f>
        <v>5</v>
      </c>
      <c r="R541" t="str" cm="1">
        <f t="array" ref="R541">INDEX(MinuteWorkersFTE_HISTORICAL_FORTNIGHT_TABLE[Week Day],ROW()-1)</f>
        <v>Friday</v>
      </c>
      <c r="S541" cm="1">
        <f t="array" ref="S541">INDEX(MinuteWorkersFTE_HISTORICAL_FORTNIGHT_TABLE[FortnightWeek],ROW()-1)</f>
        <v>2</v>
      </c>
      <c r="T541" cm="1">
        <f t="array" ref="T541">INDEX(MinuteWorkersFTE_HISTORICAL_FORTNIGHT_TABLE[HistoricalRosterFTE],ROW()-1)</f>
        <v>0</v>
      </c>
      <c r="U541" cm="1">
        <f t="array" ref="U541">INDEX(MinuteWorkersFTE_HISTORICAL_FORTNIGHT_TABLE[RedistributedRosterFTE],ROW()-1)</f>
        <v>0</v>
      </c>
      <c r="V541" cm="1">
        <f t="array" ref="V541">INDEX(MinuteWorkersFTE_HISTORICAL_FORTNIGHT_TABLE[ExpectedRedistributionFactor],ROW()-1)</f>
        <v>0.94875851996105176</v>
      </c>
      <c r="W541" cm="1">
        <f t="array" ref="W541">INDEX(MinuteWorkersFTE_HISTORICAL_FORTNIGHT_TABLE[ProfileVarianceFTE],ROW()-1)</f>
        <v>0</v>
      </c>
      <c r="X541">
        <f t="shared" si="9"/>
        <v>0</v>
      </c>
      <c r="Y541" cm="1">
        <f t="array" ref="Y541">--(INDEX(MinuteWorkersFTE_HISTORICAL_FORTNIGHT_TABLE[HistoricalCoverageStatus],ROW()-1)="PASS")</f>
        <v>1</v>
      </c>
      <c r="Z541" cm="1">
        <f t="array" ref="Z541">--OR(INDEX(MinuteWorkersFTE_HISTORICAL_FORTNIGHT_TABLE[HistoricalCellStatus],ROW()-1)="OBSERVED",INDEX(MinuteWorkersFTE_HISTORICAL_FORTNIGHT_TABLE[HistoricalCellStatus],ROW()-1)="ZERO")</f>
        <v>1</v>
      </c>
      <c r="AA541" cm="1">
        <f t="array" ref="AA541">--OR(INDEX(MinuteWorkersFTE_HISTORICAL_FORTNIGHT_TABLE[ProfileAlignmentStatus],ROW()-1)="PASS",INDEX(MinuteWorkersFTE_HISTORICAL_FORTNIGHT_TABLE[ProfileAlignmentStatus],ROW()-1)="PASS ZERO")</f>
        <v>1</v>
      </c>
      <c r="AB541" cm="1">
        <f t="array" ref="AB541">--(INDEX(MinuteWorkersFTE_HISTORICAL_FORTNIGHT_TABLE[RedistributionMatchCount],ROW()-1)=1)</f>
        <v>0</v>
      </c>
      <c r="AC541">
        <v>1</v>
      </c>
    </row>
    <row r="542" spans="14:29" x14ac:dyDescent="0.25">
      <c r="N542" t="str" cm="1">
        <f t="array" ref="N542">INDEX(MinuteWorkersFTE_HISTORICAL_FORTNIGHT_TABLE[Facility],ROW()-1)</f>
        <v>JE</v>
      </c>
      <c r="O542" t="str" cm="1">
        <f t="array" ref="O542">INDEX(MinuteWorkersFTE_HISTORICAL_FORTNIGHT_TABLE[Role],ROW()-1)</f>
        <v>RESIDENTIAL SERVICES MANAGER</v>
      </c>
      <c r="P542" t="str" cm="1">
        <f t="array" ref="P542">INDEX(MinuteWorkersFTE_HISTORICAL_FORTNIGHT_TABLE[Shift],ROW()-1)</f>
        <v>AM</v>
      </c>
      <c r="Q542" cm="1">
        <f t="array" ref="Q542">INDEX(MinuteWorkersFTE_HISTORICAL_FORTNIGHT_TABLE[DayOfWeek],ROW()-1)</f>
        <v>6</v>
      </c>
      <c r="R542" t="str" cm="1">
        <f t="array" ref="R542">INDEX(MinuteWorkersFTE_HISTORICAL_FORTNIGHT_TABLE[Week Day],ROW()-1)</f>
        <v>Saturday</v>
      </c>
      <c r="S542" cm="1">
        <f t="array" ref="S542">INDEX(MinuteWorkersFTE_HISTORICAL_FORTNIGHT_TABLE[FortnightWeek],ROW()-1)</f>
        <v>2</v>
      </c>
      <c r="T542" cm="1">
        <f t="array" ref="T542">INDEX(MinuteWorkersFTE_HISTORICAL_FORTNIGHT_TABLE[HistoricalRosterFTE],ROW()-1)</f>
        <v>0</v>
      </c>
      <c r="U542" cm="1">
        <f t="array" ref="U542">INDEX(MinuteWorkersFTE_HISTORICAL_FORTNIGHT_TABLE[RedistributedRosterFTE],ROW()-1)</f>
        <v>0</v>
      </c>
      <c r="V542" cm="1">
        <f t="array" ref="V542">INDEX(MinuteWorkersFTE_HISTORICAL_FORTNIGHT_TABLE[ExpectedRedistributionFactor],ROW()-1)</f>
        <v>0.94875851996105176</v>
      </c>
      <c r="W542" cm="1">
        <f t="array" ref="W542">INDEX(MinuteWorkersFTE_HISTORICAL_FORTNIGHT_TABLE[ProfileVarianceFTE],ROW()-1)</f>
        <v>0</v>
      </c>
      <c r="X542">
        <f t="shared" si="9"/>
        <v>0</v>
      </c>
      <c r="Y542" cm="1">
        <f t="array" ref="Y542">--(INDEX(MinuteWorkersFTE_HISTORICAL_FORTNIGHT_TABLE[HistoricalCoverageStatus],ROW()-1)="PASS")</f>
        <v>1</v>
      </c>
      <c r="Z542" cm="1">
        <f t="array" ref="Z542">--OR(INDEX(MinuteWorkersFTE_HISTORICAL_FORTNIGHT_TABLE[HistoricalCellStatus],ROW()-1)="OBSERVED",INDEX(MinuteWorkersFTE_HISTORICAL_FORTNIGHT_TABLE[HistoricalCellStatus],ROW()-1)="ZERO")</f>
        <v>1</v>
      </c>
      <c r="AA542" cm="1">
        <f t="array" ref="AA542">--OR(INDEX(MinuteWorkersFTE_HISTORICAL_FORTNIGHT_TABLE[ProfileAlignmentStatus],ROW()-1)="PASS",INDEX(MinuteWorkersFTE_HISTORICAL_FORTNIGHT_TABLE[ProfileAlignmentStatus],ROW()-1)="PASS ZERO")</f>
        <v>1</v>
      </c>
      <c r="AB542" cm="1">
        <f t="array" ref="AB542">--(INDEX(MinuteWorkersFTE_HISTORICAL_FORTNIGHT_TABLE[RedistributionMatchCount],ROW()-1)=1)</f>
        <v>0</v>
      </c>
      <c r="AC542">
        <v>1</v>
      </c>
    </row>
    <row r="543" spans="14:29" x14ac:dyDescent="0.25">
      <c r="N543" t="str" cm="1">
        <f t="array" ref="N543">INDEX(MinuteWorkersFTE_HISTORICAL_FORTNIGHT_TABLE[Facility],ROW()-1)</f>
        <v>JE</v>
      </c>
      <c r="O543" t="str" cm="1">
        <f t="array" ref="O543">INDEX(MinuteWorkersFTE_HISTORICAL_FORTNIGHT_TABLE[Role],ROW()-1)</f>
        <v>RESIDENTIAL SERVICES MANAGER</v>
      </c>
      <c r="P543" t="str" cm="1">
        <f t="array" ref="P543">INDEX(MinuteWorkersFTE_HISTORICAL_FORTNIGHT_TABLE[Shift],ROW()-1)</f>
        <v>PM</v>
      </c>
      <c r="Q543" cm="1">
        <f t="array" ref="Q543">INDEX(MinuteWorkersFTE_HISTORICAL_FORTNIGHT_TABLE[DayOfWeek],ROW()-1)</f>
        <v>6</v>
      </c>
      <c r="R543" t="str" cm="1">
        <f t="array" ref="R543">INDEX(MinuteWorkersFTE_HISTORICAL_FORTNIGHT_TABLE[Week Day],ROW()-1)</f>
        <v>Saturday</v>
      </c>
      <c r="S543" cm="1">
        <f t="array" ref="S543">INDEX(MinuteWorkersFTE_HISTORICAL_FORTNIGHT_TABLE[FortnightWeek],ROW()-1)</f>
        <v>2</v>
      </c>
      <c r="T543" cm="1">
        <f t="array" ref="T543">INDEX(MinuteWorkersFTE_HISTORICAL_FORTNIGHT_TABLE[HistoricalRosterFTE],ROW()-1)</f>
        <v>0</v>
      </c>
      <c r="U543" cm="1">
        <f t="array" ref="U543">INDEX(MinuteWorkersFTE_HISTORICAL_FORTNIGHT_TABLE[RedistributedRosterFTE],ROW()-1)</f>
        <v>0</v>
      </c>
      <c r="V543" cm="1">
        <f t="array" ref="V543">INDEX(MinuteWorkersFTE_HISTORICAL_FORTNIGHT_TABLE[ExpectedRedistributionFactor],ROW()-1)</f>
        <v>0.94875851996105176</v>
      </c>
      <c r="W543" cm="1">
        <f t="array" ref="W543">INDEX(MinuteWorkersFTE_HISTORICAL_FORTNIGHT_TABLE[ProfileVarianceFTE],ROW()-1)</f>
        <v>0</v>
      </c>
      <c r="X543">
        <f t="shared" si="9"/>
        <v>0</v>
      </c>
      <c r="Y543" cm="1">
        <f t="array" ref="Y543">--(INDEX(MinuteWorkersFTE_HISTORICAL_FORTNIGHT_TABLE[HistoricalCoverageStatus],ROW()-1)="PASS")</f>
        <v>1</v>
      </c>
      <c r="Z543" cm="1">
        <f t="array" ref="Z543">--OR(INDEX(MinuteWorkersFTE_HISTORICAL_FORTNIGHT_TABLE[HistoricalCellStatus],ROW()-1)="OBSERVED",INDEX(MinuteWorkersFTE_HISTORICAL_FORTNIGHT_TABLE[HistoricalCellStatus],ROW()-1)="ZERO")</f>
        <v>1</v>
      </c>
      <c r="AA543" cm="1">
        <f t="array" ref="AA543">--OR(INDEX(MinuteWorkersFTE_HISTORICAL_FORTNIGHT_TABLE[ProfileAlignmentStatus],ROW()-1)="PASS",INDEX(MinuteWorkersFTE_HISTORICAL_FORTNIGHT_TABLE[ProfileAlignmentStatus],ROW()-1)="PASS ZERO")</f>
        <v>1</v>
      </c>
      <c r="AB543" cm="1">
        <f t="array" ref="AB543">--(INDEX(MinuteWorkersFTE_HISTORICAL_FORTNIGHT_TABLE[RedistributionMatchCount],ROW()-1)=1)</f>
        <v>0</v>
      </c>
      <c r="AC543">
        <v>1</v>
      </c>
    </row>
    <row r="544" spans="14:29" x14ac:dyDescent="0.25">
      <c r="N544" t="str" cm="1">
        <f t="array" ref="N544">INDEX(MinuteWorkersFTE_HISTORICAL_FORTNIGHT_TABLE[Facility],ROW()-1)</f>
        <v>JE</v>
      </c>
      <c r="O544" t="str" cm="1">
        <f t="array" ref="O544">INDEX(MinuteWorkersFTE_HISTORICAL_FORTNIGHT_TABLE[Role],ROW()-1)</f>
        <v>RESIDENTIAL SERVICES MANAGER</v>
      </c>
      <c r="P544" t="str" cm="1">
        <f t="array" ref="P544">INDEX(MinuteWorkersFTE_HISTORICAL_FORTNIGHT_TABLE[Shift],ROW()-1)</f>
        <v>NS</v>
      </c>
      <c r="Q544" cm="1">
        <f t="array" ref="Q544">INDEX(MinuteWorkersFTE_HISTORICAL_FORTNIGHT_TABLE[DayOfWeek],ROW()-1)</f>
        <v>6</v>
      </c>
      <c r="R544" t="str" cm="1">
        <f t="array" ref="R544">INDEX(MinuteWorkersFTE_HISTORICAL_FORTNIGHT_TABLE[Week Day],ROW()-1)</f>
        <v>Saturday</v>
      </c>
      <c r="S544" cm="1">
        <f t="array" ref="S544">INDEX(MinuteWorkersFTE_HISTORICAL_FORTNIGHT_TABLE[FortnightWeek],ROW()-1)</f>
        <v>2</v>
      </c>
      <c r="T544" cm="1">
        <f t="array" ref="T544">INDEX(MinuteWorkersFTE_HISTORICAL_FORTNIGHT_TABLE[HistoricalRosterFTE],ROW()-1)</f>
        <v>0</v>
      </c>
      <c r="U544" cm="1">
        <f t="array" ref="U544">INDEX(MinuteWorkersFTE_HISTORICAL_FORTNIGHT_TABLE[RedistributedRosterFTE],ROW()-1)</f>
        <v>0</v>
      </c>
      <c r="V544" cm="1">
        <f t="array" ref="V544">INDEX(MinuteWorkersFTE_HISTORICAL_FORTNIGHT_TABLE[ExpectedRedistributionFactor],ROW()-1)</f>
        <v>0.94875851996105176</v>
      </c>
      <c r="W544" cm="1">
        <f t="array" ref="W544">INDEX(MinuteWorkersFTE_HISTORICAL_FORTNIGHT_TABLE[ProfileVarianceFTE],ROW()-1)</f>
        <v>0</v>
      </c>
      <c r="X544">
        <f t="shared" si="9"/>
        <v>0</v>
      </c>
      <c r="Y544" cm="1">
        <f t="array" ref="Y544">--(INDEX(MinuteWorkersFTE_HISTORICAL_FORTNIGHT_TABLE[HistoricalCoverageStatus],ROW()-1)="PASS")</f>
        <v>1</v>
      </c>
      <c r="Z544" cm="1">
        <f t="array" ref="Z544">--OR(INDEX(MinuteWorkersFTE_HISTORICAL_FORTNIGHT_TABLE[HistoricalCellStatus],ROW()-1)="OBSERVED",INDEX(MinuteWorkersFTE_HISTORICAL_FORTNIGHT_TABLE[HistoricalCellStatus],ROW()-1)="ZERO")</f>
        <v>1</v>
      </c>
      <c r="AA544" cm="1">
        <f t="array" ref="AA544">--OR(INDEX(MinuteWorkersFTE_HISTORICAL_FORTNIGHT_TABLE[ProfileAlignmentStatus],ROW()-1)="PASS",INDEX(MinuteWorkersFTE_HISTORICAL_FORTNIGHT_TABLE[ProfileAlignmentStatus],ROW()-1)="PASS ZERO")</f>
        <v>1</v>
      </c>
      <c r="AB544" cm="1">
        <f t="array" ref="AB544">--(INDEX(MinuteWorkersFTE_HISTORICAL_FORTNIGHT_TABLE[RedistributionMatchCount],ROW()-1)=1)</f>
        <v>0</v>
      </c>
      <c r="AC544">
        <v>1</v>
      </c>
    </row>
    <row r="545" spans="14:29" x14ac:dyDescent="0.25">
      <c r="N545" t="str" cm="1">
        <f t="array" ref="N545">INDEX(MinuteWorkersFTE_HISTORICAL_FORTNIGHT_TABLE[Facility],ROW()-1)</f>
        <v>JE</v>
      </c>
      <c r="O545" t="str" cm="1">
        <f t="array" ref="O545">INDEX(MinuteWorkersFTE_HISTORICAL_FORTNIGHT_TABLE[Role],ROW()-1)</f>
        <v>RESIDENTIAL SERVICES MANAGER</v>
      </c>
      <c r="P545" t="str" cm="1">
        <f t="array" ref="P545">INDEX(MinuteWorkersFTE_HISTORICAL_FORTNIGHT_TABLE[Shift],ROW()-1)</f>
        <v>AM</v>
      </c>
      <c r="Q545" cm="1">
        <f t="array" ref="Q545">INDEX(MinuteWorkersFTE_HISTORICAL_FORTNIGHT_TABLE[DayOfWeek],ROW()-1)</f>
        <v>7</v>
      </c>
      <c r="R545" t="str" cm="1">
        <f t="array" ref="R545">INDEX(MinuteWorkersFTE_HISTORICAL_FORTNIGHT_TABLE[Week Day],ROW()-1)</f>
        <v>Sunday</v>
      </c>
      <c r="S545" cm="1">
        <f t="array" ref="S545">INDEX(MinuteWorkersFTE_HISTORICAL_FORTNIGHT_TABLE[FortnightWeek],ROW()-1)</f>
        <v>2</v>
      </c>
      <c r="T545" cm="1">
        <f t="array" ref="T545">INDEX(MinuteWorkersFTE_HISTORICAL_FORTNIGHT_TABLE[HistoricalRosterFTE],ROW()-1)</f>
        <v>0</v>
      </c>
      <c r="U545" cm="1">
        <f t="array" ref="U545">INDEX(MinuteWorkersFTE_HISTORICAL_FORTNIGHT_TABLE[RedistributedRosterFTE],ROW()-1)</f>
        <v>0</v>
      </c>
      <c r="V545" cm="1">
        <f t="array" ref="V545">INDEX(MinuteWorkersFTE_HISTORICAL_FORTNIGHT_TABLE[ExpectedRedistributionFactor],ROW()-1)</f>
        <v>0.94875851996105176</v>
      </c>
      <c r="W545" cm="1">
        <f t="array" ref="W545">INDEX(MinuteWorkersFTE_HISTORICAL_FORTNIGHT_TABLE[ProfileVarianceFTE],ROW()-1)</f>
        <v>0</v>
      </c>
      <c r="X545">
        <f t="shared" si="9"/>
        <v>0</v>
      </c>
      <c r="Y545" cm="1">
        <f t="array" ref="Y545">--(INDEX(MinuteWorkersFTE_HISTORICAL_FORTNIGHT_TABLE[HistoricalCoverageStatus],ROW()-1)="PASS")</f>
        <v>1</v>
      </c>
      <c r="Z545" cm="1">
        <f t="array" ref="Z545">--OR(INDEX(MinuteWorkersFTE_HISTORICAL_FORTNIGHT_TABLE[HistoricalCellStatus],ROW()-1)="OBSERVED",INDEX(MinuteWorkersFTE_HISTORICAL_FORTNIGHT_TABLE[HistoricalCellStatus],ROW()-1)="ZERO")</f>
        <v>1</v>
      </c>
      <c r="AA545" cm="1">
        <f t="array" ref="AA545">--OR(INDEX(MinuteWorkersFTE_HISTORICAL_FORTNIGHT_TABLE[ProfileAlignmentStatus],ROW()-1)="PASS",INDEX(MinuteWorkersFTE_HISTORICAL_FORTNIGHT_TABLE[ProfileAlignmentStatus],ROW()-1)="PASS ZERO")</f>
        <v>1</v>
      </c>
      <c r="AB545" cm="1">
        <f t="array" ref="AB545">--(INDEX(MinuteWorkersFTE_HISTORICAL_FORTNIGHT_TABLE[RedistributionMatchCount],ROW()-1)=1)</f>
        <v>0</v>
      </c>
      <c r="AC545">
        <v>1</v>
      </c>
    </row>
    <row r="546" spans="14:29" x14ac:dyDescent="0.25">
      <c r="N546" t="str" cm="1">
        <f t="array" ref="N546">INDEX(MinuteWorkersFTE_HISTORICAL_FORTNIGHT_TABLE[Facility],ROW()-1)</f>
        <v>JE</v>
      </c>
      <c r="O546" t="str" cm="1">
        <f t="array" ref="O546">INDEX(MinuteWorkersFTE_HISTORICAL_FORTNIGHT_TABLE[Role],ROW()-1)</f>
        <v>RESIDENTIAL SERVICES MANAGER</v>
      </c>
      <c r="P546" t="str" cm="1">
        <f t="array" ref="P546">INDEX(MinuteWorkersFTE_HISTORICAL_FORTNIGHT_TABLE[Shift],ROW()-1)</f>
        <v>PM</v>
      </c>
      <c r="Q546" cm="1">
        <f t="array" ref="Q546">INDEX(MinuteWorkersFTE_HISTORICAL_FORTNIGHT_TABLE[DayOfWeek],ROW()-1)</f>
        <v>7</v>
      </c>
      <c r="R546" t="str" cm="1">
        <f t="array" ref="R546">INDEX(MinuteWorkersFTE_HISTORICAL_FORTNIGHT_TABLE[Week Day],ROW()-1)</f>
        <v>Sunday</v>
      </c>
      <c r="S546" cm="1">
        <f t="array" ref="S546">INDEX(MinuteWorkersFTE_HISTORICAL_FORTNIGHT_TABLE[FortnightWeek],ROW()-1)</f>
        <v>2</v>
      </c>
      <c r="T546" cm="1">
        <f t="array" ref="T546">INDEX(MinuteWorkersFTE_HISTORICAL_FORTNIGHT_TABLE[HistoricalRosterFTE],ROW()-1)</f>
        <v>0</v>
      </c>
      <c r="U546" cm="1">
        <f t="array" ref="U546">INDEX(MinuteWorkersFTE_HISTORICAL_FORTNIGHT_TABLE[RedistributedRosterFTE],ROW()-1)</f>
        <v>0</v>
      </c>
      <c r="V546" cm="1">
        <f t="array" ref="V546">INDEX(MinuteWorkersFTE_HISTORICAL_FORTNIGHT_TABLE[ExpectedRedistributionFactor],ROW()-1)</f>
        <v>0.94875851996105176</v>
      </c>
      <c r="W546" cm="1">
        <f t="array" ref="W546">INDEX(MinuteWorkersFTE_HISTORICAL_FORTNIGHT_TABLE[ProfileVarianceFTE],ROW()-1)</f>
        <v>0</v>
      </c>
      <c r="X546">
        <f t="shared" si="9"/>
        <v>0</v>
      </c>
      <c r="Y546" cm="1">
        <f t="array" ref="Y546">--(INDEX(MinuteWorkersFTE_HISTORICAL_FORTNIGHT_TABLE[HistoricalCoverageStatus],ROW()-1)="PASS")</f>
        <v>1</v>
      </c>
      <c r="Z546" cm="1">
        <f t="array" ref="Z546">--OR(INDEX(MinuteWorkersFTE_HISTORICAL_FORTNIGHT_TABLE[HistoricalCellStatus],ROW()-1)="OBSERVED",INDEX(MinuteWorkersFTE_HISTORICAL_FORTNIGHT_TABLE[HistoricalCellStatus],ROW()-1)="ZERO")</f>
        <v>1</v>
      </c>
      <c r="AA546" cm="1">
        <f t="array" ref="AA546">--OR(INDEX(MinuteWorkersFTE_HISTORICAL_FORTNIGHT_TABLE[ProfileAlignmentStatus],ROW()-1)="PASS",INDEX(MinuteWorkersFTE_HISTORICAL_FORTNIGHT_TABLE[ProfileAlignmentStatus],ROW()-1)="PASS ZERO")</f>
        <v>1</v>
      </c>
      <c r="AB546" cm="1">
        <f t="array" ref="AB546">--(INDEX(MinuteWorkersFTE_HISTORICAL_FORTNIGHT_TABLE[RedistributionMatchCount],ROW()-1)=1)</f>
        <v>0</v>
      </c>
      <c r="AC546">
        <v>1</v>
      </c>
    </row>
    <row r="547" spans="14:29" x14ac:dyDescent="0.25">
      <c r="N547" t="str" cm="1">
        <f t="array" ref="N547">INDEX(MinuteWorkersFTE_HISTORICAL_FORTNIGHT_TABLE[Facility],ROW()-1)</f>
        <v>JE</v>
      </c>
      <c r="O547" t="str" cm="1">
        <f t="array" ref="O547">INDEX(MinuteWorkersFTE_HISTORICAL_FORTNIGHT_TABLE[Role],ROW()-1)</f>
        <v>RESIDENTIAL SERVICES MANAGER</v>
      </c>
      <c r="P547" t="str" cm="1">
        <f t="array" ref="P547">INDEX(MinuteWorkersFTE_HISTORICAL_FORTNIGHT_TABLE[Shift],ROW()-1)</f>
        <v>NS</v>
      </c>
      <c r="Q547" cm="1">
        <f t="array" ref="Q547">INDEX(MinuteWorkersFTE_HISTORICAL_FORTNIGHT_TABLE[DayOfWeek],ROW()-1)</f>
        <v>7</v>
      </c>
      <c r="R547" t="str" cm="1">
        <f t="array" ref="R547">INDEX(MinuteWorkersFTE_HISTORICAL_FORTNIGHT_TABLE[Week Day],ROW()-1)</f>
        <v>Sunday</v>
      </c>
      <c r="S547" cm="1">
        <f t="array" ref="S547">INDEX(MinuteWorkersFTE_HISTORICAL_FORTNIGHT_TABLE[FortnightWeek],ROW()-1)</f>
        <v>2</v>
      </c>
      <c r="T547" cm="1">
        <f t="array" ref="T547">INDEX(MinuteWorkersFTE_HISTORICAL_FORTNIGHT_TABLE[HistoricalRosterFTE],ROW()-1)</f>
        <v>0</v>
      </c>
      <c r="U547" cm="1">
        <f t="array" ref="U547">INDEX(MinuteWorkersFTE_HISTORICAL_FORTNIGHT_TABLE[RedistributedRosterFTE],ROW()-1)</f>
        <v>0</v>
      </c>
      <c r="V547" cm="1">
        <f t="array" ref="V547">INDEX(MinuteWorkersFTE_HISTORICAL_FORTNIGHT_TABLE[ExpectedRedistributionFactor],ROW()-1)</f>
        <v>0.94875851996105176</v>
      </c>
      <c r="W547" cm="1">
        <f t="array" ref="W547">INDEX(MinuteWorkersFTE_HISTORICAL_FORTNIGHT_TABLE[ProfileVarianceFTE],ROW()-1)</f>
        <v>0</v>
      </c>
      <c r="X547">
        <f t="shared" si="9"/>
        <v>0</v>
      </c>
      <c r="Y547" cm="1">
        <f t="array" ref="Y547">--(INDEX(MinuteWorkersFTE_HISTORICAL_FORTNIGHT_TABLE[HistoricalCoverageStatus],ROW()-1)="PASS")</f>
        <v>1</v>
      </c>
      <c r="Z547" cm="1">
        <f t="array" ref="Z547">--OR(INDEX(MinuteWorkersFTE_HISTORICAL_FORTNIGHT_TABLE[HistoricalCellStatus],ROW()-1)="OBSERVED",INDEX(MinuteWorkersFTE_HISTORICAL_FORTNIGHT_TABLE[HistoricalCellStatus],ROW()-1)="ZERO")</f>
        <v>1</v>
      </c>
      <c r="AA547" cm="1">
        <f t="array" ref="AA547">--OR(INDEX(MinuteWorkersFTE_HISTORICAL_FORTNIGHT_TABLE[ProfileAlignmentStatus],ROW()-1)="PASS",INDEX(MinuteWorkersFTE_HISTORICAL_FORTNIGHT_TABLE[ProfileAlignmentStatus],ROW()-1)="PASS ZERO")</f>
        <v>1</v>
      </c>
      <c r="AB547" cm="1">
        <f t="array" ref="AB547">--(INDEX(MinuteWorkersFTE_HISTORICAL_FORTNIGHT_TABLE[RedistributionMatchCount],ROW()-1)=1)</f>
        <v>0</v>
      </c>
      <c r="AC547">
        <v>1</v>
      </c>
    </row>
    <row r="548" spans="14:29" x14ac:dyDescent="0.25">
      <c r="N548" t="str" cm="1">
        <f t="array" ref="N548">INDEX(MinuteWorkersFTE_HISTORICAL_FORTNIGHT_TABLE[Facility],ROW()-1)</f>
        <v>JE</v>
      </c>
      <c r="O548" t="str" cm="1">
        <f t="array" ref="O548">INDEX(MinuteWorkersFTE_HISTORICAL_FORTNIGHT_TABLE[Role],ROW()-1)</f>
        <v>WELLBEING &amp; CARE SUPPORT OFFICER</v>
      </c>
      <c r="P548" t="str" cm="1">
        <f t="array" ref="P548">INDEX(MinuteWorkersFTE_HISTORICAL_FORTNIGHT_TABLE[Shift],ROW()-1)</f>
        <v>AM</v>
      </c>
      <c r="Q548" cm="1">
        <f t="array" ref="Q548">INDEX(MinuteWorkersFTE_HISTORICAL_FORTNIGHT_TABLE[DayOfWeek],ROW()-1)</f>
        <v>1</v>
      </c>
      <c r="R548" t="str" cm="1">
        <f t="array" ref="R548">INDEX(MinuteWorkersFTE_HISTORICAL_FORTNIGHT_TABLE[Week Day],ROW()-1)</f>
        <v>Monday</v>
      </c>
      <c r="S548" cm="1">
        <f t="array" ref="S548">INDEX(MinuteWorkersFTE_HISTORICAL_FORTNIGHT_TABLE[FortnightWeek],ROW()-1)</f>
        <v>1</v>
      </c>
      <c r="T548" cm="1">
        <f t="array" ref="T548">INDEX(MinuteWorkersFTE_HISTORICAL_FORTNIGHT_TABLE[HistoricalRosterFTE],ROW()-1)</f>
        <v>1.118421052631579</v>
      </c>
      <c r="U548" cm="1">
        <f t="array" ref="U548">INDEX(MinuteWorkersFTE_HISTORICAL_FORTNIGHT_TABLE[RedistributedRosterFTE],ROW()-1)</f>
        <v>1.0611115025880182</v>
      </c>
      <c r="V548" cm="1">
        <f t="array" ref="V548">INDEX(MinuteWorkersFTE_HISTORICAL_FORTNIGHT_TABLE[ExpectedRedistributionFactor],ROW()-1)</f>
        <v>0.94875851996105176</v>
      </c>
      <c r="W548" cm="1">
        <f t="array" ref="W548">INDEX(MinuteWorkersFTE_HISTORICAL_FORTNIGHT_TABLE[ProfileVarianceFTE],ROW()-1)</f>
        <v>-2.2204460492503131E-16</v>
      </c>
      <c r="X548">
        <f t="shared" si="9"/>
        <v>2.2204460492503131E-16</v>
      </c>
      <c r="Y548" cm="1">
        <f t="array" ref="Y548">--(INDEX(MinuteWorkersFTE_HISTORICAL_FORTNIGHT_TABLE[HistoricalCoverageStatus],ROW()-1)="PASS")</f>
        <v>1</v>
      </c>
      <c r="Z548" cm="1">
        <f t="array" ref="Z548">--OR(INDEX(MinuteWorkersFTE_HISTORICAL_FORTNIGHT_TABLE[HistoricalCellStatus],ROW()-1)="OBSERVED",INDEX(MinuteWorkersFTE_HISTORICAL_FORTNIGHT_TABLE[HistoricalCellStatus],ROW()-1)="ZERO")</f>
        <v>1</v>
      </c>
      <c r="AA548" cm="1">
        <f t="array" ref="AA548">--OR(INDEX(MinuteWorkersFTE_HISTORICAL_FORTNIGHT_TABLE[ProfileAlignmentStatus],ROW()-1)="PASS",INDEX(MinuteWorkersFTE_HISTORICAL_FORTNIGHT_TABLE[ProfileAlignmentStatus],ROW()-1)="PASS ZERO")</f>
        <v>1</v>
      </c>
      <c r="AB548" cm="1">
        <f t="array" ref="AB548">--(INDEX(MinuteWorkersFTE_HISTORICAL_FORTNIGHT_TABLE[RedistributionMatchCount],ROW()-1)=1)</f>
        <v>1</v>
      </c>
      <c r="AC548">
        <v>1</v>
      </c>
    </row>
    <row r="549" spans="14:29" x14ac:dyDescent="0.25">
      <c r="N549" t="str" cm="1">
        <f t="array" ref="N549">INDEX(MinuteWorkersFTE_HISTORICAL_FORTNIGHT_TABLE[Facility],ROW()-1)</f>
        <v>JE</v>
      </c>
      <c r="O549" t="str" cm="1">
        <f t="array" ref="O549">INDEX(MinuteWorkersFTE_HISTORICAL_FORTNIGHT_TABLE[Role],ROW()-1)</f>
        <v>WELLBEING &amp; CARE SUPPORT OFFICER</v>
      </c>
      <c r="P549" t="str" cm="1">
        <f t="array" ref="P549">INDEX(MinuteWorkersFTE_HISTORICAL_FORTNIGHT_TABLE[Shift],ROW()-1)</f>
        <v>PM</v>
      </c>
      <c r="Q549" cm="1">
        <f t="array" ref="Q549">INDEX(MinuteWorkersFTE_HISTORICAL_FORTNIGHT_TABLE[DayOfWeek],ROW()-1)</f>
        <v>1</v>
      </c>
      <c r="R549" t="str" cm="1">
        <f t="array" ref="R549">INDEX(MinuteWorkersFTE_HISTORICAL_FORTNIGHT_TABLE[Week Day],ROW()-1)</f>
        <v>Monday</v>
      </c>
      <c r="S549" cm="1">
        <f t="array" ref="S549">INDEX(MinuteWorkersFTE_HISTORICAL_FORTNIGHT_TABLE[FortnightWeek],ROW()-1)</f>
        <v>1</v>
      </c>
      <c r="T549" cm="1">
        <f t="array" ref="T549">INDEX(MinuteWorkersFTE_HISTORICAL_FORTNIGHT_TABLE[HistoricalRosterFTE],ROW()-1)</f>
        <v>0</v>
      </c>
      <c r="U549" cm="1">
        <f t="array" ref="U549">INDEX(MinuteWorkersFTE_HISTORICAL_FORTNIGHT_TABLE[RedistributedRosterFTE],ROW()-1)</f>
        <v>0</v>
      </c>
      <c r="V549" cm="1">
        <f t="array" ref="V549">INDEX(MinuteWorkersFTE_HISTORICAL_FORTNIGHT_TABLE[ExpectedRedistributionFactor],ROW()-1)</f>
        <v>0.94875851996105176</v>
      </c>
      <c r="W549" cm="1">
        <f t="array" ref="W549">INDEX(MinuteWorkersFTE_HISTORICAL_FORTNIGHT_TABLE[ProfileVarianceFTE],ROW()-1)</f>
        <v>0</v>
      </c>
      <c r="X549">
        <f t="shared" si="9"/>
        <v>0</v>
      </c>
      <c r="Y549" cm="1">
        <f t="array" ref="Y549">--(INDEX(MinuteWorkersFTE_HISTORICAL_FORTNIGHT_TABLE[HistoricalCoverageStatus],ROW()-1)="PASS")</f>
        <v>1</v>
      </c>
      <c r="Z549" cm="1">
        <f t="array" ref="Z549">--OR(INDEX(MinuteWorkersFTE_HISTORICAL_FORTNIGHT_TABLE[HistoricalCellStatus],ROW()-1)="OBSERVED",INDEX(MinuteWorkersFTE_HISTORICAL_FORTNIGHT_TABLE[HistoricalCellStatus],ROW()-1)="ZERO")</f>
        <v>1</v>
      </c>
      <c r="AA549" cm="1">
        <f t="array" ref="AA549">--OR(INDEX(MinuteWorkersFTE_HISTORICAL_FORTNIGHT_TABLE[ProfileAlignmentStatus],ROW()-1)="PASS",INDEX(MinuteWorkersFTE_HISTORICAL_FORTNIGHT_TABLE[ProfileAlignmentStatus],ROW()-1)="PASS ZERO")</f>
        <v>1</v>
      </c>
      <c r="AB549" cm="1">
        <f t="array" ref="AB549">--(INDEX(MinuteWorkersFTE_HISTORICAL_FORTNIGHT_TABLE[RedistributionMatchCount],ROW()-1)=1)</f>
        <v>0</v>
      </c>
      <c r="AC549">
        <v>1</v>
      </c>
    </row>
    <row r="550" spans="14:29" x14ac:dyDescent="0.25">
      <c r="N550" t="str" cm="1">
        <f t="array" ref="N550">INDEX(MinuteWorkersFTE_HISTORICAL_FORTNIGHT_TABLE[Facility],ROW()-1)</f>
        <v>JE</v>
      </c>
      <c r="O550" t="str" cm="1">
        <f t="array" ref="O550">INDEX(MinuteWorkersFTE_HISTORICAL_FORTNIGHT_TABLE[Role],ROW()-1)</f>
        <v>WELLBEING &amp; CARE SUPPORT OFFICER</v>
      </c>
      <c r="P550" t="str" cm="1">
        <f t="array" ref="P550">INDEX(MinuteWorkersFTE_HISTORICAL_FORTNIGHT_TABLE[Shift],ROW()-1)</f>
        <v>NS</v>
      </c>
      <c r="Q550" cm="1">
        <f t="array" ref="Q550">INDEX(MinuteWorkersFTE_HISTORICAL_FORTNIGHT_TABLE[DayOfWeek],ROW()-1)</f>
        <v>1</v>
      </c>
      <c r="R550" t="str" cm="1">
        <f t="array" ref="R550">INDEX(MinuteWorkersFTE_HISTORICAL_FORTNIGHT_TABLE[Week Day],ROW()-1)</f>
        <v>Monday</v>
      </c>
      <c r="S550" cm="1">
        <f t="array" ref="S550">INDEX(MinuteWorkersFTE_HISTORICAL_FORTNIGHT_TABLE[FortnightWeek],ROW()-1)</f>
        <v>1</v>
      </c>
      <c r="T550" cm="1">
        <f t="array" ref="T550">INDEX(MinuteWorkersFTE_HISTORICAL_FORTNIGHT_TABLE[HistoricalRosterFTE],ROW()-1)</f>
        <v>0</v>
      </c>
      <c r="U550" cm="1">
        <f t="array" ref="U550">INDEX(MinuteWorkersFTE_HISTORICAL_FORTNIGHT_TABLE[RedistributedRosterFTE],ROW()-1)</f>
        <v>0</v>
      </c>
      <c r="V550" cm="1">
        <f t="array" ref="V550">INDEX(MinuteWorkersFTE_HISTORICAL_FORTNIGHT_TABLE[ExpectedRedistributionFactor],ROW()-1)</f>
        <v>0.94875851996105176</v>
      </c>
      <c r="W550" cm="1">
        <f t="array" ref="W550">INDEX(MinuteWorkersFTE_HISTORICAL_FORTNIGHT_TABLE[ProfileVarianceFTE],ROW()-1)</f>
        <v>0</v>
      </c>
      <c r="X550">
        <f t="shared" si="9"/>
        <v>0</v>
      </c>
      <c r="Y550" cm="1">
        <f t="array" ref="Y550">--(INDEX(MinuteWorkersFTE_HISTORICAL_FORTNIGHT_TABLE[HistoricalCoverageStatus],ROW()-1)="PASS")</f>
        <v>1</v>
      </c>
      <c r="Z550" cm="1">
        <f t="array" ref="Z550">--OR(INDEX(MinuteWorkersFTE_HISTORICAL_FORTNIGHT_TABLE[HistoricalCellStatus],ROW()-1)="OBSERVED",INDEX(MinuteWorkersFTE_HISTORICAL_FORTNIGHT_TABLE[HistoricalCellStatus],ROW()-1)="ZERO")</f>
        <v>1</v>
      </c>
      <c r="AA550" cm="1">
        <f t="array" ref="AA550">--OR(INDEX(MinuteWorkersFTE_HISTORICAL_FORTNIGHT_TABLE[ProfileAlignmentStatus],ROW()-1)="PASS",INDEX(MinuteWorkersFTE_HISTORICAL_FORTNIGHT_TABLE[ProfileAlignmentStatus],ROW()-1)="PASS ZERO")</f>
        <v>1</v>
      </c>
      <c r="AB550" cm="1">
        <f t="array" ref="AB550">--(INDEX(MinuteWorkersFTE_HISTORICAL_FORTNIGHT_TABLE[RedistributionMatchCount],ROW()-1)=1)</f>
        <v>0</v>
      </c>
      <c r="AC550">
        <v>1</v>
      </c>
    </row>
    <row r="551" spans="14:29" x14ac:dyDescent="0.25">
      <c r="N551" t="str" cm="1">
        <f t="array" ref="N551">INDEX(MinuteWorkersFTE_HISTORICAL_FORTNIGHT_TABLE[Facility],ROW()-1)</f>
        <v>JE</v>
      </c>
      <c r="O551" t="str" cm="1">
        <f t="array" ref="O551">INDEX(MinuteWorkersFTE_HISTORICAL_FORTNIGHT_TABLE[Role],ROW()-1)</f>
        <v>WELLBEING &amp; CARE SUPPORT OFFICER</v>
      </c>
      <c r="P551" t="str" cm="1">
        <f t="array" ref="P551">INDEX(MinuteWorkersFTE_HISTORICAL_FORTNIGHT_TABLE[Shift],ROW()-1)</f>
        <v>AM</v>
      </c>
      <c r="Q551" cm="1">
        <f t="array" ref="Q551">INDEX(MinuteWorkersFTE_HISTORICAL_FORTNIGHT_TABLE[DayOfWeek],ROW()-1)</f>
        <v>2</v>
      </c>
      <c r="R551" t="str" cm="1">
        <f t="array" ref="R551">INDEX(MinuteWorkersFTE_HISTORICAL_FORTNIGHT_TABLE[Week Day],ROW()-1)</f>
        <v>Tuesday</v>
      </c>
      <c r="S551" cm="1">
        <f t="array" ref="S551">INDEX(MinuteWorkersFTE_HISTORICAL_FORTNIGHT_TABLE[FortnightWeek],ROW()-1)</f>
        <v>1</v>
      </c>
      <c r="T551" cm="1">
        <f t="array" ref="T551">INDEX(MinuteWorkersFTE_HISTORICAL_FORTNIGHT_TABLE[HistoricalRosterFTE],ROW()-1)</f>
        <v>1.118421052631579</v>
      </c>
      <c r="U551" cm="1">
        <f t="array" ref="U551">INDEX(MinuteWorkersFTE_HISTORICAL_FORTNIGHT_TABLE[RedistributedRosterFTE],ROW()-1)</f>
        <v>1.0611115025880182</v>
      </c>
      <c r="V551" cm="1">
        <f t="array" ref="V551">INDEX(MinuteWorkersFTE_HISTORICAL_FORTNIGHT_TABLE[ExpectedRedistributionFactor],ROW()-1)</f>
        <v>0.94875851996105176</v>
      </c>
      <c r="W551" cm="1">
        <f t="array" ref="W551">INDEX(MinuteWorkersFTE_HISTORICAL_FORTNIGHT_TABLE[ProfileVarianceFTE],ROW()-1)</f>
        <v>-2.2204460492503131E-16</v>
      </c>
      <c r="X551">
        <f t="shared" si="9"/>
        <v>2.2204460492503131E-16</v>
      </c>
      <c r="Y551" cm="1">
        <f t="array" ref="Y551">--(INDEX(MinuteWorkersFTE_HISTORICAL_FORTNIGHT_TABLE[HistoricalCoverageStatus],ROW()-1)="PASS")</f>
        <v>1</v>
      </c>
      <c r="Z551" cm="1">
        <f t="array" ref="Z551">--OR(INDEX(MinuteWorkersFTE_HISTORICAL_FORTNIGHT_TABLE[HistoricalCellStatus],ROW()-1)="OBSERVED",INDEX(MinuteWorkersFTE_HISTORICAL_FORTNIGHT_TABLE[HistoricalCellStatus],ROW()-1)="ZERO")</f>
        <v>1</v>
      </c>
      <c r="AA551" cm="1">
        <f t="array" ref="AA551">--OR(INDEX(MinuteWorkersFTE_HISTORICAL_FORTNIGHT_TABLE[ProfileAlignmentStatus],ROW()-1)="PASS",INDEX(MinuteWorkersFTE_HISTORICAL_FORTNIGHT_TABLE[ProfileAlignmentStatus],ROW()-1)="PASS ZERO")</f>
        <v>1</v>
      </c>
      <c r="AB551" cm="1">
        <f t="array" ref="AB551">--(INDEX(MinuteWorkersFTE_HISTORICAL_FORTNIGHT_TABLE[RedistributionMatchCount],ROW()-1)=1)</f>
        <v>1</v>
      </c>
      <c r="AC551">
        <v>1</v>
      </c>
    </row>
    <row r="552" spans="14:29" x14ac:dyDescent="0.25">
      <c r="N552" t="str" cm="1">
        <f t="array" ref="N552">INDEX(MinuteWorkersFTE_HISTORICAL_FORTNIGHT_TABLE[Facility],ROW()-1)</f>
        <v>JE</v>
      </c>
      <c r="O552" t="str" cm="1">
        <f t="array" ref="O552">INDEX(MinuteWorkersFTE_HISTORICAL_FORTNIGHT_TABLE[Role],ROW()-1)</f>
        <v>WELLBEING &amp; CARE SUPPORT OFFICER</v>
      </c>
      <c r="P552" t="str" cm="1">
        <f t="array" ref="P552">INDEX(MinuteWorkersFTE_HISTORICAL_FORTNIGHT_TABLE[Shift],ROW()-1)</f>
        <v>PM</v>
      </c>
      <c r="Q552" cm="1">
        <f t="array" ref="Q552">INDEX(MinuteWorkersFTE_HISTORICAL_FORTNIGHT_TABLE[DayOfWeek],ROW()-1)</f>
        <v>2</v>
      </c>
      <c r="R552" t="str" cm="1">
        <f t="array" ref="R552">INDEX(MinuteWorkersFTE_HISTORICAL_FORTNIGHT_TABLE[Week Day],ROW()-1)</f>
        <v>Tuesday</v>
      </c>
      <c r="S552" cm="1">
        <f t="array" ref="S552">INDEX(MinuteWorkersFTE_HISTORICAL_FORTNIGHT_TABLE[FortnightWeek],ROW()-1)</f>
        <v>1</v>
      </c>
      <c r="T552" cm="1">
        <f t="array" ref="T552">INDEX(MinuteWorkersFTE_HISTORICAL_FORTNIGHT_TABLE[HistoricalRosterFTE],ROW()-1)</f>
        <v>0</v>
      </c>
      <c r="U552" cm="1">
        <f t="array" ref="U552">INDEX(MinuteWorkersFTE_HISTORICAL_FORTNIGHT_TABLE[RedistributedRosterFTE],ROW()-1)</f>
        <v>0</v>
      </c>
      <c r="V552" cm="1">
        <f t="array" ref="V552">INDEX(MinuteWorkersFTE_HISTORICAL_FORTNIGHT_TABLE[ExpectedRedistributionFactor],ROW()-1)</f>
        <v>0.94875851996105176</v>
      </c>
      <c r="W552" cm="1">
        <f t="array" ref="W552">INDEX(MinuteWorkersFTE_HISTORICAL_FORTNIGHT_TABLE[ProfileVarianceFTE],ROW()-1)</f>
        <v>0</v>
      </c>
      <c r="X552">
        <f t="shared" si="9"/>
        <v>0</v>
      </c>
      <c r="Y552" cm="1">
        <f t="array" ref="Y552">--(INDEX(MinuteWorkersFTE_HISTORICAL_FORTNIGHT_TABLE[HistoricalCoverageStatus],ROW()-1)="PASS")</f>
        <v>1</v>
      </c>
      <c r="Z552" cm="1">
        <f t="array" ref="Z552">--OR(INDEX(MinuteWorkersFTE_HISTORICAL_FORTNIGHT_TABLE[HistoricalCellStatus],ROW()-1)="OBSERVED",INDEX(MinuteWorkersFTE_HISTORICAL_FORTNIGHT_TABLE[HistoricalCellStatus],ROW()-1)="ZERO")</f>
        <v>1</v>
      </c>
      <c r="AA552" cm="1">
        <f t="array" ref="AA552">--OR(INDEX(MinuteWorkersFTE_HISTORICAL_FORTNIGHT_TABLE[ProfileAlignmentStatus],ROW()-1)="PASS",INDEX(MinuteWorkersFTE_HISTORICAL_FORTNIGHT_TABLE[ProfileAlignmentStatus],ROW()-1)="PASS ZERO")</f>
        <v>1</v>
      </c>
      <c r="AB552" cm="1">
        <f t="array" ref="AB552">--(INDEX(MinuteWorkersFTE_HISTORICAL_FORTNIGHT_TABLE[RedistributionMatchCount],ROW()-1)=1)</f>
        <v>0</v>
      </c>
      <c r="AC552">
        <v>1</v>
      </c>
    </row>
    <row r="553" spans="14:29" x14ac:dyDescent="0.25">
      <c r="N553" t="str" cm="1">
        <f t="array" ref="N553">INDEX(MinuteWorkersFTE_HISTORICAL_FORTNIGHT_TABLE[Facility],ROW()-1)</f>
        <v>JE</v>
      </c>
      <c r="O553" t="str" cm="1">
        <f t="array" ref="O553">INDEX(MinuteWorkersFTE_HISTORICAL_FORTNIGHT_TABLE[Role],ROW()-1)</f>
        <v>WELLBEING &amp; CARE SUPPORT OFFICER</v>
      </c>
      <c r="P553" t="str" cm="1">
        <f t="array" ref="P553">INDEX(MinuteWorkersFTE_HISTORICAL_FORTNIGHT_TABLE[Shift],ROW()-1)</f>
        <v>NS</v>
      </c>
      <c r="Q553" cm="1">
        <f t="array" ref="Q553">INDEX(MinuteWorkersFTE_HISTORICAL_FORTNIGHT_TABLE[DayOfWeek],ROW()-1)</f>
        <v>2</v>
      </c>
      <c r="R553" t="str" cm="1">
        <f t="array" ref="R553">INDEX(MinuteWorkersFTE_HISTORICAL_FORTNIGHT_TABLE[Week Day],ROW()-1)</f>
        <v>Tuesday</v>
      </c>
      <c r="S553" cm="1">
        <f t="array" ref="S553">INDEX(MinuteWorkersFTE_HISTORICAL_FORTNIGHT_TABLE[FortnightWeek],ROW()-1)</f>
        <v>1</v>
      </c>
      <c r="T553" cm="1">
        <f t="array" ref="T553">INDEX(MinuteWorkersFTE_HISTORICAL_FORTNIGHT_TABLE[HistoricalRosterFTE],ROW()-1)</f>
        <v>0</v>
      </c>
      <c r="U553" cm="1">
        <f t="array" ref="U553">INDEX(MinuteWorkersFTE_HISTORICAL_FORTNIGHT_TABLE[RedistributedRosterFTE],ROW()-1)</f>
        <v>0</v>
      </c>
      <c r="V553" cm="1">
        <f t="array" ref="V553">INDEX(MinuteWorkersFTE_HISTORICAL_FORTNIGHT_TABLE[ExpectedRedistributionFactor],ROW()-1)</f>
        <v>0.94875851996105176</v>
      </c>
      <c r="W553" cm="1">
        <f t="array" ref="W553">INDEX(MinuteWorkersFTE_HISTORICAL_FORTNIGHT_TABLE[ProfileVarianceFTE],ROW()-1)</f>
        <v>0</v>
      </c>
      <c r="X553">
        <f t="shared" si="9"/>
        <v>0</v>
      </c>
      <c r="Y553" cm="1">
        <f t="array" ref="Y553">--(INDEX(MinuteWorkersFTE_HISTORICAL_FORTNIGHT_TABLE[HistoricalCoverageStatus],ROW()-1)="PASS")</f>
        <v>1</v>
      </c>
      <c r="Z553" cm="1">
        <f t="array" ref="Z553">--OR(INDEX(MinuteWorkersFTE_HISTORICAL_FORTNIGHT_TABLE[HistoricalCellStatus],ROW()-1)="OBSERVED",INDEX(MinuteWorkersFTE_HISTORICAL_FORTNIGHT_TABLE[HistoricalCellStatus],ROW()-1)="ZERO")</f>
        <v>1</v>
      </c>
      <c r="AA553" cm="1">
        <f t="array" ref="AA553">--OR(INDEX(MinuteWorkersFTE_HISTORICAL_FORTNIGHT_TABLE[ProfileAlignmentStatus],ROW()-1)="PASS",INDEX(MinuteWorkersFTE_HISTORICAL_FORTNIGHT_TABLE[ProfileAlignmentStatus],ROW()-1)="PASS ZERO")</f>
        <v>1</v>
      </c>
      <c r="AB553" cm="1">
        <f t="array" ref="AB553">--(INDEX(MinuteWorkersFTE_HISTORICAL_FORTNIGHT_TABLE[RedistributionMatchCount],ROW()-1)=1)</f>
        <v>0</v>
      </c>
      <c r="AC553">
        <v>1</v>
      </c>
    </row>
    <row r="554" spans="14:29" x14ac:dyDescent="0.25">
      <c r="N554" t="str" cm="1">
        <f t="array" ref="N554">INDEX(MinuteWorkersFTE_HISTORICAL_FORTNIGHT_TABLE[Facility],ROW()-1)</f>
        <v>JE</v>
      </c>
      <c r="O554" t="str" cm="1">
        <f t="array" ref="O554">INDEX(MinuteWorkersFTE_HISTORICAL_FORTNIGHT_TABLE[Role],ROW()-1)</f>
        <v>WELLBEING &amp; CARE SUPPORT OFFICER</v>
      </c>
      <c r="P554" t="str" cm="1">
        <f t="array" ref="P554">INDEX(MinuteWorkersFTE_HISTORICAL_FORTNIGHT_TABLE[Shift],ROW()-1)</f>
        <v>AM</v>
      </c>
      <c r="Q554" cm="1">
        <f t="array" ref="Q554">INDEX(MinuteWorkersFTE_HISTORICAL_FORTNIGHT_TABLE[DayOfWeek],ROW()-1)</f>
        <v>3</v>
      </c>
      <c r="R554" t="str" cm="1">
        <f t="array" ref="R554">INDEX(MinuteWorkersFTE_HISTORICAL_FORTNIGHT_TABLE[Week Day],ROW()-1)</f>
        <v>Wednesday</v>
      </c>
      <c r="S554" cm="1">
        <f t="array" ref="S554">INDEX(MinuteWorkersFTE_HISTORICAL_FORTNIGHT_TABLE[FortnightWeek],ROW()-1)</f>
        <v>1</v>
      </c>
      <c r="T554" cm="1">
        <f t="array" ref="T554">INDEX(MinuteWorkersFTE_HISTORICAL_FORTNIGHT_TABLE[HistoricalRosterFTE],ROW()-1)</f>
        <v>1.118421052631579</v>
      </c>
      <c r="U554" cm="1">
        <f t="array" ref="U554">INDEX(MinuteWorkersFTE_HISTORICAL_FORTNIGHT_TABLE[RedistributedRosterFTE],ROW()-1)</f>
        <v>1.0611115025880182</v>
      </c>
      <c r="V554" cm="1">
        <f t="array" ref="V554">INDEX(MinuteWorkersFTE_HISTORICAL_FORTNIGHT_TABLE[ExpectedRedistributionFactor],ROW()-1)</f>
        <v>0.94875851996105176</v>
      </c>
      <c r="W554" cm="1">
        <f t="array" ref="W554">INDEX(MinuteWorkersFTE_HISTORICAL_FORTNIGHT_TABLE[ProfileVarianceFTE],ROW()-1)</f>
        <v>-2.2204460492503131E-16</v>
      </c>
      <c r="X554">
        <f t="shared" si="9"/>
        <v>2.2204460492503131E-16</v>
      </c>
      <c r="Y554" cm="1">
        <f t="array" ref="Y554">--(INDEX(MinuteWorkersFTE_HISTORICAL_FORTNIGHT_TABLE[HistoricalCoverageStatus],ROW()-1)="PASS")</f>
        <v>1</v>
      </c>
      <c r="Z554" cm="1">
        <f t="array" ref="Z554">--OR(INDEX(MinuteWorkersFTE_HISTORICAL_FORTNIGHT_TABLE[HistoricalCellStatus],ROW()-1)="OBSERVED",INDEX(MinuteWorkersFTE_HISTORICAL_FORTNIGHT_TABLE[HistoricalCellStatus],ROW()-1)="ZERO")</f>
        <v>1</v>
      </c>
      <c r="AA554" cm="1">
        <f t="array" ref="AA554">--OR(INDEX(MinuteWorkersFTE_HISTORICAL_FORTNIGHT_TABLE[ProfileAlignmentStatus],ROW()-1)="PASS",INDEX(MinuteWorkersFTE_HISTORICAL_FORTNIGHT_TABLE[ProfileAlignmentStatus],ROW()-1)="PASS ZERO")</f>
        <v>1</v>
      </c>
      <c r="AB554" cm="1">
        <f t="array" ref="AB554">--(INDEX(MinuteWorkersFTE_HISTORICAL_FORTNIGHT_TABLE[RedistributionMatchCount],ROW()-1)=1)</f>
        <v>1</v>
      </c>
      <c r="AC554">
        <v>1</v>
      </c>
    </row>
    <row r="555" spans="14:29" x14ac:dyDescent="0.25">
      <c r="N555" t="str" cm="1">
        <f t="array" ref="N555">INDEX(MinuteWorkersFTE_HISTORICAL_FORTNIGHT_TABLE[Facility],ROW()-1)</f>
        <v>JE</v>
      </c>
      <c r="O555" t="str" cm="1">
        <f t="array" ref="O555">INDEX(MinuteWorkersFTE_HISTORICAL_FORTNIGHT_TABLE[Role],ROW()-1)</f>
        <v>WELLBEING &amp; CARE SUPPORT OFFICER</v>
      </c>
      <c r="P555" t="str" cm="1">
        <f t="array" ref="P555">INDEX(MinuteWorkersFTE_HISTORICAL_FORTNIGHT_TABLE[Shift],ROW()-1)</f>
        <v>PM</v>
      </c>
      <c r="Q555" cm="1">
        <f t="array" ref="Q555">INDEX(MinuteWorkersFTE_HISTORICAL_FORTNIGHT_TABLE[DayOfWeek],ROW()-1)</f>
        <v>3</v>
      </c>
      <c r="R555" t="str" cm="1">
        <f t="array" ref="R555">INDEX(MinuteWorkersFTE_HISTORICAL_FORTNIGHT_TABLE[Week Day],ROW()-1)</f>
        <v>Wednesday</v>
      </c>
      <c r="S555" cm="1">
        <f t="array" ref="S555">INDEX(MinuteWorkersFTE_HISTORICAL_FORTNIGHT_TABLE[FortnightWeek],ROW()-1)</f>
        <v>1</v>
      </c>
      <c r="T555" cm="1">
        <f t="array" ref="T555">INDEX(MinuteWorkersFTE_HISTORICAL_FORTNIGHT_TABLE[HistoricalRosterFTE],ROW()-1)</f>
        <v>0</v>
      </c>
      <c r="U555" cm="1">
        <f t="array" ref="U555">INDEX(MinuteWorkersFTE_HISTORICAL_FORTNIGHT_TABLE[RedistributedRosterFTE],ROW()-1)</f>
        <v>0</v>
      </c>
      <c r="V555" cm="1">
        <f t="array" ref="V555">INDEX(MinuteWorkersFTE_HISTORICAL_FORTNIGHT_TABLE[ExpectedRedistributionFactor],ROW()-1)</f>
        <v>0.94875851996105176</v>
      </c>
      <c r="W555" cm="1">
        <f t="array" ref="W555">INDEX(MinuteWorkersFTE_HISTORICAL_FORTNIGHT_TABLE[ProfileVarianceFTE],ROW()-1)</f>
        <v>0</v>
      </c>
      <c r="X555">
        <f t="shared" si="9"/>
        <v>0</v>
      </c>
      <c r="Y555" cm="1">
        <f t="array" ref="Y555">--(INDEX(MinuteWorkersFTE_HISTORICAL_FORTNIGHT_TABLE[HistoricalCoverageStatus],ROW()-1)="PASS")</f>
        <v>1</v>
      </c>
      <c r="Z555" cm="1">
        <f t="array" ref="Z555">--OR(INDEX(MinuteWorkersFTE_HISTORICAL_FORTNIGHT_TABLE[HistoricalCellStatus],ROW()-1)="OBSERVED",INDEX(MinuteWorkersFTE_HISTORICAL_FORTNIGHT_TABLE[HistoricalCellStatus],ROW()-1)="ZERO")</f>
        <v>1</v>
      </c>
      <c r="AA555" cm="1">
        <f t="array" ref="AA555">--OR(INDEX(MinuteWorkersFTE_HISTORICAL_FORTNIGHT_TABLE[ProfileAlignmentStatus],ROW()-1)="PASS",INDEX(MinuteWorkersFTE_HISTORICAL_FORTNIGHT_TABLE[ProfileAlignmentStatus],ROW()-1)="PASS ZERO")</f>
        <v>1</v>
      </c>
      <c r="AB555" cm="1">
        <f t="array" ref="AB555">--(INDEX(MinuteWorkersFTE_HISTORICAL_FORTNIGHT_TABLE[RedistributionMatchCount],ROW()-1)=1)</f>
        <v>0</v>
      </c>
      <c r="AC555">
        <v>1</v>
      </c>
    </row>
    <row r="556" spans="14:29" x14ac:dyDescent="0.25">
      <c r="N556" t="str" cm="1">
        <f t="array" ref="N556">INDEX(MinuteWorkersFTE_HISTORICAL_FORTNIGHT_TABLE[Facility],ROW()-1)</f>
        <v>JE</v>
      </c>
      <c r="O556" t="str" cm="1">
        <f t="array" ref="O556">INDEX(MinuteWorkersFTE_HISTORICAL_FORTNIGHT_TABLE[Role],ROW()-1)</f>
        <v>WELLBEING &amp; CARE SUPPORT OFFICER</v>
      </c>
      <c r="P556" t="str" cm="1">
        <f t="array" ref="P556">INDEX(MinuteWorkersFTE_HISTORICAL_FORTNIGHT_TABLE[Shift],ROW()-1)</f>
        <v>NS</v>
      </c>
      <c r="Q556" cm="1">
        <f t="array" ref="Q556">INDEX(MinuteWorkersFTE_HISTORICAL_FORTNIGHT_TABLE[DayOfWeek],ROW()-1)</f>
        <v>3</v>
      </c>
      <c r="R556" t="str" cm="1">
        <f t="array" ref="R556">INDEX(MinuteWorkersFTE_HISTORICAL_FORTNIGHT_TABLE[Week Day],ROW()-1)</f>
        <v>Wednesday</v>
      </c>
      <c r="S556" cm="1">
        <f t="array" ref="S556">INDEX(MinuteWorkersFTE_HISTORICAL_FORTNIGHT_TABLE[FortnightWeek],ROW()-1)</f>
        <v>1</v>
      </c>
      <c r="T556" cm="1">
        <f t="array" ref="T556">INDEX(MinuteWorkersFTE_HISTORICAL_FORTNIGHT_TABLE[HistoricalRosterFTE],ROW()-1)</f>
        <v>0</v>
      </c>
      <c r="U556" cm="1">
        <f t="array" ref="U556">INDEX(MinuteWorkersFTE_HISTORICAL_FORTNIGHT_TABLE[RedistributedRosterFTE],ROW()-1)</f>
        <v>0</v>
      </c>
      <c r="V556" cm="1">
        <f t="array" ref="V556">INDEX(MinuteWorkersFTE_HISTORICAL_FORTNIGHT_TABLE[ExpectedRedistributionFactor],ROW()-1)</f>
        <v>0.94875851996105176</v>
      </c>
      <c r="W556" cm="1">
        <f t="array" ref="W556">INDEX(MinuteWorkersFTE_HISTORICAL_FORTNIGHT_TABLE[ProfileVarianceFTE],ROW()-1)</f>
        <v>0</v>
      </c>
      <c r="X556">
        <f t="shared" si="9"/>
        <v>0</v>
      </c>
      <c r="Y556" cm="1">
        <f t="array" ref="Y556">--(INDEX(MinuteWorkersFTE_HISTORICAL_FORTNIGHT_TABLE[HistoricalCoverageStatus],ROW()-1)="PASS")</f>
        <v>1</v>
      </c>
      <c r="Z556" cm="1">
        <f t="array" ref="Z556">--OR(INDEX(MinuteWorkersFTE_HISTORICAL_FORTNIGHT_TABLE[HistoricalCellStatus],ROW()-1)="OBSERVED",INDEX(MinuteWorkersFTE_HISTORICAL_FORTNIGHT_TABLE[HistoricalCellStatus],ROW()-1)="ZERO")</f>
        <v>1</v>
      </c>
      <c r="AA556" cm="1">
        <f t="array" ref="AA556">--OR(INDEX(MinuteWorkersFTE_HISTORICAL_FORTNIGHT_TABLE[ProfileAlignmentStatus],ROW()-1)="PASS",INDEX(MinuteWorkersFTE_HISTORICAL_FORTNIGHT_TABLE[ProfileAlignmentStatus],ROW()-1)="PASS ZERO")</f>
        <v>1</v>
      </c>
      <c r="AB556" cm="1">
        <f t="array" ref="AB556">--(INDEX(MinuteWorkersFTE_HISTORICAL_FORTNIGHT_TABLE[RedistributionMatchCount],ROW()-1)=1)</f>
        <v>0</v>
      </c>
      <c r="AC556">
        <v>1</v>
      </c>
    </row>
    <row r="557" spans="14:29" x14ac:dyDescent="0.25">
      <c r="N557" t="str" cm="1">
        <f t="array" ref="N557">INDEX(MinuteWorkersFTE_HISTORICAL_FORTNIGHT_TABLE[Facility],ROW()-1)</f>
        <v>JE</v>
      </c>
      <c r="O557" t="str" cm="1">
        <f t="array" ref="O557">INDEX(MinuteWorkersFTE_HISTORICAL_FORTNIGHT_TABLE[Role],ROW()-1)</f>
        <v>WELLBEING &amp; CARE SUPPORT OFFICER</v>
      </c>
      <c r="P557" t="str" cm="1">
        <f t="array" ref="P557">INDEX(MinuteWorkersFTE_HISTORICAL_FORTNIGHT_TABLE[Shift],ROW()-1)</f>
        <v>AM</v>
      </c>
      <c r="Q557" cm="1">
        <f t="array" ref="Q557">INDEX(MinuteWorkersFTE_HISTORICAL_FORTNIGHT_TABLE[DayOfWeek],ROW()-1)</f>
        <v>4</v>
      </c>
      <c r="R557" t="str" cm="1">
        <f t="array" ref="R557">INDEX(MinuteWorkersFTE_HISTORICAL_FORTNIGHT_TABLE[Week Day],ROW()-1)</f>
        <v>Thursday</v>
      </c>
      <c r="S557" cm="1">
        <f t="array" ref="S557">INDEX(MinuteWorkersFTE_HISTORICAL_FORTNIGHT_TABLE[FortnightWeek],ROW()-1)</f>
        <v>1</v>
      </c>
      <c r="T557" cm="1">
        <f t="array" ref="T557">INDEX(MinuteWorkersFTE_HISTORICAL_FORTNIGHT_TABLE[HistoricalRosterFTE],ROW()-1)</f>
        <v>1.118421052631579</v>
      </c>
      <c r="U557" cm="1">
        <f t="array" ref="U557">INDEX(MinuteWorkersFTE_HISTORICAL_FORTNIGHT_TABLE[RedistributedRosterFTE],ROW()-1)</f>
        <v>1.0611115025880182</v>
      </c>
      <c r="V557" cm="1">
        <f t="array" ref="V557">INDEX(MinuteWorkersFTE_HISTORICAL_FORTNIGHT_TABLE[ExpectedRedistributionFactor],ROW()-1)</f>
        <v>0.94875851996105176</v>
      </c>
      <c r="W557" cm="1">
        <f t="array" ref="W557">INDEX(MinuteWorkersFTE_HISTORICAL_FORTNIGHT_TABLE[ProfileVarianceFTE],ROW()-1)</f>
        <v>-2.2204460492503131E-16</v>
      </c>
      <c r="X557">
        <f t="shared" si="9"/>
        <v>2.2204460492503131E-16</v>
      </c>
      <c r="Y557" cm="1">
        <f t="array" ref="Y557">--(INDEX(MinuteWorkersFTE_HISTORICAL_FORTNIGHT_TABLE[HistoricalCoverageStatus],ROW()-1)="PASS")</f>
        <v>1</v>
      </c>
      <c r="Z557" cm="1">
        <f t="array" ref="Z557">--OR(INDEX(MinuteWorkersFTE_HISTORICAL_FORTNIGHT_TABLE[HistoricalCellStatus],ROW()-1)="OBSERVED",INDEX(MinuteWorkersFTE_HISTORICAL_FORTNIGHT_TABLE[HistoricalCellStatus],ROW()-1)="ZERO")</f>
        <v>1</v>
      </c>
      <c r="AA557" cm="1">
        <f t="array" ref="AA557">--OR(INDEX(MinuteWorkersFTE_HISTORICAL_FORTNIGHT_TABLE[ProfileAlignmentStatus],ROW()-1)="PASS",INDEX(MinuteWorkersFTE_HISTORICAL_FORTNIGHT_TABLE[ProfileAlignmentStatus],ROW()-1)="PASS ZERO")</f>
        <v>1</v>
      </c>
      <c r="AB557" cm="1">
        <f t="array" ref="AB557">--(INDEX(MinuteWorkersFTE_HISTORICAL_FORTNIGHT_TABLE[RedistributionMatchCount],ROW()-1)=1)</f>
        <v>1</v>
      </c>
      <c r="AC557">
        <v>1</v>
      </c>
    </row>
    <row r="558" spans="14:29" x14ac:dyDescent="0.25">
      <c r="N558" t="str" cm="1">
        <f t="array" ref="N558">INDEX(MinuteWorkersFTE_HISTORICAL_FORTNIGHT_TABLE[Facility],ROW()-1)</f>
        <v>JE</v>
      </c>
      <c r="O558" t="str" cm="1">
        <f t="array" ref="O558">INDEX(MinuteWorkersFTE_HISTORICAL_FORTNIGHT_TABLE[Role],ROW()-1)</f>
        <v>WELLBEING &amp; CARE SUPPORT OFFICER</v>
      </c>
      <c r="P558" t="str" cm="1">
        <f t="array" ref="P558">INDEX(MinuteWorkersFTE_HISTORICAL_FORTNIGHT_TABLE[Shift],ROW()-1)</f>
        <v>PM</v>
      </c>
      <c r="Q558" cm="1">
        <f t="array" ref="Q558">INDEX(MinuteWorkersFTE_HISTORICAL_FORTNIGHT_TABLE[DayOfWeek],ROW()-1)</f>
        <v>4</v>
      </c>
      <c r="R558" t="str" cm="1">
        <f t="array" ref="R558">INDEX(MinuteWorkersFTE_HISTORICAL_FORTNIGHT_TABLE[Week Day],ROW()-1)</f>
        <v>Thursday</v>
      </c>
      <c r="S558" cm="1">
        <f t="array" ref="S558">INDEX(MinuteWorkersFTE_HISTORICAL_FORTNIGHT_TABLE[FortnightWeek],ROW()-1)</f>
        <v>1</v>
      </c>
      <c r="T558" cm="1">
        <f t="array" ref="T558">INDEX(MinuteWorkersFTE_HISTORICAL_FORTNIGHT_TABLE[HistoricalRosterFTE],ROW()-1)</f>
        <v>0</v>
      </c>
      <c r="U558" cm="1">
        <f t="array" ref="U558">INDEX(MinuteWorkersFTE_HISTORICAL_FORTNIGHT_TABLE[RedistributedRosterFTE],ROW()-1)</f>
        <v>0</v>
      </c>
      <c r="V558" cm="1">
        <f t="array" ref="V558">INDEX(MinuteWorkersFTE_HISTORICAL_FORTNIGHT_TABLE[ExpectedRedistributionFactor],ROW()-1)</f>
        <v>0.94875851996105176</v>
      </c>
      <c r="W558" cm="1">
        <f t="array" ref="W558">INDEX(MinuteWorkersFTE_HISTORICAL_FORTNIGHT_TABLE[ProfileVarianceFTE],ROW()-1)</f>
        <v>0</v>
      </c>
      <c r="X558">
        <f t="shared" si="9"/>
        <v>0</v>
      </c>
      <c r="Y558" cm="1">
        <f t="array" ref="Y558">--(INDEX(MinuteWorkersFTE_HISTORICAL_FORTNIGHT_TABLE[HistoricalCoverageStatus],ROW()-1)="PASS")</f>
        <v>1</v>
      </c>
      <c r="Z558" cm="1">
        <f t="array" ref="Z558">--OR(INDEX(MinuteWorkersFTE_HISTORICAL_FORTNIGHT_TABLE[HistoricalCellStatus],ROW()-1)="OBSERVED",INDEX(MinuteWorkersFTE_HISTORICAL_FORTNIGHT_TABLE[HistoricalCellStatus],ROW()-1)="ZERO")</f>
        <v>1</v>
      </c>
      <c r="AA558" cm="1">
        <f t="array" ref="AA558">--OR(INDEX(MinuteWorkersFTE_HISTORICAL_FORTNIGHT_TABLE[ProfileAlignmentStatus],ROW()-1)="PASS",INDEX(MinuteWorkersFTE_HISTORICAL_FORTNIGHT_TABLE[ProfileAlignmentStatus],ROW()-1)="PASS ZERO")</f>
        <v>1</v>
      </c>
      <c r="AB558" cm="1">
        <f t="array" ref="AB558">--(INDEX(MinuteWorkersFTE_HISTORICAL_FORTNIGHT_TABLE[RedistributionMatchCount],ROW()-1)=1)</f>
        <v>0</v>
      </c>
      <c r="AC558">
        <v>1</v>
      </c>
    </row>
    <row r="559" spans="14:29" x14ac:dyDescent="0.25">
      <c r="N559" t="str" cm="1">
        <f t="array" ref="N559">INDEX(MinuteWorkersFTE_HISTORICAL_FORTNIGHT_TABLE[Facility],ROW()-1)</f>
        <v>JE</v>
      </c>
      <c r="O559" t="str" cm="1">
        <f t="array" ref="O559">INDEX(MinuteWorkersFTE_HISTORICAL_FORTNIGHT_TABLE[Role],ROW()-1)</f>
        <v>WELLBEING &amp; CARE SUPPORT OFFICER</v>
      </c>
      <c r="P559" t="str" cm="1">
        <f t="array" ref="P559">INDEX(MinuteWorkersFTE_HISTORICAL_FORTNIGHT_TABLE[Shift],ROW()-1)</f>
        <v>NS</v>
      </c>
      <c r="Q559" cm="1">
        <f t="array" ref="Q559">INDEX(MinuteWorkersFTE_HISTORICAL_FORTNIGHT_TABLE[DayOfWeek],ROW()-1)</f>
        <v>4</v>
      </c>
      <c r="R559" t="str" cm="1">
        <f t="array" ref="R559">INDEX(MinuteWorkersFTE_HISTORICAL_FORTNIGHT_TABLE[Week Day],ROW()-1)</f>
        <v>Thursday</v>
      </c>
      <c r="S559" cm="1">
        <f t="array" ref="S559">INDEX(MinuteWorkersFTE_HISTORICAL_FORTNIGHT_TABLE[FortnightWeek],ROW()-1)</f>
        <v>1</v>
      </c>
      <c r="T559" cm="1">
        <f t="array" ref="T559">INDEX(MinuteWorkersFTE_HISTORICAL_FORTNIGHT_TABLE[HistoricalRosterFTE],ROW()-1)</f>
        <v>0</v>
      </c>
      <c r="U559" cm="1">
        <f t="array" ref="U559">INDEX(MinuteWorkersFTE_HISTORICAL_FORTNIGHT_TABLE[RedistributedRosterFTE],ROW()-1)</f>
        <v>0</v>
      </c>
      <c r="V559" cm="1">
        <f t="array" ref="V559">INDEX(MinuteWorkersFTE_HISTORICAL_FORTNIGHT_TABLE[ExpectedRedistributionFactor],ROW()-1)</f>
        <v>0.94875851996105176</v>
      </c>
      <c r="W559" cm="1">
        <f t="array" ref="W559">INDEX(MinuteWorkersFTE_HISTORICAL_FORTNIGHT_TABLE[ProfileVarianceFTE],ROW()-1)</f>
        <v>0</v>
      </c>
      <c r="X559">
        <f t="shared" si="9"/>
        <v>0</v>
      </c>
      <c r="Y559" cm="1">
        <f t="array" ref="Y559">--(INDEX(MinuteWorkersFTE_HISTORICAL_FORTNIGHT_TABLE[HistoricalCoverageStatus],ROW()-1)="PASS")</f>
        <v>1</v>
      </c>
      <c r="Z559" cm="1">
        <f t="array" ref="Z559">--OR(INDEX(MinuteWorkersFTE_HISTORICAL_FORTNIGHT_TABLE[HistoricalCellStatus],ROW()-1)="OBSERVED",INDEX(MinuteWorkersFTE_HISTORICAL_FORTNIGHT_TABLE[HistoricalCellStatus],ROW()-1)="ZERO")</f>
        <v>1</v>
      </c>
      <c r="AA559" cm="1">
        <f t="array" ref="AA559">--OR(INDEX(MinuteWorkersFTE_HISTORICAL_FORTNIGHT_TABLE[ProfileAlignmentStatus],ROW()-1)="PASS",INDEX(MinuteWorkersFTE_HISTORICAL_FORTNIGHT_TABLE[ProfileAlignmentStatus],ROW()-1)="PASS ZERO")</f>
        <v>1</v>
      </c>
      <c r="AB559" cm="1">
        <f t="array" ref="AB559">--(INDEX(MinuteWorkersFTE_HISTORICAL_FORTNIGHT_TABLE[RedistributionMatchCount],ROW()-1)=1)</f>
        <v>0</v>
      </c>
      <c r="AC559">
        <v>1</v>
      </c>
    </row>
    <row r="560" spans="14:29" x14ac:dyDescent="0.25">
      <c r="N560" t="str" cm="1">
        <f t="array" ref="N560">INDEX(MinuteWorkersFTE_HISTORICAL_FORTNIGHT_TABLE[Facility],ROW()-1)</f>
        <v>JE</v>
      </c>
      <c r="O560" t="str" cm="1">
        <f t="array" ref="O560">INDEX(MinuteWorkersFTE_HISTORICAL_FORTNIGHT_TABLE[Role],ROW()-1)</f>
        <v>WELLBEING &amp; CARE SUPPORT OFFICER</v>
      </c>
      <c r="P560" t="str" cm="1">
        <f t="array" ref="P560">INDEX(MinuteWorkersFTE_HISTORICAL_FORTNIGHT_TABLE[Shift],ROW()-1)</f>
        <v>AM</v>
      </c>
      <c r="Q560" cm="1">
        <f t="array" ref="Q560">INDEX(MinuteWorkersFTE_HISTORICAL_FORTNIGHT_TABLE[DayOfWeek],ROW()-1)</f>
        <v>5</v>
      </c>
      <c r="R560" t="str" cm="1">
        <f t="array" ref="R560">INDEX(MinuteWorkersFTE_HISTORICAL_FORTNIGHT_TABLE[Week Day],ROW()-1)</f>
        <v>Friday</v>
      </c>
      <c r="S560" cm="1">
        <f t="array" ref="S560">INDEX(MinuteWorkersFTE_HISTORICAL_FORTNIGHT_TABLE[FortnightWeek],ROW()-1)</f>
        <v>1</v>
      </c>
      <c r="T560" cm="1">
        <f t="array" ref="T560">INDEX(MinuteWorkersFTE_HISTORICAL_FORTNIGHT_TABLE[HistoricalRosterFTE],ROW()-1)</f>
        <v>1.118421052631579</v>
      </c>
      <c r="U560" cm="1">
        <f t="array" ref="U560">INDEX(MinuteWorkersFTE_HISTORICAL_FORTNIGHT_TABLE[RedistributedRosterFTE],ROW()-1)</f>
        <v>1.0611115025880182</v>
      </c>
      <c r="V560" cm="1">
        <f t="array" ref="V560">INDEX(MinuteWorkersFTE_HISTORICAL_FORTNIGHT_TABLE[ExpectedRedistributionFactor],ROW()-1)</f>
        <v>0.94875851996105176</v>
      </c>
      <c r="W560" cm="1">
        <f t="array" ref="W560">INDEX(MinuteWorkersFTE_HISTORICAL_FORTNIGHT_TABLE[ProfileVarianceFTE],ROW()-1)</f>
        <v>-2.2204460492503131E-16</v>
      </c>
      <c r="X560">
        <f t="shared" si="9"/>
        <v>2.2204460492503131E-16</v>
      </c>
      <c r="Y560" cm="1">
        <f t="array" ref="Y560">--(INDEX(MinuteWorkersFTE_HISTORICAL_FORTNIGHT_TABLE[HistoricalCoverageStatus],ROW()-1)="PASS")</f>
        <v>1</v>
      </c>
      <c r="Z560" cm="1">
        <f t="array" ref="Z560">--OR(INDEX(MinuteWorkersFTE_HISTORICAL_FORTNIGHT_TABLE[HistoricalCellStatus],ROW()-1)="OBSERVED",INDEX(MinuteWorkersFTE_HISTORICAL_FORTNIGHT_TABLE[HistoricalCellStatus],ROW()-1)="ZERO")</f>
        <v>1</v>
      </c>
      <c r="AA560" cm="1">
        <f t="array" ref="AA560">--OR(INDEX(MinuteWorkersFTE_HISTORICAL_FORTNIGHT_TABLE[ProfileAlignmentStatus],ROW()-1)="PASS",INDEX(MinuteWorkersFTE_HISTORICAL_FORTNIGHT_TABLE[ProfileAlignmentStatus],ROW()-1)="PASS ZERO")</f>
        <v>1</v>
      </c>
      <c r="AB560" cm="1">
        <f t="array" ref="AB560">--(INDEX(MinuteWorkersFTE_HISTORICAL_FORTNIGHT_TABLE[RedistributionMatchCount],ROW()-1)=1)</f>
        <v>1</v>
      </c>
      <c r="AC560">
        <v>1</v>
      </c>
    </row>
    <row r="561" spans="14:29" x14ac:dyDescent="0.25">
      <c r="N561" t="str" cm="1">
        <f t="array" ref="N561">INDEX(MinuteWorkersFTE_HISTORICAL_FORTNIGHT_TABLE[Facility],ROW()-1)</f>
        <v>JE</v>
      </c>
      <c r="O561" t="str" cm="1">
        <f t="array" ref="O561">INDEX(MinuteWorkersFTE_HISTORICAL_FORTNIGHT_TABLE[Role],ROW()-1)</f>
        <v>WELLBEING &amp; CARE SUPPORT OFFICER</v>
      </c>
      <c r="P561" t="str" cm="1">
        <f t="array" ref="P561">INDEX(MinuteWorkersFTE_HISTORICAL_FORTNIGHT_TABLE[Shift],ROW()-1)</f>
        <v>PM</v>
      </c>
      <c r="Q561" cm="1">
        <f t="array" ref="Q561">INDEX(MinuteWorkersFTE_HISTORICAL_FORTNIGHT_TABLE[DayOfWeek],ROW()-1)</f>
        <v>5</v>
      </c>
      <c r="R561" t="str" cm="1">
        <f t="array" ref="R561">INDEX(MinuteWorkersFTE_HISTORICAL_FORTNIGHT_TABLE[Week Day],ROW()-1)</f>
        <v>Friday</v>
      </c>
      <c r="S561" cm="1">
        <f t="array" ref="S561">INDEX(MinuteWorkersFTE_HISTORICAL_FORTNIGHT_TABLE[FortnightWeek],ROW()-1)</f>
        <v>1</v>
      </c>
      <c r="T561" cm="1">
        <f t="array" ref="T561">INDEX(MinuteWorkersFTE_HISTORICAL_FORTNIGHT_TABLE[HistoricalRosterFTE],ROW()-1)</f>
        <v>0</v>
      </c>
      <c r="U561" cm="1">
        <f t="array" ref="U561">INDEX(MinuteWorkersFTE_HISTORICAL_FORTNIGHT_TABLE[RedistributedRosterFTE],ROW()-1)</f>
        <v>0</v>
      </c>
      <c r="V561" cm="1">
        <f t="array" ref="V561">INDEX(MinuteWorkersFTE_HISTORICAL_FORTNIGHT_TABLE[ExpectedRedistributionFactor],ROW()-1)</f>
        <v>0.94875851996105176</v>
      </c>
      <c r="W561" cm="1">
        <f t="array" ref="W561">INDEX(MinuteWorkersFTE_HISTORICAL_FORTNIGHT_TABLE[ProfileVarianceFTE],ROW()-1)</f>
        <v>0</v>
      </c>
      <c r="X561">
        <f t="shared" si="9"/>
        <v>0</v>
      </c>
      <c r="Y561" cm="1">
        <f t="array" ref="Y561">--(INDEX(MinuteWorkersFTE_HISTORICAL_FORTNIGHT_TABLE[HistoricalCoverageStatus],ROW()-1)="PASS")</f>
        <v>1</v>
      </c>
      <c r="Z561" cm="1">
        <f t="array" ref="Z561">--OR(INDEX(MinuteWorkersFTE_HISTORICAL_FORTNIGHT_TABLE[HistoricalCellStatus],ROW()-1)="OBSERVED",INDEX(MinuteWorkersFTE_HISTORICAL_FORTNIGHT_TABLE[HistoricalCellStatus],ROW()-1)="ZERO")</f>
        <v>1</v>
      </c>
      <c r="AA561" cm="1">
        <f t="array" ref="AA561">--OR(INDEX(MinuteWorkersFTE_HISTORICAL_FORTNIGHT_TABLE[ProfileAlignmentStatus],ROW()-1)="PASS",INDEX(MinuteWorkersFTE_HISTORICAL_FORTNIGHT_TABLE[ProfileAlignmentStatus],ROW()-1)="PASS ZERO")</f>
        <v>1</v>
      </c>
      <c r="AB561" cm="1">
        <f t="array" ref="AB561">--(INDEX(MinuteWorkersFTE_HISTORICAL_FORTNIGHT_TABLE[RedistributionMatchCount],ROW()-1)=1)</f>
        <v>0</v>
      </c>
      <c r="AC561">
        <v>1</v>
      </c>
    </row>
    <row r="562" spans="14:29" x14ac:dyDescent="0.25">
      <c r="N562" t="str" cm="1">
        <f t="array" ref="N562">INDEX(MinuteWorkersFTE_HISTORICAL_FORTNIGHT_TABLE[Facility],ROW()-1)</f>
        <v>JE</v>
      </c>
      <c r="O562" t="str" cm="1">
        <f t="array" ref="O562">INDEX(MinuteWorkersFTE_HISTORICAL_FORTNIGHT_TABLE[Role],ROW()-1)</f>
        <v>WELLBEING &amp; CARE SUPPORT OFFICER</v>
      </c>
      <c r="P562" t="str" cm="1">
        <f t="array" ref="P562">INDEX(MinuteWorkersFTE_HISTORICAL_FORTNIGHT_TABLE[Shift],ROW()-1)</f>
        <v>NS</v>
      </c>
      <c r="Q562" cm="1">
        <f t="array" ref="Q562">INDEX(MinuteWorkersFTE_HISTORICAL_FORTNIGHT_TABLE[DayOfWeek],ROW()-1)</f>
        <v>5</v>
      </c>
      <c r="R562" t="str" cm="1">
        <f t="array" ref="R562">INDEX(MinuteWorkersFTE_HISTORICAL_FORTNIGHT_TABLE[Week Day],ROW()-1)</f>
        <v>Friday</v>
      </c>
      <c r="S562" cm="1">
        <f t="array" ref="S562">INDEX(MinuteWorkersFTE_HISTORICAL_FORTNIGHT_TABLE[FortnightWeek],ROW()-1)</f>
        <v>1</v>
      </c>
      <c r="T562" cm="1">
        <f t="array" ref="T562">INDEX(MinuteWorkersFTE_HISTORICAL_FORTNIGHT_TABLE[HistoricalRosterFTE],ROW()-1)</f>
        <v>0</v>
      </c>
      <c r="U562" cm="1">
        <f t="array" ref="U562">INDEX(MinuteWorkersFTE_HISTORICAL_FORTNIGHT_TABLE[RedistributedRosterFTE],ROW()-1)</f>
        <v>0</v>
      </c>
      <c r="V562" cm="1">
        <f t="array" ref="V562">INDEX(MinuteWorkersFTE_HISTORICAL_FORTNIGHT_TABLE[ExpectedRedistributionFactor],ROW()-1)</f>
        <v>0.94875851996105176</v>
      </c>
      <c r="W562" cm="1">
        <f t="array" ref="W562">INDEX(MinuteWorkersFTE_HISTORICAL_FORTNIGHT_TABLE[ProfileVarianceFTE],ROW()-1)</f>
        <v>0</v>
      </c>
      <c r="X562">
        <f t="shared" si="9"/>
        <v>0</v>
      </c>
      <c r="Y562" cm="1">
        <f t="array" ref="Y562">--(INDEX(MinuteWorkersFTE_HISTORICAL_FORTNIGHT_TABLE[HistoricalCoverageStatus],ROW()-1)="PASS")</f>
        <v>1</v>
      </c>
      <c r="Z562" cm="1">
        <f t="array" ref="Z562">--OR(INDEX(MinuteWorkersFTE_HISTORICAL_FORTNIGHT_TABLE[HistoricalCellStatus],ROW()-1)="OBSERVED",INDEX(MinuteWorkersFTE_HISTORICAL_FORTNIGHT_TABLE[HistoricalCellStatus],ROW()-1)="ZERO")</f>
        <v>1</v>
      </c>
      <c r="AA562" cm="1">
        <f t="array" ref="AA562">--OR(INDEX(MinuteWorkersFTE_HISTORICAL_FORTNIGHT_TABLE[ProfileAlignmentStatus],ROW()-1)="PASS",INDEX(MinuteWorkersFTE_HISTORICAL_FORTNIGHT_TABLE[ProfileAlignmentStatus],ROW()-1)="PASS ZERO")</f>
        <v>1</v>
      </c>
      <c r="AB562" cm="1">
        <f t="array" ref="AB562">--(INDEX(MinuteWorkersFTE_HISTORICAL_FORTNIGHT_TABLE[RedistributionMatchCount],ROW()-1)=1)</f>
        <v>0</v>
      </c>
      <c r="AC562">
        <v>1</v>
      </c>
    </row>
    <row r="563" spans="14:29" x14ac:dyDescent="0.25">
      <c r="N563" t="str" cm="1">
        <f t="array" ref="N563">INDEX(MinuteWorkersFTE_HISTORICAL_FORTNIGHT_TABLE[Facility],ROW()-1)</f>
        <v>JE</v>
      </c>
      <c r="O563" t="str" cm="1">
        <f t="array" ref="O563">INDEX(MinuteWorkersFTE_HISTORICAL_FORTNIGHT_TABLE[Role],ROW()-1)</f>
        <v>WELLBEING &amp; CARE SUPPORT OFFICER</v>
      </c>
      <c r="P563" t="str" cm="1">
        <f t="array" ref="P563">INDEX(MinuteWorkersFTE_HISTORICAL_FORTNIGHT_TABLE[Shift],ROW()-1)</f>
        <v>AM</v>
      </c>
      <c r="Q563" cm="1">
        <f t="array" ref="Q563">INDEX(MinuteWorkersFTE_HISTORICAL_FORTNIGHT_TABLE[DayOfWeek],ROW()-1)</f>
        <v>6</v>
      </c>
      <c r="R563" t="str" cm="1">
        <f t="array" ref="R563">INDEX(MinuteWorkersFTE_HISTORICAL_FORTNIGHT_TABLE[Week Day],ROW()-1)</f>
        <v>Saturday</v>
      </c>
      <c r="S563" cm="1">
        <f t="array" ref="S563">INDEX(MinuteWorkersFTE_HISTORICAL_FORTNIGHT_TABLE[FortnightWeek],ROW()-1)</f>
        <v>1</v>
      </c>
      <c r="T563" cm="1">
        <f t="array" ref="T563">INDEX(MinuteWorkersFTE_HISTORICAL_FORTNIGHT_TABLE[HistoricalRosterFTE],ROW()-1)</f>
        <v>1.118421052631579</v>
      </c>
      <c r="U563" cm="1">
        <f t="array" ref="U563">INDEX(MinuteWorkersFTE_HISTORICAL_FORTNIGHT_TABLE[RedistributedRosterFTE],ROW()-1)</f>
        <v>1.0611115025880182</v>
      </c>
      <c r="V563" cm="1">
        <f t="array" ref="V563">INDEX(MinuteWorkersFTE_HISTORICAL_FORTNIGHT_TABLE[ExpectedRedistributionFactor],ROW()-1)</f>
        <v>0.94875851996105176</v>
      </c>
      <c r="W563" cm="1">
        <f t="array" ref="W563">INDEX(MinuteWorkersFTE_HISTORICAL_FORTNIGHT_TABLE[ProfileVarianceFTE],ROW()-1)</f>
        <v>-2.2204460492503131E-16</v>
      </c>
      <c r="X563">
        <f t="shared" si="9"/>
        <v>2.2204460492503131E-16</v>
      </c>
      <c r="Y563" cm="1">
        <f t="array" ref="Y563">--(INDEX(MinuteWorkersFTE_HISTORICAL_FORTNIGHT_TABLE[HistoricalCoverageStatus],ROW()-1)="PASS")</f>
        <v>1</v>
      </c>
      <c r="Z563" cm="1">
        <f t="array" ref="Z563">--OR(INDEX(MinuteWorkersFTE_HISTORICAL_FORTNIGHT_TABLE[HistoricalCellStatus],ROW()-1)="OBSERVED",INDEX(MinuteWorkersFTE_HISTORICAL_FORTNIGHT_TABLE[HistoricalCellStatus],ROW()-1)="ZERO")</f>
        <v>1</v>
      </c>
      <c r="AA563" cm="1">
        <f t="array" ref="AA563">--OR(INDEX(MinuteWorkersFTE_HISTORICAL_FORTNIGHT_TABLE[ProfileAlignmentStatus],ROW()-1)="PASS",INDEX(MinuteWorkersFTE_HISTORICAL_FORTNIGHT_TABLE[ProfileAlignmentStatus],ROW()-1)="PASS ZERO")</f>
        <v>1</v>
      </c>
      <c r="AB563" cm="1">
        <f t="array" ref="AB563">--(INDEX(MinuteWorkersFTE_HISTORICAL_FORTNIGHT_TABLE[RedistributionMatchCount],ROW()-1)=1)</f>
        <v>1</v>
      </c>
      <c r="AC563">
        <v>1</v>
      </c>
    </row>
    <row r="564" spans="14:29" x14ac:dyDescent="0.25">
      <c r="N564" t="str" cm="1">
        <f t="array" ref="N564">INDEX(MinuteWorkersFTE_HISTORICAL_FORTNIGHT_TABLE[Facility],ROW()-1)</f>
        <v>JE</v>
      </c>
      <c r="O564" t="str" cm="1">
        <f t="array" ref="O564">INDEX(MinuteWorkersFTE_HISTORICAL_FORTNIGHT_TABLE[Role],ROW()-1)</f>
        <v>WELLBEING &amp; CARE SUPPORT OFFICER</v>
      </c>
      <c r="P564" t="str" cm="1">
        <f t="array" ref="P564">INDEX(MinuteWorkersFTE_HISTORICAL_FORTNIGHT_TABLE[Shift],ROW()-1)</f>
        <v>PM</v>
      </c>
      <c r="Q564" cm="1">
        <f t="array" ref="Q564">INDEX(MinuteWorkersFTE_HISTORICAL_FORTNIGHT_TABLE[DayOfWeek],ROW()-1)</f>
        <v>6</v>
      </c>
      <c r="R564" t="str" cm="1">
        <f t="array" ref="R564">INDEX(MinuteWorkersFTE_HISTORICAL_FORTNIGHT_TABLE[Week Day],ROW()-1)</f>
        <v>Saturday</v>
      </c>
      <c r="S564" cm="1">
        <f t="array" ref="S564">INDEX(MinuteWorkersFTE_HISTORICAL_FORTNIGHT_TABLE[FortnightWeek],ROW()-1)</f>
        <v>1</v>
      </c>
      <c r="T564" cm="1">
        <f t="array" ref="T564">INDEX(MinuteWorkersFTE_HISTORICAL_FORTNIGHT_TABLE[HistoricalRosterFTE],ROW()-1)</f>
        <v>0</v>
      </c>
      <c r="U564" cm="1">
        <f t="array" ref="U564">INDEX(MinuteWorkersFTE_HISTORICAL_FORTNIGHT_TABLE[RedistributedRosterFTE],ROW()-1)</f>
        <v>0</v>
      </c>
      <c r="V564" cm="1">
        <f t="array" ref="V564">INDEX(MinuteWorkersFTE_HISTORICAL_FORTNIGHT_TABLE[ExpectedRedistributionFactor],ROW()-1)</f>
        <v>0.94875851996105176</v>
      </c>
      <c r="W564" cm="1">
        <f t="array" ref="W564">INDEX(MinuteWorkersFTE_HISTORICAL_FORTNIGHT_TABLE[ProfileVarianceFTE],ROW()-1)</f>
        <v>0</v>
      </c>
      <c r="X564">
        <f t="shared" si="9"/>
        <v>0</v>
      </c>
      <c r="Y564" cm="1">
        <f t="array" ref="Y564">--(INDEX(MinuteWorkersFTE_HISTORICAL_FORTNIGHT_TABLE[HistoricalCoverageStatus],ROW()-1)="PASS")</f>
        <v>1</v>
      </c>
      <c r="Z564" cm="1">
        <f t="array" ref="Z564">--OR(INDEX(MinuteWorkersFTE_HISTORICAL_FORTNIGHT_TABLE[HistoricalCellStatus],ROW()-1)="OBSERVED",INDEX(MinuteWorkersFTE_HISTORICAL_FORTNIGHT_TABLE[HistoricalCellStatus],ROW()-1)="ZERO")</f>
        <v>1</v>
      </c>
      <c r="AA564" cm="1">
        <f t="array" ref="AA564">--OR(INDEX(MinuteWorkersFTE_HISTORICAL_FORTNIGHT_TABLE[ProfileAlignmentStatus],ROW()-1)="PASS",INDEX(MinuteWorkersFTE_HISTORICAL_FORTNIGHT_TABLE[ProfileAlignmentStatus],ROW()-1)="PASS ZERO")</f>
        <v>1</v>
      </c>
      <c r="AB564" cm="1">
        <f t="array" ref="AB564">--(INDEX(MinuteWorkersFTE_HISTORICAL_FORTNIGHT_TABLE[RedistributionMatchCount],ROW()-1)=1)</f>
        <v>0</v>
      </c>
      <c r="AC564">
        <v>1</v>
      </c>
    </row>
    <row r="565" spans="14:29" x14ac:dyDescent="0.25">
      <c r="N565" t="str" cm="1">
        <f t="array" ref="N565">INDEX(MinuteWorkersFTE_HISTORICAL_FORTNIGHT_TABLE[Facility],ROW()-1)</f>
        <v>JE</v>
      </c>
      <c r="O565" t="str" cm="1">
        <f t="array" ref="O565">INDEX(MinuteWorkersFTE_HISTORICAL_FORTNIGHT_TABLE[Role],ROW()-1)</f>
        <v>WELLBEING &amp; CARE SUPPORT OFFICER</v>
      </c>
      <c r="P565" t="str" cm="1">
        <f t="array" ref="P565">INDEX(MinuteWorkersFTE_HISTORICAL_FORTNIGHT_TABLE[Shift],ROW()-1)</f>
        <v>NS</v>
      </c>
      <c r="Q565" cm="1">
        <f t="array" ref="Q565">INDEX(MinuteWorkersFTE_HISTORICAL_FORTNIGHT_TABLE[DayOfWeek],ROW()-1)</f>
        <v>6</v>
      </c>
      <c r="R565" t="str" cm="1">
        <f t="array" ref="R565">INDEX(MinuteWorkersFTE_HISTORICAL_FORTNIGHT_TABLE[Week Day],ROW()-1)</f>
        <v>Saturday</v>
      </c>
      <c r="S565" cm="1">
        <f t="array" ref="S565">INDEX(MinuteWorkersFTE_HISTORICAL_FORTNIGHT_TABLE[FortnightWeek],ROW()-1)</f>
        <v>1</v>
      </c>
      <c r="T565" cm="1">
        <f t="array" ref="T565">INDEX(MinuteWorkersFTE_HISTORICAL_FORTNIGHT_TABLE[HistoricalRosterFTE],ROW()-1)</f>
        <v>0</v>
      </c>
      <c r="U565" cm="1">
        <f t="array" ref="U565">INDEX(MinuteWorkersFTE_HISTORICAL_FORTNIGHT_TABLE[RedistributedRosterFTE],ROW()-1)</f>
        <v>0</v>
      </c>
      <c r="V565" cm="1">
        <f t="array" ref="V565">INDEX(MinuteWorkersFTE_HISTORICAL_FORTNIGHT_TABLE[ExpectedRedistributionFactor],ROW()-1)</f>
        <v>0.94875851996105176</v>
      </c>
      <c r="W565" cm="1">
        <f t="array" ref="W565">INDEX(MinuteWorkersFTE_HISTORICAL_FORTNIGHT_TABLE[ProfileVarianceFTE],ROW()-1)</f>
        <v>0</v>
      </c>
      <c r="X565">
        <f t="shared" si="9"/>
        <v>0</v>
      </c>
      <c r="Y565" cm="1">
        <f t="array" ref="Y565">--(INDEX(MinuteWorkersFTE_HISTORICAL_FORTNIGHT_TABLE[HistoricalCoverageStatus],ROW()-1)="PASS")</f>
        <v>1</v>
      </c>
      <c r="Z565" cm="1">
        <f t="array" ref="Z565">--OR(INDEX(MinuteWorkersFTE_HISTORICAL_FORTNIGHT_TABLE[HistoricalCellStatus],ROW()-1)="OBSERVED",INDEX(MinuteWorkersFTE_HISTORICAL_FORTNIGHT_TABLE[HistoricalCellStatus],ROW()-1)="ZERO")</f>
        <v>1</v>
      </c>
      <c r="AA565" cm="1">
        <f t="array" ref="AA565">--OR(INDEX(MinuteWorkersFTE_HISTORICAL_FORTNIGHT_TABLE[ProfileAlignmentStatus],ROW()-1)="PASS",INDEX(MinuteWorkersFTE_HISTORICAL_FORTNIGHT_TABLE[ProfileAlignmentStatus],ROW()-1)="PASS ZERO")</f>
        <v>1</v>
      </c>
      <c r="AB565" cm="1">
        <f t="array" ref="AB565">--(INDEX(MinuteWorkersFTE_HISTORICAL_FORTNIGHT_TABLE[RedistributionMatchCount],ROW()-1)=1)</f>
        <v>0</v>
      </c>
      <c r="AC565">
        <v>1</v>
      </c>
    </row>
    <row r="566" spans="14:29" x14ac:dyDescent="0.25">
      <c r="N566" t="str" cm="1">
        <f t="array" ref="N566">INDEX(MinuteWorkersFTE_HISTORICAL_FORTNIGHT_TABLE[Facility],ROW()-1)</f>
        <v>JE</v>
      </c>
      <c r="O566" t="str" cm="1">
        <f t="array" ref="O566">INDEX(MinuteWorkersFTE_HISTORICAL_FORTNIGHT_TABLE[Role],ROW()-1)</f>
        <v>WELLBEING &amp; CARE SUPPORT OFFICER</v>
      </c>
      <c r="P566" t="str" cm="1">
        <f t="array" ref="P566">INDEX(MinuteWorkersFTE_HISTORICAL_FORTNIGHT_TABLE[Shift],ROW()-1)</f>
        <v>AM</v>
      </c>
      <c r="Q566" cm="1">
        <f t="array" ref="Q566">INDEX(MinuteWorkersFTE_HISTORICAL_FORTNIGHT_TABLE[DayOfWeek],ROW()-1)</f>
        <v>7</v>
      </c>
      <c r="R566" t="str" cm="1">
        <f t="array" ref="R566">INDEX(MinuteWorkersFTE_HISTORICAL_FORTNIGHT_TABLE[Week Day],ROW()-1)</f>
        <v>Sunday</v>
      </c>
      <c r="S566" cm="1">
        <f t="array" ref="S566">INDEX(MinuteWorkersFTE_HISTORICAL_FORTNIGHT_TABLE[FortnightWeek],ROW()-1)</f>
        <v>1</v>
      </c>
      <c r="T566" cm="1">
        <f t="array" ref="T566">INDEX(MinuteWorkersFTE_HISTORICAL_FORTNIGHT_TABLE[HistoricalRosterFTE],ROW()-1)</f>
        <v>1.118421052631579</v>
      </c>
      <c r="U566" cm="1">
        <f t="array" ref="U566">INDEX(MinuteWorkersFTE_HISTORICAL_FORTNIGHT_TABLE[RedistributedRosterFTE],ROW()-1)</f>
        <v>1.0611115025880182</v>
      </c>
      <c r="V566" cm="1">
        <f t="array" ref="V566">INDEX(MinuteWorkersFTE_HISTORICAL_FORTNIGHT_TABLE[ExpectedRedistributionFactor],ROW()-1)</f>
        <v>0.94875851996105176</v>
      </c>
      <c r="W566" cm="1">
        <f t="array" ref="W566">INDEX(MinuteWorkersFTE_HISTORICAL_FORTNIGHT_TABLE[ProfileVarianceFTE],ROW()-1)</f>
        <v>-2.2204460492503131E-16</v>
      </c>
      <c r="X566">
        <f t="shared" si="9"/>
        <v>2.2204460492503131E-16</v>
      </c>
      <c r="Y566" cm="1">
        <f t="array" ref="Y566">--(INDEX(MinuteWorkersFTE_HISTORICAL_FORTNIGHT_TABLE[HistoricalCoverageStatus],ROW()-1)="PASS")</f>
        <v>1</v>
      </c>
      <c r="Z566" cm="1">
        <f t="array" ref="Z566">--OR(INDEX(MinuteWorkersFTE_HISTORICAL_FORTNIGHT_TABLE[HistoricalCellStatus],ROW()-1)="OBSERVED",INDEX(MinuteWorkersFTE_HISTORICAL_FORTNIGHT_TABLE[HistoricalCellStatus],ROW()-1)="ZERO")</f>
        <v>1</v>
      </c>
      <c r="AA566" cm="1">
        <f t="array" ref="AA566">--OR(INDEX(MinuteWorkersFTE_HISTORICAL_FORTNIGHT_TABLE[ProfileAlignmentStatus],ROW()-1)="PASS",INDEX(MinuteWorkersFTE_HISTORICAL_FORTNIGHT_TABLE[ProfileAlignmentStatus],ROW()-1)="PASS ZERO")</f>
        <v>1</v>
      </c>
      <c r="AB566" cm="1">
        <f t="array" ref="AB566">--(INDEX(MinuteWorkersFTE_HISTORICAL_FORTNIGHT_TABLE[RedistributionMatchCount],ROW()-1)=1)</f>
        <v>1</v>
      </c>
      <c r="AC566">
        <v>1</v>
      </c>
    </row>
    <row r="567" spans="14:29" x14ac:dyDescent="0.25">
      <c r="N567" t="str" cm="1">
        <f t="array" ref="N567">INDEX(MinuteWorkersFTE_HISTORICAL_FORTNIGHT_TABLE[Facility],ROW()-1)</f>
        <v>JE</v>
      </c>
      <c r="O567" t="str" cm="1">
        <f t="array" ref="O567">INDEX(MinuteWorkersFTE_HISTORICAL_FORTNIGHT_TABLE[Role],ROW()-1)</f>
        <v>WELLBEING &amp; CARE SUPPORT OFFICER</v>
      </c>
      <c r="P567" t="str" cm="1">
        <f t="array" ref="P567">INDEX(MinuteWorkersFTE_HISTORICAL_FORTNIGHT_TABLE[Shift],ROW()-1)</f>
        <v>PM</v>
      </c>
      <c r="Q567" cm="1">
        <f t="array" ref="Q567">INDEX(MinuteWorkersFTE_HISTORICAL_FORTNIGHT_TABLE[DayOfWeek],ROW()-1)</f>
        <v>7</v>
      </c>
      <c r="R567" t="str" cm="1">
        <f t="array" ref="R567">INDEX(MinuteWorkersFTE_HISTORICAL_FORTNIGHT_TABLE[Week Day],ROW()-1)</f>
        <v>Sunday</v>
      </c>
      <c r="S567" cm="1">
        <f t="array" ref="S567">INDEX(MinuteWorkersFTE_HISTORICAL_FORTNIGHT_TABLE[FortnightWeek],ROW()-1)</f>
        <v>1</v>
      </c>
      <c r="T567" cm="1">
        <f t="array" ref="T567">INDEX(MinuteWorkersFTE_HISTORICAL_FORTNIGHT_TABLE[HistoricalRosterFTE],ROW()-1)</f>
        <v>0</v>
      </c>
      <c r="U567" cm="1">
        <f t="array" ref="U567">INDEX(MinuteWorkersFTE_HISTORICAL_FORTNIGHT_TABLE[RedistributedRosterFTE],ROW()-1)</f>
        <v>0</v>
      </c>
      <c r="V567" cm="1">
        <f t="array" ref="V567">INDEX(MinuteWorkersFTE_HISTORICAL_FORTNIGHT_TABLE[ExpectedRedistributionFactor],ROW()-1)</f>
        <v>0.94875851996105176</v>
      </c>
      <c r="W567" cm="1">
        <f t="array" ref="W567">INDEX(MinuteWorkersFTE_HISTORICAL_FORTNIGHT_TABLE[ProfileVarianceFTE],ROW()-1)</f>
        <v>0</v>
      </c>
      <c r="X567">
        <f t="shared" si="9"/>
        <v>0</v>
      </c>
      <c r="Y567" cm="1">
        <f t="array" ref="Y567">--(INDEX(MinuteWorkersFTE_HISTORICAL_FORTNIGHT_TABLE[HistoricalCoverageStatus],ROW()-1)="PASS")</f>
        <v>1</v>
      </c>
      <c r="Z567" cm="1">
        <f t="array" ref="Z567">--OR(INDEX(MinuteWorkersFTE_HISTORICAL_FORTNIGHT_TABLE[HistoricalCellStatus],ROW()-1)="OBSERVED",INDEX(MinuteWorkersFTE_HISTORICAL_FORTNIGHT_TABLE[HistoricalCellStatus],ROW()-1)="ZERO")</f>
        <v>1</v>
      </c>
      <c r="AA567" cm="1">
        <f t="array" ref="AA567">--OR(INDEX(MinuteWorkersFTE_HISTORICAL_FORTNIGHT_TABLE[ProfileAlignmentStatus],ROW()-1)="PASS",INDEX(MinuteWorkersFTE_HISTORICAL_FORTNIGHT_TABLE[ProfileAlignmentStatus],ROW()-1)="PASS ZERO")</f>
        <v>1</v>
      </c>
      <c r="AB567" cm="1">
        <f t="array" ref="AB567">--(INDEX(MinuteWorkersFTE_HISTORICAL_FORTNIGHT_TABLE[RedistributionMatchCount],ROW()-1)=1)</f>
        <v>0</v>
      </c>
      <c r="AC567">
        <v>1</v>
      </c>
    </row>
    <row r="568" spans="14:29" x14ac:dyDescent="0.25">
      <c r="N568" t="str" cm="1">
        <f t="array" ref="N568">INDEX(MinuteWorkersFTE_HISTORICAL_FORTNIGHT_TABLE[Facility],ROW()-1)</f>
        <v>JE</v>
      </c>
      <c r="O568" t="str" cm="1">
        <f t="array" ref="O568">INDEX(MinuteWorkersFTE_HISTORICAL_FORTNIGHT_TABLE[Role],ROW()-1)</f>
        <v>WELLBEING &amp; CARE SUPPORT OFFICER</v>
      </c>
      <c r="P568" t="str" cm="1">
        <f t="array" ref="P568">INDEX(MinuteWorkersFTE_HISTORICAL_FORTNIGHT_TABLE[Shift],ROW()-1)</f>
        <v>NS</v>
      </c>
      <c r="Q568" cm="1">
        <f t="array" ref="Q568">INDEX(MinuteWorkersFTE_HISTORICAL_FORTNIGHT_TABLE[DayOfWeek],ROW()-1)</f>
        <v>7</v>
      </c>
      <c r="R568" t="str" cm="1">
        <f t="array" ref="R568">INDEX(MinuteWorkersFTE_HISTORICAL_FORTNIGHT_TABLE[Week Day],ROW()-1)</f>
        <v>Sunday</v>
      </c>
      <c r="S568" cm="1">
        <f t="array" ref="S568">INDEX(MinuteWorkersFTE_HISTORICAL_FORTNIGHT_TABLE[FortnightWeek],ROW()-1)</f>
        <v>1</v>
      </c>
      <c r="T568" cm="1">
        <f t="array" ref="T568">INDEX(MinuteWorkersFTE_HISTORICAL_FORTNIGHT_TABLE[HistoricalRosterFTE],ROW()-1)</f>
        <v>0</v>
      </c>
      <c r="U568" cm="1">
        <f t="array" ref="U568">INDEX(MinuteWorkersFTE_HISTORICAL_FORTNIGHT_TABLE[RedistributedRosterFTE],ROW()-1)</f>
        <v>0</v>
      </c>
      <c r="V568" cm="1">
        <f t="array" ref="V568">INDEX(MinuteWorkersFTE_HISTORICAL_FORTNIGHT_TABLE[ExpectedRedistributionFactor],ROW()-1)</f>
        <v>0.94875851996105176</v>
      </c>
      <c r="W568" cm="1">
        <f t="array" ref="W568">INDEX(MinuteWorkersFTE_HISTORICAL_FORTNIGHT_TABLE[ProfileVarianceFTE],ROW()-1)</f>
        <v>0</v>
      </c>
      <c r="X568">
        <f t="shared" si="9"/>
        <v>0</v>
      </c>
      <c r="Y568" cm="1">
        <f t="array" ref="Y568">--(INDEX(MinuteWorkersFTE_HISTORICAL_FORTNIGHT_TABLE[HistoricalCoverageStatus],ROW()-1)="PASS")</f>
        <v>1</v>
      </c>
      <c r="Z568" cm="1">
        <f t="array" ref="Z568">--OR(INDEX(MinuteWorkersFTE_HISTORICAL_FORTNIGHT_TABLE[HistoricalCellStatus],ROW()-1)="OBSERVED",INDEX(MinuteWorkersFTE_HISTORICAL_FORTNIGHT_TABLE[HistoricalCellStatus],ROW()-1)="ZERO")</f>
        <v>1</v>
      </c>
      <c r="AA568" cm="1">
        <f t="array" ref="AA568">--OR(INDEX(MinuteWorkersFTE_HISTORICAL_FORTNIGHT_TABLE[ProfileAlignmentStatus],ROW()-1)="PASS",INDEX(MinuteWorkersFTE_HISTORICAL_FORTNIGHT_TABLE[ProfileAlignmentStatus],ROW()-1)="PASS ZERO")</f>
        <v>1</v>
      </c>
      <c r="AB568" cm="1">
        <f t="array" ref="AB568">--(INDEX(MinuteWorkersFTE_HISTORICAL_FORTNIGHT_TABLE[RedistributionMatchCount],ROW()-1)=1)</f>
        <v>0</v>
      </c>
      <c r="AC568">
        <v>1</v>
      </c>
    </row>
    <row r="569" spans="14:29" x14ac:dyDescent="0.25">
      <c r="N569" t="str" cm="1">
        <f t="array" ref="N569">INDEX(MinuteWorkersFTE_HISTORICAL_FORTNIGHT_TABLE[Facility],ROW()-1)</f>
        <v>JE</v>
      </c>
      <c r="O569" t="str" cm="1">
        <f t="array" ref="O569">INDEX(MinuteWorkersFTE_HISTORICAL_FORTNIGHT_TABLE[Role],ROW()-1)</f>
        <v>WELLBEING &amp; CARE SUPPORT OFFICER</v>
      </c>
      <c r="P569" t="str" cm="1">
        <f t="array" ref="P569">INDEX(MinuteWorkersFTE_HISTORICAL_FORTNIGHT_TABLE[Shift],ROW()-1)</f>
        <v>AM</v>
      </c>
      <c r="Q569" cm="1">
        <f t="array" ref="Q569">INDEX(MinuteWorkersFTE_HISTORICAL_FORTNIGHT_TABLE[DayOfWeek],ROW()-1)</f>
        <v>1</v>
      </c>
      <c r="R569" t="str" cm="1">
        <f t="array" ref="R569">INDEX(MinuteWorkersFTE_HISTORICAL_FORTNIGHT_TABLE[Week Day],ROW()-1)</f>
        <v>Monday</v>
      </c>
      <c r="S569" cm="1">
        <f t="array" ref="S569">INDEX(MinuteWorkersFTE_HISTORICAL_FORTNIGHT_TABLE[FortnightWeek],ROW()-1)</f>
        <v>2</v>
      </c>
      <c r="T569" cm="1">
        <f t="array" ref="T569">INDEX(MinuteWorkersFTE_HISTORICAL_FORTNIGHT_TABLE[HistoricalRosterFTE],ROW()-1)</f>
        <v>1.118421052631579</v>
      </c>
      <c r="U569" cm="1">
        <f t="array" ref="U569">INDEX(MinuteWorkersFTE_HISTORICAL_FORTNIGHT_TABLE[RedistributedRosterFTE],ROW()-1)</f>
        <v>1.0611115025880182</v>
      </c>
      <c r="V569" cm="1">
        <f t="array" ref="V569">INDEX(MinuteWorkersFTE_HISTORICAL_FORTNIGHT_TABLE[ExpectedRedistributionFactor],ROW()-1)</f>
        <v>0.94875851996105176</v>
      </c>
      <c r="W569" cm="1">
        <f t="array" ref="W569">INDEX(MinuteWorkersFTE_HISTORICAL_FORTNIGHT_TABLE[ProfileVarianceFTE],ROW()-1)</f>
        <v>-2.2204460492503131E-16</v>
      </c>
      <c r="X569">
        <f t="shared" si="9"/>
        <v>2.2204460492503131E-16</v>
      </c>
      <c r="Y569" cm="1">
        <f t="array" ref="Y569">--(INDEX(MinuteWorkersFTE_HISTORICAL_FORTNIGHT_TABLE[HistoricalCoverageStatus],ROW()-1)="PASS")</f>
        <v>1</v>
      </c>
      <c r="Z569" cm="1">
        <f t="array" ref="Z569">--OR(INDEX(MinuteWorkersFTE_HISTORICAL_FORTNIGHT_TABLE[HistoricalCellStatus],ROW()-1)="OBSERVED",INDEX(MinuteWorkersFTE_HISTORICAL_FORTNIGHT_TABLE[HistoricalCellStatus],ROW()-1)="ZERO")</f>
        <v>1</v>
      </c>
      <c r="AA569" cm="1">
        <f t="array" ref="AA569">--OR(INDEX(MinuteWorkersFTE_HISTORICAL_FORTNIGHT_TABLE[ProfileAlignmentStatus],ROW()-1)="PASS",INDEX(MinuteWorkersFTE_HISTORICAL_FORTNIGHT_TABLE[ProfileAlignmentStatus],ROW()-1)="PASS ZERO")</f>
        <v>1</v>
      </c>
      <c r="AB569" cm="1">
        <f t="array" ref="AB569">--(INDEX(MinuteWorkersFTE_HISTORICAL_FORTNIGHT_TABLE[RedistributionMatchCount],ROW()-1)=1)</f>
        <v>1</v>
      </c>
      <c r="AC569">
        <v>1</v>
      </c>
    </row>
    <row r="570" spans="14:29" x14ac:dyDescent="0.25">
      <c r="N570" t="str" cm="1">
        <f t="array" ref="N570">INDEX(MinuteWorkersFTE_HISTORICAL_FORTNIGHT_TABLE[Facility],ROW()-1)</f>
        <v>JE</v>
      </c>
      <c r="O570" t="str" cm="1">
        <f t="array" ref="O570">INDEX(MinuteWorkersFTE_HISTORICAL_FORTNIGHT_TABLE[Role],ROW()-1)</f>
        <v>WELLBEING &amp; CARE SUPPORT OFFICER</v>
      </c>
      <c r="P570" t="str" cm="1">
        <f t="array" ref="P570">INDEX(MinuteWorkersFTE_HISTORICAL_FORTNIGHT_TABLE[Shift],ROW()-1)</f>
        <v>PM</v>
      </c>
      <c r="Q570" cm="1">
        <f t="array" ref="Q570">INDEX(MinuteWorkersFTE_HISTORICAL_FORTNIGHT_TABLE[DayOfWeek],ROW()-1)</f>
        <v>1</v>
      </c>
      <c r="R570" t="str" cm="1">
        <f t="array" ref="R570">INDEX(MinuteWorkersFTE_HISTORICAL_FORTNIGHT_TABLE[Week Day],ROW()-1)</f>
        <v>Monday</v>
      </c>
      <c r="S570" cm="1">
        <f t="array" ref="S570">INDEX(MinuteWorkersFTE_HISTORICAL_FORTNIGHT_TABLE[FortnightWeek],ROW()-1)</f>
        <v>2</v>
      </c>
      <c r="T570" cm="1">
        <f t="array" ref="T570">INDEX(MinuteWorkersFTE_HISTORICAL_FORTNIGHT_TABLE[HistoricalRosterFTE],ROW()-1)</f>
        <v>0</v>
      </c>
      <c r="U570" cm="1">
        <f t="array" ref="U570">INDEX(MinuteWorkersFTE_HISTORICAL_FORTNIGHT_TABLE[RedistributedRosterFTE],ROW()-1)</f>
        <v>0</v>
      </c>
      <c r="V570" cm="1">
        <f t="array" ref="V570">INDEX(MinuteWorkersFTE_HISTORICAL_FORTNIGHT_TABLE[ExpectedRedistributionFactor],ROW()-1)</f>
        <v>0.94875851996105176</v>
      </c>
      <c r="W570" cm="1">
        <f t="array" ref="W570">INDEX(MinuteWorkersFTE_HISTORICAL_FORTNIGHT_TABLE[ProfileVarianceFTE],ROW()-1)</f>
        <v>0</v>
      </c>
      <c r="X570">
        <f t="shared" si="9"/>
        <v>0</v>
      </c>
      <c r="Y570" cm="1">
        <f t="array" ref="Y570">--(INDEX(MinuteWorkersFTE_HISTORICAL_FORTNIGHT_TABLE[HistoricalCoverageStatus],ROW()-1)="PASS")</f>
        <v>1</v>
      </c>
      <c r="Z570" cm="1">
        <f t="array" ref="Z570">--OR(INDEX(MinuteWorkersFTE_HISTORICAL_FORTNIGHT_TABLE[HistoricalCellStatus],ROW()-1)="OBSERVED",INDEX(MinuteWorkersFTE_HISTORICAL_FORTNIGHT_TABLE[HistoricalCellStatus],ROW()-1)="ZERO")</f>
        <v>1</v>
      </c>
      <c r="AA570" cm="1">
        <f t="array" ref="AA570">--OR(INDEX(MinuteWorkersFTE_HISTORICAL_FORTNIGHT_TABLE[ProfileAlignmentStatus],ROW()-1)="PASS",INDEX(MinuteWorkersFTE_HISTORICAL_FORTNIGHT_TABLE[ProfileAlignmentStatus],ROW()-1)="PASS ZERO")</f>
        <v>1</v>
      </c>
      <c r="AB570" cm="1">
        <f t="array" ref="AB570">--(INDEX(MinuteWorkersFTE_HISTORICAL_FORTNIGHT_TABLE[RedistributionMatchCount],ROW()-1)=1)</f>
        <v>0</v>
      </c>
      <c r="AC570">
        <v>1</v>
      </c>
    </row>
    <row r="571" spans="14:29" x14ac:dyDescent="0.25">
      <c r="N571" t="str" cm="1">
        <f t="array" ref="N571">INDEX(MinuteWorkersFTE_HISTORICAL_FORTNIGHT_TABLE[Facility],ROW()-1)</f>
        <v>JE</v>
      </c>
      <c r="O571" t="str" cm="1">
        <f t="array" ref="O571">INDEX(MinuteWorkersFTE_HISTORICAL_FORTNIGHT_TABLE[Role],ROW()-1)</f>
        <v>WELLBEING &amp; CARE SUPPORT OFFICER</v>
      </c>
      <c r="P571" t="str" cm="1">
        <f t="array" ref="P571">INDEX(MinuteWorkersFTE_HISTORICAL_FORTNIGHT_TABLE[Shift],ROW()-1)</f>
        <v>NS</v>
      </c>
      <c r="Q571" cm="1">
        <f t="array" ref="Q571">INDEX(MinuteWorkersFTE_HISTORICAL_FORTNIGHT_TABLE[DayOfWeek],ROW()-1)</f>
        <v>1</v>
      </c>
      <c r="R571" t="str" cm="1">
        <f t="array" ref="R571">INDEX(MinuteWorkersFTE_HISTORICAL_FORTNIGHT_TABLE[Week Day],ROW()-1)</f>
        <v>Monday</v>
      </c>
      <c r="S571" cm="1">
        <f t="array" ref="S571">INDEX(MinuteWorkersFTE_HISTORICAL_FORTNIGHT_TABLE[FortnightWeek],ROW()-1)</f>
        <v>2</v>
      </c>
      <c r="T571" cm="1">
        <f t="array" ref="T571">INDEX(MinuteWorkersFTE_HISTORICAL_FORTNIGHT_TABLE[HistoricalRosterFTE],ROW()-1)</f>
        <v>0</v>
      </c>
      <c r="U571" cm="1">
        <f t="array" ref="U571">INDEX(MinuteWorkersFTE_HISTORICAL_FORTNIGHT_TABLE[RedistributedRosterFTE],ROW()-1)</f>
        <v>0</v>
      </c>
      <c r="V571" cm="1">
        <f t="array" ref="V571">INDEX(MinuteWorkersFTE_HISTORICAL_FORTNIGHT_TABLE[ExpectedRedistributionFactor],ROW()-1)</f>
        <v>0.94875851996105176</v>
      </c>
      <c r="W571" cm="1">
        <f t="array" ref="W571">INDEX(MinuteWorkersFTE_HISTORICAL_FORTNIGHT_TABLE[ProfileVarianceFTE],ROW()-1)</f>
        <v>0</v>
      </c>
      <c r="X571">
        <f t="shared" si="9"/>
        <v>0</v>
      </c>
      <c r="Y571" cm="1">
        <f t="array" ref="Y571">--(INDEX(MinuteWorkersFTE_HISTORICAL_FORTNIGHT_TABLE[HistoricalCoverageStatus],ROW()-1)="PASS")</f>
        <v>1</v>
      </c>
      <c r="Z571" cm="1">
        <f t="array" ref="Z571">--OR(INDEX(MinuteWorkersFTE_HISTORICAL_FORTNIGHT_TABLE[HistoricalCellStatus],ROW()-1)="OBSERVED",INDEX(MinuteWorkersFTE_HISTORICAL_FORTNIGHT_TABLE[HistoricalCellStatus],ROW()-1)="ZERO")</f>
        <v>1</v>
      </c>
      <c r="AA571" cm="1">
        <f t="array" ref="AA571">--OR(INDEX(MinuteWorkersFTE_HISTORICAL_FORTNIGHT_TABLE[ProfileAlignmentStatus],ROW()-1)="PASS",INDEX(MinuteWorkersFTE_HISTORICAL_FORTNIGHT_TABLE[ProfileAlignmentStatus],ROW()-1)="PASS ZERO")</f>
        <v>1</v>
      </c>
      <c r="AB571" cm="1">
        <f t="array" ref="AB571">--(INDEX(MinuteWorkersFTE_HISTORICAL_FORTNIGHT_TABLE[RedistributionMatchCount],ROW()-1)=1)</f>
        <v>0</v>
      </c>
      <c r="AC571">
        <v>1</v>
      </c>
    </row>
    <row r="572" spans="14:29" x14ac:dyDescent="0.25">
      <c r="N572" t="str" cm="1">
        <f t="array" ref="N572">INDEX(MinuteWorkersFTE_HISTORICAL_FORTNIGHT_TABLE[Facility],ROW()-1)</f>
        <v>JE</v>
      </c>
      <c r="O572" t="str" cm="1">
        <f t="array" ref="O572">INDEX(MinuteWorkersFTE_HISTORICAL_FORTNIGHT_TABLE[Role],ROW()-1)</f>
        <v>WELLBEING &amp; CARE SUPPORT OFFICER</v>
      </c>
      <c r="P572" t="str" cm="1">
        <f t="array" ref="P572">INDEX(MinuteWorkersFTE_HISTORICAL_FORTNIGHT_TABLE[Shift],ROW()-1)</f>
        <v>AM</v>
      </c>
      <c r="Q572" cm="1">
        <f t="array" ref="Q572">INDEX(MinuteWorkersFTE_HISTORICAL_FORTNIGHT_TABLE[DayOfWeek],ROW()-1)</f>
        <v>2</v>
      </c>
      <c r="R572" t="str" cm="1">
        <f t="array" ref="R572">INDEX(MinuteWorkersFTE_HISTORICAL_FORTNIGHT_TABLE[Week Day],ROW()-1)</f>
        <v>Tuesday</v>
      </c>
      <c r="S572" cm="1">
        <f t="array" ref="S572">INDEX(MinuteWorkersFTE_HISTORICAL_FORTNIGHT_TABLE[FortnightWeek],ROW()-1)</f>
        <v>2</v>
      </c>
      <c r="T572" cm="1">
        <f t="array" ref="T572">INDEX(MinuteWorkersFTE_HISTORICAL_FORTNIGHT_TABLE[HistoricalRosterFTE],ROW()-1)</f>
        <v>1.118421052631579</v>
      </c>
      <c r="U572" cm="1">
        <f t="array" ref="U572">INDEX(MinuteWorkersFTE_HISTORICAL_FORTNIGHT_TABLE[RedistributedRosterFTE],ROW()-1)</f>
        <v>1.0611115025880182</v>
      </c>
      <c r="V572" cm="1">
        <f t="array" ref="V572">INDEX(MinuteWorkersFTE_HISTORICAL_FORTNIGHT_TABLE[ExpectedRedistributionFactor],ROW()-1)</f>
        <v>0.94875851996105176</v>
      </c>
      <c r="W572" cm="1">
        <f t="array" ref="W572">INDEX(MinuteWorkersFTE_HISTORICAL_FORTNIGHT_TABLE[ProfileVarianceFTE],ROW()-1)</f>
        <v>-2.2204460492503131E-16</v>
      </c>
      <c r="X572">
        <f t="shared" si="9"/>
        <v>2.2204460492503131E-16</v>
      </c>
      <c r="Y572" cm="1">
        <f t="array" ref="Y572">--(INDEX(MinuteWorkersFTE_HISTORICAL_FORTNIGHT_TABLE[HistoricalCoverageStatus],ROW()-1)="PASS")</f>
        <v>1</v>
      </c>
      <c r="Z572" cm="1">
        <f t="array" ref="Z572">--OR(INDEX(MinuteWorkersFTE_HISTORICAL_FORTNIGHT_TABLE[HistoricalCellStatus],ROW()-1)="OBSERVED",INDEX(MinuteWorkersFTE_HISTORICAL_FORTNIGHT_TABLE[HistoricalCellStatus],ROW()-1)="ZERO")</f>
        <v>1</v>
      </c>
      <c r="AA572" cm="1">
        <f t="array" ref="AA572">--OR(INDEX(MinuteWorkersFTE_HISTORICAL_FORTNIGHT_TABLE[ProfileAlignmentStatus],ROW()-1)="PASS",INDEX(MinuteWorkersFTE_HISTORICAL_FORTNIGHT_TABLE[ProfileAlignmentStatus],ROW()-1)="PASS ZERO")</f>
        <v>1</v>
      </c>
      <c r="AB572" cm="1">
        <f t="array" ref="AB572">--(INDEX(MinuteWorkersFTE_HISTORICAL_FORTNIGHT_TABLE[RedistributionMatchCount],ROW()-1)=1)</f>
        <v>1</v>
      </c>
      <c r="AC572">
        <v>1</v>
      </c>
    </row>
    <row r="573" spans="14:29" x14ac:dyDescent="0.25">
      <c r="N573" t="str" cm="1">
        <f t="array" ref="N573">INDEX(MinuteWorkersFTE_HISTORICAL_FORTNIGHT_TABLE[Facility],ROW()-1)</f>
        <v>JE</v>
      </c>
      <c r="O573" t="str" cm="1">
        <f t="array" ref="O573">INDEX(MinuteWorkersFTE_HISTORICAL_FORTNIGHT_TABLE[Role],ROW()-1)</f>
        <v>WELLBEING &amp; CARE SUPPORT OFFICER</v>
      </c>
      <c r="P573" t="str" cm="1">
        <f t="array" ref="P573">INDEX(MinuteWorkersFTE_HISTORICAL_FORTNIGHT_TABLE[Shift],ROW()-1)</f>
        <v>PM</v>
      </c>
      <c r="Q573" cm="1">
        <f t="array" ref="Q573">INDEX(MinuteWorkersFTE_HISTORICAL_FORTNIGHT_TABLE[DayOfWeek],ROW()-1)</f>
        <v>2</v>
      </c>
      <c r="R573" t="str" cm="1">
        <f t="array" ref="R573">INDEX(MinuteWorkersFTE_HISTORICAL_FORTNIGHT_TABLE[Week Day],ROW()-1)</f>
        <v>Tuesday</v>
      </c>
      <c r="S573" cm="1">
        <f t="array" ref="S573">INDEX(MinuteWorkersFTE_HISTORICAL_FORTNIGHT_TABLE[FortnightWeek],ROW()-1)</f>
        <v>2</v>
      </c>
      <c r="T573" cm="1">
        <f t="array" ref="T573">INDEX(MinuteWorkersFTE_HISTORICAL_FORTNIGHT_TABLE[HistoricalRosterFTE],ROW()-1)</f>
        <v>0</v>
      </c>
      <c r="U573" cm="1">
        <f t="array" ref="U573">INDEX(MinuteWorkersFTE_HISTORICAL_FORTNIGHT_TABLE[RedistributedRosterFTE],ROW()-1)</f>
        <v>0</v>
      </c>
      <c r="V573" cm="1">
        <f t="array" ref="V573">INDEX(MinuteWorkersFTE_HISTORICAL_FORTNIGHT_TABLE[ExpectedRedistributionFactor],ROW()-1)</f>
        <v>0.94875851996105176</v>
      </c>
      <c r="W573" cm="1">
        <f t="array" ref="W573">INDEX(MinuteWorkersFTE_HISTORICAL_FORTNIGHT_TABLE[ProfileVarianceFTE],ROW()-1)</f>
        <v>0</v>
      </c>
      <c r="X573">
        <f t="shared" si="9"/>
        <v>0</v>
      </c>
      <c r="Y573" cm="1">
        <f t="array" ref="Y573">--(INDEX(MinuteWorkersFTE_HISTORICAL_FORTNIGHT_TABLE[HistoricalCoverageStatus],ROW()-1)="PASS")</f>
        <v>1</v>
      </c>
      <c r="Z573" cm="1">
        <f t="array" ref="Z573">--OR(INDEX(MinuteWorkersFTE_HISTORICAL_FORTNIGHT_TABLE[HistoricalCellStatus],ROW()-1)="OBSERVED",INDEX(MinuteWorkersFTE_HISTORICAL_FORTNIGHT_TABLE[HistoricalCellStatus],ROW()-1)="ZERO")</f>
        <v>1</v>
      </c>
      <c r="AA573" cm="1">
        <f t="array" ref="AA573">--OR(INDEX(MinuteWorkersFTE_HISTORICAL_FORTNIGHT_TABLE[ProfileAlignmentStatus],ROW()-1)="PASS",INDEX(MinuteWorkersFTE_HISTORICAL_FORTNIGHT_TABLE[ProfileAlignmentStatus],ROW()-1)="PASS ZERO")</f>
        <v>1</v>
      </c>
      <c r="AB573" cm="1">
        <f t="array" ref="AB573">--(INDEX(MinuteWorkersFTE_HISTORICAL_FORTNIGHT_TABLE[RedistributionMatchCount],ROW()-1)=1)</f>
        <v>0</v>
      </c>
      <c r="AC573">
        <v>1</v>
      </c>
    </row>
    <row r="574" spans="14:29" x14ac:dyDescent="0.25">
      <c r="N574" t="str" cm="1">
        <f t="array" ref="N574">INDEX(MinuteWorkersFTE_HISTORICAL_FORTNIGHT_TABLE[Facility],ROW()-1)</f>
        <v>JE</v>
      </c>
      <c r="O574" t="str" cm="1">
        <f t="array" ref="O574">INDEX(MinuteWorkersFTE_HISTORICAL_FORTNIGHT_TABLE[Role],ROW()-1)</f>
        <v>WELLBEING &amp; CARE SUPPORT OFFICER</v>
      </c>
      <c r="P574" t="str" cm="1">
        <f t="array" ref="P574">INDEX(MinuteWorkersFTE_HISTORICAL_FORTNIGHT_TABLE[Shift],ROW()-1)</f>
        <v>NS</v>
      </c>
      <c r="Q574" cm="1">
        <f t="array" ref="Q574">INDEX(MinuteWorkersFTE_HISTORICAL_FORTNIGHT_TABLE[DayOfWeek],ROW()-1)</f>
        <v>2</v>
      </c>
      <c r="R574" t="str" cm="1">
        <f t="array" ref="R574">INDEX(MinuteWorkersFTE_HISTORICAL_FORTNIGHT_TABLE[Week Day],ROW()-1)</f>
        <v>Tuesday</v>
      </c>
      <c r="S574" cm="1">
        <f t="array" ref="S574">INDEX(MinuteWorkersFTE_HISTORICAL_FORTNIGHT_TABLE[FortnightWeek],ROW()-1)</f>
        <v>2</v>
      </c>
      <c r="T574" cm="1">
        <f t="array" ref="T574">INDEX(MinuteWorkersFTE_HISTORICAL_FORTNIGHT_TABLE[HistoricalRosterFTE],ROW()-1)</f>
        <v>0</v>
      </c>
      <c r="U574" cm="1">
        <f t="array" ref="U574">INDEX(MinuteWorkersFTE_HISTORICAL_FORTNIGHT_TABLE[RedistributedRosterFTE],ROW()-1)</f>
        <v>0</v>
      </c>
      <c r="V574" cm="1">
        <f t="array" ref="V574">INDEX(MinuteWorkersFTE_HISTORICAL_FORTNIGHT_TABLE[ExpectedRedistributionFactor],ROW()-1)</f>
        <v>0.94875851996105176</v>
      </c>
      <c r="W574" cm="1">
        <f t="array" ref="W574">INDEX(MinuteWorkersFTE_HISTORICAL_FORTNIGHT_TABLE[ProfileVarianceFTE],ROW()-1)</f>
        <v>0</v>
      </c>
      <c r="X574">
        <f t="shared" si="9"/>
        <v>0</v>
      </c>
      <c r="Y574" cm="1">
        <f t="array" ref="Y574">--(INDEX(MinuteWorkersFTE_HISTORICAL_FORTNIGHT_TABLE[HistoricalCoverageStatus],ROW()-1)="PASS")</f>
        <v>1</v>
      </c>
      <c r="Z574" cm="1">
        <f t="array" ref="Z574">--OR(INDEX(MinuteWorkersFTE_HISTORICAL_FORTNIGHT_TABLE[HistoricalCellStatus],ROW()-1)="OBSERVED",INDEX(MinuteWorkersFTE_HISTORICAL_FORTNIGHT_TABLE[HistoricalCellStatus],ROW()-1)="ZERO")</f>
        <v>1</v>
      </c>
      <c r="AA574" cm="1">
        <f t="array" ref="AA574">--OR(INDEX(MinuteWorkersFTE_HISTORICAL_FORTNIGHT_TABLE[ProfileAlignmentStatus],ROW()-1)="PASS",INDEX(MinuteWorkersFTE_HISTORICAL_FORTNIGHT_TABLE[ProfileAlignmentStatus],ROW()-1)="PASS ZERO")</f>
        <v>1</v>
      </c>
      <c r="AB574" cm="1">
        <f t="array" ref="AB574">--(INDEX(MinuteWorkersFTE_HISTORICAL_FORTNIGHT_TABLE[RedistributionMatchCount],ROW()-1)=1)</f>
        <v>0</v>
      </c>
      <c r="AC574">
        <v>1</v>
      </c>
    </row>
    <row r="575" spans="14:29" x14ac:dyDescent="0.25">
      <c r="N575" t="str" cm="1">
        <f t="array" ref="N575">INDEX(MinuteWorkersFTE_HISTORICAL_FORTNIGHT_TABLE[Facility],ROW()-1)</f>
        <v>JE</v>
      </c>
      <c r="O575" t="str" cm="1">
        <f t="array" ref="O575">INDEX(MinuteWorkersFTE_HISTORICAL_FORTNIGHT_TABLE[Role],ROW()-1)</f>
        <v>WELLBEING &amp; CARE SUPPORT OFFICER</v>
      </c>
      <c r="P575" t="str" cm="1">
        <f t="array" ref="P575">INDEX(MinuteWorkersFTE_HISTORICAL_FORTNIGHT_TABLE[Shift],ROW()-1)</f>
        <v>AM</v>
      </c>
      <c r="Q575" cm="1">
        <f t="array" ref="Q575">INDEX(MinuteWorkersFTE_HISTORICAL_FORTNIGHT_TABLE[DayOfWeek],ROW()-1)</f>
        <v>3</v>
      </c>
      <c r="R575" t="str" cm="1">
        <f t="array" ref="R575">INDEX(MinuteWorkersFTE_HISTORICAL_FORTNIGHT_TABLE[Week Day],ROW()-1)</f>
        <v>Wednesday</v>
      </c>
      <c r="S575" cm="1">
        <f t="array" ref="S575">INDEX(MinuteWorkersFTE_HISTORICAL_FORTNIGHT_TABLE[FortnightWeek],ROW()-1)</f>
        <v>2</v>
      </c>
      <c r="T575" cm="1">
        <f t="array" ref="T575">INDEX(MinuteWorkersFTE_HISTORICAL_FORTNIGHT_TABLE[HistoricalRosterFTE],ROW()-1)</f>
        <v>1.9736842105263159</v>
      </c>
      <c r="U575" cm="1">
        <f t="array" ref="U575">INDEX(MinuteWorkersFTE_HISTORICAL_FORTNIGHT_TABLE[RedistributedRosterFTE],ROW()-1)</f>
        <v>1.8725497104494442</v>
      </c>
      <c r="V575" cm="1">
        <f t="array" ref="V575">INDEX(MinuteWorkersFTE_HISTORICAL_FORTNIGHT_TABLE[ExpectedRedistributionFactor],ROW()-1)</f>
        <v>0.94875851996105176</v>
      </c>
      <c r="W575" cm="1">
        <f t="array" ref="W575">INDEX(MinuteWorkersFTE_HISTORICAL_FORTNIGHT_TABLE[ProfileVarianceFTE],ROW()-1)</f>
        <v>-2.2204460492503131E-16</v>
      </c>
      <c r="X575">
        <f t="shared" si="9"/>
        <v>2.2204460492503131E-16</v>
      </c>
      <c r="Y575" cm="1">
        <f t="array" ref="Y575">--(INDEX(MinuteWorkersFTE_HISTORICAL_FORTNIGHT_TABLE[HistoricalCoverageStatus],ROW()-1)="PASS")</f>
        <v>1</v>
      </c>
      <c r="Z575" cm="1">
        <f t="array" ref="Z575">--OR(INDEX(MinuteWorkersFTE_HISTORICAL_FORTNIGHT_TABLE[HistoricalCellStatus],ROW()-1)="OBSERVED",INDEX(MinuteWorkersFTE_HISTORICAL_FORTNIGHT_TABLE[HistoricalCellStatus],ROW()-1)="ZERO")</f>
        <v>1</v>
      </c>
      <c r="AA575" cm="1">
        <f t="array" ref="AA575">--OR(INDEX(MinuteWorkersFTE_HISTORICAL_FORTNIGHT_TABLE[ProfileAlignmentStatus],ROW()-1)="PASS",INDEX(MinuteWorkersFTE_HISTORICAL_FORTNIGHT_TABLE[ProfileAlignmentStatus],ROW()-1)="PASS ZERO")</f>
        <v>1</v>
      </c>
      <c r="AB575" cm="1">
        <f t="array" ref="AB575">--(INDEX(MinuteWorkersFTE_HISTORICAL_FORTNIGHT_TABLE[RedistributionMatchCount],ROW()-1)=1)</f>
        <v>1</v>
      </c>
      <c r="AC575">
        <v>1</v>
      </c>
    </row>
    <row r="576" spans="14:29" x14ac:dyDescent="0.25">
      <c r="N576" t="str" cm="1">
        <f t="array" ref="N576">INDEX(MinuteWorkersFTE_HISTORICAL_FORTNIGHT_TABLE[Facility],ROW()-1)</f>
        <v>JE</v>
      </c>
      <c r="O576" t="str" cm="1">
        <f t="array" ref="O576">INDEX(MinuteWorkersFTE_HISTORICAL_FORTNIGHT_TABLE[Role],ROW()-1)</f>
        <v>WELLBEING &amp; CARE SUPPORT OFFICER</v>
      </c>
      <c r="P576" t="str" cm="1">
        <f t="array" ref="P576">INDEX(MinuteWorkersFTE_HISTORICAL_FORTNIGHT_TABLE[Shift],ROW()-1)</f>
        <v>PM</v>
      </c>
      <c r="Q576" cm="1">
        <f t="array" ref="Q576">INDEX(MinuteWorkersFTE_HISTORICAL_FORTNIGHT_TABLE[DayOfWeek],ROW()-1)</f>
        <v>3</v>
      </c>
      <c r="R576" t="str" cm="1">
        <f t="array" ref="R576">INDEX(MinuteWorkersFTE_HISTORICAL_FORTNIGHT_TABLE[Week Day],ROW()-1)</f>
        <v>Wednesday</v>
      </c>
      <c r="S576" cm="1">
        <f t="array" ref="S576">INDEX(MinuteWorkersFTE_HISTORICAL_FORTNIGHT_TABLE[FortnightWeek],ROW()-1)</f>
        <v>2</v>
      </c>
      <c r="T576" cm="1">
        <f t="array" ref="T576">INDEX(MinuteWorkersFTE_HISTORICAL_FORTNIGHT_TABLE[HistoricalRosterFTE],ROW()-1)</f>
        <v>0</v>
      </c>
      <c r="U576" cm="1">
        <f t="array" ref="U576">INDEX(MinuteWorkersFTE_HISTORICAL_FORTNIGHT_TABLE[RedistributedRosterFTE],ROW()-1)</f>
        <v>0</v>
      </c>
      <c r="V576" cm="1">
        <f t="array" ref="V576">INDEX(MinuteWorkersFTE_HISTORICAL_FORTNIGHT_TABLE[ExpectedRedistributionFactor],ROW()-1)</f>
        <v>0.94875851996105176</v>
      </c>
      <c r="W576" cm="1">
        <f t="array" ref="W576">INDEX(MinuteWorkersFTE_HISTORICAL_FORTNIGHT_TABLE[ProfileVarianceFTE],ROW()-1)</f>
        <v>0</v>
      </c>
      <c r="X576">
        <f t="shared" si="9"/>
        <v>0</v>
      </c>
      <c r="Y576" cm="1">
        <f t="array" ref="Y576">--(INDEX(MinuteWorkersFTE_HISTORICAL_FORTNIGHT_TABLE[HistoricalCoverageStatus],ROW()-1)="PASS")</f>
        <v>1</v>
      </c>
      <c r="Z576" cm="1">
        <f t="array" ref="Z576">--OR(INDEX(MinuteWorkersFTE_HISTORICAL_FORTNIGHT_TABLE[HistoricalCellStatus],ROW()-1)="OBSERVED",INDEX(MinuteWorkersFTE_HISTORICAL_FORTNIGHT_TABLE[HistoricalCellStatus],ROW()-1)="ZERO")</f>
        <v>1</v>
      </c>
      <c r="AA576" cm="1">
        <f t="array" ref="AA576">--OR(INDEX(MinuteWorkersFTE_HISTORICAL_FORTNIGHT_TABLE[ProfileAlignmentStatus],ROW()-1)="PASS",INDEX(MinuteWorkersFTE_HISTORICAL_FORTNIGHT_TABLE[ProfileAlignmentStatus],ROW()-1)="PASS ZERO")</f>
        <v>1</v>
      </c>
      <c r="AB576" cm="1">
        <f t="array" ref="AB576">--(INDEX(MinuteWorkersFTE_HISTORICAL_FORTNIGHT_TABLE[RedistributionMatchCount],ROW()-1)=1)</f>
        <v>0</v>
      </c>
      <c r="AC576">
        <v>1</v>
      </c>
    </row>
    <row r="577" spans="14:29" x14ac:dyDescent="0.25">
      <c r="N577" t="str" cm="1">
        <f t="array" ref="N577">INDEX(MinuteWorkersFTE_HISTORICAL_FORTNIGHT_TABLE[Facility],ROW()-1)</f>
        <v>JE</v>
      </c>
      <c r="O577" t="str" cm="1">
        <f t="array" ref="O577">INDEX(MinuteWorkersFTE_HISTORICAL_FORTNIGHT_TABLE[Role],ROW()-1)</f>
        <v>WELLBEING &amp; CARE SUPPORT OFFICER</v>
      </c>
      <c r="P577" t="str" cm="1">
        <f t="array" ref="P577">INDEX(MinuteWorkersFTE_HISTORICAL_FORTNIGHT_TABLE[Shift],ROW()-1)</f>
        <v>NS</v>
      </c>
      <c r="Q577" cm="1">
        <f t="array" ref="Q577">INDEX(MinuteWorkersFTE_HISTORICAL_FORTNIGHT_TABLE[DayOfWeek],ROW()-1)</f>
        <v>3</v>
      </c>
      <c r="R577" t="str" cm="1">
        <f t="array" ref="R577">INDEX(MinuteWorkersFTE_HISTORICAL_FORTNIGHT_TABLE[Week Day],ROW()-1)</f>
        <v>Wednesday</v>
      </c>
      <c r="S577" cm="1">
        <f t="array" ref="S577">INDEX(MinuteWorkersFTE_HISTORICAL_FORTNIGHT_TABLE[FortnightWeek],ROW()-1)</f>
        <v>2</v>
      </c>
      <c r="T577" cm="1">
        <f t="array" ref="T577">INDEX(MinuteWorkersFTE_HISTORICAL_FORTNIGHT_TABLE[HistoricalRosterFTE],ROW()-1)</f>
        <v>0</v>
      </c>
      <c r="U577" cm="1">
        <f t="array" ref="U577">INDEX(MinuteWorkersFTE_HISTORICAL_FORTNIGHT_TABLE[RedistributedRosterFTE],ROW()-1)</f>
        <v>0</v>
      </c>
      <c r="V577" cm="1">
        <f t="array" ref="V577">INDEX(MinuteWorkersFTE_HISTORICAL_FORTNIGHT_TABLE[ExpectedRedistributionFactor],ROW()-1)</f>
        <v>0.94875851996105176</v>
      </c>
      <c r="W577" cm="1">
        <f t="array" ref="W577">INDEX(MinuteWorkersFTE_HISTORICAL_FORTNIGHT_TABLE[ProfileVarianceFTE],ROW()-1)</f>
        <v>0</v>
      </c>
      <c r="X577">
        <f t="shared" si="9"/>
        <v>0</v>
      </c>
      <c r="Y577" cm="1">
        <f t="array" ref="Y577">--(INDEX(MinuteWorkersFTE_HISTORICAL_FORTNIGHT_TABLE[HistoricalCoverageStatus],ROW()-1)="PASS")</f>
        <v>1</v>
      </c>
      <c r="Z577" cm="1">
        <f t="array" ref="Z577">--OR(INDEX(MinuteWorkersFTE_HISTORICAL_FORTNIGHT_TABLE[HistoricalCellStatus],ROW()-1)="OBSERVED",INDEX(MinuteWorkersFTE_HISTORICAL_FORTNIGHT_TABLE[HistoricalCellStatus],ROW()-1)="ZERO")</f>
        <v>1</v>
      </c>
      <c r="AA577" cm="1">
        <f t="array" ref="AA577">--OR(INDEX(MinuteWorkersFTE_HISTORICAL_FORTNIGHT_TABLE[ProfileAlignmentStatus],ROW()-1)="PASS",INDEX(MinuteWorkersFTE_HISTORICAL_FORTNIGHT_TABLE[ProfileAlignmentStatus],ROW()-1)="PASS ZERO")</f>
        <v>1</v>
      </c>
      <c r="AB577" cm="1">
        <f t="array" ref="AB577">--(INDEX(MinuteWorkersFTE_HISTORICAL_FORTNIGHT_TABLE[RedistributionMatchCount],ROW()-1)=1)</f>
        <v>0</v>
      </c>
      <c r="AC577">
        <v>1</v>
      </c>
    </row>
    <row r="578" spans="14:29" x14ac:dyDescent="0.25">
      <c r="N578" t="str" cm="1">
        <f t="array" ref="N578">INDEX(MinuteWorkersFTE_HISTORICAL_FORTNIGHT_TABLE[Facility],ROW()-1)</f>
        <v>JE</v>
      </c>
      <c r="O578" t="str" cm="1">
        <f t="array" ref="O578">INDEX(MinuteWorkersFTE_HISTORICAL_FORTNIGHT_TABLE[Role],ROW()-1)</f>
        <v>WELLBEING &amp; CARE SUPPORT OFFICER</v>
      </c>
      <c r="P578" t="str" cm="1">
        <f t="array" ref="P578">INDEX(MinuteWorkersFTE_HISTORICAL_FORTNIGHT_TABLE[Shift],ROW()-1)</f>
        <v>AM</v>
      </c>
      <c r="Q578" cm="1">
        <f t="array" ref="Q578">INDEX(MinuteWorkersFTE_HISTORICAL_FORTNIGHT_TABLE[DayOfWeek],ROW()-1)</f>
        <v>4</v>
      </c>
      <c r="R578" t="str" cm="1">
        <f t="array" ref="R578">INDEX(MinuteWorkersFTE_HISTORICAL_FORTNIGHT_TABLE[Week Day],ROW()-1)</f>
        <v>Thursday</v>
      </c>
      <c r="S578" cm="1">
        <f t="array" ref="S578">INDEX(MinuteWorkersFTE_HISTORICAL_FORTNIGHT_TABLE[FortnightWeek],ROW()-1)</f>
        <v>2</v>
      </c>
      <c r="T578" cm="1">
        <f t="array" ref="T578">INDEX(MinuteWorkersFTE_HISTORICAL_FORTNIGHT_TABLE[HistoricalRosterFTE],ROW()-1)</f>
        <v>1.9736842105263159</v>
      </c>
      <c r="U578" cm="1">
        <f t="array" ref="U578">INDEX(MinuteWorkersFTE_HISTORICAL_FORTNIGHT_TABLE[RedistributedRosterFTE],ROW()-1)</f>
        <v>1.8725497104494442</v>
      </c>
      <c r="V578" cm="1">
        <f t="array" ref="V578">INDEX(MinuteWorkersFTE_HISTORICAL_FORTNIGHT_TABLE[ExpectedRedistributionFactor],ROW()-1)</f>
        <v>0.94875851996105176</v>
      </c>
      <c r="W578" cm="1">
        <f t="array" ref="W578">INDEX(MinuteWorkersFTE_HISTORICAL_FORTNIGHT_TABLE[ProfileVarianceFTE],ROW()-1)</f>
        <v>-2.2204460492503131E-16</v>
      </c>
      <c r="X578">
        <f t="shared" si="9"/>
        <v>2.2204460492503131E-16</v>
      </c>
      <c r="Y578" cm="1">
        <f t="array" ref="Y578">--(INDEX(MinuteWorkersFTE_HISTORICAL_FORTNIGHT_TABLE[HistoricalCoverageStatus],ROW()-1)="PASS")</f>
        <v>1</v>
      </c>
      <c r="Z578" cm="1">
        <f t="array" ref="Z578">--OR(INDEX(MinuteWorkersFTE_HISTORICAL_FORTNIGHT_TABLE[HistoricalCellStatus],ROW()-1)="OBSERVED",INDEX(MinuteWorkersFTE_HISTORICAL_FORTNIGHT_TABLE[HistoricalCellStatus],ROW()-1)="ZERO")</f>
        <v>1</v>
      </c>
      <c r="AA578" cm="1">
        <f t="array" ref="AA578">--OR(INDEX(MinuteWorkersFTE_HISTORICAL_FORTNIGHT_TABLE[ProfileAlignmentStatus],ROW()-1)="PASS",INDEX(MinuteWorkersFTE_HISTORICAL_FORTNIGHT_TABLE[ProfileAlignmentStatus],ROW()-1)="PASS ZERO")</f>
        <v>1</v>
      </c>
      <c r="AB578" cm="1">
        <f t="array" ref="AB578">--(INDEX(MinuteWorkersFTE_HISTORICAL_FORTNIGHT_TABLE[RedistributionMatchCount],ROW()-1)=1)</f>
        <v>1</v>
      </c>
      <c r="AC578">
        <v>1</v>
      </c>
    </row>
    <row r="579" spans="14:29" x14ac:dyDescent="0.25">
      <c r="N579" t="str" cm="1">
        <f t="array" ref="N579">INDEX(MinuteWorkersFTE_HISTORICAL_FORTNIGHT_TABLE[Facility],ROW()-1)</f>
        <v>JE</v>
      </c>
      <c r="O579" t="str" cm="1">
        <f t="array" ref="O579">INDEX(MinuteWorkersFTE_HISTORICAL_FORTNIGHT_TABLE[Role],ROW()-1)</f>
        <v>WELLBEING &amp; CARE SUPPORT OFFICER</v>
      </c>
      <c r="P579" t="str" cm="1">
        <f t="array" ref="P579">INDEX(MinuteWorkersFTE_HISTORICAL_FORTNIGHT_TABLE[Shift],ROW()-1)</f>
        <v>PM</v>
      </c>
      <c r="Q579" cm="1">
        <f t="array" ref="Q579">INDEX(MinuteWorkersFTE_HISTORICAL_FORTNIGHT_TABLE[DayOfWeek],ROW()-1)</f>
        <v>4</v>
      </c>
      <c r="R579" t="str" cm="1">
        <f t="array" ref="R579">INDEX(MinuteWorkersFTE_HISTORICAL_FORTNIGHT_TABLE[Week Day],ROW()-1)</f>
        <v>Thursday</v>
      </c>
      <c r="S579" cm="1">
        <f t="array" ref="S579">INDEX(MinuteWorkersFTE_HISTORICAL_FORTNIGHT_TABLE[FortnightWeek],ROW()-1)</f>
        <v>2</v>
      </c>
      <c r="T579" cm="1">
        <f t="array" ref="T579">INDEX(MinuteWorkersFTE_HISTORICAL_FORTNIGHT_TABLE[HistoricalRosterFTE],ROW()-1)</f>
        <v>0</v>
      </c>
      <c r="U579" cm="1">
        <f t="array" ref="U579">INDEX(MinuteWorkersFTE_HISTORICAL_FORTNIGHT_TABLE[RedistributedRosterFTE],ROW()-1)</f>
        <v>0</v>
      </c>
      <c r="V579" cm="1">
        <f t="array" ref="V579">INDEX(MinuteWorkersFTE_HISTORICAL_FORTNIGHT_TABLE[ExpectedRedistributionFactor],ROW()-1)</f>
        <v>0.94875851996105176</v>
      </c>
      <c r="W579" cm="1">
        <f t="array" ref="W579">INDEX(MinuteWorkersFTE_HISTORICAL_FORTNIGHT_TABLE[ProfileVarianceFTE],ROW()-1)</f>
        <v>0</v>
      </c>
      <c r="X579">
        <f t="shared" si="9"/>
        <v>0</v>
      </c>
      <c r="Y579" cm="1">
        <f t="array" ref="Y579">--(INDEX(MinuteWorkersFTE_HISTORICAL_FORTNIGHT_TABLE[HistoricalCoverageStatus],ROW()-1)="PASS")</f>
        <v>1</v>
      </c>
      <c r="Z579" cm="1">
        <f t="array" ref="Z579">--OR(INDEX(MinuteWorkersFTE_HISTORICAL_FORTNIGHT_TABLE[HistoricalCellStatus],ROW()-1)="OBSERVED",INDEX(MinuteWorkersFTE_HISTORICAL_FORTNIGHT_TABLE[HistoricalCellStatus],ROW()-1)="ZERO")</f>
        <v>1</v>
      </c>
      <c r="AA579" cm="1">
        <f t="array" ref="AA579">--OR(INDEX(MinuteWorkersFTE_HISTORICAL_FORTNIGHT_TABLE[ProfileAlignmentStatus],ROW()-1)="PASS",INDEX(MinuteWorkersFTE_HISTORICAL_FORTNIGHT_TABLE[ProfileAlignmentStatus],ROW()-1)="PASS ZERO")</f>
        <v>1</v>
      </c>
      <c r="AB579" cm="1">
        <f t="array" ref="AB579">--(INDEX(MinuteWorkersFTE_HISTORICAL_FORTNIGHT_TABLE[RedistributionMatchCount],ROW()-1)=1)</f>
        <v>0</v>
      </c>
      <c r="AC579">
        <v>1</v>
      </c>
    </row>
    <row r="580" spans="14:29" x14ac:dyDescent="0.25">
      <c r="N580" t="str" cm="1">
        <f t="array" ref="N580">INDEX(MinuteWorkersFTE_HISTORICAL_FORTNIGHT_TABLE[Facility],ROW()-1)</f>
        <v>JE</v>
      </c>
      <c r="O580" t="str" cm="1">
        <f t="array" ref="O580">INDEX(MinuteWorkersFTE_HISTORICAL_FORTNIGHT_TABLE[Role],ROW()-1)</f>
        <v>WELLBEING &amp; CARE SUPPORT OFFICER</v>
      </c>
      <c r="P580" t="str" cm="1">
        <f t="array" ref="P580">INDEX(MinuteWorkersFTE_HISTORICAL_FORTNIGHT_TABLE[Shift],ROW()-1)</f>
        <v>NS</v>
      </c>
      <c r="Q580" cm="1">
        <f t="array" ref="Q580">INDEX(MinuteWorkersFTE_HISTORICAL_FORTNIGHT_TABLE[DayOfWeek],ROW()-1)</f>
        <v>4</v>
      </c>
      <c r="R580" t="str" cm="1">
        <f t="array" ref="R580">INDEX(MinuteWorkersFTE_HISTORICAL_FORTNIGHT_TABLE[Week Day],ROW()-1)</f>
        <v>Thursday</v>
      </c>
      <c r="S580" cm="1">
        <f t="array" ref="S580">INDEX(MinuteWorkersFTE_HISTORICAL_FORTNIGHT_TABLE[FortnightWeek],ROW()-1)</f>
        <v>2</v>
      </c>
      <c r="T580" cm="1">
        <f t="array" ref="T580">INDEX(MinuteWorkersFTE_HISTORICAL_FORTNIGHT_TABLE[HistoricalRosterFTE],ROW()-1)</f>
        <v>0</v>
      </c>
      <c r="U580" cm="1">
        <f t="array" ref="U580">INDEX(MinuteWorkersFTE_HISTORICAL_FORTNIGHT_TABLE[RedistributedRosterFTE],ROW()-1)</f>
        <v>0</v>
      </c>
      <c r="V580" cm="1">
        <f t="array" ref="V580">INDEX(MinuteWorkersFTE_HISTORICAL_FORTNIGHT_TABLE[ExpectedRedistributionFactor],ROW()-1)</f>
        <v>0.94875851996105176</v>
      </c>
      <c r="W580" cm="1">
        <f t="array" ref="W580">INDEX(MinuteWorkersFTE_HISTORICAL_FORTNIGHT_TABLE[ProfileVarianceFTE],ROW()-1)</f>
        <v>0</v>
      </c>
      <c r="X580">
        <f t="shared" ref="X580:X643" si="10">ABS(W580)</f>
        <v>0</v>
      </c>
      <c r="Y580" cm="1">
        <f t="array" ref="Y580">--(INDEX(MinuteWorkersFTE_HISTORICAL_FORTNIGHT_TABLE[HistoricalCoverageStatus],ROW()-1)="PASS")</f>
        <v>1</v>
      </c>
      <c r="Z580" cm="1">
        <f t="array" ref="Z580">--OR(INDEX(MinuteWorkersFTE_HISTORICAL_FORTNIGHT_TABLE[HistoricalCellStatus],ROW()-1)="OBSERVED",INDEX(MinuteWorkersFTE_HISTORICAL_FORTNIGHT_TABLE[HistoricalCellStatus],ROW()-1)="ZERO")</f>
        <v>1</v>
      </c>
      <c r="AA580" cm="1">
        <f t="array" ref="AA580">--OR(INDEX(MinuteWorkersFTE_HISTORICAL_FORTNIGHT_TABLE[ProfileAlignmentStatus],ROW()-1)="PASS",INDEX(MinuteWorkersFTE_HISTORICAL_FORTNIGHT_TABLE[ProfileAlignmentStatus],ROW()-1)="PASS ZERO")</f>
        <v>1</v>
      </c>
      <c r="AB580" cm="1">
        <f t="array" ref="AB580">--(INDEX(MinuteWorkersFTE_HISTORICAL_FORTNIGHT_TABLE[RedistributionMatchCount],ROW()-1)=1)</f>
        <v>0</v>
      </c>
      <c r="AC580">
        <v>1</v>
      </c>
    </row>
    <row r="581" spans="14:29" x14ac:dyDescent="0.25">
      <c r="N581" t="str" cm="1">
        <f t="array" ref="N581">INDEX(MinuteWorkersFTE_HISTORICAL_FORTNIGHT_TABLE[Facility],ROW()-1)</f>
        <v>JE</v>
      </c>
      <c r="O581" t="str" cm="1">
        <f t="array" ref="O581">INDEX(MinuteWorkersFTE_HISTORICAL_FORTNIGHT_TABLE[Role],ROW()-1)</f>
        <v>WELLBEING &amp; CARE SUPPORT OFFICER</v>
      </c>
      <c r="P581" t="str" cm="1">
        <f t="array" ref="P581">INDEX(MinuteWorkersFTE_HISTORICAL_FORTNIGHT_TABLE[Shift],ROW()-1)</f>
        <v>AM</v>
      </c>
      <c r="Q581" cm="1">
        <f t="array" ref="Q581">INDEX(MinuteWorkersFTE_HISTORICAL_FORTNIGHT_TABLE[DayOfWeek],ROW()-1)</f>
        <v>5</v>
      </c>
      <c r="R581" t="str" cm="1">
        <f t="array" ref="R581">INDEX(MinuteWorkersFTE_HISTORICAL_FORTNIGHT_TABLE[Week Day],ROW()-1)</f>
        <v>Friday</v>
      </c>
      <c r="S581" cm="1">
        <f t="array" ref="S581">INDEX(MinuteWorkersFTE_HISTORICAL_FORTNIGHT_TABLE[FortnightWeek],ROW()-1)</f>
        <v>2</v>
      </c>
      <c r="T581" cm="1">
        <f t="array" ref="T581">INDEX(MinuteWorkersFTE_HISTORICAL_FORTNIGHT_TABLE[HistoricalRosterFTE],ROW()-1)</f>
        <v>1.118421052631579</v>
      </c>
      <c r="U581" cm="1">
        <f t="array" ref="U581">INDEX(MinuteWorkersFTE_HISTORICAL_FORTNIGHT_TABLE[RedistributedRosterFTE],ROW()-1)</f>
        <v>1.0611115025880182</v>
      </c>
      <c r="V581" cm="1">
        <f t="array" ref="V581">INDEX(MinuteWorkersFTE_HISTORICAL_FORTNIGHT_TABLE[ExpectedRedistributionFactor],ROW()-1)</f>
        <v>0.94875851996105176</v>
      </c>
      <c r="W581" cm="1">
        <f t="array" ref="W581">INDEX(MinuteWorkersFTE_HISTORICAL_FORTNIGHT_TABLE[ProfileVarianceFTE],ROW()-1)</f>
        <v>-2.2204460492503131E-16</v>
      </c>
      <c r="X581">
        <f t="shared" si="10"/>
        <v>2.2204460492503131E-16</v>
      </c>
      <c r="Y581" cm="1">
        <f t="array" ref="Y581">--(INDEX(MinuteWorkersFTE_HISTORICAL_FORTNIGHT_TABLE[HistoricalCoverageStatus],ROW()-1)="PASS")</f>
        <v>1</v>
      </c>
      <c r="Z581" cm="1">
        <f t="array" ref="Z581">--OR(INDEX(MinuteWorkersFTE_HISTORICAL_FORTNIGHT_TABLE[HistoricalCellStatus],ROW()-1)="OBSERVED",INDEX(MinuteWorkersFTE_HISTORICAL_FORTNIGHT_TABLE[HistoricalCellStatus],ROW()-1)="ZERO")</f>
        <v>1</v>
      </c>
      <c r="AA581" cm="1">
        <f t="array" ref="AA581">--OR(INDEX(MinuteWorkersFTE_HISTORICAL_FORTNIGHT_TABLE[ProfileAlignmentStatus],ROW()-1)="PASS",INDEX(MinuteWorkersFTE_HISTORICAL_FORTNIGHT_TABLE[ProfileAlignmentStatus],ROW()-1)="PASS ZERO")</f>
        <v>1</v>
      </c>
      <c r="AB581" cm="1">
        <f t="array" ref="AB581">--(INDEX(MinuteWorkersFTE_HISTORICAL_FORTNIGHT_TABLE[RedistributionMatchCount],ROW()-1)=1)</f>
        <v>1</v>
      </c>
      <c r="AC581">
        <v>1</v>
      </c>
    </row>
    <row r="582" spans="14:29" x14ac:dyDescent="0.25">
      <c r="N582" t="str" cm="1">
        <f t="array" ref="N582">INDEX(MinuteWorkersFTE_HISTORICAL_FORTNIGHT_TABLE[Facility],ROW()-1)</f>
        <v>JE</v>
      </c>
      <c r="O582" t="str" cm="1">
        <f t="array" ref="O582">INDEX(MinuteWorkersFTE_HISTORICAL_FORTNIGHT_TABLE[Role],ROW()-1)</f>
        <v>WELLBEING &amp; CARE SUPPORT OFFICER</v>
      </c>
      <c r="P582" t="str" cm="1">
        <f t="array" ref="P582">INDEX(MinuteWorkersFTE_HISTORICAL_FORTNIGHT_TABLE[Shift],ROW()-1)</f>
        <v>PM</v>
      </c>
      <c r="Q582" cm="1">
        <f t="array" ref="Q582">INDEX(MinuteWorkersFTE_HISTORICAL_FORTNIGHT_TABLE[DayOfWeek],ROW()-1)</f>
        <v>5</v>
      </c>
      <c r="R582" t="str" cm="1">
        <f t="array" ref="R582">INDEX(MinuteWorkersFTE_HISTORICAL_FORTNIGHT_TABLE[Week Day],ROW()-1)</f>
        <v>Friday</v>
      </c>
      <c r="S582" cm="1">
        <f t="array" ref="S582">INDEX(MinuteWorkersFTE_HISTORICAL_FORTNIGHT_TABLE[FortnightWeek],ROW()-1)</f>
        <v>2</v>
      </c>
      <c r="T582" cm="1">
        <f t="array" ref="T582">INDEX(MinuteWorkersFTE_HISTORICAL_FORTNIGHT_TABLE[HistoricalRosterFTE],ROW()-1)</f>
        <v>0</v>
      </c>
      <c r="U582" cm="1">
        <f t="array" ref="U582">INDEX(MinuteWorkersFTE_HISTORICAL_FORTNIGHT_TABLE[RedistributedRosterFTE],ROW()-1)</f>
        <v>0</v>
      </c>
      <c r="V582" cm="1">
        <f t="array" ref="V582">INDEX(MinuteWorkersFTE_HISTORICAL_FORTNIGHT_TABLE[ExpectedRedistributionFactor],ROW()-1)</f>
        <v>0.94875851996105176</v>
      </c>
      <c r="W582" cm="1">
        <f t="array" ref="W582">INDEX(MinuteWorkersFTE_HISTORICAL_FORTNIGHT_TABLE[ProfileVarianceFTE],ROW()-1)</f>
        <v>0</v>
      </c>
      <c r="X582">
        <f t="shared" si="10"/>
        <v>0</v>
      </c>
      <c r="Y582" cm="1">
        <f t="array" ref="Y582">--(INDEX(MinuteWorkersFTE_HISTORICAL_FORTNIGHT_TABLE[HistoricalCoverageStatus],ROW()-1)="PASS")</f>
        <v>1</v>
      </c>
      <c r="Z582" cm="1">
        <f t="array" ref="Z582">--OR(INDEX(MinuteWorkersFTE_HISTORICAL_FORTNIGHT_TABLE[HistoricalCellStatus],ROW()-1)="OBSERVED",INDEX(MinuteWorkersFTE_HISTORICAL_FORTNIGHT_TABLE[HistoricalCellStatus],ROW()-1)="ZERO")</f>
        <v>1</v>
      </c>
      <c r="AA582" cm="1">
        <f t="array" ref="AA582">--OR(INDEX(MinuteWorkersFTE_HISTORICAL_FORTNIGHT_TABLE[ProfileAlignmentStatus],ROW()-1)="PASS",INDEX(MinuteWorkersFTE_HISTORICAL_FORTNIGHT_TABLE[ProfileAlignmentStatus],ROW()-1)="PASS ZERO")</f>
        <v>1</v>
      </c>
      <c r="AB582" cm="1">
        <f t="array" ref="AB582">--(INDEX(MinuteWorkersFTE_HISTORICAL_FORTNIGHT_TABLE[RedistributionMatchCount],ROW()-1)=1)</f>
        <v>0</v>
      </c>
      <c r="AC582">
        <v>1</v>
      </c>
    </row>
    <row r="583" spans="14:29" x14ac:dyDescent="0.25">
      <c r="N583" t="str" cm="1">
        <f t="array" ref="N583">INDEX(MinuteWorkersFTE_HISTORICAL_FORTNIGHT_TABLE[Facility],ROW()-1)</f>
        <v>JE</v>
      </c>
      <c r="O583" t="str" cm="1">
        <f t="array" ref="O583">INDEX(MinuteWorkersFTE_HISTORICAL_FORTNIGHT_TABLE[Role],ROW()-1)</f>
        <v>WELLBEING &amp; CARE SUPPORT OFFICER</v>
      </c>
      <c r="P583" t="str" cm="1">
        <f t="array" ref="P583">INDEX(MinuteWorkersFTE_HISTORICAL_FORTNIGHT_TABLE[Shift],ROW()-1)</f>
        <v>NS</v>
      </c>
      <c r="Q583" cm="1">
        <f t="array" ref="Q583">INDEX(MinuteWorkersFTE_HISTORICAL_FORTNIGHT_TABLE[DayOfWeek],ROW()-1)</f>
        <v>5</v>
      </c>
      <c r="R583" t="str" cm="1">
        <f t="array" ref="R583">INDEX(MinuteWorkersFTE_HISTORICAL_FORTNIGHT_TABLE[Week Day],ROW()-1)</f>
        <v>Friday</v>
      </c>
      <c r="S583" cm="1">
        <f t="array" ref="S583">INDEX(MinuteWorkersFTE_HISTORICAL_FORTNIGHT_TABLE[FortnightWeek],ROW()-1)</f>
        <v>2</v>
      </c>
      <c r="T583" cm="1">
        <f t="array" ref="T583">INDEX(MinuteWorkersFTE_HISTORICAL_FORTNIGHT_TABLE[HistoricalRosterFTE],ROW()-1)</f>
        <v>0</v>
      </c>
      <c r="U583" cm="1">
        <f t="array" ref="U583">INDEX(MinuteWorkersFTE_HISTORICAL_FORTNIGHT_TABLE[RedistributedRosterFTE],ROW()-1)</f>
        <v>0</v>
      </c>
      <c r="V583" cm="1">
        <f t="array" ref="V583">INDEX(MinuteWorkersFTE_HISTORICAL_FORTNIGHT_TABLE[ExpectedRedistributionFactor],ROW()-1)</f>
        <v>0.94875851996105176</v>
      </c>
      <c r="W583" cm="1">
        <f t="array" ref="W583">INDEX(MinuteWorkersFTE_HISTORICAL_FORTNIGHT_TABLE[ProfileVarianceFTE],ROW()-1)</f>
        <v>0</v>
      </c>
      <c r="X583">
        <f t="shared" si="10"/>
        <v>0</v>
      </c>
      <c r="Y583" cm="1">
        <f t="array" ref="Y583">--(INDEX(MinuteWorkersFTE_HISTORICAL_FORTNIGHT_TABLE[HistoricalCoverageStatus],ROW()-1)="PASS")</f>
        <v>1</v>
      </c>
      <c r="Z583" cm="1">
        <f t="array" ref="Z583">--OR(INDEX(MinuteWorkersFTE_HISTORICAL_FORTNIGHT_TABLE[HistoricalCellStatus],ROW()-1)="OBSERVED",INDEX(MinuteWorkersFTE_HISTORICAL_FORTNIGHT_TABLE[HistoricalCellStatus],ROW()-1)="ZERO")</f>
        <v>1</v>
      </c>
      <c r="AA583" cm="1">
        <f t="array" ref="AA583">--OR(INDEX(MinuteWorkersFTE_HISTORICAL_FORTNIGHT_TABLE[ProfileAlignmentStatus],ROW()-1)="PASS",INDEX(MinuteWorkersFTE_HISTORICAL_FORTNIGHT_TABLE[ProfileAlignmentStatus],ROW()-1)="PASS ZERO")</f>
        <v>1</v>
      </c>
      <c r="AB583" cm="1">
        <f t="array" ref="AB583">--(INDEX(MinuteWorkersFTE_HISTORICAL_FORTNIGHT_TABLE[RedistributionMatchCount],ROW()-1)=1)</f>
        <v>0</v>
      </c>
      <c r="AC583">
        <v>1</v>
      </c>
    </row>
    <row r="584" spans="14:29" x14ac:dyDescent="0.25">
      <c r="N584" t="str" cm="1">
        <f t="array" ref="N584">INDEX(MinuteWorkersFTE_HISTORICAL_FORTNIGHT_TABLE[Facility],ROW()-1)</f>
        <v>JE</v>
      </c>
      <c r="O584" t="str" cm="1">
        <f t="array" ref="O584">INDEX(MinuteWorkersFTE_HISTORICAL_FORTNIGHT_TABLE[Role],ROW()-1)</f>
        <v>WELLBEING &amp; CARE SUPPORT OFFICER</v>
      </c>
      <c r="P584" t="str" cm="1">
        <f t="array" ref="P584">INDEX(MinuteWorkersFTE_HISTORICAL_FORTNIGHT_TABLE[Shift],ROW()-1)</f>
        <v>AM</v>
      </c>
      <c r="Q584" cm="1">
        <f t="array" ref="Q584">INDEX(MinuteWorkersFTE_HISTORICAL_FORTNIGHT_TABLE[DayOfWeek],ROW()-1)</f>
        <v>6</v>
      </c>
      <c r="R584" t="str" cm="1">
        <f t="array" ref="R584">INDEX(MinuteWorkersFTE_HISTORICAL_FORTNIGHT_TABLE[Week Day],ROW()-1)</f>
        <v>Saturday</v>
      </c>
      <c r="S584" cm="1">
        <f t="array" ref="S584">INDEX(MinuteWorkersFTE_HISTORICAL_FORTNIGHT_TABLE[FortnightWeek],ROW()-1)</f>
        <v>2</v>
      </c>
      <c r="T584" cm="1">
        <f t="array" ref="T584">INDEX(MinuteWorkersFTE_HISTORICAL_FORTNIGHT_TABLE[HistoricalRosterFTE],ROW()-1)</f>
        <v>1.118421052631579</v>
      </c>
      <c r="U584" cm="1">
        <f t="array" ref="U584">INDEX(MinuteWorkersFTE_HISTORICAL_FORTNIGHT_TABLE[RedistributedRosterFTE],ROW()-1)</f>
        <v>1.0611115025880182</v>
      </c>
      <c r="V584" cm="1">
        <f t="array" ref="V584">INDEX(MinuteWorkersFTE_HISTORICAL_FORTNIGHT_TABLE[ExpectedRedistributionFactor],ROW()-1)</f>
        <v>0.94875851996105176</v>
      </c>
      <c r="W584" cm="1">
        <f t="array" ref="W584">INDEX(MinuteWorkersFTE_HISTORICAL_FORTNIGHT_TABLE[ProfileVarianceFTE],ROW()-1)</f>
        <v>-2.2204460492503131E-16</v>
      </c>
      <c r="X584">
        <f t="shared" si="10"/>
        <v>2.2204460492503131E-16</v>
      </c>
      <c r="Y584" cm="1">
        <f t="array" ref="Y584">--(INDEX(MinuteWorkersFTE_HISTORICAL_FORTNIGHT_TABLE[HistoricalCoverageStatus],ROW()-1)="PASS")</f>
        <v>1</v>
      </c>
      <c r="Z584" cm="1">
        <f t="array" ref="Z584">--OR(INDEX(MinuteWorkersFTE_HISTORICAL_FORTNIGHT_TABLE[HistoricalCellStatus],ROW()-1)="OBSERVED",INDEX(MinuteWorkersFTE_HISTORICAL_FORTNIGHT_TABLE[HistoricalCellStatus],ROW()-1)="ZERO")</f>
        <v>1</v>
      </c>
      <c r="AA584" cm="1">
        <f t="array" ref="AA584">--OR(INDEX(MinuteWorkersFTE_HISTORICAL_FORTNIGHT_TABLE[ProfileAlignmentStatus],ROW()-1)="PASS",INDEX(MinuteWorkersFTE_HISTORICAL_FORTNIGHT_TABLE[ProfileAlignmentStatus],ROW()-1)="PASS ZERO")</f>
        <v>1</v>
      </c>
      <c r="AB584" cm="1">
        <f t="array" ref="AB584">--(INDEX(MinuteWorkersFTE_HISTORICAL_FORTNIGHT_TABLE[RedistributionMatchCount],ROW()-1)=1)</f>
        <v>1</v>
      </c>
      <c r="AC584">
        <v>1</v>
      </c>
    </row>
    <row r="585" spans="14:29" x14ac:dyDescent="0.25">
      <c r="N585" t="str" cm="1">
        <f t="array" ref="N585">INDEX(MinuteWorkersFTE_HISTORICAL_FORTNIGHT_TABLE[Facility],ROW()-1)</f>
        <v>JE</v>
      </c>
      <c r="O585" t="str" cm="1">
        <f t="array" ref="O585">INDEX(MinuteWorkersFTE_HISTORICAL_FORTNIGHT_TABLE[Role],ROW()-1)</f>
        <v>WELLBEING &amp; CARE SUPPORT OFFICER</v>
      </c>
      <c r="P585" t="str" cm="1">
        <f t="array" ref="P585">INDEX(MinuteWorkersFTE_HISTORICAL_FORTNIGHT_TABLE[Shift],ROW()-1)</f>
        <v>PM</v>
      </c>
      <c r="Q585" cm="1">
        <f t="array" ref="Q585">INDEX(MinuteWorkersFTE_HISTORICAL_FORTNIGHT_TABLE[DayOfWeek],ROW()-1)</f>
        <v>6</v>
      </c>
      <c r="R585" t="str" cm="1">
        <f t="array" ref="R585">INDEX(MinuteWorkersFTE_HISTORICAL_FORTNIGHT_TABLE[Week Day],ROW()-1)</f>
        <v>Saturday</v>
      </c>
      <c r="S585" cm="1">
        <f t="array" ref="S585">INDEX(MinuteWorkersFTE_HISTORICAL_FORTNIGHT_TABLE[FortnightWeek],ROW()-1)</f>
        <v>2</v>
      </c>
      <c r="T585" cm="1">
        <f t="array" ref="T585">INDEX(MinuteWorkersFTE_HISTORICAL_FORTNIGHT_TABLE[HistoricalRosterFTE],ROW()-1)</f>
        <v>0</v>
      </c>
      <c r="U585" cm="1">
        <f t="array" ref="U585">INDEX(MinuteWorkersFTE_HISTORICAL_FORTNIGHT_TABLE[RedistributedRosterFTE],ROW()-1)</f>
        <v>0</v>
      </c>
      <c r="V585" cm="1">
        <f t="array" ref="V585">INDEX(MinuteWorkersFTE_HISTORICAL_FORTNIGHT_TABLE[ExpectedRedistributionFactor],ROW()-1)</f>
        <v>0.94875851996105176</v>
      </c>
      <c r="W585" cm="1">
        <f t="array" ref="W585">INDEX(MinuteWorkersFTE_HISTORICAL_FORTNIGHT_TABLE[ProfileVarianceFTE],ROW()-1)</f>
        <v>0</v>
      </c>
      <c r="X585">
        <f t="shared" si="10"/>
        <v>0</v>
      </c>
      <c r="Y585" cm="1">
        <f t="array" ref="Y585">--(INDEX(MinuteWorkersFTE_HISTORICAL_FORTNIGHT_TABLE[HistoricalCoverageStatus],ROW()-1)="PASS")</f>
        <v>1</v>
      </c>
      <c r="Z585" cm="1">
        <f t="array" ref="Z585">--OR(INDEX(MinuteWorkersFTE_HISTORICAL_FORTNIGHT_TABLE[HistoricalCellStatus],ROW()-1)="OBSERVED",INDEX(MinuteWorkersFTE_HISTORICAL_FORTNIGHT_TABLE[HistoricalCellStatus],ROW()-1)="ZERO")</f>
        <v>1</v>
      </c>
      <c r="AA585" cm="1">
        <f t="array" ref="AA585">--OR(INDEX(MinuteWorkersFTE_HISTORICAL_FORTNIGHT_TABLE[ProfileAlignmentStatus],ROW()-1)="PASS",INDEX(MinuteWorkersFTE_HISTORICAL_FORTNIGHT_TABLE[ProfileAlignmentStatus],ROW()-1)="PASS ZERO")</f>
        <v>1</v>
      </c>
      <c r="AB585" cm="1">
        <f t="array" ref="AB585">--(INDEX(MinuteWorkersFTE_HISTORICAL_FORTNIGHT_TABLE[RedistributionMatchCount],ROW()-1)=1)</f>
        <v>0</v>
      </c>
      <c r="AC585">
        <v>1</v>
      </c>
    </row>
    <row r="586" spans="14:29" x14ac:dyDescent="0.25">
      <c r="N586" t="str" cm="1">
        <f t="array" ref="N586">INDEX(MinuteWorkersFTE_HISTORICAL_FORTNIGHT_TABLE[Facility],ROW()-1)</f>
        <v>JE</v>
      </c>
      <c r="O586" t="str" cm="1">
        <f t="array" ref="O586">INDEX(MinuteWorkersFTE_HISTORICAL_FORTNIGHT_TABLE[Role],ROW()-1)</f>
        <v>WELLBEING &amp; CARE SUPPORT OFFICER</v>
      </c>
      <c r="P586" t="str" cm="1">
        <f t="array" ref="P586">INDEX(MinuteWorkersFTE_HISTORICAL_FORTNIGHT_TABLE[Shift],ROW()-1)</f>
        <v>NS</v>
      </c>
      <c r="Q586" cm="1">
        <f t="array" ref="Q586">INDEX(MinuteWorkersFTE_HISTORICAL_FORTNIGHT_TABLE[DayOfWeek],ROW()-1)</f>
        <v>6</v>
      </c>
      <c r="R586" t="str" cm="1">
        <f t="array" ref="R586">INDEX(MinuteWorkersFTE_HISTORICAL_FORTNIGHT_TABLE[Week Day],ROW()-1)</f>
        <v>Saturday</v>
      </c>
      <c r="S586" cm="1">
        <f t="array" ref="S586">INDEX(MinuteWorkersFTE_HISTORICAL_FORTNIGHT_TABLE[FortnightWeek],ROW()-1)</f>
        <v>2</v>
      </c>
      <c r="T586" cm="1">
        <f t="array" ref="T586">INDEX(MinuteWorkersFTE_HISTORICAL_FORTNIGHT_TABLE[HistoricalRosterFTE],ROW()-1)</f>
        <v>0</v>
      </c>
      <c r="U586" cm="1">
        <f t="array" ref="U586">INDEX(MinuteWorkersFTE_HISTORICAL_FORTNIGHT_TABLE[RedistributedRosterFTE],ROW()-1)</f>
        <v>0</v>
      </c>
      <c r="V586" cm="1">
        <f t="array" ref="V586">INDEX(MinuteWorkersFTE_HISTORICAL_FORTNIGHT_TABLE[ExpectedRedistributionFactor],ROW()-1)</f>
        <v>0.94875851996105176</v>
      </c>
      <c r="W586" cm="1">
        <f t="array" ref="W586">INDEX(MinuteWorkersFTE_HISTORICAL_FORTNIGHT_TABLE[ProfileVarianceFTE],ROW()-1)</f>
        <v>0</v>
      </c>
      <c r="X586">
        <f t="shared" si="10"/>
        <v>0</v>
      </c>
      <c r="Y586" cm="1">
        <f t="array" ref="Y586">--(INDEX(MinuteWorkersFTE_HISTORICAL_FORTNIGHT_TABLE[HistoricalCoverageStatus],ROW()-1)="PASS")</f>
        <v>1</v>
      </c>
      <c r="Z586" cm="1">
        <f t="array" ref="Z586">--OR(INDEX(MinuteWorkersFTE_HISTORICAL_FORTNIGHT_TABLE[HistoricalCellStatus],ROW()-1)="OBSERVED",INDEX(MinuteWorkersFTE_HISTORICAL_FORTNIGHT_TABLE[HistoricalCellStatus],ROW()-1)="ZERO")</f>
        <v>1</v>
      </c>
      <c r="AA586" cm="1">
        <f t="array" ref="AA586">--OR(INDEX(MinuteWorkersFTE_HISTORICAL_FORTNIGHT_TABLE[ProfileAlignmentStatus],ROW()-1)="PASS",INDEX(MinuteWorkersFTE_HISTORICAL_FORTNIGHT_TABLE[ProfileAlignmentStatus],ROW()-1)="PASS ZERO")</f>
        <v>1</v>
      </c>
      <c r="AB586" cm="1">
        <f t="array" ref="AB586">--(INDEX(MinuteWorkersFTE_HISTORICAL_FORTNIGHT_TABLE[RedistributionMatchCount],ROW()-1)=1)</f>
        <v>0</v>
      </c>
      <c r="AC586">
        <v>1</v>
      </c>
    </row>
    <row r="587" spans="14:29" x14ac:dyDescent="0.25">
      <c r="N587" t="str" cm="1">
        <f t="array" ref="N587">INDEX(MinuteWorkersFTE_HISTORICAL_FORTNIGHT_TABLE[Facility],ROW()-1)</f>
        <v>JE</v>
      </c>
      <c r="O587" t="str" cm="1">
        <f t="array" ref="O587">INDEX(MinuteWorkersFTE_HISTORICAL_FORTNIGHT_TABLE[Role],ROW()-1)</f>
        <v>WELLBEING &amp; CARE SUPPORT OFFICER</v>
      </c>
      <c r="P587" t="str" cm="1">
        <f t="array" ref="P587">INDEX(MinuteWorkersFTE_HISTORICAL_FORTNIGHT_TABLE[Shift],ROW()-1)</f>
        <v>AM</v>
      </c>
      <c r="Q587" cm="1">
        <f t="array" ref="Q587">INDEX(MinuteWorkersFTE_HISTORICAL_FORTNIGHT_TABLE[DayOfWeek],ROW()-1)</f>
        <v>7</v>
      </c>
      <c r="R587" t="str" cm="1">
        <f t="array" ref="R587">INDEX(MinuteWorkersFTE_HISTORICAL_FORTNIGHT_TABLE[Week Day],ROW()-1)</f>
        <v>Sunday</v>
      </c>
      <c r="S587" cm="1">
        <f t="array" ref="S587">INDEX(MinuteWorkersFTE_HISTORICAL_FORTNIGHT_TABLE[FortnightWeek],ROW()-1)</f>
        <v>2</v>
      </c>
      <c r="T587" cm="1">
        <f t="array" ref="T587">INDEX(MinuteWorkersFTE_HISTORICAL_FORTNIGHT_TABLE[HistoricalRosterFTE],ROW()-1)</f>
        <v>1.118421052631579</v>
      </c>
      <c r="U587" cm="1">
        <f t="array" ref="U587">INDEX(MinuteWorkersFTE_HISTORICAL_FORTNIGHT_TABLE[RedistributedRosterFTE],ROW()-1)</f>
        <v>1.0611115025880182</v>
      </c>
      <c r="V587" cm="1">
        <f t="array" ref="V587">INDEX(MinuteWorkersFTE_HISTORICAL_FORTNIGHT_TABLE[ExpectedRedistributionFactor],ROW()-1)</f>
        <v>0.94875851996105176</v>
      </c>
      <c r="W587" cm="1">
        <f t="array" ref="W587">INDEX(MinuteWorkersFTE_HISTORICAL_FORTNIGHT_TABLE[ProfileVarianceFTE],ROW()-1)</f>
        <v>-2.2204460492503131E-16</v>
      </c>
      <c r="X587">
        <f t="shared" si="10"/>
        <v>2.2204460492503131E-16</v>
      </c>
      <c r="Y587" cm="1">
        <f t="array" ref="Y587">--(INDEX(MinuteWorkersFTE_HISTORICAL_FORTNIGHT_TABLE[HistoricalCoverageStatus],ROW()-1)="PASS")</f>
        <v>1</v>
      </c>
      <c r="Z587" cm="1">
        <f t="array" ref="Z587">--OR(INDEX(MinuteWorkersFTE_HISTORICAL_FORTNIGHT_TABLE[HistoricalCellStatus],ROW()-1)="OBSERVED",INDEX(MinuteWorkersFTE_HISTORICAL_FORTNIGHT_TABLE[HistoricalCellStatus],ROW()-1)="ZERO")</f>
        <v>1</v>
      </c>
      <c r="AA587" cm="1">
        <f t="array" ref="AA587">--OR(INDEX(MinuteWorkersFTE_HISTORICAL_FORTNIGHT_TABLE[ProfileAlignmentStatus],ROW()-1)="PASS",INDEX(MinuteWorkersFTE_HISTORICAL_FORTNIGHT_TABLE[ProfileAlignmentStatus],ROW()-1)="PASS ZERO")</f>
        <v>1</v>
      </c>
      <c r="AB587" cm="1">
        <f t="array" ref="AB587">--(INDEX(MinuteWorkersFTE_HISTORICAL_FORTNIGHT_TABLE[RedistributionMatchCount],ROW()-1)=1)</f>
        <v>1</v>
      </c>
      <c r="AC587">
        <v>1</v>
      </c>
    </row>
    <row r="588" spans="14:29" x14ac:dyDescent="0.25">
      <c r="N588" t="str" cm="1">
        <f t="array" ref="N588">INDEX(MinuteWorkersFTE_HISTORICAL_FORTNIGHT_TABLE[Facility],ROW()-1)</f>
        <v>JE</v>
      </c>
      <c r="O588" t="str" cm="1">
        <f t="array" ref="O588">INDEX(MinuteWorkersFTE_HISTORICAL_FORTNIGHT_TABLE[Role],ROW()-1)</f>
        <v>WELLBEING &amp; CARE SUPPORT OFFICER</v>
      </c>
      <c r="P588" t="str" cm="1">
        <f t="array" ref="P588">INDEX(MinuteWorkersFTE_HISTORICAL_FORTNIGHT_TABLE[Shift],ROW()-1)</f>
        <v>PM</v>
      </c>
      <c r="Q588" cm="1">
        <f t="array" ref="Q588">INDEX(MinuteWorkersFTE_HISTORICAL_FORTNIGHT_TABLE[DayOfWeek],ROW()-1)</f>
        <v>7</v>
      </c>
      <c r="R588" t="str" cm="1">
        <f t="array" ref="R588">INDEX(MinuteWorkersFTE_HISTORICAL_FORTNIGHT_TABLE[Week Day],ROW()-1)</f>
        <v>Sunday</v>
      </c>
      <c r="S588" cm="1">
        <f t="array" ref="S588">INDEX(MinuteWorkersFTE_HISTORICAL_FORTNIGHT_TABLE[FortnightWeek],ROW()-1)</f>
        <v>2</v>
      </c>
      <c r="T588" cm="1">
        <f t="array" ref="T588">INDEX(MinuteWorkersFTE_HISTORICAL_FORTNIGHT_TABLE[HistoricalRosterFTE],ROW()-1)</f>
        <v>0</v>
      </c>
      <c r="U588" cm="1">
        <f t="array" ref="U588">INDEX(MinuteWorkersFTE_HISTORICAL_FORTNIGHT_TABLE[RedistributedRosterFTE],ROW()-1)</f>
        <v>0</v>
      </c>
      <c r="V588" cm="1">
        <f t="array" ref="V588">INDEX(MinuteWorkersFTE_HISTORICAL_FORTNIGHT_TABLE[ExpectedRedistributionFactor],ROW()-1)</f>
        <v>0.94875851996105176</v>
      </c>
      <c r="W588" cm="1">
        <f t="array" ref="W588">INDEX(MinuteWorkersFTE_HISTORICAL_FORTNIGHT_TABLE[ProfileVarianceFTE],ROW()-1)</f>
        <v>0</v>
      </c>
      <c r="X588">
        <f t="shared" si="10"/>
        <v>0</v>
      </c>
      <c r="Y588" cm="1">
        <f t="array" ref="Y588">--(INDEX(MinuteWorkersFTE_HISTORICAL_FORTNIGHT_TABLE[HistoricalCoverageStatus],ROW()-1)="PASS")</f>
        <v>1</v>
      </c>
      <c r="Z588" cm="1">
        <f t="array" ref="Z588">--OR(INDEX(MinuteWorkersFTE_HISTORICAL_FORTNIGHT_TABLE[HistoricalCellStatus],ROW()-1)="OBSERVED",INDEX(MinuteWorkersFTE_HISTORICAL_FORTNIGHT_TABLE[HistoricalCellStatus],ROW()-1)="ZERO")</f>
        <v>1</v>
      </c>
      <c r="AA588" cm="1">
        <f t="array" ref="AA588">--OR(INDEX(MinuteWorkersFTE_HISTORICAL_FORTNIGHT_TABLE[ProfileAlignmentStatus],ROW()-1)="PASS",INDEX(MinuteWorkersFTE_HISTORICAL_FORTNIGHT_TABLE[ProfileAlignmentStatus],ROW()-1)="PASS ZERO")</f>
        <v>1</v>
      </c>
      <c r="AB588" cm="1">
        <f t="array" ref="AB588">--(INDEX(MinuteWorkersFTE_HISTORICAL_FORTNIGHT_TABLE[RedistributionMatchCount],ROW()-1)=1)</f>
        <v>0</v>
      </c>
      <c r="AC588">
        <v>1</v>
      </c>
    </row>
    <row r="589" spans="14:29" x14ac:dyDescent="0.25">
      <c r="N589" t="str" cm="1">
        <f t="array" ref="N589">INDEX(MinuteWorkersFTE_HISTORICAL_FORTNIGHT_TABLE[Facility],ROW()-1)</f>
        <v>JE</v>
      </c>
      <c r="O589" t="str" cm="1">
        <f t="array" ref="O589">INDEX(MinuteWorkersFTE_HISTORICAL_FORTNIGHT_TABLE[Role],ROW()-1)</f>
        <v>WELLBEING &amp; CARE SUPPORT OFFICER</v>
      </c>
      <c r="P589" t="str" cm="1">
        <f t="array" ref="P589">INDEX(MinuteWorkersFTE_HISTORICAL_FORTNIGHT_TABLE[Shift],ROW()-1)</f>
        <v>NS</v>
      </c>
      <c r="Q589" cm="1">
        <f t="array" ref="Q589">INDEX(MinuteWorkersFTE_HISTORICAL_FORTNIGHT_TABLE[DayOfWeek],ROW()-1)</f>
        <v>7</v>
      </c>
      <c r="R589" t="str" cm="1">
        <f t="array" ref="R589">INDEX(MinuteWorkersFTE_HISTORICAL_FORTNIGHT_TABLE[Week Day],ROW()-1)</f>
        <v>Sunday</v>
      </c>
      <c r="S589" cm="1">
        <f t="array" ref="S589">INDEX(MinuteWorkersFTE_HISTORICAL_FORTNIGHT_TABLE[FortnightWeek],ROW()-1)</f>
        <v>2</v>
      </c>
      <c r="T589" cm="1">
        <f t="array" ref="T589">INDEX(MinuteWorkersFTE_HISTORICAL_FORTNIGHT_TABLE[HistoricalRosterFTE],ROW()-1)</f>
        <v>0</v>
      </c>
      <c r="U589" cm="1">
        <f t="array" ref="U589">INDEX(MinuteWorkersFTE_HISTORICAL_FORTNIGHT_TABLE[RedistributedRosterFTE],ROW()-1)</f>
        <v>0</v>
      </c>
      <c r="V589" cm="1">
        <f t="array" ref="V589">INDEX(MinuteWorkersFTE_HISTORICAL_FORTNIGHT_TABLE[ExpectedRedistributionFactor],ROW()-1)</f>
        <v>0.94875851996105176</v>
      </c>
      <c r="W589" cm="1">
        <f t="array" ref="W589">INDEX(MinuteWorkersFTE_HISTORICAL_FORTNIGHT_TABLE[ProfileVarianceFTE],ROW()-1)</f>
        <v>0</v>
      </c>
      <c r="X589">
        <f t="shared" si="10"/>
        <v>0</v>
      </c>
      <c r="Y589" cm="1">
        <f t="array" ref="Y589">--(INDEX(MinuteWorkersFTE_HISTORICAL_FORTNIGHT_TABLE[HistoricalCoverageStatus],ROW()-1)="PASS")</f>
        <v>1</v>
      </c>
      <c r="Z589" cm="1">
        <f t="array" ref="Z589">--OR(INDEX(MinuteWorkersFTE_HISTORICAL_FORTNIGHT_TABLE[HistoricalCellStatus],ROW()-1)="OBSERVED",INDEX(MinuteWorkersFTE_HISTORICAL_FORTNIGHT_TABLE[HistoricalCellStatus],ROW()-1)="ZERO")</f>
        <v>1</v>
      </c>
      <c r="AA589" cm="1">
        <f t="array" ref="AA589">--OR(INDEX(MinuteWorkersFTE_HISTORICAL_FORTNIGHT_TABLE[ProfileAlignmentStatus],ROW()-1)="PASS",INDEX(MinuteWorkersFTE_HISTORICAL_FORTNIGHT_TABLE[ProfileAlignmentStatus],ROW()-1)="PASS ZERO")</f>
        <v>1</v>
      </c>
      <c r="AB589" cm="1">
        <f t="array" ref="AB589">--(INDEX(MinuteWorkersFTE_HISTORICAL_FORTNIGHT_TABLE[RedistributionMatchCount],ROW()-1)=1)</f>
        <v>0</v>
      </c>
      <c r="AC589">
        <v>1</v>
      </c>
    </row>
    <row r="590" spans="14:29" x14ac:dyDescent="0.25">
      <c r="N590" t="str" cm="1">
        <f t="array" ref="N590">INDEX(MinuteWorkersFTE_HISTORICAL_FORTNIGHT_TABLE[Facility],ROW()-1)</f>
        <v>TE</v>
      </c>
      <c r="O590" t="str" cm="1">
        <f t="array" ref="O590">INDEX(MinuteWorkersFTE_HISTORICAL_FORTNIGHT_TABLE[Role],ROW()-1)</f>
        <v>ASSISTANT IN NURSING</v>
      </c>
      <c r="P590" t="str" cm="1">
        <f t="array" ref="P590">INDEX(MinuteWorkersFTE_HISTORICAL_FORTNIGHT_TABLE[Shift],ROW()-1)</f>
        <v>AM</v>
      </c>
      <c r="Q590" cm="1">
        <f t="array" ref="Q590">INDEX(MinuteWorkersFTE_HISTORICAL_FORTNIGHT_TABLE[DayOfWeek],ROW()-1)</f>
        <v>1</v>
      </c>
      <c r="R590" t="str" cm="1">
        <f t="array" ref="R590">INDEX(MinuteWorkersFTE_HISTORICAL_FORTNIGHT_TABLE[Week Day],ROW()-1)</f>
        <v>Monday</v>
      </c>
      <c r="S590" cm="1">
        <f t="array" ref="S590">INDEX(MinuteWorkersFTE_HISTORICAL_FORTNIGHT_TABLE[FortnightWeek],ROW()-1)</f>
        <v>1</v>
      </c>
      <c r="T590" cm="1">
        <f t="array" ref="T590">INDEX(MinuteWorkersFTE_HISTORICAL_FORTNIGHT_TABLE[HistoricalRosterFTE],ROW()-1)</f>
        <v>12.105263157894738</v>
      </c>
      <c r="U590" cm="1">
        <f t="array" ref="U590">INDEX(MinuteWorkersFTE_HISTORICAL_FORTNIGHT_TABLE[RedistributedRosterFTE],ROW()-1)</f>
        <v>10.859573222301741</v>
      </c>
      <c r="V590" cm="1">
        <f t="array" ref="V590">INDEX(MinuteWorkersFTE_HISTORICAL_FORTNIGHT_TABLE[ExpectedRedistributionFactor],ROW()-1)</f>
        <v>0.89709517923362214</v>
      </c>
      <c r="W590" cm="1">
        <f t="array" ref="W590">INDEX(MinuteWorkersFTE_HISTORICAL_FORTNIGHT_TABLE[ProfileVarianceFTE],ROW()-1)</f>
        <v>-1.7763568394002505E-15</v>
      </c>
      <c r="X590">
        <f t="shared" si="10"/>
        <v>1.7763568394002505E-15</v>
      </c>
      <c r="Y590" cm="1">
        <f t="array" ref="Y590">--(INDEX(MinuteWorkersFTE_HISTORICAL_FORTNIGHT_TABLE[HistoricalCoverageStatus],ROW()-1)="PASS")</f>
        <v>1</v>
      </c>
      <c r="Z590" cm="1">
        <f t="array" ref="Z590">--OR(INDEX(MinuteWorkersFTE_HISTORICAL_FORTNIGHT_TABLE[HistoricalCellStatus],ROW()-1)="OBSERVED",INDEX(MinuteWorkersFTE_HISTORICAL_FORTNIGHT_TABLE[HistoricalCellStatus],ROW()-1)="ZERO")</f>
        <v>1</v>
      </c>
      <c r="AA590" cm="1">
        <f t="array" ref="AA590">--OR(INDEX(MinuteWorkersFTE_HISTORICAL_FORTNIGHT_TABLE[ProfileAlignmentStatus],ROW()-1)="PASS",INDEX(MinuteWorkersFTE_HISTORICAL_FORTNIGHT_TABLE[ProfileAlignmentStatus],ROW()-1)="PASS ZERO")</f>
        <v>1</v>
      </c>
      <c r="AB590" cm="1">
        <f t="array" ref="AB590">--(INDEX(MinuteWorkersFTE_HISTORICAL_FORTNIGHT_TABLE[RedistributionMatchCount],ROW()-1)=1)</f>
        <v>1</v>
      </c>
      <c r="AC590">
        <v>1</v>
      </c>
    </row>
    <row r="591" spans="14:29" x14ac:dyDescent="0.25">
      <c r="N591" t="str" cm="1">
        <f t="array" ref="N591">INDEX(MinuteWorkersFTE_HISTORICAL_FORTNIGHT_TABLE[Facility],ROW()-1)</f>
        <v>TE</v>
      </c>
      <c r="O591" t="str" cm="1">
        <f t="array" ref="O591">INDEX(MinuteWorkersFTE_HISTORICAL_FORTNIGHT_TABLE[Role],ROW()-1)</f>
        <v>ASSISTANT IN NURSING</v>
      </c>
      <c r="P591" t="str" cm="1">
        <f t="array" ref="P591">INDEX(MinuteWorkersFTE_HISTORICAL_FORTNIGHT_TABLE[Shift],ROW()-1)</f>
        <v>PM</v>
      </c>
      <c r="Q591" cm="1">
        <f t="array" ref="Q591">INDEX(MinuteWorkersFTE_HISTORICAL_FORTNIGHT_TABLE[DayOfWeek],ROW()-1)</f>
        <v>1</v>
      </c>
      <c r="R591" t="str" cm="1">
        <f t="array" ref="R591">INDEX(MinuteWorkersFTE_HISTORICAL_FORTNIGHT_TABLE[Week Day],ROW()-1)</f>
        <v>Monday</v>
      </c>
      <c r="S591" cm="1">
        <f t="array" ref="S591">INDEX(MinuteWorkersFTE_HISTORICAL_FORTNIGHT_TABLE[FortnightWeek],ROW()-1)</f>
        <v>1</v>
      </c>
      <c r="T591" cm="1">
        <f t="array" ref="T591">INDEX(MinuteWorkersFTE_HISTORICAL_FORTNIGHT_TABLE[HistoricalRosterFTE],ROW()-1)</f>
        <v>8.6842105263157894</v>
      </c>
      <c r="U591" cm="1">
        <f t="array" ref="U591">INDEX(MinuteWorkersFTE_HISTORICAL_FORTNIGHT_TABLE[RedistributedRosterFTE],ROW()-1)</f>
        <v>7.7905633986077714</v>
      </c>
      <c r="V591" cm="1">
        <f t="array" ref="V591">INDEX(MinuteWorkersFTE_HISTORICAL_FORTNIGHT_TABLE[ExpectedRedistributionFactor],ROW()-1)</f>
        <v>0.89709517923362214</v>
      </c>
      <c r="W591" cm="1">
        <f t="array" ref="W591">INDEX(MinuteWorkersFTE_HISTORICAL_FORTNIGHT_TABLE[ProfileVarianceFTE],ROW()-1)</f>
        <v>0</v>
      </c>
      <c r="X591">
        <f t="shared" si="10"/>
        <v>0</v>
      </c>
      <c r="Y591" cm="1">
        <f t="array" ref="Y591">--(INDEX(MinuteWorkersFTE_HISTORICAL_FORTNIGHT_TABLE[HistoricalCoverageStatus],ROW()-1)="PASS")</f>
        <v>1</v>
      </c>
      <c r="Z591" cm="1">
        <f t="array" ref="Z591">--OR(INDEX(MinuteWorkersFTE_HISTORICAL_FORTNIGHT_TABLE[HistoricalCellStatus],ROW()-1)="OBSERVED",INDEX(MinuteWorkersFTE_HISTORICAL_FORTNIGHT_TABLE[HistoricalCellStatus],ROW()-1)="ZERO")</f>
        <v>1</v>
      </c>
      <c r="AA591" cm="1">
        <f t="array" ref="AA591">--OR(INDEX(MinuteWorkersFTE_HISTORICAL_FORTNIGHT_TABLE[ProfileAlignmentStatus],ROW()-1)="PASS",INDEX(MinuteWorkersFTE_HISTORICAL_FORTNIGHT_TABLE[ProfileAlignmentStatus],ROW()-1)="PASS ZERO")</f>
        <v>1</v>
      </c>
      <c r="AB591" cm="1">
        <f t="array" ref="AB591">--(INDEX(MinuteWorkersFTE_HISTORICAL_FORTNIGHT_TABLE[RedistributionMatchCount],ROW()-1)=1)</f>
        <v>1</v>
      </c>
      <c r="AC591">
        <v>1</v>
      </c>
    </row>
    <row r="592" spans="14:29" x14ac:dyDescent="0.25">
      <c r="N592" t="str" cm="1">
        <f t="array" ref="N592">INDEX(MinuteWorkersFTE_HISTORICAL_FORTNIGHT_TABLE[Facility],ROW()-1)</f>
        <v>TE</v>
      </c>
      <c r="O592" t="str" cm="1">
        <f t="array" ref="O592">INDEX(MinuteWorkersFTE_HISTORICAL_FORTNIGHT_TABLE[Role],ROW()-1)</f>
        <v>ASSISTANT IN NURSING</v>
      </c>
      <c r="P592" t="str" cm="1">
        <f t="array" ref="P592">INDEX(MinuteWorkersFTE_HISTORICAL_FORTNIGHT_TABLE[Shift],ROW()-1)</f>
        <v>NS</v>
      </c>
      <c r="Q592" cm="1">
        <f t="array" ref="Q592">INDEX(MinuteWorkersFTE_HISTORICAL_FORTNIGHT_TABLE[DayOfWeek],ROW()-1)</f>
        <v>1</v>
      </c>
      <c r="R592" t="str" cm="1">
        <f t="array" ref="R592">INDEX(MinuteWorkersFTE_HISTORICAL_FORTNIGHT_TABLE[Week Day],ROW()-1)</f>
        <v>Monday</v>
      </c>
      <c r="S592" cm="1">
        <f t="array" ref="S592">INDEX(MinuteWorkersFTE_HISTORICAL_FORTNIGHT_TABLE[FortnightWeek],ROW()-1)</f>
        <v>1</v>
      </c>
      <c r="T592" cm="1">
        <f t="array" ref="T592">INDEX(MinuteWorkersFTE_HISTORICAL_FORTNIGHT_TABLE[HistoricalRosterFTE],ROW()-1)</f>
        <v>4.4736842105263159</v>
      </c>
      <c r="U592" cm="1">
        <f t="array" ref="U592">INDEX(MinuteWorkersFTE_HISTORICAL_FORTNIGHT_TABLE[RedistributedRosterFTE],ROW()-1)</f>
        <v>4.0133205386767301</v>
      </c>
      <c r="V592" cm="1">
        <f t="array" ref="V592">INDEX(MinuteWorkersFTE_HISTORICAL_FORTNIGHT_TABLE[ExpectedRedistributionFactor],ROW()-1)</f>
        <v>0.89709517923362214</v>
      </c>
      <c r="W592" cm="1">
        <f t="array" ref="W592">INDEX(MinuteWorkersFTE_HISTORICAL_FORTNIGHT_TABLE[ProfileVarianceFTE],ROW()-1)</f>
        <v>-8.8817841970012523E-16</v>
      </c>
      <c r="X592">
        <f t="shared" si="10"/>
        <v>8.8817841970012523E-16</v>
      </c>
      <c r="Y592" cm="1">
        <f t="array" ref="Y592">--(INDEX(MinuteWorkersFTE_HISTORICAL_FORTNIGHT_TABLE[HistoricalCoverageStatus],ROW()-1)="PASS")</f>
        <v>1</v>
      </c>
      <c r="Z592" cm="1">
        <f t="array" ref="Z592">--OR(INDEX(MinuteWorkersFTE_HISTORICAL_FORTNIGHT_TABLE[HistoricalCellStatus],ROW()-1)="OBSERVED",INDEX(MinuteWorkersFTE_HISTORICAL_FORTNIGHT_TABLE[HistoricalCellStatus],ROW()-1)="ZERO")</f>
        <v>1</v>
      </c>
      <c r="AA592" cm="1">
        <f t="array" ref="AA592">--OR(INDEX(MinuteWorkersFTE_HISTORICAL_FORTNIGHT_TABLE[ProfileAlignmentStatus],ROW()-1)="PASS",INDEX(MinuteWorkersFTE_HISTORICAL_FORTNIGHT_TABLE[ProfileAlignmentStatus],ROW()-1)="PASS ZERO")</f>
        <v>1</v>
      </c>
      <c r="AB592" cm="1">
        <f t="array" ref="AB592">--(INDEX(MinuteWorkersFTE_HISTORICAL_FORTNIGHT_TABLE[RedistributionMatchCount],ROW()-1)=1)</f>
        <v>1</v>
      </c>
      <c r="AC592">
        <v>1</v>
      </c>
    </row>
    <row r="593" spans="14:29" x14ac:dyDescent="0.25">
      <c r="N593" t="str" cm="1">
        <f t="array" ref="N593">INDEX(MinuteWorkersFTE_HISTORICAL_FORTNIGHT_TABLE[Facility],ROW()-1)</f>
        <v>TE</v>
      </c>
      <c r="O593" t="str" cm="1">
        <f t="array" ref="O593">INDEX(MinuteWorkersFTE_HISTORICAL_FORTNIGHT_TABLE[Role],ROW()-1)</f>
        <v>ASSISTANT IN NURSING</v>
      </c>
      <c r="P593" t="str" cm="1">
        <f t="array" ref="P593">INDEX(MinuteWorkersFTE_HISTORICAL_FORTNIGHT_TABLE[Shift],ROW()-1)</f>
        <v>AM</v>
      </c>
      <c r="Q593" cm="1">
        <f t="array" ref="Q593">INDEX(MinuteWorkersFTE_HISTORICAL_FORTNIGHT_TABLE[DayOfWeek],ROW()-1)</f>
        <v>2</v>
      </c>
      <c r="R593" t="str" cm="1">
        <f t="array" ref="R593">INDEX(MinuteWorkersFTE_HISTORICAL_FORTNIGHT_TABLE[Week Day],ROW()-1)</f>
        <v>Tuesday</v>
      </c>
      <c r="S593" cm="1">
        <f t="array" ref="S593">INDEX(MinuteWorkersFTE_HISTORICAL_FORTNIGHT_TABLE[FortnightWeek],ROW()-1)</f>
        <v>1</v>
      </c>
      <c r="T593" cm="1">
        <f t="array" ref="T593">INDEX(MinuteWorkersFTE_HISTORICAL_FORTNIGHT_TABLE[HistoricalRosterFTE],ROW()-1)</f>
        <v>12.105263157894738</v>
      </c>
      <c r="U593" cm="1">
        <f t="array" ref="U593">INDEX(MinuteWorkersFTE_HISTORICAL_FORTNIGHT_TABLE[RedistributedRosterFTE],ROW()-1)</f>
        <v>10.859573222301741</v>
      </c>
      <c r="V593" cm="1">
        <f t="array" ref="V593">INDEX(MinuteWorkersFTE_HISTORICAL_FORTNIGHT_TABLE[ExpectedRedistributionFactor],ROW()-1)</f>
        <v>0.89709517923362214</v>
      </c>
      <c r="W593" cm="1">
        <f t="array" ref="W593">INDEX(MinuteWorkersFTE_HISTORICAL_FORTNIGHT_TABLE[ProfileVarianceFTE],ROW()-1)</f>
        <v>-1.7763568394002505E-15</v>
      </c>
      <c r="X593">
        <f t="shared" si="10"/>
        <v>1.7763568394002505E-15</v>
      </c>
      <c r="Y593" cm="1">
        <f t="array" ref="Y593">--(INDEX(MinuteWorkersFTE_HISTORICAL_FORTNIGHT_TABLE[HistoricalCoverageStatus],ROW()-1)="PASS")</f>
        <v>1</v>
      </c>
      <c r="Z593" cm="1">
        <f t="array" ref="Z593">--OR(INDEX(MinuteWorkersFTE_HISTORICAL_FORTNIGHT_TABLE[HistoricalCellStatus],ROW()-1)="OBSERVED",INDEX(MinuteWorkersFTE_HISTORICAL_FORTNIGHT_TABLE[HistoricalCellStatus],ROW()-1)="ZERO")</f>
        <v>1</v>
      </c>
      <c r="AA593" cm="1">
        <f t="array" ref="AA593">--OR(INDEX(MinuteWorkersFTE_HISTORICAL_FORTNIGHT_TABLE[ProfileAlignmentStatus],ROW()-1)="PASS",INDEX(MinuteWorkersFTE_HISTORICAL_FORTNIGHT_TABLE[ProfileAlignmentStatus],ROW()-1)="PASS ZERO")</f>
        <v>1</v>
      </c>
      <c r="AB593" cm="1">
        <f t="array" ref="AB593">--(INDEX(MinuteWorkersFTE_HISTORICAL_FORTNIGHT_TABLE[RedistributionMatchCount],ROW()-1)=1)</f>
        <v>1</v>
      </c>
      <c r="AC593">
        <v>1</v>
      </c>
    </row>
    <row r="594" spans="14:29" x14ac:dyDescent="0.25">
      <c r="N594" t="str" cm="1">
        <f t="array" ref="N594">INDEX(MinuteWorkersFTE_HISTORICAL_FORTNIGHT_TABLE[Facility],ROW()-1)</f>
        <v>TE</v>
      </c>
      <c r="O594" t="str" cm="1">
        <f t="array" ref="O594">INDEX(MinuteWorkersFTE_HISTORICAL_FORTNIGHT_TABLE[Role],ROW()-1)</f>
        <v>ASSISTANT IN NURSING</v>
      </c>
      <c r="P594" t="str" cm="1">
        <f t="array" ref="P594">INDEX(MinuteWorkersFTE_HISTORICAL_FORTNIGHT_TABLE[Shift],ROW()-1)</f>
        <v>PM</v>
      </c>
      <c r="Q594" cm="1">
        <f t="array" ref="Q594">INDEX(MinuteWorkersFTE_HISTORICAL_FORTNIGHT_TABLE[DayOfWeek],ROW()-1)</f>
        <v>2</v>
      </c>
      <c r="R594" t="str" cm="1">
        <f t="array" ref="R594">INDEX(MinuteWorkersFTE_HISTORICAL_FORTNIGHT_TABLE[Week Day],ROW()-1)</f>
        <v>Tuesday</v>
      </c>
      <c r="S594" cm="1">
        <f t="array" ref="S594">INDEX(MinuteWorkersFTE_HISTORICAL_FORTNIGHT_TABLE[FortnightWeek],ROW()-1)</f>
        <v>1</v>
      </c>
      <c r="T594" cm="1">
        <f t="array" ref="T594">INDEX(MinuteWorkersFTE_HISTORICAL_FORTNIGHT_TABLE[HistoricalRosterFTE],ROW()-1)</f>
        <v>8.6842105263157894</v>
      </c>
      <c r="U594" cm="1">
        <f t="array" ref="U594">INDEX(MinuteWorkersFTE_HISTORICAL_FORTNIGHT_TABLE[RedistributedRosterFTE],ROW()-1)</f>
        <v>7.7905633986077714</v>
      </c>
      <c r="V594" cm="1">
        <f t="array" ref="V594">INDEX(MinuteWorkersFTE_HISTORICAL_FORTNIGHT_TABLE[ExpectedRedistributionFactor],ROW()-1)</f>
        <v>0.89709517923362214</v>
      </c>
      <c r="W594" cm="1">
        <f t="array" ref="W594">INDEX(MinuteWorkersFTE_HISTORICAL_FORTNIGHT_TABLE[ProfileVarianceFTE],ROW()-1)</f>
        <v>0</v>
      </c>
      <c r="X594">
        <f t="shared" si="10"/>
        <v>0</v>
      </c>
      <c r="Y594" cm="1">
        <f t="array" ref="Y594">--(INDEX(MinuteWorkersFTE_HISTORICAL_FORTNIGHT_TABLE[HistoricalCoverageStatus],ROW()-1)="PASS")</f>
        <v>1</v>
      </c>
      <c r="Z594" cm="1">
        <f t="array" ref="Z594">--OR(INDEX(MinuteWorkersFTE_HISTORICAL_FORTNIGHT_TABLE[HistoricalCellStatus],ROW()-1)="OBSERVED",INDEX(MinuteWorkersFTE_HISTORICAL_FORTNIGHT_TABLE[HistoricalCellStatus],ROW()-1)="ZERO")</f>
        <v>1</v>
      </c>
      <c r="AA594" cm="1">
        <f t="array" ref="AA594">--OR(INDEX(MinuteWorkersFTE_HISTORICAL_FORTNIGHT_TABLE[ProfileAlignmentStatus],ROW()-1)="PASS",INDEX(MinuteWorkersFTE_HISTORICAL_FORTNIGHT_TABLE[ProfileAlignmentStatus],ROW()-1)="PASS ZERO")</f>
        <v>1</v>
      </c>
      <c r="AB594" cm="1">
        <f t="array" ref="AB594">--(INDEX(MinuteWorkersFTE_HISTORICAL_FORTNIGHT_TABLE[RedistributionMatchCount],ROW()-1)=1)</f>
        <v>1</v>
      </c>
      <c r="AC594">
        <v>1</v>
      </c>
    </row>
    <row r="595" spans="14:29" x14ac:dyDescent="0.25">
      <c r="N595" t="str" cm="1">
        <f t="array" ref="N595">INDEX(MinuteWorkersFTE_HISTORICAL_FORTNIGHT_TABLE[Facility],ROW()-1)</f>
        <v>TE</v>
      </c>
      <c r="O595" t="str" cm="1">
        <f t="array" ref="O595">INDEX(MinuteWorkersFTE_HISTORICAL_FORTNIGHT_TABLE[Role],ROW()-1)</f>
        <v>ASSISTANT IN NURSING</v>
      </c>
      <c r="P595" t="str" cm="1">
        <f t="array" ref="P595">INDEX(MinuteWorkersFTE_HISTORICAL_FORTNIGHT_TABLE[Shift],ROW()-1)</f>
        <v>NS</v>
      </c>
      <c r="Q595" cm="1">
        <f t="array" ref="Q595">INDEX(MinuteWorkersFTE_HISTORICAL_FORTNIGHT_TABLE[DayOfWeek],ROW()-1)</f>
        <v>2</v>
      </c>
      <c r="R595" t="str" cm="1">
        <f t="array" ref="R595">INDEX(MinuteWorkersFTE_HISTORICAL_FORTNIGHT_TABLE[Week Day],ROW()-1)</f>
        <v>Tuesday</v>
      </c>
      <c r="S595" cm="1">
        <f t="array" ref="S595">INDEX(MinuteWorkersFTE_HISTORICAL_FORTNIGHT_TABLE[FortnightWeek],ROW()-1)</f>
        <v>1</v>
      </c>
      <c r="T595" cm="1">
        <f t="array" ref="T595">INDEX(MinuteWorkersFTE_HISTORICAL_FORTNIGHT_TABLE[HistoricalRosterFTE],ROW()-1)</f>
        <v>4.4736842105263159</v>
      </c>
      <c r="U595" cm="1">
        <f t="array" ref="U595">INDEX(MinuteWorkersFTE_HISTORICAL_FORTNIGHT_TABLE[RedistributedRosterFTE],ROW()-1)</f>
        <v>4.0133205386767301</v>
      </c>
      <c r="V595" cm="1">
        <f t="array" ref="V595">INDEX(MinuteWorkersFTE_HISTORICAL_FORTNIGHT_TABLE[ExpectedRedistributionFactor],ROW()-1)</f>
        <v>0.89709517923362214</v>
      </c>
      <c r="W595" cm="1">
        <f t="array" ref="W595">INDEX(MinuteWorkersFTE_HISTORICAL_FORTNIGHT_TABLE[ProfileVarianceFTE],ROW()-1)</f>
        <v>-8.8817841970012523E-16</v>
      </c>
      <c r="X595">
        <f t="shared" si="10"/>
        <v>8.8817841970012523E-16</v>
      </c>
      <c r="Y595" cm="1">
        <f t="array" ref="Y595">--(INDEX(MinuteWorkersFTE_HISTORICAL_FORTNIGHT_TABLE[HistoricalCoverageStatus],ROW()-1)="PASS")</f>
        <v>1</v>
      </c>
      <c r="Z595" cm="1">
        <f t="array" ref="Z595">--OR(INDEX(MinuteWorkersFTE_HISTORICAL_FORTNIGHT_TABLE[HistoricalCellStatus],ROW()-1)="OBSERVED",INDEX(MinuteWorkersFTE_HISTORICAL_FORTNIGHT_TABLE[HistoricalCellStatus],ROW()-1)="ZERO")</f>
        <v>1</v>
      </c>
      <c r="AA595" cm="1">
        <f t="array" ref="AA595">--OR(INDEX(MinuteWorkersFTE_HISTORICAL_FORTNIGHT_TABLE[ProfileAlignmentStatus],ROW()-1)="PASS",INDEX(MinuteWorkersFTE_HISTORICAL_FORTNIGHT_TABLE[ProfileAlignmentStatus],ROW()-1)="PASS ZERO")</f>
        <v>1</v>
      </c>
      <c r="AB595" cm="1">
        <f t="array" ref="AB595">--(INDEX(MinuteWorkersFTE_HISTORICAL_FORTNIGHT_TABLE[RedistributionMatchCount],ROW()-1)=1)</f>
        <v>1</v>
      </c>
      <c r="AC595">
        <v>1</v>
      </c>
    </row>
    <row r="596" spans="14:29" x14ac:dyDescent="0.25">
      <c r="N596" t="str" cm="1">
        <f t="array" ref="N596">INDEX(MinuteWorkersFTE_HISTORICAL_FORTNIGHT_TABLE[Facility],ROW()-1)</f>
        <v>TE</v>
      </c>
      <c r="O596" t="str" cm="1">
        <f t="array" ref="O596">INDEX(MinuteWorkersFTE_HISTORICAL_FORTNIGHT_TABLE[Role],ROW()-1)</f>
        <v>ASSISTANT IN NURSING</v>
      </c>
      <c r="P596" t="str" cm="1">
        <f t="array" ref="P596">INDEX(MinuteWorkersFTE_HISTORICAL_FORTNIGHT_TABLE[Shift],ROW()-1)</f>
        <v>AM</v>
      </c>
      <c r="Q596" cm="1">
        <f t="array" ref="Q596">INDEX(MinuteWorkersFTE_HISTORICAL_FORTNIGHT_TABLE[DayOfWeek],ROW()-1)</f>
        <v>3</v>
      </c>
      <c r="R596" t="str" cm="1">
        <f t="array" ref="R596">INDEX(MinuteWorkersFTE_HISTORICAL_FORTNIGHT_TABLE[Week Day],ROW()-1)</f>
        <v>Wednesday</v>
      </c>
      <c r="S596" cm="1">
        <f t="array" ref="S596">INDEX(MinuteWorkersFTE_HISTORICAL_FORTNIGHT_TABLE[FortnightWeek],ROW()-1)</f>
        <v>1</v>
      </c>
      <c r="T596" cm="1">
        <f t="array" ref="T596">INDEX(MinuteWorkersFTE_HISTORICAL_FORTNIGHT_TABLE[HistoricalRosterFTE],ROW()-1)</f>
        <v>10.986842105263158</v>
      </c>
      <c r="U596" cm="1">
        <f t="array" ref="U596">INDEX(MinuteWorkersFTE_HISTORICAL_FORTNIGHT_TABLE[RedistributedRosterFTE],ROW()-1)</f>
        <v>9.8562430876325582</v>
      </c>
      <c r="V596" cm="1">
        <f t="array" ref="V596">INDEX(MinuteWorkersFTE_HISTORICAL_FORTNIGHT_TABLE[ExpectedRedistributionFactor],ROW()-1)</f>
        <v>0.89709517923362214</v>
      </c>
      <c r="W596" cm="1">
        <f t="array" ref="W596">INDEX(MinuteWorkersFTE_HISTORICAL_FORTNIGHT_TABLE[ProfileVarianceFTE],ROW()-1)</f>
        <v>0</v>
      </c>
      <c r="X596">
        <f t="shared" si="10"/>
        <v>0</v>
      </c>
      <c r="Y596" cm="1">
        <f t="array" ref="Y596">--(INDEX(MinuteWorkersFTE_HISTORICAL_FORTNIGHT_TABLE[HistoricalCoverageStatus],ROW()-1)="PASS")</f>
        <v>1</v>
      </c>
      <c r="Z596" cm="1">
        <f t="array" ref="Z596">--OR(INDEX(MinuteWorkersFTE_HISTORICAL_FORTNIGHT_TABLE[HistoricalCellStatus],ROW()-1)="OBSERVED",INDEX(MinuteWorkersFTE_HISTORICAL_FORTNIGHT_TABLE[HistoricalCellStatus],ROW()-1)="ZERO")</f>
        <v>1</v>
      </c>
      <c r="AA596" cm="1">
        <f t="array" ref="AA596">--OR(INDEX(MinuteWorkersFTE_HISTORICAL_FORTNIGHT_TABLE[ProfileAlignmentStatus],ROW()-1)="PASS",INDEX(MinuteWorkersFTE_HISTORICAL_FORTNIGHT_TABLE[ProfileAlignmentStatus],ROW()-1)="PASS ZERO")</f>
        <v>1</v>
      </c>
      <c r="AB596" cm="1">
        <f t="array" ref="AB596">--(INDEX(MinuteWorkersFTE_HISTORICAL_FORTNIGHT_TABLE[RedistributionMatchCount],ROW()-1)=1)</f>
        <v>1</v>
      </c>
      <c r="AC596">
        <v>1</v>
      </c>
    </row>
    <row r="597" spans="14:29" x14ac:dyDescent="0.25">
      <c r="N597" t="str" cm="1">
        <f t="array" ref="N597">INDEX(MinuteWorkersFTE_HISTORICAL_FORTNIGHT_TABLE[Facility],ROW()-1)</f>
        <v>TE</v>
      </c>
      <c r="O597" t="str" cm="1">
        <f t="array" ref="O597">INDEX(MinuteWorkersFTE_HISTORICAL_FORTNIGHT_TABLE[Role],ROW()-1)</f>
        <v>ASSISTANT IN NURSING</v>
      </c>
      <c r="P597" t="str" cm="1">
        <f t="array" ref="P597">INDEX(MinuteWorkersFTE_HISTORICAL_FORTNIGHT_TABLE[Shift],ROW()-1)</f>
        <v>PM</v>
      </c>
      <c r="Q597" cm="1">
        <f t="array" ref="Q597">INDEX(MinuteWorkersFTE_HISTORICAL_FORTNIGHT_TABLE[DayOfWeek],ROW()-1)</f>
        <v>3</v>
      </c>
      <c r="R597" t="str" cm="1">
        <f t="array" ref="R597">INDEX(MinuteWorkersFTE_HISTORICAL_FORTNIGHT_TABLE[Week Day],ROW()-1)</f>
        <v>Wednesday</v>
      </c>
      <c r="S597" cm="1">
        <f t="array" ref="S597">INDEX(MinuteWorkersFTE_HISTORICAL_FORTNIGHT_TABLE[FortnightWeek],ROW()-1)</f>
        <v>1</v>
      </c>
      <c r="T597" cm="1">
        <f t="array" ref="T597">INDEX(MinuteWorkersFTE_HISTORICAL_FORTNIGHT_TABLE[HistoricalRosterFTE],ROW()-1)</f>
        <v>7.8289473684210531</v>
      </c>
      <c r="U597" cm="1">
        <f t="array" ref="U597">INDEX(MinuteWorkersFTE_HISTORICAL_FORTNIGHT_TABLE[RedistributedRosterFTE],ROW()-1)</f>
        <v>7.0233109426842786</v>
      </c>
      <c r="V597" cm="1">
        <f t="array" ref="V597">INDEX(MinuteWorkersFTE_HISTORICAL_FORTNIGHT_TABLE[ExpectedRedistributionFactor],ROW()-1)</f>
        <v>0.89709517923362214</v>
      </c>
      <c r="W597" cm="1">
        <f t="array" ref="W597">INDEX(MinuteWorkersFTE_HISTORICAL_FORTNIGHT_TABLE[ProfileVarianceFTE],ROW()-1)</f>
        <v>-8.8817841970012523E-16</v>
      </c>
      <c r="X597">
        <f t="shared" si="10"/>
        <v>8.8817841970012523E-16</v>
      </c>
      <c r="Y597" cm="1">
        <f t="array" ref="Y597">--(INDEX(MinuteWorkersFTE_HISTORICAL_FORTNIGHT_TABLE[HistoricalCoverageStatus],ROW()-1)="PASS")</f>
        <v>1</v>
      </c>
      <c r="Z597" cm="1">
        <f t="array" ref="Z597">--OR(INDEX(MinuteWorkersFTE_HISTORICAL_FORTNIGHT_TABLE[HistoricalCellStatus],ROW()-1)="OBSERVED",INDEX(MinuteWorkersFTE_HISTORICAL_FORTNIGHT_TABLE[HistoricalCellStatus],ROW()-1)="ZERO")</f>
        <v>1</v>
      </c>
      <c r="AA597" cm="1">
        <f t="array" ref="AA597">--OR(INDEX(MinuteWorkersFTE_HISTORICAL_FORTNIGHT_TABLE[ProfileAlignmentStatus],ROW()-1)="PASS",INDEX(MinuteWorkersFTE_HISTORICAL_FORTNIGHT_TABLE[ProfileAlignmentStatus],ROW()-1)="PASS ZERO")</f>
        <v>1</v>
      </c>
      <c r="AB597" cm="1">
        <f t="array" ref="AB597">--(INDEX(MinuteWorkersFTE_HISTORICAL_FORTNIGHT_TABLE[RedistributionMatchCount],ROW()-1)=1)</f>
        <v>1</v>
      </c>
      <c r="AC597">
        <v>1</v>
      </c>
    </row>
    <row r="598" spans="14:29" x14ac:dyDescent="0.25">
      <c r="N598" t="str" cm="1">
        <f t="array" ref="N598">INDEX(MinuteWorkersFTE_HISTORICAL_FORTNIGHT_TABLE[Facility],ROW()-1)</f>
        <v>TE</v>
      </c>
      <c r="O598" t="str" cm="1">
        <f t="array" ref="O598">INDEX(MinuteWorkersFTE_HISTORICAL_FORTNIGHT_TABLE[Role],ROW()-1)</f>
        <v>ASSISTANT IN NURSING</v>
      </c>
      <c r="P598" t="str" cm="1">
        <f t="array" ref="P598">INDEX(MinuteWorkersFTE_HISTORICAL_FORTNIGHT_TABLE[Shift],ROW()-1)</f>
        <v>NS</v>
      </c>
      <c r="Q598" cm="1">
        <f t="array" ref="Q598">INDEX(MinuteWorkersFTE_HISTORICAL_FORTNIGHT_TABLE[DayOfWeek],ROW()-1)</f>
        <v>3</v>
      </c>
      <c r="R598" t="str" cm="1">
        <f t="array" ref="R598">INDEX(MinuteWorkersFTE_HISTORICAL_FORTNIGHT_TABLE[Week Day],ROW()-1)</f>
        <v>Wednesday</v>
      </c>
      <c r="S598" cm="1">
        <f t="array" ref="S598">INDEX(MinuteWorkersFTE_HISTORICAL_FORTNIGHT_TABLE[FortnightWeek],ROW()-1)</f>
        <v>1</v>
      </c>
      <c r="T598" cm="1">
        <f t="array" ref="T598">INDEX(MinuteWorkersFTE_HISTORICAL_FORTNIGHT_TABLE[HistoricalRosterFTE],ROW()-1)</f>
        <v>4.4736842105263159</v>
      </c>
      <c r="U598" cm="1">
        <f t="array" ref="U598">INDEX(MinuteWorkersFTE_HISTORICAL_FORTNIGHT_TABLE[RedistributedRosterFTE],ROW()-1)</f>
        <v>4.0133205386767301</v>
      </c>
      <c r="V598" cm="1">
        <f t="array" ref="V598">INDEX(MinuteWorkersFTE_HISTORICAL_FORTNIGHT_TABLE[ExpectedRedistributionFactor],ROW()-1)</f>
        <v>0.89709517923362214</v>
      </c>
      <c r="W598" cm="1">
        <f t="array" ref="W598">INDEX(MinuteWorkersFTE_HISTORICAL_FORTNIGHT_TABLE[ProfileVarianceFTE],ROW()-1)</f>
        <v>-8.8817841970012523E-16</v>
      </c>
      <c r="X598">
        <f t="shared" si="10"/>
        <v>8.8817841970012523E-16</v>
      </c>
      <c r="Y598" cm="1">
        <f t="array" ref="Y598">--(INDEX(MinuteWorkersFTE_HISTORICAL_FORTNIGHT_TABLE[HistoricalCoverageStatus],ROW()-1)="PASS")</f>
        <v>1</v>
      </c>
      <c r="Z598" cm="1">
        <f t="array" ref="Z598">--OR(INDEX(MinuteWorkersFTE_HISTORICAL_FORTNIGHT_TABLE[HistoricalCellStatus],ROW()-1)="OBSERVED",INDEX(MinuteWorkersFTE_HISTORICAL_FORTNIGHT_TABLE[HistoricalCellStatus],ROW()-1)="ZERO")</f>
        <v>1</v>
      </c>
      <c r="AA598" cm="1">
        <f t="array" ref="AA598">--OR(INDEX(MinuteWorkersFTE_HISTORICAL_FORTNIGHT_TABLE[ProfileAlignmentStatus],ROW()-1)="PASS",INDEX(MinuteWorkersFTE_HISTORICAL_FORTNIGHT_TABLE[ProfileAlignmentStatus],ROW()-1)="PASS ZERO")</f>
        <v>1</v>
      </c>
      <c r="AB598" cm="1">
        <f t="array" ref="AB598">--(INDEX(MinuteWorkersFTE_HISTORICAL_FORTNIGHT_TABLE[RedistributionMatchCount],ROW()-1)=1)</f>
        <v>1</v>
      </c>
      <c r="AC598">
        <v>1</v>
      </c>
    </row>
    <row r="599" spans="14:29" x14ac:dyDescent="0.25">
      <c r="N599" t="str" cm="1">
        <f t="array" ref="N599">INDEX(MinuteWorkersFTE_HISTORICAL_FORTNIGHT_TABLE[Facility],ROW()-1)</f>
        <v>TE</v>
      </c>
      <c r="O599" t="str" cm="1">
        <f t="array" ref="O599">INDEX(MinuteWorkersFTE_HISTORICAL_FORTNIGHT_TABLE[Role],ROW()-1)</f>
        <v>ASSISTANT IN NURSING</v>
      </c>
      <c r="P599" t="str" cm="1">
        <f t="array" ref="P599">INDEX(MinuteWorkersFTE_HISTORICAL_FORTNIGHT_TABLE[Shift],ROW()-1)</f>
        <v>AM</v>
      </c>
      <c r="Q599" cm="1">
        <f t="array" ref="Q599">INDEX(MinuteWorkersFTE_HISTORICAL_FORTNIGHT_TABLE[DayOfWeek],ROW()-1)</f>
        <v>4</v>
      </c>
      <c r="R599" t="str" cm="1">
        <f t="array" ref="R599">INDEX(MinuteWorkersFTE_HISTORICAL_FORTNIGHT_TABLE[Week Day],ROW()-1)</f>
        <v>Thursday</v>
      </c>
      <c r="S599" cm="1">
        <f t="array" ref="S599">INDEX(MinuteWorkersFTE_HISTORICAL_FORTNIGHT_TABLE[FortnightWeek],ROW()-1)</f>
        <v>1</v>
      </c>
      <c r="T599" cm="1">
        <f t="array" ref="T599">INDEX(MinuteWorkersFTE_HISTORICAL_FORTNIGHT_TABLE[HistoricalRosterFTE],ROW()-1)</f>
        <v>12.105263157894738</v>
      </c>
      <c r="U599" cm="1">
        <f t="array" ref="U599">INDEX(MinuteWorkersFTE_HISTORICAL_FORTNIGHT_TABLE[RedistributedRosterFTE],ROW()-1)</f>
        <v>10.859573222301741</v>
      </c>
      <c r="V599" cm="1">
        <f t="array" ref="V599">INDEX(MinuteWorkersFTE_HISTORICAL_FORTNIGHT_TABLE[ExpectedRedistributionFactor],ROW()-1)</f>
        <v>0.89709517923362214</v>
      </c>
      <c r="W599" cm="1">
        <f t="array" ref="W599">INDEX(MinuteWorkersFTE_HISTORICAL_FORTNIGHT_TABLE[ProfileVarianceFTE],ROW()-1)</f>
        <v>-1.7763568394002505E-15</v>
      </c>
      <c r="X599">
        <f t="shared" si="10"/>
        <v>1.7763568394002505E-15</v>
      </c>
      <c r="Y599" cm="1">
        <f t="array" ref="Y599">--(INDEX(MinuteWorkersFTE_HISTORICAL_FORTNIGHT_TABLE[HistoricalCoverageStatus],ROW()-1)="PASS")</f>
        <v>1</v>
      </c>
      <c r="Z599" cm="1">
        <f t="array" ref="Z599">--OR(INDEX(MinuteWorkersFTE_HISTORICAL_FORTNIGHT_TABLE[HistoricalCellStatus],ROW()-1)="OBSERVED",INDEX(MinuteWorkersFTE_HISTORICAL_FORTNIGHT_TABLE[HistoricalCellStatus],ROW()-1)="ZERO")</f>
        <v>1</v>
      </c>
      <c r="AA599" cm="1">
        <f t="array" ref="AA599">--OR(INDEX(MinuteWorkersFTE_HISTORICAL_FORTNIGHT_TABLE[ProfileAlignmentStatus],ROW()-1)="PASS",INDEX(MinuteWorkersFTE_HISTORICAL_FORTNIGHT_TABLE[ProfileAlignmentStatus],ROW()-1)="PASS ZERO")</f>
        <v>1</v>
      </c>
      <c r="AB599" cm="1">
        <f t="array" ref="AB599">--(INDEX(MinuteWorkersFTE_HISTORICAL_FORTNIGHT_TABLE[RedistributionMatchCount],ROW()-1)=1)</f>
        <v>1</v>
      </c>
      <c r="AC599">
        <v>1</v>
      </c>
    </row>
    <row r="600" spans="14:29" x14ac:dyDescent="0.25">
      <c r="N600" t="str" cm="1">
        <f t="array" ref="N600">INDEX(MinuteWorkersFTE_HISTORICAL_FORTNIGHT_TABLE[Facility],ROW()-1)</f>
        <v>TE</v>
      </c>
      <c r="O600" t="str" cm="1">
        <f t="array" ref="O600">INDEX(MinuteWorkersFTE_HISTORICAL_FORTNIGHT_TABLE[Role],ROW()-1)</f>
        <v>ASSISTANT IN NURSING</v>
      </c>
      <c r="P600" t="str" cm="1">
        <f t="array" ref="P600">INDEX(MinuteWorkersFTE_HISTORICAL_FORTNIGHT_TABLE[Shift],ROW()-1)</f>
        <v>PM</v>
      </c>
      <c r="Q600" cm="1">
        <f t="array" ref="Q600">INDEX(MinuteWorkersFTE_HISTORICAL_FORTNIGHT_TABLE[DayOfWeek],ROW()-1)</f>
        <v>4</v>
      </c>
      <c r="R600" t="str" cm="1">
        <f t="array" ref="R600">INDEX(MinuteWorkersFTE_HISTORICAL_FORTNIGHT_TABLE[Week Day],ROW()-1)</f>
        <v>Thursday</v>
      </c>
      <c r="S600" cm="1">
        <f t="array" ref="S600">INDEX(MinuteWorkersFTE_HISTORICAL_FORTNIGHT_TABLE[FortnightWeek],ROW()-1)</f>
        <v>1</v>
      </c>
      <c r="T600" cm="1">
        <f t="array" ref="T600">INDEX(MinuteWorkersFTE_HISTORICAL_FORTNIGHT_TABLE[HistoricalRosterFTE],ROW()-1)</f>
        <v>8.6842105263157894</v>
      </c>
      <c r="U600" cm="1">
        <f t="array" ref="U600">INDEX(MinuteWorkersFTE_HISTORICAL_FORTNIGHT_TABLE[RedistributedRosterFTE],ROW()-1)</f>
        <v>7.7905633986077714</v>
      </c>
      <c r="V600" cm="1">
        <f t="array" ref="V600">INDEX(MinuteWorkersFTE_HISTORICAL_FORTNIGHT_TABLE[ExpectedRedistributionFactor],ROW()-1)</f>
        <v>0.89709517923362214</v>
      </c>
      <c r="W600" cm="1">
        <f t="array" ref="W600">INDEX(MinuteWorkersFTE_HISTORICAL_FORTNIGHT_TABLE[ProfileVarianceFTE],ROW()-1)</f>
        <v>0</v>
      </c>
      <c r="X600">
        <f t="shared" si="10"/>
        <v>0</v>
      </c>
      <c r="Y600" cm="1">
        <f t="array" ref="Y600">--(INDEX(MinuteWorkersFTE_HISTORICAL_FORTNIGHT_TABLE[HistoricalCoverageStatus],ROW()-1)="PASS")</f>
        <v>1</v>
      </c>
      <c r="Z600" cm="1">
        <f t="array" ref="Z600">--OR(INDEX(MinuteWorkersFTE_HISTORICAL_FORTNIGHT_TABLE[HistoricalCellStatus],ROW()-1)="OBSERVED",INDEX(MinuteWorkersFTE_HISTORICAL_FORTNIGHT_TABLE[HistoricalCellStatus],ROW()-1)="ZERO")</f>
        <v>1</v>
      </c>
      <c r="AA600" cm="1">
        <f t="array" ref="AA600">--OR(INDEX(MinuteWorkersFTE_HISTORICAL_FORTNIGHT_TABLE[ProfileAlignmentStatus],ROW()-1)="PASS",INDEX(MinuteWorkersFTE_HISTORICAL_FORTNIGHT_TABLE[ProfileAlignmentStatus],ROW()-1)="PASS ZERO")</f>
        <v>1</v>
      </c>
      <c r="AB600" cm="1">
        <f t="array" ref="AB600">--(INDEX(MinuteWorkersFTE_HISTORICAL_FORTNIGHT_TABLE[RedistributionMatchCount],ROW()-1)=1)</f>
        <v>1</v>
      </c>
      <c r="AC600">
        <v>1</v>
      </c>
    </row>
    <row r="601" spans="14:29" x14ac:dyDescent="0.25">
      <c r="N601" t="str" cm="1">
        <f t="array" ref="N601">INDEX(MinuteWorkersFTE_HISTORICAL_FORTNIGHT_TABLE[Facility],ROW()-1)</f>
        <v>TE</v>
      </c>
      <c r="O601" t="str" cm="1">
        <f t="array" ref="O601">INDEX(MinuteWorkersFTE_HISTORICAL_FORTNIGHT_TABLE[Role],ROW()-1)</f>
        <v>ASSISTANT IN NURSING</v>
      </c>
      <c r="P601" t="str" cm="1">
        <f t="array" ref="P601">INDEX(MinuteWorkersFTE_HISTORICAL_FORTNIGHT_TABLE[Shift],ROW()-1)</f>
        <v>NS</v>
      </c>
      <c r="Q601" cm="1">
        <f t="array" ref="Q601">INDEX(MinuteWorkersFTE_HISTORICAL_FORTNIGHT_TABLE[DayOfWeek],ROW()-1)</f>
        <v>4</v>
      </c>
      <c r="R601" t="str" cm="1">
        <f t="array" ref="R601">INDEX(MinuteWorkersFTE_HISTORICAL_FORTNIGHT_TABLE[Week Day],ROW()-1)</f>
        <v>Thursday</v>
      </c>
      <c r="S601" cm="1">
        <f t="array" ref="S601">INDEX(MinuteWorkersFTE_HISTORICAL_FORTNIGHT_TABLE[FortnightWeek],ROW()-1)</f>
        <v>1</v>
      </c>
      <c r="T601" cm="1">
        <f t="array" ref="T601">INDEX(MinuteWorkersFTE_HISTORICAL_FORTNIGHT_TABLE[HistoricalRosterFTE],ROW()-1)</f>
        <v>4.4736842105263159</v>
      </c>
      <c r="U601" cm="1">
        <f t="array" ref="U601">INDEX(MinuteWorkersFTE_HISTORICAL_FORTNIGHT_TABLE[RedistributedRosterFTE],ROW()-1)</f>
        <v>4.0133205386767301</v>
      </c>
      <c r="V601" cm="1">
        <f t="array" ref="V601">INDEX(MinuteWorkersFTE_HISTORICAL_FORTNIGHT_TABLE[ExpectedRedistributionFactor],ROW()-1)</f>
        <v>0.89709517923362214</v>
      </c>
      <c r="W601" cm="1">
        <f t="array" ref="W601">INDEX(MinuteWorkersFTE_HISTORICAL_FORTNIGHT_TABLE[ProfileVarianceFTE],ROW()-1)</f>
        <v>-8.8817841970012523E-16</v>
      </c>
      <c r="X601">
        <f t="shared" si="10"/>
        <v>8.8817841970012523E-16</v>
      </c>
      <c r="Y601" cm="1">
        <f t="array" ref="Y601">--(INDEX(MinuteWorkersFTE_HISTORICAL_FORTNIGHT_TABLE[HistoricalCoverageStatus],ROW()-1)="PASS")</f>
        <v>1</v>
      </c>
      <c r="Z601" cm="1">
        <f t="array" ref="Z601">--OR(INDEX(MinuteWorkersFTE_HISTORICAL_FORTNIGHT_TABLE[HistoricalCellStatus],ROW()-1)="OBSERVED",INDEX(MinuteWorkersFTE_HISTORICAL_FORTNIGHT_TABLE[HistoricalCellStatus],ROW()-1)="ZERO")</f>
        <v>1</v>
      </c>
      <c r="AA601" cm="1">
        <f t="array" ref="AA601">--OR(INDEX(MinuteWorkersFTE_HISTORICAL_FORTNIGHT_TABLE[ProfileAlignmentStatus],ROW()-1)="PASS",INDEX(MinuteWorkersFTE_HISTORICAL_FORTNIGHT_TABLE[ProfileAlignmentStatus],ROW()-1)="PASS ZERO")</f>
        <v>1</v>
      </c>
      <c r="AB601" cm="1">
        <f t="array" ref="AB601">--(INDEX(MinuteWorkersFTE_HISTORICAL_FORTNIGHT_TABLE[RedistributionMatchCount],ROW()-1)=1)</f>
        <v>1</v>
      </c>
      <c r="AC601">
        <v>1</v>
      </c>
    </row>
    <row r="602" spans="14:29" x14ac:dyDescent="0.25">
      <c r="N602" t="str" cm="1">
        <f t="array" ref="N602">INDEX(MinuteWorkersFTE_HISTORICAL_FORTNIGHT_TABLE[Facility],ROW()-1)</f>
        <v>TE</v>
      </c>
      <c r="O602" t="str" cm="1">
        <f t="array" ref="O602">INDEX(MinuteWorkersFTE_HISTORICAL_FORTNIGHT_TABLE[Role],ROW()-1)</f>
        <v>ASSISTANT IN NURSING</v>
      </c>
      <c r="P602" t="str" cm="1">
        <f t="array" ref="P602">INDEX(MinuteWorkersFTE_HISTORICAL_FORTNIGHT_TABLE[Shift],ROW()-1)</f>
        <v>AM</v>
      </c>
      <c r="Q602" cm="1">
        <f t="array" ref="Q602">INDEX(MinuteWorkersFTE_HISTORICAL_FORTNIGHT_TABLE[DayOfWeek],ROW()-1)</f>
        <v>5</v>
      </c>
      <c r="R602" t="str" cm="1">
        <f t="array" ref="R602">INDEX(MinuteWorkersFTE_HISTORICAL_FORTNIGHT_TABLE[Week Day],ROW()-1)</f>
        <v>Friday</v>
      </c>
      <c r="S602" cm="1">
        <f t="array" ref="S602">INDEX(MinuteWorkersFTE_HISTORICAL_FORTNIGHT_TABLE[FortnightWeek],ROW()-1)</f>
        <v>1</v>
      </c>
      <c r="T602" cm="1">
        <f t="array" ref="T602">INDEX(MinuteWorkersFTE_HISTORICAL_FORTNIGHT_TABLE[HistoricalRosterFTE],ROW()-1)</f>
        <v>10.986842105263158</v>
      </c>
      <c r="U602" cm="1">
        <f t="array" ref="U602">INDEX(MinuteWorkersFTE_HISTORICAL_FORTNIGHT_TABLE[RedistributedRosterFTE],ROW()-1)</f>
        <v>9.8562430876325582</v>
      </c>
      <c r="V602" cm="1">
        <f t="array" ref="V602">INDEX(MinuteWorkersFTE_HISTORICAL_FORTNIGHT_TABLE[ExpectedRedistributionFactor],ROW()-1)</f>
        <v>0.89709517923362214</v>
      </c>
      <c r="W602" cm="1">
        <f t="array" ref="W602">INDEX(MinuteWorkersFTE_HISTORICAL_FORTNIGHT_TABLE[ProfileVarianceFTE],ROW()-1)</f>
        <v>0</v>
      </c>
      <c r="X602">
        <f t="shared" si="10"/>
        <v>0</v>
      </c>
      <c r="Y602" cm="1">
        <f t="array" ref="Y602">--(INDEX(MinuteWorkersFTE_HISTORICAL_FORTNIGHT_TABLE[HistoricalCoverageStatus],ROW()-1)="PASS")</f>
        <v>1</v>
      </c>
      <c r="Z602" cm="1">
        <f t="array" ref="Z602">--OR(INDEX(MinuteWorkersFTE_HISTORICAL_FORTNIGHT_TABLE[HistoricalCellStatus],ROW()-1)="OBSERVED",INDEX(MinuteWorkersFTE_HISTORICAL_FORTNIGHT_TABLE[HistoricalCellStatus],ROW()-1)="ZERO")</f>
        <v>1</v>
      </c>
      <c r="AA602" cm="1">
        <f t="array" ref="AA602">--OR(INDEX(MinuteWorkersFTE_HISTORICAL_FORTNIGHT_TABLE[ProfileAlignmentStatus],ROW()-1)="PASS",INDEX(MinuteWorkersFTE_HISTORICAL_FORTNIGHT_TABLE[ProfileAlignmentStatus],ROW()-1)="PASS ZERO")</f>
        <v>1</v>
      </c>
      <c r="AB602" cm="1">
        <f t="array" ref="AB602">--(INDEX(MinuteWorkersFTE_HISTORICAL_FORTNIGHT_TABLE[RedistributionMatchCount],ROW()-1)=1)</f>
        <v>1</v>
      </c>
      <c r="AC602">
        <v>1</v>
      </c>
    </row>
    <row r="603" spans="14:29" x14ac:dyDescent="0.25">
      <c r="N603" t="str" cm="1">
        <f t="array" ref="N603">INDEX(MinuteWorkersFTE_HISTORICAL_FORTNIGHT_TABLE[Facility],ROW()-1)</f>
        <v>TE</v>
      </c>
      <c r="O603" t="str" cm="1">
        <f t="array" ref="O603">INDEX(MinuteWorkersFTE_HISTORICAL_FORTNIGHT_TABLE[Role],ROW()-1)</f>
        <v>ASSISTANT IN NURSING</v>
      </c>
      <c r="P603" t="str" cm="1">
        <f t="array" ref="P603">INDEX(MinuteWorkersFTE_HISTORICAL_FORTNIGHT_TABLE[Shift],ROW()-1)</f>
        <v>PM</v>
      </c>
      <c r="Q603" cm="1">
        <f t="array" ref="Q603">INDEX(MinuteWorkersFTE_HISTORICAL_FORTNIGHT_TABLE[DayOfWeek],ROW()-1)</f>
        <v>5</v>
      </c>
      <c r="R603" t="str" cm="1">
        <f t="array" ref="R603">INDEX(MinuteWorkersFTE_HISTORICAL_FORTNIGHT_TABLE[Week Day],ROW()-1)</f>
        <v>Friday</v>
      </c>
      <c r="S603" cm="1">
        <f t="array" ref="S603">INDEX(MinuteWorkersFTE_HISTORICAL_FORTNIGHT_TABLE[FortnightWeek],ROW()-1)</f>
        <v>1</v>
      </c>
      <c r="T603" cm="1">
        <f t="array" ref="T603">INDEX(MinuteWorkersFTE_HISTORICAL_FORTNIGHT_TABLE[HistoricalRosterFTE],ROW()-1)</f>
        <v>8.6842105263157894</v>
      </c>
      <c r="U603" cm="1">
        <f t="array" ref="U603">INDEX(MinuteWorkersFTE_HISTORICAL_FORTNIGHT_TABLE[RedistributedRosterFTE],ROW()-1)</f>
        <v>7.7905633986077714</v>
      </c>
      <c r="V603" cm="1">
        <f t="array" ref="V603">INDEX(MinuteWorkersFTE_HISTORICAL_FORTNIGHT_TABLE[ExpectedRedistributionFactor],ROW()-1)</f>
        <v>0.89709517923362214</v>
      </c>
      <c r="W603" cm="1">
        <f t="array" ref="W603">INDEX(MinuteWorkersFTE_HISTORICAL_FORTNIGHT_TABLE[ProfileVarianceFTE],ROW()-1)</f>
        <v>0</v>
      </c>
      <c r="X603">
        <f t="shared" si="10"/>
        <v>0</v>
      </c>
      <c r="Y603" cm="1">
        <f t="array" ref="Y603">--(INDEX(MinuteWorkersFTE_HISTORICAL_FORTNIGHT_TABLE[HistoricalCoverageStatus],ROW()-1)="PASS")</f>
        <v>1</v>
      </c>
      <c r="Z603" cm="1">
        <f t="array" ref="Z603">--OR(INDEX(MinuteWorkersFTE_HISTORICAL_FORTNIGHT_TABLE[HistoricalCellStatus],ROW()-1)="OBSERVED",INDEX(MinuteWorkersFTE_HISTORICAL_FORTNIGHT_TABLE[HistoricalCellStatus],ROW()-1)="ZERO")</f>
        <v>1</v>
      </c>
      <c r="AA603" cm="1">
        <f t="array" ref="AA603">--OR(INDEX(MinuteWorkersFTE_HISTORICAL_FORTNIGHT_TABLE[ProfileAlignmentStatus],ROW()-1)="PASS",INDEX(MinuteWorkersFTE_HISTORICAL_FORTNIGHT_TABLE[ProfileAlignmentStatus],ROW()-1)="PASS ZERO")</f>
        <v>1</v>
      </c>
      <c r="AB603" cm="1">
        <f t="array" ref="AB603">--(INDEX(MinuteWorkersFTE_HISTORICAL_FORTNIGHT_TABLE[RedistributionMatchCount],ROW()-1)=1)</f>
        <v>1</v>
      </c>
      <c r="AC603">
        <v>1</v>
      </c>
    </row>
    <row r="604" spans="14:29" x14ac:dyDescent="0.25">
      <c r="N604" t="str" cm="1">
        <f t="array" ref="N604">INDEX(MinuteWorkersFTE_HISTORICAL_FORTNIGHT_TABLE[Facility],ROW()-1)</f>
        <v>TE</v>
      </c>
      <c r="O604" t="str" cm="1">
        <f t="array" ref="O604">INDEX(MinuteWorkersFTE_HISTORICAL_FORTNIGHT_TABLE[Role],ROW()-1)</f>
        <v>ASSISTANT IN NURSING</v>
      </c>
      <c r="P604" t="str" cm="1">
        <f t="array" ref="P604">INDEX(MinuteWorkersFTE_HISTORICAL_FORTNIGHT_TABLE[Shift],ROW()-1)</f>
        <v>NS</v>
      </c>
      <c r="Q604" cm="1">
        <f t="array" ref="Q604">INDEX(MinuteWorkersFTE_HISTORICAL_FORTNIGHT_TABLE[DayOfWeek],ROW()-1)</f>
        <v>5</v>
      </c>
      <c r="R604" t="str" cm="1">
        <f t="array" ref="R604">INDEX(MinuteWorkersFTE_HISTORICAL_FORTNIGHT_TABLE[Week Day],ROW()-1)</f>
        <v>Friday</v>
      </c>
      <c r="S604" cm="1">
        <f t="array" ref="S604">INDEX(MinuteWorkersFTE_HISTORICAL_FORTNIGHT_TABLE[FortnightWeek],ROW()-1)</f>
        <v>1</v>
      </c>
      <c r="T604" cm="1">
        <f t="array" ref="T604">INDEX(MinuteWorkersFTE_HISTORICAL_FORTNIGHT_TABLE[HistoricalRosterFTE],ROW()-1)</f>
        <v>4.4736842105263159</v>
      </c>
      <c r="U604" cm="1">
        <f t="array" ref="U604">INDEX(MinuteWorkersFTE_HISTORICAL_FORTNIGHT_TABLE[RedistributedRosterFTE],ROW()-1)</f>
        <v>4.0133205386767301</v>
      </c>
      <c r="V604" cm="1">
        <f t="array" ref="V604">INDEX(MinuteWorkersFTE_HISTORICAL_FORTNIGHT_TABLE[ExpectedRedistributionFactor],ROW()-1)</f>
        <v>0.89709517923362214</v>
      </c>
      <c r="W604" cm="1">
        <f t="array" ref="W604">INDEX(MinuteWorkersFTE_HISTORICAL_FORTNIGHT_TABLE[ProfileVarianceFTE],ROW()-1)</f>
        <v>-8.8817841970012523E-16</v>
      </c>
      <c r="X604">
        <f t="shared" si="10"/>
        <v>8.8817841970012523E-16</v>
      </c>
      <c r="Y604" cm="1">
        <f t="array" ref="Y604">--(INDEX(MinuteWorkersFTE_HISTORICAL_FORTNIGHT_TABLE[HistoricalCoverageStatus],ROW()-1)="PASS")</f>
        <v>1</v>
      </c>
      <c r="Z604" cm="1">
        <f t="array" ref="Z604">--OR(INDEX(MinuteWorkersFTE_HISTORICAL_FORTNIGHT_TABLE[HistoricalCellStatus],ROW()-1)="OBSERVED",INDEX(MinuteWorkersFTE_HISTORICAL_FORTNIGHT_TABLE[HistoricalCellStatus],ROW()-1)="ZERO")</f>
        <v>1</v>
      </c>
      <c r="AA604" cm="1">
        <f t="array" ref="AA604">--OR(INDEX(MinuteWorkersFTE_HISTORICAL_FORTNIGHT_TABLE[ProfileAlignmentStatus],ROW()-1)="PASS",INDEX(MinuteWorkersFTE_HISTORICAL_FORTNIGHT_TABLE[ProfileAlignmentStatus],ROW()-1)="PASS ZERO")</f>
        <v>1</v>
      </c>
      <c r="AB604" cm="1">
        <f t="array" ref="AB604">--(INDEX(MinuteWorkersFTE_HISTORICAL_FORTNIGHT_TABLE[RedistributionMatchCount],ROW()-1)=1)</f>
        <v>1</v>
      </c>
      <c r="AC604">
        <v>1</v>
      </c>
    </row>
    <row r="605" spans="14:29" x14ac:dyDescent="0.25">
      <c r="N605" t="str" cm="1">
        <f t="array" ref="N605">INDEX(MinuteWorkersFTE_HISTORICAL_FORTNIGHT_TABLE[Facility],ROW()-1)</f>
        <v>TE</v>
      </c>
      <c r="O605" t="str" cm="1">
        <f t="array" ref="O605">INDEX(MinuteWorkersFTE_HISTORICAL_FORTNIGHT_TABLE[Role],ROW()-1)</f>
        <v>ASSISTANT IN NURSING</v>
      </c>
      <c r="P605" t="str" cm="1">
        <f t="array" ref="P605">INDEX(MinuteWorkersFTE_HISTORICAL_FORTNIGHT_TABLE[Shift],ROW()-1)</f>
        <v>AM</v>
      </c>
      <c r="Q605" cm="1">
        <f t="array" ref="Q605">INDEX(MinuteWorkersFTE_HISTORICAL_FORTNIGHT_TABLE[DayOfWeek],ROW()-1)</f>
        <v>6</v>
      </c>
      <c r="R605" t="str" cm="1">
        <f t="array" ref="R605">INDEX(MinuteWorkersFTE_HISTORICAL_FORTNIGHT_TABLE[Week Day],ROW()-1)</f>
        <v>Saturday</v>
      </c>
      <c r="S605" cm="1">
        <f t="array" ref="S605">INDEX(MinuteWorkersFTE_HISTORICAL_FORTNIGHT_TABLE[FortnightWeek],ROW()-1)</f>
        <v>1</v>
      </c>
      <c r="T605" cm="1">
        <f t="array" ref="T605">INDEX(MinuteWorkersFTE_HISTORICAL_FORTNIGHT_TABLE[HistoricalRosterFTE],ROW()-1)</f>
        <v>10.986842105263158</v>
      </c>
      <c r="U605" cm="1">
        <f t="array" ref="U605">INDEX(MinuteWorkersFTE_HISTORICAL_FORTNIGHT_TABLE[RedistributedRosterFTE],ROW()-1)</f>
        <v>9.8562430876325582</v>
      </c>
      <c r="V605" cm="1">
        <f t="array" ref="V605">INDEX(MinuteWorkersFTE_HISTORICAL_FORTNIGHT_TABLE[ExpectedRedistributionFactor],ROW()-1)</f>
        <v>0.89709517923362214</v>
      </c>
      <c r="W605" cm="1">
        <f t="array" ref="W605">INDEX(MinuteWorkersFTE_HISTORICAL_FORTNIGHT_TABLE[ProfileVarianceFTE],ROW()-1)</f>
        <v>0</v>
      </c>
      <c r="X605">
        <f t="shared" si="10"/>
        <v>0</v>
      </c>
      <c r="Y605" cm="1">
        <f t="array" ref="Y605">--(INDEX(MinuteWorkersFTE_HISTORICAL_FORTNIGHT_TABLE[HistoricalCoverageStatus],ROW()-1)="PASS")</f>
        <v>1</v>
      </c>
      <c r="Z605" cm="1">
        <f t="array" ref="Z605">--OR(INDEX(MinuteWorkersFTE_HISTORICAL_FORTNIGHT_TABLE[HistoricalCellStatus],ROW()-1)="OBSERVED",INDEX(MinuteWorkersFTE_HISTORICAL_FORTNIGHT_TABLE[HistoricalCellStatus],ROW()-1)="ZERO")</f>
        <v>1</v>
      </c>
      <c r="AA605" cm="1">
        <f t="array" ref="AA605">--OR(INDEX(MinuteWorkersFTE_HISTORICAL_FORTNIGHT_TABLE[ProfileAlignmentStatus],ROW()-1)="PASS",INDEX(MinuteWorkersFTE_HISTORICAL_FORTNIGHT_TABLE[ProfileAlignmentStatus],ROW()-1)="PASS ZERO")</f>
        <v>1</v>
      </c>
      <c r="AB605" cm="1">
        <f t="array" ref="AB605">--(INDEX(MinuteWorkersFTE_HISTORICAL_FORTNIGHT_TABLE[RedistributionMatchCount],ROW()-1)=1)</f>
        <v>1</v>
      </c>
      <c r="AC605">
        <v>1</v>
      </c>
    </row>
    <row r="606" spans="14:29" x14ac:dyDescent="0.25">
      <c r="N606" t="str" cm="1">
        <f t="array" ref="N606">INDEX(MinuteWorkersFTE_HISTORICAL_FORTNIGHT_TABLE[Facility],ROW()-1)</f>
        <v>TE</v>
      </c>
      <c r="O606" t="str" cm="1">
        <f t="array" ref="O606">INDEX(MinuteWorkersFTE_HISTORICAL_FORTNIGHT_TABLE[Role],ROW()-1)</f>
        <v>ASSISTANT IN NURSING</v>
      </c>
      <c r="P606" t="str" cm="1">
        <f t="array" ref="P606">INDEX(MinuteWorkersFTE_HISTORICAL_FORTNIGHT_TABLE[Shift],ROW()-1)</f>
        <v>PM</v>
      </c>
      <c r="Q606" cm="1">
        <f t="array" ref="Q606">INDEX(MinuteWorkersFTE_HISTORICAL_FORTNIGHT_TABLE[DayOfWeek],ROW()-1)</f>
        <v>6</v>
      </c>
      <c r="R606" t="str" cm="1">
        <f t="array" ref="R606">INDEX(MinuteWorkersFTE_HISTORICAL_FORTNIGHT_TABLE[Week Day],ROW()-1)</f>
        <v>Saturday</v>
      </c>
      <c r="S606" cm="1">
        <f t="array" ref="S606">INDEX(MinuteWorkersFTE_HISTORICAL_FORTNIGHT_TABLE[FortnightWeek],ROW()-1)</f>
        <v>1</v>
      </c>
      <c r="T606" cm="1">
        <f t="array" ref="T606">INDEX(MinuteWorkersFTE_HISTORICAL_FORTNIGHT_TABLE[HistoricalRosterFTE],ROW()-1)</f>
        <v>8.6842105263157894</v>
      </c>
      <c r="U606" cm="1">
        <f t="array" ref="U606">INDEX(MinuteWorkersFTE_HISTORICAL_FORTNIGHT_TABLE[RedistributedRosterFTE],ROW()-1)</f>
        <v>7.7905633986077714</v>
      </c>
      <c r="V606" cm="1">
        <f t="array" ref="V606">INDEX(MinuteWorkersFTE_HISTORICAL_FORTNIGHT_TABLE[ExpectedRedistributionFactor],ROW()-1)</f>
        <v>0.89709517923362214</v>
      </c>
      <c r="W606" cm="1">
        <f t="array" ref="W606">INDEX(MinuteWorkersFTE_HISTORICAL_FORTNIGHT_TABLE[ProfileVarianceFTE],ROW()-1)</f>
        <v>0</v>
      </c>
      <c r="X606">
        <f t="shared" si="10"/>
        <v>0</v>
      </c>
      <c r="Y606" cm="1">
        <f t="array" ref="Y606">--(INDEX(MinuteWorkersFTE_HISTORICAL_FORTNIGHT_TABLE[HistoricalCoverageStatus],ROW()-1)="PASS")</f>
        <v>1</v>
      </c>
      <c r="Z606" cm="1">
        <f t="array" ref="Z606">--OR(INDEX(MinuteWorkersFTE_HISTORICAL_FORTNIGHT_TABLE[HistoricalCellStatus],ROW()-1)="OBSERVED",INDEX(MinuteWorkersFTE_HISTORICAL_FORTNIGHT_TABLE[HistoricalCellStatus],ROW()-1)="ZERO")</f>
        <v>1</v>
      </c>
      <c r="AA606" cm="1">
        <f t="array" ref="AA606">--OR(INDEX(MinuteWorkersFTE_HISTORICAL_FORTNIGHT_TABLE[ProfileAlignmentStatus],ROW()-1)="PASS",INDEX(MinuteWorkersFTE_HISTORICAL_FORTNIGHT_TABLE[ProfileAlignmentStatus],ROW()-1)="PASS ZERO")</f>
        <v>1</v>
      </c>
      <c r="AB606" cm="1">
        <f t="array" ref="AB606">--(INDEX(MinuteWorkersFTE_HISTORICAL_FORTNIGHT_TABLE[RedistributionMatchCount],ROW()-1)=1)</f>
        <v>1</v>
      </c>
      <c r="AC606">
        <v>1</v>
      </c>
    </row>
    <row r="607" spans="14:29" x14ac:dyDescent="0.25">
      <c r="N607" t="str" cm="1">
        <f t="array" ref="N607">INDEX(MinuteWorkersFTE_HISTORICAL_FORTNIGHT_TABLE[Facility],ROW()-1)</f>
        <v>TE</v>
      </c>
      <c r="O607" t="str" cm="1">
        <f t="array" ref="O607">INDEX(MinuteWorkersFTE_HISTORICAL_FORTNIGHT_TABLE[Role],ROW()-1)</f>
        <v>ASSISTANT IN NURSING</v>
      </c>
      <c r="P607" t="str" cm="1">
        <f t="array" ref="P607">INDEX(MinuteWorkersFTE_HISTORICAL_FORTNIGHT_TABLE[Shift],ROW()-1)</f>
        <v>NS</v>
      </c>
      <c r="Q607" cm="1">
        <f t="array" ref="Q607">INDEX(MinuteWorkersFTE_HISTORICAL_FORTNIGHT_TABLE[DayOfWeek],ROW()-1)</f>
        <v>6</v>
      </c>
      <c r="R607" t="str" cm="1">
        <f t="array" ref="R607">INDEX(MinuteWorkersFTE_HISTORICAL_FORTNIGHT_TABLE[Week Day],ROW()-1)</f>
        <v>Saturday</v>
      </c>
      <c r="S607" cm="1">
        <f t="array" ref="S607">INDEX(MinuteWorkersFTE_HISTORICAL_FORTNIGHT_TABLE[FortnightWeek],ROW()-1)</f>
        <v>1</v>
      </c>
      <c r="T607" cm="1">
        <f t="array" ref="T607">INDEX(MinuteWorkersFTE_HISTORICAL_FORTNIGHT_TABLE[HistoricalRosterFTE],ROW()-1)</f>
        <v>4.4736842105263159</v>
      </c>
      <c r="U607" cm="1">
        <f t="array" ref="U607">INDEX(MinuteWorkersFTE_HISTORICAL_FORTNIGHT_TABLE[RedistributedRosterFTE],ROW()-1)</f>
        <v>4.0133205386767301</v>
      </c>
      <c r="V607" cm="1">
        <f t="array" ref="V607">INDEX(MinuteWorkersFTE_HISTORICAL_FORTNIGHT_TABLE[ExpectedRedistributionFactor],ROW()-1)</f>
        <v>0.89709517923362214</v>
      </c>
      <c r="W607" cm="1">
        <f t="array" ref="W607">INDEX(MinuteWorkersFTE_HISTORICAL_FORTNIGHT_TABLE[ProfileVarianceFTE],ROW()-1)</f>
        <v>-8.8817841970012523E-16</v>
      </c>
      <c r="X607">
        <f t="shared" si="10"/>
        <v>8.8817841970012523E-16</v>
      </c>
      <c r="Y607" cm="1">
        <f t="array" ref="Y607">--(INDEX(MinuteWorkersFTE_HISTORICAL_FORTNIGHT_TABLE[HistoricalCoverageStatus],ROW()-1)="PASS")</f>
        <v>1</v>
      </c>
      <c r="Z607" cm="1">
        <f t="array" ref="Z607">--OR(INDEX(MinuteWorkersFTE_HISTORICAL_FORTNIGHT_TABLE[HistoricalCellStatus],ROW()-1)="OBSERVED",INDEX(MinuteWorkersFTE_HISTORICAL_FORTNIGHT_TABLE[HistoricalCellStatus],ROW()-1)="ZERO")</f>
        <v>1</v>
      </c>
      <c r="AA607" cm="1">
        <f t="array" ref="AA607">--OR(INDEX(MinuteWorkersFTE_HISTORICAL_FORTNIGHT_TABLE[ProfileAlignmentStatus],ROW()-1)="PASS",INDEX(MinuteWorkersFTE_HISTORICAL_FORTNIGHT_TABLE[ProfileAlignmentStatus],ROW()-1)="PASS ZERO")</f>
        <v>1</v>
      </c>
      <c r="AB607" cm="1">
        <f t="array" ref="AB607">--(INDEX(MinuteWorkersFTE_HISTORICAL_FORTNIGHT_TABLE[RedistributionMatchCount],ROW()-1)=1)</f>
        <v>1</v>
      </c>
      <c r="AC607">
        <v>1</v>
      </c>
    </row>
    <row r="608" spans="14:29" x14ac:dyDescent="0.25">
      <c r="N608" t="str" cm="1">
        <f t="array" ref="N608">INDEX(MinuteWorkersFTE_HISTORICAL_FORTNIGHT_TABLE[Facility],ROW()-1)</f>
        <v>TE</v>
      </c>
      <c r="O608" t="str" cm="1">
        <f t="array" ref="O608">INDEX(MinuteWorkersFTE_HISTORICAL_FORTNIGHT_TABLE[Role],ROW()-1)</f>
        <v>ASSISTANT IN NURSING</v>
      </c>
      <c r="P608" t="str" cm="1">
        <f t="array" ref="P608">INDEX(MinuteWorkersFTE_HISTORICAL_FORTNIGHT_TABLE[Shift],ROW()-1)</f>
        <v>AM</v>
      </c>
      <c r="Q608" cm="1">
        <f t="array" ref="Q608">INDEX(MinuteWorkersFTE_HISTORICAL_FORTNIGHT_TABLE[DayOfWeek],ROW()-1)</f>
        <v>7</v>
      </c>
      <c r="R608" t="str" cm="1">
        <f t="array" ref="R608">INDEX(MinuteWorkersFTE_HISTORICAL_FORTNIGHT_TABLE[Week Day],ROW()-1)</f>
        <v>Sunday</v>
      </c>
      <c r="S608" cm="1">
        <f t="array" ref="S608">INDEX(MinuteWorkersFTE_HISTORICAL_FORTNIGHT_TABLE[FortnightWeek],ROW()-1)</f>
        <v>1</v>
      </c>
      <c r="T608" cm="1">
        <f t="array" ref="T608">INDEX(MinuteWorkersFTE_HISTORICAL_FORTNIGHT_TABLE[HistoricalRosterFTE],ROW()-1)</f>
        <v>11.118421052631579</v>
      </c>
      <c r="U608" cm="1">
        <f t="array" ref="U608">INDEX(MinuteWorkersFTE_HISTORICAL_FORTNIGHT_TABLE[RedistributedRosterFTE],ROW()-1)</f>
        <v>9.9742819270054035</v>
      </c>
      <c r="V608" cm="1">
        <f t="array" ref="V608">INDEX(MinuteWorkersFTE_HISTORICAL_FORTNIGHT_TABLE[ExpectedRedistributionFactor],ROW()-1)</f>
        <v>0.89709517923362214</v>
      </c>
      <c r="W608" cm="1">
        <f t="array" ref="W608">INDEX(MinuteWorkersFTE_HISTORICAL_FORTNIGHT_TABLE[ProfileVarianceFTE],ROW()-1)</f>
        <v>0</v>
      </c>
      <c r="X608">
        <f t="shared" si="10"/>
        <v>0</v>
      </c>
      <c r="Y608" cm="1">
        <f t="array" ref="Y608">--(INDEX(MinuteWorkersFTE_HISTORICAL_FORTNIGHT_TABLE[HistoricalCoverageStatus],ROW()-1)="PASS")</f>
        <v>1</v>
      </c>
      <c r="Z608" cm="1">
        <f t="array" ref="Z608">--OR(INDEX(MinuteWorkersFTE_HISTORICAL_FORTNIGHT_TABLE[HistoricalCellStatus],ROW()-1)="OBSERVED",INDEX(MinuteWorkersFTE_HISTORICAL_FORTNIGHT_TABLE[HistoricalCellStatus],ROW()-1)="ZERO")</f>
        <v>1</v>
      </c>
      <c r="AA608" cm="1">
        <f t="array" ref="AA608">--OR(INDEX(MinuteWorkersFTE_HISTORICAL_FORTNIGHT_TABLE[ProfileAlignmentStatus],ROW()-1)="PASS",INDEX(MinuteWorkersFTE_HISTORICAL_FORTNIGHT_TABLE[ProfileAlignmentStatus],ROW()-1)="PASS ZERO")</f>
        <v>1</v>
      </c>
      <c r="AB608" cm="1">
        <f t="array" ref="AB608">--(INDEX(MinuteWorkersFTE_HISTORICAL_FORTNIGHT_TABLE[RedistributionMatchCount],ROW()-1)=1)</f>
        <v>1</v>
      </c>
      <c r="AC608">
        <v>1</v>
      </c>
    </row>
    <row r="609" spans="14:29" x14ac:dyDescent="0.25">
      <c r="N609" t="str" cm="1">
        <f t="array" ref="N609">INDEX(MinuteWorkersFTE_HISTORICAL_FORTNIGHT_TABLE[Facility],ROW()-1)</f>
        <v>TE</v>
      </c>
      <c r="O609" t="str" cm="1">
        <f t="array" ref="O609">INDEX(MinuteWorkersFTE_HISTORICAL_FORTNIGHT_TABLE[Role],ROW()-1)</f>
        <v>ASSISTANT IN NURSING</v>
      </c>
      <c r="P609" t="str" cm="1">
        <f t="array" ref="P609">INDEX(MinuteWorkersFTE_HISTORICAL_FORTNIGHT_TABLE[Shift],ROW()-1)</f>
        <v>PM</v>
      </c>
      <c r="Q609" cm="1">
        <f t="array" ref="Q609">INDEX(MinuteWorkersFTE_HISTORICAL_FORTNIGHT_TABLE[DayOfWeek],ROW()-1)</f>
        <v>7</v>
      </c>
      <c r="R609" t="str" cm="1">
        <f t="array" ref="R609">INDEX(MinuteWorkersFTE_HISTORICAL_FORTNIGHT_TABLE[Week Day],ROW()-1)</f>
        <v>Sunday</v>
      </c>
      <c r="S609" cm="1">
        <f t="array" ref="S609">INDEX(MinuteWorkersFTE_HISTORICAL_FORTNIGHT_TABLE[FortnightWeek],ROW()-1)</f>
        <v>1</v>
      </c>
      <c r="T609" cm="1">
        <f t="array" ref="T609">INDEX(MinuteWorkersFTE_HISTORICAL_FORTNIGHT_TABLE[HistoricalRosterFTE],ROW()-1)</f>
        <v>8.6842105263157894</v>
      </c>
      <c r="U609" cm="1">
        <f t="array" ref="U609">INDEX(MinuteWorkersFTE_HISTORICAL_FORTNIGHT_TABLE[RedistributedRosterFTE],ROW()-1)</f>
        <v>7.7905633986077714</v>
      </c>
      <c r="V609" cm="1">
        <f t="array" ref="V609">INDEX(MinuteWorkersFTE_HISTORICAL_FORTNIGHT_TABLE[ExpectedRedistributionFactor],ROW()-1)</f>
        <v>0.89709517923362214</v>
      </c>
      <c r="W609" cm="1">
        <f t="array" ref="W609">INDEX(MinuteWorkersFTE_HISTORICAL_FORTNIGHT_TABLE[ProfileVarianceFTE],ROW()-1)</f>
        <v>0</v>
      </c>
      <c r="X609">
        <f t="shared" si="10"/>
        <v>0</v>
      </c>
      <c r="Y609" cm="1">
        <f t="array" ref="Y609">--(INDEX(MinuteWorkersFTE_HISTORICAL_FORTNIGHT_TABLE[HistoricalCoverageStatus],ROW()-1)="PASS")</f>
        <v>1</v>
      </c>
      <c r="Z609" cm="1">
        <f t="array" ref="Z609">--OR(INDEX(MinuteWorkersFTE_HISTORICAL_FORTNIGHT_TABLE[HistoricalCellStatus],ROW()-1)="OBSERVED",INDEX(MinuteWorkersFTE_HISTORICAL_FORTNIGHT_TABLE[HistoricalCellStatus],ROW()-1)="ZERO")</f>
        <v>1</v>
      </c>
      <c r="AA609" cm="1">
        <f t="array" ref="AA609">--OR(INDEX(MinuteWorkersFTE_HISTORICAL_FORTNIGHT_TABLE[ProfileAlignmentStatus],ROW()-1)="PASS",INDEX(MinuteWorkersFTE_HISTORICAL_FORTNIGHT_TABLE[ProfileAlignmentStatus],ROW()-1)="PASS ZERO")</f>
        <v>1</v>
      </c>
      <c r="AB609" cm="1">
        <f t="array" ref="AB609">--(INDEX(MinuteWorkersFTE_HISTORICAL_FORTNIGHT_TABLE[RedistributionMatchCount],ROW()-1)=1)</f>
        <v>1</v>
      </c>
      <c r="AC609">
        <v>1</v>
      </c>
    </row>
    <row r="610" spans="14:29" x14ac:dyDescent="0.25">
      <c r="N610" t="str" cm="1">
        <f t="array" ref="N610">INDEX(MinuteWorkersFTE_HISTORICAL_FORTNIGHT_TABLE[Facility],ROW()-1)</f>
        <v>TE</v>
      </c>
      <c r="O610" t="str" cm="1">
        <f t="array" ref="O610">INDEX(MinuteWorkersFTE_HISTORICAL_FORTNIGHT_TABLE[Role],ROW()-1)</f>
        <v>ASSISTANT IN NURSING</v>
      </c>
      <c r="P610" t="str" cm="1">
        <f t="array" ref="P610">INDEX(MinuteWorkersFTE_HISTORICAL_FORTNIGHT_TABLE[Shift],ROW()-1)</f>
        <v>NS</v>
      </c>
      <c r="Q610" cm="1">
        <f t="array" ref="Q610">INDEX(MinuteWorkersFTE_HISTORICAL_FORTNIGHT_TABLE[DayOfWeek],ROW()-1)</f>
        <v>7</v>
      </c>
      <c r="R610" t="str" cm="1">
        <f t="array" ref="R610">INDEX(MinuteWorkersFTE_HISTORICAL_FORTNIGHT_TABLE[Week Day],ROW()-1)</f>
        <v>Sunday</v>
      </c>
      <c r="S610" cm="1">
        <f t="array" ref="S610">INDEX(MinuteWorkersFTE_HISTORICAL_FORTNIGHT_TABLE[FortnightWeek],ROW()-1)</f>
        <v>1</v>
      </c>
      <c r="T610" cm="1">
        <f t="array" ref="T610">INDEX(MinuteWorkersFTE_HISTORICAL_FORTNIGHT_TABLE[HistoricalRosterFTE],ROW()-1)</f>
        <v>4.4736842105263159</v>
      </c>
      <c r="U610" cm="1">
        <f t="array" ref="U610">INDEX(MinuteWorkersFTE_HISTORICAL_FORTNIGHT_TABLE[RedistributedRosterFTE],ROW()-1)</f>
        <v>4.0133205386767301</v>
      </c>
      <c r="V610" cm="1">
        <f t="array" ref="V610">INDEX(MinuteWorkersFTE_HISTORICAL_FORTNIGHT_TABLE[ExpectedRedistributionFactor],ROW()-1)</f>
        <v>0.89709517923362214</v>
      </c>
      <c r="W610" cm="1">
        <f t="array" ref="W610">INDEX(MinuteWorkersFTE_HISTORICAL_FORTNIGHT_TABLE[ProfileVarianceFTE],ROW()-1)</f>
        <v>-8.8817841970012523E-16</v>
      </c>
      <c r="X610">
        <f t="shared" si="10"/>
        <v>8.8817841970012523E-16</v>
      </c>
      <c r="Y610" cm="1">
        <f t="array" ref="Y610">--(INDEX(MinuteWorkersFTE_HISTORICAL_FORTNIGHT_TABLE[HistoricalCoverageStatus],ROW()-1)="PASS")</f>
        <v>1</v>
      </c>
      <c r="Z610" cm="1">
        <f t="array" ref="Z610">--OR(INDEX(MinuteWorkersFTE_HISTORICAL_FORTNIGHT_TABLE[HistoricalCellStatus],ROW()-1)="OBSERVED",INDEX(MinuteWorkersFTE_HISTORICAL_FORTNIGHT_TABLE[HistoricalCellStatus],ROW()-1)="ZERO")</f>
        <v>1</v>
      </c>
      <c r="AA610" cm="1">
        <f t="array" ref="AA610">--OR(INDEX(MinuteWorkersFTE_HISTORICAL_FORTNIGHT_TABLE[ProfileAlignmentStatus],ROW()-1)="PASS",INDEX(MinuteWorkersFTE_HISTORICAL_FORTNIGHT_TABLE[ProfileAlignmentStatus],ROW()-1)="PASS ZERO")</f>
        <v>1</v>
      </c>
      <c r="AB610" cm="1">
        <f t="array" ref="AB610">--(INDEX(MinuteWorkersFTE_HISTORICAL_FORTNIGHT_TABLE[RedistributionMatchCount],ROW()-1)=1)</f>
        <v>1</v>
      </c>
      <c r="AC610">
        <v>1</v>
      </c>
    </row>
    <row r="611" spans="14:29" x14ac:dyDescent="0.25">
      <c r="N611" t="str" cm="1">
        <f t="array" ref="N611">INDEX(MinuteWorkersFTE_HISTORICAL_FORTNIGHT_TABLE[Facility],ROW()-1)</f>
        <v>TE</v>
      </c>
      <c r="O611" t="str" cm="1">
        <f t="array" ref="O611">INDEX(MinuteWorkersFTE_HISTORICAL_FORTNIGHT_TABLE[Role],ROW()-1)</f>
        <v>ASSISTANT IN NURSING</v>
      </c>
      <c r="P611" t="str" cm="1">
        <f t="array" ref="P611">INDEX(MinuteWorkersFTE_HISTORICAL_FORTNIGHT_TABLE[Shift],ROW()-1)</f>
        <v>AM</v>
      </c>
      <c r="Q611" cm="1">
        <f t="array" ref="Q611">INDEX(MinuteWorkersFTE_HISTORICAL_FORTNIGHT_TABLE[DayOfWeek],ROW()-1)</f>
        <v>1</v>
      </c>
      <c r="R611" t="str" cm="1">
        <f t="array" ref="R611">INDEX(MinuteWorkersFTE_HISTORICAL_FORTNIGHT_TABLE[Week Day],ROW()-1)</f>
        <v>Monday</v>
      </c>
      <c r="S611" cm="1">
        <f t="array" ref="S611">INDEX(MinuteWorkersFTE_HISTORICAL_FORTNIGHT_TABLE[FortnightWeek],ROW()-1)</f>
        <v>2</v>
      </c>
      <c r="T611" cm="1">
        <f t="array" ref="T611">INDEX(MinuteWorkersFTE_HISTORICAL_FORTNIGHT_TABLE[HistoricalRosterFTE],ROW()-1)</f>
        <v>12.105263157894738</v>
      </c>
      <c r="U611" cm="1">
        <f t="array" ref="U611">INDEX(MinuteWorkersFTE_HISTORICAL_FORTNIGHT_TABLE[RedistributedRosterFTE],ROW()-1)</f>
        <v>10.859573222301741</v>
      </c>
      <c r="V611" cm="1">
        <f t="array" ref="V611">INDEX(MinuteWorkersFTE_HISTORICAL_FORTNIGHT_TABLE[ExpectedRedistributionFactor],ROW()-1)</f>
        <v>0.89709517923362214</v>
      </c>
      <c r="W611" cm="1">
        <f t="array" ref="W611">INDEX(MinuteWorkersFTE_HISTORICAL_FORTNIGHT_TABLE[ProfileVarianceFTE],ROW()-1)</f>
        <v>-1.7763568394002505E-15</v>
      </c>
      <c r="X611">
        <f t="shared" si="10"/>
        <v>1.7763568394002505E-15</v>
      </c>
      <c r="Y611" cm="1">
        <f t="array" ref="Y611">--(INDEX(MinuteWorkersFTE_HISTORICAL_FORTNIGHT_TABLE[HistoricalCoverageStatus],ROW()-1)="PASS")</f>
        <v>1</v>
      </c>
      <c r="Z611" cm="1">
        <f t="array" ref="Z611">--OR(INDEX(MinuteWorkersFTE_HISTORICAL_FORTNIGHT_TABLE[HistoricalCellStatus],ROW()-1)="OBSERVED",INDEX(MinuteWorkersFTE_HISTORICAL_FORTNIGHT_TABLE[HistoricalCellStatus],ROW()-1)="ZERO")</f>
        <v>1</v>
      </c>
      <c r="AA611" cm="1">
        <f t="array" ref="AA611">--OR(INDEX(MinuteWorkersFTE_HISTORICAL_FORTNIGHT_TABLE[ProfileAlignmentStatus],ROW()-1)="PASS",INDEX(MinuteWorkersFTE_HISTORICAL_FORTNIGHT_TABLE[ProfileAlignmentStatus],ROW()-1)="PASS ZERO")</f>
        <v>1</v>
      </c>
      <c r="AB611" cm="1">
        <f t="array" ref="AB611">--(INDEX(MinuteWorkersFTE_HISTORICAL_FORTNIGHT_TABLE[RedistributionMatchCount],ROW()-1)=1)</f>
        <v>1</v>
      </c>
      <c r="AC611">
        <v>1</v>
      </c>
    </row>
    <row r="612" spans="14:29" x14ac:dyDescent="0.25">
      <c r="N612" t="str" cm="1">
        <f t="array" ref="N612">INDEX(MinuteWorkersFTE_HISTORICAL_FORTNIGHT_TABLE[Facility],ROW()-1)</f>
        <v>TE</v>
      </c>
      <c r="O612" t="str" cm="1">
        <f t="array" ref="O612">INDEX(MinuteWorkersFTE_HISTORICAL_FORTNIGHT_TABLE[Role],ROW()-1)</f>
        <v>ASSISTANT IN NURSING</v>
      </c>
      <c r="P612" t="str" cm="1">
        <f t="array" ref="P612">INDEX(MinuteWorkersFTE_HISTORICAL_FORTNIGHT_TABLE[Shift],ROW()-1)</f>
        <v>PM</v>
      </c>
      <c r="Q612" cm="1">
        <f t="array" ref="Q612">INDEX(MinuteWorkersFTE_HISTORICAL_FORTNIGHT_TABLE[DayOfWeek],ROW()-1)</f>
        <v>1</v>
      </c>
      <c r="R612" t="str" cm="1">
        <f t="array" ref="R612">INDEX(MinuteWorkersFTE_HISTORICAL_FORTNIGHT_TABLE[Week Day],ROW()-1)</f>
        <v>Monday</v>
      </c>
      <c r="S612" cm="1">
        <f t="array" ref="S612">INDEX(MinuteWorkersFTE_HISTORICAL_FORTNIGHT_TABLE[FortnightWeek],ROW()-1)</f>
        <v>2</v>
      </c>
      <c r="T612" cm="1">
        <f t="array" ref="T612">INDEX(MinuteWorkersFTE_HISTORICAL_FORTNIGHT_TABLE[HistoricalRosterFTE],ROW()-1)</f>
        <v>8.6842105263157894</v>
      </c>
      <c r="U612" cm="1">
        <f t="array" ref="U612">INDEX(MinuteWorkersFTE_HISTORICAL_FORTNIGHT_TABLE[RedistributedRosterFTE],ROW()-1)</f>
        <v>7.7905633986077714</v>
      </c>
      <c r="V612" cm="1">
        <f t="array" ref="V612">INDEX(MinuteWorkersFTE_HISTORICAL_FORTNIGHT_TABLE[ExpectedRedistributionFactor],ROW()-1)</f>
        <v>0.89709517923362214</v>
      </c>
      <c r="W612" cm="1">
        <f t="array" ref="W612">INDEX(MinuteWorkersFTE_HISTORICAL_FORTNIGHT_TABLE[ProfileVarianceFTE],ROW()-1)</f>
        <v>0</v>
      </c>
      <c r="X612">
        <f t="shared" si="10"/>
        <v>0</v>
      </c>
      <c r="Y612" cm="1">
        <f t="array" ref="Y612">--(INDEX(MinuteWorkersFTE_HISTORICAL_FORTNIGHT_TABLE[HistoricalCoverageStatus],ROW()-1)="PASS")</f>
        <v>1</v>
      </c>
      <c r="Z612" cm="1">
        <f t="array" ref="Z612">--OR(INDEX(MinuteWorkersFTE_HISTORICAL_FORTNIGHT_TABLE[HistoricalCellStatus],ROW()-1)="OBSERVED",INDEX(MinuteWorkersFTE_HISTORICAL_FORTNIGHT_TABLE[HistoricalCellStatus],ROW()-1)="ZERO")</f>
        <v>1</v>
      </c>
      <c r="AA612" cm="1">
        <f t="array" ref="AA612">--OR(INDEX(MinuteWorkersFTE_HISTORICAL_FORTNIGHT_TABLE[ProfileAlignmentStatus],ROW()-1)="PASS",INDEX(MinuteWorkersFTE_HISTORICAL_FORTNIGHT_TABLE[ProfileAlignmentStatus],ROW()-1)="PASS ZERO")</f>
        <v>1</v>
      </c>
      <c r="AB612" cm="1">
        <f t="array" ref="AB612">--(INDEX(MinuteWorkersFTE_HISTORICAL_FORTNIGHT_TABLE[RedistributionMatchCount],ROW()-1)=1)</f>
        <v>1</v>
      </c>
      <c r="AC612">
        <v>1</v>
      </c>
    </row>
    <row r="613" spans="14:29" x14ac:dyDescent="0.25">
      <c r="N613" t="str" cm="1">
        <f t="array" ref="N613">INDEX(MinuteWorkersFTE_HISTORICAL_FORTNIGHT_TABLE[Facility],ROW()-1)</f>
        <v>TE</v>
      </c>
      <c r="O613" t="str" cm="1">
        <f t="array" ref="O613">INDEX(MinuteWorkersFTE_HISTORICAL_FORTNIGHT_TABLE[Role],ROW()-1)</f>
        <v>ASSISTANT IN NURSING</v>
      </c>
      <c r="P613" t="str" cm="1">
        <f t="array" ref="P613">INDEX(MinuteWorkersFTE_HISTORICAL_FORTNIGHT_TABLE[Shift],ROW()-1)</f>
        <v>NS</v>
      </c>
      <c r="Q613" cm="1">
        <f t="array" ref="Q613">INDEX(MinuteWorkersFTE_HISTORICAL_FORTNIGHT_TABLE[DayOfWeek],ROW()-1)</f>
        <v>1</v>
      </c>
      <c r="R613" t="str" cm="1">
        <f t="array" ref="R613">INDEX(MinuteWorkersFTE_HISTORICAL_FORTNIGHT_TABLE[Week Day],ROW()-1)</f>
        <v>Monday</v>
      </c>
      <c r="S613" cm="1">
        <f t="array" ref="S613">INDEX(MinuteWorkersFTE_HISTORICAL_FORTNIGHT_TABLE[FortnightWeek],ROW()-1)</f>
        <v>2</v>
      </c>
      <c r="T613" cm="1">
        <f t="array" ref="T613">INDEX(MinuteWorkersFTE_HISTORICAL_FORTNIGHT_TABLE[HistoricalRosterFTE],ROW()-1)</f>
        <v>4.4736842105263159</v>
      </c>
      <c r="U613" cm="1">
        <f t="array" ref="U613">INDEX(MinuteWorkersFTE_HISTORICAL_FORTNIGHT_TABLE[RedistributedRosterFTE],ROW()-1)</f>
        <v>4.0133205386767301</v>
      </c>
      <c r="V613" cm="1">
        <f t="array" ref="V613">INDEX(MinuteWorkersFTE_HISTORICAL_FORTNIGHT_TABLE[ExpectedRedistributionFactor],ROW()-1)</f>
        <v>0.89709517923362214</v>
      </c>
      <c r="W613" cm="1">
        <f t="array" ref="W613">INDEX(MinuteWorkersFTE_HISTORICAL_FORTNIGHT_TABLE[ProfileVarianceFTE],ROW()-1)</f>
        <v>-8.8817841970012523E-16</v>
      </c>
      <c r="X613">
        <f t="shared" si="10"/>
        <v>8.8817841970012523E-16</v>
      </c>
      <c r="Y613" cm="1">
        <f t="array" ref="Y613">--(INDEX(MinuteWorkersFTE_HISTORICAL_FORTNIGHT_TABLE[HistoricalCoverageStatus],ROW()-1)="PASS")</f>
        <v>1</v>
      </c>
      <c r="Z613" cm="1">
        <f t="array" ref="Z613">--OR(INDEX(MinuteWorkersFTE_HISTORICAL_FORTNIGHT_TABLE[HistoricalCellStatus],ROW()-1)="OBSERVED",INDEX(MinuteWorkersFTE_HISTORICAL_FORTNIGHT_TABLE[HistoricalCellStatus],ROW()-1)="ZERO")</f>
        <v>1</v>
      </c>
      <c r="AA613" cm="1">
        <f t="array" ref="AA613">--OR(INDEX(MinuteWorkersFTE_HISTORICAL_FORTNIGHT_TABLE[ProfileAlignmentStatus],ROW()-1)="PASS",INDEX(MinuteWorkersFTE_HISTORICAL_FORTNIGHT_TABLE[ProfileAlignmentStatus],ROW()-1)="PASS ZERO")</f>
        <v>1</v>
      </c>
      <c r="AB613" cm="1">
        <f t="array" ref="AB613">--(INDEX(MinuteWorkersFTE_HISTORICAL_FORTNIGHT_TABLE[RedistributionMatchCount],ROW()-1)=1)</f>
        <v>1</v>
      </c>
      <c r="AC613">
        <v>1</v>
      </c>
    </row>
    <row r="614" spans="14:29" x14ac:dyDescent="0.25">
      <c r="N614" t="str" cm="1">
        <f t="array" ref="N614">INDEX(MinuteWorkersFTE_HISTORICAL_FORTNIGHT_TABLE[Facility],ROW()-1)</f>
        <v>TE</v>
      </c>
      <c r="O614" t="str" cm="1">
        <f t="array" ref="O614">INDEX(MinuteWorkersFTE_HISTORICAL_FORTNIGHT_TABLE[Role],ROW()-1)</f>
        <v>ASSISTANT IN NURSING</v>
      </c>
      <c r="P614" t="str" cm="1">
        <f t="array" ref="P614">INDEX(MinuteWorkersFTE_HISTORICAL_FORTNIGHT_TABLE[Shift],ROW()-1)</f>
        <v>AM</v>
      </c>
      <c r="Q614" cm="1">
        <f t="array" ref="Q614">INDEX(MinuteWorkersFTE_HISTORICAL_FORTNIGHT_TABLE[DayOfWeek],ROW()-1)</f>
        <v>2</v>
      </c>
      <c r="R614" t="str" cm="1">
        <f t="array" ref="R614">INDEX(MinuteWorkersFTE_HISTORICAL_FORTNIGHT_TABLE[Week Day],ROW()-1)</f>
        <v>Tuesday</v>
      </c>
      <c r="S614" cm="1">
        <f t="array" ref="S614">INDEX(MinuteWorkersFTE_HISTORICAL_FORTNIGHT_TABLE[FortnightWeek],ROW()-1)</f>
        <v>2</v>
      </c>
      <c r="T614" cm="1">
        <f t="array" ref="T614">INDEX(MinuteWorkersFTE_HISTORICAL_FORTNIGHT_TABLE[HistoricalRosterFTE],ROW()-1)</f>
        <v>10.986842105263158</v>
      </c>
      <c r="U614" cm="1">
        <f t="array" ref="U614">INDEX(MinuteWorkersFTE_HISTORICAL_FORTNIGHT_TABLE[RedistributedRosterFTE],ROW()-1)</f>
        <v>9.8562430876325582</v>
      </c>
      <c r="V614" cm="1">
        <f t="array" ref="V614">INDEX(MinuteWorkersFTE_HISTORICAL_FORTNIGHT_TABLE[ExpectedRedistributionFactor],ROW()-1)</f>
        <v>0.89709517923362214</v>
      </c>
      <c r="W614" cm="1">
        <f t="array" ref="W614">INDEX(MinuteWorkersFTE_HISTORICAL_FORTNIGHT_TABLE[ProfileVarianceFTE],ROW()-1)</f>
        <v>0</v>
      </c>
      <c r="X614">
        <f t="shared" si="10"/>
        <v>0</v>
      </c>
      <c r="Y614" cm="1">
        <f t="array" ref="Y614">--(INDEX(MinuteWorkersFTE_HISTORICAL_FORTNIGHT_TABLE[HistoricalCoverageStatus],ROW()-1)="PASS")</f>
        <v>1</v>
      </c>
      <c r="Z614" cm="1">
        <f t="array" ref="Z614">--OR(INDEX(MinuteWorkersFTE_HISTORICAL_FORTNIGHT_TABLE[HistoricalCellStatus],ROW()-1)="OBSERVED",INDEX(MinuteWorkersFTE_HISTORICAL_FORTNIGHT_TABLE[HistoricalCellStatus],ROW()-1)="ZERO")</f>
        <v>1</v>
      </c>
      <c r="AA614" cm="1">
        <f t="array" ref="AA614">--OR(INDEX(MinuteWorkersFTE_HISTORICAL_FORTNIGHT_TABLE[ProfileAlignmentStatus],ROW()-1)="PASS",INDEX(MinuteWorkersFTE_HISTORICAL_FORTNIGHT_TABLE[ProfileAlignmentStatus],ROW()-1)="PASS ZERO")</f>
        <v>1</v>
      </c>
      <c r="AB614" cm="1">
        <f t="array" ref="AB614">--(INDEX(MinuteWorkersFTE_HISTORICAL_FORTNIGHT_TABLE[RedistributionMatchCount],ROW()-1)=1)</f>
        <v>1</v>
      </c>
      <c r="AC614">
        <v>1</v>
      </c>
    </row>
    <row r="615" spans="14:29" x14ac:dyDescent="0.25">
      <c r="N615" t="str" cm="1">
        <f t="array" ref="N615">INDEX(MinuteWorkersFTE_HISTORICAL_FORTNIGHT_TABLE[Facility],ROW()-1)</f>
        <v>TE</v>
      </c>
      <c r="O615" t="str" cm="1">
        <f t="array" ref="O615">INDEX(MinuteWorkersFTE_HISTORICAL_FORTNIGHT_TABLE[Role],ROW()-1)</f>
        <v>ASSISTANT IN NURSING</v>
      </c>
      <c r="P615" t="str" cm="1">
        <f t="array" ref="P615">INDEX(MinuteWorkersFTE_HISTORICAL_FORTNIGHT_TABLE[Shift],ROW()-1)</f>
        <v>PM</v>
      </c>
      <c r="Q615" cm="1">
        <f t="array" ref="Q615">INDEX(MinuteWorkersFTE_HISTORICAL_FORTNIGHT_TABLE[DayOfWeek],ROW()-1)</f>
        <v>2</v>
      </c>
      <c r="R615" t="str" cm="1">
        <f t="array" ref="R615">INDEX(MinuteWorkersFTE_HISTORICAL_FORTNIGHT_TABLE[Week Day],ROW()-1)</f>
        <v>Tuesday</v>
      </c>
      <c r="S615" cm="1">
        <f t="array" ref="S615">INDEX(MinuteWorkersFTE_HISTORICAL_FORTNIGHT_TABLE[FortnightWeek],ROW()-1)</f>
        <v>2</v>
      </c>
      <c r="T615" cm="1">
        <f t="array" ref="T615">INDEX(MinuteWorkersFTE_HISTORICAL_FORTNIGHT_TABLE[HistoricalRosterFTE],ROW()-1)</f>
        <v>8.6184210526315788</v>
      </c>
      <c r="U615" cm="1">
        <f t="array" ref="U615">INDEX(MinuteWorkersFTE_HISTORICAL_FORTNIGHT_TABLE[RedistributedRosterFTE],ROW()-1)</f>
        <v>7.7315439789213487</v>
      </c>
      <c r="V615" cm="1">
        <f t="array" ref="V615">INDEX(MinuteWorkersFTE_HISTORICAL_FORTNIGHT_TABLE[ExpectedRedistributionFactor],ROW()-1)</f>
        <v>0.89709517923362214</v>
      </c>
      <c r="W615" cm="1">
        <f t="array" ref="W615">INDEX(MinuteWorkersFTE_HISTORICAL_FORTNIGHT_TABLE[ProfileVarianceFTE],ROW()-1)</f>
        <v>0</v>
      </c>
      <c r="X615">
        <f t="shared" si="10"/>
        <v>0</v>
      </c>
      <c r="Y615" cm="1">
        <f t="array" ref="Y615">--(INDEX(MinuteWorkersFTE_HISTORICAL_FORTNIGHT_TABLE[HistoricalCoverageStatus],ROW()-1)="PASS")</f>
        <v>1</v>
      </c>
      <c r="Z615" cm="1">
        <f t="array" ref="Z615">--OR(INDEX(MinuteWorkersFTE_HISTORICAL_FORTNIGHT_TABLE[HistoricalCellStatus],ROW()-1)="OBSERVED",INDEX(MinuteWorkersFTE_HISTORICAL_FORTNIGHT_TABLE[HistoricalCellStatus],ROW()-1)="ZERO")</f>
        <v>1</v>
      </c>
      <c r="AA615" cm="1">
        <f t="array" ref="AA615">--OR(INDEX(MinuteWorkersFTE_HISTORICAL_FORTNIGHT_TABLE[ProfileAlignmentStatus],ROW()-1)="PASS",INDEX(MinuteWorkersFTE_HISTORICAL_FORTNIGHT_TABLE[ProfileAlignmentStatus],ROW()-1)="PASS ZERO")</f>
        <v>1</v>
      </c>
      <c r="AB615" cm="1">
        <f t="array" ref="AB615">--(INDEX(MinuteWorkersFTE_HISTORICAL_FORTNIGHT_TABLE[RedistributionMatchCount],ROW()-1)=1)</f>
        <v>1</v>
      </c>
      <c r="AC615">
        <v>1</v>
      </c>
    </row>
    <row r="616" spans="14:29" x14ac:dyDescent="0.25">
      <c r="N616" t="str" cm="1">
        <f t="array" ref="N616">INDEX(MinuteWorkersFTE_HISTORICAL_FORTNIGHT_TABLE[Facility],ROW()-1)</f>
        <v>TE</v>
      </c>
      <c r="O616" t="str" cm="1">
        <f t="array" ref="O616">INDEX(MinuteWorkersFTE_HISTORICAL_FORTNIGHT_TABLE[Role],ROW()-1)</f>
        <v>ASSISTANT IN NURSING</v>
      </c>
      <c r="P616" t="str" cm="1">
        <f t="array" ref="P616">INDEX(MinuteWorkersFTE_HISTORICAL_FORTNIGHT_TABLE[Shift],ROW()-1)</f>
        <v>NS</v>
      </c>
      <c r="Q616" cm="1">
        <f t="array" ref="Q616">INDEX(MinuteWorkersFTE_HISTORICAL_FORTNIGHT_TABLE[DayOfWeek],ROW()-1)</f>
        <v>2</v>
      </c>
      <c r="R616" t="str" cm="1">
        <f t="array" ref="R616">INDEX(MinuteWorkersFTE_HISTORICAL_FORTNIGHT_TABLE[Week Day],ROW()-1)</f>
        <v>Tuesday</v>
      </c>
      <c r="S616" cm="1">
        <f t="array" ref="S616">INDEX(MinuteWorkersFTE_HISTORICAL_FORTNIGHT_TABLE[FortnightWeek],ROW()-1)</f>
        <v>2</v>
      </c>
      <c r="T616" cm="1">
        <f t="array" ref="T616">INDEX(MinuteWorkersFTE_HISTORICAL_FORTNIGHT_TABLE[HistoricalRosterFTE],ROW()-1)</f>
        <v>4.4736842105263159</v>
      </c>
      <c r="U616" cm="1">
        <f t="array" ref="U616">INDEX(MinuteWorkersFTE_HISTORICAL_FORTNIGHT_TABLE[RedistributedRosterFTE],ROW()-1)</f>
        <v>4.0133205386767301</v>
      </c>
      <c r="V616" cm="1">
        <f t="array" ref="V616">INDEX(MinuteWorkersFTE_HISTORICAL_FORTNIGHT_TABLE[ExpectedRedistributionFactor],ROW()-1)</f>
        <v>0.89709517923362214</v>
      </c>
      <c r="W616" cm="1">
        <f t="array" ref="W616">INDEX(MinuteWorkersFTE_HISTORICAL_FORTNIGHT_TABLE[ProfileVarianceFTE],ROW()-1)</f>
        <v>-8.8817841970012523E-16</v>
      </c>
      <c r="X616">
        <f t="shared" si="10"/>
        <v>8.8817841970012523E-16</v>
      </c>
      <c r="Y616" cm="1">
        <f t="array" ref="Y616">--(INDEX(MinuteWorkersFTE_HISTORICAL_FORTNIGHT_TABLE[HistoricalCoverageStatus],ROW()-1)="PASS")</f>
        <v>1</v>
      </c>
      <c r="Z616" cm="1">
        <f t="array" ref="Z616">--OR(INDEX(MinuteWorkersFTE_HISTORICAL_FORTNIGHT_TABLE[HistoricalCellStatus],ROW()-1)="OBSERVED",INDEX(MinuteWorkersFTE_HISTORICAL_FORTNIGHT_TABLE[HistoricalCellStatus],ROW()-1)="ZERO")</f>
        <v>1</v>
      </c>
      <c r="AA616" cm="1">
        <f t="array" ref="AA616">--OR(INDEX(MinuteWorkersFTE_HISTORICAL_FORTNIGHT_TABLE[ProfileAlignmentStatus],ROW()-1)="PASS",INDEX(MinuteWorkersFTE_HISTORICAL_FORTNIGHT_TABLE[ProfileAlignmentStatus],ROW()-1)="PASS ZERO")</f>
        <v>1</v>
      </c>
      <c r="AB616" cm="1">
        <f t="array" ref="AB616">--(INDEX(MinuteWorkersFTE_HISTORICAL_FORTNIGHT_TABLE[RedistributionMatchCount],ROW()-1)=1)</f>
        <v>1</v>
      </c>
      <c r="AC616">
        <v>1</v>
      </c>
    </row>
    <row r="617" spans="14:29" x14ac:dyDescent="0.25">
      <c r="N617" t="str" cm="1">
        <f t="array" ref="N617">INDEX(MinuteWorkersFTE_HISTORICAL_FORTNIGHT_TABLE[Facility],ROW()-1)</f>
        <v>TE</v>
      </c>
      <c r="O617" t="str" cm="1">
        <f t="array" ref="O617">INDEX(MinuteWorkersFTE_HISTORICAL_FORTNIGHT_TABLE[Role],ROW()-1)</f>
        <v>ASSISTANT IN NURSING</v>
      </c>
      <c r="P617" t="str" cm="1">
        <f t="array" ref="P617">INDEX(MinuteWorkersFTE_HISTORICAL_FORTNIGHT_TABLE[Shift],ROW()-1)</f>
        <v>AM</v>
      </c>
      <c r="Q617" cm="1">
        <f t="array" ref="Q617">INDEX(MinuteWorkersFTE_HISTORICAL_FORTNIGHT_TABLE[DayOfWeek],ROW()-1)</f>
        <v>3</v>
      </c>
      <c r="R617" t="str" cm="1">
        <f t="array" ref="R617">INDEX(MinuteWorkersFTE_HISTORICAL_FORTNIGHT_TABLE[Week Day],ROW()-1)</f>
        <v>Wednesday</v>
      </c>
      <c r="S617" cm="1">
        <f t="array" ref="S617">INDEX(MinuteWorkersFTE_HISTORICAL_FORTNIGHT_TABLE[FortnightWeek],ROW()-1)</f>
        <v>2</v>
      </c>
      <c r="T617" cm="1">
        <f t="array" ref="T617">INDEX(MinuteWorkersFTE_HISTORICAL_FORTNIGHT_TABLE[HistoricalRosterFTE],ROW()-1)</f>
        <v>10.986842105263158</v>
      </c>
      <c r="U617" cm="1">
        <f t="array" ref="U617">INDEX(MinuteWorkersFTE_HISTORICAL_FORTNIGHT_TABLE[RedistributedRosterFTE],ROW()-1)</f>
        <v>9.8562430876325582</v>
      </c>
      <c r="V617" cm="1">
        <f t="array" ref="V617">INDEX(MinuteWorkersFTE_HISTORICAL_FORTNIGHT_TABLE[ExpectedRedistributionFactor],ROW()-1)</f>
        <v>0.89709517923362214</v>
      </c>
      <c r="W617" cm="1">
        <f t="array" ref="W617">INDEX(MinuteWorkersFTE_HISTORICAL_FORTNIGHT_TABLE[ProfileVarianceFTE],ROW()-1)</f>
        <v>0</v>
      </c>
      <c r="X617">
        <f t="shared" si="10"/>
        <v>0</v>
      </c>
      <c r="Y617" cm="1">
        <f t="array" ref="Y617">--(INDEX(MinuteWorkersFTE_HISTORICAL_FORTNIGHT_TABLE[HistoricalCoverageStatus],ROW()-1)="PASS")</f>
        <v>1</v>
      </c>
      <c r="Z617" cm="1">
        <f t="array" ref="Z617">--OR(INDEX(MinuteWorkersFTE_HISTORICAL_FORTNIGHT_TABLE[HistoricalCellStatus],ROW()-1)="OBSERVED",INDEX(MinuteWorkersFTE_HISTORICAL_FORTNIGHT_TABLE[HistoricalCellStatus],ROW()-1)="ZERO")</f>
        <v>1</v>
      </c>
      <c r="AA617" cm="1">
        <f t="array" ref="AA617">--OR(INDEX(MinuteWorkersFTE_HISTORICAL_FORTNIGHT_TABLE[ProfileAlignmentStatus],ROW()-1)="PASS",INDEX(MinuteWorkersFTE_HISTORICAL_FORTNIGHT_TABLE[ProfileAlignmentStatus],ROW()-1)="PASS ZERO")</f>
        <v>1</v>
      </c>
      <c r="AB617" cm="1">
        <f t="array" ref="AB617">--(INDEX(MinuteWorkersFTE_HISTORICAL_FORTNIGHT_TABLE[RedistributionMatchCount],ROW()-1)=1)</f>
        <v>1</v>
      </c>
      <c r="AC617">
        <v>1</v>
      </c>
    </row>
    <row r="618" spans="14:29" x14ac:dyDescent="0.25">
      <c r="N618" t="str" cm="1">
        <f t="array" ref="N618">INDEX(MinuteWorkersFTE_HISTORICAL_FORTNIGHT_TABLE[Facility],ROW()-1)</f>
        <v>TE</v>
      </c>
      <c r="O618" t="str" cm="1">
        <f t="array" ref="O618">INDEX(MinuteWorkersFTE_HISTORICAL_FORTNIGHT_TABLE[Role],ROW()-1)</f>
        <v>ASSISTANT IN NURSING</v>
      </c>
      <c r="P618" t="str" cm="1">
        <f t="array" ref="P618">INDEX(MinuteWorkersFTE_HISTORICAL_FORTNIGHT_TABLE[Shift],ROW()-1)</f>
        <v>PM</v>
      </c>
      <c r="Q618" cm="1">
        <f t="array" ref="Q618">INDEX(MinuteWorkersFTE_HISTORICAL_FORTNIGHT_TABLE[DayOfWeek],ROW()-1)</f>
        <v>3</v>
      </c>
      <c r="R618" t="str" cm="1">
        <f t="array" ref="R618">INDEX(MinuteWorkersFTE_HISTORICAL_FORTNIGHT_TABLE[Week Day],ROW()-1)</f>
        <v>Wednesday</v>
      </c>
      <c r="S618" cm="1">
        <f t="array" ref="S618">INDEX(MinuteWorkersFTE_HISTORICAL_FORTNIGHT_TABLE[FortnightWeek],ROW()-1)</f>
        <v>2</v>
      </c>
      <c r="T618" cm="1">
        <f t="array" ref="T618">INDEX(MinuteWorkersFTE_HISTORICAL_FORTNIGHT_TABLE[HistoricalRosterFTE],ROW()-1)</f>
        <v>7.8289473684210531</v>
      </c>
      <c r="U618" cm="1">
        <f t="array" ref="U618">INDEX(MinuteWorkersFTE_HISTORICAL_FORTNIGHT_TABLE[RedistributedRosterFTE],ROW()-1)</f>
        <v>7.0233109426842786</v>
      </c>
      <c r="V618" cm="1">
        <f t="array" ref="V618">INDEX(MinuteWorkersFTE_HISTORICAL_FORTNIGHT_TABLE[ExpectedRedistributionFactor],ROW()-1)</f>
        <v>0.89709517923362214</v>
      </c>
      <c r="W618" cm="1">
        <f t="array" ref="W618">INDEX(MinuteWorkersFTE_HISTORICAL_FORTNIGHT_TABLE[ProfileVarianceFTE],ROW()-1)</f>
        <v>-8.8817841970012523E-16</v>
      </c>
      <c r="X618">
        <f t="shared" si="10"/>
        <v>8.8817841970012523E-16</v>
      </c>
      <c r="Y618" cm="1">
        <f t="array" ref="Y618">--(INDEX(MinuteWorkersFTE_HISTORICAL_FORTNIGHT_TABLE[HistoricalCoverageStatus],ROW()-1)="PASS")</f>
        <v>1</v>
      </c>
      <c r="Z618" cm="1">
        <f t="array" ref="Z618">--OR(INDEX(MinuteWorkersFTE_HISTORICAL_FORTNIGHT_TABLE[HistoricalCellStatus],ROW()-1)="OBSERVED",INDEX(MinuteWorkersFTE_HISTORICAL_FORTNIGHT_TABLE[HistoricalCellStatus],ROW()-1)="ZERO")</f>
        <v>1</v>
      </c>
      <c r="AA618" cm="1">
        <f t="array" ref="AA618">--OR(INDEX(MinuteWorkersFTE_HISTORICAL_FORTNIGHT_TABLE[ProfileAlignmentStatus],ROW()-1)="PASS",INDEX(MinuteWorkersFTE_HISTORICAL_FORTNIGHT_TABLE[ProfileAlignmentStatus],ROW()-1)="PASS ZERO")</f>
        <v>1</v>
      </c>
      <c r="AB618" cm="1">
        <f t="array" ref="AB618">--(INDEX(MinuteWorkersFTE_HISTORICAL_FORTNIGHT_TABLE[RedistributionMatchCount],ROW()-1)=1)</f>
        <v>1</v>
      </c>
      <c r="AC618">
        <v>1</v>
      </c>
    </row>
    <row r="619" spans="14:29" x14ac:dyDescent="0.25">
      <c r="N619" t="str" cm="1">
        <f t="array" ref="N619">INDEX(MinuteWorkersFTE_HISTORICAL_FORTNIGHT_TABLE[Facility],ROW()-1)</f>
        <v>TE</v>
      </c>
      <c r="O619" t="str" cm="1">
        <f t="array" ref="O619">INDEX(MinuteWorkersFTE_HISTORICAL_FORTNIGHT_TABLE[Role],ROW()-1)</f>
        <v>ASSISTANT IN NURSING</v>
      </c>
      <c r="P619" t="str" cm="1">
        <f t="array" ref="P619">INDEX(MinuteWorkersFTE_HISTORICAL_FORTNIGHT_TABLE[Shift],ROW()-1)</f>
        <v>NS</v>
      </c>
      <c r="Q619" cm="1">
        <f t="array" ref="Q619">INDEX(MinuteWorkersFTE_HISTORICAL_FORTNIGHT_TABLE[DayOfWeek],ROW()-1)</f>
        <v>3</v>
      </c>
      <c r="R619" t="str" cm="1">
        <f t="array" ref="R619">INDEX(MinuteWorkersFTE_HISTORICAL_FORTNIGHT_TABLE[Week Day],ROW()-1)</f>
        <v>Wednesday</v>
      </c>
      <c r="S619" cm="1">
        <f t="array" ref="S619">INDEX(MinuteWorkersFTE_HISTORICAL_FORTNIGHT_TABLE[FortnightWeek],ROW()-1)</f>
        <v>2</v>
      </c>
      <c r="T619" cm="1">
        <f t="array" ref="T619">INDEX(MinuteWorkersFTE_HISTORICAL_FORTNIGHT_TABLE[HistoricalRosterFTE],ROW()-1)</f>
        <v>4.4736842105263159</v>
      </c>
      <c r="U619" cm="1">
        <f t="array" ref="U619">INDEX(MinuteWorkersFTE_HISTORICAL_FORTNIGHT_TABLE[RedistributedRosterFTE],ROW()-1)</f>
        <v>4.0133205386767301</v>
      </c>
      <c r="V619" cm="1">
        <f t="array" ref="V619">INDEX(MinuteWorkersFTE_HISTORICAL_FORTNIGHT_TABLE[ExpectedRedistributionFactor],ROW()-1)</f>
        <v>0.89709517923362214</v>
      </c>
      <c r="W619" cm="1">
        <f t="array" ref="W619">INDEX(MinuteWorkersFTE_HISTORICAL_FORTNIGHT_TABLE[ProfileVarianceFTE],ROW()-1)</f>
        <v>-8.8817841970012523E-16</v>
      </c>
      <c r="X619">
        <f t="shared" si="10"/>
        <v>8.8817841970012523E-16</v>
      </c>
      <c r="Y619" cm="1">
        <f t="array" ref="Y619">--(INDEX(MinuteWorkersFTE_HISTORICAL_FORTNIGHT_TABLE[HistoricalCoverageStatus],ROW()-1)="PASS")</f>
        <v>1</v>
      </c>
      <c r="Z619" cm="1">
        <f t="array" ref="Z619">--OR(INDEX(MinuteWorkersFTE_HISTORICAL_FORTNIGHT_TABLE[HistoricalCellStatus],ROW()-1)="OBSERVED",INDEX(MinuteWorkersFTE_HISTORICAL_FORTNIGHT_TABLE[HistoricalCellStatus],ROW()-1)="ZERO")</f>
        <v>1</v>
      </c>
      <c r="AA619" cm="1">
        <f t="array" ref="AA619">--OR(INDEX(MinuteWorkersFTE_HISTORICAL_FORTNIGHT_TABLE[ProfileAlignmentStatus],ROW()-1)="PASS",INDEX(MinuteWorkersFTE_HISTORICAL_FORTNIGHT_TABLE[ProfileAlignmentStatus],ROW()-1)="PASS ZERO")</f>
        <v>1</v>
      </c>
      <c r="AB619" cm="1">
        <f t="array" ref="AB619">--(INDEX(MinuteWorkersFTE_HISTORICAL_FORTNIGHT_TABLE[RedistributionMatchCount],ROW()-1)=1)</f>
        <v>1</v>
      </c>
      <c r="AC619">
        <v>1</v>
      </c>
    </row>
    <row r="620" spans="14:29" x14ac:dyDescent="0.25">
      <c r="N620" t="str" cm="1">
        <f t="array" ref="N620">INDEX(MinuteWorkersFTE_HISTORICAL_FORTNIGHT_TABLE[Facility],ROW()-1)</f>
        <v>TE</v>
      </c>
      <c r="O620" t="str" cm="1">
        <f t="array" ref="O620">INDEX(MinuteWorkersFTE_HISTORICAL_FORTNIGHT_TABLE[Role],ROW()-1)</f>
        <v>ASSISTANT IN NURSING</v>
      </c>
      <c r="P620" t="str" cm="1">
        <f t="array" ref="P620">INDEX(MinuteWorkersFTE_HISTORICAL_FORTNIGHT_TABLE[Shift],ROW()-1)</f>
        <v>AM</v>
      </c>
      <c r="Q620" cm="1">
        <f t="array" ref="Q620">INDEX(MinuteWorkersFTE_HISTORICAL_FORTNIGHT_TABLE[DayOfWeek],ROW()-1)</f>
        <v>4</v>
      </c>
      <c r="R620" t="str" cm="1">
        <f t="array" ref="R620">INDEX(MinuteWorkersFTE_HISTORICAL_FORTNIGHT_TABLE[Week Day],ROW()-1)</f>
        <v>Thursday</v>
      </c>
      <c r="S620" cm="1">
        <f t="array" ref="S620">INDEX(MinuteWorkersFTE_HISTORICAL_FORTNIGHT_TABLE[FortnightWeek],ROW()-1)</f>
        <v>2</v>
      </c>
      <c r="T620" cm="1">
        <f t="array" ref="T620">INDEX(MinuteWorkersFTE_HISTORICAL_FORTNIGHT_TABLE[HistoricalRosterFTE],ROW()-1)</f>
        <v>12.105263157894738</v>
      </c>
      <c r="U620" cm="1">
        <f t="array" ref="U620">INDEX(MinuteWorkersFTE_HISTORICAL_FORTNIGHT_TABLE[RedistributedRosterFTE],ROW()-1)</f>
        <v>10.859573222301741</v>
      </c>
      <c r="V620" cm="1">
        <f t="array" ref="V620">INDEX(MinuteWorkersFTE_HISTORICAL_FORTNIGHT_TABLE[ExpectedRedistributionFactor],ROW()-1)</f>
        <v>0.89709517923362214</v>
      </c>
      <c r="W620" cm="1">
        <f t="array" ref="W620">INDEX(MinuteWorkersFTE_HISTORICAL_FORTNIGHT_TABLE[ProfileVarianceFTE],ROW()-1)</f>
        <v>-1.7763568394002505E-15</v>
      </c>
      <c r="X620">
        <f t="shared" si="10"/>
        <v>1.7763568394002505E-15</v>
      </c>
      <c r="Y620" cm="1">
        <f t="array" ref="Y620">--(INDEX(MinuteWorkersFTE_HISTORICAL_FORTNIGHT_TABLE[HistoricalCoverageStatus],ROW()-1)="PASS")</f>
        <v>1</v>
      </c>
      <c r="Z620" cm="1">
        <f t="array" ref="Z620">--OR(INDEX(MinuteWorkersFTE_HISTORICAL_FORTNIGHT_TABLE[HistoricalCellStatus],ROW()-1)="OBSERVED",INDEX(MinuteWorkersFTE_HISTORICAL_FORTNIGHT_TABLE[HistoricalCellStatus],ROW()-1)="ZERO")</f>
        <v>1</v>
      </c>
      <c r="AA620" cm="1">
        <f t="array" ref="AA620">--OR(INDEX(MinuteWorkersFTE_HISTORICAL_FORTNIGHT_TABLE[ProfileAlignmentStatus],ROW()-1)="PASS",INDEX(MinuteWorkersFTE_HISTORICAL_FORTNIGHT_TABLE[ProfileAlignmentStatus],ROW()-1)="PASS ZERO")</f>
        <v>1</v>
      </c>
      <c r="AB620" cm="1">
        <f t="array" ref="AB620">--(INDEX(MinuteWorkersFTE_HISTORICAL_FORTNIGHT_TABLE[RedistributionMatchCount],ROW()-1)=1)</f>
        <v>1</v>
      </c>
      <c r="AC620">
        <v>1</v>
      </c>
    </row>
    <row r="621" spans="14:29" x14ac:dyDescent="0.25">
      <c r="N621" t="str" cm="1">
        <f t="array" ref="N621">INDEX(MinuteWorkersFTE_HISTORICAL_FORTNIGHT_TABLE[Facility],ROW()-1)</f>
        <v>TE</v>
      </c>
      <c r="O621" t="str" cm="1">
        <f t="array" ref="O621">INDEX(MinuteWorkersFTE_HISTORICAL_FORTNIGHT_TABLE[Role],ROW()-1)</f>
        <v>ASSISTANT IN NURSING</v>
      </c>
      <c r="P621" t="str" cm="1">
        <f t="array" ref="P621">INDEX(MinuteWorkersFTE_HISTORICAL_FORTNIGHT_TABLE[Shift],ROW()-1)</f>
        <v>PM</v>
      </c>
      <c r="Q621" cm="1">
        <f t="array" ref="Q621">INDEX(MinuteWorkersFTE_HISTORICAL_FORTNIGHT_TABLE[DayOfWeek],ROW()-1)</f>
        <v>4</v>
      </c>
      <c r="R621" t="str" cm="1">
        <f t="array" ref="R621">INDEX(MinuteWorkersFTE_HISTORICAL_FORTNIGHT_TABLE[Week Day],ROW()-1)</f>
        <v>Thursday</v>
      </c>
      <c r="S621" cm="1">
        <f t="array" ref="S621">INDEX(MinuteWorkersFTE_HISTORICAL_FORTNIGHT_TABLE[FortnightWeek],ROW()-1)</f>
        <v>2</v>
      </c>
      <c r="T621" cm="1">
        <f t="array" ref="T621">INDEX(MinuteWorkersFTE_HISTORICAL_FORTNIGHT_TABLE[HistoricalRosterFTE],ROW()-1)</f>
        <v>8.6842105263157894</v>
      </c>
      <c r="U621" cm="1">
        <f t="array" ref="U621">INDEX(MinuteWorkersFTE_HISTORICAL_FORTNIGHT_TABLE[RedistributedRosterFTE],ROW()-1)</f>
        <v>7.7905633986077714</v>
      </c>
      <c r="V621" cm="1">
        <f t="array" ref="V621">INDEX(MinuteWorkersFTE_HISTORICAL_FORTNIGHT_TABLE[ExpectedRedistributionFactor],ROW()-1)</f>
        <v>0.89709517923362214</v>
      </c>
      <c r="W621" cm="1">
        <f t="array" ref="W621">INDEX(MinuteWorkersFTE_HISTORICAL_FORTNIGHT_TABLE[ProfileVarianceFTE],ROW()-1)</f>
        <v>0</v>
      </c>
      <c r="X621">
        <f t="shared" si="10"/>
        <v>0</v>
      </c>
      <c r="Y621" cm="1">
        <f t="array" ref="Y621">--(INDEX(MinuteWorkersFTE_HISTORICAL_FORTNIGHT_TABLE[HistoricalCoverageStatus],ROW()-1)="PASS")</f>
        <v>1</v>
      </c>
      <c r="Z621" cm="1">
        <f t="array" ref="Z621">--OR(INDEX(MinuteWorkersFTE_HISTORICAL_FORTNIGHT_TABLE[HistoricalCellStatus],ROW()-1)="OBSERVED",INDEX(MinuteWorkersFTE_HISTORICAL_FORTNIGHT_TABLE[HistoricalCellStatus],ROW()-1)="ZERO")</f>
        <v>1</v>
      </c>
      <c r="AA621" cm="1">
        <f t="array" ref="AA621">--OR(INDEX(MinuteWorkersFTE_HISTORICAL_FORTNIGHT_TABLE[ProfileAlignmentStatus],ROW()-1)="PASS",INDEX(MinuteWorkersFTE_HISTORICAL_FORTNIGHT_TABLE[ProfileAlignmentStatus],ROW()-1)="PASS ZERO")</f>
        <v>1</v>
      </c>
      <c r="AB621" cm="1">
        <f t="array" ref="AB621">--(INDEX(MinuteWorkersFTE_HISTORICAL_FORTNIGHT_TABLE[RedistributionMatchCount],ROW()-1)=1)</f>
        <v>1</v>
      </c>
      <c r="AC621">
        <v>1</v>
      </c>
    </row>
    <row r="622" spans="14:29" x14ac:dyDescent="0.25">
      <c r="N622" t="str" cm="1">
        <f t="array" ref="N622">INDEX(MinuteWorkersFTE_HISTORICAL_FORTNIGHT_TABLE[Facility],ROW()-1)</f>
        <v>TE</v>
      </c>
      <c r="O622" t="str" cm="1">
        <f t="array" ref="O622">INDEX(MinuteWorkersFTE_HISTORICAL_FORTNIGHT_TABLE[Role],ROW()-1)</f>
        <v>ASSISTANT IN NURSING</v>
      </c>
      <c r="P622" t="str" cm="1">
        <f t="array" ref="P622">INDEX(MinuteWorkersFTE_HISTORICAL_FORTNIGHT_TABLE[Shift],ROW()-1)</f>
        <v>NS</v>
      </c>
      <c r="Q622" cm="1">
        <f t="array" ref="Q622">INDEX(MinuteWorkersFTE_HISTORICAL_FORTNIGHT_TABLE[DayOfWeek],ROW()-1)</f>
        <v>4</v>
      </c>
      <c r="R622" t="str" cm="1">
        <f t="array" ref="R622">INDEX(MinuteWorkersFTE_HISTORICAL_FORTNIGHT_TABLE[Week Day],ROW()-1)</f>
        <v>Thursday</v>
      </c>
      <c r="S622" cm="1">
        <f t="array" ref="S622">INDEX(MinuteWorkersFTE_HISTORICAL_FORTNIGHT_TABLE[FortnightWeek],ROW()-1)</f>
        <v>2</v>
      </c>
      <c r="T622" cm="1">
        <f t="array" ref="T622">INDEX(MinuteWorkersFTE_HISTORICAL_FORTNIGHT_TABLE[HistoricalRosterFTE],ROW()-1)</f>
        <v>4.4736842105263159</v>
      </c>
      <c r="U622" cm="1">
        <f t="array" ref="U622">INDEX(MinuteWorkersFTE_HISTORICAL_FORTNIGHT_TABLE[RedistributedRosterFTE],ROW()-1)</f>
        <v>4.0133205386767301</v>
      </c>
      <c r="V622" cm="1">
        <f t="array" ref="V622">INDEX(MinuteWorkersFTE_HISTORICAL_FORTNIGHT_TABLE[ExpectedRedistributionFactor],ROW()-1)</f>
        <v>0.89709517923362214</v>
      </c>
      <c r="W622" cm="1">
        <f t="array" ref="W622">INDEX(MinuteWorkersFTE_HISTORICAL_FORTNIGHT_TABLE[ProfileVarianceFTE],ROW()-1)</f>
        <v>-8.8817841970012523E-16</v>
      </c>
      <c r="X622">
        <f t="shared" si="10"/>
        <v>8.8817841970012523E-16</v>
      </c>
      <c r="Y622" cm="1">
        <f t="array" ref="Y622">--(INDEX(MinuteWorkersFTE_HISTORICAL_FORTNIGHT_TABLE[HistoricalCoverageStatus],ROW()-1)="PASS")</f>
        <v>1</v>
      </c>
      <c r="Z622" cm="1">
        <f t="array" ref="Z622">--OR(INDEX(MinuteWorkersFTE_HISTORICAL_FORTNIGHT_TABLE[HistoricalCellStatus],ROW()-1)="OBSERVED",INDEX(MinuteWorkersFTE_HISTORICAL_FORTNIGHT_TABLE[HistoricalCellStatus],ROW()-1)="ZERO")</f>
        <v>1</v>
      </c>
      <c r="AA622" cm="1">
        <f t="array" ref="AA622">--OR(INDEX(MinuteWorkersFTE_HISTORICAL_FORTNIGHT_TABLE[ProfileAlignmentStatus],ROW()-1)="PASS",INDEX(MinuteWorkersFTE_HISTORICAL_FORTNIGHT_TABLE[ProfileAlignmentStatus],ROW()-1)="PASS ZERO")</f>
        <v>1</v>
      </c>
      <c r="AB622" cm="1">
        <f t="array" ref="AB622">--(INDEX(MinuteWorkersFTE_HISTORICAL_FORTNIGHT_TABLE[RedistributionMatchCount],ROW()-1)=1)</f>
        <v>1</v>
      </c>
      <c r="AC622">
        <v>1</v>
      </c>
    </row>
    <row r="623" spans="14:29" x14ac:dyDescent="0.25">
      <c r="N623" t="str" cm="1">
        <f t="array" ref="N623">INDEX(MinuteWorkersFTE_HISTORICAL_FORTNIGHT_TABLE[Facility],ROW()-1)</f>
        <v>TE</v>
      </c>
      <c r="O623" t="str" cm="1">
        <f t="array" ref="O623">INDEX(MinuteWorkersFTE_HISTORICAL_FORTNIGHT_TABLE[Role],ROW()-1)</f>
        <v>ASSISTANT IN NURSING</v>
      </c>
      <c r="P623" t="str" cm="1">
        <f t="array" ref="P623">INDEX(MinuteWorkersFTE_HISTORICAL_FORTNIGHT_TABLE[Shift],ROW()-1)</f>
        <v>AM</v>
      </c>
      <c r="Q623" cm="1">
        <f t="array" ref="Q623">INDEX(MinuteWorkersFTE_HISTORICAL_FORTNIGHT_TABLE[DayOfWeek],ROW()-1)</f>
        <v>5</v>
      </c>
      <c r="R623" t="str" cm="1">
        <f t="array" ref="R623">INDEX(MinuteWorkersFTE_HISTORICAL_FORTNIGHT_TABLE[Week Day],ROW()-1)</f>
        <v>Friday</v>
      </c>
      <c r="S623" cm="1">
        <f t="array" ref="S623">INDEX(MinuteWorkersFTE_HISTORICAL_FORTNIGHT_TABLE[FortnightWeek],ROW()-1)</f>
        <v>2</v>
      </c>
      <c r="T623" cm="1">
        <f t="array" ref="T623">INDEX(MinuteWorkersFTE_HISTORICAL_FORTNIGHT_TABLE[HistoricalRosterFTE],ROW()-1)</f>
        <v>10.986842105263158</v>
      </c>
      <c r="U623" cm="1">
        <f t="array" ref="U623">INDEX(MinuteWorkersFTE_HISTORICAL_FORTNIGHT_TABLE[RedistributedRosterFTE],ROW()-1)</f>
        <v>9.8562430876325582</v>
      </c>
      <c r="V623" cm="1">
        <f t="array" ref="V623">INDEX(MinuteWorkersFTE_HISTORICAL_FORTNIGHT_TABLE[ExpectedRedistributionFactor],ROW()-1)</f>
        <v>0.89709517923362214</v>
      </c>
      <c r="W623" cm="1">
        <f t="array" ref="W623">INDEX(MinuteWorkersFTE_HISTORICAL_FORTNIGHT_TABLE[ProfileVarianceFTE],ROW()-1)</f>
        <v>0</v>
      </c>
      <c r="X623">
        <f t="shared" si="10"/>
        <v>0</v>
      </c>
      <c r="Y623" cm="1">
        <f t="array" ref="Y623">--(INDEX(MinuteWorkersFTE_HISTORICAL_FORTNIGHT_TABLE[HistoricalCoverageStatus],ROW()-1)="PASS")</f>
        <v>1</v>
      </c>
      <c r="Z623" cm="1">
        <f t="array" ref="Z623">--OR(INDEX(MinuteWorkersFTE_HISTORICAL_FORTNIGHT_TABLE[HistoricalCellStatus],ROW()-1)="OBSERVED",INDEX(MinuteWorkersFTE_HISTORICAL_FORTNIGHT_TABLE[HistoricalCellStatus],ROW()-1)="ZERO")</f>
        <v>1</v>
      </c>
      <c r="AA623" cm="1">
        <f t="array" ref="AA623">--OR(INDEX(MinuteWorkersFTE_HISTORICAL_FORTNIGHT_TABLE[ProfileAlignmentStatus],ROW()-1)="PASS",INDEX(MinuteWorkersFTE_HISTORICAL_FORTNIGHT_TABLE[ProfileAlignmentStatus],ROW()-1)="PASS ZERO")</f>
        <v>1</v>
      </c>
      <c r="AB623" cm="1">
        <f t="array" ref="AB623">--(INDEX(MinuteWorkersFTE_HISTORICAL_FORTNIGHT_TABLE[RedistributionMatchCount],ROW()-1)=1)</f>
        <v>1</v>
      </c>
      <c r="AC623">
        <v>1</v>
      </c>
    </row>
    <row r="624" spans="14:29" x14ac:dyDescent="0.25">
      <c r="N624" t="str" cm="1">
        <f t="array" ref="N624">INDEX(MinuteWorkersFTE_HISTORICAL_FORTNIGHT_TABLE[Facility],ROW()-1)</f>
        <v>TE</v>
      </c>
      <c r="O624" t="str" cm="1">
        <f t="array" ref="O624">INDEX(MinuteWorkersFTE_HISTORICAL_FORTNIGHT_TABLE[Role],ROW()-1)</f>
        <v>ASSISTANT IN NURSING</v>
      </c>
      <c r="P624" t="str" cm="1">
        <f t="array" ref="P624">INDEX(MinuteWorkersFTE_HISTORICAL_FORTNIGHT_TABLE[Shift],ROW()-1)</f>
        <v>PM</v>
      </c>
      <c r="Q624" cm="1">
        <f t="array" ref="Q624">INDEX(MinuteWorkersFTE_HISTORICAL_FORTNIGHT_TABLE[DayOfWeek],ROW()-1)</f>
        <v>5</v>
      </c>
      <c r="R624" t="str" cm="1">
        <f t="array" ref="R624">INDEX(MinuteWorkersFTE_HISTORICAL_FORTNIGHT_TABLE[Week Day],ROW()-1)</f>
        <v>Friday</v>
      </c>
      <c r="S624" cm="1">
        <f t="array" ref="S624">INDEX(MinuteWorkersFTE_HISTORICAL_FORTNIGHT_TABLE[FortnightWeek],ROW()-1)</f>
        <v>2</v>
      </c>
      <c r="T624" cm="1">
        <f t="array" ref="T624">INDEX(MinuteWorkersFTE_HISTORICAL_FORTNIGHT_TABLE[HistoricalRosterFTE],ROW()-1)</f>
        <v>8.6842105263157894</v>
      </c>
      <c r="U624" cm="1">
        <f t="array" ref="U624">INDEX(MinuteWorkersFTE_HISTORICAL_FORTNIGHT_TABLE[RedistributedRosterFTE],ROW()-1)</f>
        <v>7.7905633986077714</v>
      </c>
      <c r="V624" cm="1">
        <f t="array" ref="V624">INDEX(MinuteWorkersFTE_HISTORICAL_FORTNIGHT_TABLE[ExpectedRedistributionFactor],ROW()-1)</f>
        <v>0.89709517923362214</v>
      </c>
      <c r="W624" cm="1">
        <f t="array" ref="W624">INDEX(MinuteWorkersFTE_HISTORICAL_FORTNIGHT_TABLE[ProfileVarianceFTE],ROW()-1)</f>
        <v>0</v>
      </c>
      <c r="X624">
        <f t="shared" si="10"/>
        <v>0</v>
      </c>
      <c r="Y624" cm="1">
        <f t="array" ref="Y624">--(INDEX(MinuteWorkersFTE_HISTORICAL_FORTNIGHT_TABLE[HistoricalCoverageStatus],ROW()-1)="PASS")</f>
        <v>1</v>
      </c>
      <c r="Z624" cm="1">
        <f t="array" ref="Z624">--OR(INDEX(MinuteWorkersFTE_HISTORICAL_FORTNIGHT_TABLE[HistoricalCellStatus],ROW()-1)="OBSERVED",INDEX(MinuteWorkersFTE_HISTORICAL_FORTNIGHT_TABLE[HistoricalCellStatus],ROW()-1)="ZERO")</f>
        <v>1</v>
      </c>
      <c r="AA624" cm="1">
        <f t="array" ref="AA624">--OR(INDEX(MinuteWorkersFTE_HISTORICAL_FORTNIGHT_TABLE[ProfileAlignmentStatus],ROW()-1)="PASS",INDEX(MinuteWorkersFTE_HISTORICAL_FORTNIGHT_TABLE[ProfileAlignmentStatus],ROW()-1)="PASS ZERO")</f>
        <v>1</v>
      </c>
      <c r="AB624" cm="1">
        <f t="array" ref="AB624">--(INDEX(MinuteWorkersFTE_HISTORICAL_FORTNIGHT_TABLE[RedistributionMatchCount],ROW()-1)=1)</f>
        <v>1</v>
      </c>
      <c r="AC624">
        <v>1</v>
      </c>
    </row>
    <row r="625" spans="14:29" x14ac:dyDescent="0.25">
      <c r="N625" t="str" cm="1">
        <f t="array" ref="N625">INDEX(MinuteWorkersFTE_HISTORICAL_FORTNIGHT_TABLE[Facility],ROW()-1)</f>
        <v>TE</v>
      </c>
      <c r="O625" t="str" cm="1">
        <f t="array" ref="O625">INDEX(MinuteWorkersFTE_HISTORICAL_FORTNIGHT_TABLE[Role],ROW()-1)</f>
        <v>ASSISTANT IN NURSING</v>
      </c>
      <c r="P625" t="str" cm="1">
        <f t="array" ref="P625">INDEX(MinuteWorkersFTE_HISTORICAL_FORTNIGHT_TABLE[Shift],ROW()-1)</f>
        <v>NS</v>
      </c>
      <c r="Q625" cm="1">
        <f t="array" ref="Q625">INDEX(MinuteWorkersFTE_HISTORICAL_FORTNIGHT_TABLE[DayOfWeek],ROW()-1)</f>
        <v>5</v>
      </c>
      <c r="R625" t="str" cm="1">
        <f t="array" ref="R625">INDEX(MinuteWorkersFTE_HISTORICAL_FORTNIGHT_TABLE[Week Day],ROW()-1)</f>
        <v>Friday</v>
      </c>
      <c r="S625" cm="1">
        <f t="array" ref="S625">INDEX(MinuteWorkersFTE_HISTORICAL_FORTNIGHT_TABLE[FortnightWeek],ROW()-1)</f>
        <v>2</v>
      </c>
      <c r="T625" cm="1">
        <f t="array" ref="T625">INDEX(MinuteWorkersFTE_HISTORICAL_FORTNIGHT_TABLE[HistoricalRosterFTE],ROW()-1)</f>
        <v>4.4736842105263159</v>
      </c>
      <c r="U625" cm="1">
        <f t="array" ref="U625">INDEX(MinuteWorkersFTE_HISTORICAL_FORTNIGHT_TABLE[RedistributedRosterFTE],ROW()-1)</f>
        <v>4.0133205386767301</v>
      </c>
      <c r="V625" cm="1">
        <f t="array" ref="V625">INDEX(MinuteWorkersFTE_HISTORICAL_FORTNIGHT_TABLE[ExpectedRedistributionFactor],ROW()-1)</f>
        <v>0.89709517923362214</v>
      </c>
      <c r="W625" cm="1">
        <f t="array" ref="W625">INDEX(MinuteWorkersFTE_HISTORICAL_FORTNIGHT_TABLE[ProfileVarianceFTE],ROW()-1)</f>
        <v>-8.8817841970012523E-16</v>
      </c>
      <c r="X625">
        <f t="shared" si="10"/>
        <v>8.8817841970012523E-16</v>
      </c>
      <c r="Y625" cm="1">
        <f t="array" ref="Y625">--(INDEX(MinuteWorkersFTE_HISTORICAL_FORTNIGHT_TABLE[HistoricalCoverageStatus],ROW()-1)="PASS")</f>
        <v>1</v>
      </c>
      <c r="Z625" cm="1">
        <f t="array" ref="Z625">--OR(INDEX(MinuteWorkersFTE_HISTORICAL_FORTNIGHT_TABLE[HistoricalCellStatus],ROW()-1)="OBSERVED",INDEX(MinuteWorkersFTE_HISTORICAL_FORTNIGHT_TABLE[HistoricalCellStatus],ROW()-1)="ZERO")</f>
        <v>1</v>
      </c>
      <c r="AA625" cm="1">
        <f t="array" ref="AA625">--OR(INDEX(MinuteWorkersFTE_HISTORICAL_FORTNIGHT_TABLE[ProfileAlignmentStatus],ROW()-1)="PASS",INDEX(MinuteWorkersFTE_HISTORICAL_FORTNIGHT_TABLE[ProfileAlignmentStatus],ROW()-1)="PASS ZERO")</f>
        <v>1</v>
      </c>
      <c r="AB625" cm="1">
        <f t="array" ref="AB625">--(INDEX(MinuteWorkersFTE_HISTORICAL_FORTNIGHT_TABLE[RedistributionMatchCount],ROW()-1)=1)</f>
        <v>1</v>
      </c>
      <c r="AC625">
        <v>1</v>
      </c>
    </row>
    <row r="626" spans="14:29" x14ac:dyDescent="0.25">
      <c r="N626" t="str" cm="1">
        <f t="array" ref="N626">INDEX(MinuteWorkersFTE_HISTORICAL_FORTNIGHT_TABLE[Facility],ROW()-1)</f>
        <v>TE</v>
      </c>
      <c r="O626" t="str" cm="1">
        <f t="array" ref="O626">INDEX(MinuteWorkersFTE_HISTORICAL_FORTNIGHT_TABLE[Role],ROW()-1)</f>
        <v>ASSISTANT IN NURSING</v>
      </c>
      <c r="P626" t="str" cm="1">
        <f t="array" ref="P626">INDEX(MinuteWorkersFTE_HISTORICAL_FORTNIGHT_TABLE[Shift],ROW()-1)</f>
        <v>AM</v>
      </c>
      <c r="Q626" cm="1">
        <f t="array" ref="Q626">INDEX(MinuteWorkersFTE_HISTORICAL_FORTNIGHT_TABLE[DayOfWeek],ROW()-1)</f>
        <v>6</v>
      </c>
      <c r="R626" t="str" cm="1">
        <f t="array" ref="R626">INDEX(MinuteWorkersFTE_HISTORICAL_FORTNIGHT_TABLE[Week Day],ROW()-1)</f>
        <v>Saturday</v>
      </c>
      <c r="S626" cm="1">
        <f t="array" ref="S626">INDEX(MinuteWorkersFTE_HISTORICAL_FORTNIGHT_TABLE[FortnightWeek],ROW()-1)</f>
        <v>2</v>
      </c>
      <c r="T626" cm="1">
        <f t="array" ref="T626">INDEX(MinuteWorkersFTE_HISTORICAL_FORTNIGHT_TABLE[HistoricalRosterFTE],ROW()-1)</f>
        <v>12.105263157894738</v>
      </c>
      <c r="U626" cm="1">
        <f t="array" ref="U626">INDEX(MinuteWorkersFTE_HISTORICAL_FORTNIGHT_TABLE[RedistributedRosterFTE],ROW()-1)</f>
        <v>10.859573222301741</v>
      </c>
      <c r="V626" cm="1">
        <f t="array" ref="V626">INDEX(MinuteWorkersFTE_HISTORICAL_FORTNIGHT_TABLE[ExpectedRedistributionFactor],ROW()-1)</f>
        <v>0.89709517923362214</v>
      </c>
      <c r="W626" cm="1">
        <f t="array" ref="W626">INDEX(MinuteWorkersFTE_HISTORICAL_FORTNIGHT_TABLE[ProfileVarianceFTE],ROW()-1)</f>
        <v>-1.7763568394002505E-15</v>
      </c>
      <c r="X626">
        <f t="shared" si="10"/>
        <v>1.7763568394002505E-15</v>
      </c>
      <c r="Y626" cm="1">
        <f t="array" ref="Y626">--(INDEX(MinuteWorkersFTE_HISTORICAL_FORTNIGHT_TABLE[HistoricalCoverageStatus],ROW()-1)="PASS")</f>
        <v>1</v>
      </c>
      <c r="Z626" cm="1">
        <f t="array" ref="Z626">--OR(INDEX(MinuteWorkersFTE_HISTORICAL_FORTNIGHT_TABLE[HistoricalCellStatus],ROW()-1)="OBSERVED",INDEX(MinuteWorkersFTE_HISTORICAL_FORTNIGHT_TABLE[HistoricalCellStatus],ROW()-1)="ZERO")</f>
        <v>1</v>
      </c>
      <c r="AA626" cm="1">
        <f t="array" ref="AA626">--OR(INDEX(MinuteWorkersFTE_HISTORICAL_FORTNIGHT_TABLE[ProfileAlignmentStatus],ROW()-1)="PASS",INDEX(MinuteWorkersFTE_HISTORICAL_FORTNIGHT_TABLE[ProfileAlignmentStatus],ROW()-1)="PASS ZERO")</f>
        <v>1</v>
      </c>
      <c r="AB626" cm="1">
        <f t="array" ref="AB626">--(INDEX(MinuteWorkersFTE_HISTORICAL_FORTNIGHT_TABLE[RedistributionMatchCount],ROW()-1)=1)</f>
        <v>1</v>
      </c>
      <c r="AC626">
        <v>1</v>
      </c>
    </row>
    <row r="627" spans="14:29" x14ac:dyDescent="0.25">
      <c r="N627" t="str" cm="1">
        <f t="array" ref="N627">INDEX(MinuteWorkersFTE_HISTORICAL_FORTNIGHT_TABLE[Facility],ROW()-1)</f>
        <v>TE</v>
      </c>
      <c r="O627" t="str" cm="1">
        <f t="array" ref="O627">INDEX(MinuteWorkersFTE_HISTORICAL_FORTNIGHT_TABLE[Role],ROW()-1)</f>
        <v>ASSISTANT IN NURSING</v>
      </c>
      <c r="P627" t="str" cm="1">
        <f t="array" ref="P627">INDEX(MinuteWorkersFTE_HISTORICAL_FORTNIGHT_TABLE[Shift],ROW()-1)</f>
        <v>PM</v>
      </c>
      <c r="Q627" cm="1">
        <f t="array" ref="Q627">INDEX(MinuteWorkersFTE_HISTORICAL_FORTNIGHT_TABLE[DayOfWeek],ROW()-1)</f>
        <v>6</v>
      </c>
      <c r="R627" t="str" cm="1">
        <f t="array" ref="R627">INDEX(MinuteWorkersFTE_HISTORICAL_FORTNIGHT_TABLE[Week Day],ROW()-1)</f>
        <v>Saturday</v>
      </c>
      <c r="S627" cm="1">
        <f t="array" ref="S627">INDEX(MinuteWorkersFTE_HISTORICAL_FORTNIGHT_TABLE[FortnightWeek],ROW()-1)</f>
        <v>2</v>
      </c>
      <c r="T627" cm="1">
        <f t="array" ref="T627">INDEX(MinuteWorkersFTE_HISTORICAL_FORTNIGHT_TABLE[HistoricalRosterFTE],ROW()-1)</f>
        <v>8.6842105263157894</v>
      </c>
      <c r="U627" cm="1">
        <f t="array" ref="U627">INDEX(MinuteWorkersFTE_HISTORICAL_FORTNIGHT_TABLE[RedistributedRosterFTE],ROW()-1)</f>
        <v>7.7905633986077714</v>
      </c>
      <c r="V627" cm="1">
        <f t="array" ref="V627">INDEX(MinuteWorkersFTE_HISTORICAL_FORTNIGHT_TABLE[ExpectedRedistributionFactor],ROW()-1)</f>
        <v>0.89709517923362214</v>
      </c>
      <c r="W627" cm="1">
        <f t="array" ref="W627">INDEX(MinuteWorkersFTE_HISTORICAL_FORTNIGHT_TABLE[ProfileVarianceFTE],ROW()-1)</f>
        <v>0</v>
      </c>
      <c r="X627">
        <f t="shared" si="10"/>
        <v>0</v>
      </c>
      <c r="Y627" cm="1">
        <f t="array" ref="Y627">--(INDEX(MinuteWorkersFTE_HISTORICAL_FORTNIGHT_TABLE[HistoricalCoverageStatus],ROW()-1)="PASS")</f>
        <v>1</v>
      </c>
      <c r="Z627" cm="1">
        <f t="array" ref="Z627">--OR(INDEX(MinuteWorkersFTE_HISTORICAL_FORTNIGHT_TABLE[HistoricalCellStatus],ROW()-1)="OBSERVED",INDEX(MinuteWorkersFTE_HISTORICAL_FORTNIGHT_TABLE[HistoricalCellStatus],ROW()-1)="ZERO")</f>
        <v>1</v>
      </c>
      <c r="AA627" cm="1">
        <f t="array" ref="AA627">--OR(INDEX(MinuteWorkersFTE_HISTORICAL_FORTNIGHT_TABLE[ProfileAlignmentStatus],ROW()-1)="PASS",INDEX(MinuteWorkersFTE_HISTORICAL_FORTNIGHT_TABLE[ProfileAlignmentStatus],ROW()-1)="PASS ZERO")</f>
        <v>1</v>
      </c>
      <c r="AB627" cm="1">
        <f t="array" ref="AB627">--(INDEX(MinuteWorkersFTE_HISTORICAL_FORTNIGHT_TABLE[RedistributionMatchCount],ROW()-1)=1)</f>
        <v>1</v>
      </c>
      <c r="AC627">
        <v>1</v>
      </c>
    </row>
    <row r="628" spans="14:29" x14ac:dyDescent="0.25">
      <c r="N628" t="str" cm="1">
        <f t="array" ref="N628">INDEX(MinuteWorkersFTE_HISTORICAL_FORTNIGHT_TABLE[Facility],ROW()-1)</f>
        <v>TE</v>
      </c>
      <c r="O628" t="str" cm="1">
        <f t="array" ref="O628">INDEX(MinuteWorkersFTE_HISTORICAL_FORTNIGHT_TABLE[Role],ROW()-1)</f>
        <v>ASSISTANT IN NURSING</v>
      </c>
      <c r="P628" t="str" cm="1">
        <f t="array" ref="P628">INDEX(MinuteWorkersFTE_HISTORICAL_FORTNIGHT_TABLE[Shift],ROW()-1)</f>
        <v>NS</v>
      </c>
      <c r="Q628" cm="1">
        <f t="array" ref="Q628">INDEX(MinuteWorkersFTE_HISTORICAL_FORTNIGHT_TABLE[DayOfWeek],ROW()-1)</f>
        <v>6</v>
      </c>
      <c r="R628" t="str" cm="1">
        <f t="array" ref="R628">INDEX(MinuteWorkersFTE_HISTORICAL_FORTNIGHT_TABLE[Week Day],ROW()-1)</f>
        <v>Saturday</v>
      </c>
      <c r="S628" cm="1">
        <f t="array" ref="S628">INDEX(MinuteWorkersFTE_HISTORICAL_FORTNIGHT_TABLE[FortnightWeek],ROW()-1)</f>
        <v>2</v>
      </c>
      <c r="T628" cm="1">
        <f t="array" ref="T628">INDEX(MinuteWorkersFTE_HISTORICAL_FORTNIGHT_TABLE[HistoricalRosterFTE],ROW()-1)</f>
        <v>4.2105263157894735</v>
      </c>
      <c r="U628" cm="1">
        <f t="array" ref="U628">INDEX(MinuteWorkersFTE_HISTORICAL_FORTNIGHT_TABLE[RedistributedRosterFTE],ROW()-1)</f>
        <v>3.7772428599310408</v>
      </c>
      <c r="V628" cm="1">
        <f t="array" ref="V628">INDEX(MinuteWorkersFTE_HISTORICAL_FORTNIGHT_TABLE[ExpectedRedistributionFactor],ROW()-1)</f>
        <v>0.89709517923362214</v>
      </c>
      <c r="W628" cm="1">
        <f t="array" ref="W628">INDEX(MinuteWorkersFTE_HISTORICAL_FORTNIGHT_TABLE[ProfileVarianceFTE],ROW()-1)</f>
        <v>4.4408920985006262E-16</v>
      </c>
      <c r="X628">
        <f t="shared" si="10"/>
        <v>4.4408920985006262E-16</v>
      </c>
      <c r="Y628" cm="1">
        <f t="array" ref="Y628">--(INDEX(MinuteWorkersFTE_HISTORICAL_FORTNIGHT_TABLE[HistoricalCoverageStatus],ROW()-1)="PASS")</f>
        <v>1</v>
      </c>
      <c r="Z628" cm="1">
        <f t="array" ref="Z628">--OR(INDEX(MinuteWorkersFTE_HISTORICAL_FORTNIGHT_TABLE[HistoricalCellStatus],ROW()-1)="OBSERVED",INDEX(MinuteWorkersFTE_HISTORICAL_FORTNIGHT_TABLE[HistoricalCellStatus],ROW()-1)="ZERO")</f>
        <v>1</v>
      </c>
      <c r="AA628" cm="1">
        <f t="array" ref="AA628">--OR(INDEX(MinuteWorkersFTE_HISTORICAL_FORTNIGHT_TABLE[ProfileAlignmentStatus],ROW()-1)="PASS",INDEX(MinuteWorkersFTE_HISTORICAL_FORTNIGHT_TABLE[ProfileAlignmentStatus],ROW()-1)="PASS ZERO")</f>
        <v>1</v>
      </c>
      <c r="AB628" cm="1">
        <f t="array" ref="AB628">--(INDEX(MinuteWorkersFTE_HISTORICAL_FORTNIGHT_TABLE[RedistributionMatchCount],ROW()-1)=1)</f>
        <v>1</v>
      </c>
      <c r="AC628">
        <v>1</v>
      </c>
    </row>
    <row r="629" spans="14:29" x14ac:dyDescent="0.25">
      <c r="N629" t="str" cm="1">
        <f t="array" ref="N629">INDEX(MinuteWorkersFTE_HISTORICAL_FORTNIGHT_TABLE[Facility],ROW()-1)</f>
        <v>TE</v>
      </c>
      <c r="O629" t="str" cm="1">
        <f t="array" ref="O629">INDEX(MinuteWorkersFTE_HISTORICAL_FORTNIGHT_TABLE[Role],ROW()-1)</f>
        <v>ASSISTANT IN NURSING</v>
      </c>
      <c r="P629" t="str" cm="1">
        <f t="array" ref="P629">INDEX(MinuteWorkersFTE_HISTORICAL_FORTNIGHT_TABLE[Shift],ROW()-1)</f>
        <v>AM</v>
      </c>
      <c r="Q629" cm="1">
        <f t="array" ref="Q629">INDEX(MinuteWorkersFTE_HISTORICAL_FORTNIGHT_TABLE[DayOfWeek],ROW()-1)</f>
        <v>7</v>
      </c>
      <c r="R629" t="str" cm="1">
        <f t="array" ref="R629">INDEX(MinuteWorkersFTE_HISTORICAL_FORTNIGHT_TABLE[Week Day],ROW()-1)</f>
        <v>Sunday</v>
      </c>
      <c r="S629" cm="1">
        <f t="array" ref="S629">INDEX(MinuteWorkersFTE_HISTORICAL_FORTNIGHT_TABLE[FortnightWeek],ROW()-1)</f>
        <v>2</v>
      </c>
      <c r="T629" cm="1">
        <f t="array" ref="T629">INDEX(MinuteWorkersFTE_HISTORICAL_FORTNIGHT_TABLE[HistoricalRosterFTE],ROW()-1)</f>
        <v>12.105263157894738</v>
      </c>
      <c r="U629" cm="1">
        <f t="array" ref="U629">INDEX(MinuteWorkersFTE_HISTORICAL_FORTNIGHT_TABLE[RedistributedRosterFTE],ROW()-1)</f>
        <v>10.859573222301741</v>
      </c>
      <c r="V629" cm="1">
        <f t="array" ref="V629">INDEX(MinuteWorkersFTE_HISTORICAL_FORTNIGHT_TABLE[ExpectedRedistributionFactor],ROW()-1)</f>
        <v>0.89709517923362214</v>
      </c>
      <c r="W629" cm="1">
        <f t="array" ref="W629">INDEX(MinuteWorkersFTE_HISTORICAL_FORTNIGHT_TABLE[ProfileVarianceFTE],ROW()-1)</f>
        <v>-1.7763568394002505E-15</v>
      </c>
      <c r="X629">
        <f t="shared" si="10"/>
        <v>1.7763568394002505E-15</v>
      </c>
      <c r="Y629" cm="1">
        <f t="array" ref="Y629">--(INDEX(MinuteWorkersFTE_HISTORICAL_FORTNIGHT_TABLE[HistoricalCoverageStatus],ROW()-1)="PASS")</f>
        <v>1</v>
      </c>
      <c r="Z629" cm="1">
        <f t="array" ref="Z629">--OR(INDEX(MinuteWorkersFTE_HISTORICAL_FORTNIGHT_TABLE[HistoricalCellStatus],ROW()-1)="OBSERVED",INDEX(MinuteWorkersFTE_HISTORICAL_FORTNIGHT_TABLE[HistoricalCellStatus],ROW()-1)="ZERO")</f>
        <v>1</v>
      </c>
      <c r="AA629" cm="1">
        <f t="array" ref="AA629">--OR(INDEX(MinuteWorkersFTE_HISTORICAL_FORTNIGHT_TABLE[ProfileAlignmentStatus],ROW()-1)="PASS",INDEX(MinuteWorkersFTE_HISTORICAL_FORTNIGHT_TABLE[ProfileAlignmentStatus],ROW()-1)="PASS ZERO")</f>
        <v>1</v>
      </c>
      <c r="AB629" cm="1">
        <f t="array" ref="AB629">--(INDEX(MinuteWorkersFTE_HISTORICAL_FORTNIGHT_TABLE[RedistributionMatchCount],ROW()-1)=1)</f>
        <v>1</v>
      </c>
      <c r="AC629">
        <v>1</v>
      </c>
    </row>
    <row r="630" spans="14:29" x14ac:dyDescent="0.25">
      <c r="N630" t="str" cm="1">
        <f t="array" ref="N630">INDEX(MinuteWorkersFTE_HISTORICAL_FORTNIGHT_TABLE[Facility],ROW()-1)</f>
        <v>TE</v>
      </c>
      <c r="O630" t="str" cm="1">
        <f t="array" ref="O630">INDEX(MinuteWorkersFTE_HISTORICAL_FORTNIGHT_TABLE[Role],ROW()-1)</f>
        <v>ASSISTANT IN NURSING</v>
      </c>
      <c r="P630" t="str" cm="1">
        <f t="array" ref="P630">INDEX(MinuteWorkersFTE_HISTORICAL_FORTNIGHT_TABLE[Shift],ROW()-1)</f>
        <v>PM</v>
      </c>
      <c r="Q630" cm="1">
        <f t="array" ref="Q630">INDEX(MinuteWorkersFTE_HISTORICAL_FORTNIGHT_TABLE[DayOfWeek],ROW()-1)</f>
        <v>7</v>
      </c>
      <c r="R630" t="str" cm="1">
        <f t="array" ref="R630">INDEX(MinuteWorkersFTE_HISTORICAL_FORTNIGHT_TABLE[Week Day],ROW()-1)</f>
        <v>Sunday</v>
      </c>
      <c r="S630" cm="1">
        <f t="array" ref="S630">INDEX(MinuteWorkersFTE_HISTORICAL_FORTNIGHT_TABLE[FortnightWeek],ROW()-1)</f>
        <v>2</v>
      </c>
      <c r="T630" cm="1">
        <f t="array" ref="T630">INDEX(MinuteWorkersFTE_HISTORICAL_FORTNIGHT_TABLE[HistoricalRosterFTE],ROW()-1)</f>
        <v>8.6842105263157894</v>
      </c>
      <c r="U630" cm="1">
        <f t="array" ref="U630">INDEX(MinuteWorkersFTE_HISTORICAL_FORTNIGHT_TABLE[RedistributedRosterFTE],ROW()-1)</f>
        <v>7.7905633986077714</v>
      </c>
      <c r="V630" cm="1">
        <f t="array" ref="V630">INDEX(MinuteWorkersFTE_HISTORICAL_FORTNIGHT_TABLE[ExpectedRedistributionFactor],ROW()-1)</f>
        <v>0.89709517923362214</v>
      </c>
      <c r="W630" cm="1">
        <f t="array" ref="W630">INDEX(MinuteWorkersFTE_HISTORICAL_FORTNIGHT_TABLE[ProfileVarianceFTE],ROW()-1)</f>
        <v>0</v>
      </c>
      <c r="X630">
        <f t="shared" si="10"/>
        <v>0</v>
      </c>
      <c r="Y630" cm="1">
        <f t="array" ref="Y630">--(INDEX(MinuteWorkersFTE_HISTORICAL_FORTNIGHT_TABLE[HistoricalCoverageStatus],ROW()-1)="PASS")</f>
        <v>1</v>
      </c>
      <c r="Z630" cm="1">
        <f t="array" ref="Z630">--OR(INDEX(MinuteWorkersFTE_HISTORICAL_FORTNIGHT_TABLE[HistoricalCellStatus],ROW()-1)="OBSERVED",INDEX(MinuteWorkersFTE_HISTORICAL_FORTNIGHT_TABLE[HistoricalCellStatus],ROW()-1)="ZERO")</f>
        <v>1</v>
      </c>
      <c r="AA630" cm="1">
        <f t="array" ref="AA630">--OR(INDEX(MinuteWorkersFTE_HISTORICAL_FORTNIGHT_TABLE[ProfileAlignmentStatus],ROW()-1)="PASS",INDEX(MinuteWorkersFTE_HISTORICAL_FORTNIGHT_TABLE[ProfileAlignmentStatus],ROW()-1)="PASS ZERO")</f>
        <v>1</v>
      </c>
      <c r="AB630" cm="1">
        <f t="array" ref="AB630">--(INDEX(MinuteWorkersFTE_HISTORICAL_FORTNIGHT_TABLE[RedistributionMatchCount],ROW()-1)=1)</f>
        <v>1</v>
      </c>
      <c r="AC630">
        <v>1</v>
      </c>
    </row>
    <row r="631" spans="14:29" x14ac:dyDescent="0.25">
      <c r="N631" t="str" cm="1">
        <f t="array" ref="N631">INDEX(MinuteWorkersFTE_HISTORICAL_FORTNIGHT_TABLE[Facility],ROW()-1)</f>
        <v>TE</v>
      </c>
      <c r="O631" t="str" cm="1">
        <f t="array" ref="O631">INDEX(MinuteWorkersFTE_HISTORICAL_FORTNIGHT_TABLE[Role],ROW()-1)</f>
        <v>ASSISTANT IN NURSING</v>
      </c>
      <c r="P631" t="str" cm="1">
        <f t="array" ref="P631">INDEX(MinuteWorkersFTE_HISTORICAL_FORTNIGHT_TABLE[Shift],ROW()-1)</f>
        <v>NS</v>
      </c>
      <c r="Q631" cm="1">
        <f t="array" ref="Q631">INDEX(MinuteWorkersFTE_HISTORICAL_FORTNIGHT_TABLE[DayOfWeek],ROW()-1)</f>
        <v>7</v>
      </c>
      <c r="R631" t="str" cm="1">
        <f t="array" ref="R631">INDEX(MinuteWorkersFTE_HISTORICAL_FORTNIGHT_TABLE[Week Day],ROW()-1)</f>
        <v>Sunday</v>
      </c>
      <c r="S631" cm="1">
        <f t="array" ref="S631">INDEX(MinuteWorkersFTE_HISTORICAL_FORTNIGHT_TABLE[FortnightWeek],ROW()-1)</f>
        <v>2</v>
      </c>
      <c r="T631" cm="1">
        <f t="array" ref="T631">INDEX(MinuteWorkersFTE_HISTORICAL_FORTNIGHT_TABLE[HistoricalRosterFTE],ROW()-1)</f>
        <v>4.4736842105263159</v>
      </c>
      <c r="U631" cm="1">
        <f t="array" ref="U631">INDEX(MinuteWorkersFTE_HISTORICAL_FORTNIGHT_TABLE[RedistributedRosterFTE],ROW()-1)</f>
        <v>4.0133205386767301</v>
      </c>
      <c r="V631" cm="1">
        <f t="array" ref="V631">INDEX(MinuteWorkersFTE_HISTORICAL_FORTNIGHT_TABLE[ExpectedRedistributionFactor],ROW()-1)</f>
        <v>0.89709517923362214</v>
      </c>
      <c r="W631" cm="1">
        <f t="array" ref="W631">INDEX(MinuteWorkersFTE_HISTORICAL_FORTNIGHT_TABLE[ProfileVarianceFTE],ROW()-1)</f>
        <v>-8.8817841970012523E-16</v>
      </c>
      <c r="X631">
        <f t="shared" si="10"/>
        <v>8.8817841970012523E-16</v>
      </c>
      <c r="Y631" cm="1">
        <f t="array" ref="Y631">--(INDEX(MinuteWorkersFTE_HISTORICAL_FORTNIGHT_TABLE[HistoricalCoverageStatus],ROW()-1)="PASS")</f>
        <v>1</v>
      </c>
      <c r="Z631" cm="1">
        <f t="array" ref="Z631">--OR(INDEX(MinuteWorkersFTE_HISTORICAL_FORTNIGHT_TABLE[HistoricalCellStatus],ROW()-1)="OBSERVED",INDEX(MinuteWorkersFTE_HISTORICAL_FORTNIGHT_TABLE[HistoricalCellStatus],ROW()-1)="ZERO")</f>
        <v>1</v>
      </c>
      <c r="AA631" cm="1">
        <f t="array" ref="AA631">--OR(INDEX(MinuteWorkersFTE_HISTORICAL_FORTNIGHT_TABLE[ProfileAlignmentStatus],ROW()-1)="PASS",INDEX(MinuteWorkersFTE_HISTORICAL_FORTNIGHT_TABLE[ProfileAlignmentStatus],ROW()-1)="PASS ZERO")</f>
        <v>1</v>
      </c>
      <c r="AB631" cm="1">
        <f t="array" ref="AB631">--(INDEX(MinuteWorkersFTE_HISTORICAL_FORTNIGHT_TABLE[RedistributionMatchCount],ROW()-1)=1)</f>
        <v>1</v>
      </c>
      <c r="AC631">
        <v>1</v>
      </c>
    </row>
    <row r="632" spans="14:29" x14ac:dyDescent="0.25">
      <c r="N632" t="str" cm="1">
        <f t="array" ref="N632">INDEX(MinuteWorkersFTE_HISTORICAL_FORTNIGHT_TABLE[Facility],ROW()-1)</f>
        <v>TE</v>
      </c>
      <c r="O632" t="str" cm="1">
        <f t="array" ref="O632">INDEX(MinuteWorkersFTE_HISTORICAL_FORTNIGHT_TABLE[Role],ROW()-1)</f>
        <v>CARE SERVICES MANAGER</v>
      </c>
      <c r="P632" t="str" cm="1">
        <f t="array" ref="P632">INDEX(MinuteWorkersFTE_HISTORICAL_FORTNIGHT_TABLE[Shift],ROW()-1)</f>
        <v>AM</v>
      </c>
      <c r="Q632" cm="1">
        <f t="array" ref="Q632">INDEX(MinuteWorkersFTE_HISTORICAL_FORTNIGHT_TABLE[DayOfWeek],ROW()-1)</f>
        <v>1</v>
      </c>
      <c r="R632" t="str" cm="1">
        <f t="array" ref="R632">INDEX(MinuteWorkersFTE_HISTORICAL_FORTNIGHT_TABLE[Week Day],ROW()-1)</f>
        <v>Monday</v>
      </c>
      <c r="S632" cm="1">
        <f t="array" ref="S632">INDEX(MinuteWorkersFTE_HISTORICAL_FORTNIGHT_TABLE[FortnightWeek],ROW()-1)</f>
        <v>1</v>
      </c>
      <c r="T632" cm="1">
        <f t="array" ref="T632">INDEX(MinuteWorkersFTE_HISTORICAL_FORTNIGHT_TABLE[HistoricalRosterFTE],ROW()-1)</f>
        <v>1.118421052631579</v>
      </c>
      <c r="U632" cm="1">
        <f t="array" ref="U632">INDEX(MinuteWorkersFTE_HISTORICAL_FORTNIGHT_TABLE[RedistributedRosterFTE],ROW()-1)</f>
        <v>1.0033301346691827</v>
      </c>
      <c r="V632" cm="1">
        <f t="array" ref="V632">INDEX(MinuteWorkersFTE_HISTORICAL_FORTNIGHT_TABLE[ExpectedRedistributionFactor],ROW()-1)</f>
        <v>0.89709517923362214</v>
      </c>
      <c r="W632" cm="1">
        <f t="array" ref="W632">INDEX(MinuteWorkersFTE_HISTORICAL_FORTNIGHT_TABLE[ProfileVarianceFTE],ROW()-1)</f>
        <v>0</v>
      </c>
      <c r="X632">
        <f t="shared" si="10"/>
        <v>0</v>
      </c>
      <c r="Y632" cm="1">
        <f t="array" ref="Y632">--(INDEX(MinuteWorkersFTE_HISTORICAL_FORTNIGHT_TABLE[HistoricalCoverageStatus],ROW()-1)="PASS")</f>
        <v>1</v>
      </c>
      <c r="Z632" cm="1">
        <f t="array" ref="Z632">--OR(INDEX(MinuteWorkersFTE_HISTORICAL_FORTNIGHT_TABLE[HistoricalCellStatus],ROW()-1)="OBSERVED",INDEX(MinuteWorkersFTE_HISTORICAL_FORTNIGHT_TABLE[HistoricalCellStatus],ROW()-1)="ZERO")</f>
        <v>1</v>
      </c>
      <c r="AA632" cm="1">
        <f t="array" ref="AA632">--OR(INDEX(MinuteWorkersFTE_HISTORICAL_FORTNIGHT_TABLE[ProfileAlignmentStatus],ROW()-1)="PASS",INDEX(MinuteWorkersFTE_HISTORICAL_FORTNIGHT_TABLE[ProfileAlignmentStatus],ROW()-1)="PASS ZERO")</f>
        <v>1</v>
      </c>
      <c r="AB632" cm="1">
        <f t="array" ref="AB632">--(INDEX(MinuteWorkersFTE_HISTORICAL_FORTNIGHT_TABLE[RedistributionMatchCount],ROW()-1)=1)</f>
        <v>1</v>
      </c>
      <c r="AC632">
        <v>1</v>
      </c>
    </row>
    <row r="633" spans="14:29" x14ac:dyDescent="0.25">
      <c r="N633" t="str" cm="1">
        <f t="array" ref="N633">INDEX(MinuteWorkersFTE_HISTORICAL_FORTNIGHT_TABLE[Facility],ROW()-1)</f>
        <v>TE</v>
      </c>
      <c r="O633" t="str" cm="1">
        <f t="array" ref="O633">INDEX(MinuteWorkersFTE_HISTORICAL_FORTNIGHT_TABLE[Role],ROW()-1)</f>
        <v>CARE SERVICES MANAGER</v>
      </c>
      <c r="P633" t="str" cm="1">
        <f t="array" ref="P633">INDEX(MinuteWorkersFTE_HISTORICAL_FORTNIGHT_TABLE[Shift],ROW()-1)</f>
        <v>PM</v>
      </c>
      <c r="Q633" cm="1">
        <f t="array" ref="Q633">INDEX(MinuteWorkersFTE_HISTORICAL_FORTNIGHT_TABLE[DayOfWeek],ROW()-1)</f>
        <v>1</v>
      </c>
      <c r="R633" t="str" cm="1">
        <f t="array" ref="R633">INDEX(MinuteWorkersFTE_HISTORICAL_FORTNIGHT_TABLE[Week Day],ROW()-1)</f>
        <v>Monday</v>
      </c>
      <c r="S633" cm="1">
        <f t="array" ref="S633">INDEX(MinuteWorkersFTE_HISTORICAL_FORTNIGHT_TABLE[FortnightWeek],ROW()-1)</f>
        <v>1</v>
      </c>
      <c r="T633" cm="1">
        <f t="array" ref="T633">INDEX(MinuteWorkersFTE_HISTORICAL_FORTNIGHT_TABLE[HistoricalRosterFTE],ROW()-1)</f>
        <v>0</v>
      </c>
      <c r="U633" cm="1">
        <f t="array" ref="U633">INDEX(MinuteWorkersFTE_HISTORICAL_FORTNIGHT_TABLE[RedistributedRosterFTE],ROW()-1)</f>
        <v>0</v>
      </c>
      <c r="V633" cm="1">
        <f t="array" ref="V633">INDEX(MinuteWorkersFTE_HISTORICAL_FORTNIGHT_TABLE[ExpectedRedistributionFactor],ROW()-1)</f>
        <v>0.89709517923362214</v>
      </c>
      <c r="W633" cm="1">
        <f t="array" ref="W633">INDEX(MinuteWorkersFTE_HISTORICAL_FORTNIGHT_TABLE[ProfileVarianceFTE],ROW()-1)</f>
        <v>0</v>
      </c>
      <c r="X633">
        <f t="shared" si="10"/>
        <v>0</v>
      </c>
      <c r="Y633" cm="1">
        <f t="array" ref="Y633">--(INDEX(MinuteWorkersFTE_HISTORICAL_FORTNIGHT_TABLE[HistoricalCoverageStatus],ROW()-1)="PASS")</f>
        <v>1</v>
      </c>
      <c r="Z633" cm="1">
        <f t="array" ref="Z633">--OR(INDEX(MinuteWorkersFTE_HISTORICAL_FORTNIGHT_TABLE[HistoricalCellStatus],ROW()-1)="OBSERVED",INDEX(MinuteWorkersFTE_HISTORICAL_FORTNIGHT_TABLE[HistoricalCellStatus],ROW()-1)="ZERO")</f>
        <v>1</v>
      </c>
      <c r="AA633" cm="1">
        <f t="array" ref="AA633">--OR(INDEX(MinuteWorkersFTE_HISTORICAL_FORTNIGHT_TABLE[ProfileAlignmentStatus],ROW()-1)="PASS",INDEX(MinuteWorkersFTE_HISTORICAL_FORTNIGHT_TABLE[ProfileAlignmentStatus],ROW()-1)="PASS ZERO")</f>
        <v>1</v>
      </c>
      <c r="AB633" cm="1">
        <f t="array" ref="AB633">--(INDEX(MinuteWorkersFTE_HISTORICAL_FORTNIGHT_TABLE[RedistributionMatchCount],ROW()-1)=1)</f>
        <v>0</v>
      </c>
      <c r="AC633">
        <v>1</v>
      </c>
    </row>
    <row r="634" spans="14:29" x14ac:dyDescent="0.25">
      <c r="N634" t="str" cm="1">
        <f t="array" ref="N634">INDEX(MinuteWorkersFTE_HISTORICAL_FORTNIGHT_TABLE[Facility],ROW()-1)</f>
        <v>TE</v>
      </c>
      <c r="O634" t="str" cm="1">
        <f t="array" ref="O634">INDEX(MinuteWorkersFTE_HISTORICAL_FORTNIGHT_TABLE[Role],ROW()-1)</f>
        <v>CARE SERVICES MANAGER</v>
      </c>
      <c r="P634" t="str" cm="1">
        <f t="array" ref="P634">INDEX(MinuteWorkersFTE_HISTORICAL_FORTNIGHT_TABLE[Shift],ROW()-1)</f>
        <v>NS</v>
      </c>
      <c r="Q634" cm="1">
        <f t="array" ref="Q634">INDEX(MinuteWorkersFTE_HISTORICAL_FORTNIGHT_TABLE[DayOfWeek],ROW()-1)</f>
        <v>1</v>
      </c>
      <c r="R634" t="str" cm="1">
        <f t="array" ref="R634">INDEX(MinuteWorkersFTE_HISTORICAL_FORTNIGHT_TABLE[Week Day],ROW()-1)</f>
        <v>Monday</v>
      </c>
      <c r="S634" cm="1">
        <f t="array" ref="S634">INDEX(MinuteWorkersFTE_HISTORICAL_FORTNIGHT_TABLE[FortnightWeek],ROW()-1)</f>
        <v>1</v>
      </c>
      <c r="T634" cm="1">
        <f t="array" ref="T634">INDEX(MinuteWorkersFTE_HISTORICAL_FORTNIGHT_TABLE[HistoricalRosterFTE],ROW()-1)</f>
        <v>0</v>
      </c>
      <c r="U634" cm="1">
        <f t="array" ref="U634">INDEX(MinuteWorkersFTE_HISTORICAL_FORTNIGHT_TABLE[RedistributedRosterFTE],ROW()-1)</f>
        <v>0</v>
      </c>
      <c r="V634" cm="1">
        <f t="array" ref="V634">INDEX(MinuteWorkersFTE_HISTORICAL_FORTNIGHT_TABLE[ExpectedRedistributionFactor],ROW()-1)</f>
        <v>0.89709517923362214</v>
      </c>
      <c r="W634" cm="1">
        <f t="array" ref="W634">INDEX(MinuteWorkersFTE_HISTORICAL_FORTNIGHT_TABLE[ProfileVarianceFTE],ROW()-1)</f>
        <v>0</v>
      </c>
      <c r="X634">
        <f t="shared" si="10"/>
        <v>0</v>
      </c>
      <c r="Y634" cm="1">
        <f t="array" ref="Y634">--(INDEX(MinuteWorkersFTE_HISTORICAL_FORTNIGHT_TABLE[HistoricalCoverageStatus],ROW()-1)="PASS")</f>
        <v>1</v>
      </c>
      <c r="Z634" cm="1">
        <f t="array" ref="Z634">--OR(INDEX(MinuteWorkersFTE_HISTORICAL_FORTNIGHT_TABLE[HistoricalCellStatus],ROW()-1)="OBSERVED",INDEX(MinuteWorkersFTE_HISTORICAL_FORTNIGHT_TABLE[HistoricalCellStatus],ROW()-1)="ZERO")</f>
        <v>1</v>
      </c>
      <c r="AA634" cm="1">
        <f t="array" ref="AA634">--OR(INDEX(MinuteWorkersFTE_HISTORICAL_FORTNIGHT_TABLE[ProfileAlignmentStatus],ROW()-1)="PASS",INDEX(MinuteWorkersFTE_HISTORICAL_FORTNIGHT_TABLE[ProfileAlignmentStatus],ROW()-1)="PASS ZERO")</f>
        <v>1</v>
      </c>
      <c r="AB634" cm="1">
        <f t="array" ref="AB634">--(INDEX(MinuteWorkersFTE_HISTORICAL_FORTNIGHT_TABLE[RedistributionMatchCount],ROW()-1)=1)</f>
        <v>0</v>
      </c>
      <c r="AC634">
        <v>1</v>
      </c>
    </row>
    <row r="635" spans="14:29" x14ac:dyDescent="0.25">
      <c r="N635" t="str" cm="1">
        <f t="array" ref="N635">INDEX(MinuteWorkersFTE_HISTORICAL_FORTNIGHT_TABLE[Facility],ROW()-1)</f>
        <v>TE</v>
      </c>
      <c r="O635" t="str" cm="1">
        <f t="array" ref="O635">INDEX(MinuteWorkersFTE_HISTORICAL_FORTNIGHT_TABLE[Role],ROW()-1)</f>
        <v>CARE SERVICES MANAGER</v>
      </c>
      <c r="P635" t="str" cm="1">
        <f t="array" ref="P635">INDEX(MinuteWorkersFTE_HISTORICAL_FORTNIGHT_TABLE[Shift],ROW()-1)</f>
        <v>AM</v>
      </c>
      <c r="Q635" cm="1">
        <f t="array" ref="Q635">INDEX(MinuteWorkersFTE_HISTORICAL_FORTNIGHT_TABLE[DayOfWeek],ROW()-1)</f>
        <v>2</v>
      </c>
      <c r="R635" t="str" cm="1">
        <f t="array" ref="R635">INDEX(MinuteWorkersFTE_HISTORICAL_FORTNIGHT_TABLE[Week Day],ROW()-1)</f>
        <v>Tuesday</v>
      </c>
      <c r="S635" cm="1">
        <f t="array" ref="S635">INDEX(MinuteWorkersFTE_HISTORICAL_FORTNIGHT_TABLE[FortnightWeek],ROW()-1)</f>
        <v>1</v>
      </c>
      <c r="T635" cm="1">
        <f t="array" ref="T635">INDEX(MinuteWorkersFTE_HISTORICAL_FORTNIGHT_TABLE[HistoricalRosterFTE],ROW()-1)</f>
        <v>1.118421052631579</v>
      </c>
      <c r="U635" cm="1">
        <f t="array" ref="U635">INDEX(MinuteWorkersFTE_HISTORICAL_FORTNIGHT_TABLE[RedistributedRosterFTE],ROW()-1)</f>
        <v>1.0033301346691827</v>
      </c>
      <c r="V635" cm="1">
        <f t="array" ref="V635">INDEX(MinuteWorkersFTE_HISTORICAL_FORTNIGHT_TABLE[ExpectedRedistributionFactor],ROW()-1)</f>
        <v>0.89709517923362214</v>
      </c>
      <c r="W635" cm="1">
        <f t="array" ref="W635">INDEX(MinuteWorkersFTE_HISTORICAL_FORTNIGHT_TABLE[ProfileVarianceFTE],ROW()-1)</f>
        <v>0</v>
      </c>
      <c r="X635">
        <f t="shared" si="10"/>
        <v>0</v>
      </c>
      <c r="Y635" cm="1">
        <f t="array" ref="Y635">--(INDEX(MinuteWorkersFTE_HISTORICAL_FORTNIGHT_TABLE[HistoricalCoverageStatus],ROW()-1)="PASS")</f>
        <v>1</v>
      </c>
      <c r="Z635" cm="1">
        <f t="array" ref="Z635">--OR(INDEX(MinuteWorkersFTE_HISTORICAL_FORTNIGHT_TABLE[HistoricalCellStatus],ROW()-1)="OBSERVED",INDEX(MinuteWorkersFTE_HISTORICAL_FORTNIGHT_TABLE[HistoricalCellStatus],ROW()-1)="ZERO")</f>
        <v>1</v>
      </c>
      <c r="AA635" cm="1">
        <f t="array" ref="AA635">--OR(INDEX(MinuteWorkersFTE_HISTORICAL_FORTNIGHT_TABLE[ProfileAlignmentStatus],ROW()-1)="PASS",INDEX(MinuteWorkersFTE_HISTORICAL_FORTNIGHT_TABLE[ProfileAlignmentStatus],ROW()-1)="PASS ZERO")</f>
        <v>1</v>
      </c>
      <c r="AB635" cm="1">
        <f t="array" ref="AB635">--(INDEX(MinuteWorkersFTE_HISTORICAL_FORTNIGHT_TABLE[RedistributionMatchCount],ROW()-1)=1)</f>
        <v>1</v>
      </c>
      <c r="AC635">
        <v>1</v>
      </c>
    </row>
    <row r="636" spans="14:29" x14ac:dyDescent="0.25">
      <c r="N636" t="str" cm="1">
        <f t="array" ref="N636">INDEX(MinuteWorkersFTE_HISTORICAL_FORTNIGHT_TABLE[Facility],ROW()-1)</f>
        <v>TE</v>
      </c>
      <c r="O636" t="str" cm="1">
        <f t="array" ref="O636">INDEX(MinuteWorkersFTE_HISTORICAL_FORTNIGHT_TABLE[Role],ROW()-1)</f>
        <v>CARE SERVICES MANAGER</v>
      </c>
      <c r="P636" t="str" cm="1">
        <f t="array" ref="P636">INDEX(MinuteWorkersFTE_HISTORICAL_FORTNIGHT_TABLE[Shift],ROW()-1)</f>
        <v>PM</v>
      </c>
      <c r="Q636" cm="1">
        <f t="array" ref="Q636">INDEX(MinuteWorkersFTE_HISTORICAL_FORTNIGHT_TABLE[DayOfWeek],ROW()-1)</f>
        <v>2</v>
      </c>
      <c r="R636" t="str" cm="1">
        <f t="array" ref="R636">INDEX(MinuteWorkersFTE_HISTORICAL_FORTNIGHT_TABLE[Week Day],ROW()-1)</f>
        <v>Tuesday</v>
      </c>
      <c r="S636" cm="1">
        <f t="array" ref="S636">INDEX(MinuteWorkersFTE_HISTORICAL_FORTNIGHT_TABLE[FortnightWeek],ROW()-1)</f>
        <v>1</v>
      </c>
      <c r="T636" cm="1">
        <f t="array" ref="T636">INDEX(MinuteWorkersFTE_HISTORICAL_FORTNIGHT_TABLE[HistoricalRosterFTE],ROW()-1)</f>
        <v>0</v>
      </c>
      <c r="U636" cm="1">
        <f t="array" ref="U636">INDEX(MinuteWorkersFTE_HISTORICAL_FORTNIGHT_TABLE[RedistributedRosterFTE],ROW()-1)</f>
        <v>0</v>
      </c>
      <c r="V636" cm="1">
        <f t="array" ref="V636">INDEX(MinuteWorkersFTE_HISTORICAL_FORTNIGHT_TABLE[ExpectedRedistributionFactor],ROW()-1)</f>
        <v>0.89709517923362214</v>
      </c>
      <c r="W636" cm="1">
        <f t="array" ref="W636">INDEX(MinuteWorkersFTE_HISTORICAL_FORTNIGHT_TABLE[ProfileVarianceFTE],ROW()-1)</f>
        <v>0</v>
      </c>
      <c r="X636">
        <f t="shared" si="10"/>
        <v>0</v>
      </c>
      <c r="Y636" cm="1">
        <f t="array" ref="Y636">--(INDEX(MinuteWorkersFTE_HISTORICAL_FORTNIGHT_TABLE[HistoricalCoverageStatus],ROW()-1)="PASS")</f>
        <v>1</v>
      </c>
      <c r="Z636" cm="1">
        <f t="array" ref="Z636">--OR(INDEX(MinuteWorkersFTE_HISTORICAL_FORTNIGHT_TABLE[HistoricalCellStatus],ROW()-1)="OBSERVED",INDEX(MinuteWorkersFTE_HISTORICAL_FORTNIGHT_TABLE[HistoricalCellStatus],ROW()-1)="ZERO")</f>
        <v>1</v>
      </c>
      <c r="AA636" cm="1">
        <f t="array" ref="AA636">--OR(INDEX(MinuteWorkersFTE_HISTORICAL_FORTNIGHT_TABLE[ProfileAlignmentStatus],ROW()-1)="PASS",INDEX(MinuteWorkersFTE_HISTORICAL_FORTNIGHT_TABLE[ProfileAlignmentStatus],ROW()-1)="PASS ZERO")</f>
        <v>1</v>
      </c>
      <c r="AB636" cm="1">
        <f t="array" ref="AB636">--(INDEX(MinuteWorkersFTE_HISTORICAL_FORTNIGHT_TABLE[RedistributionMatchCount],ROW()-1)=1)</f>
        <v>0</v>
      </c>
      <c r="AC636">
        <v>1</v>
      </c>
    </row>
    <row r="637" spans="14:29" x14ac:dyDescent="0.25">
      <c r="N637" t="str" cm="1">
        <f t="array" ref="N637">INDEX(MinuteWorkersFTE_HISTORICAL_FORTNIGHT_TABLE[Facility],ROW()-1)</f>
        <v>TE</v>
      </c>
      <c r="O637" t="str" cm="1">
        <f t="array" ref="O637">INDEX(MinuteWorkersFTE_HISTORICAL_FORTNIGHT_TABLE[Role],ROW()-1)</f>
        <v>CARE SERVICES MANAGER</v>
      </c>
      <c r="P637" t="str" cm="1">
        <f t="array" ref="P637">INDEX(MinuteWorkersFTE_HISTORICAL_FORTNIGHT_TABLE[Shift],ROW()-1)</f>
        <v>NS</v>
      </c>
      <c r="Q637" cm="1">
        <f t="array" ref="Q637">INDEX(MinuteWorkersFTE_HISTORICAL_FORTNIGHT_TABLE[DayOfWeek],ROW()-1)</f>
        <v>2</v>
      </c>
      <c r="R637" t="str" cm="1">
        <f t="array" ref="R637">INDEX(MinuteWorkersFTE_HISTORICAL_FORTNIGHT_TABLE[Week Day],ROW()-1)</f>
        <v>Tuesday</v>
      </c>
      <c r="S637" cm="1">
        <f t="array" ref="S637">INDEX(MinuteWorkersFTE_HISTORICAL_FORTNIGHT_TABLE[FortnightWeek],ROW()-1)</f>
        <v>1</v>
      </c>
      <c r="T637" cm="1">
        <f t="array" ref="T637">INDEX(MinuteWorkersFTE_HISTORICAL_FORTNIGHT_TABLE[HistoricalRosterFTE],ROW()-1)</f>
        <v>0</v>
      </c>
      <c r="U637" cm="1">
        <f t="array" ref="U637">INDEX(MinuteWorkersFTE_HISTORICAL_FORTNIGHT_TABLE[RedistributedRosterFTE],ROW()-1)</f>
        <v>0</v>
      </c>
      <c r="V637" cm="1">
        <f t="array" ref="V637">INDEX(MinuteWorkersFTE_HISTORICAL_FORTNIGHT_TABLE[ExpectedRedistributionFactor],ROW()-1)</f>
        <v>0.89709517923362214</v>
      </c>
      <c r="W637" cm="1">
        <f t="array" ref="W637">INDEX(MinuteWorkersFTE_HISTORICAL_FORTNIGHT_TABLE[ProfileVarianceFTE],ROW()-1)</f>
        <v>0</v>
      </c>
      <c r="X637">
        <f t="shared" si="10"/>
        <v>0</v>
      </c>
      <c r="Y637" cm="1">
        <f t="array" ref="Y637">--(INDEX(MinuteWorkersFTE_HISTORICAL_FORTNIGHT_TABLE[HistoricalCoverageStatus],ROW()-1)="PASS")</f>
        <v>1</v>
      </c>
      <c r="Z637" cm="1">
        <f t="array" ref="Z637">--OR(INDEX(MinuteWorkersFTE_HISTORICAL_FORTNIGHT_TABLE[HistoricalCellStatus],ROW()-1)="OBSERVED",INDEX(MinuteWorkersFTE_HISTORICAL_FORTNIGHT_TABLE[HistoricalCellStatus],ROW()-1)="ZERO")</f>
        <v>1</v>
      </c>
      <c r="AA637" cm="1">
        <f t="array" ref="AA637">--OR(INDEX(MinuteWorkersFTE_HISTORICAL_FORTNIGHT_TABLE[ProfileAlignmentStatus],ROW()-1)="PASS",INDEX(MinuteWorkersFTE_HISTORICAL_FORTNIGHT_TABLE[ProfileAlignmentStatus],ROW()-1)="PASS ZERO")</f>
        <v>1</v>
      </c>
      <c r="AB637" cm="1">
        <f t="array" ref="AB637">--(INDEX(MinuteWorkersFTE_HISTORICAL_FORTNIGHT_TABLE[RedistributionMatchCount],ROW()-1)=1)</f>
        <v>0</v>
      </c>
      <c r="AC637">
        <v>1</v>
      </c>
    </row>
    <row r="638" spans="14:29" x14ac:dyDescent="0.25">
      <c r="N638" t="str" cm="1">
        <f t="array" ref="N638">INDEX(MinuteWorkersFTE_HISTORICAL_FORTNIGHT_TABLE[Facility],ROW()-1)</f>
        <v>TE</v>
      </c>
      <c r="O638" t="str" cm="1">
        <f t="array" ref="O638">INDEX(MinuteWorkersFTE_HISTORICAL_FORTNIGHT_TABLE[Role],ROW()-1)</f>
        <v>CARE SERVICES MANAGER</v>
      </c>
      <c r="P638" t="str" cm="1">
        <f t="array" ref="P638">INDEX(MinuteWorkersFTE_HISTORICAL_FORTNIGHT_TABLE[Shift],ROW()-1)</f>
        <v>AM</v>
      </c>
      <c r="Q638" cm="1">
        <f t="array" ref="Q638">INDEX(MinuteWorkersFTE_HISTORICAL_FORTNIGHT_TABLE[DayOfWeek],ROW()-1)</f>
        <v>3</v>
      </c>
      <c r="R638" t="str" cm="1">
        <f t="array" ref="R638">INDEX(MinuteWorkersFTE_HISTORICAL_FORTNIGHT_TABLE[Week Day],ROW()-1)</f>
        <v>Wednesday</v>
      </c>
      <c r="S638" cm="1">
        <f t="array" ref="S638">INDEX(MinuteWorkersFTE_HISTORICAL_FORTNIGHT_TABLE[FortnightWeek],ROW()-1)</f>
        <v>1</v>
      </c>
      <c r="T638" cm="1">
        <f t="array" ref="T638">INDEX(MinuteWorkersFTE_HISTORICAL_FORTNIGHT_TABLE[HistoricalRosterFTE],ROW()-1)</f>
        <v>1.118421052631579</v>
      </c>
      <c r="U638" cm="1">
        <f t="array" ref="U638">INDEX(MinuteWorkersFTE_HISTORICAL_FORTNIGHT_TABLE[RedistributedRosterFTE],ROW()-1)</f>
        <v>1.0033301346691827</v>
      </c>
      <c r="V638" cm="1">
        <f t="array" ref="V638">INDEX(MinuteWorkersFTE_HISTORICAL_FORTNIGHT_TABLE[ExpectedRedistributionFactor],ROW()-1)</f>
        <v>0.89709517923362214</v>
      </c>
      <c r="W638" cm="1">
        <f t="array" ref="W638">INDEX(MinuteWorkersFTE_HISTORICAL_FORTNIGHT_TABLE[ProfileVarianceFTE],ROW()-1)</f>
        <v>0</v>
      </c>
      <c r="X638">
        <f t="shared" si="10"/>
        <v>0</v>
      </c>
      <c r="Y638" cm="1">
        <f t="array" ref="Y638">--(INDEX(MinuteWorkersFTE_HISTORICAL_FORTNIGHT_TABLE[HistoricalCoverageStatus],ROW()-1)="PASS")</f>
        <v>1</v>
      </c>
      <c r="Z638" cm="1">
        <f t="array" ref="Z638">--OR(INDEX(MinuteWorkersFTE_HISTORICAL_FORTNIGHT_TABLE[HistoricalCellStatus],ROW()-1)="OBSERVED",INDEX(MinuteWorkersFTE_HISTORICAL_FORTNIGHT_TABLE[HistoricalCellStatus],ROW()-1)="ZERO")</f>
        <v>1</v>
      </c>
      <c r="AA638" cm="1">
        <f t="array" ref="AA638">--OR(INDEX(MinuteWorkersFTE_HISTORICAL_FORTNIGHT_TABLE[ProfileAlignmentStatus],ROW()-1)="PASS",INDEX(MinuteWorkersFTE_HISTORICAL_FORTNIGHT_TABLE[ProfileAlignmentStatus],ROW()-1)="PASS ZERO")</f>
        <v>1</v>
      </c>
      <c r="AB638" cm="1">
        <f t="array" ref="AB638">--(INDEX(MinuteWorkersFTE_HISTORICAL_FORTNIGHT_TABLE[RedistributionMatchCount],ROW()-1)=1)</f>
        <v>1</v>
      </c>
      <c r="AC638">
        <v>1</v>
      </c>
    </row>
    <row r="639" spans="14:29" x14ac:dyDescent="0.25">
      <c r="N639" t="str" cm="1">
        <f t="array" ref="N639">INDEX(MinuteWorkersFTE_HISTORICAL_FORTNIGHT_TABLE[Facility],ROW()-1)</f>
        <v>TE</v>
      </c>
      <c r="O639" t="str" cm="1">
        <f t="array" ref="O639">INDEX(MinuteWorkersFTE_HISTORICAL_FORTNIGHT_TABLE[Role],ROW()-1)</f>
        <v>CARE SERVICES MANAGER</v>
      </c>
      <c r="P639" t="str" cm="1">
        <f t="array" ref="P639">INDEX(MinuteWorkersFTE_HISTORICAL_FORTNIGHT_TABLE[Shift],ROW()-1)</f>
        <v>PM</v>
      </c>
      <c r="Q639" cm="1">
        <f t="array" ref="Q639">INDEX(MinuteWorkersFTE_HISTORICAL_FORTNIGHT_TABLE[DayOfWeek],ROW()-1)</f>
        <v>3</v>
      </c>
      <c r="R639" t="str" cm="1">
        <f t="array" ref="R639">INDEX(MinuteWorkersFTE_HISTORICAL_FORTNIGHT_TABLE[Week Day],ROW()-1)</f>
        <v>Wednesday</v>
      </c>
      <c r="S639" cm="1">
        <f t="array" ref="S639">INDEX(MinuteWorkersFTE_HISTORICAL_FORTNIGHT_TABLE[FortnightWeek],ROW()-1)</f>
        <v>1</v>
      </c>
      <c r="T639" cm="1">
        <f t="array" ref="T639">INDEX(MinuteWorkersFTE_HISTORICAL_FORTNIGHT_TABLE[HistoricalRosterFTE],ROW()-1)</f>
        <v>0</v>
      </c>
      <c r="U639" cm="1">
        <f t="array" ref="U639">INDEX(MinuteWorkersFTE_HISTORICAL_FORTNIGHT_TABLE[RedistributedRosterFTE],ROW()-1)</f>
        <v>0</v>
      </c>
      <c r="V639" cm="1">
        <f t="array" ref="V639">INDEX(MinuteWorkersFTE_HISTORICAL_FORTNIGHT_TABLE[ExpectedRedistributionFactor],ROW()-1)</f>
        <v>0.89709517923362214</v>
      </c>
      <c r="W639" cm="1">
        <f t="array" ref="W639">INDEX(MinuteWorkersFTE_HISTORICAL_FORTNIGHT_TABLE[ProfileVarianceFTE],ROW()-1)</f>
        <v>0</v>
      </c>
      <c r="X639">
        <f t="shared" si="10"/>
        <v>0</v>
      </c>
      <c r="Y639" cm="1">
        <f t="array" ref="Y639">--(INDEX(MinuteWorkersFTE_HISTORICAL_FORTNIGHT_TABLE[HistoricalCoverageStatus],ROW()-1)="PASS")</f>
        <v>1</v>
      </c>
      <c r="Z639" cm="1">
        <f t="array" ref="Z639">--OR(INDEX(MinuteWorkersFTE_HISTORICAL_FORTNIGHT_TABLE[HistoricalCellStatus],ROW()-1)="OBSERVED",INDEX(MinuteWorkersFTE_HISTORICAL_FORTNIGHT_TABLE[HistoricalCellStatus],ROW()-1)="ZERO")</f>
        <v>1</v>
      </c>
      <c r="AA639" cm="1">
        <f t="array" ref="AA639">--OR(INDEX(MinuteWorkersFTE_HISTORICAL_FORTNIGHT_TABLE[ProfileAlignmentStatus],ROW()-1)="PASS",INDEX(MinuteWorkersFTE_HISTORICAL_FORTNIGHT_TABLE[ProfileAlignmentStatus],ROW()-1)="PASS ZERO")</f>
        <v>1</v>
      </c>
      <c r="AB639" cm="1">
        <f t="array" ref="AB639">--(INDEX(MinuteWorkersFTE_HISTORICAL_FORTNIGHT_TABLE[RedistributionMatchCount],ROW()-1)=1)</f>
        <v>0</v>
      </c>
      <c r="AC639">
        <v>1</v>
      </c>
    </row>
    <row r="640" spans="14:29" x14ac:dyDescent="0.25">
      <c r="N640" t="str" cm="1">
        <f t="array" ref="N640">INDEX(MinuteWorkersFTE_HISTORICAL_FORTNIGHT_TABLE[Facility],ROW()-1)</f>
        <v>TE</v>
      </c>
      <c r="O640" t="str" cm="1">
        <f t="array" ref="O640">INDEX(MinuteWorkersFTE_HISTORICAL_FORTNIGHT_TABLE[Role],ROW()-1)</f>
        <v>CARE SERVICES MANAGER</v>
      </c>
      <c r="P640" t="str" cm="1">
        <f t="array" ref="P640">INDEX(MinuteWorkersFTE_HISTORICAL_FORTNIGHT_TABLE[Shift],ROW()-1)</f>
        <v>NS</v>
      </c>
      <c r="Q640" cm="1">
        <f t="array" ref="Q640">INDEX(MinuteWorkersFTE_HISTORICAL_FORTNIGHT_TABLE[DayOfWeek],ROW()-1)</f>
        <v>3</v>
      </c>
      <c r="R640" t="str" cm="1">
        <f t="array" ref="R640">INDEX(MinuteWorkersFTE_HISTORICAL_FORTNIGHT_TABLE[Week Day],ROW()-1)</f>
        <v>Wednesday</v>
      </c>
      <c r="S640" cm="1">
        <f t="array" ref="S640">INDEX(MinuteWorkersFTE_HISTORICAL_FORTNIGHT_TABLE[FortnightWeek],ROW()-1)</f>
        <v>1</v>
      </c>
      <c r="T640" cm="1">
        <f t="array" ref="T640">INDEX(MinuteWorkersFTE_HISTORICAL_FORTNIGHT_TABLE[HistoricalRosterFTE],ROW()-1)</f>
        <v>0</v>
      </c>
      <c r="U640" cm="1">
        <f t="array" ref="U640">INDEX(MinuteWorkersFTE_HISTORICAL_FORTNIGHT_TABLE[RedistributedRosterFTE],ROW()-1)</f>
        <v>0</v>
      </c>
      <c r="V640" cm="1">
        <f t="array" ref="V640">INDEX(MinuteWorkersFTE_HISTORICAL_FORTNIGHT_TABLE[ExpectedRedistributionFactor],ROW()-1)</f>
        <v>0.89709517923362214</v>
      </c>
      <c r="W640" cm="1">
        <f t="array" ref="W640">INDEX(MinuteWorkersFTE_HISTORICAL_FORTNIGHT_TABLE[ProfileVarianceFTE],ROW()-1)</f>
        <v>0</v>
      </c>
      <c r="X640">
        <f t="shared" si="10"/>
        <v>0</v>
      </c>
      <c r="Y640" cm="1">
        <f t="array" ref="Y640">--(INDEX(MinuteWorkersFTE_HISTORICAL_FORTNIGHT_TABLE[HistoricalCoverageStatus],ROW()-1)="PASS")</f>
        <v>1</v>
      </c>
      <c r="Z640" cm="1">
        <f t="array" ref="Z640">--OR(INDEX(MinuteWorkersFTE_HISTORICAL_FORTNIGHT_TABLE[HistoricalCellStatus],ROW()-1)="OBSERVED",INDEX(MinuteWorkersFTE_HISTORICAL_FORTNIGHT_TABLE[HistoricalCellStatus],ROW()-1)="ZERO")</f>
        <v>1</v>
      </c>
      <c r="AA640" cm="1">
        <f t="array" ref="AA640">--OR(INDEX(MinuteWorkersFTE_HISTORICAL_FORTNIGHT_TABLE[ProfileAlignmentStatus],ROW()-1)="PASS",INDEX(MinuteWorkersFTE_HISTORICAL_FORTNIGHT_TABLE[ProfileAlignmentStatus],ROW()-1)="PASS ZERO")</f>
        <v>1</v>
      </c>
      <c r="AB640" cm="1">
        <f t="array" ref="AB640">--(INDEX(MinuteWorkersFTE_HISTORICAL_FORTNIGHT_TABLE[RedistributionMatchCount],ROW()-1)=1)</f>
        <v>0</v>
      </c>
      <c r="AC640">
        <v>1</v>
      </c>
    </row>
    <row r="641" spans="14:29" x14ac:dyDescent="0.25">
      <c r="N641" t="str" cm="1">
        <f t="array" ref="N641">INDEX(MinuteWorkersFTE_HISTORICAL_FORTNIGHT_TABLE[Facility],ROW()-1)</f>
        <v>TE</v>
      </c>
      <c r="O641" t="str" cm="1">
        <f t="array" ref="O641">INDEX(MinuteWorkersFTE_HISTORICAL_FORTNIGHT_TABLE[Role],ROW()-1)</f>
        <v>CARE SERVICES MANAGER</v>
      </c>
      <c r="P641" t="str" cm="1">
        <f t="array" ref="P641">INDEX(MinuteWorkersFTE_HISTORICAL_FORTNIGHT_TABLE[Shift],ROW()-1)</f>
        <v>AM</v>
      </c>
      <c r="Q641" cm="1">
        <f t="array" ref="Q641">INDEX(MinuteWorkersFTE_HISTORICAL_FORTNIGHT_TABLE[DayOfWeek],ROW()-1)</f>
        <v>4</v>
      </c>
      <c r="R641" t="str" cm="1">
        <f t="array" ref="R641">INDEX(MinuteWorkersFTE_HISTORICAL_FORTNIGHT_TABLE[Week Day],ROW()-1)</f>
        <v>Thursday</v>
      </c>
      <c r="S641" cm="1">
        <f t="array" ref="S641">INDEX(MinuteWorkersFTE_HISTORICAL_FORTNIGHT_TABLE[FortnightWeek],ROW()-1)</f>
        <v>1</v>
      </c>
      <c r="T641" cm="1">
        <f t="array" ref="T641">INDEX(MinuteWorkersFTE_HISTORICAL_FORTNIGHT_TABLE[HistoricalRosterFTE],ROW()-1)</f>
        <v>1.118421052631579</v>
      </c>
      <c r="U641" cm="1">
        <f t="array" ref="U641">INDEX(MinuteWorkersFTE_HISTORICAL_FORTNIGHT_TABLE[RedistributedRosterFTE],ROW()-1)</f>
        <v>1.0033301346691827</v>
      </c>
      <c r="V641" cm="1">
        <f t="array" ref="V641">INDEX(MinuteWorkersFTE_HISTORICAL_FORTNIGHT_TABLE[ExpectedRedistributionFactor],ROW()-1)</f>
        <v>0.89709517923362214</v>
      </c>
      <c r="W641" cm="1">
        <f t="array" ref="W641">INDEX(MinuteWorkersFTE_HISTORICAL_FORTNIGHT_TABLE[ProfileVarianceFTE],ROW()-1)</f>
        <v>0</v>
      </c>
      <c r="X641">
        <f t="shared" si="10"/>
        <v>0</v>
      </c>
      <c r="Y641" cm="1">
        <f t="array" ref="Y641">--(INDEX(MinuteWorkersFTE_HISTORICAL_FORTNIGHT_TABLE[HistoricalCoverageStatus],ROW()-1)="PASS")</f>
        <v>1</v>
      </c>
      <c r="Z641" cm="1">
        <f t="array" ref="Z641">--OR(INDEX(MinuteWorkersFTE_HISTORICAL_FORTNIGHT_TABLE[HistoricalCellStatus],ROW()-1)="OBSERVED",INDEX(MinuteWorkersFTE_HISTORICAL_FORTNIGHT_TABLE[HistoricalCellStatus],ROW()-1)="ZERO")</f>
        <v>1</v>
      </c>
      <c r="AA641" cm="1">
        <f t="array" ref="AA641">--OR(INDEX(MinuteWorkersFTE_HISTORICAL_FORTNIGHT_TABLE[ProfileAlignmentStatus],ROW()-1)="PASS",INDEX(MinuteWorkersFTE_HISTORICAL_FORTNIGHT_TABLE[ProfileAlignmentStatus],ROW()-1)="PASS ZERO")</f>
        <v>1</v>
      </c>
      <c r="AB641" cm="1">
        <f t="array" ref="AB641">--(INDEX(MinuteWorkersFTE_HISTORICAL_FORTNIGHT_TABLE[RedistributionMatchCount],ROW()-1)=1)</f>
        <v>1</v>
      </c>
      <c r="AC641">
        <v>1</v>
      </c>
    </row>
    <row r="642" spans="14:29" x14ac:dyDescent="0.25">
      <c r="N642" t="str" cm="1">
        <f t="array" ref="N642">INDEX(MinuteWorkersFTE_HISTORICAL_FORTNIGHT_TABLE[Facility],ROW()-1)</f>
        <v>TE</v>
      </c>
      <c r="O642" t="str" cm="1">
        <f t="array" ref="O642">INDEX(MinuteWorkersFTE_HISTORICAL_FORTNIGHT_TABLE[Role],ROW()-1)</f>
        <v>CARE SERVICES MANAGER</v>
      </c>
      <c r="P642" t="str" cm="1">
        <f t="array" ref="P642">INDEX(MinuteWorkersFTE_HISTORICAL_FORTNIGHT_TABLE[Shift],ROW()-1)</f>
        <v>PM</v>
      </c>
      <c r="Q642" cm="1">
        <f t="array" ref="Q642">INDEX(MinuteWorkersFTE_HISTORICAL_FORTNIGHT_TABLE[DayOfWeek],ROW()-1)</f>
        <v>4</v>
      </c>
      <c r="R642" t="str" cm="1">
        <f t="array" ref="R642">INDEX(MinuteWorkersFTE_HISTORICAL_FORTNIGHT_TABLE[Week Day],ROW()-1)</f>
        <v>Thursday</v>
      </c>
      <c r="S642" cm="1">
        <f t="array" ref="S642">INDEX(MinuteWorkersFTE_HISTORICAL_FORTNIGHT_TABLE[FortnightWeek],ROW()-1)</f>
        <v>1</v>
      </c>
      <c r="T642" cm="1">
        <f t="array" ref="T642">INDEX(MinuteWorkersFTE_HISTORICAL_FORTNIGHT_TABLE[HistoricalRosterFTE],ROW()-1)</f>
        <v>0</v>
      </c>
      <c r="U642" cm="1">
        <f t="array" ref="U642">INDEX(MinuteWorkersFTE_HISTORICAL_FORTNIGHT_TABLE[RedistributedRosterFTE],ROW()-1)</f>
        <v>0</v>
      </c>
      <c r="V642" cm="1">
        <f t="array" ref="V642">INDEX(MinuteWorkersFTE_HISTORICAL_FORTNIGHT_TABLE[ExpectedRedistributionFactor],ROW()-1)</f>
        <v>0.89709517923362214</v>
      </c>
      <c r="W642" cm="1">
        <f t="array" ref="W642">INDEX(MinuteWorkersFTE_HISTORICAL_FORTNIGHT_TABLE[ProfileVarianceFTE],ROW()-1)</f>
        <v>0</v>
      </c>
      <c r="X642">
        <f t="shared" si="10"/>
        <v>0</v>
      </c>
      <c r="Y642" cm="1">
        <f t="array" ref="Y642">--(INDEX(MinuteWorkersFTE_HISTORICAL_FORTNIGHT_TABLE[HistoricalCoverageStatus],ROW()-1)="PASS")</f>
        <v>1</v>
      </c>
      <c r="Z642" cm="1">
        <f t="array" ref="Z642">--OR(INDEX(MinuteWorkersFTE_HISTORICAL_FORTNIGHT_TABLE[HistoricalCellStatus],ROW()-1)="OBSERVED",INDEX(MinuteWorkersFTE_HISTORICAL_FORTNIGHT_TABLE[HistoricalCellStatus],ROW()-1)="ZERO")</f>
        <v>1</v>
      </c>
      <c r="AA642" cm="1">
        <f t="array" ref="AA642">--OR(INDEX(MinuteWorkersFTE_HISTORICAL_FORTNIGHT_TABLE[ProfileAlignmentStatus],ROW()-1)="PASS",INDEX(MinuteWorkersFTE_HISTORICAL_FORTNIGHT_TABLE[ProfileAlignmentStatus],ROW()-1)="PASS ZERO")</f>
        <v>1</v>
      </c>
      <c r="AB642" cm="1">
        <f t="array" ref="AB642">--(INDEX(MinuteWorkersFTE_HISTORICAL_FORTNIGHT_TABLE[RedistributionMatchCount],ROW()-1)=1)</f>
        <v>0</v>
      </c>
      <c r="AC642">
        <v>1</v>
      </c>
    </row>
    <row r="643" spans="14:29" x14ac:dyDescent="0.25">
      <c r="N643" t="str" cm="1">
        <f t="array" ref="N643">INDEX(MinuteWorkersFTE_HISTORICAL_FORTNIGHT_TABLE[Facility],ROW()-1)</f>
        <v>TE</v>
      </c>
      <c r="O643" t="str" cm="1">
        <f t="array" ref="O643">INDEX(MinuteWorkersFTE_HISTORICAL_FORTNIGHT_TABLE[Role],ROW()-1)</f>
        <v>CARE SERVICES MANAGER</v>
      </c>
      <c r="P643" t="str" cm="1">
        <f t="array" ref="P643">INDEX(MinuteWorkersFTE_HISTORICAL_FORTNIGHT_TABLE[Shift],ROW()-1)</f>
        <v>NS</v>
      </c>
      <c r="Q643" cm="1">
        <f t="array" ref="Q643">INDEX(MinuteWorkersFTE_HISTORICAL_FORTNIGHT_TABLE[DayOfWeek],ROW()-1)</f>
        <v>4</v>
      </c>
      <c r="R643" t="str" cm="1">
        <f t="array" ref="R643">INDEX(MinuteWorkersFTE_HISTORICAL_FORTNIGHT_TABLE[Week Day],ROW()-1)</f>
        <v>Thursday</v>
      </c>
      <c r="S643" cm="1">
        <f t="array" ref="S643">INDEX(MinuteWorkersFTE_HISTORICAL_FORTNIGHT_TABLE[FortnightWeek],ROW()-1)</f>
        <v>1</v>
      </c>
      <c r="T643" cm="1">
        <f t="array" ref="T643">INDEX(MinuteWorkersFTE_HISTORICAL_FORTNIGHT_TABLE[HistoricalRosterFTE],ROW()-1)</f>
        <v>0</v>
      </c>
      <c r="U643" cm="1">
        <f t="array" ref="U643">INDEX(MinuteWorkersFTE_HISTORICAL_FORTNIGHT_TABLE[RedistributedRosterFTE],ROW()-1)</f>
        <v>0</v>
      </c>
      <c r="V643" cm="1">
        <f t="array" ref="V643">INDEX(MinuteWorkersFTE_HISTORICAL_FORTNIGHT_TABLE[ExpectedRedistributionFactor],ROW()-1)</f>
        <v>0.89709517923362214</v>
      </c>
      <c r="W643" cm="1">
        <f t="array" ref="W643">INDEX(MinuteWorkersFTE_HISTORICAL_FORTNIGHT_TABLE[ProfileVarianceFTE],ROW()-1)</f>
        <v>0</v>
      </c>
      <c r="X643">
        <f t="shared" si="10"/>
        <v>0</v>
      </c>
      <c r="Y643" cm="1">
        <f t="array" ref="Y643">--(INDEX(MinuteWorkersFTE_HISTORICAL_FORTNIGHT_TABLE[HistoricalCoverageStatus],ROW()-1)="PASS")</f>
        <v>1</v>
      </c>
      <c r="Z643" cm="1">
        <f t="array" ref="Z643">--OR(INDEX(MinuteWorkersFTE_HISTORICAL_FORTNIGHT_TABLE[HistoricalCellStatus],ROW()-1)="OBSERVED",INDEX(MinuteWorkersFTE_HISTORICAL_FORTNIGHT_TABLE[HistoricalCellStatus],ROW()-1)="ZERO")</f>
        <v>1</v>
      </c>
      <c r="AA643" cm="1">
        <f t="array" ref="AA643">--OR(INDEX(MinuteWorkersFTE_HISTORICAL_FORTNIGHT_TABLE[ProfileAlignmentStatus],ROW()-1)="PASS",INDEX(MinuteWorkersFTE_HISTORICAL_FORTNIGHT_TABLE[ProfileAlignmentStatus],ROW()-1)="PASS ZERO")</f>
        <v>1</v>
      </c>
      <c r="AB643" cm="1">
        <f t="array" ref="AB643">--(INDEX(MinuteWorkersFTE_HISTORICAL_FORTNIGHT_TABLE[RedistributionMatchCount],ROW()-1)=1)</f>
        <v>0</v>
      </c>
      <c r="AC643">
        <v>1</v>
      </c>
    </row>
    <row r="644" spans="14:29" x14ac:dyDescent="0.25">
      <c r="N644" t="str" cm="1">
        <f t="array" ref="N644">INDEX(MinuteWorkersFTE_HISTORICAL_FORTNIGHT_TABLE[Facility],ROW()-1)</f>
        <v>TE</v>
      </c>
      <c r="O644" t="str" cm="1">
        <f t="array" ref="O644">INDEX(MinuteWorkersFTE_HISTORICAL_FORTNIGHT_TABLE[Role],ROW()-1)</f>
        <v>CARE SERVICES MANAGER</v>
      </c>
      <c r="P644" t="str" cm="1">
        <f t="array" ref="P644">INDEX(MinuteWorkersFTE_HISTORICAL_FORTNIGHT_TABLE[Shift],ROW()-1)</f>
        <v>AM</v>
      </c>
      <c r="Q644" cm="1">
        <f t="array" ref="Q644">INDEX(MinuteWorkersFTE_HISTORICAL_FORTNIGHT_TABLE[DayOfWeek],ROW()-1)</f>
        <v>5</v>
      </c>
      <c r="R644" t="str" cm="1">
        <f t="array" ref="R644">INDEX(MinuteWorkersFTE_HISTORICAL_FORTNIGHT_TABLE[Week Day],ROW()-1)</f>
        <v>Friday</v>
      </c>
      <c r="S644" cm="1">
        <f t="array" ref="S644">INDEX(MinuteWorkersFTE_HISTORICAL_FORTNIGHT_TABLE[FortnightWeek],ROW()-1)</f>
        <v>1</v>
      </c>
      <c r="T644" cm="1">
        <f t="array" ref="T644">INDEX(MinuteWorkersFTE_HISTORICAL_FORTNIGHT_TABLE[HistoricalRosterFTE],ROW()-1)</f>
        <v>0.85526315789473684</v>
      </c>
      <c r="U644" cm="1">
        <f t="array" ref="U644">INDEX(MinuteWorkersFTE_HISTORICAL_FORTNIGHT_TABLE[RedistributedRosterFTE],ROW()-1)</f>
        <v>0.76725245592349256</v>
      </c>
      <c r="V644" cm="1">
        <f t="array" ref="V644">INDEX(MinuteWorkersFTE_HISTORICAL_FORTNIGHT_TABLE[ExpectedRedistributionFactor],ROW()-1)</f>
        <v>0.89709517923362214</v>
      </c>
      <c r="W644" cm="1">
        <f t="array" ref="W644">INDEX(MinuteWorkersFTE_HISTORICAL_FORTNIGHT_TABLE[ProfileVarianceFTE],ROW()-1)</f>
        <v>-1.1102230246251565E-16</v>
      </c>
      <c r="X644">
        <f t="shared" ref="X644:X707" si="11">ABS(W644)</f>
        <v>1.1102230246251565E-16</v>
      </c>
      <c r="Y644" cm="1">
        <f t="array" ref="Y644">--(INDEX(MinuteWorkersFTE_HISTORICAL_FORTNIGHT_TABLE[HistoricalCoverageStatus],ROW()-1)="PASS")</f>
        <v>1</v>
      </c>
      <c r="Z644" cm="1">
        <f t="array" ref="Z644">--OR(INDEX(MinuteWorkersFTE_HISTORICAL_FORTNIGHT_TABLE[HistoricalCellStatus],ROW()-1)="OBSERVED",INDEX(MinuteWorkersFTE_HISTORICAL_FORTNIGHT_TABLE[HistoricalCellStatus],ROW()-1)="ZERO")</f>
        <v>1</v>
      </c>
      <c r="AA644" cm="1">
        <f t="array" ref="AA644">--OR(INDEX(MinuteWorkersFTE_HISTORICAL_FORTNIGHT_TABLE[ProfileAlignmentStatus],ROW()-1)="PASS",INDEX(MinuteWorkersFTE_HISTORICAL_FORTNIGHT_TABLE[ProfileAlignmentStatus],ROW()-1)="PASS ZERO")</f>
        <v>1</v>
      </c>
      <c r="AB644" cm="1">
        <f t="array" ref="AB644">--(INDEX(MinuteWorkersFTE_HISTORICAL_FORTNIGHT_TABLE[RedistributionMatchCount],ROW()-1)=1)</f>
        <v>1</v>
      </c>
      <c r="AC644">
        <v>1</v>
      </c>
    </row>
    <row r="645" spans="14:29" x14ac:dyDescent="0.25">
      <c r="N645" t="str" cm="1">
        <f t="array" ref="N645">INDEX(MinuteWorkersFTE_HISTORICAL_FORTNIGHT_TABLE[Facility],ROW()-1)</f>
        <v>TE</v>
      </c>
      <c r="O645" t="str" cm="1">
        <f t="array" ref="O645">INDEX(MinuteWorkersFTE_HISTORICAL_FORTNIGHT_TABLE[Role],ROW()-1)</f>
        <v>CARE SERVICES MANAGER</v>
      </c>
      <c r="P645" t="str" cm="1">
        <f t="array" ref="P645">INDEX(MinuteWorkersFTE_HISTORICAL_FORTNIGHT_TABLE[Shift],ROW()-1)</f>
        <v>PM</v>
      </c>
      <c r="Q645" cm="1">
        <f t="array" ref="Q645">INDEX(MinuteWorkersFTE_HISTORICAL_FORTNIGHT_TABLE[DayOfWeek],ROW()-1)</f>
        <v>5</v>
      </c>
      <c r="R645" t="str" cm="1">
        <f t="array" ref="R645">INDEX(MinuteWorkersFTE_HISTORICAL_FORTNIGHT_TABLE[Week Day],ROW()-1)</f>
        <v>Friday</v>
      </c>
      <c r="S645" cm="1">
        <f t="array" ref="S645">INDEX(MinuteWorkersFTE_HISTORICAL_FORTNIGHT_TABLE[FortnightWeek],ROW()-1)</f>
        <v>1</v>
      </c>
      <c r="T645" cm="1">
        <f t="array" ref="T645">INDEX(MinuteWorkersFTE_HISTORICAL_FORTNIGHT_TABLE[HistoricalRosterFTE],ROW()-1)</f>
        <v>0</v>
      </c>
      <c r="U645" cm="1">
        <f t="array" ref="U645">INDEX(MinuteWorkersFTE_HISTORICAL_FORTNIGHT_TABLE[RedistributedRosterFTE],ROW()-1)</f>
        <v>0</v>
      </c>
      <c r="V645" cm="1">
        <f t="array" ref="V645">INDEX(MinuteWorkersFTE_HISTORICAL_FORTNIGHT_TABLE[ExpectedRedistributionFactor],ROW()-1)</f>
        <v>0.89709517923362214</v>
      </c>
      <c r="W645" cm="1">
        <f t="array" ref="W645">INDEX(MinuteWorkersFTE_HISTORICAL_FORTNIGHT_TABLE[ProfileVarianceFTE],ROW()-1)</f>
        <v>0</v>
      </c>
      <c r="X645">
        <f t="shared" si="11"/>
        <v>0</v>
      </c>
      <c r="Y645" cm="1">
        <f t="array" ref="Y645">--(INDEX(MinuteWorkersFTE_HISTORICAL_FORTNIGHT_TABLE[HistoricalCoverageStatus],ROW()-1)="PASS")</f>
        <v>1</v>
      </c>
      <c r="Z645" cm="1">
        <f t="array" ref="Z645">--OR(INDEX(MinuteWorkersFTE_HISTORICAL_FORTNIGHT_TABLE[HistoricalCellStatus],ROW()-1)="OBSERVED",INDEX(MinuteWorkersFTE_HISTORICAL_FORTNIGHT_TABLE[HistoricalCellStatus],ROW()-1)="ZERO")</f>
        <v>1</v>
      </c>
      <c r="AA645" cm="1">
        <f t="array" ref="AA645">--OR(INDEX(MinuteWorkersFTE_HISTORICAL_FORTNIGHT_TABLE[ProfileAlignmentStatus],ROW()-1)="PASS",INDEX(MinuteWorkersFTE_HISTORICAL_FORTNIGHT_TABLE[ProfileAlignmentStatus],ROW()-1)="PASS ZERO")</f>
        <v>1</v>
      </c>
      <c r="AB645" cm="1">
        <f t="array" ref="AB645">--(INDEX(MinuteWorkersFTE_HISTORICAL_FORTNIGHT_TABLE[RedistributionMatchCount],ROW()-1)=1)</f>
        <v>0</v>
      </c>
      <c r="AC645">
        <v>1</v>
      </c>
    </row>
    <row r="646" spans="14:29" x14ac:dyDescent="0.25">
      <c r="N646" t="str" cm="1">
        <f t="array" ref="N646">INDEX(MinuteWorkersFTE_HISTORICAL_FORTNIGHT_TABLE[Facility],ROW()-1)</f>
        <v>TE</v>
      </c>
      <c r="O646" t="str" cm="1">
        <f t="array" ref="O646">INDEX(MinuteWorkersFTE_HISTORICAL_FORTNIGHT_TABLE[Role],ROW()-1)</f>
        <v>CARE SERVICES MANAGER</v>
      </c>
      <c r="P646" t="str" cm="1">
        <f t="array" ref="P646">INDEX(MinuteWorkersFTE_HISTORICAL_FORTNIGHT_TABLE[Shift],ROW()-1)</f>
        <v>NS</v>
      </c>
      <c r="Q646" cm="1">
        <f t="array" ref="Q646">INDEX(MinuteWorkersFTE_HISTORICAL_FORTNIGHT_TABLE[DayOfWeek],ROW()-1)</f>
        <v>5</v>
      </c>
      <c r="R646" t="str" cm="1">
        <f t="array" ref="R646">INDEX(MinuteWorkersFTE_HISTORICAL_FORTNIGHT_TABLE[Week Day],ROW()-1)</f>
        <v>Friday</v>
      </c>
      <c r="S646" cm="1">
        <f t="array" ref="S646">INDEX(MinuteWorkersFTE_HISTORICAL_FORTNIGHT_TABLE[FortnightWeek],ROW()-1)</f>
        <v>1</v>
      </c>
      <c r="T646" cm="1">
        <f t="array" ref="T646">INDEX(MinuteWorkersFTE_HISTORICAL_FORTNIGHT_TABLE[HistoricalRosterFTE],ROW()-1)</f>
        <v>0</v>
      </c>
      <c r="U646" cm="1">
        <f t="array" ref="U646">INDEX(MinuteWorkersFTE_HISTORICAL_FORTNIGHT_TABLE[RedistributedRosterFTE],ROW()-1)</f>
        <v>0</v>
      </c>
      <c r="V646" cm="1">
        <f t="array" ref="V646">INDEX(MinuteWorkersFTE_HISTORICAL_FORTNIGHT_TABLE[ExpectedRedistributionFactor],ROW()-1)</f>
        <v>0.89709517923362214</v>
      </c>
      <c r="W646" cm="1">
        <f t="array" ref="W646">INDEX(MinuteWorkersFTE_HISTORICAL_FORTNIGHT_TABLE[ProfileVarianceFTE],ROW()-1)</f>
        <v>0</v>
      </c>
      <c r="X646">
        <f t="shared" si="11"/>
        <v>0</v>
      </c>
      <c r="Y646" cm="1">
        <f t="array" ref="Y646">--(INDEX(MinuteWorkersFTE_HISTORICAL_FORTNIGHT_TABLE[HistoricalCoverageStatus],ROW()-1)="PASS")</f>
        <v>1</v>
      </c>
      <c r="Z646" cm="1">
        <f t="array" ref="Z646">--OR(INDEX(MinuteWorkersFTE_HISTORICAL_FORTNIGHT_TABLE[HistoricalCellStatus],ROW()-1)="OBSERVED",INDEX(MinuteWorkersFTE_HISTORICAL_FORTNIGHT_TABLE[HistoricalCellStatus],ROW()-1)="ZERO")</f>
        <v>1</v>
      </c>
      <c r="AA646" cm="1">
        <f t="array" ref="AA646">--OR(INDEX(MinuteWorkersFTE_HISTORICAL_FORTNIGHT_TABLE[ProfileAlignmentStatus],ROW()-1)="PASS",INDEX(MinuteWorkersFTE_HISTORICAL_FORTNIGHT_TABLE[ProfileAlignmentStatus],ROW()-1)="PASS ZERO")</f>
        <v>1</v>
      </c>
      <c r="AB646" cm="1">
        <f t="array" ref="AB646">--(INDEX(MinuteWorkersFTE_HISTORICAL_FORTNIGHT_TABLE[RedistributionMatchCount],ROW()-1)=1)</f>
        <v>0</v>
      </c>
      <c r="AC646">
        <v>1</v>
      </c>
    </row>
    <row r="647" spans="14:29" x14ac:dyDescent="0.25">
      <c r="N647" t="str" cm="1">
        <f t="array" ref="N647">INDEX(MinuteWorkersFTE_HISTORICAL_FORTNIGHT_TABLE[Facility],ROW()-1)</f>
        <v>TE</v>
      </c>
      <c r="O647" t="str" cm="1">
        <f t="array" ref="O647">INDEX(MinuteWorkersFTE_HISTORICAL_FORTNIGHT_TABLE[Role],ROW()-1)</f>
        <v>CARE SERVICES MANAGER</v>
      </c>
      <c r="P647" t="str" cm="1">
        <f t="array" ref="P647">INDEX(MinuteWorkersFTE_HISTORICAL_FORTNIGHT_TABLE[Shift],ROW()-1)</f>
        <v>AM</v>
      </c>
      <c r="Q647" cm="1">
        <f t="array" ref="Q647">INDEX(MinuteWorkersFTE_HISTORICAL_FORTNIGHT_TABLE[DayOfWeek],ROW()-1)</f>
        <v>6</v>
      </c>
      <c r="R647" t="str" cm="1">
        <f t="array" ref="R647">INDEX(MinuteWorkersFTE_HISTORICAL_FORTNIGHT_TABLE[Week Day],ROW()-1)</f>
        <v>Saturday</v>
      </c>
      <c r="S647" cm="1">
        <f t="array" ref="S647">INDEX(MinuteWorkersFTE_HISTORICAL_FORTNIGHT_TABLE[FortnightWeek],ROW()-1)</f>
        <v>1</v>
      </c>
      <c r="T647" cm="1">
        <f t="array" ref="T647">INDEX(MinuteWorkersFTE_HISTORICAL_FORTNIGHT_TABLE[HistoricalRosterFTE],ROW()-1)</f>
        <v>0</v>
      </c>
      <c r="U647" cm="1">
        <f t="array" ref="U647">INDEX(MinuteWorkersFTE_HISTORICAL_FORTNIGHT_TABLE[RedistributedRosterFTE],ROW()-1)</f>
        <v>0</v>
      </c>
      <c r="V647" cm="1">
        <f t="array" ref="V647">INDEX(MinuteWorkersFTE_HISTORICAL_FORTNIGHT_TABLE[ExpectedRedistributionFactor],ROW()-1)</f>
        <v>0.89709517923362214</v>
      </c>
      <c r="W647" cm="1">
        <f t="array" ref="W647">INDEX(MinuteWorkersFTE_HISTORICAL_FORTNIGHT_TABLE[ProfileVarianceFTE],ROW()-1)</f>
        <v>0</v>
      </c>
      <c r="X647">
        <f t="shared" si="11"/>
        <v>0</v>
      </c>
      <c r="Y647" cm="1">
        <f t="array" ref="Y647">--(INDEX(MinuteWorkersFTE_HISTORICAL_FORTNIGHT_TABLE[HistoricalCoverageStatus],ROW()-1)="PASS")</f>
        <v>1</v>
      </c>
      <c r="Z647" cm="1">
        <f t="array" ref="Z647">--OR(INDEX(MinuteWorkersFTE_HISTORICAL_FORTNIGHT_TABLE[HistoricalCellStatus],ROW()-1)="OBSERVED",INDEX(MinuteWorkersFTE_HISTORICAL_FORTNIGHT_TABLE[HistoricalCellStatus],ROW()-1)="ZERO")</f>
        <v>1</v>
      </c>
      <c r="AA647" cm="1">
        <f t="array" ref="AA647">--OR(INDEX(MinuteWorkersFTE_HISTORICAL_FORTNIGHT_TABLE[ProfileAlignmentStatus],ROW()-1)="PASS",INDEX(MinuteWorkersFTE_HISTORICAL_FORTNIGHT_TABLE[ProfileAlignmentStatus],ROW()-1)="PASS ZERO")</f>
        <v>1</v>
      </c>
      <c r="AB647" cm="1">
        <f t="array" ref="AB647">--(INDEX(MinuteWorkersFTE_HISTORICAL_FORTNIGHT_TABLE[RedistributionMatchCount],ROW()-1)=1)</f>
        <v>0</v>
      </c>
      <c r="AC647">
        <v>1</v>
      </c>
    </row>
    <row r="648" spans="14:29" x14ac:dyDescent="0.25">
      <c r="N648" t="str" cm="1">
        <f t="array" ref="N648">INDEX(MinuteWorkersFTE_HISTORICAL_FORTNIGHT_TABLE[Facility],ROW()-1)</f>
        <v>TE</v>
      </c>
      <c r="O648" t="str" cm="1">
        <f t="array" ref="O648">INDEX(MinuteWorkersFTE_HISTORICAL_FORTNIGHT_TABLE[Role],ROW()-1)</f>
        <v>CARE SERVICES MANAGER</v>
      </c>
      <c r="P648" t="str" cm="1">
        <f t="array" ref="P648">INDEX(MinuteWorkersFTE_HISTORICAL_FORTNIGHT_TABLE[Shift],ROW()-1)</f>
        <v>PM</v>
      </c>
      <c r="Q648" cm="1">
        <f t="array" ref="Q648">INDEX(MinuteWorkersFTE_HISTORICAL_FORTNIGHT_TABLE[DayOfWeek],ROW()-1)</f>
        <v>6</v>
      </c>
      <c r="R648" t="str" cm="1">
        <f t="array" ref="R648">INDEX(MinuteWorkersFTE_HISTORICAL_FORTNIGHT_TABLE[Week Day],ROW()-1)</f>
        <v>Saturday</v>
      </c>
      <c r="S648" cm="1">
        <f t="array" ref="S648">INDEX(MinuteWorkersFTE_HISTORICAL_FORTNIGHT_TABLE[FortnightWeek],ROW()-1)</f>
        <v>1</v>
      </c>
      <c r="T648" cm="1">
        <f t="array" ref="T648">INDEX(MinuteWorkersFTE_HISTORICAL_FORTNIGHT_TABLE[HistoricalRosterFTE],ROW()-1)</f>
        <v>0</v>
      </c>
      <c r="U648" cm="1">
        <f t="array" ref="U648">INDEX(MinuteWorkersFTE_HISTORICAL_FORTNIGHT_TABLE[RedistributedRosterFTE],ROW()-1)</f>
        <v>0</v>
      </c>
      <c r="V648" cm="1">
        <f t="array" ref="V648">INDEX(MinuteWorkersFTE_HISTORICAL_FORTNIGHT_TABLE[ExpectedRedistributionFactor],ROW()-1)</f>
        <v>0.89709517923362214</v>
      </c>
      <c r="W648" cm="1">
        <f t="array" ref="W648">INDEX(MinuteWorkersFTE_HISTORICAL_FORTNIGHT_TABLE[ProfileVarianceFTE],ROW()-1)</f>
        <v>0</v>
      </c>
      <c r="X648">
        <f t="shared" si="11"/>
        <v>0</v>
      </c>
      <c r="Y648" cm="1">
        <f t="array" ref="Y648">--(INDEX(MinuteWorkersFTE_HISTORICAL_FORTNIGHT_TABLE[HistoricalCoverageStatus],ROW()-1)="PASS")</f>
        <v>1</v>
      </c>
      <c r="Z648" cm="1">
        <f t="array" ref="Z648">--OR(INDEX(MinuteWorkersFTE_HISTORICAL_FORTNIGHT_TABLE[HistoricalCellStatus],ROW()-1)="OBSERVED",INDEX(MinuteWorkersFTE_HISTORICAL_FORTNIGHT_TABLE[HistoricalCellStatus],ROW()-1)="ZERO")</f>
        <v>1</v>
      </c>
      <c r="AA648" cm="1">
        <f t="array" ref="AA648">--OR(INDEX(MinuteWorkersFTE_HISTORICAL_FORTNIGHT_TABLE[ProfileAlignmentStatus],ROW()-1)="PASS",INDEX(MinuteWorkersFTE_HISTORICAL_FORTNIGHT_TABLE[ProfileAlignmentStatus],ROW()-1)="PASS ZERO")</f>
        <v>1</v>
      </c>
      <c r="AB648" cm="1">
        <f t="array" ref="AB648">--(INDEX(MinuteWorkersFTE_HISTORICAL_FORTNIGHT_TABLE[RedistributionMatchCount],ROW()-1)=1)</f>
        <v>0</v>
      </c>
      <c r="AC648">
        <v>1</v>
      </c>
    </row>
    <row r="649" spans="14:29" x14ac:dyDescent="0.25">
      <c r="N649" t="str" cm="1">
        <f t="array" ref="N649">INDEX(MinuteWorkersFTE_HISTORICAL_FORTNIGHT_TABLE[Facility],ROW()-1)</f>
        <v>TE</v>
      </c>
      <c r="O649" t="str" cm="1">
        <f t="array" ref="O649">INDEX(MinuteWorkersFTE_HISTORICAL_FORTNIGHT_TABLE[Role],ROW()-1)</f>
        <v>CARE SERVICES MANAGER</v>
      </c>
      <c r="P649" t="str" cm="1">
        <f t="array" ref="P649">INDEX(MinuteWorkersFTE_HISTORICAL_FORTNIGHT_TABLE[Shift],ROW()-1)</f>
        <v>NS</v>
      </c>
      <c r="Q649" cm="1">
        <f t="array" ref="Q649">INDEX(MinuteWorkersFTE_HISTORICAL_FORTNIGHT_TABLE[DayOfWeek],ROW()-1)</f>
        <v>6</v>
      </c>
      <c r="R649" t="str" cm="1">
        <f t="array" ref="R649">INDEX(MinuteWorkersFTE_HISTORICAL_FORTNIGHT_TABLE[Week Day],ROW()-1)</f>
        <v>Saturday</v>
      </c>
      <c r="S649" cm="1">
        <f t="array" ref="S649">INDEX(MinuteWorkersFTE_HISTORICAL_FORTNIGHT_TABLE[FortnightWeek],ROW()-1)</f>
        <v>1</v>
      </c>
      <c r="T649" cm="1">
        <f t="array" ref="T649">INDEX(MinuteWorkersFTE_HISTORICAL_FORTNIGHT_TABLE[HistoricalRosterFTE],ROW()-1)</f>
        <v>0</v>
      </c>
      <c r="U649" cm="1">
        <f t="array" ref="U649">INDEX(MinuteWorkersFTE_HISTORICAL_FORTNIGHT_TABLE[RedistributedRosterFTE],ROW()-1)</f>
        <v>0</v>
      </c>
      <c r="V649" cm="1">
        <f t="array" ref="V649">INDEX(MinuteWorkersFTE_HISTORICAL_FORTNIGHT_TABLE[ExpectedRedistributionFactor],ROW()-1)</f>
        <v>0.89709517923362214</v>
      </c>
      <c r="W649" cm="1">
        <f t="array" ref="W649">INDEX(MinuteWorkersFTE_HISTORICAL_FORTNIGHT_TABLE[ProfileVarianceFTE],ROW()-1)</f>
        <v>0</v>
      </c>
      <c r="X649">
        <f t="shared" si="11"/>
        <v>0</v>
      </c>
      <c r="Y649" cm="1">
        <f t="array" ref="Y649">--(INDEX(MinuteWorkersFTE_HISTORICAL_FORTNIGHT_TABLE[HistoricalCoverageStatus],ROW()-1)="PASS")</f>
        <v>1</v>
      </c>
      <c r="Z649" cm="1">
        <f t="array" ref="Z649">--OR(INDEX(MinuteWorkersFTE_HISTORICAL_FORTNIGHT_TABLE[HistoricalCellStatus],ROW()-1)="OBSERVED",INDEX(MinuteWorkersFTE_HISTORICAL_FORTNIGHT_TABLE[HistoricalCellStatus],ROW()-1)="ZERO")</f>
        <v>1</v>
      </c>
      <c r="AA649" cm="1">
        <f t="array" ref="AA649">--OR(INDEX(MinuteWorkersFTE_HISTORICAL_FORTNIGHT_TABLE[ProfileAlignmentStatus],ROW()-1)="PASS",INDEX(MinuteWorkersFTE_HISTORICAL_FORTNIGHT_TABLE[ProfileAlignmentStatus],ROW()-1)="PASS ZERO")</f>
        <v>1</v>
      </c>
      <c r="AB649" cm="1">
        <f t="array" ref="AB649">--(INDEX(MinuteWorkersFTE_HISTORICAL_FORTNIGHT_TABLE[RedistributionMatchCount],ROW()-1)=1)</f>
        <v>0</v>
      </c>
      <c r="AC649">
        <v>1</v>
      </c>
    </row>
    <row r="650" spans="14:29" x14ac:dyDescent="0.25">
      <c r="N650" t="str" cm="1">
        <f t="array" ref="N650">INDEX(MinuteWorkersFTE_HISTORICAL_FORTNIGHT_TABLE[Facility],ROW()-1)</f>
        <v>TE</v>
      </c>
      <c r="O650" t="str" cm="1">
        <f t="array" ref="O650">INDEX(MinuteWorkersFTE_HISTORICAL_FORTNIGHT_TABLE[Role],ROW()-1)</f>
        <v>CARE SERVICES MANAGER</v>
      </c>
      <c r="P650" t="str" cm="1">
        <f t="array" ref="P650">INDEX(MinuteWorkersFTE_HISTORICAL_FORTNIGHT_TABLE[Shift],ROW()-1)</f>
        <v>AM</v>
      </c>
      <c r="Q650" cm="1">
        <f t="array" ref="Q650">INDEX(MinuteWorkersFTE_HISTORICAL_FORTNIGHT_TABLE[DayOfWeek],ROW()-1)</f>
        <v>7</v>
      </c>
      <c r="R650" t="str" cm="1">
        <f t="array" ref="R650">INDEX(MinuteWorkersFTE_HISTORICAL_FORTNIGHT_TABLE[Week Day],ROW()-1)</f>
        <v>Sunday</v>
      </c>
      <c r="S650" cm="1">
        <f t="array" ref="S650">INDEX(MinuteWorkersFTE_HISTORICAL_FORTNIGHT_TABLE[FortnightWeek],ROW()-1)</f>
        <v>1</v>
      </c>
      <c r="T650" cm="1">
        <f t="array" ref="T650">INDEX(MinuteWorkersFTE_HISTORICAL_FORTNIGHT_TABLE[HistoricalRosterFTE],ROW()-1)</f>
        <v>0</v>
      </c>
      <c r="U650" cm="1">
        <f t="array" ref="U650">INDEX(MinuteWorkersFTE_HISTORICAL_FORTNIGHT_TABLE[RedistributedRosterFTE],ROW()-1)</f>
        <v>0</v>
      </c>
      <c r="V650" cm="1">
        <f t="array" ref="V650">INDEX(MinuteWorkersFTE_HISTORICAL_FORTNIGHT_TABLE[ExpectedRedistributionFactor],ROW()-1)</f>
        <v>0.89709517923362214</v>
      </c>
      <c r="W650" cm="1">
        <f t="array" ref="W650">INDEX(MinuteWorkersFTE_HISTORICAL_FORTNIGHT_TABLE[ProfileVarianceFTE],ROW()-1)</f>
        <v>0</v>
      </c>
      <c r="X650">
        <f t="shared" si="11"/>
        <v>0</v>
      </c>
      <c r="Y650" cm="1">
        <f t="array" ref="Y650">--(INDEX(MinuteWorkersFTE_HISTORICAL_FORTNIGHT_TABLE[HistoricalCoverageStatus],ROW()-1)="PASS")</f>
        <v>1</v>
      </c>
      <c r="Z650" cm="1">
        <f t="array" ref="Z650">--OR(INDEX(MinuteWorkersFTE_HISTORICAL_FORTNIGHT_TABLE[HistoricalCellStatus],ROW()-1)="OBSERVED",INDEX(MinuteWorkersFTE_HISTORICAL_FORTNIGHT_TABLE[HistoricalCellStatus],ROW()-1)="ZERO")</f>
        <v>1</v>
      </c>
      <c r="AA650" cm="1">
        <f t="array" ref="AA650">--OR(INDEX(MinuteWorkersFTE_HISTORICAL_FORTNIGHT_TABLE[ProfileAlignmentStatus],ROW()-1)="PASS",INDEX(MinuteWorkersFTE_HISTORICAL_FORTNIGHT_TABLE[ProfileAlignmentStatus],ROW()-1)="PASS ZERO")</f>
        <v>1</v>
      </c>
      <c r="AB650" cm="1">
        <f t="array" ref="AB650">--(INDEX(MinuteWorkersFTE_HISTORICAL_FORTNIGHT_TABLE[RedistributionMatchCount],ROW()-1)=1)</f>
        <v>0</v>
      </c>
      <c r="AC650">
        <v>1</v>
      </c>
    </row>
    <row r="651" spans="14:29" x14ac:dyDescent="0.25">
      <c r="N651" t="str" cm="1">
        <f t="array" ref="N651">INDEX(MinuteWorkersFTE_HISTORICAL_FORTNIGHT_TABLE[Facility],ROW()-1)</f>
        <v>TE</v>
      </c>
      <c r="O651" t="str" cm="1">
        <f t="array" ref="O651">INDEX(MinuteWorkersFTE_HISTORICAL_FORTNIGHT_TABLE[Role],ROW()-1)</f>
        <v>CARE SERVICES MANAGER</v>
      </c>
      <c r="P651" t="str" cm="1">
        <f t="array" ref="P651">INDEX(MinuteWorkersFTE_HISTORICAL_FORTNIGHT_TABLE[Shift],ROW()-1)</f>
        <v>PM</v>
      </c>
      <c r="Q651" cm="1">
        <f t="array" ref="Q651">INDEX(MinuteWorkersFTE_HISTORICAL_FORTNIGHT_TABLE[DayOfWeek],ROW()-1)</f>
        <v>7</v>
      </c>
      <c r="R651" t="str" cm="1">
        <f t="array" ref="R651">INDEX(MinuteWorkersFTE_HISTORICAL_FORTNIGHT_TABLE[Week Day],ROW()-1)</f>
        <v>Sunday</v>
      </c>
      <c r="S651" cm="1">
        <f t="array" ref="S651">INDEX(MinuteWorkersFTE_HISTORICAL_FORTNIGHT_TABLE[FortnightWeek],ROW()-1)</f>
        <v>1</v>
      </c>
      <c r="T651" cm="1">
        <f t="array" ref="T651">INDEX(MinuteWorkersFTE_HISTORICAL_FORTNIGHT_TABLE[HistoricalRosterFTE],ROW()-1)</f>
        <v>0</v>
      </c>
      <c r="U651" cm="1">
        <f t="array" ref="U651">INDEX(MinuteWorkersFTE_HISTORICAL_FORTNIGHT_TABLE[RedistributedRosterFTE],ROW()-1)</f>
        <v>0</v>
      </c>
      <c r="V651" cm="1">
        <f t="array" ref="V651">INDEX(MinuteWorkersFTE_HISTORICAL_FORTNIGHT_TABLE[ExpectedRedistributionFactor],ROW()-1)</f>
        <v>0.89709517923362214</v>
      </c>
      <c r="W651" cm="1">
        <f t="array" ref="W651">INDEX(MinuteWorkersFTE_HISTORICAL_FORTNIGHT_TABLE[ProfileVarianceFTE],ROW()-1)</f>
        <v>0</v>
      </c>
      <c r="X651">
        <f t="shared" si="11"/>
        <v>0</v>
      </c>
      <c r="Y651" cm="1">
        <f t="array" ref="Y651">--(INDEX(MinuteWorkersFTE_HISTORICAL_FORTNIGHT_TABLE[HistoricalCoverageStatus],ROW()-1)="PASS")</f>
        <v>1</v>
      </c>
      <c r="Z651" cm="1">
        <f t="array" ref="Z651">--OR(INDEX(MinuteWorkersFTE_HISTORICAL_FORTNIGHT_TABLE[HistoricalCellStatus],ROW()-1)="OBSERVED",INDEX(MinuteWorkersFTE_HISTORICAL_FORTNIGHT_TABLE[HistoricalCellStatus],ROW()-1)="ZERO")</f>
        <v>1</v>
      </c>
      <c r="AA651" cm="1">
        <f t="array" ref="AA651">--OR(INDEX(MinuteWorkersFTE_HISTORICAL_FORTNIGHT_TABLE[ProfileAlignmentStatus],ROW()-1)="PASS",INDEX(MinuteWorkersFTE_HISTORICAL_FORTNIGHT_TABLE[ProfileAlignmentStatus],ROW()-1)="PASS ZERO")</f>
        <v>1</v>
      </c>
      <c r="AB651" cm="1">
        <f t="array" ref="AB651">--(INDEX(MinuteWorkersFTE_HISTORICAL_FORTNIGHT_TABLE[RedistributionMatchCount],ROW()-1)=1)</f>
        <v>0</v>
      </c>
      <c r="AC651">
        <v>1</v>
      </c>
    </row>
    <row r="652" spans="14:29" x14ac:dyDescent="0.25">
      <c r="N652" t="str" cm="1">
        <f t="array" ref="N652">INDEX(MinuteWorkersFTE_HISTORICAL_FORTNIGHT_TABLE[Facility],ROW()-1)</f>
        <v>TE</v>
      </c>
      <c r="O652" t="str" cm="1">
        <f t="array" ref="O652">INDEX(MinuteWorkersFTE_HISTORICAL_FORTNIGHT_TABLE[Role],ROW()-1)</f>
        <v>CARE SERVICES MANAGER</v>
      </c>
      <c r="P652" t="str" cm="1">
        <f t="array" ref="P652">INDEX(MinuteWorkersFTE_HISTORICAL_FORTNIGHT_TABLE[Shift],ROW()-1)</f>
        <v>NS</v>
      </c>
      <c r="Q652" cm="1">
        <f t="array" ref="Q652">INDEX(MinuteWorkersFTE_HISTORICAL_FORTNIGHT_TABLE[DayOfWeek],ROW()-1)</f>
        <v>7</v>
      </c>
      <c r="R652" t="str" cm="1">
        <f t="array" ref="R652">INDEX(MinuteWorkersFTE_HISTORICAL_FORTNIGHT_TABLE[Week Day],ROW()-1)</f>
        <v>Sunday</v>
      </c>
      <c r="S652" cm="1">
        <f t="array" ref="S652">INDEX(MinuteWorkersFTE_HISTORICAL_FORTNIGHT_TABLE[FortnightWeek],ROW()-1)</f>
        <v>1</v>
      </c>
      <c r="T652" cm="1">
        <f t="array" ref="T652">INDEX(MinuteWorkersFTE_HISTORICAL_FORTNIGHT_TABLE[HistoricalRosterFTE],ROW()-1)</f>
        <v>0</v>
      </c>
      <c r="U652" cm="1">
        <f t="array" ref="U652">INDEX(MinuteWorkersFTE_HISTORICAL_FORTNIGHT_TABLE[RedistributedRosterFTE],ROW()-1)</f>
        <v>0</v>
      </c>
      <c r="V652" cm="1">
        <f t="array" ref="V652">INDEX(MinuteWorkersFTE_HISTORICAL_FORTNIGHT_TABLE[ExpectedRedistributionFactor],ROW()-1)</f>
        <v>0.89709517923362214</v>
      </c>
      <c r="W652" cm="1">
        <f t="array" ref="W652">INDEX(MinuteWorkersFTE_HISTORICAL_FORTNIGHT_TABLE[ProfileVarianceFTE],ROW()-1)</f>
        <v>0</v>
      </c>
      <c r="X652">
        <f t="shared" si="11"/>
        <v>0</v>
      </c>
      <c r="Y652" cm="1">
        <f t="array" ref="Y652">--(INDEX(MinuteWorkersFTE_HISTORICAL_FORTNIGHT_TABLE[HistoricalCoverageStatus],ROW()-1)="PASS")</f>
        <v>1</v>
      </c>
      <c r="Z652" cm="1">
        <f t="array" ref="Z652">--OR(INDEX(MinuteWorkersFTE_HISTORICAL_FORTNIGHT_TABLE[HistoricalCellStatus],ROW()-1)="OBSERVED",INDEX(MinuteWorkersFTE_HISTORICAL_FORTNIGHT_TABLE[HistoricalCellStatus],ROW()-1)="ZERO")</f>
        <v>1</v>
      </c>
      <c r="AA652" cm="1">
        <f t="array" ref="AA652">--OR(INDEX(MinuteWorkersFTE_HISTORICAL_FORTNIGHT_TABLE[ProfileAlignmentStatus],ROW()-1)="PASS",INDEX(MinuteWorkersFTE_HISTORICAL_FORTNIGHT_TABLE[ProfileAlignmentStatus],ROW()-1)="PASS ZERO")</f>
        <v>1</v>
      </c>
      <c r="AB652" cm="1">
        <f t="array" ref="AB652">--(INDEX(MinuteWorkersFTE_HISTORICAL_FORTNIGHT_TABLE[RedistributionMatchCount],ROW()-1)=1)</f>
        <v>0</v>
      </c>
      <c r="AC652">
        <v>1</v>
      </c>
    </row>
    <row r="653" spans="14:29" x14ac:dyDescent="0.25">
      <c r="N653" t="str" cm="1">
        <f t="array" ref="N653">INDEX(MinuteWorkersFTE_HISTORICAL_FORTNIGHT_TABLE[Facility],ROW()-1)</f>
        <v>TE</v>
      </c>
      <c r="O653" t="str" cm="1">
        <f t="array" ref="O653">INDEX(MinuteWorkersFTE_HISTORICAL_FORTNIGHT_TABLE[Role],ROW()-1)</f>
        <v>CARE SERVICES MANAGER</v>
      </c>
      <c r="P653" t="str" cm="1">
        <f t="array" ref="P653">INDEX(MinuteWorkersFTE_HISTORICAL_FORTNIGHT_TABLE[Shift],ROW()-1)</f>
        <v>AM</v>
      </c>
      <c r="Q653" cm="1">
        <f t="array" ref="Q653">INDEX(MinuteWorkersFTE_HISTORICAL_FORTNIGHT_TABLE[DayOfWeek],ROW()-1)</f>
        <v>1</v>
      </c>
      <c r="R653" t="str" cm="1">
        <f t="array" ref="R653">INDEX(MinuteWorkersFTE_HISTORICAL_FORTNIGHT_TABLE[Week Day],ROW()-1)</f>
        <v>Monday</v>
      </c>
      <c r="S653" cm="1">
        <f t="array" ref="S653">INDEX(MinuteWorkersFTE_HISTORICAL_FORTNIGHT_TABLE[FortnightWeek],ROW()-1)</f>
        <v>2</v>
      </c>
      <c r="T653" cm="1">
        <f t="array" ref="T653">INDEX(MinuteWorkersFTE_HISTORICAL_FORTNIGHT_TABLE[HistoricalRosterFTE],ROW()-1)</f>
        <v>1.118421052631579</v>
      </c>
      <c r="U653" cm="1">
        <f t="array" ref="U653">INDEX(MinuteWorkersFTE_HISTORICAL_FORTNIGHT_TABLE[RedistributedRosterFTE],ROW()-1)</f>
        <v>1.0033301346691827</v>
      </c>
      <c r="V653" cm="1">
        <f t="array" ref="V653">INDEX(MinuteWorkersFTE_HISTORICAL_FORTNIGHT_TABLE[ExpectedRedistributionFactor],ROW()-1)</f>
        <v>0.89709517923362214</v>
      </c>
      <c r="W653" cm="1">
        <f t="array" ref="W653">INDEX(MinuteWorkersFTE_HISTORICAL_FORTNIGHT_TABLE[ProfileVarianceFTE],ROW()-1)</f>
        <v>0</v>
      </c>
      <c r="X653">
        <f t="shared" si="11"/>
        <v>0</v>
      </c>
      <c r="Y653" cm="1">
        <f t="array" ref="Y653">--(INDEX(MinuteWorkersFTE_HISTORICAL_FORTNIGHT_TABLE[HistoricalCoverageStatus],ROW()-1)="PASS")</f>
        <v>1</v>
      </c>
      <c r="Z653" cm="1">
        <f t="array" ref="Z653">--OR(INDEX(MinuteWorkersFTE_HISTORICAL_FORTNIGHT_TABLE[HistoricalCellStatus],ROW()-1)="OBSERVED",INDEX(MinuteWorkersFTE_HISTORICAL_FORTNIGHT_TABLE[HistoricalCellStatus],ROW()-1)="ZERO")</f>
        <v>1</v>
      </c>
      <c r="AA653" cm="1">
        <f t="array" ref="AA653">--OR(INDEX(MinuteWorkersFTE_HISTORICAL_FORTNIGHT_TABLE[ProfileAlignmentStatus],ROW()-1)="PASS",INDEX(MinuteWorkersFTE_HISTORICAL_FORTNIGHT_TABLE[ProfileAlignmentStatus],ROW()-1)="PASS ZERO")</f>
        <v>1</v>
      </c>
      <c r="AB653" cm="1">
        <f t="array" ref="AB653">--(INDEX(MinuteWorkersFTE_HISTORICAL_FORTNIGHT_TABLE[RedistributionMatchCount],ROW()-1)=1)</f>
        <v>1</v>
      </c>
      <c r="AC653">
        <v>1</v>
      </c>
    </row>
    <row r="654" spans="14:29" x14ac:dyDescent="0.25">
      <c r="N654" t="str" cm="1">
        <f t="array" ref="N654">INDEX(MinuteWorkersFTE_HISTORICAL_FORTNIGHT_TABLE[Facility],ROW()-1)</f>
        <v>TE</v>
      </c>
      <c r="O654" t="str" cm="1">
        <f t="array" ref="O654">INDEX(MinuteWorkersFTE_HISTORICAL_FORTNIGHT_TABLE[Role],ROW()-1)</f>
        <v>CARE SERVICES MANAGER</v>
      </c>
      <c r="P654" t="str" cm="1">
        <f t="array" ref="P654">INDEX(MinuteWorkersFTE_HISTORICAL_FORTNIGHT_TABLE[Shift],ROW()-1)</f>
        <v>PM</v>
      </c>
      <c r="Q654" cm="1">
        <f t="array" ref="Q654">INDEX(MinuteWorkersFTE_HISTORICAL_FORTNIGHT_TABLE[DayOfWeek],ROW()-1)</f>
        <v>1</v>
      </c>
      <c r="R654" t="str" cm="1">
        <f t="array" ref="R654">INDEX(MinuteWorkersFTE_HISTORICAL_FORTNIGHT_TABLE[Week Day],ROW()-1)</f>
        <v>Monday</v>
      </c>
      <c r="S654" cm="1">
        <f t="array" ref="S654">INDEX(MinuteWorkersFTE_HISTORICAL_FORTNIGHT_TABLE[FortnightWeek],ROW()-1)</f>
        <v>2</v>
      </c>
      <c r="T654" cm="1">
        <f t="array" ref="T654">INDEX(MinuteWorkersFTE_HISTORICAL_FORTNIGHT_TABLE[HistoricalRosterFTE],ROW()-1)</f>
        <v>0</v>
      </c>
      <c r="U654" cm="1">
        <f t="array" ref="U654">INDEX(MinuteWorkersFTE_HISTORICAL_FORTNIGHT_TABLE[RedistributedRosterFTE],ROW()-1)</f>
        <v>0</v>
      </c>
      <c r="V654" cm="1">
        <f t="array" ref="V654">INDEX(MinuteWorkersFTE_HISTORICAL_FORTNIGHT_TABLE[ExpectedRedistributionFactor],ROW()-1)</f>
        <v>0.89709517923362214</v>
      </c>
      <c r="W654" cm="1">
        <f t="array" ref="W654">INDEX(MinuteWorkersFTE_HISTORICAL_FORTNIGHT_TABLE[ProfileVarianceFTE],ROW()-1)</f>
        <v>0</v>
      </c>
      <c r="X654">
        <f t="shared" si="11"/>
        <v>0</v>
      </c>
      <c r="Y654" cm="1">
        <f t="array" ref="Y654">--(INDEX(MinuteWorkersFTE_HISTORICAL_FORTNIGHT_TABLE[HistoricalCoverageStatus],ROW()-1)="PASS")</f>
        <v>1</v>
      </c>
      <c r="Z654" cm="1">
        <f t="array" ref="Z654">--OR(INDEX(MinuteWorkersFTE_HISTORICAL_FORTNIGHT_TABLE[HistoricalCellStatus],ROW()-1)="OBSERVED",INDEX(MinuteWorkersFTE_HISTORICAL_FORTNIGHT_TABLE[HistoricalCellStatus],ROW()-1)="ZERO")</f>
        <v>1</v>
      </c>
      <c r="AA654" cm="1">
        <f t="array" ref="AA654">--OR(INDEX(MinuteWorkersFTE_HISTORICAL_FORTNIGHT_TABLE[ProfileAlignmentStatus],ROW()-1)="PASS",INDEX(MinuteWorkersFTE_HISTORICAL_FORTNIGHT_TABLE[ProfileAlignmentStatus],ROW()-1)="PASS ZERO")</f>
        <v>1</v>
      </c>
      <c r="AB654" cm="1">
        <f t="array" ref="AB654">--(INDEX(MinuteWorkersFTE_HISTORICAL_FORTNIGHT_TABLE[RedistributionMatchCount],ROW()-1)=1)</f>
        <v>0</v>
      </c>
      <c r="AC654">
        <v>1</v>
      </c>
    </row>
    <row r="655" spans="14:29" x14ac:dyDescent="0.25">
      <c r="N655" t="str" cm="1">
        <f t="array" ref="N655">INDEX(MinuteWorkersFTE_HISTORICAL_FORTNIGHT_TABLE[Facility],ROW()-1)</f>
        <v>TE</v>
      </c>
      <c r="O655" t="str" cm="1">
        <f t="array" ref="O655">INDEX(MinuteWorkersFTE_HISTORICAL_FORTNIGHT_TABLE[Role],ROW()-1)</f>
        <v>CARE SERVICES MANAGER</v>
      </c>
      <c r="P655" t="str" cm="1">
        <f t="array" ref="P655">INDEX(MinuteWorkersFTE_HISTORICAL_FORTNIGHT_TABLE[Shift],ROW()-1)</f>
        <v>NS</v>
      </c>
      <c r="Q655" cm="1">
        <f t="array" ref="Q655">INDEX(MinuteWorkersFTE_HISTORICAL_FORTNIGHT_TABLE[DayOfWeek],ROW()-1)</f>
        <v>1</v>
      </c>
      <c r="R655" t="str" cm="1">
        <f t="array" ref="R655">INDEX(MinuteWorkersFTE_HISTORICAL_FORTNIGHT_TABLE[Week Day],ROW()-1)</f>
        <v>Monday</v>
      </c>
      <c r="S655" cm="1">
        <f t="array" ref="S655">INDEX(MinuteWorkersFTE_HISTORICAL_FORTNIGHT_TABLE[FortnightWeek],ROW()-1)</f>
        <v>2</v>
      </c>
      <c r="T655" cm="1">
        <f t="array" ref="T655">INDEX(MinuteWorkersFTE_HISTORICAL_FORTNIGHT_TABLE[HistoricalRosterFTE],ROW()-1)</f>
        <v>0</v>
      </c>
      <c r="U655" cm="1">
        <f t="array" ref="U655">INDEX(MinuteWorkersFTE_HISTORICAL_FORTNIGHT_TABLE[RedistributedRosterFTE],ROW()-1)</f>
        <v>0</v>
      </c>
      <c r="V655" cm="1">
        <f t="array" ref="V655">INDEX(MinuteWorkersFTE_HISTORICAL_FORTNIGHT_TABLE[ExpectedRedistributionFactor],ROW()-1)</f>
        <v>0.89709517923362214</v>
      </c>
      <c r="W655" cm="1">
        <f t="array" ref="W655">INDEX(MinuteWorkersFTE_HISTORICAL_FORTNIGHT_TABLE[ProfileVarianceFTE],ROW()-1)</f>
        <v>0</v>
      </c>
      <c r="X655">
        <f t="shared" si="11"/>
        <v>0</v>
      </c>
      <c r="Y655" cm="1">
        <f t="array" ref="Y655">--(INDEX(MinuteWorkersFTE_HISTORICAL_FORTNIGHT_TABLE[HistoricalCoverageStatus],ROW()-1)="PASS")</f>
        <v>1</v>
      </c>
      <c r="Z655" cm="1">
        <f t="array" ref="Z655">--OR(INDEX(MinuteWorkersFTE_HISTORICAL_FORTNIGHT_TABLE[HistoricalCellStatus],ROW()-1)="OBSERVED",INDEX(MinuteWorkersFTE_HISTORICAL_FORTNIGHT_TABLE[HistoricalCellStatus],ROW()-1)="ZERO")</f>
        <v>1</v>
      </c>
      <c r="AA655" cm="1">
        <f t="array" ref="AA655">--OR(INDEX(MinuteWorkersFTE_HISTORICAL_FORTNIGHT_TABLE[ProfileAlignmentStatus],ROW()-1)="PASS",INDEX(MinuteWorkersFTE_HISTORICAL_FORTNIGHT_TABLE[ProfileAlignmentStatus],ROW()-1)="PASS ZERO")</f>
        <v>1</v>
      </c>
      <c r="AB655" cm="1">
        <f t="array" ref="AB655">--(INDEX(MinuteWorkersFTE_HISTORICAL_FORTNIGHT_TABLE[RedistributionMatchCount],ROW()-1)=1)</f>
        <v>0</v>
      </c>
      <c r="AC655">
        <v>1</v>
      </c>
    </row>
    <row r="656" spans="14:29" x14ac:dyDescent="0.25">
      <c r="N656" t="str" cm="1">
        <f t="array" ref="N656">INDEX(MinuteWorkersFTE_HISTORICAL_FORTNIGHT_TABLE[Facility],ROW()-1)</f>
        <v>TE</v>
      </c>
      <c r="O656" t="str" cm="1">
        <f t="array" ref="O656">INDEX(MinuteWorkersFTE_HISTORICAL_FORTNIGHT_TABLE[Role],ROW()-1)</f>
        <v>CARE SERVICES MANAGER</v>
      </c>
      <c r="P656" t="str" cm="1">
        <f t="array" ref="P656">INDEX(MinuteWorkersFTE_HISTORICAL_FORTNIGHT_TABLE[Shift],ROW()-1)</f>
        <v>AM</v>
      </c>
      <c r="Q656" cm="1">
        <f t="array" ref="Q656">INDEX(MinuteWorkersFTE_HISTORICAL_FORTNIGHT_TABLE[DayOfWeek],ROW()-1)</f>
        <v>2</v>
      </c>
      <c r="R656" t="str" cm="1">
        <f t="array" ref="R656">INDEX(MinuteWorkersFTE_HISTORICAL_FORTNIGHT_TABLE[Week Day],ROW()-1)</f>
        <v>Tuesday</v>
      </c>
      <c r="S656" cm="1">
        <f t="array" ref="S656">INDEX(MinuteWorkersFTE_HISTORICAL_FORTNIGHT_TABLE[FortnightWeek],ROW()-1)</f>
        <v>2</v>
      </c>
      <c r="T656" cm="1">
        <f t="array" ref="T656">INDEX(MinuteWorkersFTE_HISTORICAL_FORTNIGHT_TABLE[HistoricalRosterFTE],ROW()-1)</f>
        <v>1.118421052631579</v>
      </c>
      <c r="U656" cm="1">
        <f t="array" ref="U656">INDEX(MinuteWorkersFTE_HISTORICAL_FORTNIGHT_TABLE[RedistributedRosterFTE],ROW()-1)</f>
        <v>1.0033301346691827</v>
      </c>
      <c r="V656" cm="1">
        <f t="array" ref="V656">INDEX(MinuteWorkersFTE_HISTORICAL_FORTNIGHT_TABLE[ExpectedRedistributionFactor],ROW()-1)</f>
        <v>0.89709517923362214</v>
      </c>
      <c r="W656" cm="1">
        <f t="array" ref="W656">INDEX(MinuteWorkersFTE_HISTORICAL_FORTNIGHT_TABLE[ProfileVarianceFTE],ROW()-1)</f>
        <v>0</v>
      </c>
      <c r="X656">
        <f t="shared" si="11"/>
        <v>0</v>
      </c>
      <c r="Y656" cm="1">
        <f t="array" ref="Y656">--(INDEX(MinuteWorkersFTE_HISTORICAL_FORTNIGHT_TABLE[HistoricalCoverageStatus],ROW()-1)="PASS")</f>
        <v>1</v>
      </c>
      <c r="Z656" cm="1">
        <f t="array" ref="Z656">--OR(INDEX(MinuteWorkersFTE_HISTORICAL_FORTNIGHT_TABLE[HistoricalCellStatus],ROW()-1)="OBSERVED",INDEX(MinuteWorkersFTE_HISTORICAL_FORTNIGHT_TABLE[HistoricalCellStatus],ROW()-1)="ZERO")</f>
        <v>1</v>
      </c>
      <c r="AA656" cm="1">
        <f t="array" ref="AA656">--OR(INDEX(MinuteWorkersFTE_HISTORICAL_FORTNIGHT_TABLE[ProfileAlignmentStatus],ROW()-1)="PASS",INDEX(MinuteWorkersFTE_HISTORICAL_FORTNIGHT_TABLE[ProfileAlignmentStatus],ROW()-1)="PASS ZERO")</f>
        <v>1</v>
      </c>
      <c r="AB656" cm="1">
        <f t="array" ref="AB656">--(INDEX(MinuteWorkersFTE_HISTORICAL_FORTNIGHT_TABLE[RedistributionMatchCount],ROW()-1)=1)</f>
        <v>1</v>
      </c>
      <c r="AC656">
        <v>1</v>
      </c>
    </row>
    <row r="657" spans="14:29" x14ac:dyDescent="0.25">
      <c r="N657" t="str" cm="1">
        <f t="array" ref="N657">INDEX(MinuteWorkersFTE_HISTORICAL_FORTNIGHT_TABLE[Facility],ROW()-1)</f>
        <v>TE</v>
      </c>
      <c r="O657" t="str" cm="1">
        <f t="array" ref="O657">INDEX(MinuteWorkersFTE_HISTORICAL_FORTNIGHT_TABLE[Role],ROW()-1)</f>
        <v>CARE SERVICES MANAGER</v>
      </c>
      <c r="P657" t="str" cm="1">
        <f t="array" ref="P657">INDEX(MinuteWorkersFTE_HISTORICAL_FORTNIGHT_TABLE[Shift],ROW()-1)</f>
        <v>PM</v>
      </c>
      <c r="Q657" cm="1">
        <f t="array" ref="Q657">INDEX(MinuteWorkersFTE_HISTORICAL_FORTNIGHT_TABLE[DayOfWeek],ROW()-1)</f>
        <v>2</v>
      </c>
      <c r="R657" t="str" cm="1">
        <f t="array" ref="R657">INDEX(MinuteWorkersFTE_HISTORICAL_FORTNIGHT_TABLE[Week Day],ROW()-1)</f>
        <v>Tuesday</v>
      </c>
      <c r="S657" cm="1">
        <f t="array" ref="S657">INDEX(MinuteWorkersFTE_HISTORICAL_FORTNIGHT_TABLE[FortnightWeek],ROW()-1)</f>
        <v>2</v>
      </c>
      <c r="T657" cm="1">
        <f t="array" ref="T657">INDEX(MinuteWorkersFTE_HISTORICAL_FORTNIGHT_TABLE[HistoricalRosterFTE],ROW()-1)</f>
        <v>0</v>
      </c>
      <c r="U657" cm="1">
        <f t="array" ref="U657">INDEX(MinuteWorkersFTE_HISTORICAL_FORTNIGHT_TABLE[RedistributedRosterFTE],ROW()-1)</f>
        <v>0</v>
      </c>
      <c r="V657" cm="1">
        <f t="array" ref="V657">INDEX(MinuteWorkersFTE_HISTORICAL_FORTNIGHT_TABLE[ExpectedRedistributionFactor],ROW()-1)</f>
        <v>0.89709517923362214</v>
      </c>
      <c r="W657" cm="1">
        <f t="array" ref="W657">INDEX(MinuteWorkersFTE_HISTORICAL_FORTNIGHT_TABLE[ProfileVarianceFTE],ROW()-1)</f>
        <v>0</v>
      </c>
      <c r="X657">
        <f t="shared" si="11"/>
        <v>0</v>
      </c>
      <c r="Y657" cm="1">
        <f t="array" ref="Y657">--(INDEX(MinuteWorkersFTE_HISTORICAL_FORTNIGHT_TABLE[HistoricalCoverageStatus],ROW()-1)="PASS")</f>
        <v>1</v>
      </c>
      <c r="Z657" cm="1">
        <f t="array" ref="Z657">--OR(INDEX(MinuteWorkersFTE_HISTORICAL_FORTNIGHT_TABLE[HistoricalCellStatus],ROW()-1)="OBSERVED",INDEX(MinuteWorkersFTE_HISTORICAL_FORTNIGHT_TABLE[HistoricalCellStatus],ROW()-1)="ZERO")</f>
        <v>1</v>
      </c>
      <c r="AA657" cm="1">
        <f t="array" ref="AA657">--OR(INDEX(MinuteWorkersFTE_HISTORICAL_FORTNIGHT_TABLE[ProfileAlignmentStatus],ROW()-1)="PASS",INDEX(MinuteWorkersFTE_HISTORICAL_FORTNIGHT_TABLE[ProfileAlignmentStatus],ROW()-1)="PASS ZERO")</f>
        <v>1</v>
      </c>
      <c r="AB657" cm="1">
        <f t="array" ref="AB657">--(INDEX(MinuteWorkersFTE_HISTORICAL_FORTNIGHT_TABLE[RedistributionMatchCount],ROW()-1)=1)</f>
        <v>0</v>
      </c>
      <c r="AC657">
        <v>1</v>
      </c>
    </row>
    <row r="658" spans="14:29" x14ac:dyDescent="0.25">
      <c r="N658" t="str" cm="1">
        <f t="array" ref="N658">INDEX(MinuteWorkersFTE_HISTORICAL_FORTNIGHT_TABLE[Facility],ROW()-1)</f>
        <v>TE</v>
      </c>
      <c r="O658" t="str" cm="1">
        <f t="array" ref="O658">INDEX(MinuteWorkersFTE_HISTORICAL_FORTNIGHT_TABLE[Role],ROW()-1)</f>
        <v>CARE SERVICES MANAGER</v>
      </c>
      <c r="P658" t="str" cm="1">
        <f t="array" ref="P658">INDEX(MinuteWorkersFTE_HISTORICAL_FORTNIGHT_TABLE[Shift],ROW()-1)</f>
        <v>NS</v>
      </c>
      <c r="Q658" cm="1">
        <f t="array" ref="Q658">INDEX(MinuteWorkersFTE_HISTORICAL_FORTNIGHT_TABLE[DayOfWeek],ROW()-1)</f>
        <v>2</v>
      </c>
      <c r="R658" t="str" cm="1">
        <f t="array" ref="R658">INDEX(MinuteWorkersFTE_HISTORICAL_FORTNIGHT_TABLE[Week Day],ROW()-1)</f>
        <v>Tuesday</v>
      </c>
      <c r="S658" cm="1">
        <f t="array" ref="S658">INDEX(MinuteWorkersFTE_HISTORICAL_FORTNIGHT_TABLE[FortnightWeek],ROW()-1)</f>
        <v>2</v>
      </c>
      <c r="T658" cm="1">
        <f t="array" ref="T658">INDEX(MinuteWorkersFTE_HISTORICAL_FORTNIGHT_TABLE[HistoricalRosterFTE],ROW()-1)</f>
        <v>0</v>
      </c>
      <c r="U658" cm="1">
        <f t="array" ref="U658">INDEX(MinuteWorkersFTE_HISTORICAL_FORTNIGHT_TABLE[RedistributedRosterFTE],ROW()-1)</f>
        <v>0</v>
      </c>
      <c r="V658" cm="1">
        <f t="array" ref="V658">INDEX(MinuteWorkersFTE_HISTORICAL_FORTNIGHT_TABLE[ExpectedRedistributionFactor],ROW()-1)</f>
        <v>0.89709517923362214</v>
      </c>
      <c r="W658" cm="1">
        <f t="array" ref="W658">INDEX(MinuteWorkersFTE_HISTORICAL_FORTNIGHT_TABLE[ProfileVarianceFTE],ROW()-1)</f>
        <v>0</v>
      </c>
      <c r="X658">
        <f t="shared" si="11"/>
        <v>0</v>
      </c>
      <c r="Y658" cm="1">
        <f t="array" ref="Y658">--(INDEX(MinuteWorkersFTE_HISTORICAL_FORTNIGHT_TABLE[HistoricalCoverageStatus],ROW()-1)="PASS")</f>
        <v>1</v>
      </c>
      <c r="Z658" cm="1">
        <f t="array" ref="Z658">--OR(INDEX(MinuteWorkersFTE_HISTORICAL_FORTNIGHT_TABLE[HistoricalCellStatus],ROW()-1)="OBSERVED",INDEX(MinuteWorkersFTE_HISTORICAL_FORTNIGHT_TABLE[HistoricalCellStatus],ROW()-1)="ZERO")</f>
        <v>1</v>
      </c>
      <c r="AA658" cm="1">
        <f t="array" ref="AA658">--OR(INDEX(MinuteWorkersFTE_HISTORICAL_FORTNIGHT_TABLE[ProfileAlignmentStatus],ROW()-1)="PASS",INDEX(MinuteWorkersFTE_HISTORICAL_FORTNIGHT_TABLE[ProfileAlignmentStatus],ROW()-1)="PASS ZERO")</f>
        <v>1</v>
      </c>
      <c r="AB658" cm="1">
        <f t="array" ref="AB658">--(INDEX(MinuteWorkersFTE_HISTORICAL_FORTNIGHT_TABLE[RedistributionMatchCount],ROW()-1)=1)</f>
        <v>0</v>
      </c>
      <c r="AC658">
        <v>1</v>
      </c>
    </row>
    <row r="659" spans="14:29" x14ac:dyDescent="0.25">
      <c r="N659" t="str" cm="1">
        <f t="array" ref="N659">INDEX(MinuteWorkersFTE_HISTORICAL_FORTNIGHT_TABLE[Facility],ROW()-1)</f>
        <v>TE</v>
      </c>
      <c r="O659" t="str" cm="1">
        <f t="array" ref="O659">INDEX(MinuteWorkersFTE_HISTORICAL_FORTNIGHT_TABLE[Role],ROW()-1)</f>
        <v>CARE SERVICES MANAGER</v>
      </c>
      <c r="P659" t="str" cm="1">
        <f t="array" ref="P659">INDEX(MinuteWorkersFTE_HISTORICAL_FORTNIGHT_TABLE[Shift],ROW()-1)</f>
        <v>AM</v>
      </c>
      <c r="Q659" cm="1">
        <f t="array" ref="Q659">INDEX(MinuteWorkersFTE_HISTORICAL_FORTNIGHT_TABLE[DayOfWeek],ROW()-1)</f>
        <v>3</v>
      </c>
      <c r="R659" t="str" cm="1">
        <f t="array" ref="R659">INDEX(MinuteWorkersFTE_HISTORICAL_FORTNIGHT_TABLE[Week Day],ROW()-1)</f>
        <v>Wednesday</v>
      </c>
      <c r="S659" cm="1">
        <f t="array" ref="S659">INDEX(MinuteWorkersFTE_HISTORICAL_FORTNIGHT_TABLE[FortnightWeek],ROW()-1)</f>
        <v>2</v>
      </c>
      <c r="T659" cm="1">
        <f t="array" ref="T659">INDEX(MinuteWorkersFTE_HISTORICAL_FORTNIGHT_TABLE[HistoricalRosterFTE],ROW()-1)</f>
        <v>1.118421052631579</v>
      </c>
      <c r="U659" cm="1">
        <f t="array" ref="U659">INDEX(MinuteWorkersFTE_HISTORICAL_FORTNIGHT_TABLE[RedistributedRosterFTE],ROW()-1)</f>
        <v>1.0033301346691827</v>
      </c>
      <c r="V659" cm="1">
        <f t="array" ref="V659">INDEX(MinuteWorkersFTE_HISTORICAL_FORTNIGHT_TABLE[ExpectedRedistributionFactor],ROW()-1)</f>
        <v>0.89709517923362214</v>
      </c>
      <c r="W659" cm="1">
        <f t="array" ref="W659">INDEX(MinuteWorkersFTE_HISTORICAL_FORTNIGHT_TABLE[ProfileVarianceFTE],ROW()-1)</f>
        <v>0</v>
      </c>
      <c r="X659">
        <f t="shared" si="11"/>
        <v>0</v>
      </c>
      <c r="Y659" cm="1">
        <f t="array" ref="Y659">--(INDEX(MinuteWorkersFTE_HISTORICAL_FORTNIGHT_TABLE[HistoricalCoverageStatus],ROW()-1)="PASS")</f>
        <v>1</v>
      </c>
      <c r="Z659" cm="1">
        <f t="array" ref="Z659">--OR(INDEX(MinuteWorkersFTE_HISTORICAL_FORTNIGHT_TABLE[HistoricalCellStatus],ROW()-1)="OBSERVED",INDEX(MinuteWorkersFTE_HISTORICAL_FORTNIGHT_TABLE[HistoricalCellStatus],ROW()-1)="ZERO")</f>
        <v>1</v>
      </c>
      <c r="AA659" cm="1">
        <f t="array" ref="AA659">--OR(INDEX(MinuteWorkersFTE_HISTORICAL_FORTNIGHT_TABLE[ProfileAlignmentStatus],ROW()-1)="PASS",INDEX(MinuteWorkersFTE_HISTORICAL_FORTNIGHT_TABLE[ProfileAlignmentStatus],ROW()-1)="PASS ZERO")</f>
        <v>1</v>
      </c>
      <c r="AB659" cm="1">
        <f t="array" ref="AB659">--(INDEX(MinuteWorkersFTE_HISTORICAL_FORTNIGHT_TABLE[RedistributionMatchCount],ROW()-1)=1)</f>
        <v>1</v>
      </c>
      <c r="AC659">
        <v>1</v>
      </c>
    </row>
    <row r="660" spans="14:29" x14ac:dyDescent="0.25">
      <c r="N660" t="str" cm="1">
        <f t="array" ref="N660">INDEX(MinuteWorkersFTE_HISTORICAL_FORTNIGHT_TABLE[Facility],ROW()-1)</f>
        <v>TE</v>
      </c>
      <c r="O660" t="str" cm="1">
        <f t="array" ref="O660">INDEX(MinuteWorkersFTE_HISTORICAL_FORTNIGHT_TABLE[Role],ROW()-1)</f>
        <v>CARE SERVICES MANAGER</v>
      </c>
      <c r="P660" t="str" cm="1">
        <f t="array" ref="P660">INDEX(MinuteWorkersFTE_HISTORICAL_FORTNIGHT_TABLE[Shift],ROW()-1)</f>
        <v>PM</v>
      </c>
      <c r="Q660" cm="1">
        <f t="array" ref="Q660">INDEX(MinuteWorkersFTE_HISTORICAL_FORTNIGHT_TABLE[DayOfWeek],ROW()-1)</f>
        <v>3</v>
      </c>
      <c r="R660" t="str" cm="1">
        <f t="array" ref="R660">INDEX(MinuteWorkersFTE_HISTORICAL_FORTNIGHT_TABLE[Week Day],ROW()-1)</f>
        <v>Wednesday</v>
      </c>
      <c r="S660" cm="1">
        <f t="array" ref="S660">INDEX(MinuteWorkersFTE_HISTORICAL_FORTNIGHT_TABLE[FortnightWeek],ROW()-1)</f>
        <v>2</v>
      </c>
      <c r="T660" cm="1">
        <f t="array" ref="T660">INDEX(MinuteWorkersFTE_HISTORICAL_FORTNIGHT_TABLE[HistoricalRosterFTE],ROW()-1)</f>
        <v>0</v>
      </c>
      <c r="U660" cm="1">
        <f t="array" ref="U660">INDEX(MinuteWorkersFTE_HISTORICAL_FORTNIGHT_TABLE[RedistributedRosterFTE],ROW()-1)</f>
        <v>0</v>
      </c>
      <c r="V660" cm="1">
        <f t="array" ref="V660">INDEX(MinuteWorkersFTE_HISTORICAL_FORTNIGHT_TABLE[ExpectedRedistributionFactor],ROW()-1)</f>
        <v>0.89709517923362214</v>
      </c>
      <c r="W660" cm="1">
        <f t="array" ref="W660">INDEX(MinuteWorkersFTE_HISTORICAL_FORTNIGHT_TABLE[ProfileVarianceFTE],ROW()-1)</f>
        <v>0</v>
      </c>
      <c r="X660">
        <f t="shared" si="11"/>
        <v>0</v>
      </c>
      <c r="Y660" cm="1">
        <f t="array" ref="Y660">--(INDEX(MinuteWorkersFTE_HISTORICAL_FORTNIGHT_TABLE[HistoricalCoverageStatus],ROW()-1)="PASS")</f>
        <v>1</v>
      </c>
      <c r="Z660" cm="1">
        <f t="array" ref="Z660">--OR(INDEX(MinuteWorkersFTE_HISTORICAL_FORTNIGHT_TABLE[HistoricalCellStatus],ROW()-1)="OBSERVED",INDEX(MinuteWorkersFTE_HISTORICAL_FORTNIGHT_TABLE[HistoricalCellStatus],ROW()-1)="ZERO")</f>
        <v>1</v>
      </c>
      <c r="AA660" cm="1">
        <f t="array" ref="AA660">--OR(INDEX(MinuteWorkersFTE_HISTORICAL_FORTNIGHT_TABLE[ProfileAlignmentStatus],ROW()-1)="PASS",INDEX(MinuteWorkersFTE_HISTORICAL_FORTNIGHT_TABLE[ProfileAlignmentStatus],ROW()-1)="PASS ZERO")</f>
        <v>1</v>
      </c>
      <c r="AB660" cm="1">
        <f t="array" ref="AB660">--(INDEX(MinuteWorkersFTE_HISTORICAL_FORTNIGHT_TABLE[RedistributionMatchCount],ROW()-1)=1)</f>
        <v>0</v>
      </c>
      <c r="AC660">
        <v>1</v>
      </c>
    </row>
    <row r="661" spans="14:29" x14ac:dyDescent="0.25">
      <c r="N661" t="str" cm="1">
        <f t="array" ref="N661">INDEX(MinuteWorkersFTE_HISTORICAL_FORTNIGHT_TABLE[Facility],ROW()-1)</f>
        <v>TE</v>
      </c>
      <c r="O661" t="str" cm="1">
        <f t="array" ref="O661">INDEX(MinuteWorkersFTE_HISTORICAL_FORTNIGHT_TABLE[Role],ROW()-1)</f>
        <v>CARE SERVICES MANAGER</v>
      </c>
      <c r="P661" t="str" cm="1">
        <f t="array" ref="P661">INDEX(MinuteWorkersFTE_HISTORICAL_FORTNIGHT_TABLE[Shift],ROW()-1)</f>
        <v>NS</v>
      </c>
      <c r="Q661" cm="1">
        <f t="array" ref="Q661">INDEX(MinuteWorkersFTE_HISTORICAL_FORTNIGHT_TABLE[DayOfWeek],ROW()-1)</f>
        <v>3</v>
      </c>
      <c r="R661" t="str" cm="1">
        <f t="array" ref="R661">INDEX(MinuteWorkersFTE_HISTORICAL_FORTNIGHT_TABLE[Week Day],ROW()-1)</f>
        <v>Wednesday</v>
      </c>
      <c r="S661" cm="1">
        <f t="array" ref="S661">INDEX(MinuteWorkersFTE_HISTORICAL_FORTNIGHT_TABLE[FortnightWeek],ROW()-1)</f>
        <v>2</v>
      </c>
      <c r="T661" cm="1">
        <f t="array" ref="T661">INDEX(MinuteWorkersFTE_HISTORICAL_FORTNIGHT_TABLE[HistoricalRosterFTE],ROW()-1)</f>
        <v>0</v>
      </c>
      <c r="U661" cm="1">
        <f t="array" ref="U661">INDEX(MinuteWorkersFTE_HISTORICAL_FORTNIGHT_TABLE[RedistributedRosterFTE],ROW()-1)</f>
        <v>0</v>
      </c>
      <c r="V661" cm="1">
        <f t="array" ref="V661">INDEX(MinuteWorkersFTE_HISTORICAL_FORTNIGHT_TABLE[ExpectedRedistributionFactor],ROW()-1)</f>
        <v>0.89709517923362214</v>
      </c>
      <c r="W661" cm="1">
        <f t="array" ref="W661">INDEX(MinuteWorkersFTE_HISTORICAL_FORTNIGHT_TABLE[ProfileVarianceFTE],ROW()-1)</f>
        <v>0</v>
      </c>
      <c r="X661">
        <f t="shared" si="11"/>
        <v>0</v>
      </c>
      <c r="Y661" cm="1">
        <f t="array" ref="Y661">--(INDEX(MinuteWorkersFTE_HISTORICAL_FORTNIGHT_TABLE[HistoricalCoverageStatus],ROW()-1)="PASS")</f>
        <v>1</v>
      </c>
      <c r="Z661" cm="1">
        <f t="array" ref="Z661">--OR(INDEX(MinuteWorkersFTE_HISTORICAL_FORTNIGHT_TABLE[HistoricalCellStatus],ROW()-1)="OBSERVED",INDEX(MinuteWorkersFTE_HISTORICAL_FORTNIGHT_TABLE[HistoricalCellStatus],ROW()-1)="ZERO")</f>
        <v>1</v>
      </c>
      <c r="AA661" cm="1">
        <f t="array" ref="AA661">--OR(INDEX(MinuteWorkersFTE_HISTORICAL_FORTNIGHT_TABLE[ProfileAlignmentStatus],ROW()-1)="PASS",INDEX(MinuteWorkersFTE_HISTORICAL_FORTNIGHT_TABLE[ProfileAlignmentStatus],ROW()-1)="PASS ZERO")</f>
        <v>1</v>
      </c>
      <c r="AB661" cm="1">
        <f t="array" ref="AB661">--(INDEX(MinuteWorkersFTE_HISTORICAL_FORTNIGHT_TABLE[RedistributionMatchCount],ROW()-1)=1)</f>
        <v>0</v>
      </c>
      <c r="AC661">
        <v>1</v>
      </c>
    </row>
    <row r="662" spans="14:29" x14ac:dyDescent="0.25">
      <c r="N662" t="str" cm="1">
        <f t="array" ref="N662">INDEX(MinuteWorkersFTE_HISTORICAL_FORTNIGHT_TABLE[Facility],ROW()-1)</f>
        <v>TE</v>
      </c>
      <c r="O662" t="str" cm="1">
        <f t="array" ref="O662">INDEX(MinuteWorkersFTE_HISTORICAL_FORTNIGHT_TABLE[Role],ROW()-1)</f>
        <v>CARE SERVICES MANAGER</v>
      </c>
      <c r="P662" t="str" cm="1">
        <f t="array" ref="P662">INDEX(MinuteWorkersFTE_HISTORICAL_FORTNIGHT_TABLE[Shift],ROW()-1)</f>
        <v>AM</v>
      </c>
      <c r="Q662" cm="1">
        <f t="array" ref="Q662">INDEX(MinuteWorkersFTE_HISTORICAL_FORTNIGHT_TABLE[DayOfWeek],ROW()-1)</f>
        <v>4</v>
      </c>
      <c r="R662" t="str" cm="1">
        <f t="array" ref="R662">INDEX(MinuteWorkersFTE_HISTORICAL_FORTNIGHT_TABLE[Week Day],ROW()-1)</f>
        <v>Thursday</v>
      </c>
      <c r="S662" cm="1">
        <f t="array" ref="S662">INDEX(MinuteWorkersFTE_HISTORICAL_FORTNIGHT_TABLE[FortnightWeek],ROW()-1)</f>
        <v>2</v>
      </c>
      <c r="T662" cm="1">
        <f t="array" ref="T662">INDEX(MinuteWorkersFTE_HISTORICAL_FORTNIGHT_TABLE[HistoricalRosterFTE],ROW()-1)</f>
        <v>1.118421052631579</v>
      </c>
      <c r="U662" cm="1">
        <f t="array" ref="U662">INDEX(MinuteWorkersFTE_HISTORICAL_FORTNIGHT_TABLE[RedistributedRosterFTE],ROW()-1)</f>
        <v>1.0033301346691827</v>
      </c>
      <c r="V662" cm="1">
        <f t="array" ref="V662">INDEX(MinuteWorkersFTE_HISTORICAL_FORTNIGHT_TABLE[ExpectedRedistributionFactor],ROW()-1)</f>
        <v>0.89709517923362214</v>
      </c>
      <c r="W662" cm="1">
        <f t="array" ref="W662">INDEX(MinuteWorkersFTE_HISTORICAL_FORTNIGHT_TABLE[ProfileVarianceFTE],ROW()-1)</f>
        <v>0</v>
      </c>
      <c r="X662">
        <f t="shared" si="11"/>
        <v>0</v>
      </c>
      <c r="Y662" cm="1">
        <f t="array" ref="Y662">--(INDEX(MinuteWorkersFTE_HISTORICAL_FORTNIGHT_TABLE[HistoricalCoverageStatus],ROW()-1)="PASS")</f>
        <v>1</v>
      </c>
      <c r="Z662" cm="1">
        <f t="array" ref="Z662">--OR(INDEX(MinuteWorkersFTE_HISTORICAL_FORTNIGHT_TABLE[HistoricalCellStatus],ROW()-1)="OBSERVED",INDEX(MinuteWorkersFTE_HISTORICAL_FORTNIGHT_TABLE[HistoricalCellStatus],ROW()-1)="ZERO")</f>
        <v>1</v>
      </c>
      <c r="AA662" cm="1">
        <f t="array" ref="AA662">--OR(INDEX(MinuteWorkersFTE_HISTORICAL_FORTNIGHT_TABLE[ProfileAlignmentStatus],ROW()-1)="PASS",INDEX(MinuteWorkersFTE_HISTORICAL_FORTNIGHT_TABLE[ProfileAlignmentStatus],ROW()-1)="PASS ZERO")</f>
        <v>1</v>
      </c>
      <c r="AB662" cm="1">
        <f t="array" ref="AB662">--(INDEX(MinuteWorkersFTE_HISTORICAL_FORTNIGHT_TABLE[RedistributionMatchCount],ROW()-1)=1)</f>
        <v>1</v>
      </c>
      <c r="AC662">
        <v>1</v>
      </c>
    </row>
    <row r="663" spans="14:29" x14ac:dyDescent="0.25">
      <c r="N663" t="str" cm="1">
        <f t="array" ref="N663">INDEX(MinuteWorkersFTE_HISTORICAL_FORTNIGHT_TABLE[Facility],ROW()-1)</f>
        <v>TE</v>
      </c>
      <c r="O663" t="str" cm="1">
        <f t="array" ref="O663">INDEX(MinuteWorkersFTE_HISTORICAL_FORTNIGHT_TABLE[Role],ROW()-1)</f>
        <v>CARE SERVICES MANAGER</v>
      </c>
      <c r="P663" t="str" cm="1">
        <f t="array" ref="P663">INDEX(MinuteWorkersFTE_HISTORICAL_FORTNIGHT_TABLE[Shift],ROW()-1)</f>
        <v>PM</v>
      </c>
      <c r="Q663" cm="1">
        <f t="array" ref="Q663">INDEX(MinuteWorkersFTE_HISTORICAL_FORTNIGHT_TABLE[DayOfWeek],ROW()-1)</f>
        <v>4</v>
      </c>
      <c r="R663" t="str" cm="1">
        <f t="array" ref="R663">INDEX(MinuteWorkersFTE_HISTORICAL_FORTNIGHT_TABLE[Week Day],ROW()-1)</f>
        <v>Thursday</v>
      </c>
      <c r="S663" cm="1">
        <f t="array" ref="S663">INDEX(MinuteWorkersFTE_HISTORICAL_FORTNIGHT_TABLE[FortnightWeek],ROW()-1)</f>
        <v>2</v>
      </c>
      <c r="T663" cm="1">
        <f t="array" ref="T663">INDEX(MinuteWorkersFTE_HISTORICAL_FORTNIGHT_TABLE[HistoricalRosterFTE],ROW()-1)</f>
        <v>0</v>
      </c>
      <c r="U663" cm="1">
        <f t="array" ref="U663">INDEX(MinuteWorkersFTE_HISTORICAL_FORTNIGHT_TABLE[RedistributedRosterFTE],ROW()-1)</f>
        <v>0</v>
      </c>
      <c r="V663" cm="1">
        <f t="array" ref="V663">INDEX(MinuteWorkersFTE_HISTORICAL_FORTNIGHT_TABLE[ExpectedRedistributionFactor],ROW()-1)</f>
        <v>0.89709517923362214</v>
      </c>
      <c r="W663" cm="1">
        <f t="array" ref="W663">INDEX(MinuteWorkersFTE_HISTORICAL_FORTNIGHT_TABLE[ProfileVarianceFTE],ROW()-1)</f>
        <v>0</v>
      </c>
      <c r="X663">
        <f t="shared" si="11"/>
        <v>0</v>
      </c>
      <c r="Y663" cm="1">
        <f t="array" ref="Y663">--(INDEX(MinuteWorkersFTE_HISTORICAL_FORTNIGHT_TABLE[HistoricalCoverageStatus],ROW()-1)="PASS")</f>
        <v>1</v>
      </c>
      <c r="Z663" cm="1">
        <f t="array" ref="Z663">--OR(INDEX(MinuteWorkersFTE_HISTORICAL_FORTNIGHT_TABLE[HistoricalCellStatus],ROW()-1)="OBSERVED",INDEX(MinuteWorkersFTE_HISTORICAL_FORTNIGHT_TABLE[HistoricalCellStatus],ROW()-1)="ZERO")</f>
        <v>1</v>
      </c>
      <c r="AA663" cm="1">
        <f t="array" ref="AA663">--OR(INDEX(MinuteWorkersFTE_HISTORICAL_FORTNIGHT_TABLE[ProfileAlignmentStatus],ROW()-1)="PASS",INDEX(MinuteWorkersFTE_HISTORICAL_FORTNIGHT_TABLE[ProfileAlignmentStatus],ROW()-1)="PASS ZERO")</f>
        <v>1</v>
      </c>
      <c r="AB663" cm="1">
        <f t="array" ref="AB663">--(INDEX(MinuteWorkersFTE_HISTORICAL_FORTNIGHT_TABLE[RedistributionMatchCount],ROW()-1)=1)</f>
        <v>0</v>
      </c>
      <c r="AC663">
        <v>1</v>
      </c>
    </row>
    <row r="664" spans="14:29" x14ac:dyDescent="0.25">
      <c r="N664" t="str" cm="1">
        <f t="array" ref="N664">INDEX(MinuteWorkersFTE_HISTORICAL_FORTNIGHT_TABLE[Facility],ROW()-1)</f>
        <v>TE</v>
      </c>
      <c r="O664" t="str" cm="1">
        <f t="array" ref="O664">INDEX(MinuteWorkersFTE_HISTORICAL_FORTNIGHT_TABLE[Role],ROW()-1)</f>
        <v>CARE SERVICES MANAGER</v>
      </c>
      <c r="P664" t="str" cm="1">
        <f t="array" ref="P664">INDEX(MinuteWorkersFTE_HISTORICAL_FORTNIGHT_TABLE[Shift],ROW()-1)</f>
        <v>NS</v>
      </c>
      <c r="Q664" cm="1">
        <f t="array" ref="Q664">INDEX(MinuteWorkersFTE_HISTORICAL_FORTNIGHT_TABLE[DayOfWeek],ROW()-1)</f>
        <v>4</v>
      </c>
      <c r="R664" t="str" cm="1">
        <f t="array" ref="R664">INDEX(MinuteWorkersFTE_HISTORICAL_FORTNIGHT_TABLE[Week Day],ROW()-1)</f>
        <v>Thursday</v>
      </c>
      <c r="S664" cm="1">
        <f t="array" ref="S664">INDEX(MinuteWorkersFTE_HISTORICAL_FORTNIGHT_TABLE[FortnightWeek],ROW()-1)</f>
        <v>2</v>
      </c>
      <c r="T664" cm="1">
        <f t="array" ref="T664">INDEX(MinuteWorkersFTE_HISTORICAL_FORTNIGHT_TABLE[HistoricalRosterFTE],ROW()-1)</f>
        <v>0</v>
      </c>
      <c r="U664" cm="1">
        <f t="array" ref="U664">INDEX(MinuteWorkersFTE_HISTORICAL_FORTNIGHT_TABLE[RedistributedRosterFTE],ROW()-1)</f>
        <v>0</v>
      </c>
      <c r="V664" cm="1">
        <f t="array" ref="V664">INDEX(MinuteWorkersFTE_HISTORICAL_FORTNIGHT_TABLE[ExpectedRedistributionFactor],ROW()-1)</f>
        <v>0.89709517923362214</v>
      </c>
      <c r="W664" cm="1">
        <f t="array" ref="W664">INDEX(MinuteWorkersFTE_HISTORICAL_FORTNIGHT_TABLE[ProfileVarianceFTE],ROW()-1)</f>
        <v>0</v>
      </c>
      <c r="X664">
        <f t="shared" si="11"/>
        <v>0</v>
      </c>
      <c r="Y664" cm="1">
        <f t="array" ref="Y664">--(INDEX(MinuteWorkersFTE_HISTORICAL_FORTNIGHT_TABLE[HistoricalCoverageStatus],ROW()-1)="PASS")</f>
        <v>1</v>
      </c>
      <c r="Z664" cm="1">
        <f t="array" ref="Z664">--OR(INDEX(MinuteWorkersFTE_HISTORICAL_FORTNIGHT_TABLE[HistoricalCellStatus],ROW()-1)="OBSERVED",INDEX(MinuteWorkersFTE_HISTORICAL_FORTNIGHT_TABLE[HistoricalCellStatus],ROW()-1)="ZERO")</f>
        <v>1</v>
      </c>
      <c r="AA664" cm="1">
        <f t="array" ref="AA664">--OR(INDEX(MinuteWorkersFTE_HISTORICAL_FORTNIGHT_TABLE[ProfileAlignmentStatus],ROW()-1)="PASS",INDEX(MinuteWorkersFTE_HISTORICAL_FORTNIGHT_TABLE[ProfileAlignmentStatus],ROW()-1)="PASS ZERO")</f>
        <v>1</v>
      </c>
      <c r="AB664" cm="1">
        <f t="array" ref="AB664">--(INDEX(MinuteWorkersFTE_HISTORICAL_FORTNIGHT_TABLE[RedistributionMatchCount],ROW()-1)=1)</f>
        <v>0</v>
      </c>
      <c r="AC664">
        <v>1</v>
      </c>
    </row>
    <row r="665" spans="14:29" x14ac:dyDescent="0.25">
      <c r="N665" t="str" cm="1">
        <f t="array" ref="N665">INDEX(MinuteWorkersFTE_HISTORICAL_FORTNIGHT_TABLE[Facility],ROW()-1)</f>
        <v>TE</v>
      </c>
      <c r="O665" t="str" cm="1">
        <f t="array" ref="O665">INDEX(MinuteWorkersFTE_HISTORICAL_FORTNIGHT_TABLE[Role],ROW()-1)</f>
        <v>CARE SERVICES MANAGER</v>
      </c>
      <c r="P665" t="str" cm="1">
        <f t="array" ref="P665">INDEX(MinuteWorkersFTE_HISTORICAL_FORTNIGHT_TABLE[Shift],ROW()-1)</f>
        <v>AM</v>
      </c>
      <c r="Q665" cm="1">
        <f t="array" ref="Q665">INDEX(MinuteWorkersFTE_HISTORICAL_FORTNIGHT_TABLE[DayOfWeek],ROW()-1)</f>
        <v>5</v>
      </c>
      <c r="R665" t="str" cm="1">
        <f t="array" ref="R665">INDEX(MinuteWorkersFTE_HISTORICAL_FORTNIGHT_TABLE[Week Day],ROW()-1)</f>
        <v>Friday</v>
      </c>
      <c r="S665" cm="1">
        <f t="array" ref="S665">INDEX(MinuteWorkersFTE_HISTORICAL_FORTNIGHT_TABLE[FortnightWeek],ROW()-1)</f>
        <v>2</v>
      </c>
      <c r="T665" cm="1">
        <f t="array" ref="T665">INDEX(MinuteWorkersFTE_HISTORICAL_FORTNIGHT_TABLE[HistoricalRosterFTE],ROW()-1)</f>
        <v>0.85526315789473684</v>
      </c>
      <c r="U665" cm="1">
        <f t="array" ref="U665">INDEX(MinuteWorkersFTE_HISTORICAL_FORTNIGHT_TABLE[RedistributedRosterFTE],ROW()-1)</f>
        <v>0.76725245592349256</v>
      </c>
      <c r="V665" cm="1">
        <f t="array" ref="V665">INDEX(MinuteWorkersFTE_HISTORICAL_FORTNIGHT_TABLE[ExpectedRedistributionFactor],ROW()-1)</f>
        <v>0.89709517923362214</v>
      </c>
      <c r="W665" cm="1">
        <f t="array" ref="W665">INDEX(MinuteWorkersFTE_HISTORICAL_FORTNIGHT_TABLE[ProfileVarianceFTE],ROW()-1)</f>
        <v>-1.1102230246251565E-16</v>
      </c>
      <c r="X665">
        <f t="shared" si="11"/>
        <v>1.1102230246251565E-16</v>
      </c>
      <c r="Y665" cm="1">
        <f t="array" ref="Y665">--(INDEX(MinuteWorkersFTE_HISTORICAL_FORTNIGHT_TABLE[HistoricalCoverageStatus],ROW()-1)="PASS")</f>
        <v>1</v>
      </c>
      <c r="Z665" cm="1">
        <f t="array" ref="Z665">--OR(INDEX(MinuteWorkersFTE_HISTORICAL_FORTNIGHT_TABLE[HistoricalCellStatus],ROW()-1)="OBSERVED",INDEX(MinuteWorkersFTE_HISTORICAL_FORTNIGHT_TABLE[HistoricalCellStatus],ROW()-1)="ZERO")</f>
        <v>1</v>
      </c>
      <c r="AA665" cm="1">
        <f t="array" ref="AA665">--OR(INDEX(MinuteWorkersFTE_HISTORICAL_FORTNIGHT_TABLE[ProfileAlignmentStatus],ROW()-1)="PASS",INDEX(MinuteWorkersFTE_HISTORICAL_FORTNIGHT_TABLE[ProfileAlignmentStatus],ROW()-1)="PASS ZERO")</f>
        <v>1</v>
      </c>
      <c r="AB665" cm="1">
        <f t="array" ref="AB665">--(INDEX(MinuteWorkersFTE_HISTORICAL_FORTNIGHT_TABLE[RedistributionMatchCount],ROW()-1)=1)</f>
        <v>1</v>
      </c>
      <c r="AC665">
        <v>1</v>
      </c>
    </row>
    <row r="666" spans="14:29" x14ac:dyDescent="0.25">
      <c r="N666" t="str" cm="1">
        <f t="array" ref="N666">INDEX(MinuteWorkersFTE_HISTORICAL_FORTNIGHT_TABLE[Facility],ROW()-1)</f>
        <v>TE</v>
      </c>
      <c r="O666" t="str" cm="1">
        <f t="array" ref="O666">INDEX(MinuteWorkersFTE_HISTORICAL_FORTNIGHT_TABLE[Role],ROW()-1)</f>
        <v>CARE SERVICES MANAGER</v>
      </c>
      <c r="P666" t="str" cm="1">
        <f t="array" ref="P666">INDEX(MinuteWorkersFTE_HISTORICAL_FORTNIGHT_TABLE[Shift],ROW()-1)</f>
        <v>PM</v>
      </c>
      <c r="Q666" cm="1">
        <f t="array" ref="Q666">INDEX(MinuteWorkersFTE_HISTORICAL_FORTNIGHT_TABLE[DayOfWeek],ROW()-1)</f>
        <v>5</v>
      </c>
      <c r="R666" t="str" cm="1">
        <f t="array" ref="R666">INDEX(MinuteWorkersFTE_HISTORICAL_FORTNIGHT_TABLE[Week Day],ROW()-1)</f>
        <v>Friday</v>
      </c>
      <c r="S666" cm="1">
        <f t="array" ref="S666">INDEX(MinuteWorkersFTE_HISTORICAL_FORTNIGHT_TABLE[FortnightWeek],ROW()-1)</f>
        <v>2</v>
      </c>
      <c r="T666" cm="1">
        <f t="array" ref="T666">INDEX(MinuteWorkersFTE_HISTORICAL_FORTNIGHT_TABLE[HistoricalRosterFTE],ROW()-1)</f>
        <v>0</v>
      </c>
      <c r="U666" cm="1">
        <f t="array" ref="U666">INDEX(MinuteWorkersFTE_HISTORICAL_FORTNIGHT_TABLE[RedistributedRosterFTE],ROW()-1)</f>
        <v>0</v>
      </c>
      <c r="V666" cm="1">
        <f t="array" ref="V666">INDEX(MinuteWorkersFTE_HISTORICAL_FORTNIGHT_TABLE[ExpectedRedistributionFactor],ROW()-1)</f>
        <v>0.89709517923362214</v>
      </c>
      <c r="W666" cm="1">
        <f t="array" ref="W666">INDEX(MinuteWorkersFTE_HISTORICAL_FORTNIGHT_TABLE[ProfileVarianceFTE],ROW()-1)</f>
        <v>0</v>
      </c>
      <c r="X666">
        <f t="shared" si="11"/>
        <v>0</v>
      </c>
      <c r="Y666" cm="1">
        <f t="array" ref="Y666">--(INDEX(MinuteWorkersFTE_HISTORICAL_FORTNIGHT_TABLE[HistoricalCoverageStatus],ROW()-1)="PASS")</f>
        <v>1</v>
      </c>
      <c r="Z666" cm="1">
        <f t="array" ref="Z666">--OR(INDEX(MinuteWorkersFTE_HISTORICAL_FORTNIGHT_TABLE[HistoricalCellStatus],ROW()-1)="OBSERVED",INDEX(MinuteWorkersFTE_HISTORICAL_FORTNIGHT_TABLE[HistoricalCellStatus],ROW()-1)="ZERO")</f>
        <v>1</v>
      </c>
      <c r="AA666" cm="1">
        <f t="array" ref="AA666">--OR(INDEX(MinuteWorkersFTE_HISTORICAL_FORTNIGHT_TABLE[ProfileAlignmentStatus],ROW()-1)="PASS",INDEX(MinuteWorkersFTE_HISTORICAL_FORTNIGHT_TABLE[ProfileAlignmentStatus],ROW()-1)="PASS ZERO")</f>
        <v>1</v>
      </c>
      <c r="AB666" cm="1">
        <f t="array" ref="AB666">--(INDEX(MinuteWorkersFTE_HISTORICAL_FORTNIGHT_TABLE[RedistributionMatchCount],ROW()-1)=1)</f>
        <v>0</v>
      </c>
      <c r="AC666">
        <v>1</v>
      </c>
    </row>
    <row r="667" spans="14:29" x14ac:dyDescent="0.25">
      <c r="N667" t="str" cm="1">
        <f t="array" ref="N667">INDEX(MinuteWorkersFTE_HISTORICAL_FORTNIGHT_TABLE[Facility],ROW()-1)</f>
        <v>TE</v>
      </c>
      <c r="O667" t="str" cm="1">
        <f t="array" ref="O667">INDEX(MinuteWorkersFTE_HISTORICAL_FORTNIGHT_TABLE[Role],ROW()-1)</f>
        <v>CARE SERVICES MANAGER</v>
      </c>
      <c r="P667" t="str" cm="1">
        <f t="array" ref="P667">INDEX(MinuteWorkersFTE_HISTORICAL_FORTNIGHT_TABLE[Shift],ROW()-1)</f>
        <v>NS</v>
      </c>
      <c r="Q667" cm="1">
        <f t="array" ref="Q667">INDEX(MinuteWorkersFTE_HISTORICAL_FORTNIGHT_TABLE[DayOfWeek],ROW()-1)</f>
        <v>5</v>
      </c>
      <c r="R667" t="str" cm="1">
        <f t="array" ref="R667">INDEX(MinuteWorkersFTE_HISTORICAL_FORTNIGHT_TABLE[Week Day],ROW()-1)</f>
        <v>Friday</v>
      </c>
      <c r="S667" cm="1">
        <f t="array" ref="S667">INDEX(MinuteWorkersFTE_HISTORICAL_FORTNIGHT_TABLE[FortnightWeek],ROW()-1)</f>
        <v>2</v>
      </c>
      <c r="T667" cm="1">
        <f t="array" ref="T667">INDEX(MinuteWorkersFTE_HISTORICAL_FORTNIGHT_TABLE[HistoricalRosterFTE],ROW()-1)</f>
        <v>0</v>
      </c>
      <c r="U667" cm="1">
        <f t="array" ref="U667">INDEX(MinuteWorkersFTE_HISTORICAL_FORTNIGHT_TABLE[RedistributedRosterFTE],ROW()-1)</f>
        <v>0</v>
      </c>
      <c r="V667" cm="1">
        <f t="array" ref="V667">INDEX(MinuteWorkersFTE_HISTORICAL_FORTNIGHT_TABLE[ExpectedRedistributionFactor],ROW()-1)</f>
        <v>0.89709517923362214</v>
      </c>
      <c r="W667" cm="1">
        <f t="array" ref="W667">INDEX(MinuteWorkersFTE_HISTORICAL_FORTNIGHT_TABLE[ProfileVarianceFTE],ROW()-1)</f>
        <v>0</v>
      </c>
      <c r="X667">
        <f t="shared" si="11"/>
        <v>0</v>
      </c>
      <c r="Y667" cm="1">
        <f t="array" ref="Y667">--(INDEX(MinuteWorkersFTE_HISTORICAL_FORTNIGHT_TABLE[HistoricalCoverageStatus],ROW()-1)="PASS")</f>
        <v>1</v>
      </c>
      <c r="Z667" cm="1">
        <f t="array" ref="Z667">--OR(INDEX(MinuteWorkersFTE_HISTORICAL_FORTNIGHT_TABLE[HistoricalCellStatus],ROW()-1)="OBSERVED",INDEX(MinuteWorkersFTE_HISTORICAL_FORTNIGHT_TABLE[HistoricalCellStatus],ROW()-1)="ZERO")</f>
        <v>1</v>
      </c>
      <c r="AA667" cm="1">
        <f t="array" ref="AA667">--OR(INDEX(MinuteWorkersFTE_HISTORICAL_FORTNIGHT_TABLE[ProfileAlignmentStatus],ROW()-1)="PASS",INDEX(MinuteWorkersFTE_HISTORICAL_FORTNIGHT_TABLE[ProfileAlignmentStatus],ROW()-1)="PASS ZERO")</f>
        <v>1</v>
      </c>
      <c r="AB667" cm="1">
        <f t="array" ref="AB667">--(INDEX(MinuteWorkersFTE_HISTORICAL_FORTNIGHT_TABLE[RedistributionMatchCount],ROW()-1)=1)</f>
        <v>0</v>
      </c>
      <c r="AC667">
        <v>1</v>
      </c>
    </row>
    <row r="668" spans="14:29" x14ac:dyDescent="0.25">
      <c r="N668" t="str" cm="1">
        <f t="array" ref="N668">INDEX(MinuteWorkersFTE_HISTORICAL_FORTNIGHT_TABLE[Facility],ROW()-1)</f>
        <v>TE</v>
      </c>
      <c r="O668" t="str" cm="1">
        <f t="array" ref="O668">INDEX(MinuteWorkersFTE_HISTORICAL_FORTNIGHT_TABLE[Role],ROW()-1)</f>
        <v>CARE SERVICES MANAGER</v>
      </c>
      <c r="P668" t="str" cm="1">
        <f t="array" ref="P668">INDEX(MinuteWorkersFTE_HISTORICAL_FORTNIGHT_TABLE[Shift],ROW()-1)</f>
        <v>AM</v>
      </c>
      <c r="Q668" cm="1">
        <f t="array" ref="Q668">INDEX(MinuteWorkersFTE_HISTORICAL_FORTNIGHT_TABLE[DayOfWeek],ROW()-1)</f>
        <v>6</v>
      </c>
      <c r="R668" t="str" cm="1">
        <f t="array" ref="R668">INDEX(MinuteWorkersFTE_HISTORICAL_FORTNIGHT_TABLE[Week Day],ROW()-1)</f>
        <v>Saturday</v>
      </c>
      <c r="S668" cm="1">
        <f t="array" ref="S668">INDEX(MinuteWorkersFTE_HISTORICAL_FORTNIGHT_TABLE[FortnightWeek],ROW()-1)</f>
        <v>2</v>
      </c>
      <c r="T668" cm="1">
        <f t="array" ref="T668">INDEX(MinuteWorkersFTE_HISTORICAL_FORTNIGHT_TABLE[HistoricalRosterFTE],ROW()-1)</f>
        <v>0</v>
      </c>
      <c r="U668" cm="1">
        <f t="array" ref="U668">INDEX(MinuteWorkersFTE_HISTORICAL_FORTNIGHT_TABLE[RedistributedRosterFTE],ROW()-1)</f>
        <v>0</v>
      </c>
      <c r="V668" cm="1">
        <f t="array" ref="V668">INDEX(MinuteWorkersFTE_HISTORICAL_FORTNIGHT_TABLE[ExpectedRedistributionFactor],ROW()-1)</f>
        <v>0.89709517923362214</v>
      </c>
      <c r="W668" cm="1">
        <f t="array" ref="W668">INDEX(MinuteWorkersFTE_HISTORICAL_FORTNIGHT_TABLE[ProfileVarianceFTE],ROW()-1)</f>
        <v>0</v>
      </c>
      <c r="X668">
        <f t="shared" si="11"/>
        <v>0</v>
      </c>
      <c r="Y668" cm="1">
        <f t="array" ref="Y668">--(INDEX(MinuteWorkersFTE_HISTORICAL_FORTNIGHT_TABLE[HistoricalCoverageStatus],ROW()-1)="PASS")</f>
        <v>1</v>
      </c>
      <c r="Z668" cm="1">
        <f t="array" ref="Z668">--OR(INDEX(MinuteWorkersFTE_HISTORICAL_FORTNIGHT_TABLE[HistoricalCellStatus],ROW()-1)="OBSERVED",INDEX(MinuteWorkersFTE_HISTORICAL_FORTNIGHT_TABLE[HistoricalCellStatus],ROW()-1)="ZERO")</f>
        <v>1</v>
      </c>
      <c r="AA668" cm="1">
        <f t="array" ref="AA668">--OR(INDEX(MinuteWorkersFTE_HISTORICAL_FORTNIGHT_TABLE[ProfileAlignmentStatus],ROW()-1)="PASS",INDEX(MinuteWorkersFTE_HISTORICAL_FORTNIGHT_TABLE[ProfileAlignmentStatus],ROW()-1)="PASS ZERO")</f>
        <v>1</v>
      </c>
      <c r="AB668" cm="1">
        <f t="array" ref="AB668">--(INDEX(MinuteWorkersFTE_HISTORICAL_FORTNIGHT_TABLE[RedistributionMatchCount],ROW()-1)=1)</f>
        <v>0</v>
      </c>
      <c r="AC668">
        <v>1</v>
      </c>
    </row>
    <row r="669" spans="14:29" x14ac:dyDescent="0.25">
      <c r="N669" t="str" cm="1">
        <f t="array" ref="N669">INDEX(MinuteWorkersFTE_HISTORICAL_FORTNIGHT_TABLE[Facility],ROW()-1)</f>
        <v>TE</v>
      </c>
      <c r="O669" t="str" cm="1">
        <f t="array" ref="O669">INDEX(MinuteWorkersFTE_HISTORICAL_FORTNIGHT_TABLE[Role],ROW()-1)</f>
        <v>CARE SERVICES MANAGER</v>
      </c>
      <c r="P669" t="str" cm="1">
        <f t="array" ref="P669">INDEX(MinuteWorkersFTE_HISTORICAL_FORTNIGHT_TABLE[Shift],ROW()-1)</f>
        <v>PM</v>
      </c>
      <c r="Q669" cm="1">
        <f t="array" ref="Q669">INDEX(MinuteWorkersFTE_HISTORICAL_FORTNIGHT_TABLE[DayOfWeek],ROW()-1)</f>
        <v>6</v>
      </c>
      <c r="R669" t="str" cm="1">
        <f t="array" ref="R669">INDEX(MinuteWorkersFTE_HISTORICAL_FORTNIGHT_TABLE[Week Day],ROW()-1)</f>
        <v>Saturday</v>
      </c>
      <c r="S669" cm="1">
        <f t="array" ref="S669">INDEX(MinuteWorkersFTE_HISTORICAL_FORTNIGHT_TABLE[FortnightWeek],ROW()-1)</f>
        <v>2</v>
      </c>
      <c r="T669" cm="1">
        <f t="array" ref="T669">INDEX(MinuteWorkersFTE_HISTORICAL_FORTNIGHT_TABLE[HistoricalRosterFTE],ROW()-1)</f>
        <v>0</v>
      </c>
      <c r="U669" cm="1">
        <f t="array" ref="U669">INDEX(MinuteWorkersFTE_HISTORICAL_FORTNIGHT_TABLE[RedistributedRosterFTE],ROW()-1)</f>
        <v>0</v>
      </c>
      <c r="V669" cm="1">
        <f t="array" ref="V669">INDEX(MinuteWorkersFTE_HISTORICAL_FORTNIGHT_TABLE[ExpectedRedistributionFactor],ROW()-1)</f>
        <v>0.89709517923362214</v>
      </c>
      <c r="W669" cm="1">
        <f t="array" ref="W669">INDEX(MinuteWorkersFTE_HISTORICAL_FORTNIGHT_TABLE[ProfileVarianceFTE],ROW()-1)</f>
        <v>0</v>
      </c>
      <c r="X669">
        <f t="shared" si="11"/>
        <v>0</v>
      </c>
      <c r="Y669" cm="1">
        <f t="array" ref="Y669">--(INDEX(MinuteWorkersFTE_HISTORICAL_FORTNIGHT_TABLE[HistoricalCoverageStatus],ROW()-1)="PASS")</f>
        <v>1</v>
      </c>
      <c r="Z669" cm="1">
        <f t="array" ref="Z669">--OR(INDEX(MinuteWorkersFTE_HISTORICAL_FORTNIGHT_TABLE[HistoricalCellStatus],ROW()-1)="OBSERVED",INDEX(MinuteWorkersFTE_HISTORICAL_FORTNIGHT_TABLE[HistoricalCellStatus],ROW()-1)="ZERO")</f>
        <v>1</v>
      </c>
      <c r="AA669" cm="1">
        <f t="array" ref="AA669">--OR(INDEX(MinuteWorkersFTE_HISTORICAL_FORTNIGHT_TABLE[ProfileAlignmentStatus],ROW()-1)="PASS",INDEX(MinuteWorkersFTE_HISTORICAL_FORTNIGHT_TABLE[ProfileAlignmentStatus],ROW()-1)="PASS ZERO")</f>
        <v>1</v>
      </c>
      <c r="AB669" cm="1">
        <f t="array" ref="AB669">--(INDEX(MinuteWorkersFTE_HISTORICAL_FORTNIGHT_TABLE[RedistributionMatchCount],ROW()-1)=1)</f>
        <v>0</v>
      </c>
      <c r="AC669">
        <v>1</v>
      </c>
    </row>
    <row r="670" spans="14:29" x14ac:dyDescent="0.25">
      <c r="N670" t="str" cm="1">
        <f t="array" ref="N670">INDEX(MinuteWorkersFTE_HISTORICAL_FORTNIGHT_TABLE[Facility],ROW()-1)</f>
        <v>TE</v>
      </c>
      <c r="O670" t="str" cm="1">
        <f t="array" ref="O670">INDEX(MinuteWorkersFTE_HISTORICAL_FORTNIGHT_TABLE[Role],ROW()-1)</f>
        <v>CARE SERVICES MANAGER</v>
      </c>
      <c r="P670" t="str" cm="1">
        <f t="array" ref="P670">INDEX(MinuteWorkersFTE_HISTORICAL_FORTNIGHT_TABLE[Shift],ROW()-1)</f>
        <v>NS</v>
      </c>
      <c r="Q670" cm="1">
        <f t="array" ref="Q670">INDEX(MinuteWorkersFTE_HISTORICAL_FORTNIGHT_TABLE[DayOfWeek],ROW()-1)</f>
        <v>6</v>
      </c>
      <c r="R670" t="str" cm="1">
        <f t="array" ref="R670">INDEX(MinuteWorkersFTE_HISTORICAL_FORTNIGHT_TABLE[Week Day],ROW()-1)</f>
        <v>Saturday</v>
      </c>
      <c r="S670" cm="1">
        <f t="array" ref="S670">INDEX(MinuteWorkersFTE_HISTORICAL_FORTNIGHT_TABLE[FortnightWeek],ROW()-1)</f>
        <v>2</v>
      </c>
      <c r="T670" cm="1">
        <f t="array" ref="T670">INDEX(MinuteWorkersFTE_HISTORICAL_FORTNIGHT_TABLE[HistoricalRosterFTE],ROW()-1)</f>
        <v>0</v>
      </c>
      <c r="U670" cm="1">
        <f t="array" ref="U670">INDEX(MinuteWorkersFTE_HISTORICAL_FORTNIGHT_TABLE[RedistributedRosterFTE],ROW()-1)</f>
        <v>0</v>
      </c>
      <c r="V670" cm="1">
        <f t="array" ref="V670">INDEX(MinuteWorkersFTE_HISTORICAL_FORTNIGHT_TABLE[ExpectedRedistributionFactor],ROW()-1)</f>
        <v>0.89709517923362214</v>
      </c>
      <c r="W670" cm="1">
        <f t="array" ref="W670">INDEX(MinuteWorkersFTE_HISTORICAL_FORTNIGHT_TABLE[ProfileVarianceFTE],ROW()-1)</f>
        <v>0</v>
      </c>
      <c r="X670">
        <f t="shared" si="11"/>
        <v>0</v>
      </c>
      <c r="Y670" cm="1">
        <f t="array" ref="Y670">--(INDEX(MinuteWorkersFTE_HISTORICAL_FORTNIGHT_TABLE[HistoricalCoverageStatus],ROW()-1)="PASS")</f>
        <v>1</v>
      </c>
      <c r="Z670" cm="1">
        <f t="array" ref="Z670">--OR(INDEX(MinuteWorkersFTE_HISTORICAL_FORTNIGHT_TABLE[HistoricalCellStatus],ROW()-1)="OBSERVED",INDEX(MinuteWorkersFTE_HISTORICAL_FORTNIGHT_TABLE[HistoricalCellStatus],ROW()-1)="ZERO")</f>
        <v>1</v>
      </c>
      <c r="AA670" cm="1">
        <f t="array" ref="AA670">--OR(INDEX(MinuteWorkersFTE_HISTORICAL_FORTNIGHT_TABLE[ProfileAlignmentStatus],ROW()-1)="PASS",INDEX(MinuteWorkersFTE_HISTORICAL_FORTNIGHT_TABLE[ProfileAlignmentStatus],ROW()-1)="PASS ZERO")</f>
        <v>1</v>
      </c>
      <c r="AB670" cm="1">
        <f t="array" ref="AB670">--(INDEX(MinuteWorkersFTE_HISTORICAL_FORTNIGHT_TABLE[RedistributionMatchCount],ROW()-1)=1)</f>
        <v>0</v>
      </c>
      <c r="AC670">
        <v>1</v>
      </c>
    </row>
    <row r="671" spans="14:29" x14ac:dyDescent="0.25">
      <c r="N671" t="str" cm="1">
        <f t="array" ref="N671">INDEX(MinuteWorkersFTE_HISTORICAL_FORTNIGHT_TABLE[Facility],ROW()-1)</f>
        <v>TE</v>
      </c>
      <c r="O671" t="str" cm="1">
        <f t="array" ref="O671">INDEX(MinuteWorkersFTE_HISTORICAL_FORTNIGHT_TABLE[Role],ROW()-1)</f>
        <v>CARE SERVICES MANAGER</v>
      </c>
      <c r="P671" t="str" cm="1">
        <f t="array" ref="P671">INDEX(MinuteWorkersFTE_HISTORICAL_FORTNIGHT_TABLE[Shift],ROW()-1)</f>
        <v>AM</v>
      </c>
      <c r="Q671" cm="1">
        <f t="array" ref="Q671">INDEX(MinuteWorkersFTE_HISTORICAL_FORTNIGHT_TABLE[DayOfWeek],ROW()-1)</f>
        <v>7</v>
      </c>
      <c r="R671" t="str" cm="1">
        <f t="array" ref="R671">INDEX(MinuteWorkersFTE_HISTORICAL_FORTNIGHT_TABLE[Week Day],ROW()-1)</f>
        <v>Sunday</v>
      </c>
      <c r="S671" cm="1">
        <f t="array" ref="S671">INDEX(MinuteWorkersFTE_HISTORICAL_FORTNIGHT_TABLE[FortnightWeek],ROW()-1)</f>
        <v>2</v>
      </c>
      <c r="T671" cm="1">
        <f t="array" ref="T671">INDEX(MinuteWorkersFTE_HISTORICAL_FORTNIGHT_TABLE[HistoricalRosterFTE],ROW()-1)</f>
        <v>0</v>
      </c>
      <c r="U671" cm="1">
        <f t="array" ref="U671">INDEX(MinuteWorkersFTE_HISTORICAL_FORTNIGHT_TABLE[RedistributedRosterFTE],ROW()-1)</f>
        <v>0</v>
      </c>
      <c r="V671" cm="1">
        <f t="array" ref="V671">INDEX(MinuteWorkersFTE_HISTORICAL_FORTNIGHT_TABLE[ExpectedRedistributionFactor],ROW()-1)</f>
        <v>0.89709517923362214</v>
      </c>
      <c r="W671" cm="1">
        <f t="array" ref="W671">INDEX(MinuteWorkersFTE_HISTORICAL_FORTNIGHT_TABLE[ProfileVarianceFTE],ROW()-1)</f>
        <v>0</v>
      </c>
      <c r="X671">
        <f t="shared" si="11"/>
        <v>0</v>
      </c>
      <c r="Y671" cm="1">
        <f t="array" ref="Y671">--(INDEX(MinuteWorkersFTE_HISTORICAL_FORTNIGHT_TABLE[HistoricalCoverageStatus],ROW()-1)="PASS")</f>
        <v>1</v>
      </c>
      <c r="Z671" cm="1">
        <f t="array" ref="Z671">--OR(INDEX(MinuteWorkersFTE_HISTORICAL_FORTNIGHT_TABLE[HistoricalCellStatus],ROW()-1)="OBSERVED",INDEX(MinuteWorkersFTE_HISTORICAL_FORTNIGHT_TABLE[HistoricalCellStatus],ROW()-1)="ZERO")</f>
        <v>1</v>
      </c>
      <c r="AA671" cm="1">
        <f t="array" ref="AA671">--OR(INDEX(MinuteWorkersFTE_HISTORICAL_FORTNIGHT_TABLE[ProfileAlignmentStatus],ROW()-1)="PASS",INDEX(MinuteWorkersFTE_HISTORICAL_FORTNIGHT_TABLE[ProfileAlignmentStatus],ROW()-1)="PASS ZERO")</f>
        <v>1</v>
      </c>
      <c r="AB671" cm="1">
        <f t="array" ref="AB671">--(INDEX(MinuteWorkersFTE_HISTORICAL_FORTNIGHT_TABLE[RedistributionMatchCount],ROW()-1)=1)</f>
        <v>0</v>
      </c>
      <c r="AC671">
        <v>1</v>
      </c>
    </row>
    <row r="672" spans="14:29" x14ac:dyDescent="0.25">
      <c r="N672" t="str" cm="1">
        <f t="array" ref="N672">INDEX(MinuteWorkersFTE_HISTORICAL_FORTNIGHT_TABLE[Facility],ROW()-1)</f>
        <v>TE</v>
      </c>
      <c r="O672" t="str" cm="1">
        <f t="array" ref="O672">INDEX(MinuteWorkersFTE_HISTORICAL_FORTNIGHT_TABLE[Role],ROW()-1)</f>
        <v>CARE SERVICES MANAGER</v>
      </c>
      <c r="P672" t="str" cm="1">
        <f t="array" ref="P672">INDEX(MinuteWorkersFTE_HISTORICAL_FORTNIGHT_TABLE[Shift],ROW()-1)</f>
        <v>PM</v>
      </c>
      <c r="Q672" cm="1">
        <f t="array" ref="Q672">INDEX(MinuteWorkersFTE_HISTORICAL_FORTNIGHT_TABLE[DayOfWeek],ROW()-1)</f>
        <v>7</v>
      </c>
      <c r="R672" t="str" cm="1">
        <f t="array" ref="R672">INDEX(MinuteWorkersFTE_HISTORICAL_FORTNIGHT_TABLE[Week Day],ROW()-1)</f>
        <v>Sunday</v>
      </c>
      <c r="S672" cm="1">
        <f t="array" ref="S672">INDEX(MinuteWorkersFTE_HISTORICAL_FORTNIGHT_TABLE[FortnightWeek],ROW()-1)</f>
        <v>2</v>
      </c>
      <c r="T672" cm="1">
        <f t="array" ref="T672">INDEX(MinuteWorkersFTE_HISTORICAL_FORTNIGHT_TABLE[HistoricalRosterFTE],ROW()-1)</f>
        <v>0</v>
      </c>
      <c r="U672" cm="1">
        <f t="array" ref="U672">INDEX(MinuteWorkersFTE_HISTORICAL_FORTNIGHT_TABLE[RedistributedRosterFTE],ROW()-1)</f>
        <v>0</v>
      </c>
      <c r="V672" cm="1">
        <f t="array" ref="V672">INDEX(MinuteWorkersFTE_HISTORICAL_FORTNIGHT_TABLE[ExpectedRedistributionFactor],ROW()-1)</f>
        <v>0.89709517923362214</v>
      </c>
      <c r="W672" cm="1">
        <f t="array" ref="W672">INDEX(MinuteWorkersFTE_HISTORICAL_FORTNIGHT_TABLE[ProfileVarianceFTE],ROW()-1)</f>
        <v>0</v>
      </c>
      <c r="X672">
        <f t="shared" si="11"/>
        <v>0</v>
      </c>
      <c r="Y672" cm="1">
        <f t="array" ref="Y672">--(INDEX(MinuteWorkersFTE_HISTORICAL_FORTNIGHT_TABLE[HistoricalCoverageStatus],ROW()-1)="PASS")</f>
        <v>1</v>
      </c>
      <c r="Z672" cm="1">
        <f t="array" ref="Z672">--OR(INDEX(MinuteWorkersFTE_HISTORICAL_FORTNIGHT_TABLE[HistoricalCellStatus],ROW()-1)="OBSERVED",INDEX(MinuteWorkersFTE_HISTORICAL_FORTNIGHT_TABLE[HistoricalCellStatus],ROW()-1)="ZERO")</f>
        <v>1</v>
      </c>
      <c r="AA672" cm="1">
        <f t="array" ref="AA672">--OR(INDEX(MinuteWorkersFTE_HISTORICAL_FORTNIGHT_TABLE[ProfileAlignmentStatus],ROW()-1)="PASS",INDEX(MinuteWorkersFTE_HISTORICAL_FORTNIGHT_TABLE[ProfileAlignmentStatus],ROW()-1)="PASS ZERO")</f>
        <v>1</v>
      </c>
      <c r="AB672" cm="1">
        <f t="array" ref="AB672">--(INDEX(MinuteWorkersFTE_HISTORICAL_FORTNIGHT_TABLE[RedistributionMatchCount],ROW()-1)=1)</f>
        <v>0</v>
      </c>
      <c r="AC672">
        <v>1</v>
      </c>
    </row>
    <row r="673" spans="14:29" x14ac:dyDescent="0.25">
      <c r="N673" t="str" cm="1">
        <f t="array" ref="N673">INDEX(MinuteWorkersFTE_HISTORICAL_FORTNIGHT_TABLE[Facility],ROW()-1)</f>
        <v>TE</v>
      </c>
      <c r="O673" t="str" cm="1">
        <f t="array" ref="O673">INDEX(MinuteWorkersFTE_HISTORICAL_FORTNIGHT_TABLE[Role],ROW()-1)</f>
        <v>CARE SERVICES MANAGER</v>
      </c>
      <c r="P673" t="str" cm="1">
        <f t="array" ref="P673">INDEX(MinuteWorkersFTE_HISTORICAL_FORTNIGHT_TABLE[Shift],ROW()-1)</f>
        <v>NS</v>
      </c>
      <c r="Q673" cm="1">
        <f t="array" ref="Q673">INDEX(MinuteWorkersFTE_HISTORICAL_FORTNIGHT_TABLE[DayOfWeek],ROW()-1)</f>
        <v>7</v>
      </c>
      <c r="R673" t="str" cm="1">
        <f t="array" ref="R673">INDEX(MinuteWorkersFTE_HISTORICAL_FORTNIGHT_TABLE[Week Day],ROW()-1)</f>
        <v>Sunday</v>
      </c>
      <c r="S673" cm="1">
        <f t="array" ref="S673">INDEX(MinuteWorkersFTE_HISTORICAL_FORTNIGHT_TABLE[FortnightWeek],ROW()-1)</f>
        <v>2</v>
      </c>
      <c r="T673" cm="1">
        <f t="array" ref="T673">INDEX(MinuteWorkersFTE_HISTORICAL_FORTNIGHT_TABLE[HistoricalRosterFTE],ROW()-1)</f>
        <v>0</v>
      </c>
      <c r="U673" cm="1">
        <f t="array" ref="U673">INDEX(MinuteWorkersFTE_HISTORICAL_FORTNIGHT_TABLE[RedistributedRosterFTE],ROW()-1)</f>
        <v>0</v>
      </c>
      <c r="V673" cm="1">
        <f t="array" ref="V673">INDEX(MinuteWorkersFTE_HISTORICAL_FORTNIGHT_TABLE[ExpectedRedistributionFactor],ROW()-1)</f>
        <v>0.89709517923362214</v>
      </c>
      <c r="W673" cm="1">
        <f t="array" ref="W673">INDEX(MinuteWorkersFTE_HISTORICAL_FORTNIGHT_TABLE[ProfileVarianceFTE],ROW()-1)</f>
        <v>0</v>
      </c>
      <c r="X673">
        <f t="shared" si="11"/>
        <v>0</v>
      </c>
      <c r="Y673" cm="1">
        <f t="array" ref="Y673">--(INDEX(MinuteWorkersFTE_HISTORICAL_FORTNIGHT_TABLE[HistoricalCoverageStatus],ROW()-1)="PASS")</f>
        <v>1</v>
      </c>
      <c r="Z673" cm="1">
        <f t="array" ref="Z673">--OR(INDEX(MinuteWorkersFTE_HISTORICAL_FORTNIGHT_TABLE[HistoricalCellStatus],ROW()-1)="OBSERVED",INDEX(MinuteWorkersFTE_HISTORICAL_FORTNIGHT_TABLE[HistoricalCellStatus],ROW()-1)="ZERO")</f>
        <v>1</v>
      </c>
      <c r="AA673" cm="1">
        <f t="array" ref="AA673">--OR(INDEX(MinuteWorkersFTE_HISTORICAL_FORTNIGHT_TABLE[ProfileAlignmentStatus],ROW()-1)="PASS",INDEX(MinuteWorkersFTE_HISTORICAL_FORTNIGHT_TABLE[ProfileAlignmentStatus],ROW()-1)="PASS ZERO")</f>
        <v>1</v>
      </c>
      <c r="AB673" cm="1">
        <f t="array" ref="AB673">--(INDEX(MinuteWorkersFTE_HISTORICAL_FORTNIGHT_TABLE[RedistributionMatchCount],ROW()-1)=1)</f>
        <v>0</v>
      </c>
      <c r="AC673">
        <v>1</v>
      </c>
    </row>
    <row r="674" spans="14:29" x14ac:dyDescent="0.25">
      <c r="N674" t="str" cm="1">
        <f t="array" ref="N674">INDEX(MinuteWorkersFTE_HISTORICAL_FORTNIGHT_TABLE[Facility],ROW()-1)</f>
        <v>TE</v>
      </c>
      <c r="O674" t="str" cm="1">
        <f t="array" ref="O674">INDEX(MinuteWorkersFTE_HISTORICAL_FORTNIGHT_TABLE[Role],ROW()-1)</f>
        <v>CLINICAL CARE COORDINATOR &amp; MANAGER</v>
      </c>
      <c r="P674" t="str" cm="1">
        <f t="array" ref="P674">INDEX(MinuteWorkersFTE_HISTORICAL_FORTNIGHT_TABLE[Shift],ROW()-1)</f>
        <v>AM</v>
      </c>
      <c r="Q674" cm="1">
        <f t="array" ref="Q674">INDEX(MinuteWorkersFTE_HISTORICAL_FORTNIGHT_TABLE[DayOfWeek],ROW()-1)</f>
        <v>1</v>
      </c>
      <c r="R674" t="str" cm="1">
        <f t="array" ref="R674">INDEX(MinuteWorkersFTE_HISTORICAL_FORTNIGHT_TABLE[Week Day],ROW()-1)</f>
        <v>Monday</v>
      </c>
      <c r="S674" cm="1">
        <f t="array" ref="S674">INDEX(MinuteWorkersFTE_HISTORICAL_FORTNIGHT_TABLE[FortnightWeek],ROW()-1)</f>
        <v>1</v>
      </c>
      <c r="T674" cm="1">
        <f t="array" ref="T674">INDEX(MinuteWorkersFTE_HISTORICAL_FORTNIGHT_TABLE[HistoricalRosterFTE],ROW()-1)</f>
        <v>1.118421052631579</v>
      </c>
      <c r="U674" cm="1">
        <f t="array" ref="U674">INDEX(MinuteWorkersFTE_HISTORICAL_FORTNIGHT_TABLE[RedistributedRosterFTE],ROW()-1)</f>
        <v>1.0033301346691825</v>
      </c>
      <c r="V674" cm="1">
        <f t="array" ref="V674">INDEX(MinuteWorkersFTE_HISTORICAL_FORTNIGHT_TABLE[ExpectedRedistributionFactor],ROW()-1)</f>
        <v>0.89709517923362214</v>
      </c>
      <c r="W674" cm="1">
        <f t="array" ref="W674">INDEX(MinuteWorkersFTE_HISTORICAL_FORTNIGHT_TABLE[ProfileVarianceFTE],ROW()-1)</f>
        <v>-2.2204460492503131E-16</v>
      </c>
      <c r="X674">
        <f t="shared" si="11"/>
        <v>2.2204460492503131E-16</v>
      </c>
      <c r="Y674" cm="1">
        <f t="array" ref="Y674">--(INDEX(MinuteWorkersFTE_HISTORICAL_FORTNIGHT_TABLE[HistoricalCoverageStatus],ROW()-1)="PASS")</f>
        <v>1</v>
      </c>
      <c r="Z674" cm="1">
        <f t="array" ref="Z674">--OR(INDEX(MinuteWorkersFTE_HISTORICAL_FORTNIGHT_TABLE[HistoricalCellStatus],ROW()-1)="OBSERVED",INDEX(MinuteWorkersFTE_HISTORICAL_FORTNIGHT_TABLE[HistoricalCellStatus],ROW()-1)="ZERO")</f>
        <v>1</v>
      </c>
      <c r="AA674" cm="1">
        <f t="array" ref="AA674">--OR(INDEX(MinuteWorkersFTE_HISTORICAL_FORTNIGHT_TABLE[ProfileAlignmentStatus],ROW()-1)="PASS",INDEX(MinuteWorkersFTE_HISTORICAL_FORTNIGHT_TABLE[ProfileAlignmentStatus],ROW()-1)="PASS ZERO")</f>
        <v>1</v>
      </c>
      <c r="AB674" cm="1">
        <f t="array" ref="AB674">--(INDEX(MinuteWorkersFTE_HISTORICAL_FORTNIGHT_TABLE[RedistributionMatchCount],ROW()-1)=1)</f>
        <v>1</v>
      </c>
      <c r="AC674">
        <v>1</v>
      </c>
    </row>
    <row r="675" spans="14:29" x14ac:dyDescent="0.25">
      <c r="N675" t="str" cm="1">
        <f t="array" ref="N675">INDEX(MinuteWorkersFTE_HISTORICAL_FORTNIGHT_TABLE[Facility],ROW()-1)</f>
        <v>TE</v>
      </c>
      <c r="O675" t="str" cm="1">
        <f t="array" ref="O675">INDEX(MinuteWorkersFTE_HISTORICAL_FORTNIGHT_TABLE[Role],ROW()-1)</f>
        <v>CLINICAL CARE COORDINATOR &amp; MANAGER</v>
      </c>
      <c r="P675" t="str" cm="1">
        <f t="array" ref="P675">INDEX(MinuteWorkersFTE_HISTORICAL_FORTNIGHT_TABLE[Shift],ROW()-1)</f>
        <v>PM</v>
      </c>
      <c r="Q675" cm="1">
        <f t="array" ref="Q675">INDEX(MinuteWorkersFTE_HISTORICAL_FORTNIGHT_TABLE[DayOfWeek],ROW()-1)</f>
        <v>1</v>
      </c>
      <c r="R675" t="str" cm="1">
        <f t="array" ref="R675">INDEX(MinuteWorkersFTE_HISTORICAL_FORTNIGHT_TABLE[Week Day],ROW()-1)</f>
        <v>Monday</v>
      </c>
      <c r="S675" cm="1">
        <f t="array" ref="S675">INDEX(MinuteWorkersFTE_HISTORICAL_FORTNIGHT_TABLE[FortnightWeek],ROW()-1)</f>
        <v>1</v>
      </c>
      <c r="T675" cm="1">
        <f t="array" ref="T675">INDEX(MinuteWorkersFTE_HISTORICAL_FORTNIGHT_TABLE[HistoricalRosterFTE],ROW()-1)</f>
        <v>0</v>
      </c>
      <c r="U675" cm="1">
        <f t="array" ref="U675">INDEX(MinuteWorkersFTE_HISTORICAL_FORTNIGHT_TABLE[RedistributedRosterFTE],ROW()-1)</f>
        <v>0</v>
      </c>
      <c r="V675" cm="1">
        <f t="array" ref="V675">INDEX(MinuteWorkersFTE_HISTORICAL_FORTNIGHT_TABLE[ExpectedRedistributionFactor],ROW()-1)</f>
        <v>0.89709517923362214</v>
      </c>
      <c r="W675" cm="1">
        <f t="array" ref="W675">INDEX(MinuteWorkersFTE_HISTORICAL_FORTNIGHT_TABLE[ProfileVarianceFTE],ROW()-1)</f>
        <v>0</v>
      </c>
      <c r="X675">
        <f t="shared" si="11"/>
        <v>0</v>
      </c>
      <c r="Y675" cm="1">
        <f t="array" ref="Y675">--(INDEX(MinuteWorkersFTE_HISTORICAL_FORTNIGHT_TABLE[HistoricalCoverageStatus],ROW()-1)="PASS")</f>
        <v>1</v>
      </c>
      <c r="Z675" cm="1">
        <f t="array" ref="Z675">--OR(INDEX(MinuteWorkersFTE_HISTORICAL_FORTNIGHT_TABLE[HistoricalCellStatus],ROW()-1)="OBSERVED",INDEX(MinuteWorkersFTE_HISTORICAL_FORTNIGHT_TABLE[HistoricalCellStatus],ROW()-1)="ZERO")</f>
        <v>1</v>
      </c>
      <c r="AA675" cm="1">
        <f t="array" ref="AA675">--OR(INDEX(MinuteWorkersFTE_HISTORICAL_FORTNIGHT_TABLE[ProfileAlignmentStatus],ROW()-1)="PASS",INDEX(MinuteWorkersFTE_HISTORICAL_FORTNIGHT_TABLE[ProfileAlignmentStatus],ROW()-1)="PASS ZERO")</f>
        <v>1</v>
      </c>
      <c r="AB675" cm="1">
        <f t="array" ref="AB675">--(INDEX(MinuteWorkersFTE_HISTORICAL_FORTNIGHT_TABLE[RedistributionMatchCount],ROW()-1)=1)</f>
        <v>0</v>
      </c>
      <c r="AC675">
        <v>1</v>
      </c>
    </row>
    <row r="676" spans="14:29" x14ac:dyDescent="0.25">
      <c r="N676" t="str" cm="1">
        <f t="array" ref="N676">INDEX(MinuteWorkersFTE_HISTORICAL_FORTNIGHT_TABLE[Facility],ROW()-1)</f>
        <v>TE</v>
      </c>
      <c r="O676" t="str" cm="1">
        <f t="array" ref="O676">INDEX(MinuteWorkersFTE_HISTORICAL_FORTNIGHT_TABLE[Role],ROW()-1)</f>
        <v>CLINICAL CARE COORDINATOR &amp; MANAGER</v>
      </c>
      <c r="P676" t="str" cm="1">
        <f t="array" ref="P676">INDEX(MinuteWorkersFTE_HISTORICAL_FORTNIGHT_TABLE[Shift],ROW()-1)</f>
        <v>NS</v>
      </c>
      <c r="Q676" cm="1">
        <f t="array" ref="Q676">INDEX(MinuteWorkersFTE_HISTORICAL_FORTNIGHT_TABLE[DayOfWeek],ROW()-1)</f>
        <v>1</v>
      </c>
      <c r="R676" t="str" cm="1">
        <f t="array" ref="R676">INDEX(MinuteWorkersFTE_HISTORICAL_FORTNIGHT_TABLE[Week Day],ROW()-1)</f>
        <v>Monday</v>
      </c>
      <c r="S676" cm="1">
        <f t="array" ref="S676">INDEX(MinuteWorkersFTE_HISTORICAL_FORTNIGHT_TABLE[FortnightWeek],ROW()-1)</f>
        <v>1</v>
      </c>
      <c r="T676" cm="1">
        <f t="array" ref="T676">INDEX(MinuteWorkersFTE_HISTORICAL_FORTNIGHT_TABLE[HistoricalRosterFTE],ROW()-1)</f>
        <v>0</v>
      </c>
      <c r="U676" cm="1">
        <f t="array" ref="U676">INDEX(MinuteWorkersFTE_HISTORICAL_FORTNIGHT_TABLE[RedistributedRosterFTE],ROW()-1)</f>
        <v>0</v>
      </c>
      <c r="V676" cm="1">
        <f t="array" ref="V676">INDEX(MinuteWorkersFTE_HISTORICAL_FORTNIGHT_TABLE[ExpectedRedistributionFactor],ROW()-1)</f>
        <v>0.89709517923362214</v>
      </c>
      <c r="W676" cm="1">
        <f t="array" ref="W676">INDEX(MinuteWorkersFTE_HISTORICAL_FORTNIGHT_TABLE[ProfileVarianceFTE],ROW()-1)</f>
        <v>0</v>
      </c>
      <c r="X676">
        <f t="shared" si="11"/>
        <v>0</v>
      </c>
      <c r="Y676" cm="1">
        <f t="array" ref="Y676">--(INDEX(MinuteWorkersFTE_HISTORICAL_FORTNIGHT_TABLE[HistoricalCoverageStatus],ROW()-1)="PASS")</f>
        <v>1</v>
      </c>
      <c r="Z676" cm="1">
        <f t="array" ref="Z676">--OR(INDEX(MinuteWorkersFTE_HISTORICAL_FORTNIGHT_TABLE[HistoricalCellStatus],ROW()-1)="OBSERVED",INDEX(MinuteWorkersFTE_HISTORICAL_FORTNIGHT_TABLE[HistoricalCellStatus],ROW()-1)="ZERO")</f>
        <v>1</v>
      </c>
      <c r="AA676" cm="1">
        <f t="array" ref="AA676">--OR(INDEX(MinuteWorkersFTE_HISTORICAL_FORTNIGHT_TABLE[ProfileAlignmentStatus],ROW()-1)="PASS",INDEX(MinuteWorkersFTE_HISTORICAL_FORTNIGHT_TABLE[ProfileAlignmentStatus],ROW()-1)="PASS ZERO")</f>
        <v>1</v>
      </c>
      <c r="AB676" cm="1">
        <f t="array" ref="AB676">--(INDEX(MinuteWorkersFTE_HISTORICAL_FORTNIGHT_TABLE[RedistributionMatchCount],ROW()-1)=1)</f>
        <v>0</v>
      </c>
      <c r="AC676">
        <v>1</v>
      </c>
    </row>
    <row r="677" spans="14:29" x14ac:dyDescent="0.25">
      <c r="N677" t="str" cm="1">
        <f t="array" ref="N677">INDEX(MinuteWorkersFTE_HISTORICAL_FORTNIGHT_TABLE[Facility],ROW()-1)</f>
        <v>TE</v>
      </c>
      <c r="O677" t="str" cm="1">
        <f t="array" ref="O677">INDEX(MinuteWorkersFTE_HISTORICAL_FORTNIGHT_TABLE[Role],ROW()-1)</f>
        <v>CLINICAL CARE COORDINATOR &amp; MANAGER</v>
      </c>
      <c r="P677" t="str" cm="1">
        <f t="array" ref="P677">INDEX(MinuteWorkersFTE_HISTORICAL_FORTNIGHT_TABLE[Shift],ROW()-1)</f>
        <v>AM</v>
      </c>
      <c r="Q677" cm="1">
        <f t="array" ref="Q677">INDEX(MinuteWorkersFTE_HISTORICAL_FORTNIGHT_TABLE[DayOfWeek],ROW()-1)</f>
        <v>2</v>
      </c>
      <c r="R677" t="str" cm="1">
        <f t="array" ref="R677">INDEX(MinuteWorkersFTE_HISTORICAL_FORTNIGHT_TABLE[Week Day],ROW()-1)</f>
        <v>Tuesday</v>
      </c>
      <c r="S677" cm="1">
        <f t="array" ref="S677">INDEX(MinuteWorkersFTE_HISTORICAL_FORTNIGHT_TABLE[FortnightWeek],ROW()-1)</f>
        <v>1</v>
      </c>
      <c r="T677" cm="1">
        <f t="array" ref="T677">INDEX(MinuteWorkersFTE_HISTORICAL_FORTNIGHT_TABLE[HistoricalRosterFTE],ROW()-1)</f>
        <v>1.118421052631579</v>
      </c>
      <c r="U677" cm="1">
        <f t="array" ref="U677">INDEX(MinuteWorkersFTE_HISTORICAL_FORTNIGHT_TABLE[RedistributedRosterFTE],ROW()-1)</f>
        <v>1.0033301346691825</v>
      </c>
      <c r="V677" cm="1">
        <f t="array" ref="V677">INDEX(MinuteWorkersFTE_HISTORICAL_FORTNIGHT_TABLE[ExpectedRedistributionFactor],ROW()-1)</f>
        <v>0.89709517923362214</v>
      </c>
      <c r="W677" cm="1">
        <f t="array" ref="W677">INDEX(MinuteWorkersFTE_HISTORICAL_FORTNIGHT_TABLE[ProfileVarianceFTE],ROW()-1)</f>
        <v>-2.2204460492503131E-16</v>
      </c>
      <c r="X677">
        <f t="shared" si="11"/>
        <v>2.2204460492503131E-16</v>
      </c>
      <c r="Y677" cm="1">
        <f t="array" ref="Y677">--(INDEX(MinuteWorkersFTE_HISTORICAL_FORTNIGHT_TABLE[HistoricalCoverageStatus],ROW()-1)="PASS")</f>
        <v>1</v>
      </c>
      <c r="Z677" cm="1">
        <f t="array" ref="Z677">--OR(INDEX(MinuteWorkersFTE_HISTORICAL_FORTNIGHT_TABLE[HistoricalCellStatus],ROW()-1)="OBSERVED",INDEX(MinuteWorkersFTE_HISTORICAL_FORTNIGHT_TABLE[HistoricalCellStatus],ROW()-1)="ZERO")</f>
        <v>1</v>
      </c>
      <c r="AA677" cm="1">
        <f t="array" ref="AA677">--OR(INDEX(MinuteWorkersFTE_HISTORICAL_FORTNIGHT_TABLE[ProfileAlignmentStatus],ROW()-1)="PASS",INDEX(MinuteWorkersFTE_HISTORICAL_FORTNIGHT_TABLE[ProfileAlignmentStatus],ROW()-1)="PASS ZERO")</f>
        <v>1</v>
      </c>
      <c r="AB677" cm="1">
        <f t="array" ref="AB677">--(INDEX(MinuteWorkersFTE_HISTORICAL_FORTNIGHT_TABLE[RedistributionMatchCount],ROW()-1)=1)</f>
        <v>1</v>
      </c>
      <c r="AC677">
        <v>1</v>
      </c>
    </row>
    <row r="678" spans="14:29" x14ac:dyDescent="0.25">
      <c r="N678" t="str" cm="1">
        <f t="array" ref="N678">INDEX(MinuteWorkersFTE_HISTORICAL_FORTNIGHT_TABLE[Facility],ROW()-1)</f>
        <v>TE</v>
      </c>
      <c r="O678" t="str" cm="1">
        <f t="array" ref="O678">INDEX(MinuteWorkersFTE_HISTORICAL_FORTNIGHT_TABLE[Role],ROW()-1)</f>
        <v>CLINICAL CARE COORDINATOR &amp; MANAGER</v>
      </c>
      <c r="P678" t="str" cm="1">
        <f t="array" ref="P678">INDEX(MinuteWorkersFTE_HISTORICAL_FORTNIGHT_TABLE[Shift],ROW()-1)</f>
        <v>PM</v>
      </c>
      <c r="Q678" cm="1">
        <f t="array" ref="Q678">INDEX(MinuteWorkersFTE_HISTORICAL_FORTNIGHT_TABLE[DayOfWeek],ROW()-1)</f>
        <v>2</v>
      </c>
      <c r="R678" t="str" cm="1">
        <f t="array" ref="R678">INDEX(MinuteWorkersFTE_HISTORICAL_FORTNIGHT_TABLE[Week Day],ROW()-1)</f>
        <v>Tuesday</v>
      </c>
      <c r="S678" cm="1">
        <f t="array" ref="S678">INDEX(MinuteWorkersFTE_HISTORICAL_FORTNIGHT_TABLE[FortnightWeek],ROW()-1)</f>
        <v>1</v>
      </c>
      <c r="T678" cm="1">
        <f t="array" ref="T678">INDEX(MinuteWorkersFTE_HISTORICAL_FORTNIGHT_TABLE[HistoricalRosterFTE],ROW()-1)</f>
        <v>0</v>
      </c>
      <c r="U678" cm="1">
        <f t="array" ref="U678">INDEX(MinuteWorkersFTE_HISTORICAL_FORTNIGHT_TABLE[RedistributedRosterFTE],ROW()-1)</f>
        <v>0</v>
      </c>
      <c r="V678" cm="1">
        <f t="array" ref="V678">INDEX(MinuteWorkersFTE_HISTORICAL_FORTNIGHT_TABLE[ExpectedRedistributionFactor],ROW()-1)</f>
        <v>0.89709517923362214</v>
      </c>
      <c r="W678" cm="1">
        <f t="array" ref="W678">INDEX(MinuteWorkersFTE_HISTORICAL_FORTNIGHT_TABLE[ProfileVarianceFTE],ROW()-1)</f>
        <v>0</v>
      </c>
      <c r="X678">
        <f t="shared" si="11"/>
        <v>0</v>
      </c>
      <c r="Y678" cm="1">
        <f t="array" ref="Y678">--(INDEX(MinuteWorkersFTE_HISTORICAL_FORTNIGHT_TABLE[HistoricalCoverageStatus],ROW()-1)="PASS")</f>
        <v>1</v>
      </c>
      <c r="Z678" cm="1">
        <f t="array" ref="Z678">--OR(INDEX(MinuteWorkersFTE_HISTORICAL_FORTNIGHT_TABLE[HistoricalCellStatus],ROW()-1)="OBSERVED",INDEX(MinuteWorkersFTE_HISTORICAL_FORTNIGHT_TABLE[HistoricalCellStatus],ROW()-1)="ZERO")</f>
        <v>1</v>
      </c>
      <c r="AA678" cm="1">
        <f t="array" ref="AA678">--OR(INDEX(MinuteWorkersFTE_HISTORICAL_FORTNIGHT_TABLE[ProfileAlignmentStatus],ROW()-1)="PASS",INDEX(MinuteWorkersFTE_HISTORICAL_FORTNIGHT_TABLE[ProfileAlignmentStatus],ROW()-1)="PASS ZERO")</f>
        <v>1</v>
      </c>
      <c r="AB678" cm="1">
        <f t="array" ref="AB678">--(INDEX(MinuteWorkersFTE_HISTORICAL_FORTNIGHT_TABLE[RedistributionMatchCount],ROW()-1)=1)</f>
        <v>0</v>
      </c>
      <c r="AC678">
        <v>1</v>
      </c>
    </row>
    <row r="679" spans="14:29" x14ac:dyDescent="0.25">
      <c r="N679" t="str" cm="1">
        <f t="array" ref="N679">INDEX(MinuteWorkersFTE_HISTORICAL_FORTNIGHT_TABLE[Facility],ROW()-1)</f>
        <v>TE</v>
      </c>
      <c r="O679" t="str" cm="1">
        <f t="array" ref="O679">INDEX(MinuteWorkersFTE_HISTORICAL_FORTNIGHT_TABLE[Role],ROW()-1)</f>
        <v>CLINICAL CARE COORDINATOR &amp; MANAGER</v>
      </c>
      <c r="P679" t="str" cm="1">
        <f t="array" ref="P679">INDEX(MinuteWorkersFTE_HISTORICAL_FORTNIGHT_TABLE[Shift],ROW()-1)</f>
        <v>NS</v>
      </c>
      <c r="Q679" cm="1">
        <f t="array" ref="Q679">INDEX(MinuteWorkersFTE_HISTORICAL_FORTNIGHT_TABLE[DayOfWeek],ROW()-1)</f>
        <v>2</v>
      </c>
      <c r="R679" t="str" cm="1">
        <f t="array" ref="R679">INDEX(MinuteWorkersFTE_HISTORICAL_FORTNIGHT_TABLE[Week Day],ROW()-1)</f>
        <v>Tuesday</v>
      </c>
      <c r="S679" cm="1">
        <f t="array" ref="S679">INDEX(MinuteWorkersFTE_HISTORICAL_FORTNIGHT_TABLE[FortnightWeek],ROW()-1)</f>
        <v>1</v>
      </c>
      <c r="T679" cm="1">
        <f t="array" ref="T679">INDEX(MinuteWorkersFTE_HISTORICAL_FORTNIGHT_TABLE[HistoricalRosterFTE],ROW()-1)</f>
        <v>0</v>
      </c>
      <c r="U679" cm="1">
        <f t="array" ref="U679">INDEX(MinuteWorkersFTE_HISTORICAL_FORTNIGHT_TABLE[RedistributedRosterFTE],ROW()-1)</f>
        <v>0</v>
      </c>
      <c r="V679" cm="1">
        <f t="array" ref="V679">INDEX(MinuteWorkersFTE_HISTORICAL_FORTNIGHT_TABLE[ExpectedRedistributionFactor],ROW()-1)</f>
        <v>0.89709517923362214</v>
      </c>
      <c r="W679" cm="1">
        <f t="array" ref="W679">INDEX(MinuteWorkersFTE_HISTORICAL_FORTNIGHT_TABLE[ProfileVarianceFTE],ROW()-1)</f>
        <v>0</v>
      </c>
      <c r="X679">
        <f t="shared" si="11"/>
        <v>0</v>
      </c>
      <c r="Y679" cm="1">
        <f t="array" ref="Y679">--(INDEX(MinuteWorkersFTE_HISTORICAL_FORTNIGHT_TABLE[HistoricalCoverageStatus],ROW()-1)="PASS")</f>
        <v>1</v>
      </c>
      <c r="Z679" cm="1">
        <f t="array" ref="Z679">--OR(INDEX(MinuteWorkersFTE_HISTORICAL_FORTNIGHT_TABLE[HistoricalCellStatus],ROW()-1)="OBSERVED",INDEX(MinuteWorkersFTE_HISTORICAL_FORTNIGHT_TABLE[HistoricalCellStatus],ROW()-1)="ZERO")</f>
        <v>1</v>
      </c>
      <c r="AA679" cm="1">
        <f t="array" ref="AA679">--OR(INDEX(MinuteWorkersFTE_HISTORICAL_FORTNIGHT_TABLE[ProfileAlignmentStatus],ROW()-1)="PASS",INDEX(MinuteWorkersFTE_HISTORICAL_FORTNIGHT_TABLE[ProfileAlignmentStatus],ROW()-1)="PASS ZERO")</f>
        <v>1</v>
      </c>
      <c r="AB679" cm="1">
        <f t="array" ref="AB679">--(INDEX(MinuteWorkersFTE_HISTORICAL_FORTNIGHT_TABLE[RedistributionMatchCount],ROW()-1)=1)</f>
        <v>0</v>
      </c>
      <c r="AC679">
        <v>1</v>
      </c>
    </row>
    <row r="680" spans="14:29" x14ac:dyDescent="0.25">
      <c r="N680" t="str" cm="1">
        <f t="array" ref="N680">INDEX(MinuteWorkersFTE_HISTORICAL_FORTNIGHT_TABLE[Facility],ROW()-1)</f>
        <v>TE</v>
      </c>
      <c r="O680" t="str" cm="1">
        <f t="array" ref="O680">INDEX(MinuteWorkersFTE_HISTORICAL_FORTNIGHT_TABLE[Role],ROW()-1)</f>
        <v>CLINICAL CARE COORDINATOR &amp; MANAGER</v>
      </c>
      <c r="P680" t="str" cm="1">
        <f t="array" ref="P680">INDEX(MinuteWorkersFTE_HISTORICAL_FORTNIGHT_TABLE[Shift],ROW()-1)</f>
        <v>AM</v>
      </c>
      <c r="Q680" cm="1">
        <f t="array" ref="Q680">INDEX(MinuteWorkersFTE_HISTORICAL_FORTNIGHT_TABLE[DayOfWeek],ROW()-1)</f>
        <v>3</v>
      </c>
      <c r="R680" t="str" cm="1">
        <f t="array" ref="R680">INDEX(MinuteWorkersFTE_HISTORICAL_FORTNIGHT_TABLE[Week Day],ROW()-1)</f>
        <v>Wednesday</v>
      </c>
      <c r="S680" cm="1">
        <f t="array" ref="S680">INDEX(MinuteWorkersFTE_HISTORICAL_FORTNIGHT_TABLE[FortnightWeek],ROW()-1)</f>
        <v>1</v>
      </c>
      <c r="T680" cm="1">
        <f t="array" ref="T680">INDEX(MinuteWorkersFTE_HISTORICAL_FORTNIGHT_TABLE[HistoricalRosterFTE],ROW()-1)</f>
        <v>1.118421052631579</v>
      </c>
      <c r="U680" cm="1">
        <f t="array" ref="U680">INDEX(MinuteWorkersFTE_HISTORICAL_FORTNIGHT_TABLE[RedistributedRosterFTE],ROW()-1)</f>
        <v>1.0033301346691825</v>
      </c>
      <c r="V680" cm="1">
        <f t="array" ref="V680">INDEX(MinuteWorkersFTE_HISTORICAL_FORTNIGHT_TABLE[ExpectedRedistributionFactor],ROW()-1)</f>
        <v>0.89709517923362214</v>
      </c>
      <c r="W680" cm="1">
        <f t="array" ref="W680">INDEX(MinuteWorkersFTE_HISTORICAL_FORTNIGHT_TABLE[ProfileVarianceFTE],ROW()-1)</f>
        <v>-2.2204460492503131E-16</v>
      </c>
      <c r="X680">
        <f t="shared" si="11"/>
        <v>2.2204460492503131E-16</v>
      </c>
      <c r="Y680" cm="1">
        <f t="array" ref="Y680">--(INDEX(MinuteWorkersFTE_HISTORICAL_FORTNIGHT_TABLE[HistoricalCoverageStatus],ROW()-1)="PASS")</f>
        <v>1</v>
      </c>
      <c r="Z680" cm="1">
        <f t="array" ref="Z680">--OR(INDEX(MinuteWorkersFTE_HISTORICAL_FORTNIGHT_TABLE[HistoricalCellStatus],ROW()-1)="OBSERVED",INDEX(MinuteWorkersFTE_HISTORICAL_FORTNIGHT_TABLE[HistoricalCellStatus],ROW()-1)="ZERO")</f>
        <v>1</v>
      </c>
      <c r="AA680" cm="1">
        <f t="array" ref="AA680">--OR(INDEX(MinuteWorkersFTE_HISTORICAL_FORTNIGHT_TABLE[ProfileAlignmentStatus],ROW()-1)="PASS",INDEX(MinuteWorkersFTE_HISTORICAL_FORTNIGHT_TABLE[ProfileAlignmentStatus],ROW()-1)="PASS ZERO")</f>
        <v>1</v>
      </c>
      <c r="AB680" cm="1">
        <f t="array" ref="AB680">--(INDEX(MinuteWorkersFTE_HISTORICAL_FORTNIGHT_TABLE[RedistributionMatchCount],ROW()-1)=1)</f>
        <v>1</v>
      </c>
      <c r="AC680">
        <v>1</v>
      </c>
    </row>
    <row r="681" spans="14:29" x14ac:dyDescent="0.25">
      <c r="N681" t="str" cm="1">
        <f t="array" ref="N681">INDEX(MinuteWorkersFTE_HISTORICAL_FORTNIGHT_TABLE[Facility],ROW()-1)</f>
        <v>TE</v>
      </c>
      <c r="O681" t="str" cm="1">
        <f t="array" ref="O681">INDEX(MinuteWorkersFTE_HISTORICAL_FORTNIGHT_TABLE[Role],ROW()-1)</f>
        <v>CLINICAL CARE COORDINATOR &amp; MANAGER</v>
      </c>
      <c r="P681" t="str" cm="1">
        <f t="array" ref="P681">INDEX(MinuteWorkersFTE_HISTORICAL_FORTNIGHT_TABLE[Shift],ROW()-1)</f>
        <v>PM</v>
      </c>
      <c r="Q681" cm="1">
        <f t="array" ref="Q681">INDEX(MinuteWorkersFTE_HISTORICAL_FORTNIGHT_TABLE[DayOfWeek],ROW()-1)</f>
        <v>3</v>
      </c>
      <c r="R681" t="str" cm="1">
        <f t="array" ref="R681">INDEX(MinuteWorkersFTE_HISTORICAL_FORTNIGHT_TABLE[Week Day],ROW()-1)</f>
        <v>Wednesday</v>
      </c>
      <c r="S681" cm="1">
        <f t="array" ref="S681">INDEX(MinuteWorkersFTE_HISTORICAL_FORTNIGHT_TABLE[FortnightWeek],ROW()-1)</f>
        <v>1</v>
      </c>
      <c r="T681" cm="1">
        <f t="array" ref="T681">INDEX(MinuteWorkersFTE_HISTORICAL_FORTNIGHT_TABLE[HistoricalRosterFTE],ROW()-1)</f>
        <v>0</v>
      </c>
      <c r="U681" cm="1">
        <f t="array" ref="U681">INDEX(MinuteWorkersFTE_HISTORICAL_FORTNIGHT_TABLE[RedistributedRosterFTE],ROW()-1)</f>
        <v>0</v>
      </c>
      <c r="V681" cm="1">
        <f t="array" ref="V681">INDEX(MinuteWorkersFTE_HISTORICAL_FORTNIGHT_TABLE[ExpectedRedistributionFactor],ROW()-1)</f>
        <v>0.89709517923362214</v>
      </c>
      <c r="W681" cm="1">
        <f t="array" ref="W681">INDEX(MinuteWorkersFTE_HISTORICAL_FORTNIGHT_TABLE[ProfileVarianceFTE],ROW()-1)</f>
        <v>0</v>
      </c>
      <c r="X681">
        <f t="shared" si="11"/>
        <v>0</v>
      </c>
      <c r="Y681" cm="1">
        <f t="array" ref="Y681">--(INDEX(MinuteWorkersFTE_HISTORICAL_FORTNIGHT_TABLE[HistoricalCoverageStatus],ROW()-1)="PASS")</f>
        <v>1</v>
      </c>
      <c r="Z681" cm="1">
        <f t="array" ref="Z681">--OR(INDEX(MinuteWorkersFTE_HISTORICAL_FORTNIGHT_TABLE[HistoricalCellStatus],ROW()-1)="OBSERVED",INDEX(MinuteWorkersFTE_HISTORICAL_FORTNIGHT_TABLE[HistoricalCellStatus],ROW()-1)="ZERO")</f>
        <v>1</v>
      </c>
      <c r="AA681" cm="1">
        <f t="array" ref="AA681">--OR(INDEX(MinuteWorkersFTE_HISTORICAL_FORTNIGHT_TABLE[ProfileAlignmentStatus],ROW()-1)="PASS",INDEX(MinuteWorkersFTE_HISTORICAL_FORTNIGHT_TABLE[ProfileAlignmentStatus],ROW()-1)="PASS ZERO")</f>
        <v>1</v>
      </c>
      <c r="AB681" cm="1">
        <f t="array" ref="AB681">--(INDEX(MinuteWorkersFTE_HISTORICAL_FORTNIGHT_TABLE[RedistributionMatchCount],ROW()-1)=1)</f>
        <v>0</v>
      </c>
      <c r="AC681">
        <v>1</v>
      </c>
    </row>
    <row r="682" spans="14:29" x14ac:dyDescent="0.25">
      <c r="N682" t="str" cm="1">
        <f t="array" ref="N682">INDEX(MinuteWorkersFTE_HISTORICAL_FORTNIGHT_TABLE[Facility],ROW()-1)</f>
        <v>TE</v>
      </c>
      <c r="O682" t="str" cm="1">
        <f t="array" ref="O682">INDEX(MinuteWorkersFTE_HISTORICAL_FORTNIGHT_TABLE[Role],ROW()-1)</f>
        <v>CLINICAL CARE COORDINATOR &amp; MANAGER</v>
      </c>
      <c r="P682" t="str" cm="1">
        <f t="array" ref="P682">INDEX(MinuteWorkersFTE_HISTORICAL_FORTNIGHT_TABLE[Shift],ROW()-1)</f>
        <v>NS</v>
      </c>
      <c r="Q682" cm="1">
        <f t="array" ref="Q682">INDEX(MinuteWorkersFTE_HISTORICAL_FORTNIGHT_TABLE[DayOfWeek],ROW()-1)</f>
        <v>3</v>
      </c>
      <c r="R682" t="str" cm="1">
        <f t="array" ref="R682">INDEX(MinuteWorkersFTE_HISTORICAL_FORTNIGHT_TABLE[Week Day],ROW()-1)</f>
        <v>Wednesday</v>
      </c>
      <c r="S682" cm="1">
        <f t="array" ref="S682">INDEX(MinuteWorkersFTE_HISTORICAL_FORTNIGHT_TABLE[FortnightWeek],ROW()-1)</f>
        <v>1</v>
      </c>
      <c r="T682" cm="1">
        <f t="array" ref="T682">INDEX(MinuteWorkersFTE_HISTORICAL_FORTNIGHT_TABLE[HistoricalRosterFTE],ROW()-1)</f>
        <v>0</v>
      </c>
      <c r="U682" cm="1">
        <f t="array" ref="U682">INDEX(MinuteWorkersFTE_HISTORICAL_FORTNIGHT_TABLE[RedistributedRosterFTE],ROW()-1)</f>
        <v>0</v>
      </c>
      <c r="V682" cm="1">
        <f t="array" ref="V682">INDEX(MinuteWorkersFTE_HISTORICAL_FORTNIGHT_TABLE[ExpectedRedistributionFactor],ROW()-1)</f>
        <v>0.89709517923362214</v>
      </c>
      <c r="W682" cm="1">
        <f t="array" ref="W682">INDEX(MinuteWorkersFTE_HISTORICAL_FORTNIGHT_TABLE[ProfileVarianceFTE],ROW()-1)</f>
        <v>0</v>
      </c>
      <c r="X682">
        <f t="shared" si="11"/>
        <v>0</v>
      </c>
      <c r="Y682" cm="1">
        <f t="array" ref="Y682">--(INDEX(MinuteWorkersFTE_HISTORICAL_FORTNIGHT_TABLE[HistoricalCoverageStatus],ROW()-1)="PASS")</f>
        <v>1</v>
      </c>
      <c r="Z682" cm="1">
        <f t="array" ref="Z682">--OR(INDEX(MinuteWorkersFTE_HISTORICAL_FORTNIGHT_TABLE[HistoricalCellStatus],ROW()-1)="OBSERVED",INDEX(MinuteWorkersFTE_HISTORICAL_FORTNIGHT_TABLE[HistoricalCellStatus],ROW()-1)="ZERO")</f>
        <v>1</v>
      </c>
      <c r="AA682" cm="1">
        <f t="array" ref="AA682">--OR(INDEX(MinuteWorkersFTE_HISTORICAL_FORTNIGHT_TABLE[ProfileAlignmentStatus],ROW()-1)="PASS",INDEX(MinuteWorkersFTE_HISTORICAL_FORTNIGHT_TABLE[ProfileAlignmentStatus],ROW()-1)="PASS ZERO")</f>
        <v>1</v>
      </c>
      <c r="AB682" cm="1">
        <f t="array" ref="AB682">--(INDEX(MinuteWorkersFTE_HISTORICAL_FORTNIGHT_TABLE[RedistributionMatchCount],ROW()-1)=1)</f>
        <v>0</v>
      </c>
      <c r="AC682">
        <v>1</v>
      </c>
    </row>
    <row r="683" spans="14:29" x14ac:dyDescent="0.25">
      <c r="N683" t="str" cm="1">
        <f t="array" ref="N683">INDEX(MinuteWorkersFTE_HISTORICAL_FORTNIGHT_TABLE[Facility],ROW()-1)</f>
        <v>TE</v>
      </c>
      <c r="O683" t="str" cm="1">
        <f t="array" ref="O683">INDEX(MinuteWorkersFTE_HISTORICAL_FORTNIGHT_TABLE[Role],ROW()-1)</f>
        <v>CLINICAL CARE COORDINATOR &amp; MANAGER</v>
      </c>
      <c r="P683" t="str" cm="1">
        <f t="array" ref="P683">INDEX(MinuteWorkersFTE_HISTORICAL_FORTNIGHT_TABLE[Shift],ROW()-1)</f>
        <v>AM</v>
      </c>
      <c r="Q683" cm="1">
        <f t="array" ref="Q683">INDEX(MinuteWorkersFTE_HISTORICAL_FORTNIGHT_TABLE[DayOfWeek],ROW()-1)</f>
        <v>4</v>
      </c>
      <c r="R683" t="str" cm="1">
        <f t="array" ref="R683">INDEX(MinuteWorkersFTE_HISTORICAL_FORTNIGHT_TABLE[Week Day],ROW()-1)</f>
        <v>Thursday</v>
      </c>
      <c r="S683" cm="1">
        <f t="array" ref="S683">INDEX(MinuteWorkersFTE_HISTORICAL_FORTNIGHT_TABLE[FortnightWeek],ROW()-1)</f>
        <v>1</v>
      </c>
      <c r="T683" cm="1">
        <f t="array" ref="T683">INDEX(MinuteWorkersFTE_HISTORICAL_FORTNIGHT_TABLE[HistoricalRosterFTE],ROW()-1)</f>
        <v>1.118421052631579</v>
      </c>
      <c r="U683" cm="1">
        <f t="array" ref="U683">INDEX(MinuteWorkersFTE_HISTORICAL_FORTNIGHT_TABLE[RedistributedRosterFTE],ROW()-1)</f>
        <v>1.0033301346691825</v>
      </c>
      <c r="V683" cm="1">
        <f t="array" ref="V683">INDEX(MinuteWorkersFTE_HISTORICAL_FORTNIGHT_TABLE[ExpectedRedistributionFactor],ROW()-1)</f>
        <v>0.89709517923362214</v>
      </c>
      <c r="W683" cm="1">
        <f t="array" ref="W683">INDEX(MinuteWorkersFTE_HISTORICAL_FORTNIGHT_TABLE[ProfileVarianceFTE],ROW()-1)</f>
        <v>-2.2204460492503131E-16</v>
      </c>
      <c r="X683">
        <f t="shared" si="11"/>
        <v>2.2204460492503131E-16</v>
      </c>
      <c r="Y683" cm="1">
        <f t="array" ref="Y683">--(INDEX(MinuteWorkersFTE_HISTORICAL_FORTNIGHT_TABLE[HistoricalCoverageStatus],ROW()-1)="PASS")</f>
        <v>1</v>
      </c>
      <c r="Z683" cm="1">
        <f t="array" ref="Z683">--OR(INDEX(MinuteWorkersFTE_HISTORICAL_FORTNIGHT_TABLE[HistoricalCellStatus],ROW()-1)="OBSERVED",INDEX(MinuteWorkersFTE_HISTORICAL_FORTNIGHT_TABLE[HistoricalCellStatus],ROW()-1)="ZERO")</f>
        <v>1</v>
      </c>
      <c r="AA683" cm="1">
        <f t="array" ref="AA683">--OR(INDEX(MinuteWorkersFTE_HISTORICAL_FORTNIGHT_TABLE[ProfileAlignmentStatus],ROW()-1)="PASS",INDEX(MinuteWorkersFTE_HISTORICAL_FORTNIGHT_TABLE[ProfileAlignmentStatus],ROW()-1)="PASS ZERO")</f>
        <v>1</v>
      </c>
      <c r="AB683" cm="1">
        <f t="array" ref="AB683">--(INDEX(MinuteWorkersFTE_HISTORICAL_FORTNIGHT_TABLE[RedistributionMatchCount],ROW()-1)=1)</f>
        <v>1</v>
      </c>
      <c r="AC683">
        <v>1</v>
      </c>
    </row>
    <row r="684" spans="14:29" x14ac:dyDescent="0.25">
      <c r="N684" t="str" cm="1">
        <f t="array" ref="N684">INDEX(MinuteWorkersFTE_HISTORICAL_FORTNIGHT_TABLE[Facility],ROW()-1)</f>
        <v>TE</v>
      </c>
      <c r="O684" t="str" cm="1">
        <f t="array" ref="O684">INDEX(MinuteWorkersFTE_HISTORICAL_FORTNIGHT_TABLE[Role],ROW()-1)</f>
        <v>CLINICAL CARE COORDINATOR &amp; MANAGER</v>
      </c>
      <c r="P684" t="str" cm="1">
        <f t="array" ref="P684">INDEX(MinuteWorkersFTE_HISTORICAL_FORTNIGHT_TABLE[Shift],ROW()-1)</f>
        <v>PM</v>
      </c>
      <c r="Q684" cm="1">
        <f t="array" ref="Q684">INDEX(MinuteWorkersFTE_HISTORICAL_FORTNIGHT_TABLE[DayOfWeek],ROW()-1)</f>
        <v>4</v>
      </c>
      <c r="R684" t="str" cm="1">
        <f t="array" ref="R684">INDEX(MinuteWorkersFTE_HISTORICAL_FORTNIGHT_TABLE[Week Day],ROW()-1)</f>
        <v>Thursday</v>
      </c>
      <c r="S684" cm="1">
        <f t="array" ref="S684">INDEX(MinuteWorkersFTE_HISTORICAL_FORTNIGHT_TABLE[FortnightWeek],ROW()-1)</f>
        <v>1</v>
      </c>
      <c r="T684" cm="1">
        <f t="array" ref="T684">INDEX(MinuteWorkersFTE_HISTORICAL_FORTNIGHT_TABLE[HistoricalRosterFTE],ROW()-1)</f>
        <v>0</v>
      </c>
      <c r="U684" cm="1">
        <f t="array" ref="U684">INDEX(MinuteWorkersFTE_HISTORICAL_FORTNIGHT_TABLE[RedistributedRosterFTE],ROW()-1)</f>
        <v>0</v>
      </c>
      <c r="V684" cm="1">
        <f t="array" ref="V684">INDEX(MinuteWorkersFTE_HISTORICAL_FORTNIGHT_TABLE[ExpectedRedistributionFactor],ROW()-1)</f>
        <v>0.89709517923362214</v>
      </c>
      <c r="W684" cm="1">
        <f t="array" ref="W684">INDEX(MinuteWorkersFTE_HISTORICAL_FORTNIGHT_TABLE[ProfileVarianceFTE],ROW()-1)</f>
        <v>0</v>
      </c>
      <c r="X684">
        <f t="shared" si="11"/>
        <v>0</v>
      </c>
      <c r="Y684" cm="1">
        <f t="array" ref="Y684">--(INDEX(MinuteWorkersFTE_HISTORICAL_FORTNIGHT_TABLE[HistoricalCoverageStatus],ROW()-1)="PASS")</f>
        <v>1</v>
      </c>
      <c r="Z684" cm="1">
        <f t="array" ref="Z684">--OR(INDEX(MinuteWorkersFTE_HISTORICAL_FORTNIGHT_TABLE[HistoricalCellStatus],ROW()-1)="OBSERVED",INDEX(MinuteWorkersFTE_HISTORICAL_FORTNIGHT_TABLE[HistoricalCellStatus],ROW()-1)="ZERO")</f>
        <v>1</v>
      </c>
      <c r="AA684" cm="1">
        <f t="array" ref="AA684">--OR(INDEX(MinuteWorkersFTE_HISTORICAL_FORTNIGHT_TABLE[ProfileAlignmentStatus],ROW()-1)="PASS",INDEX(MinuteWorkersFTE_HISTORICAL_FORTNIGHT_TABLE[ProfileAlignmentStatus],ROW()-1)="PASS ZERO")</f>
        <v>1</v>
      </c>
      <c r="AB684" cm="1">
        <f t="array" ref="AB684">--(INDEX(MinuteWorkersFTE_HISTORICAL_FORTNIGHT_TABLE[RedistributionMatchCount],ROW()-1)=1)</f>
        <v>0</v>
      </c>
      <c r="AC684">
        <v>1</v>
      </c>
    </row>
    <row r="685" spans="14:29" x14ac:dyDescent="0.25">
      <c r="N685" t="str" cm="1">
        <f t="array" ref="N685">INDEX(MinuteWorkersFTE_HISTORICAL_FORTNIGHT_TABLE[Facility],ROW()-1)</f>
        <v>TE</v>
      </c>
      <c r="O685" t="str" cm="1">
        <f t="array" ref="O685">INDEX(MinuteWorkersFTE_HISTORICAL_FORTNIGHT_TABLE[Role],ROW()-1)</f>
        <v>CLINICAL CARE COORDINATOR &amp; MANAGER</v>
      </c>
      <c r="P685" t="str" cm="1">
        <f t="array" ref="P685">INDEX(MinuteWorkersFTE_HISTORICAL_FORTNIGHT_TABLE[Shift],ROW()-1)</f>
        <v>NS</v>
      </c>
      <c r="Q685" cm="1">
        <f t="array" ref="Q685">INDEX(MinuteWorkersFTE_HISTORICAL_FORTNIGHT_TABLE[DayOfWeek],ROW()-1)</f>
        <v>4</v>
      </c>
      <c r="R685" t="str" cm="1">
        <f t="array" ref="R685">INDEX(MinuteWorkersFTE_HISTORICAL_FORTNIGHT_TABLE[Week Day],ROW()-1)</f>
        <v>Thursday</v>
      </c>
      <c r="S685" cm="1">
        <f t="array" ref="S685">INDEX(MinuteWorkersFTE_HISTORICAL_FORTNIGHT_TABLE[FortnightWeek],ROW()-1)</f>
        <v>1</v>
      </c>
      <c r="T685" cm="1">
        <f t="array" ref="T685">INDEX(MinuteWorkersFTE_HISTORICAL_FORTNIGHT_TABLE[HistoricalRosterFTE],ROW()-1)</f>
        <v>0</v>
      </c>
      <c r="U685" cm="1">
        <f t="array" ref="U685">INDEX(MinuteWorkersFTE_HISTORICAL_FORTNIGHT_TABLE[RedistributedRosterFTE],ROW()-1)</f>
        <v>0</v>
      </c>
      <c r="V685" cm="1">
        <f t="array" ref="V685">INDEX(MinuteWorkersFTE_HISTORICAL_FORTNIGHT_TABLE[ExpectedRedistributionFactor],ROW()-1)</f>
        <v>0.89709517923362214</v>
      </c>
      <c r="W685" cm="1">
        <f t="array" ref="W685">INDEX(MinuteWorkersFTE_HISTORICAL_FORTNIGHT_TABLE[ProfileVarianceFTE],ROW()-1)</f>
        <v>0</v>
      </c>
      <c r="X685">
        <f t="shared" si="11"/>
        <v>0</v>
      </c>
      <c r="Y685" cm="1">
        <f t="array" ref="Y685">--(INDEX(MinuteWorkersFTE_HISTORICAL_FORTNIGHT_TABLE[HistoricalCoverageStatus],ROW()-1)="PASS")</f>
        <v>1</v>
      </c>
      <c r="Z685" cm="1">
        <f t="array" ref="Z685">--OR(INDEX(MinuteWorkersFTE_HISTORICAL_FORTNIGHT_TABLE[HistoricalCellStatus],ROW()-1)="OBSERVED",INDEX(MinuteWorkersFTE_HISTORICAL_FORTNIGHT_TABLE[HistoricalCellStatus],ROW()-1)="ZERO")</f>
        <v>1</v>
      </c>
      <c r="AA685" cm="1">
        <f t="array" ref="AA685">--OR(INDEX(MinuteWorkersFTE_HISTORICAL_FORTNIGHT_TABLE[ProfileAlignmentStatus],ROW()-1)="PASS",INDEX(MinuteWorkersFTE_HISTORICAL_FORTNIGHT_TABLE[ProfileAlignmentStatus],ROW()-1)="PASS ZERO")</f>
        <v>1</v>
      </c>
      <c r="AB685" cm="1">
        <f t="array" ref="AB685">--(INDEX(MinuteWorkersFTE_HISTORICAL_FORTNIGHT_TABLE[RedistributionMatchCount],ROW()-1)=1)</f>
        <v>0</v>
      </c>
      <c r="AC685">
        <v>1</v>
      </c>
    </row>
    <row r="686" spans="14:29" x14ac:dyDescent="0.25">
      <c r="N686" t="str" cm="1">
        <f t="array" ref="N686">INDEX(MinuteWorkersFTE_HISTORICAL_FORTNIGHT_TABLE[Facility],ROW()-1)</f>
        <v>TE</v>
      </c>
      <c r="O686" t="str" cm="1">
        <f t="array" ref="O686">INDEX(MinuteWorkersFTE_HISTORICAL_FORTNIGHT_TABLE[Role],ROW()-1)</f>
        <v>CLINICAL CARE COORDINATOR &amp; MANAGER</v>
      </c>
      <c r="P686" t="str" cm="1">
        <f t="array" ref="P686">INDEX(MinuteWorkersFTE_HISTORICAL_FORTNIGHT_TABLE[Shift],ROW()-1)</f>
        <v>AM</v>
      </c>
      <c r="Q686" cm="1">
        <f t="array" ref="Q686">INDEX(MinuteWorkersFTE_HISTORICAL_FORTNIGHT_TABLE[DayOfWeek],ROW()-1)</f>
        <v>5</v>
      </c>
      <c r="R686" t="str" cm="1">
        <f t="array" ref="R686">INDEX(MinuteWorkersFTE_HISTORICAL_FORTNIGHT_TABLE[Week Day],ROW()-1)</f>
        <v>Friday</v>
      </c>
      <c r="S686" cm="1">
        <f t="array" ref="S686">INDEX(MinuteWorkersFTE_HISTORICAL_FORTNIGHT_TABLE[FortnightWeek],ROW()-1)</f>
        <v>1</v>
      </c>
      <c r="T686" cm="1">
        <f t="array" ref="T686">INDEX(MinuteWorkersFTE_HISTORICAL_FORTNIGHT_TABLE[HistoricalRosterFTE],ROW()-1)</f>
        <v>0</v>
      </c>
      <c r="U686" cm="1">
        <f t="array" ref="U686">INDEX(MinuteWorkersFTE_HISTORICAL_FORTNIGHT_TABLE[RedistributedRosterFTE],ROW()-1)</f>
        <v>0</v>
      </c>
      <c r="V686" cm="1">
        <f t="array" ref="V686">INDEX(MinuteWorkersFTE_HISTORICAL_FORTNIGHT_TABLE[ExpectedRedistributionFactor],ROW()-1)</f>
        <v>0.89709517923362214</v>
      </c>
      <c r="W686" cm="1">
        <f t="array" ref="W686">INDEX(MinuteWorkersFTE_HISTORICAL_FORTNIGHT_TABLE[ProfileVarianceFTE],ROW()-1)</f>
        <v>0</v>
      </c>
      <c r="X686">
        <f t="shared" si="11"/>
        <v>0</v>
      </c>
      <c r="Y686" cm="1">
        <f t="array" ref="Y686">--(INDEX(MinuteWorkersFTE_HISTORICAL_FORTNIGHT_TABLE[HistoricalCoverageStatus],ROW()-1)="PASS")</f>
        <v>1</v>
      </c>
      <c r="Z686" cm="1">
        <f t="array" ref="Z686">--OR(INDEX(MinuteWorkersFTE_HISTORICAL_FORTNIGHT_TABLE[HistoricalCellStatus],ROW()-1)="OBSERVED",INDEX(MinuteWorkersFTE_HISTORICAL_FORTNIGHT_TABLE[HistoricalCellStatus],ROW()-1)="ZERO")</f>
        <v>1</v>
      </c>
      <c r="AA686" cm="1">
        <f t="array" ref="AA686">--OR(INDEX(MinuteWorkersFTE_HISTORICAL_FORTNIGHT_TABLE[ProfileAlignmentStatus],ROW()-1)="PASS",INDEX(MinuteWorkersFTE_HISTORICAL_FORTNIGHT_TABLE[ProfileAlignmentStatus],ROW()-1)="PASS ZERO")</f>
        <v>1</v>
      </c>
      <c r="AB686" cm="1">
        <f t="array" ref="AB686">--(INDEX(MinuteWorkersFTE_HISTORICAL_FORTNIGHT_TABLE[RedistributionMatchCount],ROW()-1)=1)</f>
        <v>0</v>
      </c>
      <c r="AC686">
        <v>1</v>
      </c>
    </row>
    <row r="687" spans="14:29" x14ac:dyDescent="0.25">
      <c r="N687" t="str" cm="1">
        <f t="array" ref="N687">INDEX(MinuteWorkersFTE_HISTORICAL_FORTNIGHT_TABLE[Facility],ROW()-1)</f>
        <v>TE</v>
      </c>
      <c r="O687" t="str" cm="1">
        <f t="array" ref="O687">INDEX(MinuteWorkersFTE_HISTORICAL_FORTNIGHT_TABLE[Role],ROW()-1)</f>
        <v>CLINICAL CARE COORDINATOR &amp; MANAGER</v>
      </c>
      <c r="P687" t="str" cm="1">
        <f t="array" ref="P687">INDEX(MinuteWorkersFTE_HISTORICAL_FORTNIGHT_TABLE[Shift],ROW()-1)</f>
        <v>PM</v>
      </c>
      <c r="Q687" cm="1">
        <f t="array" ref="Q687">INDEX(MinuteWorkersFTE_HISTORICAL_FORTNIGHT_TABLE[DayOfWeek],ROW()-1)</f>
        <v>5</v>
      </c>
      <c r="R687" t="str" cm="1">
        <f t="array" ref="R687">INDEX(MinuteWorkersFTE_HISTORICAL_FORTNIGHT_TABLE[Week Day],ROW()-1)</f>
        <v>Friday</v>
      </c>
      <c r="S687" cm="1">
        <f t="array" ref="S687">INDEX(MinuteWorkersFTE_HISTORICAL_FORTNIGHT_TABLE[FortnightWeek],ROW()-1)</f>
        <v>1</v>
      </c>
      <c r="T687" cm="1">
        <f t="array" ref="T687">INDEX(MinuteWorkersFTE_HISTORICAL_FORTNIGHT_TABLE[HistoricalRosterFTE],ROW()-1)</f>
        <v>0</v>
      </c>
      <c r="U687" cm="1">
        <f t="array" ref="U687">INDEX(MinuteWorkersFTE_HISTORICAL_FORTNIGHT_TABLE[RedistributedRosterFTE],ROW()-1)</f>
        <v>0</v>
      </c>
      <c r="V687" cm="1">
        <f t="array" ref="V687">INDEX(MinuteWorkersFTE_HISTORICAL_FORTNIGHT_TABLE[ExpectedRedistributionFactor],ROW()-1)</f>
        <v>0.89709517923362214</v>
      </c>
      <c r="W687" cm="1">
        <f t="array" ref="W687">INDEX(MinuteWorkersFTE_HISTORICAL_FORTNIGHT_TABLE[ProfileVarianceFTE],ROW()-1)</f>
        <v>0</v>
      </c>
      <c r="X687">
        <f t="shared" si="11"/>
        <v>0</v>
      </c>
      <c r="Y687" cm="1">
        <f t="array" ref="Y687">--(INDEX(MinuteWorkersFTE_HISTORICAL_FORTNIGHT_TABLE[HistoricalCoverageStatus],ROW()-1)="PASS")</f>
        <v>1</v>
      </c>
      <c r="Z687" cm="1">
        <f t="array" ref="Z687">--OR(INDEX(MinuteWorkersFTE_HISTORICAL_FORTNIGHT_TABLE[HistoricalCellStatus],ROW()-1)="OBSERVED",INDEX(MinuteWorkersFTE_HISTORICAL_FORTNIGHT_TABLE[HistoricalCellStatus],ROW()-1)="ZERO")</f>
        <v>1</v>
      </c>
      <c r="AA687" cm="1">
        <f t="array" ref="AA687">--OR(INDEX(MinuteWorkersFTE_HISTORICAL_FORTNIGHT_TABLE[ProfileAlignmentStatus],ROW()-1)="PASS",INDEX(MinuteWorkersFTE_HISTORICAL_FORTNIGHT_TABLE[ProfileAlignmentStatus],ROW()-1)="PASS ZERO")</f>
        <v>1</v>
      </c>
      <c r="AB687" cm="1">
        <f t="array" ref="AB687">--(INDEX(MinuteWorkersFTE_HISTORICAL_FORTNIGHT_TABLE[RedistributionMatchCount],ROW()-1)=1)</f>
        <v>0</v>
      </c>
      <c r="AC687">
        <v>1</v>
      </c>
    </row>
    <row r="688" spans="14:29" x14ac:dyDescent="0.25">
      <c r="N688" t="str" cm="1">
        <f t="array" ref="N688">INDEX(MinuteWorkersFTE_HISTORICAL_FORTNIGHT_TABLE[Facility],ROW()-1)</f>
        <v>TE</v>
      </c>
      <c r="O688" t="str" cm="1">
        <f t="array" ref="O688">INDEX(MinuteWorkersFTE_HISTORICAL_FORTNIGHT_TABLE[Role],ROW()-1)</f>
        <v>CLINICAL CARE COORDINATOR &amp; MANAGER</v>
      </c>
      <c r="P688" t="str" cm="1">
        <f t="array" ref="P688">INDEX(MinuteWorkersFTE_HISTORICAL_FORTNIGHT_TABLE[Shift],ROW()-1)</f>
        <v>NS</v>
      </c>
      <c r="Q688" cm="1">
        <f t="array" ref="Q688">INDEX(MinuteWorkersFTE_HISTORICAL_FORTNIGHT_TABLE[DayOfWeek],ROW()-1)</f>
        <v>5</v>
      </c>
      <c r="R688" t="str" cm="1">
        <f t="array" ref="R688">INDEX(MinuteWorkersFTE_HISTORICAL_FORTNIGHT_TABLE[Week Day],ROW()-1)</f>
        <v>Friday</v>
      </c>
      <c r="S688" cm="1">
        <f t="array" ref="S688">INDEX(MinuteWorkersFTE_HISTORICAL_FORTNIGHT_TABLE[FortnightWeek],ROW()-1)</f>
        <v>1</v>
      </c>
      <c r="T688" cm="1">
        <f t="array" ref="T688">INDEX(MinuteWorkersFTE_HISTORICAL_FORTNIGHT_TABLE[HistoricalRosterFTE],ROW()-1)</f>
        <v>0</v>
      </c>
      <c r="U688" cm="1">
        <f t="array" ref="U688">INDEX(MinuteWorkersFTE_HISTORICAL_FORTNIGHT_TABLE[RedistributedRosterFTE],ROW()-1)</f>
        <v>0</v>
      </c>
      <c r="V688" cm="1">
        <f t="array" ref="V688">INDEX(MinuteWorkersFTE_HISTORICAL_FORTNIGHT_TABLE[ExpectedRedistributionFactor],ROW()-1)</f>
        <v>0.89709517923362214</v>
      </c>
      <c r="W688" cm="1">
        <f t="array" ref="W688">INDEX(MinuteWorkersFTE_HISTORICAL_FORTNIGHT_TABLE[ProfileVarianceFTE],ROW()-1)</f>
        <v>0</v>
      </c>
      <c r="X688">
        <f t="shared" si="11"/>
        <v>0</v>
      </c>
      <c r="Y688" cm="1">
        <f t="array" ref="Y688">--(INDEX(MinuteWorkersFTE_HISTORICAL_FORTNIGHT_TABLE[HistoricalCoverageStatus],ROW()-1)="PASS")</f>
        <v>1</v>
      </c>
      <c r="Z688" cm="1">
        <f t="array" ref="Z688">--OR(INDEX(MinuteWorkersFTE_HISTORICAL_FORTNIGHT_TABLE[HistoricalCellStatus],ROW()-1)="OBSERVED",INDEX(MinuteWorkersFTE_HISTORICAL_FORTNIGHT_TABLE[HistoricalCellStatus],ROW()-1)="ZERO")</f>
        <v>1</v>
      </c>
      <c r="AA688" cm="1">
        <f t="array" ref="AA688">--OR(INDEX(MinuteWorkersFTE_HISTORICAL_FORTNIGHT_TABLE[ProfileAlignmentStatus],ROW()-1)="PASS",INDEX(MinuteWorkersFTE_HISTORICAL_FORTNIGHT_TABLE[ProfileAlignmentStatus],ROW()-1)="PASS ZERO")</f>
        <v>1</v>
      </c>
      <c r="AB688" cm="1">
        <f t="array" ref="AB688">--(INDEX(MinuteWorkersFTE_HISTORICAL_FORTNIGHT_TABLE[RedistributionMatchCount],ROW()-1)=1)</f>
        <v>0</v>
      </c>
      <c r="AC688">
        <v>1</v>
      </c>
    </row>
    <row r="689" spans="14:29" x14ac:dyDescent="0.25">
      <c r="N689" t="str" cm="1">
        <f t="array" ref="N689">INDEX(MinuteWorkersFTE_HISTORICAL_FORTNIGHT_TABLE[Facility],ROW()-1)</f>
        <v>TE</v>
      </c>
      <c r="O689" t="str" cm="1">
        <f t="array" ref="O689">INDEX(MinuteWorkersFTE_HISTORICAL_FORTNIGHT_TABLE[Role],ROW()-1)</f>
        <v>CLINICAL CARE COORDINATOR &amp; MANAGER</v>
      </c>
      <c r="P689" t="str" cm="1">
        <f t="array" ref="P689">INDEX(MinuteWorkersFTE_HISTORICAL_FORTNIGHT_TABLE[Shift],ROW()-1)</f>
        <v>AM</v>
      </c>
      <c r="Q689" cm="1">
        <f t="array" ref="Q689">INDEX(MinuteWorkersFTE_HISTORICAL_FORTNIGHT_TABLE[DayOfWeek],ROW()-1)</f>
        <v>6</v>
      </c>
      <c r="R689" t="str" cm="1">
        <f t="array" ref="R689">INDEX(MinuteWorkersFTE_HISTORICAL_FORTNIGHT_TABLE[Week Day],ROW()-1)</f>
        <v>Saturday</v>
      </c>
      <c r="S689" cm="1">
        <f t="array" ref="S689">INDEX(MinuteWorkersFTE_HISTORICAL_FORTNIGHT_TABLE[FortnightWeek],ROW()-1)</f>
        <v>1</v>
      </c>
      <c r="T689" cm="1">
        <f t="array" ref="T689">INDEX(MinuteWorkersFTE_HISTORICAL_FORTNIGHT_TABLE[HistoricalRosterFTE],ROW()-1)</f>
        <v>0</v>
      </c>
      <c r="U689" cm="1">
        <f t="array" ref="U689">INDEX(MinuteWorkersFTE_HISTORICAL_FORTNIGHT_TABLE[RedistributedRosterFTE],ROW()-1)</f>
        <v>0</v>
      </c>
      <c r="V689" cm="1">
        <f t="array" ref="V689">INDEX(MinuteWorkersFTE_HISTORICAL_FORTNIGHT_TABLE[ExpectedRedistributionFactor],ROW()-1)</f>
        <v>0.89709517923362214</v>
      </c>
      <c r="W689" cm="1">
        <f t="array" ref="W689">INDEX(MinuteWorkersFTE_HISTORICAL_FORTNIGHT_TABLE[ProfileVarianceFTE],ROW()-1)</f>
        <v>0</v>
      </c>
      <c r="X689">
        <f t="shared" si="11"/>
        <v>0</v>
      </c>
      <c r="Y689" cm="1">
        <f t="array" ref="Y689">--(INDEX(MinuteWorkersFTE_HISTORICAL_FORTNIGHT_TABLE[HistoricalCoverageStatus],ROW()-1)="PASS")</f>
        <v>1</v>
      </c>
      <c r="Z689" cm="1">
        <f t="array" ref="Z689">--OR(INDEX(MinuteWorkersFTE_HISTORICAL_FORTNIGHT_TABLE[HistoricalCellStatus],ROW()-1)="OBSERVED",INDEX(MinuteWorkersFTE_HISTORICAL_FORTNIGHT_TABLE[HistoricalCellStatus],ROW()-1)="ZERO")</f>
        <v>1</v>
      </c>
      <c r="AA689" cm="1">
        <f t="array" ref="AA689">--OR(INDEX(MinuteWorkersFTE_HISTORICAL_FORTNIGHT_TABLE[ProfileAlignmentStatus],ROW()-1)="PASS",INDEX(MinuteWorkersFTE_HISTORICAL_FORTNIGHT_TABLE[ProfileAlignmentStatus],ROW()-1)="PASS ZERO")</f>
        <v>1</v>
      </c>
      <c r="AB689" cm="1">
        <f t="array" ref="AB689">--(INDEX(MinuteWorkersFTE_HISTORICAL_FORTNIGHT_TABLE[RedistributionMatchCount],ROW()-1)=1)</f>
        <v>0</v>
      </c>
      <c r="AC689">
        <v>1</v>
      </c>
    </row>
    <row r="690" spans="14:29" x14ac:dyDescent="0.25">
      <c r="N690" t="str" cm="1">
        <f t="array" ref="N690">INDEX(MinuteWorkersFTE_HISTORICAL_FORTNIGHT_TABLE[Facility],ROW()-1)</f>
        <v>TE</v>
      </c>
      <c r="O690" t="str" cm="1">
        <f t="array" ref="O690">INDEX(MinuteWorkersFTE_HISTORICAL_FORTNIGHT_TABLE[Role],ROW()-1)</f>
        <v>CLINICAL CARE COORDINATOR &amp; MANAGER</v>
      </c>
      <c r="P690" t="str" cm="1">
        <f t="array" ref="P690">INDEX(MinuteWorkersFTE_HISTORICAL_FORTNIGHT_TABLE[Shift],ROW()-1)</f>
        <v>PM</v>
      </c>
      <c r="Q690" cm="1">
        <f t="array" ref="Q690">INDEX(MinuteWorkersFTE_HISTORICAL_FORTNIGHT_TABLE[DayOfWeek],ROW()-1)</f>
        <v>6</v>
      </c>
      <c r="R690" t="str" cm="1">
        <f t="array" ref="R690">INDEX(MinuteWorkersFTE_HISTORICAL_FORTNIGHT_TABLE[Week Day],ROW()-1)</f>
        <v>Saturday</v>
      </c>
      <c r="S690" cm="1">
        <f t="array" ref="S690">INDEX(MinuteWorkersFTE_HISTORICAL_FORTNIGHT_TABLE[FortnightWeek],ROW()-1)</f>
        <v>1</v>
      </c>
      <c r="T690" cm="1">
        <f t="array" ref="T690">INDEX(MinuteWorkersFTE_HISTORICAL_FORTNIGHT_TABLE[HistoricalRosterFTE],ROW()-1)</f>
        <v>0</v>
      </c>
      <c r="U690" cm="1">
        <f t="array" ref="U690">INDEX(MinuteWorkersFTE_HISTORICAL_FORTNIGHT_TABLE[RedistributedRosterFTE],ROW()-1)</f>
        <v>0</v>
      </c>
      <c r="V690" cm="1">
        <f t="array" ref="V690">INDEX(MinuteWorkersFTE_HISTORICAL_FORTNIGHT_TABLE[ExpectedRedistributionFactor],ROW()-1)</f>
        <v>0.89709517923362214</v>
      </c>
      <c r="W690" cm="1">
        <f t="array" ref="W690">INDEX(MinuteWorkersFTE_HISTORICAL_FORTNIGHT_TABLE[ProfileVarianceFTE],ROW()-1)</f>
        <v>0</v>
      </c>
      <c r="X690">
        <f t="shared" si="11"/>
        <v>0</v>
      </c>
      <c r="Y690" cm="1">
        <f t="array" ref="Y690">--(INDEX(MinuteWorkersFTE_HISTORICAL_FORTNIGHT_TABLE[HistoricalCoverageStatus],ROW()-1)="PASS")</f>
        <v>1</v>
      </c>
      <c r="Z690" cm="1">
        <f t="array" ref="Z690">--OR(INDEX(MinuteWorkersFTE_HISTORICAL_FORTNIGHT_TABLE[HistoricalCellStatus],ROW()-1)="OBSERVED",INDEX(MinuteWorkersFTE_HISTORICAL_FORTNIGHT_TABLE[HistoricalCellStatus],ROW()-1)="ZERO")</f>
        <v>1</v>
      </c>
      <c r="AA690" cm="1">
        <f t="array" ref="AA690">--OR(INDEX(MinuteWorkersFTE_HISTORICAL_FORTNIGHT_TABLE[ProfileAlignmentStatus],ROW()-1)="PASS",INDEX(MinuteWorkersFTE_HISTORICAL_FORTNIGHT_TABLE[ProfileAlignmentStatus],ROW()-1)="PASS ZERO")</f>
        <v>1</v>
      </c>
      <c r="AB690" cm="1">
        <f t="array" ref="AB690">--(INDEX(MinuteWorkersFTE_HISTORICAL_FORTNIGHT_TABLE[RedistributionMatchCount],ROW()-1)=1)</f>
        <v>0</v>
      </c>
      <c r="AC690">
        <v>1</v>
      </c>
    </row>
    <row r="691" spans="14:29" x14ac:dyDescent="0.25">
      <c r="N691" t="str" cm="1">
        <f t="array" ref="N691">INDEX(MinuteWorkersFTE_HISTORICAL_FORTNIGHT_TABLE[Facility],ROW()-1)</f>
        <v>TE</v>
      </c>
      <c r="O691" t="str" cm="1">
        <f t="array" ref="O691">INDEX(MinuteWorkersFTE_HISTORICAL_FORTNIGHT_TABLE[Role],ROW()-1)</f>
        <v>CLINICAL CARE COORDINATOR &amp; MANAGER</v>
      </c>
      <c r="P691" t="str" cm="1">
        <f t="array" ref="P691">INDEX(MinuteWorkersFTE_HISTORICAL_FORTNIGHT_TABLE[Shift],ROW()-1)</f>
        <v>NS</v>
      </c>
      <c r="Q691" cm="1">
        <f t="array" ref="Q691">INDEX(MinuteWorkersFTE_HISTORICAL_FORTNIGHT_TABLE[DayOfWeek],ROW()-1)</f>
        <v>6</v>
      </c>
      <c r="R691" t="str" cm="1">
        <f t="array" ref="R691">INDEX(MinuteWorkersFTE_HISTORICAL_FORTNIGHT_TABLE[Week Day],ROW()-1)</f>
        <v>Saturday</v>
      </c>
      <c r="S691" cm="1">
        <f t="array" ref="S691">INDEX(MinuteWorkersFTE_HISTORICAL_FORTNIGHT_TABLE[FortnightWeek],ROW()-1)</f>
        <v>1</v>
      </c>
      <c r="T691" cm="1">
        <f t="array" ref="T691">INDEX(MinuteWorkersFTE_HISTORICAL_FORTNIGHT_TABLE[HistoricalRosterFTE],ROW()-1)</f>
        <v>0</v>
      </c>
      <c r="U691" cm="1">
        <f t="array" ref="U691">INDEX(MinuteWorkersFTE_HISTORICAL_FORTNIGHT_TABLE[RedistributedRosterFTE],ROW()-1)</f>
        <v>0</v>
      </c>
      <c r="V691" cm="1">
        <f t="array" ref="V691">INDEX(MinuteWorkersFTE_HISTORICAL_FORTNIGHT_TABLE[ExpectedRedistributionFactor],ROW()-1)</f>
        <v>0.89709517923362214</v>
      </c>
      <c r="W691" cm="1">
        <f t="array" ref="W691">INDEX(MinuteWorkersFTE_HISTORICAL_FORTNIGHT_TABLE[ProfileVarianceFTE],ROW()-1)</f>
        <v>0</v>
      </c>
      <c r="X691">
        <f t="shared" si="11"/>
        <v>0</v>
      </c>
      <c r="Y691" cm="1">
        <f t="array" ref="Y691">--(INDEX(MinuteWorkersFTE_HISTORICAL_FORTNIGHT_TABLE[HistoricalCoverageStatus],ROW()-1)="PASS")</f>
        <v>1</v>
      </c>
      <c r="Z691" cm="1">
        <f t="array" ref="Z691">--OR(INDEX(MinuteWorkersFTE_HISTORICAL_FORTNIGHT_TABLE[HistoricalCellStatus],ROW()-1)="OBSERVED",INDEX(MinuteWorkersFTE_HISTORICAL_FORTNIGHT_TABLE[HistoricalCellStatus],ROW()-1)="ZERO")</f>
        <v>1</v>
      </c>
      <c r="AA691" cm="1">
        <f t="array" ref="AA691">--OR(INDEX(MinuteWorkersFTE_HISTORICAL_FORTNIGHT_TABLE[ProfileAlignmentStatus],ROW()-1)="PASS",INDEX(MinuteWorkersFTE_HISTORICAL_FORTNIGHT_TABLE[ProfileAlignmentStatus],ROW()-1)="PASS ZERO")</f>
        <v>1</v>
      </c>
      <c r="AB691" cm="1">
        <f t="array" ref="AB691">--(INDEX(MinuteWorkersFTE_HISTORICAL_FORTNIGHT_TABLE[RedistributionMatchCount],ROW()-1)=1)</f>
        <v>0</v>
      </c>
      <c r="AC691">
        <v>1</v>
      </c>
    </row>
    <row r="692" spans="14:29" x14ac:dyDescent="0.25">
      <c r="N692" t="str" cm="1">
        <f t="array" ref="N692">INDEX(MinuteWorkersFTE_HISTORICAL_FORTNIGHT_TABLE[Facility],ROW()-1)</f>
        <v>TE</v>
      </c>
      <c r="O692" t="str" cm="1">
        <f t="array" ref="O692">INDEX(MinuteWorkersFTE_HISTORICAL_FORTNIGHT_TABLE[Role],ROW()-1)</f>
        <v>CLINICAL CARE COORDINATOR &amp; MANAGER</v>
      </c>
      <c r="P692" t="str" cm="1">
        <f t="array" ref="P692">INDEX(MinuteWorkersFTE_HISTORICAL_FORTNIGHT_TABLE[Shift],ROW()-1)</f>
        <v>AM</v>
      </c>
      <c r="Q692" cm="1">
        <f t="array" ref="Q692">INDEX(MinuteWorkersFTE_HISTORICAL_FORTNIGHT_TABLE[DayOfWeek],ROW()-1)</f>
        <v>7</v>
      </c>
      <c r="R692" t="str" cm="1">
        <f t="array" ref="R692">INDEX(MinuteWorkersFTE_HISTORICAL_FORTNIGHT_TABLE[Week Day],ROW()-1)</f>
        <v>Sunday</v>
      </c>
      <c r="S692" cm="1">
        <f t="array" ref="S692">INDEX(MinuteWorkersFTE_HISTORICAL_FORTNIGHT_TABLE[FortnightWeek],ROW()-1)</f>
        <v>1</v>
      </c>
      <c r="T692" cm="1">
        <f t="array" ref="T692">INDEX(MinuteWorkersFTE_HISTORICAL_FORTNIGHT_TABLE[HistoricalRosterFTE],ROW()-1)</f>
        <v>0</v>
      </c>
      <c r="U692" cm="1">
        <f t="array" ref="U692">INDEX(MinuteWorkersFTE_HISTORICAL_FORTNIGHT_TABLE[RedistributedRosterFTE],ROW()-1)</f>
        <v>0</v>
      </c>
      <c r="V692" cm="1">
        <f t="array" ref="V692">INDEX(MinuteWorkersFTE_HISTORICAL_FORTNIGHT_TABLE[ExpectedRedistributionFactor],ROW()-1)</f>
        <v>0.89709517923362214</v>
      </c>
      <c r="W692" cm="1">
        <f t="array" ref="W692">INDEX(MinuteWorkersFTE_HISTORICAL_FORTNIGHT_TABLE[ProfileVarianceFTE],ROW()-1)</f>
        <v>0</v>
      </c>
      <c r="X692">
        <f t="shared" si="11"/>
        <v>0</v>
      </c>
      <c r="Y692" cm="1">
        <f t="array" ref="Y692">--(INDEX(MinuteWorkersFTE_HISTORICAL_FORTNIGHT_TABLE[HistoricalCoverageStatus],ROW()-1)="PASS")</f>
        <v>1</v>
      </c>
      <c r="Z692" cm="1">
        <f t="array" ref="Z692">--OR(INDEX(MinuteWorkersFTE_HISTORICAL_FORTNIGHT_TABLE[HistoricalCellStatus],ROW()-1)="OBSERVED",INDEX(MinuteWorkersFTE_HISTORICAL_FORTNIGHT_TABLE[HistoricalCellStatus],ROW()-1)="ZERO")</f>
        <v>1</v>
      </c>
      <c r="AA692" cm="1">
        <f t="array" ref="AA692">--OR(INDEX(MinuteWorkersFTE_HISTORICAL_FORTNIGHT_TABLE[ProfileAlignmentStatus],ROW()-1)="PASS",INDEX(MinuteWorkersFTE_HISTORICAL_FORTNIGHT_TABLE[ProfileAlignmentStatus],ROW()-1)="PASS ZERO")</f>
        <v>1</v>
      </c>
      <c r="AB692" cm="1">
        <f t="array" ref="AB692">--(INDEX(MinuteWorkersFTE_HISTORICAL_FORTNIGHT_TABLE[RedistributionMatchCount],ROW()-1)=1)</f>
        <v>0</v>
      </c>
      <c r="AC692">
        <v>1</v>
      </c>
    </row>
    <row r="693" spans="14:29" x14ac:dyDescent="0.25">
      <c r="N693" t="str" cm="1">
        <f t="array" ref="N693">INDEX(MinuteWorkersFTE_HISTORICAL_FORTNIGHT_TABLE[Facility],ROW()-1)</f>
        <v>TE</v>
      </c>
      <c r="O693" t="str" cm="1">
        <f t="array" ref="O693">INDEX(MinuteWorkersFTE_HISTORICAL_FORTNIGHT_TABLE[Role],ROW()-1)</f>
        <v>CLINICAL CARE COORDINATOR &amp; MANAGER</v>
      </c>
      <c r="P693" t="str" cm="1">
        <f t="array" ref="P693">INDEX(MinuteWorkersFTE_HISTORICAL_FORTNIGHT_TABLE[Shift],ROW()-1)</f>
        <v>PM</v>
      </c>
      <c r="Q693" cm="1">
        <f t="array" ref="Q693">INDEX(MinuteWorkersFTE_HISTORICAL_FORTNIGHT_TABLE[DayOfWeek],ROW()-1)</f>
        <v>7</v>
      </c>
      <c r="R693" t="str" cm="1">
        <f t="array" ref="R693">INDEX(MinuteWorkersFTE_HISTORICAL_FORTNIGHT_TABLE[Week Day],ROW()-1)</f>
        <v>Sunday</v>
      </c>
      <c r="S693" cm="1">
        <f t="array" ref="S693">INDEX(MinuteWorkersFTE_HISTORICAL_FORTNIGHT_TABLE[FortnightWeek],ROW()-1)</f>
        <v>1</v>
      </c>
      <c r="T693" cm="1">
        <f t="array" ref="T693">INDEX(MinuteWorkersFTE_HISTORICAL_FORTNIGHT_TABLE[HistoricalRosterFTE],ROW()-1)</f>
        <v>0</v>
      </c>
      <c r="U693" cm="1">
        <f t="array" ref="U693">INDEX(MinuteWorkersFTE_HISTORICAL_FORTNIGHT_TABLE[RedistributedRosterFTE],ROW()-1)</f>
        <v>0</v>
      </c>
      <c r="V693" cm="1">
        <f t="array" ref="V693">INDEX(MinuteWorkersFTE_HISTORICAL_FORTNIGHT_TABLE[ExpectedRedistributionFactor],ROW()-1)</f>
        <v>0.89709517923362214</v>
      </c>
      <c r="W693" cm="1">
        <f t="array" ref="W693">INDEX(MinuteWorkersFTE_HISTORICAL_FORTNIGHT_TABLE[ProfileVarianceFTE],ROW()-1)</f>
        <v>0</v>
      </c>
      <c r="X693">
        <f t="shared" si="11"/>
        <v>0</v>
      </c>
      <c r="Y693" cm="1">
        <f t="array" ref="Y693">--(INDEX(MinuteWorkersFTE_HISTORICAL_FORTNIGHT_TABLE[HistoricalCoverageStatus],ROW()-1)="PASS")</f>
        <v>1</v>
      </c>
      <c r="Z693" cm="1">
        <f t="array" ref="Z693">--OR(INDEX(MinuteWorkersFTE_HISTORICAL_FORTNIGHT_TABLE[HistoricalCellStatus],ROW()-1)="OBSERVED",INDEX(MinuteWorkersFTE_HISTORICAL_FORTNIGHT_TABLE[HistoricalCellStatus],ROW()-1)="ZERO")</f>
        <v>1</v>
      </c>
      <c r="AA693" cm="1">
        <f t="array" ref="AA693">--OR(INDEX(MinuteWorkersFTE_HISTORICAL_FORTNIGHT_TABLE[ProfileAlignmentStatus],ROW()-1)="PASS",INDEX(MinuteWorkersFTE_HISTORICAL_FORTNIGHT_TABLE[ProfileAlignmentStatus],ROW()-1)="PASS ZERO")</f>
        <v>1</v>
      </c>
      <c r="AB693" cm="1">
        <f t="array" ref="AB693">--(INDEX(MinuteWorkersFTE_HISTORICAL_FORTNIGHT_TABLE[RedistributionMatchCount],ROW()-1)=1)</f>
        <v>0</v>
      </c>
      <c r="AC693">
        <v>1</v>
      </c>
    </row>
    <row r="694" spans="14:29" x14ac:dyDescent="0.25">
      <c r="N694" t="str" cm="1">
        <f t="array" ref="N694">INDEX(MinuteWorkersFTE_HISTORICAL_FORTNIGHT_TABLE[Facility],ROW()-1)</f>
        <v>TE</v>
      </c>
      <c r="O694" t="str" cm="1">
        <f t="array" ref="O694">INDEX(MinuteWorkersFTE_HISTORICAL_FORTNIGHT_TABLE[Role],ROW()-1)</f>
        <v>CLINICAL CARE COORDINATOR &amp; MANAGER</v>
      </c>
      <c r="P694" t="str" cm="1">
        <f t="array" ref="P694">INDEX(MinuteWorkersFTE_HISTORICAL_FORTNIGHT_TABLE[Shift],ROW()-1)</f>
        <v>NS</v>
      </c>
      <c r="Q694" cm="1">
        <f t="array" ref="Q694">INDEX(MinuteWorkersFTE_HISTORICAL_FORTNIGHT_TABLE[DayOfWeek],ROW()-1)</f>
        <v>7</v>
      </c>
      <c r="R694" t="str" cm="1">
        <f t="array" ref="R694">INDEX(MinuteWorkersFTE_HISTORICAL_FORTNIGHT_TABLE[Week Day],ROW()-1)</f>
        <v>Sunday</v>
      </c>
      <c r="S694" cm="1">
        <f t="array" ref="S694">INDEX(MinuteWorkersFTE_HISTORICAL_FORTNIGHT_TABLE[FortnightWeek],ROW()-1)</f>
        <v>1</v>
      </c>
      <c r="T694" cm="1">
        <f t="array" ref="T694">INDEX(MinuteWorkersFTE_HISTORICAL_FORTNIGHT_TABLE[HistoricalRosterFTE],ROW()-1)</f>
        <v>0</v>
      </c>
      <c r="U694" cm="1">
        <f t="array" ref="U694">INDEX(MinuteWorkersFTE_HISTORICAL_FORTNIGHT_TABLE[RedistributedRosterFTE],ROW()-1)</f>
        <v>0</v>
      </c>
      <c r="V694" cm="1">
        <f t="array" ref="V694">INDEX(MinuteWorkersFTE_HISTORICAL_FORTNIGHT_TABLE[ExpectedRedistributionFactor],ROW()-1)</f>
        <v>0.89709517923362214</v>
      </c>
      <c r="W694" cm="1">
        <f t="array" ref="W694">INDEX(MinuteWorkersFTE_HISTORICAL_FORTNIGHT_TABLE[ProfileVarianceFTE],ROW()-1)</f>
        <v>0</v>
      </c>
      <c r="X694">
        <f t="shared" si="11"/>
        <v>0</v>
      </c>
      <c r="Y694" cm="1">
        <f t="array" ref="Y694">--(INDEX(MinuteWorkersFTE_HISTORICAL_FORTNIGHT_TABLE[HistoricalCoverageStatus],ROW()-1)="PASS")</f>
        <v>1</v>
      </c>
      <c r="Z694" cm="1">
        <f t="array" ref="Z694">--OR(INDEX(MinuteWorkersFTE_HISTORICAL_FORTNIGHT_TABLE[HistoricalCellStatus],ROW()-1)="OBSERVED",INDEX(MinuteWorkersFTE_HISTORICAL_FORTNIGHT_TABLE[HistoricalCellStatus],ROW()-1)="ZERO")</f>
        <v>1</v>
      </c>
      <c r="AA694" cm="1">
        <f t="array" ref="AA694">--OR(INDEX(MinuteWorkersFTE_HISTORICAL_FORTNIGHT_TABLE[ProfileAlignmentStatus],ROW()-1)="PASS",INDEX(MinuteWorkersFTE_HISTORICAL_FORTNIGHT_TABLE[ProfileAlignmentStatus],ROW()-1)="PASS ZERO")</f>
        <v>1</v>
      </c>
      <c r="AB694" cm="1">
        <f t="array" ref="AB694">--(INDEX(MinuteWorkersFTE_HISTORICAL_FORTNIGHT_TABLE[RedistributionMatchCount],ROW()-1)=1)</f>
        <v>0</v>
      </c>
      <c r="AC694">
        <v>1</v>
      </c>
    </row>
    <row r="695" spans="14:29" x14ac:dyDescent="0.25">
      <c r="N695" t="str" cm="1">
        <f t="array" ref="N695">INDEX(MinuteWorkersFTE_HISTORICAL_FORTNIGHT_TABLE[Facility],ROW()-1)</f>
        <v>TE</v>
      </c>
      <c r="O695" t="str" cm="1">
        <f t="array" ref="O695">INDEX(MinuteWorkersFTE_HISTORICAL_FORTNIGHT_TABLE[Role],ROW()-1)</f>
        <v>CLINICAL CARE COORDINATOR &amp; MANAGER</v>
      </c>
      <c r="P695" t="str" cm="1">
        <f t="array" ref="P695">INDEX(MinuteWorkersFTE_HISTORICAL_FORTNIGHT_TABLE[Shift],ROW()-1)</f>
        <v>AM</v>
      </c>
      <c r="Q695" cm="1">
        <f t="array" ref="Q695">INDEX(MinuteWorkersFTE_HISTORICAL_FORTNIGHT_TABLE[DayOfWeek],ROW()-1)</f>
        <v>1</v>
      </c>
      <c r="R695" t="str" cm="1">
        <f t="array" ref="R695">INDEX(MinuteWorkersFTE_HISTORICAL_FORTNIGHT_TABLE[Week Day],ROW()-1)</f>
        <v>Monday</v>
      </c>
      <c r="S695" cm="1">
        <f t="array" ref="S695">INDEX(MinuteWorkersFTE_HISTORICAL_FORTNIGHT_TABLE[FortnightWeek],ROW()-1)</f>
        <v>2</v>
      </c>
      <c r="T695" cm="1">
        <f t="array" ref="T695">INDEX(MinuteWorkersFTE_HISTORICAL_FORTNIGHT_TABLE[HistoricalRosterFTE],ROW()-1)</f>
        <v>1.118421052631579</v>
      </c>
      <c r="U695" cm="1">
        <f t="array" ref="U695">INDEX(MinuteWorkersFTE_HISTORICAL_FORTNIGHT_TABLE[RedistributedRosterFTE],ROW()-1)</f>
        <v>1.0033301346691825</v>
      </c>
      <c r="V695" cm="1">
        <f t="array" ref="V695">INDEX(MinuteWorkersFTE_HISTORICAL_FORTNIGHT_TABLE[ExpectedRedistributionFactor],ROW()-1)</f>
        <v>0.89709517923362214</v>
      </c>
      <c r="W695" cm="1">
        <f t="array" ref="W695">INDEX(MinuteWorkersFTE_HISTORICAL_FORTNIGHT_TABLE[ProfileVarianceFTE],ROW()-1)</f>
        <v>-2.2204460492503131E-16</v>
      </c>
      <c r="X695">
        <f t="shared" si="11"/>
        <v>2.2204460492503131E-16</v>
      </c>
      <c r="Y695" cm="1">
        <f t="array" ref="Y695">--(INDEX(MinuteWorkersFTE_HISTORICAL_FORTNIGHT_TABLE[HistoricalCoverageStatus],ROW()-1)="PASS")</f>
        <v>1</v>
      </c>
      <c r="Z695" cm="1">
        <f t="array" ref="Z695">--OR(INDEX(MinuteWorkersFTE_HISTORICAL_FORTNIGHT_TABLE[HistoricalCellStatus],ROW()-1)="OBSERVED",INDEX(MinuteWorkersFTE_HISTORICAL_FORTNIGHT_TABLE[HistoricalCellStatus],ROW()-1)="ZERO")</f>
        <v>1</v>
      </c>
      <c r="AA695" cm="1">
        <f t="array" ref="AA695">--OR(INDEX(MinuteWorkersFTE_HISTORICAL_FORTNIGHT_TABLE[ProfileAlignmentStatus],ROW()-1)="PASS",INDEX(MinuteWorkersFTE_HISTORICAL_FORTNIGHT_TABLE[ProfileAlignmentStatus],ROW()-1)="PASS ZERO")</f>
        <v>1</v>
      </c>
      <c r="AB695" cm="1">
        <f t="array" ref="AB695">--(INDEX(MinuteWorkersFTE_HISTORICAL_FORTNIGHT_TABLE[RedistributionMatchCount],ROW()-1)=1)</f>
        <v>1</v>
      </c>
      <c r="AC695">
        <v>1</v>
      </c>
    </row>
    <row r="696" spans="14:29" x14ac:dyDescent="0.25">
      <c r="N696" t="str" cm="1">
        <f t="array" ref="N696">INDEX(MinuteWorkersFTE_HISTORICAL_FORTNIGHT_TABLE[Facility],ROW()-1)</f>
        <v>TE</v>
      </c>
      <c r="O696" t="str" cm="1">
        <f t="array" ref="O696">INDEX(MinuteWorkersFTE_HISTORICAL_FORTNIGHT_TABLE[Role],ROW()-1)</f>
        <v>CLINICAL CARE COORDINATOR &amp; MANAGER</v>
      </c>
      <c r="P696" t="str" cm="1">
        <f t="array" ref="P696">INDEX(MinuteWorkersFTE_HISTORICAL_FORTNIGHT_TABLE[Shift],ROW()-1)</f>
        <v>PM</v>
      </c>
      <c r="Q696" cm="1">
        <f t="array" ref="Q696">INDEX(MinuteWorkersFTE_HISTORICAL_FORTNIGHT_TABLE[DayOfWeek],ROW()-1)</f>
        <v>1</v>
      </c>
      <c r="R696" t="str" cm="1">
        <f t="array" ref="R696">INDEX(MinuteWorkersFTE_HISTORICAL_FORTNIGHT_TABLE[Week Day],ROW()-1)</f>
        <v>Monday</v>
      </c>
      <c r="S696" cm="1">
        <f t="array" ref="S696">INDEX(MinuteWorkersFTE_HISTORICAL_FORTNIGHT_TABLE[FortnightWeek],ROW()-1)</f>
        <v>2</v>
      </c>
      <c r="T696" cm="1">
        <f t="array" ref="T696">INDEX(MinuteWorkersFTE_HISTORICAL_FORTNIGHT_TABLE[HistoricalRosterFTE],ROW()-1)</f>
        <v>0</v>
      </c>
      <c r="U696" cm="1">
        <f t="array" ref="U696">INDEX(MinuteWorkersFTE_HISTORICAL_FORTNIGHT_TABLE[RedistributedRosterFTE],ROW()-1)</f>
        <v>0</v>
      </c>
      <c r="V696" cm="1">
        <f t="array" ref="V696">INDEX(MinuteWorkersFTE_HISTORICAL_FORTNIGHT_TABLE[ExpectedRedistributionFactor],ROW()-1)</f>
        <v>0.89709517923362214</v>
      </c>
      <c r="W696" cm="1">
        <f t="array" ref="W696">INDEX(MinuteWorkersFTE_HISTORICAL_FORTNIGHT_TABLE[ProfileVarianceFTE],ROW()-1)</f>
        <v>0</v>
      </c>
      <c r="X696">
        <f t="shared" si="11"/>
        <v>0</v>
      </c>
      <c r="Y696" cm="1">
        <f t="array" ref="Y696">--(INDEX(MinuteWorkersFTE_HISTORICAL_FORTNIGHT_TABLE[HistoricalCoverageStatus],ROW()-1)="PASS")</f>
        <v>1</v>
      </c>
      <c r="Z696" cm="1">
        <f t="array" ref="Z696">--OR(INDEX(MinuteWorkersFTE_HISTORICAL_FORTNIGHT_TABLE[HistoricalCellStatus],ROW()-1)="OBSERVED",INDEX(MinuteWorkersFTE_HISTORICAL_FORTNIGHT_TABLE[HistoricalCellStatus],ROW()-1)="ZERO")</f>
        <v>1</v>
      </c>
      <c r="AA696" cm="1">
        <f t="array" ref="AA696">--OR(INDEX(MinuteWorkersFTE_HISTORICAL_FORTNIGHT_TABLE[ProfileAlignmentStatus],ROW()-1)="PASS",INDEX(MinuteWorkersFTE_HISTORICAL_FORTNIGHT_TABLE[ProfileAlignmentStatus],ROW()-1)="PASS ZERO")</f>
        <v>1</v>
      </c>
      <c r="AB696" cm="1">
        <f t="array" ref="AB696">--(INDEX(MinuteWorkersFTE_HISTORICAL_FORTNIGHT_TABLE[RedistributionMatchCount],ROW()-1)=1)</f>
        <v>0</v>
      </c>
      <c r="AC696">
        <v>1</v>
      </c>
    </row>
    <row r="697" spans="14:29" x14ac:dyDescent="0.25">
      <c r="N697" t="str" cm="1">
        <f t="array" ref="N697">INDEX(MinuteWorkersFTE_HISTORICAL_FORTNIGHT_TABLE[Facility],ROW()-1)</f>
        <v>TE</v>
      </c>
      <c r="O697" t="str" cm="1">
        <f t="array" ref="O697">INDEX(MinuteWorkersFTE_HISTORICAL_FORTNIGHT_TABLE[Role],ROW()-1)</f>
        <v>CLINICAL CARE COORDINATOR &amp; MANAGER</v>
      </c>
      <c r="P697" t="str" cm="1">
        <f t="array" ref="P697">INDEX(MinuteWorkersFTE_HISTORICAL_FORTNIGHT_TABLE[Shift],ROW()-1)</f>
        <v>NS</v>
      </c>
      <c r="Q697" cm="1">
        <f t="array" ref="Q697">INDEX(MinuteWorkersFTE_HISTORICAL_FORTNIGHT_TABLE[DayOfWeek],ROW()-1)</f>
        <v>1</v>
      </c>
      <c r="R697" t="str" cm="1">
        <f t="array" ref="R697">INDEX(MinuteWorkersFTE_HISTORICAL_FORTNIGHT_TABLE[Week Day],ROW()-1)</f>
        <v>Monday</v>
      </c>
      <c r="S697" cm="1">
        <f t="array" ref="S697">INDEX(MinuteWorkersFTE_HISTORICAL_FORTNIGHT_TABLE[FortnightWeek],ROW()-1)</f>
        <v>2</v>
      </c>
      <c r="T697" cm="1">
        <f t="array" ref="T697">INDEX(MinuteWorkersFTE_HISTORICAL_FORTNIGHT_TABLE[HistoricalRosterFTE],ROW()-1)</f>
        <v>0</v>
      </c>
      <c r="U697" cm="1">
        <f t="array" ref="U697">INDEX(MinuteWorkersFTE_HISTORICAL_FORTNIGHT_TABLE[RedistributedRosterFTE],ROW()-1)</f>
        <v>0</v>
      </c>
      <c r="V697" cm="1">
        <f t="array" ref="V697">INDEX(MinuteWorkersFTE_HISTORICAL_FORTNIGHT_TABLE[ExpectedRedistributionFactor],ROW()-1)</f>
        <v>0.89709517923362214</v>
      </c>
      <c r="W697" cm="1">
        <f t="array" ref="W697">INDEX(MinuteWorkersFTE_HISTORICAL_FORTNIGHT_TABLE[ProfileVarianceFTE],ROW()-1)</f>
        <v>0</v>
      </c>
      <c r="X697">
        <f t="shared" si="11"/>
        <v>0</v>
      </c>
      <c r="Y697" cm="1">
        <f t="array" ref="Y697">--(INDEX(MinuteWorkersFTE_HISTORICAL_FORTNIGHT_TABLE[HistoricalCoverageStatus],ROW()-1)="PASS")</f>
        <v>1</v>
      </c>
      <c r="Z697" cm="1">
        <f t="array" ref="Z697">--OR(INDEX(MinuteWorkersFTE_HISTORICAL_FORTNIGHT_TABLE[HistoricalCellStatus],ROW()-1)="OBSERVED",INDEX(MinuteWorkersFTE_HISTORICAL_FORTNIGHT_TABLE[HistoricalCellStatus],ROW()-1)="ZERO")</f>
        <v>1</v>
      </c>
      <c r="AA697" cm="1">
        <f t="array" ref="AA697">--OR(INDEX(MinuteWorkersFTE_HISTORICAL_FORTNIGHT_TABLE[ProfileAlignmentStatus],ROW()-1)="PASS",INDEX(MinuteWorkersFTE_HISTORICAL_FORTNIGHT_TABLE[ProfileAlignmentStatus],ROW()-1)="PASS ZERO")</f>
        <v>1</v>
      </c>
      <c r="AB697" cm="1">
        <f t="array" ref="AB697">--(INDEX(MinuteWorkersFTE_HISTORICAL_FORTNIGHT_TABLE[RedistributionMatchCount],ROW()-1)=1)</f>
        <v>0</v>
      </c>
      <c r="AC697">
        <v>1</v>
      </c>
    </row>
    <row r="698" spans="14:29" x14ac:dyDescent="0.25">
      <c r="N698" t="str" cm="1">
        <f t="array" ref="N698">INDEX(MinuteWorkersFTE_HISTORICAL_FORTNIGHT_TABLE[Facility],ROW()-1)</f>
        <v>TE</v>
      </c>
      <c r="O698" t="str" cm="1">
        <f t="array" ref="O698">INDEX(MinuteWorkersFTE_HISTORICAL_FORTNIGHT_TABLE[Role],ROW()-1)</f>
        <v>CLINICAL CARE COORDINATOR &amp; MANAGER</v>
      </c>
      <c r="P698" t="str" cm="1">
        <f t="array" ref="P698">INDEX(MinuteWorkersFTE_HISTORICAL_FORTNIGHT_TABLE[Shift],ROW()-1)</f>
        <v>AM</v>
      </c>
      <c r="Q698" cm="1">
        <f t="array" ref="Q698">INDEX(MinuteWorkersFTE_HISTORICAL_FORTNIGHT_TABLE[DayOfWeek],ROW()-1)</f>
        <v>2</v>
      </c>
      <c r="R698" t="str" cm="1">
        <f t="array" ref="R698">INDEX(MinuteWorkersFTE_HISTORICAL_FORTNIGHT_TABLE[Week Day],ROW()-1)</f>
        <v>Tuesday</v>
      </c>
      <c r="S698" cm="1">
        <f t="array" ref="S698">INDEX(MinuteWorkersFTE_HISTORICAL_FORTNIGHT_TABLE[FortnightWeek],ROW()-1)</f>
        <v>2</v>
      </c>
      <c r="T698" cm="1">
        <f t="array" ref="T698">INDEX(MinuteWorkersFTE_HISTORICAL_FORTNIGHT_TABLE[HistoricalRosterFTE],ROW()-1)</f>
        <v>1.118421052631579</v>
      </c>
      <c r="U698" cm="1">
        <f t="array" ref="U698">INDEX(MinuteWorkersFTE_HISTORICAL_FORTNIGHT_TABLE[RedistributedRosterFTE],ROW()-1)</f>
        <v>1.0033301346691825</v>
      </c>
      <c r="V698" cm="1">
        <f t="array" ref="V698">INDEX(MinuteWorkersFTE_HISTORICAL_FORTNIGHT_TABLE[ExpectedRedistributionFactor],ROW()-1)</f>
        <v>0.89709517923362214</v>
      </c>
      <c r="W698" cm="1">
        <f t="array" ref="W698">INDEX(MinuteWorkersFTE_HISTORICAL_FORTNIGHT_TABLE[ProfileVarianceFTE],ROW()-1)</f>
        <v>-2.2204460492503131E-16</v>
      </c>
      <c r="X698">
        <f t="shared" si="11"/>
        <v>2.2204460492503131E-16</v>
      </c>
      <c r="Y698" cm="1">
        <f t="array" ref="Y698">--(INDEX(MinuteWorkersFTE_HISTORICAL_FORTNIGHT_TABLE[HistoricalCoverageStatus],ROW()-1)="PASS")</f>
        <v>1</v>
      </c>
      <c r="Z698" cm="1">
        <f t="array" ref="Z698">--OR(INDEX(MinuteWorkersFTE_HISTORICAL_FORTNIGHT_TABLE[HistoricalCellStatus],ROW()-1)="OBSERVED",INDEX(MinuteWorkersFTE_HISTORICAL_FORTNIGHT_TABLE[HistoricalCellStatus],ROW()-1)="ZERO")</f>
        <v>1</v>
      </c>
      <c r="AA698" cm="1">
        <f t="array" ref="AA698">--OR(INDEX(MinuteWorkersFTE_HISTORICAL_FORTNIGHT_TABLE[ProfileAlignmentStatus],ROW()-1)="PASS",INDEX(MinuteWorkersFTE_HISTORICAL_FORTNIGHT_TABLE[ProfileAlignmentStatus],ROW()-1)="PASS ZERO")</f>
        <v>1</v>
      </c>
      <c r="AB698" cm="1">
        <f t="array" ref="AB698">--(INDEX(MinuteWorkersFTE_HISTORICAL_FORTNIGHT_TABLE[RedistributionMatchCount],ROW()-1)=1)</f>
        <v>1</v>
      </c>
      <c r="AC698">
        <v>1</v>
      </c>
    </row>
    <row r="699" spans="14:29" x14ac:dyDescent="0.25">
      <c r="N699" t="str" cm="1">
        <f t="array" ref="N699">INDEX(MinuteWorkersFTE_HISTORICAL_FORTNIGHT_TABLE[Facility],ROW()-1)</f>
        <v>TE</v>
      </c>
      <c r="O699" t="str" cm="1">
        <f t="array" ref="O699">INDEX(MinuteWorkersFTE_HISTORICAL_FORTNIGHT_TABLE[Role],ROW()-1)</f>
        <v>CLINICAL CARE COORDINATOR &amp; MANAGER</v>
      </c>
      <c r="P699" t="str" cm="1">
        <f t="array" ref="P699">INDEX(MinuteWorkersFTE_HISTORICAL_FORTNIGHT_TABLE[Shift],ROW()-1)</f>
        <v>PM</v>
      </c>
      <c r="Q699" cm="1">
        <f t="array" ref="Q699">INDEX(MinuteWorkersFTE_HISTORICAL_FORTNIGHT_TABLE[DayOfWeek],ROW()-1)</f>
        <v>2</v>
      </c>
      <c r="R699" t="str" cm="1">
        <f t="array" ref="R699">INDEX(MinuteWorkersFTE_HISTORICAL_FORTNIGHT_TABLE[Week Day],ROW()-1)</f>
        <v>Tuesday</v>
      </c>
      <c r="S699" cm="1">
        <f t="array" ref="S699">INDEX(MinuteWorkersFTE_HISTORICAL_FORTNIGHT_TABLE[FortnightWeek],ROW()-1)</f>
        <v>2</v>
      </c>
      <c r="T699" cm="1">
        <f t="array" ref="T699">INDEX(MinuteWorkersFTE_HISTORICAL_FORTNIGHT_TABLE[HistoricalRosterFTE],ROW()-1)</f>
        <v>0</v>
      </c>
      <c r="U699" cm="1">
        <f t="array" ref="U699">INDEX(MinuteWorkersFTE_HISTORICAL_FORTNIGHT_TABLE[RedistributedRosterFTE],ROW()-1)</f>
        <v>0</v>
      </c>
      <c r="V699" cm="1">
        <f t="array" ref="V699">INDEX(MinuteWorkersFTE_HISTORICAL_FORTNIGHT_TABLE[ExpectedRedistributionFactor],ROW()-1)</f>
        <v>0.89709517923362214</v>
      </c>
      <c r="W699" cm="1">
        <f t="array" ref="W699">INDEX(MinuteWorkersFTE_HISTORICAL_FORTNIGHT_TABLE[ProfileVarianceFTE],ROW()-1)</f>
        <v>0</v>
      </c>
      <c r="X699">
        <f t="shared" si="11"/>
        <v>0</v>
      </c>
      <c r="Y699" cm="1">
        <f t="array" ref="Y699">--(INDEX(MinuteWorkersFTE_HISTORICAL_FORTNIGHT_TABLE[HistoricalCoverageStatus],ROW()-1)="PASS")</f>
        <v>1</v>
      </c>
      <c r="Z699" cm="1">
        <f t="array" ref="Z699">--OR(INDEX(MinuteWorkersFTE_HISTORICAL_FORTNIGHT_TABLE[HistoricalCellStatus],ROW()-1)="OBSERVED",INDEX(MinuteWorkersFTE_HISTORICAL_FORTNIGHT_TABLE[HistoricalCellStatus],ROW()-1)="ZERO")</f>
        <v>1</v>
      </c>
      <c r="AA699" cm="1">
        <f t="array" ref="AA699">--OR(INDEX(MinuteWorkersFTE_HISTORICAL_FORTNIGHT_TABLE[ProfileAlignmentStatus],ROW()-1)="PASS",INDEX(MinuteWorkersFTE_HISTORICAL_FORTNIGHT_TABLE[ProfileAlignmentStatus],ROW()-1)="PASS ZERO")</f>
        <v>1</v>
      </c>
      <c r="AB699" cm="1">
        <f t="array" ref="AB699">--(INDEX(MinuteWorkersFTE_HISTORICAL_FORTNIGHT_TABLE[RedistributionMatchCount],ROW()-1)=1)</f>
        <v>0</v>
      </c>
      <c r="AC699">
        <v>1</v>
      </c>
    </row>
    <row r="700" spans="14:29" x14ac:dyDescent="0.25">
      <c r="N700" t="str" cm="1">
        <f t="array" ref="N700">INDEX(MinuteWorkersFTE_HISTORICAL_FORTNIGHT_TABLE[Facility],ROW()-1)</f>
        <v>TE</v>
      </c>
      <c r="O700" t="str" cm="1">
        <f t="array" ref="O700">INDEX(MinuteWorkersFTE_HISTORICAL_FORTNIGHT_TABLE[Role],ROW()-1)</f>
        <v>CLINICAL CARE COORDINATOR &amp; MANAGER</v>
      </c>
      <c r="P700" t="str" cm="1">
        <f t="array" ref="P700">INDEX(MinuteWorkersFTE_HISTORICAL_FORTNIGHT_TABLE[Shift],ROW()-1)</f>
        <v>NS</v>
      </c>
      <c r="Q700" cm="1">
        <f t="array" ref="Q700">INDEX(MinuteWorkersFTE_HISTORICAL_FORTNIGHT_TABLE[DayOfWeek],ROW()-1)</f>
        <v>2</v>
      </c>
      <c r="R700" t="str" cm="1">
        <f t="array" ref="R700">INDEX(MinuteWorkersFTE_HISTORICAL_FORTNIGHT_TABLE[Week Day],ROW()-1)</f>
        <v>Tuesday</v>
      </c>
      <c r="S700" cm="1">
        <f t="array" ref="S700">INDEX(MinuteWorkersFTE_HISTORICAL_FORTNIGHT_TABLE[FortnightWeek],ROW()-1)</f>
        <v>2</v>
      </c>
      <c r="T700" cm="1">
        <f t="array" ref="T700">INDEX(MinuteWorkersFTE_HISTORICAL_FORTNIGHT_TABLE[HistoricalRosterFTE],ROW()-1)</f>
        <v>0</v>
      </c>
      <c r="U700" cm="1">
        <f t="array" ref="U700">INDEX(MinuteWorkersFTE_HISTORICAL_FORTNIGHT_TABLE[RedistributedRosterFTE],ROW()-1)</f>
        <v>0</v>
      </c>
      <c r="V700" cm="1">
        <f t="array" ref="V700">INDEX(MinuteWorkersFTE_HISTORICAL_FORTNIGHT_TABLE[ExpectedRedistributionFactor],ROW()-1)</f>
        <v>0.89709517923362214</v>
      </c>
      <c r="W700" cm="1">
        <f t="array" ref="W700">INDEX(MinuteWorkersFTE_HISTORICAL_FORTNIGHT_TABLE[ProfileVarianceFTE],ROW()-1)</f>
        <v>0</v>
      </c>
      <c r="X700">
        <f t="shared" si="11"/>
        <v>0</v>
      </c>
      <c r="Y700" cm="1">
        <f t="array" ref="Y700">--(INDEX(MinuteWorkersFTE_HISTORICAL_FORTNIGHT_TABLE[HistoricalCoverageStatus],ROW()-1)="PASS")</f>
        <v>1</v>
      </c>
      <c r="Z700" cm="1">
        <f t="array" ref="Z700">--OR(INDEX(MinuteWorkersFTE_HISTORICAL_FORTNIGHT_TABLE[HistoricalCellStatus],ROW()-1)="OBSERVED",INDEX(MinuteWorkersFTE_HISTORICAL_FORTNIGHT_TABLE[HistoricalCellStatus],ROW()-1)="ZERO")</f>
        <v>1</v>
      </c>
      <c r="AA700" cm="1">
        <f t="array" ref="AA700">--OR(INDEX(MinuteWorkersFTE_HISTORICAL_FORTNIGHT_TABLE[ProfileAlignmentStatus],ROW()-1)="PASS",INDEX(MinuteWorkersFTE_HISTORICAL_FORTNIGHT_TABLE[ProfileAlignmentStatus],ROW()-1)="PASS ZERO")</f>
        <v>1</v>
      </c>
      <c r="AB700" cm="1">
        <f t="array" ref="AB700">--(INDEX(MinuteWorkersFTE_HISTORICAL_FORTNIGHT_TABLE[RedistributionMatchCount],ROW()-1)=1)</f>
        <v>0</v>
      </c>
      <c r="AC700">
        <v>1</v>
      </c>
    </row>
    <row r="701" spans="14:29" x14ac:dyDescent="0.25">
      <c r="N701" t="str" cm="1">
        <f t="array" ref="N701">INDEX(MinuteWorkersFTE_HISTORICAL_FORTNIGHT_TABLE[Facility],ROW()-1)</f>
        <v>TE</v>
      </c>
      <c r="O701" t="str" cm="1">
        <f t="array" ref="O701">INDEX(MinuteWorkersFTE_HISTORICAL_FORTNIGHT_TABLE[Role],ROW()-1)</f>
        <v>CLINICAL CARE COORDINATOR &amp; MANAGER</v>
      </c>
      <c r="P701" t="str" cm="1">
        <f t="array" ref="P701">INDEX(MinuteWorkersFTE_HISTORICAL_FORTNIGHT_TABLE[Shift],ROW()-1)</f>
        <v>AM</v>
      </c>
      <c r="Q701" cm="1">
        <f t="array" ref="Q701">INDEX(MinuteWorkersFTE_HISTORICAL_FORTNIGHT_TABLE[DayOfWeek],ROW()-1)</f>
        <v>3</v>
      </c>
      <c r="R701" t="str" cm="1">
        <f t="array" ref="R701">INDEX(MinuteWorkersFTE_HISTORICAL_FORTNIGHT_TABLE[Week Day],ROW()-1)</f>
        <v>Wednesday</v>
      </c>
      <c r="S701" cm="1">
        <f t="array" ref="S701">INDEX(MinuteWorkersFTE_HISTORICAL_FORTNIGHT_TABLE[FortnightWeek],ROW()-1)</f>
        <v>2</v>
      </c>
      <c r="T701" cm="1">
        <f t="array" ref="T701">INDEX(MinuteWorkersFTE_HISTORICAL_FORTNIGHT_TABLE[HistoricalRosterFTE],ROW()-1)</f>
        <v>1.118421052631579</v>
      </c>
      <c r="U701" cm="1">
        <f t="array" ref="U701">INDEX(MinuteWorkersFTE_HISTORICAL_FORTNIGHT_TABLE[RedistributedRosterFTE],ROW()-1)</f>
        <v>1.0033301346691825</v>
      </c>
      <c r="V701" cm="1">
        <f t="array" ref="V701">INDEX(MinuteWorkersFTE_HISTORICAL_FORTNIGHT_TABLE[ExpectedRedistributionFactor],ROW()-1)</f>
        <v>0.89709517923362214</v>
      </c>
      <c r="W701" cm="1">
        <f t="array" ref="W701">INDEX(MinuteWorkersFTE_HISTORICAL_FORTNIGHT_TABLE[ProfileVarianceFTE],ROW()-1)</f>
        <v>-2.2204460492503131E-16</v>
      </c>
      <c r="X701">
        <f t="shared" si="11"/>
        <v>2.2204460492503131E-16</v>
      </c>
      <c r="Y701" cm="1">
        <f t="array" ref="Y701">--(INDEX(MinuteWorkersFTE_HISTORICAL_FORTNIGHT_TABLE[HistoricalCoverageStatus],ROW()-1)="PASS")</f>
        <v>1</v>
      </c>
      <c r="Z701" cm="1">
        <f t="array" ref="Z701">--OR(INDEX(MinuteWorkersFTE_HISTORICAL_FORTNIGHT_TABLE[HistoricalCellStatus],ROW()-1)="OBSERVED",INDEX(MinuteWorkersFTE_HISTORICAL_FORTNIGHT_TABLE[HistoricalCellStatus],ROW()-1)="ZERO")</f>
        <v>1</v>
      </c>
      <c r="AA701" cm="1">
        <f t="array" ref="AA701">--OR(INDEX(MinuteWorkersFTE_HISTORICAL_FORTNIGHT_TABLE[ProfileAlignmentStatus],ROW()-1)="PASS",INDEX(MinuteWorkersFTE_HISTORICAL_FORTNIGHT_TABLE[ProfileAlignmentStatus],ROW()-1)="PASS ZERO")</f>
        <v>1</v>
      </c>
      <c r="AB701" cm="1">
        <f t="array" ref="AB701">--(INDEX(MinuteWorkersFTE_HISTORICAL_FORTNIGHT_TABLE[RedistributionMatchCount],ROW()-1)=1)</f>
        <v>1</v>
      </c>
      <c r="AC701">
        <v>1</v>
      </c>
    </row>
    <row r="702" spans="14:29" x14ac:dyDescent="0.25">
      <c r="N702" t="str" cm="1">
        <f t="array" ref="N702">INDEX(MinuteWorkersFTE_HISTORICAL_FORTNIGHT_TABLE[Facility],ROW()-1)</f>
        <v>TE</v>
      </c>
      <c r="O702" t="str" cm="1">
        <f t="array" ref="O702">INDEX(MinuteWorkersFTE_HISTORICAL_FORTNIGHT_TABLE[Role],ROW()-1)</f>
        <v>CLINICAL CARE COORDINATOR &amp; MANAGER</v>
      </c>
      <c r="P702" t="str" cm="1">
        <f t="array" ref="P702">INDEX(MinuteWorkersFTE_HISTORICAL_FORTNIGHT_TABLE[Shift],ROW()-1)</f>
        <v>PM</v>
      </c>
      <c r="Q702" cm="1">
        <f t="array" ref="Q702">INDEX(MinuteWorkersFTE_HISTORICAL_FORTNIGHT_TABLE[DayOfWeek],ROW()-1)</f>
        <v>3</v>
      </c>
      <c r="R702" t="str" cm="1">
        <f t="array" ref="R702">INDEX(MinuteWorkersFTE_HISTORICAL_FORTNIGHT_TABLE[Week Day],ROW()-1)</f>
        <v>Wednesday</v>
      </c>
      <c r="S702" cm="1">
        <f t="array" ref="S702">INDEX(MinuteWorkersFTE_HISTORICAL_FORTNIGHT_TABLE[FortnightWeek],ROW()-1)</f>
        <v>2</v>
      </c>
      <c r="T702" cm="1">
        <f t="array" ref="T702">INDEX(MinuteWorkersFTE_HISTORICAL_FORTNIGHT_TABLE[HistoricalRosterFTE],ROW()-1)</f>
        <v>0</v>
      </c>
      <c r="U702" cm="1">
        <f t="array" ref="U702">INDEX(MinuteWorkersFTE_HISTORICAL_FORTNIGHT_TABLE[RedistributedRosterFTE],ROW()-1)</f>
        <v>0</v>
      </c>
      <c r="V702" cm="1">
        <f t="array" ref="V702">INDEX(MinuteWorkersFTE_HISTORICAL_FORTNIGHT_TABLE[ExpectedRedistributionFactor],ROW()-1)</f>
        <v>0.89709517923362214</v>
      </c>
      <c r="W702" cm="1">
        <f t="array" ref="W702">INDEX(MinuteWorkersFTE_HISTORICAL_FORTNIGHT_TABLE[ProfileVarianceFTE],ROW()-1)</f>
        <v>0</v>
      </c>
      <c r="X702">
        <f t="shared" si="11"/>
        <v>0</v>
      </c>
      <c r="Y702" cm="1">
        <f t="array" ref="Y702">--(INDEX(MinuteWorkersFTE_HISTORICAL_FORTNIGHT_TABLE[HistoricalCoverageStatus],ROW()-1)="PASS")</f>
        <v>1</v>
      </c>
      <c r="Z702" cm="1">
        <f t="array" ref="Z702">--OR(INDEX(MinuteWorkersFTE_HISTORICAL_FORTNIGHT_TABLE[HistoricalCellStatus],ROW()-1)="OBSERVED",INDEX(MinuteWorkersFTE_HISTORICAL_FORTNIGHT_TABLE[HistoricalCellStatus],ROW()-1)="ZERO")</f>
        <v>1</v>
      </c>
      <c r="AA702" cm="1">
        <f t="array" ref="AA702">--OR(INDEX(MinuteWorkersFTE_HISTORICAL_FORTNIGHT_TABLE[ProfileAlignmentStatus],ROW()-1)="PASS",INDEX(MinuteWorkersFTE_HISTORICAL_FORTNIGHT_TABLE[ProfileAlignmentStatus],ROW()-1)="PASS ZERO")</f>
        <v>1</v>
      </c>
      <c r="AB702" cm="1">
        <f t="array" ref="AB702">--(INDEX(MinuteWorkersFTE_HISTORICAL_FORTNIGHT_TABLE[RedistributionMatchCount],ROW()-1)=1)</f>
        <v>0</v>
      </c>
      <c r="AC702">
        <v>1</v>
      </c>
    </row>
    <row r="703" spans="14:29" x14ac:dyDescent="0.25">
      <c r="N703" t="str" cm="1">
        <f t="array" ref="N703">INDEX(MinuteWorkersFTE_HISTORICAL_FORTNIGHT_TABLE[Facility],ROW()-1)</f>
        <v>TE</v>
      </c>
      <c r="O703" t="str" cm="1">
        <f t="array" ref="O703">INDEX(MinuteWorkersFTE_HISTORICAL_FORTNIGHT_TABLE[Role],ROW()-1)</f>
        <v>CLINICAL CARE COORDINATOR &amp; MANAGER</v>
      </c>
      <c r="P703" t="str" cm="1">
        <f t="array" ref="P703">INDEX(MinuteWorkersFTE_HISTORICAL_FORTNIGHT_TABLE[Shift],ROW()-1)</f>
        <v>NS</v>
      </c>
      <c r="Q703" cm="1">
        <f t="array" ref="Q703">INDEX(MinuteWorkersFTE_HISTORICAL_FORTNIGHT_TABLE[DayOfWeek],ROW()-1)</f>
        <v>3</v>
      </c>
      <c r="R703" t="str" cm="1">
        <f t="array" ref="R703">INDEX(MinuteWorkersFTE_HISTORICAL_FORTNIGHT_TABLE[Week Day],ROW()-1)</f>
        <v>Wednesday</v>
      </c>
      <c r="S703" cm="1">
        <f t="array" ref="S703">INDEX(MinuteWorkersFTE_HISTORICAL_FORTNIGHT_TABLE[FortnightWeek],ROW()-1)</f>
        <v>2</v>
      </c>
      <c r="T703" cm="1">
        <f t="array" ref="T703">INDEX(MinuteWorkersFTE_HISTORICAL_FORTNIGHT_TABLE[HistoricalRosterFTE],ROW()-1)</f>
        <v>0</v>
      </c>
      <c r="U703" cm="1">
        <f t="array" ref="U703">INDEX(MinuteWorkersFTE_HISTORICAL_FORTNIGHT_TABLE[RedistributedRosterFTE],ROW()-1)</f>
        <v>0</v>
      </c>
      <c r="V703" cm="1">
        <f t="array" ref="V703">INDEX(MinuteWorkersFTE_HISTORICAL_FORTNIGHT_TABLE[ExpectedRedistributionFactor],ROW()-1)</f>
        <v>0.89709517923362214</v>
      </c>
      <c r="W703" cm="1">
        <f t="array" ref="W703">INDEX(MinuteWorkersFTE_HISTORICAL_FORTNIGHT_TABLE[ProfileVarianceFTE],ROW()-1)</f>
        <v>0</v>
      </c>
      <c r="X703">
        <f t="shared" si="11"/>
        <v>0</v>
      </c>
      <c r="Y703" cm="1">
        <f t="array" ref="Y703">--(INDEX(MinuteWorkersFTE_HISTORICAL_FORTNIGHT_TABLE[HistoricalCoverageStatus],ROW()-1)="PASS")</f>
        <v>1</v>
      </c>
      <c r="Z703" cm="1">
        <f t="array" ref="Z703">--OR(INDEX(MinuteWorkersFTE_HISTORICAL_FORTNIGHT_TABLE[HistoricalCellStatus],ROW()-1)="OBSERVED",INDEX(MinuteWorkersFTE_HISTORICAL_FORTNIGHT_TABLE[HistoricalCellStatus],ROW()-1)="ZERO")</f>
        <v>1</v>
      </c>
      <c r="AA703" cm="1">
        <f t="array" ref="AA703">--OR(INDEX(MinuteWorkersFTE_HISTORICAL_FORTNIGHT_TABLE[ProfileAlignmentStatus],ROW()-1)="PASS",INDEX(MinuteWorkersFTE_HISTORICAL_FORTNIGHT_TABLE[ProfileAlignmentStatus],ROW()-1)="PASS ZERO")</f>
        <v>1</v>
      </c>
      <c r="AB703" cm="1">
        <f t="array" ref="AB703">--(INDEX(MinuteWorkersFTE_HISTORICAL_FORTNIGHT_TABLE[RedistributionMatchCount],ROW()-1)=1)</f>
        <v>0</v>
      </c>
      <c r="AC703">
        <v>1</v>
      </c>
    </row>
    <row r="704" spans="14:29" x14ac:dyDescent="0.25">
      <c r="N704" t="str" cm="1">
        <f t="array" ref="N704">INDEX(MinuteWorkersFTE_HISTORICAL_FORTNIGHT_TABLE[Facility],ROW()-1)</f>
        <v>TE</v>
      </c>
      <c r="O704" t="str" cm="1">
        <f t="array" ref="O704">INDEX(MinuteWorkersFTE_HISTORICAL_FORTNIGHT_TABLE[Role],ROW()-1)</f>
        <v>CLINICAL CARE COORDINATOR &amp; MANAGER</v>
      </c>
      <c r="P704" t="str" cm="1">
        <f t="array" ref="P704">INDEX(MinuteWorkersFTE_HISTORICAL_FORTNIGHT_TABLE[Shift],ROW()-1)</f>
        <v>AM</v>
      </c>
      <c r="Q704" cm="1">
        <f t="array" ref="Q704">INDEX(MinuteWorkersFTE_HISTORICAL_FORTNIGHT_TABLE[DayOfWeek],ROW()-1)</f>
        <v>4</v>
      </c>
      <c r="R704" t="str" cm="1">
        <f t="array" ref="R704">INDEX(MinuteWorkersFTE_HISTORICAL_FORTNIGHT_TABLE[Week Day],ROW()-1)</f>
        <v>Thursday</v>
      </c>
      <c r="S704" cm="1">
        <f t="array" ref="S704">INDEX(MinuteWorkersFTE_HISTORICAL_FORTNIGHT_TABLE[FortnightWeek],ROW()-1)</f>
        <v>2</v>
      </c>
      <c r="T704" cm="1">
        <f t="array" ref="T704">INDEX(MinuteWorkersFTE_HISTORICAL_FORTNIGHT_TABLE[HistoricalRosterFTE],ROW()-1)</f>
        <v>0</v>
      </c>
      <c r="U704" cm="1">
        <f t="array" ref="U704">INDEX(MinuteWorkersFTE_HISTORICAL_FORTNIGHT_TABLE[RedistributedRosterFTE],ROW()-1)</f>
        <v>0</v>
      </c>
      <c r="V704" cm="1">
        <f t="array" ref="V704">INDEX(MinuteWorkersFTE_HISTORICAL_FORTNIGHT_TABLE[ExpectedRedistributionFactor],ROW()-1)</f>
        <v>0.89709517923362214</v>
      </c>
      <c r="W704" cm="1">
        <f t="array" ref="W704">INDEX(MinuteWorkersFTE_HISTORICAL_FORTNIGHT_TABLE[ProfileVarianceFTE],ROW()-1)</f>
        <v>0</v>
      </c>
      <c r="X704">
        <f t="shared" si="11"/>
        <v>0</v>
      </c>
      <c r="Y704" cm="1">
        <f t="array" ref="Y704">--(INDEX(MinuteWorkersFTE_HISTORICAL_FORTNIGHT_TABLE[HistoricalCoverageStatus],ROW()-1)="PASS")</f>
        <v>1</v>
      </c>
      <c r="Z704" cm="1">
        <f t="array" ref="Z704">--OR(INDEX(MinuteWorkersFTE_HISTORICAL_FORTNIGHT_TABLE[HistoricalCellStatus],ROW()-1)="OBSERVED",INDEX(MinuteWorkersFTE_HISTORICAL_FORTNIGHT_TABLE[HistoricalCellStatus],ROW()-1)="ZERO")</f>
        <v>1</v>
      </c>
      <c r="AA704" cm="1">
        <f t="array" ref="AA704">--OR(INDEX(MinuteWorkersFTE_HISTORICAL_FORTNIGHT_TABLE[ProfileAlignmentStatus],ROW()-1)="PASS",INDEX(MinuteWorkersFTE_HISTORICAL_FORTNIGHT_TABLE[ProfileAlignmentStatus],ROW()-1)="PASS ZERO")</f>
        <v>1</v>
      </c>
      <c r="AB704" cm="1">
        <f t="array" ref="AB704">--(INDEX(MinuteWorkersFTE_HISTORICAL_FORTNIGHT_TABLE[RedistributionMatchCount],ROW()-1)=1)</f>
        <v>0</v>
      </c>
      <c r="AC704">
        <v>1</v>
      </c>
    </row>
    <row r="705" spans="14:29" x14ac:dyDescent="0.25">
      <c r="N705" t="str" cm="1">
        <f t="array" ref="N705">INDEX(MinuteWorkersFTE_HISTORICAL_FORTNIGHT_TABLE[Facility],ROW()-1)</f>
        <v>TE</v>
      </c>
      <c r="O705" t="str" cm="1">
        <f t="array" ref="O705">INDEX(MinuteWorkersFTE_HISTORICAL_FORTNIGHT_TABLE[Role],ROW()-1)</f>
        <v>CLINICAL CARE COORDINATOR &amp; MANAGER</v>
      </c>
      <c r="P705" t="str" cm="1">
        <f t="array" ref="P705">INDEX(MinuteWorkersFTE_HISTORICAL_FORTNIGHT_TABLE[Shift],ROW()-1)</f>
        <v>PM</v>
      </c>
      <c r="Q705" cm="1">
        <f t="array" ref="Q705">INDEX(MinuteWorkersFTE_HISTORICAL_FORTNIGHT_TABLE[DayOfWeek],ROW()-1)</f>
        <v>4</v>
      </c>
      <c r="R705" t="str" cm="1">
        <f t="array" ref="R705">INDEX(MinuteWorkersFTE_HISTORICAL_FORTNIGHT_TABLE[Week Day],ROW()-1)</f>
        <v>Thursday</v>
      </c>
      <c r="S705" cm="1">
        <f t="array" ref="S705">INDEX(MinuteWorkersFTE_HISTORICAL_FORTNIGHT_TABLE[FortnightWeek],ROW()-1)</f>
        <v>2</v>
      </c>
      <c r="T705" cm="1">
        <f t="array" ref="T705">INDEX(MinuteWorkersFTE_HISTORICAL_FORTNIGHT_TABLE[HistoricalRosterFTE],ROW()-1)</f>
        <v>0</v>
      </c>
      <c r="U705" cm="1">
        <f t="array" ref="U705">INDEX(MinuteWorkersFTE_HISTORICAL_FORTNIGHT_TABLE[RedistributedRosterFTE],ROW()-1)</f>
        <v>0</v>
      </c>
      <c r="V705" cm="1">
        <f t="array" ref="V705">INDEX(MinuteWorkersFTE_HISTORICAL_FORTNIGHT_TABLE[ExpectedRedistributionFactor],ROW()-1)</f>
        <v>0.89709517923362214</v>
      </c>
      <c r="W705" cm="1">
        <f t="array" ref="W705">INDEX(MinuteWorkersFTE_HISTORICAL_FORTNIGHT_TABLE[ProfileVarianceFTE],ROW()-1)</f>
        <v>0</v>
      </c>
      <c r="X705">
        <f t="shared" si="11"/>
        <v>0</v>
      </c>
      <c r="Y705" cm="1">
        <f t="array" ref="Y705">--(INDEX(MinuteWorkersFTE_HISTORICAL_FORTNIGHT_TABLE[HistoricalCoverageStatus],ROW()-1)="PASS")</f>
        <v>1</v>
      </c>
      <c r="Z705" cm="1">
        <f t="array" ref="Z705">--OR(INDEX(MinuteWorkersFTE_HISTORICAL_FORTNIGHT_TABLE[HistoricalCellStatus],ROW()-1)="OBSERVED",INDEX(MinuteWorkersFTE_HISTORICAL_FORTNIGHT_TABLE[HistoricalCellStatus],ROW()-1)="ZERO")</f>
        <v>1</v>
      </c>
      <c r="AA705" cm="1">
        <f t="array" ref="AA705">--OR(INDEX(MinuteWorkersFTE_HISTORICAL_FORTNIGHT_TABLE[ProfileAlignmentStatus],ROW()-1)="PASS",INDEX(MinuteWorkersFTE_HISTORICAL_FORTNIGHT_TABLE[ProfileAlignmentStatus],ROW()-1)="PASS ZERO")</f>
        <v>1</v>
      </c>
      <c r="AB705" cm="1">
        <f t="array" ref="AB705">--(INDEX(MinuteWorkersFTE_HISTORICAL_FORTNIGHT_TABLE[RedistributionMatchCount],ROW()-1)=1)</f>
        <v>0</v>
      </c>
      <c r="AC705">
        <v>1</v>
      </c>
    </row>
    <row r="706" spans="14:29" x14ac:dyDescent="0.25">
      <c r="N706" t="str" cm="1">
        <f t="array" ref="N706">INDEX(MinuteWorkersFTE_HISTORICAL_FORTNIGHT_TABLE[Facility],ROW()-1)</f>
        <v>TE</v>
      </c>
      <c r="O706" t="str" cm="1">
        <f t="array" ref="O706">INDEX(MinuteWorkersFTE_HISTORICAL_FORTNIGHT_TABLE[Role],ROW()-1)</f>
        <v>CLINICAL CARE COORDINATOR &amp; MANAGER</v>
      </c>
      <c r="P706" t="str" cm="1">
        <f t="array" ref="P706">INDEX(MinuteWorkersFTE_HISTORICAL_FORTNIGHT_TABLE[Shift],ROW()-1)</f>
        <v>NS</v>
      </c>
      <c r="Q706" cm="1">
        <f t="array" ref="Q706">INDEX(MinuteWorkersFTE_HISTORICAL_FORTNIGHT_TABLE[DayOfWeek],ROW()-1)</f>
        <v>4</v>
      </c>
      <c r="R706" t="str" cm="1">
        <f t="array" ref="R706">INDEX(MinuteWorkersFTE_HISTORICAL_FORTNIGHT_TABLE[Week Day],ROW()-1)</f>
        <v>Thursday</v>
      </c>
      <c r="S706" cm="1">
        <f t="array" ref="S706">INDEX(MinuteWorkersFTE_HISTORICAL_FORTNIGHT_TABLE[FortnightWeek],ROW()-1)</f>
        <v>2</v>
      </c>
      <c r="T706" cm="1">
        <f t="array" ref="T706">INDEX(MinuteWorkersFTE_HISTORICAL_FORTNIGHT_TABLE[HistoricalRosterFTE],ROW()-1)</f>
        <v>0</v>
      </c>
      <c r="U706" cm="1">
        <f t="array" ref="U706">INDEX(MinuteWorkersFTE_HISTORICAL_FORTNIGHT_TABLE[RedistributedRosterFTE],ROW()-1)</f>
        <v>0</v>
      </c>
      <c r="V706" cm="1">
        <f t="array" ref="V706">INDEX(MinuteWorkersFTE_HISTORICAL_FORTNIGHT_TABLE[ExpectedRedistributionFactor],ROW()-1)</f>
        <v>0.89709517923362214</v>
      </c>
      <c r="W706" cm="1">
        <f t="array" ref="W706">INDEX(MinuteWorkersFTE_HISTORICAL_FORTNIGHT_TABLE[ProfileVarianceFTE],ROW()-1)</f>
        <v>0</v>
      </c>
      <c r="X706">
        <f t="shared" si="11"/>
        <v>0</v>
      </c>
      <c r="Y706" cm="1">
        <f t="array" ref="Y706">--(INDEX(MinuteWorkersFTE_HISTORICAL_FORTNIGHT_TABLE[HistoricalCoverageStatus],ROW()-1)="PASS")</f>
        <v>1</v>
      </c>
      <c r="Z706" cm="1">
        <f t="array" ref="Z706">--OR(INDEX(MinuteWorkersFTE_HISTORICAL_FORTNIGHT_TABLE[HistoricalCellStatus],ROW()-1)="OBSERVED",INDEX(MinuteWorkersFTE_HISTORICAL_FORTNIGHT_TABLE[HistoricalCellStatus],ROW()-1)="ZERO")</f>
        <v>1</v>
      </c>
      <c r="AA706" cm="1">
        <f t="array" ref="AA706">--OR(INDEX(MinuteWorkersFTE_HISTORICAL_FORTNIGHT_TABLE[ProfileAlignmentStatus],ROW()-1)="PASS",INDEX(MinuteWorkersFTE_HISTORICAL_FORTNIGHT_TABLE[ProfileAlignmentStatus],ROW()-1)="PASS ZERO")</f>
        <v>1</v>
      </c>
      <c r="AB706" cm="1">
        <f t="array" ref="AB706">--(INDEX(MinuteWorkersFTE_HISTORICAL_FORTNIGHT_TABLE[RedistributionMatchCount],ROW()-1)=1)</f>
        <v>0</v>
      </c>
      <c r="AC706">
        <v>1</v>
      </c>
    </row>
    <row r="707" spans="14:29" x14ac:dyDescent="0.25">
      <c r="N707" t="str" cm="1">
        <f t="array" ref="N707">INDEX(MinuteWorkersFTE_HISTORICAL_FORTNIGHT_TABLE[Facility],ROW()-1)</f>
        <v>TE</v>
      </c>
      <c r="O707" t="str" cm="1">
        <f t="array" ref="O707">INDEX(MinuteWorkersFTE_HISTORICAL_FORTNIGHT_TABLE[Role],ROW()-1)</f>
        <v>CLINICAL CARE COORDINATOR &amp; MANAGER</v>
      </c>
      <c r="P707" t="str" cm="1">
        <f t="array" ref="P707">INDEX(MinuteWorkersFTE_HISTORICAL_FORTNIGHT_TABLE[Shift],ROW()-1)</f>
        <v>AM</v>
      </c>
      <c r="Q707" cm="1">
        <f t="array" ref="Q707">INDEX(MinuteWorkersFTE_HISTORICAL_FORTNIGHT_TABLE[DayOfWeek],ROW()-1)</f>
        <v>5</v>
      </c>
      <c r="R707" t="str" cm="1">
        <f t="array" ref="R707">INDEX(MinuteWorkersFTE_HISTORICAL_FORTNIGHT_TABLE[Week Day],ROW()-1)</f>
        <v>Friday</v>
      </c>
      <c r="S707" cm="1">
        <f t="array" ref="S707">INDEX(MinuteWorkersFTE_HISTORICAL_FORTNIGHT_TABLE[FortnightWeek],ROW()-1)</f>
        <v>2</v>
      </c>
      <c r="T707" cm="1">
        <f t="array" ref="T707">INDEX(MinuteWorkersFTE_HISTORICAL_FORTNIGHT_TABLE[HistoricalRosterFTE],ROW()-1)</f>
        <v>0</v>
      </c>
      <c r="U707" cm="1">
        <f t="array" ref="U707">INDEX(MinuteWorkersFTE_HISTORICAL_FORTNIGHT_TABLE[RedistributedRosterFTE],ROW()-1)</f>
        <v>0</v>
      </c>
      <c r="V707" cm="1">
        <f t="array" ref="V707">INDEX(MinuteWorkersFTE_HISTORICAL_FORTNIGHT_TABLE[ExpectedRedistributionFactor],ROW()-1)</f>
        <v>0.89709517923362214</v>
      </c>
      <c r="W707" cm="1">
        <f t="array" ref="W707">INDEX(MinuteWorkersFTE_HISTORICAL_FORTNIGHT_TABLE[ProfileVarianceFTE],ROW()-1)</f>
        <v>0</v>
      </c>
      <c r="X707">
        <f t="shared" si="11"/>
        <v>0</v>
      </c>
      <c r="Y707" cm="1">
        <f t="array" ref="Y707">--(INDEX(MinuteWorkersFTE_HISTORICAL_FORTNIGHT_TABLE[HistoricalCoverageStatus],ROW()-1)="PASS")</f>
        <v>1</v>
      </c>
      <c r="Z707" cm="1">
        <f t="array" ref="Z707">--OR(INDEX(MinuteWorkersFTE_HISTORICAL_FORTNIGHT_TABLE[HistoricalCellStatus],ROW()-1)="OBSERVED",INDEX(MinuteWorkersFTE_HISTORICAL_FORTNIGHT_TABLE[HistoricalCellStatus],ROW()-1)="ZERO")</f>
        <v>1</v>
      </c>
      <c r="AA707" cm="1">
        <f t="array" ref="AA707">--OR(INDEX(MinuteWorkersFTE_HISTORICAL_FORTNIGHT_TABLE[ProfileAlignmentStatus],ROW()-1)="PASS",INDEX(MinuteWorkersFTE_HISTORICAL_FORTNIGHT_TABLE[ProfileAlignmentStatus],ROW()-1)="PASS ZERO")</f>
        <v>1</v>
      </c>
      <c r="AB707" cm="1">
        <f t="array" ref="AB707">--(INDEX(MinuteWorkersFTE_HISTORICAL_FORTNIGHT_TABLE[RedistributionMatchCount],ROW()-1)=1)</f>
        <v>0</v>
      </c>
      <c r="AC707">
        <v>1</v>
      </c>
    </row>
    <row r="708" spans="14:29" x14ac:dyDescent="0.25">
      <c r="N708" t="str" cm="1">
        <f t="array" ref="N708">INDEX(MinuteWorkersFTE_HISTORICAL_FORTNIGHT_TABLE[Facility],ROW()-1)</f>
        <v>TE</v>
      </c>
      <c r="O708" t="str" cm="1">
        <f t="array" ref="O708">INDEX(MinuteWorkersFTE_HISTORICAL_FORTNIGHT_TABLE[Role],ROW()-1)</f>
        <v>CLINICAL CARE COORDINATOR &amp; MANAGER</v>
      </c>
      <c r="P708" t="str" cm="1">
        <f t="array" ref="P708">INDEX(MinuteWorkersFTE_HISTORICAL_FORTNIGHT_TABLE[Shift],ROW()-1)</f>
        <v>PM</v>
      </c>
      <c r="Q708" cm="1">
        <f t="array" ref="Q708">INDEX(MinuteWorkersFTE_HISTORICAL_FORTNIGHT_TABLE[DayOfWeek],ROW()-1)</f>
        <v>5</v>
      </c>
      <c r="R708" t="str" cm="1">
        <f t="array" ref="R708">INDEX(MinuteWorkersFTE_HISTORICAL_FORTNIGHT_TABLE[Week Day],ROW()-1)</f>
        <v>Friday</v>
      </c>
      <c r="S708" cm="1">
        <f t="array" ref="S708">INDEX(MinuteWorkersFTE_HISTORICAL_FORTNIGHT_TABLE[FortnightWeek],ROW()-1)</f>
        <v>2</v>
      </c>
      <c r="T708" cm="1">
        <f t="array" ref="T708">INDEX(MinuteWorkersFTE_HISTORICAL_FORTNIGHT_TABLE[HistoricalRosterFTE],ROW()-1)</f>
        <v>0</v>
      </c>
      <c r="U708" cm="1">
        <f t="array" ref="U708">INDEX(MinuteWorkersFTE_HISTORICAL_FORTNIGHT_TABLE[RedistributedRosterFTE],ROW()-1)</f>
        <v>0</v>
      </c>
      <c r="V708" cm="1">
        <f t="array" ref="V708">INDEX(MinuteWorkersFTE_HISTORICAL_FORTNIGHT_TABLE[ExpectedRedistributionFactor],ROW()-1)</f>
        <v>0.89709517923362214</v>
      </c>
      <c r="W708" cm="1">
        <f t="array" ref="W708">INDEX(MinuteWorkersFTE_HISTORICAL_FORTNIGHT_TABLE[ProfileVarianceFTE],ROW()-1)</f>
        <v>0</v>
      </c>
      <c r="X708">
        <f t="shared" ref="X708:X771" si="12">ABS(W708)</f>
        <v>0</v>
      </c>
      <c r="Y708" cm="1">
        <f t="array" ref="Y708">--(INDEX(MinuteWorkersFTE_HISTORICAL_FORTNIGHT_TABLE[HistoricalCoverageStatus],ROW()-1)="PASS")</f>
        <v>1</v>
      </c>
      <c r="Z708" cm="1">
        <f t="array" ref="Z708">--OR(INDEX(MinuteWorkersFTE_HISTORICAL_FORTNIGHT_TABLE[HistoricalCellStatus],ROW()-1)="OBSERVED",INDEX(MinuteWorkersFTE_HISTORICAL_FORTNIGHT_TABLE[HistoricalCellStatus],ROW()-1)="ZERO")</f>
        <v>1</v>
      </c>
      <c r="AA708" cm="1">
        <f t="array" ref="AA708">--OR(INDEX(MinuteWorkersFTE_HISTORICAL_FORTNIGHT_TABLE[ProfileAlignmentStatus],ROW()-1)="PASS",INDEX(MinuteWorkersFTE_HISTORICAL_FORTNIGHT_TABLE[ProfileAlignmentStatus],ROW()-1)="PASS ZERO")</f>
        <v>1</v>
      </c>
      <c r="AB708" cm="1">
        <f t="array" ref="AB708">--(INDEX(MinuteWorkersFTE_HISTORICAL_FORTNIGHT_TABLE[RedistributionMatchCount],ROW()-1)=1)</f>
        <v>0</v>
      </c>
      <c r="AC708">
        <v>1</v>
      </c>
    </row>
    <row r="709" spans="14:29" x14ac:dyDescent="0.25">
      <c r="N709" t="str" cm="1">
        <f t="array" ref="N709">INDEX(MinuteWorkersFTE_HISTORICAL_FORTNIGHT_TABLE[Facility],ROW()-1)</f>
        <v>TE</v>
      </c>
      <c r="O709" t="str" cm="1">
        <f t="array" ref="O709">INDEX(MinuteWorkersFTE_HISTORICAL_FORTNIGHT_TABLE[Role],ROW()-1)</f>
        <v>CLINICAL CARE COORDINATOR &amp; MANAGER</v>
      </c>
      <c r="P709" t="str" cm="1">
        <f t="array" ref="P709">INDEX(MinuteWorkersFTE_HISTORICAL_FORTNIGHT_TABLE[Shift],ROW()-1)</f>
        <v>NS</v>
      </c>
      <c r="Q709" cm="1">
        <f t="array" ref="Q709">INDEX(MinuteWorkersFTE_HISTORICAL_FORTNIGHT_TABLE[DayOfWeek],ROW()-1)</f>
        <v>5</v>
      </c>
      <c r="R709" t="str" cm="1">
        <f t="array" ref="R709">INDEX(MinuteWorkersFTE_HISTORICAL_FORTNIGHT_TABLE[Week Day],ROW()-1)</f>
        <v>Friday</v>
      </c>
      <c r="S709" cm="1">
        <f t="array" ref="S709">INDEX(MinuteWorkersFTE_HISTORICAL_FORTNIGHT_TABLE[FortnightWeek],ROW()-1)</f>
        <v>2</v>
      </c>
      <c r="T709" cm="1">
        <f t="array" ref="T709">INDEX(MinuteWorkersFTE_HISTORICAL_FORTNIGHT_TABLE[HistoricalRosterFTE],ROW()-1)</f>
        <v>0</v>
      </c>
      <c r="U709" cm="1">
        <f t="array" ref="U709">INDEX(MinuteWorkersFTE_HISTORICAL_FORTNIGHT_TABLE[RedistributedRosterFTE],ROW()-1)</f>
        <v>0</v>
      </c>
      <c r="V709" cm="1">
        <f t="array" ref="V709">INDEX(MinuteWorkersFTE_HISTORICAL_FORTNIGHT_TABLE[ExpectedRedistributionFactor],ROW()-1)</f>
        <v>0.89709517923362214</v>
      </c>
      <c r="W709" cm="1">
        <f t="array" ref="W709">INDEX(MinuteWorkersFTE_HISTORICAL_FORTNIGHT_TABLE[ProfileVarianceFTE],ROW()-1)</f>
        <v>0</v>
      </c>
      <c r="X709">
        <f t="shared" si="12"/>
        <v>0</v>
      </c>
      <c r="Y709" cm="1">
        <f t="array" ref="Y709">--(INDEX(MinuteWorkersFTE_HISTORICAL_FORTNIGHT_TABLE[HistoricalCoverageStatus],ROW()-1)="PASS")</f>
        <v>1</v>
      </c>
      <c r="Z709" cm="1">
        <f t="array" ref="Z709">--OR(INDEX(MinuteWorkersFTE_HISTORICAL_FORTNIGHT_TABLE[HistoricalCellStatus],ROW()-1)="OBSERVED",INDEX(MinuteWorkersFTE_HISTORICAL_FORTNIGHT_TABLE[HistoricalCellStatus],ROW()-1)="ZERO")</f>
        <v>1</v>
      </c>
      <c r="AA709" cm="1">
        <f t="array" ref="AA709">--OR(INDEX(MinuteWorkersFTE_HISTORICAL_FORTNIGHT_TABLE[ProfileAlignmentStatus],ROW()-1)="PASS",INDEX(MinuteWorkersFTE_HISTORICAL_FORTNIGHT_TABLE[ProfileAlignmentStatus],ROW()-1)="PASS ZERO")</f>
        <v>1</v>
      </c>
      <c r="AB709" cm="1">
        <f t="array" ref="AB709">--(INDEX(MinuteWorkersFTE_HISTORICAL_FORTNIGHT_TABLE[RedistributionMatchCount],ROW()-1)=1)</f>
        <v>0</v>
      </c>
      <c r="AC709">
        <v>1</v>
      </c>
    </row>
    <row r="710" spans="14:29" x14ac:dyDescent="0.25">
      <c r="N710" t="str" cm="1">
        <f t="array" ref="N710">INDEX(MinuteWorkersFTE_HISTORICAL_FORTNIGHT_TABLE[Facility],ROW()-1)</f>
        <v>TE</v>
      </c>
      <c r="O710" t="str" cm="1">
        <f t="array" ref="O710">INDEX(MinuteWorkersFTE_HISTORICAL_FORTNIGHT_TABLE[Role],ROW()-1)</f>
        <v>CLINICAL CARE COORDINATOR &amp; MANAGER</v>
      </c>
      <c r="P710" t="str" cm="1">
        <f t="array" ref="P710">INDEX(MinuteWorkersFTE_HISTORICAL_FORTNIGHT_TABLE[Shift],ROW()-1)</f>
        <v>AM</v>
      </c>
      <c r="Q710" cm="1">
        <f t="array" ref="Q710">INDEX(MinuteWorkersFTE_HISTORICAL_FORTNIGHT_TABLE[DayOfWeek],ROW()-1)</f>
        <v>6</v>
      </c>
      <c r="R710" t="str" cm="1">
        <f t="array" ref="R710">INDEX(MinuteWorkersFTE_HISTORICAL_FORTNIGHT_TABLE[Week Day],ROW()-1)</f>
        <v>Saturday</v>
      </c>
      <c r="S710" cm="1">
        <f t="array" ref="S710">INDEX(MinuteWorkersFTE_HISTORICAL_FORTNIGHT_TABLE[FortnightWeek],ROW()-1)</f>
        <v>2</v>
      </c>
      <c r="T710" cm="1">
        <f t="array" ref="T710">INDEX(MinuteWorkersFTE_HISTORICAL_FORTNIGHT_TABLE[HistoricalRosterFTE],ROW()-1)</f>
        <v>0</v>
      </c>
      <c r="U710" cm="1">
        <f t="array" ref="U710">INDEX(MinuteWorkersFTE_HISTORICAL_FORTNIGHT_TABLE[RedistributedRosterFTE],ROW()-1)</f>
        <v>0</v>
      </c>
      <c r="V710" cm="1">
        <f t="array" ref="V710">INDEX(MinuteWorkersFTE_HISTORICAL_FORTNIGHT_TABLE[ExpectedRedistributionFactor],ROW()-1)</f>
        <v>0.89709517923362214</v>
      </c>
      <c r="W710" cm="1">
        <f t="array" ref="W710">INDEX(MinuteWorkersFTE_HISTORICAL_FORTNIGHT_TABLE[ProfileVarianceFTE],ROW()-1)</f>
        <v>0</v>
      </c>
      <c r="X710">
        <f t="shared" si="12"/>
        <v>0</v>
      </c>
      <c r="Y710" cm="1">
        <f t="array" ref="Y710">--(INDEX(MinuteWorkersFTE_HISTORICAL_FORTNIGHT_TABLE[HistoricalCoverageStatus],ROW()-1)="PASS")</f>
        <v>1</v>
      </c>
      <c r="Z710" cm="1">
        <f t="array" ref="Z710">--OR(INDEX(MinuteWorkersFTE_HISTORICAL_FORTNIGHT_TABLE[HistoricalCellStatus],ROW()-1)="OBSERVED",INDEX(MinuteWorkersFTE_HISTORICAL_FORTNIGHT_TABLE[HistoricalCellStatus],ROW()-1)="ZERO")</f>
        <v>1</v>
      </c>
      <c r="AA710" cm="1">
        <f t="array" ref="AA710">--OR(INDEX(MinuteWorkersFTE_HISTORICAL_FORTNIGHT_TABLE[ProfileAlignmentStatus],ROW()-1)="PASS",INDEX(MinuteWorkersFTE_HISTORICAL_FORTNIGHT_TABLE[ProfileAlignmentStatus],ROW()-1)="PASS ZERO")</f>
        <v>1</v>
      </c>
      <c r="AB710" cm="1">
        <f t="array" ref="AB710">--(INDEX(MinuteWorkersFTE_HISTORICAL_FORTNIGHT_TABLE[RedistributionMatchCount],ROW()-1)=1)</f>
        <v>0</v>
      </c>
      <c r="AC710">
        <v>1</v>
      </c>
    </row>
    <row r="711" spans="14:29" x14ac:dyDescent="0.25">
      <c r="N711" t="str" cm="1">
        <f t="array" ref="N711">INDEX(MinuteWorkersFTE_HISTORICAL_FORTNIGHT_TABLE[Facility],ROW()-1)</f>
        <v>TE</v>
      </c>
      <c r="O711" t="str" cm="1">
        <f t="array" ref="O711">INDEX(MinuteWorkersFTE_HISTORICAL_FORTNIGHT_TABLE[Role],ROW()-1)</f>
        <v>CLINICAL CARE COORDINATOR &amp; MANAGER</v>
      </c>
      <c r="P711" t="str" cm="1">
        <f t="array" ref="P711">INDEX(MinuteWorkersFTE_HISTORICAL_FORTNIGHT_TABLE[Shift],ROW()-1)</f>
        <v>PM</v>
      </c>
      <c r="Q711" cm="1">
        <f t="array" ref="Q711">INDEX(MinuteWorkersFTE_HISTORICAL_FORTNIGHT_TABLE[DayOfWeek],ROW()-1)</f>
        <v>6</v>
      </c>
      <c r="R711" t="str" cm="1">
        <f t="array" ref="R711">INDEX(MinuteWorkersFTE_HISTORICAL_FORTNIGHT_TABLE[Week Day],ROW()-1)</f>
        <v>Saturday</v>
      </c>
      <c r="S711" cm="1">
        <f t="array" ref="S711">INDEX(MinuteWorkersFTE_HISTORICAL_FORTNIGHT_TABLE[FortnightWeek],ROW()-1)</f>
        <v>2</v>
      </c>
      <c r="T711" cm="1">
        <f t="array" ref="T711">INDEX(MinuteWorkersFTE_HISTORICAL_FORTNIGHT_TABLE[HistoricalRosterFTE],ROW()-1)</f>
        <v>0</v>
      </c>
      <c r="U711" cm="1">
        <f t="array" ref="U711">INDEX(MinuteWorkersFTE_HISTORICAL_FORTNIGHT_TABLE[RedistributedRosterFTE],ROW()-1)</f>
        <v>0</v>
      </c>
      <c r="V711" cm="1">
        <f t="array" ref="V711">INDEX(MinuteWorkersFTE_HISTORICAL_FORTNIGHT_TABLE[ExpectedRedistributionFactor],ROW()-1)</f>
        <v>0.89709517923362214</v>
      </c>
      <c r="W711" cm="1">
        <f t="array" ref="W711">INDEX(MinuteWorkersFTE_HISTORICAL_FORTNIGHT_TABLE[ProfileVarianceFTE],ROW()-1)</f>
        <v>0</v>
      </c>
      <c r="X711">
        <f t="shared" si="12"/>
        <v>0</v>
      </c>
      <c r="Y711" cm="1">
        <f t="array" ref="Y711">--(INDEX(MinuteWorkersFTE_HISTORICAL_FORTNIGHT_TABLE[HistoricalCoverageStatus],ROW()-1)="PASS")</f>
        <v>1</v>
      </c>
      <c r="Z711" cm="1">
        <f t="array" ref="Z711">--OR(INDEX(MinuteWorkersFTE_HISTORICAL_FORTNIGHT_TABLE[HistoricalCellStatus],ROW()-1)="OBSERVED",INDEX(MinuteWorkersFTE_HISTORICAL_FORTNIGHT_TABLE[HistoricalCellStatus],ROW()-1)="ZERO")</f>
        <v>1</v>
      </c>
      <c r="AA711" cm="1">
        <f t="array" ref="AA711">--OR(INDEX(MinuteWorkersFTE_HISTORICAL_FORTNIGHT_TABLE[ProfileAlignmentStatus],ROW()-1)="PASS",INDEX(MinuteWorkersFTE_HISTORICAL_FORTNIGHT_TABLE[ProfileAlignmentStatus],ROW()-1)="PASS ZERO")</f>
        <v>1</v>
      </c>
      <c r="AB711" cm="1">
        <f t="array" ref="AB711">--(INDEX(MinuteWorkersFTE_HISTORICAL_FORTNIGHT_TABLE[RedistributionMatchCount],ROW()-1)=1)</f>
        <v>0</v>
      </c>
      <c r="AC711">
        <v>1</v>
      </c>
    </row>
    <row r="712" spans="14:29" x14ac:dyDescent="0.25">
      <c r="N712" t="str" cm="1">
        <f t="array" ref="N712">INDEX(MinuteWorkersFTE_HISTORICAL_FORTNIGHT_TABLE[Facility],ROW()-1)</f>
        <v>TE</v>
      </c>
      <c r="O712" t="str" cm="1">
        <f t="array" ref="O712">INDEX(MinuteWorkersFTE_HISTORICAL_FORTNIGHT_TABLE[Role],ROW()-1)</f>
        <v>CLINICAL CARE COORDINATOR &amp; MANAGER</v>
      </c>
      <c r="P712" t="str" cm="1">
        <f t="array" ref="P712">INDEX(MinuteWorkersFTE_HISTORICAL_FORTNIGHT_TABLE[Shift],ROW()-1)</f>
        <v>NS</v>
      </c>
      <c r="Q712" cm="1">
        <f t="array" ref="Q712">INDEX(MinuteWorkersFTE_HISTORICAL_FORTNIGHT_TABLE[DayOfWeek],ROW()-1)</f>
        <v>6</v>
      </c>
      <c r="R712" t="str" cm="1">
        <f t="array" ref="R712">INDEX(MinuteWorkersFTE_HISTORICAL_FORTNIGHT_TABLE[Week Day],ROW()-1)</f>
        <v>Saturday</v>
      </c>
      <c r="S712" cm="1">
        <f t="array" ref="S712">INDEX(MinuteWorkersFTE_HISTORICAL_FORTNIGHT_TABLE[FortnightWeek],ROW()-1)</f>
        <v>2</v>
      </c>
      <c r="T712" cm="1">
        <f t="array" ref="T712">INDEX(MinuteWorkersFTE_HISTORICAL_FORTNIGHT_TABLE[HistoricalRosterFTE],ROW()-1)</f>
        <v>0</v>
      </c>
      <c r="U712" cm="1">
        <f t="array" ref="U712">INDEX(MinuteWorkersFTE_HISTORICAL_FORTNIGHT_TABLE[RedistributedRosterFTE],ROW()-1)</f>
        <v>0</v>
      </c>
      <c r="V712" cm="1">
        <f t="array" ref="V712">INDEX(MinuteWorkersFTE_HISTORICAL_FORTNIGHT_TABLE[ExpectedRedistributionFactor],ROW()-1)</f>
        <v>0.89709517923362214</v>
      </c>
      <c r="W712" cm="1">
        <f t="array" ref="W712">INDEX(MinuteWorkersFTE_HISTORICAL_FORTNIGHT_TABLE[ProfileVarianceFTE],ROW()-1)</f>
        <v>0</v>
      </c>
      <c r="X712">
        <f t="shared" si="12"/>
        <v>0</v>
      </c>
      <c r="Y712" cm="1">
        <f t="array" ref="Y712">--(INDEX(MinuteWorkersFTE_HISTORICAL_FORTNIGHT_TABLE[HistoricalCoverageStatus],ROW()-1)="PASS")</f>
        <v>1</v>
      </c>
      <c r="Z712" cm="1">
        <f t="array" ref="Z712">--OR(INDEX(MinuteWorkersFTE_HISTORICAL_FORTNIGHT_TABLE[HistoricalCellStatus],ROW()-1)="OBSERVED",INDEX(MinuteWorkersFTE_HISTORICAL_FORTNIGHT_TABLE[HistoricalCellStatus],ROW()-1)="ZERO")</f>
        <v>1</v>
      </c>
      <c r="AA712" cm="1">
        <f t="array" ref="AA712">--OR(INDEX(MinuteWorkersFTE_HISTORICAL_FORTNIGHT_TABLE[ProfileAlignmentStatus],ROW()-1)="PASS",INDEX(MinuteWorkersFTE_HISTORICAL_FORTNIGHT_TABLE[ProfileAlignmentStatus],ROW()-1)="PASS ZERO")</f>
        <v>1</v>
      </c>
      <c r="AB712" cm="1">
        <f t="array" ref="AB712">--(INDEX(MinuteWorkersFTE_HISTORICAL_FORTNIGHT_TABLE[RedistributionMatchCount],ROW()-1)=1)</f>
        <v>0</v>
      </c>
      <c r="AC712">
        <v>1</v>
      </c>
    </row>
    <row r="713" spans="14:29" x14ac:dyDescent="0.25">
      <c r="N713" t="str" cm="1">
        <f t="array" ref="N713">INDEX(MinuteWorkersFTE_HISTORICAL_FORTNIGHT_TABLE[Facility],ROW()-1)</f>
        <v>TE</v>
      </c>
      <c r="O713" t="str" cm="1">
        <f t="array" ref="O713">INDEX(MinuteWorkersFTE_HISTORICAL_FORTNIGHT_TABLE[Role],ROW()-1)</f>
        <v>CLINICAL CARE COORDINATOR &amp; MANAGER</v>
      </c>
      <c r="P713" t="str" cm="1">
        <f t="array" ref="P713">INDEX(MinuteWorkersFTE_HISTORICAL_FORTNIGHT_TABLE[Shift],ROW()-1)</f>
        <v>AM</v>
      </c>
      <c r="Q713" cm="1">
        <f t="array" ref="Q713">INDEX(MinuteWorkersFTE_HISTORICAL_FORTNIGHT_TABLE[DayOfWeek],ROW()-1)</f>
        <v>7</v>
      </c>
      <c r="R713" t="str" cm="1">
        <f t="array" ref="R713">INDEX(MinuteWorkersFTE_HISTORICAL_FORTNIGHT_TABLE[Week Day],ROW()-1)</f>
        <v>Sunday</v>
      </c>
      <c r="S713" cm="1">
        <f t="array" ref="S713">INDEX(MinuteWorkersFTE_HISTORICAL_FORTNIGHT_TABLE[FortnightWeek],ROW()-1)</f>
        <v>2</v>
      </c>
      <c r="T713" cm="1">
        <f t="array" ref="T713">INDEX(MinuteWorkersFTE_HISTORICAL_FORTNIGHT_TABLE[HistoricalRosterFTE],ROW()-1)</f>
        <v>0</v>
      </c>
      <c r="U713" cm="1">
        <f t="array" ref="U713">INDEX(MinuteWorkersFTE_HISTORICAL_FORTNIGHT_TABLE[RedistributedRosterFTE],ROW()-1)</f>
        <v>0</v>
      </c>
      <c r="V713" cm="1">
        <f t="array" ref="V713">INDEX(MinuteWorkersFTE_HISTORICAL_FORTNIGHT_TABLE[ExpectedRedistributionFactor],ROW()-1)</f>
        <v>0.89709517923362214</v>
      </c>
      <c r="W713" cm="1">
        <f t="array" ref="W713">INDEX(MinuteWorkersFTE_HISTORICAL_FORTNIGHT_TABLE[ProfileVarianceFTE],ROW()-1)</f>
        <v>0</v>
      </c>
      <c r="X713">
        <f t="shared" si="12"/>
        <v>0</v>
      </c>
      <c r="Y713" cm="1">
        <f t="array" ref="Y713">--(INDEX(MinuteWorkersFTE_HISTORICAL_FORTNIGHT_TABLE[HistoricalCoverageStatus],ROW()-1)="PASS")</f>
        <v>1</v>
      </c>
      <c r="Z713" cm="1">
        <f t="array" ref="Z713">--OR(INDEX(MinuteWorkersFTE_HISTORICAL_FORTNIGHT_TABLE[HistoricalCellStatus],ROW()-1)="OBSERVED",INDEX(MinuteWorkersFTE_HISTORICAL_FORTNIGHT_TABLE[HistoricalCellStatus],ROW()-1)="ZERO")</f>
        <v>1</v>
      </c>
      <c r="AA713" cm="1">
        <f t="array" ref="AA713">--OR(INDEX(MinuteWorkersFTE_HISTORICAL_FORTNIGHT_TABLE[ProfileAlignmentStatus],ROW()-1)="PASS",INDEX(MinuteWorkersFTE_HISTORICAL_FORTNIGHT_TABLE[ProfileAlignmentStatus],ROW()-1)="PASS ZERO")</f>
        <v>1</v>
      </c>
      <c r="AB713" cm="1">
        <f t="array" ref="AB713">--(INDEX(MinuteWorkersFTE_HISTORICAL_FORTNIGHT_TABLE[RedistributionMatchCount],ROW()-1)=1)</f>
        <v>0</v>
      </c>
      <c r="AC713">
        <v>1</v>
      </c>
    </row>
    <row r="714" spans="14:29" x14ac:dyDescent="0.25">
      <c r="N714" t="str" cm="1">
        <f t="array" ref="N714">INDEX(MinuteWorkersFTE_HISTORICAL_FORTNIGHT_TABLE[Facility],ROW()-1)</f>
        <v>TE</v>
      </c>
      <c r="O714" t="str" cm="1">
        <f t="array" ref="O714">INDEX(MinuteWorkersFTE_HISTORICAL_FORTNIGHT_TABLE[Role],ROW()-1)</f>
        <v>CLINICAL CARE COORDINATOR &amp; MANAGER</v>
      </c>
      <c r="P714" t="str" cm="1">
        <f t="array" ref="P714">INDEX(MinuteWorkersFTE_HISTORICAL_FORTNIGHT_TABLE[Shift],ROW()-1)</f>
        <v>PM</v>
      </c>
      <c r="Q714" cm="1">
        <f t="array" ref="Q714">INDEX(MinuteWorkersFTE_HISTORICAL_FORTNIGHT_TABLE[DayOfWeek],ROW()-1)</f>
        <v>7</v>
      </c>
      <c r="R714" t="str" cm="1">
        <f t="array" ref="R714">INDEX(MinuteWorkersFTE_HISTORICAL_FORTNIGHT_TABLE[Week Day],ROW()-1)</f>
        <v>Sunday</v>
      </c>
      <c r="S714" cm="1">
        <f t="array" ref="S714">INDEX(MinuteWorkersFTE_HISTORICAL_FORTNIGHT_TABLE[FortnightWeek],ROW()-1)</f>
        <v>2</v>
      </c>
      <c r="T714" cm="1">
        <f t="array" ref="T714">INDEX(MinuteWorkersFTE_HISTORICAL_FORTNIGHT_TABLE[HistoricalRosterFTE],ROW()-1)</f>
        <v>0</v>
      </c>
      <c r="U714" cm="1">
        <f t="array" ref="U714">INDEX(MinuteWorkersFTE_HISTORICAL_FORTNIGHT_TABLE[RedistributedRosterFTE],ROW()-1)</f>
        <v>0</v>
      </c>
      <c r="V714" cm="1">
        <f t="array" ref="V714">INDEX(MinuteWorkersFTE_HISTORICAL_FORTNIGHT_TABLE[ExpectedRedistributionFactor],ROW()-1)</f>
        <v>0.89709517923362214</v>
      </c>
      <c r="W714" cm="1">
        <f t="array" ref="W714">INDEX(MinuteWorkersFTE_HISTORICAL_FORTNIGHT_TABLE[ProfileVarianceFTE],ROW()-1)</f>
        <v>0</v>
      </c>
      <c r="X714">
        <f t="shared" si="12"/>
        <v>0</v>
      </c>
      <c r="Y714" cm="1">
        <f t="array" ref="Y714">--(INDEX(MinuteWorkersFTE_HISTORICAL_FORTNIGHT_TABLE[HistoricalCoverageStatus],ROW()-1)="PASS")</f>
        <v>1</v>
      </c>
      <c r="Z714" cm="1">
        <f t="array" ref="Z714">--OR(INDEX(MinuteWorkersFTE_HISTORICAL_FORTNIGHT_TABLE[HistoricalCellStatus],ROW()-1)="OBSERVED",INDEX(MinuteWorkersFTE_HISTORICAL_FORTNIGHT_TABLE[HistoricalCellStatus],ROW()-1)="ZERO")</f>
        <v>1</v>
      </c>
      <c r="AA714" cm="1">
        <f t="array" ref="AA714">--OR(INDEX(MinuteWorkersFTE_HISTORICAL_FORTNIGHT_TABLE[ProfileAlignmentStatus],ROW()-1)="PASS",INDEX(MinuteWorkersFTE_HISTORICAL_FORTNIGHT_TABLE[ProfileAlignmentStatus],ROW()-1)="PASS ZERO")</f>
        <v>1</v>
      </c>
      <c r="AB714" cm="1">
        <f t="array" ref="AB714">--(INDEX(MinuteWorkersFTE_HISTORICAL_FORTNIGHT_TABLE[RedistributionMatchCount],ROW()-1)=1)</f>
        <v>0</v>
      </c>
      <c r="AC714">
        <v>1</v>
      </c>
    </row>
    <row r="715" spans="14:29" x14ac:dyDescent="0.25">
      <c r="N715" t="str" cm="1">
        <f t="array" ref="N715">INDEX(MinuteWorkersFTE_HISTORICAL_FORTNIGHT_TABLE[Facility],ROW()-1)</f>
        <v>TE</v>
      </c>
      <c r="O715" t="str" cm="1">
        <f t="array" ref="O715">INDEX(MinuteWorkersFTE_HISTORICAL_FORTNIGHT_TABLE[Role],ROW()-1)</f>
        <v>CLINICAL CARE COORDINATOR &amp; MANAGER</v>
      </c>
      <c r="P715" t="str" cm="1">
        <f t="array" ref="P715">INDEX(MinuteWorkersFTE_HISTORICAL_FORTNIGHT_TABLE[Shift],ROW()-1)</f>
        <v>NS</v>
      </c>
      <c r="Q715" cm="1">
        <f t="array" ref="Q715">INDEX(MinuteWorkersFTE_HISTORICAL_FORTNIGHT_TABLE[DayOfWeek],ROW()-1)</f>
        <v>7</v>
      </c>
      <c r="R715" t="str" cm="1">
        <f t="array" ref="R715">INDEX(MinuteWorkersFTE_HISTORICAL_FORTNIGHT_TABLE[Week Day],ROW()-1)</f>
        <v>Sunday</v>
      </c>
      <c r="S715" cm="1">
        <f t="array" ref="S715">INDEX(MinuteWorkersFTE_HISTORICAL_FORTNIGHT_TABLE[FortnightWeek],ROW()-1)</f>
        <v>2</v>
      </c>
      <c r="T715" cm="1">
        <f t="array" ref="T715">INDEX(MinuteWorkersFTE_HISTORICAL_FORTNIGHT_TABLE[HistoricalRosterFTE],ROW()-1)</f>
        <v>0</v>
      </c>
      <c r="U715" cm="1">
        <f t="array" ref="U715">INDEX(MinuteWorkersFTE_HISTORICAL_FORTNIGHT_TABLE[RedistributedRosterFTE],ROW()-1)</f>
        <v>0</v>
      </c>
      <c r="V715" cm="1">
        <f t="array" ref="V715">INDEX(MinuteWorkersFTE_HISTORICAL_FORTNIGHT_TABLE[ExpectedRedistributionFactor],ROW()-1)</f>
        <v>0.89709517923362214</v>
      </c>
      <c r="W715" cm="1">
        <f t="array" ref="W715">INDEX(MinuteWorkersFTE_HISTORICAL_FORTNIGHT_TABLE[ProfileVarianceFTE],ROW()-1)</f>
        <v>0</v>
      </c>
      <c r="X715">
        <f t="shared" si="12"/>
        <v>0</v>
      </c>
      <c r="Y715" cm="1">
        <f t="array" ref="Y715">--(INDEX(MinuteWorkersFTE_HISTORICAL_FORTNIGHT_TABLE[HistoricalCoverageStatus],ROW()-1)="PASS")</f>
        <v>1</v>
      </c>
      <c r="Z715" cm="1">
        <f t="array" ref="Z715">--OR(INDEX(MinuteWorkersFTE_HISTORICAL_FORTNIGHT_TABLE[HistoricalCellStatus],ROW()-1)="OBSERVED",INDEX(MinuteWorkersFTE_HISTORICAL_FORTNIGHT_TABLE[HistoricalCellStatus],ROW()-1)="ZERO")</f>
        <v>1</v>
      </c>
      <c r="AA715" cm="1">
        <f t="array" ref="AA715">--OR(INDEX(MinuteWorkersFTE_HISTORICAL_FORTNIGHT_TABLE[ProfileAlignmentStatus],ROW()-1)="PASS",INDEX(MinuteWorkersFTE_HISTORICAL_FORTNIGHT_TABLE[ProfileAlignmentStatus],ROW()-1)="PASS ZERO")</f>
        <v>1</v>
      </c>
      <c r="AB715" cm="1">
        <f t="array" ref="AB715">--(INDEX(MinuteWorkersFTE_HISTORICAL_FORTNIGHT_TABLE[RedistributionMatchCount],ROW()-1)=1)</f>
        <v>0</v>
      </c>
      <c r="AC715">
        <v>1</v>
      </c>
    </row>
    <row r="716" spans="14:29" x14ac:dyDescent="0.25">
      <c r="N716" t="str" cm="1">
        <f t="array" ref="N716">INDEX(MinuteWorkersFTE_HISTORICAL_FORTNIGHT_TABLE[Facility],ROW()-1)</f>
        <v>TE</v>
      </c>
      <c r="O716" t="str" cm="1">
        <f t="array" ref="O716">INDEX(MinuteWorkersFTE_HISTORICAL_FORTNIGHT_TABLE[Role],ROW()-1)</f>
        <v>ENROLLED NURSE</v>
      </c>
      <c r="P716" t="str" cm="1">
        <f t="array" ref="P716">INDEX(MinuteWorkersFTE_HISTORICAL_FORTNIGHT_TABLE[Shift],ROW()-1)</f>
        <v>AM</v>
      </c>
      <c r="Q716" cm="1">
        <f t="array" ref="Q716">INDEX(MinuteWorkersFTE_HISTORICAL_FORTNIGHT_TABLE[DayOfWeek],ROW()-1)</f>
        <v>1</v>
      </c>
      <c r="R716" t="str" cm="1">
        <f t="array" ref="R716">INDEX(MinuteWorkersFTE_HISTORICAL_FORTNIGHT_TABLE[Week Day],ROW()-1)</f>
        <v>Monday</v>
      </c>
      <c r="S716" cm="1">
        <f t="array" ref="S716">INDEX(MinuteWorkersFTE_HISTORICAL_FORTNIGHT_TABLE[FortnightWeek],ROW()-1)</f>
        <v>1</v>
      </c>
      <c r="T716" cm="1">
        <f t="array" ref="T716">INDEX(MinuteWorkersFTE_HISTORICAL_FORTNIGHT_TABLE[HistoricalRosterFTE],ROW()-1)</f>
        <v>1.118421052631579</v>
      </c>
      <c r="U716" cm="1">
        <f t="array" ref="U716">INDEX(MinuteWorkersFTE_HISTORICAL_FORTNIGHT_TABLE[RedistributedRosterFTE],ROW()-1)</f>
        <v>1.0033301346691825</v>
      </c>
      <c r="V716" cm="1">
        <f t="array" ref="V716">INDEX(MinuteWorkersFTE_HISTORICAL_FORTNIGHT_TABLE[ExpectedRedistributionFactor],ROW()-1)</f>
        <v>0.89709517923362214</v>
      </c>
      <c r="W716" cm="1">
        <f t="array" ref="W716">INDEX(MinuteWorkersFTE_HISTORICAL_FORTNIGHT_TABLE[ProfileVarianceFTE],ROW()-1)</f>
        <v>-2.2204460492503131E-16</v>
      </c>
      <c r="X716">
        <f t="shared" si="12"/>
        <v>2.2204460492503131E-16</v>
      </c>
      <c r="Y716" cm="1">
        <f t="array" ref="Y716">--(INDEX(MinuteWorkersFTE_HISTORICAL_FORTNIGHT_TABLE[HistoricalCoverageStatus],ROW()-1)="PASS")</f>
        <v>1</v>
      </c>
      <c r="Z716" cm="1">
        <f t="array" ref="Z716">--OR(INDEX(MinuteWorkersFTE_HISTORICAL_FORTNIGHT_TABLE[HistoricalCellStatus],ROW()-1)="OBSERVED",INDEX(MinuteWorkersFTE_HISTORICAL_FORTNIGHT_TABLE[HistoricalCellStatus],ROW()-1)="ZERO")</f>
        <v>1</v>
      </c>
      <c r="AA716" cm="1">
        <f t="array" ref="AA716">--OR(INDEX(MinuteWorkersFTE_HISTORICAL_FORTNIGHT_TABLE[ProfileAlignmentStatus],ROW()-1)="PASS",INDEX(MinuteWorkersFTE_HISTORICAL_FORTNIGHT_TABLE[ProfileAlignmentStatus],ROW()-1)="PASS ZERO")</f>
        <v>1</v>
      </c>
      <c r="AB716" cm="1">
        <f t="array" ref="AB716">--(INDEX(MinuteWorkersFTE_HISTORICAL_FORTNIGHT_TABLE[RedistributionMatchCount],ROW()-1)=1)</f>
        <v>1</v>
      </c>
      <c r="AC716">
        <v>1</v>
      </c>
    </row>
    <row r="717" spans="14:29" x14ac:dyDescent="0.25">
      <c r="N717" t="str" cm="1">
        <f t="array" ref="N717">INDEX(MinuteWorkersFTE_HISTORICAL_FORTNIGHT_TABLE[Facility],ROW()-1)</f>
        <v>TE</v>
      </c>
      <c r="O717" t="str" cm="1">
        <f t="array" ref="O717">INDEX(MinuteWorkersFTE_HISTORICAL_FORTNIGHT_TABLE[Role],ROW()-1)</f>
        <v>ENROLLED NURSE</v>
      </c>
      <c r="P717" t="str" cm="1">
        <f t="array" ref="P717">INDEX(MinuteWorkersFTE_HISTORICAL_FORTNIGHT_TABLE[Shift],ROW()-1)</f>
        <v>PM</v>
      </c>
      <c r="Q717" cm="1">
        <f t="array" ref="Q717">INDEX(MinuteWorkersFTE_HISTORICAL_FORTNIGHT_TABLE[DayOfWeek],ROW()-1)</f>
        <v>1</v>
      </c>
      <c r="R717" t="str" cm="1">
        <f t="array" ref="R717">INDEX(MinuteWorkersFTE_HISTORICAL_FORTNIGHT_TABLE[Week Day],ROW()-1)</f>
        <v>Monday</v>
      </c>
      <c r="S717" cm="1">
        <f t="array" ref="S717">INDEX(MinuteWorkersFTE_HISTORICAL_FORTNIGHT_TABLE[FortnightWeek],ROW()-1)</f>
        <v>1</v>
      </c>
      <c r="T717" cm="1">
        <f t="array" ref="T717">INDEX(MinuteWorkersFTE_HISTORICAL_FORTNIGHT_TABLE[HistoricalRosterFTE],ROW()-1)</f>
        <v>0</v>
      </c>
      <c r="U717" cm="1">
        <f t="array" ref="U717">INDEX(MinuteWorkersFTE_HISTORICAL_FORTNIGHT_TABLE[RedistributedRosterFTE],ROW()-1)</f>
        <v>0</v>
      </c>
      <c r="V717" cm="1">
        <f t="array" ref="V717">INDEX(MinuteWorkersFTE_HISTORICAL_FORTNIGHT_TABLE[ExpectedRedistributionFactor],ROW()-1)</f>
        <v>0.89709517923362214</v>
      </c>
      <c r="W717" cm="1">
        <f t="array" ref="W717">INDEX(MinuteWorkersFTE_HISTORICAL_FORTNIGHT_TABLE[ProfileVarianceFTE],ROW()-1)</f>
        <v>0</v>
      </c>
      <c r="X717">
        <f t="shared" si="12"/>
        <v>0</v>
      </c>
      <c r="Y717" cm="1">
        <f t="array" ref="Y717">--(INDEX(MinuteWorkersFTE_HISTORICAL_FORTNIGHT_TABLE[HistoricalCoverageStatus],ROW()-1)="PASS")</f>
        <v>1</v>
      </c>
      <c r="Z717" cm="1">
        <f t="array" ref="Z717">--OR(INDEX(MinuteWorkersFTE_HISTORICAL_FORTNIGHT_TABLE[HistoricalCellStatus],ROW()-1)="OBSERVED",INDEX(MinuteWorkersFTE_HISTORICAL_FORTNIGHT_TABLE[HistoricalCellStatus],ROW()-1)="ZERO")</f>
        <v>1</v>
      </c>
      <c r="AA717" cm="1">
        <f t="array" ref="AA717">--OR(INDEX(MinuteWorkersFTE_HISTORICAL_FORTNIGHT_TABLE[ProfileAlignmentStatus],ROW()-1)="PASS",INDEX(MinuteWorkersFTE_HISTORICAL_FORTNIGHT_TABLE[ProfileAlignmentStatus],ROW()-1)="PASS ZERO")</f>
        <v>1</v>
      </c>
      <c r="AB717" cm="1">
        <f t="array" ref="AB717">--(INDEX(MinuteWorkersFTE_HISTORICAL_FORTNIGHT_TABLE[RedistributionMatchCount],ROW()-1)=1)</f>
        <v>0</v>
      </c>
      <c r="AC717">
        <v>1</v>
      </c>
    </row>
    <row r="718" spans="14:29" x14ac:dyDescent="0.25">
      <c r="N718" t="str" cm="1">
        <f t="array" ref="N718">INDEX(MinuteWorkersFTE_HISTORICAL_FORTNIGHT_TABLE[Facility],ROW()-1)</f>
        <v>TE</v>
      </c>
      <c r="O718" t="str" cm="1">
        <f t="array" ref="O718">INDEX(MinuteWorkersFTE_HISTORICAL_FORTNIGHT_TABLE[Role],ROW()-1)</f>
        <v>ENROLLED NURSE</v>
      </c>
      <c r="P718" t="str" cm="1">
        <f t="array" ref="P718">INDEX(MinuteWorkersFTE_HISTORICAL_FORTNIGHT_TABLE[Shift],ROW()-1)</f>
        <v>NS</v>
      </c>
      <c r="Q718" cm="1">
        <f t="array" ref="Q718">INDEX(MinuteWorkersFTE_HISTORICAL_FORTNIGHT_TABLE[DayOfWeek],ROW()-1)</f>
        <v>1</v>
      </c>
      <c r="R718" t="str" cm="1">
        <f t="array" ref="R718">INDEX(MinuteWorkersFTE_HISTORICAL_FORTNIGHT_TABLE[Week Day],ROW()-1)</f>
        <v>Monday</v>
      </c>
      <c r="S718" cm="1">
        <f t="array" ref="S718">INDEX(MinuteWorkersFTE_HISTORICAL_FORTNIGHT_TABLE[FortnightWeek],ROW()-1)</f>
        <v>1</v>
      </c>
      <c r="T718" cm="1">
        <f t="array" ref="T718">INDEX(MinuteWorkersFTE_HISTORICAL_FORTNIGHT_TABLE[HistoricalRosterFTE],ROW()-1)</f>
        <v>0</v>
      </c>
      <c r="U718" cm="1">
        <f t="array" ref="U718">INDEX(MinuteWorkersFTE_HISTORICAL_FORTNIGHT_TABLE[RedistributedRosterFTE],ROW()-1)</f>
        <v>0</v>
      </c>
      <c r="V718" cm="1">
        <f t="array" ref="V718">INDEX(MinuteWorkersFTE_HISTORICAL_FORTNIGHT_TABLE[ExpectedRedistributionFactor],ROW()-1)</f>
        <v>0.89709517923362214</v>
      </c>
      <c r="W718" cm="1">
        <f t="array" ref="W718">INDEX(MinuteWorkersFTE_HISTORICAL_FORTNIGHT_TABLE[ProfileVarianceFTE],ROW()-1)</f>
        <v>0</v>
      </c>
      <c r="X718">
        <f t="shared" si="12"/>
        <v>0</v>
      </c>
      <c r="Y718" cm="1">
        <f t="array" ref="Y718">--(INDEX(MinuteWorkersFTE_HISTORICAL_FORTNIGHT_TABLE[HistoricalCoverageStatus],ROW()-1)="PASS")</f>
        <v>1</v>
      </c>
      <c r="Z718" cm="1">
        <f t="array" ref="Z718">--OR(INDEX(MinuteWorkersFTE_HISTORICAL_FORTNIGHT_TABLE[HistoricalCellStatus],ROW()-1)="OBSERVED",INDEX(MinuteWorkersFTE_HISTORICAL_FORTNIGHT_TABLE[HistoricalCellStatus],ROW()-1)="ZERO")</f>
        <v>1</v>
      </c>
      <c r="AA718" cm="1">
        <f t="array" ref="AA718">--OR(INDEX(MinuteWorkersFTE_HISTORICAL_FORTNIGHT_TABLE[ProfileAlignmentStatus],ROW()-1)="PASS",INDEX(MinuteWorkersFTE_HISTORICAL_FORTNIGHT_TABLE[ProfileAlignmentStatus],ROW()-1)="PASS ZERO")</f>
        <v>1</v>
      </c>
      <c r="AB718" cm="1">
        <f t="array" ref="AB718">--(INDEX(MinuteWorkersFTE_HISTORICAL_FORTNIGHT_TABLE[RedistributionMatchCount],ROW()-1)=1)</f>
        <v>0</v>
      </c>
      <c r="AC718">
        <v>1</v>
      </c>
    </row>
    <row r="719" spans="14:29" x14ac:dyDescent="0.25">
      <c r="N719" t="str" cm="1">
        <f t="array" ref="N719">INDEX(MinuteWorkersFTE_HISTORICAL_FORTNIGHT_TABLE[Facility],ROW()-1)</f>
        <v>TE</v>
      </c>
      <c r="O719" t="str" cm="1">
        <f t="array" ref="O719">INDEX(MinuteWorkersFTE_HISTORICAL_FORTNIGHT_TABLE[Role],ROW()-1)</f>
        <v>ENROLLED NURSE</v>
      </c>
      <c r="P719" t="str" cm="1">
        <f t="array" ref="P719">INDEX(MinuteWorkersFTE_HISTORICAL_FORTNIGHT_TABLE[Shift],ROW()-1)</f>
        <v>AM</v>
      </c>
      <c r="Q719" cm="1">
        <f t="array" ref="Q719">INDEX(MinuteWorkersFTE_HISTORICAL_FORTNIGHT_TABLE[DayOfWeek],ROW()-1)</f>
        <v>2</v>
      </c>
      <c r="R719" t="str" cm="1">
        <f t="array" ref="R719">INDEX(MinuteWorkersFTE_HISTORICAL_FORTNIGHT_TABLE[Week Day],ROW()-1)</f>
        <v>Tuesday</v>
      </c>
      <c r="S719" cm="1">
        <f t="array" ref="S719">INDEX(MinuteWorkersFTE_HISTORICAL_FORTNIGHT_TABLE[FortnightWeek],ROW()-1)</f>
        <v>1</v>
      </c>
      <c r="T719" cm="1">
        <f t="array" ref="T719">INDEX(MinuteWorkersFTE_HISTORICAL_FORTNIGHT_TABLE[HistoricalRosterFTE],ROW()-1)</f>
        <v>1.118421052631579</v>
      </c>
      <c r="U719" cm="1">
        <f t="array" ref="U719">INDEX(MinuteWorkersFTE_HISTORICAL_FORTNIGHT_TABLE[RedistributedRosterFTE],ROW()-1)</f>
        <v>1.0033301346691825</v>
      </c>
      <c r="V719" cm="1">
        <f t="array" ref="V719">INDEX(MinuteWorkersFTE_HISTORICAL_FORTNIGHT_TABLE[ExpectedRedistributionFactor],ROW()-1)</f>
        <v>0.89709517923362214</v>
      </c>
      <c r="W719" cm="1">
        <f t="array" ref="W719">INDEX(MinuteWorkersFTE_HISTORICAL_FORTNIGHT_TABLE[ProfileVarianceFTE],ROW()-1)</f>
        <v>-2.2204460492503131E-16</v>
      </c>
      <c r="X719">
        <f t="shared" si="12"/>
        <v>2.2204460492503131E-16</v>
      </c>
      <c r="Y719" cm="1">
        <f t="array" ref="Y719">--(INDEX(MinuteWorkersFTE_HISTORICAL_FORTNIGHT_TABLE[HistoricalCoverageStatus],ROW()-1)="PASS")</f>
        <v>1</v>
      </c>
      <c r="Z719" cm="1">
        <f t="array" ref="Z719">--OR(INDEX(MinuteWorkersFTE_HISTORICAL_FORTNIGHT_TABLE[HistoricalCellStatus],ROW()-1)="OBSERVED",INDEX(MinuteWorkersFTE_HISTORICAL_FORTNIGHT_TABLE[HistoricalCellStatus],ROW()-1)="ZERO")</f>
        <v>1</v>
      </c>
      <c r="AA719" cm="1">
        <f t="array" ref="AA719">--OR(INDEX(MinuteWorkersFTE_HISTORICAL_FORTNIGHT_TABLE[ProfileAlignmentStatus],ROW()-1)="PASS",INDEX(MinuteWorkersFTE_HISTORICAL_FORTNIGHT_TABLE[ProfileAlignmentStatus],ROW()-1)="PASS ZERO")</f>
        <v>1</v>
      </c>
      <c r="AB719" cm="1">
        <f t="array" ref="AB719">--(INDEX(MinuteWorkersFTE_HISTORICAL_FORTNIGHT_TABLE[RedistributionMatchCount],ROW()-1)=1)</f>
        <v>1</v>
      </c>
      <c r="AC719">
        <v>1</v>
      </c>
    </row>
    <row r="720" spans="14:29" x14ac:dyDescent="0.25">
      <c r="N720" t="str" cm="1">
        <f t="array" ref="N720">INDEX(MinuteWorkersFTE_HISTORICAL_FORTNIGHT_TABLE[Facility],ROW()-1)</f>
        <v>TE</v>
      </c>
      <c r="O720" t="str" cm="1">
        <f t="array" ref="O720">INDEX(MinuteWorkersFTE_HISTORICAL_FORTNIGHT_TABLE[Role],ROW()-1)</f>
        <v>ENROLLED NURSE</v>
      </c>
      <c r="P720" t="str" cm="1">
        <f t="array" ref="P720">INDEX(MinuteWorkersFTE_HISTORICAL_FORTNIGHT_TABLE[Shift],ROW()-1)</f>
        <v>PM</v>
      </c>
      <c r="Q720" cm="1">
        <f t="array" ref="Q720">INDEX(MinuteWorkersFTE_HISTORICAL_FORTNIGHT_TABLE[DayOfWeek],ROW()-1)</f>
        <v>2</v>
      </c>
      <c r="R720" t="str" cm="1">
        <f t="array" ref="R720">INDEX(MinuteWorkersFTE_HISTORICAL_FORTNIGHT_TABLE[Week Day],ROW()-1)</f>
        <v>Tuesday</v>
      </c>
      <c r="S720" cm="1">
        <f t="array" ref="S720">INDEX(MinuteWorkersFTE_HISTORICAL_FORTNIGHT_TABLE[FortnightWeek],ROW()-1)</f>
        <v>1</v>
      </c>
      <c r="T720" cm="1">
        <f t="array" ref="T720">INDEX(MinuteWorkersFTE_HISTORICAL_FORTNIGHT_TABLE[HistoricalRosterFTE],ROW()-1)</f>
        <v>0</v>
      </c>
      <c r="U720" cm="1">
        <f t="array" ref="U720">INDEX(MinuteWorkersFTE_HISTORICAL_FORTNIGHT_TABLE[RedistributedRosterFTE],ROW()-1)</f>
        <v>0</v>
      </c>
      <c r="V720" cm="1">
        <f t="array" ref="V720">INDEX(MinuteWorkersFTE_HISTORICAL_FORTNIGHT_TABLE[ExpectedRedistributionFactor],ROW()-1)</f>
        <v>0.89709517923362214</v>
      </c>
      <c r="W720" cm="1">
        <f t="array" ref="W720">INDEX(MinuteWorkersFTE_HISTORICAL_FORTNIGHT_TABLE[ProfileVarianceFTE],ROW()-1)</f>
        <v>0</v>
      </c>
      <c r="X720">
        <f t="shared" si="12"/>
        <v>0</v>
      </c>
      <c r="Y720" cm="1">
        <f t="array" ref="Y720">--(INDEX(MinuteWorkersFTE_HISTORICAL_FORTNIGHT_TABLE[HistoricalCoverageStatus],ROW()-1)="PASS")</f>
        <v>1</v>
      </c>
      <c r="Z720" cm="1">
        <f t="array" ref="Z720">--OR(INDEX(MinuteWorkersFTE_HISTORICAL_FORTNIGHT_TABLE[HistoricalCellStatus],ROW()-1)="OBSERVED",INDEX(MinuteWorkersFTE_HISTORICAL_FORTNIGHT_TABLE[HistoricalCellStatus],ROW()-1)="ZERO")</f>
        <v>1</v>
      </c>
      <c r="AA720" cm="1">
        <f t="array" ref="AA720">--OR(INDEX(MinuteWorkersFTE_HISTORICAL_FORTNIGHT_TABLE[ProfileAlignmentStatus],ROW()-1)="PASS",INDEX(MinuteWorkersFTE_HISTORICAL_FORTNIGHT_TABLE[ProfileAlignmentStatus],ROW()-1)="PASS ZERO")</f>
        <v>1</v>
      </c>
      <c r="AB720" cm="1">
        <f t="array" ref="AB720">--(INDEX(MinuteWorkersFTE_HISTORICAL_FORTNIGHT_TABLE[RedistributionMatchCount],ROW()-1)=1)</f>
        <v>0</v>
      </c>
      <c r="AC720">
        <v>1</v>
      </c>
    </row>
    <row r="721" spans="14:29" x14ac:dyDescent="0.25">
      <c r="N721" t="str" cm="1">
        <f t="array" ref="N721">INDEX(MinuteWorkersFTE_HISTORICAL_FORTNIGHT_TABLE[Facility],ROW()-1)</f>
        <v>TE</v>
      </c>
      <c r="O721" t="str" cm="1">
        <f t="array" ref="O721">INDEX(MinuteWorkersFTE_HISTORICAL_FORTNIGHT_TABLE[Role],ROW()-1)</f>
        <v>ENROLLED NURSE</v>
      </c>
      <c r="P721" t="str" cm="1">
        <f t="array" ref="P721">INDEX(MinuteWorkersFTE_HISTORICAL_FORTNIGHT_TABLE[Shift],ROW()-1)</f>
        <v>NS</v>
      </c>
      <c r="Q721" cm="1">
        <f t="array" ref="Q721">INDEX(MinuteWorkersFTE_HISTORICAL_FORTNIGHT_TABLE[DayOfWeek],ROW()-1)</f>
        <v>2</v>
      </c>
      <c r="R721" t="str" cm="1">
        <f t="array" ref="R721">INDEX(MinuteWorkersFTE_HISTORICAL_FORTNIGHT_TABLE[Week Day],ROW()-1)</f>
        <v>Tuesday</v>
      </c>
      <c r="S721" cm="1">
        <f t="array" ref="S721">INDEX(MinuteWorkersFTE_HISTORICAL_FORTNIGHT_TABLE[FortnightWeek],ROW()-1)</f>
        <v>1</v>
      </c>
      <c r="T721" cm="1">
        <f t="array" ref="T721">INDEX(MinuteWorkersFTE_HISTORICAL_FORTNIGHT_TABLE[HistoricalRosterFTE],ROW()-1)</f>
        <v>0</v>
      </c>
      <c r="U721" cm="1">
        <f t="array" ref="U721">INDEX(MinuteWorkersFTE_HISTORICAL_FORTNIGHT_TABLE[RedistributedRosterFTE],ROW()-1)</f>
        <v>0</v>
      </c>
      <c r="V721" cm="1">
        <f t="array" ref="V721">INDEX(MinuteWorkersFTE_HISTORICAL_FORTNIGHT_TABLE[ExpectedRedistributionFactor],ROW()-1)</f>
        <v>0.89709517923362214</v>
      </c>
      <c r="W721" cm="1">
        <f t="array" ref="W721">INDEX(MinuteWorkersFTE_HISTORICAL_FORTNIGHT_TABLE[ProfileVarianceFTE],ROW()-1)</f>
        <v>0</v>
      </c>
      <c r="X721">
        <f t="shared" si="12"/>
        <v>0</v>
      </c>
      <c r="Y721" cm="1">
        <f t="array" ref="Y721">--(INDEX(MinuteWorkersFTE_HISTORICAL_FORTNIGHT_TABLE[HistoricalCoverageStatus],ROW()-1)="PASS")</f>
        <v>1</v>
      </c>
      <c r="Z721" cm="1">
        <f t="array" ref="Z721">--OR(INDEX(MinuteWorkersFTE_HISTORICAL_FORTNIGHT_TABLE[HistoricalCellStatus],ROW()-1)="OBSERVED",INDEX(MinuteWorkersFTE_HISTORICAL_FORTNIGHT_TABLE[HistoricalCellStatus],ROW()-1)="ZERO")</f>
        <v>1</v>
      </c>
      <c r="AA721" cm="1">
        <f t="array" ref="AA721">--OR(INDEX(MinuteWorkersFTE_HISTORICAL_FORTNIGHT_TABLE[ProfileAlignmentStatus],ROW()-1)="PASS",INDEX(MinuteWorkersFTE_HISTORICAL_FORTNIGHT_TABLE[ProfileAlignmentStatus],ROW()-1)="PASS ZERO")</f>
        <v>1</v>
      </c>
      <c r="AB721" cm="1">
        <f t="array" ref="AB721">--(INDEX(MinuteWorkersFTE_HISTORICAL_FORTNIGHT_TABLE[RedistributionMatchCount],ROW()-1)=1)</f>
        <v>0</v>
      </c>
      <c r="AC721">
        <v>1</v>
      </c>
    </row>
    <row r="722" spans="14:29" x14ac:dyDescent="0.25">
      <c r="N722" t="str" cm="1">
        <f t="array" ref="N722">INDEX(MinuteWorkersFTE_HISTORICAL_FORTNIGHT_TABLE[Facility],ROW()-1)</f>
        <v>TE</v>
      </c>
      <c r="O722" t="str" cm="1">
        <f t="array" ref="O722">INDEX(MinuteWorkersFTE_HISTORICAL_FORTNIGHT_TABLE[Role],ROW()-1)</f>
        <v>ENROLLED NURSE</v>
      </c>
      <c r="P722" t="str" cm="1">
        <f t="array" ref="P722">INDEX(MinuteWorkersFTE_HISTORICAL_FORTNIGHT_TABLE[Shift],ROW()-1)</f>
        <v>AM</v>
      </c>
      <c r="Q722" cm="1">
        <f t="array" ref="Q722">INDEX(MinuteWorkersFTE_HISTORICAL_FORTNIGHT_TABLE[DayOfWeek],ROW()-1)</f>
        <v>3</v>
      </c>
      <c r="R722" t="str" cm="1">
        <f t="array" ref="R722">INDEX(MinuteWorkersFTE_HISTORICAL_FORTNIGHT_TABLE[Week Day],ROW()-1)</f>
        <v>Wednesday</v>
      </c>
      <c r="S722" cm="1">
        <f t="array" ref="S722">INDEX(MinuteWorkersFTE_HISTORICAL_FORTNIGHT_TABLE[FortnightWeek],ROW()-1)</f>
        <v>1</v>
      </c>
      <c r="T722" cm="1">
        <f t="array" ref="T722">INDEX(MinuteWorkersFTE_HISTORICAL_FORTNIGHT_TABLE[HistoricalRosterFTE],ROW()-1)</f>
        <v>3.3552631578947372</v>
      </c>
      <c r="U722" cm="1">
        <f t="array" ref="U722">INDEX(MinuteWorkersFTE_HISTORICAL_FORTNIGHT_TABLE[RedistributedRosterFTE],ROW()-1)</f>
        <v>3.0099904040075476</v>
      </c>
      <c r="V722" cm="1">
        <f t="array" ref="V722">INDEX(MinuteWorkersFTE_HISTORICAL_FORTNIGHT_TABLE[ExpectedRedistributionFactor],ROW()-1)</f>
        <v>0.89709517923362214</v>
      </c>
      <c r="W722" cm="1">
        <f t="array" ref="W722">INDEX(MinuteWorkersFTE_HISTORICAL_FORTNIGHT_TABLE[ProfileVarianceFTE],ROW()-1)</f>
        <v>-8.8817841970012523E-16</v>
      </c>
      <c r="X722">
        <f t="shared" si="12"/>
        <v>8.8817841970012523E-16</v>
      </c>
      <c r="Y722" cm="1">
        <f t="array" ref="Y722">--(INDEX(MinuteWorkersFTE_HISTORICAL_FORTNIGHT_TABLE[HistoricalCoverageStatus],ROW()-1)="PASS")</f>
        <v>1</v>
      </c>
      <c r="Z722" cm="1">
        <f t="array" ref="Z722">--OR(INDEX(MinuteWorkersFTE_HISTORICAL_FORTNIGHT_TABLE[HistoricalCellStatus],ROW()-1)="OBSERVED",INDEX(MinuteWorkersFTE_HISTORICAL_FORTNIGHT_TABLE[HistoricalCellStatus],ROW()-1)="ZERO")</f>
        <v>1</v>
      </c>
      <c r="AA722" cm="1">
        <f t="array" ref="AA722">--OR(INDEX(MinuteWorkersFTE_HISTORICAL_FORTNIGHT_TABLE[ProfileAlignmentStatus],ROW()-1)="PASS",INDEX(MinuteWorkersFTE_HISTORICAL_FORTNIGHT_TABLE[ProfileAlignmentStatus],ROW()-1)="PASS ZERO")</f>
        <v>1</v>
      </c>
      <c r="AB722" cm="1">
        <f t="array" ref="AB722">--(INDEX(MinuteWorkersFTE_HISTORICAL_FORTNIGHT_TABLE[RedistributionMatchCount],ROW()-1)=1)</f>
        <v>1</v>
      </c>
      <c r="AC722">
        <v>1</v>
      </c>
    </row>
    <row r="723" spans="14:29" x14ac:dyDescent="0.25">
      <c r="N723" t="str" cm="1">
        <f t="array" ref="N723">INDEX(MinuteWorkersFTE_HISTORICAL_FORTNIGHT_TABLE[Facility],ROW()-1)</f>
        <v>TE</v>
      </c>
      <c r="O723" t="str" cm="1">
        <f t="array" ref="O723">INDEX(MinuteWorkersFTE_HISTORICAL_FORTNIGHT_TABLE[Role],ROW()-1)</f>
        <v>ENROLLED NURSE</v>
      </c>
      <c r="P723" t="str" cm="1">
        <f t="array" ref="P723">INDEX(MinuteWorkersFTE_HISTORICAL_FORTNIGHT_TABLE[Shift],ROW()-1)</f>
        <v>PM</v>
      </c>
      <c r="Q723" cm="1">
        <f t="array" ref="Q723">INDEX(MinuteWorkersFTE_HISTORICAL_FORTNIGHT_TABLE[DayOfWeek],ROW()-1)</f>
        <v>3</v>
      </c>
      <c r="R723" t="str" cm="1">
        <f t="array" ref="R723">INDEX(MinuteWorkersFTE_HISTORICAL_FORTNIGHT_TABLE[Week Day],ROW()-1)</f>
        <v>Wednesday</v>
      </c>
      <c r="S723" cm="1">
        <f t="array" ref="S723">INDEX(MinuteWorkersFTE_HISTORICAL_FORTNIGHT_TABLE[FortnightWeek],ROW()-1)</f>
        <v>1</v>
      </c>
      <c r="T723" cm="1">
        <f t="array" ref="T723">INDEX(MinuteWorkersFTE_HISTORICAL_FORTNIGHT_TABLE[HistoricalRosterFTE],ROW()-1)</f>
        <v>0.85526315789473684</v>
      </c>
      <c r="U723" cm="1">
        <f t="array" ref="U723">INDEX(MinuteWorkersFTE_HISTORICAL_FORTNIGHT_TABLE[RedistributedRosterFTE],ROW()-1)</f>
        <v>0.76725245592349256</v>
      </c>
      <c r="V723" cm="1">
        <f t="array" ref="V723">INDEX(MinuteWorkersFTE_HISTORICAL_FORTNIGHT_TABLE[ExpectedRedistributionFactor],ROW()-1)</f>
        <v>0.89709517923362214</v>
      </c>
      <c r="W723" cm="1">
        <f t="array" ref="W723">INDEX(MinuteWorkersFTE_HISTORICAL_FORTNIGHT_TABLE[ProfileVarianceFTE],ROW()-1)</f>
        <v>-1.1102230246251565E-16</v>
      </c>
      <c r="X723">
        <f t="shared" si="12"/>
        <v>1.1102230246251565E-16</v>
      </c>
      <c r="Y723" cm="1">
        <f t="array" ref="Y723">--(INDEX(MinuteWorkersFTE_HISTORICAL_FORTNIGHT_TABLE[HistoricalCoverageStatus],ROW()-1)="PASS")</f>
        <v>1</v>
      </c>
      <c r="Z723" cm="1">
        <f t="array" ref="Z723">--OR(INDEX(MinuteWorkersFTE_HISTORICAL_FORTNIGHT_TABLE[HistoricalCellStatus],ROW()-1)="OBSERVED",INDEX(MinuteWorkersFTE_HISTORICAL_FORTNIGHT_TABLE[HistoricalCellStatus],ROW()-1)="ZERO")</f>
        <v>1</v>
      </c>
      <c r="AA723" cm="1">
        <f t="array" ref="AA723">--OR(INDEX(MinuteWorkersFTE_HISTORICAL_FORTNIGHT_TABLE[ProfileAlignmentStatus],ROW()-1)="PASS",INDEX(MinuteWorkersFTE_HISTORICAL_FORTNIGHT_TABLE[ProfileAlignmentStatus],ROW()-1)="PASS ZERO")</f>
        <v>1</v>
      </c>
      <c r="AB723" cm="1">
        <f t="array" ref="AB723">--(INDEX(MinuteWorkersFTE_HISTORICAL_FORTNIGHT_TABLE[RedistributionMatchCount],ROW()-1)=1)</f>
        <v>1</v>
      </c>
      <c r="AC723">
        <v>1</v>
      </c>
    </row>
    <row r="724" spans="14:29" x14ac:dyDescent="0.25">
      <c r="N724" t="str" cm="1">
        <f t="array" ref="N724">INDEX(MinuteWorkersFTE_HISTORICAL_FORTNIGHT_TABLE[Facility],ROW()-1)</f>
        <v>TE</v>
      </c>
      <c r="O724" t="str" cm="1">
        <f t="array" ref="O724">INDEX(MinuteWorkersFTE_HISTORICAL_FORTNIGHT_TABLE[Role],ROW()-1)</f>
        <v>ENROLLED NURSE</v>
      </c>
      <c r="P724" t="str" cm="1">
        <f t="array" ref="P724">INDEX(MinuteWorkersFTE_HISTORICAL_FORTNIGHT_TABLE[Shift],ROW()-1)</f>
        <v>NS</v>
      </c>
      <c r="Q724" cm="1">
        <f t="array" ref="Q724">INDEX(MinuteWorkersFTE_HISTORICAL_FORTNIGHT_TABLE[DayOfWeek],ROW()-1)</f>
        <v>3</v>
      </c>
      <c r="R724" t="str" cm="1">
        <f t="array" ref="R724">INDEX(MinuteWorkersFTE_HISTORICAL_FORTNIGHT_TABLE[Week Day],ROW()-1)</f>
        <v>Wednesday</v>
      </c>
      <c r="S724" cm="1">
        <f t="array" ref="S724">INDEX(MinuteWorkersFTE_HISTORICAL_FORTNIGHT_TABLE[FortnightWeek],ROW()-1)</f>
        <v>1</v>
      </c>
      <c r="T724" cm="1">
        <f t="array" ref="T724">INDEX(MinuteWorkersFTE_HISTORICAL_FORTNIGHT_TABLE[HistoricalRosterFTE],ROW()-1)</f>
        <v>0</v>
      </c>
      <c r="U724" cm="1">
        <f t="array" ref="U724">INDEX(MinuteWorkersFTE_HISTORICAL_FORTNIGHT_TABLE[RedistributedRosterFTE],ROW()-1)</f>
        <v>0</v>
      </c>
      <c r="V724" cm="1">
        <f t="array" ref="V724">INDEX(MinuteWorkersFTE_HISTORICAL_FORTNIGHT_TABLE[ExpectedRedistributionFactor],ROW()-1)</f>
        <v>0.89709517923362214</v>
      </c>
      <c r="W724" cm="1">
        <f t="array" ref="W724">INDEX(MinuteWorkersFTE_HISTORICAL_FORTNIGHT_TABLE[ProfileVarianceFTE],ROW()-1)</f>
        <v>0</v>
      </c>
      <c r="X724">
        <f t="shared" si="12"/>
        <v>0</v>
      </c>
      <c r="Y724" cm="1">
        <f t="array" ref="Y724">--(INDEX(MinuteWorkersFTE_HISTORICAL_FORTNIGHT_TABLE[HistoricalCoverageStatus],ROW()-1)="PASS")</f>
        <v>1</v>
      </c>
      <c r="Z724" cm="1">
        <f t="array" ref="Z724">--OR(INDEX(MinuteWorkersFTE_HISTORICAL_FORTNIGHT_TABLE[HistoricalCellStatus],ROW()-1)="OBSERVED",INDEX(MinuteWorkersFTE_HISTORICAL_FORTNIGHT_TABLE[HistoricalCellStatus],ROW()-1)="ZERO")</f>
        <v>1</v>
      </c>
      <c r="AA724" cm="1">
        <f t="array" ref="AA724">--OR(INDEX(MinuteWorkersFTE_HISTORICAL_FORTNIGHT_TABLE[ProfileAlignmentStatus],ROW()-1)="PASS",INDEX(MinuteWorkersFTE_HISTORICAL_FORTNIGHT_TABLE[ProfileAlignmentStatus],ROW()-1)="PASS ZERO")</f>
        <v>1</v>
      </c>
      <c r="AB724" cm="1">
        <f t="array" ref="AB724">--(INDEX(MinuteWorkersFTE_HISTORICAL_FORTNIGHT_TABLE[RedistributionMatchCount],ROW()-1)=1)</f>
        <v>0</v>
      </c>
      <c r="AC724">
        <v>1</v>
      </c>
    </row>
    <row r="725" spans="14:29" x14ac:dyDescent="0.25">
      <c r="N725" t="str" cm="1">
        <f t="array" ref="N725">INDEX(MinuteWorkersFTE_HISTORICAL_FORTNIGHT_TABLE[Facility],ROW()-1)</f>
        <v>TE</v>
      </c>
      <c r="O725" t="str" cm="1">
        <f t="array" ref="O725">INDEX(MinuteWorkersFTE_HISTORICAL_FORTNIGHT_TABLE[Role],ROW()-1)</f>
        <v>ENROLLED NURSE</v>
      </c>
      <c r="P725" t="str" cm="1">
        <f t="array" ref="P725">INDEX(MinuteWorkersFTE_HISTORICAL_FORTNIGHT_TABLE[Shift],ROW()-1)</f>
        <v>AM</v>
      </c>
      <c r="Q725" cm="1">
        <f t="array" ref="Q725">INDEX(MinuteWorkersFTE_HISTORICAL_FORTNIGHT_TABLE[DayOfWeek],ROW()-1)</f>
        <v>4</v>
      </c>
      <c r="R725" t="str" cm="1">
        <f t="array" ref="R725">INDEX(MinuteWorkersFTE_HISTORICAL_FORTNIGHT_TABLE[Week Day],ROW()-1)</f>
        <v>Thursday</v>
      </c>
      <c r="S725" cm="1">
        <f t="array" ref="S725">INDEX(MinuteWorkersFTE_HISTORICAL_FORTNIGHT_TABLE[FortnightWeek],ROW()-1)</f>
        <v>1</v>
      </c>
      <c r="T725" cm="1">
        <f t="array" ref="T725">INDEX(MinuteWorkersFTE_HISTORICAL_FORTNIGHT_TABLE[HistoricalRosterFTE],ROW()-1)</f>
        <v>3.3552631578947372</v>
      </c>
      <c r="U725" cm="1">
        <f t="array" ref="U725">INDEX(MinuteWorkersFTE_HISTORICAL_FORTNIGHT_TABLE[RedistributedRosterFTE],ROW()-1)</f>
        <v>3.0099904040075476</v>
      </c>
      <c r="V725" cm="1">
        <f t="array" ref="V725">INDEX(MinuteWorkersFTE_HISTORICAL_FORTNIGHT_TABLE[ExpectedRedistributionFactor],ROW()-1)</f>
        <v>0.89709517923362214</v>
      </c>
      <c r="W725" cm="1">
        <f t="array" ref="W725">INDEX(MinuteWorkersFTE_HISTORICAL_FORTNIGHT_TABLE[ProfileVarianceFTE],ROW()-1)</f>
        <v>-8.8817841970012523E-16</v>
      </c>
      <c r="X725">
        <f t="shared" si="12"/>
        <v>8.8817841970012523E-16</v>
      </c>
      <c r="Y725" cm="1">
        <f t="array" ref="Y725">--(INDEX(MinuteWorkersFTE_HISTORICAL_FORTNIGHT_TABLE[HistoricalCoverageStatus],ROW()-1)="PASS")</f>
        <v>1</v>
      </c>
      <c r="Z725" cm="1">
        <f t="array" ref="Z725">--OR(INDEX(MinuteWorkersFTE_HISTORICAL_FORTNIGHT_TABLE[HistoricalCellStatus],ROW()-1)="OBSERVED",INDEX(MinuteWorkersFTE_HISTORICAL_FORTNIGHT_TABLE[HistoricalCellStatus],ROW()-1)="ZERO")</f>
        <v>1</v>
      </c>
      <c r="AA725" cm="1">
        <f t="array" ref="AA725">--OR(INDEX(MinuteWorkersFTE_HISTORICAL_FORTNIGHT_TABLE[ProfileAlignmentStatus],ROW()-1)="PASS",INDEX(MinuteWorkersFTE_HISTORICAL_FORTNIGHT_TABLE[ProfileAlignmentStatus],ROW()-1)="PASS ZERO")</f>
        <v>1</v>
      </c>
      <c r="AB725" cm="1">
        <f t="array" ref="AB725">--(INDEX(MinuteWorkersFTE_HISTORICAL_FORTNIGHT_TABLE[RedistributionMatchCount],ROW()-1)=1)</f>
        <v>1</v>
      </c>
      <c r="AC725">
        <v>1</v>
      </c>
    </row>
    <row r="726" spans="14:29" x14ac:dyDescent="0.25">
      <c r="N726" t="str" cm="1">
        <f t="array" ref="N726">INDEX(MinuteWorkersFTE_HISTORICAL_FORTNIGHT_TABLE[Facility],ROW()-1)</f>
        <v>TE</v>
      </c>
      <c r="O726" t="str" cm="1">
        <f t="array" ref="O726">INDEX(MinuteWorkersFTE_HISTORICAL_FORTNIGHT_TABLE[Role],ROW()-1)</f>
        <v>ENROLLED NURSE</v>
      </c>
      <c r="P726" t="str" cm="1">
        <f t="array" ref="P726">INDEX(MinuteWorkersFTE_HISTORICAL_FORTNIGHT_TABLE[Shift],ROW()-1)</f>
        <v>PM</v>
      </c>
      <c r="Q726" cm="1">
        <f t="array" ref="Q726">INDEX(MinuteWorkersFTE_HISTORICAL_FORTNIGHT_TABLE[DayOfWeek],ROW()-1)</f>
        <v>4</v>
      </c>
      <c r="R726" t="str" cm="1">
        <f t="array" ref="R726">INDEX(MinuteWorkersFTE_HISTORICAL_FORTNIGHT_TABLE[Week Day],ROW()-1)</f>
        <v>Thursday</v>
      </c>
      <c r="S726" cm="1">
        <f t="array" ref="S726">INDEX(MinuteWorkersFTE_HISTORICAL_FORTNIGHT_TABLE[FortnightWeek],ROW()-1)</f>
        <v>1</v>
      </c>
      <c r="T726" cm="1">
        <f t="array" ref="T726">INDEX(MinuteWorkersFTE_HISTORICAL_FORTNIGHT_TABLE[HistoricalRosterFTE],ROW()-1)</f>
        <v>0</v>
      </c>
      <c r="U726" cm="1">
        <f t="array" ref="U726">INDEX(MinuteWorkersFTE_HISTORICAL_FORTNIGHT_TABLE[RedistributedRosterFTE],ROW()-1)</f>
        <v>0</v>
      </c>
      <c r="V726" cm="1">
        <f t="array" ref="V726">INDEX(MinuteWorkersFTE_HISTORICAL_FORTNIGHT_TABLE[ExpectedRedistributionFactor],ROW()-1)</f>
        <v>0.89709517923362214</v>
      </c>
      <c r="W726" cm="1">
        <f t="array" ref="W726">INDEX(MinuteWorkersFTE_HISTORICAL_FORTNIGHT_TABLE[ProfileVarianceFTE],ROW()-1)</f>
        <v>0</v>
      </c>
      <c r="X726">
        <f t="shared" si="12"/>
        <v>0</v>
      </c>
      <c r="Y726" cm="1">
        <f t="array" ref="Y726">--(INDEX(MinuteWorkersFTE_HISTORICAL_FORTNIGHT_TABLE[HistoricalCoverageStatus],ROW()-1)="PASS")</f>
        <v>1</v>
      </c>
      <c r="Z726" cm="1">
        <f t="array" ref="Z726">--OR(INDEX(MinuteWorkersFTE_HISTORICAL_FORTNIGHT_TABLE[HistoricalCellStatus],ROW()-1)="OBSERVED",INDEX(MinuteWorkersFTE_HISTORICAL_FORTNIGHT_TABLE[HistoricalCellStatus],ROW()-1)="ZERO")</f>
        <v>1</v>
      </c>
      <c r="AA726" cm="1">
        <f t="array" ref="AA726">--OR(INDEX(MinuteWorkersFTE_HISTORICAL_FORTNIGHT_TABLE[ProfileAlignmentStatus],ROW()-1)="PASS",INDEX(MinuteWorkersFTE_HISTORICAL_FORTNIGHT_TABLE[ProfileAlignmentStatus],ROW()-1)="PASS ZERO")</f>
        <v>1</v>
      </c>
      <c r="AB726" cm="1">
        <f t="array" ref="AB726">--(INDEX(MinuteWorkersFTE_HISTORICAL_FORTNIGHT_TABLE[RedistributionMatchCount],ROW()-1)=1)</f>
        <v>0</v>
      </c>
      <c r="AC726">
        <v>1</v>
      </c>
    </row>
    <row r="727" spans="14:29" x14ac:dyDescent="0.25">
      <c r="N727" t="str" cm="1">
        <f t="array" ref="N727">INDEX(MinuteWorkersFTE_HISTORICAL_FORTNIGHT_TABLE[Facility],ROW()-1)</f>
        <v>TE</v>
      </c>
      <c r="O727" t="str" cm="1">
        <f t="array" ref="O727">INDEX(MinuteWorkersFTE_HISTORICAL_FORTNIGHT_TABLE[Role],ROW()-1)</f>
        <v>ENROLLED NURSE</v>
      </c>
      <c r="P727" t="str" cm="1">
        <f t="array" ref="P727">INDEX(MinuteWorkersFTE_HISTORICAL_FORTNIGHT_TABLE[Shift],ROW()-1)</f>
        <v>NS</v>
      </c>
      <c r="Q727" cm="1">
        <f t="array" ref="Q727">INDEX(MinuteWorkersFTE_HISTORICAL_FORTNIGHT_TABLE[DayOfWeek],ROW()-1)</f>
        <v>4</v>
      </c>
      <c r="R727" t="str" cm="1">
        <f t="array" ref="R727">INDEX(MinuteWorkersFTE_HISTORICAL_FORTNIGHT_TABLE[Week Day],ROW()-1)</f>
        <v>Thursday</v>
      </c>
      <c r="S727" cm="1">
        <f t="array" ref="S727">INDEX(MinuteWorkersFTE_HISTORICAL_FORTNIGHT_TABLE[FortnightWeek],ROW()-1)</f>
        <v>1</v>
      </c>
      <c r="T727" cm="1">
        <f t="array" ref="T727">INDEX(MinuteWorkersFTE_HISTORICAL_FORTNIGHT_TABLE[HistoricalRosterFTE],ROW()-1)</f>
        <v>0</v>
      </c>
      <c r="U727" cm="1">
        <f t="array" ref="U727">INDEX(MinuteWorkersFTE_HISTORICAL_FORTNIGHT_TABLE[RedistributedRosterFTE],ROW()-1)</f>
        <v>0</v>
      </c>
      <c r="V727" cm="1">
        <f t="array" ref="V727">INDEX(MinuteWorkersFTE_HISTORICAL_FORTNIGHT_TABLE[ExpectedRedistributionFactor],ROW()-1)</f>
        <v>0.89709517923362214</v>
      </c>
      <c r="W727" cm="1">
        <f t="array" ref="W727">INDEX(MinuteWorkersFTE_HISTORICAL_FORTNIGHT_TABLE[ProfileVarianceFTE],ROW()-1)</f>
        <v>0</v>
      </c>
      <c r="X727">
        <f t="shared" si="12"/>
        <v>0</v>
      </c>
      <c r="Y727" cm="1">
        <f t="array" ref="Y727">--(INDEX(MinuteWorkersFTE_HISTORICAL_FORTNIGHT_TABLE[HistoricalCoverageStatus],ROW()-1)="PASS")</f>
        <v>1</v>
      </c>
      <c r="Z727" cm="1">
        <f t="array" ref="Z727">--OR(INDEX(MinuteWorkersFTE_HISTORICAL_FORTNIGHT_TABLE[HistoricalCellStatus],ROW()-1)="OBSERVED",INDEX(MinuteWorkersFTE_HISTORICAL_FORTNIGHT_TABLE[HistoricalCellStatus],ROW()-1)="ZERO")</f>
        <v>1</v>
      </c>
      <c r="AA727" cm="1">
        <f t="array" ref="AA727">--OR(INDEX(MinuteWorkersFTE_HISTORICAL_FORTNIGHT_TABLE[ProfileAlignmentStatus],ROW()-1)="PASS",INDEX(MinuteWorkersFTE_HISTORICAL_FORTNIGHT_TABLE[ProfileAlignmentStatus],ROW()-1)="PASS ZERO")</f>
        <v>1</v>
      </c>
      <c r="AB727" cm="1">
        <f t="array" ref="AB727">--(INDEX(MinuteWorkersFTE_HISTORICAL_FORTNIGHT_TABLE[RedistributionMatchCount],ROW()-1)=1)</f>
        <v>0</v>
      </c>
      <c r="AC727">
        <v>1</v>
      </c>
    </row>
    <row r="728" spans="14:29" x14ac:dyDescent="0.25">
      <c r="N728" t="str" cm="1">
        <f t="array" ref="N728">INDEX(MinuteWorkersFTE_HISTORICAL_FORTNIGHT_TABLE[Facility],ROW()-1)</f>
        <v>TE</v>
      </c>
      <c r="O728" t="str" cm="1">
        <f t="array" ref="O728">INDEX(MinuteWorkersFTE_HISTORICAL_FORTNIGHT_TABLE[Role],ROW()-1)</f>
        <v>ENROLLED NURSE</v>
      </c>
      <c r="P728" t="str" cm="1">
        <f t="array" ref="P728">INDEX(MinuteWorkersFTE_HISTORICAL_FORTNIGHT_TABLE[Shift],ROW()-1)</f>
        <v>AM</v>
      </c>
      <c r="Q728" cm="1">
        <f t="array" ref="Q728">INDEX(MinuteWorkersFTE_HISTORICAL_FORTNIGHT_TABLE[DayOfWeek],ROW()-1)</f>
        <v>5</v>
      </c>
      <c r="R728" t="str" cm="1">
        <f t="array" ref="R728">INDEX(MinuteWorkersFTE_HISTORICAL_FORTNIGHT_TABLE[Week Day],ROW()-1)</f>
        <v>Friday</v>
      </c>
      <c r="S728" cm="1">
        <f t="array" ref="S728">INDEX(MinuteWorkersFTE_HISTORICAL_FORTNIGHT_TABLE[FortnightWeek],ROW()-1)</f>
        <v>1</v>
      </c>
      <c r="T728" cm="1">
        <f t="array" ref="T728">INDEX(MinuteWorkersFTE_HISTORICAL_FORTNIGHT_TABLE[HistoricalRosterFTE],ROW()-1)</f>
        <v>2.236842105263158</v>
      </c>
      <c r="U728" cm="1">
        <f t="array" ref="U728">INDEX(MinuteWorkersFTE_HISTORICAL_FORTNIGHT_TABLE[RedistributedRosterFTE],ROW()-1)</f>
        <v>2.0066602693383651</v>
      </c>
      <c r="V728" cm="1">
        <f t="array" ref="V728">INDEX(MinuteWorkersFTE_HISTORICAL_FORTNIGHT_TABLE[ExpectedRedistributionFactor],ROW()-1)</f>
        <v>0.89709517923362214</v>
      </c>
      <c r="W728" cm="1">
        <f t="array" ref="W728">INDEX(MinuteWorkersFTE_HISTORICAL_FORTNIGHT_TABLE[ProfileVarianceFTE],ROW()-1)</f>
        <v>-4.4408920985006262E-16</v>
      </c>
      <c r="X728">
        <f t="shared" si="12"/>
        <v>4.4408920985006262E-16</v>
      </c>
      <c r="Y728" cm="1">
        <f t="array" ref="Y728">--(INDEX(MinuteWorkersFTE_HISTORICAL_FORTNIGHT_TABLE[HistoricalCoverageStatus],ROW()-1)="PASS")</f>
        <v>1</v>
      </c>
      <c r="Z728" cm="1">
        <f t="array" ref="Z728">--OR(INDEX(MinuteWorkersFTE_HISTORICAL_FORTNIGHT_TABLE[HistoricalCellStatus],ROW()-1)="OBSERVED",INDEX(MinuteWorkersFTE_HISTORICAL_FORTNIGHT_TABLE[HistoricalCellStatus],ROW()-1)="ZERO")</f>
        <v>1</v>
      </c>
      <c r="AA728" cm="1">
        <f t="array" ref="AA728">--OR(INDEX(MinuteWorkersFTE_HISTORICAL_FORTNIGHT_TABLE[ProfileAlignmentStatus],ROW()-1)="PASS",INDEX(MinuteWorkersFTE_HISTORICAL_FORTNIGHT_TABLE[ProfileAlignmentStatus],ROW()-1)="PASS ZERO")</f>
        <v>1</v>
      </c>
      <c r="AB728" cm="1">
        <f t="array" ref="AB728">--(INDEX(MinuteWorkersFTE_HISTORICAL_FORTNIGHT_TABLE[RedistributionMatchCount],ROW()-1)=1)</f>
        <v>1</v>
      </c>
      <c r="AC728">
        <v>1</v>
      </c>
    </row>
    <row r="729" spans="14:29" x14ac:dyDescent="0.25">
      <c r="N729" t="str" cm="1">
        <f t="array" ref="N729">INDEX(MinuteWorkersFTE_HISTORICAL_FORTNIGHT_TABLE[Facility],ROW()-1)</f>
        <v>TE</v>
      </c>
      <c r="O729" t="str" cm="1">
        <f t="array" ref="O729">INDEX(MinuteWorkersFTE_HISTORICAL_FORTNIGHT_TABLE[Role],ROW()-1)</f>
        <v>ENROLLED NURSE</v>
      </c>
      <c r="P729" t="str" cm="1">
        <f t="array" ref="P729">INDEX(MinuteWorkersFTE_HISTORICAL_FORTNIGHT_TABLE[Shift],ROW()-1)</f>
        <v>PM</v>
      </c>
      <c r="Q729" cm="1">
        <f t="array" ref="Q729">INDEX(MinuteWorkersFTE_HISTORICAL_FORTNIGHT_TABLE[DayOfWeek],ROW()-1)</f>
        <v>5</v>
      </c>
      <c r="R729" t="str" cm="1">
        <f t="array" ref="R729">INDEX(MinuteWorkersFTE_HISTORICAL_FORTNIGHT_TABLE[Week Day],ROW()-1)</f>
        <v>Friday</v>
      </c>
      <c r="S729" cm="1">
        <f t="array" ref="S729">INDEX(MinuteWorkersFTE_HISTORICAL_FORTNIGHT_TABLE[FortnightWeek],ROW()-1)</f>
        <v>1</v>
      </c>
      <c r="T729" cm="1">
        <f t="array" ref="T729">INDEX(MinuteWorkersFTE_HISTORICAL_FORTNIGHT_TABLE[HistoricalRosterFTE],ROW()-1)</f>
        <v>0</v>
      </c>
      <c r="U729" cm="1">
        <f t="array" ref="U729">INDEX(MinuteWorkersFTE_HISTORICAL_FORTNIGHT_TABLE[RedistributedRosterFTE],ROW()-1)</f>
        <v>0</v>
      </c>
      <c r="V729" cm="1">
        <f t="array" ref="V729">INDEX(MinuteWorkersFTE_HISTORICAL_FORTNIGHT_TABLE[ExpectedRedistributionFactor],ROW()-1)</f>
        <v>0.89709517923362214</v>
      </c>
      <c r="W729" cm="1">
        <f t="array" ref="W729">INDEX(MinuteWorkersFTE_HISTORICAL_FORTNIGHT_TABLE[ProfileVarianceFTE],ROW()-1)</f>
        <v>0</v>
      </c>
      <c r="X729">
        <f t="shared" si="12"/>
        <v>0</v>
      </c>
      <c r="Y729" cm="1">
        <f t="array" ref="Y729">--(INDEX(MinuteWorkersFTE_HISTORICAL_FORTNIGHT_TABLE[HistoricalCoverageStatus],ROW()-1)="PASS")</f>
        <v>1</v>
      </c>
      <c r="Z729" cm="1">
        <f t="array" ref="Z729">--OR(INDEX(MinuteWorkersFTE_HISTORICAL_FORTNIGHT_TABLE[HistoricalCellStatus],ROW()-1)="OBSERVED",INDEX(MinuteWorkersFTE_HISTORICAL_FORTNIGHT_TABLE[HistoricalCellStatus],ROW()-1)="ZERO")</f>
        <v>1</v>
      </c>
      <c r="AA729" cm="1">
        <f t="array" ref="AA729">--OR(INDEX(MinuteWorkersFTE_HISTORICAL_FORTNIGHT_TABLE[ProfileAlignmentStatus],ROW()-1)="PASS",INDEX(MinuteWorkersFTE_HISTORICAL_FORTNIGHT_TABLE[ProfileAlignmentStatus],ROW()-1)="PASS ZERO")</f>
        <v>1</v>
      </c>
      <c r="AB729" cm="1">
        <f t="array" ref="AB729">--(INDEX(MinuteWorkersFTE_HISTORICAL_FORTNIGHT_TABLE[RedistributionMatchCount],ROW()-1)=1)</f>
        <v>0</v>
      </c>
      <c r="AC729">
        <v>1</v>
      </c>
    </row>
    <row r="730" spans="14:29" x14ac:dyDescent="0.25">
      <c r="N730" t="str" cm="1">
        <f t="array" ref="N730">INDEX(MinuteWorkersFTE_HISTORICAL_FORTNIGHT_TABLE[Facility],ROW()-1)</f>
        <v>TE</v>
      </c>
      <c r="O730" t="str" cm="1">
        <f t="array" ref="O730">INDEX(MinuteWorkersFTE_HISTORICAL_FORTNIGHT_TABLE[Role],ROW()-1)</f>
        <v>ENROLLED NURSE</v>
      </c>
      <c r="P730" t="str" cm="1">
        <f t="array" ref="P730">INDEX(MinuteWorkersFTE_HISTORICAL_FORTNIGHT_TABLE[Shift],ROW()-1)</f>
        <v>NS</v>
      </c>
      <c r="Q730" cm="1">
        <f t="array" ref="Q730">INDEX(MinuteWorkersFTE_HISTORICAL_FORTNIGHT_TABLE[DayOfWeek],ROW()-1)</f>
        <v>5</v>
      </c>
      <c r="R730" t="str" cm="1">
        <f t="array" ref="R730">INDEX(MinuteWorkersFTE_HISTORICAL_FORTNIGHT_TABLE[Week Day],ROW()-1)</f>
        <v>Friday</v>
      </c>
      <c r="S730" cm="1">
        <f t="array" ref="S730">INDEX(MinuteWorkersFTE_HISTORICAL_FORTNIGHT_TABLE[FortnightWeek],ROW()-1)</f>
        <v>1</v>
      </c>
      <c r="T730" cm="1">
        <f t="array" ref="T730">INDEX(MinuteWorkersFTE_HISTORICAL_FORTNIGHT_TABLE[HistoricalRosterFTE],ROW()-1)</f>
        <v>0</v>
      </c>
      <c r="U730" cm="1">
        <f t="array" ref="U730">INDEX(MinuteWorkersFTE_HISTORICAL_FORTNIGHT_TABLE[RedistributedRosterFTE],ROW()-1)</f>
        <v>0</v>
      </c>
      <c r="V730" cm="1">
        <f t="array" ref="V730">INDEX(MinuteWorkersFTE_HISTORICAL_FORTNIGHT_TABLE[ExpectedRedistributionFactor],ROW()-1)</f>
        <v>0.89709517923362214</v>
      </c>
      <c r="W730" cm="1">
        <f t="array" ref="W730">INDEX(MinuteWorkersFTE_HISTORICAL_FORTNIGHT_TABLE[ProfileVarianceFTE],ROW()-1)</f>
        <v>0</v>
      </c>
      <c r="X730">
        <f t="shared" si="12"/>
        <v>0</v>
      </c>
      <c r="Y730" cm="1">
        <f t="array" ref="Y730">--(INDEX(MinuteWorkersFTE_HISTORICAL_FORTNIGHT_TABLE[HistoricalCoverageStatus],ROW()-1)="PASS")</f>
        <v>1</v>
      </c>
      <c r="Z730" cm="1">
        <f t="array" ref="Z730">--OR(INDEX(MinuteWorkersFTE_HISTORICAL_FORTNIGHT_TABLE[HistoricalCellStatus],ROW()-1)="OBSERVED",INDEX(MinuteWorkersFTE_HISTORICAL_FORTNIGHT_TABLE[HistoricalCellStatus],ROW()-1)="ZERO")</f>
        <v>1</v>
      </c>
      <c r="AA730" cm="1">
        <f t="array" ref="AA730">--OR(INDEX(MinuteWorkersFTE_HISTORICAL_FORTNIGHT_TABLE[ProfileAlignmentStatus],ROW()-1)="PASS",INDEX(MinuteWorkersFTE_HISTORICAL_FORTNIGHT_TABLE[ProfileAlignmentStatus],ROW()-1)="PASS ZERO")</f>
        <v>1</v>
      </c>
      <c r="AB730" cm="1">
        <f t="array" ref="AB730">--(INDEX(MinuteWorkersFTE_HISTORICAL_FORTNIGHT_TABLE[RedistributionMatchCount],ROW()-1)=1)</f>
        <v>0</v>
      </c>
      <c r="AC730">
        <v>1</v>
      </c>
    </row>
    <row r="731" spans="14:29" x14ac:dyDescent="0.25">
      <c r="N731" t="str" cm="1">
        <f t="array" ref="N731">INDEX(MinuteWorkersFTE_HISTORICAL_FORTNIGHT_TABLE[Facility],ROW()-1)</f>
        <v>TE</v>
      </c>
      <c r="O731" t="str" cm="1">
        <f t="array" ref="O731">INDEX(MinuteWorkersFTE_HISTORICAL_FORTNIGHT_TABLE[Role],ROW()-1)</f>
        <v>ENROLLED NURSE</v>
      </c>
      <c r="P731" t="str" cm="1">
        <f t="array" ref="P731">INDEX(MinuteWorkersFTE_HISTORICAL_FORTNIGHT_TABLE[Shift],ROW()-1)</f>
        <v>AM</v>
      </c>
      <c r="Q731" cm="1">
        <f t="array" ref="Q731">INDEX(MinuteWorkersFTE_HISTORICAL_FORTNIGHT_TABLE[DayOfWeek],ROW()-1)</f>
        <v>6</v>
      </c>
      <c r="R731" t="str" cm="1">
        <f t="array" ref="R731">INDEX(MinuteWorkersFTE_HISTORICAL_FORTNIGHT_TABLE[Week Day],ROW()-1)</f>
        <v>Saturday</v>
      </c>
      <c r="S731" cm="1">
        <f t="array" ref="S731">INDEX(MinuteWorkersFTE_HISTORICAL_FORTNIGHT_TABLE[FortnightWeek],ROW()-1)</f>
        <v>1</v>
      </c>
      <c r="T731" cm="1">
        <f t="array" ref="T731">INDEX(MinuteWorkersFTE_HISTORICAL_FORTNIGHT_TABLE[HistoricalRosterFTE],ROW()-1)</f>
        <v>1.118421052631579</v>
      </c>
      <c r="U731" cm="1">
        <f t="array" ref="U731">INDEX(MinuteWorkersFTE_HISTORICAL_FORTNIGHT_TABLE[RedistributedRosterFTE],ROW()-1)</f>
        <v>1.0033301346691825</v>
      </c>
      <c r="V731" cm="1">
        <f t="array" ref="V731">INDEX(MinuteWorkersFTE_HISTORICAL_FORTNIGHT_TABLE[ExpectedRedistributionFactor],ROW()-1)</f>
        <v>0.89709517923362214</v>
      </c>
      <c r="W731" cm="1">
        <f t="array" ref="W731">INDEX(MinuteWorkersFTE_HISTORICAL_FORTNIGHT_TABLE[ProfileVarianceFTE],ROW()-1)</f>
        <v>-2.2204460492503131E-16</v>
      </c>
      <c r="X731">
        <f t="shared" si="12"/>
        <v>2.2204460492503131E-16</v>
      </c>
      <c r="Y731" cm="1">
        <f t="array" ref="Y731">--(INDEX(MinuteWorkersFTE_HISTORICAL_FORTNIGHT_TABLE[HistoricalCoverageStatus],ROW()-1)="PASS")</f>
        <v>1</v>
      </c>
      <c r="Z731" cm="1">
        <f t="array" ref="Z731">--OR(INDEX(MinuteWorkersFTE_HISTORICAL_FORTNIGHT_TABLE[HistoricalCellStatus],ROW()-1)="OBSERVED",INDEX(MinuteWorkersFTE_HISTORICAL_FORTNIGHT_TABLE[HistoricalCellStatus],ROW()-1)="ZERO")</f>
        <v>1</v>
      </c>
      <c r="AA731" cm="1">
        <f t="array" ref="AA731">--OR(INDEX(MinuteWorkersFTE_HISTORICAL_FORTNIGHT_TABLE[ProfileAlignmentStatus],ROW()-1)="PASS",INDEX(MinuteWorkersFTE_HISTORICAL_FORTNIGHT_TABLE[ProfileAlignmentStatus],ROW()-1)="PASS ZERO")</f>
        <v>1</v>
      </c>
      <c r="AB731" cm="1">
        <f t="array" ref="AB731">--(INDEX(MinuteWorkersFTE_HISTORICAL_FORTNIGHT_TABLE[RedistributionMatchCount],ROW()-1)=1)</f>
        <v>1</v>
      </c>
      <c r="AC731">
        <v>1</v>
      </c>
    </row>
    <row r="732" spans="14:29" x14ac:dyDescent="0.25">
      <c r="N732" t="str" cm="1">
        <f t="array" ref="N732">INDEX(MinuteWorkersFTE_HISTORICAL_FORTNIGHT_TABLE[Facility],ROW()-1)</f>
        <v>TE</v>
      </c>
      <c r="O732" t="str" cm="1">
        <f t="array" ref="O732">INDEX(MinuteWorkersFTE_HISTORICAL_FORTNIGHT_TABLE[Role],ROW()-1)</f>
        <v>ENROLLED NURSE</v>
      </c>
      <c r="P732" t="str" cm="1">
        <f t="array" ref="P732">INDEX(MinuteWorkersFTE_HISTORICAL_FORTNIGHT_TABLE[Shift],ROW()-1)</f>
        <v>PM</v>
      </c>
      <c r="Q732" cm="1">
        <f t="array" ref="Q732">INDEX(MinuteWorkersFTE_HISTORICAL_FORTNIGHT_TABLE[DayOfWeek],ROW()-1)</f>
        <v>6</v>
      </c>
      <c r="R732" t="str" cm="1">
        <f t="array" ref="R732">INDEX(MinuteWorkersFTE_HISTORICAL_FORTNIGHT_TABLE[Week Day],ROW()-1)</f>
        <v>Saturday</v>
      </c>
      <c r="S732" cm="1">
        <f t="array" ref="S732">INDEX(MinuteWorkersFTE_HISTORICAL_FORTNIGHT_TABLE[FortnightWeek],ROW()-1)</f>
        <v>1</v>
      </c>
      <c r="T732" cm="1">
        <f t="array" ref="T732">INDEX(MinuteWorkersFTE_HISTORICAL_FORTNIGHT_TABLE[HistoricalRosterFTE],ROW()-1)</f>
        <v>0</v>
      </c>
      <c r="U732" cm="1">
        <f t="array" ref="U732">INDEX(MinuteWorkersFTE_HISTORICAL_FORTNIGHT_TABLE[RedistributedRosterFTE],ROW()-1)</f>
        <v>0</v>
      </c>
      <c r="V732" cm="1">
        <f t="array" ref="V732">INDEX(MinuteWorkersFTE_HISTORICAL_FORTNIGHT_TABLE[ExpectedRedistributionFactor],ROW()-1)</f>
        <v>0.89709517923362214</v>
      </c>
      <c r="W732" cm="1">
        <f t="array" ref="W732">INDEX(MinuteWorkersFTE_HISTORICAL_FORTNIGHT_TABLE[ProfileVarianceFTE],ROW()-1)</f>
        <v>0</v>
      </c>
      <c r="X732">
        <f t="shared" si="12"/>
        <v>0</v>
      </c>
      <c r="Y732" cm="1">
        <f t="array" ref="Y732">--(INDEX(MinuteWorkersFTE_HISTORICAL_FORTNIGHT_TABLE[HistoricalCoverageStatus],ROW()-1)="PASS")</f>
        <v>1</v>
      </c>
      <c r="Z732" cm="1">
        <f t="array" ref="Z732">--OR(INDEX(MinuteWorkersFTE_HISTORICAL_FORTNIGHT_TABLE[HistoricalCellStatus],ROW()-1)="OBSERVED",INDEX(MinuteWorkersFTE_HISTORICAL_FORTNIGHT_TABLE[HistoricalCellStatus],ROW()-1)="ZERO")</f>
        <v>1</v>
      </c>
      <c r="AA732" cm="1">
        <f t="array" ref="AA732">--OR(INDEX(MinuteWorkersFTE_HISTORICAL_FORTNIGHT_TABLE[ProfileAlignmentStatus],ROW()-1)="PASS",INDEX(MinuteWorkersFTE_HISTORICAL_FORTNIGHT_TABLE[ProfileAlignmentStatus],ROW()-1)="PASS ZERO")</f>
        <v>1</v>
      </c>
      <c r="AB732" cm="1">
        <f t="array" ref="AB732">--(INDEX(MinuteWorkersFTE_HISTORICAL_FORTNIGHT_TABLE[RedistributionMatchCount],ROW()-1)=1)</f>
        <v>0</v>
      </c>
      <c r="AC732">
        <v>1</v>
      </c>
    </row>
    <row r="733" spans="14:29" x14ac:dyDescent="0.25">
      <c r="N733" t="str" cm="1">
        <f t="array" ref="N733">INDEX(MinuteWorkersFTE_HISTORICAL_FORTNIGHT_TABLE[Facility],ROW()-1)</f>
        <v>TE</v>
      </c>
      <c r="O733" t="str" cm="1">
        <f t="array" ref="O733">INDEX(MinuteWorkersFTE_HISTORICAL_FORTNIGHT_TABLE[Role],ROW()-1)</f>
        <v>ENROLLED NURSE</v>
      </c>
      <c r="P733" t="str" cm="1">
        <f t="array" ref="P733">INDEX(MinuteWorkersFTE_HISTORICAL_FORTNIGHT_TABLE[Shift],ROW()-1)</f>
        <v>NS</v>
      </c>
      <c r="Q733" cm="1">
        <f t="array" ref="Q733">INDEX(MinuteWorkersFTE_HISTORICAL_FORTNIGHT_TABLE[DayOfWeek],ROW()-1)</f>
        <v>6</v>
      </c>
      <c r="R733" t="str" cm="1">
        <f t="array" ref="R733">INDEX(MinuteWorkersFTE_HISTORICAL_FORTNIGHT_TABLE[Week Day],ROW()-1)</f>
        <v>Saturday</v>
      </c>
      <c r="S733" cm="1">
        <f t="array" ref="S733">INDEX(MinuteWorkersFTE_HISTORICAL_FORTNIGHT_TABLE[FortnightWeek],ROW()-1)</f>
        <v>1</v>
      </c>
      <c r="T733" cm="1">
        <f t="array" ref="T733">INDEX(MinuteWorkersFTE_HISTORICAL_FORTNIGHT_TABLE[HistoricalRosterFTE],ROW()-1)</f>
        <v>0</v>
      </c>
      <c r="U733" cm="1">
        <f t="array" ref="U733">INDEX(MinuteWorkersFTE_HISTORICAL_FORTNIGHT_TABLE[RedistributedRosterFTE],ROW()-1)</f>
        <v>0</v>
      </c>
      <c r="V733" cm="1">
        <f t="array" ref="V733">INDEX(MinuteWorkersFTE_HISTORICAL_FORTNIGHT_TABLE[ExpectedRedistributionFactor],ROW()-1)</f>
        <v>0.89709517923362214</v>
      </c>
      <c r="W733" cm="1">
        <f t="array" ref="W733">INDEX(MinuteWorkersFTE_HISTORICAL_FORTNIGHT_TABLE[ProfileVarianceFTE],ROW()-1)</f>
        <v>0</v>
      </c>
      <c r="X733">
        <f t="shared" si="12"/>
        <v>0</v>
      </c>
      <c r="Y733" cm="1">
        <f t="array" ref="Y733">--(INDEX(MinuteWorkersFTE_HISTORICAL_FORTNIGHT_TABLE[HistoricalCoverageStatus],ROW()-1)="PASS")</f>
        <v>1</v>
      </c>
      <c r="Z733" cm="1">
        <f t="array" ref="Z733">--OR(INDEX(MinuteWorkersFTE_HISTORICAL_FORTNIGHT_TABLE[HistoricalCellStatus],ROW()-1)="OBSERVED",INDEX(MinuteWorkersFTE_HISTORICAL_FORTNIGHT_TABLE[HistoricalCellStatus],ROW()-1)="ZERO")</f>
        <v>1</v>
      </c>
      <c r="AA733" cm="1">
        <f t="array" ref="AA733">--OR(INDEX(MinuteWorkersFTE_HISTORICAL_FORTNIGHT_TABLE[ProfileAlignmentStatus],ROW()-1)="PASS",INDEX(MinuteWorkersFTE_HISTORICAL_FORTNIGHT_TABLE[ProfileAlignmentStatus],ROW()-1)="PASS ZERO")</f>
        <v>1</v>
      </c>
      <c r="AB733" cm="1">
        <f t="array" ref="AB733">--(INDEX(MinuteWorkersFTE_HISTORICAL_FORTNIGHT_TABLE[RedistributionMatchCount],ROW()-1)=1)</f>
        <v>0</v>
      </c>
      <c r="AC733">
        <v>1</v>
      </c>
    </row>
    <row r="734" spans="14:29" x14ac:dyDescent="0.25">
      <c r="N734" t="str" cm="1">
        <f t="array" ref="N734">INDEX(MinuteWorkersFTE_HISTORICAL_FORTNIGHT_TABLE[Facility],ROW()-1)</f>
        <v>TE</v>
      </c>
      <c r="O734" t="str" cm="1">
        <f t="array" ref="O734">INDEX(MinuteWorkersFTE_HISTORICAL_FORTNIGHT_TABLE[Role],ROW()-1)</f>
        <v>ENROLLED NURSE</v>
      </c>
      <c r="P734" t="str" cm="1">
        <f t="array" ref="P734">INDEX(MinuteWorkersFTE_HISTORICAL_FORTNIGHT_TABLE[Shift],ROW()-1)</f>
        <v>AM</v>
      </c>
      <c r="Q734" cm="1">
        <f t="array" ref="Q734">INDEX(MinuteWorkersFTE_HISTORICAL_FORTNIGHT_TABLE[DayOfWeek],ROW()-1)</f>
        <v>7</v>
      </c>
      <c r="R734" t="str" cm="1">
        <f t="array" ref="R734">INDEX(MinuteWorkersFTE_HISTORICAL_FORTNIGHT_TABLE[Week Day],ROW()-1)</f>
        <v>Sunday</v>
      </c>
      <c r="S734" cm="1">
        <f t="array" ref="S734">INDEX(MinuteWorkersFTE_HISTORICAL_FORTNIGHT_TABLE[FortnightWeek],ROW()-1)</f>
        <v>1</v>
      </c>
      <c r="T734" cm="1">
        <f t="array" ref="T734">INDEX(MinuteWorkersFTE_HISTORICAL_FORTNIGHT_TABLE[HistoricalRosterFTE],ROW()-1)</f>
        <v>1.118421052631579</v>
      </c>
      <c r="U734" cm="1">
        <f t="array" ref="U734">INDEX(MinuteWorkersFTE_HISTORICAL_FORTNIGHT_TABLE[RedistributedRosterFTE],ROW()-1)</f>
        <v>1.0033301346691825</v>
      </c>
      <c r="V734" cm="1">
        <f t="array" ref="V734">INDEX(MinuteWorkersFTE_HISTORICAL_FORTNIGHT_TABLE[ExpectedRedistributionFactor],ROW()-1)</f>
        <v>0.89709517923362214</v>
      </c>
      <c r="W734" cm="1">
        <f t="array" ref="W734">INDEX(MinuteWorkersFTE_HISTORICAL_FORTNIGHT_TABLE[ProfileVarianceFTE],ROW()-1)</f>
        <v>-2.2204460492503131E-16</v>
      </c>
      <c r="X734">
        <f t="shared" si="12"/>
        <v>2.2204460492503131E-16</v>
      </c>
      <c r="Y734" cm="1">
        <f t="array" ref="Y734">--(INDEX(MinuteWorkersFTE_HISTORICAL_FORTNIGHT_TABLE[HistoricalCoverageStatus],ROW()-1)="PASS")</f>
        <v>1</v>
      </c>
      <c r="Z734" cm="1">
        <f t="array" ref="Z734">--OR(INDEX(MinuteWorkersFTE_HISTORICAL_FORTNIGHT_TABLE[HistoricalCellStatus],ROW()-1)="OBSERVED",INDEX(MinuteWorkersFTE_HISTORICAL_FORTNIGHT_TABLE[HistoricalCellStatus],ROW()-1)="ZERO")</f>
        <v>1</v>
      </c>
      <c r="AA734" cm="1">
        <f t="array" ref="AA734">--OR(INDEX(MinuteWorkersFTE_HISTORICAL_FORTNIGHT_TABLE[ProfileAlignmentStatus],ROW()-1)="PASS",INDEX(MinuteWorkersFTE_HISTORICAL_FORTNIGHT_TABLE[ProfileAlignmentStatus],ROW()-1)="PASS ZERO")</f>
        <v>1</v>
      </c>
      <c r="AB734" cm="1">
        <f t="array" ref="AB734">--(INDEX(MinuteWorkersFTE_HISTORICAL_FORTNIGHT_TABLE[RedistributionMatchCount],ROW()-1)=1)</f>
        <v>1</v>
      </c>
      <c r="AC734">
        <v>1</v>
      </c>
    </row>
    <row r="735" spans="14:29" x14ac:dyDescent="0.25">
      <c r="N735" t="str" cm="1">
        <f t="array" ref="N735">INDEX(MinuteWorkersFTE_HISTORICAL_FORTNIGHT_TABLE[Facility],ROW()-1)</f>
        <v>TE</v>
      </c>
      <c r="O735" t="str" cm="1">
        <f t="array" ref="O735">INDEX(MinuteWorkersFTE_HISTORICAL_FORTNIGHT_TABLE[Role],ROW()-1)</f>
        <v>ENROLLED NURSE</v>
      </c>
      <c r="P735" t="str" cm="1">
        <f t="array" ref="P735">INDEX(MinuteWorkersFTE_HISTORICAL_FORTNIGHT_TABLE[Shift],ROW()-1)</f>
        <v>PM</v>
      </c>
      <c r="Q735" cm="1">
        <f t="array" ref="Q735">INDEX(MinuteWorkersFTE_HISTORICAL_FORTNIGHT_TABLE[DayOfWeek],ROW()-1)</f>
        <v>7</v>
      </c>
      <c r="R735" t="str" cm="1">
        <f t="array" ref="R735">INDEX(MinuteWorkersFTE_HISTORICAL_FORTNIGHT_TABLE[Week Day],ROW()-1)</f>
        <v>Sunday</v>
      </c>
      <c r="S735" cm="1">
        <f t="array" ref="S735">INDEX(MinuteWorkersFTE_HISTORICAL_FORTNIGHT_TABLE[FortnightWeek],ROW()-1)</f>
        <v>1</v>
      </c>
      <c r="T735" cm="1">
        <f t="array" ref="T735">INDEX(MinuteWorkersFTE_HISTORICAL_FORTNIGHT_TABLE[HistoricalRosterFTE],ROW()-1)</f>
        <v>0</v>
      </c>
      <c r="U735" cm="1">
        <f t="array" ref="U735">INDEX(MinuteWorkersFTE_HISTORICAL_FORTNIGHT_TABLE[RedistributedRosterFTE],ROW()-1)</f>
        <v>0</v>
      </c>
      <c r="V735" cm="1">
        <f t="array" ref="V735">INDEX(MinuteWorkersFTE_HISTORICAL_FORTNIGHT_TABLE[ExpectedRedistributionFactor],ROW()-1)</f>
        <v>0.89709517923362214</v>
      </c>
      <c r="W735" cm="1">
        <f t="array" ref="W735">INDEX(MinuteWorkersFTE_HISTORICAL_FORTNIGHT_TABLE[ProfileVarianceFTE],ROW()-1)</f>
        <v>0</v>
      </c>
      <c r="X735">
        <f t="shared" si="12"/>
        <v>0</v>
      </c>
      <c r="Y735" cm="1">
        <f t="array" ref="Y735">--(INDEX(MinuteWorkersFTE_HISTORICAL_FORTNIGHT_TABLE[HistoricalCoverageStatus],ROW()-1)="PASS")</f>
        <v>1</v>
      </c>
      <c r="Z735" cm="1">
        <f t="array" ref="Z735">--OR(INDEX(MinuteWorkersFTE_HISTORICAL_FORTNIGHT_TABLE[HistoricalCellStatus],ROW()-1)="OBSERVED",INDEX(MinuteWorkersFTE_HISTORICAL_FORTNIGHT_TABLE[HistoricalCellStatus],ROW()-1)="ZERO")</f>
        <v>1</v>
      </c>
      <c r="AA735" cm="1">
        <f t="array" ref="AA735">--OR(INDEX(MinuteWorkersFTE_HISTORICAL_FORTNIGHT_TABLE[ProfileAlignmentStatus],ROW()-1)="PASS",INDEX(MinuteWorkersFTE_HISTORICAL_FORTNIGHT_TABLE[ProfileAlignmentStatus],ROW()-1)="PASS ZERO")</f>
        <v>1</v>
      </c>
      <c r="AB735" cm="1">
        <f t="array" ref="AB735">--(INDEX(MinuteWorkersFTE_HISTORICAL_FORTNIGHT_TABLE[RedistributionMatchCount],ROW()-1)=1)</f>
        <v>0</v>
      </c>
      <c r="AC735">
        <v>1</v>
      </c>
    </row>
    <row r="736" spans="14:29" x14ac:dyDescent="0.25">
      <c r="N736" t="str" cm="1">
        <f t="array" ref="N736">INDEX(MinuteWorkersFTE_HISTORICAL_FORTNIGHT_TABLE[Facility],ROW()-1)</f>
        <v>TE</v>
      </c>
      <c r="O736" t="str" cm="1">
        <f t="array" ref="O736">INDEX(MinuteWorkersFTE_HISTORICAL_FORTNIGHT_TABLE[Role],ROW()-1)</f>
        <v>ENROLLED NURSE</v>
      </c>
      <c r="P736" t="str" cm="1">
        <f t="array" ref="P736">INDEX(MinuteWorkersFTE_HISTORICAL_FORTNIGHT_TABLE[Shift],ROW()-1)</f>
        <v>NS</v>
      </c>
      <c r="Q736" cm="1">
        <f t="array" ref="Q736">INDEX(MinuteWorkersFTE_HISTORICAL_FORTNIGHT_TABLE[DayOfWeek],ROW()-1)</f>
        <v>7</v>
      </c>
      <c r="R736" t="str" cm="1">
        <f t="array" ref="R736">INDEX(MinuteWorkersFTE_HISTORICAL_FORTNIGHT_TABLE[Week Day],ROW()-1)</f>
        <v>Sunday</v>
      </c>
      <c r="S736" cm="1">
        <f t="array" ref="S736">INDEX(MinuteWorkersFTE_HISTORICAL_FORTNIGHT_TABLE[FortnightWeek],ROW()-1)</f>
        <v>1</v>
      </c>
      <c r="T736" cm="1">
        <f t="array" ref="T736">INDEX(MinuteWorkersFTE_HISTORICAL_FORTNIGHT_TABLE[HistoricalRosterFTE],ROW()-1)</f>
        <v>0</v>
      </c>
      <c r="U736" cm="1">
        <f t="array" ref="U736">INDEX(MinuteWorkersFTE_HISTORICAL_FORTNIGHT_TABLE[RedistributedRosterFTE],ROW()-1)</f>
        <v>0</v>
      </c>
      <c r="V736" cm="1">
        <f t="array" ref="V736">INDEX(MinuteWorkersFTE_HISTORICAL_FORTNIGHT_TABLE[ExpectedRedistributionFactor],ROW()-1)</f>
        <v>0.89709517923362214</v>
      </c>
      <c r="W736" cm="1">
        <f t="array" ref="W736">INDEX(MinuteWorkersFTE_HISTORICAL_FORTNIGHT_TABLE[ProfileVarianceFTE],ROW()-1)</f>
        <v>0</v>
      </c>
      <c r="X736">
        <f t="shared" si="12"/>
        <v>0</v>
      </c>
      <c r="Y736" cm="1">
        <f t="array" ref="Y736">--(INDEX(MinuteWorkersFTE_HISTORICAL_FORTNIGHT_TABLE[HistoricalCoverageStatus],ROW()-1)="PASS")</f>
        <v>1</v>
      </c>
      <c r="Z736" cm="1">
        <f t="array" ref="Z736">--OR(INDEX(MinuteWorkersFTE_HISTORICAL_FORTNIGHT_TABLE[HistoricalCellStatus],ROW()-1)="OBSERVED",INDEX(MinuteWorkersFTE_HISTORICAL_FORTNIGHT_TABLE[HistoricalCellStatus],ROW()-1)="ZERO")</f>
        <v>1</v>
      </c>
      <c r="AA736" cm="1">
        <f t="array" ref="AA736">--OR(INDEX(MinuteWorkersFTE_HISTORICAL_FORTNIGHT_TABLE[ProfileAlignmentStatus],ROW()-1)="PASS",INDEX(MinuteWorkersFTE_HISTORICAL_FORTNIGHT_TABLE[ProfileAlignmentStatus],ROW()-1)="PASS ZERO")</f>
        <v>1</v>
      </c>
      <c r="AB736" cm="1">
        <f t="array" ref="AB736">--(INDEX(MinuteWorkersFTE_HISTORICAL_FORTNIGHT_TABLE[RedistributionMatchCount],ROW()-1)=1)</f>
        <v>0</v>
      </c>
      <c r="AC736">
        <v>1</v>
      </c>
    </row>
    <row r="737" spans="14:29" x14ac:dyDescent="0.25">
      <c r="N737" t="str" cm="1">
        <f t="array" ref="N737">INDEX(MinuteWorkersFTE_HISTORICAL_FORTNIGHT_TABLE[Facility],ROW()-1)</f>
        <v>TE</v>
      </c>
      <c r="O737" t="str" cm="1">
        <f t="array" ref="O737">INDEX(MinuteWorkersFTE_HISTORICAL_FORTNIGHT_TABLE[Role],ROW()-1)</f>
        <v>ENROLLED NURSE</v>
      </c>
      <c r="P737" t="str" cm="1">
        <f t="array" ref="P737">INDEX(MinuteWorkersFTE_HISTORICAL_FORTNIGHT_TABLE[Shift],ROW()-1)</f>
        <v>AM</v>
      </c>
      <c r="Q737" cm="1">
        <f t="array" ref="Q737">INDEX(MinuteWorkersFTE_HISTORICAL_FORTNIGHT_TABLE[DayOfWeek],ROW()-1)</f>
        <v>1</v>
      </c>
      <c r="R737" t="str" cm="1">
        <f t="array" ref="R737">INDEX(MinuteWorkersFTE_HISTORICAL_FORTNIGHT_TABLE[Week Day],ROW()-1)</f>
        <v>Monday</v>
      </c>
      <c r="S737" cm="1">
        <f t="array" ref="S737">INDEX(MinuteWorkersFTE_HISTORICAL_FORTNIGHT_TABLE[FortnightWeek],ROW()-1)</f>
        <v>2</v>
      </c>
      <c r="T737" cm="1">
        <f t="array" ref="T737">INDEX(MinuteWorkersFTE_HISTORICAL_FORTNIGHT_TABLE[HistoricalRosterFTE],ROW()-1)</f>
        <v>0</v>
      </c>
      <c r="U737" cm="1">
        <f t="array" ref="U737">INDEX(MinuteWorkersFTE_HISTORICAL_FORTNIGHT_TABLE[RedistributedRosterFTE],ROW()-1)</f>
        <v>0</v>
      </c>
      <c r="V737" cm="1">
        <f t="array" ref="V737">INDEX(MinuteWorkersFTE_HISTORICAL_FORTNIGHT_TABLE[ExpectedRedistributionFactor],ROW()-1)</f>
        <v>0.89709517923362214</v>
      </c>
      <c r="W737" cm="1">
        <f t="array" ref="W737">INDEX(MinuteWorkersFTE_HISTORICAL_FORTNIGHT_TABLE[ProfileVarianceFTE],ROW()-1)</f>
        <v>0</v>
      </c>
      <c r="X737">
        <f t="shared" si="12"/>
        <v>0</v>
      </c>
      <c r="Y737" cm="1">
        <f t="array" ref="Y737">--(INDEX(MinuteWorkersFTE_HISTORICAL_FORTNIGHT_TABLE[HistoricalCoverageStatus],ROW()-1)="PASS")</f>
        <v>1</v>
      </c>
      <c r="Z737" cm="1">
        <f t="array" ref="Z737">--OR(INDEX(MinuteWorkersFTE_HISTORICAL_FORTNIGHT_TABLE[HistoricalCellStatus],ROW()-1)="OBSERVED",INDEX(MinuteWorkersFTE_HISTORICAL_FORTNIGHT_TABLE[HistoricalCellStatus],ROW()-1)="ZERO")</f>
        <v>1</v>
      </c>
      <c r="AA737" cm="1">
        <f t="array" ref="AA737">--OR(INDEX(MinuteWorkersFTE_HISTORICAL_FORTNIGHT_TABLE[ProfileAlignmentStatus],ROW()-1)="PASS",INDEX(MinuteWorkersFTE_HISTORICAL_FORTNIGHT_TABLE[ProfileAlignmentStatus],ROW()-1)="PASS ZERO")</f>
        <v>1</v>
      </c>
      <c r="AB737" cm="1">
        <f t="array" ref="AB737">--(INDEX(MinuteWorkersFTE_HISTORICAL_FORTNIGHT_TABLE[RedistributionMatchCount],ROW()-1)=1)</f>
        <v>0</v>
      </c>
      <c r="AC737">
        <v>1</v>
      </c>
    </row>
    <row r="738" spans="14:29" x14ac:dyDescent="0.25">
      <c r="N738" t="str" cm="1">
        <f t="array" ref="N738">INDEX(MinuteWorkersFTE_HISTORICAL_FORTNIGHT_TABLE[Facility],ROW()-1)</f>
        <v>TE</v>
      </c>
      <c r="O738" t="str" cm="1">
        <f t="array" ref="O738">INDEX(MinuteWorkersFTE_HISTORICAL_FORTNIGHT_TABLE[Role],ROW()-1)</f>
        <v>ENROLLED NURSE</v>
      </c>
      <c r="P738" t="str" cm="1">
        <f t="array" ref="P738">INDEX(MinuteWorkersFTE_HISTORICAL_FORTNIGHT_TABLE[Shift],ROW()-1)</f>
        <v>PM</v>
      </c>
      <c r="Q738" cm="1">
        <f t="array" ref="Q738">INDEX(MinuteWorkersFTE_HISTORICAL_FORTNIGHT_TABLE[DayOfWeek],ROW()-1)</f>
        <v>1</v>
      </c>
      <c r="R738" t="str" cm="1">
        <f t="array" ref="R738">INDEX(MinuteWorkersFTE_HISTORICAL_FORTNIGHT_TABLE[Week Day],ROW()-1)</f>
        <v>Monday</v>
      </c>
      <c r="S738" cm="1">
        <f t="array" ref="S738">INDEX(MinuteWorkersFTE_HISTORICAL_FORTNIGHT_TABLE[FortnightWeek],ROW()-1)</f>
        <v>2</v>
      </c>
      <c r="T738" cm="1">
        <f t="array" ref="T738">INDEX(MinuteWorkersFTE_HISTORICAL_FORTNIGHT_TABLE[HistoricalRosterFTE],ROW()-1)</f>
        <v>0</v>
      </c>
      <c r="U738" cm="1">
        <f t="array" ref="U738">INDEX(MinuteWorkersFTE_HISTORICAL_FORTNIGHT_TABLE[RedistributedRosterFTE],ROW()-1)</f>
        <v>0</v>
      </c>
      <c r="V738" cm="1">
        <f t="array" ref="V738">INDEX(MinuteWorkersFTE_HISTORICAL_FORTNIGHT_TABLE[ExpectedRedistributionFactor],ROW()-1)</f>
        <v>0.89709517923362214</v>
      </c>
      <c r="W738" cm="1">
        <f t="array" ref="W738">INDEX(MinuteWorkersFTE_HISTORICAL_FORTNIGHT_TABLE[ProfileVarianceFTE],ROW()-1)</f>
        <v>0</v>
      </c>
      <c r="X738">
        <f t="shared" si="12"/>
        <v>0</v>
      </c>
      <c r="Y738" cm="1">
        <f t="array" ref="Y738">--(INDEX(MinuteWorkersFTE_HISTORICAL_FORTNIGHT_TABLE[HistoricalCoverageStatus],ROW()-1)="PASS")</f>
        <v>1</v>
      </c>
      <c r="Z738" cm="1">
        <f t="array" ref="Z738">--OR(INDEX(MinuteWorkersFTE_HISTORICAL_FORTNIGHT_TABLE[HistoricalCellStatus],ROW()-1)="OBSERVED",INDEX(MinuteWorkersFTE_HISTORICAL_FORTNIGHT_TABLE[HistoricalCellStatus],ROW()-1)="ZERO")</f>
        <v>1</v>
      </c>
      <c r="AA738" cm="1">
        <f t="array" ref="AA738">--OR(INDEX(MinuteWorkersFTE_HISTORICAL_FORTNIGHT_TABLE[ProfileAlignmentStatus],ROW()-1)="PASS",INDEX(MinuteWorkersFTE_HISTORICAL_FORTNIGHT_TABLE[ProfileAlignmentStatus],ROW()-1)="PASS ZERO")</f>
        <v>1</v>
      </c>
      <c r="AB738" cm="1">
        <f t="array" ref="AB738">--(INDEX(MinuteWorkersFTE_HISTORICAL_FORTNIGHT_TABLE[RedistributionMatchCount],ROW()-1)=1)</f>
        <v>0</v>
      </c>
      <c r="AC738">
        <v>1</v>
      </c>
    </row>
    <row r="739" spans="14:29" x14ac:dyDescent="0.25">
      <c r="N739" t="str" cm="1">
        <f t="array" ref="N739">INDEX(MinuteWorkersFTE_HISTORICAL_FORTNIGHT_TABLE[Facility],ROW()-1)</f>
        <v>TE</v>
      </c>
      <c r="O739" t="str" cm="1">
        <f t="array" ref="O739">INDEX(MinuteWorkersFTE_HISTORICAL_FORTNIGHT_TABLE[Role],ROW()-1)</f>
        <v>ENROLLED NURSE</v>
      </c>
      <c r="P739" t="str" cm="1">
        <f t="array" ref="P739">INDEX(MinuteWorkersFTE_HISTORICAL_FORTNIGHT_TABLE[Shift],ROW()-1)</f>
        <v>NS</v>
      </c>
      <c r="Q739" cm="1">
        <f t="array" ref="Q739">INDEX(MinuteWorkersFTE_HISTORICAL_FORTNIGHT_TABLE[DayOfWeek],ROW()-1)</f>
        <v>1</v>
      </c>
      <c r="R739" t="str" cm="1">
        <f t="array" ref="R739">INDEX(MinuteWorkersFTE_HISTORICAL_FORTNIGHT_TABLE[Week Day],ROW()-1)</f>
        <v>Monday</v>
      </c>
      <c r="S739" cm="1">
        <f t="array" ref="S739">INDEX(MinuteWorkersFTE_HISTORICAL_FORTNIGHT_TABLE[FortnightWeek],ROW()-1)</f>
        <v>2</v>
      </c>
      <c r="T739" cm="1">
        <f t="array" ref="T739">INDEX(MinuteWorkersFTE_HISTORICAL_FORTNIGHT_TABLE[HistoricalRosterFTE],ROW()-1)</f>
        <v>0</v>
      </c>
      <c r="U739" cm="1">
        <f t="array" ref="U739">INDEX(MinuteWorkersFTE_HISTORICAL_FORTNIGHT_TABLE[RedistributedRosterFTE],ROW()-1)</f>
        <v>0</v>
      </c>
      <c r="V739" cm="1">
        <f t="array" ref="V739">INDEX(MinuteWorkersFTE_HISTORICAL_FORTNIGHT_TABLE[ExpectedRedistributionFactor],ROW()-1)</f>
        <v>0.89709517923362214</v>
      </c>
      <c r="W739" cm="1">
        <f t="array" ref="W739">INDEX(MinuteWorkersFTE_HISTORICAL_FORTNIGHT_TABLE[ProfileVarianceFTE],ROW()-1)</f>
        <v>0</v>
      </c>
      <c r="X739">
        <f t="shared" si="12"/>
        <v>0</v>
      </c>
      <c r="Y739" cm="1">
        <f t="array" ref="Y739">--(INDEX(MinuteWorkersFTE_HISTORICAL_FORTNIGHT_TABLE[HistoricalCoverageStatus],ROW()-1)="PASS")</f>
        <v>1</v>
      </c>
      <c r="Z739" cm="1">
        <f t="array" ref="Z739">--OR(INDEX(MinuteWorkersFTE_HISTORICAL_FORTNIGHT_TABLE[HistoricalCellStatus],ROW()-1)="OBSERVED",INDEX(MinuteWorkersFTE_HISTORICAL_FORTNIGHT_TABLE[HistoricalCellStatus],ROW()-1)="ZERO")</f>
        <v>1</v>
      </c>
      <c r="AA739" cm="1">
        <f t="array" ref="AA739">--OR(INDEX(MinuteWorkersFTE_HISTORICAL_FORTNIGHT_TABLE[ProfileAlignmentStatus],ROW()-1)="PASS",INDEX(MinuteWorkersFTE_HISTORICAL_FORTNIGHT_TABLE[ProfileAlignmentStatus],ROW()-1)="PASS ZERO")</f>
        <v>1</v>
      </c>
      <c r="AB739" cm="1">
        <f t="array" ref="AB739">--(INDEX(MinuteWorkersFTE_HISTORICAL_FORTNIGHT_TABLE[RedistributionMatchCount],ROW()-1)=1)</f>
        <v>0</v>
      </c>
      <c r="AC739">
        <v>1</v>
      </c>
    </row>
    <row r="740" spans="14:29" x14ac:dyDescent="0.25">
      <c r="N740" t="str" cm="1">
        <f t="array" ref="N740">INDEX(MinuteWorkersFTE_HISTORICAL_FORTNIGHT_TABLE[Facility],ROW()-1)</f>
        <v>TE</v>
      </c>
      <c r="O740" t="str" cm="1">
        <f t="array" ref="O740">INDEX(MinuteWorkersFTE_HISTORICAL_FORTNIGHT_TABLE[Role],ROW()-1)</f>
        <v>ENROLLED NURSE</v>
      </c>
      <c r="P740" t="str" cm="1">
        <f t="array" ref="P740">INDEX(MinuteWorkersFTE_HISTORICAL_FORTNIGHT_TABLE[Shift],ROW()-1)</f>
        <v>AM</v>
      </c>
      <c r="Q740" cm="1">
        <f t="array" ref="Q740">INDEX(MinuteWorkersFTE_HISTORICAL_FORTNIGHT_TABLE[DayOfWeek],ROW()-1)</f>
        <v>2</v>
      </c>
      <c r="R740" t="str" cm="1">
        <f t="array" ref="R740">INDEX(MinuteWorkersFTE_HISTORICAL_FORTNIGHT_TABLE[Week Day],ROW()-1)</f>
        <v>Tuesday</v>
      </c>
      <c r="S740" cm="1">
        <f t="array" ref="S740">INDEX(MinuteWorkersFTE_HISTORICAL_FORTNIGHT_TABLE[FortnightWeek],ROW()-1)</f>
        <v>2</v>
      </c>
      <c r="T740" cm="1">
        <f t="array" ref="T740">INDEX(MinuteWorkersFTE_HISTORICAL_FORTNIGHT_TABLE[HistoricalRosterFTE],ROW()-1)</f>
        <v>2.236842105263158</v>
      </c>
      <c r="U740" cm="1">
        <f t="array" ref="U740">INDEX(MinuteWorkersFTE_HISTORICAL_FORTNIGHT_TABLE[RedistributedRosterFTE],ROW()-1)</f>
        <v>2.0066602693383651</v>
      </c>
      <c r="V740" cm="1">
        <f t="array" ref="V740">INDEX(MinuteWorkersFTE_HISTORICAL_FORTNIGHT_TABLE[ExpectedRedistributionFactor],ROW()-1)</f>
        <v>0.89709517923362214</v>
      </c>
      <c r="W740" cm="1">
        <f t="array" ref="W740">INDEX(MinuteWorkersFTE_HISTORICAL_FORTNIGHT_TABLE[ProfileVarianceFTE],ROW()-1)</f>
        <v>-4.4408920985006262E-16</v>
      </c>
      <c r="X740">
        <f t="shared" si="12"/>
        <v>4.4408920985006262E-16</v>
      </c>
      <c r="Y740" cm="1">
        <f t="array" ref="Y740">--(INDEX(MinuteWorkersFTE_HISTORICAL_FORTNIGHT_TABLE[HistoricalCoverageStatus],ROW()-1)="PASS")</f>
        <v>1</v>
      </c>
      <c r="Z740" cm="1">
        <f t="array" ref="Z740">--OR(INDEX(MinuteWorkersFTE_HISTORICAL_FORTNIGHT_TABLE[HistoricalCellStatus],ROW()-1)="OBSERVED",INDEX(MinuteWorkersFTE_HISTORICAL_FORTNIGHT_TABLE[HistoricalCellStatus],ROW()-1)="ZERO")</f>
        <v>1</v>
      </c>
      <c r="AA740" cm="1">
        <f t="array" ref="AA740">--OR(INDEX(MinuteWorkersFTE_HISTORICAL_FORTNIGHT_TABLE[ProfileAlignmentStatus],ROW()-1)="PASS",INDEX(MinuteWorkersFTE_HISTORICAL_FORTNIGHT_TABLE[ProfileAlignmentStatus],ROW()-1)="PASS ZERO")</f>
        <v>1</v>
      </c>
      <c r="AB740" cm="1">
        <f t="array" ref="AB740">--(INDEX(MinuteWorkersFTE_HISTORICAL_FORTNIGHT_TABLE[RedistributionMatchCount],ROW()-1)=1)</f>
        <v>1</v>
      </c>
      <c r="AC740">
        <v>1</v>
      </c>
    </row>
    <row r="741" spans="14:29" x14ac:dyDescent="0.25">
      <c r="N741" t="str" cm="1">
        <f t="array" ref="N741">INDEX(MinuteWorkersFTE_HISTORICAL_FORTNIGHT_TABLE[Facility],ROW()-1)</f>
        <v>TE</v>
      </c>
      <c r="O741" t="str" cm="1">
        <f t="array" ref="O741">INDEX(MinuteWorkersFTE_HISTORICAL_FORTNIGHT_TABLE[Role],ROW()-1)</f>
        <v>ENROLLED NURSE</v>
      </c>
      <c r="P741" t="str" cm="1">
        <f t="array" ref="P741">INDEX(MinuteWorkersFTE_HISTORICAL_FORTNIGHT_TABLE[Shift],ROW()-1)</f>
        <v>PM</v>
      </c>
      <c r="Q741" cm="1">
        <f t="array" ref="Q741">INDEX(MinuteWorkersFTE_HISTORICAL_FORTNIGHT_TABLE[DayOfWeek],ROW()-1)</f>
        <v>2</v>
      </c>
      <c r="R741" t="str" cm="1">
        <f t="array" ref="R741">INDEX(MinuteWorkersFTE_HISTORICAL_FORTNIGHT_TABLE[Week Day],ROW()-1)</f>
        <v>Tuesday</v>
      </c>
      <c r="S741" cm="1">
        <f t="array" ref="S741">INDEX(MinuteWorkersFTE_HISTORICAL_FORTNIGHT_TABLE[FortnightWeek],ROW()-1)</f>
        <v>2</v>
      </c>
      <c r="T741" cm="1">
        <f t="array" ref="T741">INDEX(MinuteWorkersFTE_HISTORICAL_FORTNIGHT_TABLE[HistoricalRosterFTE],ROW()-1)</f>
        <v>0</v>
      </c>
      <c r="U741" cm="1">
        <f t="array" ref="U741">INDEX(MinuteWorkersFTE_HISTORICAL_FORTNIGHT_TABLE[RedistributedRosterFTE],ROW()-1)</f>
        <v>0</v>
      </c>
      <c r="V741" cm="1">
        <f t="array" ref="V741">INDEX(MinuteWorkersFTE_HISTORICAL_FORTNIGHT_TABLE[ExpectedRedistributionFactor],ROW()-1)</f>
        <v>0.89709517923362214</v>
      </c>
      <c r="W741" cm="1">
        <f t="array" ref="W741">INDEX(MinuteWorkersFTE_HISTORICAL_FORTNIGHT_TABLE[ProfileVarianceFTE],ROW()-1)</f>
        <v>0</v>
      </c>
      <c r="X741">
        <f t="shared" si="12"/>
        <v>0</v>
      </c>
      <c r="Y741" cm="1">
        <f t="array" ref="Y741">--(INDEX(MinuteWorkersFTE_HISTORICAL_FORTNIGHT_TABLE[HistoricalCoverageStatus],ROW()-1)="PASS")</f>
        <v>1</v>
      </c>
      <c r="Z741" cm="1">
        <f t="array" ref="Z741">--OR(INDEX(MinuteWorkersFTE_HISTORICAL_FORTNIGHT_TABLE[HistoricalCellStatus],ROW()-1)="OBSERVED",INDEX(MinuteWorkersFTE_HISTORICAL_FORTNIGHT_TABLE[HistoricalCellStatus],ROW()-1)="ZERO")</f>
        <v>1</v>
      </c>
      <c r="AA741" cm="1">
        <f t="array" ref="AA741">--OR(INDEX(MinuteWorkersFTE_HISTORICAL_FORTNIGHT_TABLE[ProfileAlignmentStatus],ROW()-1)="PASS",INDEX(MinuteWorkersFTE_HISTORICAL_FORTNIGHT_TABLE[ProfileAlignmentStatus],ROW()-1)="PASS ZERO")</f>
        <v>1</v>
      </c>
      <c r="AB741" cm="1">
        <f t="array" ref="AB741">--(INDEX(MinuteWorkersFTE_HISTORICAL_FORTNIGHT_TABLE[RedistributionMatchCount],ROW()-1)=1)</f>
        <v>0</v>
      </c>
      <c r="AC741">
        <v>1</v>
      </c>
    </row>
    <row r="742" spans="14:29" x14ac:dyDescent="0.25">
      <c r="N742" t="str" cm="1">
        <f t="array" ref="N742">INDEX(MinuteWorkersFTE_HISTORICAL_FORTNIGHT_TABLE[Facility],ROW()-1)</f>
        <v>TE</v>
      </c>
      <c r="O742" t="str" cm="1">
        <f t="array" ref="O742">INDEX(MinuteWorkersFTE_HISTORICAL_FORTNIGHT_TABLE[Role],ROW()-1)</f>
        <v>ENROLLED NURSE</v>
      </c>
      <c r="P742" t="str" cm="1">
        <f t="array" ref="P742">INDEX(MinuteWorkersFTE_HISTORICAL_FORTNIGHT_TABLE[Shift],ROW()-1)</f>
        <v>NS</v>
      </c>
      <c r="Q742" cm="1">
        <f t="array" ref="Q742">INDEX(MinuteWorkersFTE_HISTORICAL_FORTNIGHT_TABLE[DayOfWeek],ROW()-1)</f>
        <v>2</v>
      </c>
      <c r="R742" t="str" cm="1">
        <f t="array" ref="R742">INDEX(MinuteWorkersFTE_HISTORICAL_FORTNIGHT_TABLE[Week Day],ROW()-1)</f>
        <v>Tuesday</v>
      </c>
      <c r="S742" cm="1">
        <f t="array" ref="S742">INDEX(MinuteWorkersFTE_HISTORICAL_FORTNIGHT_TABLE[FortnightWeek],ROW()-1)</f>
        <v>2</v>
      </c>
      <c r="T742" cm="1">
        <f t="array" ref="T742">INDEX(MinuteWorkersFTE_HISTORICAL_FORTNIGHT_TABLE[HistoricalRosterFTE],ROW()-1)</f>
        <v>0</v>
      </c>
      <c r="U742" cm="1">
        <f t="array" ref="U742">INDEX(MinuteWorkersFTE_HISTORICAL_FORTNIGHT_TABLE[RedistributedRosterFTE],ROW()-1)</f>
        <v>0</v>
      </c>
      <c r="V742" cm="1">
        <f t="array" ref="V742">INDEX(MinuteWorkersFTE_HISTORICAL_FORTNIGHT_TABLE[ExpectedRedistributionFactor],ROW()-1)</f>
        <v>0.89709517923362214</v>
      </c>
      <c r="W742" cm="1">
        <f t="array" ref="W742">INDEX(MinuteWorkersFTE_HISTORICAL_FORTNIGHT_TABLE[ProfileVarianceFTE],ROW()-1)</f>
        <v>0</v>
      </c>
      <c r="X742">
        <f t="shared" si="12"/>
        <v>0</v>
      </c>
      <c r="Y742" cm="1">
        <f t="array" ref="Y742">--(INDEX(MinuteWorkersFTE_HISTORICAL_FORTNIGHT_TABLE[HistoricalCoverageStatus],ROW()-1)="PASS")</f>
        <v>1</v>
      </c>
      <c r="Z742" cm="1">
        <f t="array" ref="Z742">--OR(INDEX(MinuteWorkersFTE_HISTORICAL_FORTNIGHT_TABLE[HistoricalCellStatus],ROW()-1)="OBSERVED",INDEX(MinuteWorkersFTE_HISTORICAL_FORTNIGHT_TABLE[HistoricalCellStatus],ROW()-1)="ZERO")</f>
        <v>1</v>
      </c>
      <c r="AA742" cm="1">
        <f t="array" ref="AA742">--OR(INDEX(MinuteWorkersFTE_HISTORICAL_FORTNIGHT_TABLE[ProfileAlignmentStatus],ROW()-1)="PASS",INDEX(MinuteWorkersFTE_HISTORICAL_FORTNIGHT_TABLE[ProfileAlignmentStatus],ROW()-1)="PASS ZERO")</f>
        <v>1</v>
      </c>
      <c r="AB742" cm="1">
        <f t="array" ref="AB742">--(INDEX(MinuteWorkersFTE_HISTORICAL_FORTNIGHT_TABLE[RedistributionMatchCount],ROW()-1)=1)</f>
        <v>0</v>
      </c>
      <c r="AC742">
        <v>1</v>
      </c>
    </row>
    <row r="743" spans="14:29" x14ac:dyDescent="0.25">
      <c r="N743" t="str" cm="1">
        <f t="array" ref="N743">INDEX(MinuteWorkersFTE_HISTORICAL_FORTNIGHT_TABLE[Facility],ROW()-1)</f>
        <v>TE</v>
      </c>
      <c r="O743" t="str" cm="1">
        <f t="array" ref="O743">INDEX(MinuteWorkersFTE_HISTORICAL_FORTNIGHT_TABLE[Role],ROW()-1)</f>
        <v>ENROLLED NURSE</v>
      </c>
      <c r="P743" t="str" cm="1">
        <f t="array" ref="P743">INDEX(MinuteWorkersFTE_HISTORICAL_FORTNIGHT_TABLE[Shift],ROW()-1)</f>
        <v>AM</v>
      </c>
      <c r="Q743" cm="1">
        <f t="array" ref="Q743">INDEX(MinuteWorkersFTE_HISTORICAL_FORTNIGHT_TABLE[DayOfWeek],ROW()-1)</f>
        <v>3</v>
      </c>
      <c r="R743" t="str" cm="1">
        <f t="array" ref="R743">INDEX(MinuteWorkersFTE_HISTORICAL_FORTNIGHT_TABLE[Week Day],ROW()-1)</f>
        <v>Wednesday</v>
      </c>
      <c r="S743" cm="1">
        <f t="array" ref="S743">INDEX(MinuteWorkersFTE_HISTORICAL_FORTNIGHT_TABLE[FortnightWeek],ROW()-1)</f>
        <v>2</v>
      </c>
      <c r="T743" cm="1">
        <f t="array" ref="T743">INDEX(MinuteWorkersFTE_HISTORICAL_FORTNIGHT_TABLE[HistoricalRosterFTE],ROW()-1)</f>
        <v>3.3552631578947372</v>
      </c>
      <c r="U743" cm="1">
        <f t="array" ref="U743">INDEX(MinuteWorkersFTE_HISTORICAL_FORTNIGHT_TABLE[RedistributedRosterFTE],ROW()-1)</f>
        <v>3.0099904040075476</v>
      </c>
      <c r="V743" cm="1">
        <f t="array" ref="V743">INDEX(MinuteWorkersFTE_HISTORICAL_FORTNIGHT_TABLE[ExpectedRedistributionFactor],ROW()-1)</f>
        <v>0.89709517923362214</v>
      </c>
      <c r="W743" cm="1">
        <f t="array" ref="W743">INDEX(MinuteWorkersFTE_HISTORICAL_FORTNIGHT_TABLE[ProfileVarianceFTE],ROW()-1)</f>
        <v>-8.8817841970012523E-16</v>
      </c>
      <c r="X743">
        <f t="shared" si="12"/>
        <v>8.8817841970012523E-16</v>
      </c>
      <c r="Y743" cm="1">
        <f t="array" ref="Y743">--(INDEX(MinuteWorkersFTE_HISTORICAL_FORTNIGHT_TABLE[HistoricalCoverageStatus],ROW()-1)="PASS")</f>
        <v>1</v>
      </c>
      <c r="Z743" cm="1">
        <f t="array" ref="Z743">--OR(INDEX(MinuteWorkersFTE_HISTORICAL_FORTNIGHT_TABLE[HistoricalCellStatus],ROW()-1)="OBSERVED",INDEX(MinuteWorkersFTE_HISTORICAL_FORTNIGHT_TABLE[HistoricalCellStatus],ROW()-1)="ZERO")</f>
        <v>1</v>
      </c>
      <c r="AA743" cm="1">
        <f t="array" ref="AA743">--OR(INDEX(MinuteWorkersFTE_HISTORICAL_FORTNIGHT_TABLE[ProfileAlignmentStatus],ROW()-1)="PASS",INDEX(MinuteWorkersFTE_HISTORICAL_FORTNIGHT_TABLE[ProfileAlignmentStatus],ROW()-1)="PASS ZERO")</f>
        <v>1</v>
      </c>
      <c r="AB743" cm="1">
        <f t="array" ref="AB743">--(INDEX(MinuteWorkersFTE_HISTORICAL_FORTNIGHT_TABLE[RedistributionMatchCount],ROW()-1)=1)</f>
        <v>1</v>
      </c>
      <c r="AC743">
        <v>1</v>
      </c>
    </row>
    <row r="744" spans="14:29" x14ac:dyDescent="0.25">
      <c r="N744" t="str" cm="1">
        <f t="array" ref="N744">INDEX(MinuteWorkersFTE_HISTORICAL_FORTNIGHT_TABLE[Facility],ROW()-1)</f>
        <v>TE</v>
      </c>
      <c r="O744" t="str" cm="1">
        <f t="array" ref="O744">INDEX(MinuteWorkersFTE_HISTORICAL_FORTNIGHT_TABLE[Role],ROW()-1)</f>
        <v>ENROLLED NURSE</v>
      </c>
      <c r="P744" t="str" cm="1">
        <f t="array" ref="P744">INDEX(MinuteWorkersFTE_HISTORICAL_FORTNIGHT_TABLE[Shift],ROW()-1)</f>
        <v>PM</v>
      </c>
      <c r="Q744" cm="1">
        <f t="array" ref="Q744">INDEX(MinuteWorkersFTE_HISTORICAL_FORTNIGHT_TABLE[DayOfWeek],ROW()-1)</f>
        <v>3</v>
      </c>
      <c r="R744" t="str" cm="1">
        <f t="array" ref="R744">INDEX(MinuteWorkersFTE_HISTORICAL_FORTNIGHT_TABLE[Week Day],ROW()-1)</f>
        <v>Wednesday</v>
      </c>
      <c r="S744" cm="1">
        <f t="array" ref="S744">INDEX(MinuteWorkersFTE_HISTORICAL_FORTNIGHT_TABLE[FortnightWeek],ROW()-1)</f>
        <v>2</v>
      </c>
      <c r="T744" cm="1">
        <f t="array" ref="T744">INDEX(MinuteWorkersFTE_HISTORICAL_FORTNIGHT_TABLE[HistoricalRosterFTE],ROW()-1)</f>
        <v>0.85526315789473684</v>
      </c>
      <c r="U744" cm="1">
        <f t="array" ref="U744">INDEX(MinuteWorkersFTE_HISTORICAL_FORTNIGHT_TABLE[RedistributedRosterFTE],ROW()-1)</f>
        <v>0.76725245592349256</v>
      </c>
      <c r="V744" cm="1">
        <f t="array" ref="V744">INDEX(MinuteWorkersFTE_HISTORICAL_FORTNIGHT_TABLE[ExpectedRedistributionFactor],ROW()-1)</f>
        <v>0.89709517923362214</v>
      </c>
      <c r="W744" cm="1">
        <f t="array" ref="W744">INDEX(MinuteWorkersFTE_HISTORICAL_FORTNIGHT_TABLE[ProfileVarianceFTE],ROW()-1)</f>
        <v>-1.1102230246251565E-16</v>
      </c>
      <c r="X744">
        <f t="shared" si="12"/>
        <v>1.1102230246251565E-16</v>
      </c>
      <c r="Y744" cm="1">
        <f t="array" ref="Y744">--(INDEX(MinuteWorkersFTE_HISTORICAL_FORTNIGHT_TABLE[HistoricalCoverageStatus],ROW()-1)="PASS")</f>
        <v>1</v>
      </c>
      <c r="Z744" cm="1">
        <f t="array" ref="Z744">--OR(INDEX(MinuteWorkersFTE_HISTORICAL_FORTNIGHT_TABLE[HistoricalCellStatus],ROW()-1)="OBSERVED",INDEX(MinuteWorkersFTE_HISTORICAL_FORTNIGHT_TABLE[HistoricalCellStatus],ROW()-1)="ZERO")</f>
        <v>1</v>
      </c>
      <c r="AA744" cm="1">
        <f t="array" ref="AA744">--OR(INDEX(MinuteWorkersFTE_HISTORICAL_FORTNIGHT_TABLE[ProfileAlignmentStatus],ROW()-1)="PASS",INDEX(MinuteWorkersFTE_HISTORICAL_FORTNIGHT_TABLE[ProfileAlignmentStatus],ROW()-1)="PASS ZERO")</f>
        <v>1</v>
      </c>
      <c r="AB744" cm="1">
        <f t="array" ref="AB744">--(INDEX(MinuteWorkersFTE_HISTORICAL_FORTNIGHT_TABLE[RedistributionMatchCount],ROW()-1)=1)</f>
        <v>1</v>
      </c>
      <c r="AC744">
        <v>1</v>
      </c>
    </row>
    <row r="745" spans="14:29" x14ac:dyDescent="0.25">
      <c r="N745" t="str" cm="1">
        <f t="array" ref="N745">INDEX(MinuteWorkersFTE_HISTORICAL_FORTNIGHT_TABLE[Facility],ROW()-1)</f>
        <v>TE</v>
      </c>
      <c r="O745" t="str" cm="1">
        <f t="array" ref="O745">INDEX(MinuteWorkersFTE_HISTORICAL_FORTNIGHT_TABLE[Role],ROW()-1)</f>
        <v>ENROLLED NURSE</v>
      </c>
      <c r="P745" t="str" cm="1">
        <f t="array" ref="P745">INDEX(MinuteWorkersFTE_HISTORICAL_FORTNIGHT_TABLE[Shift],ROW()-1)</f>
        <v>NS</v>
      </c>
      <c r="Q745" cm="1">
        <f t="array" ref="Q745">INDEX(MinuteWorkersFTE_HISTORICAL_FORTNIGHT_TABLE[DayOfWeek],ROW()-1)</f>
        <v>3</v>
      </c>
      <c r="R745" t="str" cm="1">
        <f t="array" ref="R745">INDEX(MinuteWorkersFTE_HISTORICAL_FORTNIGHT_TABLE[Week Day],ROW()-1)</f>
        <v>Wednesday</v>
      </c>
      <c r="S745" cm="1">
        <f t="array" ref="S745">INDEX(MinuteWorkersFTE_HISTORICAL_FORTNIGHT_TABLE[FortnightWeek],ROW()-1)</f>
        <v>2</v>
      </c>
      <c r="T745" cm="1">
        <f t="array" ref="T745">INDEX(MinuteWorkersFTE_HISTORICAL_FORTNIGHT_TABLE[HistoricalRosterFTE],ROW()-1)</f>
        <v>0</v>
      </c>
      <c r="U745" cm="1">
        <f t="array" ref="U745">INDEX(MinuteWorkersFTE_HISTORICAL_FORTNIGHT_TABLE[RedistributedRosterFTE],ROW()-1)</f>
        <v>0</v>
      </c>
      <c r="V745" cm="1">
        <f t="array" ref="V745">INDEX(MinuteWorkersFTE_HISTORICAL_FORTNIGHT_TABLE[ExpectedRedistributionFactor],ROW()-1)</f>
        <v>0.89709517923362214</v>
      </c>
      <c r="W745" cm="1">
        <f t="array" ref="W745">INDEX(MinuteWorkersFTE_HISTORICAL_FORTNIGHT_TABLE[ProfileVarianceFTE],ROW()-1)</f>
        <v>0</v>
      </c>
      <c r="X745">
        <f t="shared" si="12"/>
        <v>0</v>
      </c>
      <c r="Y745" cm="1">
        <f t="array" ref="Y745">--(INDEX(MinuteWorkersFTE_HISTORICAL_FORTNIGHT_TABLE[HistoricalCoverageStatus],ROW()-1)="PASS")</f>
        <v>1</v>
      </c>
      <c r="Z745" cm="1">
        <f t="array" ref="Z745">--OR(INDEX(MinuteWorkersFTE_HISTORICAL_FORTNIGHT_TABLE[HistoricalCellStatus],ROW()-1)="OBSERVED",INDEX(MinuteWorkersFTE_HISTORICAL_FORTNIGHT_TABLE[HistoricalCellStatus],ROW()-1)="ZERO")</f>
        <v>1</v>
      </c>
      <c r="AA745" cm="1">
        <f t="array" ref="AA745">--OR(INDEX(MinuteWorkersFTE_HISTORICAL_FORTNIGHT_TABLE[ProfileAlignmentStatus],ROW()-1)="PASS",INDEX(MinuteWorkersFTE_HISTORICAL_FORTNIGHT_TABLE[ProfileAlignmentStatus],ROW()-1)="PASS ZERO")</f>
        <v>1</v>
      </c>
      <c r="AB745" cm="1">
        <f t="array" ref="AB745">--(INDEX(MinuteWorkersFTE_HISTORICAL_FORTNIGHT_TABLE[RedistributionMatchCount],ROW()-1)=1)</f>
        <v>0</v>
      </c>
      <c r="AC745">
        <v>1</v>
      </c>
    </row>
    <row r="746" spans="14:29" x14ac:dyDescent="0.25">
      <c r="N746" t="str" cm="1">
        <f t="array" ref="N746">INDEX(MinuteWorkersFTE_HISTORICAL_FORTNIGHT_TABLE[Facility],ROW()-1)</f>
        <v>TE</v>
      </c>
      <c r="O746" t="str" cm="1">
        <f t="array" ref="O746">INDEX(MinuteWorkersFTE_HISTORICAL_FORTNIGHT_TABLE[Role],ROW()-1)</f>
        <v>ENROLLED NURSE</v>
      </c>
      <c r="P746" t="str" cm="1">
        <f t="array" ref="P746">INDEX(MinuteWorkersFTE_HISTORICAL_FORTNIGHT_TABLE[Shift],ROW()-1)</f>
        <v>AM</v>
      </c>
      <c r="Q746" cm="1">
        <f t="array" ref="Q746">INDEX(MinuteWorkersFTE_HISTORICAL_FORTNIGHT_TABLE[DayOfWeek],ROW()-1)</f>
        <v>4</v>
      </c>
      <c r="R746" t="str" cm="1">
        <f t="array" ref="R746">INDEX(MinuteWorkersFTE_HISTORICAL_FORTNIGHT_TABLE[Week Day],ROW()-1)</f>
        <v>Thursday</v>
      </c>
      <c r="S746" cm="1">
        <f t="array" ref="S746">INDEX(MinuteWorkersFTE_HISTORICAL_FORTNIGHT_TABLE[FortnightWeek],ROW()-1)</f>
        <v>2</v>
      </c>
      <c r="T746" cm="1">
        <f t="array" ref="T746">INDEX(MinuteWorkersFTE_HISTORICAL_FORTNIGHT_TABLE[HistoricalRosterFTE],ROW()-1)</f>
        <v>3.3552631578947372</v>
      </c>
      <c r="U746" cm="1">
        <f t="array" ref="U746">INDEX(MinuteWorkersFTE_HISTORICAL_FORTNIGHT_TABLE[RedistributedRosterFTE],ROW()-1)</f>
        <v>3.0099904040075476</v>
      </c>
      <c r="V746" cm="1">
        <f t="array" ref="V746">INDEX(MinuteWorkersFTE_HISTORICAL_FORTNIGHT_TABLE[ExpectedRedistributionFactor],ROW()-1)</f>
        <v>0.89709517923362214</v>
      </c>
      <c r="W746" cm="1">
        <f t="array" ref="W746">INDEX(MinuteWorkersFTE_HISTORICAL_FORTNIGHT_TABLE[ProfileVarianceFTE],ROW()-1)</f>
        <v>-8.8817841970012523E-16</v>
      </c>
      <c r="X746">
        <f t="shared" si="12"/>
        <v>8.8817841970012523E-16</v>
      </c>
      <c r="Y746" cm="1">
        <f t="array" ref="Y746">--(INDEX(MinuteWorkersFTE_HISTORICAL_FORTNIGHT_TABLE[HistoricalCoverageStatus],ROW()-1)="PASS")</f>
        <v>1</v>
      </c>
      <c r="Z746" cm="1">
        <f t="array" ref="Z746">--OR(INDEX(MinuteWorkersFTE_HISTORICAL_FORTNIGHT_TABLE[HistoricalCellStatus],ROW()-1)="OBSERVED",INDEX(MinuteWorkersFTE_HISTORICAL_FORTNIGHT_TABLE[HistoricalCellStatus],ROW()-1)="ZERO")</f>
        <v>1</v>
      </c>
      <c r="AA746" cm="1">
        <f t="array" ref="AA746">--OR(INDEX(MinuteWorkersFTE_HISTORICAL_FORTNIGHT_TABLE[ProfileAlignmentStatus],ROW()-1)="PASS",INDEX(MinuteWorkersFTE_HISTORICAL_FORTNIGHT_TABLE[ProfileAlignmentStatus],ROW()-1)="PASS ZERO")</f>
        <v>1</v>
      </c>
      <c r="AB746" cm="1">
        <f t="array" ref="AB746">--(INDEX(MinuteWorkersFTE_HISTORICAL_FORTNIGHT_TABLE[RedistributionMatchCount],ROW()-1)=1)</f>
        <v>1</v>
      </c>
      <c r="AC746">
        <v>1</v>
      </c>
    </row>
    <row r="747" spans="14:29" x14ac:dyDescent="0.25">
      <c r="N747" t="str" cm="1">
        <f t="array" ref="N747">INDEX(MinuteWorkersFTE_HISTORICAL_FORTNIGHT_TABLE[Facility],ROW()-1)</f>
        <v>TE</v>
      </c>
      <c r="O747" t="str" cm="1">
        <f t="array" ref="O747">INDEX(MinuteWorkersFTE_HISTORICAL_FORTNIGHT_TABLE[Role],ROW()-1)</f>
        <v>ENROLLED NURSE</v>
      </c>
      <c r="P747" t="str" cm="1">
        <f t="array" ref="P747">INDEX(MinuteWorkersFTE_HISTORICAL_FORTNIGHT_TABLE[Shift],ROW()-1)</f>
        <v>PM</v>
      </c>
      <c r="Q747" cm="1">
        <f t="array" ref="Q747">INDEX(MinuteWorkersFTE_HISTORICAL_FORTNIGHT_TABLE[DayOfWeek],ROW()-1)</f>
        <v>4</v>
      </c>
      <c r="R747" t="str" cm="1">
        <f t="array" ref="R747">INDEX(MinuteWorkersFTE_HISTORICAL_FORTNIGHT_TABLE[Week Day],ROW()-1)</f>
        <v>Thursday</v>
      </c>
      <c r="S747" cm="1">
        <f t="array" ref="S747">INDEX(MinuteWorkersFTE_HISTORICAL_FORTNIGHT_TABLE[FortnightWeek],ROW()-1)</f>
        <v>2</v>
      </c>
      <c r="T747" cm="1">
        <f t="array" ref="T747">INDEX(MinuteWorkersFTE_HISTORICAL_FORTNIGHT_TABLE[HistoricalRosterFTE],ROW()-1)</f>
        <v>0</v>
      </c>
      <c r="U747" cm="1">
        <f t="array" ref="U747">INDEX(MinuteWorkersFTE_HISTORICAL_FORTNIGHT_TABLE[RedistributedRosterFTE],ROW()-1)</f>
        <v>0</v>
      </c>
      <c r="V747" cm="1">
        <f t="array" ref="V747">INDEX(MinuteWorkersFTE_HISTORICAL_FORTNIGHT_TABLE[ExpectedRedistributionFactor],ROW()-1)</f>
        <v>0.89709517923362214</v>
      </c>
      <c r="W747" cm="1">
        <f t="array" ref="W747">INDEX(MinuteWorkersFTE_HISTORICAL_FORTNIGHT_TABLE[ProfileVarianceFTE],ROW()-1)</f>
        <v>0</v>
      </c>
      <c r="X747">
        <f t="shared" si="12"/>
        <v>0</v>
      </c>
      <c r="Y747" cm="1">
        <f t="array" ref="Y747">--(INDEX(MinuteWorkersFTE_HISTORICAL_FORTNIGHT_TABLE[HistoricalCoverageStatus],ROW()-1)="PASS")</f>
        <v>1</v>
      </c>
      <c r="Z747" cm="1">
        <f t="array" ref="Z747">--OR(INDEX(MinuteWorkersFTE_HISTORICAL_FORTNIGHT_TABLE[HistoricalCellStatus],ROW()-1)="OBSERVED",INDEX(MinuteWorkersFTE_HISTORICAL_FORTNIGHT_TABLE[HistoricalCellStatus],ROW()-1)="ZERO")</f>
        <v>1</v>
      </c>
      <c r="AA747" cm="1">
        <f t="array" ref="AA747">--OR(INDEX(MinuteWorkersFTE_HISTORICAL_FORTNIGHT_TABLE[ProfileAlignmentStatus],ROW()-1)="PASS",INDEX(MinuteWorkersFTE_HISTORICAL_FORTNIGHT_TABLE[ProfileAlignmentStatus],ROW()-1)="PASS ZERO")</f>
        <v>1</v>
      </c>
      <c r="AB747" cm="1">
        <f t="array" ref="AB747">--(INDEX(MinuteWorkersFTE_HISTORICAL_FORTNIGHT_TABLE[RedistributionMatchCount],ROW()-1)=1)</f>
        <v>0</v>
      </c>
      <c r="AC747">
        <v>1</v>
      </c>
    </row>
    <row r="748" spans="14:29" x14ac:dyDescent="0.25">
      <c r="N748" t="str" cm="1">
        <f t="array" ref="N748">INDEX(MinuteWorkersFTE_HISTORICAL_FORTNIGHT_TABLE[Facility],ROW()-1)</f>
        <v>TE</v>
      </c>
      <c r="O748" t="str" cm="1">
        <f t="array" ref="O748">INDEX(MinuteWorkersFTE_HISTORICAL_FORTNIGHT_TABLE[Role],ROW()-1)</f>
        <v>ENROLLED NURSE</v>
      </c>
      <c r="P748" t="str" cm="1">
        <f t="array" ref="P748">INDEX(MinuteWorkersFTE_HISTORICAL_FORTNIGHT_TABLE[Shift],ROW()-1)</f>
        <v>NS</v>
      </c>
      <c r="Q748" cm="1">
        <f t="array" ref="Q748">INDEX(MinuteWorkersFTE_HISTORICAL_FORTNIGHT_TABLE[DayOfWeek],ROW()-1)</f>
        <v>4</v>
      </c>
      <c r="R748" t="str" cm="1">
        <f t="array" ref="R748">INDEX(MinuteWorkersFTE_HISTORICAL_FORTNIGHT_TABLE[Week Day],ROW()-1)</f>
        <v>Thursday</v>
      </c>
      <c r="S748" cm="1">
        <f t="array" ref="S748">INDEX(MinuteWorkersFTE_HISTORICAL_FORTNIGHT_TABLE[FortnightWeek],ROW()-1)</f>
        <v>2</v>
      </c>
      <c r="T748" cm="1">
        <f t="array" ref="T748">INDEX(MinuteWorkersFTE_HISTORICAL_FORTNIGHT_TABLE[HistoricalRosterFTE],ROW()-1)</f>
        <v>0</v>
      </c>
      <c r="U748" cm="1">
        <f t="array" ref="U748">INDEX(MinuteWorkersFTE_HISTORICAL_FORTNIGHT_TABLE[RedistributedRosterFTE],ROW()-1)</f>
        <v>0</v>
      </c>
      <c r="V748" cm="1">
        <f t="array" ref="V748">INDEX(MinuteWorkersFTE_HISTORICAL_FORTNIGHT_TABLE[ExpectedRedistributionFactor],ROW()-1)</f>
        <v>0.89709517923362214</v>
      </c>
      <c r="W748" cm="1">
        <f t="array" ref="W748">INDEX(MinuteWorkersFTE_HISTORICAL_FORTNIGHT_TABLE[ProfileVarianceFTE],ROW()-1)</f>
        <v>0</v>
      </c>
      <c r="X748">
        <f t="shared" si="12"/>
        <v>0</v>
      </c>
      <c r="Y748" cm="1">
        <f t="array" ref="Y748">--(INDEX(MinuteWorkersFTE_HISTORICAL_FORTNIGHT_TABLE[HistoricalCoverageStatus],ROW()-1)="PASS")</f>
        <v>1</v>
      </c>
      <c r="Z748" cm="1">
        <f t="array" ref="Z748">--OR(INDEX(MinuteWorkersFTE_HISTORICAL_FORTNIGHT_TABLE[HistoricalCellStatus],ROW()-1)="OBSERVED",INDEX(MinuteWorkersFTE_HISTORICAL_FORTNIGHT_TABLE[HistoricalCellStatus],ROW()-1)="ZERO")</f>
        <v>1</v>
      </c>
      <c r="AA748" cm="1">
        <f t="array" ref="AA748">--OR(INDEX(MinuteWorkersFTE_HISTORICAL_FORTNIGHT_TABLE[ProfileAlignmentStatus],ROW()-1)="PASS",INDEX(MinuteWorkersFTE_HISTORICAL_FORTNIGHT_TABLE[ProfileAlignmentStatus],ROW()-1)="PASS ZERO")</f>
        <v>1</v>
      </c>
      <c r="AB748" cm="1">
        <f t="array" ref="AB748">--(INDEX(MinuteWorkersFTE_HISTORICAL_FORTNIGHT_TABLE[RedistributionMatchCount],ROW()-1)=1)</f>
        <v>0</v>
      </c>
      <c r="AC748">
        <v>1</v>
      </c>
    </row>
    <row r="749" spans="14:29" x14ac:dyDescent="0.25">
      <c r="N749" t="str" cm="1">
        <f t="array" ref="N749">INDEX(MinuteWorkersFTE_HISTORICAL_FORTNIGHT_TABLE[Facility],ROW()-1)</f>
        <v>TE</v>
      </c>
      <c r="O749" t="str" cm="1">
        <f t="array" ref="O749">INDEX(MinuteWorkersFTE_HISTORICAL_FORTNIGHT_TABLE[Role],ROW()-1)</f>
        <v>ENROLLED NURSE</v>
      </c>
      <c r="P749" t="str" cm="1">
        <f t="array" ref="P749">INDEX(MinuteWorkersFTE_HISTORICAL_FORTNIGHT_TABLE[Shift],ROW()-1)</f>
        <v>AM</v>
      </c>
      <c r="Q749" cm="1">
        <f t="array" ref="Q749">INDEX(MinuteWorkersFTE_HISTORICAL_FORTNIGHT_TABLE[DayOfWeek],ROW()-1)</f>
        <v>5</v>
      </c>
      <c r="R749" t="str" cm="1">
        <f t="array" ref="R749">INDEX(MinuteWorkersFTE_HISTORICAL_FORTNIGHT_TABLE[Week Day],ROW()-1)</f>
        <v>Friday</v>
      </c>
      <c r="S749" cm="1">
        <f t="array" ref="S749">INDEX(MinuteWorkersFTE_HISTORICAL_FORTNIGHT_TABLE[FortnightWeek],ROW()-1)</f>
        <v>2</v>
      </c>
      <c r="T749" cm="1">
        <f t="array" ref="T749">INDEX(MinuteWorkersFTE_HISTORICAL_FORTNIGHT_TABLE[HistoricalRosterFTE],ROW()-1)</f>
        <v>2.236842105263158</v>
      </c>
      <c r="U749" cm="1">
        <f t="array" ref="U749">INDEX(MinuteWorkersFTE_HISTORICAL_FORTNIGHT_TABLE[RedistributedRosterFTE],ROW()-1)</f>
        <v>2.0066602693383651</v>
      </c>
      <c r="V749" cm="1">
        <f t="array" ref="V749">INDEX(MinuteWorkersFTE_HISTORICAL_FORTNIGHT_TABLE[ExpectedRedistributionFactor],ROW()-1)</f>
        <v>0.89709517923362214</v>
      </c>
      <c r="W749" cm="1">
        <f t="array" ref="W749">INDEX(MinuteWorkersFTE_HISTORICAL_FORTNIGHT_TABLE[ProfileVarianceFTE],ROW()-1)</f>
        <v>-4.4408920985006262E-16</v>
      </c>
      <c r="X749">
        <f t="shared" si="12"/>
        <v>4.4408920985006262E-16</v>
      </c>
      <c r="Y749" cm="1">
        <f t="array" ref="Y749">--(INDEX(MinuteWorkersFTE_HISTORICAL_FORTNIGHT_TABLE[HistoricalCoverageStatus],ROW()-1)="PASS")</f>
        <v>1</v>
      </c>
      <c r="Z749" cm="1">
        <f t="array" ref="Z749">--OR(INDEX(MinuteWorkersFTE_HISTORICAL_FORTNIGHT_TABLE[HistoricalCellStatus],ROW()-1)="OBSERVED",INDEX(MinuteWorkersFTE_HISTORICAL_FORTNIGHT_TABLE[HistoricalCellStatus],ROW()-1)="ZERO")</f>
        <v>1</v>
      </c>
      <c r="AA749" cm="1">
        <f t="array" ref="AA749">--OR(INDEX(MinuteWorkersFTE_HISTORICAL_FORTNIGHT_TABLE[ProfileAlignmentStatus],ROW()-1)="PASS",INDEX(MinuteWorkersFTE_HISTORICAL_FORTNIGHT_TABLE[ProfileAlignmentStatus],ROW()-1)="PASS ZERO")</f>
        <v>1</v>
      </c>
      <c r="AB749" cm="1">
        <f t="array" ref="AB749">--(INDEX(MinuteWorkersFTE_HISTORICAL_FORTNIGHT_TABLE[RedistributionMatchCount],ROW()-1)=1)</f>
        <v>1</v>
      </c>
      <c r="AC749">
        <v>1</v>
      </c>
    </row>
    <row r="750" spans="14:29" x14ac:dyDescent="0.25">
      <c r="N750" t="str" cm="1">
        <f t="array" ref="N750">INDEX(MinuteWorkersFTE_HISTORICAL_FORTNIGHT_TABLE[Facility],ROW()-1)</f>
        <v>TE</v>
      </c>
      <c r="O750" t="str" cm="1">
        <f t="array" ref="O750">INDEX(MinuteWorkersFTE_HISTORICAL_FORTNIGHT_TABLE[Role],ROW()-1)</f>
        <v>ENROLLED NURSE</v>
      </c>
      <c r="P750" t="str" cm="1">
        <f t="array" ref="P750">INDEX(MinuteWorkersFTE_HISTORICAL_FORTNIGHT_TABLE[Shift],ROW()-1)</f>
        <v>PM</v>
      </c>
      <c r="Q750" cm="1">
        <f t="array" ref="Q750">INDEX(MinuteWorkersFTE_HISTORICAL_FORTNIGHT_TABLE[DayOfWeek],ROW()-1)</f>
        <v>5</v>
      </c>
      <c r="R750" t="str" cm="1">
        <f t="array" ref="R750">INDEX(MinuteWorkersFTE_HISTORICAL_FORTNIGHT_TABLE[Week Day],ROW()-1)</f>
        <v>Friday</v>
      </c>
      <c r="S750" cm="1">
        <f t="array" ref="S750">INDEX(MinuteWorkersFTE_HISTORICAL_FORTNIGHT_TABLE[FortnightWeek],ROW()-1)</f>
        <v>2</v>
      </c>
      <c r="T750" cm="1">
        <f t="array" ref="T750">INDEX(MinuteWorkersFTE_HISTORICAL_FORTNIGHT_TABLE[HistoricalRosterFTE],ROW()-1)</f>
        <v>0</v>
      </c>
      <c r="U750" cm="1">
        <f t="array" ref="U750">INDEX(MinuteWorkersFTE_HISTORICAL_FORTNIGHT_TABLE[RedistributedRosterFTE],ROW()-1)</f>
        <v>0</v>
      </c>
      <c r="V750" cm="1">
        <f t="array" ref="V750">INDEX(MinuteWorkersFTE_HISTORICAL_FORTNIGHT_TABLE[ExpectedRedistributionFactor],ROW()-1)</f>
        <v>0.89709517923362214</v>
      </c>
      <c r="W750" cm="1">
        <f t="array" ref="W750">INDEX(MinuteWorkersFTE_HISTORICAL_FORTNIGHT_TABLE[ProfileVarianceFTE],ROW()-1)</f>
        <v>0</v>
      </c>
      <c r="X750">
        <f t="shared" si="12"/>
        <v>0</v>
      </c>
      <c r="Y750" cm="1">
        <f t="array" ref="Y750">--(INDEX(MinuteWorkersFTE_HISTORICAL_FORTNIGHT_TABLE[HistoricalCoverageStatus],ROW()-1)="PASS")</f>
        <v>1</v>
      </c>
      <c r="Z750" cm="1">
        <f t="array" ref="Z750">--OR(INDEX(MinuteWorkersFTE_HISTORICAL_FORTNIGHT_TABLE[HistoricalCellStatus],ROW()-1)="OBSERVED",INDEX(MinuteWorkersFTE_HISTORICAL_FORTNIGHT_TABLE[HistoricalCellStatus],ROW()-1)="ZERO")</f>
        <v>1</v>
      </c>
      <c r="AA750" cm="1">
        <f t="array" ref="AA750">--OR(INDEX(MinuteWorkersFTE_HISTORICAL_FORTNIGHT_TABLE[ProfileAlignmentStatus],ROW()-1)="PASS",INDEX(MinuteWorkersFTE_HISTORICAL_FORTNIGHT_TABLE[ProfileAlignmentStatus],ROW()-1)="PASS ZERO")</f>
        <v>1</v>
      </c>
      <c r="AB750" cm="1">
        <f t="array" ref="AB750">--(INDEX(MinuteWorkersFTE_HISTORICAL_FORTNIGHT_TABLE[RedistributionMatchCount],ROW()-1)=1)</f>
        <v>0</v>
      </c>
      <c r="AC750">
        <v>1</v>
      </c>
    </row>
    <row r="751" spans="14:29" x14ac:dyDescent="0.25">
      <c r="N751" t="str" cm="1">
        <f t="array" ref="N751">INDEX(MinuteWorkersFTE_HISTORICAL_FORTNIGHT_TABLE[Facility],ROW()-1)</f>
        <v>TE</v>
      </c>
      <c r="O751" t="str" cm="1">
        <f t="array" ref="O751">INDEX(MinuteWorkersFTE_HISTORICAL_FORTNIGHT_TABLE[Role],ROW()-1)</f>
        <v>ENROLLED NURSE</v>
      </c>
      <c r="P751" t="str" cm="1">
        <f t="array" ref="P751">INDEX(MinuteWorkersFTE_HISTORICAL_FORTNIGHT_TABLE[Shift],ROW()-1)</f>
        <v>NS</v>
      </c>
      <c r="Q751" cm="1">
        <f t="array" ref="Q751">INDEX(MinuteWorkersFTE_HISTORICAL_FORTNIGHT_TABLE[DayOfWeek],ROW()-1)</f>
        <v>5</v>
      </c>
      <c r="R751" t="str" cm="1">
        <f t="array" ref="R751">INDEX(MinuteWorkersFTE_HISTORICAL_FORTNIGHT_TABLE[Week Day],ROW()-1)</f>
        <v>Friday</v>
      </c>
      <c r="S751" cm="1">
        <f t="array" ref="S751">INDEX(MinuteWorkersFTE_HISTORICAL_FORTNIGHT_TABLE[FortnightWeek],ROW()-1)</f>
        <v>2</v>
      </c>
      <c r="T751" cm="1">
        <f t="array" ref="T751">INDEX(MinuteWorkersFTE_HISTORICAL_FORTNIGHT_TABLE[HistoricalRosterFTE],ROW()-1)</f>
        <v>0</v>
      </c>
      <c r="U751" cm="1">
        <f t="array" ref="U751">INDEX(MinuteWorkersFTE_HISTORICAL_FORTNIGHT_TABLE[RedistributedRosterFTE],ROW()-1)</f>
        <v>0</v>
      </c>
      <c r="V751" cm="1">
        <f t="array" ref="V751">INDEX(MinuteWorkersFTE_HISTORICAL_FORTNIGHT_TABLE[ExpectedRedistributionFactor],ROW()-1)</f>
        <v>0.89709517923362214</v>
      </c>
      <c r="W751" cm="1">
        <f t="array" ref="W751">INDEX(MinuteWorkersFTE_HISTORICAL_FORTNIGHT_TABLE[ProfileVarianceFTE],ROW()-1)</f>
        <v>0</v>
      </c>
      <c r="X751">
        <f t="shared" si="12"/>
        <v>0</v>
      </c>
      <c r="Y751" cm="1">
        <f t="array" ref="Y751">--(INDEX(MinuteWorkersFTE_HISTORICAL_FORTNIGHT_TABLE[HistoricalCoverageStatus],ROW()-1)="PASS")</f>
        <v>1</v>
      </c>
      <c r="Z751" cm="1">
        <f t="array" ref="Z751">--OR(INDEX(MinuteWorkersFTE_HISTORICAL_FORTNIGHT_TABLE[HistoricalCellStatus],ROW()-1)="OBSERVED",INDEX(MinuteWorkersFTE_HISTORICAL_FORTNIGHT_TABLE[HistoricalCellStatus],ROW()-1)="ZERO")</f>
        <v>1</v>
      </c>
      <c r="AA751" cm="1">
        <f t="array" ref="AA751">--OR(INDEX(MinuteWorkersFTE_HISTORICAL_FORTNIGHT_TABLE[ProfileAlignmentStatus],ROW()-1)="PASS",INDEX(MinuteWorkersFTE_HISTORICAL_FORTNIGHT_TABLE[ProfileAlignmentStatus],ROW()-1)="PASS ZERO")</f>
        <v>1</v>
      </c>
      <c r="AB751" cm="1">
        <f t="array" ref="AB751">--(INDEX(MinuteWorkersFTE_HISTORICAL_FORTNIGHT_TABLE[RedistributionMatchCount],ROW()-1)=1)</f>
        <v>0</v>
      </c>
      <c r="AC751">
        <v>1</v>
      </c>
    </row>
    <row r="752" spans="14:29" x14ac:dyDescent="0.25">
      <c r="N752" t="str" cm="1">
        <f t="array" ref="N752">INDEX(MinuteWorkersFTE_HISTORICAL_FORTNIGHT_TABLE[Facility],ROW()-1)</f>
        <v>TE</v>
      </c>
      <c r="O752" t="str" cm="1">
        <f t="array" ref="O752">INDEX(MinuteWorkersFTE_HISTORICAL_FORTNIGHT_TABLE[Role],ROW()-1)</f>
        <v>ENROLLED NURSE</v>
      </c>
      <c r="P752" t="str" cm="1">
        <f t="array" ref="P752">INDEX(MinuteWorkersFTE_HISTORICAL_FORTNIGHT_TABLE[Shift],ROW()-1)</f>
        <v>AM</v>
      </c>
      <c r="Q752" cm="1">
        <f t="array" ref="Q752">INDEX(MinuteWorkersFTE_HISTORICAL_FORTNIGHT_TABLE[DayOfWeek],ROW()-1)</f>
        <v>6</v>
      </c>
      <c r="R752" t="str" cm="1">
        <f t="array" ref="R752">INDEX(MinuteWorkersFTE_HISTORICAL_FORTNIGHT_TABLE[Week Day],ROW()-1)</f>
        <v>Saturday</v>
      </c>
      <c r="S752" cm="1">
        <f t="array" ref="S752">INDEX(MinuteWorkersFTE_HISTORICAL_FORTNIGHT_TABLE[FortnightWeek],ROW()-1)</f>
        <v>2</v>
      </c>
      <c r="T752" cm="1">
        <f t="array" ref="T752">INDEX(MinuteWorkersFTE_HISTORICAL_FORTNIGHT_TABLE[HistoricalRosterFTE],ROW()-1)</f>
        <v>0</v>
      </c>
      <c r="U752" cm="1">
        <f t="array" ref="U752">INDEX(MinuteWorkersFTE_HISTORICAL_FORTNIGHT_TABLE[RedistributedRosterFTE],ROW()-1)</f>
        <v>0</v>
      </c>
      <c r="V752" cm="1">
        <f t="array" ref="V752">INDEX(MinuteWorkersFTE_HISTORICAL_FORTNIGHT_TABLE[ExpectedRedistributionFactor],ROW()-1)</f>
        <v>0.89709517923362214</v>
      </c>
      <c r="W752" cm="1">
        <f t="array" ref="W752">INDEX(MinuteWorkersFTE_HISTORICAL_FORTNIGHT_TABLE[ProfileVarianceFTE],ROW()-1)</f>
        <v>0</v>
      </c>
      <c r="X752">
        <f t="shared" si="12"/>
        <v>0</v>
      </c>
      <c r="Y752" cm="1">
        <f t="array" ref="Y752">--(INDEX(MinuteWorkersFTE_HISTORICAL_FORTNIGHT_TABLE[HistoricalCoverageStatus],ROW()-1)="PASS")</f>
        <v>1</v>
      </c>
      <c r="Z752" cm="1">
        <f t="array" ref="Z752">--OR(INDEX(MinuteWorkersFTE_HISTORICAL_FORTNIGHT_TABLE[HistoricalCellStatus],ROW()-1)="OBSERVED",INDEX(MinuteWorkersFTE_HISTORICAL_FORTNIGHT_TABLE[HistoricalCellStatus],ROW()-1)="ZERO")</f>
        <v>1</v>
      </c>
      <c r="AA752" cm="1">
        <f t="array" ref="AA752">--OR(INDEX(MinuteWorkersFTE_HISTORICAL_FORTNIGHT_TABLE[ProfileAlignmentStatus],ROW()-1)="PASS",INDEX(MinuteWorkersFTE_HISTORICAL_FORTNIGHT_TABLE[ProfileAlignmentStatus],ROW()-1)="PASS ZERO")</f>
        <v>1</v>
      </c>
      <c r="AB752" cm="1">
        <f t="array" ref="AB752">--(INDEX(MinuteWorkersFTE_HISTORICAL_FORTNIGHT_TABLE[RedistributionMatchCount],ROW()-1)=1)</f>
        <v>0</v>
      </c>
      <c r="AC752">
        <v>1</v>
      </c>
    </row>
    <row r="753" spans="14:29" x14ac:dyDescent="0.25">
      <c r="N753" t="str" cm="1">
        <f t="array" ref="N753">INDEX(MinuteWorkersFTE_HISTORICAL_FORTNIGHT_TABLE[Facility],ROW()-1)</f>
        <v>TE</v>
      </c>
      <c r="O753" t="str" cm="1">
        <f t="array" ref="O753">INDEX(MinuteWorkersFTE_HISTORICAL_FORTNIGHT_TABLE[Role],ROW()-1)</f>
        <v>ENROLLED NURSE</v>
      </c>
      <c r="P753" t="str" cm="1">
        <f t="array" ref="P753">INDEX(MinuteWorkersFTE_HISTORICAL_FORTNIGHT_TABLE[Shift],ROW()-1)</f>
        <v>PM</v>
      </c>
      <c r="Q753" cm="1">
        <f t="array" ref="Q753">INDEX(MinuteWorkersFTE_HISTORICAL_FORTNIGHT_TABLE[DayOfWeek],ROW()-1)</f>
        <v>6</v>
      </c>
      <c r="R753" t="str" cm="1">
        <f t="array" ref="R753">INDEX(MinuteWorkersFTE_HISTORICAL_FORTNIGHT_TABLE[Week Day],ROW()-1)</f>
        <v>Saturday</v>
      </c>
      <c r="S753" cm="1">
        <f t="array" ref="S753">INDEX(MinuteWorkersFTE_HISTORICAL_FORTNIGHT_TABLE[FortnightWeek],ROW()-1)</f>
        <v>2</v>
      </c>
      <c r="T753" cm="1">
        <f t="array" ref="T753">INDEX(MinuteWorkersFTE_HISTORICAL_FORTNIGHT_TABLE[HistoricalRosterFTE],ROW()-1)</f>
        <v>0</v>
      </c>
      <c r="U753" cm="1">
        <f t="array" ref="U753">INDEX(MinuteWorkersFTE_HISTORICAL_FORTNIGHT_TABLE[RedistributedRosterFTE],ROW()-1)</f>
        <v>0</v>
      </c>
      <c r="V753" cm="1">
        <f t="array" ref="V753">INDEX(MinuteWorkersFTE_HISTORICAL_FORTNIGHT_TABLE[ExpectedRedistributionFactor],ROW()-1)</f>
        <v>0.89709517923362214</v>
      </c>
      <c r="W753" cm="1">
        <f t="array" ref="W753">INDEX(MinuteWorkersFTE_HISTORICAL_FORTNIGHT_TABLE[ProfileVarianceFTE],ROW()-1)</f>
        <v>0</v>
      </c>
      <c r="X753">
        <f t="shared" si="12"/>
        <v>0</v>
      </c>
      <c r="Y753" cm="1">
        <f t="array" ref="Y753">--(INDEX(MinuteWorkersFTE_HISTORICAL_FORTNIGHT_TABLE[HistoricalCoverageStatus],ROW()-1)="PASS")</f>
        <v>1</v>
      </c>
      <c r="Z753" cm="1">
        <f t="array" ref="Z753">--OR(INDEX(MinuteWorkersFTE_HISTORICAL_FORTNIGHT_TABLE[HistoricalCellStatus],ROW()-1)="OBSERVED",INDEX(MinuteWorkersFTE_HISTORICAL_FORTNIGHT_TABLE[HistoricalCellStatus],ROW()-1)="ZERO")</f>
        <v>1</v>
      </c>
      <c r="AA753" cm="1">
        <f t="array" ref="AA753">--OR(INDEX(MinuteWorkersFTE_HISTORICAL_FORTNIGHT_TABLE[ProfileAlignmentStatus],ROW()-1)="PASS",INDEX(MinuteWorkersFTE_HISTORICAL_FORTNIGHT_TABLE[ProfileAlignmentStatus],ROW()-1)="PASS ZERO")</f>
        <v>1</v>
      </c>
      <c r="AB753" cm="1">
        <f t="array" ref="AB753">--(INDEX(MinuteWorkersFTE_HISTORICAL_FORTNIGHT_TABLE[RedistributionMatchCount],ROW()-1)=1)</f>
        <v>0</v>
      </c>
      <c r="AC753">
        <v>1</v>
      </c>
    </row>
    <row r="754" spans="14:29" x14ac:dyDescent="0.25">
      <c r="N754" t="str" cm="1">
        <f t="array" ref="N754">INDEX(MinuteWorkersFTE_HISTORICAL_FORTNIGHT_TABLE[Facility],ROW()-1)</f>
        <v>TE</v>
      </c>
      <c r="O754" t="str" cm="1">
        <f t="array" ref="O754">INDEX(MinuteWorkersFTE_HISTORICAL_FORTNIGHT_TABLE[Role],ROW()-1)</f>
        <v>ENROLLED NURSE</v>
      </c>
      <c r="P754" t="str" cm="1">
        <f t="array" ref="P754">INDEX(MinuteWorkersFTE_HISTORICAL_FORTNIGHT_TABLE[Shift],ROW()-1)</f>
        <v>NS</v>
      </c>
      <c r="Q754" cm="1">
        <f t="array" ref="Q754">INDEX(MinuteWorkersFTE_HISTORICAL_FORTNIGHT_TABLE[DayOfWeek],ROW()-1)</f>
        <v>6</v>
      </c>
      <c r="R754" t="str" cm="1">
        <f t="array" ref="R754">INDEX(MinuteWorkersFTE_HISTORICAL_FORTNIGHT_TABLE[Week Day],ROW()-1)</f>
        <v>Saturday</v>
      </c>
      <c r="S754" cm="1">
        <f t="array" ref="S754">INDEX(MinuteWorkersFTE_HISTORICAL_FORTNIGHT_TABLE[FortnightWeek],ROW()-1)</f>
        <v>2</v>
      </c>
      <c r="T754" cm="1">
        <f t="array" ref="T754">INDEX(MinuteWorkersFTE_HISTORICAL_FORTNIGHT_TABLE[HistoricalRosterFTE],ROW()-1)</f>
        <v>0</v>
      </c>
      <c r="U754" cm="1">
        <f t="array" ref="U754">INDEX(MinuteWorkersFTE_HISTORICAL_FORTNIGHT_TABLE[RedistributedRosterFTE],ROW()-1)</f>
        <v>0</v>
      </c>
      <c r="V754" cm="1">
        <f t="array" ref="V754">INDEX(MinuteWorkersFTE_HISTORICAL_FORTNIGHT_TABLE[ExpectedRedistributionFactor],ROW()-1)</f>
        <v>0.89709517923362214</v>
      </c>
      <c r="W754" cm="1">
        <f t="array" ref="W754">INDEX(MinuteWorkersFTE_HISTORICAL_FORTNIGHT_TABLE[ProfileVarianceFTE],ROW()-1)</f>
        <v>0</v>
      </c>
      <c r="X754">
        <f t="shared" si="12"/>
        <v>0</v>
      </c>
      <c r="Y754" cm="1">
        <f t="array" ref="Y754">--(INDEX(MinuteWorkersFTE_HISTORICAL_FORTNIGHT_TABLE[HistoricalCoverageStatus],ROW()-1)="PASS")</f>
        <v>1</v>
      </c>
      <c r="Z754" cm="1">
        <f t="array" ref="Z754">--OR(INDEX(MinuteWorkersFTE_HISTORICAL_FORTNIGHT_TABLE[HistoricalCellStatus],ROW()-1)="OBSERVED",INDEX(MinuteWorkersFTE_HISTORICAL_FORTNIGHT_TABLE[HistoricalCellStatus],ROW()-1)="ZERO")</f>
        <v>1</v>
      </c>
      <c r="AA754" cm="1">
        <f t="array" ref="AA754">--OR(INDEX(MinuteWorkersFTE_HISTORICAL_FORTNIGHT_TABLE[ProfileAlignmentStatus],ROW()-1)="PASS",INDEX(MinuteWorkersFTE_HISTORICAL_FORTNIGHT_TABLE[ProfileAlignmentStatus],ROW()-1)="PASS ZERO")</f>
        <v>1</v>
      </c>
      <c r="AB754" cm="1">
        <f t="array" ref="AB754">--(INDEX(MinuteWorkersFTE_HISTORICAL_FORTNIGHT_TABLE[RedistributionMatchCount],ROW()-1)=1)</f>
        <v>0</v>
      </c>
      <c r="AC754">
        <v>1</v>
      </c>
    </row>
    <row r="755" spans="14:29" x14ac:dyDescent="0.25">
      <c r="N755" t="str" cm="1">
        <f t="array" ref="N755">INDEX(MinuteWorkersFTE_HISTORICAL_FORTNIGHT_TABLE[Facility],ROW()-1)</f>
        <v>TE</v>
      </c>
      <c r="O755" t="str" cm="1">
        <f t="array" ref="O755">INDEX(MinuteWorkersFTE_HISTORICAL_FORTNIGHT_TABLE[Role],ROW()-1)</f>
        <v>ENROLLED NURSE</v>
      </c>
      <c r="P755" t="str" cm="1">
        <f t="array" ref="P755">INDEX(MinuteWorkersFTE_HISTORICAL_FORTNIGHT_TABLE[Shift],ROW()-1)</f>
        <v>AM</v>
      </c>
      <c r="Q755" cm="1">
        <f t="array" ref="Q755">INDEX(MinuteWorkersFTE_HISTORICAL_FORTNIGHT_TABLE[DayOfWeek],ROW()-1)</f>
        <v>7</v>
      </c>
      <c r="R755" t="str" cm="1">
        <f t="array" ref="R755">INDEX(MinuteWorkersFTE_HISTORICAL_FORTNIGHT_TABLE[Week Day],ROW()-1)</f>
        <v>Sunday</v>
      </c>
      <c r="S755" cm="1">
        <f t="array" ref="S755">INDEX(MinuteWorkersFTE_HISTORICAL_FORTNIGHT_TABLE[FortnightWeek],ROW()-1)</f>
        <v>2</v>
      </c>
      <c r="T755" cm="1">
        <f t="array" ref="T755">INDEX(MinuteWorkersFTE_HISTORICAL_FORTNIGHT_TABLE[HistoricalRosterFTE],ROW()-1)</f>
        <v>0.52631578947368418</v>
      </c>
      <c r="U755" cm="1">
        <f t="array" ref="U755">INDEX(MinuteWorkersFTE_HISTORICAL_FORTNIGHT_TABLE[RedistributedRosterFTE],ROW()-1)</f>
        <v>0.4721553574913801</v>
      </c>
      <c r="V755" cm="1">
        <f t="array" ref="V755">INDEX(MinuteWorkersFTE_HISTORICAL_FORTNIGHT_TABLE[ExpectedRedistributionFactor],ROW()-1)</f>
        <v>0.89709517923362214</v>
      </c>
      <c r="W755" cm="1">
        <f t="array" ref="W755">INDEX(MinuteWorkersFTE_HISTORICAL_FORTNIGHT_TABLE[ProfileVarianceFTE],ROW()-1)</f>
        <v>5.5511151231257827E-17</v>
      </c>
      <c r="X755">
        <f t="shared" si="12"/>
        <v>5.5511151231257827E-17</v>
      </c>
      <c r="Y755" cm="1">
        <f t="array" ref="Y755">--(INDEX(MinuteWorkersFTE_HISTORICAL_FORTNIGHT_TABLE[HistoricalCoverageStatus],ROW()-1)="PASS")</f>
        <v>1</v>
      </c>
      <c r="Z755" cm="1">
        <f t="array" ref="Z755">--OR(INDEX(MinuteWorkersFTE_HISTORICAL_FORTNIGHT_TABLE[HistoricalCellStatus],ROW()-1)="OBSERVED",INDEX(MinuteWorkersFTE_HISTORICAL_FORTNIGHT_TABLE[HistoricalCellStatus],ROW()-1)="ZERO")</f>
        <v>1</v>
      </c>
      <c r="AA755" cm="1">
        <f t="array" ref="AA755">--OR(INDEX(MinuteWorkersFTE_HISTORICAL_FORTNIGHT_TABLE[ProfileAlignmentStatus],ROW()-1)="PASS",INDEX(MinuteWorkersFTE_HISTORICAL_FORTNIGHT_TABLE[ProfileAlignmentStatus],ROW()-1)="PASS ZERO")</f>
        <v>1</v>
      </c>
      <c r="AB755" cm="1">
        <f t="array" ref="AB755">--(INDEX(MinuteWorkersFTE_HISTORICAL_FORTNIGHT_TABLE[RedistributionMatchCount],ROW()-1)=1)</f>
        <v>1</v>
      </c>
      <c r="AC755">
        <v>1</v>
      </c>
    </row>
    <row r="756" spans="14:29" x14ac:dyDescent="0.25">
      <c r="N756" t="str" cm="1">
        <f t="array" ref="N756">INDEX(MinuteWorkersFTE_HISTORICAL_FORTNIGHT_TABLE[Facility],ROW()-1)</f>
        <v>TE</v>
      </c>
      <c r="O756" t="str" cm="1">
        <f t="array" ref="O756">INDEX(MinuteWorkersFTE_HISTORICAL_FORTNIGHT_TABLE[Role],ROW()-1)</f>
        <v>ENROLLED NURSE</v>
      </c>
      <c r="P756" t="str" cm="1">
        <f t="array" ref="P756">INDEX(MinuteWorkersFTE_HISTORICAL_FORTNIGHT_TABLE[Shift],ROW()-1)</f>
        <v>PM</v>
      </c>
      <c r="Q756" cm="1">
        <f t="array" ref="Q756">INDEX(MinuteWorkersFTE_HISTORICAL_FORTNIGHT_TABLE[DayOfWeek],ROW()-1)</f>
        <v>7</v>
      </c>
      <c r="R756" t="str" cm="1">
        <f t="array" ref="R756">INDEX(MinuteWorkersFTE_HISTORICAL_FORTNIGHT_TABLE[Week Day],ROW()-1)</f>
        <v>Sunday</v>
      </c>
      <c r="S756" cm="1">
        <f t="array" ref="S756">INDEX(MinuteWorkersFTE_HISTORICAL_FORTNIGHT_TABLE[FortnightWeek],ROW()-1)</f>
        <v>2</v>
      </c>
      <c r="T756" cm="1">
        <f t="array" ref="T756">INDEX(MinuteWorkersFTE_HISTORICAL_FORTNIGHT_TABLE[HistoricalRosterFTE],ROW()-1)</f>
        <v>0</v>
      </c>
      <c r="U756" cm="1">
        <f t="array" ref="U756">INDEX(MinuteWorkersFTE_HISTORICAL_FORTNIGHT_TABLE[RedistributedRosterFTE],ROW()-1)</f>
        <v>0</v>
      </c>
      <c r="V756" cm="1">
        <f t="array" ref="V756">INDEX(MinuteWorkersFTE_HISTORICAL_FORTNIGHT_TABLE[ExpectedRedistributionFactor],ROW()-1)</f>
        <v>0.89709517923362214</v>
      </c>
      <c r="W756" cm="1">
        <f t="array" ref="W756">INDEX(MinuteWorkersFTE_HISTORICAL_FORTNIGHT_TABLE[ProfileVarianceFTE],ROW()-1)</f>
        <v>0</v>
      </c>
      <c r="X756">
        <f t="shared" si="12"/>
        <v>0</v>
      </c>
      <c r="Y756" cm="1">
        <f t="array" ref="Y756">--(INDEX(MinuteWorkersFTE_HISTORICAL_FORTNIGHT_TABLE[HistoricalCoverageStatus],ROW()-1)="PASS")</f>
        <v>1</v>
      </c>
      <c r="Z756" cm="1">
        <f t="array" ref="Z756">--OR(INDEX(MinuteWorkersFTE_HISTORICAL_FORTNIGHT_TABLE[HistoricalCellStatus],ROW()-1)="OBSERVED",INDEX(MinuteWorkersFTE_HISTORICAL_FORTNIGHT_TABLE[HistoricalCellStatus],ROW()-1)="ZERO")</f>
        <v>1</v>
      </c>
      <c r="AA756" cm="1">
        <f t="array" ref="AA756">--OR(INDEX(MinuteWorkersFTE_HISTORICAL_FORTNIGHT_TABLE[ProfileAlignmentStatus],ROW()-1)="PASS",INDEX(MinuteWorkersFTE_HISTORICAL_FORTNIGHT_TABLE[ProfileAlignmentStatus],ROW()-1)="PASS ZERO")</f>
        <v>1</v>
      </c>
      <c r="AB756" cm="1">
        <f t="array" ref="AB756">--(INDEX(MinuteWorkersFTE_HISTORICAL_FORTNIGHT_TABLE[RedistributionMatchCount],ROW()-1)=1)</f>
        <v>0</v>
      </c>
      <c r="AC756">
        <v>1</v>
      </c>
    </row>
    <row r="757" spans="14:29" x14ac:dyDescent="0.25">
      <c r="N757" t="str" cm="1">
        <f t="array" ref="N757">INDEX(MinuteWorkersFTE_HISTORICAL_FORTNIGHT_TABLE[Facility],ROW()-1)</f>
        <v>TE</v>
      </c>
      <c r="O757" t="str" cm="1">
        <f t="array" ref="O757">INDEX(MinuteWorkersFTE_HISTORICAL_FORTNIGHT_TABLE[Role],ROW()-1)</f>
        <v>ENROLLED NURSE</v>
      </c>
      <c r="P757" t="str" cm="1">
        <f t="array" ref="P757">INDEX(MinuteWorkersFTE_HISTORICAL_FORTNIGHT_TABLE[Shift],ROW()-1)</f>
        <v>NS</v>
      </c>
      <c r="Q757" cm="1">
        <f t="array" ref="Q757">INDEX(MinuteWorkersFTE_HISTORICAL_FORTNIGHT_TABLE[DayOfWeek],ROW()-1)</f>
        <v>7</v>
      </c>
      <c r="R757" t="str" cm="1">
        <f t="array" ref="R757">INDEX(MinuteWorkersFTE_HISTORICAL_FORTNIGHT_TABLE[Week Day],ROW()-1)</f>
        <v>Sunday</v>
      </c>
      <c r="S757" cm="1">
        <f t="array" ref="S757">INDEX(MinuteWorkersFTE_HISTORICAL_FORTNIGHT_TABLE[FortnightWeek],ROW()-1)</f>
        <v>2</v>
      </c>
      <c r="T757" cm="1">
        <f t="array" ref="T757">INDEX(MinuteWorkersFTE_HISTORICAL_FORTNIGHT_TABLE[HistoricalRosterFTE],ROW()-1)</f>
        <v>0</v>
      </c>
      <c r="U757" cm="1">
        <f t="array" ref="U757">INDEX(MinuteWorkersFTE_HISTORICAL_FORTNIGHT_TABLE[RedistributedRosterFTE],ROW()-1)</f>
        <v>0</v>
      </c>
      <c r="V757" cm="1">
        <f t="array" ref="V757">INDEX(MinuteWorkersFTE_HISTORICAL_FORTNIGHT_TABLE[ExpectedRedistributionFactor],ROW()-1)</f>
        <v>0.89709517923362214</v>
      </c>
      <c r="W757" cm="1">
        <f t="array" ref="W757">INDEX(MinuteWorkersFTE_HISTORICAL_FORTNIGHT_TABLE[ProfileVarianceFTE],ROW()-1)</f>
        <v>0</v>
      </c>
      <c r="X757">
        <f t="shared" si="12"/>
        <v>0</v>
      </c>
      <c r="Y757" cm="1">
        <f t="array" ref="Y757">--(INDEX(MinuteWorkersFTE_HISTORICAL_FORTNIGHT_TABLE[HistoricalCoverageStatus],ROW()-1)="PASS")</f>
        <v>1</v>
      </c>
      <c r="Z757" cm="1">
        <f t="array" ref="Z757">--OR(INDEX(MinuteWorkersFTE_HISTORICAL_FORTNIGHT_TABLE[HistoricalCellStatus],ROW()-1)="OBSERVED",INDEX(MinuteWorkersFTE_HISTORICAL_FORTNIGHT_TABLE[HistoricalCellStatus],ROW()-1)="ZERO")</f>
        <v>1</v>
      </c>
      <c r="AA757" cm="1">
        <f t="array" ref="AA757">--OR(INDEX(MinuteWorkersFTE_HISTORICAL_FORTNIGHT_TABLE[ProfileAlignmentStatus],ROW()-1)="PASS",INDEX(MinuteWorkersFTE_HISTORICAL_FORTNIGHT_TABLE[ProfileAlignmentStatus],ROW()-1)="PASS ZERO")</f>
        <v>1</v>
      </c>
      <c r="AB757" cm="1">
        <f t="array" ref="AB757">--(INDEX(MinuteWorkersFTE_HISTORICAL_FORTNIGHT_TABLE[RedistributionMatchCount],ROW()-1)=1)</f>
        <v>0</v>
      </c>
      <c r="AC757">
        <v>1</v>
      </c>
    </row>
    <row r="758" spans="14:29" x14ac:dyDescent="0.25">
      <c r="N758" t="str" cm="1">
        <f t="array" ref="N758">INDEX(MinuteWorkersFTE_HISTORICAL_FORTNIGHT_TABLE[Facility],ROW()-1)</f>
        <v>TE</v>
      </c>
      <c r="O758" t="str" cm="1">
        <f t="array" ref="O758">INDEX(MinuteWorkersFTE_HISTORICAL_FORTNIGHT_TABLE[Role],ROW()-1)</f>
        <v>REGISTERED NURSE</v>
      </c>
      <c r="P758" t="str" cm="1">
        <f t="array" ref="P758">INDEX(MinuteWorkersFTE_HISTORICAL_FORTNIGHT_TABLE[Shift],ROW()-1)</f>
        <v>AM</v>
      </c>
      <c r="Q758" cm="1">
        <f t="array" ref="Q758">INDEX(MinuteWorkersFTE_HISTORICAL_FORTNIGHT_TABLE[DayOfWeek],ROW()-1)</f>
        <v>1</v>
      </c>
      <c r="R758" t="str" cm="1">
        <f t="array" ref="R758">INDEX(MinuteWorkersFTE_HISTORICAL_FORTNIGHT_TABLE[Week Day],ROW()-1)</f>
        <v>Monday</v>
      </c>
      <c r="S758" cm="1">
        <f t="array" ref="S758">INDEX(MinuteWorkersFTE_HISTORICAL_FORTNIGHT_TABLE[FortnightWeek],ROW()-1)</f>
        <v>1</v>
      </c>
      <c r="T758" cm="1">
        <f t="array" ref="T758">INDEX(MinuteWorkersFTE_HISTORICAL_FORTNIGHT_TABLE[HistoricalRosterFTE],ROW()-1)</f>
        <v>1.118421052631579</v>
      </c>
      <c r="U758" cm="1">
        <f t="array" ref="U758">INDEX(MinuteWorkersFTE_HISTORICAL_FORTNIGHT_TABLE[RedistributedRosterFTE],ROW()-1)</f>
        <v>1.4752363482432624</v>
      </c>
      <c r="V758" cm="1">
        <f t="array" ref="V758">INDEX(MinuteWorkersFTE_HISTORICAL_FORTNIGHT_TABLE[ExpectedRedistributionFactor],ROW()-1)</f>
        <v>1.3190348525469169</v>
      </c>
      <c r="W758" cm="1">
        <f t="array" ref="W758">INDEX(MinuteWorkersFTE_HISTORICAL_FORTNIGHT_TABLE[ProfileVarianceFTE],ROW()-1)</f>
        <v>0</v>
      </c>
      <c r="X758">
        <f t="shared" si="12"/>
        <v>0</v>
      </c>
      <c r="Y758" cm="1">
        <f t="array" ref="Y758">--(INDEX(MinuteWorkersFTE_HISTORICAL_FORTNIGHT_TABLE[HistoricalCoverageStatus],ROW()-1)="PASS")</f>
        <v>1</v>
      </c>
      <c r="Z758" cm="1">
        <f t="array" ref="Z758">--OR(INDEX(MinuteWorkersFTE_HISTORICAL_FORTNIGHT_TABLE[HistoricalCellStatus],ROW()-1)="OBSERVED",INDEX(MinuteWorkersFTE_HISTORICAL_FORTNIGHT_TABLE[HistoricalCellStatus],ROW()-1)="ZERO")</f>
        <v>1</v>
      </c>
      <c r="AA758" cm="1">
        <f t="array" ref="AA758">--OR(INDEX(MinuteWorkersFTE_HISTORICAL_FORTNIGHT_TABLE[ProfileAlignmentStatus],ROW()-1)="PASS",INDEX(MinuteWorkersFTE_HISTORICAL_FORTNIGHT_TABLE[ProfileAlignmentStatus],ROW()-1)="PASS ZERO")</f>
        <v>1</v>
      </c>
      <c r="AB758" cm="1">
        <f t="array" ref="AB758">--(INDEX(MinuteWorkersFTE_HISTORICAL_FORTNIGHT_TABLE[RedistributionMatchCount],ROW()-1)=1)</f>
        <v>1</v>
      </c>
      <c r="AC758">
        <v>1</v>
      </c>
    </row>
    <row r="759" spans="14:29" x14ac:dyDescent="0.25">
      <c r="N759" t="str" cm="1">
        <f t="array" ref="N759">INDEX(MinuteWorkersFTE_HISTORICAL_FORTNIGHT_TABLE[Facility],ROW()-1)</f>
        <v>TE</v>
      </c>
      <c r="O759" t="str" cm="1">
        <f t="array" ref="O759">INDEX(MinuteWorkersFTE_HISTORICAL_FORTNIGHT_TABLE[Role],ROW()-1)</f>
        <v>REGISTERED NURSE</v>
      </c>
      <c r="P759" t="str" cm="1">
        <f t="array" ref="P759">INDEX(MinuteWorkersFTE_HISTORICAL_FORTNIGHT_TABLE[Shift],ROW()-1)</f>
        <v>PM</v>
      </c>
      <c r="Q759" cm="1">
        <f t="array" ref="Q759">INDEX(MinuteWorkersFTE_HISTORICAL_FORTNIGHT_TABLE[DayOfWeek],ROW()-1)</f>
        <v>1</v>
      </c>
      <c r="R759" t="str" cm="1">
        <f t="array" ref="R759">INDEX(MinuteWorkersFTE_HISTORICAL_FORTNIGHT_TABLE[Week Day],ROW()-1)</f>
        <v>Monday</v>
      </c>
      <c r="S759" cm="1">
        <f t="array" ref="S759">INDEX(MinuteWorkersFTE_HISTORICAL_FORTNIGHT_TABLE[FortnightWeek],ROW()-1)</f>
        <v>1</v>
      </c>
      <c r="T759" cm="1">
        <f t="array" ref="T759">INDEX(MinuteWorkersFTE_HISTORICAL_FORTNIGHT_TABLE[HistoricalRosterFTE],ROW()-1)</f>
        <v>2.236842105263158</v>
      </c>
      <c r="U759" cm="1">
        <f t="array" ref="U759">INDEX(MinuteWorkersFTE_HISTORICAL_FORTNIGHT_TABLE[RedistributedRosterFTE],ROW()-1)</f>
        <v>2.9504726964865249</v>
      </c>
      <c r="V759" cm="1">
        <f t="array" ref="V759">INDEX(MinuteWorkersFTE_HISTORICAL_FORTNIGHT_TABLE[ExpectedRedistributionFactor],ROW()-1)</f>
        <v>1.3190348525469169</v>
      </c>
      <c r="W759" cm="1">
        <f t="array" ref="W759">INDEX(MinuteWorkersFTE_HISTORICAL_FORTNIGHT_TABLE[ProfileVarianceFTE],ROW()-1)</f>
        <v>0</v>
      </c>
      <c r="X759">
        <f t="shared" si="12"/>
        <v>0</v>
      </c>
      <c r="Y759" cm="1">
        <f t="array" ref="Y759">--(INDEX(MinuteWorkersFTE_HISTORICAL_FORTNIGHT_TABLE[HistoricalCoverageStatus],ROW()-1)="PASS")</f>
        <v>1</v>
      </c>
      <c r="Z759" cm="1">
        <f t="array" ref="Z759">--OR(INDEX(MinuteWorkersFTE_HISTORICAL_FORTNIGHT_TABLE[HistoricalCellStatus],ROW()-1)="OBSERVED",INDEX(MinuteWorkersFTE_HISTORICAL_FORTNIGHT_TABLE[HistoricalCellStatus],ROW()-1)="ZERO")</f>
        <v>1</v>
      </c>
      <c r="AA759" cm="1">
        <f t="array" ref="AA759">--OR(INDEX(MinuteWorkersFTE_HISTORICAL_FORTNIGHT_TABLE[ProfileAlignmentStatus],ROW()-1)="PASS",INDEX(MinuteWorkersFTE_HISTORICAL_FORTNIGHT_TABLE[ProfileAlignmentStatus],ROW()-1)="PASS ZERO")</f>
        <v>1</v>
      </c>
      <c r="AB759" cm="1">
        <f t="array" ref="AB759">--(INDEX(MinuteWorkersFTE_HISTORICAL_FORTNIGHT_TABLE[RedistributionMatchCount],ROW()-1)=1)</f>
        <v>1</v>
      </c>
      <c r="AC759">
        <v>1</v>
      </c>
    </row>
    <row r="760" spans="14:29" x14ac:dyDescent="0.25">
      <c r="N760" t="str" cm="1">
        <f t="array" ref="N760">INDEX(MinuteWorkersFTE_HISTORICAL_FORTNIGHT_TABLE[Facility],ROW()-1)</f>
        <v>TE</v>
      </c>
      <c r="O760" t="str" cm="1">
        <f t="array" ref="O760">INDEX(MinuteWorkersFTE_HISTORICAL_FORTNIGHT_TABLE[Role],ROW()-1)</f>
        <v>REGISTERED NURSE</v>
      </c>
      <c r="P760" t="str" cm="1">
        <f t="array" ref="P760">INDEX(MinuteWorkersFTE_HISTORICAL_FORTNIGHT_TABLE[Shift],ROW()-1)</f>
        <v>NS</v>
      </c>
      <c r="Q760" cm="1">
        <f t="array" ref="Q760">INDEX(MinuteWorkersFTE_HISTORICAL_FORTNIGHT_TABLE[DayOfWeek],ROW()-1)</f>
        <v>1</v>
      </c>
      <c r="R760" t="str" cm="1">
        <f t="array" ref="R760">INDEX(MinuteWorkersFTE_HISTORICAL_FORTNIGHT_TABLE[Week Day],ROW()-1)</f>
        <v>Monday</v>
      </c>
      <c r="S760" cm="1">
        <f t="array" ref="S760">INDEX(MinuteWorkersFTE_HISTORICAL_FORTNIGHT_TABLE[FortnightWeek],ROW()-1)</f>
        <v>1</v>
      </c>
      <c r="T760" cm="1">
        <f t="array" ref="T760">INDEX(MinuteWorkersFTE_HISTORICAL_FORTNIGHT_TABLE[HistoricalRosterFTE],ROW()-1)</f>
        <v>1.3157894736842106</v>
      </c>
      <c r="U760" cm="1">
        <f t="array" ref="U760">INDEX(MinuteWorkersFTE_HISTORICAL_FORTNIGHT_TABLE[RedistributedRosterFTE],ROW()-1)</f>
        <v>1.7355721744038379</v>
      </c>
      <c r="V760" cm="1">
        <f t="array" ref="V760">INDEX(MinuteWorkersFTE_HISTORICAL_FORTNIGHT_TABLE[ExpectedRedistributionFactor],ROW()-1)</f>
        <v>1.3190348525469169</v>
      </c>
      <c r="W760" cm="1">
        <f t="array" ref="W760">INDEX(MinuteWorkersFTE_HISTORICAL_FORTNIGHT_TABLE[ProfileVarianceFTE],ROW()-1)</f>
        <v>-2.2204460492503131E-16</v>
      </c>
      <c r="X760">
        <f t="shared" si="12"/>
        <v>2.2204460492503131E-16</v>
      </c>
      <c r="Y760" cm="1">
        <f t="array" ref="Y760">--(INDEX(MinuteWorkersFTE_HISTORICAL_FORTNIGHT_TABLE[HistoricalCoverageStatus],ROW()-1)="PASS")</f>
        <v>1</v>
      </c>
      <c r="Z760" cm="1">
        <f t="array" ref="Z760">--OR(INDEX(MinuteWorkersFTE_HISTORICAL_FORTNIGHT_TABLE[HistoricalCellStatus],ROW()-1)="OBSERVED",INDEX(MinuteWorkersFTE_HISTORICAL_FORTNIGHT_TABLE[HistoricalCellStatus],ROW()-1)="ZERO")</f>
        <v>1</v>
      </c>
      <c r="AA760" cm="1">
        <f t="array" ref="AA760">--OR(INDEX(MinuteWorkersFTE_HISTORICAL_FORTNIGHT_TABLE[ProfileAlignmentStatus],ROW()-1)="PASS",INDEX(MinuteWorkersFTE_HISTORICAL_FORTNIGHT_TABLE[ProfileAlignmentStatus],ROW()-1)="PASS ZERO")</f>
        <v>1</v>
      </c>
      <c r="AB760" cm="1">
        <f t="array" ref="AB760">--(INDEX(MinuteWorkersFTE_HISTORICAL_FORTNIGHT_TABLE[RedistributionMatchCount],ROW()-1)=1)</f>
        <v>1</v>
      </c>
      <c r="AC760">
        <v>1</v>
      </c>
    </row>
    <row r="761" spans="14:29" x14ac:dyDescent="0.25">
      <c r="N761" t="str" cm="1">
        <f t="array" ref="N761">INDEX(MinuteWorkersFTE_HISTORICAL_FORTNIGHT_TABLE[Facility],ROW()-1)</f>
        <v>TE</v>
      </c>
      <c r="O761" t="str" cm="1">
        <f t="array" ref="O761">INDEX(MinuteWorkersFTE_HISTORICAL_FORTNIGHT_TABLE[Role],ROW()-1)</f>
        <v>REGISTERED NURSE</v>
      </c>
      <c r="P761" t="str" cm="1">
        <f t="array" ref="P761">INDEX(MinuteWorkersFTE_HISTORICAL_FORTNIGHT_TABLE[Shift],ROW()-1)</f>
        <v>AM</v>
      </c>
      <c r="Q761" cm="1">
        <f t="array" ref="Q761">INDEX(MinuteWorkersFTE_HISTORICAL_FORTNIGHT_TABLE[DayOfWeek],ROW()-1)</f>
        <v>2</v>
      </c>
      <c r="R761" t="str" cm="1">
        <f t="array" ref="R761">INDEX(MinuteWorkersFTE_HISTORICAL_FORTNIGHT_TABLE[Week Day],ROW()-1)</f>
        <v>Tuesday</v>
      </c>
      <c r="S761" cm="1">
        <f t="array" ref="S761">INDEX(MinuteWorkersFTE_HISTORICAL_FORTNIGHT_TABLE[FortnightWeek],ROW()-1)</f>
        <v>1</v>
      </c>
      <c r="T761" cm="1">
        <f t="array" ref="T761">INDEX(MinuteWorkersFTE_HISTORICAL_FORTNIGHT_TABLE[HistoricalRosterFTE],ROW()-1)</f>
        <v>1.118421052631579</v>
      </c>
      <c r="U761" cm="1">
        <f t="array" ref="U761">INDEX(MinuteWorkersFTE_HISTORICAL_FORTNIGHT_TABLE[RedistributedRosterFTE],ROW()-1)</f>
        <v>1.4752363482432624</v>
      </c>
      <c r="V761" cm="1">
        <f t="array" ref="V761">INDEX(MinuteWorkersFTE_HISTORICAL_FORTNIGHT_TABLE[ExpectedRedistributionFactor],ROW()-1)</f>
        <v>1.3190348525469169</v>
      </c>
      <c r="W761" cm="1">
        <f t="array" ref="W761">INDEX(MinuteWorkersFTE_HISTORICAL_FORTNIGHT_TABLE[ProfileVarianceFTE],ROW()-1)</f>
        <v>0</v>
      </c>
      <c r="X761">
        <f t="shared" si="12"/>
        <v>0</v>
      </c>
      <c r="Y761" cm="1">
        <f t="array" ref="Y761">--(INDEX(MinuteWorkersFTE_HISTORICAL_FORTNIGHT_TABLE[HistoricalCoverageStatus],ROW()-1)="PASS")</f>
        <v>1</v>
      </c>
      <c r="Z761" cm="1">
        <f t="array" ref="Z761">--OR(INDEX(MinuteWorkersFTE_HISTORICAL_FORTNIGHT_TABLE[HistoricalCellStatus],ROW()-1)="OBSERVED",INDEX(MinuteWorkersFTE_HISTORICAL_FORTNIGHT_TABLE[HistoricalCellStatus],ROW()-1)="ZERO")</f>
        <v>1</v>
      </c>
      <c r="AA761" cm="1">
        <f t="array" ref="AA761">--OR(INDEX(MinuteWorkersFTE_HISTORICAL_FORTNIGHT_TABLE[ProfileAlignmentStatus],ROW()-1)="PASS",INDEX(MinuteWorkersFTE_HISTORICAL_FORTNIGHT_TABLE[ProfileAlignmentStatus],ROW()-1)="PASS ZERO")</f>
        <v>1</v>
      </c>
      <c r="AB761" cm="1">
        <f t="array" ref="AB761">--(INDEX(MinuteWorkersFTE_HISTORICAL_FORTNIGHT_TABLE[RedistributionMatchCount],ROW()-1)=1)</f>
        <v>1</v>
      </c>
      <c r="AC761">
        <v>1</v>
      </c>
    </row>
    <row r="762" spans="14:29" x14ac:dyDescent="0.25">
      <c r="N762" t="str" cm="1">
        <f t="array" ref="N762">INDEX(MinuteWorkersFTE_HISTORICAL_FORTNIGHT_TABLE[Facility],ROW()-1)</f>
        <v>TE</v>
      </c>
      <c r="O762" t="str" cm="1">
        <f t="array" ref="O762">INDEX(MinuteWorkersFTE_HISTORICAL_FORTNIGHT_TABLE[Role],ROW()-1)</f>
        <v>REGISTERED NURSE</v>
      </c>
      <c r="P762" t="str" cm="1">
        <f t="array" ref="P762">INDEX(MinuteWorkersFTE_HISTORICAL_FORTNIGHT_TABLE[Shift],ROW()-1)</f>
        <v>PM</v>
      </c>
      <c r="Q762" cm="1">
        <f t="array" ref="Q762">INDEX(MinuteWorkersFTE_HISTORICAL_FORTNIGHT_TABLE[DayOfWeek],ROW()-1)</f>
        <v>2</v>
      </c>
      <c r="R762" t="str" cm="1">
        <f t="array" ref="R762">INDEX(MinuteWorkersFTE_HISTORICAL_FORTNIGHT_TABLE[Week Day],ROW()-1)</f>
        <v>Tuesday</v>
      </c>
      <c r="S762" cm="1">
        <f t="array" ref="S762">INDEX(MinuteWorkersFTE_HISTORICAL_FORTNIGHT_TABLE[FortnightWeek],ROW()-1)</f>
        <v>1</v>
      </c>
      <c r="T762" cm="1">
        <f t="array" ref="T762">INDEX(MinuteWorkersFTE_HISTORICAL_FORTNIGHT_TABLE[HistoricalRosterFTE],ROW()-1)</f>
        <v>2.236842105263158</v>
      </c>
      <c r="U762" cm="1">
        <f t="array" ref="U762">INDEX(MinuteWorkersFTE_HISTORICAL_FORTNIGHT_TABLE[RedistributedRosterFTE],ROW()-1)</f>
        <v>2.9504726964865249</v>
      </c>
      <c r="V762" cm="1">
        <f t="array" ref="V762">INDEX(MinuteWorkersFTE_HISTORICAL_FORTNIGHT_TABLE[ExpectedRedistributionFactor],ROW()-1)</f>
        <v>1.3190348525469169</v>
      </c>
      <c r="W762" cm="1">
        <f t="array" ref="W762">INDEX(MinuteWorkersFTE_HISTORICAL_FORTNIGHT_TABLE[ProfileVarianceFTE],ROW()-1)</f>
        <v>0</v>
      </c>
      <c r="X762">
        <f t="shared" si="12"/>
        <v>0</v>
      </c>
      <c r="Y762" cm="1">
        <f t="array" ref="Y762">--(INDEX(MinuteWorkersFTE_HISTORICAL_FORTNIGHT_TABLE[HistoricalCoverageStatus],ROW()-1)="PASS")</f>
        <v>1</v>
      </c>
      <c r="Z762" cm="1">
        <f t="array" ref="Z762">--OR(INDEX(MinuteWorkersFTE_HISTORICAL_FORTNIGHT_TABLE[HistoricalCellStatus],ROW()-1)="OBSERVED",INDEX(MinuteWorkersFTE_HISTORICAL_FORTNIGHT_TABLE[HistoricalCellStatus],ROW()-1)="ZERO")</f>
        <v>1</v>
      </c>
      <c r="AA762" cm="1">
        <f t="array" ref="AA762">--OR(INDEX(MinuteWorkersFTE_HISTORICAL_FORTNIGHT_TABLE[ProfileAlignmentStatus],ROW()-1)="PASS",INDEX(MinuteWorkersFTE_HISTORICAL_FORTNIGHT_TABLE[ProfileAlignmentStatus],ROW()-1)="PASS ZERO")</f>
        <v>1</v>
      </c>
      <c r="AB762" cm="1">
        <f t="array" ref="AB762">--(INDEX(MinuteWorkersFTE_HISTORICAL_FORTNIGHT_TABLE[RedistributionMatchCount],ROW()-1)=1)</f>
        <v>1</v>
      </c>
      <c r="AC762">
        <v>1</v>
      </c>
    </row>
    <row r="763" spans="14:29" x14ac:dyDescent="0.25">
      <c r="N763" t="str" cm="1">
        <f t="array" ref="N763">INDEX(MinuteWorkersFTE_HISTORICAL_FORTNIGHT_TABLE[Facility],ROW()-1)</f>
        <v>TE</v>
      </c>
      <c r="O763" t="str" cm="1">
        <f t="array" ref="O763">INDEX(MinuteWorkersFTE_HISTORICAL_FORTNIGHT_TABLE[Role],ROW()-1)</f>
        <v>REGISTERED NURSE</v>
      </c>
      <c r="P763" t="str" cm="1">
        <f t="array" ref="P763">INDEX(MinuteWorkersFTE_HISTORICAL_FORTNIGHT_TABLE[Shift],ROW()-1)</f>
        <v>NS</v>
      </c>
      <c r="Q763" cm="1">
        <f t="array" ref="Q763">INDEX(MinuteWorkersFTE_HISTORICAL_FORTNIGHT_TABLE[DayOfWeek],ROW()-1)</f>
        <v>2</v>
      </c>
      <c r="R763" t="str" cm="1">
        <f t="array" ref="R763">INDEX(MinuteWorkersFTE_HISTORICAL_FORTNIGHT_TABLE[Week Day],ROW()-1)</f>
        <v>Tuesday</v>
      </c>
      <c r="S763" cm="1">
        <f t="array" ref="S763">INDEX(MinuteWorkersFTE_HISTORICAL_FORTNIGHT_TABLE[FortnightWeek],ROW()-1)</f>
        <v>1</v>
      </c>
      <c r="T763" cm="1">
        <f t="array" ref="T763">INDEX(MinuteWorkersFTE_HISTORICAL_FORTNIGHT_TABLE[HistoricalRosterFTE],ROW()-1)</f>
        <v>1.3157894736842106</v>
      </c>
      <c r="U763" cm="1">
        <f t="array" ref="U763">INDEX(MinuteWorkersFTE_HISTORICAL_FORTNIGHT_TABLE[RedistributedRosterFTE],ROW()-1)</f>
        <v>1.7355721744038379</v>
      </c>
      <c r="V763" cm="1">
        <f t="array" ref="V763">INDEX(MinuteWorkersFTE_HISTORICAL_FORTNIGHT_TABLE[ExpectedRedistributionFactor],ROW()-1)</f>
        <v>1.3190348525469169</v>
      </c>
      <c r="W763" cm="1">
        <f t="array" ref="W763">INDEX(MinuteWorkersFTE_HISTORICAL_FORTNIGHT_TABLE[ProfileVarianceFTE],ROW()-1)</f>
        <v>-2.2204460492503131E-16</v>
      </c>
      <c r="X763">
        <f t="shared" si="12"/>
        <v>2.2204460492503131E-16</v>
      </c>
      <c r="Y763" cm="1">
        <f t="array" ref="Y763">--(INDEX(MinuteWorkersFTE_HISTORICAL_FORTNIGHT_TABLE[HistoricalCoverageStatus],ROW()-1)="PASS")</f>
        <v>1</v>
      </c>
      <c r="Z763" cm="1">
        <f t="array" ref="Z763">--OR(INDEX(MinuteWorkersFTE_HISTORICAL_FORTNIGHT_TABLE[HistoricalCellStatus],ROW()-1)="OBSERVED",INDEX(MinuteWorkersFTE_HISTORICAL_FORTNIGHT_TABLE[HistoricalCellStatus],ROW()-1)="ZERO")</f>
        <v>1</v>
      </c>
      <c r="AA763" cm="1">
        <f t="array" ref="AA763">--OR(INDEX(MinuteWorkersFTE_HISTORICAL_FORTNIGHT_TABLE[ProfileAlignmentStatus],ROW()-1)="PASS",INDEX(MinuteWorkersFTE_HISTORICAL_FORTNIGHT_TABLE[ProfileAlignmentStatus],ROW()-1)="PASS ZERO")</f>
        <v>1</v>
      </c>
      <c r="AB763" cm="1">
        <f t="array" ref="AB763">--(INDEX(MinuteWorkersFTE_HISTORICAL_FORTNIGHT_TABLE[RedistributionMatchCount],ROW()-1)=1)</f>
        <v>1</v>
      </c>
      <c r="AC763">
        <v>1</v>
      </c>
    </row>
    <row r="764" spans="14:29" x14ac:dyDescent="0.25">
      <c r="N764" t="str" cm="1">
        <f t="array" ref="N764">INDEX(MinuteWorkersFTE_HISTORICAL_FORTNIGHT_TABLE[Facility],ROW()-1)</f>
        <v>TE</v>
      </c>
      <c r="O764" t="str" cm="1">
        <f t="array" ref="O764">INDEX(MinuteWorkersFTE_HISTORICAL_FORTNIGHT_TABLE[Role],ROW()-1)</f>
        <v>REGISTERED NURSE</v>
      </c>
      <c r="P764" t="str" cm="1">
        <f t="array" ref="P764">INDEX(MinuteWorkersFTE_HISTORICAL_FORTNIGHT_TABLE[Shift],ROW()-1)</f>
        <v>AM</v>
      </c>
      <c r="Q764" cm="1">
        <f t="array" ref="Q764">INDEX(MinuteWorkersFTE_HISTORICAL_FORTNIGHT_TABLE[DayOfWeek],ROW()-1)</f>
        <v>3</v>
      </c>
      <c r="R764" t="str" cm="1">
        <f t="array" ref="R764">INDEX(MinuteWorkersFTE_HISTORICAL_FORTNIGHT_TABLE[Week Day],ROW()-1)</f>
        <v>Wednesday</v>
      </c>
      <c r="S764" cm="1">
        <f t="array" ref="S764">INDEX(MinuteWorkersFTE_HISTORICAL_FORTNIGHT_TABLE[FortnightWeek],ROW()-1)</f>
        <v>1</v>
      </c>
      <c r="T764" cm="1">
        <f t="array" ref="T764">INDEX(MinuteWorkersFTE_HISTORICAL_FORTNIGHT_TABLE[HistoricalRosterFTE],ROW()-1)</f>
        <v>2.236842105263158</v>
      </c>
      <c r="U764" cm="1">
        <f t="array" ref="U764">INDEX(MinuteWorkersFTE_HISTORICAL_FORTNIGHT_TABLE[RedistributedRosterFTE],ROW()-1)</f>
        <v>2.9504726964865249</v>
      </c>
      <c r="V764" cm="1">
        <f t="array" ref="V764">INDEX(MinuteWorkersFTE_HISTORICAL_FORTNIGHT_TABLE[ExpectedRedistributionFactor],ROW()-1)</f>
        <v>1.3190348525469169</v>
      </c>
      <c r="W764" cm="1">
        <f t="array" ref="W764">INDEX(MinuteWorkersFTE_HISTORICAL_FORTNIGHT_TABLE[ProfileVarianceFTE],ROW()-1)</f>
        <v>0</v>
      </c>
      <c r="X764">
        <f t="shared" si="12"/>
        <v>0</v>
      </c>
      <c r="Y764" cm="1">
        <f t="array" ref="Y764">--(INDEX(MinuteWorkersFTE_HISTORICAL_FORTNIGHT_TABLE[HistoricalCoverageStatus],ROW()-1)="PASS")</f>
        <v>1</v>
      </c>
      <c r="Z764" cm="1">
        <f t="array" ref="Z764">--OR(INDEX(MinuteWorkersFTE_HISTORICAL_FORTNIGHT_TABLE[HistoricalCellStatus],ROW()-1)="OBSERVED",INDEX(MinuteWorkersFTE_HISTORICAL_FORTNIGHT_TABLE[HistoricalCellStatus],ROW()-1)="ZERO")</f>
        <v>1</v>
      </c>
      <c r="AA764" cm="1">
        <f t="array" ref="AA764">--OR(INDEX(MinuteWorkersFTE_HISTORICAL_FORTNIGHT_TABLE[ProfileAlignmentStatus],ROW()-1)="PASS",INDEX(MinuteWorkersFTE_HISTORICAL_FORTNIGHT_TABLE[ProfileAlignmentStatus],ROW()-1)="PASS ZERO")</f>
        <v>1</v>
      </c>
      <c r="AB764" cm="1">
        <f t="array" ref="AB764">--(INDEX(MinuteWorkersFTE_HISTORICAL_FORTNIGHT_TABLE[RedistributionMatchCount],ROW()-1)=1)</f>
        <v>1</v>
      </c>
      <c r="AC764">
        <v>1</v>
      </c>
    </row>
    <row r="765" spans="14:29" x14ac:dyDescent="0.25">
      <c r="N765" t="str" cm="1">
        <f t="array" ref="N765">INDEX(MinuteWorkersFTE_HISTORICAL_FORTNIGHT_TABLE[Facility],ROW()-1)</f>
        <v>TE</v>
      </c>
      <c r="O765" t="str" cm="1">
        <f t="array" ref="O765">INDEX(MinuteWorkersFTE_HISTORICAL_FORTNIGHT_TABLE[Role],ROW()-1)</f>
        <v>REGISTERED NURSE</v>
      </c>
      <c r="P765" t="str" cm="1">
        <f t="array" ref="P765">INDEX(MinuteWorkersFTE_HISTORICAL_FORTNIGHT_TABLE[Shift],ROW()-1)</f>
        <v>PM</v>
      </c>
      <c r="Q765" cm="1">
        <f t="array" ref="Q765">INDEX(MinuteWorkersFTE_HISTORICAL_FORTNIGHT_TABLE[DayOfWeek],ROW()-1)</f>
        <v>3</v>
      </c>
      <c r="R765" t="str" cm="1">
        <f t="array" ref="R765">INDEX(MinuteWorkersFTE_HISTORICAL_FORTNIGHT_TABLE[Week Day],ROW()-1)</f>
        <v>Wednesday</v>
      </c>
      <c r="S765" cm="1">
        <f t="array" ref="S765">INDEX(MinuteWorkersFTE_HISTORICAL_FORTNIGHT_TABLE[FortnightWeek],ROW()-1)</f>
        <v>1</v>
      </c>
      <c r="T765" cm="1">
        <f t="array" ref="T765">INDEX(MinuteWorkersFTE_HISTORICAL_FORTNIGHT_TABLE[HistoricalRosterFTE],ROW()-1)</f>
        <v>2.236842105263158</v>
      </c>
      <c r="U765" cm="1">
        <f t="array" ref="U765">INDEX(MinuteWorkersFTE_HISTORICAL_FORTNIGHT_TABLE[RedistributedRosterFTE],ROW()-1)</f>
        <v>2.9504726964865249</v>
      </c>
      <c r="V765" cm="1">
        <f t="array" ref="V765">INDEX(MinuteWorkersFTE_HISTORICAL_FORTNIGHT_TABLE[ExpectedRedistributionFactor],ROW()-1)</f>
        <v>1.3190348525469169</v>
      </c>
      <c r="W765" cm="1">
        <f t="array" ref="W765">INDEX(MinuteWorkersFTE_HISTORICAL_FORTNIGHT_TABLE[ProfileVarianceFTE],ROW()-1)</f>
        <v>0</v>
      </c>
      <c r="X765">
        <f t="shared" si="12"/>
        <v>0</v>
      </c>
      <c r="Y765" cm="1">
        <f t="array" ref="Y765">--(INDEX(MinuteWorkersFTE_HISTORICAL_FORTNIGHT_TABLE[HistoricalCoverageStatus],ROW()-1)="PASS")</f>
        <v>1</v>
      </c>
      <c r="Z765" cm="1">
        <f t="array" ref="Z765">--OR(INDEX(MinuteWorkersFTE_HISTORICAL_FORTNIGHT_TABLE[HistoricalCellStatus],ROW()-1)="OBSERVED",INDEX(MinuteWorkersFTE_HISTORICAL_FORTNIGHT_TABLE[HistoricalCellStatus],ROW()-1)="ZERO")</f>
        <v>1</v>
      </c>
      <c r="AA765" cm="1">
        <f t="array" ref="AA765">--OR(INDEX(MinuteWorkersFTE_HISTORICAL_FORTNIGHT_TABLE[ProfileAlignmentStatus],ROW()-1)="PASS",INDEX(MinuteWorkersFTE_HISTORICAL_FORTNIGHT_TABLE[ProfileAlignmentStatus],ROW()-1)="PASS ZERO")</f>
        <v>1</v>
      </c>
      <c r="AB765" cm="1">
        <f t="array" ref="AB765">--(INDEX(MinuteWorkersFTE_HISTORICAL_FORTNIGHT_TABLE[RedistributionMatchCount],ROW()-1)=1)</f>
        <v>1</v>
      </c>
      <c r="AC765">
        <v>1</v>
      </c>
    </row>
    <row r="766" spans="14:29" x14ac:dyDescent="0.25">
      <c r="N766" t="str" cm="1">
        <f t="array" ref="N766">INDEX(MinuteWorkersFTE_HISTORICAL_FORTNIGHT_TABLE[Facility],ROW()-1)</f>
        <v>TE</v>
      </c>
      <c r="O766" t="str" cm="1">
        <f t="array" ref="O766">INDEX(MinuteWorkersFTE_HISTORICAL_FORTNIGHT_TABLE[Role],ROW()-1)</f>
        <v>REGISTERED NURSE</v>
      </c>
      <c r="P766" t="str" cm="1">
        <f t="array" ref="P766">INDEX(MinuteWorkersFTE_HISTORICAL_FORTNIGHT_TABLE[Shift],ROW()-1)</f>
        <v>NS</v>
      </c>
      <c r="Q766" cm="1">
        <f t="array" ref="Q766">INDEX(MinuteWorkersFTE_HISTORICAL_FORTNIGHT_TABLE[DayOfWeek],ROW()-1)</f>
        <v>3</v>
      </c>
      <c r="R766" t="str" cm="1">
        <f t="array" ref="R766">INDEX(MinuteWorkersFTE_HISTORICAL_FORTNIGHT_TABLE[Week Day],ROW()-1)</f>
        <v>Wednesday</v>
      </c>
      <c r="S766" cm="1">
        <f t="array" ref="S766">INDEX(MinuteWorkersFTE_HISTORICAL_FORTNIGHT_TABLE[FortnightWeek],ROW()-1)</f>
        <v>1</v>
      </c>
      <c r="T766" cm="1">
        <f t="array" ref="T766">INDEX(MinuteWorkersFTE_HISTORICAL_FORTNIGHT_TABLE[HistoricalRosterFTE],ROW()-1)</f>
        <v>1.3157894736842106</v>
      </c>
      <c r="U766" cm="1">
        <f t="array" ref="U766">INDEX(MinuteWorkersFTE_HISTORICAL_FORTNIGHT_TABLE[RedistributedRosterFTE],ROW()-1)</f>
        <v>1.7355721744038379</v>
      </c>
      <c r="V766" cm="1">
        <f t="array" ref="V766">INDEX(MinuteWorkersFTE_HISTORICAL_FORTNIGHT_TABLE[ExpectedRedistributionFactor],ROW()-1)</f>
        <v>1.3190348525469169</v>
      </c>
      <c r="W766" cm="1">
        <f t="array" ref="W766">INDEX(MinuteWorkersFTE_HISTORICAL_FORTNIGHT_TABLE[ProfileVarianceFTE],ROW()-1)</f>
        <v>-2.2204460492503131E-16</v>
      </c>
      <c r="X766">
        <f t="shared" si="12"/>
        <v>2.2204460492503131E-16</v>
      </c>
      <c r="Y766" cm="1">
        <f t="array" ref="Y766">--(INDEX(MinuteWorkersFTE_HISTORICAL_FORTNIGHT_TABLE[HistoricalCoverageStatus],ROW()-1)="PASS")</f>
        <v>1</v>
      </c>
      <c r="Z766" cm="1">
        <f t="array" ref="Z766">--OR(INDEX(MinuteWorkersFTE_HISTORICAL_FORTNIGHT_TABLE[HistoricalCellStatus],ROW()-1)="OBSERVED",INDEX(MinuteWorkersFTE_HISTORICAL_FORTNIGHT_TABLE[HistoricalCellStatus],ROW()-1)="ZERO")</f>
        <v>1</v>
      </c>
      <c r="AA766" cm="1">
        <f t="array" ref="AA766">--OR(INDEX(MinuteWorkersFTE_HISTORICAL_FORTNIGHT_TABLE[ProfileAlignmentStatus],ROW()-1)="PASS",INDEX(MinuteWorkersFTE_HISTORICAL_FORTNIGHT_TABLE[ProfileAlignmentStatus],ROW()-1)="PASS ZERO")</f>
        <v>1</v>
      </c>
      <c r="AB766" cm="1">
        <f t="array" ref="AB766">--(INDEX(MinuteWorkersFTE_HISTORICAL_FORTNIGHT_TABLE[RedistributionMatchCount],ROW()-1)=1)</f>
        <v>1</v>
      </c>
      <c r="AC766">
        <v>1</v>
      </c>
    </row>
    <row r="767" spans="14:29" x14ac:dyDescent="0.25">
      <c r="N767" t="str" cm="1">
        <f t="array" ref="N767">INDEX(MinuteWorkersFTE_HISTORICAL_FORTNIGHT_TABLE[Facility],ROW()-1)</f>
        <v>TE</v>
      </c>
      <c r="O767" t="str" cm="1">
        <f t="array" ref="O767">INDEX(MinuteWorkersFTE_HISTORICAL_FORTNIGHT_TABLE[Role],ROW()-1)</f>
        <v>REGISTERED NURSE</v>
      </c>
      <c r="P767" t="str" cm="1">
        <f t="array" ref="P767">INDEX(MinuteWorkersFTE_HISTORICAL_FORTNIGHT_TABLE[Shift],ROW()-1)</f>
        <v>AM</v>
      </c>
      <c r="Q767" cm="1">
        <f t="array" ref="Q767">INDEX(MinuteWorkersFTE_HISTORICAL_FORTNIGHT_TABLE[DayOfWeek],ROW()-1)</f>
        <v>4</v>
      </c>
      <c r="R767" t="str" cm="1">
        <f t="array" ref="R767">INDEX(MinuteWorkersFTE_HISTORICAL_FORTNIGHT_TABLE[Week Day],ROW()-1)</f>
        <v>Thursday</v>
      </c>
      <c r="S767" cm="1">
        <f t="array" ref="S767">INDEX(MinuteWorkersFTE_HISTORICAL_FORTNIGHT_TABLE[FortnightWeek],ROW()-1)</f>
        <v>1</v>
      </c>
      <c r="T767" cm="1">
        <f t="array" ref="T767">INDEX(MinuteWorkersFTE_HISTORICAL_FORTNIGHT_TABLE[HistoricalRosterFTE],ROW()-1)</f>
        <v>1.118421052631579</v>
      </c>
      <c r="U767" cm="1">
        <f t="array" ref="U767">INDEX(MinuteWorkersFTE_HISTORICAL_FORTNIGHT_TABLE[RedistributedRosterFTE],ROW()-1)</f>
        <v>1.4752363482432624</v>
      </c>
      <c r="V767" cm="1">
        <f t="array" ref="V767">INDEX(MinuteWorkersFTE_HISTORICAL_FORTNIGHT_TABLE[ExpectedRedistributionFactor],ROW()-1)</f>
        <v>1.3190348525469169</v>
      </c>
      <c r="W767" cm="1">
        <f t="array" ref="W767">INDEX(MinuteWorkersFTE_HISTORICAL_FORTNIGHT_TABLE[ProfileVarianceFTE],ROW()-1)</f>
        <v>0</v>
      </c>
      <c r="X767">
        <f t="shared" si="12"/>
        <v>0</v>
      </c>
      <c r="Y767" cm="1">
        <f t="array" ref="Y767">--(INDEX(MinuteWorkersFTE_HISTORICAL_FORTNIGHT_TABLE[HistoricalCoverageStatus],ROW()-1)="PASS")</f>
        <v>1</v>
      </c>
      <c r="Z767" cm="1">
        <f t="array" ref="Z767">--OR(INDEX(MinuteWorkersFTE_HISTORICAL_FORTNIGHT_TABLE[HistoricalCellStatus],ROW()-1)="OBSERVED",INDEX(MinuteWorkersFTE_HISTORICAL_FORTNIGHT_TABLE[HistoricalCellStatus],ROW()-1)="ZERO")</f>
        <v>1</v>
      </c>
      <c r="AA767" cm="1">
        <f t="array" ref="AA767">--OR(INDEX(MinuteWorkersFTE_HISTORICAL_FORTNIGHT_TABLE[ProfileAlignmentStatus],ROW()-1)="PASS",INDEX(MinuteWorkersFTE_HISTORICAL_FORTNIGHT_TABLE[ProfileAlignmentStatus],ROW()-1)="PASS ZERO")</f>
        <v>1</v>
      </c>
      <c r="AB767" cm="1">
        <f t="array" ref="AB767">--(INDEX(MinuteWorkersFTE_HISTORICAL_FORTNIGHT_TABLE[RedistributionMatchCount],ROW()-1)=1)</f>
        <v>1</v>
      </c>
      <c r="AC767">
        <v>1</v>
      </c>
    </row>
    <row r="768" spans="14:29" x14ac:dyDescent="0.25">
      <c r="N768" t="str" cm="1">
        <f t="array" ref="N768">INDEX(MinuteWorkersFTE_HISTORICAL_FORTNIGHT_TABLE[Facility],ROW()-1)</f>
        <v>TE</v>
      </c>
      <c r="O768" t="str" cm="1">
        <f t="array" ref="O768">INDEX(MinuteWorkersFTE_HISTORICAL_FORTNIGHT_TABLE[Role],ROW()-1)</f>
        <v>REGISTERED NURSE</v>
      </c>
      <c r="P768" t="str" cm="1">
        <f t="array" ref="P768">INDEX(MinuteWorkersFTE_HISTORICAL_FORTNIGHT_TABLE[Shift],ROW()-1)</f>
        <v>PM</v>
      </c>
      <c r="Q768" cm="1">
        <f t="array" ref="Q768">INDEX(MinuteWorkersFTE_HISTORICAL_FORTNIGHT_TABLE[DayOfWeek],ROW()-1)</f>
        <v>4</v>
      </c>
      <c r="R768" t="str" cm="1">
        <f t="array" ref="R768">INDEX(MinuteWorkersFTE_HISTORICAL_FORTNIGHT_TABLE[Week Day],ROW()-1)</f>
        <v>Thursday</v>
      </c>
      <c r="S768" cm="1">
        <f t="array" ref="S768">INDEX(MinuteWorkersFTE_HISTORICAL_FORTNIGHT_TABLE[FortnightWeek],ROW()-1)</f>
        <v>1</v>
      </c>
      <c r="T768" cm="1">
        <f t="array" ref="T768">INDEX(MinuteWorkersFTE_HISTORICAL_FORTNIGHT_TABLE[HistoricalRosterFTE],ROW()-1)</f>
        <v>1.9736842105263159</v>
      </c>
      <c r="U768" cm="1">
        <f t="array" ref="U768">INDEX(MinuteWorkersFTE_HISTORICAL_FORTNIGHT_TABLE[RedistributedRosterFTE],ROW()-1)</f>
        <v>2.6033582616057571</v>
      </c>
      <c r="V768" cm="1">
        <f t="array" ref="V768">INDEX(MinuteWorkersFTE_HISTORICAL_FORTNIGHT_TABLE[ExpectedRedistributionFactor],ROW()-1)</f>
        <v>1.3190348525469169</v>
      </c>
      <c r="W768" cm="1">
        <f t="array" ref="W768">INDEX(MinuteWorkersFTE_HISTORICAL_FORTNIGHT_TABLE[ProfileVarianceFTE],ROW()-1)</f>
        <v>0</v>
      </c>
      <c r="X768">
        <f t="shared" si="12"/>
        <v>0</v>
      </c>
      <c r="Y768" cm="1">
        <f t="array" ref="Y768">--(INDEX(MinuteWorkersFTE_HISTORICAL_FORTNIGHT_TABLE[HistoricalCoverageStatus],ROW()-1)="PASS")</f>
        <v>1</v>
      </c>
      <c r="Z768" cm="1">
        <f t="array" ref="Z768">--OR(INDEX(MinuteWorkersFTE_HISTORICAL_FORTNIGHT_TABLE[HistoricalCellStatus],ROW()-1)="OBSERVED",INDEX(MinuteWorkersFTE_HISTORICAL_FORTNIGHT_TABLE[HistoricalCellStatus],ROW()-1)="ZERO")</f>
        <v>1</v>
      </c>
      <c r="AA768" cm="1">
        <f t="array" ref="AA768">--OR(INDEX(MinuteWorkersFTE_HISTORICAL_FORTNIGHT_TABLE[ProfileAlignmentStatus],ROW()-1)="PASS",INDEX(MinuteWorkersFTE_HISTORICAL_FORTNIGHT_TABLE[ProfileAlignmentStatus],ROW()-1)="PASS ZERO")</f>
        <v>1</v>
      </c>
      <c r="AB768" cm="1">
        <f t="array" ref="AB768">--(INDEX(MinuteWorkersFTE_HISTORICAL_FORTNIGHT_TABLE[RedistributionMatchCount],ROW()-1)=1)</f>
        <v>1</v>
      </c>
      <c r="AC768">
        <v>1</v>
      </c>
    </row>
    <row r="769" spans="14:29" x14ac:dyDescent="0.25">
      <c r="N769" t="str" cm="1">
        <f t="array" ref="N769">INDEX(MinuteWorkersFTE_HISTORICAL_FORTNIGHT_TABLE[Facility],ROW()-1)</f>
        <v>TE</v>
      </c>
      <c r="O769" t="str" cm="1">
        <f t="array" ref="O769">INDEX(MinuteWorkersFTE_HISTORICAL_FORTNIGHT_TABLE[Role],ROW()-1)</f>
        <v>REGISTERED NURSE</v>
      </c>
      <c r="P769" t="str" cm="1">
        <f t="array" ref="P769">INDEX(MinuteWorkersFTE_HISTORICAL_FORTNIGHT_TABLE[Shift],ROW()-1)</f>
        <v>NS</v>
      </c>
      <c r="Q769" cm="1">
        <f t="array" ref="Q769">INDEX(MinuteWorkersFTE_HISTORICAL_FORTNIGHT_TABLE[DayOfWeek],ROW()-1)</f>
        <v>4</v>
      </c>
      <c r="R769" t="str" cm="1">
        <f t="array" ref="R769">INDEX(MinuteWorkersFTE_HISTORICAL_FORTNIGHT_TABLE[Week Day],ROW()-1)</f>
        <v>Thursday</v>
      </c>
      <c r="S769" cm="1">
        <f t="array" ref="S769">INDEX(MinuteWorkersFTE_HISTORICAL_FORTNIGHT_TABLE[FortnightWeek],ROW()-1)</f>
        <v>1</v>
      </c>
      <c r="T769" cm="1">
        <f t="array" ref="T769">INDEX(MinuteWorkersFTE_HISTORICAL_FORTNIGHT_TABLE[HistoricalRosterFTE],ROW()-1)</f>
        <v>1.3157894736842106</v>
      </c>
      <c r="U769" cm="1">
        <f t="array" ref="U769">INDEX(MinuteWorkersFTE_HISTORICAL_FORTNIGHT_TABLE[RedistributedRosterFTE],ROW()-1)</f>
        <v>1.7355721744038379</v>
      </c>
      <c r="V769" cm="1">
        <f t="array" ref="V769">INDEX(MinuteWorkersFTE_HISTORICAL_FORTNIGHT_TABLE[ExpectedRedistributionFactor],ROW()-1)</f>
        <v>1.3190348525469169</v>
      </c>
      <c r="W769" cm="1">
        <f t="array" ref="W769">INDEX(MinuteWorkersFTE_HISTORICAL_FORTNIGHT_TABLE[ProfileVarianceFTE],ROW()-1)</f>
        <v>-2.2204460492503131E-16</v>
      </c>
      <c r="X769">
        <f t="shared" si="12"/>
        <v>2.2204460492503131E-16</v>
      </c>
      <c r="Y769" cm="1">
        <f t="array" ref="Y769">--(INDEX(MinuteWorkersFTE_HISTORICAL_FORTNIGHT_TABLE[HistoricalCoverageStatus],ROW()-1)="PASS")</f>
        <v>1</v>
      </c>
      <c r="Z769" cm="1">
        <f t="array" ref="Z769">--OR(INDEX(MinuteWorkersFTE_HISTORICAL_FORTNIGHT_TABLE[HistoricalCellStatus],ROW()-1)="OBSERVED",INDEX(MinuteWorkersFTE_HISTORICAL_FORTNIGHT_TABLE[HistoricalCellStatus],ROW()-1)="ZERO")</f>
        <v>1</v>
      </c>
      <c r="AA769" cm="1">
        <f t="array" ref="AA769">--OR(INDEX(MinuteWorkersFTE_HISTORICAL_FORTNIGHT_TABLE[ProfileAlignmentStatus],ROW()-1)="PASS",INDEX(MinuteWorkersFTE_HISTORICAL_FORTNIGHT_TABLE[ProfileAlignmentStatus],ROW()-1)="PASS ZERO")</f>
        <v>1</v>
      </c>
      <c r="AB769" cm="1">
        <f t="array" ref="AB769">--(INDEX(MinuteWorkersFTE_HISTORICAL_FORTNIGHT_TABLE[RedistributionMatchCount],ROW()-1)=1)</f>
        <v>1</v>
      </c>
      <c r="AC769">
        <v>1</v>
      </c>
    </row>
    <row r="770" spans="14:29" x14ac:dyDescent="0.25">
      <c r="N770" t="str" cm="1">
        <f t="array" ref="N770">INDEX(MinuteWorkersFTE_HISTORICAL_FORTNIGHT_TABLE[Facility],ROW()-1)</f>
        <v>TE</v>
      </c>
      <c r="O770" t="str" cm="1">
        <f t="array" ref="O770">INDEX(MinuteWorkersFTE_HISTORICAL_FORTNIGHT_TABLE[Role],ROW()-1)</f>
        <v>REGISTERED NURSE</v>
      </c>
      <c r="P770" t="str" cm="1">
        <f t="array" ref="P770">INDEX(MinuteWorkersFTE_HISTORICAL_FORTNIGHT_TABLE[Shift],ROW()-1)</f>
        <v>AM</v>
      </c>
      <c r="Q770" cm="1">
        <f t="array" ref="Q770">INDEX(MinuteWorkersFTE_HISTORICAL_FORTNIGHT_TABLE[DayOfWeek],ROW()-1)</f>
        <v>5</v>
      </c>
      <c r="R770" t="str" cm="1">
        <f t="array" ref="R770">INDEX(MinuteWorkersFTE_HISTORICAL_FORTNIGHT_TABLE[Week Day],ROW()-1)</f>
        <v>Friday</v>
      </c>
      <c r="S770" cm="1">
        <f t="array" ref="S770">INDEX(MinuteWorkersFTE_HISTORICAL_FORTNIGHT_TABLE[FortnightWeek],ROW()-1)</f>
        <v>1</v>
      </c>
      <c r="T770" cm="1">
        <f t="array" ref="T770">INDEX(MinuteWorkersFTE_HISTORICAL_FORTNIGHT_TABLE[HistoricalRosterFTE],ROW()-1)</f>
        <v>4.4736842105263159</v>
      </c>
      <c r="U770" cm="1">
        <f t="array" ref="U770">INDEX(MinuteWorkersFTE_HISTORICAL_FORTNIGHT_TABLE[RedistributedRosterFTE],ROW()-1)</f>
        <v>5.9009453929730498</v>
      </c>
      <c r="V770" cm="1">
        <f t="array" ref="V770">INDEX(MinuteWorkersFTE_HISTORICAL_FORTNIGHT_TABLE[ExpectedRedistributionFactor],ROW()-1)</f>
        <v>1.3190348525469169</v>
      </c>
      <c r="W770" cm="1">
        <f t="array" ref="W770">INDEX(MinuteWorkersFTE_HISTORICAL_FORTNIGHT_TABLE[ProfileVarianceFTE],ROW()-1)</f>
        <v>0</v>
      </c>
      <c r="X770">
        <f t="shared" si="12"/>
        <v>0</v>
      </c>
      <c r="Y770" cm="1">
        <f t="array" ref="Y770">--(INDEX(MinuteWorkersFTE_HISTORICAL_FORTNIGHT_TABLE[HistoricalCoverageStatus],ROW()-1)="PASS")</f>
        <v>1</v>
      </c>
      <c r="Z770" cm="1">
        <f t="array" ref="Z770">--OR(INDEX(MinuteWorkersFTE_HISTORICAL_FORTNIGHT_TABLE[HistoricalCellStatus],ROW()-1)="OBSERVED",INDEX(MinuteWorkersFTE_HISTORICAL_FORTNIGHT_TABLE[HistoricalCellStatus],ROW()-1)="ZERO")</f>
        <v>1</v>
      </c>
      <c r="AA770" cm="1">
        <f t="array" ref="AA770">--OR(INDEX(MinuteWorkersFTE_HISTORICAL_FORTNIGHT_TABLE[ProfileAlignmentStatus],ROW()-1)="PASS",INDEX(MinuteWorkersFTE_HISTORICAL_FORTNIGHT_TABLE[ProfileAlignmentStatus],ROW()-1)="PASS ZERO")</f>
        <v>1</v>
      </c>
      <c r="AB770" cm="1">
        <f t="array" ref="AB770">--(INDEX(MinuteWorkersFTE_HISTORICAL_FORTNIGHT_TABLE[RedistributionMatchCount],ROW()-1)=1)</f>
        <v>1</v>
      </c>
      <c r="AC770">
        <v>1</v>
      </c>
    </row>
    <row r="771" spans="14:29" x14ac:dyDescent="0.25">
      <c r="N771" t="str" cm="1">
        <f t="array" ref="N771">INDEX(MinuteWorkersFTE_HISTORICAL_FORTNIGHT_TABLE[Facility],ROW()-1)</f>
        <v>TE</v>
      </c>
      <c r="O771" t="str" cm="1">
        <f t="array" ref="O771">INDEX(MinuteWorkersFTE_HISTORICAL_FORTNIGHT_TABLE[Role],ROW()-1)</f>
        <v>REGISTERED NURSE</v>
      </c>
      <c r="P771" t="str" cm="1">
        <f t="array" ref="P771">INDEX(MinuteWorkersFTE_HISTORICAL_FORTNIGHT_TABLE[Shift],ROW()-1)</f>
        <v>PM</v>
      </c>
      <c r="Q771" cm="1">
        <f t="array" ref="Q771">INDEX(MinuteWorkersFTE_HISTORICAL_FORTNIGHT_TABLE[DayOfWeek],ROW()-1)</f>
        <v>5</v>
      </c>
      <c r="R771" t="str" cm="1">
        <f t="array" ref="R771">INDEX(MinuteWorkersFTE_HISTORICAL_FORTNIGHT_TABLE[Week Day],ROW()-1)</f>
        <v>Friday</v>
      </c>
      <c r="S771" cm="1">
        <f t="array" ref="S771">INDEX(MinuteWorkersFTE_HISTORICAL_FORTNIGHT_TABLE[FortnightWeek],ROW()-1)</f>
        <v>1</v>
      </c>
      <c r="T771" cm="1">
        <f t="array" ref="T771">INDEX(MinuteWorkersFTE_HISTORICAL_FORTNIGHT_TABLE[HistoricalRosterFTE],ROW()-1)</f>
        <v>1.9736842105263159</v>
      </c>
      <c r="U771" cm="1">
        <f t="array" ref="U771">INDEX(MinuteWorkersFTE_HISTORICAL_FORTNIGHT_TABLE[RedistributedRosterFTE],ROW()-1)</f>
        <v>2.6033582616057571</v>
      </c>
      <c r="V771" cm="1">
        <f t="array" ref="V771">INDEX(MinuteWorkersFTE_HISTORICAL_FORTNIGHT_TABLE[ExpectedRedistributionFactor],ROW()-1)</f>
        <v>1.3190348525469169</v>
      </c>
      <c r="W771" cm="1">
        <f t="array" ref="W771">INDEX(MinuteWorkersFTE_HISTORICAL_FORTNIGHT_TABLE[ProfileVarianceFTE],ROW()-1)</f>
        <v>0</v>
      </c>
      <c r="X771">
        <f t="shared" si="12"/>
        <v>0</v>
      </c>
      <c r="Y771" cm="1">
        <f t="array" ref="Y771">--(INDEX(MinuteWorkersFTE_HISTORICAL_FORTNIGHT_TABLE[HistoricalCoverageStatus],ROW()-1)="PASS")</f>
        <v>1</v>
      </c>
      <c r="Z771" cm="1">
        <f t="array" ref="Z771">--OR(INDEX(MinuteWorkersFTE_HISTORICAL_FORTNIGHT_TABLE[HistoricalCellStatus],ROW()-1)="OBSERVED",INDEX(MinuteWorkersFTE_HISTORICAL_FORTNIGHT_TABLE[HistoricalCellStatus],ROW()-1)="ZERO")</f>
        <v>1</v>
      </c>
      <c r="AA771" cm="1">
        <f t="array" ref="AA771">--OR(INDEX(MinuteWorkersFTE_HISTORICAL_FORTNIGHT_TABLE[ProfileAlignmentStatus],ROW()-1)="PASS",INDEX(MinuteWorkersFTE_HISTORICAL_FORTNIGHT_TABLE[ProfileAlignmentStatus],ROW()-1)="PASS ZERO")</f>
        <v>1</v>
      </c>
      <c r="AB771" cm="1">
        <f t="array" ref="AB771">--(INDEX(MinuteWorkersFTE_HISTORICAL_FORTNIGHT_TABLE[RedistributionMatchCount],ROW()-1)=1)</f>
        <v>1</v>
      </c>
      <c r="AC771">
        <v>1</v>
      </c>
    </row>
    <row r="772" spans="14:29" x14ac:dyDescent="0.25">
      <c r="N772" t="str" cm="1">
        <f t="array" ref="N772">INDEX(MinuteWorkersFTE_HISTORICAL_FORTNIGHT_TABLE[Facility],ROW()-1)</f>
        <v>TE</v>
      </c>
      <c r="O772" t="str" cm="1">
        <f t="array" ref="O772">INDEX(MinuteWorkersFTE_HISTORICAL_FORTNIGHT_TABLE[Role],ROW()-1)</f>
        <v>REGISTERED NURSE</v>
      </c>
      <c r="P772" t="str" cm="1">
        <f t="array" ref="P772">INDEX(MinuteWorkersFTE_HISTORICAL_FORTNIGHT_TABLE[Shift],ROW()-1)</f>
        <v>NS</v>
      </c>
      <c r="Q772" cm="1">
        <f t="array" ref="Q772">INDEX(MinuteWorkersFTE_HISTORICAL_FORTNIGHT_TABLE[DayOfWeek],ROW()-1)</f>
        <v>5</v>
      </c>
      <c r="R772" t="str" cm="1">
        <f t="array" ref="R772">INDEX(MinuteWorkersFTE_HISTORICAL_FORTNIGHT_TABLE[Week Day],ROW()-1)</f>
        <v>Friday</v>
      </c>
      <c r="S772" cm="1">
        <f t="array" ref="S772">INDEX(MinuteWorkersFTE_HISTORICAL_FORTNIGHT_TABLE[FortnightWeek],ROW()-1)</f>
        <v>1</v>
      </c>
      <c r="T772" cm="1">
        <f t="array" ref="T772">INDEX(MinuteWorkersFTE_HISTORICAL_FORTNIGHT_TABLE[HistoricalRosterFTE],ROW()-1)</f>
        <v>1.3157894736842106</v>
      </c>
      <c r="U772" cm="1">
        <f t="array" ref="U772">INDEX(MinuteWorkersFTE_HISTORICAL_FORTNIGHT_TABLE[RedistributedRosterFTE],ROW()-1)</f>
        <v>1.7355721744038379</v>
      </c>
      <c r="V772" cm="1">
        <f t="array" ref="V772">INDEX(MinuteWorkersFTE_HISTORICAL_FORTNIGHT_TABLE[ExpectedRedistributionFactor],ROW()-1)</f>
        <v>1.3190348525469169</v>
      </c>
      <c r="W772" cm="1">
        <f t="array" ref="W772">INDEX(MinuteWorkersFTE_HISTORICAL_FORTNIGHT_TABLE[ProfileVarianceFTE],ROW()-1)</f>
        <v>-2.2204460492503131E-16</v>
      </c>
      <c r="X772">
        <f t="shared" ref="X772:X835" si="13">ABS(W772)</f>
        <v>2.2204460492503131E-16</v>
      </c>
      <c r="Y772" cm="1">
        <f t="array" ref="Y772">--(INDEX(MinuteWorkersFTE_HISTORICAL_FORTNIGHT_TABLE[HistoricalCoverageStatus],ROW()-1)="PASS")</f>
        <v>1</v>
      </c>
      <c r="Z772" cm="1">
        <f t="array" ref="Z772">--OR(INDEX(MinuteWorkersFTE_HISTORICAL_FORTNIGHT_TABLE[HistoricalCellStatus],ROW()-1)="OBSERVED",INDEX(MinuteWorkersFTE_HISTORICAL_FORTNIGHT_TABLE[HistoricalCellStatus],ROW()-1)="ZERO")</f>
        <v>1</v>
      </c>
      <c r="AA772" cm="1">
        <f t="array" ref="AA772">--OR(INDEX(MinuteWorkersFTE_HISTORICAL_FORTNIGHT_TABLE[ProfileAlignmentStatus],ROW()-1)="PASS",INDEX(MinuteWorkersFTE_HISTORICAL_FORTNIGHT_TABLE[ProfileAlignmentStatus],ROW()-1)="PASS ZERO")</f>
        <v>1</v>
      </c>
      <c r="AB772" cm="1">
        <f t="array" ref="AB772">--(INDEX(MinuteWorkersFTE_HISTORICAL_FORTNIGHT_TABLE[RedistributionMatchCount],ROW()-1)=1)</f>
        <v>1</v>
      </c>
      <c r="AC772">
        <v>1</v>
      </c>
    </row>
    <row r="773" spans="14:29" x14ac:dyDescent="0.25">
      <c r="N773" t="str" cm="1">
        <f t="array" ref="N773">INDEX(MinuteWorkersFTE_HISTORICAL_FORTNIGHT_TABLE[Facility],ROW()-1)</f>
        <v>TE</v>
      </c>
      <c r="O773" t="str" cm="1">
        <f t="array" ref="O773">INDEX(MinuteWorkersFTE_HISTORICAL_FORTNIGHT_TABLE[Role],ROW()-1)</f>
        <v>REGISTERED NURSE</v>
      </c>
      <c r="P773" t="str" cm="1">
        <f t="array" ref="P773">INDEX(MinuteWorkersFTE_HISTORICAL_FORTNIGHT_TABLE[Shift],ROW()-1)</f>
        <v>AM</v>
      </c>
      <c r="Q773" cm="1">
        <f t="array" ref="Q773">INDEX(MinuteWorkersFTE_HISTORICAL_FORTNIGHT_TABLE[DayOfWeek],ROW()-1)</f>
        <v>6</v>
      </c>
      <c r="R773" t="str" cm="1">
        <f t="array" ref="R773">INDEX(MinuteWorkersFTE_HISTORICAL_FORTNIGHT_TABLE[Week Day],ROW()-1)</f>
        <v>Saturday</v>
      </c>
      <c r="S773" cm="1">
        <f t="array" ref="S773">INDEX(MinuteWorkersFTE_HISTORICAL_FORTNIGHT_TABLE[FortnightWeek],ROW()-1)</f>
        <v>1</v>
      </c>
      <c r="T773" cm="1">
        <f t="array" ref="T773">INDEX(MinuteWorkersFTE_HISTORICAL_FORTNIGHT_TABLE[HistoricalRosterFTE],ROW()-1)</f>
        <v>1.118421052631579</v>
      </c>
      <c r="U773" cm="1">
        <f t="array" ref="U773">INDEX(MinuteWorkersFTE_HISTORICAL_FORTNIGHT_TABLE[RedistributedRosterFTE],ROW()-1)</f>
        <v>1.4752363482432624</v>
      </c>
      <c r="V773" cm="1">
        <f t="array" ref="V773">INDEX(MinuteWorkersFTE_HISTORICAL_FORTNIGHT_TABLE[ExpectedRedistributionFactor],ROW()-1)</f>
        <v>1.3190348525469169</v>
      </c>
      <c r="W773" cm="1">
        <f t="array" ref="W773">INDEX(MinuteWorkersFTE_HISTORICAL_FORTNIGHT_TABLE[ProfileVarianceFTE],ROW()-1)</f>
        <v>0</v>
      </c>
      <c r="X773">
        <f t="shared" si="13"/>
        <v>0</v>
      </c>
      <c r="Y773" cm="1">
        <f t="array" ref="Y773">--(INDEX(MinuteWorkersFTE_HISTORICAL_FORTNIGHT_TABLE[HistoricalCoverageStatus],ROW()-1)="PASS")</f>
        <v>1</v>
      </c>
      <c r="Z773" cm="1">
        <f t="array" ref="Z773">--OR(INDEX(MinuteWorkersFTE_HISTORICAL_FORTNIGHT_TABLE[HistoricalCellStatus],ROW()-1)="OBSERVED",INDEX(MinuteWorkersFTE_HISTORICAL_FORTNIGHT_TABLE[HistoricalCellStatus],ROW()-1)="ZERO")</f>
        <v>1</v>
      </c>
      <c r="AA773" cm="1">
        <f t="array" ref="AA773">--OR(INDEX(MinuteWorkersFTE_HISTORICAL_FORTNIGHT_TABLE[ProfileAlignmentStatus],ROW()-1)="PASS",INDEX(MinuteWorkersFTE_HISTORICAL_FORTNIGHT_TABLE[ProfileAlignmentStatus],ROW()-1)="PASS ZERO")</f>
        <v>1</v>
      </c>
      <c r="AB773" cm="1">
        <f t="array" ref="AB773">--(INDEX(MinuteWorkersFTE_HISTORICAL_FORTNIGHT_TABLE[RedistributionMatchCount],ROW()-1)=1)</f>
        <v>1</v>
      </c>
      <c r="AC773">
        <v>1</v>
      </c>
    </row>
    <row r="774" spans="14:29" x14ac:dyDescent="0.25">
      <c r="N774" t="str" cm="1">
        <f t="array" ref="N774">INDEX(MinuteWorkersFTE_HISTORICAL_FORTNIGHT_TABLE[Facility],ROW()-1)</f>
        <v>TE</v>
      </c>
      <c r="O774" t="str" cm="1">
        <f t="array" ref="O774">INDEX(MinuteWorkersFTE_HISTORICAL_FORTNIGHT_TABLE[Role],ROW()-1)</f>
        <v>REGISTERED NURSE</v>
      </c>
      <c r="P774" t="str" cm="1">
        <f t="array" ref="P774">INDEX(MinuteWorkersFTE_HISTORICAL_FORTNIGHT_TABLE[Shift],ROW()-1)</f>
        <v>PM</v>
      </c>
      <c r="Q774" cm="1">
        <f t="array" ref="Q774">INDEX(MinuteWorkersFTE_HISTORICAL_FORTNIGHT_TABLE[DayOfWeek],ROW()-1)</f>
        <v>6</v>
      </c>
      <c r="R774" t="str" cm="1">
        <f t="array" ref="R774">INDEX(MinuteWorkersFTE_HISTORICAL_FORTNIGHT_TABLE[Week Day],ROW()-1)</f>
        <v>Saturday</v>
      </c>
      <c r="S774" cm="1">
        <f t="array" ref="S774">INDEX(MinuteWorkersFTE_HISTORICAL_FORTNIGHT_TABLE[FortnightWeek],ROW()-1)</f>
        <v>1</v>
      </c>
      <c r="T774" cm="1">
        <f t="array" ref="T774">INDEX(MinuteWorkersFTE_HISTORICAL_FORTNIGHT_TABLE[HistoricalRosterFTE],ROW()-1)</f>
        <v>2.236842105263158</v>
      </c>
      <c r="U774" cm="1">
        <f t="array" ref="U774">INDEX(MinuteWorkersFTE_HISTORICAL_FORTNIGHT_TABLE[RedistributedRosterFTE],ROW()-1)</f>
        <v>2.9504726964865249</v>
      </c>
      <c r="V774" cm="1">
        <f t="array" ref="V774">INDEX(MinuteWorkersFTE_HISTORICAL_FORTNIGHT_TABLE[ExpectedRedistributionFactor],ROW()-1)</f>
        <v>1.3190348525469169</v>
      </c>
      <c r="W774" cm="1">
        <f t="array" ref="W774">INDEX(MinuteWorkersFTE_HISTORICAL_FORTNIGHT_TABLE[ProfileVarianceFTE],ROW()-1)</f>
        <v>0</v>
      </c>
      <c r="X774">
        <f t="shared" si="13"/>
        <v>0</v>
      </c>
      <c r="Y774" cm="1">
        <f t="array" ref="Y774">--(INDEX(MinuteWorkersFTE_HISTORICAL_FORTNIGHT_TABLE[HistoricalCoverageStatus],ROW()-1)="PASS")</f>
        <v>1</v>
      </c>
      <c r="Z774" cm="1">
        <f t="array" ref="Z774">--OR(INDEX(MinuteWorkersFTE_HISTORICAL_FORTNIGHT_TABLE[HistoricalCellStatus],ROW()-1)="OBSERVED",INDEX(MinuteWorkersFTE_HISTORICAL_FORTNIGHT_TABLE[HistoricalCellStatus],ROW()-1)="ZERO")</f>
        <v>1</v>
      </c>
      <c r="AA774" cm="1">
        <f t="array" ref="AA774">--OR(INDEX(MinuteWorkersFTE_HISTORICAL_FORTNIGHT_TABLE[ProfileAlignmentStatus],ROW()-1)="PASS",INDEX(MinuteWorkersFTE_HISTORICAL_FORTNIGHT_TABLE[ProfileAlignmentStatus],ROW()-1)="PASS ZERO")</f>
        <v>1</v>
      </c>
      <c r="AB774" cm="1">
        <f t="array" ref="AB774">--(INDEX(MinuteWorkersFTE_HISTORICAL_FORTNIGHT_TABLE[RedistributionMatchCount],ROW()-1)=1)</f>
        <v>1</v>
      </c>
      <c r="AC774">
        <v>1</v>
      </c>
    </row>
    <row r="775" spans="14:29" x14ac:dyDescent="0.25">
      <c r="N775" t="str" cm="1">
        <f t="array" ref="N775">INDEX(MinuteWorkersFTE_HISTORICAL_FORTNIGHT_TABLE[Facility],ROW()-1)</f>
        <v>TE</v>
      </c>
      <c r="O775" t="str" cm="1">
        <f t="array" ref="O775">INDEX(MinuteWorkersFTE_HISTORICAL_FORTNIGHT_TABLE[Role],ROW()-1)</f>
        <v>REGISTERED NURSE</v>
      </c>
      <c r="P775" t="str" cm="1">
        <f t="array" ref="P775">INDEX(MinuteWorkersFTE_HISTORICAL_FORTNIGHT_TABLE[Shift],ROW()-1)</f>
        <v>NS</v>
      </c>
      <c r="Q775" cm="1">
        <f t="array" ref="Q775">INDEX(MinuteWorkersFTE_HISTORICAL_FORTNIGHT_TABLE[DayOfWeek],ROW()-1)</f>
        <v>6</v>
      </c>
      <c r="R775" t="str" cm="1">
        <f t="array" ref="R775">INDEX(MinuteWorkersFTE_HISTORICAL_FORTNIGHT_TABLE[Week Day],ROW()-1)</f>
        <v>Saturday</v>
      </c>
      <c r="S775" cm="1">
        <f t="array" ref="S775">INDEX(MinuteWorkersFTE_HISTORICAL_FORTNIGHT_TABLE[FortnightWeek],ROW()-1)</f>
        <v>1</v>
      </c>
      <c r="T775" cm="1">
        <f t="array" ref="T775">INDEX(MinuteWorkersFTE_HISTORICAL_FORTNIGHT_TABLE[HistoricalRosterFTE],ROW()-1)</f>
        <v>1.3157894736842106</v>
      </c>
      <c r="U775" cm="1">
        <f t="array" ref="U775">INDEX(MinuteWorkersFTE_HISTORICAL_FORTNIGHT_TABLE[RedistributedRosterFTE],ROW()-1)</f>
        <v>1.7355721744038379</v>
      </c>
      <c r="V775" cm="1">
        <f t="array" ref="V775">INDEX(MinuteWorkersFTE_HISTORICAL_FORTNIGHT_TABLE[ExpectedRedistributionFactor],ROW()-1)</f>
        <v>1.3190348525469169</v>
      </c>
      <c r="W775" cm="1">
        <f t="array" ref="W775">INDEX(MinuteWorkersFTE_HISTORICAL_FORTNIGHT_TABLE[ProfileVarianceFTE],ROW()-1)</f>
        <v>-2.2204460492503131E-16</v>
      </c>
      <c r="X775">
        <f t="shared" si="13"/>
        <v>2.2204460492503131E-16</v>
      </c>
      <c r="Y775" cm="1">
        <f t="array" ref="Y775">--(INDEX(MinuteWorkersFTE_HISTORICAL_FORTNIGHT_TABLE[HistoricalCoverageStatus],ROW()-1)="PASS")</f>
        <v>1</v>
      </c>
      <c r="Z775" cm="1">
        <f t="array" ref="Z775">--OR(INDEX(MinuteWorkersFTE_HISTORICAL_FORTNIGHT_TABLE[HistoricalCellStatus],ROW()-1)="OBSERVED",INDEX(MinuteWorkersFTE_HISTORICAL_FORTNIGHT_TABLE[HistoricalCellStatus],ROW()-1)="ZERO")</f>
        <v>1</v>
      </c>
      <c r="AA775" cm="1">
        <f t="array" ref="AA775">--OR(INDEX(MinuteWorkersFTE_HISTORICAL_FORTNIGHT_TABLE[ProfileAlignmentStatus],ROW()-1)="PASS",INDEX(MinuteWorkersFTE_HISTORICAL_FORTNIGHT_TABLE[ProfileAlignmentStatus],ROW()-1)="PASS ZERO")</f>
        <v>1</v>
      </c>
      <c r="AB775" cm="1">
        <f t="array" ref="AB775">--(INDEX(MinuteWorkersFTE_HISTORICAL_FORTNIGHT_TABLE[RedistributionMatchCount],ROW()-1)=1)</f>
        <v>1</v>
      </c>
      <c r="AC775">
        <v>1</v>
      </c>
    </row>
    <row r="776" spans="14:29" x14ac:dyDescent="0.25">
      <c r="N776" t="str" cm="1">
        <f t="array" ref="N776">INDEX(MinuteWorkersFTE_HISTORICAL_FORTNIGHT_TABLE[Facility],ROW()-1)</f>
        <v>TE</v>
      </c>
      <c r="O776" t="str" cm="1">
        <f t="array" ref="O776">INDEX(MinuteWorkersFTE_HISTORICAL_FORTNIGHT_TABLE[Role],ROW()-1)</f>
        <v>REGISTERED NURSE</v>
      </c>
      <c r="P776" t="str" cm="1">
        <f t="array" ref="P776">INDEX(MinuteWorkersFTE_HISTORICAL_FORTNIGHT_TABLE[Shift],ROW()-1)</f>
        <v>AM</v>
      </c>
      <c r="Q776" cm="1">
        <f t="array" ref="Q776">INDEX(MinuteWorkersFTE_HISTORICAL_FORTNIGHT_TABLE[DayOfWeek],ROW()-1)</f>
        <v>7</v>
      </c>
      <c r="R776" t="str" cm="1">
        <f t="array" ref="R776">INDEX(MinuteWorkersFTE_HISTORICAL_FORTNIGHT_TABLE[Week Day],ROW()-1)</f>
        <v>Sunday</v>
      </c>
      <c r="S776" cm="1">
        <f t="array" ref="S776">INDEX(MinuteWorkersFTE_HISTORICAL_FORTNIGHT_TABLE[FortnightWeek],ROW()-1)</f>
        <v>1</v>
      </c>
      <c r="T776" cm="1">
        <f t="array" ref="T776">INDEX(MinuteWorkersFTE_HISTORICAL_FORTNIGHT_TABLE[HistoricalRosterFTE],ROW()-1)</f>
        <v>1.118421052631579</v>
      </c>
      <c r="U776" cm="1">
        <f t="array" ref="U776">INDEX(MinuteWorkersFTE_HISTORICAL_FORTNIGHT_TABLE[RedistributedRosterFTE],ROW()-1)</f>
        <v>1.4752363482432624</v>
      </c>
      <c r="V776" cm="1">
        <f t="array" ref="V776">INDEX(MinuteWorkersFTE_HISTORICAL_FORTNIGHT_TABLE[ExpectedRedistributionFactor],ROW()-1)</f>
        <v>1.3190348525469169</v>
      </c>
      <c r="W776" cm="1">
        <f t="array" ref="W776">INDEX(MinuteWorkersFTE_HISTORICAL_FORTNIGHT_TABLE[ProfileVarianceFTE],ROW()-1)</f>
        <v>0</v>
      </c>
      <c r="X776">
        <f t="shared" si="13"/>
        <v>0</v>
      </c>
      <c r="Y776" cm="1">
        <f t="array" ref="Y776">--(INDEX(MinuteWorkersFTE_HISTORICAL_FORTNIGHT_TABLE[HistoricalCoverageStatus],ROW()-1)="PASS")</f>
        <v>1</v>
      </c>
      <c r="Z776" cm="1">
        <f t="array" ref="Z776">--OR(INDEX(MinuteWorkersFTE_HISTORICAL_FORTNIGHT_TABLE[HistoricalCellStatus],ROW()-1)="OBSERVED",INDEX(MinuteWorkersFTE_HISTORICAL_FORTNIGHT_TABLE[HistoricalCellStatus],ROW()-1)="ZERO")</f>
        <v>1</v>
      </c>
      <c r="AA776" cm="1">
        <f t="array" ref="AA776">--OR(INDEX(MinuteWorkersFTE_HISTORICAL_FORTNIGHT_TABLE[ProfileAlignmentStatus],ROW()-1)="PASS",INDEX(MinuteWorkersFTE_HISTORICAL_FORTNIGHT_TABLE[ProfileAlignmentStatus],ROW()-1)="PASS ZERO")</f>
        <v>1</v>
      </c>
      <c r="AB776" cm="1">
        <f t="array" ref="AB776">--(INDEX(MinuteWorkersFTE_HISTORICAL_FORTNIGHT_TABLE[RedistributionMatchCount],ROW()-1)=1)</f>
        <v>1</v>
      </c>
      <c r="AC776">
        <v>1</v>
      </c>
    </row>
    <row r="777" spans="14:29" x14ac:dyDescent="0.25">
      <c r="N777" t="str" cm="1">
        <f t="array" ref="N777">INDEX(MinuteWorkersFTE_HISTORICAL_FORTNIGHT_TABLE[Facility],ROW()-1)</f>
        <v>TE</v>
      </c>
      <c r="O777" t="str" cm="1">
        <f t="array" ref="O777">INDEX(MinuteWorkersFTE_HISTORICAL_FORTNIGHT_TABLE[Role],ROW()-1)</f>
        <v>REGISTERED NURSE</v>
      </c>
      <c r="P777" t="str" cm="1">
        <f t="array" ref="P777">INDEX(MinuteWorkersFTE_HISTORICAL_FORTNIGHT_TABLE[Shift],ROW()-1)</f>
        <v>PM</v>
      </c>
      <c r="Q777" cm="1">
        <f t="array" ref="Q777">INDEX(MinuteWorkersFTE_HISTORICAL_FORTNIGHT_TABLE[DayOfWeek],ROW()-1)</f>
        <v>7</v>
      </c>
      <c r="R777" t="str" cm="1">
        <f t="array" ref="R777">INDEX(MinuteWorkersFTE_HISTORICAL_FORTNIGHT_TABLE[Week Day],ROW()-1)</f>
        <v>Sunday</v>
      </c>
      <c r="S777" cm="1">
        <f t="array" ref="S777">INDEX(MinuteWorkersFTE_HISTORICAL_FORTNIGHT_TABLE[FortnightWeek],ROW()-1)</f>
        <v>1</v>
      </c>
      <c r="T777" cm="1">
        <f t="array" ref="T777">INDEX(MinuteWorkersFTE_HISTORICAL_FORTNIGHT_TABLE[HistoricalRosterFTE],ROW()-1)</f>
        <v>2.236842105263158</v>
      </c>
      <c r="U777" cm="1">
        <f t="array" ref="U777">INDEX(MinuteWorkersFTE_HISTORICAL_FORTNIGHT_TABLE[RedistributedRosterFTE],ROW()-1)</f>
        <v>2.9504726964865249</v>
      </c>
      <c r="V777" cm="1">
        <f t="array" ref="V777">INDEX(MinuteWorkersFTE_HISTORICAL_FORTNIGHT_TABLE[ExpectedRedistributionFactor],ROW()-1)</f>
        <v>1.3190348525469169</v>
      </c>
      <c r="W777" cm="1">
        <f t="array" ref="W777">INDEX(MinuteWorkersFTE_HISTORICAL_FORTNIGHT_TABLE[ProfileVarianceFTE],ROW()-1)</f>
        <v>0</v>
      </c>
      <c r="X777">
        <f t="shared" si="13"/>
        <v>0</v>
      </c>
      <c r="Y777" cm="1">
        <f t="array" ref="Y777">--(INDEX(MinuteWorkersFTE_HISTORICAL_FORTNIGHT_TABLE[HistoricalCoverageStatus],ROW()-1)="PASS")</f>
        <v>1</v>
      </c>
      <c r="Z777" cm="1">
        <f t="array" ref="Z777">--OR(INDEX(MinuteWorkersFTE_HISTORICAL_FORTNIGHT_TABLE[HistoricalCellStatus],ROW()-1)="OBSERVED",INDEX(MinuteWorkersFTE_HISTORICAL_FORTNIGHT_TABLE[HistoricalCellStatus],ROW()-1)="ZERO")</f>
        <v>1</v>
      </c>
      <c r="AA777" cm="1">
        <f t="array" ref="AA777">--OR(INDEX(MinuteWorkersFTE_HISTORICAL_FORTNIGHT_TABLE[ProfileAlignmentStatus],ROW()-1)="PASS",INDEX(MinuteWorkersFTE_HISTORICAL_FORTNIGHT_TABLE[ProfileAlignmentStatus],ROW()-1)="PASS ZERO")</f>
        <v>1</v>
      </c>
      <c r="AB777" cm="1">
        <f t="array" ref="AB777">--(INDEX(MinuteWorkersFTE_HISTORICAL_FORTNIGHT_TABLE[RedistributionMatchCount],ROW()-1)=1)</f>
        <v>1</v>
      </c>
      <c r="AC777">
        <v>1</v>
      </c>
    </row>
    <row r="778" spans="14:29" x14ac:dyDescent="0.25">
      <c r="N778" t="str" cm="1">
        <f t="array" ref="N778">INDEX(MinuteWorkersFTE_HISTORICAL_FORTNIGHT_TABLE[Facility],ROW()-1)</f>
        <v>TE</v>
      </c>
      <c r="O778" t="str" cm="1">
        <f t="array" ref="O778">INDEX(MinuteWorkersFTE_HISTORICAL_FORTNIGHT_TABLE[Role],ROW()-1)</f>
        <v>REGISTERED NURSE</v>
      </c>
      <c r="P778" t="str" cm="1">
        <f t="array" ref="P778">INDEX(MinuteWorkersFTE_HISTORICAL_FORTNIGHT_TABLE[Shift],ROW()-1)</f>
        <v>NS</v>
      </c>
      <c r="Q778" cm="1">
        <f t="array" ref="Q778">INDEX(MinuteWorkersFTE_HISTORICAL_FORTNIGHT_TABLE[DayOfWeek],ROW()-1)</f>
        <v>7</v>
      </c>
      <c r="R778" t="str" cm="1">
        <f t="array" ref="R778">INDEX(MinuteWorkersFTE_HISTORICAL_FORTNIGHT_TABLE[Week Day],ROW()-1)</f>
        <v>Sunday</v>
      </c>
      <c r="S778" cm="1">
        <f t="array" ref="S778">INDEX(MinuteWorkersFTE_HISTORICAL_FORTNIGHT_TABLE[FortnightWeek],ROW()-1)</f>
        <v>1</v>
      </c>
      <c r="T778" cm="1">
        <f t="array" ref="T778">INDEX(MinuteWorkersFTE_HISTORICAL_FORTNIGHT_TABLE[HistoricalRosterFTE],ROW()-1)</f>
        <v>1.3157894736842106</v>
      </c>
      <c r="U778" cm="1">
        <f t="array" ref="U778">INDEX(MinuteWorkersFTE_HISTORICAL_FORTNIGHT_TABLE[RedistributedRosterFTE],ROW()-1)</f>
        <v>1.7355721744038379</v>
      </c>
      <c r="V778" cm="1">
        <f t="array" ref="V778">INDEX(MinuteWorkersFTE_HISTORICAL_FORTNIGHT_TABLE[ExpectedRedistributionFactor],ROW()-1)</f>
        <v>1.3190348525469169</v>
      </c>
      <c r="W778" cm="1">
        <f t="array" ref="W778">INDEX(MinuteWorkersFTE_HISTORICAL_FORTNIGHT_TABLE[ProfileVarianceFTE],ROW()-1)</f>
        <v>-2.2204460492503131E-16</v>
      </c>
      <c r="X778">
        <f t="shared" si="13"/>
        <v>2.2204460492503131E-16</v>
      </c>
      <c r="Y778" cm="1">
        <f t="array" ref="Y778">--(INDEX(MinuteWorkersFTE_HISTORICAL_FORTNIGHT_TABLE[HistoricalCoverageStatus],ROW()-1)="PASS")</f>
        <v>1</v>
      </c>
      <c r="Z778" cm="1">
        <f t="array" ref="Z778">--OR(INDEX(MinuteWorkersFTE_HISTORICAL_FORTNIGHT_TABLE[HistoricalCellStatus],ROW()-1)="OBSERVED",INDEX(MinuteWorkersFTE_HISTORICAL_FORTNIGHT_TABLE[HistoricalCellStatus],ROW()-1)="ZERO")</f>
        <v>1</v>
      </c>
      <c r="AA778" cm="1">
        <f t="array" ref="AA778">--OR(INDEX(MinuteWorkersFTE_HISTORICAL_FORTNIGHT_TABLE[ProfileAlignmentStatus],ROW()-1)="PASS",INDEX(MinuteWorkersFTE_HISTORICAL_FORTNIGHT_TABLE[ProfileAlignmentStatus],ROW()-1)="PASS ZERO")</f>
        <v>1</v>
      </c>
      <c r="AB778" cm="1">
        <f t="array" ref="AB778">--(INDEX(MinuteWorkersFTE_HISTORICAL_FORTNIGHT_TABLE[RedistributionMatchCount],ROW()-1)=1)</f>
        <v>1</v>
      </c>
      <c r="AC778">
        <v>1</v>
      </c>
    </row>
    <row r="779" spans="14:29" x14ac:dyDescent="0.25">
      <c r="N779" t="str" cm="1">
        <f t="array" ref="N779">INDEX(MinuteWorkersFTE_HISTORICAL_FORTNIGHT_TABLE[Facility],ROW()-1)</f>
        <v>TE</v>
      </c>
      <c r="O779" t="str" cm="1">
        <f t="array" ref="O779">INDEX(MinuteWorkersFTE_HISTORICAL_FORTNIGHT_TABLE[Role],ROW()-1)</f>
        <v>REGISTERED NURSE</v>
      </c>
      <c r="P779" t="str" cm="1">
        <f t="array" ref="P779">INDEX(MinuteWorkersFTE_HISTORICAL_FORTNIGHT_TABLE[Shift],ROW()-1)</f>
        <v>AM</v>
      </c>
      <c r="Q779" cm="1">
        <f t="array" ref="Q779">INDEX(MinuteWorkersFTE_HISTORICAL_FORTNIGHT_TABLE[DayOfWeek],ROW()-1)</f>
        <v>1</v>
      </c>
      <c r="R779" t="str" cm="1">
        <f t="array" ref="R779">INDEX(MinuteWorkersFTE_HISTORICAL_FORTNIGHT_TABLE[Week Day],ROW()-1)</f>
        <v>Monday</v>
      </c>
      <c r="S779" cm="1">
        <f t="array" ref="S779">INDEX(MinuteWorkersFTE_HISTORICAL_FORTNIGHT_TABLE[FortnightWeek],ROW()-1)</f>
        <v>2</v>
      </c>
      <c r="T779" cm="1">
        <f t="array" ref="T779">INDEX(MinuteWorkersFTE_HISTORICAL_FORTNIGHT_TABLE[HistoricalRosterFTE],ROW()-1)</f>
        <v>0.85526315789473684</v>
      </c>
      <c r="U779" cm="1">
        <f t="array" ref="U779">INDEX(MinuteWorkersFTE_HISTORICAL_FORTNIGHT_TABLE[RedistributedRosterFTE],ROW()-1)</f>
        <v>1.1281219133624945</v>
      </c>
      <c r="V779" cm="1">
        <f t="array" ref="V779">INDEX(MinuteWorkersFTE_HISTORICAL_FORTNIGHT_TABLE[ExpectedRedistributionFactor],ROW()-1)</f>
        <v>1.3190348525469169</v>
      </c>
      <c r="W779" cm="1">
        <f t="array" ref="W779">INDEX(MinuteWorkersFTE_HISTORICAL_FORTNIGHT_TABLE[ProfileVarianceFTE],ROW()-1)</f>
        <v>-2.2204460492503131E-16</v>
      </c>
      <c r="X779">
        <f t="shared" si="13"/>
        <v>2.2204460492503131E-16</v>
      </c>
      <c r="Y779" cm="1">
        <f t="array" ref="Y779">--(INDEX(MinuteWorkersFTE_HISTORICAL_FORTNIGHT_TABLE[HistoricalCoverageStatus],ROW()-1)="PASS")</f>
        <v>1</v>
      </c>
      <c r="Z779" cm="1">
        <f t="array" ref="Z779">--OR(INDEX(MinuteWorkersFTE_HISTORICAL_FORTNIGHT_TABLE[HistoricalCellStatus],ROW()-1)="OBSERVED",INDEX(MinuteWorkersFTE_HISTORICAL_FORTNIGHT_TABLE[HistoricalCellStatus],ROW()-1)="ZERO")</f>
        <v>1</v>
      </c>
      <c r="AA779" cm="1">
        <f t="array" ref="AA779">--OR(INDEX(MinuteWorkersFTE_HISTORICAL_FORTNIGHT_TABLE[ProfileAlignmentStatus],ROW()-1)="PASS",INDEX(MinuteWorkersFTE_HISTORICAL_FORTNIGHT_TABLE[ProfileAlignmentStatus],ROW()-1)="PASS ZERO")</f>
        <v>1</v>
      </c>
      <c r="AB779" cm="1">
        <f t="array" ref="AB779">--(INDEX(MinuteWorkersFTE_HISTORICAL_FORTNIGHT_TABLE[RedistributionMatchCount],ROW()-1)=1)</f>
        <v>1</v>
      </c>
      <c r="AC779">
        <v>1</v>
      </c>
    </row>
    <row r="780" spans="14:29" x14ac:dyDescent="0.25">
      <c r="N780" t="str" cm="1">
        <f t="array" ref="N780">INDEX(MinuteWorkersFTE_HISTORICAL_FORTNIGHT_TABLE[Facility],ROW()-1)</f>
        <v>TE</v>
      </c>
      <c r="O780" t="str" cm="1">
        <f t="array" ref="O780">INDEX(MinuteWorkersFTE_HISTORICAL_FORTNIGHT_TABLE[Role],ROW()-1)</f>
        <v>REGISTERED NURSE</v>
      </c>
      <c r="P780" t="str" cm="1">
        <f t="array" ref="P780">INDEX(MinuteWorkersFTE_HISTORICAL_FORTNIGHT_TABLE[Shift],ROW()-1)</f>
        <v>PM</v>
      </c>
      <c r="Q780" cm="1">
        <f t="array" ref="Q780">INDEX(MinuteWorkersFTE_HISTORICAL_FORTNIGHT_TABLE[DayOfWeek],ROW()-1)</f>
        <v>1</v>
      </c>
      <c r="R780" t="str" cm="1">
        <f t="array" ref="R780">INDEX(MinuteWorkersFTE_HISTORICAL_FORTNIGHT_TABLE[Week Day],ROW()-1)</f>
        <v>Monday</v>
      </c>
      <c r="S780" cm="1">
        <f t="array" ref="S780">INDEX(MinuteWorkersFTE_HISTORICAL_FORTNIGHT_TABLE[FortnightWeek],ROW()-1)</f>
        <v>2</v>
      </c>
      <c r="T780" cm="1">
        <f t="array" ref="T780">INDEX(MinuteWorkersFTE_HISTORICAL_FORTNIGHT_TABLE[HistoricalRosterFTE],ROW()-1)</f>
        <v>2.236842105263158</v>
      </c>
      <c r="U780" cm="1">
        <f t="array" ref="U780">INDEX(MinuteWorkersFTE_HISTORICAL_FORTNIGHT_TABLE[RedistributedRosterFTE],ROW()-1)</f>
        <v>2.9504726964865249</v>
      </c>
      <c r="V780" cm="1">
        <f t="array" ref="V780">INDEX(MinuteWorkersFTE_HISTORICAL_FORTNIGHT_TABLE[ExpectedRedistributionFactor],ROW()-1)</f>
        <v>1.3190348525469169</v>
      </c>
      <c r="W780" cm="1">
        <f t="array" ref="W780">INDEX(MinuteWorkersFTE_HISTORICAL_FORTNIGHT_TABLE[ProfileVarianceFTE],ROW()-1)</f>
        <v>0</v>
      </c>
      <c r="X780">
        <f t="shared" si="13"/>
        <v>0</v>
      </c>
      <c r="Y780" cm="1">
        <f t="array" ref="Y780">--(INDEX(MinuteWorkersFTE_HISTORICAL_FORTNIGHT_TABLE[HistoricalCoverageStatus],ROW()-1)="PASS")</f>
        <v>1</v>
      </c>
      <c r="Z780" cm="1">
        <f t="array" ref="Z780">--OR(INDEX(MinuteWorkersFTE_HISTORICAL_FORTNIGHT_TABLE[HistoricalCellStatus],ROW()-1)="OBSERVED",INDEX(MinuteWorkersFTE_HISTORICAL_FORTNIGHT_TABLE[HistoricalCellStatus],ROW()-1)="ZERO")</f>
        <v>1</v>
      </c>
      <c r="AA780" cm="1">
        <f t="array" ref="AA780">--OR(INDEX(MinuteWorkersFTE_HISTORICAL_FORTNIGHT_TABLE[ProfileAlignmentStatus],ROW()-1)="PASS",INDEX(MinuteWorkersFTE_HISTORICAL_FORTNIGHT_TABLE[ProfileAlignmentStatus],ROW()-1)="PASS ZERO")</f>
        <v>1</v>
      </c>
      <c r="AB780" cm="1">
        <f t="array" ref="AB780">--(INDEX(MinuteWorkersFTE_HISTORICAL_FORTNIGHT_TABLE[RedistributionMatchCount],ROW()-1)=1)</f>
        <v>1</v>
      </c>
      <c r="AC780">
        <v>1</v>
      </c>
    </row>
    <row r="781" spans="14:29" x14ac:dyDescent="0.25">
      <c r="N781" t="str" cm="1">
        <f t="array" ref="N781">INDEX(MinuteWorkersFTE_HISTORICAL_FORTNIGHT_TABLE[Facility],ROW()-1)</f>
        <v>TE</v>
      </c>
      <c r="O781" t="str" cm="1">
        <f t="array" ref="O781">INDEX(MinuteWorkersFTE_HISTORICAL_FORTNIGHT_TABLE[Role],ROW()-1)</f>
        <v>REGISTERED NURSE</v>
      </c>
      <c r="P781" t="str" cm="1">
        <f t="array" ref="P781">INDEX(MinuteWorkersFTE_HISTORICAL_FORTNIGHT_TABLE[Shift],ROW()-1)</f>
        <v>NS</v>
      </c>
      <c r="Q781" cm="1">
        <f t="array" ref="Q781">INDEX(MinuteWorkersFTE_HISTORICAL_FORTNIGHT_TABLE[DayOfWeek],ROW()-1)</f>
        <v>1</v>
      </c>
      <c r="R781" t="str" cm="1">
        <f t="array" ref="R781">INDEX(MinuteWorkersFTE_HISTORICAL_FORTNIGHT_TABLE[Week Day],ROW()-1)</f>
        <v>Monday</v>
      </c>
      <c r="S781" cm="1">
        <f t="array" ref="S781">INDEX(MinuteWorkersFTE_HISTORICAL_FORTNIGHT_TABLE[FortnightWeek],ROW()-1)</f>
        <v>2</v>
      </c>
      <c r="T781" cm="1">
        <f t="array" ref="T781">INDEX(MinuteWorkersFTE_HISTORICAL_FORTNIGHT_TABLE[HistoricalRosterFTE],ROW()-1)</f>
        <v>1.3157894736842106</v>
      </c>
      <c r="U781" cm="1">
        <f t="array" ref="U781">INDEX(MinuteWorkersFTE_HISTORICAL_FORTNIGHT_TABLE[RedistributedRosterFTE],ROW()-1)</f>
        <v>1.7355721744038379</v>
      </c>
      <c r="V781" cm="1">
        <f t="array" ref="V781">INDEX(MinuteWorkersFTE_HISTORICAL_FORTNIGHT_TABLE[ExpectedRedistributionFactor],ROW()-1)</f>
        <v>1.3190348525469169</v>
      </c>
      <c r="W781" cm="1">
        <f t="array" ref="W781">INDEX(MinuteWorkersFTE_HISTORICAL_FORTNIGHT_TABLE[ProfileVarianceFTE],ROW()-1)</f>
        <v>-2.2204460492503131E-16</v>
      </c>
      <c r="X781">
        <f t="shared" si="13"/>
        <v>2.2204460492503131E-16</v>
      </c>
      <c r="Y781" cm="1">
        <f t="array" ref="Y781">--(INDEX(MinuteWorkersFTE_HISTORICAL_FORTNIGHT_TABLE[HistoricalCoverageStatus],ROW()-1)="PASS")</f>
        <v>1</v>
      </c>
      <c r="Z781" cm="1">
        <f t="array" ref="Z781">--OR(INDEX(MinuteWorkersFTE_HISTORICAL_FORTNIGHT_TABLE[HistoricalCellStatus],ROW()-1)="OBSERVED",INDEX(MinuteWorkersFTE_HISTORICAL_FORTNIGHT_TABLE[HistoricalCellStatus],ROW()-1)="ZERO")</f>
        <v>1</v>
      </c>
      <c r="AA781" cm="1">
        <f t="array" ref="AA781">--OR(INDEX(MinuteWorkersFTE_HISTORICAL_FORTNIGHT_TABLE[ProfileAlignmentStatus],ROW()-1)="PASS",INDEX(MinuteWorkersFTE_HISTORICAL_FORTNIGHT_TABLE[ProfileAlignmentStatus],ROW()-1)="PASS ZERO")</f>
        <v>1</v>
      </c>
      <c r="AB781" cm="1">
        <f t="array" ref="AB781">--(INDEX(MinuteWorkersFTE_HISTORICAL_FORTNIGHT_TABLE[RedistributionMatchCount],ROW()-1)=1)</f>
        <v>1</v>
      </c>
      <c r="AC781">
        <v>1</v>
      </c>
    </row>
    <row r="782" spans="14:29" x14ac:dyDescent="0.25">
      <c r="N782" t="str" cm="1">
        <f t="array" ref="N782">INDEX(MinuteWorkersFTE_HISTORICAL_FORTNIGHT_TABLE[Facility],ROW()-1)</f>
        <v>TE</v>
      </c>
      <c r="O782" t="str" cm="1">
        <f t="array" ref="O782">INDEX(MinuteWorkersFTE_HISTORICAL_FORTNIGHT_TABLE[Role],ROW()-1)</f>
        <v>REGISTERED NURSE</v>
      </c>
      <c r="P782" t="str" cm="1">
        <f t="array" ref="P782">INDEX(MinuteWorkersFTE_HISTORICAL_FORTNIGHT_TABLE[Shift],ROW()-1)</f>
        <v>AM</v>
      </c>
      <c r="Q782" cm="1">
        <f t="array" ref="Q782">INDEX(MinuteWorkersFTE_HISTORICAL_FORTNIGHT_TABLE[DayOfWeek],ROW()-1)</f>
        <v>2</v>
      </c>
      <c r="R782" t="str" cm="1">
        <f t="array" ref="R782">INDEX(MinuteWorkersFTE_HISTORICAL_FORTNIGHT_TABLE[Week Day],ROW()-1)</f>
        <v>Tuesday</v>
      </c>
      <c r="S782" cm="1">
        <f t="array" ref="S782">INDEX(MinuteWorkersFTE_HISTORICAL_FORTNIGHT_TABLE[FortnightWeek],ROW()-1)</f>
        <v>2</v>
      </c>
      <c r="T782" cm="1">
        <f t="array" ref="T782">INDEX(MinuteWorkersFTE_HISTORICAL_FORTNIGHT_TABLE[HistoricalRosterFTE],ROW()-1)</f>
        <v>1.118421052631579</v>
      </c>
      <c r="U782" cm="1">
        <f t="array" ref="U782">INDEX(MinuteWorkersFTE_HISTORICAL_FORTNIGHT_TABLE[RedistributedRosterFTE],ROW()-1)</f>
        <v>1.4752363482432624</v>
      </c>
      <c r="V782" cm="1">
        <f t="array" ref="V782">INDEX(MinuteWorkersFTE_HISTORICAL_FORTNIGHT_TABLE[ExpectedRedistributionFactor],ROW()-1)</f>
        <v>1.3190348525469169</v>
      </c>
      <c r="W782" cm="1">
        <f t="array" ref="W782">INDEX(MinuteWorkersFTE_HISTORICAL_FORTNIGHT_TABLE[ProfileVarianceFTE],ROW()-1)</f>
        <v>0</v>
      </c>
      <c r="X782">
        <f t="shared" si="13"/>
        <v>0</v>
      </c>
      <c r="Y782" cm="1">
        <f t="array" ref="Y782">--(INDEX(MinuteWorkersFTE_HISTORICAL_FORTNIGHT_TABLE[HistoricalCoverageStatus],ROW()-1)="PASS")</f>
        <v>1</v>
      </c>
      <c r="Z782" cm="1">
        <f t="array" ref="Z782">--OR(INDEX(MinuteWorkersFTE_HISTORICAL_FORTNIGHT_TABLE[HistoricalCellStatus],ROW()-1)="OBSERVED",INDEX(MinuteWorkersFTE_HISTORICAL_FORTNIGHT_TABLE[HistoricalCellStatus],ROW()-1)="ZERO")</f>
        <v>1</v>
      </c>
      <c r="AA782" cm="1">
        <f t="array" ref="AA782">--OR(INDEX(MinuteWorkersFTE_HISTORICAL_FORTNIGHT_TABLE[ProfileAlignmentStatus],ROW()-1)="PASS",INDEX(MinuteWorkersFTE_HISTORICAL_FORTNIGHT_TABLE[ProfileAlignmentStatus],ROW()-1)="PASS ZERO")</f>
        <v>1</v>
      </c>
      <c r="AB782" cm="1">
        <f t="array" ref="AB782">--(INDEX(MinuteWorkersFTE_HISTORICAL_FORTNIGHT_TABLE[RedistributionMatchCount],ROW()-1)=1)</f>
        <v>1</v>
      </c>
      <c r="AC782">
        <v>1</v>
      </c>
    </row>
    <row r="783" spans="14:29" x14ac:dyDescent="0.25">
      <c r="N783" t="str" cm="1">
        <f t="array" ref="N783">INDEX(MinuteWorkersFTE_HISTORICAL_FORTNIGHT_TABLE[Facility],ROW()-1)</f>
        <v>TE</v>
      </c>
      <c r="O783" t="str" cm="1">
        <f t="array" ref="O783">INDEX(MinuteWorkersFTE_HISTORICAL_FORTNIGHT_TABLE[Role],ROW()-1)</f>
        <v>REGISTERED NURSE</v>
      </c>
      <c r="P783" t="str" cm="1">
        <f t="array" ref="P783">INDEX(MinuteWorkersFTE_HISTORICAL_FORTNIGHT_TABLE[Shift],ROW()-1)</f>
        <v>PM</v>
      </c>
      <c r="Q783" cm="1">
        <f t="array" ref="Q783">INDEX(MinuteWorkersFTE_HISTORICAL_FORTNIGHT_TABLE[DayOfWeek],ROW()-1)</f>
        <v>2</v>
      </c>
      <c r="R783" t="str" cm="1">
        <f t="array" ref="R783">INDEX(MinuteWorkersFTE_HISTORICAL_FORTNIGHT_TABLE[Week Day],ROW()-1)</f>
        <v>Tuesday</v>
      </c>
      <c r="S783" cm="1">
        <f t="array" ref="S783">INDEX(MinuteWorkersFTE_HISTORICAL_FORTNIGHT_TABLE[FortnightWeek],ROW()-1)</f>
        <v>2</v>
      </c>
      <c r="T783" cm="1">
        <f t="array" ref="T783">INDEX(MinuteWorkersFTE_HISTORICAL_FORTNIGHT_TABLE[HistoricalRosterFTE],ROW()-1)</f>
        <v>2.236842105263158</v>
      </c>
      <c r="U783" cm="1">
        <f t="array" ref="U783">INDEX(MinuteWorkersFTE_HISTORICAL_FORTNIGHT_TABLE[RedistributedRosterFTE],ROW()-1)</f>
        <v>2.9504726964865249</v>
      </c>
      <c r="V783" cm="1">
        <f t="array" ref="V783">INDEX(MinuteWorkersFTE_HISTORICAL_FORTNIGHT_TABLE[ExpectedRedistributionFactor],ROW()-1)</f>
        <v>1.3190348525469169</v>
      </c>
      <c r="W783" cm="1">
        <f t="array" ref="W783">INDEX(MinuteWorkersFTE_HISTORICAL_FORTNIGHT_TABLE[ProfileVarianceFTE],ROW()-1)</f>
        <v>0</v>
      </c>
      <c r="X783">
        <f t="shared" si="13"/>
        <v>0</v>
      </c>
      <c r="Y783" cm="1">
        <f t="array" ref="Y783">--(INDEX(MinuteWorkersFTE_HISTORICAL_FORTNIGHT_TABLE[HistoricalCoverageStatus],ROW()-1)="PASS")</f>
        <v>1</v>
      </c>
      <c r="Z783" cm="1">
        <f t="array" ref="Z783">--OR(INDEX(MinuteWorkersFTE_HISTORICAL_FORTNIGHT_TABLE[HistoricalCellStatus],ROW()-1)="OBSERVED",INDEX(MinuteWorkersFTE_HISTORICAL_FORTNIGHT_TABLE[HistoricalCellStatus],ROW()-1)="ZERO")</f>
        <v>1</v>
      </c>
      <c r="AA783" cm="1">
        <f t="array" ref="AA783">--OR(INDEX(MinuteWorkersFTE_HISTORICAL_FORTNIGHT_TABLE[ProfileAlignmentStatus],ROW()-1)="PASS",INDEX(MinuteWorkersFTE_HISTORICAL_FORTNIGHT_TABLE[ProfileAlignmentStatus],ROW()-1)="PASS ZERO")</f>
        <v>1</v>
      </c>
      <c r="AB783" cm="1">
        <f t="array" ref="AB783">--(INDEX(MinuteWorkersFTE_HISTORICAL_FORTNIGHT_TABLE[RedistributionMatchCount],ROW()-1)=1)</f>
        <v>1</v>
      </c>
      <c r="AC783">
        <v>1</v>
      </c>
    </row>
    <row r="784" spans="14:29" x14ac:dyDescent="0.25">
      <c r="N784" t="str" cm="1">
        <f t="array" ref="N784">INDEX(MinuteWorkersFTE_HISTORICAL_FORTNIGHT_TABLE[Facility],ROW()-1)</f>
        <v>TE</v>
      </c>
      <c r="O784" t="str" cm="1">
        <f t="array" ref="O784">INDEX(MinuteWorkersFTE_HISTORICAL_FORTNIGHT_TABLE[Role],ROW()-1)</f>
        <v>REGISTERED NURSE</v>
      </c>
      <c r="P784" t="str" cm="1">
        <f t="array" ref="P784">INDEX(MinuteWorkersFTE_HISTORICAL_FORTNIGHT_TABLE[Shift],ROW()-1)</f>
        <v>NS</v>
      </c>
      <c r="Q784" cm="1">
        <f t="array" ref="Q784">INDEX(MinuteWorkersFTE_HISTORICAL_FORTNIGHT_TABLE[DayOfWeek],ROW()-1)</f>
        <v>2</v>
      </c>
      <c r="R784" t="str" cm="1">
        <f t="array" ref="R784">INDEX(MinuteWorkersFTE_HISTORICAL_FORTNIGHT_TABLE[Week Day],ROW()-1)</f>
        <v>Tuesday</v>
      </c>
      <c r="S784" cm="1">
        <f t="array" ref="S784">INDEX(MinuteWorkersFTE_HISTORICAL_FORTNIGHT_TABLE[FortnightWeek],ROW()-1)</f>
        <v>2</v>
      </c>
      <c r="T784" cm="1">
        <f t="array" ref="T784">INDEX(MinuteWorkersFTE_HISTORICAL_FORTNIGHT_TABLE[HistoricalRosterFTE],ROW()-1)</f>
        <v>1.3157894736842106</v>
      </c>
      <c r="U784" cm="1">
        <f t="array" ref="U784">INDEX(MinuteWorkersFTE_HISTORICAL_FORTNIGHT_TABLE[RedistributedRosterFTE],ROW()-1)</f>
        <v>1.7355721744038379</v>
      </c>
      <c r="V784" cm="1">
        <f t="array" ref="V784">INDEX(MinuteWorkersFTE_HISTORICAL_FORTNIGHT_TABLE[ExpectedRedistributionFactor],ROW()-1)</f>
        <v>1.3190348525469169</v>
      </c>
      <c r="W784" cm="1">
        <f t="array" ref="W784">INDEX(MinuteWorkersFTE_HISTORICAL_FORTNIGHT_TABLE[ProfileVarianceFTE],ROW()-1)</f>
        <v>-2.2204460492503131E-16</v>
      </c>
      <c r="X784">
        <f t="shared" si="13"/>
        <v>2.2204460492503131E-16</v>
      </c>
      <c r="Y784" cm="1">
        <f t="array" ref="Y784">--(INDEX(MinuteWorkersFTE_HISTORICAL_FORTNIGHT_TABLE[HistoricalCoverageStatus],ROW()-1)="PASS")</f>
        <v>1</v>
      </c>
      <c r="Z784" cm="1">
        <f t="array" ref="Z784">--OR(INDEX(MinuteWorkersFTE_HISTORICAL_FORTNIGHT_TABLE[HistoricalCellStatus],ROW()-1)="OBSERVED",INDEX(MinuteWorkersFTE_HISTORICAL_FORTNIGHT_TABLE[HistoricalCellStatus],ROW()-1)="ZERO")</f>
        <v>1</v>
      </c>
      <c r="AA784" cm="1">
        <f t="array" ref="AA784">--OR(INDEX(MinuteWorkersFTE_HISTORICAL_FORTNIGHT_TABLE[ProfileAlignmentStatus],ROW()-1)="PASS",INDEX(MinuteWorkersFTE_HISTORICAL_FORTNIGHT_TABLE[ProfileAlignmentStatus],ROW()-1)="PASS ZERO")</f>
        <v>1</v>
      </c>
      <c r="AB784" cm="1">
        <f t="array" ref="AB784">--(INDEX(MinuteWorkersFTE_HISTORICAL_FORTNIGHT_TABLE[RedistributionMatchCount],ROW()-1)=1)</f>
        <v>1</v>
      </c>
      <c r="AC784">
        <v>1</v>
      </c>
    </row>
    <row r="785" spans="14:29" x14ac:dyDescent="0.25">
      <c r="N785" t="str" cm="1">
        <f t="array" ref="N785">INDEX(MinuteWorkersFTE_HISTORICAL_FORTNIGHT_TABLE[Facility],ROW()-1)</f>
        <v>TE</v>
      </c>
      <c r="O785" t="str" cm="1">
        <f t="array" ref="O785">INDEX(MinuteWorkersFTE_HISTORICAL_FORTNIGHT_TABLE[Role],ROW()-1)</f>
        <v>REGISTERED NURSE</v>
      </c>
      <c r="P785" t="str" cm="1">
        <f t="array" ref="P785">INDEX(MinuteWorkersFTE_HISTORICAL_FORTNIGHT_TABLE[Shift],ROW()-1)</f>
        <v>AM</v>
      </c>
      <c r="Q785" cm="1">
        <f t="array" ref="Q785">INDEX(MinuteWorkersFTE_HISTORICAL_FORTNIGHT_TABLE[DayOfWeek],ROW()-1)</f>
        <v>3</v>
      </c>
      <c r="R785" t="str" cm="1">
        <f t="array" ref="R785">INDEX(MinuteWorkersFTE_HISTORICAL_FORTNIGHT_TABLE[Week Day],ROW()-1)</f>
        <v>Wednesday</v>
      </c>
      <c r="S785" cm="1">
        <f t="array" ref="S785">INDEX(MinuteWorkersFTE_HISTORICAL_FORTNIGHT_TABLE[FortnightWeek],ROW()-1)</f>
        <v>2</v>
      </c>
      <c r="T785" cm="1">
        <f t="array" ref="T785">INDEX(MinuteWorkersFTE_HISTORICAL_FORTNIGHT_TABLE[HistoricalRosterFTE],ROW()-1)</f>
        <v>2.236842105263158</v>
      </c>
      <c r="U785" cm="1">
        <f t="array" ref="U785">INDEX(MinuteWorkersFTE_HISTORICAL_FORTNIGHT_TABLE[RedistributedRosterFTE],ROW()-1)</f>
        <v>2.9504726964865249</v>
      </c>
      <c r="V785" cm="1">
        <f t="array" ref="V785">INDEX(MinuteWorkersFTE_HISTORICAL_FORTNIGHT_TABLE[ExpectedRedistributionFactor],ROW()-1)</f>
        <v>1.3190348525469169</v>
      </c>
      <c r="W785" cm="1">
        <f t="array" ref="W785">INDEX(MinuteWorkersFTE_HISTORICAL_FORTNIGHT_TABLE[ProfileVarianceFTE],ROW()-1)</f>
        <v>0</v>
      </c>
      <c r="X785">
        <f t="shared" si="13"/>
        <v>0</v>
      </c>
      <c r="Y785" cm="1">
        <f t="array" ref="Y785">--(INDEX(MinuteWorkersFTE_HISTORICAL_FORTNIGHT_TABLE[HistoricalCoverageStatus],ROW()-1)="PASS")</f>
        <v>1</v>
      </c>
      <c r="Z785" cm="1">
        <f t="array" ref="Z785">--OR(INDEX(MinuteWorkersFTE_HISTORICAL_FORTNIGHT_TABLE[HistoricalCellStatus],ROW()-1)="OBSERVED",INDEX(MinuteWorkersFTE_HISTORICAL_FORTNIGHT_TABLE[HistoricalCellStatus],ROW()-1)="ZERO")</f>
        <v>1</v>
      </c>
      <c r="AA785" cm="1">
        <f t="array" ref="AA785">--OR(INDEX(MinuteWorkersFTE_HISTORICAL_FORTNIGHT_TABLE[ProfileAlignmentStatus],ROW()-1)="PASS",INDEX(MinuteWorkersFTE_HISTORICAL_FORTNIGHT_TABLE[ProfileAlignmentStatus],ROW()-1)="PASS ZERO")</f>
        <v>1</v>
      </c>
      <c r="AB785" cm="1">
        <f t="array" ref="AB785">--(INDEX(MinuteWorkersFTE_HISTORICAL_FORTNIGHT_TABLE[RedistributionMatchCount],ROW()-1)=1)</f>
        <v>1</v>
      </c>
      <c r="AC785">
        <v>1</v>
      </c>
    </row>
    <row r="786" spans="14:29" x14ac:dyDescent="0.25">
      <c r="N786" t="str" cm="1">
        <f t="array" ref="N786">INDEX(MinuteWorkersFTE_HISTORICAL_FORTNIGHT_TABLE[Facility],ROW()-1)</f>
        <v>TE</v>
      </c>
      <c r="O786" t="str" cm="1">
        <f t="array" ref="O786">INDEX(MinuteWorkersFTE_HISTORICAL_FORTNIGHT_TABLE[Role],ROW()-1)</f>
        <v>REGISTERED NURSE</v>
      </c>
      <c r="P786" t="str" cm="1">
        <f t="array" ref="P786">INDEX(MinuteWorkersFTE_HISTORICAL_FORTNIGHT_TABLE[Shift],ROW()-1)</f>
        <v>PM</v>
      </c>
      <c r="Q786" cm="1">
        <f t="array" ref="Q786">INDEX(MinuteWorkersFTE_HISTORICAL_FORTNIGHT_TABLE[DayOfWeek],ROW()-1)</f>
        <v>3</v>
      </c>
      <c r="R786" t="str" cm="1">
        <f t="array" ref="R786">INDEX(MinuteWorkersFTE_HISTORICAL_FORTNIGHT_TABLE[Week Day],ROW()-1)</f>
        <v>Wednesday</v>
      </c>
      <c r="S786" cm="1">
        <f t="array" ref="S786">INDEX(MinuteWorkersFTE_HISTORICAL_FORTNIGHT_TABLE[FortnightWeek],ROW()-1)</f>
        <v>2</v>
      </c>
      <c r="T786" cm="1">
        <f t="array" ref="T786">INDEX(MinuteWorkersFTE_HISTORICAL_FORTNIGHT_TABLE[HistoricalRosterFTE],ROW()-1)</f>
        <v>1.9736842105263159</v>
      </c>
      <c r="U786" cm="1">
        <f t="array" ref="U786">INDEX(MinuteWorkersFTE_HISTORICAL_FORTNIGHT_TABLE[RedistributedRosterFTE],ROW()-1)</f>
        <v>2.6033582616057571</v>
      </c>
      <c r="V786" cm="1">
        <f t="array" ref="V786">INDEX(MinuteWorkersFTE_HISTORICAL_FORTNIGHT_TABLE[ExpectedRedistributionFactor],ROW()-1)</f>
        <v>1.3190348525469169</v>
      </c>
      <c r="W786" cm="1">
        <f t="array" ref="W786">INDEX(MinuteWorkersFTE_HISTORICAL_FORTNIGHT_TABLE[ProfileVarianceFTE],ROW()-1)</f>
        <v>0</v>
      </c>
      <c r="X786">
        <f t="shared" si="13"/>
        <v>0</v>
      </c>
      <c r="Y786" cm="1">
        <f t="array" ref="Y786">--(INDEX(MinuteWorkersFTE_HISTORICAL_FORTNIGHT_TABLE[HistoricalCoverageStatus],ROW()-1)="PASS")</f>
        <v>1</v>
      </c>
      <c r="Z786" cm="1">
        <f t="array" ref="Z786">--OR(INDEX(MinuteWorkersFTE_HISTORICAL_FORTNIGHT_TABLE[HistoricalCellStatus],ROW()-1)="OBSERVED",INDEX(MinuteWorkersFTE_HISTORICAL_FORTNIGHT_TABLE[HistoricalCellStatus],ROW()-1)="ZERO")</f>
        <v>1</v>
      </c>
      <c r="AA786" cm="1">
        <f t="array" ref="AA786">--OR(INDEX(MinuteWorkersFTE_HISTORICAL_FORTNIGHT_TABLE[ProfileAlignmentStatus],ROW()-1)="PASS",INDEX(MinuteWorkersFTE_HISTORICAL_FORTNIGHT_TABLE[ProfileAlignmentStatus],ROW()-1)="PASS ZERO")</f>
        <v>1</v>
      </c>
      <c r="AB786" cm="1">
        <f t="array" ref="AB786">--(INDEX(MinuteWorkersFTE_HISTORICAL_FORTNIGHT_TABLE[RedistributionMatchCount],ROW()-1)=1)</f>
        <v>1</v>
      </c>
      <c r="AC786">
        <v>1</v>
      </c>
    </row>
    <row r="787" spans="14:29" x14ac:dyDescent="0.25">
      <c r="N787" t="str" cm="1">
        <f t="array" ref="N787">INDEX(MinuteWorkersFTE_HISTORICAL_FORTNIGHT_TABLE[Facility],ROW()-1)</f>
        <v>TE</v>
      </c>
      <c r="O787" t="str" cm="1">
        <f t="array" ref="O787">INDEX(MinuteWorkersFTE_HISTORICAL_FORTNIGHT_TABLE[Role],ROW()-1)</f>
        <v>REGISTERED NURSE</v>
      </c>
      <c r="P787" t="str" cm="1">
        <f t="array" ref="P787">INDEX(MinuteWorkersFTE_HISTORICAL_FORTNIGHT_TABLE[Shift],ROW()-1)</f>
        <v>NS</v>
      </c>
      <c r="Q787" cm="1">
        <f t="array" ref="Q787">INDEX(MinuteWorkersFTE_HISTORICAL_FORTNIGHT_TABLE[DayOfWeek],ROW()-1)</f>
        <v>3</v>
      </c>
      <c r="R787" t="str" cm="1">
        <f t="array" ref="R787">INDEX(MinuteWorkersFTE_HISTORICAL_FORTNIGHT_TABLE[Week Day],ROW()-1)</f>
        <v>Wednesday</v>
      </c>
      <c r="S787" cm="1">
        <f t="array" ref="S787">INDEX(MinuteWorkersFTE_HISTORICAL_FORTNIGHT_TABLE[FortnightWeek],ROW()-1)</f>
        <v>2</v>
      </c>
      <c r="T787" cm="1">
        <f t="array" ref="T787">INDEX(MinuteWorkersFTE_HISTORICAL_FORTNIGHT_TABLE[HistoricalRosterFTE],ROW()-1)</f>
        <v>1.3157894736842106</v>
      </c>
      <c r="U787" cm="1">
        <f t="array" ref="U787">INDEX(MinuteWorkersFTE_HISTORICAL_FORTNIGHT_TABLE[RedistributedRosterFTE],ROW()-1)</f>
        <v>1.7355721744038379</v>
      </c>
      <c r="V787" cm="1">
        <f t="array" ref="V787">INDEX(MinuteWorkersFTE_HISTORICAL_FORTNIGHT_TABLE[ExpectedRedistributionFactor],ROW()-1)</f>
        <v>1.3190348525469169</v>
      </c>
      <c r="W787" cm="1">
        <f t="array" ref="W787">INDEX(MinuteWorkersFTE_HISTORICAL_FORTNIGHT_TABLE[ProfileVarianceFTE],ROW()-1)</f>
        <v>-2.2204460492503131E-16</v>
      </c>
      <c r="X787">
        <f t="shared" si="13"/>
        <v>2.2204460492503131E-16</v>
      </c>
      <c r="Y787" cm="1">
        <f t="array" ref="Y787">--(INDEX(MinuteWorkersFTE_HISTORICAL_FORTNIGHT_TABLE[HistoricalCoverageStatus],ROW()-1)="PASS")</f>
        <v>1</v>
      </c>
      <c r="Z787" cm="1">
        <f t="array" ref="Z787">--OR(INDEX(MinuteWorkersFTE_HISTORICAL_FORTNIGHT_TABLE[HistoricalCellStatus],ROW()-1)="OBSERVED",INDEX(MinuteWorkersFTE_HISTORICAL_FORTNIGHT_TABLE[HistoricalCellStatus],ROW()-1)="ZERO")</f>
        <v>1</v>
      </c>
      <c r="AA787" cm="1">
        <f t="array" ref="AA787">--OR(INDEX(MinuteWorkersFTE_HISTORICAL_FORTNIGHT_TABLE[ProfileAlignmentStatus],ROW()-1)="PASS",INDEX(MinuteWorkersFTE_HISTORICAL_FORTNIGHT_TABLE[ProfileAlignmentStatus],ROW()-1)="PASS ZERO")</f>
        <v>1</v>
      </c>
      <c r="AB787" cm="1">
        <f t="array" ref="AB787">--(INDEX(MinuteWorkersFTE_HISTORICAL_FORTNIGHT_TABLE[RedistributionMatchCount],ROW()-1)=1)</f>
        <v>1</v>
      </c>
      <c r="AC787">
        <v>1</v>
      </c>
    </row>
    <row r="788" spans="14:29" x14ac:dyDescent="0.25">
      <c r="N788" t="str" cm="1">
        <f t="array" ref="N788">INDEX(MinuteWorkersFTE_HISTORICAL_FORTNIGHT_TABLE[Facility],ROW()-1)</f>
        <v>TE</v>
      </c>
      <c r="O788" t="str" cm="1">
        <f t="array" ref="O788">INDEX(MinuteWorkersFTE_HISTORICAL_FORTNIGHT_TABLE[Role],ROW()-1)</f>
        <v>REGISTERED NURSE</v>
      </c>
      <c r="P788" t="str" cm="1">
        <f t="array" ref="P788">INDEX(MinuteWorkersFTE_HISTORICAL_FORTNIGHT_TABLE[Shift],ROW()-1)</f>
        <v>AM</v>
      </c>
      <c r="Q788" cm="1">
        <f t="array" ref="Q788">INDEX(MinuteWorkersFTE_HISTORICAL_FORTNIGHT_TABLE[DayOfWeek],ROW()-1)</f>
        <v>4</v>
      </c>
      <c r="R788" t="str" cm="1">
        <f t="array" ref="R788">INDEX(MinuteWorkersFTE_HISTORICAL_FORTNIGHT_TABLE[Week Day],ROW()-1)</f>
        <v>Thursday</v>
      </c>
      <c r="S788" cm="1">
        <f t="array" ref="S788">INDEX(MinuteWorkersFTE_HISTORICAL_FORTNIGHT_TABLE[FortnightWeek],ROW()-1)</f>
        <v>2</v>
      </c>
      <c r="T788" cm="1">
        <f t="array" ref="T788">INDEX(MinuteWorkersFTE_HISTORICAL_FORTNIGHT_TABLE[HistoricalRosterFTE],ROW()-1)</f>
        <v>2.236842105263158</v>
      </c>
      <c r="U788" cm="1">
        <f t="array" ref="U788">INDEX(MinuteWorkersFTE_HISTORICAL_FORTNIGHT_TABLE[RedistributedRosterFTE],ROW()-1)</f>
        <v>2.9504726964865249</v>
      </c>
      <c r="V788" cm="1">
        <f t="array" ref="V788">INDEX(MinuteWorkersFTE_HISTORICAL_FORTNIGHT_TABLE[ExpectedRedistributionFactor],ROW()-1)</f>
        <v>1.3190348525469169</v>
      </c>
      <c r="W788" cm="1">
        <f t="array" ref="W788">INDEX(MinuteWorkersFTE_HISTORICAL_FORTNIGHT_TABLE[ProfileVarianceFTE],ROW()-1)</f>
        <v>0</v>
      </c>
      <c r="X788">
        <f t="shared" si="13"/>
        <v>0</v>
      </c>
      <c r="Y788" cm="1">
        <f t="array" ref="Y788">--(INDEX(MinuteWorkersFTE_HISTORICAL_FORTNIGHT_TABLE[HistoricalCoverageStatus],ROW()-1)="PASS")</f>
        <v>1</v>
      </c>
      <c r="Z788" cm="1">
        <f t="array" ref="Z788">--OR(INDEX(MinuteWorkersFTE_HISTORICAL_FORTNIGHT_TABLE[HistoricalCellStatus],ROW()-1)="OBSERVED",INDEX(MinuteWorkersFTE_HISTORICAL_FORTNIGHT_TABLE[HistoricalCellStatus],ROW()-1)="ZERO")</f>
        <v>1</v>
      </c>
      <c r="AA788" cm="1">
        <f t="array" ref="AA788">--OR(INDEX(MinuteWorkersFTE_HISTORICAL_FORTNIGHT_TABLE[ProfileAlignmentStatus],ROW()-1)="PASS",INDEX(MinuteWorkersFTE_HISTORICAL_FORTNIGHT_TABLE[ProfileAlignmentStatus],ROW()-1)="PASS ZERO")</f>
        <v>1</v>
      </c>
      <c r="AB788" cm="1">
        <f t="array" ref="AB788">--(INDEX(MinuteWorkersFTE_HISTORICAL_FORTNIGHT_TABLE[RedistributionMatchCount],ROW()-1)=1)</f>
        <v>1</v>
      </c>
      <c r="AC788">
        <v>1</v>
      </c>
    </row>
    <row r="789" spans="14:29" x14ac:dyDescent="0.25">
      <c r="N789" t="str" cm="1">
        <f t="array" ref="N789">INDEX(MinuteWorkersFTE_HISTORICAL_FORTNIGHT_TABLE[Facility],ROW()-1)</f>
        <v>TE</v>
      </c>
      <c r="O789" t="str" cm="1">
        <f t="array" ref="O789">INDEX(MinuteWorkersFTE_HISTORICAL_FORTNIGHT_TABLE[Role],ROW()-1)</f>
        <v>REGISTERED NURSE</v>
      </c>
      <c r="P789" t="str" cm="1">
        <f t="array" ref="P789">INDEX(MinuteWorkersFTE_HISTORICAL_FORTNIGHT_TABLE[Shift],ROW()-1)</f>
        <v>PM</v>
      </c>
      <c r="Q789" cm="1">
        <f t="array" ref="Q789">INDEX(MinuteWorkersFTE_HISTORICAL_FORTNIGHT_TABLE[DayOfWeek],ROW()-1)</f>
        <v>4</v>
      </c>
      <c r="R789" t="str" cm="1">
        <f t="array" ref="R789">INDEX(MinuteWorkersFTE_HISTORICAL_FORTNIGHT_TABLE[Week Day],ROW()-1)</f>
        <v>Thursday</v>
      </c>
      <c r="S789" cm="1">
        <f t="array" ref="S789">INDEX(MinuteWorkersFTE_HISTORICAL_FORTNIGHT_TABLE[FortnightWeek],ROW()-1)</f>
        <v>2</v>
      </c>
      <c r="T789" cm="1">
        <f t="array" ref="T789">INDEX(MinuteWorkersFTE_HISTORICAL_FORTNIGHT_TABLE[HistoricalRosterFTE],ROW()-1)</f>
        <v>1.9736842105263159</v>
      </c>
      <c r="U789" cm="1">
        <f t="array" ref="U789">INDEX(MinuteWorkersFTE_HISTORICAL_FORTNIGHT_TABLE[RedistributedRosterFTE],ROW()-1)</f>
        <v>2.6033582616057571</v>
      </c>
      <c r="V789" cm="1">
        <f t="array" ref="V789">INDEX(MinuteWorkersFTE_HISTORICAL_FORTNIGHT_TABLE[ExpectedRedistributionFactor],ROW()-1)</f>
        <v>1.3190348525469169</v>
      </c>
      <c r="W789" cm="1">
        <f t="array" ref="W789">INDEX(MinuteWorkersFTE_HISTORICAL_FORTNIGHT_TABLE[ProfileVarianceFTE],ROW()-1)</f>
        <v>0</v>
      </c>
      <c r="X789">
        <f t="shared" si="13"/>
        <v>0</v>
      </c>
      <c r="Y789" cm="1">
        <f t="array" ref="Y789">--(INDEX(MinuteWorkersFTE_HISTORICAL_FORTNIGHT_TABLE[HistoricalCoverageStatus],ROW()-1)="PASS")</f>
        <v>1</v>
      </c>
      <c r="Z789" cm="1">
        <f t="array" ref="Z789">--OR(INDEX(MinuteWorkersFTE_HISTORICAL_FORTNIGHT_TABLE[HistoricalCellStatus],ROW()-1)="OBSERVED",INDEX(MinuteWorkersFTE_HISTORICAL_FORTNIGHT_TABLE[HistoricalCellStatus],ROW()-1)="ZERO")</f>
        <v>1</v>
      </c>
      <c r="AA789" cm="1">
        <f t="array" ref="AA789">--OR(INDEX(MinuteWorkersFTE_HISTORICAL_FORTNIGHT_TABLE[ProfileAlignmentStatus],ROW()-1)="PASS",INDEX(MinuteWorkersFTE_HISTORICAL_FORTNIGHT_TABLE[ProfileAlignmentStatus],ROW()-1)="PASS ZERO")</f>
        <v>1</v>
      </c>
      <c r="AB789" cm="1">
        <f t="array" ref="AB789">--(INDEX(MinuteWorkersFTE_HISTORICAL_FORTNIGHT_TABLE[RedistributionMatchCount],ROW()-1)=1)</f>
        <v>1</v>
      </c>
      <c r="AC789">
        <v>1</v>
      </c>
    </row>
    <row r="790" spans="14:29" x14ac:dyDescent="0.25">
      <c r="N790" t="str" cm="1">
        <f t="array" ref="N790">INDEX(MinuteWorkersFTE_HISTORICAL_FORTNIGHT_TABLE[Facility],ROW()-1)</f>
        <v>TE</v>
      </c>
      <c r="O790" t="str" cm="1">
        <f t="array" ref="O790">INDEX(MinuteWorkersFTE_HISTORICAL_FORTNIGHT_TABLE[Role],ROW()-1)</f>
        <v>REGISTERED NURSE</v>
      </c>
      <c r="P790" t="str" cm="1">
        <f t="array" ref="P790">INDEX(MinuteWorkersFTE_HISTORICAL_FORTNIGHT_TABLE[Shift],ROW()-1)</f>
        <v>NS</v>
      </c>
      <c r="Q790" cm="1">
        <f t="array" ref="Q790">INDEX(MinuteWorkersFTE_HISTORICAL_FORTNIGHT_TABLE[DayOfWeek],ROW()-1)</f>
        <v>4</v>
      </c>
      <c r="R790" t="str" cm="1">
        <f t="array" ref="R790">INDEX(MinuteWorkersFTE_HISTORICAL_FORTNIGHT_TABLE[Week Day],ROW()-1)</f>
        <v>Thursday</v>
      </c>
      <c r="S790" cm="1">
        <f t="array" ref="S790">INDEX(MinuteWorkersFTE_HISTORICAL_FORTNIGHT_TABLE[FortnightWeek],ROW()-1)</f>
        <v>2</v>
      </c>
      <c r="T790" cm="1">
        <f t="array" ref="T790">INDEX(MinuteWorkersFTE_HISTORICAL_FORTNIGHT_TABLE[HistoricalRosterFTE],ROW()-1)</f>
        <v>1.3157894736842106</v>
      </c>
      <c r="U790" cm="1">
        <f t="array" ref="U790">INDEX(MinuteWorkersFTE_HISTORICAL_FORTNIGHT_TABLE[RedistributedRosterFTE],ROW()-1)</f>
        <v>1.7355721744038379</v>
      </c>
      <c r="V790" cm="1">
        <f t="array" ref="V790">INDEX(MinuteWorkersFTE_HISTORICAL_FORTNIGHT_TABLE[ExpectedRedistributionFactor],ROW()-1)</f>
        <v>1.3190348525469169</v>
      </c>
      <c r="W790" cm="1">
        <f t="array" ref="W790">INDEX(MinuteWorkersFTE_HISTORICAL_FORTNIGHT_TABLE[ProfileVarianceFTE],ROW()-1)</f>
        <v>-2.2204460492503131E-16</v>
      </c>
      <c r="X790">
        <f t="shared" si="13"/>
        <v>2.2204460492503131E-16</v>
      </c>
      <c r="Y790" cm="1">
        <f t="array" ref="Y790">--(INDEX(MinuteWorkersFTE_HISTORICAL_FORTNIGHT_TABLE[HistoricalCoverageStatus],ROW()-1)="PASS")</f>
        <v>1</v>
      </c>
      <c r="Z790" cm="1">
        <f t="array" ref="Z790">--OR(INDEX(MinuteWorkersFTE_HISTORICAL_FORTNIGHT_TABLE[HistoricalCellStatus],ROW()-1)="OBSERVED",INDEX(MinuteWorkersFTE_HISTORICAL_FORTNIGHT_TABLE[HistoricalCellStatus],ROW()-1)="ZERO")</f>
        <v>1</v>
      </c>
      <c r="AA790" cm="1">
        <f t="array" ref="AA790">--OR(INDEX(MinuteWorkersFTE_HISTORICAL_FORTNIGHT_TABLE[ProfileAlignmentStatus],ROW()-1)="PASS",INDEX(MinuteWorkersFTE_HISTORICAL_FORTNIGHT_TABLE[ProfileAlignmentStatus],ROW()-1)="PASS ZERO")</f>
        <v>1</v>
      </c>
      <c r="AB790" cm="1">
        <f t="array" ref="AB790">--(INDEX(MinuteWorkersFTE_HISTORICAL_FORTNIGHT_TABLE[RedistributionMatchCount],ROW()-1)=1)</f>
        <v>1</v>
      </c>
      <c r="AC790">
        <v>1</v>
      </c>
    </row>
    <row r="791" spans="14:29" x14ac:dyDescent="0.25">
      <c r="N791" t="str" cm="1">
        <f t="array" ref="N791">INDEX(MinuteWorkersFTE_HISTORICAL_FORTNIGHT_TABLE[Facility],ROW()-1)</f>
        <v>TE</v>
      </c>
      <c r="O791" t="str" cm="1">
        <f t="array" ref="O791">INDEX(MinuteWorkersFTE_HISTORICAL_FORTNIGHT_TABLE[Role],ROW()-1)</f>
        <v>REGISTERED NURSE</v>
      </c>
      <c r="P791" t="str" cm="1">
        <f t="array" ref="P791">INDEX(MinuteWorkersFTE_HISTORICAL_FORTNIGHT_TABLE[Shift],ROW()-1)</f>
        <v>AM</v>
      </c>
      <c r="Q791" cm="1">
        <f t="array" ref="Q791">INDEX(MinuteWorkersFTE_HISTORICAL_FORTNIGHT_TABLE[DayOfWeek],ROW()-1)</f>
        <v>5</v>
      </c>
      <c r="R791" t="str" cm="1">
        <f t="array" ref="R791">INDEX(MinuteWorkersFTE_HISTORICAL_FORTNIGHT_TABLE[Week Day],ROW()-1)</f>
        <v>Friday</v>
      </c>
      <c r="S791" cm="1">
        <f t="array" ref="S791">INDEX(MinuteWorkersFTE_HISTORICAL_FORTNIGHT_TABLE[FortnightWeek],ROW()-1)</f>
        <v>2</v>
      </c>
      <c r="T791" cm="1">
        <f t="array" ref="T791">INDEX(MinuteWorkersFTE_HISTORICAL_FORTNIGHT_TABLE[HistoricalRosterFTE],ROW()-1)</f>
        <v>4.2105263157894735</v>
      </c>
      <c r="U791" cm="1">
        <f t="array" ref="U791">INDEX(MinuteWorkersFTE_HISTORICAL_FORTNIGHT_TABLE[RedistributedRosterFTE],ROW()-1)</f>
        <v>5.5538309580922816</v>
      </c>
      <c r="V791" cm="1">
        <f t="array" ref="V791">INDEX(MinuteWorkersFTE_HISTORICAL_FORTNIGHT_TABLE[ExpectedRedistributionFactor],ROW()-1)</f>
        <v>1.3190348525469169</v>
      </c>
      <c r="W791" cm="1">
        <f t="array" ref="W791">INDEX(MinuteWorkersFTE_HISTORICAL_FORTNIGHT_TABLE[ProfileVarianceFTE],ROW()-1)</f>
        <v>0</v>
      </c>
      <c r="X791">
        <f t="shared" si="13"/>
        <v>0</v>
      </c>
      <c r="Y791" cm="1">
        <f t="array" ref="Y791">--(INDEX(MinuteWorkersFTE_HISTORICAL_FORTNIGHT_TABLE[HistoricalCoverageStatus],ROW()-1)="PASS")</f>
        <v>1</v>
      </c>
      <c r="Z791" cm="1">
        <f t="array" ref="Z791">--OR(INDEX(MinuteWorkersFTE_HISTORICAL_FORTNIGHT_TABLE[HistoricalCellStatus],ROW()-1)="OBSERVED",INDEX(MinuteWorkersFTE_HISTORICAL_FORTNIGHT_TABLE[HistoricalCellStatus],ROW()-1)="ZERO")</f>
        <v>1</v>
      </c>
      <c r="AA791" cm="1">
        <f t="array" ref="AA791">--OR(INDEX(MinuteWorkersFTE_HISTORICAL_FORTNIGHT_TABLE[ProfileAlignmentStatus],ROW()-1)="PASS",INDEX(MinuteWorkersFTE_HISTORICAL_FORTNIGHT_TABLE[ProfileAlignmentStatus],ROW()-1)="PASS ZERO")</f>
        <v>1</v>
      </c>
      <c r="AB791" cm="1">
        <f t="array" ref="AB791">--(INDEX(MinuteWorkersFTE_HISTORICAL_FORTNIGHT_TABLE[RedistributionMatchCount],ROW()-1)=1)</f>
        <v>1</v>
      </c>
      <c r="AC791">
        <v>1</v>
      </c>
    </row>
    <row r="792" spans="14:29" x14ac:dyDescent="0.25">
      <c r="N792" t="str" cm="1">
        <f t="array" ref="N792">INDEX(MinuteWorkersFTE_HISTORICAL_FORTNIGHT_TABLE[Facility],ROW()-1)</f>
        <v>TE</v>
      </c>
      <c r="O792" t="str" cm="1">
        <f t="array" ref="O792">INDEX(MinuteWorkersFTE_HISTORICAL_FORTNIGHT_TABLE[Role],ROW()-1)</f>
        <v>REGISTERED NURSE</v>
      </c>
      <c r="P792" t="str" cm="1">
        <f t="array" ref="P792">INDEX(MinuteWorkersFTE_HISTORICAL_FORTNIGHT_TABLE[Shift],ROW()-1)</f>
        <v>PM</v>
      </c>
      <c r="Q792" cm="1">
        <f t="array" ref="Q792">INDEX(MinuteWorkersFTE_HISTORICAL_FORTNIGHT_TABLE[DayOfWeek],ROW()-1)</f>
        <v>5</v>
      </c>
      <c r="R792" t="str" cm="1">
        <f t="array" ref="R792">INDEX(MinuteWorkersFTE_HISTORICAL_FORTNIGHT_TABLE[Week Day],ROW()-1)</f>
        <v>Friday</v>
      </c>
      <c r="S792" cm="1">
        <f t="array" ref="S792">INDEX(MinuteWorkersFTE_HISTORICAL_FORTNIGHT_TABLE[FortnightWeek],ROW()-1)</f>
        <v>2</v>
      </c>
      <c r="T792" cm="1">
        <f t="array" ref="T792">INDEX(MinuteWorkersFTE_HISTORICAL_FORTNIGHT_TABLE[HistoricalRosterFTE],ROW()-1)</f>
        <v>2.236842105263158</v>
      </c>
      <c r="U792" cm="1">
        <f t="array" ref="U792">INDEX(MinuteWorkersFTE_HISTORICAL_FORTNIGHT_TABLE[RedistributedRosterFTE],ROW()-1)</f>
        <v>2.9504726964865249</v>
      </c>
      <c r="V792" cm="1">
        <f t="array" ref="V792">INDEX(MinuteWorkersFTE_HISTORICAL_FORTNIGHT_TABLE[ExpectedRedistributionFactor],ROW()-1)</f>
        <v>1.3190348525469169</v>
      </c>
      <c r="W792" cm="1">
        <f t="array" ref="W792">INDEX(MinuteWorkersFTE_HISTORICAL_FORTNIGHT_TABLE[ProfileVarianceFTE],ROW()-1)</f>
        <v>0</v>
      </c>
      <c r="X792">
        <f t="shared" si="13"/>
        <v>0</v>
      </c>
      <c r="Y792" cm="1">
        <f t="array" ref="Y792">--(INDEX(MinuteWorkersFTE_HISTORICAL_FORTNIGHT_TABLE[HistoricalCoverageStatus],ROW()-1)="PASS")</f>
        <v>1</v>
      </c>
      <c r="Z792" cm="1">
        <f t="array" ref="Z792">--OR(INDEX(MinuteWorkersFTE_HISTORICAL_FORTNIGHT_TABLE[HistoricalCellStatus],ROW()-1)="OBSERVED",INDEX(MinuteWorkersFTE_HISTORICAL_FORTNIGHT_TABLE[HistoricalCellStatus],ROW()-1)="ZERO")</f>
        <v>1</v>
      </c>
      <c r="AA792" cm="1">
        <f t="array" ref="AA792">--OR(INDEX(MinuteWorkersFTE_HISTORICAL_FORTNIGHT_TABLE[ProfileAlignmentStatus],ROW()-1)="PASS",INDEX(MinuteWorkersFTE_HISTORICAL_FORTNIGHT_TABLE[ProfileAlignmentStatus],ROW()-1)="PASS ZERO")</f>
        <v>1</v>
      </c>
      <c r="AB792" cm="1">
        <f t="array" ref="AB792">--(INDEX(MinuteWorkersFTE_HISTORICAL_FORTNIGHT_TABLE[RedistributionMatchCount],ROW()-1)=1)</f>
        <v>1</v>
      </c>
      <c r="AC792">
        <v>1</v>
      </c>
    </row>
    <row r="793" spans="14:29" x14ac:dyDescent="0.25">
      <c r="N793" t="str" cm="1">
        <f t="array" ref="N793">INDEX(MinuteWorkersFTE_HISTORICAL_FORTNIGHT_TABLE[Facility],ROW()-1)</f>
        <v>TE</v>
      </c>
      <c r="O793" t="str" cm="1">
        <f t="array" ref="O793">INDEX(MinuteWorkersFTE_HISTORICAL_FORTNIGHT_TABLE[Role],ROW()-1)</f>
        <v>REGISTERED NURSE</v>
      </c>
      <c r="P793" t="str" cm="1">
        <f t="array" ref="P793">INDEX(MinuteWorkersFTE_HISTORICAL_FORTNIGHT_TABLE[Shift],ROW()-1)</f>
        <v>NS</v>
      </c>
      <c r="Q793" cm="1">
        <f t="array" ref="Q793">INDEX(MinuteWorkersFTE_HISTORICAL_FORTNIGHT_TABLE[DayOfWeek],ROW()-1)</f>
        <v>5</v>
      </c>
      <c r="R793" t="str" cm="1">
        <f t="array" ref="R793">INDEX(MinuteWorkersFTE_HISTORICAL_FORTNIGHT_TABLE[Week Day],ROW()-1)</f>
        <v>Friday</v>
      </c>
      <c r="S793" cm="1">
        <f t="array" ref="S793">INDEX(MinuteWorkersFTE_HISTORICAL_FORTNIGHT_TABLE[FortnightWeek],ROW()-1)</f>
        <v>2</v>
      </c>
      <c r="T793" cm="1">
        <f t="array" ref="T793">INDEX(MinuteWorkersFTE_HISTORICAL_FORTNIGHT_TABLE[HistoricalRosterFTE],ROW()-1)</f>
        <v>1.3157894736842106</v>
      </c>
      <c r="U793" cm="1">
        <f t="array" ref="U793">INDEX(MinuteWorkersFTE_HISTORICAL_FORTNIGHT_TABLE[RedistributedRosterFTE],ROW()-1)</f>
        <v>1.7355721744038379</v>
      </c>
      <c r="V793" cm="1">
        <f t="array" ref="V793">INDEX(MinuteWorkersFTE_HISTORICAL_FORTNIGHT_TABLE[ExpectedRedistributionFactor],ROW()-1)</f>
        <v>1.3190348525469169</v>
      </c>
      <c r="W793" cm="1">
        <f t="array" ref="W793">INDEX(MinuteWorkersFTE_HISTORICAL_FORTNIGHT_TABLE[ProfileVarianceFTE],ROW()-1)</f>
        <v>-2.2204460492503131E-16</v>
      </c>
      <c r="X793">
        <f t="shared" si="13"/>
        <v>2.2204460492503131E-16</v>
      </c>
      <c r="Y793" cm="1">
        <f t="array" ref="Y793">--(INDEX(MinuteWorkersFTE_HISTORICAL_FORTNIGHT_TABLE[HistoricalCoverageStatus],ROW()-1)="PASS")</f>
        <v>1</v>
      </c>
      <c r="Z793" cm="1">
        <f t="array" ref="Z793">--OR(INDEX(MinuteWorkersFTE_HISTORICAL_FORTNIGHT_TABLE[HistoricalCellStatus],ROW()-1)="OBSERVED",INDEX(MinuteWorkersFTE_HISTORICAL_FORTNIGHT_TABLE[HistoricalCellStatus],ROW()-1)="ZERO")</f>
        <v>1</v>
      </c>
      <c r="AA793" cm="1">
        <f t="array" ref="AA793">--OR(INDEX(MinuteWorkersFTE_HISTORICAL_FORTNIGHT_TABLE[ProfileAlignmentStatus],ROW()-1)="PASS",INDEX(MinuteWorkersFTE_HISTORICAL_FORTNIGHT_TABLE[ProfileAlignmentStatus],ROW()-1)="PASS ZERO")</f>
        <v>1</v>
      </c>
      <c r="AB793" cm="1">
        <f t="array" ref="AB793">--(INDEX(MinuteWorkersFTE_HISTORICAL_FORTNIGHT_TABLE[RedistributionMatchCount],ROW()-1)=1)</f>
        <v>1</v>
      </c>
      <c r="AC793">
        <v>1</v>
      </c>
    </row>
    <row r="794" spans="14:29" x14ac:dyDescent="0.25">
      <c r="N794" t="str" cm="1">
        <f t="array" ref="N794">INDEX(MinuteWorkersFTE_HISTORICAL_FORTNIGHT_TABLE[Facility],ROW()-1)</f>
        <v>TE</v>
      </c>
      <c r="O794" t="str" cm="1">
        <f t="array" ref="O794">INDEX(MinuteWorkersFTE_HISTORICAL_FORTNIGHT_TABLE[Role],ROW()-1)</f>
        <v>REGISTERED NURSE</v>
      </c>
      <c r="P794" t="str" cm="1">
        <f t="array" ref="P794">INDEX(MinuteWorkersFTE_HISTORICAL_FORTNIGHT_TABLE[Shift],ROW()-1)</f>
        <v>AM</v>
      </c>
      <c r="Q794" cm="1">
        <f t="array" ref="Q794">INDEX(MinuteWorkersFTE_HISTORICAL_FORTNIGHT_TABLE[DayOfWeek],ROW()-1)</f>
        <v>6</v>
      </c>
      <c r="R794" t="str" cm="1">
        <f t="array" ref="R794">INDEX(MinuteWorkersFTE_HISTORICAL_FORTNIGHT_TABLE[Week Day],ROW()-1)</f>
        <v>Saturday</v>
      </c>
      <c r="S794" cm="1">
        <f t="array" ref="S794">INDEX(MinuteWorkersFTE_HISTORICAL_FORTNIGHT_TABLE[FortnightWeek],ROW()-1)</f>
        <v>2</v>
      </c>
      <c r="T794" cm="1">
        <f t="array" ref="T794">INDEX(MinuteWorkersFTE_HISTORICAL_FORTNIGHT_TABLE[HistoricalRosterFTE],ROW()-1)</f>
        <v>1.118421052631579</v>
      </c>
      <c r="U794" cm="1">
        <f t="array" ref="U794">INDEX(MinuteWorkersFTE_HISTORICAL_FORTNIGHT_TABLE[RedistributedRosterFTE],ROW()-1)</f>
        <v>1.4752363482432624</v>
      </c>
      <c r="V794" cm="1">
        <f t="array" ref="V794">INDEX(MinuteWorkersFTE_HISTORICAL_FORTNIGHT_TABLE[ExpectedRedistributionFactor],ROW()-1)</f>
        <v>1.3190348525469169</v>
      </c>
      <c r="W794" cm="1">
        <f t="array" ref="W794">INDEX(MinuteWorkersFTE_HISTORICAL_FORTNIGHT_TABLE[ProfileVarianceFTE],ROW()-1)</f>
        <v>0</v>
      </c>
      <c r="X794">
        <f t="shared" si="13"/>
        <v>0</v>
      </c>
      <c r="Y794" cm="1">
        <f t="array" ref="Y794">--(INDEX(MinuteWorkersFTE_HISTORICAL_FORTNIGHT_TABLE[HistoricalCoverageStatus],ROW()-1)="PASS")</f>
        <v>1</v>
      </c>
      <c r="Z794" cm="1">
        <f t="array" ref="Z794">--OR(INDEX(MinuteWorkersFTE_HISTORICAL_FORTNIGHT_TABLE[HistoricalCellStatus],ROW()-1)="OBSERVED",INDEX(MinuteWorkersFTE_HISTORICAL_FORTNIGHT_TABLE[HistoricalCellStatus],ROW()-1)="ZERO")</f>
        <v>1</v>
      </c>
      <c r="AA794" cm="1">
        <f t="array" ref="AA794">--OR(INDEX(MinuteWorkersFTE_HISTORICAL_FORTNIGHT_TABLE[ProfileAlignmentStatus],ROW()-1)="PASS",INDEX(MinuteWorkersFTE_HISTORICAL_FORTNIGHT_TABLE[ProfileAlignmentStatus],ROW()-1)="PASS ZERO")</f>
        <v>1</v>
      </c>
      <c r="AB794" cm="1">
        <f t="array" ref="AB794">--(INDEX(MinuteWorkersFTE_HISTORICAL_FORTNIGHT_TABLE[RedistributionMatchCount],ROW()-1)=1)</f>
        <v>1</v>
      </c>
      <c r="AC794">
        <v>1</v>
      </c>
    </row>
    <row r="795" spans="14:29" x14ac:dyDescent="0.25">
      <c r="N795" t="str" cm="1">
        <f t="array" ref="N795">INDEX(MinuteWorkersFTE_HISTORICAL_FORTNIGHT_TABLE[Facility],ROW()-1)</f>
        <v>TE</v>
      </c>
      <c r="O795" t="str" cm="1">
        <f t="array" ref="O795">INDEX(MinuteWorkersFTE_HISTORICAL_FORTNIGHT_TABLE[Role],ROW()-1)</f>
        <v>REGISTERED NURSE</v>
      </c>
      <c r="P795" t="str" cm="1">
        <f t="array" ref="P795">INDEX(MinuteWorkersFTE_HISTORICAL_FORTNIGHT_TABLE[Shift],ROW()-1)</f>
        <v>PM</v>
      </c>
      <c r="Q795" cm="1">
        <f t="array" ref="Q795">INDEX(MinuteWorkersFTE_HISTORICAL_FORTNIGHT_TABLE[DayOfWeek],ROW()-1)</f>
        <v>6</v>
      </c>
      <c r="R795" t="str" cm="1">
        <f t="array" ref="R795">INDEX(MinuteWorkersFTE_HISTORICAL_FORTNIGHT_TABLE[Week Day],ROW()-1)</f>
        <v>Saturday</v>
      </c>
      <c r="S795" cm="1">
        <f t="array" ref="S795">INDEX(MinuteWorkersFTE_HISTORICAL_FORTNIGHT_TABLE[FortnightWeek],ROW()-1)</f>
        <v>2</v>
      </c>
      <c r="T795" cm="1">
        <f t="array" ref="T795">INDEX(MinuteWorkersFTE_HISTORICAL_FORTNIGHT_TABLE[HistoricalRosterFTE],ROW()-1)</f>
        <v>1.9736842105263159</v>
      </c>
      <c r="U795" cm="1">
        <f t="array" ref="U795">INDEX(MinuteWorkersFTE_HISTORICAL_FORTNIGHT_TABLE[RedistributedRosterFTE],ROW()-1)</f>
        <v>2.6033582616057571</v>
      </c>
      <c r="V795" cm="1">
        <f t="array" ref="V795">INDEX(MinuteWorkersFTE_HISTORICAL_FORTNIGHT_TABLE[ExpectedRedistributionFactor],ROW()-1)</f>
        <v>1.3190348525469169</v>
      </c>
      <c r="W795" cm="1">
        <f t="array" ref="W795">INDEX(MinuteWorkersFTE_HISTORICAL_FORTNIGHT_TABLE[ProfileVarianceFTE],ROW()-1)</f>
        <v>0</v>
      </c>
      <c r="X795">
        <f t="shared" si="13"/>
        <v>0</v>
      </c>
      <c r="Y795" cm="1">
        <f t="array" ref="Y795">--(INDEX(MinuteWorkersFTE_HISTORICAL_FORTNIGHT_TABLE[HistoricalCoverageStatus],ROW()-1)="PASS")</f>
        <v>1</v>
      </c>
      <c r="Z795" cm="1">
        <f t="array" ref="Z795">--OR(INDEX(MinuteWorkersFTE_HISTORICAL_FORTNIGHT_TABLE[HistoricalCellStatus],ROW()-1)="OBSERVED",INDEX(MinuteWorkersFTE_HISTORICAL_FORTNIGHT_TABLE[HistoricalCellStatus],ROW()-1)="ZERO")</f>
        <v>1</v>
      </c>
      <c r="AA795" cm="1">
        <f t="array" ref="AA795">--OR(INDEX(MinuteWorkersFTE_HISTORICAL_FORTNIGHT_TABLE[ProfileAlignmentStatus],ROW()-1)="PASS",INDEX(MinuteWorkersFTE_HISTORICAL_FORTNIGHT_TABLE[ProfileAlignmentStatus],ROW()-1)="PASS ZERO")</f>
        <v>1</v>
      </c>
      <c r="AB795" cm="1">
        <f t="array" ref="AB795">--(INDEX(MinuteWorkersFTE_HISTORICAL_FORTNIGHT_TABLE[RedistributionMatchCount],ROW()-1)=1)</f>
        <v>1</v>
      </c>
      <c r="AC795">
        <v>1</v>
      </c>
    </row>
    <row r="796" spans="14:29" x14ac:dyDescent="0.25">
      <c r="N796" t="str" cm="1">
        <f t="array" ref="N796">INDEX(MinuteWorkersFTE_HISTORICAL_FORTNIGHT_TABLE[Facility],ROW()-1)</f>
        <v>TE</v>
      </c>
      <c r="O796" t="str" cm="1">
        <f t="array" ref="O796">INDEX(MinuteWorkersFTE_HISTORICAL_FORTNIGHT_TABLE[Role],ROW()-1)</f>
        <v>REGISTERED NURSE</v>
      </c>
      <c r="P796" t="str" cm="1">
        <f t="array" ref="P796">INDEX(MinuteWorkersFTE_HISTORICAL_FORTNIGHT_TABLE[Shift],ROW()-1)</f>
        <v>NS</v>
      </c>
      <c r="Q796" cm="1">
        <f t="array" ref="Q796">INDEX(MinuteWorkersFTE_HISTORICAL_FORTNIGHT_TABLE[DayOfWeek],ROW()-1)</f>
        <v>6</v>
      </c>
      <c r="R796" t="str" cm="1">
        <f t="array" ref="R796">INDEX(MinuteWorkersFTE_HISTORICAL_FORTNIGHT_TABLE[Week Day],ROW()-1)</f>
        <v>Saturday</v>
      </c>
      <c r="S796" cm="1">
        <f t="array" ref="S796">INDEX(MinuteWorkersFTE_HISTORICAL_FORTNIGHT_TABLE[FortnightWeek],ROW()-1)</f>
        <v>2</v>
      </c>
      <c r="T796" cm="1">
        <f t="array" ref="T796">INDEX(MinuteWorkersFTE_HISTORICAL_FORTNIGHT_TABLE[HistoricalRosterFTE],ROW()-1)</f>
        <v>1.3157894736842106</v>
      </c>
      <c r="U796" cm="1">
        <f t="array" ref="U796">INDEX(MinuteWorkersFTE_HISTORICAL_FORTNIGHT_TABLE[RedistributedRosterFTE],ROW()-1)</f>
        <v>1.7355721744038379</v>
      </c>
      <c r="V796" cm="1">
        <f t="array" ref="V796">INDEX(MinuteWorkersFTE_HISTORICAL_FORTNIGHT_TABLE[ExpectedRedistributionFactor],ROW()-1)</f>
        <v>1.3190348525469169</v>
      </c>
      <c r="W796" cm="1">
        <f t="array" ref="W796">INDEX(MinuteWorkersFTE_HISTORICAL_FORTNIGHT_TABLE[ProfileVarianceFTE],ROW()-1)</f>
        <v>-2.2204460492503131E-16</v>
      </c>
      <c r="X796">
        <f t="shared" si="13"/>
        <v>2.2204460492503131E-16</v>
      </c>
      <c r="Y796" cm="1">
        <f t="array" ref="Y796">--(INDEX(MinuteWorkersFTE_HISTORICAL_FORTNIGHT_TABLE[HistoricalCoverageStatus],ROW()-1)="PASS")</f>
        <v>1</v>
      </c>
      <c r="Z796" cm="1">
        <f t="array" ref="Z796">--OR(INDEX(MinuteWorkersFTE_HISTORICAL_FORTNIGHT_TABLE[HistoricalCellStatus],ROW()-1)="OBSERVED",INDEX(MinuteWorkersFTE_HISTORICAL_FORTNIGHT_TABLE[HistoricalCellStatus],ROW()-1)="ZERO")</f>
        <v>1</v>
      </c>
      <c r="AA796" cm="1">
        <f t="array" ref="AA796">--OR(INDEX(MinuteWorkersFTE_HISTORICAL_FORTNIGHT_TABLE[ProfileAlignmentStatus],ROW()-1)="PASS",INDEX(MinuteWorkersFTE_HISTORICAL_FORTNIGHT_TABLE[ProfileAlignmentStatus],ROW()-1)="PASS ZERO")</f>
        <v>1</v>
      </c>
      <c r="AB796" cm="1">
        <f t="array" ref="AB796">--(INDEX(MinuteWorkersFTE_HISTORICAL_FORTNIGHT_TABLE[RedistributionMatchCount],ROW()-1)=1)</f>
        <v>1</v>
      </c>
      <c r="AC796">
        <v>1</v>
      </c>
    </row>
    <row r="797" spans="14:29" x14ac:dyDescent="0.25">
      <c r="N797" t="str" cm="1">
        <f t="array" ref="N797">INDEX(MinuteWorkersFTE_HISTORICAL_FORTNIGHT_TABLE[Facility],ROW()-1)</f>
        <v>TE</v>
      </c>
      <c r="O797" t="str" cm="1">
        <f t="array" ref="O797">INDEX(MinuteWorkersFTE_HISTORICAL_FORTNIGHT_TABLE[Role],ROW()-1)</f>
        <v>REGISTERED NURSE</v>
      </c>
      <c r="P797" t="str" cm="1">
        <f t="array" ref="P797">INDEX(MinuteWorkersFTE_HISTORICAL_FORTNIGHT_TABLE[Shift],ROW()-1)</f>
        <v>AM</v>
      </c>
      <c r="Q797" cm="1">
        <f t="array" ref="Q797">INDEX(MinuteWorkersFTE_HISTORICAL_FORTNIGHT_TABLE[DayOfWeek],ROW()-1)</f>
        <v>7</v>
      </c>
      <c r="R797" t="str" cm="1">
        <f t="array" ref="R797">INDEX(MinuteWorkersFTE_HISTORICAL_FORTNIGHT_TABLE[Week Day],ROW()-1)</f>
        <v>Sunday</v>
      </c>
      <c r="S797" cm="1">
        <f t="array" ref="S797">INDEX(MinuteWorkersFTE_HISTORICAL_FORTNIGHT_TABLE[FortnightWeek],ROW()-1)</f>
        <v>2</v>
      </c>
      <c r="T797" cm="1">
        <f t="array" ref="T797">INDEX(MinuteWorkersFTE_HISTORICAL_FORTNIGHT_TABLE[HistoricalRosterFTE],ROW()-1)</f>
        <v>1.118421052631579</v>
      </c>
      <c r="U797" cm="1">
        <f t="array" ref="U797">INDEX(MinuteWorkersFTE_HISTORICAL_FORTNIGHT_TABLE[RedistributedRosterFTE],ROW()-1)</f>
        <v>1.4752363482432624</v>
      </c>
      <c r="V797" cm="1">
        <f t="array" ref="V797">INDEX(MinuteWorkersFTE_HISTORICAL_FORTNIGHT_TABLE[ExpectedRedistributionFactor],ROW()-1)</f>
        <v>1.3190348525469169</v>
      </c>
      <c r="W797" cm="1">
        <f t="array" ref="W797">INDEX(MinuteWorkersFTE_HISTORICAL_FORTNIGHT_TABLE[ProfileVarianceFTE],ROW()-1)</f>
        <v>0</v>
      </c>
      <c r="X797">
        <f t="shared" si="13"/>
        <v>0</v>
      </c>
      <c r="Y797" cm="1">
        <f t="array" ref="Y797">--(INDEX(MinuteWorkersFTE_HISTORICAL_FORTNIGHT_TABLE[HistoricalCoverageStatus],ROW()-1)="PASS")</f>
        <v>1</v>
      </c>
      <c r="Z797" cm="1">
        <f t="array" ref="Z797">--OR(INDEX(MinuteWorkersFTE_HISTORICAL_FORTNIGHT_TABLE[HistoricalCellStatus],ROW()-1)="OBSERVED",INDEX(MinuteWorkersFTE_HISTORICAL_FORTNIGHT_TABLE[HistoricalCellStatus],ROW()-1)="ZERO")</f>
        <v>1</v>
      </c>
      <c r="AA797" cm="1">
        <f t="array" ref="AA797">--OR(INDEX(MinuteWorkersFTE_HISTORICAL_FORTNIGHT_TABLE[ProfileAlignmentStatus],ROW()-1)="PASS",INDEX(MinuteWorkersFTE_HISTORICAL_FORTNIGHT_TABLE[ProfileAlignmentStatus],ROW()-1)="PASS ZERO")</f>
        <v>1</v>
      </c>
      <c r="AB797" cm="1">
        <f t="array" ref="AB797">--(INDEX(MinuteWorkersFTE_HISTORICAL_FORTNIGHT_TABLE[RedistributionMatchCount],ROW()-1)=1)</f>
        <v>1</v>
      </c>
      <c r="AC797">
        <v>1</v>
      </c>
    </row>
    <row r="798" spans="14:29" x14ac:dyDescent="0.25">
      <c r="N798" t="str" cm="1">
        <f t="array" ref="N798">INDEX(MinuteWorkersFTE_HISTORICAL_FORTNIGHT_TABLE[Facility],ROW()-1)</f>
        <v>TE</v>
      </c>
      <c r="O798" t="str" cm="1">
        <f t="array" ref="O798">INDEX(MinuteWorkersFTE_HISTORICAL_FORTNIGHT_TABLE[Role],ROW()-1)</f>
        <v>REGISTERED NURSE</v>
      </c>
      <c r="P798" t="str" cm="1">
        <f t="array" ref="P798">INDEX(MinuteWorkersFTE_HISTORICAL_FORTNIGHT_TABLE[Shift],ROW()-1)</f>
        <v>PM</v>
      </c>
      <c r="Q798" cm="1">
        <f t="array" ref="Q798">INDEX(MinuteWorkersFTE_HISTORICAL_FORTNIGHT_TABLE[DayOfWeek],ROW()-1)</f>
        <v>7</v>
      </c>
      <c r="R798" t="str" cm="1">
        <f t="array" ref="R798">INDEX(MinuteWorkersFTE_HISTORICAL_FORTNIGHT_TABLE[Week Day],ROW()-1)</f>
        <v>Sunday</v>
      </c>
      <c r="S798" cm="1">
        <f t="array" ref="S798">INDEX(MinuteWorkersFTE_HISTORICAL_FORTNIGHT_TABLE[FortnightWeek],ROW()-1)</f>
        <v>2</v>
      </c>
      <c r="T798" cm="1">
        <f t="array" ref="T798">INDEX(MinuteWorkersFTE_HISTORICAL_FORTNIGHT_TABLE[HistoricalRosterFTE],ROW()-1)</f>
        <v>2.236842105263158</v>
      </c>
      <c r="U798" cm="1">
        <f t="array" ref="U798">INDEX(MinuteWorkersFTE_HISTORICAL_FORTNIGHT_TABLE[RedistributedRosterFTE],ROW()-1)</f>
        <v>2.9504726964865249</v>
      </c>
      <c r="V798" cm="1">
        <f t="array" ref="V798">INDEX(MinuteWorkersFTE_HISTORICAL_FORTNIGHT_TABLE[ExpectedRedistributionFactor],ROW()-1)</f>
        <v>1.3190348525469169</v>
      </c>
      <c r="W798" cm="1">
        <f t="array" ref="W798">INDEX(MinuteWorkersFTE_HISTORICAL_FORTNIGHT_TABLE[ProfileVarianceFTE],ROW()-1)</f>
        <v>0</v>
      </c>
      <c r="X798">
        <f t="shared" si="13"/>
        <v>0</v>
      </c>
      <c r="Y798" cm="1">
        <f t="array" ref="Y798">--(INDEX(MinuteWorkersFTE_HISTORICAL_FORTNIGHT_TABLE[HistoricalCoverageStatus],ROW()-1)="PASS")</f>
        <v>1</v>
      </c>
      <c r="Z798" cm="1">
        <f t="array" ref="Z798">--OR(INDEX(MinuteWorkersFTE_HISTORICAL_FORTNIGHT_TABLE[HistoricalCellStatus],ROW()-1)="OBSERVED",INDEX(MinuteWorkersFTE_HISTORICAL_FORTNIGHT_TABLE[HistoricalCellStatus],ROW()-1)="ZERO")</f>
        <v>1</v>
      </c>
      <c r="AA798" cm="1">
        <f t="array" ref="AA798">--OR(INDEX(MinuteWorkersFTE_HISTORICAL_FORTNIGHT_TABLE[ProfileAlignmentStatus],ROW()-1)="PASS",INDEX(MinuteWorkersFTE_HISTORICAL_FORTNIGHT_TABLE[ProfileAlignmentStatus],ROW()-1)="PASS ZERO")</f>
        <v>1</v>
      </c>
      <c r="AB798" cm="1">
        <f t="array" ref="AB798">--(INDEX(MinuteWorkersFTE_HISTORICAL_FORTNIGHT_TABLE[RedistributionMatchCount],ROW()-1)=1)</f>
        <v>1</v>
      </c>
      <c r="AC798">
        <v>1</v>
      </c>
    </row>
    <row r="799" spans="14:29" x14ac:dyDescent="0.25">
      <c r="N799" t="str" cm="1">
        <f t="array" ref="N799">INDEX(MinuteWorkersFTE_HISTORICAL_FORTNIGHT_TABLE[Facility],ROW()-1)</f>
        <v>TE</v>
      </c>
      <c r="O799" t="str" cm="1">
        <f t="array" ref="O799">INDEX(MinuteWorkersFTE_HISTORICAL_FORTNIGHT_TABLE[Role],ROW()-1)</f>
        <v>REGISTERED NURSE</v>
      </c>
      <c r="P799" t="str" cm="1">
        <f t="array" ref="P799">INDEX(MinuteWorkersFTE_HISTORICAL_FORTNIGHT_TABLE[Shift],ROW()-1)</f>
        <v>NS</v>
      </c>
      <c r="Q799" cm="1">
        <f t="array" ref="Q799">INDEX(MinuteWorkersFTE_HISTORICAL_FORTNIGHT_TABLE[DayOfWeek],ROW()-1)</f>
        <v>7</v>
      </c>
      <c r="R799" t="str" cm="1">
        <f t="array" ref="R799">INDEX(MinuteWorkersFTE_HISTORICAL_FORTNIGHT_TABLE[Week Day],ROW()-1)</f>
        <v>Sunday</v>
      </c>
      <c r="S799" cm="1">
        <f t="array" ref="S799">INDEX(MinuteWorkersFTE_HISTORICAL_FORTNIGHT_TABLE[FortnightWeek],ROW()-1)</f>
        <v>2</v>
      </c>
      <c r="T799" cm="1">
        <f t="array" ref="T799">INDEX(MinuteWorkersFTE_HISTORICAL_FORTNIGHT_TABLE[HistoricalRosterFTE],ROW()-1)</f>
        <v>1.3157894736842106</v>
      </c>
      <c r="U799" cm="1">
        <f t="array" ref="U799">INDEX(MinuteWorkersFTE_HISTORICAL_FORTNIGHT_TABLE[RedistributedRosterFTE],ROW()-1)</f>
        <v>1.7355721744038379</v>
      </c>
      <c r="V799" cm="1">
        <f t="array" ref="V799">INDEX(MinuteWorkersFTE_HISTORICAL_FORTNIGHT_TABLE[ExpectedRedistributionFactor],ROW()-1)</f>
        <v>1.3190348525469169</v>
      </c>
      <c r="W799" cm="1">
        <f t="array" ref="W799">INDEX(MinuteWorkersFTE_HISTORICAL_FORTNIGHT_TABLE[ProfileVarianceFTE],ROW()-1)</f>
        <v>-2.2204460492503131E-16</v>
      </c>
      <c r="X799">
        <f t="shared" si="13"/>
        <v>2.2204460492503131E-16</v>
      </c>
      <c r="Y799" cm="1">
        <f t="array" ref="Y799">--(INDEX(MinuteWorkersFTE_HISTORICAL_FORTNIGHT_TABLE[HistoricalCoverageStatus],ROW()-1)="PASS")</f>
        <v>1</v>
      </c>
      <c r="Z799" cm="1">
        <f t="array" ref="Z799">--OR(INDEX(MinuteWorkersFTE_HISTORICAL_FORTNIGHT_TABLE[HistoricalCellStatus],ROW()-1)="OBSERVED",INDEX(MinuteWorkersFTE_HISTORICAL_FORTNIGHT_TABLE[HistoricalCellStatus],ROW()-1)="ZERO")</f>
        <v>1</v>
      </c>
      <c r="AA799" cm="1">
        <f t="array" ref="AA799">--OR(INDEX(MinuteWorkersFTE_HISTORICAL_FORTNIGHT_TABLE[ProfileAlignmentStatus],ROW()-1)="PASS",INDEX(MinuteWorkersFTE_HISTORICAL_FORTNIGHT_TABLE[ProfileAlignmentStatus],ROW()-1)="PASS ZERO")</f>
        <v>1</v>
      </c>
      <c r="AB799" cm="1">
        <f t="array" ref="AB799">--(INDEX(MinuteWorkersFTE_HISTORICAL_FORTNIGHT_TABLE[RedistributionMatchCount],ROW()-1)=1)</f>
        <v>1</v>
      </c>
      <c r="AC799">
        <v>1</v>
      </c>
    </row>
    <row r="800" spans="14:29" x14ac:dyDescent="0.25">
      <c r="N800" t="str" cm="1">
        <f t="array" ref="N800">INDEX(MinuteWorkersFTE_HISTORICAL_FORTNIGHT_TABLE[Facility],ROW()-1)</f>
        <v>TE</v>
      </c>
      <c r="O800" t="str" cm="1">
        <f t="array" ref="O800">INDEX(MinuteWorkersFTE_HISTORICAL_FORTNIGHT_TABLE[Role],ROW()-1)</f>
        <v>RESIDENTIAL SERVICES MANAGER</v>
      </c>
      <c r="P800" t="str" cm="1">
        <f t="array" ref="P800">INDEX(MinuteWorkersFTE_HISTORICAL_FORTNIGHT_TABLE[Shift],ROW()-1)</f>
        <v>AM</v>
      </c>
      <c r="Q800" cm="1">
        <f t="array" ref="Q800">INDEX(MinuteWorkersFTE_HISTORICAL_FORTNIGHT_TABLE[DayOfWeek],ROW()-1)</f>
        <v>1</v>
      </c>
      <c r="R800" t="str" cm="1">
        <f t="array" ref="R800">INDEX(MinuteWorkersFTE_HISTORICAL_FORTNIGHT_TABLE[Week Day],ROW()-1)</f>
        <v>Monday</v>
      </c>
      <c r="S800" cm="1">
        <f t="array" ref="S800">INDEX(MinuteWorkersFTE_HISTORICAL_FORTNIGHT_TABLE[FortnightWeek],ROW()-1)</f>
        <v>1</v>
      </c>
      <c r="T800" cm="1">
        <f t="array" ref="T800">INDEX(MinuteWorkersFTE_HISTORICAL_FORTNIGHT_TABLE[HistoricalRosterFTE],ROW()-1)</f>
        <v>1.0526315789473684</v>
      </c>
      <c r="U800" cm="1">
        <f t="array" ref="U800">INDEX(MinuteWorkersFTE_HISTORICAL_FORTNIGHT_TABLE[RedistributedRosterFTE],ROW()-1)</f>
        <v>0.9443107149827602</v>
      </c>
      <c r="V800" cm="1">
        <f t="array" ref="V800">INDEX(MinuteWorkersFTE_HISTORICAL_FORTNIGHT_TABLE[ExpectedRedistributionFactor],ROW()-1)</f>
        <v>0.89709517923362214</v>
      </c>
      <c r="W800" cm="1">
        <f t="array" ref="W800">INDEX(MinuteWorkersFTE_HISTORICAL_FORTNIGHT_TABLE[ProfileVarianceFTE],ROW()-1)</f>
        <v>1.1102230246251565E-16</v>
      </c>
      <c r="X800">
        <f t="shared" si="13"/>
        <v>1.1102230246251565E-16</v>
      </c>
      <c r="Y800" cm="1">
        <f t="array" ref="Y800">--(INDEX(MinuteWorkersFTE_HISTORICAL_FORTNIGHT_TABLE[HistoricalCoverageStatus],ROW()-1)="PASS")</f>
        <v>1</v>
      </c>
      <c r="Z800" cm="1">
        <f t="array" ref="Z800">--OR(INDEX(MinuteWorkersFTE_HISTORICAL_FORTNIGHT_TABLE[HistoricalCellStatus],ROW()-1)="OBSERVED",INDEX(MinuteWorkersFTE_HISTORICAL_FORTNIGHT_TABLE[HistoricalCellStatus],ROW()-1)="ZERO")</f>
        <v>1</v>
      </c>
      <c r="AA800" cm="1">
        <f t="array" ref="AA800">--OR(INDEX(MinuteWorkersFTE_HISTORICAL_FORTNIGHT_TABLE[ProfileAlignmentStatus],ROW()-1)="PASS",INDEX(MinuteWorkersFTE_HISTORICAL_FORTNIGHT_TABLE[ProfileAlignmentStatus],ROW()-1)="PASS ZERO")</f>
        <v>1</v>
      </c>
      <c r="AB800" cm="1">
        <f t="array" ref="AB800">--(INDEX(MinuteWorkersFTE_HISTORICAL_FORTNIGHT_TABLE[RedistributionMatchCount],ROW()-1)=1)</f>
        <v>1</v>
      </c>
      <c r="AC800">
        <v>1</v>
      </c>
    </row>
    <row r="801" spans="14:29" x14ac:dyDescent="0.25">
      <c r="N801" t="str" cm="1">
        <f t="array" ref="N801">INDEX(MinuteWorkersFTE_HISTORICAL_FORTNIGHT_TABLE[Facility],ROW()-1)</f>
        <v>TE</v>
      </c>
      <c r="O801" t="str" cm="1">
        <f t="array" ref="O801">INDEX(MinuteWorkersFTE_HISTORICAL_FORTNIGHT_TABLE[Role],ROW()-1)</f>
        <v>RESIDENTIAL SERVICES MANAGER</v>
      </c>
      <c r="P801" t="str" cm="1">
        <f t="array" ref="P801">INDEX(MinuteWorkersFTE_HISTORICAL_FORTNIGHT_TABLE[Shift],ROW()-1)</f>
        <v>PM</v>
      </c>
      <c r="Q801" cm="1">
        <f t="array" ref="Q801">INDEX(MinuteWorkersFTE_HISTORICAL_FORTNIGHT_TABLE[DayOfWeek],ROW()-1)</f>
        <v>1</v>
      </c>
      <c r="R801" t="str" cm="1">
        <f t="array" ref="R801">INDEX(MinuteWorkersFTE_HISTORICAL_FORTNIGHT_TABLE[Week Day],ROW()-1)</f>
        <v>Monday</v>
      </c>
      <c r="S801" cm="1">
        <f t="array" ref="S801">INDEX(MinuteWorkersFTE_HISTORICAL_FORTNIGHT_TABLE[FortnightWeek],ROW()-1)</f>
        <v>1</v>
      </c>
      <c r="T801" cm="1">
        <f t="array" ref="T801">INDEX(MinuteWorkersFTE_HISTORICAL_FORTNIGHT_TABLE[HistoricalRosterFTE],ROW()-1)</f>
        <v>0</v>
      </c>
      <c r="U801" cm="1">
        <f t="array" ref="U801">INDEX(MinuteWorkersFTE_HISTORICAL_FORTNIGHT_TABLE[RedistributedRosterFTE],ROW()-1)</f>
        <v>0</v>
      </c>
      <c r="V801" cm="1">
        <f t="array" ref="V801">INDEX(MinuteWorkersFTE_HISTORICAL_FORTNIGHT_TABLE[ExpectedRedistributionFactor],ROW()-1)</f>
        <v>0.89709517923362214</v>
      </c>
      <c r="W801" cm="1">
        <f t="array" ref="W801">INDEX(MinuteWorkersFTE_HISTORICAL_FORTNIGHT_TABLE[ProfileVarianceFTE],ROW()-1)</f>
        <v>0</v>
      </c>
      <c r="X801">
        <f t="shared" si="13"/>
        <v>0</v>
      </c>
      <c r="Y801" cm="1">
        <f t="array" ref="Y801">--(INDEX(MinuteWorkersFTE_HISTORICAL_FORTNIGHT_TABLE[HistoricalCoverageStatus],ROW()-1)="PASS")</f>
        <v>1</v>
      </c>
      <c r="Z801" cm="1">
        <f t="array" ref="Z801">--OR(INDEX(MinuteWorkersFTE_HISTORICAL_FORTNIGHT_TABLE[HistoricalCellStatus],ROW()-1)="OBSERVED",INDEX(MinuteWorkersFTE_HISTORICAL_FORTNIGHT_TABLE[HistoricalCellStatus],ROW()-1)="ZERO")</f>
        <v>1</v>
      </c>
      <c r="AA801" cm="1">
        <f t="array" ref="AA801">--OR(INDEX(MinuteWorkersFTE_HISTORICAL_FORTNIGHT_TABLE[ProfileAlignmentStatus],ROW()-1)="PASS",INDEX(MinuteWorkersFTE_HISTORICAL_FORTNIGHT_TABLE[ProfileAlignmentStatus],ROW()-1)="PASS ZERO")</f>
        <v>1</v>
      </c>
      <c r="AB801" cm="1">
        <f t="array" ref="AB801">--(INDEX(MinuteWorkersFTE_HISTORICAL_FORTNIGHT_TABLE[RedistributionMatchCount],ROW()-1)=1)</f>
        <v>0</v>
      </c>
      <c r="AC801">
        <v>1</v>
      </c>
    </row>
    <row r="802" spans="14:29" x14ac:dyDescent="0.25">
      <c r="N802" t="str" cm="1">
        <f t="array" ref="N802">INDEX(MinuteWorkersFTE_HISTORICAL_FORTNIGHT_TABLE[Facility],ROW()-1)</f>
        <v>TE</v>
      </c>
      <c r="O802" t="str" cm="1">
        <f t="array" ref="O802">INDEX(MinuteWorkersFTE_HISTORICAL_FORTNIGHT_TABLE[Role],ROW()-1)</f>
        <v>RESIDENTIAL SERVICES MANAGER</v>
      </c>
      <c r="P802" t="str" cm="1">
        <f t="array" ref="P802">INDEX(MinuteWorkersFTE_HISTORICAL_FORTNIGHT_TABLE[Shift],ROW()-1)</f>
        <v>NS</v>
      </c>
      <c r="Q802" cm="1">
        <f t="array" ref="Q802">INDEX(MinuteWorkersFTE_HISTORICAL_FORTNIGHT_TABLE[DayOfWeek],ROW()-1)</f>
        <v>1</v>
      </c>
      <c r="R802" t="str" cm="1">
        <f t="array" ref="R802">INDEX(MinuteWorkersFTE_HISTORICAL_FORTNIGHT_TABLE[Week Day],ROW()-1)</f>
        <v>Monday</v>
      </c>
      <c r="S802" cm="1">
        <f t="array" ref="S802">INDEX(MinuteWorkersFTE_HISTORICAL_FORTNIGHT_TABLE[FortnightWeek],ROW()-1)</f>
        <v>1</v>
      </c>
      <c r="T802" cm="1">
        <f t="array" ref="T802">INDEX(MinuteWorkersFTE_HISTORICAL_FORTNIGHT_TABLE[HistoricalRosterFTE],ROW()-1)</f>
        <v>0</v>
      </c>
      <c r="U802" cm="1">
        <f t="array" ref="U802">INDEX(MinuteWorkersFTE_HISTORICAL_FORTNIGHT_TABLE[RedistributedRosterFTE],ROW()-1)</f>
        <v>0</v>
      </c>
      <c r="V802" cm="1">
        <f t="array" ref="V802">INDEX(MinuteWorkersFTE_HISTORICAL_FORTNIGHT_TABLE[ExpectedRedistributionFactor],ROW()-1)</f>
        <v>0.89709517923362214</v>
      </c>
      <c r="W802" cm="1">
        <f t="array" ref="W802">INDEX(MinuteWorkersFTE_HISTORICAL_FORTNIGHT_TABLE[ProfileVarianceFTE],ROW()-1)</f>
        <v>0</v>
      </c>
      <c r="X802">
        <f t="shared" si="13"/>
        <v>0</v>
      </c>
      <c r="Y802" cm="1">
        <f t="array" ref="Y802">--(INDEX(MinuteWorkersFTE_HISTORICAL_FORTNIGHT_TABLE[HistoricalCoverageStatus],ROW()-1)="PASS")</f>
        <v>1</v>
      </c>
      <c r="Z802" cm="1">
        <f t="array" ref="Z802">--OR(INDEX(MinuteWorkersFTE_HISTORICAL_FORTNIGHT_TABLE[HistoricalCellStatus],ROW()-1)="OBSERVED",INDEX(MinuteWorkersFTE_HISTORICAL_FORTNIGHT_TABLE[HistoricalCellStatus],ROW()-1)="ZERO")</f>
        <v>1</v>
      </c>
      <c r="AA802" cm="1">
        <f t="array" ref="AA802">--OR(INDEX(MinuteWorkersFTE_HISTORICAL_FORTNIGHT_TABLE[ProfileAlignmentStatus],ROW()-1)="PASS",INDEX(MinuteWorkersFTE_HISTORICAL_FORTNIGHT_TABLE[ProfileAlignmentStatus],ROW()-1)="PASS ZERO")</f>
        <v>1</v>
      </c>
      <c r="AB802" cm="1">
        <f t="array" ref="AB802">--(INDEX(MinuteWorkersFTE_HISTORICAL_FORTNIGHT_TABLE[RedistributionMatchCount],ROW()-1)=1)</f>
        <v>0</v>
      </c>
      <c r="AC802">
        <v>1</v>
      </c>
    </row>
    <row r="803" spans="14:29" x14ac:dyDescent="0.25">
      <c r="N803" t="str" cm="1">
        <f t="array" ref="N803">INDEX(MinuteWorkersFTE_HISTORICAL_FORTNIGHT_TABLE[Facility],ROW()-1)</f>
        <v>TE</v>
      </c>
      <c r="O803" t="str" cm="1">
        <f t="array" ref="O803">INDEX(MinuteWorkersFTE_HISTORICAL_FORTNIGHT_TABLE[Role],ROW()-1)</f>
        <v>RESIDENTIAL SERVICES MANAGER</v>
      </c>
      <c r="P803" t="str" cm="1">
        <f t="array" ref="P803">INDEX(MinuteWorkersFTE_HISTORICAL_FORTNIGHT_TABLE[Shift],ROW()-1)</f>
        <v>AM</v>
      </c>
      <c r="Q803" cm="1">
        <f t="array" ref="Q803">INDEX(MinuteWorkersFTE_HISTORICAL_FORTNIGHT_TABLE[DayOfWeek],ROW()-1)</f>
        <v>2</v>
      </c>
      <c r="R803" t="str" cm="1">
        <f t="array" ref="R803">INDEX(MinuteWorkersFTE_HISTORICAL_FORTNIGHT_TABLE[Week Day],ROW()-1)</f>
        <v>Tuesday</v>
      </c>
      <c r="S803" cm="1">
        <f t="array" ref="S803">INDEX(MinuteWorkersFTE_HISTORICAL_FORTNIGHT_TABLE[FortnightWeek],ROW()-1)</f>
        <v>1</v>
      </c>
      <c r="T803" cm="1">
        <f t="array" ref="T803">INDEX(MinuteWorkersFTE_HISTORICAL_FORTNIGHT_TABLE[HistoricalRosterFTE],ROW()-1)</f>
        <v>1.0526315789473684</v>
      </c>
      <c r="U803" cm="1">
        <f t="array" ref="U803">INDEX(MinuteWorkersFTE_HISTORICAL_FORTNIGHT_TABLE[RedistributedRosterFTE],ROW()-1)</f>
        <v>0.9443107149827602</v>
      </c>
      <c r="V803" cm="1">
        <f t="array" ref="V803">INDEX(MinuteWorkersFTE_HISTORICAL_FORTNIGHT_TABLE[ExpectedRedistributionFactor],ROW()-1)</f>
        <v>0.89709517923362214</v>
      </c>
      <c r="W803" cm="1">
        <f t="array" ref="W803">INDEX(MinuteWorkersFTE_HISTORICAL_FORTNIGHT_TABLE[ProfileVarianceFTE],ROW()-1)</f>
        <v>1.1102230246251565E-16</v>
      </c>
      <c r="X803">
        <f t="shared" si="13"/>
        <v>1.1102230246251565E-16</v>
      </c>
      <c r="Y803" cm="1">
        <f t="array" ref="Y803">--(INDEX(MinuteWorkersFTE_HISTORICAL_FORTNIGHT_TABLE[HistoricalCoverageStatus],ROW()-1)="PASS")</f>
        <v>1</v>
      </c>
      <c r="Z803" cm="1">
        <f t="array" ref="Z803">--OR(INDEX(MinuteWorkersFTE_HISTORICAL_FORTNIGHT_TABLE[HistoricalCellStatus],ROW()-1)="OBSERVED",INDEX(MinuteWorkersFTE_HISTORICAL_FORTNIGHT_TABLE[HistoricalCellStatus],ROW()-1)="ZERO")</f>
        <v>1</v>
      </c>
      <c r="AA803" cm="1">
        <f t="array" ref="AA803">--OR(INDEX(MinuteWorkersFTE_HISTORICAL_FORTNIGHT_TABLE[ProfileAlignmentStatus],ROW()-1)="PASS",INDEX(MinuteWorkersFTE_HISTORICAL_FORTNIGHT_TABLE[ProfileAlignmentStatus],ROW()-1)="PASS ZERO")</f>
        <v>1</v>
      </c>
      <c r="AB803" cm="1">
        <f t="array" ref="AB803">--(INDEX(MinuteWorkersFTE_HISTORICAL_FORTNIGHT_TABLE[RedistributionMatchCount],ROW()-1)=1)</f>
        <v>1</v>
      </c>
      <c r="AC803">
        <v>1</v>
      </c>
    </row>
    <row r="804" spans="14:29" x14ac:dyDescent="0.25">
      <c r="N804" t="str" cm="1">
        <f t="array" ref="N804">INDEX(MinuteWorkersFTE_HISTORICAL_FORTNIGHT_TABLE[Facility],ROW()-1)</f>
        <v>TE</v>
      </c>
      <c r="O804" t="str" cm="1">
        <f t="array" ref="O804">INDEX(MinuteWorkersFTE_HISTORICAL_FORTNIGHT_TABLE[Role],ROW()-1)</f>
        <v>RESIDENTIAL SERVICES MANAGER</v>
      </c>
      <c r="P804" t="str" cm="1">
        <f t="array" ref="P804">INDEX(MinuteWorkersFTE_HISTORICAL_FORTNIGHT_TABLE[Shift],ROW()-1)</f>
        <v>PM</v>
      </c>
      <c r="Q804" cm="1">
        <f t="array" ref="Q804">INDEX(MinuteWorkersFTE_HISTORICAL_FORTNIGHT_TABLE[DayOfWeek],ROW()-1)</f>
        <v>2</v>
      </c>
      <c r="R804" t="str" cm="1">
        <f t="array" ref="R804">INDEX(MinuteWorkersFTE_HISTORICAL_FORTNIGHT_TABLE[Week Day],ROW()-1)</f>
        <v>Tuesday</v>
      </c>
      <c r="S804" cm="1">
        <f t="array" ref="S804">INDEX(MinuteWorkersFTE_HISTORICAL_FORTNIGHT_TABLE[FortnightWeek],ROW()-1)</f>
        <v>1</v>
      </c>
      <c r="T804" cm="1">
        <f t="array" ref="T804">INDEX(MinuteWorkersFTE_HISTORICAL_FORTNIGHT_TABLE[HistoricalRosterFTE],ROW()-1)</f>
        <v>0</v>
      </c>
      <c r="U804" cm="1">
        <f t="array" ref="U804">INDEX(MinuteWorkersFTE_HISTORICAL_FORTNIGHT_TABLE[RedistributedRosterFTE],ROW()-1)</f>
        <v>0</v>
      </c>
      <c r="V804" cm="1">
        <f t="array" ref="V804">INDEX(MinuteWorkersFTE_HISTORICAL_FORTNIGHT_TABLE[ExpectedRedistributionFactor],ROW()-1)</f>
        <v>0.89709517923362214</v>
      </c>
      <c r="W804" cm="1">
        <f t="array" ref="W804">INDEX(MinuteWorkersFTE_HISTORICAL_FORTNIGHT_TABLE[ProfileVarianceFTE],ROW()-1)</f>
        <v>0</v>
      </c>
      <c r="X804">
        <f t="shared" si="13"/>
        <v>0</v>
      </c>
      <c r="Y804" cm="1">
        <f t="array" ref="Y804">--(INDEX(MinuteWorkersFTE_HISTORICAL_FORTNIGHT_TABLE[HistoricalCoverageStatus],ROW()-1)="PASS")</f>
        <v>1</v>
      </c>
      <c r="Z804" cm="1">
        <f t="array" ref="Z804">--OR(INDEX(MinuteWorkersFTE_HISTORICAL_FORTNIGHT_TABLE[HistoricalCellStatus],ROW()-1)="OBSERVED",INDEX(MinuteWorkersFTE_HISTORICAL_FORTNIGHT_TABLE[HistoricalCellStatus],ROW()-1)="ZERO")</f>
        <v>1</v>
      </c>
      <c r="AA804" cm="1">
        <f t="array" ref="AA804">--OR(INDEX(MinuteWorkersFTE_HISTORICAL_FORTNIGHT_TABLE[ProfileAlignmentStatus],ROW()-1)="PASS",INDEX(MinuteWorkersFTE_HISTORICAL_FORTNIGHT_TABLE[ProfileAlignmentStatus],ROW()-1)="PASS ZERO")</f>
        <v>1</v>
      </c>
      <c r="AB804" cm="1">
        <f t="array" ref="AB804">--(INDEX(MinuteWorkersFTE_HISTORICAL_FORTNIGHT_TABLE[RedistributionMatchCount],ROW()-1)=1)</f>
        <v>0</v>
      </c>
      <c r="AC804">
        <v>1</v>
      </c>
    </row>
    <row r="805" spans="14:29" x14ac:dyDescent="0.25">
      <c r="N805" t="str" cm="1">
        <f t="array" ref="N805">INDEX(MinuteWorkersFTE_HISTORICAL_FORTNIGHT_TABLE[Facility],ROW()-1)</f>
        <v>TE</v>
      </c>
      <c r="O805" t="str" cm="1">
        <f t="array" ref="O805">INDEX(MinuteWorkersFTE_HISTORICAL_FORTNIGHT_TABLE[Role],ROW()-1)</f>
        <v>RESIDENTIAL SERVICES MANAGER</v>
      </c>
      <c r="P805" t="str" cm="1">
        <f t="array" ref="P805">INDEX(MinuteWorkersFTE_HISTORICAL_FORTNIGHT_TABLE[Shift],ROW()-1)</f>
        <v>NS</v>
      </c>
      <c r="Q805" cm="1">
        <f t="array" ref="Q805">INDEX(MinuteWorkersFTE_HISTORICAL_FORTNIGHT_TABLE[DayOfWeek],ROW()-1)</f>
        <v>2</v>
      </c>
      <c r="R805" t="str" cm="1">
        <f t="array" ref="R805">INDEX(MinuteWorkersFTE_HISTORICAL_FORTNIGHT_TABLE[Week Day],ROW()-1)</f>
        <v>Tuesday</v>
      </c>
      <c r="S805" cm="1">
        <f t="array" ref="S805">INDEX(MinuteWorkersFTE_HISTORICAL_FORTNIGHT_TABLE[FortnightWeek],ROW()-1)</f>
        <v>1</v>
      </c>
      <c r="T805" cm="1">
        <f t="array" ref="T805">INDEX(MinuteWorkersFTE_HISTORICAL_FORTNIGHT_TABLE[HistoricalRosterFTE],ROW()-1)</f>
        <v>0</v>
      </c>
      <c r="U805" cm="1">
        <f t="array" ref="U805">INDEX(MinuteWorkersFTE_HISTORICAL_FORTNIGHT_TABLE[RedistributedRosterFTE],ROW()-1)</f>
        <v>0</v>
      </c>
      <c r="V805" cm="1">
        <f t="array" ref="V805">INDEX(MinuteWorkersFTE_HISTORICAL_FORTNIGHT_TABLE[ExpectedRedistributionFactor],ROW()-1)</f>
        <v>0.89709517923362214</v>
      </c>
      <c r="W805" cm="1">
        <f t="array" ref="W805">INDEX(MinuteWorkersFTE_HISTORICAL_FORTNIGHT_TABLE[ProfileVarianceFTE],ROW()-1)</f>
        <v>0</v>
      </c>
      <c r="X805">
        <f t="shared" si="13"/>
        <v>0</v>
      </c>
      <c r="Y805" cm="1">
        <f t="array" ref="Y805">--(INDEX(MinuteWorkersFTE_HISTORICAL_FORTNIGHT_TABLE[HistoricalCoverageStatus],ROW()-1)="PASS")</f>
        <v>1</v>
      </c>
      <c r="Z805" cm="1">
        <f t="array" ref="Z805">--OR(INDEX(MinuteWorkersFTE_HISTORICAL_FORTNIGHT_TABLE[HistoricalCellStatus],ROW()-1)="OBSERVED",INDEX(MinuteWorkersFTE_HISTORICAL_FORTNIGHT_TABLE[HistoricalCellStatus],ROW()-1)="ZERO")</f>
        <v>1</v>
      </c>
      <c r="AA805" cm="1">
        <f t="array" ref="AA805">--OR(INDEX(MinuteWorkersFTE_HISTORICAL_FORTNIGHT_TABLE[ProfileAlignmentStatus],ROW()-1)="PASS",INDEX(MinuteWorkersFTE_HISTORICAL_FORTNIGHT_TABLE[ProfileAlignmentStatus],ROW()-1)="PASS ZERO")</f>
        <v>1</v>
      </c>
      <c r="AB805" cm="1">
        <f t="array" ref="AB805">--(INDEX(MinuteWorkersFTE_HISTORICAL_FORTNIGHT_TABLE[RedistributionMatchCount],ROW()-1)=1)</f>
        <v>0</v>
      </c>
      <c r="AC805">
        <v>1</v>
      </c>
    </row>
    <row r="806" spans="14:29" x14ac:dyDescent="0.25">
      <c r="N806" t="str" cm="1">
        <f t="array" ref="N806">INDEX(MinuteWorkersFTE_HISTORICAL_FORTNIGHT_TABLE[Facility],ROW()-1)</f>
        <v>TE</v>
      </c>
      <c r="O806" t="str" cm="1">
        <f t="array" ref="O806">INDEX(MinuteWorkersFTE_HISTORICAL_FORTNIGHT_TABLE[Role],ROW()-1)</f>
        <v>RESIDENTIAL SERVICES MANAGER</v>
      </c>
      <c r="P806" t="str" cm="1">
        <f t="array" ref="P806">INDEX(MinuteWorkersFTE_HISTORICAL_FORTNIGHT_TABLE[Shift],ROW()-1)</f>
        <v>AM</v>
      </c>
      <c r="Q806" cm="1">
        <f t="array" ref="Q806">INDEX(MinuteWorkersFTE_HISTORICAL_FORTNIGHT_TABLE[DayOfWeek],ROW()-1)</f>
        <v>3</v>
      </c>
      <c r="R806" t="str" cm="1">
        <f t="array" ref="R806">INDEX(MinuteWorkersFTE_HISTORICAL_FORTNIGHT_TABLE[Week Day],ROW()-1)</f>
        <v>Wednesday</v>
      </c>
      <c r="S806" cm="1">
        <f t="array" ref="S806">INDEX(MinuteWorkersFTE_HISTORICAL_FORTNIGHT_TABLE[FortnightWeek],ROW()-1)</f>
        <v>1</v>
      </c>
      <c r="T806" cm="1">
        <f t="array" ref="T806">INDEX(MinuteWorkersFTE_HISTORICAL_FORTNIGHT_TABLE[HistoricalRosterFTE],ROW()-1)</f>
        <v>1.0526315789473684</v>
      </c>
      <c r="U806" cm="1">
        <f t="array" ref="U806">INDEX(MinuteWorkersFTE_HISTORICAL_FORTNIGHT_TABLE[RedistributedRosterFTE],ROW()-1)</f>
        <v>0.9443107149827602</v>
      </c>
      <c r="V806" cm="1">
        <f t="array" ref="V806">INDEX(MinuteWorkersFTE_HISTORICAL_FORTNIGHT_TABLE[ExpectedRedistributionFactor],ROW()-1)</f>
        <v>0.89709517923362214</v>
      </c>
      <c r="W806" cm="1">
        <f t="array" ref="W806">INDEX(MinuteWorkersFTE_HISTORICAL_FORTNIGHT_TABLE[ProfileVarianceFTE],ROW()-1)</f>
        <v>1.1102230246251565E-16</v>
      </c>
      <c r="X806">
        <f t="shared" si="13"/>
        <v>1.1102230246251565E-16</v>
      </c>
      <c r="Y806" cm="1">
        <f t="array" ref="Y806">--(INDEX(MinuteWorkersFTE_HISTORICAL_FORTNIGHT_TABLE[HistoricalCoverageStatus],ROW()-1)="PASS")</f>
        <v>1</v>
      </c>
      <c r="Z806" cm="1">
        <f t="array" ref="Z806">--OR(INDEX(MinuteWorkersFTE_HISTORICAL_FORTNIGHT_TABLE[HistoricalCellStatus],ROW()-1)="OBSERVED",INDEX(MinuteWorkersFTE_HISTORICAL_FORTNIGHT_TABLE[HistoricalCellStatus],ROW()-1)="ZERO")</f>
        <v>1</v>
      </c>
      <c r="AA806" cm="1">
        <f t="array" ref="AA806">--OR(INDEX(MinuteWorkersFTE_HISTORICAL_FORTNIGHT_TABLE[ProfileAlignmentStatus],ROW()-1)="PASS",INDEX(MinuteWorkersFTE_HISTORICAL_FORTNIGHT_TABLE[ProfileAlignmentStatus],ROW()-1)="PASS ZERO")</f>
        <v>1</v>
      </c>
      <c r="AB806" cm="1">
        <f t="array" ref="AB806">--(INDEX(MinuteWorkersFTE_HISTORICAL_FORTNIGHT_TABLE[RedistributionMatchCount],ROW()-1)=1)</f>
        <v>1</v>
      </c>
      <c r="AC806">
        <v>1</v>
      </c>
    </row>
    <row r="807" spans="14:29" x14ac:dyDescent="0.25">
      <c r="N807" t="str" cm="1">
        <f t="array" ref="N807">INDEX(MinuteWorkersFTE_HISTORICAL_FORTNIGHT_TABLE[Facility],ROW()-1)</f>
        <v>TE</v>
      </c>
      <c r="O807" t="str" cm="1">
        <f t="array" ref="O807">INDEX(MinuteWorkersFTE_HISTORICAL_FORTNIGHT_TABLE[Role],ROW()-1)</f>
        <v>RESIDENTIAL SERVICES MANAGER</v>
      </c>
      <c r="P807" t="str" cm="1">
        <f t="array" ref="P807">INDEX(MinuteWorkersFTE_HISTORICAL_FORTNIGHT_TABLE[Shift],ROW()-1)</f>
        <v>PM</v>
      </c>
      <c r="Q807" cm="1">
        <f t="array" ref="Q807">INDEX(MinuteWorkersFTE_HISTORICAL_FORTNIGHT_TABLE[DayOfWeek],ROW()-1)</f>
        <v>3</v>
      </c>
      <c r="R807" t="str" cm="1">
        <f t="array" ref="R807">INDEX(MinuteWorkersFTE_HISTORICAL_FORTNIGHT_TABLE[Week Day],ROW()-1)</f>
        <v>Wednesday</v>
      </c>
      <c r="S807" cm="1">
        <f t="array" ref="S807">INDEX(MinuteWorkersFTE_HISTORICAL_FORTNIGHT_TABLE[FortnightWeek],ROW()-1)</f>
        <v>1</v>
      </c>
      <c r="T807" cm="1">
        <f t="array" ref="T807">INDEX(MinuteWorkersFTE_HISTORICAL_FORTNIGHT_TABLE[HistoricalRosterFTE],ROW()-1)</f>
        <v>0</v>
      </c>
      <c r="U807" cm="1">
        <f t="array" ref="U807">INDEX(MinuteWorkersFTE_HISTORICAL_FORTNIGHT_TABLE[RedistributedRosterFTE],ROW()-1)</f>
        <v>0</v>
      </c>
      <c r="V807" cm="1">
        <f t="array" ref="V807">INDEX(MinuteWorkersFTE_HISTORICAL_FORTNIGHT_TABLE[ExpectedRedistributionFactor],ROW()-1)</f>
        <v>0.89709517923362214</v>
      </c>
      <c r="W807" cm="1">
        <f t="array" ref="W807">INDEX(MinuteWorkersFTE_HISTORICAL_FORTNIGHT_TABLE[ProfileVarianceFTE],ROW()-1)</f>
        <v>0</v>
      </c>
      <c r="X807">
        <f t="shared" si="13"/>
        <v>0</v>
      </c>
      <c r="Y807" cm="1">
        <f t="array" ref="Y807">--(INDEX(MinuteWorkersFTE_HISTORICAL_FORTNIGHT_TABLE[HistoricalCoverageStatus],ROW()-1)="PASS")</f>
        <v>1</v>
      </c>
      <c r="Z807" cm="1">
        <f t="array" ref="Z807">--OR(INDEX(MinuteWorkersFTE_HISTORICAL_FORTNIGHT_TABLE[HistoricalCellStatus],ROW()-1)="OBSERVED",INDEX(MinuteWorkersFTE_HISTORICAL_FORTNIGHT_TABLE[HistoricalCellStatus],ROW()-1)="ZERO")</f>
        <v>1</v>
      </c>
      <c r="AA807" cm="1">
        <f t="array" ref="AA807">--OR(INDEX(MinuteWorkersFTE_HISTORICAL_FORTNIGHT_TABLE[ProfileAlignmentStatus],ROW()-1)="PASS",INDEX(MinuteWorkersFTE_HISTORICAL_FORTNIGHT_TABLE[ProfileAlignmentStatus],ROW()-1)="PASS ZERO")</f>
        <v>1</v>
      </c>
      <c r="AB807" cm="1">
        <f t="array" ref="AB807">--(INDEX(MinuteWorkersFTE_HISTORICAL_FORTNIGHT_TABLE[RedistributionMatchCount],ROW()-1)=1)</f>
        <v>0</v>
      </c>
      <c r="AC807">
        <v>1</v>
      </c>
    </row>
    <row r="808" spans="14:29" x14ac:dyDescent="0.25">
      <c r="N808" t="str" cm="1">
        <f t="array" ref="N808">INDEX(MinuteWorkersFTE_HISTORICAL_FORTNIGHT_TABLE[Facility],ROW()-1)</f>
        <v>TE</v>
      </c>
      <c r="O808" t="str" cm="1">
        <f t="array" ref="O808">INDEX(MinuteWorkersFTE_HISTORICAL_FORTNIGHT_TABLE[Role],ROW()-1)</f>
        <v>RESIDENTIAL SERVICES MANAGER</v>
      </c>
      <c r="P808" t="str" cm="1">
        <f t="array" ref="P808">INDEX(MinuteWorkersFTE_HISTORICAL_FORTNIGHT_TABLE[Shift],ROW()-1)</f>
        <v>NS</v>
      </c>
      <c r="Q808" cm="1">
        <f t="array" ref="Q808">INDEX(MinuteWorkersFTE_HISTORICAL_FORTNIGHT_TABLE[DayOfWeek],ROW()-1)</f>
        <v>3</v>
      </c>
      <c r="R808" t="str" cm="1">
        <f t="array" ref="R808">INDEX(MinuteWorkersFTE_HISTORICAL_FORTNIGHT_TABLE[Week Day],ROW()-1)</f>
        <v>Wednesday</v>
      </c>
      <c r="S808" cm="1">
        <f t="array" ref="S808">INDEX(MinuteWorkersFTE_HISTORICAL_FORTNIGHT_TABLE[FortnightWeek],ROW()-1)</f>
        <v>1</v>
      </c>
      <c r="T808" cm="1">
        <f t="array" ref="T808">INDEX(MinuteWorkersFTE_HISTORICAL_FORTNIGHT_TABLE[HistoricalRosterFTE],ROW()-1)</f>
        <v>0</v>
      </c>
      <c r="U808" cm="1">
        <f t="array" ref="U808">INDEX(MinuteWorkersFTE_HISTORICAL_FORTNIGHT_TABLE[RedistributedRosterFTE],ROW()-1)</f>
        <v>0</v>
      </c>
      <c r="V808" cm="1">
        <f t="array" ref="V808">INDEX(MinuteWorkersFTE_HISTORICAL_FORTNIGHT_TABLE[ExpectedRedistributionFactor],ROW()-1)</f>
        <v>0.89709517923362214</v>
      </c>
      <c r="W808" cm="1">
        <f t="array" ref="W808">INDEX(MinuteWorkersFTE_HISTORICAL_FORTNIGHT_TABLE[ProfileVarianceFTE],ROW()-1)</f>
        <v>0</v>
      </c>
      <c r="X808">
        <f t="shared" si="13"/>
        <v>0</v>
      </c>
      <c r="Y808" cm="1">
        <f t="array" ref="Y808">--(INDEX(MinuteWorkersFTE_HISTORICAL_FORTNIGHT_TABLE[HistoricalCoverageStatus],ROW()-1)="PASS")</f>
        <v>1</v>
      </c>
      <c r="Z808" cm="1">
        <f t="array" ref="Z808">--OR(INDEX(MinuteWorkersFTE_HISTORICAL_FORTNIGHT_TABLE[HistoricalCellStatus],ROW()-1)="OBSERVED",INDEX(MinuteWorkersFTE_HISTORICAL_FORTNIGHT_TABLE[HistoricalCellStatus],ROW()-1)="ZERO")</f>
        <v>1</v>
      </c>
      <c r="AA808" cm="1">
        <f t="array" ref="AA808">--OR(INDEX(MinuteWorkersFTE_HISTORICAL_FORTNIGHT_TABLE[ProfileAlignmentStatus],ROW()-1)="PASS",INDEX(MinuteWorkersFTE_HISTORICAL_FORTNIGHT_TABLE[ProfileAlignmentStatus],ROW()-1)="PASS ZERO")</f>
        <v>1</v>
      </c>
      <c r="AB808" cm="1">
        <f t="array" ref="AB808">--(INDEX(MinuteWorkersFTE_HISTORICAL_FORTNIGHT_TABLE[RedistributionMatchCount],ROW()-1)=1)</f>
        <v>0</v>
      </c>
      <c r="AC808">
        <v>1</v>
      </c>
    </row>
    <row r="809" spans="14:29" x14ac:dyDescent="0.25">
      <c r="N809" t="str" cm="1">
        <f t="array" ref="N809">INDEX(MinuteWorkersFTE_HISTORICAL_FORTNIGHT_TABLE[Facility],ROW()-1)</f>
        <v>TE</v>
      </c>
      <c r="O809" t="str" cm="1">
        <f t="array" ref="O809">INDEX(MinuteWorkersFTE_HISTORICAL_FORTNIGHT_TABLE[Role],ROW()-1)</f>
        <v>RESIDENTIAL SERVICES MANAGER</v>
      </c>
      <c r="P809" t="str" cm="1">
        <f t="array" ref="P809">INDEX(MinuteWorkersFTE_HISTORICAL_FORTNIGHT_TABLE[Shift],ROW()-1)</f>
        <v>AM</v>
      </c>
      <c r="Q809" cm="1">
        <f t="array" ref="Q809">INDEX(MinuteWorkersFTE_HISTORICAL_FORTNIGHT_TABLE[DayOfWeek],ROW()-1)</f>
        <v>4</v>
      </c>
      <c r="R809" t="str" cm="1">
        <f t="array" ref="R809">INDEX(MinuteWorkersFTE_HISTORICAL_FORTNIGHT_TABLE[Week Day],ROW()-1)</f>
        <v>Thursday</v>
      </c>
      <c r="S809" cm="1">
        <f t="array" ref="S809">INDEX(MinuteWorkersFTE_HISTORICAL_FORTNIGHT_TABLE[FortnightWeek],ROW()-1)</f>
        <v>1</v>
      </c>
      <c r="T809" cm="1">
        <f t="array" ref="T809">INDEX(MinuteWorkersFTE_HISTORICAL_FORTNIGHT_TABLE[HistoricalRosterFTE],ROW()-1)</f>
        <v>1.0526315789473684</v>
      </c>
      <c r="U809" cm="1">
        <f t="array" ref="U809">INDEX(MinuteWorkersFTE_HISTORICAL_FORTNIGHT_TABLE[RedistributedRosterFTE],ROW()-1)</f>
        <v>0.9443107149827602</v>
      </c>
      <c r="V809" cm="1">
        <f t="array" ref="V809">INDEX(MinuteWorkersFTE_HISTORICAL_FORTNIGHT_TABLE[ExpectedRedistributionFactor],ROW()-1)</f>
        <v>0.89709517923362214</v>
      </c>
      <c r="W809" cm="1">
        <f t="array" ref="W809">INDEX(MinuteWorkersFTE_HISTORICAL_FORTNIGHT_TABLE[ProfileVarianceFTE],ROW()-1)</f>
        <v>1.1102230246251565E-16</v>
      </c>
      <c r="X809">
        <f t="shared" si="13"/>
        <v>1.1102230246251565E-16</v>
      </c>
      <c r="Y809" cm="1">
        <f t="array" ref="Y809">--(INDEX(MinuteWorkersFTE_HISTORICAL_FORTNIGHT_TABLE[HistoricalCoverageStatus],ROW()-1)="PASS")</f>
        <v>1</v>
      </c>
      <c r="Z809" cm="1">
        <f t="array" ref="Z809">--OR(INDEX(MinuteWorkersFTE_HISTORICAL_FORTNIGHT_TABLE[HistoricalCellStatus],ROW()-1)="OBSERVED",INDEX(MinuteWorkersFTE_HISTORICAL_FORTNIGHT_TABLE[HistoricalCellStatus],ROW()-1)="ZERO")</f>
        <v>1</v>
      </c>
      <c r="AA809" cm="1">
        <f t="array" ref="AA809">--OR(INDEX(MinuteWorkersFTE_HISTORICAL_FORTNIGHT_TABLE[ProfileAlignmentStatus],ROW()-1)="PASS",INDEX(MinuteWorkersFTE_HISTORICAL_FORTNIGHT_TABLE[ProfileAlignmentStatus],ROW()-1)="PASS ZERO")</f>
        <v>1</v>
      </c>
      <c r="AB809" cm="1">
        <f t="array" ref="AB809">--(INDEX(MinuteWorkersFTE_HISTORICAL_FORTNIGHT_TABLE[RedistributionMatchCount],ROW()-1)=1)</f>
        <v>1</v>
      </c>
      <c r="AC809">
        <v>1</v>
      </c>
    </row>
    <row r="810" spans="14:29" x14ac:dyDescent="0.25">
      <c r="N810" t="str" cm="1">
        <f t="array" ref="N810">INDEX(MinuteWorkersFTE_HISTORICAL_FORTNIGHT_TABLE[Facility],ROW()-1)</f>
        <v>TE</v>
      </c>
      <c r="O810" t="str" cm="1">
        <f t="array" ref="O810">INDEX(MinuteWorkersFTE_HISTORICAL_FORTNIGHT_TABLE[Role],ROW()-1)</f>
        <v>RESIDENTIAL SERVICES MANAGER</v>
      </c>
      <c r="P810" t="str" cm="1">
        <f t="array" ref="P810">INDEX(MinuteWorkersFTE_HISTORICAL_FORTNIGHT_TABLE[Shift],ROW()-1)</f>
        <v>PM</v>
      </c>
      <c r="Q810" cm="1">
        <f t="array" ref="Q810">INDEX(MinuteWorkersFTE_HISTORICAL_FORTNIGHT_TABLE[DayOfWeek],ROW()-1)</f>
        <v>4</v>
      </c>
      <c r="R810" t="str" cm="1">
        <f t="array" ref="R810">INDEX(MinuteWorkersFTE_HISTORICAL_FORTNIGHT_TABLE[Week Day],ROW()-1)</f>
        <v>Thursday</v>
      </c>
      <c r="S810" cm="1">
        <f t="array" ref="S810">INDEX(MinuteWorkersFTE_HISTORICAL_FORTNIGHT_TABLE[FortnightWeek],ROW()-1)</f>
        <v>1</v>
      </c>
      <c r="T810" cm="1">
        <f t="array" ref="T810">INDEX(MinuteWorkersFTE_HISTORICAL_FORTNIGHT_TABLE[HistoricalRosterFTE],ROW()-1)</f>
        <v>0</v>
      </c>
      <c r="U810" cm="1">
        <f t="array" ref="U810">INDEX(MinuteWorkersFTE_HISTORICAL_FORTNIGHT_TABLE[RedistributedRosterFTE],ROW()-1)</f>
        <v>0</v>
      </c>
      <c r="V810" cm="1">
        <f t="array" ref="V810">INDEX(MinuteWorkersFTE_HISTORICAL_FORTNIGHT_TABLE[ExpectedRedistributionFactor],ROW()-1)</f>
        <v>0.89709517923362214</v>
      </c>
      <c r="W810" cm="1">
        <f t="array" ref="W810">INDEX(MinuteWorkersFTE_HISTORICAL_FORTNIGHT_TABLE[ProfileVarianceFTE],ROW()-1)</f>
        <v>0</v>
      </c>
      <c r="X810">
        <f t="shared" si="13"/>
        <v>0</v>
      </c>
      <c r="Y810" cm="1">
        <f t="array" ref="Y810">--(INDEX(MinuteWorkersFTE_HISTORICAL_FORTNIGHT_TABLE[HistoricalCoverageStatus],ROW()-1)="PASS")</f>
        <v>1</v>
      </c>
      <c r="Z810" cm="1">
        <f t="array" ref="Z810">--OR(INDEX(MinuteWorkersFTE_HISTORICAL_FORTNIGHT_TABLE[HistoricalCellStatus],ROW()-1)="OBSERVED",INDEX(MinuteWorkersFTE_HISTORICAL_FORTNIGHT_TABLE[HistoricalCellStatus],ROW()-1)="ZERO")</f>
        <v>1</v>
      </c>
      <c r="AA810" cm="1">
        <f t="array" ref="AA810">--OR(INDEX(MinuteWorkersFTE_HISTORICAL_FORTNIGHT_TABLE[ProfileAlignmentStatus],ROW()-1)="PASS",INDEX(MinuteWorkersFTE_HISTORICAL_FORTNIGHT_TABLE[ProfileAlignmentStatus],ROW()-1)="PASS ZERO")</f>
        <v>1</v>
      </c>
      <c r="AB810" cm="1">
        <f t="array" ref="AB810">--(INDEX(MinuteWorkersFTE_HISTORICAL_FORTNIGHT_TABLE[RedistributionMatchCount],ROW()-1)=1)</f>
        <v>0</v>
      </c>
      <c r="AC810">
        <v>1</v>
      </c>
    </row>
    <row r="811" spans="14:29" x14ac:dyDescent="0.25">
      <c r="N811" t="str" cm="1">
        <f t="array" ref="N811">INDEX(MinuteWorkersFTE_HISTORICAL_FORTNIGHT_TABLE[Facility],ROW()-1)</f>
        <v>TE</v>
      </c>
      <c r="O811" t="str" cm="1">
        <f t="array" ref="O811">INDEX(MinuteWorkersFTE_HISTORICAL_FORTNIGHT_TABLE[Role],ROW()-1)</f>
        <v>RESIDENTIAL SERVICES MANAGER</v>
      </c>
      <c r="P811" t="str" cm="1">
        <f t="array" ref="P811">INDEX(MinuteWorkersFTE_HISTORICAL_FORTNIGHT_TABLE[Shift],ROW()-1)</f>
        <v>NS</v>
      </c>
      <c r="Q811" cm="1">
        <f t="array" ref="Q811">INDEX(MinuteWorkersFTE_HISTORICAL_FORTNIGHT_TABLE[DayOfWeek],ROW()-1)</f>
        <v>4</v>
      </c>
      <c r="R811" t="str" cm="1">
        <f t="array" ref="R811">INDEX(MinuteWorkersFTE_HISTORICAL_FORTNIGHT_TABLE[Week Day],ROW()-1)</f>
        <v>Thursday</v>
      </c>
      <c r="S811" cm="1">
        <f t="array" ref="S811">INDEX(MinuteWorkersFTE_HISTORICAL_FORTNIGHT_TABLE[FortnightWeek],ROW()-1)</f>
        <v>1</v>
      </c>
      <c r="T811" cm="1">
        <f t="array" ref="T811">INDEX(MinuteWorkersFTE_HISTORICAL_FORTNIGHT_TABLE[HistoricalRosterFTE],ROW()-1)</f>
        <v>0</v>
      </c>
      <c r="U811" cm="1">
        <f t="array" ref="U811">INDEX(MinuteWorkersFTE_HISTORICAL_FORTNIGHT_TABLE[RedistributedRosterFTE],ROW()-1)</f>
        <v>0</v>
      </c>
      <c r="V811" cm="1">
        <f t="array" ref="V811">INDEX(MinuteWorkersFTE_HISTORICAL_FORTNIGHT_TABLE[ExpectedRedistributionFactor],ROW()-1)</f>
        <v>0.89709517923362214</v>
      </c>
      <c r="W811" cm="1">
        <f t="array" ref="W811">INDEX(MinuteWorkersFTE_HISTORICAL_FORTNIGHT_TABLE[ProfileVarianceFTE],ROW()-1)</f>
        <v>0</v>
      </c>
      <c r="X811">
        <f t="shared" si="13"/>
        <v>0</v>
      </c>
      <c r="Y811" cm="1">
        <f t="array" ref="Y811">--(INDEX(MinuteWorkersFTE_HISTORICAL_FORTNIGHT_TABLE[HistoricalCoverageStatus],ROW()-1)="PASS")</f>
        <v>1</v>
      </c>
      <c r="Z811" cm="1">
        <f t="array" ref="Z811">--OR(INDEX(MinuteWorkersFTE_HISTORICAL_FORTNIGHT_TABLE[HistoricalCellStatus],ROW()-1)="OBSERVED",INDEX(MinuteWorkersFTE_HISTORICAL_FORTNIGHT_TABLE[HistoricalCellStatus],ROW()-1)="ZERO")</f>
        <v>1</v>
      </c>
      <c r="AA811" cm="1">
        <f t="array" ref="AA811">--OR(INDEX(MinuteWorkersFTE_HISTORICAL_FORTNIGHT_TABLE[ProfileAlignmentStatus],ROW()-1)="PASS",INDEX(MinuteWorkersFTE_HISTORICAL_FORTNIGHT_TABLE[ProfileAlignmentStatus],ROW()-1)="PASS ZERO")</f>
        <v>1</v>
      </c>
      <c r="AB811" cm="1">
        <f t="array" ref="AB811">--(INDEX(MinuteWorkersFTE_HISTORICAL_FORTNIGHT_TABLE[RedistributionMatchCount],ROW()-1)=1)</f>
        <v>0</v>
      </c>
      <c r="AC811">
        <v>1</v>
      </c>
    </row>
    <row r="812" spans="14:29" x14ac:dyDescent="0.25">
      <c r="N812" t="str" cm="1">
        <f t="array" ref="N812">INDEX(MinuteWorkersFTE_HISTORICAL_FORTNIGHT_TABLE[Facility],ROW()-1)</f>
        <v>TE</v>
      </c>
      <c r="O812" t="str" cm="1">
        <f t="array" ref="O812">INDEX(MinuteWorkersFTE_HISTORICAL_FORTNIGHT_TABLE[Role],ROW()-1)</f>
        <v>RESIDENTIAL SERVICES MANAGER</v>
      </c>
      <c r="P812" t="str" cm="1">
        <f t="array" ref="P812">INDEX(MinuteWorkersFTE_HISTORICAL_FORTNIGHT_TABLE[Shift],ROW()-1)</f>
        <v>AM</v>
      </c>
      <c r="Q812" cm="1">
        <f t="array" ref="Q812">INDEX(MinuteWorkersFTE_HISTORICAL_FORTNIGHT_TABLE[DayOfWeek],ROW()-1)</f>
        <v>5</v>
      </c>
      <c r="R812" t="str" cm="1">
        <f t="array" ref="R812">INDEX(MinuteWorkersFTE_HISTORICAL_FORTNIGHT_TABLE[Week Day],ROW()-1)</f>
        <v>Friday</v>
      </c>
      <c r="S812" cm="1">
        <f t="array" ref="S812">INDEX(MinuteWorkersFTE_HISTORICAL_FORTNIGHT_TABLE[FortnightWeek],ROW()-1)</f>
        <v>1</v>
      </c>
      <c r="T812" cm="1">
        <f t="array" ref="T812">INDEX(MinuteWorkersFTE_HISTORICAL_FORTNIGHT_TABLE[HistoricalRosterFTE],ROW()-1)</f>
        <v>1.0526315789473684</v>
      </c>
      <c r="U812" cm="1">
        <f t="array" ref="U812">INDEX(MinuteWorkersFTE_HISTORICAL_FORTNIGHT_TABLE[RedistributedRosterFTE],ROW()-1)</f>
        <v>0.9443107149827602</v>
      </c>
      <c r="V812" cm="1">
        <f t="array" ref="V812">INDEX(MinuteWorkersFTE_HISTORICAL_FORTNIGHT_TABLE[ExpectedRedistributionFactor],ROW()-1)</f>
        <v>0.89709517923362214</v>
      </c>
      <c r="W812" cm="1">
        <f t="array" ref="W812">INDEX(MinuteWorkersFTE_HISTORICAL_FORTNIGHT_TABLE[ProfileVarianceFTE],ROW()-1)</f>
        <v>1.1102230246251565E-16</v>
      </c>
      <c r="X812">
        <f t="shared" si="13"/>
        <v>1.1102230246251565E-16</v>
      </c>
      <c r="Y812" cm="1">
        <f t="array" ref="Y812">--(INDEX(MinuteWorkersFTE_HISTORICAL_FORTNIGHT_TABLE[HistoricalCoverageStatus],ROW()-1)="PASS")</f>
        <v>1</v>
      </c>
      <c r="Z812" cm="1">
        <f t="array" ref="Z812">--OR(INDEX(MinuteWorkersFTE_HISTORICAL_FORTNIGHT_TABLE[HistoricalCellStatus],ROW()-1)="OBSERVED",INDEX(MinuteWorkersFTE_HISTORICAL_FORTNIGHT_TABLE[HistoricalCellStatus],ROW()-1)="ZERO")</f>
        <v>1</v>
      </c>
      <c r="AA812" cm="1">
        <f t="array" ref="AA812">--OR(INDEX(MinuteWorkersFTE_HISTORICAL_FORTNIGHT_TABLE[ProfileAlignmentStatus],ROW()-1)="PASS",INDEX(MinuteWorkersFTE_HISTORICAL_FORTNIGHT_TABLE[ProfileAlignmentStatus],ROW()-1)="PASS ZERO")</f>
        <v>1</v>
      </c>
      <c r="AB812" cm="1">
        <f t="array" ref="AB812">--(INDEX(MinuteWorkersFTE_HISTORICAL_FORTNIGHT_TABLE[RedistributionMatchCount],ROW()-1)=1)</f>
        <v>1</v>
      </c>
      <c r="AC812">
        <v>1</v>
      </c>
    </row>
    <row r="813" spans="14:29" x14ac:dyDescent="0.25">
      <c r="N813" t="str" cm="1">
        <f t="array" ref="N813">INDEX(MinuteWorkersFTE_HISTORICAL_FORTNIGHT_TABLE[Facility],ROW()-1)</f>
        <v>TE</v>
      </c>
      <c r="O813" t="str" cm="1">
        <f t="array" ref="O813">INDEX(MinuteWorkersFTE_HISTORICAL_FORTNIGHT_TABLE[Role],ROW()-1)</f>
        <v>RESIDENTIAL SERVICES MANAGER</v>
      </c>
      <c r="P813" t="str" cm="1">
        <f t="array" ref="P813">INDEX(MinuteWorkersFTE_HISTORICAL_FORTNIGHT_TABLE[Shift],ROW()-1)</f>
        <v>PM</v>
      </c>
      <c r="Q813" cm="1">
        <f t="array" ref="Q813">INDEX(MinuteWorkersFTE_HISTORICAL_FORTNIGHT_TABLE[DayOfWeek],ROW()-1)</f>
        <v>5</v>
      </c>
      <c r="R813" t="str" cm="1">
        <f t="array" ref="R813">INDEX(MinuteWorkersFTE_HISTORICAL_FORTNIGHT_TABLE[Week Day],ROW()-1)</f>
        <v>Friday</v>
      </c>
      <c r="S813" cm="1">
        <f t="array" ref="S813">INDEX(MinuteWorkersFTE_HISTORICAL_FORTNIGHT_TABLE[FortnightWeek],ROW()-1)</f>
        <v>1</v>
      </c>
      <c r="T813" cm="1">
        <f t="array" ref="T813">INDEX(MinuteWorkersFTE_HISTORICAL_FORTNIGHT_TABLE[HistoricalRosterFTE],ROW()-1)</f>
        <v>0</v>
      </c>
      <c r="U813" cm="1">
        <f t="array" ref="U813">INDEX(MinuteWorkersFTE_HISTORICAL_FORTNIGHT_TABLE[RedistributedRosterFTE],ROW()-1)</f>
        <v>0</v>
      </c>
      <c r="V813" cm="1">
        <f t="array" ref="V813">INDEX(MinuteWorkersFTE_HISTORICAL_FORTNIGHT_TABLE[ExpectedRedistributionFactor],ROW()-1)</f>
        <v>0.89709517923362214</v>
      </c>
      <c r="W813" cm="1">
        <f t="array" ref="W813">INDEX(MinuteWorkersFTE_HISTORICAL_FORTNIGHT_TABLE[ProfileVarianceFTE],ROW()-1)</f>
        <v>0</v>
      </c>
      <c r="X813">
        <f t="shared" si="13"/>
        <v>0</v>
      </c>
      <c r="Y813" cm="1">
        <f t="array" ref="Y813">--(INDEX(MinuteWorkersFTE_HISTORICAL_FORTNIGHT_TABLE[HistoricalCoverageStatus],ROW()-1)="PASS")</f>
        <v>1</v>
      </c>
      <c r="Z813" cm="1">
        <f t="array" ref="Z813">--OR(INDEX(MinuteWorkersFTE_HISTORICAL_FORTNIGHT_TABLE[HistoricalCellStatus],ROW()-1)="OBSERVED",INDEX(MinuteWorkersFTE_HISTORICAL_FORTNIGHT_TABLE[HistoricalCellStatus],ROW()-1)="ZERO")</f>
        <v>1</v>
      </c>
      <c r="AA813" cm="1">
        <f t="array" ref="AA813">--OR(INDEX(MinuteWorkersFTE_HISTORICAL_FORTNIGHT_TABLE[ProfileAlignmentStatus],ROW()-1)="PASS",INDEX(MinuteWorkersFTE_HISTORICAL_FORTNIGHT_TABLE[ProfileAlignmentStatus],ROW()-1)="PASS ZERO")</f>
        <v>1</v>
      </c>
      <c r="AB813" cm="1">
        <f t="array" ref="AB813">--(INDEX(MinuteWorkersFTE_HISTORICAL_FORTNIGHT_TABLE[RedistributionMatchCount],ROW()-1)=1)</f>
        <v>0</v>
      </c>
      <c r="AC813">
        <v>1</v>
      </c>
    </row>
    <row r="814" spans="14:29" x14ac:dyDescent="0.25">
      <c r="N814" t="str" cm="1">
        <f t="array" ref="N814">INDEX(MinuteWorkersFTE_HISTORICAL_FORTNIGHT_TABLE[Facility],ROW()-1)</f>
        <v>TE</v>
      </c>
      <c r="O814" t="str" cm="1">
        <f t="array" ref="O814">INDEX(MinuteWorkersFTE_HISTORICAL_FORTNIGHT_TABLE[Role],ROW()-1)</f>
        <v>RESIDENTIAL SERVICES MANAGER</v>
      </c>
      <c r="P814" t="str" cm="1">
        <f t="array" ref="P814">INDEX(MinuteWorkersFTE_HISTORICAL_FORTNIGHT_TABLE[Shift],ROW()-1)</f>
        <v>NS</v>
      </c>
      <c r="Q814" cm="1">
        <f t="array" ref="Q814">INDEX(MinuteWorkersFTE_HISTORICAL_FORTNIGHT_TABLE[DayOfWeek],ROW()-1)</f>
        <v>5</v>
      </c>
      <c r="R814" t="str" cm="1">
        <f t="array" ref="R814">INDEX(MinuteWorkersFTE_HISTORICAL_FORTNIGHT_TABLE[Week Day],ROW()-1)</f>
        <v>Friday</v>
      </c>
      <c r="S814" cm="1">
        <f t="array" ref="S814">INDEX(MinuteWorkersFTE_HISTORICAL_FORTNIGHT_TABLE[FortnightWeek],ROW()-1)</f>
        <v>1</v>
      </c>
      <c r="T814" cm="1">
        <f t="array" ref="T814">INDEX(MinuteWorkersFTE_HISTORICAL_FORTNIGHT_TABLE[HistoricalRosterFTE],ROW()-1)</f>
        <v>0</v>
      </c>
      <c r="U814" cm="1">
        <f t="array" ref="U814">INDEX(MinuteWorkersFTE_HISTORICAL_FORTNIGHT_TABLE[RedistributedRosterFTE],ROW()-1)</f>
        <v>0</v>
      </c>
      <c r="V814" cm="1">
        <f t="array" ref="V814">INDEX(MinuteWorkersFTE_HISTORICAL_FORTNIGHT_TABLE[ExpectedRedistributionFactor],ROW()-1)</f>
        <v>0.89709517923362214</v>
      </c>
      <c r="W814" cm="1">
        <f t="array" ref="W814">INDEX(MinuteWorkersFTE_HISTORICAL_FORTNIGHT_TABLE[ProfileVarianceFTE],ROW()-1)</f>
        <v>0</v>
      </c>
      <c r="X814">
        <f t="shared" si="13"/>
        <v>0</v>
      </c>
      <c r="Y814" cm="1">
        <f t="array" ref="Y814">--(INDEX(MinuteWorkersFTE_HISTORICAL_FORTNIGHT_TABLE[HistoricalCoverageStatus],ROW()-1)="PASS")</f>
        <v>1</v>
      </c>
      <c r="Z814" cm="1">
        <f t="array" ref="Z814">--OR(INDEX(MinuteWorkersFTE_HISTORICAL_FORTNIGHT_TABLE[HistoricalCellStatus],ROW()-1)="OBSERVED",INDEX(MinuteWorkersFTE_HISTORICAL_FORTNIGHT_TABLE[HistoricalCellStatus],ROW()-1)="ZERO")</f>
        <v>1</v>
      </c>
      <c r="AA814" cm="1">
        <f t="array" ref="AA814">--OR(INDEX(MinuteWorkersFTE_HISTORICAL_FORTNIGHT_TABLE[ProfileAlignmentStatus],ROW()-1)="PASS",INDEX(MinuteWorkersFTE_HISTORICAL_FORTNIGHT_TABLE[ProfileAlignmentStatus],ROW()-1)="PASS ZERO")</f>
        <v>1</v>
      </c>
      <c r="AB814" cm="1">
        <f t="array" ref="AB814">--(INDEX(MinuteWorkersFTE_HISTORICAL_FORTNIGHT_TABLE[RedistributionMatchCount],ROW()-1)=1)</f>
        <v>0</v>
      </c>
      <c r="AC814">
        <v>1</v>
      </c>
    </row>
    <row r="815" spans="14:29" x14ac:dyDescent="0.25">
      <c r="N815" t="str" cm="1">
        <f t="array" ref="N815">INDEX(MinuteWorkersFTE_HISTORICAL_FORTNIGHT_TABLE[Facility],ROW()-1)</f>
        <v>TE</v>
      </c>
      <c r="O815" t="str" cm="1">
        <f t="array" ref="O815">INDEX(MinuteWorkersFTE_HISTORICAL_FORTNIGHT_TABLE[Role],ROW()-1)</f>
        <v>RESIDENTIAL SERVICES MANAGER</v>
      </c>
      <c r="P815" t="str" cm="1">
        <f t="array" ref="P815">INDEX(MinuteWorkersFTE_HISTORICAL_FORTNIGHT_TABLE[Shift],ROW()-1)</f>
        <v>AM</v>
      </c>
      <c r="Q815" cm="1">
        <f t="array" ref="Q815">INDEX(MinuteWorkersFTE_HISTORICAL_FORTNIGHT_TABLE[DayOfWeek],ROW()-1)</f>
        <v>6</v>
      </c>
      <c r="R815" t="str" cm="1">
        <f t="array" ref="R815">INDEX(MinuteWorkersFTE_HISTORICAL_FORTNIGHT_TABLE[Week Day],ROW()-1)</f>
        <v>Saturday</v>
      </c>
      <c r="S815" cm="1">
        <f t="array" ref="S815">INDEX(MinuteWorkersFTE_HISTORICAL_FORTNIGHT_TABLE[FortnightWeek],ROW()-1)</f>
        <v>1</v>
      </c>
      <c r="T815" cm="1">
        <f t="array" ref="T815">INDEX(MinuteWorkersFTE_HISTORICAL_FORTNIGHT_TABLE[HistoricalRosterFTE],ROW()-1)</f>
        <v>0</v>
      </c>
      <c r="U815" cm="1">
        <f t="array" ref="U815">INDEX(MinuteWorkersFTE_HISTORICAL_FORTNIGHT_TABLE[RedistributedRosterFTE],ROW()-1)</f>
        <v>0</v>
      </c>
      <c r="V815" cm="1">
        <f t="array" ref="V815">INDEX(MinuteWorkersFTE_HISTORICAL_FORTNIGHT_TABLE[ExpectedRedistributionFactor],ROW()-1)</f>
        <v>0.89709517923362214</v>
      </c>
      <c r="W815" cm="1">
        <f t="array" ref="W815">INDEX(MinuteWorkersFTE_HISTORICAL_FORTNIGHT_TABLE[ProfileVarianceFTE],ROW()-1)</f>
        <v>0</v>
      </c>
      <c r="X815">
        <f t="shared" si="13"/>
        <v>0</v>
      </c>
      <c r="Y815" cm="1">
        <f t="array" ref="Y815">--(INDEX(MinuteWorkersFTE_HISTORICAL_FORTNIGHT_TABLE[HistoricalCoverageStatus],ROW()-1)="PASS")</f>
        <v>1</v>
      </c>
      <c r="Z815" cm="1">
        <f t="array" ref="Z815">--OR(INDEX(MinuteWorkersFTE_HISTORICAL_FORTNIGHT_TABLE[HistoricalCellStatus],ROW()-1)="OBSERVED",INDEX(MinuteWorkersFTE_HISTORICAL_FORTNIGHT_TABLE[HistoricalCellStatus],ROW()-1)="ZERO")</f>
        <v>1</v>
      </c>
      <c r="AA815" cm="1">
        <f t="array" ref="AA815">--OR(INDEX(MinuteWorkersFTE_HISTORICAL_FORTNIGHT_TABLE[ProfileAlignmentStatus],ROW()-1)="PASS",INDEX(MinuteWorkersFTE_HISTORICAL_FORTNIGHT_TABLE[ProfileAlignmentStatus],ROW()-1)="PASS ZERO")</f>
        <v>1</v>
      </c>
      <c r="AB815" cm="1">
        <f t="array" ref="AB815">--(INDEX(MinuteWorkersFTE_HISTORICAL_FORTNIGHT_TABLE[RedistributionMatchCount],ROW()-1)=1)</f>
        <v>0</v>
      </c>
      <c r="AC815">
        <v>1</v>
      </c>
    </row>
    <row r="816" spans="14:29" x14ac:dyDescent="0.25">
      <c r="N816" t="str" cm="1">
        <f t="array" ref="N816">INDEX(MinuteWorkersFTE_HISTORICAL_FORTNIGHT_TABLE[Facility],ROW()-1)</f>
        <v>TE</v>
      </c>
      <c r="O816" t="str" cm="1">
        <f t="array" ref="O816">INDEX(MinuteWorkersFTE_HISTORICAL_FORTNIGHT_TABLE[Role],ROW()-1)</f>
        <v>RESIDENTIAL SERVICES MANAGER</v>
      </c>
      <c r="P816" t="str" cm="1">
        <f t="array" ref="P816">INDEX(MinuteWorkersFTE_HISTORICAL_FORTNIGHT_TABLE[Shift],ROW()-1)</f>
        <v>PM</v>
      </c>
      <c r="Q816" cm="1">
        <f t="array" ref="Q816">INDEX(MinuteWorkersFTE_HISTORICAL_FORTNIGHT_TABLE[DayOfWeek],ROW()-1)</f>
        <v>6</v>
      </c>
      <c r="R816" t="str" cm="1">
        <f t="array" ref="R816">INDEX(MinuteWorkersFTE_HISTORICAL_FORTNIGHT_TABLE[Week Day],ROW()-1)</f>
        <v>Saturday</v>
      </c>
      <c r="S816" cm="1">
        <f t="array" ref="S816">INDEX(MinuteWorkersFTE_HISTORICAL_FORTNIGHT_TABLE[FortnightWeek],ROW()-1)</f>
        <v>1</v>
      </c>
      <c r="T816" cm="1">
        <f t="array" ref="T816">INDEX(MinuteWorkersFTE_HISTORICAL_FORTNIGHT_TABLE[HistoricalRosterFTE],ROW()-1)</f>
        <v>0</v>
      </c>
      <c r="U816" cm="1">
        <f t="array" ref="U816">INDEX(MinuteWorkersFTE_HISTORICAL_FORTNIGHT_TABLE[RedistributedRosterFTE],ROW()-1)</f>
        <v>0</v>
      </c>
      <c r="V816" cm="1">
        <f t="array" ref="V816">INDEX(MinuteWorkersFTE_HISTORICAL_FORTNIGHT_TABLE[ExpectedRedistributionFactor],ROW()-1)</f>
        <v>0.89709517923362214</v>
      </c>
      <c r="W816" cm="1">
        <f t="array" ref="W816">INDEX(MinuteWorkersFTE_HISTORICAL_FORTNIGHT_TABLE[ProfileVarianceFTE],ROW()-1)</f>
        <v>0</v>
      </c>
      <c r="X816">
        <f t="shared" si="13"/>
        <v>0</v>
      </c>
      <c r="Y816" cm="1">
        <f t="array" ref="Y816">--(INDEX(MinuteWorkersFTE_HISTORICAL_FORTNIGHT_TABLE[HistoricalCoverageStatus],ROW()-1)="PASS")</f>
        <v>1</v>
      </c>
      <c r="Z816" cm="1">
        <f t="array" ref="Z816">--OR(INDEX(MinuteWorkersFTE_HISTORICAL_FORTNIGHT_TABLE[HistoricalCellStatus],ROW()-1)="OBSERVED",INDEX(MinuteWorkersFTE_HISTORICAL_FORTNIGHT_TABLE[HistoricalCellStatus],ROW()-1)="ZERO")</f>
        <v>1</v>
      </c>
      <c r="AA816" cm="1">
        <f t="array" ref="AA816">--OR(INDEX(MinuteWorkersFTE_HISTORICAL_FORTNIGHT_TABLE[ProfileAlignmentStatus],ROW()-1)="PASS",INDEX(MinuteWorkersFTE_HISTORICAL_FORTNIGHT_TABLE[ProfileAlignmentStatus],ROW()-1)="PASS ZERO")</f>
        <v>1</v>
      </c>
      <c r="AB816" cm="1">
        <f t="array" ref="AB816">--(INDEX(MinuteWorkersFTE_HISTORICAL_FORTNIGHT_TABLE[RedistributionMatchCount],ROW()-1)=1)</f>
        <v>0</v>
      </c>
      <c r="AC816">
        <v>1</v>
      </c>
    </row>
    <row r="817" spans="14:29" x14ac:dyDescent="0.25">
      <c r="N817" t="str" cm="1">
        <f t="array" ref="N817">INDEX(MinuteWorkersFTE_HISTORICAL_FORTNIGHT_TABLE[Facility],ROW()-1)</f>
        <v>TE</v>
      </c>
      <c r="O817" t="str" cm="1">
        <f t="array" ref="O817">INDEX(MinuteWorkersFTE_HISTORICAL_FORTNIGHT_TABLE[Role],ROW()-1)</f>
        <v>RESIDENTIAL SERVICES MANAGER</v>
      </c>
      <c r="P817" t="str" cm="1">
        <f t="array" ref="P817">INDEX(MinuteWorkersFTE_HISTORICAL_FORTNIGHT_TABLE[Shift],ROW()-1)</f>
        <v>NS</v>
      </c>
      <c r="Q817" cm="1">
        <f t="array" ref="Q817">INDEX(MinuteWorkersFTE_HISTORICAL_FORTNIGHT_TABLE[DayOfWeek],ROW()-1)</f>
        <v>6</v>
      </c>
      <c r="R817" t="str" cm="1">
        <f t="array" ref="R817">INDEX(MinuteWorkersFTE_HISTORICAL_FORTNIGHT_TABLE[Week Day],ROW()-1)</f>
        <v>Saturday</v>
      </c>
      <c r="S817" cm="1">
        <f t="array" ref="S817">INDEX(MinuteWorkersFTE_HISTORICAL_FORTNIGHT_TABLE[FortnightWeek],ROW()-1)</f>
        <v>1</v>
      </c>
      <c r="T817" cm="1">
        <f t="array" ref="T817">INDEX(MinuteWorkersFTE_HISTORICAL_FORTNIGHT_TABLE[HistoricalRosterFTE],ROW()-1)</f>
        <v>0</v>
      </c>
      <c r="U817" cm="1">
        <f t="array" ref="U817">INDEX(MinuteWorkersFTE_HISTORICAL_FORTNIGHT_TABLE[RedistributedRosterFTE],ROW()-1)</f>
        <v>0</v>
      </c>
      <c r="V817" cm="1">
        <f t="array" ref="V817">INDEX(MinuteWorkersFTE_HISTORICAL_FORTNIGHT_TABLE[ExpectedRedistributionFactor],ROW()-1)</f>
        <v>0.89709517923362214</v>
      </c>
      <c r="W817" cm="1">
        <f t="array" ref="W817">INDEX(MinuteWorkersFTE_HISTORICAL_FORTNIGHT_TABLE[ProfileVarianceFTE],ROW()-1)</f>
        <v>0</v>
      </c>
      <c r="X817">
        <f t="shared" si="13"/>
        <v>0</v>
      </c>
      <c r="Y817" cm="1">
        <f t="array" ref="Y817">--(INDEX(MinuteWorkersFTE_HISTORICAL_FORTNIGHT_TABLE[HistoricalCoverageStatus],ROW()-1)="PASS")</f>
        <v>1</v>
      </c>
      <c r="Z817" cm="1">
        <f t="array" ref="Z817">--OR(INDEX(MinuteWorkersFTE_HISTORICAL_FORTNIGHT_TABLE[HistoricalCellStatus],ROW()-1)="OBSERVED",INDEX(MinuteWorkersFTE_HISTORICAL_FORTNIGHT_TABLE[HistoricalCellStatus],ROW()-1)="ZERO")</f>
        <v>1</v>
      </c>
      <c r="AA817" cm="1">
        <f t="array" ref="AA817">--OR(INDEX(MinuteWorkersFTE_HISTORICAL_FORTNIGHT_TABLE[ProfileAlignmentStatus],ROW()-1)="PASS",INDEX(MinuteWorkersFTE_HISTORICAL_FORTNIGHT_TABLE[ProfileAlignmentStatus],ROW()-1)="PASS ZERO")</f>
        <v>1</v>
      </c>
      <c r="AB817" cm="1">
        <f t="array" ref="AB817">--(INDEX(MinuteWorkersFTE_HISTORICAL_FORTNIGHT_TABLE[RedistributionMatchCount],ROW()-1)=1)</f>
        <v>0</v>
      </c>
      <c r="AC817">
        <v>1</v>
      </c>
    </row>
    <row r="818" spans="14:29" x14ac:dyDescent="0.25">
      <c r="N818" t="str" cm="1">
        <f t="array" ref="N818">INDEX(MinuteWorkersFTE_HISTORICAL_FORTNIGHT_TABLE[Facility],ROW()-1)</f>
        <v>TE</v>
      </c>
      <c r="O818" t="str" cm="1">
        <f t="array" ref="O818">INDEX(MinuteWorkersFTE_HISTORICAL_FORTNIGHT_TABLE[Role],ROW()-1)</f>
        <v>RESIDENTIAL SERVICES MANAGER</v>
      </c>
      <c r="P818" t="str" cm="1">
        <f t="array" ref="P818">INDEX(MinuteWorkersFTE_HISTORICAL_FORTNIGHT_TABLE[Shift],ROW()-1)</f>
        <v>AM</v>
      </c>
      <c r="Q818" cm="1">
        <f t="array" ref="Q818">INDEX(MinuteWorkersFTE_HISTORICAL_FORTNIGHT_TABLE[DayOfWeek],ROW()-1)</f>
        <v>7</v>
      </c>
      <c r="R818" t="str" cm="1">
        <f t="array" ref="R818">INDEX(MinuteWorkersFTE_HISTORICAL_FORTNIGHT_TABLE[Week Day],ROW()-1)</f>
        <v>Sunday</v>
      </c>
      <c r="S818" cm="1">
        <f t="array" ref="S818">INDEX(MinuteWorkersFTE_HISTORICAL_FORTNIGHT_TABLE[FortnightWeek],ROW()-1)</f>
        <v>1</v>
      </c>
      <c r="T818" cm="1">
        <f t="array" ref="T818">INDEX(MinuteWorkersFTE_HISTORICAL_FORTNIGHT_TABLE[HistoricalRosterFTE],ROW()-1)</f>
        <v>0</v>
      </c>
      <c r="U818" cm="1">
        <f t="array" ref="U818">INDEX(MinuteWorkersFTE_HISTORICAL_FORTNIGHT_TABLE[RedistributedRosterFTE],ROW()-1)</f>
        <v>0</v>
      </c>
      <c r="V818" cm="1">
        <f t="array" ref="V818">INDEX(MinuteWorkersFTE_HISTORICAL_FORTNIGHT_TABLE[ExpectedRedistributionFactor],ROW()-1)</f>
        <v>0.89709517923362214</v>
      </c>
      <c r="W818" cm="1">
        <f t="array" ref="W818">INDEX(MinuteWorkersFTE_HISTORICAL_FORTNIGHT_TABLE[ProfileVarianceFTE],ROW()-1)</f>
        <v>0</v>
      </c>
      <c r="X818">
        <f t="shared" si="13"/>
        <v>0</v>
      </c>
      <c r="Y818" cm="1">
        <f t="array" ref="Y818">--(INDEX(MinuteWorkersFTE_HISTORICAL_FORTNIGHT_TABLE[HistoricalCoverageStatus],ROW()-1)="PASS")</f>
        <v>1</v>
      </c>
      <c r="Z818" cm="1">
        <f t="array" ref="Z818">--OR(INDEX(MinuteWorkersFTE_HISTORICAL_FORTNIGHT_TABLE[HistoricalCellStatus],ROW()-1)="OBSERVED",INDEX(MinuteWorkersFTE_HISTORICAL_FORTNIGHT_TABLE[HistoricalCellStatus],ROW()-1)="ZERO")</f>
        <v>1</v>
      </c>
      <c r="AA818" cm="1">
        <f t="array" ref="AA818">--OR(INDEX(MinuteWorkersFTE_HISTORICAL_FORTNIGHT_TABLE[ProfileAlignmentStatus],ROW()-1)="PASS",INDEX(MinuteWorkersFTE_HISTORICAL_FORTNIGHT_TABLE[ProfileAlignmentStatus],ROW()-1)="PASS ZERO")</f>
        <v>1</v>
      </c>
      <c r="AB818" cm="1">
        <f t="array" ref="AB818">--(INDEX(MinuteWorkersFTE_HISTORICAL_FORTNIGHT_TABLE[RedistributionMatchCount],ROW()-1)=1)</f>
        <v>0</v>
      </c>
      <c r="AC818">
        <v>1</v>
      </c>
    </row>
    <row r="819" spans="14:29" x14ac:dyDescent="0.25">
      <c r="N819" t="str" cm="1">
        <f t="array" ref="N819">INDEX(MinuteWorkersFTE_HISTORICAL_FORTNIGHT_TABLE[Facility],ROW()-1)</f>
        <v>TE</v>
      </c>
      <c r="O819" t="str" cm="1">
        <f t="array" ref="O819">INDEX(MinuteWorkersFTE_HISTORICAL_FORTNIGHT_TABLE[Role],ROW()-1)</f>
        <v>RESIDENTIAL SERVICES MANAGER</v>
      </c>
      <c r="P819" t="str" cm="1">
        <f t="array" ref="P819">INDEX(MinuteWorkersFTE_HISTORICAL_FORTNIGHT_TABLE[Shift],ROW()-1)</f>
        <v>PM</v>
      </c>
      <c r="Q819" cm="1">
        <f t="array" ref="Q819">INDEX(MinuteWorkersFTE_HISTORICAL_FORTNIGHT_TABLE[DayOfWeek],ROW()-1)</f>
        <v>7</v>
      </c>
      <c r="R819" t="str" cm="1">
        <f t="array" ref="R819">INDEX(MinuteWorkersFTE_HISTORICAL_FORTNIGHT_TABLE[Week Day],ROW()-1)</f>
        <v>Sunday</v>
      </c>
      <c r="S819" cm="1">
        <f t="array" ref="S819">INDEX(MinuteWorkersFTE_HISTORICAL_FORTNIGHT_TABLE[FortnightWeek],ROW()-1)</f>
        <v>1</v>
      </c>
      <c r="T819" cm="1">
        <f t="array" ref="T819">INDEX(MinuteWorkersFTE_HISTORICAL_FORTNIGHT_TABLE[HistoricalRosterFTE],ROW()-1)</f>
        <v>0</v>
      </c>
      <c r="U819" cm="1">
        <f t="array" ref="U819">INDEX(MinuteWorkersFTE_HISTORICAL_FORTNIGHT_TABLE[RedistributedRosterFTE],ROW()-1)</f>
        <v>0</v>
      </c>
      <c r="V819" cm="1">
        <f t="array" ref="V819">INDEX(MinuteWorkersFTE_HISTORICAL_FORTNIGHT_TABLE[ExpectedRedistributionFactor],ROW()-1)</f>
        <v>0.89709517923362214</v>
      </c>
      <c r="W819" cm="1">
        <f t="array" ref="W819">INDEX(MinuteWorkersFTE_HISTORICAL_FORTNIGHT_TABLE[ProfileVarianceFTE],ROW()-1)</f>
        <v>0</v>
      </c>
      <c r="X819">
        <f t="shared" si="13"/>
        <v>0</v>
      </c>
      <c r="Y819" cm="1">
        <f t="array" ref="Y819">--(INDEX(MinuteWorkersFTE_HISTORICAL_FORTNIGHT_TABLE[HistoricalCoverageStatus],ROW()-1)="PASS")</f>
        <v>1</v>
      </c>
      <c r="Z819" cm="1">
        <f t="array" ref="Z819">--OR(INDEX(MinuteWorkersFTE_HISTORICAL_FORTNIGHT_TABLE[HistoricalCellStatus],ROW()-1)="OBSERVED",INDEX(MinuteWorkersFTE_HISTORICAL_FORTNIGHT_TABLE[HistoricalCellStatus],ROW()-1)="ZERO")</f>
        <v>1</v>
      </c>
      <c r="AA819" cm="1">
        <f t="array" ref="AA819">--OR(INDEX(MinuteWorkersFTE_HISTORICAL_FORTNIGHT_TABLE[ProfileAlignmentStatus],ROW()-1)="PASS",INDEX(MinuteWorkersFTE_HISTORICAL_FORTNIGHT_TABLE[ProfileAlignmentStatus],ROW()-1)="PASS ZERO")</f>
        <v>1</v>
      </c>
      <c r="AB819" cm="1">
        <f t="array" ref="AB819">--(INDEX(MinuteWorkersFTE_HISTORICAL_FORTNIGHT_TABLE[RedistributionMatchCount],ROW()-1)=1)</f>
        <v>0</v>
      </c>
      <c r="AC819">
        <v>1</v>
      </c>
    </row>
    <row r="820" spans="14:29" x14ac:dyDescent="0.25">
      <c r="N820" t="str" cm="1">
        <f t="array" ref="N820">INDEX(MinuteWorkersFTE_HISTORICAL_FORTNIGHT_TABLE[Facility],ROW()-1)</f>
        <v>TE</v>
      </c>
      <c r="O820" t="str" cm="1">
        <f t="array" ref="O820">INDEX(MinuteWorkersFTE_HISTORICAL_FORTNIGHT_TABLE[Role],ROW()-1)</f>
        <v>RESIDENTIAL SERVICES MANAGER</v>
      </c>
      <c r="P820" t="str" cm="1">
        <f t="array" ref="P820">INDEX(MinuteWorkersFTE_HISTORICAL_FORTNIGHT_TABLE[Shift],ROW()-1)</f>
        <v>NS</v>
      </c>
      <c r="Q820" cm="1">
        <f t="array" ref="Q820">INDEX(MinuteWorkersFTE_HISTORICAL_FORTNIGHT_TABLE[DayOfWeek],ROW()-1)</f>
        <v>7</v>
      </c>
      <c r="R820" t="str" cm="1">
        <f t="array" ref="R820">INDEX(MinuteWorkersFTE_HISTORICAL_FORTNIGHT_TABLE[Week Day],ROW()-1)</f>
        <v>Sunday</v>
      </c>
      <c r="S820" cm="1">
        <f t="array" ref="S820">INDEX(MinuteWorkersFTE_HISTORICAL_FORTNIGHT_TABLE[FortnightWeek],ROW()-1)</f>
        <v>1</v>
      </c>
      <c r="T820" cm="1">
        <f t="array" ref="T820">INDEX(MinuteWorkersFTE_HISTORICAL_FORTNIGHT_TABLE[HistoricalRosterFTE],ROW()-1)</f>
        <v>0</v>
      </c>
      <c r="U820" cm="1">
        <f t="array" ref="U820">INDEX(MinuteWorkersFTE_HISTORICAL_FORTNIGHT_TABLE[RedistributedRosterFTE],ROW()-1)</f>
        <v>0</v>
      </c>
      <c r="V820" cm="1">
        <f t="array" ref="V820">INDEX(MinuteWorkersFTE_HISTORICAL_FORTNIGHT_TABLE[ExpectedRedistributionFactor],ROW()-1)</f>
        <v>0.89709517923362214</v>
      </c>
      <c r="W820" cm="1">
        <f t="array" ref="W820">INDEX(MinuteWorkersFTE_HISTORICAL_FORTNIGHT_TABLE[ProfileVarianceFTE],ROW()-1)</f>
        <v>0</v>
      </c>
      <c r="X820">
        <f t="shared" si="13"/>
        <v>0</v>
      </c>
      <c r="Y820" cm="1">
        <f t="array" ref="Y820">--(INDEX(MinuteWorkersFTE_HISTORICAL_FORTNIGHT_TABLE[HistoricalCoverageStatus],ROW()-1)="PASS")</f>
        <v>1</v>
      </c>
      <c r="Z820" cm="1">
        <f t="array" ref="Z820">--OR(INDEX(MinuteWorkersFTE_HISTORICAL_FORTNIGHT_TABLE[HistoricalCellStatus],ROW()-1)="OBSERVED",INDEX(MinuteWorkersFTE_HISTORICAL_FORTNIGHT_TABLE[HistoricalCellStatus],ROW()-1)="ZERO")</f>
        <v>1</v>
      </c>
      <c r="AA820" cm="1">
        <f t="array" ref="AA820">--OR(INDEX(MinuteWorkersFTE_HISTORICAL_FORTNIGHT_TABLE[ProfileAlignmentStatus],ROW()-1)="PASS",INDEX(MinuteWorkersFTE_HISTORICAL_FORTNIGHT_TABLE[ProfileAlignmentStatus],ROW()-1)="PASS ZERO")</f>
        <v>1</v>
      </c>
      <c r="AB820" cm="1">
        <f t="array" ref="AB820">--(INDEX(MinuteWorkersFTE_HISTORICAL_FORTNIGHT_TABLE[RedistributionMatchCount],ROW()-1)=1)</f>
        <v>0</v>
      </c>
      <c r="AC820">
        <v>1</v>
      </c>
    </row>
    <row r="821" spans="14:29" x14ac:dyDescent="0.25">
      <c r="N821" t="str" cm="1">
        <f t="array" ref="N821">INDEX(MinuteWorkersFTE_HISTORICAL_FORTNIGHT_TABLE[Facility],ROW()-1)</f>
        <v>TE</v>
      </c>
      <c r="O821" t="str" cm="1">
        <f t="array" ref="O821">INDEX(MinuteWorkersFTE_HISTORICAL_FORTNIGHT_TABLE[Role],ROW()-1)</f>
        <v>RESIDENTIAL SERVICES MANAGER</v>
      </c>
      <c r="P821" t="str" cm="1">
        <f t="array" ref="P821">INDEX(MinuteWorkersFTE_HISTORICAL_FORTNIGHT_TABLE[Shift],ROW()-1)</f>
        <v>AM</v>
      </c>
      <c r="Q821" cm="1">
        <f t="array" ref="Q821">INDEX(MinuteWorkersFTE_HISTORICAL_FORTNIGHT_TABLE[DayOfWeek],ROW()-1)</f>
        <v>1</v>
      </c>
      <c r="R821" t="str" cm="1">
        <f t="array" ref="R821">INDEX(MinuteWorkersFTE_HISTORICAL_FORTNIGHT_TABLE[Week Day],ROW()-1)</f>
        <v>Monday</v>
      </c>
      <c r="S821" cm="1">
        <f t="array" ref="S821">INDEX(MinuteWorkersFTE_HISTORICAL_FORTNIGHT_TABLE[FortnightWeek],ROW()-1)</f>
        <v>2</v>
      </c>
      <c r="T821" cm="1">
        <f t="array" ref="T821">INDEX(MinuteWorkersFTE_HISTORICAL_FORTNIGHT_TABLE[HistoricalRosterFTE],ROW()-1)</f>
        <v>1.1842105263157896</v>
      </c>
      <c r="U821" cm="1">
        <f t="array" ref="U821">INDEX(MinuteWorkersFTE_HISTORICAL_FORTNIGHT_TABLE[RedistributedRosterFTE],ROW()-1)</f>
        <v>1.0623495543556052</v>
      </c>
      <c r="V821" cm="1">
        <f t="array" ref="V821">INDEX(MinuteWorkersFTE_HISTORICAL_FORTNIGHT_TABLE[ExpectedRedistributionFactor],ROW()-1)</f>
        <v>0.89709517923362214</v>
      </c>
      <c r="W821" cm="1">
        <f t="array" ref="W821">INDEX(MinuteWorkersFTE_HISTORICAL_FORTNIGHT_TABLE[ProfileVarianceFTE],ROW()-1)</f>
        <v>0</v>
      </c>
      <c r="X821">
        <f t="shared" si="13"/>
        <v>0</v>
      </c>
      <c r="Y821" cm="1">
        <f t="array" ref="Y821">--(INDEX(MinuteWorkersFTE_HISTORICAL_FORTNIGHT_TABLE[HistoricalCoverageStatus],ROW()-1)="PASS")</f>
        <v>1</v>
      </c>
      <c r="Z821" cm="1">
        <f t="array" ref="Z821">--OR(INDEX(MinuteWorkersFTE_HISTORICAL_FORTNIGHT_TABLE[HistoricalCellStatus],ROW()-1)="OBSERVED",INDEX(MinuteWorkersFTE_HISTORICAL_FORTNIGHT_TABLE[HistoricalCellStatus],ROW()-1)="ZERO")</f>
        <v>1</v>
      </c>
      <c r="AA821" cm="1">
        <f t="array" ref="AA821">--OR(INDEX(MinuteWorkersFTE_HISTORICAL_FORTNIGHT_TABLE[ProfileAlignmentStatus],ROW()-1)="PASS",INDEX(MinuteWorkersFTE_HISTORICAL_FORTNIGHT_TABLE[ProfileAlignmentStatus],ROW()-1)="PASS ZERO")</f>
        <v>1</v>
      </c>
      <c r="AB821" cm="1">
        <f t="array" ref="AB821">--(INDEX(MinuteWorkersFTE_HISTORICAL_FORTNIGHT_TABLE[RedistributionMatchCount],ROW()-1)=1)</f>
        <v>1</v>
      </c>
      <c r="AC821">
        <v>1</v>
      </c>
    </row>
    <row r="822" spans="14:29" x14ac:dyDescent="0.25">
      <c r="N822" t="str" cm="1">
        <f t="array" ref="N822">INDEX(MinuteWorkersFTE_HISTORICAL_FORTNIGHT_TABLE[Facility],ROW()-1)</f>
        <v>TE</v>
      </c>
      <c r="O822" t="str" cm="1">
        <f t="array" ref="O822">INDEX(MinuteWorkersFTE_HISTORICAL_FORTNIGHT_TABLE[Role],ROW()-1)</f>
        <v>RESIDENTIAL SERVICES MANAGER</v>
      </c>
      <c r="P822" t="str" cm="1">
        <f t="array" ref="P822">INDEX(MinuteWorkersFTE_HISTORICAL_FORTNIGHT_TABLE[Shift],ROW()-1)</f>
        <v>PM</v>
      </c>
      <c r="Q822" cm="1">
        <f t="array" ref="Q822">INDEX(MinuteWorkersFTE_HISTORICAL_FORTNIGHT_TABLE[DayOfWeek],ROW()-1)</f>
        <v>1</v>
      </c>
      <c r="R822" t="str" cm="1">
        <f t="array" ref="R822">INDEX(MinuteWorkersFTE_HISTORICAL_FORTNIGHT_TABLE[Week Day],ROW()-1)</f>
        <v>Monday</v>
      </c>
      <c r="S822" cm="1">
        <f t="array" ref="S822">INDEX(MinuteWorkersFTE_HISTORICAL_FORTNIGHT_TABLE[FortnightWeek],ROW()-1)</f>
        <v>2</v>
      </c>
      <c r="T822" cm="1">
        <f t="array" ref="T822">INDEX(MinuteWorkersFTE_HISTORICAL_FORTNIGHT_TABLE[HistoricalRosterFTE],ROW()-1)</f>
        <v>0</v>
      </c>
      <c r="U822" cm="1">
        <f t="array" ref="U822">INDEX(MinuteWorkersFTE_HISTORICAL_FORTNIGHT_TABLE[RedistributedRosterFTE],ROW()-1)</f>
        <v>0</v>
      </c>
      <c r="V822" cm="1">
        <f t="array" ref="V822">INDEX(MinuteWorkersFTE_HISTORICAL_FORTNIGHT_TABLE[ExpectedRedistributionFactor],ROW()-1)</f>
        <v>0.89709517923362214</v>
      </c>
      <c r="W822" cm="1">
        <f t="array" ref="W822">INDEX(MinuteWorkersFTE_HISTORICAL_FORTNIGHT_TABLE[ProfileVarianceFTE],ROW()-1)</f>
        <v>0</v>
      </c>
      <c r="X822">
        <f t="shared" si="13"/>
        <v>0</v>
      </c>
      <c r="Y822" cm="1">
        <f t="array" ref="Y822">--(INDEX(MinuteWorkersFTE_HISTORICAL_FORTNIGHT_TABLE[HistoricalCoverageStatus],ROW()-1)="PASS")</f>
        <v>1</v>
      </c>
      <c r="Z822" cm="1">
        <f t="array" ref="Z822">--OR(INDEX(MinuteWorkersFTE_HISTORICAL_FORTNIGHT_TABLE[HistoricalCellStatus],ROW()-1)="OBSERVED",INDEX(MinuteWorkersFTE_HISTORICAL_FORTNIGHT_TABLE[HistoricalCellStatus],ROW()-1)="ZERO")</f>
        <v>1</v>
      </c>
      <c r="AA822" cm="1">
        <f t="array" ref="AA822">--OR(INDEX(MinuteWorkersFTE_HISTORICAL_FORTNIGHT_TABLE[ProfileAlignmentStatus],ROW()-1)="PASS",INDEX(MinuteWorkersFTE_HISTORICAL_FORTNIGHT_TABLE[ProfileAlignmentStatus],ROW()-1)="PASS ZERO")</f>
        <v>1</v>
      </c>
      <c r="AB822" cm="1">
        <f t="array" ref="AB822">--(INDEX(MinuteWorkersFTE_HISTORICAL_FORTNIGHT_TABLE[RedistributionMatchCount],ROW()-1)=1)</f>
        <v>0</v>
      </c>
      <c r="AC822">
        <v>1</v>
      </c>
    </row>
    <row r="823" spans="14:29" x14ac:dyDescent="0.25">
      <c r="N823" t="str" cm="1">
        <f t="array" ref="N823">INDEX(MinuteWorkersFTE_HISTORICAL_FORTNIGHT_TABLE[Facility],ROW()-1)</f>
        <v>TE</v>
      </c>
      <c r="O823" t="str" cm="1">
        <f t="array" ref="O823">INDEX(MinuteWorkersFTE_HISTORICAL_FORTNIGHT_TABLE[Role],ROW()-1)</f>
        <v>RESIDENTIAL SERVICES MANAGER</v>
      </c>
      <c r="P823" t="str" cm="1">
        <f t="array" ref="P823">INDEX(MinuteWorkersFTE_HISTORICAL_FORTNIGHT_TABLE[Shift],ROW()-1)</f>
        <v>NS</v>
      </c>
      <c r="Q823" cm="1">
        <f t="array" ref="Q823">INDEX(MinuteWorkersFTE_HISTORICAL_FORTNIGHT_TABLE[DayOfWeek],ROW()-1)</f>
        <v>1</v>
      </c>
      <c r="R823" t="str" cm="1">
        <f t="array" ref="R823">INDEX(MinuteWorkersFTE_HISTORICAL_FORTNIGHT_TABLE[Week Day],ROW()-1)</f>
        <v>Monday</v>
      </c>
      <c r="S823" cm="1">
        <f t="array" ref="S823">INDEX(MinuteWorkersFTE_HISTORICAL_FORTNIGHT_TABLE[FortnightWeek],ROW()-1)</f>
        <v>2</v>
      </c>
      <c r="T823" cm="1">
        <f t="array" ref="T823">INDEX(MinuteWorkersFTE_HISTORICAL_FORTNIGHT_TABLE[HistoricalRosterFTE],ROW()-1)</f>
        <v>0</v>
      </c>
      <c r="U823" cm="1">
        <f t="array" ref="U823">INDEX(MinuteWorkersFTE_HISTORICAL_FORTNIGHT_TABLE[RedistributedRosterFTE],ROW()-1)</f>
        <v>0</v>
      </c>
      <c r="V823" cm="1">
        <f t="array" ref="V823">INDEX(MinuteWorkersFTE_HISTORICAL_FORTNIGHT_TABLE[ExpectedRedistributionFactor],ROW()-1)</f>
        <v>0.89709517923362214</v>
      </c>
      <c r="W823" cm="1">
        <f t="array" ref="W823">INDEX(MinuteWorkersFTE_HISTORICAL_FORTNIGHT_TABLE[ProfileVarianceFTE],ROW()-1)</f>
        <v>0</v>
      </c>
      <c r="X823">
        <f t="shared" si="13"/>
        <v>0</v>
      </c>
      <c r="Y823" cm="1">
        <f t="array" ref="Y823">--(INDEX(MinuteWorkersFTE_HISTORICAL_FORTNIGHT_TABLE[HistoricalCoverageStatus],ROW()-1)="PASS")</f>
        <v>1</v>
      </c>
      <c r="Z823" cm="1">
        <f t="array" ref="Z823">--OR(INDEX(MinuteWorkersFTE_HISTORICAL_FORTNIGHT_TABLE[HistoricalCellStatus],ROW()-1)="OBSERVED",INDEX(MinuteWorkersFTE_HISTORICAL_FORTNIGHT_TABLE[HistoricalCellStatus],ROW()-1)="ZERO")</f>
        <v>1</v>
      </c>
      <c r="AA823" cm="1">
        <f t="array" ref="AA823">--OR(INDEX(MinuteWorkersFTE_HISTORICAL_FORTNIGHT_TABLE[ProfileAlignmentStatus],ROW()-1)="PASS",INDEX(MinuteWorkersFTE_HISTORICAL_FORTNIGHT_TABLE[ProfileAlignmentStatus],ROW()-1)="PASS ZERO")</f>
        <v>1</v>
      </c>
      <c r="AB823" cm="1">
        <f t="array" ref="AB823">--(INDEX(MinuteWorkersFTE_HISTORICAL_FORTNIGHT_TABLE[RedistributionMatchCount],ROW()-1)=1)</f>
        <v>0</v>
      </c>
      <c r="AC823">
        <v>1</v>
      </c>
    </row>
    <row r="824" spans="14:29" x14ac:dyDescent="0.25">
      <c r="N824" t="str" cm="1">
        <f t="array" ref="N824">INDEX(MinuteWorkersFTE_HISTORICAL_FORTNIGHT_TABLE[Facility],ROW()-1)</f>
        <v>TE</v>
      </c>
      <c r="O824" t="str" cm="1">
        <f t="array" ref="O824">INDEX(MinuteWorkersFTE_HISTORICAL_FORTNIGHT_TABLE[Role],ROW()-1)</f>
        <v>RESIDENTIAL SERVICES MANAGER</v>
      </c>
      <c r="P824" t="str" cm="1">
        <f t="array" ref="P824">INDEX(MinuteWorkersFTE_HISTORICAL_FORTNIGHT_TABLE[Shift],ROW()-1)</f>
        <v>AM</v>
      </c>
      <c r="Q824" cm="1">
        <f t="array" ref="Q824">INDEX(MinuteWorkersFTE_HISTORICAL_FORTNIGHT_TABLE[DayOfWeek],ROW()-1)</f>
        <v>2</v>
      </c>
      <c r="R824" t="str" cm="1">
        <f t="array" ref="R824">INDEX(MinuteWorkersFTE_HISTORICAL_FORTNIGHT_TABLE[Week Day],ROW()-1)</f>
        <v>Tuesday</v>
      </c>
      <c r="S824" cm="1">
        <f t="array" ref="S824">INDEX(MinuteWorkersFTE_HISTORICAL_FORTNIGHT_TABLE[FortnightWeek],ROW()-1)</f>
        <v>2</v>
      </c>
      <c r="T824" cm="1">
        <f t="array" ref="T824">INDEX(MinuteWorkersFTE_HISTORICAL_FORTNIGHT_TABLE[HistoricalRosterFTE],ROW()-1)</f>
        <v>1.0526315789473684</v>
      </c>
      <c r="U824" cm="1">
        <f t="array" ref="U824">INDEX(MinuteWorkersFTE_HISTORICAL_FORTNIGHT_TABLE[RedistributedRosterFTE],ROW()-1)</f>
        <v>0.9443107149827602</v>
      </c>
      <c r="V824" cm="1">
        <f t="array" ref="V824">INDEX(MinuteWorkersFTE_HISTORICAL_FORTNIGHT_TABLE[ExpectedRedistributionFactor],ROW()-1)</f>
        <v>0.89709517923362214</v>
      </c>
      <c r="W824" cm="1">
        <f t="array" ref="W824">INDEX(MinuteWorkersFTE_HISTORICAL_FORTNIGHT_TABLE[ProfileVarianceFTE],ROW()-1)</f>
        <v>1.1102230246251565E-16</v>
      </c>
      <c r="X824">
        <f t="shared" si="13"/>
        <v>1.1102230246251565E-16</v>
      </c>
      <c r="Y824" cm="1">
        <f t="array" ref="Y824">--(INDEX(MinuteWorkersFTE_HISTORICAL_FORTNIGHT_TABLE[HistoricalCoverageStatus],ROW()-1)="PASS")</f>
        <v>1</v>
      </c>
      <c r="Z824" cm="1">
        <f t="array" ref="Z824">--OR(INDEX(MinuteWorkersFTE_HISTORICAL_FORTNIGHT_TABLE[HistoricalCellStatus],ROW()-1)="OBSERVED",INDEX(MinuteWorkersFTE_HISTORICAL_FORTNIGHT_TABLE[HistoricalCellStatus],ROW()-1)="ZERO")</f>
        <v>1</v>
      </c>
      <c r="AA824" cm="1">
        <f t="array" ref="AA824">--OR(INDEX(MinuteWorkersFTE_HISTORICAL_FORTNIGHT_TABLE[ProfileAlignmentStatus],ROW()-1)="PASS",INDEX(MinuteWorkersFTE_HISTORICAL_FORTNIGHT_TABLE[ProfileAlignmentStatus],ROW()-1)="PASS ZERO")</f>
        <v>1</v>
      </c>
      <c r="AB824" cm="1">
        <f t="array" ref="AB824">--(INDEX(MinuteWorkersFTE_HISTORICAL_FORTNIGHT_TABLE[RedistributionMatchCount],ROW()-1)=1)</f>
        <v>1</v>
      </c>
      <c r="AC824">
        <v>1</v>
      </c>
    </row>
    <row r="825" spans="14:29" x14ac:dyDescent="0.25">
      <c r="N825" t="str" cm="1">
        <f t="array" ref="N825">INDEX(MinuteWorkersFTE_HISTORICAL_FORTNIGHT_TABLE[Facility],ROW()-1)</f>
        <v>TE</v>
      </c>
      <c r="O825" t="str" cm="1">
        <f t="array" ref="O825">INDEX(MinuteWorkersFTE_HISTORICAL_FORTNIGHT_TABLE[Role],ROW()-1)</f>
        <v>RESIDENTIAL SERVICES MANAGER</v>
      </c>
      <c r="P825" t="str" cm="1">
        <f t="array" ref="P825">INDEX(MinuteWorkersFTE_HISTORICAL_FORTNIGHT_TABLE[Shift],ROW()-1)</f>
        <v>PM</v>
      </c>
      <c r="Q825" cm="1">
        <f t="array" ref="Q825">INDEX(MinuteWorkersFTE_HISTORICAL_FORTNIGHT_TABLE[DayOfWeek],ROW()-1)</f>
        <v>2</v>
      </c>
      <c r="R825" t="str" cm="1">
        <f t="array" ref="R825">INDEX(MinuteWorkersFTE_HISTORICAL_FORTNIGHT_TABLE[Week Day],ROW()-1)</f>
        <v>Tuesday</v>
      </c>
      <c r="S825" cm="1">
        <f t="array" ref="S825">INDEX(MinuteWorkersFTE_HISTORICAL_FORTNIGHT_TABLE[FortnightWeek],ROW()-1)</f>
        <v>2</v>
      </c>
      <c r="T825" cm="1">
        <f t="array" ref="T825">INDEX(MinuteWorkersFTE_HISTORICAL_FORTNIGHT_TABLE[HistoricalRosterFTE],ROW()-1)</f>
        <v>0</v>
      </c>
      <c r="U825" cm="1">
        <f t="array" ref="U825">INDEX(MinuteWorkersFTE_HISTORICAL_FORTNIGHT_TABLE[RedistributedRosterFTE],ROW()-1)</f>
        <v>0</v>
      </c>
      <c r="V825" cm="1">
        <f t="array" ref="V825">INDEX(MinuteWorkersFTE_HISTORICAL_FORTNIGHT_TABLE[ExpectedRedistributionFactor],ROW()-1)</f>
        <v>0.89709517923362214</v>
      </c>
      <c r="W825" cm="1">
        <f t="array" ref="W825">INDEX(MinuteWorkersFTE_HISTORICAL_FORTNIGHT_TABLE[ProfileVarianceFTE],ROW()-1)</f>
        <v>0</v>
      </c>
      <c r="X825">
        <f t="shared" si="13"/>
        <v>0</v>
      </c>
      <c r="Y825" cm="1">
        <f t="array" ref="Y825">--(INDEX(MinuteWorkersFTE_HISTORICAL_FORTNIGHT_TABLE[HistoricalCoverageStatus],ROW()-1)="PASS")</f>
        <v>1</v>
      </c>
      <c r="Z825" cm="1">
        <f t="array" ref="Z825">--OR(INDEX(MinuteWorkersFTE_HISTORICAL_FORTNIGHT_TABLE[HistoricalCellStatus],ROW()-1)="OBSERVED",INDEX(MinuteWorkersFTE_HISTORICAL_FORTNIGHT_TABLE[HistoricalCellStatus],ROW()-1)="ZERO")</f>
        <v>1</v>
      </c>
      <c r="AA825" cm="1">
        <f t="array" ref="AA825">--OR(INDEX(MinuteWorkersFTE_HISTORICAL_FORTNIGHT_TABLE[ProfileAlignmentStatus],ROW()-1)="PASS",INDEX(MinuteWorkersFTE_HISTORICAL_FORTNIGHT_TABLE[ProfileAlignmentStatus],ROW()-1)="PASS ZERO")</f>
        <v>1</v>
      </c>
      <c r="AB825" cm="1">
        <f t="array" ref="AB825">--(INDEX(MinuteWorkersFTE_HISTORICAL_FORTNIGHT_TABLE[RedistributionMatchCount],ROW()-1)=1)</f>
        <v>0</v>
      </c>
      <c r="AC825">
        <v>1</v>
      </c>
    </row>
    <row r="826" spans="14:29" x14ac:dyDescent="0.25">
      <c r="N826" t="str" cm="1">
        <f t="array" ref="N826">INDEX(MinuteWorkersFTE_HISTORICAL_FORTNIGHT_TABLE[Facility],ROW()-1)</f>
        <v>TE</v>
      </c>
      <c r="O826" t="str" cm="1">
        <f t="array" ref="O826">INDEX(MinuteWorkersFTE_HISTORICAL_FORTNIGHT_TABLE[Role],ROW()-1)</f>
        <v>RESIDENTIAL SERVICES MANAGER</v>
      </c>
      <c r="P826" t="str" cm="1">
        <f t="array" ref="P826">INDEX(MinuteWorkersFTE_HISTORICAL_FORTNIGHT_TABLE[Shift],ROW()-1)</f>
        <v>NS</v>
      </c>
      <c r="Q826" cm="1">
        <f t="array" ref="Q826">INDEX(MinuteWorkersFTE_HISTORICAL_FORTNIGHT_TABLE[DayOfWeek],ROW()-1)</f>
        <v>2</v>
      </c>
      <c r="R826" t="str" cm="1">
        <f t="array" ref="R826">INDEX(MinuteWorkersFTE_HISTORICAL_FORTNIGHT_TABLE[Week Day],ROW()-1)</f>
        <v>Tuesday</v>
      </c>
      <c r="S826" cm="1">
        <f t="array" ref="S826">INDEX(MinuteWorkersFTE_HISTORICAL_FORTNIGHT_TABLE[FortnightWeek],ROW()-1)</f>
        <v>2</v>
      </c>
      <c r="T826" cm="1">
        <f t="array" ref="T826">INDEX(MinuteWorkersFTE_HISTORICAL_FORTNIGHT_TABLE[HistoricalRosterFTE],ROW()-1)</f>
        <v>0</v>
      </c>
      <c r="U826" cm="1">
        <f t="array" ref="U826">INDEX(MinuteWorkersFTE_HISTORICAL_FORTNIGHT_TABLE[RedistributedRosterFTE],ROW()-1)</f>
        <v>0</v>
      </c>
      <c r="V826" cm="1">
        <f t="array" ref="V826">INDEX(MinuteWorkersFTE_HISTORICAL_FORTNIGHT_TABLE[ExpectedRedistributionFactor],ROW()-1)</f>
        <v>0.89709517923362214</v>
      </c>
      <c r="W826" cm="1">
        <f t="array" ref="W826">INDEX(MinuteWorkersFTE_HISTORICAL_FORTNIGHT_TABLE[ProfileVarianceFTE],ROW()-1)</f>
        <v>0</v>
      </c>
      <c r="X826">
        <f t="shared" si="13"/>
        <v>0</v>
      </c>
      <c r="Y826" cm="1">
        <f t="array" ref="Y826">--(INDEX(MinuteWorkersFTE_HISTORICAL_FORTNIGHT_TABLE[HistoricalCoverageStatus],ROW()-1)="PASS")</f>
        <v>1</v>
      </c>
      <c r="Z826" cm="1">
        <f t="array" ref="Z826">--OR(INDEX(MinuteWorkersFTE_HISTORICAL_FORTNIGHT_TABLE[HistoricalCellStatus],ROW()-1)="OBSERVED",INDEX(MinuteWorkersFTE_HISTORICAL_FORTNIGHT_TABLE[HistoricalCellStatus],ROW()-1)="ZERO")</f>
        <v>1</v>
      </c>
      <c r="AA826" cm="1">
        <f t="array" ref="AA826">--OR(INDEX(MinuteWorkersFTE_HISTORICAL_FORTNIGHT_TABLE[ProfileAlignmentStatus],ROW()-1)="PASS",INDEX(MinuteWorkersFTE_HISTORICAL_FORTNIGHT_TABLE[ProfileAlignmentStatus],ROW()-1)="PASS ZERO")</f>
        <v>1</v>
      </c>
      <c r="AB826" cm="1">
        <f t="array" ref="AB826">--(INDEX(MinuteWorkersFTE_HISTORICAL_FORTNIGHT_TABLE[RedistributionMatchCount],ROW()-1)=1)</f>
        <v>0</v>
      </c>
      <c r="AC826">
        <v>1</v>
      </c>
    </row>
    <row r="827" spans="14:29" x14ac:dyDescent="0.25">
      <c r="N827" t="str" cm="1">
        <f t="array" ref="N827">INDEX(MinuteWorkersFTE_HISTORICAL_FORTNIGHT_TABLE[Facility],ROW()-1)</f>
        <v>TE</v>
      </c>
      <c r="O827" t="str" cm="1">
        <f t="array" ref="O827">INDEX(MinuteWorkersFTE_HISTORICAL_FORTNIGHT_TABLE[Role],ROW()-1)</f>
        <v>RESIDENTIAL SERVICES MANAGER</v>
      </c>
      <c r="P827" t="str" cm="1">
        <f t="array" ref="P827">INDEX(MinuteWorkersFTE_HISTORICAL_FORTNIGHT_TABLE[Shift],ROW()-1)</f>
        <v>AM</v>
      </c>
      <c r="Q827" cm="1">
        <f t="array" ref="Q827">INDEX(MinuteWorkersFTE_HISTORICAL_FORTNIGHT_TABLE[DayOfWeek],ROW()-1)</f>
        <v>3</v>
      </c>
      <c r="R827" t="str" cm="1">
        <f t="array" ref="R827">INDEX(MinuteWorkersFTE_HISTORICAL_FORTNIGHT_TABLE[Week Day],ROW()-1)</f>
        <v>Wednesday</v>
      </c>
      <c r="S827" cm="1">
        <f t="array" ref="S827">INDEX(MinuteWorkersFTE_HISTORICAL_FORTNIGHT_TABLE[FortnightWeek],ROW()-1)</f>
        <v>2</v>
      </c>
      <c r="T827" cm="1">
        <f t="array" ref="T827">INDEX(MinuteWorkersFTE_HISTORICAL_FORTNIGHT_TABLE[HistoricalRosterFTE],ROW()-1)</f>
        <v>1.0526315789473684</v>
      </c>
      <c r="U827" cm="1">
        <f t="array" ref="U827">INDEX(MinuteWorkersFTE_HISTORICAL_FORTNIGHT_TABLE[RedistributedRosterFTE],ROW()-1)</f>
        <v>0.9443107149827602</v>
      </c>
      <c r="V827" cm="1">
        <f t="array" ref="V827">INDEX(MinuteWorkersFTE_HISTORICAL_FORTNIGHT_TABLE[ExpectedRedistributionFactor],ROW()-1)</f>
        <v>0.89709517923362214</v>
      </c>
      <c r="W827" cm="1">
        <f t="array" ref="W827">INDEX(MinuteWorkersFTE_HISTORICAL_FORTNIGHT_TABLE[ProfileVarianceFTE],ROW()-1)</f>
        <v>1.1102230246251565E-16</v>
      </c>
      <c r="X827">
        <f t="shared" si="13"/>
        <v>1.1102230246251565E-16</v>
      </c>
      <c r="Y827" cm="1">
        <f t="array" ref="Y827">--(INDEX(MinuteWorkersFTE_HISTORICAL_FORTNIGHT_TABLE[HistoricalCoverageStatus],ROW()-1)="PASS")</f>
        <v>1</v>
      </c>
      <c r="Z827" cm="1">
        <f t="array" ref="Z827">--OR(INDEX(MinuteWorkersFTE_HISTORICAL_FORTNIGHT_TABLE[HistoricalCellStatus],ROW()-1)="OBSERVED",INDEX(MinuteWorkersFTE_HISTORICAL_FORTNIGHT_TABLE[HistoricalCellStatus],ROW()-1)="ZERO")</f>
        <v>1</v>
      </c>
      <c r="AA827" cm="1">
        <f t="array" ref="AA827">--OR(INDEX(MinuteWorkersFTE_HISTORICAL_FORTNIGHT_TABLE[ProfileAlignmentStatus],ROW()-1)="PASS",INDEX(MinuteWorkersFTE_HISTORICAL_FORTNIGHT_TABLE[ProfileAlignmentStatus],ROW()-1)="PASS ZERO")</f>
        <v>1</v>
      </c>
      <c r="AB827" cm="1">
        <f t="array" ref="AB827">--(INDEX(MinuteWorkersFTE_HISTORICAL_FORTNIGHT_TABLE[RedistributionMatchCount],ROW()-1)=1)</f>
        <v>1</v>
      </c>
      <c r="AC827">
        <v>1</v>
      </c>
    </row>
    <row r="828" spans="14:29" x14ac:dyDescent="0.25">
      <c r="N828" t="str" cm="1">
        <f t="array" ref="N828">INDEX(MinuteWorkersFTE_HISTORICAL_FORTNIGHT_TABLE[Facility],ROW()-1)</f>
        <v>TE</v>
      </c>
      <c r="O828" t="str" cm="1">
        <f t="array" ref="O828">INDEX(MinuteWorkersFTE_HISTORICAL_FORTNIGHT_TABLE[Role],ROW()-1)</f>
        <v>RESIDENTIAL SERVICES MANAGER</v>
      </c>
      <c r="P828" t="str" cm="1">
        <f t="array" ref="P828">INDEX(MinuteWorkersFTE_HISTORICAL_FORTNIGHT_TABLE[Shift],ROW()-1)</f>
        <v>PM</v>
      </c>
      <c r="Q828" cm="1">
        <f t="array" ref="Q828">INDEX(MinuteWorkersFTE_HISTORICAL_FORTNIGHT_TABLE[DayOfWeek],ROW()-1)</f>
        <v>3</v>
      </c>
      <c r="R828" t="str" cm="1">
        <f t="array" ref="R828">INDEX(MinuteWorkersFTE_HISTORICAL_FORTNIGHT_TABLE[Week Day],ROW()-1)</f>
        <v>Wednesday</v>
      </c>
      <c r="S828" cm="1">
        <f t="array" ref="S828">INDEX(MinuteWorkersFTE_HISTORICAL_FORTNIGHT_TABLE[FortnightWeek],ROW()-1)</f>
        <v>2</v>
      </c>
      <c r="T828" cm="1">
        <f t="array" ref="T828">INDEX(MinuteWorkersFTE_HISTORICAL_FORTNIGHT_TABLE[HistoricalRosterFTE],ROW()-1)</f>
        <v>0</v>
      </c>
      <c r="U828" cm="1">
        <f t="array" ref="U828">INDEX(MinuteWorkersFTE_HISTORICAL_FORTNIGHT_TABLE[RedistributedRosterFTE],ROW()-1)</f>
        <v>0</v>
      </c>
      <c r="V828" cm="1">
        <f t="array" ref="V828">INDEX(MinuteWorkersFTE_HISTORICAL_FORTNIGHT_TABLE[ExpectedRedistributionFactor],ROW()-1)</f>
        <v>0.89709517923362214</v>
      </c>
      <c r="W828" cm="1">
        <f t="array" ref="W828">INDEX(MinuteWorkersFTE_HISTORICAL_FORTNIGHT_TABLE[ProfileVarianceFTE],ROW()-1)</f>
        <v>0</v>
      </c>
      <c r="X828">
        <f t="shared" si="13"/>
        <v>0</v>
      </c>
      <c r="Y828" cm="1">
        <f t="array" ref="Y828">--(INDEX(MinuteWorkersFTE_HISTORICAL_FORTNIGHT_TABLE[HistoricalCoverageStatus],ROW()-1)="PASS")</f>
        <v>1</v>
      </c>
      <c r="Z828" cm="1">
        <f t="array" ref="Z828">--OR(INDEX(MinuteWorkersFTE_HISTORICAL_FORTNIGHT_TABLE[HistoricalCellStatus],ROW()-1)="OBSERVED",INDEX(MinuteWorkersFTE_HISTORICAL_FORTNIGHT_TABLE[HistoricalCellStatus],ROW()-1)="ZERO")</f>
        <v>1</v>
      </c>
      <c r="AA828" cm="1">
        <f t="array" ref="AA828">--OR(INDEX(MinuteWorkersFTE_HISTORICAL_FORTNIGHT_TABLE[ProfileAlignmentStatus],ROW()-1)="PASS",INDEX(MinuteWorkersFTE_HISTORICAL_FORTNIGHT_TABLE[ProfileAlignmentStatus],ROW()-1)="PASS ZERO")</f>
        <v>1</v>
      </c>
      <c r="AB828" cm="1">
        <f t="array" ref="AB828">--(INDEX(MinuteWorkersFTE_HISTORICAL_FORTNIGHT_TABLE[RedistributionMatchCount],ROW()-1)=1)</f>
        <v>0</v>
      </c>
      <c r="AC828">
        <v>1</v>
      </c>
    </row>
    <row r="829" spans="14:29" x14ac:dyDescent="0.25">
      <c r="N829" t="str" cm="1">
        <f t="array" ref="N829">INDEX(MinuteWorkersFTE_HISTORICAL_FORTNIGHT_TABLE[Facility],ROW()-1)</f>
        <v>TE</v>
      </c>
      <c r="O829" t="str" cm="1">
        <f t="array" ref="O829">INDEX(MinuteWorkersFTE_HISTORICAL_FORTNIGHT_TABLE[Role],ROW()-1)</f>
        <v>RESIDENTIAL SERVICES MANAGER</v>
      </c>
      <c r="P829" t="str" cm="1">
        <f t="array" ref="P829">INDEX(MinuteWorkersFTE_HISTORICAL_FORTNIGHT_TABLE[Shift],ROW()-1)</f>
        <v>NS</v>
      </c>
      <c r="Q829" cm="1">
        <f t="array" ref="Q829">INDEX(MinuteWorkersFTE_HISTORICAL_FORTNIGHT_TABLE[DayOfWeek],ROW()-1)</f>
        <v>3</v>
      </c>
      <c r="R829" t="str" cm="1">
        <f t="array" ref="R829">INDEX(MinuteWorkersFTE_HISTORICAL_FORTNIGHT_TABLE[Week Day],ROW()-1)</f>
        <v>Wednesday</v>
      </c>
      <c r="S829" cm="1">
        <f t="array" ref="S829">INDEX(MinuteWorkersFTE_HISTORICAL_FORTNIGHT_TABLE[FortnightWeek],ROW()-1)</f>
        <v>2</v>
      </c>
      <c r="T829" cm="1">
        <f t="array" ref="T829">INDEX(MinuteWorkersFTE_HISTORICAL_FORTNIGHT_TABLE[HistoricalRosterFTE],ROW()-1)</f>
        <v>0</v>
      </c>
      <c r="U829" cm="1">
        <f t="array" ref="U829">INDEX(MinuteWorkersFTE_HISTORICAL_FORTNIGHT_TABLE[RedistributedRosterFTE],ROW()-1)</f>
        <v>0</v>
      </c>
      <c r="V829" cm="1">
        <f t="array" ref="V829">INDEX(MinuteWorkersFTE_HISTORICAL_FORTNIGHT_TABLE[ExpectedRedistributionFactor],ROW()-1)</f>
        <v>0.89709517923362214</v>
      </c>
      <c r="W829" cm="1">
        <f t="array" ref="W829">INDEX(MinuteWorkersFTE_HISTORICAL_FORTNIGHT_TABLE[ProfileVarianceFTE],ROW()-1)</f>
        <v>0</v>
      </c>
      <c r="X829">
        <f t="shared" si="13"/>
        <v>0</v>
      </c>
      <c r="Y829" cm="1">
        <f t="array" ref="Y829">--(INDEX(MinuteWorkersFTE_HISTORICAL_FORTNIGHT_TABLE[HistoricalCoverageStatus],ROW()-1)="PASS")</f>
        <v>1</v>
      </c>
      <c r="Z829" cm="1">
        <f t="array" ref="Z829">--OR(INDEX(MinuteWorkersFTE_HISTORICAL_FORTNIGHT_TABLE[HistoricalCellStatus],ROW()-1)="OBSERVED",INDEX(MinuteWorkersFTE_HISTORICAL_FORTNIGHT_TABLE[HistoricalCellStatus],ROW()-1)="ZERO")</f>
        <v>1</v>
      </c>
      <c r="AA829" cm="1">
        <f t="array" ref="AA829">--OR(INDEX(MinuteWorkersFTE_HISTORICAL_FORTNIGHT_TABLE[ProfileAlignmentStatus],ROW()-1)="PASS",INDEX(MinuteWorkersFTE_HISTORICAL_FORTNIGHT_TABLE[ProfileAlignmentStatus],ROW()-1)="PASS ZERO")</f>
        <v>1</v>
      </c>
      <c r="AB829" cm="1">
        <f t="array" ref="AB829">--(INDEX(MinuteWorkersFTE_HISTORICAL_FORTNIGHT_TABLE[RedistributionMatchCount],ROW()-1)=1)</f>
        <v>0</v>
      </c>
      <c r="AC829">
        <v>1</v>
      </c>
    </row>
    <row r="830" spans="14:29" x14ac:dyDescent="0.25">
      <c r="N830" t="str" cm="1">
        <f t="array" ref="N830">INDEX(MinuteWorkersFTE_HISTORICAL_FORTNIGHT_TABLE[Facility],ROW()-1)</f>
        <v>TE</v>
      </c>
      <c r="O830" t="str" cm="1">
        <f t="array" ref="O830">INDEX(MinuteWorkersFTE_HISTORICAL_FORTNIGHT_TABLE[Role],ROW()-1)</f>
        <v>RESIDENTIAL SERVICES MANAGER</v>
      </c>
      <c r="P830" t="str" cm="1">
        <f t="array" ref="P830">INDEX(MinuteWorkersFTE_HISTORICAL_FORTNIGHT_TABLE[Shift],ROW()-1)</f>
        <v>AM</v>
      </c>
      <c r="Q830" cm="1">
        <f t="array" ref="Q830">INDEX(MinuteWorkersFTE_HISTORICAL_FORTNIGHT_TABLE[DayOfWeek],ROW()-1)</f>
        <v>4</v>
      </c>
      <c r="R830" t="str" cm="1">
        <f t="array" ref="R830">INDEX(MinuteWorkersFTE_HISTORICAL_FORTNIGHT_TABLE[Week Day],ROW()-1)</f>
        <v>Thursday</v>
      </c>
      <c r="S830" cm="1">
        <f t="array" ref="S830">INDEX(MinuteWorkersFTE_HISTORICAL_FORTNIGHT_TABLE[FortnightWeek],ROW()-1)</f>
        <v>2</v>
      </c>
      <c r="T830" cm="1">
        <f t="array" ref="T830">INDEX(MinuteWorkersFTE_HISTORICAL_FORTNIGHT_TABLE[HistoricalRosterFTE],ROW()-1)</f>
        <v>1.0526315789473684</v>
      </c>
      <c r="U830" cm="1">
        <f t="array" ref="U830">INDEX(MinuteWorkersFTE_HISTORICAL_FORTNIGHT_TABLE[RedistributedRosterFTE],ROW()-1)</f>
        <v>0.9443107149827602</v>
      </c>
      <c r="V830" cm="1">
        <f t="array" ref="V830">INDEX(MinuteWorkersFTE_HISTORICAL_FORTNIGHT_TABLE[ExpectedRedistributionFactor],ROW()-1)</f>
        <v>0.89709517923362214</v>
      </c>
      <c r="W830" cm="1">
        <f t="array" ref="W830">INDEX(MinuteWorkersFTE_HISTORICAL_FORTNIGHT_TABLE[ProfileVarianceFTE],ROW()-1)</f>
        <v>1.1102230246251565E-16</v>
      </c>
      <c r="X830">
        <f t="shared" si="13"/>
        <v>1.1102230246251565E-16</v>
      </c>
      <c r="Y830" cm="1">
        <f t="array" ref="Y830">--(INDEX(MinuteWorkersFTE_HISTORICAL_FORTNIGHT_TABLE[HistoricalCoverageStatus],ROW()-1)="PASS")</f>
        <v>1</v>
      </c>
      <c r="Z830" cm="1">
        <f t="array" ref="Z830">--OR(INDEX(MinuteWorkersFTE_HISTORICAL_FORTNIGHT_TABLE[HistoricalCellStatus],ROW()-1)="OBSERVED",INDEX(MinuteWorkersFTE_HISTORICAL_FORTNIGHT_TABLE[HistoricalCellStatus],ROW()-1)="ZERO")</f>
        <v>1</v>
      </c>
      <c r="AA830" cm="1">
        <f t="array" ref="AA830">--OR(INDEX(MinuteWorkersFTE_HISTORICAL_FORTNIGHT_TABLE[ProfileAlignmentStatus],ROW()-1)="PASS",INDEX(MinuteWorkersFTE_HISTORICAL_FORTNIGHT_TABLE[ProfileAlignmentStatus],ROW()-1)="PASS ZERO")</f>
        <v>1</v>
      </c>
      <c r="AB830" cm="1">
        <f t="array" ref="AB830">--(INDEX(MinuteWorkersFTE_HISTORICAL_FORTNIGHT_TABLE[RedistributionMatchCount],ROW()-1)=1)</f>
        <v>1</v>
      </c>
      <c r="AC830">
        <v>1</v>
      </c>
    </row>
    <row r="831" spans="14:29" x14ac:dyDescent="0.25">
      <c r="N831" t="str" cm="1">
        <f t="array" ref="N831">INDEX(MinuteWorkersFTE_HISTORICAL_FORTNIGHT_TABLE[Facility],ROW()-1)</f>
        <v>TE</v>
      </c>
      <c r="O831" t="str" cm="1">
        <f t="array" ref="O831">INDEX(MinuteWorkersFTE_HISTORICAL_FORTNIGHT_TABLE[Role],ROW()-1)</f>
        <v>RESIDENTIAL SERVICES MANAGER</v>
      </c>
      <c r="P831" t="str" cm="1">
        <f t="array" ref="P831">INDEX(MinuteWorkersFTE_HISTORICAL_FORTNIGHT_TABLE[Shift],ROW()-1)</f>
        <v>PM</v>
      </c>
      <c r="Q831" cm="1">
        <f t="array" ref="Q831">INDEX(MinuteWorkersFTE_HISTORICAL_FORTNIGHT_TABLE[DayOfWeek],ROW()-1)</f>
        <v>4</v>
      </c>
      <c r="R831" t="str" cm="1">
        <f t="array" ref="R831">INDEX(MinuteWorkersFTE_HISTORICAL_FORTNIGHT_TABLE[Week Day],ROW()-1)</f>
        <v>Thursday</v>
      </c>
      <c r="S831" cm="1">
        <f t="array" ref="S831">INDEX(MinuteWorkersFTE_HISTORICAL_FORTNIGHT_TABLE[FortnightWeek],ROW()-1)</f>
        <v>2</v>
      </c>
      <c r="T831" cm="1">
        <f t="array" ref="T831">INDEX(MinuteWorkersFTE_HISTORICAL_FORTNIGHT_TABLE[HistoricalRosterFTE],ROW()-1)</f>
        <v>0</v>
      </c>
      <c r="U831" cm="1">
        <f t="array" ref="U831">INDEX(MinuteWorkersFTE_HISTORICAL_FORTNIGHT_TABLE[RedistributedRosterFTE],ROW()-1)</f>
        <v>0</v>
      </c>
      <c r="V831" cm="1">
        <f t="array" ref="V831">INDEX(MinuteWorkersFTE_HISTORICAL_FORTNIGHT_TABLE[ExpectedRedistributionFactor],ROW()-1)</f>
        <v>0.89709517923362214</v>
      </c>
      <c r="W831" cm="1">
        <f t="array" ref="W831">INDEX(MinuteWorkersFTE_HISTORICAL_FORTNIGHT_TABLE[ProfileVarianceFTE],ROW()-1)</f>
        <v>0</v>
      </c>
      <c r="X831">
        <f t="shared" si="13"/>
        <v>0</v>
      </c>
      <c r="Y831" cm="1">
        <f t="array" ref="Y831">--(INDEX(MinuteWorkersFTE_HISTORICAL_FORTNIGHT_TABLE[HistoricalCoverageStatus],ROW()-1)="PASS")</f>
        <v>1</v>
      </c>
      <c r="Z831" cm="1">
        <f t="array" ref="Z831">--OR(INDEX(MinuteWorkersFTE_HISTORICAL_FORTNIGHT_TABLE[HistoricalCellStatus],ROW()-1)="OBSERVED",INDEX(MinuteWorkersFTE_HISTORICAL_FORTNIGHT_TABLE[HistoricalCellStatus],ROW()-1)="ZERO")</f>
        <v>1</v>
      </c>
      <c r="AA831" cm="1">
        <f t="array" ref="AA831">--OR(INDEX(MinuteWorkersFTE_HISTORICAL_FORTNIGHT_TABLE[ProfileAlignmentStatus],ROW()-1)="PASS",INDEX(MinuteWorkersFTE_HISTORICAL_FORTNIGHT_TABLE[ProfileAlignmentStatus],ROW()-1)="PASS ZERO")</f>
        <v>1</v>
      </c>
      <c r="AB831" cm="1">
        <f t="array" ref="AB831">--(INDEX(MinuteWorkersFTE_HISTORICAL_FORTNIGHT_TABLE[RedistributionMatchCount],ROW()-1)=1)</f>
        <v>0</v>
      </c>
      <c r="AC831">
        <v>1</v>
      </c>
    </row>
    <row r="832" spans="14:29" x14ac:dyDescent="0.25">
      <c r="N832" t="str" cm="1">
        <f t="array" ref="N832">INDEX(MinuteWorkersFTE_HISTORICAL_FORTNIGHT_TABLE[Facility],ROW()-1)</f>
        <v>TE</v>
      </c>
      <c r="O832" t="str" cm="1">
        <f t="array" ref="O832">INDEX(MinuteWorkersFTE_HISTORICAL_FORTNIGHT_TABLE[Role],ROW()-1)</f>
        <v>RESIDENTIAL SERVICES MANAGER</v>
      </c>
      <c r="P832" t="str" cm="1">
        <f t="array" ref="P832">INDEX(MinuteWorkersFTE_HISTORICAL_FORTNIGHT_TABLE[Shift],ROW()-1)</f>
        <v>NS</v>
      </c>
      <c r="Q832" cm="1">
        <f t="array" ref="Q832">INDEX(MinuteWorkersFTE_HISTORICAL_FORTNIGHT_TABLE[DayOfWeek],ROW()-1)</f>
        <v>4</v>
      </c>
      <c r="R832" t="str" cm="1">
        <f t="array" ref="R832">INDEX(MinuteWorkersFTE_HISTORICAL_FORTNIGHT_TABLE[Week Day],ROW()-1)</f>
        <v>Thursday</v>
      </c>
      <c r="S832" cm="1">
        <f t="array" ref="S832">INDEX(MinuteWorkersFTE_HISTORICAL_FORTNIGHT_TABLE[FortnightWeek],ROW()-1)</f>
        <v>2</v>
      </c>
      <c r="T832" cm="1">
        <f t="array" ref="T832">INDEX(MinuteWorkersFTE_HISTORICAL_FORTNIGHT_TABLE[HistoricalRosterFTE],ROW()-1)</f>
        <v>0</v>
      </c>
      <c r="U832" cm="1">
        <f t="array" ref="U832">INDEX(MinuteWorkersFTE_HISTORICAL_FORTNIGHT_TABLE[RedistributedRosterFTE],ROW()-1)</f>
        <v>0</v>
      </c>
      <c r="V832" cm="1">
        <f t="array" ref="V832">INDEX(MinuteWorkersFTE_HISTORICAL_FORTNIGHT_TABLE[ExpectedRedistributionFactor],ROW()-1)</f>
        <v>0.89709517923362214</v>
      </c>
      <c r="W832" cm="1">
        <f t="array" ref="W832">INDEX(MinuteWorkersFTE_HISTORICAL_FORTNIGHT_TABLE[ProfileVarianceFTE],ROW()-1)</f>
        <v>0</v>
      </c>
      <c r="X832">
        <f t="shared" si="13"/>
        <v>0</v>
      </c>
      <c r="Y832" cm="1">
        <f t="array" ref="Y832">--(INDEX(MinuteWorkersFTE_HISTORICAL_FORTNIGHT_TABLE[HistoricalCoverageStatus],ROW()-1)="PASS")</f>
        <v>1</v>
      </c>
      <c r="Z832" cm="1">
        <f t="array" ref="Z832">--OR(INDEX(MinuteWorkersFTE_HISTORICAL_FORTNIGHT_TABLE[HistoricalCellStatus],ROW()-1)="OBSERVED",INDEX(MinuteWorkersFTE_HISTORICAL_FORTNIGHT_TABLE[HistoricalCellStatus],ROW()-1)="ZERO")</f>
        <v>1</v>
      </c>
      <c r="AA832" cm="1">
        <f t="array" ref="AA832">--OR(INDEX(MinuteWorkersFTE_HISTORICAL_FORTNIGHT_TABLE[ProfileAlignmentStatus],ROW()-1)="PASS",INDEX(MinuteWorkersFTE_HISTORICAL_FORTNIGHT_TABLE[ProfileAlignmentStatus],ROW()-1)="PASS ZERO")</f>
        <v>1</v>
      </c>
      <c r="AB832" cm="1">
        <f t="array" ref="AB832">--(INDEX(MinuteWorkersFTE_HISTORICAL_FORTNIGHT_TABLE[RedistributionMatchCount],ROW()-1)=1)</f>
        <v>0</v>
      </c>
      <c r="AC832">
        <v>1</v>
      </c>
    </row>
    <row r="833" spans="14:29" x14ac:dyDescent="0.25">
      <c r="N833" t="str" cm="1">
        <f t="array" ref="N833">INDEX(MinuteWorkersFTE_HISTORICAL_FORTNIGHT_TABLE[Facility],ROW()-1)</f>
        <v>TE</v>
      </c>
      <c r="O833" t="str" cm="1">
        <f t="array" ref="O833">INDEX(MinuteWorkersFTE_HISTORICAL_FORTNIGHT_TABLE[Role],ROW()-1)</f>
        <v>RESIDENTIAL SERVICES MANAGER</v>
      </c>
      <c r="P833" t="str" cm="1">
        <f t="array" ref="P833">INDEX(MinuteWorkersFTE_HISTORICAL_FORTNIGHT_TABLE[Shift],ROW()-1)</f>
        <v>AM</v>
      </c>
      <c r="Q833" cm="1">
        <f t="array" ref="Q833">INDEX(MinuteWorkersFTE_HISTORICAL_FORTNIGHT_TABLE[DayOfWeek],ROW()-1)</f>
        <v>5</v>
      </c>
      <c r="R833" t="str" cm="1">
        <f t="array" ref="R833">INDEX(MinuteWorkersFTE_HISTORICAL_FORTNIGHT_TABLE[Week Day],ROW()-1)</f>
        <v>Friday</v>
      </c>
      <c r="S833" cm="1">
        <f t="array" ref="S833">INDEX(MinuteWorkersFTE_HISTORICAL_FORTNIGHT_TABLE[FortnightWeek],ROW()-1)</f>
        <v>2</v>
      </c>
      <c r="T833" cm="1">
        <f t="array" ref="T833">INDEX(MinuteWorkersFTE_HISTORICAL_FORTNIGHT_TABLE[HistoricalRosterFTE],ROW()-1)</f>
        <v>1.0526315789473684</v>
      </c>
      <c r="U833" cm="1">
        <f t="array" ref="U833">INDEX(MinuteWorkersFTE_HISTORICAL_FORTNIGHT_TABLE[RedistributedRosterFTE],ROW()-1)</f>
        <v>0.9443107149827602</v>
      </c>
      <c r="V833" cm="1">
        <f t="array" ref="V833">INDEX(MinuteWorkersFTE_HISTORICAL_FORTNIGHT_TABLE[ExpectedRedistributionFactor],ROW()-1)</f>
        <v>0.89709517923362214</v>
      </c>
      <c r="W833" cm="1">
        <f t="array" ref="W833">INDEX(MinuteWorkersFTE_HISTORICAL_FORTNIGHT_TABLE[ProfileVarianceFTE],ROW()-1)</f>
        <v>1.1102230246251565E-16</v>
      </c>
      <c r="X833">
        <f t="shared" si="13"/>
        <v>1.1102230246251565E-16</v>
      </c>
      <c r="Y833" cm="1">
        <f t="array" ref="Y833">--(INDEX(MinuteWorkersFTE_HISTORICAL_FORTNIGHT_TABLE[HistoricalCoverageStatus],ROW()-1)="PASS")</f>
        <v>1</v>
      </c>
      <c r="Z833" cm="1">
        <f t="array" ref="Z833">--OR(INDEX(MinuteWorkersFTE_HISTORICAL_FORTNIGHT_TABLE[HistoricalCellStatus],ROW()-1)="OBSERVED",INDEX(MinuteWorkersFTE_HISTORICAL_FORTNIGHT_TABLE[HistoricalCellStatus],ROW()-1)="ZERO")</f>
        <v>1</v>
      </c>
      <c r="AA833" cm="1">
        <f t="array" ref="AA833">--OR(INDEX(MinuteWorkersFTE_HISTORICAL_FORTNIGHT_TABLE[ProfileAlignmentStatus],ROW()-1)="PASS",INDEX(MinuteWorkersFTE_HISTORICAL_FORTNIGHT_TABLE[ProfileAlignmentStatus],ROW()-1)="PASS ZERO")</f>
        <v>1</v>
      </c>
      <c r="AB833" cm="1">
        <f t="array" ref="AB833">--(INDEX(MinuteWorkersFTE_HISTORICAL_FORTNIGHT_TABLE[RedistributionMatchCount],ROW()-1)=1)</f>
        <v>1</v>
      </c>
      <c r="AC833">
        <v>1</v>
      </c>
    </row>
    <row r="834" spans="14:29" x14ac:dyDescent="0.25">
      <c r="N834" t="str" cm="1">
        <f t="array" ref="N834">INDEX(MinuteWorkersFTE_HISTORICAL_FORTNIGHT_TABLE[Facility],ROW()-1)</f>
        <v>TE</v>
      </c>
      <c r="O834" t="str" cm="1">
        <f t="array" ref="O834">INDEX(MinuteWorkersFTE_HISTORICAL_FORTNIGHT_TABLE[Role],ROW()-1)</f>
        <v>RESIDENTIAL SERVICES MANAGER</v>
      </c>
      <c r="P834" t="str" cm="1">
        <f t="array" ref="P834">INDEX(MinuteWorkersFTE_HISTORICAL_FORTNIGHT_TABLE[Shift],ROW()-1)</f>
        <v>PM</v>
      </c>
      <c r="Q834" cm="1">
        <f t="array" ref="Q834">INDEX(MinuteWorkersFTE_HISTORICAL_FORTNIGHT_TABLE[DayOfWeek],ROW()-1)</f>
        <v>5</v>
      </c>
      <c r="R834" t="str" cm="1">
        <f t="array" ref="R834">INDEX(MinuteWorkersFTE_HISTORICAL_FORTNIGHT_TABLE[Week Day],ROW()-1)</f>
        <v>Friday</v>
      </c>
      <c r="S834" cm="1">
        <f t="array" ref="S834">INDEX(MinuteWorkersFTE_HISTORICAL_FORTNIGHT_TABLE[FortnightWeek],ROW()-1)</f>
        <v>2</v>
      </c>
      <c r="T834" cm="1">
        <f t="array" ref="T834">INDEX(MinuteWorkersFTE_HISTORICAL_FORTNIGHT_TABLE[HistoricalRosterFTE],ROW()-1)</f>
        <v>0</v>
      </c>
      <c r="U834" cm="1">
        <f t="array" ref="U834">INDEX(MinuteWorkersFTE_HISTORICAL_FORTNIGHT_TABLE[RedistributedRosterFTE],ROW()-1)</f>
        <v>0</v>
      </c>
      <c r="V834" cm="1">
        <f t="array" ref="V834">INDEX(MinuteWorkersFTE_HISTORICAL_FORTNIGHT_TABLE[ExpectedRedistributionFactor],ROW()-1)</f>
        <v>0.89709517923362214</v>
      </c>
      <c r="W834" cm="1">
        <f t="array" ref="W834">INDEX(MinuteWorkersFTE_HISTORICAL_FORTNIGHT_TABLE[ProfileVarianceFTE],ROW()-1)</f>
        <v>0</v>
      </c>
      <c r="X834">
        <f t="shared" si="13"/>
        <v>0</v>
      </c>
      <c r="Y834" cm="1">
        <f t="array" ref="Y834">--(INDEX(MinuteWorkersFTE_HISTORICAL_FORTNIGHT_TABLE[HistoricalCoverageStatus],ROW()-1)="PASS")</f>
        <v>1</v>
      </c>
      <c r="Z834" cm="1">
        <f t="array" ref="Z834">--OR(INDEX(MinuteWorkersFTE_HISTORICAL_FORTNIGHT_TABLE[HistoricalCellStatus],ROW()-1)="OBSERVED",INDEX(MinuteWorkersFTE_HISTORICAL_FORTNIGHT_TABLE[HistoricalCellStatus],ROW()-1)="ZERO")</f>
        <v>1</v>
      </c>
      <c r="AA834" cm="1">
        <f t="array" ref="AA834">--OR(INDEX(MinuteWorkersFTE_HISTORICAL_FORTNIGHT_TABLE[ProfileAlignmentStatus],ROW()-1)="PASS",INDEX(MinuteWorkersFTE_HISTORICAL_FORTNIGHT_TABLE[ProfileAlignmentStatus],ROW()-1)="PASS ZERO")</f>
        <v>1</v>
      </c>
      <c r="AB834" cm="1">
        <f t="array" ref="AB834">--(INDEX(MinuteWorkersFTE_HISTORICAL_FORTNIGHT_TABLE[RedistributionMatchCount],ROW()-1)=1)</f>
        <v>0</v>
      </c>
      <c r="AC834">
        <v>1</v>
      </c>
    </row>
    <row r="835" spans="14:29" x14ac:dyDescent="0.25">
      <c r="N835" t="str" cm="1">
        <f t="array" ref="N835">INDEX(MinuteWorkersFTE_HISTORICAL_FORTNIGHT_TABLE[Facility],ROW()-1)</f>
        <v>TE</v>
      </c>
      <c r="O835" t="str" cm="1">
        <f t="array" ref="O835">INDEX(MinuteWorkersFTE_HISTORICAL_FORTNIGHT_TABLE[Role],ROW()-1)</f>
        <v>RESIDENTIAL SERVICES MANAGER</v>
      </c>
      <c r="P835" t="str" cm="1">
        <f t="array" ref="P835">INDEX(MinuteWorkersFTE_HISTORICAL_FORTNIGHT_TABLE[Shift],ROW()-1)</f>
        <v>NS</v>
      </c>
      <c r="Q835" cm="1">
        <f t="array" ref="Q835">INDEX(MinuteWorkersFTE_HISTORICAL_FORTNIGHT_TABLE[DayOfWeek],ROW()-1)</f>
        <v>5</v>
      </c>
      <c r="R835" t="str" cm="1">
        <f t="array" ref="R835">INDEX(MinuteWorkersFTE_HISTORICAL_FORTNIGHT_TABLE[Week Day],ROW()-1)</f>
        <v>Friday</v>
      </c>
      <c r="S835" cm="1">
        <f t="array" ref="S835">INDEX(MinuteWorkersFTE_HISTORICAL_FORTNIGHT_TABLE[FortnightWeek],ROW()-1)</f>
        <v>2</v>
      </c>
      <c r="T835" cm="1">
        <f t="array" ref="T835">INDEX(MinuteWorkersFTE_HISTORICAL_FORTNIGHT_TABLE[HistoricalRosterFTE],ROW()-1)</f>
        <v>0</v>
      </c>
      <c r="U835" cm="1">
        <f t="array" ref="U835">INDEX(MinuteWorkersFTE_HISTORICAL_FORTNIGHT_TABLE[RedistributedRosterFTE],ROW()-1)</f>
        <v>0</v>
      </c>
      <c r="V835" cm="1">
        <f t="array" ref="V835">INDEX(MinuteWorkersFTE_HISTORICAL_FORTNIGHT_TABLE[ExpectedRedistributionFactor],ROW()-1)</f>
        <v>0.89709517923362214</v>
      </c>
      <c r="W835" cm="1">
        <f t="array" ref="W835">INDEX(MinuteWorkersFTE_HISTORICAL_FORTNIGHT_TABLE[ProfileVarianceFTE],ROW()-1)</f>
        <v>0</v>
      </c>
      <c r="X835">
        <f t="shared" si="13"/>
        <v>0</v>
      </c>
      <c r="Y835" cm="1">
        <f t="array" ref="Y835">--(INDEX(MinuteWorkersFTE_HISTORICAL_FORTNIGHT_TABLE[HistoricalCoverageStatus],ROW()-1)="PASS")</f>
        <v>1</v>
      </c>
      <c r="Z835" cm="1">
        <f t="array" ref="Z835">--OR(INDEX(MinuteWorkersFTE_HISTORICAL_FORTNIGHT_TABLE[HistoricalCellStatus],ROW()-1)="OBSERVED",INDEX(MinuteWorkersFTE_HISTORICAL_FORTNIGHT_TABLE[HistoricalCellStatus],ROW()-1)="ZERO")</f>
        <v>1</v>
      </c>
      <c r="AA835" cm="1">
        <f t="array" ref="AA835">--OR(INDEX(MinuteWorkersFTE_HISTORICAL_FORTNIGHT_TABLE[ProfileAlignmentStatus],ROW()-1)="PASS",INDEX(MinuteWorkersFTE_HISTORICAL_FORTNIGHT_TABLE[ProfileAlignmentStatus],ROW()-1)="PASS ZERO")</f>
        <v>1</v>
      </c>
      <c r="AB835" cm="1">
        <f t="array" ref="AB835">--(INDEX(MinuteWorkersFTE_HISTORICAL_FORTNIGHT_TABLE[RedistributionMatchCount],ROW()-1)=1)</f>
        <v>0</v>
      </c>
      <c r="AC835">
        <v>1</v>
      </c>
    </row>
    <row r="836" spans="14:29" x14ac:dyDescent="0.25">
      <c r="N836" t="str" cm="1">
        <f t="array" ref="N836">INDEX(MinuteWorkersFTE_HISTORICAL_FORTNIGHT_TABLE[Facility],ROW()-1)</f>
        <v>TE</v>
      </c>
      <c r="O836" t="str" cm="1">
        <f t="array" ref="O836">INDEX(MinuteWorkersFTE_HISTORICAL_FORTNIGHT_TABLE[Role],ROW()-1)</f>
        <v>RESIDENTIAL SERVICES MANAGER</v>
      </c>
      <c r="P836" t="str" cm="1">
        <f t="array" ref="P836">INDEX(MinuteWorkersFTE_HISTORICAL_FORTNIGHT_TABLE[Shift],ROW()-1)</f>
        <v>AM</v>
      </c>
      <c r="Q836" cm="1">
        <f t="array" ref="Q836">INDEX(MinuteWorkersFTE_HISTORICAL_FORTNIGHT_TABLE[DayOfWeek],ROW()-1)</f>
        <v>6</v>
      </c>
      <c r="R836" t="str" cm="1">
        <f t="array" ref="R836">INDEX(MinuteWorkersFTE_HISTORICAL_FORTNIGHT_TABLE[Week Day],ROW()-1)</f>
        <v>Saturday</v>
      </c>
      <c r="S836" cm="1">
        <f t="array" ref="S836">INDEX(MinuteWorkersFTE_HISTORICAL_FORTNIGHT_TABLE[FortnightWeek],ROW()-1)</f>
        <v>2</v>
      </c>
      <c r="T836" cm="1">
        <f t="array" ref="T836">INDEX(MinuteWorkersFTE_HISTORICAL_FORTNIGHT_TABLE[HistoricalRosterFTE],ROW()-1)</f>
        <v>0</v>
      </c>
      <c r="U836" cm="1">
        <f t="array" ref="U836">INDEX(MinuteWorkersFTE_HISTORICAL_FORTNIGHT_TABLE[RedistributedRosterFTE],ROW()-1)</f>
        <v>0</v>
      </c>
      <c r="V836" cm="1">
        <f t="array" ref="V836">INDEX(MinuteWorkersFTE_HISTORICAL_FORTNIGHT_TABLE[ExpectedRedistributionFactor],ROW()-1)</f>
        <v>0.89709517923362214</v>
      </c>
      <c r="W836" cm="1">
        <f t="array" ref="W836">INDEX(MinuteWorkersFTE_HISTORICAL_FORTNIGHT_TABLE[ProfileVarianceFTE],ROW()-1)</f>
        <v>0</v>
      </c>
      <c r="X836">
        <f t="shared" ref="X836:X884" si="14">ABS(W836)</f>
        <v>0</v>
      </c>
      <c r="Y836" cm="1">
        <f t="array" ref="Y836">--(INDEX(MinuteWorkersFTE_HISTORICAL_FORTNIGHT_TABLE[HistoricalCoverageStatus],ROW()-1)="PASS")</f>
        <v>1</v>
      </c>
      <c r="Z836" cm="1">
        <f t="array" ref="Z836">--OR(INDEX(MinuteWorkersFTE_HISTORICAL_FORTNIGHT_TABLE[HistoricalCellStatus],ROW()-1)="OBSERVED",INDEX(MinuteWorkersFTE_HISTORICAL_FORTNIGHT_TABLE[HistoricalCellStatus],ROW()-1)="ZERO")</f>
        <v>1</v>
      </c>
      <c r="AA836" cm="1">
        <f t="array" ref="AA836">--OR(INDEX(MinuteWorkersFTE_HISTORICAL_FORTNIGHT_TABLE[ProfileAlignmentStatus],ROW()-1)="PASS",INDEX(MinuteWorkersFTE_HISTORICAL_FORTNIGHT_TABLE[ProfileAlignmentStatus],ROW()-1)="PASS ZERO")</f>
        <v>1</v>
      </c>
      <c r="AB836" cm="1">
        <f t="array" ref="AB836">--(INDEX(MinuteWorkersFTE_HISTORICAL_FORTNIGHT_TABLE[RedistributionMatchCount],ROW()-1)=1)</f>
        <v>0</v>
      </c>
      <c r="AC836">
        <v>1</v>
      </c>
    </row>
    <row r="837" spans="14:29" x14ac:dyDescent="0.25">
      <c r="N837" t="str" cm="1">
        <f t="array" ref="N837">INDEX(MinuteWorkersFTE_HISTORICAL_FORTNIGHT_TABLE[Facility],ROW()-1)</f>
        <v>TE</v>
      </c>
      <c r="O837" t="str" cm="1">
        <f t="array" ref="O837">INDEX(MinuteWorkersFTE_HISTORICAL_FORTNIGHT_TABLE[Role],ROW()-1)</f>
        <v>RESIDENTIAL SERVICES MANAGER</v>
      </c>
      <c r="P837" t="str" cm="1">
        <f t="array" ref="P837">INDEX(MinuteWorkersFTE_HISTORICAL_FORTNIGHT_TABLE[Shift],ROW()-1)</f>
        <v>PM</v>
      </c>
      <c r="Q837" cm="1">
        <f t="array" ref="Q837">INDEX(MinuteWorkersFTE_HISTORICAL_FORTNIGHT_TABLE[DayOfWeek],ROW()-1)</f>
        <v>6</v>
      </c>
      <c r="R837" t="str" cm="1">
        <f t="array" ref="R837">INDEX(MinuteWorkersFTE_HISTORICAL_FORTNIGHT_TABLE[Week Day],ROW()-1)</f>
        <v>Saturday</v>
      </c>
      <c r="S837" cm="1">
        <f t="array" ref="S837">INDEX(MinuteWorkersFTE_HISTORICAL_FORTNIGHT_TABLE[FortnightWeek],ROW()-1)</f>
        <v>2</v>
      </c>
      <c r="T837" cm="1">
        <f t="array" ref="T837">INDEX(MinuteWorkersFTE_HISTORICAL_FORTNIGHT_TABLE[HistoricalRosterFTE],ROW()-1)</f>
        <v>0</v>
      </c>
      <c r="U837" cm="1">
        <f t="array" ref="U837">INDEX(MinuteWorkersFTE_HISTORICAL_FORTNIGHT_TABLE[RedistributedRosterFTE],ROW()-1)</f>
        <v>0</v>
      </c>
      <c r="V837" cm="1">
        <f t="array" ref="V837">INDEX(MinuteWorkersFTE_HISTORICAL_FORTNIGHT_TABLE[ExpectedRedistributionFactor],ROW()-1)</f>
        <v>0.89709517923362214</v>
      </c>
      <c r="W837" cm="1">
        <f t="array" ref="W837">INDEX(MinuteWorkersFTE_HISTORICAL_FORTNIGHT_TABLE[ProfileVarianceFTE],ROW()-1)</f>
        <v>0</v>
      </c>
      <c r="X837">
        <f t="shared" si="14"/>
        <v>0</v>
      </c>
      <c r="Y837" cm="1">
        <f t="array" ref="Y837">--(INDEX(MinuteWorkersFTE_HISTORICAL_FORTNIGHT_TABLE[HistoricalCoverageStatus],ROW()-1)="PASS")</f>
        <v>1</v>
      </c>
      <c r="Z837" cm="1">
        <f t="array" ref="Z837">--OR(INDEX(MinuteWorkersFTE_HISTORICAL_FORTNIGHT_TABLE[HistoricalCellStatus],ROW()-1)="OBSERVED",INDEX(MinuteWorkersFTE_HISTORICAL_FORTNIGHT_TABLE[HistoricalCellStatus],ROW()-1)="ZERO")</f>
        <v>1</v>
      </c>
      <c r="AA837" cm="1">
        <f t="array" ref="AA837">--OR(INDEX(MinuteWorkersFTE_HISTORICAL_FORTNIGHT_TABLE[ProfileAlignmentStatus],ROW()-1)="PASS",INDEX(MinuteWorkersFTE_HISTORICAL_FORTNIGHT_TABLE[ProfileAlignmentStatus],ROW()-1)="PASS ZERO")</f>
        <v>1</v>
      </c>
      <c r="AB837" cm="1">
        <f t="array" ref="AB837">--(INDEX(MinuteWorkersFTE_HISTORICAL_FORTNIGHT_TABLE[RedistributionMatchCount],ROW()-1)=1)</f>
        <v>0</v>
      </c>
      <c r="AC837">
        <v>1</v>
      </c>
    </row>
    <row r="838" spans="14:29" x14ac:dyDescent="0.25">
      <c r="N838" t="str" cm="1">
        <f t="array" ref="N838">INDEX(MinuteWorkersFTE_HISTORICAL_FORTNIGHT_TABLE[Facility],ROW()-1)</f>
        <v>TE</v>
      </c>
      <c r="O838" t="str" cm="1">
        <f t="array" ref="O838">INDEX(MinuteWorkersFTE_HISTORICAL_FORTNIGHT_TABLE[Role],ROW()-1)</f>
        <v>RESIDENTIAL SERVICES MANAGER</v>
      </c>
      <c r="P838" t="str" cm="1">
        <f t="array" ref="P838">INDEX(MinuteWorkersFTE_HISTORICAL_FORTNIGHT_TABLE[Shift],ROW()-1)</f>
        <v>NS</v>
      </c>
      <c r="Q838" cm="1">
        <f t="array" ref="Q838">INDEX(MinuteWorkersFTE_HISTORICAL_FORTNIGHT_TABLE[DayOfWeek],ROW()-1)</f>
        <v>6</v>
      </c>
      <c r="R838" t="str" cm="1">
        <f t="array" ref="R838">INDEX(MinuteWorkersFTE_HISTORICAL_FORTNIGHT_TABLE[Week Day],ROW()-1)</f>
        <v>Saturday</v>
      </c>
      <c r="S838" cm="1">
        <f t="array" ref="S838">INDEX(MinuteWorkersFTE_HISTORICAL_FORTNIGHT_TABLE[FortnightWeek],ROW()-1)</f>
        <v>2</v>
      </c>
      <c r="T838" cm="1">
        <f t="array" ref="T838">INDEX(MinuteWorkersFTE_HISTORICAL_FORTNIGHT_TABLE[HistoricalRosterFTE],ROW()-1)</f>
        <v>0</v>
      </c>
      <c r="U838" cm="1">
        <f t="array" ref="U838">INDEX(MinuteWorkersFTE_HISTORICAL_FORTNIGHT_TABLE[RedistributedRosterFTE],ROW()-1)</f>
        <v>0</v>
      </c>
      <c r="V838" cm="1">
        <f t="array" ref="V838">INDEX(MinuteWorkersFTE_HISTORICAL_FORTNIGHT_TABLE[ExpectedRedistributionFactor],ROW()-1)</f>
        <v>0.89709517923362214</v>
      </c>
      <c r="W838" cm="1">
        <f t="array" ref="W838">INDEX(MinuteWorkersFTE_HISTORICAL_FORTNIGHT_TABLE[ProfileVarianceFTE],ROW()-1)</f>
        <v>0</v>
      </c>
      <c r="X838">
        <f t="shared" si="14"/>
        <v>0</v>
      </c>
      <c r="Y838" cm="1">
        <f t="array" ref="Y838">--(INDEX(MinuteWorkersFTE_HISTORICAL_FORTNIGHT_TABLE[HistoricalCoverageStatus],ROW()-1)="PASS")</f>
        <v>1</v>
      </c>
      <c r="Z838" cm="1">
        <f t="array" ref="Z838">--OR(INDEX(MinuteWorkersFTE_HISTORICAL_FORTNIGHT_TABLE[HistoricalCellStatus],ROW()-1)="OBSERVED",INDEX(MinuteWorkersFTE_HISTORICAL_FORTNIGHT_TABLE[HistoricalCellStatus],ROW()-1)="ZERO")</f>
        <v>1</v>
      </c>
      <c r="AA838" cm="1">
        <f t="array" ref="AA838">--OR(INDEX(MinuteWorkersFTE_HISTORICAL_FORTNIGHT_TABLE[ProfileAlignmentStatus],ROW()-1)="PASS",INDEX(MinuteWorkersFTE_HISTORICAL_FORTNIGHT_TABLE[ProfileAlignmentStatus],ROW()-1)="PASS ZERO")</f>
        <v>1</v>
      </c>
      <c r="AB838" cm="1">
        <f t="array" ref="AB838">--(INDEX(MinuteWorkersFTE_HISTORICAL_FORTNIGHT_TABLE[RedistributionMatchCount],ROW()-1)=1)</f>
        <v>0</v>
      </c>
      <c r="AC838">
        <v>1</v>
      </c>
    </row>
    <row r="839" spans="14:29" x14ac:dyDescent="0.25">
      <c r="N839" t="str" cm="1">
        <f t="array" ref="N839">INDEX(MinuteWorkersFTE_HISTORICAL_FORTNIGHT_TABLE[Facility],ROW()-1)</f>
        <v>TE</v>
      </c>
      <c r="O839" t="str" cm="1">
        <f t="array" ref="O839">INDEX(MinuteWorkersFTE_HISTORICAL_FORTNIGHT_TABLE[Role],ROW()-1)</f>
        <v>RESIDENTIAL SERVICES MANAGER</v>
      </c>
      <c r="P839" t="str" cm="1">
        <f t="array" ref="P839">INDEX(MinuteWorkersFTE_HISTORICAL_FORTNIGHT_TABLE[Shift],ROW()-1)</f>
        <v>AM</v>
      </c>
      <c r="Q839" cm="1">
        <f t="array" ref="Q839">INDEX(MinuteWorkersFTE_HISTORICAL_FORTNIGHT_TABLE[DayOfWeek],ROW()-1)</f>
        <v>7</v>
      </c>
      <c r="R839" t="str" cm="1">
        <f t="array" ref="R839">INDEX(MinuteWorkersFTE_HISTORICAL_FORTNIGHT_TABLE[Week Day],ROW()-1)</f>
        <v>Sunday</v>
      </c>
      <c r="S839" cm="1">
        <f t="array" ref="S839">INDEX(MinuteWorkersFTE_HISTORICAL_FORTNIGHT_TABLE[FortnightWeek],ROW()-1)</f>
        <v>2</v>
      </c>
      <c r="T839" cm="1">
        <f t="array" ref="T839">INDEX(MinuteWorkersFTE_HISTORICAL_FORTNIGHT_TABLE[HistoricalRosterFTE],ROW()-1)</f>
        <v>0</v>
      </c>
      <c r="U839" cm="1">
        <f t="array" ref="U839">INDEX(MinuteWorkersFTE_HISTORICAL_FORTNIGHT_TABLE[RedistributedRosterFTE],ROW()-1)</f>
        <v>0</v>
      </c>
      <c r="V839" cm="1">
        <f t="array" ref="V839">INDEX(MinuteWorkersFTE_HISTORICAL_FORTNIGHT_TABLE[ExpectedRedistributionFactor],ROW()-1)</f>
        <v>0.89709517923362214</v>
      </c>
      <c r="W839" cm="1">
        <f t="array" ref="W839">INDEX(MinuteWorkersFTE_HISTORICAL_FORTNIGHT_TABLE[ProfileVarianceFTE],ROW()-1)</f>
        <v>0</v>
      </c>
      <c r="X839">
        <f t="shared" si="14"/>
        <v>0</v>
      </c>
      <c r="Y839" cm="1">
        <f t="array" ref="Y839">--(INDEX(MinuteWorkersFTE_HISTORICAL_FORTNIGHT_TABLE[HistoricalCoverageStatus],ROW()-1)="PASS")</f>
        <v>1</v>
      </c>
      <c r="Z839" cm="1">
        <f t="array" ref="Z839">--OR(INDEX(MinuteWorkersFTE_HISTORICAL_FORTNIGHT_TABLE[HistoricalCellStatus],ROW()-1)="OBSERVED",INDEX(MinuteWorkersFTE_HISTORICAL_FORTNIGHT_TABLE[HistoricalCellStatus],ROW()-1)="ZERO")</f>
        <v>1</v>
      </c>
      <c r="AA839" cm="1">
        <f t="array" ref="AA839">--OR(INDEX(MinuteWorkersFTE_HISTORICAL_FORTNIGHT_TABLE[ProfileAlignmentStatus],ROW()-1)="PASS",INDEX(MinuteWorkersFTE_HISTORICAL_FORTNIGHT_TABLE[ProfileAlignmentStatus],ROW()-1)="PASS ZERO")</f>
        <v>1</v>
      </c>
      <c r="AB839" cm="1">
        <f t="array" ref="AB839">--(INDEX(MinuteWorkersFTE_HISTORICAL_FORTNIGHT_TABLE[RedistributionMatchCount],ROW()-1)=1)</f>
        <v>0</v>
      </c>
      <c r="AC839">
        <v>1</v>
      </c>
    </row>
    <row r="840" spans="14:29" x14ac:dyDescent="0.25">
      <c r="N840" t="str" cm="1">
        <f t="array" ref="N840">INDEX(MinuteWorkersFTE_HISTORICAL_FORTNIGHT_TABLE[Facility],ROW()-1)</f>
        <v>TE</v>
      </c>
      <c r="O840" t="str" cm="1">
        <f t="array" ref="O840">INDEX(MinuteWorkersFTE_HISTORICAL_FORTNIGHT_TABLE[Role],ROW()-1)</f>
        <v>RESIDENTIAL SERVICES MANAGER</v>
      </c>
      <c r="P840" t="str" cm="1">
        <f t="array" ref="P840">INDEX(MinuteWorkersFTE_HISTORICAL_FORTNIGHT_TABLE[Shift],ROW()-1)</f>
        <v>PM</v>
      </c>
      <c r="Q840" cm="1">
        <f t="array" ref="Q840">INDEX(MinuteWorkersFTE_HISTORICAL_FORTNIGHT_TABLE[DayOfWeek],ROW()-1)</f>
        <v>7</v>
      </c>
      <c r="R840" t="str" cm="1">
        <f t="array" ref="R840">INDEX(MinuteWorkersFTE_HISTORICAL_FORTNIGHT_TABLE[Week Day],ROW()-1)</f>
        <v>Sunday</v>
      </c>
      <c r="S840" cm="1">
        <f t="array" ref="S840">INDEX(MinuteWorkersFTE_HISTORICAL_FORTNIGHT_TABLE[FortnightWeek],ROW()-1)</f>
        <v>2</v>
      </c>
      <c r="T840" cm="1">
        <f t="array" ref="T840">INDEX(MinuteWorkersFTE_HISTORICAL_FORTNIGHT_TABLE[HistoricalRosterFTE],ROW()-1)</f>
        <v>0</v>
      </c>
      <c r="U840" cm="1">
        <f t="array" ref="U840">INDEX(MinuteWorkersFTE_HISTORICAL_FORTNIGHT_TABLE[RedistributedRosterFTE],ROW()-1)</f>
        <v>0</v>
      </c>
      <c r="V840" cm="1">
        <f t="array" ref="V840">INDEX(MinuteWorkersFTE_HISTORICAL_FORTNIGHT_TABLE[ExpectedRedistributionFactor],ROW()-1)</f>
        <v>0.89709517923362214</v>
      </c>
      <c r="W840" cm="1">
        <f t="array" ref="W840">INDEX(MinuteWorkersFTE_HISTORICAL_FORTNIGHT_TABLE[ProfileVarianceFTE],ROW()-1)</f>
        <v>0</v>
      </c>
      <c r="X840">
        <f t="shared" si="14"/>
        <v>0</v>
      </c>
      <c r="Y840" cm="1">
        <f t="array" ref="Y840">--(INDEX(MinuteWorkersFTE_HISTORICAL_FORTNIGHT_TABLE[HistoricalCoverageStatus],ROW()-1)="PASS")</f>
        <v>1</v>
      </c>
      <c r="Z840" cm="1">
        <f t="array" ref="Z840">--OR(INDEX(MinuteWorkersFTE_HISTORICAL_FORTNIGHT_TABLE[HistoricalCellStatus],ROW()-1)="OBSERVED",INDEX(MinuteWorkersFTE_HISTORICAL_FORTNIGHT_TABLE[HistoricalCellStatus],ROW()-1)="ZERO")</f>
        <v>1</v>
      </c>
      <c r="AA840" cm="1">
        <f t="array" ref="AA840">--OR(INDEX(MinuteWorkersFTE_HISTORICAL_FORTNIGHT_TABLE[ProfileAlignmentStatus],ROW()-1)="PASS",INDEX(MinuteWorkersFTE_HISTORICAL_FORTNIGHT_TABLE[ProfileAlignmentStatus],ROW()-1)="PASS ZERO")</f>
        <v>1</v>
      </c>
      <c r="AB840" cm="1">
        <f t="array" ref="AB840">--(INDEX(MinuteWorkersFTE_HISTORICAL_FORTNIGHT_TABLE[RedistributionMatchCount],ROW()-1)=1)</f>
        <v>0</v>
      </c>
      <c r="AC840">
        <v>1</v>
      </c>
    </row>
    <row r="841" spans="14:29" x14ac:dyDescent="0.25">
      <c r="N841" t="str" cm="1">
        <f t="array" ref="N841">INDEX(MinuteWorkersFTE_HISTORICAL_FORTNIGHT_TABLE[Facility],ROW()-1)</f>
        <v>TE</v>
      </c>
      <c r="O841" t="str" cm="1">
        <f t="array" ref="O841">INDEX(MinuteWorkersFTE_HISTORICAL_FORTNIGHT_TABLE[Role],ROW()-1)</f>
        <v>RESIDENTIAL SERVICES MANAGER</v>
      </c>
      <c r="P841" t="str" cm="1">
        <f t="array" ref="P841">INDEX(MinuteWorkersFTE_HISTORICAL_FORTNIGHT_TABLE[Shift],ROW()-1)</f>
        <v>NS</v>
      </c>
      <c r="Q841" cm="1">
        <f t="array" ref="Q841">INDEX(MinuteWorkersFTE_HISTORICAL_FORTNIGHT_TABLE[DayOfWeek],ROW()-1)</f>
        <v>7</v>
      </c>
      <c r="R841" t="str" cm="1">
        <f t="array" ref="R841">INDEX(MinuteWorkersFTE_HISTORICAL_FORTNIGHT_TABLE[Week Day],ROW()-1)</f>
        <v>Sunday</v>
      </c>
      <c r="S841" cm="1">
        <f t="array" ref="S841">INDEX(MinuteWorkersFTE_HISTORICAL_FORTNIGHT_TABLE[FortnightWeek],ROW()-1)</f>
        <v>2</v>
      </c>
      <c r="T841" cm="1">
        <f t="array" ref="T841">INDEX(MinuteWorkersFTE_HISTORICAL_FORTNIGHT_TABLE[HistoricalRosterFTE],ROW()-1)</f>
        <v>0</v>
      </c>
      <c r="U841" cm="1">
        <f t="array" ref="U841">INDEX(MinuteWorkersFTE_HISTORICAL_FORTNIGHT_TABLE[RedistributedRosterFTE],ROW()-1)</f>
        <v>0</v>
      </c>
      <c r="V841" cm="1">
        <f t="array" ref="V841">INDEX(MinuteWorkersFTE_HISTORICAL_FORTNIGHT_TABLE[ExpectedRedistributionFactor],ROW()-1)</f>
        <v>0.89709517923362214</v>
      </c>
      <c r="W841" cm="1">
        <f t="array" ref="W841">INDEX(MinuteWorkersFTE_HISTORICAL_FORTNIGHT_TABLE[ProfileVarianceFTE],ROW()-1)</f>
        <v>0</v>
      </c>
      <c r="X841">
        <f t="shared" si="14"/>
        <v>0</v>
      </c>
      <c r="Y841" cm="1">
        <f t="array" ref="Y841">--(INDEX(MinuteWorkersFTE_HISTORICAL_FORTNIGHT_TABLE[HistoricalCoverageStatus],ROW()-1)="PASS")</f>
        <v>1</v>
      </c>
      <c r="Z841" cm="1">
        <f t="array" ref="Z841">--OR(INDEX(MinuteWorkersFTE_HISTORICAL_FORTNIGHT_TABLE[HistoricalCellStatus],ROW()-1)="OBSERVED",INDEX(MinuteWorkersFTE_HISTORICAL_FORTNIGHT_TABLE[HistoricalCellStatus],ROW()-1)="ZERO")</f>
        <v>1</v>
      </c>
      <c r="AA841" cm="1">
        <f t="array" ref="AA841">--OR(INDEX(MinuteWorkersFTE_HISTORICAL_FORTNIGHT_TABLE[ProfileAlignmentStatus],ROW()-1)="PASS",INDEX(MinuteWorkersFTE_HISTORICAL_FORTNIGHT_TABLE[ProfileAlignmentStatus],ROW()-1)="PASS ZERO")</f>
        <v>1</v>
      </c>
      <c r="AB841" cm="1">
        <f t="array" ref="AB841">--(INDEX(MinuteWorkersFTE_HISTORICAL_FORTNIGHT_TABLE[RedistributionMatchCount],ROW()-1)=1)</f>
        <v>0</v>
      </c>
      <c r="AC841">
        <v>1</v>
      </c>
    </row>
    <row r="842" spans="14:29" x14ac:dyDescent="0.25">
      <c r="N842" t="str" cm="1">
        <f t="array" ref="N842">INDEX(MinuteWorkersFTE_HISTORICAL_FORTNIGHT_TABLE[Facility],ROW()-1)</f>
        <v>TE</v>
      </c>
      <c r="O842" t="str" cm="1">
        <f t="array" ref="O842">INDEX(MinuteWorkersFTE_HISTORICAL_FORTNIGHT_TABLE[Role],ROW()-1)</f>
        <v>WELLBEING &amp; CARE SUPPORT OFFICER</v>
      </c>
      <c r="P842" t="str" cm="1">
        <f t="array" ref="P842">INDEX(MinuteWorkersFTE_HISTORICAL_FORTNIGHT_TABLE[Shift],ROW()-1)</f>
        <v>AM</v>
      </c>
      <c r="Q842" cm="1">
        <f t="array" ref="Q842">INDEX(MinuteWorkersFTE_HISTORICAL_FORTNIGHT_TABLE[DayOfWeek],ROW()-1)</f>
        <v>1</v>
      </c>
      <c r="R842" t="str" cm="1">
        <f t="array" ref="R842">INDEX(MinuteWorkersFTE_HISTORICAL_FORTNIGHT_TABLE[Week Day],ROW()-1)</f>
        <v>Monday</v>
      </c>
      <c r="S842" cm="1">
        <f t="array" ref="S842">INDEX(MinuteWorkersFTE_HISTORICAL_FORTNIGHT_TABLE[FortnightWeek],ROW()-1)</f>
        <v>1</v>
      </c>
      <c r="T842" cm="1">
        <f t="array" ref="T842">INDEX(MinuteWorkersFTE_HISTORICAL_FORTNIGHT_TABLE[HistoricalRosterFTE],ROW()-1)</f>
        <v>3.2894736842105265</v>
      </c>
      <c r="U842" cm="1">
        <f t="array" ref="U842">INDEX(MinuteWorkersFTE_HISTORICAL_FORTNIGHT_TABLE[RedistributedRosterFTE],ROW()-1)</f>
        <v>2.9509709843211254</v>
      </c>
      <c r="V842" cm="1">
        <f t="array" ref="V842">INDEX(MinuteWorkersFTE_HISTORICAL_FORTNIGHT_TABLE[ExpectedRedistributionFactor],ROW()-1)</f>
        <v>0.89709517923362214</v>
      </c>
      <c r="W842" cm="1">
        <f t="array" ref="W842">INDEX(MinuteWorkersFTE_HISTORICAL_FORTNIGHT_TABLE[ProfileVarianceFTE],ROW()-1)</f>
        <v>-4.4408920985006262E-16</v>
      </c>
      <c r="X842">
        <f t="shared" si="14"/>
        <v>4.4408920985006262E-16</v>
      </c>
      <c r="Y842" cm="1">
        <f t="array" ref="Y842">--(INDEX(MinuteWorkersFTE_HISTORICAL_FORTNIGHT_TABLE[HistoricalCoverageStatus],ROW()-1)="PASS")</f>
        <v>1</v>
      </c>
      <c r="Z842" cm="1">
        <f t="array" ref="Z842">--OR(INDEX(MinuteWorkersFTE_HISTORICAL_FORTNIGHT_TABLE[HistoricalCellStatus],ROW()-1)="OBSERVED",INDEX(MinuteWorkersFTE_HISTORICAL_FORTNIGHT_TABLE[HistoricalCellStatus],ROW()-1)="ZERO")</f>
        <v>1</v>
      </c>
      <c r="AA842" cm="1">
        <f t="array" ref="AA842">--OR(INDEX(MinuteWorkersFTE_HISTORICAL_FORTNIGHT_TABLE[ProfileAlignmentStatus],ROW()-1)="PASS",INDEX(MinuteWorkersFTE_HISTORICAL_FORTNIGHT_TABLE[ProfileAlignmentStatus],ROW()-1)="PASS ZERO")</f>
        <v>1</v>
      </c>
      <c r="AB842" cm="1">
        <f t="array" ref="AB842">--(INDEX(MinuteWorkersFTE_HISTORICAL_FORTNIGHT_TABLE[RedistributionMatchCount],ROW()-1)=1)</f>
        <v>1</v>
      </c>
      <c r="AC842">
        <v>1</v>
      </c>
    </row>
    <row r="843" spans="14:29" x14ac:dyDescent="0.25">
      <c r="N843" t="str" cm="1">
        <f t="array" ref="N843">INDEX(MinuteWorkersFTE_HISTORICAL_FORTNIGHT_TABLE[Facility],ROW()-1)</f>
        <v>TE</v>
      </c>
      <c r="O843" t="str" cm="1">
        <f t="array" ref="O843">INDEX(MinuteWorkersFTE_HISTORICAL_FORTNIGHT_TABLE[Role],ROW()-1)</f>
        <v>WELLBEING &amp; CARE SUPPORT OFFICER</v>
      </c>
      <c r="P843" t="str" cm="1">
        <f t="array" ref="P843">INDEX(MinuteWorkersFTE_HISTORICAL_FORTNIGHT_TABLE[Shift],ROW()-1)</f>
        <v>PM</v>
      </c>
      <c r="Q843" cm="1">
        <f t="array" ref="Q843">INDEX(MinuteWorkersFTE_HISTORICAL_FORTNIGHT_TABLE[DayOfWeek],ROW()-1)</f>
        <v>1</v>
      </c>
      <c r="R843" t="str" cm="1">
        <f t="array" ref="R843">INDEX(MinuteWorkersFTE_HISTORICAL_FORTNIGHT_TABLE[Week Day],ROW()-1)</f>
        <v>Monday</v>
      </c>
      <c r="S843" cm="1">
        <f t="array" ref="S843">INDEX(MinuteWorkersFTE_HISTORICAL_FORTNIGHT_TABLE[FortnightWeek],ROW()-1)</f>
        <v>1</v>
      </c>
      <c r="T843" cm="1">
        <f t="array" ref="T843">INDEX(MinuteWorkersFTE_HISTORICAL_FORTNIGHT_TABLE[HistoricalRosterFTE],ROW()-1)</f>
        <v>0</v>
      </c>
      <c r="U843" cm="1">
        <f t="array" ref="U843">INDEX(MinuteWorkersFTE_HISTORICAL_FORTNIGHT_TABLE[RedistributedRosterFTE],ROW()-1)</f>
        <v>0</v>
      </c>
      <c r="V843" cm="1">
        <f t="array" ref="V843">INDEX(MinuteWorkersFTE_HISTORICAL_FORTNIGHT_TABLE[ExpectedRedistributionFactor],ROW()-1)</f>
        <v>0.89709517923362214</v>
      </c>
      <c r="W843" cm="1">
        <f t="array" ref="W843">INDEX(MinuteWorkersFTE_HISTORICAL_FORTNIGHT_TABLE[ProfileVarianceFTE],ROW()-1)</f>
        <v>0</v>
      </c>
      <c r="X843">
        <f t="shared" si="14"/>
        <v>0</v>
      </c>
      <c r="Y843" cm="1">
        <f t="array" ref="Y843">--(INDEX(MinuteWorkersFTE_HISTORICAL_FORTNIGHT_TABLE[HistoricalCoverageStatus],ROW()-1)="PASS")</f>
        <v>1</v>
      </c>
      <c r="Z843" cm="1">
        <f t="array" ref="Z843">--OR(INDEX(MinuteWorkersFTE_HISTORICAL_FORTNIGHT_TABLE[HistoricalCellStatus],ROW()-1)="OBSERVED",INDEX(MinuteWorkersFTE_HISTORICAL_FORTNIGHT_TABLE[HistoricalCellStatus],ROW()-1)="ZERO")</f>
        <v>1</v>
      </c>
      <c r="AA843" cm="1">
        <f t="array" ref="AA843">--OR(INDEX(MinuteWorkersFTE_HISTORICAL_FORTNIGHT_TABLE[ProfileAlignmentStatus],ROW()-1)="PASS",INDEX(MinuteWorkersFTE_HISTORICAL_FORTNIGHT_TABLE[ProfileAlignmentStatus],ROW()-1)="PASS ZERO")</f>
        <v>1</v>
      </c>
      <c r="AB843" cm="1">
        <f t="array" ref="AB843">--(INDEX(MinuteWorkersFTE_HISTORICAL_FORTNIGHT_TABLE[RedistributionMatchCount],ROW()-1)=1)</f>
        <v>0</v>
      </c>
      <c r="AC843">
        <v>1</v>
      </c>
    </row>
    <row r="844" spans="14:29" x14ac:dyDescent="0.25">
      <c r="N844" t="str" cm="1">
        <f t="array" ref="N844">INDEX(MinuteWorkersFTE_HISTORICAL_FORTNIGHT_TABLE[Facility],ROW()-1)</f>
        <v>TE</v>
      </c>
      <c r="O844" t="str" cm="1">
        <f t="array" ref="O844">INDEX(MinuteWorkersFTE_HISTORICAL_FORTNIGHT_TABLE[Role],ROW()-1)</f>
        <v>WELLBEING &amp; CARE SUPPORT OFFICER</v>
      </c>
      <c r="P844" t="str" cm="1">
        <f t="array" ref="P844">INDEX(MinuteWorkersFTE_HISTORICAL_FORTNIGHT_TABLE[Shift],ROW()-1)</f>
        <v>NS</v>
      </c>
      <c r="Q844" cm="1">
        <f t="array" ref="Q844">INDEX(MinuteWorkersFTE_HISTORICAL_FORTNIGHT_TABLE[DayOfWeek],ROW()-1)</f>
        <v>1</v>
      </c>
      <c r="R844" t="str" cm="1">
        <f t="array" ref="R844">INDEX(MinuteWorkersFTE_HISTORICAL_FORTNIGHT_TABLE[Week Day],ROW()-1)</f>
        <v>Monday</v>
      </c>
      <c r="S844" cm="1">
        <f t="array" ref="S844">INDEX(MinuteWorkersFTE_HISTORICAL_FORTNIGHT_TABLE[FortnightWeek],ROW()-1)</f>
        <v>1</v>
      </c>
      <c r="T844" cm="1">
        <f t="array" ref="T844">INDEX(MinuteWorkersFTE_HISTORICAL_FORTNIGHT_TABLE[HistoricalRosterFTE],ROW()-1)</f>
        <v>0</v>
      </c>
      <c r="U844" cm="1">
        <f t="array" ref="U844">INDEX(MinuteWorkersFTE_HISTORICAL_FORTNIGHT_TABLE[RedistributedRosterFTE],ROW()-1)</f>
        <v>0</v>
      </c>
      <c r="V844" cm="1">
        <f t="array" ref="V844">INDEX(MinuteWorkersFTE_HISTORICAL_FORTNIGHT_TABLE[ExpectedRedistributionFactor],ROW()-1)</f>
        <v>0.89709517923362214</v>
      </c>
      <c r="W844" cm="1">
        <f t="array" ref="W844">INDEX(MinuteWorkersFTE_HISTORICAL_FORTNIGHT_TABLE[ProfileVarianceFTE],ROW()-1)</f>
        <v>0</v>
      </c>
      <c r="X844">
        <f t="shared" si="14"/>
        <v>0</v>
      </c>
      <c r="Y844" cm="1">
        <f t="array" ref="Y844">--(INDEX(MinuteWorkersFTE_HISTORICAL_FORTNIGHT_TABLE[HistoricalCoverageStatus],ROW()-1)="PASS")</f>
        <v>1</v>
      </c>
      <c r="Z844" cm="1">
        <f t="array" ref="Z844">--OR(INDEX(MinuteWorkersFTE_HISTORICAL_FORTNIGHT_TABLE[HistoricalCellStatus],ROW()-1)="OBSERVED",INDEX(MinuteWorkersFTE_HISTORICAL_FORTNIGHT_TABLE[HistoricalCellStatus],ROW()-1)="ZERO")</f>
        <v>1</v>
      </c>
      <c r="AA844" cm="1">
        <f t="array" ref="AA844">--OR(INDEX(MinuteWorkersFTE_HISTORICAL_FORTNIGHT_TABLE[ProfileAlignmentStatus],ROW()-1)="PASS",INDEX(MinuteWorkersFTE_HISTORICAL_FORTNIGHT_TABLE[ProfileAlignmentStatus],ROW()-1)="PASS ZERO")</f>
        <v>1</v>
      </c>
      <c r="AB844" cm="1">
        <f t="array" ref="AB844">--(INDEX(MinuteWorkersFTE_HISTORICAL_FORTNIGHT_TABLE[RedistributionMatchCount],ROW()-1)=1)</f>
        <v>0</v>
      </c>
      <c r="AC844">
        <v>1</v>
      </c>
    </row>
    <row r="845" spans="14:29" x14ac:dyDescent="0.25">
      <c r="N845" t="str" cm="1">
        <f t="array" ref="N845">INDEX(MinuteWorkersFTE_HISTORICAL_FORTNIGHT_TABLE[Facility],ROW()-1)</f>
        <v>TE</v>
      </c>
      <c r="O845" t="str" cm="1">
        <f t="array" ref="O845">INDEX(MinuteWorkersFTE_HISTORICAL_FORTNIGHT_TABLE[Role],ROW()-1)</f>
        <v>WELLBEING &amp; CARE SUPPORT OFFICER</v>
      </c>
      <c r="P845" t="str" cm="1">
        <f t="array" ref="P845">INDEX(MinuteWorkersFTE_HISTORICAL_FORTNIGHT_TABLE[Shift],ROW()-1)</f>
        <v>AM</v>
      </c>
      <c r="Q845" cm="1">
        <f t="array" ref="Q845">INDEX(MinuteWorkersFTE_HISTORICAL_FORTNIGHT_TABLE[DayOfWeek],ROW()-1)</f>
        <v>2</v>
      </c>
      <c r="R845" t="str" cm="1">
        <f t="array" ref="R845">INDEX(MinuteWorkersFTE_HISTORICAL_FORTNIGHT_TABLE[Week Day],ROW()-1)</f>
        <v>Tuesday</v>
      </c>
      <c r="S845" cm="1">
        <f t="array" ref="S845">INDEX(MinuteWorkersFTE_HISTORICAL_FORTNIGHT_TABLE[FortnightWeek],ROW()-1)</f>
        <v>1</v>
      </c>
      <c r="T845" cm="1">
        <f t="array" ref="T845">INDEX(MinuteWorkersFTE_HISTORICAL_FORTNIGHT_TABLE[HistoricalRosterFTE],ROW()-1)</f>
        <v>5.9210526315789478</v>
      </c>
      <c r="U845" cm="1">
        <f t="array" ref="U845">INDEX(MinuteWorkersFTE_HISTORICAL_FORTNIGHT_TABLE[RedistributedRosterFTE],ROW()-1)</f>
        <v>5.3117477717780259</v>
      </c>
      <c r="V845" cm="1">
        <f t="array" ref="V845">INDEX(MinuteWorkersFTE_HISTORICAL_FORTNIGHT_TABLE[ExpectedRedistributionFactor],ROW()-1)</f>
        <v>0.89709517923362214</v>
      </c>
      <c r="W845" cm="1">
        <f t="array" ref="W845">INDEX(MinuteWorkersFTE_HISTORICAL_FORTNIGHT_TABLE[ProfileVarianceFTE],ROW()-1)</f>
        <v>0</v>
      </c>
      <c r="X845">
        <f t="shared" si="14"/>
        <v>0</v>
      </c>
      <c r="Y845" cm="1">
        <f t="array" ref="Y845">--(INDEX(MinuteWorkersFTE_HISTORICAL_FORTNIGHT_TABLE[HistoricalCoverageStatus],ROW()-1)="PASS")</f>
        <v>1</v>
      </c>
      <c r="Z845" cm="1">
        <f t="array" ref="Z845">--OR(INDEX(MinuteWorkersFTE_HISTORICAL_FORTNIGHT_TABLE[HistoricalCellStatus],ROW()-1)="OBSERVED",INDEX(MinuteWorkersFTE_HISTORICAL_FORTNIGHT_TABLE[HistoricalCellStatus],ROW()-1)="ZERO")</f>
        <v>1</v>
      </c>
      <c r="AA845" cm="1">
        <f t="array" ref="AA845">--OR(INDEX(MinuteWorkersFTE_HISTORICAL_FORTNIGHT_TABLE[ProfileAlignmentStatus],ROW()-1)="PASS",INDEX(MinuteWorkersFTE_HISTORICAL_FORTNIGHT_TABLE[ProfileAlignmentStatus],ROW()-1)="PASS ZERO")</f>
        <v>1</v>
      </c>
      <c r="AB845" cm="1">
        <f t="array" ref="AB845">--(INDEX(MinuteWorkersFTE_HISTORICAL_FORTNIGHT_TABLE[RedistributionMatchCount],ROW()-1)=1)</f>
        <v>1</v>
      </c>
      <c r="AC845">
        <v>1</v>
      </c>
    </row>
    <row r="846" spans="14:29" x14ac:dyDescent="0.25">
      <c r="N846" t="str" cm="1">
        <f t="array" ref="N846">INDEX(MinuteWorkersFTE_HISTORICAL_FORTNIGHT_TABLE[Facility],ROW()-1)</f>
        <v>TE</v>
      </c>
      <c r="O846" t="str" cm="1">
        <f t="array" ref="O846">INDEX(MinuteWorkersFTE_HISTORICAL_FORTNIGHT_TABLE[Role],ROW()-1)</f>
        <v>WELLBEING &amp; CARE SUPPORT OFFICER</v>
      </c>
      <c r="P846" t="str" cm="1">
        <f t="array" ref="P846">INDEX(MinuteWorkersFTE_HISTORICAL_FORTNIGHT_TABLE[Shift],ROW()-1)</f>
        <v>PM</v>
      </c>
      <c r="Q846" cm="1">
        <f t="array" ref="Q846">INDEX(MinuteWorkersFTE_HISTORICAL_FORTNIGHT_TABLE[DayOfWeek],ROW()-1)</f>
        <v>2</v>
      </c>
      <c r="R846" t="str" cm="1">
        <f t="array" ref="R846">INDEX(MinuteWorkersFTE_HISTORICAL_FORTNIGHT_TABLE[Week Day],ROW()-1)</f>
        <v>Tuesday</v>
      </c>
      <c r="S846" cm="1">
        <f t="array" ref="S846">INDEX(MinuteWorkersFTE_HISTORICAL_FORTNIGHT_TABLE[FortnightWeek],ROW()-1)</f>
        <v>1</v>
      </c>
      <c r="T846" cm="1">
        <f t="array" ref="T846">INDEX(MinuteWorkersFTE_HISTORICAL_FORTNIGHT_TABLE[HistoricalRosterFTE],ROW()-1)</f>
        <v>0</v>
      </c>
      <c r="U846" cm="1">
        <f t="array" ref="U846">INDEX(MinuteWorkersFTE_HISTORICAL_FORTNIGHT_TABLE[RedistributedRosterFTE],ROW()-1)</f>
        <v>0</v>
      </c>
      <c r="V846" cm="1">
        <f t="array" ref="V846">INDEX(MinuteWorkersFTE_HISTORICAL_FORTNIGHT_TABLE[ExpectedRedistributionFactor],ROW()-1)</f>
        <v>0.89709517923362214</v>
      </c>
      <c r="W846" cm="1">
        <f t="array" ref="W846">INDEX(MinuteWorkersFTE_HISTORICAL_FORTNIGHT_TABLE[ProfileVarianceFTE],ROW()-1)</f>
        <v>0</v>
      </c>
      <c r="X846">
        <f t="shared" si="14"/>
        <v>0</v>
      </c>
      <c r="Y846" cm="1">
        <f t="array" ref="Y846">--(INDEX(MinuteWorkersFTE_HISTORICAL_FORTNIGHT_TABLE[HistoricalCoverageStatus],ROW()-1)="PASS")</f>
        <v>1</v>
      </c>
      <c r="Z846" cm="1">
        <f t="array" ref="Z846">--OR(INDEX(MinuteWorkersFTE_HISTORICAL_FORTNIGHT_TABLE[HistoricalCellStatus],ROW()-1)="OBSERVED",INDEX(MinuteWorkersFTE_HISTORICAL_FORTNIGHT_TABLE[HistoricalCellStatus],ROW()-1)="ZERO")</f>
        <v>1</v>
      </c>
      <c r="AA846" cm="1">
        <f t="array" ref="AA846">--OR(INDEX(MinuteWorkersFTE_HISTORICAL_FORTNIGHT_TABLE[ProfileAlignmentStatus],ROW()-1)="PASS",INDEX(MinuteWorkersFTE_HISTORICAL_FORTNIGHT_TABLE[ProfileAlignmentStatus],ROW()-1)="PASS ZERO")</f>
        <v>1</v>
      </c>
      <c r="AB846" cm="1">
        <f t="array" ref="AB846">--(INDEX(MinuteWorkersFTE_HISTORICAL_FORTNIGHT_TABLE[RedistributionMatchCount],ROW()-1)=1)</f>
        <v>0</v>
      </c>
      <c r="AC846">
        <v>1</v>
      </c>
    </row>
    <row r="847" spans="14:29" x14ac:dyDescent="0.25">
      <c r="N847" t="str" cm="1">
        <f t="array" ref="N847">INDEX(MinuteWorkersFTE_HISTORICAL_FORTNIGHT_TABLE[Facility],ROW()-1)</f>
        <v>TE</v>
      </c>
      <c r="O847" t="str" cm="1">
        <f t="array" ref="O847">INDEX(MinuteWorkersFTE_HISTORICAL_FORTNIGHT_TABLE[Role],ROW()-1)</f>
        <v>WELLBEING &amp; CARE SUPPORT OFFICER</v>
      </c>
      <c r="P847" t="str" cm="1">
        <f t="array" ref="P847">INDEX(MinuteWorkersFTE_HISTORICAL_FORTNIGHT_TABLE[Shift],ROW()-1)</f>
        <v>NS</v>
      </c>
      <c r="Q847" cm="1">
        <f t="array" ref="Q847">INDEX(MinuteWorkersFTE_HISTORICAL_FORTNIGHT_TABLE[DayOfWeek],ROW()-1)</f>
        <v>2</v>
      </c>
      <c r="R847" t="str" cm="1">
        <f t="array" ref="R847">INDEX(MinuteWorkersFTE_HISTORICAL_FORTNIGHT_TABLE[Week Day],ROW()-1)</f>
        <v>Tuesday</v>
      </c>
      <c r="S847" cm="1">
        <f t="array" ref="S847">INDEX(MinuteWorkersFTE_HISTORICAL_FORTNIGHT_TABLE[FortnightWeek],ROW()-1)</f>
        <v>1</v>
      </c>
      <c r="T847" cm="1">
        <f t="array" ref="T847">INDEX(MinuteWorkersFTE_HISTORICAL_FORTNIGHT_TABLE[HistoricalRosterFTE],ROW()-1)</f>
        <v>0</v>
      </c>
      <c r="U847" cm="1">
        <f t="array" ref="U847">INDEX(MinuteWorkersFTE_HISTORICAL_FORTNIGHT_TABLE[RedistributedRosterFTE],ROW()-1)</f>
        <v>0</v>
      </c>
      <c r="V847" cm="1">
        <f t="array" ref="V847">INDEX(MinuteWorkersFTE_HISTORICAL_FORTNIGHT_TABLE[ExpectedRedistributionFactor],ROW()-1)</f>
        <v>0.89709517923362214</v>
      </c>
      <c r="W847" cm="1">
        <f t="array" ref="W847">INDEX(MinuteWorkersFTE_HISTORICAL_FORTNIGHT_TABLE[ProfileVarianceFTE],ROW()-1)</f>
        <v>0</v>
      </c>
      <c r="X847">
        <f t="shared" si="14"/>
        <v>0</v>
      </c>
      <c r="Y847" cm="1">
        <f t="array" ref="Y847">--(INDEX(MinuteWorkersFTE_HISTORICAL_FORTNIGHT_TABLE[HistoricalCoverageStatus],ROW()-1)="PASS")</f>
        <v>1</v>
      </c>
      <c r="Z847" cm="1">
        <f t="array" ref="Z847">--OR(INDEX(MinuteWorkersFTE_HISTORICAL_FORTNIGHT_TABLE[HistoricalCellStatus],ROW()-1)="OBSERVED",INDEX(MinuteWorkersFTE_HISTORICAL_FORTNIGHT_TABLE[HistoricalCellStatus],ROW()-1)="ZERO")</f>
        <v>1</v>
      </c>
      <c r="AA847" cm="1">
        <f t="array" ref="AA847">--OR(INDEX(MinuteWorkersFTE_HISTORICAL_FORTNIGHT_TABLE[ProfileAlignmentStatus],ROW()-1)="PASS",INDEX(MinuteWorkersFTE_HISTORICAL_FORTNIGHT_TABLE[ProfileAlignmentStatus],ROW()-1)="PASS ZERO")</f>
        <v>1</v>
      </c>
      <c r="AB847" cm="1">
        <f t="array" ref="AB847">--(INDEX(MinuteWorkersFTE_HISTORICAL_FORTNIGHT_TABLE[RedistributionMatchCount],ROW()-1)=1)</f>
        <v>0</v>
      </c>
      <c r="AC847">
        <v>1</v>
      </c>
    </row>
    <row r="848" spans="14:29" x14ac:dyDescent="0.25">
      <c r="N848" t="str" cm="1">
        <f t="array" ref="N848">INDEX(MinuteWorkersFTE_HISTORICAL_FORTNIGHT_TABLE[Facility],ROW()-1)</f>
        <v>TE</v>
      </c>
      <c r="O848" t="str" cm="1">
        <f t="array" ref="O848">INDEX(MinuteWorkersFTE_HISTORICAL_FORTNIGHT_TABLE[Role],ROW()-1)</f>
        <v>WELLBEING &amp; CARE SUPPORT OFFICER</v>
      </c>
      <c r="P848" t="str" cm="1">
        <f t="array" ref="P848">INDEX(MinuteWorkersFTE_HISTORICAL_FORTNIGHT_TABLE[Shift],ROW()-1)</f>
        <v>AM</v>
      </c>
      <c r="Q848" cm="1">
        <f t="array" ref="Q848">INDEX(MinuteWorkersFTE_HISTORICAL_FORTNIGHT_TABLE[DayOfWeek],ROW()-1)</f>
        <v>3</v>
      </c>
      <c r="R848" t="str" cm="1">
        <f t="array" ref="R848">INDEX(MinuteWorkersFTE_HISTORICAL_FORTNIGHT_TABLE[Week Day],ROW()-1)</f>
        <v>Wednesday</v>
      </c>
      <c r="S848" cm="1">
        <f t="array" ref="S848">INDEX(MinuteWorkersFTE_HISTORICAL_FORTNIGHT_TABLE[FortnightWeek],ROW()-1)</f>
        <v>1</v>
      </c>
      <c r="T848" cm="1">
        <f t="array" ref="T848">INDEX(MinuteWorkersFTE_HISTORICAL_FORTNIGHT_TABLE[HistoricalRosterFTE],ROW()-1)</f>
        <v>4.4078947368421053</v>
      </c>
      <c r="U848" cm="1">
        <f t="array" ref="U848">INDEX(MinuteWorkersFTE_HISTORICAL_FORTNIGHT_TABLE[RedistributedRosterFTE],ROW()-1)</f>
        <v>3.9543011189903079</v>
      </c>
      <c r="V848" cm="1">
        <f t="array" ref="V848">INDEX(MinuteWorkersFTE_HISTORICAL_FORTNIGHT_TABLE[ExpectedRedistributionFactor],ROW()-1)</f>
        <v>0.89709517923362214</v>
      </c>
      <c r="W848" cm="1">
        <f t="array" ref="W848">INDEX(MinuteWorkersFTE_HISTORICAL_FORTNIGHT_TABLE[ProfileVarianceFTE],ROW()-1)</f>
        <v>-4.4408920985006262E-16</v>
      </c>
      <c r="X848">
        <f t="shared" si="14"/>
        <v>4.4408920985006262E-16</v>
      </c>
      <c r="Y848" cm="1">
        <f t="array" ref="Y848">--(INDEX(MinuteWorkersFTE_HISTORICAL_FORTNIGHT_TABLE[HistoricalCoverageStatus],ROW()-1)="PASS")</f>
        <v>1</v>
      </c>
      <c r="Z848" cm="1">
        <f t="array" ref="Z848">--OR(INDEX(MinuteWorkersFTE_HISTORICAL_FORTNIGHT_TABLE[HistoricalCellStatus],ROW()-1)="OBSERVED",INDEX(MinuteWorkersFTE_HISTORICAL_FORTNIGHT_TABLE[HistoricalCellStatus],ROW()-1)="ZERO")</f>
        <v>1</v>
      </c>
      <c r="AA848" cm="1">
        <f t="array" ref="AA848">--OR(INDEX(MinuteWorkersFTE_HISTORICAL_FORTNIGHT_TABLE[ProfileAlignmentStatus],ROW()-1)="PASS",INDEX(MinuteWorkersFTE_HISTORICAL_FORTNIGHT_TABLE[ProfileAlignmentStatus],ROW()-1)="PASS ZERO")</f>
        <v>1</v>
      </c>
      <c r="AB848" cm="1">
        <f t="array" ref="AB848">--(INDEX(MinuteWorkersFTE_HISTORICAL_FORTNIGHT_TABLE[RedistributionMatchCount],ROW()-1)=1)</f>
        <v>1</v>
      </c>
      <c r="AC848">
        <v>1</v>
      </c>
    </row>
    <row r="849" spans="14:29" x14ac:dyDescent="0.25">
      <c r="N849" t="str" cm="1">
        <f t="array" ref="N849">INDEX(MinuteWorkersFTE_HISTORICAL_FORTNIGHT_TABLE[Facility],ROW()-1)</f>
        <v>TE</v>
      </c>
      <c r="O849" t="str" cm="1">
        <f t="array" ref="O849">INDEX(MinuteWorkersFTE_HISTORICAL_FORTNIGHT_TABLE[Role],ROW()-1)</f>
        <v>WELLBEING &amp; CARE SUPPORT OFFICER</v>
      </c>
      <c r="P849" t="str" cm="1">
        <f t="array" ref="P849">INDEX(MinuteWorkersFTE_HISTORICAL_FORTNIGHT_TABLE[Shift],ROW()-1)</f>
        <v>PM</v>
      </c>
      <c r="Q849" cm="1">
        <f t="array" ref="Q849">INDEX(MinuteWorkersFTE_HISTORICAL_FORTNIGHT_TABLE[DayOfWeek],ROW()-1)</f>
        <v>3</v>
      </c>
      <c r="R849" t="str" cm="1">
        <f t="array" ref="R849">INDEX(MinuteWorkersFTE_HISTORICAL_FORTNIGHT_TABLE[Week Day],ROW()-1)</f>
        <v>Wednesday</v>
      </c>
      <c r="S849" cm="1">
        <f t="array" ref="S849">INDEX(MinuteWorkersFTE_HISTORICAL_FORTNIGHT_TABLE[FortnightWeek],ROW()-1)</f>
        <v>1</v>
      </c>
      <c r="T849" cm="1">
        <f t="array" ref="T849">INDEX(MinuteWorkersFTE_HISTORICAL_FORTNIGHT_TABLE[HistoricalRosterFTE],ROW()-1)</f>
        <v>0</v>
      </c>
      <c r="U849" cm="1">
        <f t="array" ref="U849">INDEX(MinuteWorkersFTE_HISTORICAL_FORTNIGHT_TABLE[RedistributedRosterFTE],ROW()-1)</f>
        <v>0</v>
      </c>
      <c r="V849" cm="1">
        <f t="array" ref="V849">INDEX(MinuteWorkersFTE_HISTORICAL_FORTNIGHT_TABLE[ExpectedRedistributionFactor],ROW()-1)</f>
        <v>0.89709517923362214</v>
      </c>
      <c r="W849" cm="1">
        <f t="array" ref="W849">INDEX(MinuteWorkersFTE_HISTORICAL_FORTNIGHT_TABLE[ProfileVarianceFTE],ROW()-1)</f>
        <v>0</v>
      </c>
      <c r="X849">
        <f t="shared" si="14"/>
        <v>0</v>
      </c>
      <c r="Y849" cm="1">
        <f t="array" ref="Y849">--(INDEX(MinuteWorkersFTE_HISTORICAL_FORTNIGHT_TABLE[HistoricalCoverageStatus],ROW()-1)="PASS")</f>
        <v>1</v>
      </c>
      <c r="Z849" cm="1">
        <f t="array" ref="Z849">--OR(INDEX(MinuteWorkersFTE_HISTORICAL_FORTNIGHT_TABLE[HistoricalCellStatus],ROW()-1)="OBSERVED",INDEX(MinuteWorkersFTE_HISTORICAL_FORTNIGHT_TABLE[HistoricalCellStatus],ROW()-1)="ZERO")</f>
        <v>1</v>
      </c>
      <c r="AA849" cm="1">
        <f t="array" ref="AA849">--OR(INDEX(MinuteWorkersFTE_HISTORICAL_FORTNIGHT_TABLE[ProfileAlignmentStatus],ROW()-1)="PASS",INDEX(MinuteWorkersFTE_HISTORICAL_FORTNIGHT_TABLE[ProfileAlignmentStatus],ROW()-1)="PASS ZERO")</f>
        <v>1</v>
      </c>
      <c r="AB849" cm="1">
        <f t="array" ref="AB849">--(INDEX(MinuteWorkersFTE_HISTORICAL_FORTNIGHT_TABLE[RedistributionMatchCount],ROW()-1)=1)</f>
        <v>0</v>
      </c>
      <c r="AC849">
        <v>1</v>
      </c>
    </row>
    <row r="850" spans="14:29" x14ac:dyDescent="0.25">
      <c r="N850" t="str" cm="1">
        <f t="array" ref="N850">INDEX(MinuteWorkersFTE_HISTORICAL_FORTNIGHT_TABLE[Facility],ROW()-1)</f>
        <v>TE</v>
      </c>
      <c r="O850" t="str" cm="1">
        <f t="array" ref="O850">INDEX(MinuteWorkersFTE_HISTORICAL_FORTNIGHT_TABLE[Role],ROW()-1)</f>
        <v>WELLBEING &amp; CARE SUPPORT OFFICER</v>
      </c>
      <c r="P850" t="str" cm="1">
        <f t="array" ref="P850">INDEX(MinuteWorkersFTE_HISTORICAL_FORTNIGHT_TABLE[Shift],ROW()-1)</f>
        <v>NS</v>
      </c>
      <c r="Q850" cm="1">
        <f t="array" ref="Q850">INDEX(MinuteWorkersFTE_HISTORICAL_FORTNIGHT_TABLE[DayOfWeek],ROW()-1)</f>
        <v>3</v>
      </c>
      <c r="R850" t="str" cm="1">
        <f t="array" ref="R850">INDEX(MinuteWorkersFTE_HISTORICAL_FORTNIGHT_TABLE[Week Day],ROW()-1)</f>
        <v>Wednesday</v>
      </c>
      <c r="S850" cm="1">
        <f t="array" ref="S850">INDEX(MinuteWorkersFTE_HISTORICAL_FORTNIGHT_TABLE[FortnightWeek],ROW()-1)</f>
        <v>1</v>
      </c>
      <c r="T850" cm="1">
        <f t="array" ref="T850">INDEX(MinuteWorkersFTE_HISTORICAL_FORTNIGHT_TABLE[HistoricalRosterFTE],ROW()-1)</f>
        <v>0</v>
      </c>
      <c r="U850" cm="1">
        <f t="array" ref="U850">INDEX(MinuteWorkersFTE_HISTORICAL_FORTNIGHT_TABLE[RedistributedRosterFTE],ROW()-1)</f>
        <v>0</v>
      </c>
      <c r="V850" cm="1">
        <f t="array" ref="V850">INDEX(MinuteWorkersFTE_HISTORICAL_FORTNIGHT_TABLE[ExpectedRedistributionFactor],ROW()-1)</f>
        <v>0.89709517923362214</v>
      </c>
      <c r="W850" cm="1">
        <f t="array" ref="W850">INDEX(MinuteWorkersFTE_HISTORICAL_FORTNIGHT_TABLE[ProfileVarianceFTE],ROW()-1)</f>
        <v>0</v>
      </c>
      <c r="X850">
        <f t="shared" si="14"/>
        <v>0</v>
      </c>
      <c r="Y850" cm="1">
        <f t="array" ref="Y850">--(INDEX(MinuteWorkersFTE_HISTORICAL_FORTNIGHT_TABLE[HistoricalCoverageStatus],ROW()-1)="PASS")</f>
        <v>1</v>
      </c>
      <c r="Z850" cm="1">
        <f t="array" ref="Z850">--OR(INDEX(MinuteWorkersFTE_HISTORICAL_FORTNIGHT_TABLE[HistoricalCellStatus],ROW()-1)="OBSERVED",INDEX(MinuteWorkersFTE_HISTORICAL_FORTNIGHT_TABLE[HistoricalCellStatus],ROW()-1)="ZERO")</f>
        <v>1</v>
      </c>
      <c r="AA850" cm="1">
        <f t="array" ref="AA850">--OR(INDEX(MinuteWorkersFTE_HISTORICAL_FORTNIGHT_TABLE[ProfileAlignmentStatus],ROW()-1)="PASS",INDEX(MinuteWorkersFTE_HISTORICAL_FORTNIGHT_TABLE[ProfileAlignmentStatus],ROW()-1)="PASS ZERO")</f>
        <v>1</v>
      </c>
      <c r="AB850" cm="1">
        <f t="array" ref="AB850">--(INDEX(MinuteWorkersFTE_HISTORICAL_FORTNIGHT_TABLE[RedistributionMatchCount],ROW()-1)=1)</f>
        <v>0</v>
      </c>
      <c r="AC850">
        <v>1</v>
      </c>
    </row>
    <row r="851" spans="14:29" x14ac:dyDescent="0.25">
      <c r="N851" t="str" cm="1">
        <f t="array" ref="N851">INDEX(MinuteWorkersFTE_HISTORICAL_FORTNIGHT_TABLE[Facility],ROW()-1)</f>
        <v>TE</v>
      </c>
      <c r="O851" t="str" cm="1">
        <f t="array" ref="O851">INDEX(MinuteWorkersFTE_HISTORICAL_FORTNIGHT_TABLE[Role],ROW()-1)</f>
        <v>WELLBEING &amp; CARE SUPPORT OFFICER</v>
      </c>
      <c r="P851" t="str" cm="1">
        <f t="array" ref="P851">INDEX(MinuteWorkersFTE_HISTORICAL_FORTNIGHT_TABLE[Shift],ROW()-1)</f>
        <v>AM</v>
      </c>
      <c r="Q851" cm="1">
        <f t="array" ref="Q851">INDEX(MinuteWorkersFTE_HISTORICAL_FORTNIGHT_TABLE[DayOfWeek],ROW()-1)</f>
        <v>4</v>
      </c>
      <c r="R851" t="str" cm="1">
        <f t="array" ref="R851">INDEX(MinuteWorkersFTE_HISTORICAL_FORTNIGHT_TABLE[Week Day],ROW()-1)</f>
        <v>Thursday</v>
      </c>
      <c r="S851" cm="1">
        <f t="array" ref="S851">INDEX(MinuteWorkersFTE_HISTORICAL_FORTNIGHT_TABLE[FortnightWeek],ROW()-1)</f>
        <v>1</v>
      </c>
      <c r="T851" cm="1">
        <f t="array" ref="T851">INDEX(MinuteWorkersFTE_HISTORICAL_FORTNIGHT_TABLE[HistoricalRosterFTE],ROW()-1)</f>
        <v>4.9342105263157894</v>
      </c>
      <c r="U851" cm="1">
        <f t="array" ref="U851">INDEX(MinuteWorkersFTE_HISTORICAL_FORTNIGHT_TABLE[RedistributedRosterFTE],ROW()-1)</f>
        <v>4.4264564764816887</v>
      </c>
      <c r="V851" cm="1">
        <f t="array" ref="V851">INDEX(MinuteWorkersFTE_HISTORICAL_FORTNIGHT_TABLE[ExpectedRedistributionFactor],ROW()-1)</f>
        <v>0.89709517923362214</v>
      </c>
      <c r="W851" cm="1">
        <f t="array" ref="W851">INDEX(MinuteWorkersFTE_HISTORICAL_FORTNIGHT_TABLE[ProfileVarianceFTE],ROW()-1)</f>
        <v>8.8817841970012523E-16</v>
      </c>
      <c r="X851">
        <f t="shared" si="14"/>
        <v>8.8817841970012523E-16</v>
      </c>
      <c r="Y851" cm="1">
        <f t="array" ref="Y851">--(INDEX(MinuteWorkersFTE_HISTORICAL_FORTNIGHT_TABLE[HistoricalCoverageStatus],ROW()-1)="PASS")</f>
        <v>1</v>
      </c>
      <c r="Z851" cm="1">
        <f t="array" ref="Z851">--OR(INDEX(MinuteWorkersFTE_HISTORICAL_FORTNIGHT_TABLE[HistoricalCellStatus],ROW()-1)="OBSERVED",INDEX(MinuteWorkersFTE_HISTORICAL_FORTNIGHT_TABLE[HistoricalCellStatus],ROW()-1)="ZERO")</f>
        <v>1</v>
      </c>
      <c r="AA851" cm="1">
        <f t="array" ref="AA851">--OR(INDEX(MinuteWorkersFTE_HISTORICAL_FORTNIGHT_TABLE[ProfileAlignmentStatus],ROW()-1)="PASS",INDEX(MinuteWorkersFTE_HISTORICAL_FORTNIGHT_TABLE[ProfileAlignmentStatus],ROW()-1)="PASS ZERO")</f>
        <v>1</v>
      </c>
      <c r="AB851" cm="1">
        <f t="array" ref="AB851">--(INDEX(MinuteWorkersFTE_HISTORICAL_FORTNIGHT_TABLE[RedistributionMatchCount],ROW()-1)=1)</f>
        <v>1</v>
      </c>
      <c r="AC851">
        <v>1</v>
      </c>
    </row>
    <row r="852" spans="14:29" x14ac:dyDescent="0.25">
      <c r="N852" t="str" cm="1">
        <f t="array" ref="N852">INDEX(MinuteWorkersFTE_HISTORICAL_FORTNIGHT_TABLE[Facility],ROW()-1)</f>
        <v>TE</v>
      </c>
      <c r="O852" t="str" cm="1">
        <f t="array" ref="O852">INDEX(MinuteWorkersFTE_HISTORICAL_FORTNIGHT_TABLE[Role],ROW()-1)</f>
        <v>WELLBEING &amp; CARE SUPPORT OFFICER</v>
      </c>
      <c r="P852" t="str" cm="1">
        <f t="array" ref="P852">INDEX(MinuteWorkersFTE_HISTORICAL_FORTNIGHT_TABLE[Shift],ROW()-1)</f>
        <v>PM</v>
      </c>
      <c r="Q852" cm="1">
        <f t="array" ref="Q852">INDEX(MinuteWorkersFTE_HISTORICAL_FORTNIGHT_TABLE[DayOfWeek],ROW()-1)</f>
        <v>4</v>
      </c>
      <c r="R852" t="str" cm="1">
        <f t="array" ref="R852">INDEX(MinuteWorkersFTE_HISTORICAL_FORTNIGHT_TABLE[Week Day],ROW()-1)</f>
        <v>Thursday</v>
      </c>
      <c r="S852" cm="1">
        <f t="array" ref="S852">INDEX(MinuteWorkersFTE_HISTORICAL_FORTNIGHT_TABLE[FortnightWeek],ROW()-1)</f>
        <v>1</v>
      </c>
      <c r="T852" cm="1">
        <f t="array" ref="T852">INDEX(MinuteWorkersFTE_HISTORICAL_FORTNIGHT_TABLE[HistoricalRosterFTE],ROW()-1)</f>
        <v>0</v>
      </c>
      <c r="U852" cm="1">
        <f t="array" ref="U852">INDEX(MinuteWorkersFTE_HISTORICAL_FORTNIGHT_TABLE[RedistributedRosterFTE],ROW()-1)</f>
        <v>0</v>
      </c>
      <c r="V852" cm="1">
        <f t="array" ref="V852">INDEX(MinuteWorkersFTE_HISTORICAL_FORTNIGHT_TABLE[ExpectedRedistributionFactor],ROW()-1)</f>
        <v>0.89709517923362214</v>
      </c>
      <c r="W852" cm="1">
        <f t="array" ref="W852">INDEX(MinuteWorkersFTE_HISTORICAL_FORTNIGHT_TABLE[ProfileVarianceFTE],ROW()-1)</f>
        <v>0</v>
      </c>
      <c r="X852">
        <f t="shared" si="14"/>
        <v>0</v>
      </c>
      <c r="Y852" cm="1">
        <f t="array" ref="Y852">--(INDEX(MinuteWorkersFTE_HISTORICAL_FORTNIGHT_TABLE[HistoricalCoverageStatus],ROW()-1)="PASS")</f>
        <v>1</v>
      </c>
      <c r="Z852" cm="1">
        <f t="array" ref="Z852">--OR(INDEX(MinuteWorkersFTE_HISTORICAL_FORTNIGHT_TABLE[HistoricalCellStatus],ROW()-1)="OBSERVED",INDEX(MinuteWorkersFTE_HISTORICAL_FORTNIGHT_TABLE[HistoricalCellStatus],ROW()-1)="ZERO")</f>
        <v>1</v>
      </c>
      <c r="AA852" cm="1">
        <f t="array" ref="AA852">--OR(INDEX(MinuteWorkersFTE_HISTORICAL_FORTNIGHT_TABLE[ProfileAlignmentStatus],ROW()-1)="PASS",INDEX(MinuteWorkersFTE_HISTORICAL_FORTNIGHT_TABLE[ProfileAlignmentStatus],ROW()-1)="PASS ZERO")</f>
        <v>1</v>
      </c>
      <c r="AB852" cm="1">
        <f t="array" ref="AB852">--(INDEX(MinuteWorkersFTE_HISTORICAL_FORTNIGHT_TABLE[RedistributionMatchCount],ROW()-1)=1)</f>
        <v>0</v>
      </c>
      <c r="AC852">
        <v>1</v>
      </c>
    </row>
    <row r="853" spans="14:29" x14ac:dyDescent="0.25">
      <c r="N853" t="str" cm="1">
        <f t="array" ref="N853">INDEX(MinuteWorkersFTE_HISTORICAL_FORTNIGHT_TABLE[Facility],ROW()-1)</f>
        <v>TE</v>
      </c>
      <c r="O853" t="str" cm="1">
        <f t="array" ref="O853">INDEX(MinuteWorkersFTE_HISTORICAL_FORTNIGHT_TABLE[Role],ROW()-1)</f>
        <v>WELLBEING &amp; CARE SUPPORT OFFICER</v>
      </c>
      <c r="P853" t="str" cm="1">
        <f t="array" ref="P853">INDEX(MinuteWorkersFTE_HISTORICAL_FORTNIGHT_TABLE[Shift],ROW()-1)</f>
        <v>NS</v>
      </c>
      <c r="Q853" cm="1">
        <f t="array" ref="Q853">INDEX(MinuteWorkersFTE_HISTORICAL_FORTNIGHT_TABLE[DayOfWeek],ROW()-1)</f>
        <v>4</v>
      </c>
      <c r="R853" t="str" cm="1">
        <f t="array" ref="R853">INDEX(MinuteWorkersFTE_HISTORICAL_FORTNIGHT_TABLE[Week Day],ROW()-1)</f>
        <v>Thursday</v>
      </c>
      <c r="S853" cm="1">
        <f t="array" ref="S853">INDEX(MinuteWorkersFTE_HISTORICAL_FORTNIGHT_TABLE[FortnightWeek],ROW()-1)</f>
        <v>1</v>
      </c>
      <c r="T853" cm="1">
        <f t="array" ref="T853">INDEX(MinuteWorkersFTE_HISTORICAL_FORTNIGHT_TABLE[HistoricalRosterFTE],ROW()-1)</f>
        <v>0</v>
      </c>
      <c r="U853" cm="1">
        <f t="array" ref="U853">INDEX(MinuteWorkersFTE_HISTORICAL_FORTNIGHT_TABLE[RedistributedRosterFTE],ROW()-1)</f>
        <v>0</v>
      </c>
      <c r="V853" cm="1">
        <f t="array" ref="V853">INDEX(MinuteWorkersFTE_HISTORICAL_FORTNIGHT_TABLE[ExpectedRedistributionFactor],ROW()-1)</f>
        <v>0.89709517923362214</v>
      </c>
      <c r="W853" cm="1">
        <f t="array" ref="W853">INDEX(MinuteWorkersFTE_HISTORICAL_FORTNIGHT_TABLE[ProfileVarianceFTE],ROW()-1)</f>
        <v>0</v>
      </c>
      <c r="X853">
        <f t="shared" si="14"/>
        <v>0</v>
      </c>
      <c r="Y853" cm="1">
        <f t="array" ref="Y853">--(INDEX(MinuteWorkersFTE_HISTORICAL_FORTNIGHT_TABLE[HistoricalCoverageStatus],ROW()-1)="PASS")</f>
        <v>1</v>
      </c>
      <c r="Z853" cm="1">
        <f t="array" ref="Z853">--OR(INDEX(MinuteWorkersFTE_HISTORICAL_FORTNIGHT_TABLE[HistoricalCellStatus],ROW()-1)="OBSERVED",INDEX(MinuteWorkersFTE_HISTORICAL_FORTNIGHT_TABLE[HistoricalCellStatus],ROW()-1)="ZERO")</f>
        <v>1</v>
      </c>
      <c r="AA853" cm="1">
        <f t="array" ref="AA853">--OR(INDEX(MinuteWorkersFTE_HISTORICAL_FORTNIGHT_TABLE[ProfileAlignmentStatus],ROW()-1)="PASS",INDEX(MinuteWorkersFTE_HISTORICAL_FORTNIGHT_TABLE[ProfileAlignmentStatus],ROW()-1)="PASS ZERO")</f>
        <v>1</v>
      </c>
      <c r="AB853" cm="1">
        <f t="array" ref="AB853">--(INDEX(MinuteWorkersFTE_HISTORICAL_FORTNIGHT_TABLE[RedistributionMatchCount],ROW()-1)=1)</f>
        <v>0</v>
      </c>
      <c r="AC853">
        <v>1</v>
      </c>
    </row>
    <row r="854" spans="14:29" x14ac:dyDescent="0.25">
      <c r="N854" t="str" cm="1">
        <f t="array" ref="N854">INDEX(MinuteWorkersFTE_HISTORICAL_FORTNIGHT_TABLE[Facility],ROW()-1)</f>
        <v>TE</v>
      </c>
      <c r="O854" t="str" cm="1">
        <f t="array" ref="O854">INDEX(MinuteWorkersFTE_HISTORICAL_FORTNIGHT_TABLE[Role],ROW()-1)</f>
        <v>WELLBEING &amp; CARE SUPPORT OFFICER</v>
      </c>
      <c r="P854" t="str" cm="1">
        <f t="array" ref="P854">INDEX(MinuteWorkersFTE_HISTORICAL_FORTNIGHT_TABLE[Shift],ROW()-1)</f>
        <v>AM</v>
      </c>
      <c r="Q854" cm="1">
        <f t="array" ref="Q854">INDEX(MinuteWorkersFTE_HISTORICAL_FORTNIGHT_TABLE[DayOfWeek],ROW()-1)</f>
        <v>5</v>
      </c>
      <c r="R854" t="str" cm="1">
        <f t="array" ref="R854">INDEX(MinuteWorkersFTE_HISTORICAL_FORTNIGHT_TABLE[Week Day],ROW()-1)</f>
        <v>Friday</v>
      </c>
      <c r="S854" cm="1">
        <f t="array" ref="S854">INDEX(MinuteWorkersFTE_HISTORICAL_FORTNIGHT_TABLE[FortnightWeek],ROW()-1)</f>
        <v>1</v>
      </c>
      <c r="T854" cm="1">
        <f t="array" ref="T854">INDEX(MinuteWorkersFTE_HISTORICAL_FORTNIGHT_TABLE[HistoricalRosterFTE],ROW()-1)</f>
        <v>4.2763157894736841</v>
      </c>
      <c r="U854" cm="1">
        <f t="array" ref="U854">INDEX(MinuteWorkersFTE_HISTORICAL_FORTNIGHT_TABLE[RedistributedRosterFTE],ROW()-1)</f>
        <v>3.8362622796174635</v>
      </c>
      <c r="V854" cm="1">
        <f t="array" ref="V854">INDEX(MinuteWorkersFTE_HISTORICAL_FORTNIGHT_TABLE[ExpectedRedistributionFactor],ROW()-1)</f>
        <v>0.89709517923362214</v>
      </c>
      <c r="W854" cm="1">
        <f t="array" ref="W854">INDEX(MinuteWorkersFTE_HISTORICAL_FORTNIGHT_TABLE[ProfileVarianceFTE],ROW()-1)</f>
        <v>4.4408920985006262E-16</v>
      </c>
      <c r="X854">
        <f t="shared" si="14"/>
        <v>4.4408920985006262E-16</v>
      </c>
      <c r="Y854" cm="1">
        <f t="array" ref="Y854">--(INDEX(MinuteWorkersFTE_HISTORICAL_FORTNIGHT_TABLE[HistoricalCoverageStatus],ROW()-1)="PASS")</f>
        <v>1</v>
      </c>
      <c r="Z854" cm="1">
        <f t="array" ref="Z854">--OR(INDEX(MinuteWorkersFTE_HISTORICAL_FORTNIGHT_TABLE[HistoricalCellStatus],ROW()-1)="OBSERVED",INDEX(MinuteWorkersFTE_HISTORICAL_FORTNIGHT_TABLE[HistoricalCellStatus],ROW()-1)="ZERO")</f>
        <v>1</v>
      </c>
      <c r="AA854" cm="1">
        <f t="array" ref="AA854">--OR(INDEX(MinuteWorkersFTE_HISTORICAL_FORTNIGHT_TABLE[ProfileAlignmentStatus],ROW()-1)="PASS",INDEX(MinuteWorkersFTE_HISTORICAL_FORTNIGHT_TABLE[ProfileAlignmentStatus],ROW()-1)="PASS ZERO")</f>
        <v>1</v>
      </c>
      <c r="AB854" cm="1">
        <f t="array" ref="AB854">--(INDEX(MinuteWorkersFTE_HISTORICAL_FORTNIGHT_TABLE[RedistributionMatchCount],ROW()-1)=1)</f>
        <v>1</v>
      </c>
      <c r="AC854">
        <v>1</v>
      </c>
    </row>
    <row r="855" spans="14:29" x14ac:dyDescent="0.25">
      <c r="N855" t="str" cm="1">
        <f t="array" ref="N855">INDEX(MinuteWorkersFTE_HISTORICAL_FORTNIGHT_TABLE[Facility],ROW()-1)</f>
        <v>TE</v>
      </c>
      <c r="O855" t="str" cm="1">
        <f t="array" ref="O855">INDEX(MinuteWorkersFTE_HISTORICAL_FORTNIGHT_TABLE[Role],ROW()-1)</f>
        <v>WELLBEING &amp; CARE SUPPORT OFFICER</v>
      </c>
      <c r="P855" t="str" cm="1">
        <f t="array" ref="P855">INDEX(MinuteWorkersFTE_HISTORICAL_FORTNIGHT_TABLE[Shift],ROW()-1)</f>
        <v>PM</v>
      </c>
      <c r="Q855" cm="1">
        <f t="array" ref="Q855">INDEX(MinuteWorkersFTE_HISTORICAL_FORTNIGHT_TABLE[DayOfWeek],ROW()-1)</f>
        <v>5</v>
      </c>
      <c r="R855" t="str" cm="1">
        <f t="array" ref="R855">INDEX(MinuteWorkersFTE_HISTORICAL_FORTNIGHT_TABLE[Week Day],ROW()-1)</f>
        <v>Friday</v>
      </c>
      <c r="S855" cm="1">
        <f t="array" ref="S855">INDEX(MinuteWorkersFTE_HISTORICAL_FORTNIGHT_TABLE[FortnightWeek],ROW()-1)</f>
        <v>1</v>
      </c>
      <c r="T855" cm="1">
        <f t="array" ref="T855">INDEX(MinuteWorkersFTE_HISTORICAL_FORTNIGHT_TABLE[HistoricalRosterFTE],ROW()-1)</f>
        <v>0</v>
      </c>
      <c r="U855" cm="1">
        <f t="array" ref="U855">INDEX(MinuteWorkersFTE_HISTORICAL_FORTNIGHT_TABLE[RedistributedRosterFTE],ROW()-1)</f>
        <v>0</v>
      </c>
      <c r="V855" cm="1">
        <f t="array" ref="V855">INDEX(MinuteWorkersFTE_HISTORICAL_FORTNIGHT_TABLE[ExpectedRedistributionFactor],ROW()-1)</f>
        <v>0.89709517923362214</v>
      </c>
      <c r="W855" cm="1">
        <f t="array" ref="W855">INDEX(MinuteWorkersFTE_HISTORICAL_FORTNIGHT_TABLE[ProfileVarianceFTE],ROW()-1)</f>
        <v>0</v>
      </c>
      <c r="X855">
        <f t="shared" si="14"/>
        <v>0</v>
      </c>
      <c r="Y855" cm="1">
        <f t="array" ref="Y855">--(INDEX(MinuteWorkersFTE_HISTORICAL_FORTNIGHT_TABLE[HistoricalCoverageStatus],ROW()-1)="PASS")</f>
        <v>1</v>
      </c>
      <c r="Z855" cm="1">
        <f t="array" ref="Z855">--OR(INDEX(MinuteWorkersFTE_HISTORICAL_FORTNIGHT_TABLE[HistoricalCellStatus],ROW()-1)="OBSERVED",INDEX(MinuteWorkersFTE_HISTORICAL_FORTNIGHT_TABLE[HistoricalCellStatus],ROW()-1)="ZERO")</f>
        <v>1</v>
      </c>
      <c r="AA855" cm="1">
        <f t="array" ref="AA855">--OR(INDEX(MinuteWorkersFTE_HISTORICAL_FORTNIGHT_TABLE[ProfileAlignmentStatus],ROW()-1)="PASS",INDEX(MinuteWorkersFTE_HISTORICAL_FORTNIGHT_TABLE[ProfileAlignmentStatus],ROW()-1)="PASS ZERO")</f>
        <v>1</v>
      </c>
      <c r="AB855" cm="1">
        <f t="array" ref="AB855">--(INDEX(MinuteWorkersFTE_HISTORICAL_FORTNIGHT_TABLE[RedistributionMatchCount],ROW()-1)=1)</f>
        <v>0</v>
      </c>
      <c r="AC855">
        <v>1</v>
      </c>
    </row>
    <row r="856" spans="14:29" x14ac:dyDescent="0.25">
      <c r="N856" t="str" cm="1">
        <f t="array" ref="N856">INDEX(MinuteWorkersFTE_HISTORICAL_FORTNIGHT_TABLE[Facility],ROW()-1)</f>
        <v>TE</v>
      </c>
      <c r="O856" t="str" cm="1">
        <f t="array" ref="O856">INDEX(MinuteWorkersFTE_HISTORICAL_FORTNIGHT_TABLE[Role],ROW()-1)</f>
        <v>WELLBEING &amp; CARE SUPPORT OFFICER</v>
      </c>
      <c r="P856" t="str" cm="1">
        <f t="array" ref="P856">INDEX(MinuteWorkersFTE_HISTORICAL_FORTNIGHT_TABLE[Shift],ROW()-1)</f>
        <v>NS</v>
      </c>
      <c r="Q856" cm="1">
        <f t="array" ref="Q856">INDEX(MinuteWorkersFTE_HISTORICAL_FORTNIGHT_TABLE[DayOfWeek],ROW()-1)</f>
        <v>5</v>
      </c>
      <c r="R856" t="str" cm="1">
        <f t="array" ref="R856">INDEX(MinuteWorkersFTE_HISTORICAL_FORTNIGHT_TABLE[Week Day],ROW()-1)</f>
        <v>Friday</v>
      </c>
      <c r="S856" cm="1">
        <f t="array" ref="S856">INDEX(MinuteWorkersFTE_HISTORICAL_FORTNIGHT_TABLE[FortnightWeek],ROW()-1)</f>
        <v>1</v>
      </c>
      <c r="T856" cm="1">
        <f t="array" ref="T856">INDEX(MinuteWorkersFTE_HISTORICAL_FORTNIGHT_TABLE[HistoricalRosterFTE],ROW()-1)</f>
        <v>0</v>
      </c>
      <c r="U856" cm="1">
        <f t="array" ref="U856">INDEX(MinuteWorkersFTE_HISTORICAL_FORTNIGHT_TABLE[RedistributedRosterFTE],ROW()-1)</f>
        <v>0</v>
      </c>
      <c r="V856" cm="1">
        <f t="array" ref="V856">INDEX(MinuteWorkersFTE_HISTORICAL_FORTNIGHT_TABLE[ExpectedRedistributionFactor],ROW()-1)</f>
        <v>0.89709517923362214</v>
      </c>
      <c r="W856" cm="1">
        <f t="array" ref="W856">INDEX(MinuteWorkersFTE_HISTORICAL_FORTNIGHT_TABLE[ProfileVarianceFTE],ROW()-1)</f>
        <v>0</v>
      </c>
      <c r="X856">
        <f t="shared" si="14"/>
        <v>0</v>
      </c>
      <c r="Y856" cm="1">
        <f t="array" ref="Y856">--(INDEX(MinuteWorkersFTE_HISTORICAL_FORTNIGHT_TABLE[HistoricalCoverageStatus],ROW()-1)="PASS")</f>
        <v>1</v>
      </c>
      <c r="Z856" cm="1">
        <f t="array" ref="Z856">--OR(INDEX(MinuteWorkersFTE_HISTORICAL_FORTNIGHT_TABLE[HistoricalCellStatus],ROW()-1)="OBSERVED",INDEX(MinuteWorkersFTE_HISTORICAL_FORTNIGHT_TABLE[HistoricalCellStatus],ROW()-1)="ZERO")</f>
        <v>1</v>
      </c>
      <c r="AA856" cm="1">
        <f t="array" ref="AA856">--OR(INDEX(MinuteWorkersFTE_HISTORICAL_FORTNIGHT_TABLE[ProfileAlignmentStatus],ROW()-1)="PASS",INDEX(MinuteWorkersFTE_HISTORICAL_FORTNIGHT_TABLE[ProfileAlignmentStatus],ROW()-1)="PASS ZERO")</f>
        <v>1</v>
      </c>
      <c r="AB856" cm="1">
        <f t="array" ref="AB856">--(INDEX(MinuteWorkersFTE_HISTORICAL_FORTNIGHT_TABLE[RedistributionMatchCount],ROW()-1)=1)</f>
        <v>0</v>
      </c>
      <c r="AC856">
        <v>1</v>
      </c>
    </row>
    <row r="857" spans="14:29" x14ac:dyDescent="0.25">
      <c r="N857" t="str" cm="1">
        <f t="array" ref="N857">INDEX(MinuteWorkersFTE_HISTORICAL_FORTNIGHT_TABLE[Facility],ROW()-1)</f>
        <v>TE</v>
      </c>
      <c r="O857" t="str" cm="1">
        <f t="array" ref="O857">INDEX(MinuteWorkersFTE_HISTORICAL_FORTNIGHT_TABLE[Role],ROW()-1)</f>
        <v>WELLBEING &amp; CARE SUPPORT OFFICER</v>
      </c>
      <c r="P857" t="str" cm="1">
        <f t="array" ref="P857">INDEX(MinuteWorkersFTE_HISTORICAL_FORTNIGHT_TABLE[Shift],ROW()-1)</f>
        <v>AM</v>
      </c>
      <c r="Q857" cm="1">
        <f t="array" ref="Q857">INDEX(MinuteWorkersFTE_HISTORICAL_FORTNIGHT_TABLE[DayOfWeek],ROW()-1)</f>
        <v>6</v>
      </c>
      <c r="R857" t="str" cm="1">
        <f t="array" ref="R857">INDEX(MinuteWorkersFTE_HISTORICAL_FORTNIGHT_TABLE[Week Day],ROW()-1)</f>
        <v>Saturday</v>
      </c>
      <c r="S857" cm="1">
        <f t="array" ref="S857">INDEX(MinuteWorkersFTE_HISTORICAL_FORTNIGHT_TABLE[FortnightWeek],ROW()-1)</f>
        <v>1</v>
      </c>
      <c r="T857" cm="1">
        <f t="array" ref="T857">INDEX(MinuteWorkersFTE_HISTORICAL_FORTNIGHT_TABLE[HistoricalRosterFTE],ROW()-1)</f>
        <v>0</v>
      </c>
      <c r="U857" cm="1">
        <f t="array" ref="U857">INDEX(MinuteWorkersFTE_HISTORICAL_FORTNIGHT_TABLE[RedistributedRosterFTE],ROW()-1)</f>
        <v>0</v>
      </c>
      <c r="V857" cm="1">
        <f t="array" ref="V857">INDEX(MinuteWorkersFTE_HISTORICAL_FORTNIGHT_TABLE[ExpectedRedistributionFactor],ROW()-1)</f>
        <v>0.89709517923362214</v>
      </c>
      <c r="W857" cm="1">
        <f t="array" ref="W857">INDEX(MinuteWorkersFTE_HISTORICAL_FORTNIGHT_TABLE[ProfileVarianceFTE],ROW()-1)</f>
        <v>0</v>
      </c>
      <c r="X857">
        <f t="shared" si="14"/>
        <v>0</v>
      </c>
      <c r="Y857" cm="1">
        <f t="array" ref="Y857">--(INDEX(MinuteWorkersFTE_HISTORICAL_FORTNIGHT_TABLE[HistoricalCoverageStatus],ROW()-1)="PASS")</f>
        <v>1</v>
      </c>
      <c r="Z857" cm="1">
        <f t="array" ref="Z857">--OR(INDEX(MinuteWorkersFTE_HISTORICAL_FORTNIGHT_TABLE[HistoricalCellStatus],ROW()-1)="OBSERVED",INDEX(MinuteWorkersFTE_HISTORICAL_FORTNIGHT_TABLE[HistoricalCellStatus],ROW()-1)="ZERO")</f>
        <v>1</v>
      </c>
      <c r="AA857" cm="1">
        <f t="array" ref="AA857">--OR(INDEX(MinuteWorkersFTE_HISTORICAL_FORTNIGHT_TABLE[ProfileAlignmentStatus],ROW()-1)="PASS",INDEX(MinuteWorkersFTE_HISTORICAL_FORTNIGHT_TABLE[ProfileAlignmentStatus],ROW()-1)="PASS ZERO")</f>
        <v>1</v>
      </c>
      <c r="AB857" cm="1">
        <f t="array" ref="AB857">--(INDEX(MinuteWorkersFTE_HISTORICAL_FORTNIGHT_TABLE[RedistributionMatchCount],ROW()-1)=1)</f>
        <v>0</v>
      </c>
      <c r="AC857">
        <v>1</v>
      </c>
    </row>
    <row r="858" spans="14:29" x14ac:dyDescent="0.25">
      <c r="N858" t="str" cm="1">
        <f t="array" ref="N858">INDEX(MinuteWorkersFTE_HISTORICAL_FORTNIGHT_TABLE[Facility],ROW()-1)</f>
        <v>TE</v>
      </c>
      <c r="O858" t="str" cm="1">
        <f t="array" ref="O858">INDEX(MinuteWorkersFTE_HISTORICAL_FORTNIGHT_TABLE[Role],ROW()-1)</f>
        <v>WELLBEING &amp; CARE SUPPORT OFFICER</v>
      </c>
      <c r="P858" t="str" cm="1">
        <f t="array" ref="P858">INDEX(MinuteWorkersFTE_HISTORICAL_FORTNIGHT_TABLE[Shift],ROW()-1)</f>
        <v>PM</v>
      </c>
      <c r="Q858" cm="1">
        <f t="array" ref="Q858">INDEX(MinuteWorkersFTE_HISTORICAL_FORTNIGHT_TABLE[DayOfWeek],ROW()-1)</f>
        <v>6</v>
      </c>
      <c r="R858" t="str" cm="1">
        <f t="array" ref="R858">INDEX(MinuteWorkersFTE_HISTORICAL_FORTNIGHT_TABLE[Week Day],ROW()-1)</f>
        <v>Saturday</v>
      </c>
      <c r="S858" cm="1">
        <f t="array" ref="S858">INDEX(MinuteWorkersFTE_HISTORICAL_FORTNIGHT_TABLE[FortnightWeek],ROW()-1)</f>
        <v>1</v>
      </c>
      <c r="T858" cm="1">
        <f t="array" ref="T858">INDEX(MinuteWorkersFTE_HISTORICAL_FORTNIGHT_TABLE[HistoricalRosterFTE],ROW()-1)</f>
        <v>0</v>
      </c>
      <c r="U858" cm="1">
        <f t="array" ref="U858">INDEX(MinuteWorkersFTE_HISTORICAL_FORTNIGHT_TABLE[RedistributedRosterFTE],ROW()-1)</f>
        <v>0</v>
      </c>
      <c r="V858" cm="1">
        <f t="array" ref="V858">INDEX(MinuteWorkersFTE_HISTORICAL_FORTNIGHT_TABLE[ExpectedRedistributionFactor],ROW()-1)</f>
        <v>0.89709517923362214</v>
      </c>
      <c r="W858" cm="1">
        <f t="array" ref="W858">INDEX(MinuteWorkersFTE_HISTORICAL_FORTNIGHT_TABLE[ProfileVarianceFTE],ROW()-1)</f>
        <v>0</v>
      </c>
      <c r="X858">
        <f t="shared" si="14"/>
        <v>0</v>
      </c>
      <c r="Y858" cm="1">
        <f t="array" ref="Y858">--(INDEX(MinuteWorkersFTE_HISTORICAL_FORTNIGHT_TABLE[HistoricalCoverageStatus],ROW()-1)="PASS")</f>
        <v>1</v>
      </c>
      <c r="Z858" cm="1">
        <f t="array" ref="Z858">--OR(INDEX(MinuteWorkersFTE_HISTORICAL_FORTNIGHT_TABLE[HistoricalCellStatus],ROW()-1)="OBSERVED",INDEX(MinuteWorkersFTE_HISTORICAL_FORTNIGHT_TABLE[HistoricalCellStatus],ROW()-1)="ZERO")</f>
        <v>1</v>
      </c>
      <c r="AA858" cm="1">
        <f t="array" ref="AA858">--OR(INDEX(MinuteWorkersFTE_HISTORICAL_FORTNIGHT_TABLE[ProfileAlignmentStatus],ROW()-1)="PASS",INDEX(MinuteWorkersFTE_HISTORICAL_FORTNIGHT_TABLE[ProfileAlignmentStatus],ROW()-1)="PASS ZERO")</f>
        <v>1</v>
      </c>
      <c r="AB858" cm="1">
        <f t="array" ref="AB858">--(INDEX(MinuteWorkersFTE_HISTORICAL_FORTNIGHT_TABLE[RedistributionMatchCount],ROW()-1)=1)</f>
        <v>0</v>
      </c>
      <c r="AC858">
        <v>1</v>
      </c>
    </row>
    <row r="859" spans="14:29" x14ac:dyDescent="0.25">
      <c r="N859" t="str" cm="1">
        <f t="array" ref="N859">INDEX(MinuteWorkersFTE_HISTORICAL_FORTNIGHT_TABLE[Facility],ROW()-1)</f>
        <v>TE</v>
      </c>
      <c r="O859" t="str" cm="1">
        <f t="array" ref="O859">INDEX(MinuteWorkersFTE_HISTORICAL_FORTNIGHT_TABLE[Role],ROW()-1)</f>
        <v>WELLBEING &amp; CARE SUPPORT OFFICER</v>
      </c>
      <c r="P859" t="str" cm="1">
        <f t="array" ref="P859">INDEX(MinuteWorkersFTE_HISTORICAL_FORTNIGHT_TABLE[Shift],ROW()-1)</f>
        <v>NS</v>
      </c>
      <c r="Q859" cm="1">
        <f t="array" ref="Q859">INDEX(MinuteWorkersFTE_HISTORICAL_FORTNIGHT_TABLE[DayOfWeek],ROW()-1)</f>
        <v>6</v>
      </c>
      <c r="R859" t="str" cm="1">
        <f t="array" ref="R859">INDEX(MinuteWorkersFTE_HISTORICAL_FORTNIGHT_TABLE[Week Day],ROW()-1)</f>
        <v>Saturday</v>
      </c>
      <c r="S859" cm="1">
        <f t="array" ref="S859">INDEX(MinuteWorkersFTE_HISTORICAL_FORTNIGHT_TABLE[FortnightWeek],ROW()-1)</f>
        <v>1</v>
      </c>
      <c r="T859" cm="1">
        <f t="array" ref="T859">INDEX(MinuteWorkersFTE_HISTORICAL_FORTNIGHT_TABLE[HistoricalRosterFTE],ROW()-1)</f>
        <v>0</v>
      </c>
      <c r="U859" cm="1">
        <f t="array" ref="U859">INDEX(MinuteWorkersFTE_HISTORICAL_FORTNIGHT_TABLE[RedistributedRosterFTE],ROW()-1)</f>
        <v>0</v>
      </c>
      <c r="V859" cm="1">
        <f t="array" ref="V859">INDEX(MinuteWorkersFTE_HISTORICAL_FORTNIGHT_TABLE[ExpectedRedistributionFactor],ROW()-1)</f>
        <v>0.89709517923362214</v>
      </c>
      <c r="W859" cm="1">
        <f t="array" ref="W859">INDEX(MinuteWorkersFTE_HISTORICAL_FORTNIGHT_TABLE[ProfileVarianceFTE],ROW()-1)</f>
        <v>0</v>
      </c>
      <c r="X859">
        <f t="shared" si="14"/>
        <v>0</v>
      </c>
      <c r="Y859" cm="1">
        <f t="array" ref="Y859">--(INDEX(MinuteWorkersFTE_HISTORICAL_FORTNIGHT_TABLE[HistoricalCoverageStatus],ROW()-1)="PASS")</f>
        <v>1</v>
      </c>
      <c r="Z859" cm="1">
        <f t="array" ref="Z859">--OR(INDEX(MinuteWorkersFTE_HISTORICAL_FORTNIGHT_TABLE[HistoricalCellStatus],ROW()-1)="OBSERVED",INDEX(MinuteWorkersFTE_HISTORICAL_FORTNIGHT_TABLE[HistoricalCellStatus],ROW()-1)="ZERO")</f>
        <v>1</v>
      </c>
      <c r="AA859" cm="1">
        <f t="array" ref="AA859">--OR(INDEX(MinuteWorkersFTE_HISTORICAL_FORTNIGHT_TABLE[ProfileAlignmentStatus],ROW()-1)="PASS",INDEX(MinuteWorkersFTE_HISTORICAL_FORTNIGHT_TABLE[ProfileAlignmentStatus],ROW()-1)="PASS ZERO")</f>
        <v>1</v>
      </c>
      <c r="AB859" cm="1">
        <f t="array" ref="AB859">--(INDEX(MinuteWorkersFTE_HISTORICAL_FORTNIGHT_TABLE[RedistributionMatchCount],ROW()-1)=1)</f>
        <v>0</v>
      </c>
      <c r="AC859">
        <v>1</v>
      </c>
    </row>
    <row r="860" spans="14:29" x14ac:dyDescent="0.25">
      <c r="N860" t="str" cm="1">
        <f t="array" ref="N860">INDEX(MinuteWorkersFTE_HISTORICAL_FORTNIGHT_TABLE[Facility],ROW()-1)</f>
        <v>TE</v>
      </c>
      <c r="O860" t="str" cm="1">
        <f t="array" ref="O860">INDEX(MinuteWorkersFTE_HISTORICAL_FORTNIGHT_TABLE[Role],ROW()-1)</f>
        <v>WELLBEING &amp; CARE SUPPORT OFFICER</v>
      </c>
      <c r="P860" t="str" cm="1">
        <f t="array" ref="P860">INDEX(MinuteWorkersFTE_HISTORICAL_FORTNIGHT_TABLE[Shift],ROW()-1)</f>
        <v>AM</v>
      </c>
      <c r="Q860" cm="1">
        <f t="array" ref="Q860">INDEX(MinuteWorkersFTE_HISTORICAL_FORTNIGHT_TABLE[DayOfWeek],ROW()-1)</f>
        <v>7</v>
      </c>
      <c r="R860" t="str" cm="1">
        <f t="array" ref="R860">INDEX(MinuteWorkersFTE_HISTORICAL_FORTNIGHT_TABLE[Week Day],ROW()-1)</f>
        <v>Sunday</v>
      </c>
      <c r="S860" cm="1">
        <f t="array" ref="S860">INDEX(MinuteWorkersFTE_HISTORICAL_FORTNIGHT_TABLE[FortnightWeek],ROW()-1)</f>
        <v>1</v>
      </c>
      <c r="T860" cm="1">
        <f t="array" ref="T860">INDEX(MinuteWorkersFTE_HISTORICAL_FORTNIGHT_TABLE[HistoricalRosterFTE],ROW()-1)</f>
        <v>0</v>
      </c>
      <c r="U860" cm="1">
        <f t="array" ref="U860">INDEX(MinuteWorkersFTE_HISTORICAL_FORTNIGHT_TABLE[RedistributedRosterFTE],ROW()-1)</f>
        <v>0</v>
      </c>
      <c r="V860" cm="1">
        <f t="array" ref="V860">INDEX(MinuteWorkersFTE_HISTORICAL_FORTNIGHT_TABLE[ExpectedRedistributionFactor],ROW()-1)</f>
        <v>0.89709517923362214</v>
      </c>
      <c r="W860" cm="1">
        <f t="array" ref="W860">INDEX(MinuteWorkersFTE_HISTORICAL_FORTNIGHT_TABLE[ProfileVarianceFTE],ROW()-1)</f>
        <v>0</v>
      </c>
      <c r="X860">
        <f t="shared" si="14"/>
        <v>0</v>
      </c>
      <c r="Y860" cm="1">
        <f t="array" ref="Y860">--(INDEX(MinuteWorkersFTE_HISTORICAL_FORTNIGHT_TABLE[HistoricalCoverageStatus],ROW()-1)="PASS")</f>
        <v>1</v>
      </c>
      <c r="Z860" cm="1">
        <f t="array" ref="Z860">--OR(INDEX(MinuteWorkersFTE_HISTORICAL_FORTNIGHT_TABLE[HistoricalCellStatus],ROW()-1)="OBSERVED",INDEX(MinuteWorkersFTE_HISTORICAL_FORTNIGHT_TABLE[HistoricalCellStatus],ROW()-1)="ZERO")</f>
        <v>1</v>
      </c>
      <c r="AA860" cm="1">
        <f t="array" ref="AA860">--OR(INDEX(MinuteWorkersFTE_HISTORICAL_FORTNIGHT_TABLE[ProfileAlignmentStatus],ROW()-1)="PASS",INDEX(MinuteWorkersFTE_HISTORICAL_FORTNIGHT_TABLE[ProfileAlignmentStatus],ROW()-1)="PASS ZERO")</f>
        <v>1</v>
      </c>
      <c r="AB860" cm="1">
        <f t="array" ref="AB860">--(INDEX(MinuteWorkersFTE_HISTORICAL_FORTNIGHT_TABLE[RedistributionMatchCount],ROW()-1)=1)</f>
        <v>0</v>
      </c>
      <c r="AC860">
        <v>1</v>
      </c>
    </row>
    <row r="861" spans="14:29" x14ac:dyDescent="0.25">
      <c r="N861" t="str" cm="1">
        <f t="array" ref="N861">INDEX(MinuteWorkersFTE_HISTORICAL_FORTNIGHT_TABLE[Facility],ROW()-1)</f>
        <v>TE</v>
      </c>
      <c r="O861" t="str" cm="1">
        <f t="array" ref="O861">INDEX(MinuteWorkersFTE_HISTORICAL_FORTNIGHT_TABLE[Role],ROW()-1)</f>
        <v>WELLBEING &amp; CARE SUPPORT OFFICER</v>
      </c>
      <c r="P861" t="str" cm="1">
        <f t="array" ref="P861">INDEX(MinuteWorkersFTE_HISTORICAL_FORTNIGHT_TABLE[Shift],ROW()-1)</f>
        <v>PM</v>
      </c>
      <c r="Q861" cm="1">
        <f t="array" ref="Q861">INDEX(MinuteWorkersFTE_HISTORICAL_FORTNIGHT_TABLE[DayOfWeek],ROW()-1)</f>
        <v>7</v>
      </c>
      <c r="R861" t="str" cm="1">
        <f t="array" ref="R861">INDEX(MinuteWorkersFTE_HISTORICAL_FORTNIGHT_TABLE[Week Day],ROW()-1)</f>
        <v>Sunday</v>
      </c>
      <c r="S861" cm="1">
        <f t="array" ref="S861">INDEX(MinuteWorkersFTE_HISTORICAL_FORTNIGHT_TABLE[FortnightWeek],ROW()-1)</f>
        <v>1</v>
      </c>
      <c r="T861" cm="1">
        <f t="array" ref="T861">INDEX(MinuteWorkersFTE_HISTORICAL_FORTNIGHT_TABLE[HistoricalRosterFTE],ROW()-1)</f>
        <v>0</v>
      </c>
      <c r="U861" cm="1">
        <f t="array" ref="U861">INDEX(MinuteWorkersFTE_HISTORICAL_FORTNIGHT_TABLE[RedistributedRosterFTE],ROW()-1)</f>
        <v>0</v>
      </c>
      <c r="V861" cm="1">
        <f t="array" ref="V861">INDEX(MinuteWorkersFTE_HISTORICAL_FORTNIGHT_TABLE[ExpectedRedistributionFactor],ROW()-1)</f>
        <v>0.89709517923362214</v>
      </c>
      <c r="W861" cm="1">
        <f t="array" ref="W861">INDEX(MinuteWorkersFTE_HISTORICAL_FORTNIGHT_TABLE[ProfileVarianceFTE],ROW()-1)</f>
        <v>0</v>
      </c>
      <c r="X861">
        <f t="shared" si="14"/>
        <v>0</v>
      </c>
      <c r="Y861" cm="1">
        <f t="array" ref="Y861">--(INDEX(MinuteWorkersFTE_HISTORICAL_FORTNIGHT_TABLE[HistoricalCoverageStatus],ROW()-1)="PASS")</f>
        <v>1</v>
      </c>
      <c r="Z861" cm="1">
        <f t="array" ref="Z861">--OR(INDEX(MinuteWorkersFTE_HISTORICAL_FORTNIGHT_TABLE[HistoricalCellStatus],ROW()-1)="OBSERVED",INDEX(MinuteWorkersFTE_HISTORICAL_FORTNIGHT_TABLE[HistoricalCellStatus],ROW()-1)="ZERO")</f>
        <v>1</v>
      </c>
      <c r="AA861" cm="1">
        <f t="array" ref="AA861">--OR(INDEX(MinuteWorkersFTE_HISTORICAL_FORTNIGHT_TABLE[ProfileAlignmentStatus],ROW()-1)="PASS",INDEX(MinuteWorkersFTE_HISTORICAL_FORTNIGHT_TABLE[ProfileAlignmentStatus],ROW()-1)="PASS ZERO")</f>
        <v>1</v>
      </c>
      <c r="AB861" cm="1">
        <f t="array" ref="AB861">--(INDEX(MinuteWorkersFTE_HISTORICAL_FORTNIGHT_TABLE[RedistributionMatchCount],ROW()-1)=1)</f>
        <v>0</v>
      </c>
      <c r="AC861">
        <v>1</v>
      </c>
    </row>
    <row r="862" spans="14:29" x14ac:dyDescent="0.25">
      <c r="N862" t="str" cm="1">
        <f t="array" ref="N862">INDEX(MinuteWorkersFTE_HISTORICAL_FORTNIGHT_TABLE[Facility],ROW()-1)</f>
        <v>TE</v>
      </c>
      <c r="O862" t="str" cm="1">
        <f t="array" ref="O862">INDEX(MinuteWorkersFTE_HISTORICAL_FORTNIGHT_TABLE[Role],ROW()-1)</f>
        <v>WELLBEING &amp; CARE SUPPORT OFFICER</v>
      </c>
      <c r="P862" t="str" cm="1">
        <f t="array" ref="P862">INDEX(MinuteWorkersFTE_HISTORICAL_FORTNIGHT_TABLE[Shift],ROW()-1)</f>
        <v>NS</v>
      </c>
      <c r="Q862" cm="1">
        <f t="array" ref="Q862">INDEX(MinuteWorkersFTE_HISTORICAL_FORTNIGHT_TABLE[DayOfWeek],ROW()-1)</f>
        <v>7</v>
      </c>
      <c r="R862" t="str" cm="1">
        <f t="array" ref="R862">INDEX(MinuteWorkersFTE_HISTORICAL_FORTNIGHT_TABLE[Week Day],ROW()-1)</f>
        <v>Sunday</v>
      </c>
      <c r="S862" cm="1">
        <f t="array" ref="S862">INDEX(MinuteWorkersFTE_HISTORICAL_FORTNIGHT_TABLE[FortnightWeek],ROW()-1)</f>
        <v>1</v>
      </c>
      <c r="T862" cm="1">
        <f t="array" ref="T862">INDEX(MinuteWorkersFTE_HISTORICAL_FORTNIGHT_TABLE[HistoricalRosterFTE],ROW()-1)</f>
        <v>0</v>
      </c>
      <c r="U862" cm="1">
        <f t="array" ref="U862">INDEX(MinuteWorkersFTE_HISTORICAL_FORTNIGHT_TABLE[RedistributedRosterFTE],ROW()-1)</f>
        <v>0</v>
      </c>
      <c r="V862" cm="1">
        <f t="array" ref="V862">INDEX(MinuteWorkersFTE_HISTORICAL_FORTNIGHT_TABLE[ExpectedRedistributionFactor],ROW()-1)</f>
        <v>0.89709517923362214</v>
      </c>
      <c r="W862" cm="1">
        <f t="array" ref="W862">INDEX(MinuteWorkersFTE_HISTORICAL_FORTNIGHT_TABLE[ProfileVarianceFTE],ROW()-1)</f>
        <v>0</v>
      </c>
      <c r="X862">
        <f t="shared" si="14"/>
        <v>0</v>
      </c>
      <c r="Y862" cm="1">
        <f t="array" ref="Y862">--(INDEX(MinuteWorkersFTE_HISTORICAL_FORTNIGHT_TABLE[HistoricalCoverageStatus],ROW()-1)="PASS")</f>
        <v>1</v>
      </c>
      <c r="Z862" cm="1">
        <f t="array" ref="Z862">--OR(INDEX(MinuteWorkersFTE_HISTORICAL_FORTNIGHT_TABLE[HistoricalCellStatus],ROW()-1)="OBSERVED",INDEX(MinuteWorkersFTE_HISTORICAL_FORTNIGHT_TABLE[HistoricalCellStatus],ROW()-1)="ZERO")</f>
        <v>1</v>
      </c>
      <c r="AA862" cm="1">
        <f t="array" ref="AA862">--OR(INDEX(MinuteWorkersFTE_HISTORICAL_FORTNIGHT_TABLE[ProfileAlignmentStatus],ROW()-1)="PASS",INDEX(MinuteWorkersFTE_HISTORICAL_FORTNIGHT_TABLE[ProfileAlignmentStatus],ROW()-1)="PASS ZERO")</f>
        <v>1</v>
      </c>
      <c r="AB862" cm="1">
        <f t="array" ref="AB862">--(INDEX(MinuteWorkersFTE_HISTORICAL_FORTNIGHT_TABLE[RedistributionMatchCount],ROW()-1)=1)</f>
        <v>0</v>
      </c>
      <c r="AC862">
        <v>1</v>
      </c>
    </row>
    <row r="863" spans="14:29" x14ac:dyDescent="0.25">
      <c r="N863" t="str" cm="1">
        <f t="array" ref="N863">INDEX(MinuteWorkersFTE_HISTORICAL_FORTNIGHT_TABLE[Facility],ROW()-1)</f>
        <v>TE</v>
      </c>
      <c r="O863" t="str" cm="1">
        <f t="array" ref="O863">INDEX(MinuteWorkersFTE_HISTORICAL_FORTNIGHT_TABLE[Role],ROW()-1)</f>
        <v>WELLBEING &amp; CARE SUPPORT OFFICER</v>
      </c>
      <c r="P863" t="str" cm="1">
        <f t="array" ref="P863">INDEX(MinuteWorkersFTE_HISTORICAL_FORTNIGHT_TABLE[Shift],ROW()-1)</f>
        <v>AM</v>
      </c>
      <c r="Q863" cm="1">
        <f t="array" ref="Q863">INDEX(MinuteWorkersFTE_HISTORICAL_FORTNIGHT_TABLE[DayOfWeek],ROW()-1)</f>
        <v>1</v>
      </c>
      <c r="R863" t="str" cm="1">
        <f t="array" ref="R863">INDEX(MinuteWorkersFTE_HISTORICAL_FORTNIGHT_TABLE[Week Day],ROW()-1)</f>
        <v>Monday</v>
      </c>
      <c r="S863" cm="1">
        <f t="array" ref="S863">INDEX(MinuteWorkersFTE_HISTORICAL_FORTNIGHT_TABLE[FortnightWeek],ROW()-1)</f>
        <v>2</v>
      </c>
      <c r="T863" cm="1">
        <f t="array" ref="T863">INDEX(MinuteWorkersFTE_HISTORICAL_FORTNIGHT_TABLE[HistoricalRosterFTE],ROW()-1)</f>
        <v>5.3947368421052637</v>
      </c>
      <c r="U863" cm="1">
        <f t="array" ref="U863">INDEX(MinuteWorkersFTE_HISTORICAL_FORTNIGHT_TABLE[RedistributedRosterFTE],ROW()-1)</f>
        <v>4.8395924142866455</v>
      </c>
      <c r="V863" cm="1">
        <f t="array" ref="V863">INDEX(MinuteWorkersFTE_HISTORICAL_FORTNIGHT_TABLE[ExpectedRedistributionFactor],ROW()-1)</f>
        <v>0.89709517923362214</v>
      </c>
      <c r="W863" cm="1">
        <f t="array" ref="W863">INDEX(MinuteWorkersFTE_HISTORICAL_FORTNIGHT_TABLE[ProfileVarianceFTE],ROW()-1)</f>
        <v>-8.8817841970012523E-16</v>
      </c>
      <c r="X863">
        <f t="shared" si="14"/>
        <v>8.8817841970012523E-16</v>
      </c>
      <c r="Y863" cm="1">
        <f t="array" ref="Y863">--(INDEX(MinuteWorkersFTE_HISTORICAL_FORTNIGHT_TABLE[HistoricalCoverageStatus],ROW()-1)="PASS")</f>
        <v>1</v>
      </c>
      <c r="Z863" cm="1">
        <f t="array" ref="Z863">--OR(INDEX(MinuteWorkersFTE_HISTORICAL_FORTNIGHT_TABLE[HistoricalCellStatus],ROW()-1)="OBSERVED",INDEX(MinuteWorkersFTE_HISTORICAL_FORTNIGHT_TABLE[HistoricalCellStatus],ROW()-1)="ZERO")</f>
        <v>1</v>
      </c>
      <c r="AA863" cm="1">
        <f t="array" ref="AA863">--OR(INDEX(MinuteWorkersFTE_HISTORICAL_FORTNIGHT_TABLE[ProfileAlignmentStatus],ROW()-1)="PASS",INDEX(MinuteWorkersFTE_HISTORICAL_FORTNIGHT_TABLE[ProfileAlignmentStatus],ROW()-1)="PASS ZERO")</f>
        <v>1</v>
      </c>
      <c r="AB863" cm="1">
        <f t="array" ref="AB863">--(INDEX(MinuteWorkersFTE_HISTORICAL_FORTNIGHT_TABLE[RedistributionMatchCount],ROW()-1)=1)</f>
        <v>1</v>
      </c>
      <c r="AC863">
        <v>1</v>
      </c>
    </row>
    <row r="864" spans="14:29" x14ac:dyDescent="0.25">
      <c r="N864" t="str" cm="1">
        <f t="array" ref="N864">INDEX(MinuteWorkersFTE_HISTORICAL_FORTNIGHT_TABLE[Facility],ROW()-1)</f>
        <v>TE</v>
      </c>
      <c r="O864" t="str" cm="1">
        <f t="array" ref="O864">INDEX(MinuteWorkersFTE_HISTORICAL_FORTNIGHT_TABLE[Role],ROW()-1)</f>
        <v>WELLBEING &amp; CARE SUPPORT OFFICER</v>
      </c>
      <c r="P864" t="str" cm="1">
        <f t="array" ref="P864">INDEX(MinuteWorkersFTE_HISTORICAL_FORTNIGHT_TABLE[Shift],ROW()-1)</f>
        <v>PM</v>
      </c>
      <c r="Q864" cm="1">
        <f t="array" ref="Q864">INDEX(MinuteWorkersFTE_HISTORICAL_FORTNIGHT_TABLE[DayOfWeek],ROW()-1)</f>
        <v>1</v>
      </c>
      <c r="R864" t="str" cm="1">
        <f t="array" ref="R864">INDEX(MinuteWorkersFTE_HISTORICAL_FORTNIGHT_TABLE[Week Day],ROW()-1)</f>
        <v>Monday</v>
      </c>
      <c r="S864" cm="1">
        <f t="array" ref="S864">INDEX(MinuteWorkersFTE_HISTORICAL_FORTNIGHT_TABLE[FortnightWeek],ROW()-1)</f>
        <v>2</v>
      </c>
      <c r="T864" cm="1">
        <f t="array" ref="T864">INDEX(MinuteWorkersFTE_HISTORICAL_FORTNIGHT_TABLE[HistoricalRosterFTE],ROW()-1)</f>
        <v>0</v>
      </c>
      <c r="U864" cm="1">
        <f t="array" ref="U864">INDEX(MinuteWorkersFTE_HISTORICAL_FORTNIGHT_TABLE[RedistributedRosterFTE],ROW()-1)</f>
        <v>0</v>
      </c>
      <c r="V864" cm="1">
        <f t="array" ref="V864">INDEX(MinuteWorkersFTE_HISTORICAL_FORTNIGHT_TABLE[ExpectedRedistributionFactor],ROW()-1)</f>
        <v>0.89709517923362214</v>
      </c>
      <c r="W864" cm="1">
        <f t="array" ref="W864">INDEX(MinuteWorkersFTE_HISTORICAL_FORTNIGHT_TABLE[ProfileVarianceFTE],ROW()-1)</f>
        <v>0</v>
      </c>
      <c r="X864">
        <f t="shared" si="14"/>
        <v>0</v>
      </c>
      <c r="Y864" cm="1">
        <f t="array" ref="Y864">--(INDEX(MinuteWorkersFTE_HISTORICAL_FORTNIGHT_TABLE[HistoricalCoverageStatus],ROW()-1)="PASS")</f>
        <v>1</v>
      </c>
      <c r="Z864" cm="1">
        <f t="array" ref="Z864">--OR(INDEX(MinuteWorkersFTE_HISTORICAL_FORTNIGHT_TABLE[HistoricalCellStatus],ROW()-1)="OBSERVED",INDEX(MinuteWorkersFTE_HISTORICAL_FORTNIGHT_TABLE[HistoricalCellStatus],ROW()-1)="ZERO")</f>
        <v>1</v>
      </c>
      <c r="AA864" cm="1">
        <f t="array" ref="AA864">--OR(INDEX(MinuteWorkersFTE_HISTORICAL_FORTNIGHT_TABLE[ProfileAlignmentStatus],ROW()-1)="PASS",INDEX(MinuteWorkersFTE_HISTORICAL_FORTNIGHT_TABLE[ProfileAlignmentStatus],ROW()-1)="PASS ZERO")</f>
        <v>1</v>
      </c>
      <c r="AB864" cm="1">
        <f t="array" ref="AB864">--(INDEX(MinuteWorkersFTE_HISTORICAL_FORTNIGHT_TABLE[RedistributionMatchCount],ROW()-1)=1)</f>
        <v>0</v>
      </c>
      <c r="AC864">
        <v>1</v>
      </c>
    </row>
    <row r="865" spans="14:29" x14ac:dyDescent="0.25">
      <c r="N865" t="str" cm="1">
        <f t="array" ref="N865">INDEX(MinuteWorkersFTE_HISTORICAL_FORTNIGHT_TABLE[Facility],ROW()-1)</f>
        <v>TE</v>
      </c>
      <c r="O865" t="str" cm="1">
        <f t="array" ref="O865">INDEX(MinuteWorkersFTE_HISTORICAL_FORTNIGHT_TABLE[Role],ROW()-1)</f>
        <v>WELLBEING &amp; CARE SUPPORT OFFICER</v>
      </c>
      <c r="P865" t="str" cm="1">
        <f t="array" ref="P865">INDEX(MinuteWorkersFTE_HISTORICAL_FORTNIGHT_TABLE[Shift],ROW()-1)</f>
        <v>NS</v>
      </c>
      <c r="Q865" cm="1">
        <f t="array" ref="Q865">INDEX(MinuteWorkersFTE_HISTORICAL_FORTNIGHT_TABLE[DayOfWeek],ROW()-1)</f>
        <v>1</v>
      </c>
      <c r="R865" t="str" cm="1">
        <f t="array" ref="R865">INDEX(MinuteWorkersFTE_HISTORICAL_FORTNIGHT_TABLE[Week Day],ROW()-1)</f>
        <v>Monday</v>
      </c>
      <c r="S865" cm="1">
        <f t="array" ref="S865">INDEX(MinuteWorkersFTE_HISTORICAL_FORTNIGHT_TABLE[FortnightWeek],ROW()-1)</f>
        <v>2</v>
      </c>
      <c r="T865" cm="1">
        <f t="array" ref="T865">INDEX(MinuteWorkersFTE_HISTORICAL_FORTNIGHT_TABLE[HistoricalRosterFTE],ROW()-1)</f>
        <v>0</v>
      </c>
      <c r="U865" cm="1">
        <f t="array" ref="U865">INDEX(MinuteWorkersFTE_HISTORICAL_FORTNIGHT_TABLE[RedistributedRosterFTE],ROW()-1)</f>
        <v>0</v>
      </c>
      <c r="V865" cm="1">
        <f t="array" ref="V865">INDEX(MinuteWorkersFTE_HISTORICAL_FORTNIGHT_TABLE[ExpectedRedistributionFactor],ROW()-1)</f>
        <v>0.89709517923362214</v>
      </c>
      <c r="W865" cm="1">
        <f t="array" ref="W865">INDEX(MinuteWorkersFTE_HISTORICAL_FORTNIGHT_TABLE[ProfileVarianceFTE],ROW()-1)</f>
        <v>0</v>
      </c>
      <c r="X865">
        <f t="shared" si="14"/>
        <v>0</v>
      </c>
      <c r="Y865" cm="1">
        <f t="array" ref="Y865">--(INDEX(MinuteWorkersFTE_HISTORICAL_FORTNIGHT_TABLE[HistoricalCoverageStatus],ROW()-1)="PASS")</f>
        <v>1</v>
      </c>
      <c r="Z865" cm="1">
        <f t="array" ref="Z865">--OR(INDEX(MinuteWorkersFTE_HISTORICAL_FORTNIGHT_TABLE[HistoricalCellStatus],ROW()-1)="OBSERVED",INDEX(MinuteWorkersFTE_HISTORICAL_FORTNIGHT_TABLE[HistoricalCellStatus],ROW()-1)="ZERO")</f>
        <v>1</v>
      </c>
      <c r="AA865" cm="1">
        <f t="array" ref="AA865">--OR(INDEX(MinuteWorkersFTE_HISTORICAL_FORTNIGHT_TABLE[ProfileAlignmentStatus],ROW()-1)="PASS",INDEX(MinuteWorkersFTE_HISTORICAL_FORTNIGHT_TABLE[ProfileAlignmentStatus],ROW()-1)="PASS ZERO")</f>
        <v>1</v>
      </c>
      <c r="AB865" cm="1">
        <f t="array" ref="AB865">--(INDEX(MinuteWorkersFTE_HISTORICAL_FORTNIGHT_TABLE[RedistributionMatchCount],ROW()-1)=1)</f>
        <v>0</v>
      </c>
      <c r="AC865">
        <v>1</v>
      </c>
    </row>
    <row r="866" spans="14:29" x14ac:dyDescent="0.25">
      <c r="N866" t="str" cm="1">
        <f t="array" ref="N866">INDEX(MinuteWorkersFTE_HISTORICAL_FORTNIGHT_TABLE[Facility],ROW()-1)</f>
        <v>TE</v>
      </c>
      <c r="O866" t="str" cm="1">
        <f t="array" ref="O866">INDEX(MinuteWorkersFTE_HISTORICAL_FORTNIGHT_TABLE[Role],ROW()-1)</f>
        <v>WELLBEING &amp; CARE SUPPORT OFFICER</v>
      </c>
      <c r="P866" t="str" cm="1">
        <f t="array" ref="P866">INDEX(MinuteWorkersFTE_HISTORICAL_FORTNIGHT_TABLE[Shift],ROW()-1)</f>
        <v>AM</v>
      </c>
      <c r="Q866" cm="1">
        <f t="array" ref="Q866">INDEX(MinuteWorkersFTE_HISTORICAL_FORTNIGHT_TABLE[DayOfWeek],ROW()-1)</f>
        <v>2</v>
      </c>
      <c r="R866" t="str" cm="1">
        <f t="array" ref="R866">INDEX(MinuteWorkersFTE_HISTORICAL_FORTNIGHT_TABLE[Week Day],ROW()-1)</f>
        <v>Tuesday</v>
      </c>
      <c r="S866" cm="1">
        <f t="array" ref="S866">INDEX(MinuteWorkersFTE_HISTORICAL_FORTNIGHT_TABLE[FortnightWeek],ROW()-1)</f>
        <v>2</v>
      </c>
      <c r="T866" cm="1">
        <f t="array" ref="T866">INDEX(MinuteWorkersFTE_HISTORICAL_FORTNIGHT_TABLE[HistoricalRosterFTE],ROW()-1)</f>
        <v>6.052631578947369</v>
      </c>
      <c r="U866" cm="1">
        <f t="array" ref="U866">INDEX(MinuteWorkersFTE_HISTORICAL_FORTNIGHT_TABLE[RedistributedRosterFTE],ROW()-1)</f>
        <v>5.4297866111508695</v>
      </c>
      <c r="V866" cm="1">
        <f t="array" ref="V866">INDEX(MinuteWorkersFTE_HISTORICAL_FORTNIGHT_TABLE[ExpectedRedistributionFactor],ROW()-1)</f>
        <v>0.89709517923362214</v>
      </c>
      <c r="W866" cm="1">
        <f t="array" ref="W866">INDEX(MinuteWorkersFTE_HISTORICAL_FORTNIGHT_TABLE[ProfileVarianceFTE],ROW()-1)</f>
        <v>-1.7763568394002505E-15</v>
      </c>
      <c r="X866">
        <f t="shared" si="14"/>
        <v>1.7763568394002505E-15</v>
      </c>
      <c r="Y866" cm="1">
        <f t="array" ref="Y866">--(INDEX(MinuteWorkersFTE_HISTORICAL_FORTNIGHT_TABLE[HistoricalCoverageStatus],ROW()-1)="PASS")</f>
        <v>1</v>
      </c>
      <c r="Z866" cm="1">
        <f t="array" ref="Z866">--OR(INDEX(MinuteWorkersFTE_HISTORICAL_FORTNIGHT_TABLE[HistoricalCellStatus],ROW()-1)="OBSERVED",INDEX(MinuteWorkersFTE_HISTORICAL_FORTNIGHT_TABLE[HistoricalCellStatus],ROW()-1)="ZERO")</f>
        <v>1</v>
      </c>
      <c r="AA866" cm="1">
        <f t="array" ref="AA866">--OR(INDEX(MinuteWorkersFTE_HISTORICAL_FORTNIGHT_TABLE[ProfileAlignmentStatus],ROW()-1)="PASS",INDEX(MinuteWorkersFTE_HISTORICAL_FORTNIGHT_TABLE[ProfileAlignmentStatus],ROW()-1)="PASS ZERO")</f>
        <v>1</v>
      </c>
      <c r="AB866" cm="1">
        <f t="array" ref="AB866">--(INDEX(MinuteWorkersFTE_HISTORICAL_FORTNIGHT_TABLE[RedistributionMatchCount],ROW()-1)=1)</f>
        <v>1</v>
      </c>
      <c r="AC866">
        <v>1</v>
      </c>
    </row>
    <row r="867" spans="14:29" x14ac:dyDescent="0.25">
      <c r="N867" t="str" cm="1">
        <f t="array" ref="N867">INDEX(MinuteWorkersFTE_HISTORICAL_FORTNIGHT_TABLE[Facility],ROW()-1)</f>
        <v>TE</v>
      </c>
      <c r="O867" t="str" cm="1">
        <f t="array" ref="O867">INDEX(MinuteWorkersFTE_HISTORICAL_FORTNIGHT_TABLE[Role],ROW()-1)</f>
        <v>WELLBEING &amp; CARE SUPPORT OFFICER</v>
      </c>
      <c r="P867" t="str" cm="1">
        <f t="array" ref="P867">INDEX(MinuteWorkersFTE_HISTORICAL_FORTNIGHT_TABLE[Shift],ROW()-1)</f>
        <v>PM</v>
      </c>
      <c r="Q867" cm="1">
        <f t="array" ref="Q867">INDEX(MinuteWorkersFTE_HISTORICAL_FORTNIGHT_TABLE[DayOfWeek],ROW()-1)</f>
        <v>2</v>
      </c>
      <c r="R867" t="str" cm="1">
        <f t="array" ref="R867">INDEX(MinuteWorkersFTE_HISTORICAL_FORTNIGHT_TABLE[Week Day],ROW()-1)</f>
        <v>Tuesday</v>
      </c>
      <c r="S867" cm="1">
        <f t="array" ref="S867">INDEX(MinuteWorkersFTE_HISTORICAL_FORTNIGHT_TABLE[FortnightWeek],ROW()-1)</f>
        <v>2</v>
      </c>
      <c r="T867" cm="1">
        <f t="array" ref="T867">INDEX(MinuteWorkersFTE_HISTORICAL_FORTNIGHT_TABLE[HistoricalRosterFTE],ROW()-1)</f>
        <v>0</v>
      </c>
      <c r="U867" cm="1">
        <f t="array" ref="U867">INDEX(MinuteWorkersFTE_HISTORICAL_FORTNIGHT_TABLE[RedistributedRosterFTE],ROW()-1)</f>
        <v>0</v>
      </c>
      <c r="V867" cm="1">
        <f t="array" ref="V867">INDEX(MinuteWorkersFTE_HISTORICAL_FORTNIGHT_TABLE[ExpectedRedistributionFactor],ROW()-1)</f>
        <v>0.89709517923362214</v>
      </c>
      <c r="W867" cm="1">
        <f t="array" ref="W867">INDEX(MinuteWorkersFTE_HISTORICAL_FORTNIGHT_TABLE[ProfileVarianceFTE],ROW()-1)</f>
        <v>0</v>
      </c>
      <c r="X867">
        <f t="shared" si="14"/>
        <v>0</v>
      </c>
      <c r="Y867" cm="1">
        <f t="array" ref="Y867">--(INDEX(MinuteWorkersFTE_HISTORICAL_FORTNIGHT_TABLE[HistoricalCoverageStatus],ROW()-1)="PASS")</f>
        <v>1</v>
      </c>
      <c r="Z867" cm="1">
        <f t="array" ref="Z867">--OR(INDEX(MinuteWorkersFTE_HISTORICAL_FORTNIGHT_TABLE[HistoricalCellStatus],ROW()-1)="OBSERVED",INDEX(MinuteWorkersFTE_HISTORICAL_FORTNIGHT_TABLE[HistoricalCellStatus],ROW()-1)="ZERO")</f>
        <v>1</v>
      </c>
      <c r="AA867" cm="1">
        <f t="array" ref="AA867">--OR(INDEX(MinuteWorkersFTE_HISTORICAL_FORTNIGHT_TABLE[ProfileAlignmentStatus],ROW()-1)="PASS",INDEX(MinuteWorkersFTE_HISTORICAL_FORTNIGHT_TABLE[ProfileAlignmentStatus],ROW()-1)="PASS ZERO")</f>
        <v>1</v>
      </c>
      <c r="AB867" cm="1">
        <f t="array" ref="AB867">--(INDEX(MinuteWorkersFTE_HISTORICAL_FORTNIGHT_TABLE[RedistributionMatchCount],ROW()-1)=1)</f>
        <v>0</v>
      </c>
      <c r="AC867">
        <v>1</v>
      </c>
    </row>
    <row r="868" spans="14:29" x14ac:dyDescent="0.25">
      <c r="N868" t="str" cm="1">
        <f t="array" ref="N868">INDEX(MinuteWorkersFTE_HISTORICAL_FORTNIGHT_TABLE[Facility],ROW()-1)</f>
        <v>TE</v>
      </c>
      <c r="O868" t="str" cm="1">
        <f t="array" ref="O868">INDEX(MinuteWorkersFTE_HISTORICAL_FORTNIGHT_TABLE[Role],ROW()-1)</f>
        <v>WELLBEING &amp; CARE SUPPORT OFFICER</v>
      </c>
      <c r="P868" t="str" cm="1">
        <f t="array" ref="P868">INDEX(MinuteWorkersFTE_HISTORICAL_FORTNIGHT_TABLE[Shift],ROW()-1)</f>
        <v>NS</v>
      </c>
      <c r="Q868" cm="1">
        <f t="array" ref="Q868">INDEX(MinuteWorkersFTE_HISTORICAL_FORTNIGHT_TABLE[DayOfWeek],ROW()-1)</f>
        <v>2</v>
      </c>
      <c r="R868" t="str" cm="1">
        <f t="array" ref="R868">INDEX(MinuteWorkersFTE_HISTORICAL_FORTNIGHT_TABLE[Week Day],ROW()-1)</f>
        <v>Tuesday</v>
      </c>
      <c r="S868" cm="1">
        <f t="array" ref="S868">INDEX(MinuteWorkersFTE_HISTORICAL_FORTNIGHT_TABLE[FortnightWeek],ROW()-1)</f>
        <v>2</v>
      </c>
      <c r="T868" cm="1">
        <f t="array" ref="T868">INDEX(MinuteWorkersFTE_HISTORICAL_FORTNIGHT_TABLE[HistoricalRosterFTE],ROW()-1)</f>
        <v>0</v>
      </c>
      <c r="U868" cm="1">
        <f t="array" ref="U868">INDEX(MinuteWorkersFTE_HISTORICAL_FORTNIGHT_TABLE[RedistributedRosterFTE],ROW()-1)</f>
        <v>0</v>
      </c>
      <c r="V868" cm="1">
        <f t="array" ref="V868">INDEX(MinuteWorkersFTE_HISTORICAL_FORTNIGHT_TABLE[ExpectedRedistributionFactor],ROW()-1)</f>
        <v>0.89709517923362214</v>
      </c>
      <c r="W868" cm="1">
        <f t="array" ref="W868">INDEX(MinuteWorkersFTE_HISTORICAL_FORTNIGHT_TABLE[ProfileVarianceFTE],ROW()-1)</f>
        <v>0</v>
      </c>
      <c r="X868">
        <f t="shared" si="14"/>
        <v>0</v>
      </c>
      <c r="Y868" cm="1">
        <f t="array" ref="Y868">--(INDEX(MinuteWorkersFTE_HISTORICAL_FORTNIGHT_TABLE[HistoricalCoverageStatus],ROW()-1)="PASS")</f>
        <v>1</v>
      </c>
      <c r="Z868" cm="1">
        <f t="array" ref="Z868">--OR(INDEX(MinuteWorkersFTE_HISTORICAL_FORTNIGHT_TABLE[HistoricalCellStatus],ROW()-1)="OBSERVED",INDEX(MinuteWorkersFTE_HISTORICAL_FORTNIGHT_TABLE[HistoricalCellStatus],ROW()-1)="ZERO")</f>
        <v>1</v>
      </c>
      <c r="AA868" cm="1">
        <f t="array" ref="AA868">--OR(INDEX(MinuteWorkersFTE_HISTORICAL_FORTNIGHT_TABLE[ProfileAlignmentStatus],ROW()-1)="PASS",INDEX(MinuteWorkersFTE_HISTORICAL_FORTNIGHT_TABLE[ProfileAlignmentStatus],ROW()-1)="PASS ZERO")</f>
        <v>1</v>
      </c>
      <c r="AB868" cm="1">
        <f t="array" ref="AB868">--(INDEX(MinuteWorkersFTE_HISTORICAL_FORTNIGHT_TABLE[RedistributionMatchCount],ROW()-1)=1)</f>
        <v>0</v>
      </c>
      <c r="AC868">
        <v>1</v>
      </c>
    </row>
    <row r="869" spans="14:29" x14ac:dyDescent="0.25">
      <c r="N869" t="str" cm="1">
        <f t="array" ref="N869">INDEX(MinuteWorkersFTE_HISTORICAL_FORTNIGHT_TABLE[Facility],ROW()-1)</f>
        <v>TE</v>
      </c>
      <c r="O869" t="str" cm="1">
        <f t="array" ref="O869">INDEX(MinuteWorkersFTE_HISTORICAL_FORTNIGHT_TABLE[Role],ROW()-1)</f>
        <v>WELLBEING &amp; CARE SUPPORT OFFICER</v>
      </c>
      <c r="P869" t="str" cm="1">
        <f t="array" ref="P869">INDEX(MinuteWorkersFTE_HISTORICAL_FORTNIGHT_TABLE[Shift],ROW()-1)</f>
        <v>AM</v>
      </c>
      <c r="Q869" cm="1">
        <f t="array" ref="Q869">INDEX(MinuteWorkersFTE_HISTORICAL_FORTNIGHT_TABLE[DayOfWeek],ROW()-1)</f>
        <v>3</v>
      </c>
      <c r="R869" t="str" cm="1">
        <f t="array" ref="R869">INDEX(MinuteWorkersFTE_HISTORICAL_FORTNIGHT_TABLE[Week Day],ROW()-1)</f>
        <v>Wednesday</v>
      </c>
      <c r="S869" cm="1">
        <f t="array" ref="S869">INDEX(MinuteWorkersFTE_HISTORICAL_FORTNIGHT_TABLE[FortnightWeek],ROW()-1)</f>
        <v>2</v>
      </c>
      <c r="T869" cm="1">
        <f t="array" ref="T869">INDEX(MinuteWorkersFTE_HISTORICAL_FORTNIGHT_TABLE[HistoricalRosterFTE],ROW()-1)</f>
        <v>4.4078947368421053</v>
      </c>
      <c r="U869" cm="1">
        <f t="array" ref="U869">INDEX(MinuteWorkersFTE_HISTORICAL_FORTNIGHT_TABLE[RedistributedRosterFTE],ROW()-1)</f>
        <v>3.9543011189903079</v>
      </c>
      <c r="V869" cm="1">
        <f t="array" ref="V869">INDEX(MinuteWorkersFTE_HISTORICAL_FORTNIGHT_TABLE[ExpectedRedistributionFactor],ROW()-1)</f>
        <v>0.89709517923362214</v>
      </c>
      <c r="W869" cm="1">
        <f t="array" ref="W869">INDEX(MinuteWorkersFTE_HISTORICAL_FORTNIGHT_TABLE[ProfileVarianceFTE],ROW()-1)</f>
        <v>-4.4408920985006262E-16</v>
      </c>
      <c r="X869">
        <f t="shared" si="14"/>
        <v>4.4408920985006262E-16</v>
      </c>
      <c r="Y869" cm="1">
        <f t="array" ref="Y869">--(INDEX(MinuteWorkersFTE_HISTORICAL_FORTNIGHT_TABLE[HistoricalCoverageStatus],ROW()-1)="PASS")</f>
        <v>1</v>
      </c>
      <c r="Z869" cm="1">
        <f t="array" ref="Z869">--OR(INDEX(MinuteWorkersFTE_HISTORICAL_FORTNIGHT_TABLE[HistoricalCellStatus],ROW()-1)="OBSERVED",INDEX(MinuteWorkersFTE_HISTORICAL_FORTNIGHT_TABLE[HistoricalCellStatus],ROW()-1)="ZERO")</f>
        <v>1</v>
      </c>
      <c r="AA869" cm="1">
        <f t="array" ref="AA869">--OR(INDEX(MinuteWorkersFTE_HISTORICAL_FORTNIGHT_TABLE[ProfileAlignmentStatus],ROW()-1)="PASS",INDEX(MinuteWorkersFTE_HISTORICAL_FORTNIGHT_TABLE[ProfileAlignmentStatus],ROW()-1)="PASS ZERO")</f>
        <v>1</v>
      </c>
      <c r="AB869" cm="1">
        <f t="array" ref="AB869">--(INDEX(MinuteWorkersFTE_HISTORICAL_FORTNIGHT_TABLE[RedistributionMatchCount],ROW()-1)=1)</f>
        <v>1</v>
      </c>
      <c r="AC869">
        <v>1</v>
      </c>
    </row>
    <row r="870" spans="14:29" x14ac:dyDescent="0.25">
      <c r="N870" t="str" cm="1">
        <f t="array" ref="N870">INDEX(MinuteWorkersFTE_HISTORICAL_FORTNIGHT_TABLE[Facility],ROW()-1)</f>
        <v>TE</v>
      </c>
      <c r="O870" t="str" cm="1">
        <f t="array" ref="O870">INDEX(MinuteWorkersFTE_HISTORICAL_FORTNIGHT_TABLE[Role],ROW()-1)</f>
        <v>WELLBEING &amp; CARE SUPPORT OFFICER</v>
      </c>
      <c r="P870" t="str" cm="1">
        <f t="array" ref="P870">INDEX(MinuteWorkersFTE_HISTORICAL_FORTNIGHT_TABLE[Shift],ROW()-1)</f>
        <v>PM</v>
      </c>
      <c r="Q870" cm="1">
        <f t="array" ref="Q870">INDEX(MinuteWorkersFTE_HISTORICAL_FORTNIGHT_TABLE[DayOfWeek],ROW()-1)</f>
        <v>3</v>
      </c>
      <c r="R870" t="str" cm="1">
        <f t="array" ref="R870">INDEX(MinuteWorkersFTE_HISTORICAL_FORTNIGHT_TABLE[Week Day],ROW()-1)</f>
        <v>Wednesday</v>
      </c>
      <c r="S870" cm="1">
        <f t="array" ref="S870">INDEX(MinuteWorkersFTE_HISTORICAL_FORTNIGHT_TABLE[FortnightWeek],ROW()-1)</f>
        <v>2</v>
      </c>
      <c r="T870" cm="1">
        <f t="array" ref="T870">INDEX(MinuteWorkersFTE_HISTORICAL_FORTNIGHT_TABLE[HistoricalRosterFTE],ROW()-1)</f>
        <v>0</v>
      </c>
      <c r="U870" cm="1">
        <f t="array" ref="U870">INDEX(MinuteWorkersFTE_HISTORICAL_FORTNIGHT_TABLE[RedistributedRosterFTE],ROW()-1)</f>
        <v>0</v>
      </c>
      <c r="V870" cm="1">
        <f t="array" ref="V870">INDEX(MinuteWorkersFTE_HISTORICAL_FORTNIGHT_TABLE[ExpectedRedistributionFactor],ROW()-1)</f>
        <v>0.89709517923362214</v>
      </c>
      <c r="W870" cm="1">
        <f t="array" ref="W870">INDEX(MinuteWorkersFTE_HISTORICAL_FORTNIGHT_TABLE[ProfileVarianceFTE],ROW()-1)</f>
        <v>0</v>
      </c>
      <c r="X870">
        <f t="shared" si="14"/>
        <v>0</v>
      </c>
      <c r="Y870" cm="1">
        <f t="array" ref="Y870">--(INDEX(MinuteWorkersFTE_HISTORICAL_FORTNIGHT_TABLE[HistoricalCoverageStatus],ROW()-1)="PASS")</f>
        <v>1</v>
      </c>
      <c r="Z870" cm="1">
        <f t="array" ref="Z870">--OR(INDEX(MinuteWorkersFTE_HISTORICAL_FORTNIGHT_TABLE[HistoricalCellStatus],ROW()-1)="OBSERVED",INDEX(MinuteWorkersFTE_HISTORICAL_FORTNIGHT_TABLE[HistoricalCellStatus],ROW()-1)="ZERO")</f>
        <v>1</v>
      </c>
      <c r="AA870" cm="1">
        <f t="array" ref="AA870">--OR(INDEX(MinuteWorkersFTE_HISTORICAL_FORTNIGHT_TABLE[ProfileAlignmentStatus],ROW()-1)="PASS",INDEX(MinuteWorkersFTE_HISTORICAL_FORTNIGHT_TABLE[ProfileAlignmentStatus],ROW()-1)="PASS ZERO")</f>
        <v>1</v>
      </c>
      <c r="AB870" cm="1">
        <f t="array" ref="AB870">--(INDEX(MinuteWorkersFTE_HISTORICAL_FORTNIGHT_TABLE[RedistributionMatchCount],ROW()-1)=1)</f>
        <v>0</v>
      </c>
      <c r="AC870">
        <v>1</v>
      </c>
    </row>
    <row r="871" spans="14:29" x14ac:dyDescent="0.25">
      <c r="N871" t="str" cm="1">
        <f t="array" ref="N871">INDEX(MinuteWorkersFTE_HISTORICAL_FORTNIGHT_TABLE[Facility],ROW()-1)</f>
        <v>TE</v>
      </c>
      <c r="O871" t="str" cm="1">
        <f t="array" ref="O871">INDEX(MinuteWorkersFTE_HISTORICAL_FORTNIGHT_TABLE[Role],ROW()-1)</f>
        <v>WELLBEING &amp; CARE SUPPORT OFFICER</v>
      </c>
      <c r="P871" t="str" cm="1">
        <f t="array" ref="P871">INDEX(MinuteWorkersFTE_HISTORICAL_FORTNIGHT_TABLE[Shift],ROW()-1)</f>
        <v>NS</v>
      </c>
      <c r="Q871" cm="1">
        <f t="array" ref="Q871">INDEX(MinuteWorkersFTE_HISTORICAL_FORTNIGHT_TABLE[DayOfWeek],ROW()-1)</f>
        <v>3</v>
      </c>
      <c r="R871" t="str" cm="1">
        <f t="array" ref="R871">INDEX(MinuteWorkersFTE_HISTORICAL_FORTNIGHT_TABLE[Week Day],ROW()-1)</f>
        <v>Wednesday</v>
      </c>
      <c r="S871" cm="1">
        <f t="array" ref="S871">INDEX(MinuteWorkersFTE_HISTORICAL_FORTNIGHT_TABLE[FortnightWeek],ROW()-1)</f>
        <v>2</v>
      </c>
      <c r="T871" cm="1">
        <f t="array" ref="T871">INDEX(MinuteWorkersFTE_HISTORICAL_FORTNIGHT_TABLE[HistoricalRosterFTE],ROW()-1)</f>
        <v>0</v>
      </c>
      <c r="U871" cm="1">
        <f t="array" ref="U871">INDEX(MinuteWorkersFTE_HISTORICAL_FORTNIGHT_TABLE[RedistributedRosterFTE],ROW()-1)</f>
        <v>0</v>
      </c>
      <c r="V871" cm="1">
        <f t="array" ref="V871">INDEX(MinuteWorkersFTE_HISTORICAL_FORTNIGHT_TABLE[ExpectedRedistributionFactor],ROW()-1)</f>
        <v>0.89709517923362214</v>
      </c>
      <c r="W871" cm="1">
        <f t="array" ref="W871">INDEX(MinuteWorkersFTE_HISTORICAL_FORTNIGHT_TABLE[ProfileVarianceFTE],ROW()-1)</f>
        <v>0</v>
      </c>
      <c r="X871">
        <f t="shared" si="14"/>
        <v>0</v>
      </c>
      <c r="Y871" cm="1">
        <f t="array" ref="Y871">--(INDEX(MinuteWorkersFTE_HISTORICAL_FORTNIGHT_TABLE[HistoricalCoverageStatus],ROW()-1)="PASS")</f>
        <v>1</v>
      </c>
      <c r="Z871" cm="1">
        <f t="array" ref="Z871">--OR(INDEX(MinuteWorkersFTE_HISTORICAL_FORTNIGHT_TABLE[HistoricalCellStatus],ROW()-1)="OBSERVED",INDEX(MinuteWorkersFTE_HISTORICAL_FORTNIGHT_TABLE[HistoricalCellStatus],ROW()-1)="ZERO")</f>
        <v>1</v>
      </c>
      <c r="AA871" cm="1">
        <f t="array" ref="AA871">--OR(INDEX(MinuteWorkersFTE_HISTORICAL_FORTNIGHT_TABLE[ProfileAlignmentStatus],ROW()-1)="PASS",INDEX(MinuteWorkersFTE_HISTORICAL_FORTNIGHT_TABLE[ProfileAlignmentStatus],ROW()-1)="PASS ZERO")</f>
        <v>1</v>
      </c>
      <c r="AB871" cm="1">
        <f t="array" ref="AB871">--(INDEX(MinuteWorkersFTE_HISTORICAL_FORTNIGHT_TABLE[RedistributionMatchCount],ROW()-1)=1)</f>
        <v>0</v>
      </c>
      <c r="AC871">
        <v>1</v>
      </c>
    </row>
    <row r="872" spans="14:29" x14ac:dyDescent="0.25">
      <c r="N872" t="str" cm="1">
        <f t="array" ref="N872">INDEX(MinuteWorkersFTE_HISTORICAL_FORTNIGHT_TABLE[Facility],ROW()-1)</f>
        <v>TE</v>
      </c>
      <c r="O872" t="str" cm="1">
        <f t="array" ref="O872">INDEX(MinuteWorkersFTE_HISTORICAL_FORTNIGHT_TABLE[Role],ROW()-1)</f>
        <v>WELLBEING &amp; CARE SUPPORT OFFICER</v>
      </c>
      <c r="P872" t="str" cm="1">
        <f t="array" ref="P872">INDEX(MinuteWorkersFTE_HISTORICAL_FORTNIGHT_TABLE[Shift],ROW()-1)</f>
        <v>AM</v>
      </c>
      <c r="Q872" cm="1">
        <f t="array" ref="Q872">INDEX(MinuteWorkersFTE_HISTORICAL_FORTNIGHT_TABLE[DayOfWeek],ROW()-1)</f>
        <v>4</v>
      </c>
      <c r="R872" t="str" cm="1">
        <f t="array" ref="R872">INDEX(MinuteWorkersFTE_HISTORICAL_FORTNIGHT_TABLE[Week Day],ROW()-1)</f>
        <v>Thursday</v>
      </c>
      <c r="S872" cm="1">
        <f t="array" ref="S872">INDEX(MinuteWorkersFTE_HISTORICAL_FORTNIGHT_TABLE[FortnightWeek],ROW()-1)</f>
        <v>2</v>
      </c>
      <c r="T872" cm="1">
        <f t="array" ref="T872">INDEX(MinuteWorkersFTE_HISTORICAL_FORTNIGHT_TABLE[HistoricalRosterFTE],ROW()-1)</f>
        <v>4.9342105263157894</v>
      </c>
      <c r="U872" cm="1">
        <f t="array" ref="U872">INDEX(MinuteWorkersFTE_HISTORICAL_FORTNIGHT_TABLE[RedistributedRosterFTE],ROW()-1)</f>
        <v>4.4264564764816887</v>
      </c>
      <c r="V872" cm="1">
        <f t="array" ref="V872">INDEX(MinuteWorkersFTE_HISTORICAL_FORTNIGHT_TABLE[ExpectedRedistributionFactor],ROW()-1)</f>
        <v>0.89709517923362214</v>
      </c>
      <c r="W872" cm="1">
        <f t="array" ref="W872">INDEX(MinuteWorkersFTE_HISTORICAL_FORTNIGHT_TABLE[ProfileVarianceFTE],ROW()-1)</f>
        <v>8.8817841970012523E-16</v>
      </c>
      <c r="X872">
        <f t="shared" si="14"/>
        <v>8.8817841970012523E-16</v>
      </c>
      <c r="Y872" cm="1">
        <f t="array" ref="Y872">--(INDEX(MinuteWorkersFTE_HISTORICAL_FORTNIGHT_TABLE[HistoricalCoverageStatus],ROW()-1)="PASS")</f>
        <v>1</v>
      </c>
      <c r="Z872" cm="1">
        <f t="array" ref="Z872">--OR(INDEX(MinuteWorkersFTE_HISTORICAL_FORTNIGHT_TABLE[HistoricalCellStatus],ROW()-1)="OBSERVED",INDEX(MinuteWorkersFTE_HISTORICAL_FORTNIGHT_TABLE[HistoricalCellStatus],ROW()-1)="ZERO")</f>
        <v>1</v>
      </c>
      <c r="AA872" cm="1">
        <f t="array" ref="AA872">--OR(INDEX(MinuteWorkersFTE_HISTORICAL_FORTNIGHT_TABLE[ProfileAlignmentStatus],ROW()-1)="PASS",INDEX(MinuteWorkersFTE_HISTORICAL_FORTNIGHT_TABLE[ProfileAlignmentStatus],ROW()-1)="PASS ZERO")</f>
        <v>1</v>
      </c>
      <c r="AB872" cm="1">
        <f t="array" ref="AB872">--(INDEX(MinuteWorkersFTE_HISTORICAL_FORTNIGHT_TABLE[RedistributionMatchCount],ROW()-1)=1)</f>
        <v>1</v>
      </c>
      <c r="AC872">
        <v>1</v>
      </c>
    </row>
    <row r="873" spans="14:29" x14ac:dyDescent="0.25">
      <c r="N873" t="str" cm="1">
        <f t="array" ref="N873">INDEX(MinuteWorkersFTE_HISTORICAL_FORTNIGHT_TABLE[Facility],ROW()-1)</f>
        <v>TE</v>
      </c>
      <c r="O873" t="str" cm="1">
        <f t="array" ref="O873">INDEX(MinuteWorkersFTE_HISTORICAL_FORTNIGHT_TABLE[Role],ROW()-1)</f>
        <v>WELLBEING &amp; CARE SUPPORT OFFICER</v>
      </c>
      <c r="P873" t="str" cm="1">
        <f t="array" ref="P873">INDEX(MinuteWorkersFTE_HISTORICAL_FORTNIGHT_TABLE[Shift],ROW()-1)</f>
        <v>PM</v>
      </c>
      <c r="Q873" cm="1">
        <f t="array" ref="Q873">INDEX(MinuteWorkersFTE_HISTORICAL_FORTNIGHT_TABLE[DayOfWeek],ROW()-1)</f>
        <v>4</v>
      </c>
      <c r="R873" t="str" cm="1">
        <f t="array" ref="R873">INDEX(MinuteWorkersFTE_HISTORICAL_FORTNIGHT_TABLE[Week Day],ROW()-1)</f>
        <v>Thursday</v>
      </c>
      <c r="S873" cm="1">
        <f t="array" ref="S873">INDEX(MinuteWorkersFTE_HISTORICAL_FORTNIGHT_TABLE[FortnightWeek],ROW()-1)</f>
        <v>2</v>
      </c>
      <c r="T873" cm="1">
        <f t="array" ref="T873">INDEX(MinuteWorkersFTE_HISTORICAL_FORTNIGHT_TABLE[HistoricalRosterFTE],ROW()-1)</f>
        <v>0</v>
      </c>
      <c r="U873" cm="1">
        <f t="array" ref="U873">INDEX(MinuteWorkersFTE_HISTORICAL_FORTNIGHT_TABLE[RedistributedRosterFTE],ROW()-1)</f>
        <v>0</v>
      </c>
      <c r="V873" cm="1">
        <f t="array" ref="V873">INDEX(MinuteWorkersFTE_HISTORICAL_FORTNIGHT_TABLE[ExpectedRedistributionFactor],ROW()-1)</f>
        <v>0.89709517923362214</v>
      </c>
      <c r="W873" cm="1">
        <f t="array" ref="W873">INDEX(MinuteWorkersFTE_HISTORICAL_FORTNIGHT_TABLE[ProfileVarianceFTE],ROW()-1)</f>
        <v>0</v>
      </c>
      <c r="X873">
        <f t="shared" si="14"/>
        <v>0</v>
      </c>
      <c r="Y873" cm="1">
        <f t="array" ref="Y873">--(INDEX(MinuteWorkersFTE_HISTORICAL_FORTNIGHT_TABLE[HistoricalCoverageStatus],ROW()-1)="PASS")</f>
        <v>1</v>
      </c>
      <c r="Z873" cm="1">
        <f t="array" ref="Z873">--OR(INDEX(MinuteWorkersFTE_HISTORICAL_FORTNIGHT_TABLE[HistoricalCellStatus],ROW()-1)="OBSERVED",INDEX(MinuteWorkersFTE_HISTORICAL_FORTNIGHT_TABLE[HistoricalCellStatus],ROW()-1)="ZERO")</f>
        <v>1</v>
      </c>
      <c r="AA873" cm="1">
        <f t="array" ref="AA873">--OR(INDEX(MinuteWorkersFTE_HISTORICAL_FORTNIGHT_TABLE[ProfileAlignmentStatus],ROW()-1)="PASS",INDEX(MinuteWorkersFTE_HISTORICAL_FORTNIGHT_TABLE[ProfileAlignmentStatus],ROW()-1)="PASS ZERO")</f>
        <v>1</v>
      </c>
      <c r="AB873" cm="1">
        <f t="array" ref="AB873">--(INDEX(MinuteWorkersFTE_HISTORICAL_FORTNIGHT_TABLE[RedistributionMatchCount],ROW()-1)=1)</f>
        <v>0</v>
      </c>
      <c r="AC873">
        <v>1</v>
      </c>
    </row>
    <row r="874" spans="14:29" x14ac:dyDescent="0.25">
      <c r="N874" t="str" cm="1">
        <f t="array" ref="N874">INDEX(MinuteWorkersFTE_HISTORICAL_FORTNIGHT_TABLE[Facility],ROW()-1)</f>
        <v>TE</v>
      </c>
      <c r="O874" t="str" cm="1">
        <f t="array" ref="O874">INDEX(MinuteWorkersFTE_HISTORICAL_FORTNIGHT_TABLE[Role],ROW()-1)</f>
        <v>WELLBEING &amp; CARE SUPPORT OFFICER</v>
      </c>
      <c r="P874" t="str" cm="1">
        <f t="array" ref="P874">INDEX(MinuteWorkersFTE_HISTORICAL_FORTNIGHT_TABLE[Shift],ROW()-1)</f>
        <v>NS</v>
      </c>
      <c r="Q874" cm="1">
        <f t="array" ref="Q874">INDEX(MinuteWorkersFTE_HISTORICAL_FORTNIGHT_TABLE[DayOfWeek],ROW()-1)</f>
        <v>4</v>
      </c>
      <c r="R874" t="str" cm="1">
        <f t="array" ref="R874">INDEX(MinuteWorkersFTE_HISTORICAL_FORTNIGHT_TABLE[Week Day],ROW()-1)</f>
        <v>Thursday</v>
      </c>
      <c r="S874" cm="1">
        <f t="array" ref="S874">INDEX(MinuteWorkersFTE_HISTORICAL_FORTNIGHT_TABLE[FortnightWeek],ROW()-1)</f>
        <v>2</v>
      </c>
      <c r="T874" cm="1">
        <f t="array" ref="T874">INDEX(MinuteWorkersFTE_HISTORICAL_FORTNIGHT_TABLE[HistoricalRosterFTE],ROW()-1)</f>
        <v>0</v>
      </c>
      <c r="U874" cm="1">
        <f t="array" ref="U874">INDEX(MinuteWorkersFTE_HISTORICAL_FORTNIGHT_TABLE[RedistributedRosterFTE],ROW()-1)</f>
        <v>0</v>
      </c>
      <c r="V874" cm="1">
        <f t="array" ref="V874">INDEX(MinuteWorkersFTE_HISTORICAL_FORTNIGHT_TABLE[ExpectedRedistributionFactor],ROW()-1)</f>
        <v>0.89709517923362214</v>
      </c>
      <c r="W874" cm="1">
        <f t="array" ref="W874">INDEX(MinuteWorkersFTE_HISTORICAL_FORTNIGHT_TABLE[ProfileVarianceFTE],ROW()-1)</f>
        <v>0</v>
      </c>
      <c r="X874">
        <f t="shared" si="14"/>
        <v>0</v>
      </c>
      <c r="Y874" cm="1">
        <f t="array" ref="Y874">--(INDEX(MinuteWorkersFTE_HISTORICAL_FORTNIGHT_TABLE[HistoricalCoverageStatus],ROW()-1)="PASS")</f>
        <v>1</v>
      </c>
      <c r="Z874" cm="1">
        <f t="array" ref="Z874">--OR(INDEX(MinuteWorkersFTE_HISTORICAL_FORTNIGHT_TABLE[HistoricalCellStatus],ROW()-1)="OBSERVED",INDEX(MinuteWorkersFTE_HISTORICAL_FORTNIGHT_TABLE[HistoricalCellStatus],ROW()-1)="ZERO")</f>
        <v>1</v>
      </c>
      <c r="AA874" cm="1">
        <f t="array" ref="AA874">--OR(INDEX(MinuteWorkersFTE_HISTORICAL_FORTNIGHT_TABLE[ProfileAlignmentStatus],ROW()-1)="PASS",INDEX(MinuteWorkersFTE_HISTORICAL_FORTNIGHT_TABLE[ProfileAlignmentStatus],ROW()-1)="PASS ZERO")</f>
        <v>1</v>
      </c>
      <c r="AB874" cm="1">
        <f t="array" ref="AB874">--(INDEX(MinuteWorkersFTE_HISTORICAL_FORTNIGHT_TABLE[RedistributionMatchCount],ROW()-1)=1)</f>
        <v>0</v>
      </c>
      <c r="AC874">
        <v>1</v>
      </c>
    </row>
    <row r="875" spans="14:29" x14ac:dyDescent="0.25">
      <c r="N875" t="str" cm="1">
        <f t="array" ref="N875">INDEX(MinuteWorkersFTE_HISTORICAL_FORTNIGHT_TABLE[Facility],ROW()-1)</f>
        <v>TE</v>
      </c>
      <c r="O875" t="str" cm="1">
        <f t="array" ref="O875">INDEX(MinuteWorkersFTE_HISTORICAL_FORTNIGHT_TABLE[Role],ROW()-1)</f>
        <v>WELLBEING &amp; CARE SUPPORT OFFICER</v>
      </c>
      <c r="P875" t="str" cm="1">
        <f t="array" ref="P875">INDEX(MinuteWorkersFTE_HISTORICAL_FORTNIGHT_TABLE[Shift],ROW()-1)</f>
        <v>AM</v>
      </c>
      <c r="Q875" cm="1">
        <f t="array" ref="Q875">INDEX(MinuteWorkersFTE_HISTORICAL_FORTNIGHT_TABLE[DayOfWeek],ROW()-1)</f>
        <v>5</v>
      </c>
      <c r="R875" t="str" cm="1">
        <f t="array" ref="R875">INDEX(MinuteWorkersFTE_HISTORICAL_FORTNIGHT_TABLE[Week Day],ROW()-1)</f>
        <v>Friday</v>
      </c>
      <c r="S875" cm="1">
        <f t="array" ref="S875">INDEX(MinuteWorkersFTE_HISTORICAL_FORTNIGHT_TABLE[FortnightWeek],ROW()-1)</f>
        <v>2</v>
      </c>
      <c r="T875" cm="1">
        <f t="array" ref="T875">INDEX(MinuteWorkersFTE_HISTORICAL_FORTNIGHT_TABLE[HistoricalRosterFTE],ROW()-1)</f>
        <v>4.2763157894736841</v>
      </c>
      <c r="U875" cm="1">
        <f t="array" ref="U875">INDEX(MinuteWorkersFTE_HISTORICAL_FORTNIGHT_TABLE[RedistributedRosterFTE],ROW()-1)</f>
        <v>3.8362622796174635</v>
      </c>
      <c r="V875" cm="1">
        <f t="array" ref="V875">INDEX(MinuteWorkersFTE_HISTORICAL_FORTNIGHT_TABLE[ExpectedRedistributionFactor],ROW()-1)</f>
        <v>0.89709517923362214</v>
      </c>
      <c r="W875" cm="1">
        <f t="array" ref="W875">INDEX(MinuteWorkersFTE_HISTORICAL_FORTNIGHT_TABLE[ProfileVarianceFTE],ROW()-1)</f>
        <v>4.4408920985006262E-16</v>
      </c>
      <c r="X875">
        <f t="shared" si="14"/>
        <v>4.4408920985006262E-16</v>
      </c>
      <c r="Y875" cm="1">
        <f t="array" ref="Y875">--(INDEX(MinuteWorkersFTE_HISTORICAL_FORTNIGHT_TABLE[HistoricalCoverageStatus],ROW()-1)="PASS")</f>
        <v>1</v>
      </c>
      <c r="Z875" cm="1">
        <f t="array" ref="Z875">--OR(INDEX(MinuteWorkersFTE_HISTORICAL_FORTNIGHT_TABLE[HistoricalCellStatus],ROW()-1)="OBSERVED",INDEX(MinuteWorkersFTE_HISTORICAL_FORTNIGHT_TABLE[HistoricalCellStatus],ROW()-1)="ZERO")</f>
        <v>1</v>
      </c>
      <c r="AA875" cm="1">
        <f t="array" ref="AA875">--OR(INDEX(MinuteWorkersFTE_HISTORICAL_FORTNIGHT_TABLE[ProfileAlignmentStatus],ROW()-1)="PASS",INDEX(MinuteWorkersFTE_HISTORICAL_FORTNIGHT_TABLE[ProfileAlignmentStatus],ROW()-1)="PASS ZERO")</f>
        <v>1</v>
      </c>
      <c r="AB875" cm="1">
        <f t="array" ref="AB875">--(INDEX(MinuteWorkersFTE_HISTORICAL_FORTNIGHT_TABLE[RedistributionMatchCount],ROW()-1)=1)</f>
        <v>1</v>
      </c>
      <c r="AC875">
        <v>1</v>
      </c>
    </row>
    <row r="876" spans="14:29" x14ac:dyDescent="0.25">
      <c r="N876" t="str" cm="1">
        <f t="array" ref="N876">INDEX(MinuteWorkersFTE_HISTORICAL_FORTNIGHT_TABLE[Facility],ROW()-1)</f>
        <v>TE</v>
      </c>
      <c r="O876" t="str" cm="1">
        <f t="array" ref="O876">INDEX(MinuteWorkersFTE_HISTORICAL_FORTNIGHT_TABLE[Role],ROW()-1)</f>
        <v>WELLBEING &amp; CARE SUPPORT OFFICER</v>
      </c>
      <c r="P876" t="str" cm="1">
        <f t="array" ref="P876">INDEX(MinuteWorkersFTE_HISTORICAL_FORTNIGHT_TABLE[Shift],ROW()-1)</f>
        <v>PM</v>
      </c>
      <c r="Q876" cm="1">
        <f t="array" ref="Q876">INDEX(MinuteWorkersFTE_HISTORICAL_FORTNIGHT_TABLE[DayOfWeek],ROW()-1)</f>
        <v>5</v>
      </c>
      <c r="R876" t="str" cm="1">
        <f t="array" ref="R876">INDEX(MinuteWorkersFTE_HISTORICAL_FORTNIGHT_TABLE[Week Day],ROW()-1)</f>
        <v>Friday</v>
      </c>
      <c r="S876" cm="1">
        <f t="array" ref="S876">INDEX(MinuteWorkersFTE_HISTORICAL_FORTNIGHT_TABLE[FortnightWeek],ROW()-1)</f>
        <v>2</v>
      </c>
      <c r="T876" cm="1">
        <f t="array" ref="T876">INDEX(MinuteWorkersFTE_HISTORICAL_FORTNIGHT_TABLE[HistoricalRosterFTE],ROW()-1)</f>
        <v>0</v>
      </c>
      <c r="U876" cm="1">
        <f t="array" ref="U876">INDEX(MinuteWorkersFTE_HISTORICAL_FORTNIGHT_TABLE[RedistributedRosterFTE],ROW()-1)</f>
        <v>0</v>
      </c>
      <c r="V876" cm="1">
        <f t="array" ref="V876">INDEX(MinuteWorkersFTE_HISTORICAL_FORTNIGHT_TABLE[ExpectedRedistributionFactor],ROW()-1)</f>
        <v>0.89709517923362214</v>
      </c>
      <c r="W876" cm="1">
        <f t="array" ref="W876">INDEX(MinuteWorkersFTE_HISTORICAL_FORTNIGHT_TABLE[ProfileVarianceFTE],ROW()-1)</f>
        <v>0</v>
      </c>
      <c r="X876">
        <f t="shared" si="14"/>
        <v>0</v>
      </c>
      <c r="Y876" cm="1">
        <f t="array" ref="Y876">--(INDEX(MinuteWorkersFTE_HISTORICAL_FORTNIGHT_TABLE[HistoricalCoverageStatus],ROW()-1)="PASS")</f>
        <v>1</v>
      </c>
      <c r="Z876" cm="1">
        <f t="array" ref="Z876">--OR(INDEX(MinuteWorkersFTE_HISTORICAL_FORTNIGHT_TABLE[HistoricalCellStatus],ROW()-1)="OBSERVED",INDEX(MinuteWorkersFTE_HISTORICAL_FORTNIGHT_TABLE[HistoricalCellStatus],ROW()-1)="ZERO")</f>
        <v>1</v>
      </c>
      <c r="AA876" cm="1">
        <f t="array" ref="AA876">--OR(INDEX(MinuteWorkersFTE_HISTORICAL_FORTNIGHT_TABLE[ProfileAlignmentStatus],ROW()-1)="PASS",INDEX(MinuteWorkersFTE_HISTORICAL_FORTNIGHT_TABLE[ProfileAlignmentStatus],ROW()-1)="PASS ZERO")</f>
        <v>1</v>
      </c>
      <c r="AB876" cm="1">
        <f t="array" ref="AB876">--(INDEX(MinuteWorkersFTE_HISTORICAL_FORTNIGHT_TABLE[RedistributionMatchCount],ROW()-1)=1)</f>
        <v>0</v>
      </c>
      <c r="AC876">
        <v>1</v>
      </c>
    </row>
    <row r="877" spans="14:29" x14ac:dyDescent="0.25">
      <c r="N877" t="str" cm="1">
        <f t="array" ref="N877">INDEX(MinuteWorkersFTE_HISTORICAL_FORTNIGHT_TABLE[Facility],ROW()-1)</f>
        <v>TE</v>
      </c>
      <c r="O877" t="str" cm="1">
        <f t="array" ref="O877">INDEX(MinuteWorkersFTE_HISTORICAL_FORTNIGHT_TABLE[Role],ROW()-1)</f>
        <v>WELLBEING &amp; CARE SUPPORT OFFICER</v>
      </c>
      <c r="P877" t="str" cm="1">
        <f t="array" ref="P877">INDEX(MinuteWorkersFTE_HISTORICAL_FORTNIGHT_TABLE[Shift],ROW()-1)</f>
        <v>NS</v>
      </c>
      <c r="Q877" cm="1">
        <f t="array" ref="Q877">INDEX(MinuteWorkersFTE_HISTORICAL_FORTNIGHT_TABLE[DayOfWeek],ROW()-1)</f>
        <v>5</v>
      </c>
      <c r="R877" t="str" cm="1">
        <f t="array" ref="R877">INDEX(MinuteWorkersFTE_HISTORICAL_FORTNIGHT_TABLE[Week Day],ROW()-1)</f>
        <v>Friday</v>
      </c>
      <c r="S877" cm="1">
        <f t="array" ref="S877">INDEX(MinuteWorkersFTE_HISTORICAL_FORTNIGHT_TABLE[FortnightWeek],ROW()-1)</f>
        <v>2</v>
      </c>
      <c r="T877" cm="1">
        <f t="array" ref="T877">INDEX(MinuteWorkersFTE_HISTORICAL_FORTNIGHT_TABLE[HistoricalRosterFTE],ROW()-1)</f>
        <v>0</v>
      </c>
      <c r="U877" cm="1">
        <f t="array" ref="U877">INDEX(MinuteWorkersFTE_HISTORICAL_FORTNIGHT_TABLE[RedistributedRosterFTE],ROW()-1)</f>
        <v>0</v>
      </c>
      <c r="V877" cm="1">
        <f t="array" ref="V877">INDEX(MinuteWorkersFTE_HISTORICAL_FORTNIGHT_TABLE[ExpectedRedistributionFactor],ROW()-1)</f>
        <v>0.89709517923362214</v>
      </c>
      <c r="W877" cm="1">
        <f t="array" ref="W877">INDEX(MinuteWorkersFTE_HISTORICAL_FORTNIGHT_TABLE[ProfileVarianceFTE],ROW()-1)</f>
        <v>0</v>
      </c>
      <c r="X877">
        <f t="shared" si="14"/>
        <v>0</v>
      </c>
      <c r="Y877" cm="1">
        <f t="array" ref="Y877">--(INDEX(MinuteWorkersFTE_HISTORICAL_FORTNIGHT_TABLE[HistoricalCoverageStatus],ROW()-1)="PASS")</f>
        <v>1</v>
      </c>
      <c r="Z877" cm="1">
        <f t="array" ref="Z877">--OR(INDEX(MinuteWorkersFTE_HISTORICAL_FORTNIGHT_TABLE[HistoricalCellStatus],ROW()-1)="OBSERVED",INDEX(MinuteWorkersFTE_HISTORICAL_FORTNIGHT_TABLE[HistoricalCellStatus],ROW()-1)="ZERO")</f>
        <v>1</v>
      </c>
      <c r="AA877" cm="1">
        <f t="array" ref="AA877">--OR(INDEX(MinuteWorkersFTE_HISTORICAL_FORTNIGHT_TABLE[ProfileAlignmentStatus],ROW()-1)="PASS",INDEX(MinuteWorkersFTE_HISTORICAL_FORTNIGHT_TABLE[ProfileAlignmentStatus],ROW()-1)="PASS ZERO")</f>
        <v>1</v>
      </c>
      <c r="AB877" cm="1">
        <f t="array" ref="AB877">--(INDEX(MinuteWorkersFTE_HISTORICAL_FORTNIGHT_TABLE[RedistributionMatchCount],ROW()-1)=1)</f>
        <v>0</v>
      </c>
      <c r="AC877">
        <v>1</v>
      </c>
    </row>
    <row r="878" spans="14:29" x14ac:dyDescent="0.25">
      <c r="N878" t="str" cm="1">
        <f t="array" ref="N878">INDEX(MinuteWorkersFTE_HISTORICAL_FORTNIGHT_TABLE[Facility],ROW()-1)</f>
        <v>TE</v>
      </c>
      <c r="O878" t="str" cm="1">
        <f t="array" ref="O878">INDEX(MinuteWorkersFTE_HISTORICAL_FORTNIGHT_TABLE[Role],ROW()-1)</f>
        <v>WELLBEING &amp; CARE SUPPORT OFFICER</v>
      </c>
      <c r="P878" t="str" cm="1">
        <f t="array" ref="P878">INDEX(MinuteWorkersFTE_HISTORICAL_FORTNIGHT_TABLE[Shift],ROW()-1)</f>
        <v>AM</v>
      </c>
      <c r="Q878" cm="1">
        <f t="array" ref="Q878">INDEX(MinuteWorkersFTE_HISTORICAL_FORTNIGHT_TABLE[DayOfWeek],ROW()-1)</f>
        <v>6</v>
      </c>
      <c r="R878" t="str" cm="1">
        <f t="array" ref="R878">INDEX(MinuteWorkersFTE_HISTORICAL_FORTNIGHT_TABLE[Week Day],ROW()-1)</f>
        <v>Saturday</v>
      </c>
      <c r="S878" cm="1">
        <f t="array" ref="S878">INDEX(MinuteWorkersFTE_HISTORICAL_FORTNIGHT_TABLE[FortnightWeek],ROW()-1)</f>
        <v>2</v>
      </c>
      <c r="T878" cm="1">
        <f t="array" ref="T878">INDEX(MinuteWorkersFTE_HISTORICAL_FORTNIGHT_TABLE[HistoricalRosterFTE],ROW()-1)</f>
        <v>0</v>
      </c>
      <c r="U878" cm="1">
        <f t="array" ref="U878">INDEX(MinuteWorkersFTE_HISTORICAL_FORTNIGHT_TABLE[RedistributedRosterFTE],ROW()-1)</f>
        <v>0</v>
      </c>
      <c r="V878" cm="1">
        <f t="array" ref="V878">INDEX(MinuteWorkersFTE_HISTORICAL_FORTNIGHT_TABLE[ExpectedRedistributionFactor],ROW()-1)</f>
        <v>0.89709517923362214</v>
      </c>
      <c r="W878" cm="1">
        <f t="array" ref="W878">INDEX(MinuteWorkersFTE_HISTORICAL_FORTNIGHT_TABLE[ProfileVarianceFTE],ROW()-1)</f>
        <v>0</v>
      </c>
      <c r="X878">
        <f t="shared" si="14"/>
        <v>0</v>
      </c>
      <c r="Y878" cm="1">
        <f t="array" ref="Y878">--(INDEX(MinuteWorkersFTE_HISTORICAL_FORTNIGHT_TABLE[HistoricalCoverageStatus],ROW()-1)="PASS")</f>
        <v>1</v>
      </c>
      <c r="Z878" cm="1">
        <f t="array" ref="Z878">--OR(INDEX(MinuteWorkersFTE_HISTORICAL_FORTNIGHT_TABLE[HistoricalCellStatus],ROW()-1)="OBSERVED",INDEX(MinuteWorkersFTE_HISTORICAL_FORTNIGHT_TABLE[HistoricalCellStatus],ROW()-1)="ZERO")</f>
        <v>1</v>
      </c>
      <c r="AA878" cm="1">
        <f t="array" ref="AA878">--OR(INDEX(MinuteWorkersFTE_HISTORICAL_FORTNIGHT_TABLE[ProfileAlignmentStatus],ROW()-1)="PASS",INDEX(MinuteWorkersFTE_HISTORICAL_FORTNIGHT_TABLE[ProfileAlignmentStatus],ROW()-1)="PASS ZERO")</f>
        <v>1</v>
      </c>
      <c r="AB878" cm="1">
        <f t="array" ref="AB878">--(INDEX(MinuteWorkersFTE_HISTORICAL_FORTNIGHT_TABLE[RedistributionMatchCount],ROW()-1)=1)</f>
        <v>0</v>
      </c>
      <c r="AC878">
        <v>1</v>
      </c>
    </row>
    <row r="879" spans="14:29" x14ac:dyDescent="0.25">
      <c r="N879" t="str" cm="1">
        <f t="array" ref="N879">INDEX(MinuteWorkersFTE_HISTORICAL_FORTNIGHT_TABLE[Facility],ROW()-1)</f>
        <v>TE</v>
      </c>
      <c r="O879" t="str" cm="1">
        <f t="array" ref="O879">INDEX(MinuteWorkersFTE_HISTORICAL_FORTNIGHT_TABLE[Role],ROW()-1)</f>
        <v>WELLBEING &amp; CARE SUPPORT OFFICER</v>
      </c>
      <c r="P879" t="str" cm="1">
        <f t="array" ref="P879">INDEX(MinuteWorkersFTE_HISTORICAL_FORTNIGHT_TABLE[Shift],ROW()-1)</f>
        <v>PM</v>
      </c>
      <c r="Q879" cm="1">
        <f t="array" ref="Q879">INDEX(MinuteWorkersFTE_HISTORICAL_FORTNIGHT_TABLE[DayOfWeek],ROW()-1)</f>
        <v>6</v>
      </c>
      <c r="R879" t="str" cm="1">
        <f t="array" ref="R879">INDEX(MinuteWorkersFTE_HISTORICAL_FORTNIGHT_TABLE[Week Day],ROW()-1)</f>
        <v>Saturday</v>
      </c>
      <c r="S879" cm="1">
        <f t="array" ref="S879">INDEX(MinuteWorkersFTE_HISTORICAL_FORTNIGHT_TABLE[FortnightWeek],ROW()-1)</f>
        <v>2</v>
      </c>
      <c r="T879" cm="1">
        <f t="array" ref="T879">INDEX(MinuteWorkersFTE_HISTORICAL_FORTNIGHT_TABLE[HistoricalRosterFTE],ROW()-1)</f>
        <v>0</v>
      </c>
      <c r="U879" cm="1">
        <f t="array" ref="U879">INDEX(MinuteWorkersFTE_HISTORICAL_FORTNIGHT_TABLE[RedistributedRosterFTE],ROW()-1)</f>
        <v>0</v>
      </c>
      <c r="V879" cm="1">
        <f t="array" ref="V879">INDEX(MinuteWorkersFTE_HISTORICAL_FORTNIGHT_TABLE[ExpectedRedistributionFactor],ROW()-1)</f>
        <v>0.89709517923362214</v>
      </c>
      <c r="W879" cm="1">
        <f t="array" ref="W879">INDEX(MinuteWorkersFTE_HISTORICAL_FORTNIGHT_TABLE[ProfileVarianceFTE],ROW()-1)</f>
        <v>0</v>
      </c>
      <c r="X879">
        <f t="shared" si="14"/>
        <v>0</v>
      </c>
      <c r="Y879" cm="1">
        <f t="array" ref="Y879">--(INDEX(MinuteWorkersFTE_HISTORICAL_FORTNIGHT_TABLE[HistoricalCoverageStatus],ROW()-1)="PASS")</f>
        <v>1</v>
      </c>
      <c r="Z879" cm="1">
        <f t="array" ref="Z879">--OR(INDEX(MinuteWorkersFTE_HISTORICAL_FORTNIGHT_TABLE[HistoricalCellStatus],ROW()-1)="OBSERVED",INDEX(MinuteWorkersFTE_HISTORICAL_FORTNIGHT_TABLE[HistoricalCellStatus],ROW()-1)="ZERO")</f>
        <v>1</v>
      </c>
      <c r="AA879" cm="1">
        <f t="array" ref="AA879">--OR(INDEX(MinuteWorkersFTE_HISTORICAL_FORTNIGHT_TABLE[ProfileAlignmentStatus],ROW()-1)="PASS",INDEX(MinuteWorkersFTE_HISTORICAL_FORTNIGHT_TABLE[ProfileAlignmentStatus],ROW()-1)="PASS ZERO")</f>
        <v>1</v>
      </c>
      <c r="AB879" cm="1">
        <f t="array" ref="AB879">--(INDEX(MinuteWorkersFTE_HISTORICAL_FORTNIGHT_TABLE[RedistributionMatchCount],ROW()-1)=1)</f>
        <v>0</v>
      </c>
      <c r="AC879">
        <v>1</v>
      </c>
    </row>
    <row r="880" spans="14:29" x14ac:dyDescent="0.25">
      <c r="N880" t="str" cm="1">
        <f t="array" ref="N880">INDEX(MinuteWorkersFTE_HISTORICAL_FORTNIGHT_TABLE[Facility],ROW()-1)</f>
        <v>TE</v>
      </c>
      <c r="O880" t="str" cm="1">
        <f t="array" ref="O880">INDEX(MinuteWorkersFTE_HISTORICAL_FORTNIGHT_TABLE[Role],ROW()-1)</f>
        <v>WELLBEING &amp; CARE SUPPORT OFFICER</v>
      </c>
      <c r="P880" t="str" cm="1">
        <f t="array" ref="P880">INDEX(MinuteWorkersFTE_HISTORICAL_FORTNIGHT_TABLE[Shift],ROW()-1)</f>
        <v>NS</v>
      </c>
      <c r="Q880" cm="1">
        <f t="array" ref="Q880">INDEX(MinuteWorkersFTE_HISTORICAL_FORTNIGHT_TABLE[DayOfWeek],ROW()-1)</f>
        <v>6</v>
      </c>
      <c r="R880" t="str" cm="1">
        <f t="array" ref="R880">INDEX(MinuteWorkersFTE_HISTORICAL_FORTNIGHT_TABLE[Week Day],ROW()-1)</f>
        <v>Saturday</v>
      </c>
      <c r="S880" cm="1">
        <f t="array" ref="S880">INDEX(MinuteWorkersFTE_HISTORICAL_FORTNIGHT_TABLE[FortnightWeek],ROW()-1)</f>
        <v>2</v>
      </c>
      <c r="T880" cm="1">
        <f t="array" ref="T880">INDEX(MinuteWorkersFTE_HISTORICAL_FORTNIGHT_TABLE[HistoricalRosterFTE],ROW()-1)</f>
        <v>0</v>
      </c>
      <c r="U880" cm="1">
        <f t="array" ref="U880">INDEX(MinuteWorkersFTE_HISTORICAL_FORTNIGHT_TABLE[RedistributedRosterFTE],ROW()-1)</f>
        <v>0</v>
      </c>
      <c r="V880" cm="1">
        <f t="array" ref="V880">INDEX(MinuteWorkersFTE_HISTORICAL_FORTNIGHT_TABLE[ExpectedRedistributionFactor],ROW()-1)</f>
        <v>0.89709517923362214</v>
      </c>
      <c r="W880" cm="1">
        <f t="array" ref="W880">INDEX(MinuteWorkersFTE_HISTORICAL_FORTNIGHT_TABLE[ProfileVarianceFTE],ROW()-1)</f>
        <v>0</v>
      </c>
      <c r="X880">
        <f t="shared" si="14"/>
        <v>0</v>
      </c>
      <c r="Y880" cm="1">
        <f t="array" ref="Y880">--(INDEX(MinuteWorkersFTE_HISTORICAL_FORTNIGHT_TABLE[HistoricalCoverageStatus],ROW()-1)="PASS")</f>
        <v>1</v>
      </c>
      <c r="Z880" cm="1">
        <f t="array" ref="Z880">--OR(INDEX(MinuteWorkersFTE_HISTORICAL_FORTNIGHT_TABLE[HistoricalCellStatus],ROW()-1)="OBSERVED",INDEX(MinuteWorkersFTE_HISTORICAL_FORTNIGHT_TABLE[HistoricalCellStatus],ROW()-1)="ZERO")</f>
        <v>1</v>
      </c>
      <c r="AA880" cm="1">
        <f t="array" ref="AA880">--OR(INDEX(MinuteWorkersFTE_HISTORICAL_FORTNIGHT_TABLE[ProfileAlignmentStatus],ROW()-1)="PASS",INDEX(MinuteWorkersFTE_HISTORICAL_FORTNIGHT_TABLE[ProfileAlignmentStatus],ROW()-1)="PASS ZERO")</f>
        <v>1</v>
      </c>
      <c r="AB880" cm="1">
        <f t="array" ref="AB880">--(INDEX(MinuteWorkersFTE_HISTORICAL_FORTNIGHT_TABLE[RedistributionMatchCount],ROW()-1)=1)</f>
        <v>0</v>
      </c>
      <c r="AC880">
        <v>1</v>
      </c>
    </row>
    <row r="881" spans="14:29" x14ac:dyDescent="0.25">
      <c r="N881" t="str" cm="1">
        <f t="array" ref="N881">INDEX(MinuteWorkersFTE_HISTORICAL_FORTNIGHT_TABLE[Facility],ROW()-1)</f>
        <v>TE</v>
      </c>
      <c r="O881" t="str" cm="1">
        <f t="array" ref="O881">INDEX(MinuteWorkersFTE_HISTORICAL_FORTNIGHT_TABLE[Role],ROW()-1)</f>
        <v>WELLBEING &amp; CARE SUPPORT OFFICER</v>
      </c>
      <c r="P881" t="str" cm="1">
        <f t="array" ref="P881">INDEX(MinuteWorkersFTE_HISTORICAL_FORTNIGHT_TABLE[Shift],ROW()-1)</f>
        <v>AM</v>
      </c>
      <c r="Q881" cm="1">
        <f t="array" ref="Q881">INDEX(MinuteWorkersFTE_HISTORICAL_FORTNIGHT_TABLE[DayOfWeek],ROW()-1)</f>
        <v>7</v>
      </c>
      <c r="R881" t="str" cm="1">
        <f t="array" ref="R881">INDEX(MinuteWorkersFTE_HISTORICAL_FORTNIGHT_TABLE[Week Day],ROW()-1)</f>
        <v>Sunday</v>
      </c>
      <c r="S881" cm="1">
        <f t="array" ref="S881">INDEX(MinuteWorkersFTE_HISTORICAL_FORTNIGHT_TABLE[FortnightWeek],ROW()-1)</f>
        <v>2</v>
      </c>
      <c r="T881" cm="1">
        <f t="array" ref="T881">INDEX(MinuteWorkersFTE_HISTORICAL_FORTNIGHT_TABLE[HistoricalRosterFTE],ROW()-1)</f>
        <v>0</v>
      </c>
      <c r="U881" cm="1">
        <f t="array" ref="U881">INDEX(MinuteWorkersFTE_HISTORICAL_FORTNIGHT_TABLE[RedistributedRosterFTE],ROW()-1)</f>
        <v>0</v>
      </c>
      <c r="V881" cm="1">
        <f t="array" ref="V881">INDEX(MinuteWorkersFTE_HISTORICAL_FORTNIGHT_TABLE[ExpectedRedistributionFactor],ROW()-1)</f>
        <v>0.89709517923362214</v>
      </c>
      <c r="W881" cm="1">
        <f t="array" ref="W881">INDEX(MinuteWorkersFTE_HISTORICAL_FORTNIGHT_TABLE[ProfileVarianceFTE],ROW()-1)</f>
        <v>0</v>
      </c>
      <c r="X881">
        <f t="shared" si="14"/>
        <v>0</v>
      </c>
      <c r="Y881" cm="1">
        <f t="array" ref="Y881">--(INDEX(MinuteWorkersFTE_HISTORICAL_FORTNIGHT_TABLE[HistoricalCoverageStatus],ROW()-1)="PASS")</f>
        <v>1</v>
      </c>
      <c r="Z881" cm="1">
        <f t="array" ref="Z881">--OR(INDEX(MinuteWorkersFTE_HISTORICAL_FORTNIGHT_TABLE[HistoricalCellStatus],ROW()-1)="OBSERVED",INDEX(MinuteWorkersFTE_HISTORICAL_FORTNIGHT_TABLE[HistoricalCellStatus],ROW()-1)="ZERO")</f>
        <v>1</v>
      </c>
      <c r="AA881" cm="1">
        <f t="array" ref="AA881">--OR(INDEX(MinuteWorkersFTE_HISTORICAL_FORTNIGHT_TABLE[ProfileAlignmentStatus],ROW()-1)="PASS",INDEX(MinuteWorkersFTE_HISTORICAL_FORTNIGHT_TABLE[ProfileAlignmentStatus],ROW()-1)="PASS ZERO")</f>
        <v>1</v>
      </c>
      <c r="AB881" cm="1">
        <f t="array" ref="AB881">--(INDEX(MinuteWorkersFTE_HISTORICAL_FORTNIGHT_TABLE[RedistributionMatchCount],ROW()-1)=1)</f>
        <v>0</v>
      </c>
      <c r="AC881">
        <v>1</v>
      </c>
    </row>
    <row r="882" spans="14:29" x14ac:dyDescent="0.25">
      <c r="N882" t="str" cm="1">
        <f t="array" ref="N882">INDEX(MinuteWorkersFTE_HISTORICAL_FORTNIGHT_TABLE[Facility],ROW()-1)</f>
        <v>TE</v>
      </c>
      <c r="O882" t="str" cm="1">
        <f t="array" ref="O882">INDEX(MinuteWorkersFTE_HISTORICAL_FORTNIGHT_TABLE[Role],ROW()-1)</f>
        <v>WELLBEING &amp; CARE SUPPORT OFFICER</v>
      </c>
      <c r="P882" t="str" cm="1">
        <f t="array" ref="P882">INDEX(MinuteWorkersFTE_HISTORICAL_FORTNIGHT_TABLE[Shift],ROW()-1)</f>
        <v>PM</v>
      </c>
      <c r="Q882" cm="1">
        <f t="array" ref="Q882">INDEX(MinuteWorkersFTE_HISTORICAL_FORTNIGHT_TABLE[DayOfWeek],ROW()-1)</f>
        <v>7</v>
      </c>
      <c r="R882" t="str" cm="1">
        <f t="array" ref="R882">INDEX(MinuteWorkersFTE_HISTORICAL_FORTNIGHT_TABLE[Week Day],ROW()-1)</f>
        <v>Sunday</v>
      </c>
      <c r="S882" cm="1">
        <f t="array" ref="S882">INDEX(MinuteWorkersFTE_HISTORICAL_FORTNIGHT_TABLE[FortnightWeek],ROW()-1)</f>
        <v>2</v>
      </c>
      <c r="T882" cm="1">
        <f t="array" ref="T882">INDEX(MinuteWorkersFTE_HISTORICAL_FORTNIGHT_TABLE[HistoricalRosterFTE],ROW()-1)</f>
        <v>0.52631578947368418</v>
      </c>
      <c r="U882" cm="1">
        <f t="array" ref="U882">INDEX(MinuteWorkersFTE_HISTORICAL_FORTNIGHT_TABLE[RedistributedRosterFTE],ROW()-1)</f>
        <v>0.4721553574913801</v>
      </c>
      <c r="V882" cm="1">
        <f t="array" ref="V882">INDEX(MinuteWorkersFTE_HISTORICAL_FORTNIGHT_TABLE[ExpectedRedistributionFactor],ROW()-1)</f>
        <v>0.89709517923362214</v>
      </c>
      <c r="W882" cm="1">
        <f t="array" ref="W882">INDEX(MinuteWorkersFTE_HISTORICAL_FORTNIGHT_TABLE[ProfileVarianceFTE],ROW()-1)</f>
        <v>5.5511151231257827E-17</v>
      </c>
      <c r="X882">
        <f t="shared" si="14"/>
        <v>5.5511151231257827E-17</v>
      </c>
      <c r="Y882" cm="1">
        <f t="array" ref="Y882">--(INDEX(MinuteWorkersFTE_HISTORICAL_FORTNIGHT_TABLE[HistoricalCoverageStatus],ROW()-1)="PASS")</f>
        <v>1</v>
      </c>
      <c r="Z882" cm="1">
        <f t="array" ref="Z882">--OR(INDEX(MinuteWorkersFTE_HISTORICAL_FORTNIGHT_TABLE[HistoricalCellStatus],ROW()-1)="OBSERVED",INDEX(MinuteWorkersFTE_HISTORICAL_FORTNIGHT_TABLE[HistoricalCellStatus],ROW()-1)="ZERO")</f>
        <v>1</v>
      </c>
      <c r="AA882" cm="1">
        <f t="array" ref="AA882">--OR(INDEX(MinuteWorkersFTE_HISTORICAL_FORTNIGHT_TABLE[ProfileAlignmentStatus],ROW()-1)="PASS",INDEX(MinuteWorkersFTE_HISTORICAL_FORTNIGHT_TABLE[ProfileAlignmentStatus],ROW()-1)="PASS ZERO")</f>
        <v>1</v>
      </c>
      <c r="AB882" cm="1">
        <f t="array" ref="AB882">--(INDEX(MinuteWorkersFTE_HISTORICAL_FORTNIGHT_TABLE[RedistributionMatchCount],ROW()-1)=1)</f>
        <v>1</v>
      </c>
      <c r="AC882">
        <v>1</v>
      </c>
    </row>
    <row r="883" spans="14:29" x14ac:dyDescent="0.25">
      <c r="N883" t="str" cm="1">
        <f t="array" ref="N883">INDEX(MinuteWorkersFTE_HISTORICAL_FORTNIGHT_TABLE[Facility],ROW()-1)</f>
        <v>TE</v>
      </c>
      <c r="O883" t="str" cm="1">
        <f t="array" ref="O883">INDEX(MinuteWorkersFTE_HISTORICAL_FORTNIGHT_TABLE[Role],ROW()-1)</f>
        <v>WELLBEING &amp; CARE SUPPORT OFFICER</v>
      </c>
      <c r="P883" t="str" cm="1">
        <f t="array" ref="P883">INDEX(MinuteWorkersFTE_HISTORICAL_FORTNIGHT_TABLE[Shift],ROW()-1)</f>
        <v>NS</v>
      </c>
      <c r="Q883" cm="1">
        <f t="array" ref="Q883">INDEX(MinuteWorkersFTE_HISTORICAL_FORTNIGHT_TABLE[DayOfWeek],ROW()-1)</f>
        <v>7</v>
      </c>
      <c r="R883" t="str" cm="1">
        <f t="array" ref="R883">INDEX(MinuteWorkersFTE_HISTORICAL_FORTNIGHT_TABLE[Week Day],ROW()-1)</f>
        <v>Sunday</v>
      </c>
      <c r="S883" cm="1">
        <f t="array" ref="S883">INDEX(MinuteWorkersFTE_HISTORICAL_FORTNIGHT_TABLE[FortnightWeek],ROW()-1)</f>
        <v>2</v>
      </c>
      <c r="T883" cm="1">
        <f t="array" ref="T883">INDEX(MinuteWorkersFTE_HISTORICAL_FORTNIGHT_TABLE[HistoricalRosterFTE],ROW()-1)</f>
        <v>0</v>
      </c>
      <c r="U883" cm="1">
        <f t="array" ref="U883">INDEX(MinuteWorkersFTE_HISTORICAL_FORTNIGHT_TABLE[RedistributedRosterFTE],ROW()-1)</f>
        <v>0</v>
      </c>
      <c r="V883" cm="1">
        <f t="array" ref="V883">INDEX(MinuteWorkersFTE_HISTORICAL_FORTNIGHT_TABLE[ExpectedRedistributionFactor],ROW()-1)</f>
        <v>0.89709517923362214</v>
      </c>
      <c r="W883" cm="1">
        <f t="array" ref="W883">INDEX(MinuteWorkersFTE_HISTORICAL_FORTNIGHT_TABLE[ProfileVarianceFTE],ROW()-1)</f>
        <v>0</v>
      </c>
      <c r="X883">
        <f t="shared" si="14"/>
        <v>0</v>
      </c>
      <c r="Y883" cm="1">
        <f t="array" ref="Y883">--(INDEX(MinuteWorkersFTE_HISTORICAL_FORTNIGHT_TABLE[HistoricalCoverageStatus],ROW()-1)="PASS")</f>
        <v>1</v>
      </c>
      <c r="Z883" cm="1">
        <f t="array" ref="Z883">--OR(INDEX(MinuteWorkersFTE_HISTORICAL_FORTNIGHT_TABLE[HistoricalCellStatus],ROW()-1)="OBSERVED",INDEX(MinuteWorkersFTE_HISTORICAL_FORTNIGHT_TABLE[HistoricalCellStatus],ROW()-1)="ZERO")</f>
        <v>1</v>
      </c>
      <c r="AA883" cm="1">
        <f t="array" ref="AA883">--OR(INDEX(MinuteWorkersFTE_HISTORICAL_FORTNIGHT_TABLE[ProfileAlignmentStatus],ROW()-1)="PASS",INDEX(MinuteWorkersFTE_HISTORICAL_FORTNIGHT_TABLE[ProfileAlignmentStatus],ROW()-1)="PASS ZERO")</f>
        <v>1</v>
      </c>
      <c r="AB883" cm="1">
        <f t="array" ref="AB883">--(INDEX(MinuteWorkersFTE_HISTORICAL_FORTNIGHT_TABLE[RedistributionMatchCount],ROW()-1)=1)</f>
        <v>0</v>
      </c>
      <c r="AC883">
        <v>1</v>
      </c>
    </row>
    <row r="884" spans="14:29" x14ac:dyDescent="0.25">
      <c r="N884" t="e" cm="1">
        <f t="array" ref="N884">INDEX(MinuteWorkersFTE_HISTORICAL_FORTNIGHT_TABLE[Facility],ROW()-1)</f>
        <v>#REF!</v>
      </c>
      <c r="O884" t="e" cm="1">
        <f t="array" ref="O884">INDEX(MinuteWorkersFTE_HISTORICAL_FORTNIGHT_TABLE[Role],ROW()-1)</f>
        <v>#REF!</v>
      </c>
      <c r="P884" t="e" cm="1">
        <f t="array" ref="P884">INDEX(MinuteWorkersFTE_HISTORICAL_FORTNIGHT_TABLE[Shift],ROW()-1)</f>
        <v>#REF!</v>
      </c>
      <c r="Q884" t="e" cm="1">
        <f t="array" ref="Q884">INDEX(MinuteWorkersFTE_HISTORICAL_FORTNIGHT_TABLE[DayOfWeek],ROW()-1)</f>
        <v>#REF!</v>
      </c>
      <c r="R884" t="e" cm="1">
        <f t="array" ref="R884">INDEX(MinuteWorkersFTE_HISTORICAL_FORTNIGHT_TABLE[Week Day],ROW()-1)</f>
        <v>#REF!</v>
      </c>
      <c r="S884" t="e" cm="1">
        <f t="array" ref="S884">INDEX(MinuteWorkersFTE_HISTORICAL_FORTNIGHT_TABLE[FortnightWeek],ROW()-1)</f>
        <v>#REF!</v>
      </c>
      <c r="T884" t="e" cm="1">
        <f t="array" ref="T884">INDEX(MinuteWorkersFTE_HISTORICAL_FORTNIGHT_TABLE[HistoricalRosterFTE],ROW()-1)</f>
        <v>#REF!</v>
      </c>
      <c r="U884" t="e" cm="1">
        <f t="array" ref="U884">INDEX(MinuteWorkersFTE_HISTORICAL_FORTNIGHT_TABLE[RedistributedRosterFTE],ROW()-1)</f>
        <v>#REF!</v>
      </c>
      <c r="V884" t="e" cm="1">
        <f t="array" ref="V884">INDEX(MinuteWorkersFTE_HISTORICAL_FORTNIGHT_TABLE[ExpectedRedistributionFactor],ROW()-1)</f>
        <v>#REF!</v>
      </c>
      <c r="W884" t="e" cm="1">
        <f t="array" ref="W884">INDEX(MinuteWorkersFTE_HISTORICAL_FORTNIGHT_TABLE[ProfileVarianceFTE],ROW()-1)</f>
        <v>#REF!</v>
      </c>
      <c r="X884" t="e">
        <f t="shared" si="14"/>
        <v>#REF!</v>
      </c>
      <c r="Y884" t="e" cm="1">
        <f t="array" ref="Y884">--(INDEX(MinuteWorkersFTE_HISTORICAL_FORTNIGHT_TABLE[HistoricalCoverageStatus],ROW()-1)="PASS")</f>
        <v>#REF!</v>
      </c>
      <c r="Z884" t="e" cm="1">
        <f t="array" ref="Z884">--OR(INDEX(MinuteWorkersFTE_HISTORICAL_FORTNIGHT_TABLE[HistoricalCellStatus],ROW()-1)="OBSERVED",INDEX(MinuteWorkersFTE_HISTORICAL_FORTNIGHT_TABLE[HistoricalCellStatus],ROW()-1)="ZERO")</f>
        <v>#REF!</v>
      </c>
      <c r="AA884" t="e" cm="1">
        <f t="array" ref="AA884">--OR(INDEX(MinuteWorkersFTE_HISTORICAL_FORTNIGHT_TABLE[ProfileAlignmentStatus],ROW()-1)="PASS",INDEX(MinuteWorkersFTE_HISTORICAL_FORTNIGHT_TABLE[ProfileAlignmentStatus],ROW()-1)="PASS ZERO")</f>
        <v>#REF!</v>
      </c>
      <c r="AB884" t="e" cm="1">
        <f t="array" ref="AB884">--(INDEX(MinuteWorkersFTE_HISTORICAL_FORTNIGHT_TABLE[RedistributionMatchCount],ROW()-1)=1)</f>
        <v>#REF!</v>
      </c>
      <c r="AC884">
        <v>1</v>
      </c>
    </row>
    <row r="887" spans="14:29" x14ac:dyDescent="0.25">
      <c r="N887" s="43" t="s">
        <v>522</v>
      </c>
      <c r="O887" t="s">
        <v>1040</v>
      </c>
    </row>
    <row r="888" spans="14:29" x14ac:dyDescent="0.25">
      <c r="N888" s="43" t="s">
        <v>3</v>
      </c>
      <c r="O888" t="s">
        <v>531</v>
      </c>
    </row>
    <row r="889" spans="14:29" x14ac:dyDescent="0.25">
      <c r="N889" s="43" t="s">
        <v>29</v>
      </c>
      <c r="O889" t="s">
        <v>5</v>
      </c>
    </row>
    <row r="891" spans="14:29" x14ac:dyDescent="0.25">
      <c r="P891" s="43" t="s">
        <v>691</v>
      </c>
      <c r="Q891" s="43" t="s">
        <v>936</v>
      </c>
    </row>
    <row r="892" spans="14:29" x14ac:dyDescent="0.25">
      <c r="P892">
        <v>1</v>
      </c>
      <c r="R892">
        <v>2</v>
      </c>
    </row>
    <row r="893" spans="14:29" x14ac:dyDescent="0.25">
      <c r="N893" s="43" t="s">
        <v>538</v>
      </c>
      <c r="O893" s="43" t="s">
        <v>76</v>
      </c>
      <c r="P893" t="s">
        <v>934</v>
      </c>
      <c r="Q893" t="s">
        <v>935</v>
      </c>
      <c r="R893" t="s">
        <v>934</v>
      </c>
      <c r="S893" t="s">
        <v>935</v>
      </c>
    </row>
    <row r="894" spans="14:29" x14ac:dyDescent="0.25">
      <c r="N894">
        <v>1</v>
      </c>
      <c r="O894" t="s">
        <v>99</v>
      </c>
      <c r="P894" s="26">
        <v>0</v>
      </c>
      <c r="Q894" s="26">
        <v>0</v>
      </c>
      <c r="R894" s="26">
        <v>0</v>
      </c>
      <c r="S894" s="26">
        <v>0</v>
      </c>
    </row>
    <row r="895" spans="14:29" x14ac:dyDescent="0.25">
      <c r="N895" t="s">
        <v>937</v>
      </c>
      <c r="P895" s="26">
        <v>0</v>
      </c>
      <c r="Q895" s="26">
        <v>0</v>
      </c>
      <c r="R895" s="26">
        <v>0</v>
      </c>
      <c r="S895" s="26">
        <v>0</v>
      </c>
    </row>
    <row r="896" spans="14:29" x14ac:dyDescent="0.25">
      <c r="N896">
        <v>2</v>
      </c>
      <c r="O896" t="s">
        <v>102</v>
      </c>
      <c r="P896" s="26">
        <v>0</v>
      </c>
      <c r="Q896" s="26">
        <v>0</v>
      </c>
      <c r="R896" s="26">
        <v>0</v>
      </c>
      <c r="S896" s="26">
        <v>0</v>
      </c>
    </row>
    <row r="897" spans="14:19" x14ac:dyDescent="0.25">
      <c r="N897" t="s">
        <v>938</v>
      </c>
      <c r="P897" s="26">
        <v>0</v>
      </c>
      <c r="Q897" s="26">
        <v>0</v>
      </c>
      <c r="R897" s="26">
        <v>0</v>
      </c>
      <c r="S897" s="26">
        <v>0</v>
      </c>
    </row>
    <row r="898" spans="14:19" x14ac:dyDescent="0.25">
      <c r="N898">
        <v>3</v>
      </c>
      <c r="O898" t="s">
        <v>103</v>
      </c>
      <c r="P898" s="26">
        <v>0</v>
      </c>
      <c r="Q898" s="26">
        <v>0</v>
      </c>
      <c r="R898" s="26">
        <v>0</v>
      </c>
      <c r="S898" s="26">
        <v>0</v>
      </c>
    </row>
    <row r="899" spans="14:19" x14ac:dyDescent="0.25">
      <c r="N899" t="s">
        <v>939</v>
      </c>
      <c r="P899" s="26">
        <v>0</v>
      </c>
      <c r="Q899" s="26">
        <v>0</v>
      </c>
      <c r="R899" s="26">
        <v>0</v>
      </c>
      <c r="S899" s="26">
        <v>0</v>
      </c>
    </row>
    <row r="900" spans="14:19" x14ac:dyDescent="0.25">
      <c r="N900">
        <v>4</v>
      </c>
      <c r="O900" t="s">
        <v>101</v>
      </c>
      <c r="P900" s="26">
        <v>0</v>
      </c>
      <c r="Q900" s="26">
        <v>0</v>
      </c>
      <c r="R900" s="26">
        <v>0</v>
      </c>
      <c r="S900" s="26">
        <v>0</v>
      </c>
    </row>
    <row r="901" spans="14:19" x14ac:dyDescent="0.25">
      <c r="N901" t="s">
        <v>940</v>
      </c>
      <c r="P901" s="26">
        <v>0</v>
      </c>
      <c r="Q901" s="26">
        <v>0</v>
      </c>
      <c r="R901" s="26">
        <v>0</v>
      </c>
      <c r="S901" s="26">
        <v>0</v>
      </c>
    </row>
    <row r="902" spans="14:19" x14ac:dyDescent="0.25">
      <c r="N902">
        <v>5</v>
      </c>
      <c r="O902" t="s">
        <v>105</v>
      </c>
      <c r="P902" s="26">
        <v>0</v>
      </c>
      <c r="Q902" s="26">
        <v>0</v>
      </c>
      <c r="R902" s="26">
        <v>0</v>
      </c>
      <c r="S902" s="26">
        <v>0</v>
      </c>
    </row>
    <row r="903" spans="14:19" x14ac:dyDescent="0.25">
      <c r="N903" t="s">
        <v>941</v>
      </c>
      <c r="P903" s="26">
        <v>0</v>
      </c>
      <c r="Q903" s="26">
        <v>0</v>
      </c>
      <c r="R903" s="26">
        <v>0</v>
      </c>
      <c r="S903" s="26">
        <v>0</v>
      </c>
    </row>
    <row r="904" spans="14:19" x14ac:dyDescent="0.25">
      <c r="N904">
        <v>6</v>
      </c>
      <c r="O904" t="s">
        <v>113</v>
      </c>
      <c r="P904" s="26">
        <v>0</v>
      </c>
      <c r="Q904" s="26">
        <v>0</v>
      </c>
      <c r="R904" s="26">
        <v>0</v>
      </c>
      <c r="S904" s="26">
        <v>0</v>
      </c>
    </row>
    <row r="905" spans="14:19" x14ac:dyDescent="0.25">
      <c r="N905" t="s">
        <v>942</v>
      </c>
      <c r="P905" s="26">
        <v>0</v>
      </c>
      <c r="Q905" s="26">
        <v>0</v>
      </c>
      <c r="R905" s="26">
        <v>0</v>
      </c>
      <c r="S905" s="26">
        <v>0</v>
      </c>
    </row>
    <row r="906" spans="14:19" x14ac:dyDescent="0.25">
      <c r="N906">
        <v>7</v>
      </c>
      <c r="O906" t="s">
        <v>114</v>
      </c>
      <c r="P906" s="26">
        <v>0</v>
      </c>
      <c r="Q906" s="26">
        <v>0</v>
      </c>
      <c r="R906" s="26">
        <v>0.52631578947368418</v>
      </c>
      <c r="S906" s="26">
        <v>0.4751507453794333</v>
      </c>
    </row>
    <row r="907" spans="14:19" x14ac:dyDescent="0.25">
      <c r="N907" t="s">
        <v>943</v>
      </c>
      <c r="P907" s="26">
        <v>0</v>
      </c>
      <c r="Q907" s="26">
        <v>0</v>
      </c>
      <c r="R907" s="26">
        <v>0.52631578947368418</v>
      </c>
      <c r="S907" s="26">
        <v>0.4751507453794333</v>
      </c>
    </row>
  </sheetData>
  <mergeCells count="3">
    <mergeCell ref="A1:E1"/>
    <mergeCell ref="A2:E2"/>
    <mergeCell ref="A3:E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E036E-BBCB-4ED3-AF8C-D8BBF35C8674}">
  <dimension ref="A1:H1708"/>
  <sheetViews>
    <sheetView workbookViewId="0"/>
  </sheetViews>
  <sheetFormatPr defaultRowHeight="15" x14ac:dyDescent="0.25"/>
  <cols>
    <col min="1" max="1" width="53.7109375" bestFit="1" customWidth="1"/>
    <col min="2" max="2" width="10.5703125" bestFit="1" customWidth="1"/>
    <col min="3" max="3" width="9.5703125" bestFit="1" customWidth="1"/>
    <col min="4" max="4" width="17.85546875" bestFit="1" customWidth="1"/>
    <col min="5" max="5" width="40" bestFit="1" customWidth="1"/>
    <col min="6" max="7" width="12" bestFit="1" customWidth="1"/>
    <col min="8" max="8" width="81.140625" bestFit="1" customWidth="1"/>
  </cols>
  <sheetData>
    <row r="1" spans="1:8" x14ac:dyDescent="0.25">
      <c r="A1" t="s">
        <v>520</v>
      </c>
      <c r="B1" t="s">
        <v>521</v>
      </c>
      <c r="C1" t="s">
        <v>522</v>
      </c>
      <c r="D1" t="s">
        <v>523</v>
      </c>
      <c r="E1" t="s">
        <v>3</v>
      </c>
      <c r="F1" t="s">
        <v>524</v>
      </c>
      <c r="G1" t="s">
        <v>525</v>
      </c>
      <c r="H1" t="s">
        <v>526</v>
      </c>
    </row>
    <row r="2" spans="1:8" hidden="1" x14ac:dyDescent="0.25">
      <c r="A2" t="s">
        <v>678</v>
      </c>
      <c r="B2" t="s">
        <v>533</v>
      </c>
      <c r="C2" t="s">
        <v>54</v>
      </c>
      <c r="F2">
        <v>3006.75</v>
      </c>
      <c r="G2">
        <v>3006.75</v>
      </c>
      <c r="H2" t="s">
        <v>679</v>
      </c>
    </row>
    <row r="3" spans="1:8" hidden="1" x14ac:dyDescent="0.25">
      <c r="A3" t="s">
        <v>678</v>
      </c>
      <c r="B3" t="s">
        <v>533</v>
      </c>
      <c r="C3" t="s">
        <v>54</v>
      </c>
      <c r="F3">
        <v>2980.75</v>
      </c>
      <c r="G3">
        <v>2980.75</v>
      </c>
      <c r="H3" t="s">
        <v>680</v>
      </c>
    </row>
    <row r="4" spans="1:8" hidden="1" x14ac:dyDescent="0.25">
      <c r="A4" t="s">
        <v>678</v>
      </c>
      <c r="B4" t="s">
        <v>533</v>
      </c>
      <c r="C4" t="s">
        <v>55</v>
      </c>
      <c r="F4">
        <v>1008.5</v>
      </c>
      <c r="G4">
        <v>1008.5</v>
      </c>
      <c r="H4" t="s">
        <v>679</v>
      </c>
    </row>
    <row r="5" spans="1:8" hidden="1" x14ac:dyDescent="0.25">
      <c r="A5" t="s">
        <v>678</v>
      </c>
      <c r="B5" t="s">
        <v>533</v>
      </c>
      <c r="C5" t="s">
        <v>55</v>
      </c>
      <c r="F5">
        <v>1026</v>
      </c>
      <c r="G5">
        <v>1026</v>
      </c>
      <c r="H5" t="s">
        <v>680</v>
      </c>
    </row>
    <row r="6" spans="1:8" hidden="1" x14ac:dyDescent="0.25">
      <c r="A6" t="s">
        <v>678</v>
      </c>
      <c r="B6" t="s">
        <v>533</v>
      </c>
      <c r="C6" t="s">
        <v>56</v>
      </c>
      <c r="F6">
        <v>1979.5</v>
      </c>
      <c r="G6">
        <v>1979.5</v>
      </c>
      <c r="H6" t="s">
        <v>679</v>
      </c>
    </row>
    <row r="7" spans="1:8" hidden="1" x14ac:dyDescent="0.25">
      <c r="A7" t="s">
        <v>678</v>
      </c>
      <c r="B7" t="s">
        <v>533</v>
      </c>
      <c r="C7" t="s">
        <v>56</v>
      </c>
      <c r="F7">
        <v>1987.5</v>
      </c>
      <c r="G7">
        <v>1987.5</v>
      </c>
      <c r="H7" t="s">
        <v>680</v>
      </c>
    </row>
    <row r="8" spans="1:8" hidden="1" x14ac:dyDescent="0.25">
      <c r="A8" t="s">
        <v>771</v>
      </c>
      <c r="B8" t="s">
        <v>533</v>
      </c>
      <c r="C8" t="s">
        <v>54</v>
      </c>
      <c r="F8">
        <v>2</v>
      </c>
      <c r="G8">
        <v>2</v>
      </c>
      <c r="H8" t="s">
        <v>772</v>
      </c>
    </row>
    <row r="9" spans="1:8" hidden="1" x14ac:dyDescent="0.25">
      <c r="A9" t="s">
        <v>771</v>
      </c>
      <c r="B9" t="s">
        <v>533</v>
      </c>
      <c r="C9" t="s">
        <v>55</v>
      </c>
      <c r="F9">
        <v>2</v>
      </c>
      <c r="G9">
        <v>2</v>
      </c>
      <c r="H9" t="s">
        <v>772</v>
      </c>
    </row>
    <row r="10" spans="1:8" hidden="1" x14ac:dyDescent="0.25">
      <c r="A10" t="s">
        <v>771</v>
      </c>
      <c r="B10" t="s">
        <v>533</v>
      </c>
      <c r="C10" t="s">
        <v>56</v>
      </c>
      <c r="F10">
        <v>2</v>
      </c>
      <c r="G10">
        <v>2</v>
      </c>
      <c r="H10" t="s">
        <v>772</v>
      </c>
    </row>
    <row r="11" spans="1:8" hidden="1" x14ac:dyDescent="0.25">
      <c r="A11" t="s">
        <v>681</v>
      </c>
      <c r="B11" t="s">
        <v>533</v>
      </c>
      <c r="C11" t="s">
        <v>54</v>
      </c>
      <c r="D11" t="s">
        <v>527</v>
      </c>
      <c r="F11">
        <v>0.99999999999999967</v>
      </c>
      <c r="G11">
        <v>1</v>
      </c>
      <c r="H11" t="s">
        <v>773</v>
      </c>
    </row>
    <row r="12" spans="1:8" hidden="1" x14ac:dyDescent="0.25">
      <c r="A12" t="s">
        <v>681</v>
      </c>
      <c r="B12" t="s">
        <v>533</v>
      </c>
      <c r="C12" t="s">
        <v>54</v>
      </c>
      <c r="D12" t="s">
        <v>8</v>
      </c>
      <c r="F12">
        <v>1.0000000000000002</v>
      </c>
      <c r="G12">
        <v>1</v>
      </c>
      <c r="H12" t="s">
        <v>773</v>
      </c>
    </row>
    <row r="13" spans="1:8" hidden="1" x14ac:dyDescent="0.25">
      <c r="A13" t="s">
        <v>681</v>
      </c>
      <c r="B13" t="s">
        <v>533</v>
      </c>
      <c r="C13" t="s">
        <v>55</v>
      </c>
      <c r="D13" t="s">
        <v>527</v>
      </c>
      <c r="F13">
        <v>0.99999999999999856</v>
      </c>
      <c r="G13">
        <v>1</v>
      </c>
      <c r="H13" t="s">
        <v>773</v>
      </c>
    </row>
    <row r="14" spans="1:8" hidden="1" x14ac:dyDescent="0.25">
      <c r="A14" t="s">
        <v>681</v>
      </c>
      <c r="B14" t="s">
        <v>533</v>
      </c>
      <c r="C14" t="s">
        <v>55</v>
      </c>
      <c r="D14" t="s">
        <v>8</v>
      </c>
      <c r="F14">
        <v>1.0000000000000002</v>
      </c>
      <c r="G14">
        <v>1</v>
      </c>
      <c r="H14" t="s">
        <v>773</v>
      </c>
    </row>
    <row r="15" spans="1:8" hidden="1" x14ac:dyDescent="0.25">
      <c r="A15" t="s">
        <v>681</v>
      </c>
      <c r="B15" t="s">
        <v>533</v>
      </c>
      <c r="C15" t="s">
        <v>56</v>
      </c>
      <c r="D15" t="s">
        <v>527</v>
      </c>
      <c r="F15">
        <v>1.0000000000000009</v>
      </c>
      <c r="G15">
        <v>1</v>
      </c>
      <c r="H15" t="s">
        <v>773</v>
      </c>
    </row>
    <row r="16" spans="1:8" hidden="1" x14ac:dyDescent="0.25">
      <c r="A16" t="s">
        <v>681</v>
      </c>
      <c r="B16" t="s">
        <v>533</v>
      </c>
      <c r="C16" t="s">
        <v>56</v>
      </c>
      <c r="D16" t="s">
        <v>8</v>
      </c>
      <c r="F16">
        <v>0.99999999999999933</v>
      </c>
      <c r="G16">
        <v>1</v>
      </c>
      <c r="H16" t="s">
        <v>773</v>
      </c>
    </row>
    <row r="17" spans="1:8" hidden="1" x14ac:dyDescent="0.25">
      <c r="A17" t="s">
        <v>532</v>
      </c>
      <c r="B17" t="s">
        <v>533</v>
      </c>
      <c r="C17" t="s">
        <v>54</v>
      </c>
      <c r="D17" t="s">
        <v>527</v>
      </c>
      <c r="F17">
        <v>0.99999999999999989</v>
      </c>
      <c r="G17">
        <v>1</v>
      </c>
      <c r="H17" t="s">
        <v>774</v>
      </c>
    </row>
    <row r="18" spans="1:8" hidden="1" x14ac:dyDescent="0.25">
      <c r="A18" t="s">
        <v>532</v>
      </c>
      <c r="B18" t="s">
        <v>533</v>
      </c>
      <c r="C18" t="s">
        <v>54</v>
      </c>
      <c r="D18" t="s">
        <v>527</v>
      </c>
      <c r="F18">
        <v>0.99999999999999978</v>
      </c>
      <c r="G18">
        <v>1</v>
      </c>
      <c r="H18" t="s">
        <v>775</v>
      </c>
    </row>
    <row r="19" spans="1:8" hidden="1" x14ac:dyDescent="0.25">
      <c r="A19" t="s">
        <v>532</v>
      </c>
      <c r="B19" t="s">
        <v>533</v>
      </c>
      <c r="C19" t="s">
        <v>54</v>
      </c>
      <c r="D19" t="s">
        <v>527</v>
      </c>
      <c r="F19">
        <v>0.99999999999999989</v>
      </c>
      <c r="G19">
        <v>1</v>
      </c>
      <c r="H19" t="s">
        <v>776</v>
      </c>
    </row>
    <row r="20" spans="1:8" hidden="1" x14ac:dyDescent="0.25">
      <c r="A20" t="s">
        <v>532</v>
      </c>
      <c r="B20" t="s">
        <v>533</v>
      </c>
      <c r="C20" t="s">
        <v>54</v>
      </c>
      <c r="D20" t="s">
        <v>527</v>
      </c>
      <c r="F20">
        <v>0.99999999999999989</v>
      </c>
      <c r="G20">
        <v>1</v>
      </c>
      <c r="H20" t="s">
        <v>777</v>
      </c>
    </row>
    <row r="21" spans="1:8" hidden="1" x14ac:dyDescent="0.25">
      <c r="A21" t="s">
        <v>532</v>
      </c>
      <c r="B21" t="s">
        <v>533</v>
      </c>
      <c r="C21" t="s">
        <v>54</v>
      </c>
      <c r="D21" t="s">
        <v>527</v>
      </c>
      <c r="F21">
        <v>1</v>
      </c>
      <c r="G21">
        <v>1</v>
      </c>
      <c r="H21" t="s">
        <v>778</v>
      </c>
    </row>
    <row r="22" spans="1:8" hidden="1" x14ac:dyDescent="0.25">
      <c r="A22" t="s">
        <v>532</v>
      </c>
      <c r="B22" t="s">
        <v>533</v>
      </c>
      <c r="C22" t="s">
        <v>54</v>
      </c>
      <c r="D22" t="s">
        <v>527</v>
      </c>
      <c r="F22">
        <v>1</v>
      </c>
      <c r="G22">
        <v>1</v>
      </c>
      <c r="H22" t="s">
        <v>779</v>
      </c>
    </row>
    <row r="23" spans="1:8" hidden="1" x14ac:dyDescent="0.25">
      <c r="A23" t="s">
        <v>532</v>
      </c>
      <c r="B23" t="s">
        <v>533</v>
      </c>
      <c r="C23" t="s">
        <v>54</v>
      </c>
      <c r="D23" t="s">
        <v>527</v>
      </c>
      <c r="F23">
        <v>1</v>
      </c>
      <c r="G23">
        <v>1</v>
      </c>
      <c r="H23" t="s">
        <v>780</v>
      </c>
    </row>
    <row r="24" spans="1:8" hidden="1" x14ac:dyDescent="0.25">
      <c r="A24" t="s">
        <v>532</v>
      </c>
      <c r="B24" t="s">
        <v>533</v>
      </c>
      <c r="C24" t="s">
        <v>54</v>
      </c>
      <c r="D24" t="s">
        <v>527</v>
      </c>
      <c r="F24">
        <v>1</v>
      </c>
      <c r="G24">
        <v>1</v>
      </c>
      <c r="H24" t="s">
        <v>781</v>
      </c>
    </row>
    <row r="25" spans="1:8" hidden="1" x14ac:dyDescent="0.25">
      <c r="A25" t="s">
        <v>532</v>
      </c>
      <c r="B25" t="s">
        <v>533</v>
      </c>
      <c r="C25" t="s">
        <v>54</v>
      </c>
      <c r="D25" t="s">
        <v>527</v>
      </c>
      <c r="F25">
        <v>0.99999999999999989</v>
      </c>
      <c r="G25">
        <v>1</v>
      </c>
      <c r="H25" t="s">
        <v>782</v>
      </c>
    </row>
    <row r="26" spans="1:8" hidden="1" x14ac:dyDescent="0.25">
      <c r="A26" t="s">
        <v>532</v>
      </c>
      <c r="B26" t="s">
        <v>533</v>
      </c>
      <c r="C26" t="s">
        <v>54</v>
      </c>
      <c r="D26" t="s">
        <v>527</v>
      </c>
      <c r="F26">
        <v>0.99999999999999989</v>
      </c>
      <c r="G26">
        <v>1</v>
      </c>
      <c r="H26" t="s">
        <v>783</v>
      </c>
    </row>
    <row r="27" spans="1:8" hidden="1" x14ac:dyDescent="0.25">
      <c r="A27" t="s">
        <v>532</v>
      </c>
      <c r="B27" t="s">
        <v>533</v>
      </c>
      <c r="C27" t="s">
        <v>54</v>
      </c>
      <c r="D27" t="s">
        <v>527</v>
      </c>
      <c r="F27">
        <v>0.99999999999999989</v>
      </c>
      <c r="G27">
        <v>1</v>
      </c>
      <c r="H27" t="s">
        <v>784</v>
      </c>
    </row>
    <row r="28" spans="1:8" hidden="1" x14ac:dyDescent="0.25">
      <c r="A28" t="s">
        <v>532</v>
      </c>
      <c r="B28" t="s">
        <v>533</v>
      </c>
      <c r="C28" t="s">
        <v>54</v>
      </c>
      <c r="D28" t="s">
        <v>527</v>
      </c>
      <c r="F28">
        <v>1</v>
      </c>
      <c r="G28">
        <v>1</v>
      </c>
      <c r="H28" t="s">
        <v>785</v>
      </c>
    </row>
    <row r="29" spans="1:8" hidden="1" x14ac:dyDescent="0.25">
      <c r="A29" t="s">
        <v>532</v>
      </c>
      <c r="B29" t="s">
        <v>533</v>
      </c>
      <c r="C29" t="s">
        <v>54</v>
      </c>
      <c r="D29" t="s">
        <v>527</v>
      </c>
      <c r="F29">
        <v>0.99999999999999989</v>
      </c>
      <c r="G29">
        <v>1</v>
      </c>
      <c r="H29" t="s">
        <v>786</v>
      </c>
    </row>
    <row r="30" spans="1:8" hidden="1" x14ac:dyDescent="0.25">
      <c r="A30" t="s">
        <v>532</v>
      </c>
      <c r="B30" t="s">
        <v>533</v>
      </c>
      <c r="C30" t="s">
        <v>54</v>
      </c>
      <c r="D30" t="s">
        <v>527</v>
      </c>
      <c r="F30">
        <v>1</v>
      </c>
      <c r="G30">
        <v>1</v>
      </c>
      <c r="H30" t="s">
        <v>787</v>
      </c>
    </row>
    <row r="31" spans="1:8" hidden="1" x14ac:dyDescent="0.25">
      <c r="A31" t="s">
        <v>532</v>
      </c>
      <c r="B31" t="s">
        <v>533</v>
      </c>
      <c r="C31" t="s">
        <v>54</v>
      </c>
      <c r="D31" t="s">
        <v>8</v>
      </c>
      <c r="F31">
        <v>1</v>
      </c>
      <c r="G31">
        <v>1</v>
      </c>
      <c r="H31" t="s">
        <v>774</v>
      </c>
    </row>
    <row r="32" spans="1:8" hidden="1" x14ac:dyDescent="0.25">
      <c r="A32" t="s">
        <v>532</v>
      </c>
      <c r="B32" t="s">
        <v>533</v>
      </c>
      <c r="C32" t="s">
        <v>54</v>
      </c>
      <c r="D32" t="s">
        <v>8</v>
      </c>
      <c r="F32">
        <v>1</v>
      </c>
      <c r="G32">
        <v>1</v>
      </c>
      <c r="H32" t="s">
        <v>775</v>
      </c>
    </row>
    <row r="33" spans="1:8" hidden="1" x14ac:dyDescent="0.25">
      <c r="A33" t="s">
        <v>532</v>
      </c>
      <c r="B33" t="s">
        <v>533</v>
      </c>
      <c r="C33" t="s">
        <v>54</v>
      </c>
      <c r="D33" t="s">
        <v>8</v>
      </c>
      <c r="F33">
        <v>1</v>
      </c>
      <c r="G33">
        <v>1</v>
      </c>
      <c r="H33" t="s">
        <v>776</v>
      </c>
    </row>
    <row r="34" spans="1:8" hidden="1" x14ac:dyDescent="0.25">
      <c r="A34" t="s">
        <v>532</v>
      </c>
      <c r="B34" t="s">
        <v>533</v>
      </c>
      <c r="C34" t="s">
        <v>54</v>
      </c>
      <c r="D34" t="s">
        <v>8</v>
      </c>
      <c r="F34">
        <v>1</v>
      </c>
      <c r="G34">
        <v>1</v>
      </c>
      <c r="H34" t="s">
        <v>777</v>
      </c>
    </row>
    <row r="35" spans="1:8" hidden="1" x14ac:dyDescent="0.25">
      <c r="A35" t="s">
        <v>532</v>
      </c>
      <c r="B35" t="s">
        <v>533</v>
      </c>
      <c r="C35" t="s">
        <v>54</v>
      </c>
      <c r="D35" t="s">
        <v>8</v>
      </c>
      <c r="F35">
        <v>1</v>
      </c>
      <c r="G35">
        <v>1</v>
      </c>
      <c r="H35" t="s">
        <v>778</v>
      </c>
    </row>
    <row r="36" spans="1:8" hidden="1" x14ac:dyDescent="0.25">
      <c r="A36" t="s">
        <v>532</v>
      </c>
      <c r="B36" t="s">
        <v>533</v>
      </c>
      <c r="C36" t="s">
        <v>54</v>
      </c>
      <c r="D36" t="s">
        <v>8</v>
      </c>
      <c r="F36">
        <v>1</v>
      </c>
      <c r="G36">
        <v>1</v>
      </c>
      <c r="H36" t="s">
        <v>779</v>
      </c>
    </row>
    <row r="37" spans="1:8" hidden="1" x14ac:dyDescent="0.25">
      <c r="A37" t="s">
        <v>532</v>
      </c>
      <c r="B37" t="s">
        <v>533</v>
      </c>
      <c r="C37" t="s">
        <v>54</v>
      </c>
      <c r="D37" t="s">
        <v>8</v>
      </c>
      <c r="F37">
        <v>1</v>
      </c>
      <c r="G37">
        <v>1</v>
      </c>
      <c r="H37" t="s">
        <v>780</v>
      </c>
    </row>
    <row r="38" spans="1:8" hidden="1" x14ac:dyDescent="0.25">
      <c r="A38" t="s">
        <v>532</v>
      </c>
      <c r="B38" t="s">
        <v>533</v>
      </c>
      <c r="C38" t="s">
        <v>54</v>
      </c>
      <c r="D38" t="s">
        <v>8</v>
      </c>
      <c r="F38">
        <v>1</v>
      </c>
      <c r="G38">
        <v>1</v>
      </c>
      <c r="H38" t="s">
        <v>781</v>
      </c>
    </row>
    <row r="39" spans="1:8" hidden="1" x14ac:dyDescent="0.25">
      <c r="A39" t="s">
        <v>532</v>
      </c>
      <c r="B39" t="s">
        <v>533</v>
      </c>
      <c r="C39" t="s">
        <v>54</v>
      </c>
      <c r="D39" t="s">
        <v>8</v>
      </c>
      <c r="F39">
        <v>1</v>
      </c>
      <c r="G39">
        <v>1</v>
      </c>
      <c r="H39" t="s">
        <v>782</v>
      </c>
    </row>
    <row r="40" spans="1:8" hidden="1" x14ac:dyDescent="0.25">
      <c r="A40" t="s">
        <v>532</v>
      </c>
      <c r="B40" t="s">
        <v>533</v>
      </c>
      <c r="C40" t="s">
        <v>54</v>
      </c>
      <c r="D40" t="s">
        <v>8</v>
      </c>
      <c r="F40">
        <v>1</v>
      </c>
      <c r="G40">
        <v>1</v>
      </c>
      <c r="H40" t="s">
        <v>783</v>
      </c>
    </row>
    <row r="41" spans="1:8" hidden="1" x14ac:dyDescent="0.25">
      <c r="A41" t="s">
        <v>532</v>
      </c>
      <c r="B41" t="s">
        <v>533</v>
      </c>
      <c r="C41" t="s">
        <v>54</v>
      </c>
      <c r="D41" t="s">
        <v>8</v>
      </c>
      <c r="F41">
        <v>1</v>
      </c>
      <c r="G41">
        <v>1</v>
      </c>
      <c r="H41" t="s">
        <v>784</v>
      </c>
    </row>
    <row r="42" spans="1:8" hidden="1" x14ac:dyDescent="0.25">
      <c r="A42" t="s">
        <v>532</v>
      </c>
      <c r="B42" t="s">
        <v>533</v>
      </c>
      <c r="C42" t="s">
        <v>54</v>
      </c>
      <c r="D42" t="s">
        <v>8</v>
      </c>
      <c r="F42">
        <v>1</v>
      </c>
      <c r="G42">
        <v>1</v>
      </c>
      <c r="H42" t="s">
        <v>785</v>
      </c>
    </row>
    <row r="43" spans="1:8" hidden="1" x14ac:dyDescent="0.25">
      <c r="A43" t="s">
        <v>532</v>
      </c>
      <c r="B43" t="s">
        <v>533</v>
      </c>
      <c r="C43" t="s">
        <v>54</v>
      </c>
      <c r="D43" t="s">
        <v>8</v>
      </c>
      <c r="F43">
        <v>1</v>
      </c>
      <c r="G43">
        <v>1</v>
      </c>
      <c r="H43" t="s">
        <v>786</v>
      </c>
    </row>
    <row r="44" spans="1:8" hidden="1" x14ac:dyDescent="0.25">
      <c r="A44" t="s">
        <v>532</v>
      </c>
      <c r="B44" t="s">
        <v>533</v>
      </c>
      <c r="C44" t="s">
        <v>54</v>
      </c>
      <c r="D44" t="s">
        <v>8</v>
      </c>
      <c r="F44">
        <v>1</v>
      </c>
      <c r="G44">
        <v>1</v>
      </c>
      <c r="H44" t="s">
        <v>787</v>
      </c>
    </row>
    <row r="45" spans="1:8" hidden="1" x14ac:dyDescent="0.25">
      <c r="A45" t="s">
        <v>532</v>
      </c>
      <c r="B45" t="s">
        <v>533</v>
      </c>
      <c r="C45" t="s">
        <v>55</v>
      </c>
      <c r="D45" t="s">
        <v>527</v>
      </c>
      <c r="F45">
        <v>1</v>
      </c>
      <c r="G45">
        <v>1</v>
      </c>
      <c r="H45" t="s">
        <v>774</v>
      </c>
    </row>
    <row r="46" spans="1:8" hidden="1" x14ac:dyDescent="0.25">
      <c r="A46" t="s">
        <v>532</v>
      </c>
      <c r="B46" t="s">
        <v>533</v>
      </c>
      <c r="C46" t="s">
        <v>55</v>
      </c>
      <c r="D46" t="s">
        <v>527</v>
      </c>
      <c r="F46">
        <v>0.99999999999999989</v>
      </c>
      <c r="G46">
        <v>1</v>
      </c>
      <c r="H46" t="s">
        <v>775</v>
      </c>
    </row>
    <row r="47" spans="1:8" hidden="1" x14ac:dyDescent="0.25">
      <c r="A47" t="s">
        <v>532</v>
      </c>
      <c r="B47" t="s">
        <v>533</v>
      </c>
      <c r="C47" t="s">
        <v>55</v>
      </c>
      <c r="D47" t="s">
        <v>527</v>
      </c>
      <c r="F47">
        <v>1</v>
      </c>
      <c r="G47">
        <v>1</v>
      </c>
      <c r="H47" t="s">
        <v>776</v>
      </c>
    </row>
    <row r="48" spans="1:8" hidden="1" x14ac:dyDescent="0.25">
      <c r="A48" t="s">
        <v>532</v>
      </c>
      <c r="B48" t="s">
        <v>533</v>
      </c>
      <c r="C48" t="s">
        <v>55</v>
      </c>
      <c r="D48" t="s">
        <v>527</v>
      </c>
      <c r="F48">
        <v>0.99999999999999989</v>
      </c>
      <c r="G48">
        <v>1</v>
      </c>
      <c r="H48" t="s">
        <v>777</v>
      </c>
    </row>
    <row r="49" spans="1:8" hidden="1" x14ac:dyDescent="0.25">
      <c r="A49" t="s">
        <v>532</v>
      </c>
      <c r="B49" t="s">
        <v>533</v>
      </c>
      <c r="C49" t="s">
        <v>55</v>
      </c>
      <c r="D49" t="s">
        <v>527</v>
      </c>
      <c r="F49">
        <v>0.99999999999999989</v>
      </c>
      <c r="G49">
        <v>1</v>
      </c>
      <c r="H49" t="s">
        <v>778</v>
      </c>
    </row>
    <row r="50" spans="1:8" hidden="1" x14ac:dyDescent="0.25">
      <c r="A50" t="s">
        <v>532</v>
      </c>
      <c r="B50" t="s">
        <v>533</v>
      </c>
      <c r="C50" t="s">
        <v>55</v>
      </c>
      <c r="D50" t="s">
        <v>527</v>
      </c>
      <c r="F50">
        <v>1</v>
      </c>
      <c r="G50">
        <v>1</v>
      </c>
      <c r="H50" t="s">
        <v>779</v>
      </c>
    </row>
    <row r="51" spans="1:8" hidden="1" x14ac:dyDescent="0.25">
      <c r="A51" t="s">
        <v>532</v>
      </c>
      <c r="B51" t="s">
        <v>533</v>
      </c>
      <c r="C51" t="s">
        <v>55</v>
      </c>
      <c r="D51" t="s">
        <v>527</v>
      </c>
      <c r="F51">
        <v>1</v>
      </c>
      <c r="G51">
        <v>1</v>
      </c>
      <c r="H51" t="s">
        <v>780</v>
      </c>
    </row>
    <row r="52" spans="1:8" hidden="1" x14ac:dyDescent="0.25">
      <c r="A52" t="s">
        <v>532</v>
      </c>
      <c r="B52" t="s">
        <v>533</v>
      </c>
      <c r="C52" t="s">
        <v>55</v>
      </c>
      <c r="D52" t="s">
        <v>527</v>
      </c>
      <c r="F52">
        <v>0.99999999999999989</v>
      </c>
      <c r="G52">
        <v>1</v>
      </c>
      <c r="H52" t="s">
        <v>781</v>
      </c>
    </row>
    <row r="53" spans="1:8" hidden="1" x14ac:dyDescent="0.25">
      <c r="A53" t="s">
        <v>532</v>
      </c>
      <c r="B53" t="s">
        <v>533</v>
      </c>
      <c r="C53" t="s">
        <v>55</v>
      </c>
      <c r="D53" t="s">
        <v>527</v>
      </c>
      <c r="F53">
        <v>0.99999999999999989</v>
      </c>
      <c r="G53">
        <v>1</v>
      </c>
      <c r="H53" t="s">
        <v>782</v>
      </c>
    </row>
    <row r="54" spans="1:8" hidden="1" x14ac:dyDescent="0.25">
      <c r="A54" t="s">
        <v>532</v>
      </c>
      <c r="B54" t="s">
        <v>533</v>
      </c>
      <c r="C54" t="s">
        <v>55</v>
      </c>
      <c r="D54" t="s">
        <v>527</v>
      </c>
      <c r="F54">
        <v>0.99999999999999989</v>
      </c>
      <c r="G54">
        <v>1</v>
      </c>
      <c r="H54" t="s">
        <v>783</v>
      </c>
    </row>
    <row r="55" spans="1:8" hidden="1" x14ac:dyDescent="0.25">
      <c r="A55" t="s">
        <v>532</v>
      </c>
      <c r="B55" t="s">
        <v>533</v>
      </c>
      <c r="C55" t="s">
        <v>55</v>
      </c>
      <c r="D55" t="s">
        <v>527</v>
      </c>
      <c r="F55">
        <v>1</v>
      </c>
      <c r="G55">
        <v>1</v>
      </c>
      <c r="H55" t="s">
        <v>784</v>
      </c>
    </row>
    <row r="56" spans="1:8" hidden="1" x14ac:dyDescent="0.25">
      <c r="A56" t="s">
        <v>532</v>
      </c>
      <c r="B56" t="s">
        <v>533</v>
      </c>
      <c r="C56" t="s">
        <v>55</v>
      </c>
      <c r="D56" t="s">
        <v>527</v>
      </c>
      <c r="F56">
        <v>1</v>
      </c>
      <c r="G56">
        <v>1</v>
      </c>
      <c r="H56" t="s">
        <v>785</v>
      </c>
    </row>
    <row r="57" spans="1:8" hidden="1" x14ac:dyDescent="0.25">
      <c r="A57" t="s">
        <v>532</v>
      </c>
      <c r="B57" t="s">
        <v>533</v>
      </c>
      <c r="C57" t="s">
        <v>55</v>
      </c>
      <c r="D57" t="s">
        <v>527</v>
      </c>
      <c r="F57">
        <v>1.0000000000000002</v>
      </c>
      <c r="G57">
        <v>1</v>
      </c>
      <c r="H57" t="s">
        <v>786</v>
      </c>
    </row>
    <row r="58" spans="1:8" hidden="1" x14ac:dyDescent="0.25">
      <c r="A58" t="s">
        <v>532</v>
      </c>
      <c r="B58" t="s">
        <v>533</v>
      </c>
      <c r="C58" t="s">
        <v>55</v>
      </c>
      <c r="D58" t="s">
        <v>527</v>
      </c>
      <c r="F58">
        <v>0.99999999999999989</v>
      </c>
      <c r="G58">
        <v>1</v>
      </c>
      <c r="H58" t="s">
        <v>787</v>
      </c>
    </row>
    <row r="59" spans="1:8" hidden="1" x14ac:dyDescent="0.25">
      <c r="A59" t="s">
        <v>532</v>
      </c>
      <c r="B59" t="s">
        <v>533</v>
      </c>
      <c r="C59" t="s">
        <v>55</v>
      </c>
      <c r="D59" t="s">
        <v>8</v>
      </c>
      <c r="F59">
        <v>1</v>
      </c>
      <c r="G59">
        <v>1</v>
      </c>
      <c r="H59" t="s">
        <v>774</v>
      </c>
    </row>
    <row r="60" spans="1:8" hidden="1" x14ac:dyDescent="0.25">
      <c r="A60" t="s">
        <v>532</v>
      </c>
      <c r="B60" t="s">
        <v>533</v>
      </c>
      <c r="C60" t="s">
        <v>55</v>
      </c>
      <c r="D60" t="s">
        <v>8</v>
      </c>
      <c r="F60">
        <v>1</v>
      </c>
      <c r="G60">
        <v>1</v>
      </c>
      <c r="H60" t="s">
        <v>775</v>
      </c>
    </row>
    <row r="61" spans="1:8" hidden="1" x14ac:dyDescent="0.25">
      <c r="A61" t="s">
        <v>532</v>
      </c>
      <c r="B61" t="s">
        <v>533</v>
      </c>
      <c r="C61" t="s">
        <v>55</v>
      </c>
      <c r="D61" t="s">
        <v>8</v>
      </c>
      <c r="F61">
        <v>1</v>
      </c>
      <c r="G61">
        <v>1</v>
      </c>
      <c r="H61" t="s">
        <v>776</v>
      </c>
    </row>
    <row r="62" spans="1:8" hidden="1" x14ac:dyDescent="0.25">
      <c r="A62" t="s">
        <v>532</v>
      </c>
      <c r="B62" t="s">
        <v>533</v>
      </c>
      <c r="C62" t="s">
        <v>55</v>
      </c>
      <c r="D62" t="s">
        <v>8</v>
      </c>
      <c r="F62">
        <v>1</v>
      </c>
      <c r="G62">
        <v>1</v>
      </c>
      <c r="H62" t="s">
        <v>777</v>
      </c>
    </row>
    <row r="63" spans="1:8" hidden="1" x14ac:dyDescent="0.25">
      <c r="A63" t="s">
        <v>532</v>
      </c>
      <c r="B63" t="s">
        <v>533</v>
      </c>
      <c r="C63" t="s">
        <v>55</v>
      </c>
      <c r="D63" t="s">
        <v>8</v>
      </c>
      <c r="F63">
        <v>1</v>
      </c>
      <c r="G63">
        <v>1</v>
      </c>
      <c r="H63" t="s">
        <v>778</v>
      </c>
    </row>
    <row r="64" spans="1:8" hidden="1" x14ac:dyDescent="0.25">
      <c r="A64" t="s">
        <v>532</v>
      </c>
      <c r="B64" t="s">
        <v>533</v>
      </c>
      <c r="C64" t="s">
        <v>55</v>
      </c>
      <c r="D64" t="s">
        <v>8</v>
      </c>
      <c r="F64">
        <v>1</v>
      </c>
      <c r="G64">
        <v>1</v>
      </c>
      <c r="H64" t="s">
        <v>779</v>
      </c>
    </row>
    <row r="65" spans="1:8" hidden="1" x14ac:dyDescent="0.25">
      <c r="A65" t="s">
        <v>532</v>
      </c>
      <c r="B65" t="s">
        <v>533</v>
      </c>
      <c r="C65" t="s">
        <v>55</v>
      </c>
      <c r="D65" t="s">
        <v>8</v>
      </c>
      <c r="F65">
        <v>1</v>
      </c>
      <c r="G65">
        <v>1</v>
      </c>
      <c r="H65" t="s">
        <v>780</v>
      </c>
    </row>
    <row r="66" spans="1:8" hidden="1" x14ac:dyDescent="0.25">
      <c r="A66" t="s">
        <v>532</v>
      </c>
      <c r="B66" t="s">
        <v>533</v>
      </c>
      <c r="C66" t="s">
        <v>55</v>
      </c>
      <c r="D66" t="s">
        <v>8</v>
      </c>
      <c r="F66">
        <v>1</v>
      </c>
      <c r="G66">
        <v>1</v>
      </c>
      <c r="H66" t="s">
        <v>781</v>
      </c>
    </row>
    <row r="67" spans="1:8" hidden="1" x14ac:dyDescent="0.25">
      <c r="A67" t="s">
        <v>532</v>
      </c>
      <c r="B67" t="s">
        <v>533</v>
      </c>
      <c r="C67" t="s">
        <v>55</v>
      </c>
      <c r="D67" t="s">
        <v>8</v>
      </c>
      <c r="F67">
        <v>1</v>
      </c>
      <c r="G67">
        <v>1</v>
      </c>
      <c r="H67" t="s">
        <v>782</v>
      </c>
    </row>
    <row r="68" spans="1:8" hidden="1" x14ac:dyDescent="0.25">
      <c r="A68" t="s">
        <v>532</v>
      </c>
      <c r="B68" t="s">
        <v>533</v>
      </c>
      <c r="C68" t="s">
        <v>55</v>
      </c>
      <c r="D68" t="s">
        <v>8</v>
      </c>
      <c r="F68">
        <v>1</v>
      </c>
      <c r="G68">
        <v>1</v>
      </c>
      <c r="H68" t="s">
        <v>783</v>
      </c>
    </row>
    <row r="69" spans="1:8" hidden="1" x14ac:dyDescent="0.25">
      <c r="A69" t="s">
        <v>532</v>
      </c>
      <c r="B69" t="s">
        <v>533</v>
      </c>
      <c r="C69" t="s">
        <v>55</v>
      </c>
      <c r="D69" t="s">
        <v>8</v>
      </c>
      <c r="F69">
        <v>1</v>
      </c>
      <c r="G69">
        <v>1</v>
      </c>
      <c r="H69" t="s">
        <v>784</v>
      </c>
    </row>
    <row r="70" spans="1:8" hidden="1" x14ac:dyDescent="0.25">
      <c r="A70" t="s">
        <v>532</v>
      </c>
      <c r="B70" t="s">
        <v>533</v>
      </c>
      <c r="C70" t="s">
        <v>55</v>
      </c>
      <c r="D70" t="s">
        <v>8</v>
      </c>
      <c r="F70">
        <v>1</v>
      </c>
      <c r="G70">
        <v>1</v>
      </c>
      <c r="H70" t="s">
        <v>785</v>
      </c>
    </row>
    <row r="71" spans="1:8" hidden="1" x14ac:dyDescent="0.25">
      <c r="A71" t="s">
        <v>532</v>
      </c>
      <c r="B71" t="s">
        <v>533</v>
      </c>
      <c r="C71" t="s">
        <v>55</v>
      </c>
      <c r="D71" t="s">
        <v>8</v>
      </c>
      <c r="F71">
        <v>1</v>
      </c>
      <c r="G71">
        <v>1</v>
      </c>
      <c r="H71" t="s">
        <v>786</v>
      </c>
    </row>
    <row r="72" spans="1:8" hidden="1" x14ac:dyDescent="0.25">
      <c r="A72" t="s">
        <v>532</v>
      </c>
      <c r="B72" t="s">
        <v>533</v>
      </c>
      <c r="C72" t="s">
        <v>55</v>
      </c>
      <c r="D72" t="s">
        <v>8</v>
      </c>
      <c r="F72">
        <v>1</v>
      </c>
      <c r="G72">
        <v>1</v>
      </c>
      <c r="H72" t="s">
        <v>787</v>
      </c>
    </row>
    <row r="73" spans="1:8" hidden="1" x14ac:dyDescent="0.25">
      <c r="A73" t="s">
        <v>532</v>
      </c>
      <c r="B73" t="s">
        <v>533</v>
      </c>
      <c r="C73" t="s">
        <v>56</v>
      </c>
      <c r="D73" t="s">
        <v>527</v>
      </c>
      <c r="F73">
        <v>1.0000000000000002</v>
      </c>
      <c r="G73">
        <v>1</v>
      </c>
      <c r="H73" t="s">
        <v>774</v>
      </c>
    </row>
    <row r="74" spans="1:8" hidden="1" x14ac:dyDescent="0.25">
      <c r="A74" t="s">
        <v>532</v>
      </c>
      <c r="B74" t="s">
        <v>533</v>
      </c>
      <c r="C74" t="s">
        <v>56</v>
      </c>
      <c r="D74" t="s">
        <v>527</v>
      </c>
      <c r="F74">
        <v>1</v>
      </c>
      <c r="G74">
        <v>1</v>
      </c>
      <c r="H74" t="s">
        <v>775</v>
      </c>
    </row>
    <row r="75" spans="1:8" hidden="1" x14ac:dyDescent="0.25">
      <c r="A75" t="s">
        <v>532</v>
      </c>
      <c r="B75" t="s">
        <v>533</v>
      </c>
      <c r="C75" t="s">
        <v>56</v>
      </c>
      <c r="D75" t="s">
        <v>527</v>
      </c>
      <c r="F75">
        <v>0.99999999999999989</v>
      </c>
      <c r="G75">
        <v>1</v>
      </c>
      <c r="H75" t="s">
        <v>776</v>
      </c>
    </row>
    <row r="76" spans="1:8" hidden="1" x14ac:dyDescent="0.25">
      <c r="A76" t="s">
        <v>532</v>
      </c>
      <c r="B76" t="s">
        <v>533</v>
      </c>
      <c r="C76" t="s">
        <v>56</v>
      </c>
      <c r="D76" t="s">
        <v>527</v>
      </c>
      <c r="F76">
        <v>1</v>
      </c>
      <c r="G76">
        <v>1</v>
      </c>
      <c r="H76" t="s">
        <v>777</v>
      </c>
    </row>
    <row r="77" spans="1:8" hidden="1" x14ac:dyDescent="0.25">
      <c r="A77" t="s">
        <v>532</v>
      </c>
      <c r="B77" t="s">
        <v>533</v>
      </c>
      <c r="C77" t="s">
        <v>56</v>
      </c>
      <c r="D77" t="s">
        <v>527</v>
      </c>
      <c r="F77">
        <v>1</v>
      </c>
      <c r="G77">
        <v>1</v>
      </c>
      <c r="H77" t="s">
        <v>778</v>
      </c>
    </row>
    <row r="78" spans="1:8" hidden="1" x14ac:dyDescent="0.25">
      <c r="A78" t="s">
        <v>532</v>
      </c>
      <c r="B78" t="s">
        <v>533</v>
      </c>
      <c r="C78" t="s">
        <v>56</v>
      </c>
      <c r="D78" t="s">
        <v>527</v>
      </c>
      <c r="F78">
        <v>1</v>
      </c>
      <c r="G78">
        <v>1</v>
      </c>
      <c r="H78" t="s">
        <v>779</v>
      </c>
    </row>
    <row r="79" spans="1:8" hidden="1" x14ac:dyDescent="0.25">
      <c r="A79" t="s">
        <v>532</v>
      </c>
      <c r="B79" t="s">
        <v>533</v>
      </c>
      <c r="C79" t="s">
        <v>56</v>
      </c>
      <c r="D79" t="s">
        <v>527</v>
      </c>
      <c r="F79">
        <v>1</v>
      </c>
      <c r="G79">
        <v>1</v>
      </c>
      <c r="H79" t="s">
        <v>780</v>
      </c>
    </row>
    <row r="80" spans="1:8" hidden="1" x14ac:dyDescent="0.25">
      <c r="A80" t="s">
        <v>532</v>
      </c>
      <c r="B80" t="s">
        <v>533</v>
      </c>
      <c r="C80" t="s">
        <v>56</v>
      </c>
      <c r="D80" t="s">
        <v>527</v>
      </c>
      <c r="F80">
        <v>1</v>
      </c>
      <c r="G80">
        <v>1</v>
      </c>
      <c r="H80" t="s">
        <v>781</v>
      </c>
    </row>
    <row r="81" spans="1:8" hidden="1" x14ac:dyDescent="0.25">
      <c r="A81" t="s">
        <v>532</v>
      </c>
      <c r="B81" t="s">
        <v>533</v>
      </c>
      <c r="C81" t="s">
        <v>56</v>
      </c>
      <c r="D81" t="s">
        <v>527</v>
      </c>
      <c r="F81">
        <v>1</v>
      </c>
      <c r="G81">
        <v>1</v>
      </c>
      <c r="H81" t="s">
        <v>782</v>
      </c>
    </row>
    <row r="82" spans="1:8" hidden="1" x14ac:dyDescent="0.25">
      <c r="A82" t="s">
        <v>532</v>
      </c>
      <c r="B82" t="s">
        <v>533</v>
      </c>
      <c r="C82" t="s">
        <v>56</v>
      </c>
      <c r="D82" t="s">
        <v>527</v>
      </c>
      <c r="F82">
        <v>0.99999999999999989</v>
      </c>
      <c r="G82">
        <v>1</v>
      </c>
      <c r="H82" t="s">
        <v>783</v>
      </c>
    </row>
    <row r="83" spans="1:8" hidden="1" x14ac:dyDescent="0.25">
      <c r="A83" t="s">
        <v>532</v>
      </c>
      <c r="B83" t="s">
        <v>533</v>
      </c>
      <c r="C83" t="s">
        <v>56</v>
      </c>
      <c r="D83" t="s">
        <v>527</v>
      </c>
      <c r="F83">
        <v>0.99999999999999989</v>
      </c>
      <c r="G83">
        <v>1</v>
      </c>
      <c r="H83" t="s">
        <v>784</v>
      </c>
    </row>
    <row r="84" spans="1:8" hidden="1" x14ac:dyDescent="0.25">
      <c r="A84" t="s">
        <v>532</v>
      </c>
      <c r="B84" t="s">
        <v>533</v>
      </c>
      <c r="C84" t="s">
        <v>56</v>
      </c>
      <c r="D84" t="s">
        <v>527</v>
      </c>
      <c r="F84">
        <v>1</v>
      </c>
      <c r="G84">
        <v>1</v>
      </c>
      <c r="H84" t="s">
        <v>785</v>
      </c>
    </row>
    <row r="85" spans="1:8" hidden="1" x14ac:dyDescent="0.25">
      <c r="A85" t="s">
        <v>532</v>
      </c>
      <c r="B85" t="s">
        <v>533</v>
      </c>
      <c r="C85" t="s">
        <v>56</v>
      </c>
      <c r="D85" t="s">
        <v>527</v>
      </c>
      <c r="F85">
        <v>1</v>
      </c>
      <c r="G85">
        <v>1</v>
      </c>
      <c r="H85" t="s">
        <v>786</v>
      </c>
    </row>
    <row r="86" spans="1:8" hidden="1" x14ac:dyDescent="0.25">
      <c r="A86" t="s">
        <v>532</v>
      </c>
      <c r="B86" t="s">
        <v>533</v>
      </c>
      <c r="C86" t="s">
        <v>56</v>
      </c>
      <c r="D86" t="s">
        <v>527</v>
      </c>
      <c r="F86">
        <v>0.99999999999999989</v>
      </c>
      <c r="G86">
        <v>1</v>
      </c>
      <c r="H86" t="s">
        <v>787</v>
      </c>
    </row>
    <row r="87" spans="1:8" hidden="1" x14ac:dyDescent="0.25">
      <c r="A87" t="s">
        <v>532</v>
      </c>
      <c r="B87" t="s">
        <v>533</v>
      </c>
      <c r="C87" t="s">
        <v>56</v>
      </c>
      <c r="D87" t="s">
        <v>8</v>
      </c>
      <c r="F87">
        <v>1</v>
      </c>
      <c r="G87">
        <v>1</v>
      </c>
      <c r="H87" t="s">
        <v>774</v>
      </c>
    </row>
    <row r="88" spans="1:8" hidden="1" x14ac:dyDescent="0.25">
      <c r="A88" t="s">
        <v>532</v>
      </c>
      <c r="B88" t="s">
        <v>533</v>
      </c>
      <c r="C88" t="s">
        <v>56</v>
      </c>
      <c r="D88" t="s">
        <v>8</v>
      </c>
      <c r="F88">
        <v>1</v>
      </c>
      <c r="G88">
        <v>1</v>
      </c>
      <c r="H88" t="s">
        <v>775</v>
      </c>
    </row>
    <row r="89" spans="1:8" hidden="1" x14ac:dyDescent="0.25">
      <c r="A89" t="s">
        <v>532</v>
      </c>
      <c r="B89" t="s">
        <v>533</v>
      </c>
      <c r="C89" t="s">
        <v>56</v>
      </c>
      <c r="D89" t="s">
        <v>8</v>
      </c>
      <c r="F89">
        <v>1</v>
      </c>
      <c r="G89">
        <v>1</v>
      </c>
      <c r="H89" t="s">
        <v>776</v>
      </c>
    </row>
    <row r="90" spans="1:8" hidden="1" x14ac:dyDescent="0.25">
      <c r="A90" t="s">
        <v>532</v>
      </c>
      <c r="B90" t="s">
        <v>533</v>
      </c>
      <c r="C90" t="s">
        <v>56</v>
      </c>
      <c r="D90" t="s">
        <v>8</v>
      </c>
      <c r="F90">
        <v>1</v>
      </c>
      <c r="G90">
        <v>1</v>
      </c>
      <c r="H90" t="s">
        <v>777</v>
      </c>
    </row>
    <row r="91" spans="1:8" hidden="1" x14ac:dyDescent="0.25">
      <c r="A91" t="s">
        <v>532</v>
      </c>
      <c r="B91" t="s">
        <v>533</v>
      </c>
      <c r="C91" t="s">
        <v>56</v>
      </c>
      <c r="D91" t="s">
        <v>8</v>
      </c>
      <c r="F91">
        <v>1</v>
      </c>
      <c r="G91">
        <v>1</v>
      </c>
      <c r="H91" t="s">
        <v>778</v>
      </c>
    </row>
    <row r="92" spans="1:8" hidden="1" x14ac:dyDescent="0.25">
      <c r="A92" t="s">
        <v>532</v>
      </c>
      <c r="B92" t="s">
        <v>533</v>
      </c>
      <c r="C92" t="s">
        <v>56</v>
      </c>
      <c r="D92" t="s">
        <v>8</v>
      </c>
      <c r="F92">
        <v>1</v>
      </c>
      <c r="G92">
        <v>1</v>
      </c>
      <c r="H92" t="s">
        <v>779</v>
      </c>
    </row>
    <row r="93" spans="1:8" hidden="1" x14ac:dyDescent="0.25">
      <c r="A93" t="s">
        <v>532</v>
      </c>
      <c r="B93" t="s">
        <v>533</v>
      </c>
      <c r="C93" t="s">
        <v>56</v>
      </c>
      <c r="D93" t="s">
        <v>8</v>
      </c>
      <c r="F93">
        <v>1</v>
      </c>
      <c r="G93">
        <v>1</v>
      </c>
      <c r="H93" t="s">
        <v>780</v>
      </c>
    </row>
    <row r="94" spans="1:8" hidden="1" x14ac:dyDescent="0.25">
      <c r="A94" t="s">
        <v>532</v>
      </c>
      <c r="B94" t="s">
        <v>533</v>
      </c>
      <c r="C94" t="s">
        <v>56</v>
      </c>
      <c r="D94" t="s">
        <v>8</v>
      </c>
      <c r="F94">
        <v>1</v>
      </c>
      <c r="G94">
        <v>1</v>
      </c>
      <c r="H94" t="s">
        <v>781</v>
      </c>
    </row>
    <row r="95" spans="1:8" hidden="1" x14ac:dyDescent="0.25">
      <c r="A95" t="s">
        <v>532</v>
      </c>
      <c r="B95" t="s">
        <v>533</v>
      </c>
      <c r="C95" t="s">
        <v>56</v>
      </c>
      <c r="D95" t="s">
        <v>8</v>
      </c>
      <c r="F95">
        <v>1</v>
      </c>
      <c r="G95">
        <v>1</v>
      </c>
      <c r="H95" t="s">
        <v>782</v>
      </c>
    </row>
    <row r="96" spans="1:8" hidden="1" x14ac:dyDescent="0.25">
      <c r="A96" t="s">
        <v>532</v>
      </c>
      <c r="B96" t="s">
        <v>533</v>
      </c>
      <c r="C96" t="s">
        <v>56</v>
      </c>
      <c r="D96" t="s">
        <v>8</v>
      </c>
      <c r="F96">
        <v>1</v>
      </c>
      <c r="G96">
        <v>1</v>
      </c>
      <c r="H96" t="s">
        <v>783</v>
      </c>
    </row>
    <row r="97" spans="1:8" hidden="1" x14ac:dyDescent="0.25">
      <c r="A97" t="s">
        <v>532</v>
      </c>
      <c r="B97" t="s">
        <v>533</v>
      </c>
      <c r="C97" t="s">
        <v>56</v>
      </c>
      <c r="D97" t="s">
        <v>8</v>
      </c>
      <c r="F97">
        <v>1</v>
      </c>
      <c r="G97">
        <v>1</v>
      </c>
      <c r="H97" t="s">
        <v>784</v>
      </c>
    </row>
    <row r="98" spans="1:8" hidden="1" x14ac:dyDescent="0.25">
      <c r="A98" t="s">
        <v>532</v>
      </c>
      <c r="B98" t="s">
        <v>533</v>
      </c>
      <c r="C98" t="s">
        <v>56</v>
      </c>
      <c r="D98" t="s">
        <v>8</v>
      </c>
      <c r="F98">
        <v>1</v>
      </c>
      <c r="G98">
        <v>1</v>
      </c>
      <c r="H98" t="s">
        <v>785</v>
      </c>
    </row>
    <row r="99" spans="1:8" hidden="1" x14ac:dyDescent="0.25">
      <c r="A99" t="s">
        <v>532</v>
      </c>
      <c r="B99" t="s">
        <v>533</v>
      </c>
      <c r="C99" t="s">
        <v>56</v>
      </c>
      <c r="D99" t="s">
        <v>8</v>
      </c>
      <c r="F99">
        <v>1</v>
      </c>
      <c r="G99">
        <v>1</v>
      </c>
      <c r="H99" t="s">
        <v>786</v>
      </c>
    </row>
    <row r="100" spans="1:8" hidden="1" x14ac:dyDescent="0.25">
      <c r="A100" t="s">
        <v>532</v>
      </c>
      <c r="B100" t="s">
        <v>533</v>
      </c>
      <c r="C100" t="s">
        <v>56</v>
      </c>
      <c r="D100" t="s">
        <v>8</v>
      </c>
      <c r="F100">
        <v>1</v>
      </c>
      <c r="G100">
        <v>1</v>
      </c>
      <c r="H100" t="s">
        <v>787</v>
      </c>
    </row>
    <row r="101" spans="1:8" hidden="1" x14ac:dyDescent="0.25">
      <c r="A101" t="s">
        <v>534</v>
      </c>
      <c r="B101" t="s">
        <v>533</v>
      </c>
      <c r="C101" t="s">
        <v>54</v>
      </c>
      <c r="D101" t="s">
        <v>527</v>
      </c>
      <c r="E101" t="s">
        <v>945</v>
      </c>
      <c r="F101">
        <v>1</v>
      </c>
      <c r="G101">
        <v>1</v>
      </c>
      <c r="H101" t="s">
        <v>952</v>
      </c>
    </row>
    <row r="102" spans="1:8" hidden="1" x14ac:dyDescent="0.25">
      <c r="A102" t="s">
        <v>534</v>
      </c>
      <c r="B102" t="s">
        <v>533</v>
      </c>
      <c r="C102" t="s">
        <v>54</v>
      </c>
      <c r="D102" t="s">
        <v>527</v>
      </c>
      <c r="E102" t="s">
        <v>946</v>
      </c>
      <c r="F102">
        <v>1</v>
      </c>
      <c r="G102">
        <v>1</v>
      </c>
      <c r="H102" t="s">
        <v>953</v>
      </c>
    </row>
    <row r="103" spans="1:8" hidden="1" x14ac:dyDescent="0.25">
      <c r="A103" t="s">
        <v>534</v>
      </c>
      <c r="B103" t="s">
        <v>533</v>
      </c>
      <c r="C103" t="s">
        <v>54</v>
      </c>
      <c r="D103" t="s">
        <v>527</v>
      </c>
      <c r="E103" t="s">
        <v>947</v>
      </c>
      <c r="F103">
        <v>1</v>
      </c>
      <c r="G103">
        <v>1</v>
      </c>
      <c r="H103" t="s">
        <v>954</v>
      </c>
    </row>
    <row r="104" spans="1:8" hidden="1" x14ac:dyDescent="0.25">
      <c r="A104" t="s">
        <v>534</v>
      </c>
      <c r="B104" t="s">
        <v>533</v>
      </c>
      <c r="C104" t="s">
        <v>54</v>
      </c>
      <c r="D104" t="s">
        <v>527</v>
      </c>
      <c r="E104" t="s">
        <v>948</v>
      </c>
      <c r="F104">
        <v>1</v>
      </c>
      <c r="G104">
        <v>1</v>
      </c>
      <c r="H104" t="s">
        <v>955</v>
      </c>
    </row>
    <row r="105" spans="1:8" hidden="1" x14ac:dyDescent="0.25">
      <c r="A105" t="s">
        <v>534</v>
      </c>
      <c r="B105" t="s">
        <v>533</v>
      </c>
      <c r="C105" t="s">
        <v>54</v>
      </c>
      <c r="D105" t="s">
        <v>527</v>
      </c>
      <c r="E105" t="s">
        <v>945</v>
      </c>
      <c r="F105">
        <v>1</v>
      </c>
      <c r="G105">
        <v>1</v>
      </c>
      <c r="H105" t="s">
        <v>956</v>
      </c>
    </row>
    <row r="106" spans="1:8" hidden="1" x14ac:dyDescent="0.25">
      <c r="A106" t="s">
        <v>534</v>
      </c>
      <c r="B106" t="s">
        <v>533</v>
      </c>
      <c r="C106" t="s">
        <v>54</v>
      </c>
      <c r="D106" t="s">
        <v>527</v>
      </c>
      <c r="E106" t="s">
        <v>946</v>
      </c>
      <c r="F106">
        <v>1</v>
      </c>
      <c r="G106">
        <v>1</v>
      </c>
      <c r="H106" t="s">
        <v>957</v>
      </c>
    </row>
    <row r="107" spans="1:8" hidden="1" x14ac:dyDescent="0.25">
      <c r="A107" t="s">
        <v>534</v>
      </c>
      <c r="B107" t="s">
        <v>533</v>
      </c>
      <c r="C107" t="s">
        <v>54</v>
      </c>
      <c r="D107" t="s">
        <v>527</v>
      </c>
      <c r="E107" t="s">
        <v>948</v>
      </c>
      <c r="F107">
        <v>1</v>
      </c>
      <c r="G107">
        <v>1</v>
      </c>
      <c r="H107" t="s">
        <v>958</v>
      </c>
    </row>
    <row r="108" spans="1:8" hidden="1" x14ac:dyDescent="0.25">
      <c r="A108" t="s">
        <v>534</v>
      </c>
      <c r="B108" t="s">
        <v>533</v>
      </c>
      <c r="C108" t="s">
        <v>54</v>
      </c>
      <c r="D108" t="s">
        <v>527</v>
      </c>
      <c r="E108" t="s">
        <v>945</v>
      </c>
      <c r="F108">
        <v>1</v>
      </c>
      <c r="G108">
        <v>1</v>
      </c>
      <c r="H108" t="s">
        <v>959</v>
      </c>
    </row>
    <row r="109" spans="1:8" hidden="1" x14ac:dyDescent="0.25">
      <c r="A109" t="s">
        <v>534</v>
      </c>
      <c r="B109" t="s">
        <v>533</v>
      </c>
      <c r="C109" t="s">
        <v>54</v>
      </c>
      <c r="D109" t="s">
        <v>527</v>
      </c>
      <c r="E109" t="s">
        <v>946</v>
      </c>
      <c r="F109">
        <v>1</v>
      </c>
      <c r="G109">
        <v>1</v>
      </c>
      <c r="H109" t="s">
        <v>960</v>
      </c>
    </row>
    <row r="110" spans="1:8" hidden="1" x14ac:dyDescent="0.25">
      <c r="A110" t="s">
        <v>534</v>
      </c>
      <c r="B110" t="s">
        <v>533</v>
      </c>
      <c r="C110" t="s">
        <v>54</v>
      </c>
      <c r="D110" t="s">
        <v>527</v>
      </c>
      <c r="E110" t="s">
        <v>947</v>
      </c>
      <c r="F110">
        <v>1</v>
      </c>
      <c r="G110">
        <v>1</v>
      </c>
      <c r="H110" t="s">
        <v>961</v>
      </c>
    </row>
    <row r="111" spans="1:8" hidden="1" x14ac:dyDescent="0.25">
      <c r="A111" t="s">
        <v>534</v>
      </c>
      <c r="B111" t="s">
        <v>533</v>
      </c>
      <c r="C111" t="s">
        <v>54</v>
      </c>
      <c r="D111" t="s">
        <v>527</v>
      </c>
      <c r="E111" t="s">
        <v>948</v>
      </c>
      <c r="F111">
        <v>1</v>
      </c>
      <c r="G111">
        <v>1</v>
      </c>
      <c r="H111" t="s">
        <v>962</v>
      </c>
    </row>
    <row r="112" spans="1:8" hidden="1" x14ac:dyDescent="0.25">
      <c r="A112" t="s">
        <v>534</v>
      </c>
      <c r="B112" t="s">
        <v>533</v>
      </c>
      <c r="C112" t="s">
        <v>54</v>
      </c>
      <c r="D112" t="s">
        <v>527</v>
      </c>
      <c r="E112" t="s">
        <v>945</v>
      </c>
      <c r="F112">
        <v>1</v>
      </c>
      <c r="G112">
        <v>1</v>
      </c>
      <c r="H112" t="s">
        <v>963</v>
      </c>
    </row>
    <row r="113" spans="1:8" hidden="1" x14ac:dyDescent="0.25">
      <c r="A113" t="s">
        <v>534</v>
      </c>
      <c r="B113" t="s">
        <v>533</v>
      </c>
      <c r="C113" t="s">
        <v>54</v>
      </c>
      <c r="D113" t="s">
        <v>527</v>
      </c>
      <c r="E113" t="s">
        <v>946</v>
      </c>
      <c r="F113">
        <v>1</v>
      </c>
      <c r="G113">
        <v>1</v>
      </c>
      <c r="H113" t="s">
        <v>964</v>
      </c>
    </row>
    <row r="114" spans="1:8" hidden="1" x14ac:dyDescent="0.25">
      <c r="A114" t="s">
        <v>534</v>
      </c>
      <c r="B114" t="s">
        <v>533</v>
      </c>
      <c r="C114" t="s">
        <v>54</v>
      </c>
      <c r="D114" t="s">
        <v>527</v>
      </c>
      <c r="E114" t="s">
        <v>947</v>
      </c>
      <c r="F114">
        <v>1</v>
      </c>
      <c r="G114">
        <v>1</v>
      </c>
      <c r="H114" t="s">
        <v>965</v>
      </c>
    </row>
    <row r="115" spans="1:8" hidden="1" x14ac:dyDescent="0.25">
      <c r="A115" t="s">
        <v>534</v>
      </c>
      <c r="B115" t="s">
        <v>533</v>
      </c>
      <c r="C115" t="s">
        <v>54</v>
      </c>
      <c r="D115" t="s">
        <v>527</v>
      </c>
      <c r="E115" t="s">
        <v>948</v>
      </c>
      <c r="F115">
        <v>1</v>
      </c>
      <c r="G115">
        <v>1</v>
      </c>
      <c r="H115" t="s">
        <v>966</v>
      </c>
    </row>
    <row r="116" spans="1:8" hidden="1" x14ac:dyDescent="0.25">
      <c r="A116" t="s">
        <v>534</v>
      </c>
      <c r="B116" t="s">
        <v>533</v>
      </c>
      <c r="C116" t="s">
        <v>54</v>
      </c>
      <c r="D116" t="s">
        <v>527</v>
      </c>
      <c r="E116" t="s">
        <v>945</v>
      </c>
      <c r="F116">
        <v>1</v>
      </c>
      <c r="G116">
        <v>1</v>
      </c>
      <c r="H116" t="s">
        <v>967</v>
      </c>
    </row>
    <row r="117" spans="1:8" hidden="1" x14ac:dyDescent="0.25">
      <c r="A117" t="s">
        <v>534</v>
      </c>
      <c r="B117" t="s">
        <v>533</v>
      </c>
      <c r="C117" t="s">
        <v>54</v>
      </c>
      <c r="D117" t="s">
        <v>527</v>
      </c>
      <c r="E117" t="s">
        <v>946</v>
      </c>
      <c r="F117">
        <v>1</v>
      </c>
      <c r="G117">
        <v>1</v>
      </c>
      <c r="H117" t="s">
        <v>968</v>
      </c>
    </row>
    <row r="118" spans="1:8" hidden="1" x14ac:dyDescent="0.25">
      <c r="A118" t="s">
        <v>534</v>
      </c>
      <c r="B118" t="s">
        <v>533</v>
      </c>
      <c r="C118" t="s">
        <v>54</v>
      </c>
      <c r="D118" t="s">
        <v>527</v>
      </c>
      <c r="E118" t="s">
        <v>947</v>
      </c>
      <c r="F118">
        <v>1</v>
      </c>
      <c r="G118">
        <v>1</v>
      </c>
      <c r="H118" t="s">
        <v>969</v>
      </c>
    </row>
    <row r="119" spans="1:8" hidden="1" x14ac:dyDescent="0.25">
      <c r="A119" t="s">
        <v>534</v>
      </c>
      <c r="B119" t="s">
        <v>533</v>
      </c>
      <c r="C119" t="s">
        <v>54</v>
      </c>
      <c r="D119" t="s">
        <v>527</v>
      </c>
      <c r="E119" t="s">
        <v>948</v>
      </c>
      <c r="F119">
        <v>1</v>
      </c>
      <c r="G119">
        <v>1</v>
      </c>
      <c r="H119" t="s">
        <v>970</v>
      </c>
    </row>
    <row r="120" spans="1:8" hidden="1" x14ac:dyDescent="0.25">
      <c r="A120" t="s">
        <v>534</v>
      </c>
      <c r="B120" t="s">
        <v>533</v>
      </c>
      <c r="C120" t="s">
        <v>54</v>
      </c>
      <c r="D120" t="s">
        <v>527</v>
      </c>
      <c r="E120" t="s">
        <v>945</v>
      </c>
      <c r="F120">
        <v>1</v>
      </c>
      <c r="G120">
        <v>1</v>
      </c>
      <c r="H120" t="s">
        <v>971</v>
      </c>
    </row>
    <row r="121" spans="1:8" hidden="1" x14ac:dyDescent="0.25">
      <c r="A121" t="s">
        <v>534</v>
      </c>
      <c r="B121" t="s">
        <v>533</v>
      </c>
      <c r="C121" t="s">
        <v>54</v>
      </c>
      <c r="D121" t="s">
        <v>527</v>
      </c>
      <c r="E121" t="s">
        <v>948</v>
      </c>
      <c r="F121">
        <v>1</v>
      </c>
      <c r="G121">
        <v>1</v>
      </c>
      <c r="H121" t="s">
        <v>972</v>
      </c>
    </row>
    <row r="122" spans="1:8" hidden="1" x14ac:dyDescent="0.25">
      <c r="A122" t="s">
        <v>534</v>
      </c>
      <c r="B122" t="s">
        <v>533</v>
      </c>
      <c r="C122" t="s">
        <v>54</v>
      </c>
      <c r="D122" t="s">
        <v>527</v>
      </c>
      <c r="E122" t="s">
        <v>945</v>
      </c>
      <c r="F122">
        <v>1</v>
      </c>
      <c r="G122">
        <v>1</v>
      </c>
      <c r="H122" t="s">
        <v>973</v>
      </c>
    </row>
    <row r="123" spans="1:8" hidden="1" x14ac:dyDescent="0.25">
      <c r="A123" t="s">
        <v>534</v>
      </c>
      <c r="B123" t="s">
        <v>533</v>
      </c>
      <c r="C123" t="s">
        <v>54</v>
      </c>
      <c r="D123" t="s">
        <v>527</v>
      </c>
      <c r="E123" t="s">
        <v>948</v>
      </c>
      <c r="F123">
        <v>1</v>
      </c>
      <c r="G123">
        <v>1</v>
      </c>
      <c r="H123" t="s">
        <v>974</v>
      </c>
    </row>
    <row r="124" spans="1:8" hidden="1" x14ac:dyDescent="0.25">
      <c r="A124" t="s">
        <v>534</v>
      </c>
      <c r="B124" t="s">
        <v>533</v>
      </c>
      <c r="C124" t="s">
        <v>54</v>
      </c>
      <c r="D124" t="s">
        <v>527</v>
      </c>
      <c r="E124" t="s">
        <v>945</v>
      </c>
      <c r="F124">
        <v>1</v>
      </c>
      <c r="G124">
        <v>1</v>
      </c>
      <c r="H124" t="s">
        <v>975</v>
      </c>
    </row>
    <row r="125" spans="1:8" hidden="1" x14ac:dyDescent="0.25">
      <c r="A125" t="s">
        <v>534</v>
      </c>
      <c r="B125" t="s">
        <v>533</v>
      </c>
      <c r="C125" t="s">
        <v>54</v>
      </c>
      <c r="D125" t="s">
        <v>527</v>
      </c>
      <c r="E125" t="s">
        <v>946</v>
      </c>
      <c r="F125">
        <v>1</v>
      </c>
      <c r="G125">
        <v>1</v>
      </c>
      <c r="H125" t="s">
        <v>976</v>
      </c>
    </row>
    <row r="126" spans="1:8" hidden="1" x14ac:dyDescent="0.25">
      <c r="A126" t="s">
        <v>534</v>
      </c>
      <c r="B126" t="s">
        <v>533</v>
      </c>
      <c r="C126" t="s">
        <v>54</v>
      </c>
      <c r="D126" t="s">
        <v>527</v>
      </c>
      <c r="E126" t="s">
        <v>947</v>
      </c>
      <c r="F126">
        <v>1</v>
      </c>
      <c r="G126">
        <v>1</v>
      </c>
      <c r="H126" t="s">
        <v>977</v>
      </c>
    </row>
    <row r="127" spans="1:8" hidden="1" x14ac:dyDescent="0.25">
      <c r="A127" t="s">
        <v>534</v>
      </c>
      <c r="B127" t="s">
        <v>533</v>
      </c>
      <c r="C127" t="s">
        <v>54</v>
      </c>
      <c r="D127" t="s">
        <v>527</v>
      </c>
      <c r="E127" t="s">
        <v>948</v>
      </c>
      <c r="F127">
        <v>1</v>
      </c>
      <c r="G127">
        <v>1</v>
      </c>
      <c r="H127" t="s">
        <v>978</v>
      </c>
    </row>
    <row r="128" spans="1:8" hidden="1" x14ac:dyDescent="0.25">
      <c r="A128" t="s">
        <v>534</v>
      </c>
      <c r="B128" t="s">
        <v>533</v>
      </c>
      <c r="C128" t="s">
        <v>54</v>
      </c>
      <c r="D128" t="s">
        <v>527</v>
      </c>
      <c r="E128" t="s">
        <v>945</v>
      </c>
      <c r="F128">
        <v>1</v>
      </c>
      <c r="G128">
        <v>1</v>
      </c>
      <c r="H128" t="s">
        <v>979</v>
      </c>
    </row>
    <row r="129" spans="1:8" hidden="1" x14ac:dyDescent="0.25">
      <c r="A129" t="s">
        <v>534</v>
      </c>
      <c r="B129" t="s">
        <v>533</v>
      </c>
      <c r="C129" t="s">
        <v>54</v>
      </c>
      <c r="D129" t="s">
        <v>527</v>
      </c>
      <c r="E129" t="s">
        <v>946</v>
      </c>
      <c r="F129">
        <v>1</v>
      </c>
      <c r="G129">
        <v>1</v>
      </c>
      <c r="H129" t="s">
        <v>980</v>
      </c>
    </row>
    <row r="130" spans="1:8" hidden="1" x14ac:dyDescent="0.25">
      <c r="A130" t="s">
        <v>534</v>
      </c>
      <c r="B130" t="s">
        <v>533</v>
      </c>
      <c r="C130" t="s">
        <v>54</v>
      </c>
      <c r="D130" t="s">
        <v>527</v>
      </c>
      <c r="E130" t="s">
        <v>947</v>
      </c>
      <c r="F130">
        <v>1</v>
      </c>
      <c r="G130">
        <v>1</v>
      </c>
      <c r="H130" t="s">
        <v>981</v>
      </c>
    </row>
    <row r="131" spans="1:8" hidden="1" x14ac:dyDescent="0.25">
      <c r="A131" t="s">
        <v>534</v>
      </c>
      <c r="B131" t="s">
        <v>533</v>
      </c>
      <c r="C131" t="s">
        <v>54</v>
      </c>
      <c r="D131" t="s">
        <v>527</v>
      </c>
      <c r="E131" t="s">
        <v>948</v>
      </c>
      <c r="F131">
        <v>1</v>
      </c>
      <c r="G131">
        <v>1</v>
      </c>
      <c r="H131" t="s">
        <v>982</v>
      </c>
    </row>
    <row r="132" spans="1:8" hidden="1" x14ac:dyDescent="0.25">
      <c r="A132" t="s">
        <v>534</v>
      </c>
      <c r="B132" t="s">
        <v>533</v>
      </c>
      <c r="C132" t="s">
        <v>54</v>
      </c>
      <c r="D132" t="s">
        <v>527</v>
      </c>
      <c r="E132" t="s">
        <v>945</v>
      </c>
      <c r="F132">
        <v>1</v>
      </c>
      <c r="G132">
        <v>1</v>
      </c>
      <c r="H132" t="s">
        <v>983</v>
      </c>
    </row>
    <row r="133" spans="1:8" hidden="1" x14ac:dyDescent="0.25">
      <c r="A133" t="s">
        <v>534</v>
      </c>
      <c r="B133" t="s">
        <v>533</v>
      </c>
      <c r="C133" t="s">
        <v>54</v>
      </c>
      <c r="D133" t="s">
        <v>527</v>
      </c>
      <c r="E133" t="s">
        <v>946</v>
      </c>
      <c r="F133">
        <v>1</v>
      </c>
      <c r="G133">
        <v>1</v>
      </c>
      <c r="H133" t="s">
        <v>984</v>
      </c>
    </row>
    <row r="134" spans="1:8" hidden="1" x14ac:dyDescent="0.25">
      <c r="A134" t="s">
        <v>534</v>
      </c>
      <c r="B134" t="s">
        <v>533</v>
      </c>
      <c r="C134" t="s">
        <v>54</v>
      </c>
      <c r="D134" t="s">
        <v>527</v>
      </c>
      <c r="E134" t="s">
        <v>948</v>
      </c>
      <c r="F134">
        <v>1</v>
      </c>
      <c r="G134">
        <v>1</v>
      </c>
      <c r="H134" t="s">
        <v>985</v>
      </c>
    </row>
    <row r="135" spans="1:8" hidden="1" x14ac:dyDescent="0.25">
      <c r="A135" t="s">
        <v>534</v>
      </c>
      <c r="B135" t="s">
        <v>533</v>
      </c>
      <c r="C135" t="s">
        <v>54</v>
      </c>
      <c r="D135" t="s">
        <v>527</v>
      </c>
      <c r="E135" t="s">
        <v>945</v>
      </c>
      <c r="F135">
        <v>1</v>
      </c>
      <c r="G135">
        <v>1</v>
      </c>
      <c r="H135" t="s">
        <v>986</v>
      </c>
    </row>
    <row r="136" spans="1:8" hidden="1" x14ac:dyDescent="0.25">
      <c r="A136" t="s">
        <v>534</v>
      </c>
      <c r="B136" t="s">
        <v>533</v>
      </c>
      <c r="C136" t="s">
        <v>54</v>
      </c>
      <c r="D136" t="s">
        <v>527</v>
      </c>
      <c r="E136" t="s">
        <v>946</v>
      </c>
      <c r="F136">
        <v>1</v>
      </c>
      <c r="G136">
        <v>1</v>
      </c>
      <c r="H136" t="s">
        <v>987</v>
      </c>
    </row>
    <row r="137" spans="1:8" hidden="1" x14ac:dyDescent="0.25">
      <c r="A137" t="s">
        <v>534</v>
      </c>
      <c r="B137" t="s">
        <v>533</v>
      </c>
      <c r="C137" t="s">
        <v>54</v>
      </c>
      <c r="D137" t="s">
        <v>527</v>
      </c>
      <c r="E137" t="s">
        <v>947</v>
      </c>
      <c r="F137">
        <v>1</v>
      </c>
      <c r="G137">
        <v>1</v>
      </c>
      <c r="H137" t="s">
        <v>988</v>
      </c>
    </row>
    <row r="138" spans="1:8" hidden="1" x14ac:dyDescent="0.25">
      <c r="A138" t="s">
        <v>534</v>
      </c>
      <c r="B138" t="s">
        <v>533</v>
      </c>
      <c r="C138" t="s">
        <v>54</v>
      </c>
      <c r="D138" t="s">
        <v>527</v>
      </c>
      <c r="E138" t="s">
        <v>948</v>
      </c>
      <c r="F138">
        <v>1</v>
      </c>
      <c r="G138">
        <v>1</v>
      </c>
      <c r="H138" t="s">
        <v>989</v>
      </c>
    </row>
    <row r="139" spans="1:8" hidden="1" x14ac:dyDescent="0.25">
      <c r="A139" t="s">
        <v>534</v>
      </c>
      <c r="B139" t="s">
        <v>533</v>
      </c>
      <c r="C139" t="s">
        <v>54</v>
      </c>
      <c r="D139" t="s">
        <v>527</v>
      </c>
      <c r="E139" t="s">
        <v>945</v>
      </c>
      <c r="F139">
        <v>1</v>
      </c>
      <c r="G139">
        <v>1</v>
      </c>
      <c r="H139" t="s">
        <v>990</v>
      </c>
    </row>
    <row r="140" spans="1:8" hidden="1" x14ac:dyDescent="0.25">
      <c r="A140" t="s">
        <v>534</v>
      </c>
      <c r="B140" t="s">
        <v>533</v>
      </c>
      <c r="C140" t="s">
        <v>54</v>
      </c>
      <c r="D140" t="s">
        <v>527</v>
      </c>
      <c r="E140" t="s">
        <v>946</v>
      </c>
      <c r="F140">
        <v>1</v>
      </c>
      <c r="G140">
        <v>1</v>
      </c>
      <c r="H140" t="s">
        <v>991</v>
      </c>
    </row>
    <row r="141" spans="1:8" hidden="1" x14ac:dyDescent="0.25">
      <c r="A141" t="s">
        <v>534</v>
      </c>
      <c r="B141" t="s">
        <v>533</v>
      </c>
      <c r="C141" t="s">
        <v>54</v>
      </c>
      <c r="D141" t="s">
        <v>527</v>
      </c>
      <c r="E141" t="s">
        <v>947</v>
      </c>
      <c r="F141">
        <v>1</v>
      </c>
      <c r="G141">
        <v>1</v>
      </c>
      <c r="H141" t="s">
        <v>992</v>
      </c>
    </row>
    <row r="142" spans="1:8" hidden="1" x14ac:dyDescent="0.25">
      <c r="A142" t="s">
        <v>534</v>
      </c>
      <c r="B142" t="s">
        <v>533</v>
      </c>
      <c r="C142" t="s">
        <v>54</v>
      </c>
      <c r="D142" t="s">
        <v>527</v>
      </c>
      <c r="E142" t="s">
        <v>948</v>
      </c>
      <c r="F142">
        <v>1</v>
      </c>
      <c r="G142">
        <v>1</v>
      </c>
      <c r="H142" t="s">
        <v>993</v>
      </c>
    </row>
    <row r="143" spans="1:8" hidden="1" x14ac:dyDescent="0.25">
      <c r="A143" t="s">
        <v>534</v>
      </c>
      <c r="B143" t="s">
        <v>533</v>
      </c>
      <c r="C143" t="s">
        <v>54</v>
      </c>
      <c r="D143" t="s">
        <v>527</v>
      </c>
      <c r="E143" t="s">
        <v>945</v>
      </c>
      <c r="F143">
        <v>1</v>
      </c>
      <c r="G143">
        <v>1</v>
      </c>
      <c r="H143" t="s">
        <v>994</v>
      </c>
    </row>
    <row r="144" spans="1:8" hidden="1" x14ac:dyDescent="0.25">
      <c r="A144" t="s">
        <v>534</v>
      </c>
      <c r="B144" t="s">
        <v>533</v>
      </c>
      <c r="C144" t="s">
        <v>54</v>
      </c>
      <c r="D144" t="s">
        <v>527</v>
      </c>
      <c r="E144" t="s">
        <v>947</v>
      </c>
      <c r="F144">
        <v>1</v>
      </c>
      <c r="G144">
        <v>1</v>
      </c>
      <c r="H144" t="s">
        <v>995</v>
      </c>
    </row>
    <row r="145" spans="1:8" hidden="1" x14ac:dyDescent="0.25">
      <c r="A145" t="s">
        <v>534</v>
      </c>
      <c r="B145" t="s">
        <v>533</v>
      </c>
      <c r="C145" t="s">
        <v>54</v>
      </c>
      <c r="D145" t="s">
        <v>527</v>
      </c>
      <c r="E145" t="s">
        <v>945</v>
      </c>
      <c r="F145">
        <v>1</v>
      </c>
      <c r="G145">
        <v>1</v>
      </c>
      <c r="H145" t="s">
        <v>996</v>
      </c>
    </row>
    <row r="146" spans="1:8" hidden="1" x14ac:dyDescent="0.25">
      <c r="A146" t="s">
        <v>534</v>
      </c>
      <c r="B146" t="s">
        <v>533</v>
      </c>
      <c r="C146" t="s">
        <v>54</v>
      </c>
      <c r="D146" t="s">
        <v>527</v>
      </c>
      <c r="E146" t="s">
        <v>947</v>
      </c>
      <c r="F146">
        <v>1</v>
      </c>
      <c r="G146">
        <v>1</v>
      </c>
      <c r="H146" t="s">
        <v>997</v>
      </c>
    </row>
    <row r="147" spans="1:8" hidden="1" x14ac:dyDescent="0.25">
      <c r="A147" t="s">
        <v>534</v>
      </c>
      <c r="B147" t="s">
        <v>533</v>
      </c>
      <c r="C147" t="s">
        <v>54</v>
      </c>
      <c r="D147" t="s">
        <v>527</v>
      </c>
      <c r="E147" t="s">
        <v>948</v>
      </c>
      <c r="F147">
        <v>1</v>
      </c>
      <c r="G147">
        <v>1</v>
      </c>
      <c r="H147" t="s">
        <v>998</v>
      </c>
    </row>
    <row r="148" spans="1:8" hidden="1" x14ac:dyDescent="0.25">
      <c r="A148" t="s">
        <v>534</v>
      </c>
      <c r="B148" t="s">
        <v>533</v>
      </c>
      <c r="C148" t="s">
        <v>54</v>
      </c>
      <c r="D148" t="s">
        <v>527</v>
      </c>
      <c r="E148" t="s">
        <v>948</v>
      </c>
      <c r="F148">
        <v>1</v>
      </c>
      <c r="G148">
        <v>1</v>
      </c>
      <c r="H148" t="s">
        <v>999</v>
      </c>
    </row>
    <row r="149" spans="1:8" hidden="1" x14ac:dyDescent="0.25">
      <c r="A149" t="s">
        <v>534</v>
      </c>
      <c r="B149" t="s">
        <v>533</v>
      </c>
      <c r="C149" t="s">
        <v>54</v>
      </c>
      <c r="D149" t="s">
        <v>8</v>
      </c>
      <c r="E149" t="s">
        <v>949</v>
      </c>
      <c r="F149">
        <v>1</v>
      </c>
      <c r="G149">
        <v>1</v>
      </c>
      <c r="H149" t="s">
        <v>1000</v>
      </c>
    </row>
    <row r="150" spans="1:8" hidden="1" x14ac:dyDescent="0.25">
      <c r="A150" t="s">
        <v>534</v>
      </c>
      <c r="B150" t="s">
        <v>533</v>
      </c>
      <c r="C150" t="s">
        <v>54</v>
      </c>
      <c r="D150" t="s">
        <v>8</v>
      </c>
      <c r="E150" t="s">
        <v>949</v>
      </c>
      <c r="F150">
        <v>1</v>
      </c>
      <c r="G150">
        <v>1</v>
      </c>
      <c r="H150" t="s">
        <v>1001</v>
      </c>
    </row>
    <row r="151" spans="1:8" hidden="1" x14ac:dyDescent="0.25">
      <c r="A151" t="s">
        <v>534</v>
      </c>
      <c r="B151" t="s">
        <v>533</v>
      </c>
      <c r="C151" t="s">
        <v>54</v>
      </c>
      <c r="D151" t="s">
        <v>8</v>
      </c>
      <c r="E151" t="s">
        <v>949</v>
      </c>
      <c r="F151">
        <v>0.99999999999999989</v>
      </c>
      <c r="G151">
        <v>1</v>
      </c>
      <c r="H151" t="s">
        <v>1002</v>
      </c>
    </row>
    <row r="152" spans="1:8" hidden="1" x14ac:dyDescent="0.25">
      <c r="A152" t="s">
        <v>534</v>
      </c>
      <c r="B152" t="s">
        <v>533</v>
      </c>
      <c r="C152" t="s">
        <v>54</v>
      </c>
      <c r="D152" t="s">
        <v>8</v>
      </c>
      <c r="E152" t="s">
        <v>949</v>
      </c>
      <c r="F152">
        <v>1</v>
      </c>
      <c r="G152">
        <v>1</v>
      </c>
      <c r="H152" t="s">
        <v>1003</v>
      </c>
    </row>
    <row r="153" spans="1:8" hidden="1" x14ac:dyDescent="0.25">
      <c r="A153" t="s">
        <v>534</v>
      </c>
      <c r="B153" t="s">
        <v>533</v>
      </c>
      <c r="C153" t="s">
        <v>54</v>
      </c>
      <c r="D153" t="s">
        <v>8</v>
      </c>
      <c r="E153" t="s">
        <v>949</v>
      </c>
      <c r="F153">
        <v>1</v>
      </c>
      <c r="G153">
        <v>1</v>
      </c>
      <c r="H153" t="s">
        <v>1004</v>
      </c>
    </row>
    <row r="154" spans="1:8" hidden="1" x14ac:dyDescent="0.25">
      <c r="A154" t="s">
        <v>534</v>
      </c>
      <c r="B154" t="s">
        <v>533</v>
      </c>
      <c r="C154" t="s">
        <v>54</v>
      </c>
      <c r="D154" t="s">
        <v>8</v>
      </c>
      <c r="E154" t="s">
        <v>949</v>
      </c>
      <c r="F154">
        <v>0.99999999999999989</v>
      </c>
      <c r="G154">
        <v>1</v>
      </c>
      <c r="H154" t="s">
        <v>1005</v>
      </c>
    </row>
    <row r="155" spans="1:8" hidden="1" x14ac:dyDescent="0.25">
      <c r="A155" t="s">
        <v>534</v>
      </c>
      <c r="B155" t="s">
        <v>533</v>
      </c>
      <c r="C155" t="s">
        <v>54</v>
      </c>
      <c r="D155" t="s">
        <v>8</v>
      </c>
      <c r="E155" t="s">
        <v>949</v>
      </c>
      <c r="F155">
        <v>1</v>
      </c>
      <c r="G155">
        <v>1</v>
      </c>
      <c r="H155" t="s">
        <v>1006</v>
      </c>
    </row>
    <row r="156" spans="1:8" hidden="1" x14ac:dyDescent="0.25">
      <c r="A156" t="s">
        <v>534</v>
      </c>
      <c r="B156" t="s">
        <v>533</v>
      </c>
      <c r="C156" t="s">
        <v>54</v>
      </c>
      <c r="D156" t="s">
        <v>8</v>
      </c>
      <c r="E156" t="s">
        <v>949</v>
      </c>
      <c r="F156">
        <v>1</v>
      </c>
      <c r="G156">
        <v>1</v>
      </c>
      <c r="H156" t="s">
        <v>1007</v>
      </c>
    </row>
    <row r="157" spans="1:8" hidden="1" x14ac:dyDescent="0.25">
      <c r="A157" t="s">
        <v>534</v>
      </c>
      <c r="B157" t="s">
        <v>533</v>
      </c>
      <c r="C157" t="s">
        <v>54</v>
      </c>
      <c r="D157" t="s">
        <v>8</v>
      </c>
      <c r="E157" t="s">
        <v>949</v>
      </c>
      <c r="F157">
        <v>0.99999999999999989</v>
      </c>
      <c r="G157">
        <v>1</v>
      </c>
      <c r="H157" t="s">
        <v>1008</v>
      </c>
    </row>
    <row r="158" spans="1:8" hidden="1" x14ac:dyDescent="0.25">
      <c r="A158" t="s">
        <v>534</v>
      </c>
      <c r="B158" t="s">
        <v>533</v>
      </c>
      <c r="C158" t="s">
        <v>54</v>
      </c>
      <c r="D158" t="s">
        <v>8</v>
      </c>
      <c r="E158" t="s">
        <v>949</v>
      </c>
      <c r="F158">
        <v>1</v>
      </c>
      <c r="G158">
        <v>1</v>
      </c>
      <c r="H158" t="s">
        <v>1009</v>
      </c>
    </row>
    <row r="159" spans="1:8" hidden="1" x14ac:dyDescent="0.25">
      <c r="A159" t="s">
        <v>534</v>
      </c>
      <c r="B159" t="s">
        <v>533</v>
      </c>
      <c r="C159" t="s">
        <v>54</v>
      </c>
      <c r="D159" t="s">
        <v>8</v>
      </c>
      <c r="E159" t="s">
        <v>949</v>
      </c>
      <c r="F159">
        <v>1</v>
      </c>
      <c r="G159">
        <v>1</v>
      </c>
      <c r="H159" t="s">
        <v>1010</v>
      </c>
    </row>
    <row r="160" spans="1:8" hidden="1" x14ac:dyDescent="0.25">
      <c r="A160" t="s">
        <v>534</v>
      </c>
      <c r="B160" t="s">
        <v>533</v>
      </c>
      <c r="C160" t="s">
        <v>54</v>
      </c>
      <c r="D160" t="s">
        <v>8</v>
      </c>
      <c r="E160" t="s">
        <v>949</v>
      </c>
      <c r="F160">
        <v>1</v>
      </c>
      <c r="G160">
        <v>1</v>
      </c>
      <c r="H160" t="s">
        <v>1011</v>
      </c>
    </row>
    <row r="161" spans="1:8" hidden="1" x14ac:dyDescent="0.25">
      <c r="A161" t="s">
        <v>534</v>
      </c>
      <c r="B161" t="s">
        <v>533</v>
      </c>
      <c r="C161" t="s">
        <v>54</v>
      </c>
      <c r="D161" t="s">
        <v>8</v>
      </c>
      <c r="E161" t="s">
        <v>949</v>
      </c>
      <c r="F161">
        <v>1</v>
      </c>
      <c r="G161">
        <v>1</v>
      </c>
      <c r="H161" t="s">
        <v>1012</v>
      </c>
    </row>
    <row r="162" spans="1:8" hidden="1" x14ac:dyDescent="0.25">
      <c r="A162" t="s">
        <v>534</v>
      </c>
      <c r="B162" t="s">
        <v>533</v>
      </c>
      <c r="C162" t="s">
        <v>54</v>
      </c>
      <c r="D162" t="s">
        <v>8</v>
      </c>
      <c r="E162" t="s">
        <v>949</v>
      </c>
      <c r="F162">
        <v>1</v>
      </c>
      <c r="G162">
        <v>1</v>
      </c>
      <c r="H162" t="s">
        <v>1013</v>
      </c>
    </row>
    <row r="163" spans="1:8" hidden="1" x14ac:dyDescent="0.25">
      <c r="A163" t="s">
        <v>534</v>
      </c>
      <c r="B163" t="s">
        <v>533</v>
      </c>
      <c r="C163" t="s">
        <v>54</v>
      </c>
      <c r="D163" t="s">
        <v>527</v>
      </c>
      <c r="E163" t="s">
        <v>950</v>
      </c>
      <c r="F163">
        <v>1</v>
      </c>
      <c r="G163">
        <v>1</v>
      </c>
      <c r="H163" t="s">
        <v>1014</v>
      </c>
    </row>
    <row r="164" spans="1:8" hidden="1" x14ac:dyDescent="0.25">
      <c r="A164" t="s">
        <v>534</v>
      </c>
      <c r="B164" t="s">
        <v>533</v>
      </c>
      <c r="C164" t="s">
        <v>54</v>
      </c>
      <c r="D164" t="s">
        <v>527</v>
      </c>
      <c r="E164" t="s">
        <v>950</v>
      </c>
      <c r="F164">
        <v>1</v>
      </c>
      <c r="G164">
        <v>1</v>
      </c>
      <c r="H164" t="s">
        <v>1015</v>
      </c>
    </row>
    <row r="165" spans="1:8" hidden="1" x14ac:dyDescent="0.25">
      <c r="A165" t="s">
        <v>534</v>
      </c>
      <c r="B165" t="s">
        <v>533</v>
      </c>
      <c r="C165" t="s">
        <v>54</v>
      </c>
      <c r="D165" t="s">
        <v>527</v>
      </c>
      <c r="E165" t="s">
        <v>950</v>
      </c>
      <c r="F165">
        <v>1</v>
      </c>
      <c r="G165">
        <v>1</v>
      </c>
      <c r="H165" t="s">
        <v>1016</v>
      </c>
    </row>
    <row r="166" spans="1:8" hidden="1" x14ac:dyDescent="0.25">
      <c r="A166" t="s">
        <v>534</v>
      </c>
      <c r="B166" t="s">
        <v>533</v>
      </c>
      <c r="C166" t="s">
        <v>54</v>
      </c>
      <c r="D166" t="s">
        <v>527</v>
      </c>
      <c r="E166" t="s">
        <v>950</v>
      </c>
      <c r="F166">
        <v>1</v>
      </c>
      <c r="G166">
        <v>1</v>
      </c>
      <c r="H166" t="s">
        <v>1017</v>
      </c>
    </row>
    <row r="167" spans="1:8" hidden="1" x14ac:dyDescent="0.25">
      <c r="A167" t="s">
        <v>534</v>
      </c>
      <c r="B167" t="s">
        <v>533</v>
      </c>
      <c r="C167" t="s">
        <v>54</v>
      </c>
      <c r="D167" t="s">
        <v>527</v>
      </c>
      <c r="E167" t="s">
        <v>950</v>
      </c>
      <c r="F167">
        <v>1</v>
      </c>
      <c r="G167">
        <v>1</v>
      </c>
      <c r="H167" t="s">
        <v>1018</v>
      </c>
    </row>
    <row r="168" spans="1:8" hidden="1" x14ac:dyDescent="0.25">
      <c r="A168" t="s">
        <v>534</v>
      </c>
      <c r="B168" t="s">
        <v>533</v>
      </c>
      <c r="C168" t="s">
        <v>54</v>
      </c>
      <c r="D168" t="s">
        <v>527</v>
      </c>
      <c r="E168" t="s">
        <v>950</v>
      </c>
      <c r="F168">
        <v>1</v>
      </c>
      <c r="G168">
        <v>1</v>
      </c>
      <c r="H168" t="s">
        <v>1019</v>
      </c>
    </row>
    <row r="169" spans="1:8" hidden="1" x14ac:dyDescent="0.25">
      <c r="A169" t="s">
        <v>534</v>
      </c>
      <c r="B169" t="s">
        <v>533</v>
      </c>
      <c r="C169" t="s">
        <v>54</v>
      </c>
      <c r="D169" t="s">
        <v>527</v>
      </c>
      <c r="E169" t="s">
        <v>950</v>
      </c>
      <c r="F169">
        <v>1</v>
      </c>
      <c r="G169">
        <v>1</v>
      </c>
      <c r="H169" t="s">
        <v>1020</v>
      </c>
    </row>
    <row r="170" spans="1:8" hidden="1" x14ac:dyDescent="0.25">
      <c r="A170" t="s">
        <v>534</v>
      </c>
      <c r="B170" t="s">
        <v>533</v>
      </c>
      <c r="C170" t="s">
        <v>54</v>
      </c>
      <c r="D170" t="s">
        <v>527</v>
      </c>
      <c r="E170" t="s">
        <v>950</v>
      </c>
      <c r="F170">
        <v>1</v>
      </c>
      <c r="G170">
        <v>1</v>
      </c>
      <c r="H170" t="s">
        <v>1021</v>
      </c>
    </row>
    <row r="171" spans="1:8" hidden="1" x14ac:dyDescent="0.25">
      <c r="A171" t="s">
        <v>534</v>
      </c>
      <c r="B171" t="s">
        <v>533</v>
      </c>
      <c r="C171" t="s">
        <v>54</v>
      </c>
      <c r="D171" t="s">
        <v>527</v>
      </c>
      <c r="E171" t="s">
        <v>950</v>
      </c>
      <c r="F171">
        <v>1</v>
      </c>
      <c r="G171">
        <v>1</v>
      </c>
      <c r="H171" t="s">
        <v>1022</v>
      </c>
    </row>
    <row r="172" spans="1:8" hidden="1" x14ac:dyDescent="0.25">
      <c r="A172" t="s">
        <v>534</v>
      </c>
      <c r="B172" t="s">
        <v>533</v>
      </c>
      <c r="C172" t="s">
        <v>54</v>
      </c>
      <c r="D172" t="s">
        <v>527</v>
      </c>
      <c r="E172" t="s">
        <v>950</v>
      </c>
      <c r="F172">
        <v>1</v>
      </c>
      <c r="G172">
        <v>1</v>
      </c>
      <c r="H172" t="s">
        <v>1023</v>
      </c>
    </row>
    <row r="173" spans="1:8" hidden="1" x14ac:dyDescent="0.25">
      <c r="A173" t="s">
        <v>534</v>
      </c>
      <c r="B173" t="s">
        <v>533</v>
      </c>
      <c r="C173" t="s">
        <v>54</v>
      </c>
      <c r="D173" t="s">
        <v>527</v>
      </c>
      <c r="E173" t="s">
        <v>951</v>
      </c>
      <c r="F173">
        <v>1</v>
      </c>
      <c r="G173">
        <v>1</v>
      </c>
      <c r="H173" t="s">
        <v>1024</v>
      </c>
    </row>
    <row r="174" spans="1:8" hidden="1" x14ac:dyDescent="0.25">
      <c r="A174" t="s">
        <v>534</v>
      </c>
      <c r="B174" t="s">
        <v>533</v>
      </c>
      <c r="C174" t="s">
        <v>54</v>
      </c>
      <c r="D174" t="s">
        <v>527</v>
      </c>
      <c r="E174" t="s">
        <v>951</v>
      </c>
      <c r="F174">
        <v>1</v>
      </c>
      <c r="G174">
        <v>1</v>
      </c>
      <c r="H174" t="s">
        <v>1025</v>
      </c>
    </row>
    <row r="175" spans="1:8" hidden="1" x14ac:dyDescent="0.25">
      <c r="A175" t="s">
        <v>534</v>
      </c>
      <c r="B175" t="s">
        <v>533</v>
      </c>
      <c r="C175" t="s">
        <v>54</v>
      </c>
      <c r="D175" t="s">
        <v>527</v>
      </c>
      <c r="E175" t="s">
        <v>951</v>
      </c>
      <c r="F175">
        <v>1</v>
      </c>
      <c r="G175">
        <v>1</v>
      </c>
      <c r="H175" t="s">
        <v>1026</v>
      </c>
    </row>
    <row r="176" spans="1:8" hidden="1" x14ac:dyDescent="0.25">
      <c r="A176" t="s">
        <v>534</v>
      </c>
      <c r="B176" t="s">
        <v>533</v>
      </c>
      <c r="C176" t="s">
        <v>54</v>
      </c>
      <c r="D176" t="s">
        <v>527</v>
      </c>
      <c r="E176" t="s">
        <v>951</v>
      </c>
      <c r="F176">
        <v>1</v>
      </c>
      <c r="G176">
        <v>1</v>
      </c>
      <c r="H176" t="s">
        <v>1027</v>
      </c>
    </row>
    <row r="177" spans="1:8" hidden="1" x14ac:dyDescent="0.25">
      <c r="A177" t="s">
        <v>534</v>
      </c>
      <c r="B177" t="s">
        <v>533</v>
      </c>
      <c r="C177" t="s">
        <v>54</v>
      </c>
      <c r="D177" t="s">
        <v>527</v>
      </c>
      <c r="E177" t="s">
        <v>951</v>
      </c>
      <c r="F177">
        <v>1</v>
      </c>
      <c r="G177">
        <v>1</v>
      </c>
      <c r="H177" t="s">
        <v>1028</v>
      </c>
    </row>
    <row r="178" spans="1:8" hidden="1" x14ac:dyDescent="0.25">
      <c r="A178" t="s">
        <v>534</v>
      </c>
      <c r="B178" t="s">
        <v>533</v>
      </c>
      <c r="C178" t="s">
        <v>54</v>
      </c>
      <c r="D178" t="s">
        <v>527</v>
      </c>
      <c r="E178" t="s">
        <v>951</v>
      </c>
      <c r="F178">
        <v>1</v>
      </c>
      <c r="G178">
        <v>1</v>
      </c>
      <c r="H178" t="s">
        <v>1029</v>
      </c>
    </row>
    <row r="179" spans="1:8" hidden="1" x14ac:dyDescent="0.25">
      <c r="A179" t="s">
        <v>534</v>
      </c>
      <c r="B179" t="s">
        <v>533</v>
      </c>
      <c r="C179" t="s">
        <v>54</v>
      </c>
      <c r="D179" t="s">
        <v>527</v>
      </c>
      <c r="E179" t="s">
        <v>951</v>
      </c>
      <c r="F179">
        <v>1</v>
      </c>
      <c r="G179">
        <v>1</v>
      </c>
      <c r="H179" t="s">
        <v>1030</v>
      </c>
    </row>
    <row r="180" spans="1:8" hidden="1" x14ac:dyDescent="0.25">
      <c r="A180" t="s">
        <v>534</v>
      </c>
      <c r="B180" t="s">
        <v>533</v>
      </c>
      <c r="C180" t="s">
        <v>54</v>
      </c>
      <c r="D180" t="s">
        <v>527</v>
      </c>
      <c r="E180" t="s">
        <v>951</v>
      </c>
      <c r="F180">
        <v>1</v>
      </c>
      <c r="G180">
        <v>1</v>
      </c>
      <c r="H180" t="s">
        <v>1031</v>
      </c>
    </row>
    <row r="181" spans="1:8" hidden="1" x14ac:dyDescent="0.25">
      <c r="A181" t="s">
        <v>534</v>
      </c>
      <c r="B181" t="s">
        <v>533</v>
      </c>
      <c r="C181" t="s">
        <v>54</v>
      </c>
      <c r="D181" t="s">
        <v>527</v>
      </c>
      <c r="E181" t="s">
        <v>951</v>
      </c>
      <c r="F181">
        <v>1</v>
      </c>
      <c r="G181">
        <v>1</v>
      </c>
      <c r="H181" t="s">
        <v>1032</v>
      </c>
    </row>
    <row r="182" spans="1:8" hidden="1" x14ac:dyDescent="0.25">
      <c r="A182" t="s">
        <v>534</v>
      </c>
      <c r="B182" t="s">
        <v>533</v>
      </c>
      <c r="C182" t="s">
        <v>54</v>
      </c>
      <c r="D182" t="s">
        <v>527</v>
      </c>
      <c r="E182" t="s">
        <v>951</v>
      </c>
      <c r="F182">
        <v>1</v>
      </c>
      <c r="G182">
        <v>1</v>
      </c>
      <c r="H182" t="s">
        <v>1033</v>
      </c>
    </row>
    <row r="183" spans="1:8" hidden="1" x14ac:dyDescent="0.25">
      <c r="A183" t="s">
        <v>534</v>
      </c>
      <c r="B183" t="s">
        <v>533</v>
      </c>
      <c r="C183" t="s">
        <v>54</v>
      </c>
      <c r="D183" t="s">
        <v>527</v>
      </c>
      <c r="E183" t="s">
        <v>951</v>
      </c>
      <c r="F183">
        <v>1</v>
      </c>
      <c r="G183">
        <v>1</v>
      </c>
      <c r="H183" t="s">
        <v>1034</v>
      </c>
    </row>
    <row r="184" spans="1:8" hidden="1" x14ac:dyDescent="0.25">
      <c r="A184" t="s">
        <v>534</v>
      </c>
      <c r="B184" t="s">
        <v>533</v>
      </c>
      <c r="C184" t="s">
        <v>54</v>
      </c>
      <c r="D184" t="s">
        <v>527</v>
      </c>
      <c r="E184" t="s">
        <v>951</v>
      </c>
      <c r="F184">
        <v>1</v>
      </c>
      <c r="G184">
        <v>1</v>
      </c>
      <c r="H184" t="s">
        <v>1035</v>
      </c>
    </row>
    <row r="185" spans="1:8" hidden="1" x14ac:dyDescent="0.25">
      <c r="A185" t="s">
        <v>534</v>
      </c>
      <c r="B185" t="s">
        <v>533</v>
      </c>
      <c r="C185" t="s">
        <v>54</v>
      </c>
      <c r="D185" t="s">
        <v>527</v>
      </c>
      <c r="E185" t="s">
        <v>951</v>
      </c>
      <c r="F185">
        <v>1</v>
      </c>
      <c r="G185">
        <v>1</v>
      </c>
      <c r="H185" t="s">
        <v>1036</v>
      </c>
    </row>
    <row r="186" spans="1:8" hidden="1" x14ac:dyDescent="0.25">
      <c r="A186" t="s">
        <v>534</v>
      </c>
      <c r="B186" t="s">
        <v>533</v>
      </c>
      <c r="C186" t="s">
        <v>54</v>
      </c>
      <c r="D186" t="s">
        <v>527</v>
      </c>
      <c r="E186" t="s">
        <v>951</v>
      </c>
      <c r="F186">
        <v>1</v>
      </c>
      <c r="G186">
        <v>1</v>
      </c>
      <c r="H186" t="s">
        <v>1037</v>
      </c>
    </row>
    <row r="187" spans="1:8" hidden="1" x14ac:dyDescent="0.25">
      <c r="A187" t="s">
        <v>534</v>
      </c>
      <c r="B187" t="s">
        <v>533</v>
      </c>
      <c r="C187" t="s">
        <v>55</v>
      </c>
      <c r="D187" t="s">
        <v>527</v>
      </c>
      <c r="E187" t="s">
        <v>945</v>
      </c>
      <c r="F187">
        <v>1</v>
      </c>
      <c r="G187">
        <v>1</v>
      </c>
      <c r="H187" t="s">
        <v>952</v>
      </c>
    </row>
    <row r="188" spans="1:8" hidden="1" x14ac:dyDescent="0.25">
      <c r="A188" t="s">
        <v>534</v>
      </c>
      <c r="B188" t="s">
        <v>533</v>
      </c>
      <c r="C188" t="s">
        <v>55</v>
      </c>
      <c r="D188" t="s">
        <v>527</v>
      </c>
      <c r="E188" t="s">
        <v>945</v>
      </c>
      <c r="F188">
        <v>1</v>
      </c>
      <c r="G188">
        <v>1</v>
      </c>
      <c r="H188" t="s">
        <v>956</v>
      </c>
    </row>
    <row r="189" spans="1:8" hidden="1" x14ac:dyDescent="0.25">
      <c r="A189" t="s">
        <v>534</v>
      </c>
      <c r="B189" t="s">
        <v>533</v>
      </c>
      <c r="C189" t="s">
        <v>55</v>
      </c>
      <c r="D189" t="s">
        <v>527</v>
      </c>
      <c r="E189" t="s">
        <v>945</v>
      </c>
      <c r="F189">
        <v>1</v>
      </c>
      <c r="G189">
        <v>1</v>
      </c>
      <c r="H189" t="s">
        <v>959</v>
      </c>
    </row>
    <row r="190" spans="1:8" hidden="1" x14ac:dyDescent="0.25">
      <c r="A190" t="s">
        <v>534</v>
      </c>
      <c r="B190" t="s">
        <v>533</v>
      </c>
      <c r="C190" t="s">
        <v>55</v>
      </c>
      <c r="D190" t="s">
        <v>527</v>
      </c>
      <c r="E190" t="s">
        <v>945</v>
      </c>
      <c r="F190">
        <v>1</v>
      </c>
      <c r="G190">
        <v>1</v>
      </c>
      <c r="H190" t="s">
        <v>963</v>
      </c>
    </row>
    <row r="191" spans="1:8" hidden="1" x14ac:dyDescent="0.25">
      <c r="A191" t="s">
        <v>534</v>
      </c>
      <c r="B191" t="s">
        <v>533</v>
      </c>
      <c r="C191" t="s">
        <v>55</v>
      </c>
      <c r="D191" t="s">
        <v>527</v>
      </c>
      <c r="E191" t="s">
        <v>945</v>
      </c>
      <c r="F191">
        <v>1</v>
      </c>
      <c r="G191">
        <v>1</v>
      </c>
      <c r="H191" t="s">
        <v>967</v>
      </c>
    </row>
    <row r="192" spans="1:8" hidden="1" x14ac:dyDescent="0.25">
      <c r="A192" t="s">
        <v>534</v>
      </c>
      <c r="B192" t="s">
        <v>533</v>
      </c>
      <c r="C192" t="s">
        <v>55</v>
      </c>
      <c r="D192" t="s">
        <v>527</v>
      </c>
      <c r="E192" t="s">
        <v>945</v>
      </c>
      <c r="F192">
        <v>1</v>
      </c>
      <c r="G192">
        <v>1</v>
      </c>
      <c r="H192" t="s">
        <v>971</v>
      </c>
    </row>
    <row r="193" spans="1:8" hidden="1" x14ac:dyDescent="0.25">
      <c r="A193" t="s">
        <v>534</v>
      </c>
      <c r="B193" t="s">
        <v>533</v>
      </c>
      <c r="C193" t="s">
        <v>55</v>
      </c>
      <c r="D193" t="s">
        <v>527</v>
      </c>
      <c r="E193" t="s">
        <v>945</v>
      </c>
      <c r="F193">
        <v>1</v>
      </c>
      <c r="G193">
        <v>1</v>
      </c>
      <c r="H193" t="s">
        <v>973</v>
      </c>
    </row>
    <row r="194" spans="1:8" hidden="1" x14ac:dyDescent="0.25">
      <c r="A194" t="s">
        <v>534</v>
      </c>
      <c r="B194" t="s">
        <v>533</v>
      </c>
      <c r="C194" t="s">
        <v>55</v>
      </c>
      <c r="D194" t="s">
        <v>527</v>
      </c>
      <c r="E194" t="s">
        <v>945</v>
      </c>
      <c r="F194">
        <v>1</v>
      </c>
      <c r="G194">
        <v>1</v>
      </c>
      <c r="H194" t="s">
        <v>975</v>
      </c>
    </row>
    <row r="195" spans="1:8" hidden="1" x14ac:dyDescent="0.25">
      <c r="A195" t="s">
        <v>534</v>
      </c>
      <c r="B195" t="s">
        <v>533</v>
      </c>
      <c r="C195" t="s">
        <v>55</v>
      </c>
      <c r="D195" t="s">
        <v>527</v>
      </c>
      <c r="E195" t="s">
        <v>945</v>
      </c>
      <c r="F195">
        <v>1</v>
      </c>
      <c r="G195">
        <v>1</v>
      </c>
      <c r="H195" t="s">
        <v>979</v>
      </c>
    </row>
    <row r="196" spans="1:8" hidden="1" x14ac:dyDescent="0.25">
      <c r="A196" t="s">
        <v>534</v>
      </c>
      <c r="B196" t="s">
        <v>533</v>
      </c>
      <c r="C196" t="s">
        <v>55</v>
      </c>
      <c r="D196" t="s">
        <v>527</v>
      </c>
      <c r="E196" t="s">
        <v>945</v>
      </c>
      <c r="F196">
        <v>1</v>
      </c>
      <c r="G196">
        <v>1</v>
      </c>
      <c r="H196" t="s">
        <v>983</v>
      </c>
    </row>
    <row r="197" spans="1:8" hidden="1" x14ac:dyDescent="0.25">
      <c r="A197" t="s">
        <v>534</v>
      </c>
      <c r="B197" t="s">
        <v>533</v>
      </c>
      <c r="C197" t="s">
        <v>55</v>
      </c>
      <c r="D197" t="s">
        <v>527</v>
      </c>
      <c r="E197" t="s">
        <v>945</v>
      </c>
      <c r="F197">
        <v>1</v>
      </c>
      <c r="G197">
        <v>1</v>
      </c>
      <c r="H197" t="s">
        <v>986</v>
      </c>
    </row>
    <row r="198" spans="1:8" hidden="1" x14ac:dyDescent="0.25">
      <c r="A198" t="s">
        <v>534</v>
      </c>
      <c r="B198" t="s">
        <v>533</v>
      </c>
      <c r="C198" t="s">
        <v>55</v>
      </c>
      <c r="D198" t="s">
        <v>527</v>
      </c>
      <c r="E198" t="s">
        <v>945</v>
      </c>
      <c r="F198">
        <v>1</v>
      </c>
      <c r="G198">
        <v>1</v>
      </c>
      <c r="H198" t="s">
        <v>990</v>
      </c>
    </row>
    <row r="199" spans="1:8" hidden="1" x14ac:dyDescent="0.25">
      <c r="A199" t="s">
        <v>534</v>
      </c>
      <c r="B199" t="s">
        <v>533</v>
      </c>
      <c r="C199" t="s">
        <v>55</v>
      </c>
      <c r="D199" t="s">
        <v>527</v>
      </c>
      <c r="E199" t="s">
        <v>945</v>
      </c>
      <c r="F199">
        <v>1</v>
      </c>
      <c r="G199">
        <v>1</v>
      </c>
      <c r="H199" t="s">
        <v>994</v>
      </c>
    </row>
    <row r="200" spans="1:8" hidden="1" x14ac:dyDescent="0.25">
      <c r="A200" t="s">
        <v>534</v>
      </c>
      <c r="B200" t="s">
        <v>533</v>
      </c>
      <c r="C200" t="s">
        <v>55</v>
      </c>
      <c r="D200" t="s">
        <v>527</v>
      </c>
      <c r="E200" t="s">
        <v>945</v>
      </c>
      <c r="F200">
        <v>1</v>
      </c>
      <c r="G200">
        <v>1</v>
      </c>
      <c r="H200" t="s">
        <v>996</v>
      </c>
    </row>
    <row r="201" spans="1:8" hidden="1" x14ac:dyDescent="0.25">
      <c r="A201" t="s">
        <v>534</v>
      </c>
      <c r="B201" t="s">
        <v>533</v>
      </c>
      <c r="C201" t="s">
        <v>55</v>
      </c>
      <c r="D201" t="s">
        <v>527</v>
      </c>
      <c r="E201" t="s">
        <v>946</v>
      </c>
      <c r="F201">
        <v>1</v>
      </c>
      <c r="G201">
        <v>1</v>
      </c>
      <c r="H201" t="s">
        <v>953</v>
      </c>
    </row>
    <row r="202" spans="1:8" hidden="1" x14ac:dyDescent="0.25">
      <c r="A202" t="s">
        <v>534</v>
      </c>
      <c r="B202" t="s">
        <v>533</v>
      </c>
      <c r="C202" t="s">
        <v>55</v>
      </c>
      <c r="D202" t="s">
        <v>527</v>
      </c>
      <c r="E202" t="s">
        <v>946</v>
      </c>
      <c r="F202">
        <v>1</v>
      </c>
      <c r="G202">
        <v>1</v>
      </c>
      <c r="H202" t="s">
        <v>957</v>
      </c>
    </row>
    <row r="203" spans="1:8" hidden="1" x14ac:dyDescent="0.25">
      <c r="A203" t="s">
        <v>534</v>
      </c>
      <c r="B203" t="s">
        <v>533</v>
      </c>
      <c r="C203" t="s">
        <v>55</v>
      </c>
      <c r="D203" t="s">
        <v>527</v>
      </c>
      <c r="E203" t="s">
        <v>946</v>
      </c>
      <c r="F203">
        <v>1</v>
      </c>
      <c r="G203">
        <v>1</v>
      </c>
      <c r="H203" t="s">
        <v>960</v>
      </c>
    </row>
    <row r="204" spans="1:8" hidden="1" x14ac:dyDescent="0.25">
      <c r="A204" t="s">
        <v>534</v>
      </c>
      <c r="B204" t="s">
        <v>533</v>
      </c>
      <c r="C204" t="s">
        <v>55</v>
      </c>
      <c r="D204" t="s">
        <v>527</v>
      </c>
      <c r="E204" t="s">
        <v>946</v>
      </c>
      <c r="F204">
        <v>1</v>
      </c>
      <c r="G204">
        <v>1</v>
      </c>
      <c r="H204" t="s">
        <v>964</v>
      </c>
    </row>
    <row r="205" spans="1:8" hidden="1" x14ac:dyDescent="0.25">
      <c r="A205" t="s">
        <v>534</v>
      </c>
      <c r="B205" t="s">
        <v>533</v>
      </c>
      <c r="C205" t="s">
        <v>55</v>
      </c>
      <c r="D205" t="s">
        <v>527</v>
      </c>
      <c r="E205" t="s">
        <v>946</v>
      </c>
      <c r="F205">
        <v>1</v>
      </c>
      <c r="G205">
        <v>1</v>
      </c>
      <c r="H205" t="s">
        <v>968</v>
      </c>
    </row>
    <row r="206" spans="1:8" hidden="1" x14ac:dyDescent="0.25">
      <c r="A206" t="s">
        <v>534</v>
      </c>
      <c r="B206" t="s">
        <v>533</v>
      </c>
      <c r="C206" t="s">
        <v>55</v>
      </c>
      <c r="D206" t="s">
        <v>527</v>
      </c>
      <c r="E206" t="s">
        <v>946</v>
      </c>
      <c r="F206">
        <v>1</v>
      </c>
      <c r="G206">
        <v>1</v>
      </c>
      <c r="H206" t="s">
        <v>976</v>
      </c>
    </row>
    <row r="207" spans="1:8" hidden="1" x14ac:dyDescent="0.25">
      <c r="A207" t="s">
        <v>534</v>
      </c>
      <c r="B207" t="s">
        <v>533</v>
      </c>
      <c r="C207" t="s">
        <v>55</v>
      </c>
      <c r="D207" t="s">
        <v>527</v>
      </c>
      <c r="E207" t="s">
        <v>946</v>
      </c>
      <c r="F207">
        <v>1</v>
      </c>
      <c r="G207">
        <v>1</v>
      </c>
      <c r="H207" t="s">
        <v>980</v>
      </c>
    </row>
    <row r="208" spans="1:8" hidden="1" x14ac:dyDescent="0.25">
      <c r="A208" t="s">
        <v>534</v>
      </c>
      <c r="B208" t="s">
        <v>533</v>
      </c>
      <c r="C208" t="s">
        <v>55</v>
      </c>
      <c r="D208" t="s">
        <v>527</v>
      </c>
      <c r="E208" t="s">
        <v>946</v>
      </c>
      <c r="F208">
        <v>1</v>
      </c>
      <c r="G208">
        <v>1</v>
      </c>
      <c r="H208" t="s">
        <v>984</v>
      </c>
    </row>
    <row r="209" spans="1:8" hidden="1" x14ac:dyDescent="0.25">
      <c r="A209" t="s">
        <v>534</v>
      </c>
      <c r="B209" t="s">
        <v>533</v>
      </c>
      <c r="C209" t="s">
        <v>55</v>
      </c>
      <c r="D209" t="s">
        <v>527</v>
      </c>
      <c r="E209" t="s">
        <v>946</v>
      </c>
      <c r="F209">
        <v>1</v>
      </c>
      <c r="G209">
        <v>1</v>
      </c>
      <c r="H209" t="s">
        <v>987</v>
      </c>
    </row>
    <row r="210" spans="1:8" hidden="1" x14ac:dyDescent="0.25">
      <c r="A210" t="s">
        <v>534</v>
      </c>
      <c r="B210" t="s">
        <v>533</v>
      </c>
      <c r="C210" t="s">
        <v>55</v>
      </c>
      <c r="D210" t="s">
        <v>527</v>
      </c>
      <c r="E210" t="s">
        <v>946</v>
      </c>
      <c r="F210">
        <v>1</v>
      </c>
      <c r="G210">
        <v>1</v>
      </c>
      <c r="H210" t="s">
        <v>991</v>
      </c>
    </row>
    <row r="211" spans="1:8" hidden="1" x14ac:dyDescent="0.25">
      <c r="A211" t="s">
        <v>534</v>
      </c>
      <c r="B211" t="s">
        <v>533</v>
      </c>
      <c r="C211" t="s">
        <v>55</v>
      </c>
      <c r="D211" t="s">
        <v>527</v>
      </c>
      <c r="E211" t="s">
        <v>947</v>
      </c>
      <c r="F211">
        <v>1</v>
      </c>
      <c r="G211">
        <v>1</v>
      </c>
      <c r="H211" t="s">
        <v>954</v>
      </c>
    </row>
    <row r="212" spans="1:8" hidden="1" x14ac:dyDescent="0.25">
      <c r="A212" t="s">
        <v>534</v>
      </c>
      <c r="B212" t="s">
        <v>533</v>
      </c>
      <c r="C212" t="s">
        <v>55</v>
      </c>
      <c r="D212" t="s">
        <v>527</v>
      </c>
      <c r="E212" t="s">
        <v>947</v>
      </c>
      <c r="F212">
        <v>1</v>
      </c>
      <c r="G212">
        <v>1</v>
      </c>
      <c r="H212" t="s">
        <v>1038</v>
      </c>
    </row>
    <row r="213" spans="1:8" hidden="1" x14ac:dyDescent="0.25">
      <c r="A213" t="s">
        <v>534</v>
      </c>
      <c r="B213" t="s">
        <v>533</v>
      </c>
      <c r="C213" t="s">
        <v>55</v>
      </c>
      <c r="D213" t="s">
        <v>527</v>
      </c>
      <c r="E213" t="s">
        <v>947</v>
      </c>
      <c r="F213">
        <v>1</v>
      </c>
      <c r="G213">
        <v>1</v>
      </c>
      <c r="H213" t="s">
        <v>965</v>
      </c>
    </row>
    <row r="214" spans="1:8" hidden="1" x14ac:dyDescent="0.25">
      <c r="A214" t="s">
        <v>534</v>
      </c>
      <c r="B214" t="s">
        <v>533</v>
      </c>
      <c r="C214" t="s">
        <v>55</v>
      </c>
      <c r="D214" t="s">
        <v>527</v>
      </c>
      <c r="E214" t="s">
        <v>947</v>
      </c>
      <c r="F214">
        <v>1</v>
      </c>
      <c r="G214">
        <v>1</v>
      </c>
      <c r="H214" t="s">
        <v>969</v>
      </c>
    </row>
    <row r="215" spans="1:8" hidden="1" x14ac:dyDescent="0.25">
      <c r="A215" t="s">
        <v>534</v>
      </c>
      <c r="B215" t="s">
        <v>533</v>
      </c>
      <c r="C215" t="s">
        <v>55</v>
      </c>
      <c r="D215" t="s">
        <v>527</v>
      </c>
      <c r="E215" t="s">
        <v>947</v>
      </c>
      <c r="F215">
        <v>1</v>
      </c>
      <c r="G215">
        <v>1</v>
      </c>
      <c r="H215" t="s">
        <v>977</v>
      </c>
    </row>
    <row r="216" spans="1:8" hidden="1" x14ac:dyDescent="0.25">
      <c r="A216" t="s">
        <v>534</v>
      </c>
      <c r="B216" t="s">
        <v>533</v>
      </c>
      <c r="C216" t="s">
        <v>55</v>
      </c>
      <c r="D216" t="s">
        <v>527</v>
      </c>
      <c r="E216" t="s">
        <v>947</v>
      </c>
      <c r="F216">
        <v>1</v>
      </c>
      <c r="G216">
        <v>1</v>
      </c>
      <c r="H216" t="s">
        <v>981</v>
      </c>
    </row>
    <row r="217" spans="1:8" hidden="1" x14ac:dyDescent="0.25">
      <c r="A217" t="s">
        <v>534</v>
      </c>
      <c r="B217" t="s">
        <v>533</v>
      </c>
      <c r="C217" t="s">
        <v>55</v>
      </c>
      <c r="D217" t="s">
        <v>527</v>
      </c>
      <c r="E217" t="s">
        <v>947</v>
      </c>
      <c r="F217">
        <v>1</v>
      </c>
      <c r="G217">
        <v>1</v>
      </c>
      <c r="H217" t="s">
        <v>1039</v>
      </c>
    </row>
    <row r="218" spans="1:8" hidden="1" x14ac:dyDescent="0.25">
      <c r="A218" t="s">
        <v>534</v>
      </c>
      <c r="B218" t="s">
        <v>533</v>
      </c>
      <c r="C218" t="s">
        <v>55</v>
      </c>
      <c r="D218" t="s">
        <v>527</v>
      </c>
      <c r="E218" t="s">
        <v>947</v>
      </c>
      <c r="F218">
        <v>1</v>
      </c>
      <c r="G218">
        <v>1</v>
      </c>
      <c r="H218" t="s">
        <v>995</v>
      </c>
    </row>
    <row r="219" spans="1:8" hidden="1" x14ac:dyDescent="0.25">
      <c r="A219" t="s">
        <v>534</v>
      </c>
      <c r="B219" t="s">
        <v>533</v>
      </c>
      <c r="C219" t="s">
        <v>55</v>
      </c>
      <c r="D219" t="s">
        <v>527</v>
      </c>
      <c r="E219" t="s">
        <v>947</v>
      </c>
      <c r="F219">
        <v>1</v>
      </c>
      <c r="G219">
        <v>1</v>
      </c>
      <c r="H219" t="s">
        <v>997</v>
      </c>
    </row>
    <row r="220" spans="1:8" hidden="1" x14ac:dyDescent="0.25">
      <c r="A220" t="s">
        <v>534</v>
      </c>
      <c r="B220" t="s">
        <v>533</v>
      </c>
      <c r="C220" t="s">
        <v>55</v>
      </c>
      <c r="D220" t="s">
        <v>527</v>
      </c>
      <c r="E220" t="s">
        <v>948</v>
      </c>
      <c r="F220">
        <v>1</v>
      </c>
      <c r="G220">
        <v>1</v>
      </c>
      <c r="H220" t="s">
        <v>955</v>
      </c>
    </row>
    <row r="221" spans="1:8" hidden="1" x14ac:dyDescent="0.25">
      <c r="A221" t="s">
        <v>534</v>
      </c>
      <c r="B221" t="s">
        <v>533</v>
      </c>
      <c r="C221" t="s">
        <v>55</v>
      </c>
      <c r="D221" t="s">
        <v>527</v>
      </c>
      <c r="E221" t="s">
        <v>948</v>
      </c>
      <c r="F221">
        <v>1</v>
      </c>
      <c r="G221">
        <v>1</v>
      </c>
      <c r="H221" t="s">
        <v>958</v>
      </c>
    </row>
    <row r="222" spans="1:8" hidden="1" x14ac:dyDescent="0.25">
      <c r="A222" t="s">
        <v>534</v>
      </c>
      <c r="B222" t="s">
        <v>533</v>
      </c>
      <c r="C222" t="s">
        <v>55</v>
      </c>
      <c r="D222" t="s">
        <v>527</v>
      </c>
      <c r="E222" t="s">
        <v>948</v>
      </c>
      <c r="F222">
        <v>1</v>
      </c>
      <c r="G222">
        <v>1</v>
      </c>
      <c r="H222" t="s">
        <v>962</v>
      </c>
    </row>
    <row r="223" spans="1:8" hidden="1" x14ac:dyDescent="0.25">
      <c r="A223" t="s">
        <v>534</v>
      </c>
      <c r="B223" t="s">
        <v>533</v>
      </c>
      <c r="C223" t="s">
        <v>55</v>
      </c>
      <c r="D223" t="s">
        <v>527</v>
      </c>
      <c r="E223" t="s">
        <v>948</v>
      </c>
      <c r="F223">
        <v>1</v>
      </c>
      <c r="G223">
        <v>1</v>
      </c>
      <c r="H223" t="s">
        <v>966</v>
      </c>
    </row>
    <row r="224" spans="1:8" hidden="1" x14ac:dyDescent="0.25">
      <c r="A224" t="s">
        <v>534</v>
      </c>
      <c r="B224" t="s">
        <v>533</v>
      </c>
      <c r="C224" t="s">
        <v>55</v>
      </c>
      <c r="D224" t="s">
        <v>527</v>
      </c>
      <c r="E224" t="s">
        <v>948</v>
      </c>
      <c r="F224">
        <v>1</v>
      </c>
      <c r="G224">
        <v>1</v>
      </c>
      <c r="H224" t="s">
        <v>970</v>
      </c>
    </row>
    <row r="225" spans="1:8" hidden="1" x14ac:dyDescent="0.25">
      <c r="A225" t="s">
        <v>534</v>
      </c>
      <c r="B225" t="s">
        <v>533</v>
      </c>
      <c r="C225" t="s">
        <v>55</v>
      </c>
      <c r="D225" t="s">
        <v>527</v>
      </c>
      <c r="E225" t="s">
        <v>948</v>
      </c>
      <c r="F225">
        <v>1</v>
      </c>
      <c r="G225">
        <v>1</v>
      </c>
      <c r="H225" t="s">
        <v>972</v>
      </c>
    </row>
    <row r="226" spans="1:8" hidden="1" x14ac:dyDescent="0.25">
      <c r="A226" t="s">
        <v>534</v>
      </c>
      <c r="B226" t="s">
        <v>533</v>
      </c>
      <c r="C226" t="s">
        <v>55</v>
      </c>
      <c r="D226" t="s">
        <v>527</v>
      </c>
      <c r="E226" t="s">
        <v>948</v>
      </c>
      <c r="F226">
        <v>1</v>
      </c>
      <c r="G226">
        <v>1</v>
      </c>
      <c r="H226" t="s">
        <v>974</v>
      </c>
    </row>
    <row r="227" spans="1:8" hidden="1" x14ac:dyDescent="0.25">
      <c r="A227" t="s">
        <v>534</v>
      </c>
      <c r="B227" t="s">
        <v>533</v>
      </c>
      <c r="C227" t="s">
        <v>55</v>
      </c>
      <c r="D227" t="s">
        <v>527</v>
      </c>
      <c r="E227" t="s">
        <v>948</v>
      </c>
      <c r="F227">
        <v>1</v>
      </c>
      <c r="G227">
        <v>1</v>
      </c>
      <c r="H227" t="s">
        <v>978</v>
      </c>
    </row>
    <row r="228" spans="1:8" hidden="1" x14ac:dyDescent="0.25">
      <c r="A228" t="s">
        <v>534</v>
      </c>
      <c r="B228" t="s">
        <v>533</v>
      </c>
      <c r="C228" t="s">
        <v>55</v>
      </c>
      <c r="D228" t="s">
        <v>527</v>
      </c>
      <c r="E228" t="s">
        <v>948</v>
      </c>
      <c r="F228">
        <v>1</v>
      </c>
      <c r="G228">
        <v>1</v>
      </c>
      <c r="H228" t="s">
        <v>982</v>
      </c>
    </row>
    <row r="229" spans="1:8" hidden="1" x14ac:dyDescent="0.25">
      <c r="A229" t="s">
        <v>534</v>
      </c>
      <c r="B229" t="s">
        <v>533</v>
      </c>
      <c r="C229" t="s">
        <v>55</v>
      </c>
      <c r="D229" t="s">
        <v>527</v>
      </c>
      <c r="E229" t="s">
        <v>948</v>
      </c>
      <c r="F229">
        <v>1</v>
      </c>
      <c r="G229">
        <v>1</v>
      </c>
      <c r="H229" t="s">
        <v>985</v>
      </c>
    </row>
    <row r="230" spans="1:8" hidden="1" x14ac:dyDescent="0.25">
      <c r="A230" t="s">
        <v>534</v>
      </c>
      <c r="B230" t="s">
        <v>533</v>
      </c>
      <c r="C230" t="s">
        <v>55</v>
      </c>
      <c r="D230" t="s">
        <v>527</v>
      </c>
      <c r="E230" t="s">
        <v>948</v>
      </c>
      <c r="F230">
        <v>1</v>
      </c>
      <c r="G230">
        <v>1</v>
      </c>
      <c r="H230" t="s">
        <v>989</v>
      </c>
    </row>
    <row r="231" spans="1:8" hidden="1" x14ac:dyDescent="0.25">
      <c r="A231" t="s">
        <v>534</v>
      </c>
      <c r="B231" t="s">
        <v>533</v>
      </c>
      <c r="C231" t="s">
        <v>55</v>
      </c>
      <c r="D231" t="s">
        <v>527</v>
      </c>
      <c r="E231" t="s">
        <v>948</v>
      </c>
      <c r="F231">
        <v>1</v>
      </c>
      <c r="G231">
        <v>1</v>
      </c>
      <c r="H231" t="s">
        <v>993</v>
      </c>
    </row>
    <row r="232" spans="1:8" hidden="1" x14ac:dyDescent="0.25">
      <c r="A232" t="s">
        <v>534</v>
      </c>
      <c r="B232" t="s">
        <v>533</v>
      </c>
      <c r="C232" t="s">
        <v>55</v>
      </c>
      <c r="D232" t="s">
        <v>527</v>
      </c>
      <c r="E232" t="s">
        <v>948</v>
      </c>
      <c r="F232">
        <v>1</v>
      </c>
      <c r="G232">
        <v>1</v>
      </c>
      <c r="H232" t="s">
        <v>998</v>
      </c>
    </row>
    <row r="233" spans="1:8" hidden="1" x14ac:dyDescent="0.25">
      <c r="A233" t="s">
        <v>534</v>
      </c>
      <c r="B233" t="s">
        <v>533</v>
      </c>
      <c r="C233" t="s">
        <v>55</v>
      </c>
      <c r="D233" t="s">
        <v>527</v>
      </c>
      <c r="E233" t="s">
        <v>948</v>
      </c>
      <c r="F233">
        <v>1</v>
      </c>
      <c r="G233">
        <v>1</v>
      </c>
      <c r="H233" t="s">
        <v>999</v>
      </c>
    </row>
    <row r="234" spans="1:8" hidden="1" x14ac:dyDescent="0.25">
      <c r="A234" t="s">
        <v>534</v>
      </c>
      <c r="B234" t="s">
        <v>533</v>
      </c>
      <c r="C234" t="s">
        <v>55</v>
      </c>
      <c r="D234" t="s">
        <v>8</v>
      </c>
      <c r="E234" t="s">
        <v>949</v>
      </c>
      <c r="F234">
        <v>1</v>
      </c>
      <c r="G234">
        <v>1</v>
      </c>
      <c r="H234" t="s">
        <v>1000</v>
      </c>
    </row>
    <row r="235" spans="1:8" hidden="1" x14ac:dyDescent="0.25">
      <c r="A235" t="s">
        <v>534</v>
      </c>
      <c r="B235" t="s">
        <v>533</v>
      </c>
      <c r="C235" t="s">
        <v>55</v>
      </c>
      <c r="D235" t="s">
        <v>8</v>
      </c>
      <c r="E235" t="s">
        <v>949</v>
      </c>
      <c r="F235">
        <v>1</v>
      </c>
      <c r="G235">
        <v>1</v>
      </c>
      <c r="H235" t="s">
        <v>1001</v>
      </c>
    </row>
    <row r="236" spans="1:8" hidden="1" x14ac:dyDescent="0.25">
      <c r="A236" t="s">
        <v>534</v>
      </c>
      <c r="B236" t="s">
        <v>533</v>
      </c>
      <c r="C236" t="s">
        <v>55</v>
      </c>
      <c r="D236" t="s">
        <v>8</v>
      </c>
      <c r="E236" t="s">
        <v>949</v>
      </c>
      <c r="F236">
        <v>1</v>
      </c>
      <c r="G236">
        <v>1</v>
      </c>
      <c r="H236" t="s">
        <v>1002</v>
      </c>
    </row>
    <row r="237" spans="1:8" hidden="1" x14ac:dyDescent="0.25">
      <c r="A237" t="s">
        <v>534</v>
      </c>
      <c r="B237" t="s">
        <v>533</v>
      </c>
      <c r="C237" t="s">
        <v>55</v>
      </c>
      <c r="D237" t="s">
        <v>8</v>
      </c>
      <c r="E237" t="s">
        <v>949</v>
      </c>
      <c r="F237">
        <v>1</v>
      </c>
      <c r="G237">
        <v>1</v>
      </c>
      <c r="H237" t="s">
        <v>1003</v>
      </c>
    </row>
    <row r="238" spans="1:8" hidden="1" x14ac:dyDescent="0.25">
      <c r="A238" t="s">
        <v>534</v>
      </c>
      <c r="B238" t="s">
        <v>533</v>
      </c>
      <c r="C238" t="s">
        <v>55</v>
      </c>
      <c r="D238" t="s">
        <v>8</v>
      </c>
      <c r="E238" t="s">
        <v>949</v>
      </c>
      <c r="F238">
        <v>1</v>
      </c>
      <c r="G238">
        <v>1</v>
      </c>
      <c r="H238" t="s">
        <v>1004</v>
      </c>
    </row>
    <row r="239" spans="1:8" hidden="1" x14ac:dyDescent="0.25">
      <c r="A239" t="s">
        <v>534</v>
      </c>
      <c r="B239" t="s">
        <v>533</v>
      </c>
      <c r="C239" t="s">
        <v>55</v>
      </c>
      <c r="D239" t="s">
        <v>8</v>
      </c>
      <c r="E239" t="s">
        <v>949</v>
      </c>
      <c r="F239">
        <v>1</v>
      </c>
      <c r="G239">
        <v>1</v>
      </c>
      <c r="H239" t="s">
        <v>1005</v>
      </c>
    </row>
    <row r="240" spans="1:8" hidden="1" x14ac:dyDescent="0.25">
      <c r="A240" t="s">
        <v>534</v>
      </c>
      <c r="B240" t="s">
        <v>533</v>
      </c>
      <c r="C240" t="s">
        <v>55</v>
      </c>
      <c r="D240" t="s">
        <v>8</v>
      </c>
      <c r="E240" t="s">
        <v>949</v>
      </c>
      <c r="F240">
        <v>1</v>
      </c>
      <c r="G240">
        <v>1</v>
      </c>
      <c r="H240" t="s">
        <v>1006</v>
      </c>
    </row>
    <row r="241" spans="1:8" hidden="1" x14ac:dyDescent="0.25">
      <c r="A241" t="s">
        <v>534</v>
      </c>
      <c r="B241" t="s">
        <v>533</v>
      </c>
      <c r="C241" t="s">
        <v>55</v>
      </c>
      <c r="D241" t="s">
        <v>8</v>
      </c>
      <c r="E241" t="s">
        <v>949</v>
      </c>
      <c r="F241">
        <v>1</v>
      </c>
      <c r="G241">
        <v>1</v>
      </c>
      <c r="H241" t="s">
        <v>1007</v>
      </c>
    </row>
    <row r="242" spans="1:8" hidden="1" x14ac:dyDescent="0.25">
      <c r="A242" t="s">
        <v>534</v>
      </c>
      <c r="B242" t="s">
        <v>533</v>
      </c>
      <c r="C242" t="s">
        <v>55</v>
      </c>
      <c r="D242" t="s">
        <v>8</v>
      </c>
      <c r="E242" t="s">
        <v>949</v>
      </c>
      <c r="F242">
        <v>1</v>
      </c>
      <c r="G242">
        <v>1</v>
      </c>
      <c r="H242" t="s">
        <v>1008</v>
      </c>
    </row>
    <row r="243" spans="1:8" hidden="1" x14ac:dyDescent="0.25">
      <c r="A243" t="s">
        <v>534</v>
      </c>
      <c r="B243" t="s">
        <v>533</v>
      </c>
      <c r="C243" t="s">
        <v>55</v>
      </c>
      <c r="D243" t="s">
        <v>8</v>
      </c>
      <c r="E243" t="s">
        <v>949</v>
      </c>
      <c r="F243">
        <v>1</v>
      </c>
      <c r="G243">
        <v>1</v>
      </c>
      <c r="H243" t="s">
        <v>1009</v>
      </c>
    </row>
    <row r="244" spans="1:8" hidden="1" x14ac:dyDescent="0.25">
      <c r="A244" t="s">
        <v>534</v>
      </c>
      <c r="B244" t="s">
        <v>533</v>
      </c>
      <c r="C244" t="s">
        <v>55</v>
      </c>
      <c r="D244" t="s">
        <v>8</v>
      </c>
      <c r="E244" t="s">
        <v>949</v>
      </c>
      <c r="F244">
        <v>1</v>
      </c>
      <c r="G244">
        <v>1</v>
      </c>
      <c r="H244" t="s">
        <v>1010</v>
      </c>
    </row>
    <row r="245" spans="1:8" hidden="1" x14ac:dyDescent="0.25">
      <c r="A245" t="s">
        <v>534</v>
      </c>
      <c r="B245" t="s">
        <v>533</v>
      </c>
      <c r="C245" t="s">
        <v>55</v>
      </c>
      <c r="D245" t="s">
        <v>8</v>
      </c>
      <c r="E245" t="s">
        <v>949</v>
      </c>
      <c r="F245">
        <v>1</v>
      </c>
      <c r="G245">
        <v>1</v>
      </c>
      <c r="H245" t="s">
        <v>1011</v>
      </c>
    </row>
    <row r="246" spans="1:8" hidden="1" x14ac:dyDescent="0.25">
      <c r="A246" t="s">
        <v>534</v>
      </c>
      <c r="B246" t="s">
        <v>533</v>
      </c>
      <c r="C246" t="s">
        <v>55</v>
      </c>
      <c r="D246" t="s">
        <v>8</v>
      </c>
      <c r="E246" t="s">
        <v>949</v>
      </c>
      <c r="F246">
        <v>1</v>
      </c>
      <c r="G246">
        <v>1</v>
      </c>
      <c r="H246" t="s">
        <v>1012</v>
      </c>
    </row>
    <row r="247" spans="1:8" hidden="1" x14ac:dyDescent="0.25">
      <c r="A247" t="s">
        <v>534</v>
      </c>
      <c r="B247" t="s">
        <v>533</v>
      </c>
      <c r="C247" t="s">
        <v>55</v>
      </c>
      <c r="D247" t="s">
        <v>8</v>
      </c>
      <c r="E247" t="s">
        <v>949</v>
      </c>
      <c r="F247">
        <v>1</v>
      </c>
      <c r="G247">
        <v>1</v>
      </c>
      <c r="H247" t="s">
        <v>1013</v>
      </c>
    </row>
    <row r="248" spans="1:8" hidden="1" x14ac:dyDescent="0.25">
      <c r="A248" t="s">
        <v>534</v>
      </c>
      <c r="B248" t="s">
        <v>533</v>
      </c>
      <c r="C248" t="s">
        <v>55</v>
      </c>
      <c r="D248" t="s">
        <v>527</v>
      </c>
      <c r="E248" t="s">
        <v>950</v>
      </c>
      <c r="F248">
        <v>1</v>
      </c>
      <c r="G248">
        <v>1</v>
      </c>
      <c r="H248" t="s">
        <v>1014</v>
      </c>
    </row>
    <row r="249" spans="1:8" hidden="1" x14ac:dyDescent="0.25">
      <c r="A249" t="s">
        <v>534</v>
      </c>
      <c r="B249" t="s">
        <v>533</v>
      </c>
      <c r="C249" t="s">
        <v>55</v>
      </c>
      <c r="D249" t="s">
        <v>527</v>
      </c>
      <c r="E249" t="s">
        <v>950</v>
      </c>
      <c r="F249">
        <v>1</v>
      </c>
      <c r="G249">
        <v>1</v>
      </c>
      <c r="H249" t="s">
        <v>1015</v>
      </c>
    </row>
    <row r="250" spans="1:8" hidden="1" x14ac:dyDescent="0.25">
      <c r="A250" t="s">
        <v>534</v>
      </c>
      <c r="B250" t="s">
        <v>533</v>
      </c>
      <c r="C250" t="s">
        <v>55</v>
      </c>
      <c r="D250" t="s">
        <v>527</v>
      </c>
      <c r="E250" t="s">
        <v>950</v>
      </c>
      <c r="F250">
        <v>1</v>
      </c>
      <c r="G250">
        <v>1</v>
      </c>
      <c r="H250" t="s">
        <v>1016</v>
      </c>
    </row>
    <row r="251" spans="1:8" hidden="1" x14ac:dyDescent="0.25">
      <c r="A251" t="s">
        <v>534</v>
      </c>
      <c r="B251" t="s">
        <v>533</v>
      </c>
      <c r="C251" t="s">
        <v>55</v>
      </c>
      <c r="D251" t="s">
        <v>527</v>
      </c>
      <c r="E251" t="s">
        <v>950</v>
      </c>
      <c r="F251">
        <v>1</v>
      </c>
      <c r="G251">
        <v>1</v>
      </c>
      <c r="H251" t="s">
        <v>1017</v>
      </c>
    </row>
    <row r="252" spans="1:8" hidden="1" x14ac:dyDescent="0.25">
      <c r="A252" t="s">
        <v>534</v>
      </c>
      <c r="B252" t="s">
        <v>533</v>
      </c>
      <c r="C252" t="s">
        <v>55</v>
      </c>
      <c r="D252" t="s">
        <v>527</v>
      </c>
      <c r="E252" t="s">
        <v>950</v>
      </c>
      <c r="F252">
        <v>1</v>
      </c>
      <c r="G252">
        <v>1</v>
      </c>
      <c r="H252" t="s">
        <v>1018</v>
      </c>
    </row>
    <row r="253" spans="1:8" hidden="1" x14ac:dyDescent="0.25">
      <c r="A253" t="s">
        <v>534</v>
      </c>
      <c r="B253" t="s">
        <v>533</v>
      </c>
      <c r="C253" t="s">
        <v>55</v>
      </c>
      <c r="D253" t="s">
        <v>527</v>
      </c>
      <c r="E253" t="s">
        <v>950</v>
      </c>
      <c r="F253">
        <v>1</v>
      </c>
      <c r="G253">
        <v>1</v>
      </c>
      <c r="H253" t="s">
        <v>1019</v>
      </c>
    </row>
    <row r="254" spans="1:8" hidden="1" x14ac:dyDescent="0.25">
      <c r="A254" t="s">
        <v>534</v>
      </c>
      <c r="B254" t="s">
        <v>533</v>
      </c>
      <c r="C254" t="s">
        <v>55</v>
      </c>
      <c r="D254" t="s">
        <v>527</v>
      </c>
      <c r="E254" t="s">
        <v>950</v>
      </c>
      <c r="F254">
        <v>1</v>
      </c>
      <c r="G254">
        <v>1</v>
      </c>
      <c r="H254" t="s">
        <v>1020</v>
      </c>
    </row>
    <row r="255" spans="1:8" hidden="1" x14ac:dyDescent="0.25">
      <c r="A255" t="s">
        <v>534</v>
      </c>
      <c r="B255" t="s">
        <v>533</v>
      </c>
      <c r="C255" t="s">
        <v>55</v>
      </c>
      <c r="D255" t="s">
        <v>527</v>
      </c>
      <c r="E255" t="s">
        <v>950</v>
      </c>
      <c r="F255">
        <v>1</v>
      </c>
      <c r="G255">
        <v>1</v>
      </c>
      <c r="H255" t="s">
        <v>1021</v>
      </c>
    </row>
    <row r="256" spans="1:8" hidden="1" x14ac:dyDescent="0.25">
      <c r="A256" t="s">
        <v>534</v>
      </c>
      <c r="B256" t="s">
        <v>533</v>
      </c>
      <c r="C256" t="s">
        <v>55</v>
      </c>
      <c r="D256" t="s">
        <v>527</v>
      </c>
      <c r="E256" t="s">
        <v>950</v>
      </c>
      <c r="F256">
        <v>1</v>
      </c>
      <c r="G256">
        <v>1</v>
      </c>
      <c r="H256" t="s">
        <v>1022</v>
      </c>
    </row>
    <row r="257" spans="1:8" hidden="1" x14ac:dyDescent="0.25">
      <c r="A257" t="s">
        <v>534</v>
      </c>
      <c r="B257" t="s">
        <v>533</v>
      </c>
      <c r="C257" t="s">
        <v>55</v>
      </c>
      <c r="D257" t="s">
        <v>527</v>
      </c>
      <c r="E257" t="s">
        <v>950</v>
      </c>
      <c r="F257">
        <v>1</v>
      </c>
      <c r="G257">
        <v>1</v>
      </c>
      <c r="H257" t="s">
        <v>1023</v>
      </c>
    </row>
    <row r="258" spans="1:8" hidden="1" x14ac:dyDescent="0.25">
      <c r="A258" t="s">
        <v>534</v>
      </c>
      <c r="B258" t="s">
        <v>533</v>
      </c>
      <c r="C258" t="s">
        <v>55</v>
      </c>
      <c r="D258" t="s">
        <v>527</v>
      </c>
      <c r="E258" t="s">
        <v>951</v>
      </c>
      <c r="F258">
        <v>1</v>
      </c>
      <c r="G258">
        <v>1</v>
      </c>
      <c r="H258" t="s">
        <v>1024</v>
      </c>
    </row>
    <row r="259" spans="1:8" hidden="1" x14ac:dyDescent="0.25">
      <c r="A259" t="s">
        <v>534</v>
      </c>
      <c r="B259" t="s">
        <v>533</v>
      </c>
      <c r="C259" t="s">
        <v>55</v>
      </c>
      <c r="D259" t="s">
        <v>527</v>
      </c>
      <c r="E259" t="s">
        <v>951</v>
      </c>
      <c r="F259">
        <v>1</v>
      </c>
      <c r="G259">
        <v>1</v>
      </c>
      <c r="H259" t="s">
        <v>1025</v>
      </c>
    </row>
    <row r="260" spans="1:8" hidden="1" x14ac:dyDescent="0.25">
      <c r="A260" t="s">
        <v>534</v>
      </c>
      <c r="B260" t="s">
        <v>533</v>
      </c>
      <c r="C260" t="s">
        <v>55</v>
      </c>
      <c r="D260" t="s">
        <v>527</v>
      </c>
      <c r="E260" t="s">
        <v>951</v>
      </c>
      <c r="F260">
        <v>1</v>
      </c>
      <c r="G260">
        <v>1</v>
      </c>
      <c r="H260" t="s">
        <v>1026</v>
      </c>
    </row>
    <row r="261" spans="1:8" hidden="1" x14ac:dyDescent="0.25">
      <c r="A261" t="s">
        <v>534</v>
      </c>
      <c r="B261" t="s">
        <v>533</v>
      </c>
      <c r="C261" t="s">
        <v>55</v>
      </c>
      <c r="D261" t="s">
        <v>527</v>
      </c>
      <c r="E261" t="s">
        <v>951</v>
      </c>
      <c r="F261">
        <v>1</v>
      </c>
      <c r="G261">
        <v>1</v>
      </c>
      <c r="H261" t="s">
        <v>1027</v>
      </c>
    </row>
    <row r="262" spans="1:8" hidden="1" x14ac:dyDescent="0.25">
      <c r="A262" t="s">
        <v>534</v>
      </c>
      <c r="B262" t="s">
        <v>533</v>
      </c>
      <c r="C262" t="s">
        <v>55</v>
      </c>
      <c r="D262" t="s">
        <v>527</v>
      </c>
      <c r="E262" t="s">
        <v>951</v>
      </c>
      <c r="F262">
        <v>1</v>
      </c>
      <c r="G262">
        <v>1</v>
      </c>
      <c r="H262" t="s">
        <v>1028</v>
      </c>
    </row>
    <row r="263" spans="1:8" hidden="1" x14ac:dyDescent="0.25">
      <c r="A263" t="s">
        <v>534</v>
      </c>
      <c r="B263" t="s">
        <v>533</v>
      </c>
      <c r="C263" t="s">
        <v>55</v>
      </c>
      <c r="D263" t="s">
        <v>527</v>
      </c>
      <c r="E263" t="s">
        <v>951</v>
      </c>
      <c r="F263">
        <v>1</v>
      </c>
      <c r="G263">
        <v>1</v>
      </c>
      <c r="H263" t="s">
        <v>1029</v>
      </c>
    </row>
    <row r="264" spans="1:8" hidden="1" x14ac:dyDescent="0.25">
      <c r="A264" t="s">
        <v>534</v>
      </c>
      <c r="B264" t="s">
        <v>533</v>
      </c>
      <c r="C264" t="s">
        <v>55</v>
      </c>
      <c r="D264" t="s">
        <v>527</v>
      </c>
      <c r="E264" t="s">
        <v>951</v>
      </c>
      <c r="F264">
        <v>1</v>
      </c>
      <c r="G264">
        <v>1</v>
      </c>
      <c r="H264" t="s">
        <v>1030</v>
      </c>
    </row>
    <row r="265" spans="1:8" hidden="1" x14ac:dyDescent="0.25">
      <c r="A265" t="s">
        <v>534</v>
      </c>
      <c r="B265" t="s">
        <v>533</v>
      </c>
      <c r="C265" t="s">
        <v>55</v>
      </c>
      <c r="D265" t="s">
        <v>527</v>
      </c>
      <c r="E265" t="s">
        <v>951</v>
      </c>
      <c r="F265">
        <v>1</v>
      </c>
      <c r="G265">
        <v>1</v>
      </c>
      <c r="H265" t="s">
        <v>1031</v>
      </c>
    </row>
    <row r="266" spans="1:8" hidden="1" x14ac:dyDescent="0.25">
      <c r="A266" t="s">
        <v>534</v>
      </c>
      <c r="B266" t="s">
        <v>533</v>
      </c>
      <c r="C266" t="s">
        <v>55</v>
      </c>
      <c r="D266" t="s">
        <v>527</v>
      </c>
      <c r="E266" t="s">
        <v>951</v>
      </c>
      <c r="F266">
        <v>1</v>
      </c>
      <c r="G266">
        <v>1</v>
      </c>
      <c r="H266" t="s">
        <v>1032</v>
      </c>
    </row>
    <row r="267" spans="1:8" hidden="1" x14ac:dyDescent="0.25">
      <c r="A267" t="s">
        <v>534</v>
      </c>
      <c r="B267" t="s">
        <v>533</v>
      </c>
      <c r="C267" t="s">
        <v>55</v>
      </c>
      <c r="D267" t="s">
        <v>527</v>
      </c>
      <c r="E267" t="s">
        <v>951</v>
      </c>
      <c r="F267">
        <v>1</v>
      </c>
      <c r="G267">
        <v>1</v>
      </c>
      <c r="H267" t="s">
        <v>1033</v>
      </c>
    </row>
    <row r="268" spans="1:8" hidden="1" x14ac:dyDescent="0.25">
      <c r="A268" t="s">
        <v>534</v>
      </c>
      <c r="B268" t="s">
        <v>533</v>
      </c>
      <c r="C268" t="s">
        <v>55</v>
      </c>
      <c r="D268" t="s">
        <v>527</v>
      </c>
      <c r="E268" t="s">
        <v>951</v>
      </c>
      <c r="F268">
        <v>1</v>
      </c>
      <c r="G268">
        <v>1</v>
      </c>
      <c r="H268" t="s">
        <v>1034</v>
      </c>
    </row>
    <row r="269" spans="1:8" hidden="1" x14ac:dyDescent="0.25">
      <c r="A269" t="s">
        <v>534</v>
      </c>
      <c r="B269" t="s">
        <v>533</v>
      </c>
      <c r="C269" t="s">
        <v>55</v>
      </c>
      <c r="D269" t="s">
        <v>527</v>
      </c>
      <c r="E269" t="s">
        <v>951</v>
      </c>
      <c r="F269">
        <v>1</v>
      </c>
      <c r="G269">
        <v>1</v>
      </c>
      <c r="H269" t="s">
        <v>1035</v>
      </c>
    </row>
    <row r="270" spans="1:8" hidden="1" x14ac:dyDescent="0.25">
      <c r="A270" t="s">
        <v>534</v>
      </c>
      <c r="B270" t="s">
        <v>533</v>
      </c>
      <c r="C270" t="s">
        <v>55</v>
      </c>
      <c r="D270" t="s">
        <v>527</v>
      </c>
      <c r="E270" t="s">
        <v>951</v>
      </c>
      <c r="F270">
        <v>1</v>
      </c>
      <c r="G270">
        <v>1</v>
      </c>
      <c r="H270" t="s">
        <v>1036</v>
      </c>
    </row>
    <row r="271" spans="1:8" hidden="1" x14ac:dyDescent="0.25">
      <c r="A271" t="s">
        <v>534</v>
      </c>
      <c r="B271" t="s">
        <v>533</v>
      </c>
      <c r="C271" t="s">
        <v>55</v>
      </c>
      <c r="D271" t="s">
        <v>527</v>
      </c>
      <c r="E271" t="s">
        <v>951</v>
      </c>
      <c r="F271">
        <v>1</v>
      </c>
      <c r="G271">
        <v>1</v>
      </c>
      <c r="H271" t="s">
        <v>1037</v>
      </c>
    </row>
    <row r="272" spans="1:8" hidden="1" x14ac:dyDescent="0.25">
      <c r="A272" t="s">
        <v>534</v>
      </c>
      <c r="B272" t="s">
        <v>533</v>
      </c>
      <c r="C272" t="s">
        <v>56</v>
      </c>
      <c r="D272" t="s">
        <v>527</v>
      </c>
      <c r="E272" t="s">
        <v>945</v>
      </c>
      <c r="F272">
        <v>1</v>
      </c>
      <c r="G272">
        <v>1</v>
      </c>
      <c r="H272" t="s">
        <v>952</v>
      </c>
    </row>
    <row r="273" spans="1:8" hidden="1" x14ac:dyDescent="0.25">
      <c r="A273" t="s">
        <v>534</v>
      </c>
      <c r="B273" t="s">
        <v>533</v>
      </c>
      <c r="C273" t="s">
        <v>56</v>
      </c>
      <c r="D273" t="s">
        <v>527</v>
      </c>
      <c r="E273" t="s">
        <v>945</v>
      </c>
      <c r="F273">
        <v>1</v>
      </c>
      <c r="G273">
        <v>1</v>
      </c>
      <c r="H273" t="s">
        <v>956</v>
      </c>
    </row>
    <row r="274" spans="1:8" hidden="1" x14ac:dyDescent="0.25">
      <c r="A274" t="s">
        <v>534</v>
      </c>
      <c r="B274" t="s">
        <v>533</v>
      </c>
      <c r="C274" t="s">
        <v>56</v>
      </c>
      <c r="D274" t="s">
        <v>527</v>
      </c>
      <c r="E274" t="s">
        <v>945</v>
      </c>
      <c r="F274">
        <v>1</v>
      </c>
      <c r="G274">
        <v>1</v>
      </c>
      <c r="H274" t="s">
        <v>959</v>
      </c>
    </row>
    <row r="275" spans="1:8" hidden="1" x14ac:dyDescent="0.25">
      <c r="A275" t="s">
        <v>534</v>
      </c>
      <c r="B275" t="s">
        <v>533</v>
      </c>
      <c r="C275" t="s">
        <v>56</v>
      </c>
      <c r="D275" t="s">
        <v>527</v>
      </c>
      <c r="E275" t="s">
        <v>945</v>
      </c>
      <c r="F275">
        <v>1</v>
      </c>
      <c r="G275">
        <v>1</v>
      </c>
      <c r="H275" t="s">
        <v>963</v>
      </c>
    </row>
    <row r="276" spans="1:8" hidden="1" x14ac:dyDescent="0.25">
      <c r="A276" t="s">
        <v>534</v>
      </c>
      <c r="B276" t="s">
        <v>533</v>
      </c>
      <c r="C276" t="s">
        <v>56</v>
      </c>
      <c r="D276" t="s">
        <v>527</v>
      </c>
      <c r="E276" t="s">
        <v>945</v>
      </c>
      <c r="F276">
        <v>0.99999999999999989</v>
      </c>
      <c r="G276">
        <v>1</v>
      </c>
      <c r="H276" t="s">
        <v>967</v>
      </c>
    </row>
    <row r="277" spans="1:8" hidden="1" x14ac:dyDescent="0.25">
      <c r="A277" t="s">
        <v>534</v>
      </c>
      <c r="B277" t="s">
        <v>533</v>
      </c>
      <c r="C277" t="s">
        <v>56</v>
      </c>
      <c r="D277" t="s">
        <v>527</v>
      </c>
      <c r="E277" t="s">
        <v>945</v>
      </c>
      <c r="F277">
        <v>0.99999999999999989</v>
      </c>
      <c r="G277">
        <v>1</v>
      </c>
      <c r="H277" t="s">
        <v>971</v>
      </c>
    </row>
    <row r="278" spans="1:8" hidden="1" x14ac:dyDescent="0.25">
      <c r="A278" t="s">
        <v>534</v>
      </c>
      <c r="B278" t="s">
        <v>533</v>
      </c>
      <c r="C278" t="s">
        <v>56</v>
      </c>
      <c r="D278" t="s">
        <v>527</v>
      </c>
      <c r="E278" t="s">
        <v>945</v>
      </c>
      <c r="F278">
        <v>1</v>
      </c>
      <c r="G278">
        <v>1</v>
      </c>
      <c r="H278" t="s">
        <v>973</v>
      </c>
    </row>
    <row r="279" spans="1:8" hidden="1" x14ac:dyDescent="0.25">
      <c r="A279" t="s">
        <v>534</v>
      </c>
      <c r="B279" t="s">
        <v>533</v>
      </c>
      <c r="C279" t="s">
        <v>56</v>
      </c>
      <c r="D279" t="s">
        <v>527</v>
      </c>
      <c r="E279" t="s">
        <v>945</v>
      </c>
      <c r="F279">
        <v>1</v>
      </c>
      <c r="G279">
        <v>1</v>
      </c>
      <c r="H279" t="s">
        <v>975</v>
      </c>
    </row>
    <row r="280" spans="1:8" hidden="1" x14ac:dyDescent="0.25">
      <c r="A280" t="s">
        <v>534</v>
      </c>
      <c r="B280" t="s">
        <v>533</v>
      </c>
      <c r="C280" t="s">
        <v>56</v>
      </c>
      <c r="D280" t="s">
        <v>527</v>
      </c>
      <c r="E280" t="s">
        <v>945</v>
      </c>
      <c r="F280">
        <v>1</v>
      </c>
      <c r="G280">
        <v>1</v>
      </c>
      <c r="H280" t="s">
        <v>979</v>
      </c>
    </row>
    <row r="281" spans="1:8" hidden="1" x14ac:dyDescent="0.25">
      <c r="A281" t="s">
        <v>534</v>
      </c>
      <c r="B281" t="s">
        <v>533</v>
      </c>
      <c r="C281" t="s">
        <v>56</v>
      </c>
      <c r="D281" t="s">
        <v>527</v>
      </c>
      <c r="E281" t="s">
        <v>945</v>
      </c>
      <c r="F281">
        <v>1</v>
      </c>
      <c r="G281">
        <v>1</v>
      </c>
      <c r="H281" t="s">
        <v>983</v>
      </c>
    </row>
    <row r="282" spans="1:8" hidden="1" x14ac:dyDescent="0.25">
      <c r="A282" t="s">
        <v>534</v>
      </c>
      <c r="B282" t="s">
        <v>533</v>
      </c>
      <c r="C282" t="s">
        <v>56</v>
      </c>
      <c r="D282" t="s">
        <v>527</v>
      </c>
      <c r="E282" t="s">
        <v>945</v>
      </c>
      <c r="F282">
        <v>1</v>
      </c>
      <c r="G282">
        <v>1</v>
      </c>
      <c r="H282" t="s">
        <v>986</v>
      </c>
    </row>
    <row r="283" spans="1:8" hidden="1" x14ac:dyDescent="0.25">
      <c r="A283" t="s">
        <v>534</v>
      </c>
      <c r="B283" t="s">
        <v>533</v>
      </c>
      <c r="C283" t="s">
        <v>56</v>
      </c>
      <c r="D283" t="s">
        <v>527</v>
      </c>
      <c r="E283" t="s">
        <v>945</v>
      </c>
      <c r="F283">
        <v>0.99999999999999989</v>
      </c>
      <c r="G283">
        <v>1</v>
      </c>
      <c r="H283" t="s">
        <v>990</v>
      </c>
    </row>
    <row r="284" spans="1:8" hidden="1" x14ac:dyDescent="0.25">
      <c r="A284" t="s">
        <v>534</v>
      </c>
      <c r="B284" t="s">
        <v>533</v>
      </c>
      <c r="C284" t="s">
        <v>56</v>
      </c>
      <c r="D284" t="s">
        <v>527</v>
      </c>
      <c r="E284" t="s">
        <v>945</v>
      </c>
      <c r="F284">
        <v>1</v>
      </c>
      <c r="G284">
        <v>1</v>
      </c>
      <c r="H284" t="s">
        <v>994</v>
      </c>
    </row>
    <row r="285" spans="1:8" hidden="1" x14ac:dyDescent="0.25">
      <c r="A285" t="s">
        <v>534</v>
      </c>
      <c r="B285" t="s">
        <v>533</v>
      </c>
      <c r="C285" t="s">
        <v>56</v>
      </c>
      <c r="D285" t="s">
        <v>527</v>
      </c>
      <c r="E285" t="s">
        <v>945</v>
      </c>
      <c r="F285">
        <v>1</v>
      </c>
      <c r="G285">
        <v>1</v>
      </c>
      <c r="H285" t="s">
        <v>996</v>
      </c>
    </row>
    <row r="286" spans="1:8" hidden="1" x14ac:dyDescent="0.25">
      <c r="A286" t="s">
        <v>534</v>
      </c>
      <c r="B286" t="s">
        <v>533</v>
      </c>
      <c r="C286" t="s">
        <v>56</v>
      </c>
      <c r="D286" t="s">
        <v>527</v>
      </c>
      <c r="E286" t="s">
        <v>946</v>
      </c>
      <c r="F286">
        <v>1</v>
      </c>
      <c r="G286">
        <v>1</v>
      </c>
      <c r="H286" t="s">
        <v>953</v>
      </c>
    </row>
    <row r="287" spans="1:8" hidden="1" x14ac:dyDescent="0.25">
      <c r="A287" t="s">
        <v>534</v>
      </c>
      <c r="B287" t="s">
        <v>533</v>
      </c>
      <c r="C287" t="s">
        <v>56</v>
      </c>
      <c r="D287" t="s">
        <v>527</v>
      </c>
      <c r="E287" t="s">
        <v>946</v>
      </c>
      <c r="F287">
        <v>1</v>
      </c>
      <c r="G287">
        <v>1</v>
      </c>
      <c r="H287" t="s">
        <v>957</v>
      </c>
    </row>
    <row r="288" spans="1:8" hidden="1" x14ac:dyDescent="0.25">
      <c r="A288" t="s">
        <v>534</v>
      </c>
      <c r="B288" t="s">
        <v>533</v>
      </c>
      <c r="C288" t="s">
        <v>56</v>
      </c>
      <c r="D288" t="s">
        <v>527</v>
      </c>
      <c r="E288" t="s">
        <v>946</v>
      </c>
      <c r="F288">
        <v>1</v>
      </c>
      <c r="G288">
        <v>1</v>
      </c>
      <c r="H288" t="s">
        <v>960</v>
      </c>
    </row>
    <row r="289" spans="1:8" hidden="1" x14ac:dyDescent="0.25">
      <c r="A289" t="s">
        <v>534</v>
      </c>
      <c r="B289" t="s">
        <v>533</v>
      </c>
      <c r="C289" t="s">
        <v>56</v>
      </c>
      <c r="D289" t="s">
        <v>527</v>
      </c>
      <c r="E289" t="s">
        <v>946</v>
      </c>
      <c r="F289">
        <v>1</v>
      </c>
      <c r="G289">
        <v>1</v>
      </c>
      <c r="H289" t="s">
        <v>964</v>
      </c>
    </row>
    <row r="290" spans="1:8" hidden="1" x14ac:dyDescent="0.25">
      <c r="A290" t="s">
        <v>534</v>
      </c>
      <c r="B290" t="s">
        <v>533</v>
      </c>
      <c r="C290" t="s">
        <v>56</v>
      </c>
      <c r="D290" t="s">
        <v>527</v>
      </c>
      <c r="E290" t="s">
        <v>946</v>
      </c>
      <c r="F290">
        <v>1</v>
      </c>
      <c r="G290">
        <v>1</v>
      </c>
      <c r="H290" t="s">
        <v>968</v>
      </c>
    </row>
    <row r="291" spans="1:8" hidden="1" x14ac:dyDescent="0.25">
      <c r="A291" t="s">
        <v>534</v>
      </c>
      <c r="B291" t="s">
        <v>533</v>
      </c>
      <c r="C291" t="s">
        <v>56</v>
      </c>
      <c r="D291" t="s">
        <v>527</v>
      </c>
      <c r="E291" t="s">
        <v>946</v>
      </c>
      <c r="F291">
        <v>1</v>
      </c>
      <c r="G291">
        <v>1</v>
      </c>
      <c r="H291" t="s">
        <v>976</v>
      </c>
    </row>
    <row r="292" spans="1:8" hidden="1" x14ac:dyDescent="0.25">
      <c r="A292" t="s">
        <v>534</v>
      </c>
      <c r="B292" t="s">
        <v>533</v>
      </c>
      <c r="C292" t="s">
        <v>56</v>
      </c>
      <c r="D292" t="s">
        <v>527</v>
      </c>
      <c r="E292" t="s">
        <v>946</v>
      </c>
      <c r="F292">
        <v>1</v>
      </c>
      <c r="G292">
        <v>1</v>
      </c>
      <c r="H292" t="s">
        <v>980</v>
      </c>
    </row>
    <row r="293" spans="1:8" hidden="1" x14ac:dyDescent="0.25">
      <c r="A293" t="s">
        <v>534</v>
      </c>
      <c r="B293" t="s">
        <v>533</v>
      </c>
      <c r="C293" t="s">
        <v>56</v>
      </c>
      <c r="D293" t="s">
        <v>527</v>
      </c>
      <c r="E293" t="s">
        <v>946</v>
      </c>
      <c r="F293">
        <v>1</v>
      </c>
      <c r="G293">
        <v>1</v>
      </c>
      <c r="H293" t="s">
        <v>984</v>
      </c>
    </row>
    <row r="294" spans="1:8" hidden="1" x14ac:dyDescent="0.25">
      <c r="A294" t="s">
        <v>534</v>
      </c>
      <c r="B294" t="s">
        <v>533</v>
      </c>
      <c r="C294" t="s">
        <v>56</v>
      </c>
      <c r="D294" t="s">
        <v>527</v>
      </c>
      <c r="E294" t="s">
        <v>946</v>
      </c>
      <c r="F294">
        <v>1</v>
      </c>
      <c r="G294">
        <v>1</v>
      </c>
      <c r="H294" t="s">
        <v>987</v>
      </c>
    </row>
    <row r="295" spans="1:8" hidden="1" x14ac:dyDescent="0.25">
      <c r="A295" t="s">
        <v>534</v>
      </c>
      <c r="B295" t="s">
        <v>533</v>
      </c>
      <c r="C295" t="s">
        <v>56</v>
      </c>
      <c r="D295" t="s">
        <v>527</v>
      </c>
      <c r="E295" t="s">
        <v>946</v>
      </c>
      <c r="F295">
        <v>1</v>
      </c>
      <c r="G295">
        <v>1</v>
      </c>
      <c r="H295" t="s">
        <v>991</v>
      </c>
    </row>
    <row r="296" spans="1:8" hidden="1" x14ac:dyDescent="0.25">
      <c r="A296" t="s">
        <v>534</v>
      </c>
      <c r="B296" t="s">
        <v>533</v>
      </c>
      <c r="C296" t="s">
        <v>56</v>
      </c>
      <c r="D296" t="s">
        <v>527</v>
      </c>
      <c r="E296" t="s">
        <v>947</v>
      </c>
      <c r="F296">
        <v>1</v>
      </c>
      <c r="G296">
        <v>1</v>
      </c>
      <c r="H296" t="s">
        <v>954</v>
      </c>
    </row>
    <row r="297" spans="1:8" hidden="1" x14ac:dyDescent="0.25">
      <c r="A297" t="s">
        <v>534</v>
      </c>
      <c r="B297" t="s">
        <v>533</v>
      </c>
      <c r="C297" t="s">
        <v>56</v>
      </c>
      <c r="D297" t="s">
        <v>527</v>
      </c>
      <c r="E297" t="s">
        <v>947</v>
      </c>
      <c r="F297">
        <v>1</v>
      </c>
      <c r="G297">
        <v>1</v>
      </c>
      <c r="H297" t="s">
        <v>1038</v>
      </c>
    </row>
    <row r="298" spans="1:8" hidden="1" x14ac:dyDescent="0.25">
      <c r="A298" t="s">
        <v>534</v>
      </c>
      <c r="B298" t="s">
        <v>533</v>
      </c>
      <c r="C298" t="s">
        <v>56</v>
      </c>
      <c r="D298" t="s">
        <v>527</v>
      </c>
      <c r="E298" t="s">
        <v>947</v>
      </c>
      <c r="F298">
        <v>1</v>
      </c>
      <c r="G298">
        <v>1</v>
      </c>
      <c r="H298" t="s">
        <v>961</v>
      </c>
    </row>
    <row r="299" spans="1:8" hidden="1" x14ac:dyDescent="0.25">
      <c r="A299" t="s">
        <v>534</v>
      </c>
      <c r="B299" t="s">
        <v>533</v>
      </c>
      <c r="C299" t="s">
        <v>56</v>
      </c>
      <c r="D299" t="s">
        <v>527</v>
      </c>
      <c r="E299" t="s">
        <v>947</v>
      </c>
      <c r="F299">
        <v>1</v>
      </c>
      <c r="G299">
        <v>1</v>
      </c>
      <c r="H299" t="s">
        <v>965</v>
      </c>
    </row>
    <row r="300" spans="1:8" hidden="1" x14ac:dyDescent="0.25">
      <c r="A300" t="s">
        <v>534</v>
      </c>
      <c r="B300" t="s">
        <v>533</v>
      </c>
      <c r="C300" t="s">
        <v>56</v>
      </c>
      <c r="D300" t="s">
        <v>527</v>
      </c>
      <c r="E300" t="s">
        <v>947</v>
      </c>
      <c r="F300">
        <v>1</v>
      </c>
      <c r="G300">
        <v>1</v>
      </c>
      <c r="H300" t="s">
        <v>977</v>
      </c>
    </row>
    <row r="301" spans="1:8" hidden="1" x14ac:dyDescent="0.25">
      <c r="A301" t="s">
        <v>534</v>
      </c>
      <c r="B301" t="s">
        <v>533</v>
      </c>
      <c r="C301" t="s">
        <v>56</v>
      </c>
      <c r="D301" t="s">
        <v>527</v>
      </c>
      <c r="E301" t="s">
        <v>947</v>
      </c>
      <c r="F301">
        <v>1</v>
      </c>
      <c r="G301">
        <v>1</v>
      </c>
      <c r="H301" t="s">
        <v>981</v>
      </c>
    </row>
    <row r="302" spans="1:8" hidden="1" x14ac:dyDescent="0.25">
      <c r="A302" t="s">
        <v>534</v>
      </c>
      <c r="B302" t="s">
        <v>533</v>
      </c>
      <c r="C302" t="s">
        <v>56</v>
      </c>
      <c r="D302" t="s">
        <v>527</v>
      </c>
      <c r="E302" t="s">
        <v>947</v>
      </c>
      <c r="F302">
        <v>1</v>
      </c>
      <c r="G302">
        <v>1</v>
      </c>
      <c r="H302" t="s">
        <v>1039</v>
      </c>
    </row>
    <row r="303" spans="1:8" hidden="1" x14ac:dyDescent="0.25">
      <c r="A303" t="s">
        <v>534</v>
      </c>
      <c r="B303" t="s">
        <v>533</v>
      </c>
      <c r="C303" t="s">
        <v>56</v>
      </c>
      <c r="D303" t="s">
        <v>527</v>
      </c>
      <c r="E303" t="s">
        <v>948</v>
      </c>
      <c r="F303">
        <v>1</v>
      </c>
      <c r="G303">
        <v>1</v>
      </c>
      <c r="H303" t="s">
        <v>955</v>
      </c>
    </row>
    <row r="304" spans="1:8" hidden="1" x14ac:dyDescent="0.25">
      <c r="A304" t="s">
        <v>534</v>
      </c>
      <c r="B304" t="s">
        <v>533</v>
      </c>
      <c r="C304" t="s">
        <v>56</v>
      </c>
      <c r="D304" t="s">
        <v>527</v>
      </c>
      <c r="E304" t="s">
        <v>948</v>
      </c>
      <c r="F304">
        <v>1</v>
      </c>
      <c r="G304">
        <v>1</v>
      </c>
      <c r="H304" t="s">
        <v>958</v>
      </c>
    </row>
    <row r="305" spans="1:8" hidden="1" x14ac:dyDescent="0.25">
      <c r="A305" t="s">
        <v>534</v>
      </c>
      <c r="B305" t="s">
        <v>533</v>
      </c>
      <c r="C305" t="s">
        <v>56</v>
      </c>
      <c r="D305" t="s">
        <v>527</v>
      </c>
      <c r="E305" t="s">
        <v>948</v>
      </c>
      <c r="F305">
        <v>1</v>
      </c>
      <c r="G305">
        <v>1</v>
      </c>
      <c r="H305" t="s">
        <v>962</v>
      </c>
    </row>
    <row r="306" spans="1:8" hidden="1" x14ac:dyDescent="0.25">
      <c r="A306" t="s">
        <v>534</v>
      </c>
      <c r="B306" t="s">
        <v>533</v>
      </c>
      <c r="C306" t="s">
        <v>56</v>
      </c>
      <c r="D306" t="s">
        <v>527</v>
      </c>
      <c r="E306" t="s">
        <v>948</v>
      </c>
      <c r="F306">
        <v>1</v>
      </c>
      <c r="G306">
        <v>1</v>
      </c>
      <c r="H306" t="s">
        <v>966</v>
      </c>
    </row>
    <row r="307" spans="1:8" hidden="1" x14ac:dyDescent="0.25">
      <c r="A307" t="s">
        <v>534</v>
      </c>
      <c r="B307" t="s">
        <v>533</v>
      </c>
      <c r="C307" t="s">
        <v>56</v>
      </c>
      <c r="D307" t="s">
        <v>527</v>
      </c>
      <c r="E307" t="s">
        <v>948</v>
      </c>
      <c r="F307">
        <v>1</v>
      </c>
      <c r="G307">
        <v>1</v>
      </c>
      <c r="H307" t="s">
        <v>970</v>
      </c>
    </row>
    <row r="308" spans="1:8" hidden="1" x14ac:dyDescent="0.25">
      <c r="A308" t="s">
        <v>534</v>
      </c>
      <c r="B308" t="s">
        <v>533</v>
      </c>
      <c r="C308" t="s">
        <v>56</v>
      </c>
      <c r="D308" t="s">
        <v>527</v>
      </c>
      <c r="E308" t="s">
        <v>948</v>
      </c>
      <c r="F308">
        <v>1</v>
      </c>
      <c r="G308">
        <v>1</v>
      </c>
      <c r="H308" t="s">
        <v>972</v>
      </c>
    </row>
    <row r="309" spans="1:8" hidden="1" x14ac:dyDescent="0.25">
      <c r="A309" t="s">
        <v>534</v>
      </c>
      <c r="B309" t="s">
        <v>533</v>
      </c>
      <c r="C309" t="s">
        <v>56</v>
      </c>
      <c r="D309" t="s">
        <v>527</v>
      </c>
      <c r="E309" t="s">
        <v>948</v>
      </c>
      <c r="F309">
        <v>1</v>
      </c>
      <c r="G309">
        <v>1</v>
      </c>
      <c r="H309" t="s">
        <v>974</v>
      </c>
    </row>
    <row r="310" spans="1:8" hidden="1" x14ac:dyDescent="0.25">
      <c r="A310" t="s">
        <v>534</v>
      </c>
      <c r="B310" t="s">
        <v>533</v>
      </c>
      <c r="C310" t="s">
        <v>56</v>
      </c>
      <c r="D310" t="s">
        <v>527</v>
      </c>
      <c r="E310" t="s">
        <v>948</v>
      </c>
      <c r="F310">
        <v>1</v>
      </c>
      <c r="G310">
        <v>1</v>
      </c>
      <c r="H310" t="s">
        <v>982</v>
      </c>
    </row>
    <row r="311" spans="1:8" hidden="1" x14ac:dyDescent="0.25">
      <c r="A311" t="s">
        <v>534</v>
      </c>
      <c r="B311" t="s">
        <v>533</v>
      </c>
      <c r="C311" t="s">
        <v>56</v>
      </c>
      <c r="D311" t="s">
        <v>527</v>
      </c>
      <c r="E311" t="s">
        <v>948</v>
      </c>
      <c r="F311">
        <v>1</v>
      </c>
      <c r="G311">
        <v>1</v>
      </c>
      <c r="H311" t="s">
        <v>985</v>
      </c>
    </row>
    <row r="312" spans="1:8" hidden="1" x14ac:dyDescent="0.25">
      <c r="A312" t="s">
        <v>534</v>
      </c>
      <c r="B312" t="s">
        <v>533</v>
      </c>
      <c r="C312" t="s">
        <v>56</v>
      </c>
      <c r="D312" t="s">
        <v>527</v>
      </c>
      <c r="E312" t="s">
        <v>948</v>
      </c>
      <c r="F312">
        <v>1</v>
      </c>
      <c r="G312">
        <v>1</v>
      </c>
      <c r="H312" t="s">
        <v>989</v>
      </c>
    </row>
    <row r="313" spans="1:8" hidden="1" x14ac:dyDescent="0.25">
      <c r="A313" t="s">
        <v>534</v>
      </c>
      <c r="B313" t="s">
        <v>533</v>
      </c>
      <c r="C313" t="s">
        <v>56</v>
      </c>
      <c r="D313" t="s">
        <v>527</v>
      </c>
      <c r="E313" t="s">
        <v>948</v>
      </c>
      <c r="F313">
        <v>1</v>
      </c>
      <c r="G313">
        <v>1</v>
      </c>
      <c r="H313" t="s">
        <v>993</v>
      </c>
    </row>
    <row r="314" spans="1:8" hidden="1" x14ac:dyDescent="0.25">
      <c r="A314" t="s">
        <v>534</v>
      </c>
      <c r="B314" t="s">
        <v>533</v>
      </c>
      <c r="C314" t="s">
        <v>56</v>
      </c>
      <c r="D314" t="s">
        <v>527</v>
      </c>
      <c r="E314" t="s">
        <v>948</v>
      </c>
      <c r="F314">
        <v>1</v>
      </c>
      <c r="G314">
        <v>1</v>
      </c>
      <c r="H314" t="s">
        <v>999</v>
      </c>
    </row>
    <row r="315" spans="1:8" hidden="1" x14ac:dyDescent="0.25">
      <c r="A315" t="s">
        <v>534</v>
      </c>
      <c r="B315" t="s">
        <v>533</v>
      </c>
      <c r="C315" t="s">
        <v>56</v>
      </c>
      <c r="D315" t="s">
        <v>8</v>
      </c>
      <c r="E315" t="s">
        <v>949</v>
      </c>
      <c r="F315">
        <v>1</v>
      </c>
      <c r="G315">
        <v>1</v>
      </c>
      <c r="H315" t="s">
        <v>1000</v>
      </c>
    </row>
    <row r="316" spans="1:8" hidden="1" x14ac:dyDescent="0.25">
      <c r="A316" t="s">
        <v>534</v>
      </c>
      <c r="B316" t="s">
        <v>533</v>
      </c>
      <c r="C316" t="s">
        <v>56</v>
      </c>
      <c r="D316" t="s">
        <v>8</v>
      </c>
      <c r="E316" t="s">
        <v>949</v>
      </c>
      <c r="F316">
        <v>1</v>
      </c>
      <c r="G316">
        <v>1</v>
      </c>
      <c r="H316" t="s">
        <v>1001</v>
      </c>
    </row>
    <row r="317" spans="1:8" hidden="1" x14ac:dyDescent="0.25">
      <c r="A317" t="s">
        <v>534</v>
      </c>
      <c r="B317" t="s">
        <v>533</v>
      </c>
      <c r="C317" t="s">
        <v>56</v>
      </c>
      <c r="D317" t="s">
        <v>8</v>
      </c>
      <c r="E317" t="s">
        <v>949</v>
      </c>
      <c r="F317">
        <v>1</v>
      </c>
      <c r="G317">
        <v>1</v>
      </c>
      <c r="H317" t="s">
        <v>1002</v>
      </c>
    </row>
    <row r="318" spans="1:8" hidden="1" x14ac:dyDescent="0.25">
      <c r="A318" t="s">
        <v>534</v>
      </c>
      <c r="B318" t="s">
        <v>533</v>
      </c>
      <c r="C318" t="s">
        <v>56</v>
      </c>
      <c r="D318" t="s">
        <v>8</v>
      </c>
      <c r="E318" t="s">
        <v>949</v>
      </c>
      <c r="F318">
        <v>1</v>
      </c>
      <c r="G318">
        <v>1</v>
      </c>
      <c r="H318" t="s">
        <v>1003</v>
      </c>
    </row>
    <row r="319" spans="1:8" hidden="1" x14ac:dyDescent="0.25">
      <c r="A319" t="s">
        <v>534</v>
      </c>
      <c r="B319" t="s">
        <v>533</v>
      </c>
      <c r="C319" t="s">
        <v>56</v>
      </c>
      <c r="D319" t="s">
        <v>8</v>
      </c>
      <c r="E319" t="s">
        <v>949</v>
      </c>
      <c r="F319">
        <v>1</v>
      </c>
      <c r="G319">
        <v>1</v>
      </c>
      <c r="H319" t="s">
        <v>1004</v>
      </c>
    </row>
    <row r="320" spans="1:8" hidden="1" x14ac:dyDescent="0.25">
      <c r="A320" t="s">
        <v>534</v>
      </c>
      <c r="B320" t="s">
        <v>533</v>
      </c>
      <c r="C320" t="s">
        <v>56</v>
      </c>
      <c r="D320" t="s">
        <v>8</v>
      </c>
      <c r="E320" t="s">
        <v>949</v>
      </c>
      <c r="F320">
        <v>1</v>
      </c>
      <c r="G320">
        <v>1</v>
      </c>
      <c r="H320" t="s">
        <v>1005</v>
      </c>
    </row>
    <row r="321" spans="1:8" hidden="1" x14ac:dyDescent="0.25">
      <c r="A321" t="s">
        <v>534</v>
      </c>
      <c r="B321" t="s">
        <v>533</v>
      </c>
      <c r="C321" t="s">
        <v>56</v>
      </c>
      <c r="D321" t="s">
        <v>8</v>
      </c>
      <c r="E321" t="s">
        <v>949</v>
      </c>
      <c r="F321">
        <v>1</v>
      </c>
      <c r="G321">
        <v>1</v>
      </c>
      <c r="H321" t="s">
        <v>1006</v>
      </c>
    </row>
    <row r="322" spans="1:8" hidden="1" x14ac:dyDescent="0.25">
      <c r="A322" t="s">
        <v>534</v>
      </c>
      <c r="B322" t="s">
        <v>533</v>
      </c>
      <c r="C322" t="s">
        <v>56</v>
      </c>
      <c r="D322" t="s">
        <v>8</v>
      </c>
      <c r="E322" t="s">
        <v>949</v>
      </c>
      <c r="F322">
        <v>1</v>
      </c>
      <c r="G322">
        <v>1</v>
      </c>
      <c r="H322" t="s">
        <v>1007</v>
      </c>
    </row>
    <row r="323" spans="1:8" hidden="1" x14ac:dyDescent="0.25">
      <c r="A323" t="s">
        <v>534</v>
      </c>
      <c r="B323" t="s">
        <v>533</v>
      </c>
      <c r="C323" t="s">
        <v>56</v>
      </c>
      <c r="D323" t="s">
        <v>8</v>
      </c>
      <c r="E323" t="s">
        <v>949</v>
      </c>
      <c r="F323">
        <v>1</v>
      </c>
      <c r="G323">
        <v>1</v>
      </c>
      <c r="H323" t="s">
        <v>1008</v>
      </c>
    </row>
    <row r="324" spans="1:8" hidden="1" x14ac:dyDescent="0.25">
      <c r="A324" t="s">
        <v>534</v>
      </c>
      <c r="B324" t="s">
        <v>533</v>
      </c>
      <c r="C324" t="s">
        <v>56</v>
      </c>
      <c r="D324" t="s">
        <v>8</v>
      </c>
      <c r="E324" t="s">
        <v>949</v>
      </c>
      <c r="F324">
        <v>1</v>
      </c>
      <c r="G324">
        <v>1</v>
      </c>
      <c r="H324" t="s">
        <v>1009</v>
      </c>
    </row>
    <row r="325" spans="1:8" hidden="1" x14ac:dyDescent="0.25">
      <c r="A325" t="s">
        <v>534</v>
      </c>
      <c r="B325" t="s">
        <v>533</v>
      </c>
      <c r="C325" t="s">
        <v>56</v>
      </c>
      <c r="D325" t="s">
        <v>8</v>
      </c>
      <c r="E325" t="s">
        <v>949</v>
      </c>
      <c r="F325">
        <v>1</v>
      </c>
      <c r="G325">
        <v>1</v>
      </c>
      <c r="H325" t="s">
        <v>1010</v>
      </c>
    </row>
    <row r="326" spans="1:8" hidden="1" x14ac:dyDescent="0.25">
      <c r="A326" t="s">
        <v>534</v>
      </c>
      <c r="B326" t="s">
        <v>533</v>
      </c>
      <c r="C326" t="s">
        <v>56</v>
      </c>
      <c r="D326" t="s">
        <v>8</v>
      </c>
      <c r="E326" t="s">
        <v>949</v>
      </c>
      <c r="F326">
        <v>1</v>
      </c>
      <c r="G326">
        <v>1</v>
      </c>
      <c r="H326" t="s">
        <v>1011</v>
      </c>
    </row>
    <row r="327" spans="1:8" hidden="1" x14ac:dyDescent="0.25">
      <c r="A327" t="s">
        <v>534</v>
      </c>
      <c r="B327" t="s">
        <v>533</v>
      </c>
      <c r="C327" t="s">
        <v>56</v>
      </c>
      <c r="D327" t="s">
        <v>8</v>
      </c>
      <c r="E327" t="s">
        <v>949</v>
      </c>
      <c r="F327">
        <v>1</v>
      </c>
      <c r="G327">
        <v>1</v>
      </c>
      <c r="H327" t="s">
        <v>1012</v>
      </c>
    </row>
    <row r="328" spans="1:8" hidden="1" x14ac:dyDescent="0.25">
      <c r="A328" t="s">
        <v>534</v>
      </c>
      <c r="B328" t="s">
        <v>533</v>
      </c>
      <c r="C328" t="s">
        <v>56</v>
      </c>
      <c r="D328" t="s">
        <v>8</v>
      </c>
      <c r="E328" t="s">
        <v>949</v>
      </c>
      <c r="F328">
        <v>1</v>
      </c>
      <c r="G328">
        <v>1</v>
      </c>
      <c r="H328" t="s">
        <v>1013</v>
      </c>
    </row>
    <row r="329" spans="1:8" hidden="1" x14ac:dyDescent="0.25">
      <c r="A329" t="s">
        <v>534</v>
      </c>
      <c r="B329" t="s">
        <v>533</v>
      </c>
      <c r="C329" t="s">
        <v>56</v>
      </c>
      <c r="D329" t="s">
        <v>527</v>
      </c>
      <c r="E329" t="s">
        <v>950</v>
      </c>
      <c r="F329">
        <v>1</v>
      </c>
      <c r="G329">
        <v>1</v>
      </c>
      <c r="H329" t="s">
        <v>1014</v>
      </c>
    </row>
    <row r="330" spans="1:8" hidden="1" x14ac:dyDescent="0.25">
      <c r="A330" t="s">
        <v>534</v>
      </c>
      <c r="B330" t="s">
        <v>533</v>
      </c>
      <c r="C330" t="s">
        <v>56</v>
      </c>
      <c r="D330" t="s">
        <v>527</v>
      </c>
      <c r="E330" t="s">
        <v>950</v>
      </c>
      <c r="F330">
        <v>1</v>
      </c>
      <c r="G330">
        <v>1</v>
      </c>
      <c r="H330" t="s">
        <v>1015</v>
      </c>
    </row>
    <row r="331" spans="1:8" hidden="1" x14ac:dyDescent="0.25">
      <c r="A331" t="s">
        <v>534</v>
      </c>
      <c r="B331" t="s">
        <v>533</v>
      </c>
      <c r="C331" t="s">
        <v>56</v>
      </c>
      <c r="D331" t="s">
        <v>527</v>
      </c>
      <c r="E331" t="s">
        <v>950</v>
      </c>
      <c r="F331">
        <v>1</v>
      </c>
      <c r="G331">
        <v>1</v>
      </c>
      <c r="H331" t="s">
        <v>1016</v>
      </c>
    </row>
    <row r="332" spans="1:8" hidden="1" x14ac:dyDescent="0.25">
      <c r="A332" t="s">
        <v>534</v>
      </c>
      <c r="B332" t="s">
        <v>533</v>
      </c>
      <c r="C332" t="s">
        <v>56</v>
      </c>
      <c r="D332" t="s">
        <v>527</v>
      </c>
      <c r="E332" t="s">
        <v>950</v>
      </c>
      <c r="F332">
        <v>1</v>
      </c>
      <c r="G332">
        <v>1</v>
      </c>
      <c r="H332" t="s">
        <v>1017</v>
      </c>
    </row>
    <row r="333" spans="1:8" hidden="1" x14ac:dyDescent="0.25">
      <c r="A333" t="s">
        <v>534</v>
      </c>
      <c r="B333" t="s">
        <v>533</v>
      </c>
      <c r="C333" t="s">
        <v>56</v>
      </c>
      <c r="D333" t="s">
        <v>527</v>
      </c>
      <c r="E333" t="s">
        <v>950</v>
      </c>
      <c r="F333">
        <v>1</v>
      </c>
      <c r="G333">
        <v>1</v>
      </c>
      <c r="H333" t="s">
        <v>1018</v>
      </c>
    </row>
    <row r="334" spans="1:8" hidden="1" x14ac:dyDescent="0.25">
      <c r="A334" t="s">
        <v>534</v>
      </c>
      <c r="B334" t="s">
        <v>533</v>
      </c>
      <c r="C334" t="s">
        <v>56</v>
      </c>
      <c r="D334" t="s">
        <v>527</v>
      </c>
      <c r="E334" t="s">
        <v>950</v>
      </c>
      <c r="F334">
        <v>1</v>
      </c>
      <c r="G334">
        <v>1</v>
      </c>
      <c r="H334" t="s">
        <v>1019</v>
      </c>
    </row>
    <row r="335" spans="1:8" hidden="1" x14ac:dyDescent="0.25">
      <c r="A335" t="s">
        <v>534</v>
      </c>
      <c r="B335" t="s">
        <v>533</v>
      </c>
      <c r="C335" t="s">
        <v>56</v>
      </c>
      <c r="D335" t="s">
        <v>527</v>
      </c>
      <c r="E335" t="s">
        <v>950</v>
      </c>
      <c r="F335">
        <v>1</v>
      </c>
      <c r="G335">
        <v>1</v>
      </c>
      <c r="H335" t="s">
        <v>1020</v>
      </c>
    </row>
    <row r="336" spans="1:8" hidden="1" x14ac:dyDescent="0.25">
      <c r="A336" t="s">
        <v>534</v>
      </c>
      <c r="B336" t="s">
        <v>533</v>
      </c>
      <c r="C336" t="s">
        <v>56</v>
      </c>
      <c r="D336" t="s">
        <v>527</v>
      </c>
      <c r="E336" t="s">
        <v>950</v>
      </c>
      <c r="F336">
        <v>1</v>
      </c>
      <c r="G336">
        <v>1</v>
      </c>
      <c r="H336" t="s">
        <v>1021</v>
      </c>
    </row>
    <row r="337" spans="1:8" hidden="1" x14ac:dyDescent="0.25">
      <c r="A337" t="s">
        <v>534</v>
      </c>
      <c r="B337" t="s">
        <v>533</v>
      </c>
      <c r="C337" t="s">
        <v>56</v>
      </c>
      <c r="D337" t="s">
        <v>527</v>
      </c>
      <c r="E337" t="s">
        <v>950</v>
      </c>
      <c r="F337">
        <v>1</v>
      </c>
      <c r="G337">
        <v>1</v>
      </c>
      <c r="H337" t="s">
        <v>1022</v>
      </c>
    </row>
    <row r="338" spans="1:8" hidden="1" x14ac:dyDescent="0.25">
      <c r="A338" t="s">
        <v>534</v>
      </c>
      <c r="B338" t="s">
        <v>533</v>
      </c>
      <c r="C338" t="s">
        <v>56</v>
      </c>
      <c r="D338" t="s">
        <v>527</v>
      </c>
      <c r="E338" t="s">
        <v>950</v>
      </c>
      <c r="F338">
        <v>1</v>
      </c>
      <c r="G338">
        <v>1</v>
      </c>
      <c r="H338" t="s">
        <v>1023</v>
      </c>
    </row>
    <row r="339" spans="1:8" hidden="1" x14ac:dyDescent="0.25">
      <c r="A339" t="s">
        <v>534</v>
      </c>
      <c r="B339" t="s">
        <v>533</v>
      </c>
      <c r="C339" t="s">
        <v>56</v>
      </c>
      <c r="D339" t="s">
        <v>527</v>
      </c>
      <c r="E339" t="s">
        <v>951</v>
      </c>
      <c r="F339">
        <v>1</v>
      </c>
      <c r="G339">
        <v>1</v>
      </c>
      <c r="H339" t="s">
        <v>1024</v>
      </c>
    </row>
    <row r="340" spans="1:8" hidden="1" x14ac:dyDescent="0.25">
      <c r="A340" t="s">
        <v>534</v>
      </c>
      <c r="B340" t="s">
        <v>533</v>
      </c>
      <c r="C340" t="s">
        <v>56</v>
      </c>
      <c r="D340" t="s">
        <v>527</v>
      </c>
      <c r="E340" t="s">
        <v>951</v>
      </c>
      <c r="F340">
        <v>1</v>
      </c>
      <c r="G340">
        <v>1</v>
      </c>
      <c r="H340" t="s">
        <v>1025</v>
      </c>
    </row>
    <row r="341" spans="1:8" hidden="1" x14ac:dyDescent="0.25">
      <c r="A341" t="s">
        <v>534</v>
      </c>
      <c r="B341" t="s">
        <v>533</v>
      </c>
      <c r="C341" t="s">
        <v>56</v>
      </c>
      <c r="D341" t="s">
        <v>527</v>
      </c>
      <c r="E341" t="s">
        <v>951</v>
      </c>
      <c r="F341">
        <v>1</v>
      </c>
      <c r="G341">
        <v>1</v>
      </c>
      <c r="H341" t="s">
        <v>1026</v>
      </c>
    </row>
    <row r="342" spans="1:8" hidden="1" x14ac:dyDescent="0.25">
      <c r="A342" t="s">
        <v>534</v>
      </c>
      <c r="B342" t="s">
        <v>533</v>
      </c>
      <c r="C342" t="s">
        <v>56</v>
      </c>
      <c r="D342" t="s">
        <v>527</v>
      </c>
      <c r="E342" t="s">
        <v>951</v>
      </c>
      <c r="F342">
        <v>1</v>
      </c>
      <c r="G342">
        <v>1</v>
      </c>
      <c r="H342" t="s">
        <v>1027</v>
      </c>
    </row>
    <row r="343" spans="1:8" hidden="1" x14ac:dyDescent="0.25">
      <c r="A343" t="s">
        <v>534</v>
      </c>
      <c r="B343" t="s">
        <v>533</v>
      </c>
      <c r="C343" t="s">
        <v>56</v>
      </c>
      <c r="D343" t="s">
        <v>527</v>
      </c>
      <c r="E343" t="s">
        <v>951</v>
      </c>
      <c r="F343">
        <v>1</v>
      </c>
      <c r="G343">
        <v>1</v>
      </c>
      <c r="H343" t="s">
        <v>1028</v>
      </c>
    </row>
    <row r="344" spans="1:8" hidden="1" x14ac:dyDescent="0.25">
      <c r="A344" t="s">
        <v>534</v>
      </c>
      <c r="B344" t="s">
        <v>533</v>
      </c>
      <c r="C344" t="s">
        <v>56</v>
      </c>
      <c r="D344" t="s">
        <v>527</v>
      </c>
      <c r="E344" t="s">
        <v>951</v>
      </c>
      <c r="F344">
        <v>1</v>
      </c>
      <c r="G344">
        <v>1</v>
      </c>
      <c r="H344" t="s">
        <v>1031</v>
      </c>
    </row>
    <row r="345" spans="1:8" hidden="1" x14ac:dyDescent="0.25">
      <c r="A345" t="s">
        <v>534</v>
      </c>
      <c r="B345" t="s">
        <v>533</v>
      </c>
      <c r="C345" t="s">
        <v>56</v>
      </c>
      <c r="D345" t="s">
        <v>527</v>
      </c>
      <c r="E345" t="s">
        <v>951</v>
      </c>
      <c r="F345">
        <v>1</v>
      </c>
      <c r="G345">
        <v>1</v>
      </c>
      <c r="H345" t="s">
        <v>1032</v>
      </c>
    </row>
    <row r="346" spans="1:8" hidden="1" x14ac:dyDescent="0.25">
      <c r="A346" t="s">
        <v>534</v>
      </c>
      <c r="B346" t="s">
        <v>533</v>
      </c>
      <c r="C346" t="s">
        <v>56</v>
      </c>
      <c r="D346" t="s">
        <v>527</v>
      </c>
      <c r="E346" t="s">
        <v>951</v>
      </c>
      <c r="F346">
        <v>1</v>
      </c>
      <c r="G346">
        <v>1</v>
      </c>
      <c r="H346" t="s">
        <v>1033</v>
      </c>
    </row>
    <row r="347" spans="1:8" hidden="1" x14ac:dyDescent="0.25">
      <c r="A347" t="s">
        <v>534</v>
      </c>
      <c r="B347" t="s">
        <v>533</v>
      </c>
      <c r="C347" t="s">
        <v>56</v>
      </c>
      <c r="D347" t="s">
        <v>527</v>
      </c>
      <c r="E347" t="s">
        <v>951</v>
      </c>
      <c r="F347">
        <v>1</v>
      </c>
      <c r="G347">
        <v>1</v>
      </c>
      <c r="H347" t="s">
        <v>1034</v>
      </c>
    </row>
    <row r="348" spans="1:8" hidden="1" x14ac:dyDescent="0.25">
      <c r="A348" t="s">
        <v>534</v>
      </c>
      <c r="B348" t="s">
        <v>533</v>
      </c>
      <c r="C348" t="s">
        <v>56</v>
      </c>
      <c r="D348" t="s">
        <v>527</v>
      </c>
      <c r="E348" t="s">
        <v>951</v>
      </c>
      <c r="F348">
        <v>1</v>
      </c>
      <c r="G348">
        <v>1</v>
      </c>
      <c r="H348" t="s">
        <v>1035</v>
      </c>
    </row>
    <row r="349" spans="1:8" hidden="1" x14ac:dyDescent="0.25">
      <c r="A349" t="s">
        <v>534</v>
      </c>
      <c r="B349" t="s">
        <v>533</v>
      </c>
      <c r="C349" t="s">
        <v>56</v>
      </c>
      <c r="D349" t="s">
        <v>527</v>
      </c>
      <c r="E349" t="s">
        <v>951</v>
      </c>
      <c r="F349">
        <v>1</v>
      </c>
      <c r="G349">
        <v>1</v>
      </c>
      <c r="H349" t="s">
        <v>1037</v>
      </c>
    </row>
    <row r="350" spans="1:8" hidden="1" x14ac:dyDescent="0.25">
      <c r="A350" t="s">
        <v>652</v>
      </c>
      <c r="B350" t="s">
        <v>533</v>
      </c>
      <c r="C350" t="s">
        <v>54</v>
      </c>
      <c r="D350" t="s">
        <v>527</v>
      </c>
      <c r="F350">
        <v>1</v>
      </c>
      <c r="G350">
        <v>1</v>
      </c>
      <c r="H350" t="s">
        <v>788</v>
      </c>
    </row>
    <row r="351" spans="1:8" hidden="1" x14ac:dyDescent="0.25">
      <c r="A351" t="s">
        <v>652</v>
      </c>
      <c r="B351" t="s">
        <v>533</v>
      </c>
      <c r="C351" t="s">
        <v>54</v>
      </c>
      <c r="D351" t="s">
        <v>527</v>
      </c>
      <c r="F351">
        <v>0.99999999999999978</v>
      </c>
      <c r="G351">
        <v>1</v>
      </c>
      <c r="H351" t="s">
        <v>789</v>
      </c>
    </row>
    <row r="352" spans="1:8" hidden="1" x14ac:dyDescent="0.25">
      <c r="A352" t="s">
        <v>652</v>
      </c>
      <c r="B352" t="s">
        <v>533</v>
      </c>
      <c r="C352" t="s">
        <v>54</v>
      </c>
      <c r="D352" t="s">
        <v>527</v>
      </c>
      <c r="F352">
        <v>0.99999999999999989</v>
      </c>
      <c r="G352">
        <v>1</v>
      </c>
      <c r="H352" t="s">
        <v>790</v>
      </c>
    </row>
    <row r="353" spans="1:8" hidden="1" x14ac:dyDescent="0.25">
      <c r="A353" t="s">
        <v>652</v>
      </c>
      <c r="B353" t="s">
        <v>533</v>
      </c>
      <c r="C353" t="s">
        <v>54</v>
      </c>
      <c r="D353" t="s">
        <v>527</v>
      </c>
      <c r="F353">
        <v>1</v>
      </c>
      <c r="G353">
        <v>1</v>
      </c>
      <c r="H353" t="s">
        <v>791</v>
      </c>
    </row>
    <row r="354" spans="1:8" hidden="1" x14ac:dyDescent="0.25">
      <c r="A354" t="s">
        <v>652</v>
      </c>
      <c r="B354" t="s">
        <v>533</v>
      </c>
      <c r="C354" t="s">
        <v>54</v>
      </c>
      <c r="D354" t="s">
        <v>527</v>
      </c>
      <c r="F354">
        <v>1</v>
      </c>
      <c r="G354">
        <v>1</v>
      </c>
      <c r="H354" t="s">
        <v>792</v>
      </c>
    </row>
    <row r="355" spans="1:8" hidden="1" x14ac:dyDescent="0.25">
      <c r="A355" t="s">
        <v>652</v>
      </c>
      <c r="B355" t="s">
        <v>533</v>
      </c>
      <c r="C355" t="s">
        <v>54</v>
      </c>
      <c r="D355" t="s">
        <v>527</v>
      </c>
      <c r="F355">
        <v>1</v>
      </c>
      <c r="G355">
        <v>1</v>
      </c>
      <c r="H355" t="s">
        <v>793</v>
      </c>
    </row>
    <row r="356" spans="1:8" hidden="1" x14ac:dyDescent="0.25">
      <c r="A356" t="s">
        <v>652</v>
      </c>
      <c r="B356" t="s">
        <v>533</v>
      </c>
      <c r="C356" t="s">
        <v>54</v>
      </c>
      <c r="D356" t="s">
        <v>527</v>
      </c>
      <c r="F356">
        <v>0.99999999999999989</v>
      </c>
      <c r="G356">
        <v>1</v>
      </c>
      <c r="H356" t="s">
        <v>794</v>
      </c>
    </row>
    <row r="357" spans="1:8" hidden="1" x14ac:dyDescent="0.25">
      <c r="A357" t="s">
        <v>652</v>
      </c>
      <c r="B357" t="s">
        <v>533</v>
      </c>
      <c r="C357" t="s">
        <v>54</v>
      </c>
      <c r="D357" t="s">
        <v>527</v>
      </c>
      <c r="F357">
        <v>1</v>
      </c>
      <c r="G357">
        <v>1</v>
      </c>
      <c r="H357" t="s">
        <v>795</v>
      </c>
    </row>
    <row r="358" spans="1:8" hidden="1" x14ac:dyDescent="0.25">
      <c r="A358" t="s">
        <v>652</v>
      </c>
      <c r="B358" t="s">
        <v>533</v>
      </c>
      <c r="C358" t="s">
        <v>54</v>
      </c>
      <c r="D358" t="s">
        <v>527</v>
      </c>
      <c r="F358">
        <v>1</v>
      </c>
      <c r="G358">
        <v>1</v>
      </c>
      <c r="H358" t="s">
        <v>796</v>
      </c>
    </row>
    <row r="359" spans="1:8" hidden="1" x14ac:dyDescent="0.25">
      <c r="A359" t="s">
        <v>652</v>
      </c>
      <c r="B359" t="s">
        <v>533</v>
      </c>
      <c r="C359" t="s">
        <v>54</v>
      </c>
      <c r="D359" t="s">
        <v>527</v>
      </c>
      <c r="F359">
        <v>0.99999999999999989</v>
      </c>
      <c r="G359">
        <v>1</v>
      </c>
      <c r="H359" t="s">
        <v>797</v>
      </c>
    </row>
    <row r="360" spans="1:8" hidden="1" x14ac:dyDescent="0.25">
      <c r="A360" t="s">
        <v>652</v>
      </c>
      <c r="B360" t="s">
        <v>533</v>
      </c>
      <c r="C360" t="s">
        <v>54</v>
      </c>
      <c r="D360" t="s">
        <v>527</v>
      </c>
      <c r="F360">
        <v>0.99999999999999989</v>
      </c>
      <c r="G360">
        <v>1</v>
      </c>
      <c r="H360" t="s">
        <v>798</v>
      </c>
    </row>
    <row r="361" spans="1:8" hidden="1" x14ac:dyDescent="0.25">
      <c r="A361" t="s">
        <v>652</v>
      </c>
      <c r="B361" t="s">
        <v>533</v>
      </c>
      <c r="C361" t="s">
        <v>54</v>
      </c>
      <c r="D361" t="s">
        <v>527</v>
      </c>
      <c r="F361">
        <v>1</v>
      </c>
      <c r="G361">
        <v>1</v>
      </c>
      <c r="H361" t="s">
        <v>799</v>
      </c>
    </row>
    <row r="362" spans="1:8" hidden="1" x14ac:dyDescent="0.25">
      <c r="A362" t="s">
        <v>652</v>
      </c>
      <c r="B362" t="s">
        <v>533</v>
      </c>
      <c r="C362" t="s">
        <v>54</v>
      </c>
      <c r="D362" t="s">
        <v>527</v>
      </c>
      <c r="F362">
        <v>1</v>
      </c>
      <c r="G362">
        <v>1</v>
      </c>
      <c r="H362" t="s">
        <v>800</v>
      </c>
    </row>
    <row r="363" spans="1:8" hidden="1" x14ac:dyDescent="0.25">
      <c r="A363" t="s">
        <v>652</v>
      </c>
      <c r="B363" t="s">
        <v>533</v>
      </c>
      <c r="C363" t="s">
        <v>54</v>
      </c>
      <c r="D363" t="s">
        <v>527</v>
      </c>
      <c r="F363">
        <v>1</v>
      </c>
      <c r="G363">
        <v>1</v>
      </c>
      <c r="H363" t="s">
        <v>801</v>
      </c>
    </row>
    <row r="364" spans="1:8" hidden="1" x14ac:dyDescent="0.25">
      <c r="A364" t="s">
        <v>652</v>
      </c>
      <c r="B364" t="s">
        <v>533</v>
      </c>
      <c r="C364" t="s">
        <v>54</v>
      </c>
      <c r="D364" t="s">
        <v>8</v>
      </c>
      <c r="F364">
        <v>1</v>
      </c>
      <c r="G364">
        <v>1</v>
      </c>
      <c r="H364" t="s">
        <v>788</v>
      </c>
    </row>
    <row r="365" spans="1:8" hidden="1" x14ac:dyDescent="0.25">
      <c r="A365" t="s">
        <v>652</v>
      </c>
      <c r="B365" t="s">
        <v>533</v>
      </c>
      <c r="C365" t="s">
        <v>54</v>
      </c>
      <c r="D365" t="s">
        <v>8</v>
      </c>
      <c r="F365">
        <v>1</v>
      </c>
      <c r="G365">
        <v>1</v>
      </c>
      <c r="H365" t="s">
        <v>789</v>
      </c>
    </row>
    <row r="366" spans="1:8" hidden="1" x14ac:dyDescent="0.25">
      <c r="A366" t="s">
        <v>652</v>
      </c>
      <c r="B366" t="s">
        <v>533</v>
      </c>
      <c r="C366" t="s">
        <v>54</v>
      </c>
      <c r="D366" t="s">
        <v>8</v>
      </c>
      <c r="F366">
        <v>0.99999999999999989</v>
      </c>
      <c r="G366">
        <v>1</v>
      </c>
      <c r="H366" t="s">
        <v>790</v>
      </c>
    </row>
    <row r="367" spans="1:8" hidden="1" x14ac:dyDescent="0.25">
      <c r="A367" t="s">
        <v>652</v>
      </c>
      <c r="B367" t="s">
        <v>533</v>
      </c>
      <c r="C367" t="s">
        <v>54</v>
      </c>
      <c r="D367" t="s">
        <v>8</v>
      </c>
      <c r="F367">
        <v>1</v>
      </c>
      <c r="G367">
        <v>1</v>
      </c>
      <c r="H367" t="s">
        <v>791</v>
      </c>
    </row>
    <row r="368" spans="1:8" hidden="1" x14ac:dyDescent="0.25">
      <c r="A368" t="s">
        <v>652</v>
      </c>
      <c r="B368" t="s">
        <v>533</v>
      </c>
      <c r="C368" t="s">
        <v>54</v>
      </c>
      <c r="D368" t="s">
        <v>8</v>
      </c>
      <c r="F368">
        <v>1</v>
      </c>
      <c r="G368">
        <v>1</v>
      </c>
      <c r="H368" t="s">
        <v>792</v>
      </c>
    </row>
    <row r="369" spans="1:8" hidden="1" x14ac:dyDescent="0.25">
      <c r="A369" t="s">
        <v>652</v>
      </c>
      <c r="B369" t="s">
        <v>533</v>
      </c>
      <c r="C369" t="s">
        <v>54</v>
      </c>
      <c r="D369" t="s">
        <v>8</v>
      </c>
      <c r="F369">
        <v>0.99999999999999989</v>
      </c>
      <c r="G369">
        <v>1</v>
      </c>
      <c r="H369" t="s">
        <v>793</v>
      </c>
    </row>
    <row r="370" spans="1:8" hidden="1" x14ac:dyDescent="0.25">
      <c r="A370" t="s">
        <v>652</v>
      </c>
      <c r="B370" t="s">
        <v>533</v>
      </c>
      <c r="C370" t="s">
        <v>54</v>
      </c>
      <c r="D370" t="s">
        <v>8</v>
      </c>
      <c r="F370">
        <v>1</v>
      </c>
      <c r="G370">
        <v>1</v>
      </c>
      <c r="H370" t="s">
        <v>794</v>
      </c>
    </row>
    <row r="371" spans="1:8" hidden="1" x14ac:dyDescent="0.25">
      <c r="A371" t="s">
        <v>652</v>
      </c>
      <c r="B371" t="s">
        <v>533</v>
      </c>
      <c r="C371" t="s">
        <v>54</v>
      </c>
      <c r="D371" t="s">
        <v>8</v>
      </c>
      <c r="F371">
        <v>1</v>
      </c>
      <c r="G371">
        <v>1</v>
      </c>
      <c r="H371" t="s">
        <v>795</v>
      </c>
    </row>
    <row r="372" spans="1:8" hidden="1" x14ac:dyDescent="0.25">
      <c r="A372" t="s">
        <v>652</v>
      </c>
      <c r="B372" t="s">
        <v>533</v>
      </c>
      <c r="C372" t="s">
        <v>54</v>
      </c>
      <c r="D372" t="s">
        <v>8</v>
      </c>
      <c r="F372">
        <v>0.99999999999999989</v>
      </c>
      <c r="G372">
        <v>1</v>
      </c>
      <c r="H372" t="s">
        <v>796</v>
      </c>
    </row>
    <row r="373" spans="1:8" hidden="1" x14ac:dyDescent="0.25">
      <c r="A373" t="s">
        <v>652</v>
      </c>
      <c r="B373" t="s">
        <v>533</v>
      </c>
      <c r="C373" t="s">
        <v>54</v>
      </c>
      <c r="D373" t="s">
        <v>8</v>
      </c>
      <c r="F373">
        <v>1</v>
      </c>
      <c r="G373">
        <v>1</v>
      </c>
      <c r="H373" t="s">
        <v>797</v>
      </c>
    </row>
    <row r="374" spans="1:8" hidden="1" x14ac:dyDescent="0.25">
      <c r="A374" t="s">
        <v>652</v>
      </c>
      <c r="B374" t="s">
        <v>533</v>
      </c>
      <c r="C374" t="s">
        <v>54</v>
      </c>
      <c r="D374" t="s">
        <v>8</v>
      </c>
      <c r="F374">
        <v>1</v>
      </c>
      <c r="G374">
        <v>1</v>
      </c>
      <c r="H374" t="s">
        <v>798</v>
      </c>
    </row>
    <row r="375" spans="1:8" hidden="1" x14ac:dyDescent="0.25">
      <c r="A375" t="s">
        <v>652</v>
      </c>
      <c r="B375" t="s">
        <v>533</v>
      </c>
      <c r="C375" t="s">
        <v>54</v>
      </c>
      <c r="D375" t="s">
        <v>8</v>
      </c>
      <c r="F375">
        <v>1</v>
      </c>
      <c r="G375">
        <v>1</v>
      </c>
      <c r="H375" t="s">
        <v>799</v>
      </c>
    </row>
    <row r="376" spans="1:8" hidden="1" x14ac:dyDescent="0.25">
      <c r="A376" t="s">
        <v>652</v>
      </c>
      <c r="B376" t="s">
        <v>533</v>
      </c>
      <c r="C376" t="s">
        <v>54</v>
      </c>
      <c r="D376" t="s">
        <v>8</v>
      </c>
      <c r="F376">
        <v>1</v>
      </c>
      <c r="G376">
        <v>1</v>
      </c>
      <c r="H376" t="s">
        <v>800</v>
      </c>
    </row>
    <row r="377" spans="1:8" hidden="1" x14ac:dyDescent="0.25">
      <c r="A377" t="s">
        <v>652</v>
      </c>
      <c r="B377" t="s">
        <v>533</v>
      </c>
      <c r="C377" t="s">
        <v>54</v>
      </c>
      <c r="D377" t="s">
        <v>8</v>
      </c>
      <c r="F377">
        <v>1</v>
      </c>
      <c r="G377">
        <v>1</v>
      </c>
      <c r="H377" t="s">
        <v>801</v>
      </c>
    </row>
    <row r="378" spans="1:8" hidden="1" x14ac:dyDescent="0.25">
      <c r="A378" t="s">
        <v>652</v>
      </c>
      <c r="B378" t="s">
        <v>533</v>
      </c>
      <c r="C378" t="s">
        <v>55</v>
      </c>
      <c r="D378" t="s">
        <v>527</v>
      </c>
      <c r="F378">
        <v>0.99999999999999989</v>
      </c>
      <c r="G378">
        <v>1</v>
      </c>
      <c r="H378" t="s">
        <v>788</v>
      </c>
    </row>
    <row r="379" spans="1:8" hidden="1" x14ac:dyDescent="0.25">
      <c r="A379" t="s">
        <v>652</v>
      </c>
      <c r="B379" t="s">
        <v>533</v>
      </c>
      <c r="C379" t="s">
        <v>55</v>
      </c>
      <c r="D379" t="s">
        <v>527</v>
      </c>
      <c r="F379">
        <v>0.99999999999999989</v>
      </c>
      <c r="G379">
        <v>1</v>
      </c>
      <c r="H379" t="s">
        <v>789</v>
      </c>
    </row>
    <row r="380" spans="1:8" hidden="1" x14ac:dyDescent="0.25">
      <c r="A380" t="s">
        <v>652</v>
      </c>
      <c r="B380" t="s">
        <v>533</v>
      </c>
      <c r="C380" t="s">
        <v>55</v>
      </c>
      <c r="D380" t="s">
        <v>527</v>
      </c>
      <c r="F380">
        <v>1</v>
      </c>
      <c r="G380">
        <v>1</v>
      </c>
      <c r="H380" t="s">
        <v>790</v>
      </c>
    </row>
    <row r="381" spans="1:8" hidden="1" x14ac:dyDescent="0.25">
      <c r="A381" t="s">
        <v>652</v>
      </c>
      <c r="B381" t="s">
        <v>533</v>
      </c>
      <c r="C381" t="s">
        <v>55</v>
      </c>
      <c r="D381" t="s">
        <v>527</v>
      </c>
      <c r="F381">
        <v>0.99999999999999989</v>
      </c>
      <c r="G381">
        <v>1</v>
      </c>
      <c r="H381" t="s">
        <v>791</v>
      </c>
    </row>
    <row r="382" spans="1:8" hidden="1" x14ac:dyDescent="0.25">
      <c r="A382" t="s">
        <v>652</v>
      </c>
      <c r="B382" t="s">
        <v>533</v>
      </c>
      <c r="C382" t="s">
        <v>55</v>
      </c>
      <c r="D382" t="s">
        <v>527</v>
      </c>
      <c r="F382">
        <v>0.99999999999999989</v>
      </c>
      <c r="G382">
        <v>1</v>
      </c>
      <c r="H382" t="s">
        <v>792</v>
      </c>
    </row>
    <row r="383" spans="1:8" hidden="1" x14ac:dyDescent="0.25">
      <c r="A383" t="s">
        <v>652</v>
      </c>
      <c r="B383" t="s">
        <v>533</v>
      </c>
      <c r="C383" t="s">
        <v>55</v>
      </c>
      <c r="D383" t="s">
        <v>527</v>
      </c>
      <c r="F383">
        <v>1</v>
      </c>
      <c r="G383">
        <v>1</v>
      </c>
      <c r="H383" t="s">
        <v>793</v>
      </c>
    </row>
    <row r="384" spans="1:8" hidden="1" x14ac:dyDescent="0.25">
      <c r="A384" t="s">
        <v>652</v>
      </c>
      <c r="B384" t="s">
        <v>533</v>
      </c>
      <c r="C384" t="s">
        <v>55</v>
      </c>
      <c r="D384" t="s">
        <v>527</v>
      </c>
      <c r="F384">
        <v>1</v>
      </c>
      <c r="G384">
        <v>1</v>
      </c>
      <c r="H384" t="s">
        <v>794</v>
      </c>
    </row>
    <row r="385" spans="1:8" hidden="1" x14ac:dyDescent="0.25">
      <c r="A385" t="s">
        <v>652</v>
      </c>
      <c r="B385" t="s">
        <v>533</v>
      </c>
      <c r="C385" t="s">
        <v>55</v>
      </c>
      <c r="D385" t="s">
        <v>527</v>
      </c>
      <c r="F385">
        <v>0.99999999999999989</v>
      </c>
      <c r="G385">
        <v>1</v>
      </c>
      <c r="H385" t="s">
        <v>795</v>
      </c>
    </row>
    <row r="386" spans="1:8" hidden="1" x14ac:dyDescent="0.25">
      <c r="A386" t="s">
        <v>652</v>
      </c>
      <c r="B386" t="s">
        <v>533</v>
      </c>
      <c r="C386" t="s">
        <v>55</v>
      </c>
      <c r="D386" t="s">
        <v>527</v>
      </c>
      <c r="F386">
        <v>0.99999999999999989</v>
      </c>
      <c r="G386">
        <v>1</v>
      </c>
      <c r="H386" t="s">
        <v>796</v>
      </c>
    </row>
    <row r="387" spans="1:8" hidden="1" x14ac:dyDescent="0.25">
      <c r="A387" t="s">
        <v>652</v>
      </c>
      <c r="B387" t="s">
        <v>533</v>
      </c>
      <c r="C387" t="s">
        <v>55</v>
      </c>
      <c r="D387" t="s">
        <v>527</v>
      </c>
      <c r="F387">
        <v>0.99999999999999989</v>
      </c>
      <c r="G387">
        <v>1</v>
      </c>
      <c r="H387" t="s">
        <v>797</v>
      </c>
    </row>
    <row r="388" spans="1:8" hidden="1" x14ac:dyDescent="0.25">
      <c r="A388" t="s">
        <v>652</v>
      </c>
      <c r="B388" t="s">
        <v>533</v>
      </c>
      <c r="C388" t="s">
        <v>55</v>
      </c>
      <c r="D388" t="s">
        <v>527</v>
      </c>
      <c r="F388">
        <v>1</v>
      </c>
      <c r="G388">
        <v>1</v>
      </c>
      <c r="H388" t="s">
        <v>798</v>
      </c>
    </row>
    <row r="389" spans="1:8" hidden="1" x14ac:dyDescent="0.25">
      <c r="A389" t="s">
        <v>652</v>
      </c>
      <c r="B389" t="s">
        <v>533</v>
      </c>
      <c r="C389" t="s">
        <v>55</v>
      </c>
      <c r="D389" t="s">
        <v>527</v>
      </c>
      <c r="F389">
        <v>1.0000000000000002</v>
      </c>
      <c r="G389">
        <v>1</v>
      </c>
      <c r="H389" t="s">
        <v>799</v>
      </c>
    </row>
    <row r="390" spans="1:8" hidden="1" x14ac:dyDescent="0.25">
      <c r="A390" t="s">
        <v>652</v>
      </c>
      <c r="B390" t="s">
        <v>533</v>
      </c>
      <c r="C390" t="s">
        <v>55</v>
      </c>
      <c r="D390" t="s">
        <v>527</v>
      </c>
      <c r="F390">
        <v>1.0000000000000002</v>
      </c>
      <c r="G390">
        <v>1</v>
      </c>
      <c r="H390" t="s">
        <v>800</v>
      </c>
    </row>
    <row r="391" spans="1:8" hidden="1" x14ac:dyDescent="0.25">
      <c r="A391" t="s">
        <v>652</v>
      </c>
      <c r="B391" t="s">
        <v>533</v>
      </c>
      <c r="C391" t="s">
        <v>55</v>
      </c>
      <c r="D391" t="s">
        <v>527</v>
      </c>
      <c r="F391">
        <v>0.99999999999999989</v>
      </c>
      <c r="G391">
        <v>1</v>
      </c>
      <c r="H391" t="s">
        <v>801</v>
      </c>
    </row>
    <row r="392" spans="1:8" hidden="1" x14ac:dyDescent="0.25">
      <c r="A392" t="s">
        <v>652</v>
      </c>
      <c r="B392" t="s">
        <v>533</v>
      </c>
      <c r="C392" t="s">
        <v>55</v>
      </c>
      <c r="D392" t="s">
        <v>8</v>
      </c>
      <c r="F392">
        <v>1</v>
      </c>
      <c r="G392">
        <v>1</v>
      </c>
      <c r="H392" t="s">
        <v>788</v>
      </c>
    </row>
    <row r="393" spans="1:8" hidden="1" x14ac:dyDescent="0.25">
      <c r="A393" t="s">
        <v>652</v>
      </c>
      <c r="B393" t="s">
        <v>533</v>
      </c>
      <c r="C393" t="s">
        <v>55</v>
      </c>
      <c r="D393" t="s">
        <v>8</v>
      </c>
      <c r="F393">
        <v>1</v>
      </c>
      <c r="G393">
        <v>1</v>
      </c>
      <c r="H393" t="s">
        <v>789</v>
      </c>
    </row>
    <row r="394" spans="1:8" hidden="1" x14ac:dyDescent="0.25">
      <c r="A394" t="s">
        <v>652</v>
      </c>
      <c r="B394" t="s">
        <v>533</v>
      </c>
      <c r="C394" t="s">
        <v>55</v>
      </c>
      <c r="D394" t="s">
        <v>8</v>
      </c>
      <c r="F394">
        <v>1</v>
      </c>
      <c r="G394">
        <v>1</v>
      </c>
      <c r="H394" t="s">
        <v>790</v>
      </c>
    </row>
    <row r="395" spans="1:8" hidden="1" x14ac:dyDescent="0.25">
      <c r="A395" t="s">
        <v>652</v>
      </c>
      <c r="B395" t="s">
        <v>533</v>
      </c>
      <c r="C395" t="s">
        <v>55</v>
      </c>
      <c r="D395" t="s">
        <v>8</v>
      </c>
      <c r="F395">
        <v>1</v>
      </c>
      <c r="G395">
        <v>1</v>
      </c>
      <c r="H395" t="s">
        <v>791</v>
      </c>
    </row>
    <row r="396" spans="1:8" hidden="1" x14ac:dyDescent="0.25">
      <c r="A396" t="s">
        <v>652</v>
      </c>
      <c r="B396" t="s">
        <v>533</v>
      </c>
      <c r="C396" t="s">
        <v>55</v>
      </c>
      <c r="D396" t="s">
        <v>8</v>
      </c>
      <c r="F396">
        <v>1</v>
      </c>
      <c r="G396">
        <v>1</v>
      </c>
      <c r="H396" t="s">
        <v>792</v>
      </c>
    </row>
    <row r="397" spans="1:8" hidden="1" x14ac:dyDescent="0.25">
      <c r="A397" t="s">
        <v>652</v>
      </c>
      <c r="B397" t="s">
        <v>533</v>
      </c>
      <c r="C397" t="s">
        <v>55</v>
      </c>
      <c r="D397" t="s">
        <v>8</v>
      </c>
      <c r="F397">
        <v>1</v>
      </c>
      <c r="G397">
        <v>1</v>
      </c>
      <c r="H397" t="s">
        <v>793</v>
      </c>
    </row>
    <row r="398" spans="1:8" hidden="1" x14ac:dyDescent="0.25">
      <c r="A398" t="s">
        <v>652</v>
      </c>
      <c r="B398" t="s">
        <v>533</v>
      </c>
      <c r="C398" t="s">
        <v>55</v>
      </c>
      <c r="D398" t="s">
        <v>8</v>
      </c>
      <c r="F398">
        <v>1</v>
      </c>
      <c r="G398">
        <v>1</v>
      </c>
      <c r="H398" t="s">
        <v>794</v>
      </c>
    </row>
    <row r="399" spans="1:8" hidden="1" x14ac:dyDescent="0.25">
      <c r="A399" t="s">
        <v>652</v>
      </c>
      <c r="B399" t="s">
        <v>533</v>
      </c>
      <c r="C399" t="s">
        <v>55</v>
      </c>
      <c r="D399" t="s">
        <v>8</v>
      </c>
      <c r="F399">
        <v>1</v>
      </c>
      <c r="G399">
        <v>1</v>
      </c>
      <c r="H399" t="s">
        <v>795</v>
      </c>
    </row>
    <row r="400" spans="1:8" hidden="1" x14ac:dyDescent="0.25">
      <c r="A400" t="s">
        <v>652</v>
      </c>
      <c r="B400" t="s">
        <v>533</v>
      </c>
      <c r="C400" t="s">
        <v>55</v>
      </c>
      <c r="D400" t="s">
        <v>8</v>
      </c>
      <c r="F400">
        <v>1</v>
      </c>
      <c r="G400">
        <v>1</v>
      </c>
      <c r="H400" t="s">
        <v>796</v>
      </c>
    </row>
    <row r="401" spans="1:8" hidden="1" x14ac:dyDescent="0.25">
      <c r="A401" t="s">
        <v>652</v>
      </c>
      <c r="B401" t="s">
        <v>533</v>
      </c>
      <c r="C401" t="s">
        <v>55</v>
      </c>
      <c r="D401" t="s">
        <v>8</v>
      </c>
      <c r="F401">
        <v>1</v>
      </c>
      <c r="G401">
        <v>1</v>
      </c>
      <c r="H401" t="s">
        <v>797</v>
      </c>
    </row>
    <row r="402" spans="1:8" hidden="1" x14ac:dyDescent="0.25">
      <c r="A402" t="s">
        <v>652</v>
      </c>
      <c r="B402" t="s">
        <v>533</v>
      </c>
      <c r="C402" t="s">
        <v>55</v>
      </c>
      <c r="D402" t="s">
        <v>8</v>
      </c>
      <c r="F402">
        <v>1</v>
      </c>
      <c r="G402">
        <v>1</v>
      </c>
      <c r="H402" t="s">
        <v>798</v>
      </c>
    </row>
    <row r="403" spans="1:8" hidden="1" x14ac:dyDescent="0.25">
      <c r="A403" t="s">
        <v>652</v>
      </c>
      <c r="B403" t="s">
        <v>533</v>
      </c>
      <c r="C403" t="s">
        <v>55</v>
      </c>
      <c r="D403" t="s">
        <v>8</v>
      </c>
      <c r="F403">
        <v>1</v>
      </c>
      <c r="G403">
        <v>1</v>
      </c>
      <c r="H403" t="s">
        <v>799</v>
      </c>
    </row>
    <row r="404" spans="1:8" hidden="1" x14ac:dyDescent="0.25">
      <c r="A404" t="s">
        <v>652</v>
      </c>
      <c r="B404" t="s">
        <v>533</v>
      </c>
      <c r="C404" t="s">
        <v>55</v>
      </c>
      <c r="D404" t="s">
        <v>8</v>
      </c>
      <c r="F404">
        <v>1</v>
      </c>
      <c r="G404">
        <v>1</v>
      </c>
      <c r="H404" t="s">
        <v>800</v>
      </c>
    </row>
    <row r="405" spans="1:8" hidden="1" x14ac:dyDescent="0.25">
      <c r="A405" t="s">
        <v>652</v>
      </c>
      <c r="B405" t="s">
        <v>533</v>
      </c>
      <c r="C405" t="s">
        <v>55</v>
      </c>
      <c r="D405" t="s">
        <v>8</v>
      </c>
      <c r="F405">
        <v>1</v>
      </c>
      <c r="G405">
        <v>1</v>
      </c>
      <c r="H405" t="s">
        <v>801</v>
      </c>
    </row>
    <row r="406" spans="1:8" hidden="1" x14ac:dyDescent="0.25">
      <c r="A406" t="s">
        <v>652</v>
      </c>
      <c r="B406" t="s">
        <v>533</v>
      </c>
      <c r="C406" t="s">
        <v>56</v>
      </c>
      <c r="D406" t="s">
        <v>527</v>
      </c>
      <c r="F406">
        <v>1</v>
      </c>
      <c r="G406">
        <v>1</v>
      </c>
      <c r="H406" t="s">
        <v>788</v>
      </c>
    </row>
    <row r="407" spans="1:8" hidden="1" x14ac:dyDescent="0.25">
      <c r="A407" t="s">
        <v>652</v>
      </c>
      <c r="B407" t="s">
        <v>533</v>
      </c>
      <c r="C407" t="s">
        <v>56</v>
      </c>
      <c r="D407" t="s">
        <v>527</v>
      </c>
      <c r="F407">
        <v>1</v>
      </c>
      <c r="G407">
        <v>1</v>
      </c>
      <c r="H407" t="s">
        <v>789</v>
      </c>
    </row>
    <row r="408" spans="1:8" hidden="1" x14ac:dyDescent="0.25">
      <c r="A408" t="s">
        <v>652</v>
      </c>
      <c r="B408" t="s">
        <v>533</v>
      </c>
      <c r="C408" t="s">
        <v>56</v>
      </c>
      <c r="D408" t="s">
        <v>527</v>
      </c>
      <c r="F408">
        <v>0.99999999999999989</v>
      </c>
      <c r="G408">
        <v>1</v>
      </c>
      <c r="H408" t="s">
        <v>790</v>
      </c>
    </row>
    <row r="409" spans="1:8" hidden="1" x14ac:dyDescent="0.25">
      <c r="A409" t="s">
        <v>652</v>
      </c>
      <c r="B409" t="s">
        <v>533</v>
      </c>
      <c r="C409" t="s">
        <v>56</v>
      </c>
      <c r="D409" t="s">
        <v>527</v>
      </c>
      <c r="F409">
        <v>1</v>
      </c>
      <c r="G409">
        <v>1</v>
      </c>
      <c r="H409" t="s">
        <v>791</v>
      </c>
    </row>
    <row r="410" spans="1:8" hidden="1" x14ac:dyDescent="0.25">
      <c r="A410" t="s">
        <v>652</v>
      </c>
      <c r="B410" t="s">
        <v>533</v>
      </c>
      <c r="C410" t="s">
        <v>56</v>
      </c>
      <c r="D410" t="s">
        <v>527</v>
      </c>
      <c r="F410">
        <v>1</v>
      </c>
      <c r="G410">
        <v>1</v>
      </c>
      <c r="H410" t="s">
        <v>792</v>
      </c>
    </row>
    <row r="411" spans="1:8" hidden="1" x14ac:dyDescent="0.25">
      <c r="A411" t="s">
        <v>652</v>
      </c>
      <c r="B411" t="s">
        <v>533</v>
      </c>
      <c r="C411" t="s">
        <v>56</v>
      </c>
      <c r="D411" t="s">
        <v>527</v>
      </c>
      <c r="F411">
        <v>1</v>
      </c>
      <c r="G411">
        <v>1</v>
      </c>
      <c r="H411" t="s">
        <v>793</v>
      </c>
    </row>
    <row r="412" spans="1:8" hidden="1" x14ac:dyDescent="0.25">
      <c r="A412" t="s">
        <v>652</v>
      </c>
      <c r="B412" t="s">
        <v>533</v>
      </c>
      <c r="C412" t="s">
        <v>56</v>
      </c>
      <c r="D412" t="s">
        <v>527</v>
      </c>
      <c r="F412">
        <v>1</v>
      </c>
      <c r="G412">
        <v>1</v>
      </c>
      <c r="H412" t="s">
        <v>794</v>
      </c>
    </row>
    <row r="413" spans="1:8" hidden="1" x14ac:dyDescent="0.25">
      <c r="A413" t="s">
        <v>652</v>
      </c>
      <c r="B413" t="s">
        <v>533</v>
      </c>
      <c r="C413" t="s">
        <v>56</v>
      </c>
      <c r="D413" t="s">
        <v>527</v>
      </c>
      <c r="F413">
        <v>1</v>
      </c>
      <c r="G413">
        <v>1</v>
      </c>
      <c r="H413" t="s">
        <v>795</v>
      </c>
    </row>
    <row r="414" spans="1:8" hidden="1" x14ac:dyDescent="0.25">
      <c r="A414" t="s">
        <v>652</v>
      </c>
      <c r="B414" t="s">
        <v>533</v>
      </c>
      <c r="C414" t="s">
        <v>56</v>
      </c>
      <c r="D414" t="s">
        <v>527</v>
      </c>
      <c r="F414">
        <v>1</v>
      </c>
      <c r="G414">
        <v>1</v>
      </c>
      <c r="H414" t="s">
        <v>796</v>
      </c>
    </row>
    <row r="415" spans="1:8" hidden="1" x14ac:dyDescent="0.25">
      <c r="A415" t="s">
        <v>652</v>
      </c>
      <c r="B415" t="s">
        <v>533</v>
      </c>
      <c r="C415" t="s">
        <v>56</v>
      </c>
      <c r="D415" t="s">
        <v>527</v>
      </c>
      <c r="F415">
        <v>0.99999999999999989</v>
      </c>
      <c r="G415">
        <v>1</v>
      </c>
      <c r="H415" t="s">
        <v>797</v>
      </c>
    </row>
    <row r="416" spans="1:8" hidden="1" x14ac:dyDescent="0.25">
      <c r="A416" t="s">
        <v>652</v>
      </c>
      <c r="B416" t="s">
        <v>533</v>
      </c>
      <c r="C416" t="s">
        <v>56</v>
      </c>
      <c r="D416" t="s">
        <v>527</v>
      </c>
      <c r="F416">
        <v>0.99999999999999989</v>
      </c>
      <c r="G416">
        <v>1</v>
      </c>
      <c r="H416" t="s">
        <v>798</v>
      </c>
    </row>
    <row r="417" spans="1:8" hidden="1" x14ac:dyDescent="0.25">
      <c r="A417" t="s">
        <v>652</v>
      </c>
      <c r="B417" t="s">
        <v>533</v>
      </c>
      <c r="C417" t="s">
        <v>56</v>
      </c>
      <c r="D417" t="s">
        <v>527</v>
      </c>
      <c r="F417">
        <v>1</v>
      </c>
      <c r="G417">
        <v>1</v>
      </c>
      <c r="H417" t="s">
        <v>799</v>
      </c>
    </row>
    <row r="418" spans="1:8" hidden="1" x14ac:dyDescent="0.25">
      <c r="A418" t="s">
        <v>652</v>
      </c>
      <c r="B418" t="s">
        <v>533</v>
      </c>
      <c r="C418" t="s">
        <v>56</v>
      </c>
      <c r="D418" t="s">
        <v>527</v>
      </c>
      <c r="F418">
        <v>1</v>
      </c>
      <c r="G418">
        <v>1</v>
      </c>
      <c r="H418" t="s">
        <v>800</v>
      </c>
    </row>
    <row r="419" spans="1:8" hidden="1" x14ac:dyDescent="0.25">
      <c r="A419" t="s">
        <v>652</v>
      </c>
      <c r="B419" t="s">
        <v>533</v>
      </c>
      <c r="C419" t="s">
        <v>56</v>
      </c>
      <c r="D419" t="s">
        <v>527</v>
      </c>
      <c r="F419">
        <v>1</v>
      </c>
      <c r="G419">
        <v>1</v>
      </c>
      <c r="H419" t="s">
        <v>801</v>
      </c>
    </row>
    <row r="420" spans="1:8" hidden="1" x14ac:dyDescent="0.25">
      <c r="A420" t="s">
        <v>652</v>
      </c>
      <c r="B420" t="s">
        <v>533</v>
      </c>
      <c r="C420" t="s">
        <v>56</v>
      </c>
      <c r="D420" t="s">
        <v>8</v>
      </c>
      <c r="F420">
        <v>1</v>
      </c>
      <c r="G420">
        <v>1</v>
      </c>
      <c r="H420" t="s">
        <v>788</v>
      </c>
    </row>
    <row r="421" spans="1:8" hidden="1" x14ac:dyDescent="0.25">
      <c r="A421" t="s">
        <v>652</v>
      </c>
      <c r="B421" t="s">
        <v>533</v>
      </c>
      <c r="C421" t="s">
        <v>56</v>
      </c>
      <c r="D421" t="s">
        <v>8</v>
      </c>
      <c r="F421">
        <v>1</v>
      </c>
      <c r="G421">
        <v>1</v>
      </c>
      <c r="H421" t="s">
        <v>789</v>
      </c>
    </row>
    <row r="422" spans="1:8" hidden="1" x14ac:dyDescent="0.25">
      <c r="A422" t="s">
        <v>652</v>
      </c>
      <c r="B422" t="s">
        <v>533</v>
      </c>
      <c r="C422" t="s">
        <v>56</v>
      </c>
      <c r="D422" t="s">
        <v>8</v>
      </c>
      <c r="F422">
        <v>1</v>
      </c>
      <c r="G422">
        <v>1</v>
      </c>
      <c r="H422" t="s">
        <v>790</v>
      </c>
    </row>
    <row r="423" spans="1:8" hidden="1" x14ac:dyDescent="0.25">
      <c r="A423" t="s">
        <v>652</v>
      </c>
      <c r="B423" t="s">
        <v>533</v>
      </c>
      <c r="C423" t="s">
        <v>56</v>
      </c>
      <c r="D423" t="s">
        <v>8</v>
      </c>
      <c r="F423">
        <v>1</v>
      </c>
      <c r="G423">
        <v>1</v>
      </c>
      <c r="H423" t="s">
        <v>791</v>
      </c>
    </row>
    <row r="424" spans="1:8" hidden="1" x14ac:dyDescent="0.25">
      <c r="A424" t="s">
        <v>652</v>
      </c>
      <c r="B424" t="s">
        <v>533</v>
      </c>
      <c r="C424" t="s">
        <v>56</v>
      </c>
      <c r="D424" t="s">
        <v>8</v>
      </c>
      <c r="F424">
        <v>1</v>
      </c>
      <c r="G424">
        <v>1</v>
      </c>
      <c r="H424" t="s">
        <v>792</v>
      </c>
    </row>
    <row r="425" spans="1:8" hidden="1" x14ac:dyDescent="0.25">
      <c r="A425" t="s">
        <v>652</v>
      </c>
      <c r="B425" t="s">
        <v>533</v>
      </c>
      <c r="C425" t="s">
        <v>56</v>
      </c>
      <c r="D425" t="s">
        <v>8</v>
      </c>
      <c r="F425">
        <v>1</v>
      </c>
      <c r="G425">
        <v>1</v>
      </c>
      <c r="H425" t="s">
        <v>793</v>
      </c>
    </row>
    <row r="426" spans="1:8" hidden="1" x14ac:dyDescent="0.25">
      <c r="A426" t="s">
        <v>652</v>
      </c>
      <c r="B426" t="s">
        <v>533</v>
      </c>
      <c r="C426" t="s">
        <v>56</v>
      </c>
      <c r="D426" t="s">
        <v>8</v>
      </c>
      <c r="F426">
        <v>1</v>
      </c>
      <c r="G426">
        <v>1</v>
      </c>
      <c r="H426" t="s">
        <v>794</v>
      </c>
    </row>
    <row r="427" spans="1:8" hidden="1" x14ac:dyDescent="0.25">
      <c r="A427" t="s">
        <v>652</v>
      </c>
      <c r="B427" t="s">
        <v>533</v>
      </c>
      <c r="C427" t="s">
        <v>56</v>
      </c>
      <c r="D427" t="s">
        <v>8</v>
      </c>
      <c r="F427">
        <v>1</v>
      </c>
      <c r="G427">
        <v>1</v>
      </c>
      <c r="H427" t="s">
        <v>795</v>
      </c>
    </row>
    <row r="428" spans="1:8" hidden="1" x14ac:dyDescent="0.25">
      <c r="A428" t="s">
        <v>652</v>
      </c>
      <c r="B428" t="s">
        <v>533</v>
      </c>
      <c r="C428" t="s">
        <v>56</v>
      </c>
      <c r="D428" t="s">
        <v>8</v>
      </c>
      <c r="F428">
        <v>1</v>
      </c>
      <c r="G428">
        <v>1</v>
      </c>
      <c r="H428" t="s">
        <v>796</v>
      </c>
    </row>
    <row r="429" spans="1:8" hidden="1" x14ac:dyDescent="0.25">
      <c r="A429" t="s">
        <v>652</v>
      </c>
      <c r="B429" t="s">
        <v>533</v>
      </c>
      <c r="C429" t="s">
        <v>56</v>
      </c>
      <c r="D429" t="s">
        <v>8</v>
      </c>
      <c r="F429">
        <v>1</v>
      </c>
      <c r="G429">
        <v>1</v>
      </c>
      <c r="H429" t="s">
        <v>797</v>
      </c>
    </row>
    <row r="430" spans="1:8" hidden="1" x14ac:dyDescent="0.25">
      <c r="A430" t="s">
        <v>652</v>
      </c>
      <c r="B430" t="s">
        <v>533</v>
      </c>
      <c r="C430" t="s">
        <v>56</v>
      </c>
      <c r="D430" t="s">
        <v>8</v>
      </c>
      <c r="F430">
        <v>1</v>
      </c>
      <c r="G430">
        <v>1</v>
      </c>
      <c r="H430" t="s">
        <v>798</v>
      </c>
    </row>
    <row r="431" spans="1:8" hidden="1" x14ac:dyDescent="0.25">
      <c r="A431" t="s">
        <v>652</v>
      </c>
      <c r="B431" t="s">
        <v>533</v>
      </c>
      <c r="C431" t="s">
        <v>56</v>
      </c>
      <c r="D431" t="s">
        <v>8</v>
      </c>
      <c r="F431">
        <v>1</v>
      </c>
      <c r="G431">
        <v>1</v>
      </c>
      <c r="H431" t="s">
        <v>799</v>
      </c>
    </row>
    <row r="432" spans="1:8" hidden="1" x14ac:dyDescent="0.25">
      <c r="A432" t="s">
        <v>652</v>
      </c>
      <c r="B432" t="s">
        <v>533</v>
      </c>
      <c r="C432" t="s">
        <v>56</v>
      </c>
      <c r="D432" t="s">
        <v>8</v>
      </c>
      <c r="F432">
        <v>1</v>
      </c>
      <c r="G432">
        <v>1</v>
      </c>
      <c r="H432" t="s">
        <v>800</v>
      </c>
    </row>
    <row r="433" spans="1:8" hidden="1" x14ac:dyDescent="0.25">
      <c r="A433" t="s">
        <v>652</v>
      </c>
      <c r="B433" t="s">
        <v>533</v>
      </c>
      <c r="C433" t="s">
        <v>56</v>
      </c>
      <c r="D433" t="s">
        <v>8</v>
      </c>
      <c r="F433">
        <v>1</v>
      </c>
      <c r="G433">
        <v>1</v>
      </c>
      <c r="H433" t="s">
        <v>801</v>
      </c>
    </row>
    <row r="434" spans="1:8" hidden="1" x14ac:dyDescent="0.25">
      <c r="A434" t="s">
        <v>802</v>
      </c>
      <c r="B434" t="s">
        <v>533</v>
      </c>
      <c r="C434" t="s">
        <v>54</v>
      </c>
      <c r="D434" t="s">
        <v>527</v>
      </c>
      <c r="E434" t="s">
        <v>945</v>
      </c>
      <c r="F434">
        <v>12991.392317888911</v>
      </c>
      <c r="G434">
        <v>12991.392317888911</v>
      </c>
      <c r="H434" t="s">
        <v>700</v>
      </c>
    </row>
    <row r="435" spans="1:8" hidden="1" x14ac:dyDescent="0.25">
      <c r="A435" t="s">
        <v>802</v>
      </c>
      <c r="B435" t="s">
        <v>533</v>
      </c>
      <c r="C435" t="s">
        <v>54</v>
      </c>
      <c r="D435" t="s">
        <v>527</v>
      </c>
      <c r="E435" t="s">
        <v>945</v>
      </c>
      <c r="F435">
        <v>13535.865875071391</v>
      </c>
      <c r="G435">
        <v>13535.865875071388</v>
      </c>
      <c r="H435" t="s">
        <v>702</v>
      </c>
    </row>
    <row r="436" spans="1:8" hidden="1" x14ac:dyDescent="0.25">
      <c r="A436" t="s">
        <v>802</v>
      </c>
      <c r="B436" t="s">
        <v>533</v>
      </c>
      <c r="C436" t="s">
        <v>54</v>
      </c>
      <c r="D436" t="s">
        <v>527</v>
      </c>
      <c r="E436" t="s">
        <v>945</v>
      </c>
      <c r="F436">
        <v>13257.298008605936</v>
      </c>
      <c r="G436">
        <v>13257.298008605936</v>
      </c>
      <c r="H436" t="s">
        <v>704</v>
      </c>
    </row>
    <row r="437" spans="1:8" hidden="1" x14ac:dyDescent="0.25">
      <c r="A437" t="s">
        <v>802</v>
      </c>
      <c r="B437" t="s">
        <v>533</v>
      </c>
      <c r="C437" t="s">
        <v>54</v>
      </c>
      <c r="D437" t="s">
        <v>527</v>
      </c>
      <c r="E437" t="s">
        <v>945</v>
      </c>
      <c r="F437">
        <v>12928.081439146763</v>
      </c>
      <c r="G437">
        <v>12928.081439146765</v>
      </c>
      <c r="H437" t="s">
        <v>706</v>
      </c>
    </row>
    <row r="438" spans="1:8" hidden="1" x14ac:dyDescent="0.25">
      <c r="A438" t="s">
        <v>802</v>
      </c>
      <c r="B438" t="s">
        <v>533</v>
      </c>
      <c r="C438" t="s">
        <v>54</v>
      </c>
      <c r="D438" t="s">
        <v>527</v>
      </c>
      <c r="E438" t="s">
        <v>945</v>
      </c>
      <c r="F438">
        <v>12586.20269393916</v>
      </c>
      <c r="G438">
        <v>12586.20269393916</v>
      </c>
      <c r="H438" t="s">
        <v>708</v>
      </c>
    </row>
    <row r="439" spans="1:8" hidden="1" x14ac:dyDescent="0.25">
      <c r="A439" t="s">
        <v>802</v>
      </c>
      <c r="B439" t="s">
        <v>533</v>
      </c>
      <c r="C439" t="s">
        <v>54</v>
      </c>
      <c r="D439" t="s">
        <v>527</v>
      </c>
      <c r="E439" t="s">
        <v>945</v>
      </c>
      <c r="F439">
        <v>12586.20269393916</v>
      </c>
      <c r="G439">
        <v>12586.202693939162</v>
      </c>
      <c r="H439" t="s">
        <v>710</v>
      </c>
    </row>
    <row r="440" spans="1:8" hidden="1" x14ac:dyDescent="0.25">
      <c r="A440" t="s">
        <v>802</v>
      </c>
      <c r="B440" t="s">
        <v>533</v>
      </c>
      <c r="C440" t="s">
        <v>54</v>
      </c>
      <c r="D440" t="s">
        <v>527</v>
      </c>
      <c r="E440" t="s">
        <v>945</v>
      </c>
      <c r="F440">
        <v>12966.067966392053</v>
      </c>
      <c r="G440">
        <v>12966.067966392051</v>
      </c>
      <c r="H440" t="s">
        <v>712</v>
      </c>
    </row>
    <row r="441" spans="1:8" hidden="1" x14ac:dyDescent="0.25">
      <c r="A441" t="s">
        <v>802</v>
      </c>
      <c r="B441" t="s">
        <v>533</v>
      </c>
      <c r="C441" t="s">
        <v>54</v>
      </c>
      <c r="D441" t="s">
        <v>527</v>
      </c>
      <c r="E441" t="s">
        <v>945</v>
      </c>
      <c r="F441">
        <v>12991.392317888911</v>
      </c>
      <c r="G441">
        <v>12991.392317888911</v>
      </c>
      <c r="H441" t="s">
        <v>714</v>
      </c>
    </row>
    <row r="442" spans="1:8" hidden="1" x14ac:dyDescent="0.25">
      <c r="A442" t="s">
        <v>802</v>
      </c>
      <c r="B442" t="s">
        <v>533</v>
      </c>
      <c r="C442" t="s">
        <v>54</v>
      </c>
      <c r="D442" t="s">
        <v>527</v>
      </c>
      <c r="E442" t="s">
        <v>945</v>
      </c>
      <c r="F442">
        <v>12928.081439146763</v>
      </c>
      <c r="G442">
        <v>12928.081439146765</v>
      </c>
      <c r="H442" t="s">
        <v>716</v>
      </c>
    </row>
    <row r="443" spans="1:8" hidden="1" x14ac:dyDescent="0.25">
      <c r="A443" t="s">
        <v>802</v>
      </c>
      <c r="B443" t="s">
        <v>533</v>
      </c>
      <c r="C443" t="s">
        <v>54</v>
      </c>
      <c r="D443" t="s">
        <v>527</v>
      </c>
      <c r="E443" t="s">
        <v>945</v>
      </c>
      <c r="F443">
        <v>13257.298008605936</v>
      </c>
      <c r="G443">
        <v>13257.298008605934</v>
      </c>
      <c r="H443" t="s">
        <v>718</v>
      </c>
    </row>
    <row r="444" spans="1:8" hidden="1" x14ac:dyDescent="0.25">
      <c r="A444" t="s">
        <v>802</v>
      </c>
      <c r="B444" t="s">
        <v>533</v>
      </c>
      <c r="C444" t="s">
        <v>54</v>
      </c>
      <c r="D444" t="s">
        <v>527</v>
      </c>
      <c r="E444" t="s">
        <v>945</v>
      </c>
      <c r="F444">
        <v>12522.89181519701</v>
      </c>
      <c r="G444">
        <v>12522.89181519701</v>
      </c>
      <c r="H444" t="s">
        <v>720</v>
      </c>
    </row>
    <row r="445" spans="1:8" hidden="1" x14ac:dyDescent="0.25">
      <c r="A445" t="s">
        <v>802</v>
      </c>
      <c r="B445" t="s">
        <v>533</v>
      </c>
      <c r="C445" t="s">
        <v>54</v>
      </c>
      <c r="D445" t="s">
        <v>527</v>
      </c>
      <c r="E445" t="s">
        <v>945</v>
      </c>
      <c r="F445">
        <v>12586.20269393916</v>
      </c>
      <c r="G445">
        <v>12586.20269393916</v>
      </c>
      <c r="H445" t="s">
        <v>722</v>
      </c>
    </row>
    <row r="446" spans="1:8" hidden="1" x14ac:dyDescent="0.25">
      <c r="A446" t="s">
        <v>802</v>
      </c>
      <c r="B446" t="s">
        <v>533</v>
      </c>
      <c r="C446" t="s">
        <v>54</v>
      </c>
      <c r="D446" t="s">
        <v>527</v>
      </c>
      <c r="E446" t="s">
        <v>945</v>
      </c>
      <c r="F446">
        <v>12586.20269393916</v>
      </c>
      <c r="G446">
        <v>12586.20269393916</v>
      </c>
      <c r="H446" t="s">
        <v>724</v>
      </c>
    </row>
    <row r="447" spans="1:8" hidden="1" x14ac:dyDescent="0.25">
      <c r="A447" t="s">
        <v>802</v>
      </c>
      <c r="B447" t="s">
        <v>533</v>
      </c>
      <c r="C447" t="s">
        <v>54</v>
      </c>
      <c r="D447" t="s">
        <v>527</v>
      </c>
      <c r="E447" t="s">
        <v>945</v>
      </c>
      <c r="F447">
        <v>12560.8783424423</v>
      </c>
      <c r="G447">
        <v>12560.878342442298</v>
      </c>
      <c r="H447" t="s">
        <v>726</v>
      </c>
    </row>
    <row r="448" spans="1:8" hidden="1" x14ac:dyDescent="0.25">
      <c r="A448" t="s">
        <v>802</v>
      </c>
      <c r="B448" t="s">
        <v>533</v>
      </c>
      <c r="C448" t="s">
        <v>54</v>
      </c>
      <c r="D448" t="s">
        <v>527</v>
      </c>
      <c r="E448" t="s">
        <v>946</v>
      </c>
      <c r="F448">
        <v>408.98827667428054</v>
      </c>
      <c r="G448">
        <v>408.98827667428054</v>
      </c>
      <c r="H448" t="s">
        <v>700</v>
      </c>
    </row>
    <row r="449" spans="1:8" hidden="1" x14ac:dyDescent="0.25">
      <c r="A449" t="s">
        <v>802</v>
      </c>
      <c r="B449" t="s">
        <v>533</v>
      </c>
      <c r="C449" t="s">
        <v>54</v>
      </c>
      <c r="D449" t="s">
        <v>527</v>
      </c>
      <c r="E449" t="s">
        <v>946</v>
      </c>
      <c r="F449">
        <v>384.93014275226403</v>
      </c>
      <c r="G449">
        <v>384.93014275226398</v>
      </c>
      <c r="H449" t="s">
        <v>702</v>
      </c>
    </row>
    <row r="450" spans="1:8" hidden="1" x14ac:dyDescent="0.25">
      <c r="A450" t="s">
        <v>802</v>
      </c>
      <c r="B450" t="s">
        <v>533</v>
      </c>
      <c r="C450" t="s">
        <v>54</v>
      </c>
      <c r="D450" t="s">
        <v>527</v>
      </c>
      <c r="E450" t="s">
        <v>946</v>
      </c>
      <c r="F450">
        <v>384.93014275226403</v>
      </c>
      <c r="G450">
        <v>384.93014275226403</v>
      </c>
      <c r="H450" t="s">
        <v>704</v>
      </c>
    </row>
    <row r="451" spans="1:8" hidden="1" x14ac:dyDescent="0.25">
      <c r="A451" t="s">
        <v>802</v>
      </c>
      <c r="B451" t="s">
        <v>533</v>
      </c>
      <c r="C451" t="s">
        <v>54</v>
      </c>
      <c r="D451" t="s">
        <v>527</v>
      </c>
      <c r="E451" t="s">
        <v>946</v>
      </c>
      <c r="F451">
        <v>384.93014275226403</v>
      </c>
      <c r="G451">
        <v>384.93014275226409</v>
      </c>
      <c r="H451" t="s">
        <v>706</v>
      </c>
    </row>
    <row r="452" spans="1:8" hidden="1" x14ac:dyDescent="0.25">
      <c r="A452" t="s">
        <v>802</v>
      </c>
      <c r="B452" t="s">
        <v>533</v>
      </c>
      <c r="C452" t="s">
        <v>54</v>
      </c>
      <c r="D452" t="s">
        <v>527</v>
      </c>
      <c r="E452" t="s">
        <v>946</v>
      </c>
      <c r="F452">
        <v>384.93014275226403</v>
      </c>
      <c r="G452">
        <v>384.93014275226403</v>
      </c>
      <c r="H452" t="s">
        <v>708</v>
      </c>
    </row>
    <row r="453" spans="1:8" hidden="1" x14ac:dyDescent="0.25">
      <c r="A453" t="s">
        <v>802</v>
      </c>
      <c r="B453" t="s">
        <v>533</v>
      </c>
      <c r="C453" t="s">
        <v>54</v>
      </c>
      <c r="D453" t="s">
        <v>527</v>
      </c>
      <c r="E453" t="s">
        <v>946</v>
      </c>
      <c r="F453">
        <v>0</v>
      </c>
      <c r="G453">
        <v>0</v>
      </c>
      <c r="H453" t="s">
        <v>710</v>
      </c>
    </row>
    <row r="454" spans="1:8" hidden="1" x14ac:dyDescent="0.25">
      <c r="A454" t="s">
        <v>802</v>
      </c>
      <c r="B454" t="s">
        <v>533</v>
      </c>
      <c r="C454" t="s">
        <v>54</v>
      </c>
      <c r="D454" t="s">
        <v>527</v>
      </c>
      <c r="E454" t="s">
        <v>946</v>
      </c>
      <c r="F454">
        <v>0</v>
      </c>
      <c r="G454">
        <v>0</v>
      </c>
      <c r="H454" t="s">
        <v>712</v>
      </c>
    </row>
    <row r="455" spans="1:8" hidden="1" x14ac:dyDescent="0.25">
      <c r="A455" t="s">
        <v>802</v>
      </c>
      <c r="B455" t="s">
        <v>533</v>
      </c>
      <c r="C455" t="s">
        <v>54</v>
      </c>
      <c r="D455" t="s">
        <v>527</v>
      </c>
      <c r="E455" t="s">
        <v>946</v>
      </c>
      <c r="F455">
        <v>408.98827667428054</v>
      </c>
      <c r="G455">
        <v>408.98827667428048</v>
      </c>
      <c r="H455" t="s">
        <v>714</v>
      </c>
    </row>
    <row r="456" spans="1:8" hidden="1" x14ac:dyDescent="0.25">
      <c r="A456" t="s">
        <v>802</v>
      </c>
      <c r="B456" t="s">
        <v>533</v>
      </c>
      <c r="C456" t="s">
        <v>54</v>
      </c>
      <c r="D456" t="s">
        <v>527</v>
      </c>
      <c r="E456" t="s">
        <v>946</v>
      </c>
      <c r="F456">
        <v>384.93014275226403</v>
      </c>
      <c r="G456">
        <v>384.93014275226409</v>
      </c>
      <c r="H456" t="s">
        <v>716</v>
      </c>
    </row>
    <row r="457" spans="1:8" hidden="1" x14ac:dyDescent="0.25">
      <c r="A457" t="s">
        <v>802</v>
      </c>
      <c r="B457" t="s">
        <v>533</v>
      </c>
      <c r="C457" t="s">
        <v>54</v>
      </c>
      <c r="D457" t="s">
        <v>527</v>
      </c>
      <c r="E457" t="s">
        <v>946</v>
      </c>
      <c r="F457">
        <v>384.93014275226403</v>
      </c>
      <c r="G457">
        <v>384.93014275226398</v>
      </c>
      <c r="H457" t="s">
        <v>718</v>
      </c>
    </row>
    <row r="458" spans="1:8" hidden="1" x14ac:dyDescent="0.25">
      <c r="A458" t="s">
        <v>802</v>
      </c>
      <c r="B458" t="s">
        <v>533</v>
      </c>
      <c r="C458" t="s">
        <v>54</v>
      </c>
      <c r="D458" t="s">
        <v>527</v>
      </c>
      <c r="E458" t="s">
        <v>946</v>
      </c>
      <c r="F458">
        <v>384.93014275226403</v>
      </c>
      <c r="G458">
        <v>384.93014275226403</v>
      </c>
      <c r="H458" t="s">
        <v>720</v>
      </c>
    </row>
    <row r="459" spans="1:8" hidden="1" x14ac:dyDescent="0.25">
      <c r="A459" t="s">
        <v>802</v>
      </c>
      <c r="B459" t="s">
        <v>533</v>
      </c>
      <c r="C459" t="s">
        <v>54</v>
      </c>
      <c r="D459" t="s">
        <v>527</v>
      </c>
      <c r="E459" t="s">
        <v>946</v>
      </c>
      <c r="F459">
        <v>384.93014275226403</v>
      </c>
      <c r="G459">
        <v>384.93014275226403</v>
      </c>
      <c r="H459" t="s">
        <v>722</v>
      </c>
    </row>
    <row r="460" spans="1:8" hidden="1" x14ac:dyDescent="0.25">
      <c r="A460" t="s">
        <v>802</v>
      </c>
      <c r="B460" t="s">
        <v>533</v>
      </c>
      <c r="C460" t="s">
        <v>54</v>
      </c>
      <c r="D460" t="s">
        <v>527</v>
      </c>
      <c r="E460" t="s">
        <v>946</v>
      </c>
      <c r="F460">
        <v>0</v>
      </c>
      <c r="G460">
        <v>0</v>
      </c>
      <c r="H460" t="s">
        <v>724</v>
      </c>
    </row>
    <row r="461" spans="1:8" hidden="1" x14ac:dyDescent="0.25">
      <c r="A461" t="s">
        <v>802</v>
      </c>
      <c r="B461" t="s">
        <v>533</v>
      </c>
      <c r="C461" t="s">
        <v>54</v>
      </c>
      <c r="D461" t="s">
        <v>527</v>
      </c>
      <c r="E461" t="s">
        <v>946</v>
      </c>
      <c r="F461">
        <v>0</v>
      </c>
      <c r="G461">
        <v>0</v>
      </c>
      <c r="H461" t="s">
        <v>726</v>
      </c>
    </row>
    <row r="462" spans="1:8" hidden="1" x14ac:dyDescent="0.25">
      <c r="A462" t="s">
        <v>802</v>
      </c>
      <c r="B462" t="s">
        <v>533</v>
      </c>
      <c r="C462" t="s">
        <v>54</v>
      </c>
      <c r="D462" t="s">
        <v>527</v>
      </c>
      <c r="E462" t="s">
        <v>947</v>
      </c>
      <c r="F462">
        <v>430.51397544661114</v>
      </c>
      <c r="G462">
        <v>430.51397544661114</v>
      </c>
      <c r="H462" t="s">
        <v>700</v>
      </c>
    </row>
    <row r="463" spans="1:8" hidden="1" x14ac:dyDescent="0.25">
      <c r="A463" t="s">
        <v>802</v>
      </c>
      <c r="B463" t="s">
        <v>533</v>
      </c>
      <c r="C463" t="s">
        <v>54</v>
      </c>
      <c r="D463" t="s">
        <v>527</v>
      </c>
      <c r="E463" t="s">
        <v>947</v>
      </c>
      <c r="F463">
        <v>0</v>
      </c>
      <c r="G463">
        <v>0</v>
      </c>
      <c r="H463" t="s">
        <v>702</v>
      </c>
    </row>
    <row r="464" spans="1:8" hidden="1" x14ac:dyDescent="0.25">
      <c r="A464" t="s">
        <v>802</v>
      </c>
      <c r="B464" t="s">
        <v>533</v>
      </c>
      <c r="C464" t="s">
        <v>54</v>
      </c>
      <c r="D464" t="s">
        <v>527</v>
      </c>
      <c r="E464" t="s">
        <v>947</v>
      </c>
      <c r="F464">
        <v>405.18962394975159</v>
      </c>
      <c r="G464">
        <v>405.18962394975165</v>
      </c>
      <c r="H464" t="s">
        <v>704</v>
      </c>
    </row>
    <row r="465" spans="1:8" hidden="1" x14ac:dyDescent="0.25">
      <c r="A465" t="s">
        <v>802</v>
      </c>
      <c r="B465" t="s">
        <v>533</v>
      </c>
      <c r="C465" t="s">
        <v>54</v>
      </c>
      <c r="D465" t="s">
        <v>527</v>
      </c>
      <c r="E465" t="s">
        <v>947</v>
      </c>
      <c r="F465">
        <v>405.18962394975159</v>
      </c>
      <c r="G465">
        <v>405.18962394975171</v>
      </c>
      <c r="H465" t="s">
        <v>706</v>
      </c>
    </row>
    <row r="466" spans="1:8" hidden="1" x14ac:dyDescent="0.25">
      <c r="A466" t="s">
        <v>802</v>
      </c>
      <c r="B466" t="s">
        <v>533</v>
      </c>
      <c r="C466" t="s">
        <v>54</v>
      </c>
      <c r="D466" t="s">
        <v>527</v>
      </c>
      <c r="E466" t="s">
        <v>947</v>
      </c>
      <c r="F466">
        <v>405.18962394975159</v>
      </c>
      <c r="G466">
        <v>405.18962394975165</v>
      </c>
      <c r="H466" t="s">
        <v>708</v>
      </c>
    </row>
    <row r="467" spans="1:8" hidden="1" x14ac:dyDescent="0.25">
      <c r="A467" t="s">
        <v>802</v>
      </c>
      <c r="B467" t="s">
        <v>533</v>
      </c>
      <c r="C467" t="s">
        <v>54</v>
      </c>
      <c r="D467" t="s">
        <v>527</v>
      </c>
      <c r="E467" t="s">
        <v>947</v>
      </c>
      <c r="F467">
        <v>0</v>
      </c>
      <c r="G467">
        <v>0</v>
      </c>
      <c r="H467" t="s">
        <v>710</v>
      </c>
    </row>
    <row r="468" spans="1:8" hidden="1" x14ac:dyDescent="0.25">
      <c r="A468" t="s">
        <v>802</v>
      </c>
      <c r="B468" t="s">
        <v>533</v>
      </c>
      <c r="C468" t="s">
        <v>54</v>
      </c>
      <c r="D468" t="s">
        <v>527</v>
      </c>
      <c r="E468" t="s">
        <v>947</v>
      </c>
      <c r="F468">
        <v>0</v>
      </c>
      <c r="G468">
        <v>0</v>
      </c>
      <c r="H468" t="s">
        <v>712</v>
      </c>
    </row>
    <row r="469" spans="1:8" hidden="1" x14ac:dyDescent="0.25">
      <c r="A469" t="s">
        <v>802</v>
      </c>
      <c r="B469" t="s">
        <v>533</v>
      </c>
      <c r="C469" t="s">
        <v>54</v>
      </c>
      <c r="D469" t="s">
        <v>527</v>
      </c>
      <c r="E469" t="s">
        <v>947</v>
      </c>
      <c r="F469">
        <v>430.51397544661114</v>
      </c>
      <c r="G469">
        <v>430.51397544661103</v>
      </c>
      <c r="H469" t="s">
        <v>714</v>
      </c>
    </row>
    <row r="470" spans="1:8" hidden="1" x14ac:dyDescent="0.25">
      <c r="A470" t="s">
        <v>802</v>
      </c>
      <c r="B470" t="s">
        <v>533</v>
      </c>
      <c r="C470" t="s">
        <v>54</v>
      </c>
      <c r="D470" t="s">
        <v>527</v>
      </c>
      <c r="E470" t="s">
        <v>947</v>
      </c>
      <c r="F470">
        <v>405.18962394975159</v>
      </c>
      <c r="G470">
        <v>405.18962394975171</v>
      </c>
      <c r="H470" t="s">
        <v>716</v>
      </c>
    </row>
    <row r="471" spans="1:8" hidden="1" x14ac:dyDescent="0.25">
      <c r="A471" t="s">
        <v>802</v>
      </c>
      <c r="B471" t="s">
        <v>533</v>
      </c>
      <c r="C471" t="s">
        <v>54</v>
      </c>
      <c r="D471" t="s">
        <v>527</v>
      </c>
      <c r="E471" t="s">
        <v>947</v>
      </c>
      <c r="F471">
        <v>0</v>
      </c>
      <c r="G471">
        <v>0</v>
      </c>
      <c r="H471" t="s">
        <v>718</v>
      </c>
    </row>
    <row r="472" spans="1:8" hidden="1" x14ac:dyDescent="0.25">
      <c r="A472" t="s">
        <v>802</v>
      </c>
      <c r="B472" t="s">
        <v>533</v>
      </c>
      <c r="C472" t="s">
        <v>54</v>
      </c>
      <c r="D472" t="s">
        <v>527</v>
      </c>
      <c r="E472" t="s">
        <v>947</v>
      </c>
      <c r="F472">
        <v>405.18962394975159</v>
      </c>
      <c r="G472">
        <v>405.18962394975159</v>
      </c>
      <c r="H472" t="s">
        <v>720</v>
      </c>
    </row>
    <row r="473" spans="1:8" hidden="1" x14ac:dyDescent="0.25">
      <c r="A473" t="s">
        <v>802</v>
      </c>
      <c r="B473" t="s">
        <v>533</v>
      </c>
      <c r="C473" t="s">
        <v>54</v>
      </c>
      <c r="D473" t="s">
        <v>527</v>
      </c>
      <c r="E473" t="s">
        <v>947</v>
      </c>
      <c r="F473">
        <v>405.18962394975159</v>
      </c>
      <c r="G473">
        <v>405.18962394975165</v>
      </c>
      <c r="H473" t="s">
        <v>722</v>
      </c>
    </row>
    <row r="474" spans="1:8" hidden="1" x14ac:dyDescent="0.25">
      <c r="A474" t="s">
        <v>802</v>
      </c>
      <c r="B474" t="s">
        <v>533</v>
      </c>
      <c r="C474" t="s">
        <v>54</v>
      </c>
      <c r="D474" t="s">
        <v>527</v>
      </c>
      <c r="E474" t="s">
        <v>947</v>
      </c>
      <c r="F474">
        <v>405.18962394975159</v>
      </c>
      <c r="G474">
        <v>405.18962394975165</v>
      </c>
      <c r="H474" t="s">
        <v>724</v>
      </c>
    </row>
    <row r="475" spans="1:8" hidden="1" x14ac:dyDescent="0.25">
      <c r="A475" t="s">
        <v>802</v>
      </c>
      <c r="B475" t="s">
        <v>533</v>
      </c>
      <c r="C475" t="s">
        <v>54</v>
      </c>
      <c r="D475" t="s">
        <v>527</v>
      </c>
      <c r="E475" t="s">
        <v>947</v>
      </c>
      <c r="F475">
        <v>405.18962394975159</v>
      </c>
      <c r="G475">
        <v>405.18962394975159</v>
      </c>
      <c r="H475" t="s">
        <v>726</v>
      </c>
    </row>
    <row r="476" spans="1:8" hidden="1" x14ac:dyDescent="0.25">
      <c r="A476" t="s">
        <v>802</v>
      </c>
      <c r="B476" t="s">
        <v>533</v>
      </c>
      <c r="C476" t="s">
        <v>54</v>
      </c>
      <c r="D476" t="s">
        <v>527</v>
      </c>
      <c r="E476" t="s">
        <v>948</v>
      </c>
      <c r="F476">
        <v>3342.8143975854509</v>
      </c>
      <c r="G476">
        <v>3342.8143975854509</v>
      </c>
      <c r="H476" t="s">
        <v>700</v>
      </c>
    </row>
    <row r="477" spans="1:8" hidden="1" x14ac:dyDescent="0.25">
      <c r="A477" t="s">
        <v>802</v>
      </c>
      <c r="B477" t="s">
        <v>533</v>
      </c>
      <c r="C477" t="s">
        <v>54</v>
      </c>
      <c r="D477" t="s">
        <v>527</v>
      </c>
      <c r="E477" t="s">
        <v>948</v>
      </c>
      <c r="F477">
        <v>3368.1387490823108</v>
      </c>
      <c r="G477">
        <v>3368.1387490823099</v>
      </c>
      <c r="H477" t="s">
        <v>702</v>
      </c>
    </row>
    <row r="478" spans="1:8" hidden="1" x14ac:dyDescent="0.25">
      <c r="A478" t="s">
        <v>802</v>
      </c>
      <c r="B478" t="s">
        <v>533</v>
      </c>
      <c r="C478" t="s">
        <v>54</v>
      </c>
      <c r="D478" t="s">
        <v>527</v>
      </c>
      <c r="E478" t="s">
        <v>948</v>
      </c>
      <c r="F478">
        <v>3342.8143975854509</v>
      </c>
      <c r="G478">
        <v>3342.8143975854509</v>
      </c>
      <c r="H478" t="s">
        <v>704</v>
      </c>
    </row>
    <row r="479" spans="1:8" hidden="1" x14ac:dyDescent="0.25">
      <c r="A479" t="s">
        <v>802</v>
      </c>
      <c r="B479" t="s">
        <v>533</v>
      </c>
      <c r="C479" t="s">
        <v>54</v>
      </c>
      <c r="D479" t="s">
        <v>527</v>
      </c>
      <c r="E479" t="s">
        <v>948</v>
      </c>
      <c r="F479">
        <v>3342.8143975854509</v>
      </c>
      <c r="G479">
        <v>3342.8143975854514</v>
      </c>
      <c r="H479" t="s">
        <v>706</v>
      </c>
    </row>
    <row r="480" spans="1:8" hidden="1" x14ac:dyDescent="0.25">
      <c r="A480" t="s">
        <v>802</v>
      </c>
      <c r="B480" t="s">
        <v>533</v>
      </c>
      <c r="C480" t="s">
        <v>54</v>
      </c>
      <c r="D480" t="s">
        <v>527</v>
      </c>
      <c r="E480" t="s">
        <v>948</v>
      </c>
      <c r="F480">
        <v>3342.8143975854509</v>
      </c>
      <c r="G480">
        <v>3342.8143975854505</v>
      </c>
      <c r="H480" t="s">
        <v>708</v>
      </c>
    </row>
    <row r="481" spans="1:8" hidden="1" x14ac:dyDescent="0.25">
      <c r="A481" t="s">
        <v>802</v>
      </c>
      <c r="B481" t="s">
        <v>533</v>
      </c>
      <c r="C481" t="s">
        <v>54</v>
      </c>
      <c r="D481" t="s">
        <v>527</v>
      </c>
      <c r="E481" t="s">
        <v>948</v>
      </c>
      <c r="F481">
        <v>3342.8143975854509</v>
      </c>
      <c r="G481">
        <v>3342.8143975854514</v>
      </c>
      <c r="H481" t="s">
        <v>710</v>
      </c>
    </row>
    <row r="482" spans="1:8" hidden="1" x14ac:dyDescent="0.25">
      <c r="A482" t="s">
        <v>802</v>
      </c>
      <c r="B482" t="s">
        <v>533</v>
      </c>
      <c r="C482" t="s">
        <v>54</v>
      </c>
      <c r="D482" t="s">
        <v>527</v>
      </c>
      <c r="E482" t="s">
        <v>948</v>
      </c>
      <c r="F482">
        <v>3342.8143975854509</v>
      </c>
      <c r="G482">
        <v>3342.8143975854505</v>
      </c>
      <c r="H482" t="s">
        <v>712</v>
      </c>
    </row>
    <row r="483" spans="1:8" hidden="1" x14ac:dyDescent="0.25">
      <c r="A483" t="s">
        <v>802</v>
      </c>
      <c r="B483" t="s">
        <v>533</v>
      </c>
      <c r="C483" t="s">
        <v>54</v>
      </c>
      <c r="D483" t="s">
        <v>527</v>
      </c>
      <c r="E483" t="s">
        <v>948</v>
      </c>
      <c r="F483">
        <v>3342.8143975854509</v>
      </c>
      <c r="G483">
        <v>3342.8143975854509</v>
      </c>
      <c r="H483" t="s">
        <v>714</v>
      </c>
    </row>
    <row r="484" spans="1:8" hidden="1" x14ac:dyDescent="0.25">
      <c r="A484" t="s">
        <v>802</v>
      </c>
      <c r="B484" t="s">
        <v>533</v>
      </c>
      <c r="C484" t="s">
        <v>54</v>
      </c>
      <c r="D484" t="s">
        <v>527</v>
      </c>
      <c r="E484" t="s">
        <v>948</v>
      </c>
      <c r="F484">
        <v>3342.8143975854509</v>
      </c>
      <c r="G484">
        <v>3342.8143975854514</v>
      </c>
      <c r="H484" t="s">
        <v>716</v>
      </c>
    </row>
    <row r="485" spans="1:8" hidden="1" x14ac:dyDescent="0.25">
      <c r="A485" t="s">
        <v>802</v>
      </c>
      <c r="B485" t="s">
        <v>533</v>
      </c>
      <c r="C485" t="s">
        <v>54</v>
      </c>
      <c r="D485" t="s">
        <v>527</v>
      </c>
      <c r="E485" t="s">
        <v>948</v>
      </c>
      <c r="F485">
        <v>3342.8143975854509</v>
      </c>
      <c r="G485">
        <v>3342.8143975854505</v>
      </c>
      <c r="H485" t="s">
        <v>718</v>
      </c>
    </row>
    <row r="486" spans="1:8" hidden="1" x14ac:dyDescent="0.25">
      <c r="A486" t="s">
        <v>802</v>
      </c>
      <c r="B486" t="s">
        <v>533</v>
      </c>
      <c r="C486" t="s">
        <v>54</v>
      </c>
      <c r="D486" t="s">
        <v>527</v>
      </c>
      <c r="E486" t="s">
        <v>948</v>
      </c>
      <c r="F486">
        <v>3342.8143975854509</v>
      </c>
      <c r="G486">
        <v>3342.8143975854505</v>
      </c>
      <c r="H486" t="s">
        <v>720</v>
      </c>
    </row>
    <row r="487" spans="1:8" hidden="1" x14ac:dyDescent="0.25">
      <c r="A487" t="s">
        <v>802</v>
      </c>
      <c r="B487" t="s">
        <v>533</v>
      </c>
      <c r="C487" t="s">
        <v>54</v>
      </c>
      <c r="D487" t="s">
        <v>527</v>
      </c>
      <c r="E487" t="s">
        <v>948</v>
      </c>
      <c r="F487">
        <v>3342.8143975854509</v>
      </c>
      <c r="G487">
        <v>3342.8143975854505</v>
      </c>
      <c r="H487" t="s">
        <v>722</v>
      </c>
    </row>
    <row r="488" spans="1:8" hidden="1" x14ac:dyDescent="0.25">
      <c r="A488" t="s">
        <v>802</v>
      </c>
      <c r="B488" t="s">
        <v>533</v>
      </c>
      <c r="C488" t="s">
        <v>54</v>
      </c>
      <c r="D488" t="s">
        <v>527</v>
      </c>
      <c r="E488" t="s">
        <v>948</v>
      </c>
      <c r="F488">
        <v>3368.1387490823108</v>
      </c>
      <c r="G488">
        <v>3368.1387490823108</v>
      </c>
      <c r="H488" t="s">
        <v>724</v>
      </c>
    </row>
    <row r="489" spans="1:8" hidden="1" x14ac:dyDescent="0.25">
      <c r="A489" t="s">
        <v>802</v>
      </c>
      <c r="B489" t="s">
        <v>533</v>
      </c>
      <c r="C489" t="s">
        <v>54</v>
      </c>
      <c r="D489" t="s">
        <v>527</v>
      </c>
      <c r="E489" t="s">
        <v>948</v>
      </c>
      <c r="F489">
        <v>3342.8143975854509</v>
      </c>
      <c r="G489">
        <v>3342.8143975854505</v>
      </c>
      <c r="H489" t="s">
        <v>726</v>
      </c>
    </row>
    <row r="490" spans="1:8" hidden="1" x14ac:dyDescent="0.25">
      <c r="A490" t="s">
        <v>802</v>
      </c>
      <c r="B490" t="s">
        <v>533</v>
      </c>
      <c r="C490" t="s">
        <v>54</v>
      </c>
      <c r="D490" t="s">
        <v>8</v>
      </c>
      <c r="E490" t="s">
        <v>949</v>
      </c>
      <c r="F490">
        <v>5093.1533585313173</v>
      </c>
      <c r="G490">
        <v>5093.1533585313173</v>
      </c>
      <c r="H490" t="s">
        <v>700</v>
      </c>
    </row>
    <row r="491" spans="1:8" hidden="1" x14ac:dyDescent="0.25">
      <c r="A491" t="s">
        <v>802</v>
      </c>
      <c r="B491" t="s">
        <v>533</v>
      </c>
      <c r="C491" t="s">
        <v>54</v>
      </c>
      <c r="D491" t="s">
        <v>8</v>
      </c>
      <c r="E491" t="s">
        <v>949</v>
      </c>
      <c r="F491">
        <v>5093.1533585313173</v>
      </c>
      <c r="G491">
        <v>5093.1533585313173</v>
      </c>
      <c r="H491" t="s">
        <v>702</v>
      </c>
    </row>
    <row r="492" spans="1:8" hidden="1" x14ac:dyDescent="0.25">
      <c r="A492" t="s">
        <v>802</v>
      </c>
      <c r="B492" t="s">
        <v>533</v>
      </c>
      <c r="C492" t="s">
        <v>54</v>
      </c>
      <c r="D492" t="s">
        <v>8</v>
      </c>
      <c r="E492" t="s">
        <v>949</v>
      </c>
      <c r="F492">
        <v>4789.587926565875</v>
      </c>
      <c r="G492">
        <v>4789.5879265658741</v>
      </c>
      <c r="H492" t="s">
        <v>704</v>
      </c>
    </row>
    <row r="493" spans="1:8" hidden="1" x14ac:dyDescent="0.25">
      <c r="A493" t="s">
        <v>802</v>
      </c>
      <c r="B493" t="s">
        <v>533</v>
      </c>
      <c r="C493" t="s">
        <v>54</v>
      </c>
      <c r="D493" t="s">
        <v>8</v>
      </c>
      <c r="E493" t="s">
        <v>949</v>
      </c>
      <c r="F493">
        <v>5228.0713282937359</v>
      </c>
      <c r="G493">
        <v>5228.0713282937368</v>
      </c>
      <c r="H493" t="s">
        <v>706</v>
      </c>
    </row>
    <row r="494" spans="1:8" hidden="1" x14ac:dyDescent="0.25">
      <c r="A494" t="s">
        <v>802</v>
      </c>
      <c r="B494" t="s">
        <v>533</v>
      </c>
      <c r="C494" t="s">
        <v>54</v>
      </c>
      <c r="D494" t="s">
        <v>8</v>
      </c>
      <c r="E494" t="s">
        <v>949</v>
      </c>
      <c r="F494">
        <v>4013.8096004319655</v>
      </c>
      <c r="G494">
        <v>4013.8096004319655</v>
      </c>
      <c r="H494" t="s">
        <v>708</v>
      </c>
    </row>
    <row r="495" spans="1:8" hidden="1" x14ac:dyDescent="0.25">
      <c r="A495" t="s">
        <v>802</v>
      </c>
      <c r="B495" t="s">
        <v>533</v>
      </c>
      <c r="C495" t="s">
        <v>54</v>
      </c>
      <c r="D495" t="s">
        <v>8</v>
      </c>
      <c r="E495" t="s">
        <v>949</v>
      </c>
      <c r="F495">
        <v>3440.4082289416842</v>
      </c>
      <c r="G495">
        <v>3440.4082289416842</v>
      </c>
      <c r="H495" t="s">
        <v>710</v>
      </c>
    </row>
    <row r="496" spans="1:8" hidden="1" x14ac:dyDescent="0.25">
      <c r="A496" t="s">
        <v>802</v>
      </c>
      <c r="B496" t="s">
        <v>533</v>
      </c>
      <c r="C496" t="s">
        <v>54</v>
      </c>
      <c r="D496" t="s">
        <v>8</v>
      </c>
      <c r="E496" t="s">
        <v>949</v>
      </c>
      <c r="F496">
        <v>3980.0801079913604</v>
      </c>
      <c r="G496">
        <v>3980.0801079913604</v>
      </c>
      <c r="H496" t="s">
        <v>712</v>
      </c>
    </row>
    <row r="497" spans="1:8" hidden="1" x14ac:dyDescent="0.25">
      <c r="A497" t="s">
        <v>802</v>
      </c>
      <c r="B497" t="s">
        <v>533</v>
      </c>
      <c r="C497" t="s">
        <v>54</v>
      </c>
      <c r="D497" t="s">
        <v>8</v>
      </c>
      <c r="E497" t="s">
        <v>949</v>
      </c>
      <c r="F497">
        <v>3980.0801079913604</v>
      </c>
      <c r="G497">
        <v>3980.0801079913604</v>
      </c>
      <c r="H497" t="s">
        <v>714</v>
      </c>
    </row>
    <row r="498" spans="1:8" hidden="1" x14ac:dyDescent="0.25">
      <c r="A498" t="s">
        <v>802</v>
      </c>
      <c r="B498" t="s">
        <v>533</v>
      </c>
      <c r="C498" t="s">
        <v>54</v>
      </c>
      <c r="D498" t="s">
        <v>8</v>
      </c>
      <c r="E498" t="s">
        <v>949</v>
      </c>
      <c r="F498">
        <v>5666.5547300215985</v>
      </c>
      <c r="G498">
        <v>5666.5547300215985</v>
      </c>
      <c r="H498" t="s">
        <v>716</v>
      </c>
    </row>
    <row r="499" spans="1:8" hidden="1" x14ac:dyDescent="0.25">
      <c r="A499" t="s">
        <v>802</v>
      </c>
      <c r="B499" t="s">
        <v>533</v>
      </c>
      <c r="C499" t="s">
        <v>54</v>
      </c>
      <c r="D499" t="s">
        <v>8</v>
      </c>
      <c r="E499" t="s">
        <v>949</v>
      </c>
      <c r="F499">
        <v>4519.751987041036</v>
      </c>
      <c r="G499">
        <v>4519.751987041036</v>
      </c>
      <c r="H499" t="s">
        <v>718</v>
      </c>
    </row>
    <row r="500" spans="1:8" hidden="1" x14ac:dyDescent="0.25">
      <c r="A500" t="s">
        <v>802</v>
      </c>
      <c r="B500" t="s">
        <v>533</v>
      </c>
      <c r="C500" t="s">
        <v>54</v>
      </c>
      <c r="D500" t="s">
        <v>8</v>
      </c>
      <c r="E500" t="s">
        <v>949</v>
      </c>
      <c r="F500">
        <v>5059.4238660907122</v>
      </c>
      <c r="G500">
        <v>5059.4238660907131</v>
      </c>
      <c r="H500" t="s">
        <v>720</v>
      </c>
    </row>
    <row r="501" spans="1:8" hidden="1" x14ac:dyDescent="0.25">
      <c r="A501" t="s">
        <v>802</v>
      </c>
      <c r="B501" t="s">
        <v>533</v>
      </c>
      <c r="C501" t="s">
        <v>54</v>
      </c>
      <c r="D501" t="s">
        <v>8</v>
      </c>
      <c r="E501" t="s">
        <v>949</v>
      </c>
      <c r="F501">
        <v>3912.6211231101511</v>
      </c>
      <c r="G501">
        <v>3912.6211231101506</v>
      </c>
      <c r="H501" t="s">
        <v>722</v>
      </c>
    </row>
    <row r="502" spans="1:8" hidden="1" x14ac:dyDescent="0.25">
      <c r="A502" t="s">
        <v>802</v>
      </c>
      <c r="B502" t="s">
        <v>533</v>
      </c>
      <c r="C502" t="s">
        <v>54</v>
      </c>
      <c r="D502" t="s">
        <v>8</v>
      </c>
      <c r="E502" t="s">
        <v>949</v>
      </c>
      <c r="F502">
        <v>4283.6455399568031</v>
      </c>
      <c r="G502">
        <v>4283.6455399568031</v>
      </c>
      <c r="H502" t="s">
        <v>724</v>
      </c>
    </row>
    <row r="503" spans="1:8" hidden="1" x14ac:dyDescent="0.25">
      <c r="A503" t="s">
        <v>802</v>
      </c>
      <c r="B503" t="s">
        <v>533</v>
      </c>
      <c r="C503" t="s">
        <v>54</v>
      </c>
      <c r="D503" t="s">
        <v>8</v>
      </c>
      <c r="E503" t="s">
        <v>949</v>
      </c>
      <c r="F503">
        <v>3406.67873650108</v>
      </c>
      <c r="G503">
        <v>3406.67873650108</v>
      </c>
      <c r="H503" t="s">
        <v>726</v>
      </c>
    </row>
    <row r="504" spans="1:8" hidden="1" x14ac:dyDescent="0.25">
      <c r="A504" t="s">
        <v>802</v>
      </c>
      <c r="B504" t="s">
        <v>533</v>
      </c>
      <c r="C504" t="s">
        <v>54</v>
      </c>
      <c r="D504" t="s">
        <v>527</v>
      </c>
      <c r="E504" t="s">
        <v>950</v>
      </c>
      <c r="F504">
        <v>322.88548158495837</v>
      </c>
      <c r="G504">
        <v>322.88548158495837</v>
      </c>
      <c r="H504" t="s">
        <v>700</v>
      </c>
    </row>
    <row r="505" spans="1:8" hidden="1" x14ac:dyDescent="0.25">
      <c r="A505" t="s">
        <v>802</v>
      </c>
      <c r="B505" t="s">
        <v>533</v>
      </c>
      <c r="C505" t="s">
        <v>54</v>
      </c>
      <c r="D505" t="s">
        <v>527</v>
      </c>
      <c r="E505" t="s">
        <v>950</v>
      </c>
      <c r="F505">
        <v>303.89221796231374</v>
      </c>
      <c r="G505">
        <v>303.89221796231368</v>
      </c>
      <c r="H505" t="s">
        <v>702</v>
      </c>
    </row>
    <row r="506" spans="1:8" hidden="1" x14ac:dyDescent="0.25">
      <c r="A506" t="s">
        <v>802</v>
      </c>
      <c r="B506" t="s">
        <v>533</v>
      </c>
      <c r="C506" t="s">
        <v>54</v>
      </c>
      <c r="D506" t="s">
        <v>527</v>
      </c>
      <c r="E506" t="s">
        <v>950</v>
      </c>
      <c r="F506">
        <v>303.89221796231374</v>
      </c>
      <c r="G506">
        <v>303.89221796231374</v>
      </c>
      <c r="H506" t="s">
        <v>704</v>
      </c>
    </row>
    <row r="507" spans="1:8" hidden="1" x14ac:dyDescent="0.25">
      <c r="A507" t="s">
        <v>802</v>
      </c>
      <c r="B507" t="s">
        <v>533</v>
      </c>
      <c r="C507" t="s">
        <v>54</v>
      </c>
      <c r="D507" t="s">
        <v>527</v>
      </c>
      <c r="E507" t="s">
        <v>950</v>
      </c>
      <c r="F507">
        <v>303.89221796231374</v>
      </c>
      <c r="G507">
        <v>303.89221796231379</v>
      </c>
      <c r="H507" t="s">
        <v>706</v>
      </c>
    </row>
    <row r="508" spans="1:8" hidden="1" x14ac:dyDescent="0.25">
      <c r="A508" t="s">
        <v>802</v>
      </c>
      <c r="B508" t="s">
        <v>533</v>
      </c>
      <c r="C508" t="s">
        <v>54</v>
      </c>
      <c r="D508" t="s">
        <v>527</v>
      </c>
      <c r="E508" t="s">
        <v>950</v>
      </c>
      <c r="F508">
        <v>303.89221796231374</v>
      </c>
      <c r="G508">
        <v>303.89221796231368</v>
      </c>
      <c r="H508" t="s">
        <v>708</v>
      </c>
    </row>
    <row r="509" spans="1:8" hidden="1" x14ac:dyDescent="0.25">
      <c r="A509" t="s">
        <v>802</v>
      </c>
      <c r="B509" t="s">
        <v>533</v>
      </c>
      <c r="C509" t="s">
        <v>54</v>
      </c>
      <c r="D509" t="s">
        <v>527</v>
      </c>
      <c r="E509" t="s">
        <v>950</v>
      </c>
      <c r="F509">
        <v>0</v>
      </c>
      <c r="G509">
        <v>0</v>
      </c>
      <c r="H509" t="s">
        <v>710</v>
      </c>
    </row>
    <row r="510" spans="1:8" hidden="1" x14ac:dyDescent="0.25">
      <c r="A510" t="s">
        <v>802</v>
      </c>
      <c r="B510" t="s">
        <v>533</v>
      </c>
      <c r="C510" t="s">
        <v>54</v>
      </c>
      <c r="D510" t="s">
        <v>527</v>
      </c>
      <c r="E510" t="s">
        <v>950</v>
      </c>
      <c r="F510">
        <v>0</v>
      </c>
      <c r="G510">
        <v>0</v>
      </c>
      <c r="H510" t="s">
        <v>712</v>
      </c>
    </row>
    <row r="511" spans="1:8" hidden="1" x14ac:dyDescent="0.25">
      <c r="A511" t="s">
        <v>802</v>
      </c>
      <c r="B511" t="s">
        <v>533</v>
      </c>
      <c r="C511" t="s">
        <v>54</v>
      </c>
      <c r="D511" t="s">
        <v>527</v>
      </c>
      <c r="E511" t="s">
        <v>950</v>
      </c>
      <c r="F511">
        <v>322.88548158495837</v>
      </c>
      <c r="G511">
        <v>322.88548158495831</v>
      </c>
      <c r="H511" t="s">
        <v>714</v>
      </c>
    </row>
    <row r="512" spans="1:8" hidden="1" x14ac:dyDescent="0.25">
      <c r="A512" t="s">
        <v>802</v>
      </c>
      <c r="B512" t="s">
        <v>533</v>
      </c>
      <c r="C512" t="s">
        <v>54</v>
      </c>
      <c r="D512" t="s">
        <v>527</v>
      </c>
      <c r="E512" t="s">
        <v>950</v>
      </c>
      <c r="F512">
        <v>303.89221796231374</v>
      </c>
      <c r="G512">
        <v>303.89221796231379</v>
      </c>
      <c r="H512" t="s">
        <v>716</v>
      </c>
    </row>
    <row r="513" spans="1:8" hidden="1" x14ac:dyDescent="0.25">
      <c r="A513" t="s">
        <v>802</v>
      </c>
      <c r="B513" t="s">
        <v>533</v>
      </c>
      <c r="C513" t="s">
        <v>54</v>
      </c>
      <c r="D513" t="s">
        <v>527</v>
      </c>
      <c r="E513" t="s">
        <v>950</v>
      </c>
      <c r="F513">
        <v>303.89221796231374</v>
      </c>
      <c r="G513">
        <v>303.89221796231368</v>
      </c>
      <c r="H513" t="s">
        <v>718</v>
      </c>
    </row>
    <row r="514" spans="1:8" hidden="1" x14ac:dyDescent="0.25">
      <c r="A514" t="s">
        <v>802</v>
      </c>
      <c r="B514" t="s">
        <v>533</v>
      </c>
      <c r="C514" t="s">
        <v>54</v>
      </c>
      <c r="D514" t="s">
        <v>527</v>
      </c>
      <c r="E514" t="s">
        <v>950</v>
      </c>
      <c r="F514">
        <v>303.89221796231374</v>
      </c>
      <c r="G514">
        <v>303.89221796231368</v>
      </c>
      <c r="H514" t="s">
        <v>720</v>
      </c>
    </row>
    <row r="515" spans="1:8" hidden="1" x14ac:dyDescent="0.25">
      <c r="A515" t="s">
        <v>802</v>
      </c>
      <c r="B515" t="s">
        <v>533</v>
      </c>
      <c r="C515" t="s">
        <v>54</v>
      </c>
      <c r="D515" t="s">
        <v>527</v>
      </c>
      <c r="E515" t="s">
        <v>950</v>
      </c>
      <c r="F515">
        <v>303.89221796231374</v>
      </c>
      <c r="G515">
        <v>303.89221796231368</v>
      </c>
      <c r="H515" t="s">
        <v>722</v>
      </c>
    </row>
    <row r="516" spans="1:8" hidden="1" x14ac:dyDescent="0.25">
      <c r="A516" t="s">
        <v>802</v>
      </c>
      <c r="B516" t="s">
        <v>533</v>
      </c>
      <c r="C516" t="s">
        <v>54</v>
      </c>
      <c r="D516" t="s">
        <v>527</v>
      </c>
      <c r="E516" t="s">
        <v>950</v>
      </c>
      <c r="F516">
        <v>0</v>
      </c>
      <c r="G516">
        <v>0</v>
      </c>
      <c r="H516" t="s">
        <v>724</v>
      </c>
    </row>
    <row r="517" spans="1:8" hidden="1" x14ac:dyDescent="0.25">
      <c r="A517" t="s">
        <v>802</v>
      </c>
      <c r="B517" t="s">
        <v>533</v>
      </c>
      <c r="C517" t="s">
        <v>54</v>
      </c>
      <c r="D517" t="s">
        <v>527</v>
      </c>
      <c r="E517" t="s">
        <v>950</v>
      </c>
      <c r="F517">
        <v>0</v>
      </c>
      <c r="G517">
        <v>0</v>
      </c>
      <c r="H517" t="s">
        <v>726</v>
      </c>
    </row>
    <row r="518" spans="1:8" hidden="1" x14ac:dyDescent="0.25">
      <c r="A518" t="s">
        <v>802</v>
      </c>
      <c r="B518" t="s">
        <v>533</v>
      </c>
      <c r="C518" t="s">
        <v>54</v>
      </c>
      <c r="D518" t="s">
        <v>527</v>
      </c>
      <c r="E518" t="s">
        <v>951</v>
      </c>
      <c r="F518">
        <v>1154.7904282567922</v>
      </c>
      <c r="G518">
        <v>1154.7904282567922</v>
      </c>
      <c r="H518" t="s">
        <v>700</v>
      </c>
    </row>
    <row r="519" spans="1:8" hidden="1" x14ac:dyDescent="0.25">
      <c r="A519" t="s">
        <v>802</v>
      </c>
      <c r="B519" t="s">
        <v>533</v>
      </c>
      <c r="C519" t="s">
        <v>54</v>
      </c>
      <c r="D519" t="s">
        <v>527</v>
      </c>
      <c r="E519" t="s">
        <v>951</v>
      </c>
      <c r="F519">
        <v>698.95210131332146</v>
      </c>
      <c r="G519">
        <v>698.95210131332135</v>
      </c>
      <c r="H519" t="s">
        <v>702</v>
      </c>
    </row>
    <row r="520" spans="1:8" hidden="1" x14ac:dyDescent="0.25">
      <c r="A520" t="s">
        <v>802</v>
      </c>
      <c r="B520" t="s">
        <v>533</v>
      </c>
      <c r="C520" t="s">
        <v>54</v>
      </c>
      <c r="D520" t="s">
        <v>527</v>
      </c>
      <c r="E520" t="s">
        <v>951</v>
      </c>
      <c r="F520">
        <v>1063.6227628680981</v>
      </c>
      <c r="G520">
        <v>1063.6227628680981</v>
      </c>
      <c r="H520" t="s">
        <v>704</v>
      </c>
    </row>
    <row r="521" spans="1:8" hidden="1" x14ac:dyDescent="0.25">
      <c r="A521" t="s">
        <v>802</v>
      </c>
      <c r="B521" t="s">
        <v>533</v>
      </c>
      <c r="C521" t="s">
        <v>54</v>
      </c>
      <c r="D521" t="s">
        <v>527</v>
      </c>
      <c r="E521" t="s">
        <v>951</v>
      </c>
      <c r="F521">
        <v>668.5628795170901</v>
      </c>
      <c r="G521">
        <v>668.56287951709021</v>
      </c>
      <c r="H521" t="s">
        <v>706</v>
      </c>
    </row>
    <row r="522" spans="1:8" hidden="1" x14ac:dyDescent="0.25">
      <c r="A522" t="s">
        <v>802</v>
      </c>
      <c r="B522" t="s">
        <v>533</v>
      </c>
      <c r="C522" t="s">
        <v>54</v>
      </c>
      <c r="D522" t="s">
        <v>527</v>
      </c>
      <c r="E522" t="s">
        <v>951</v>
      </c>
      <c r="F522">
        <v>1063.6227628680981</v>
      </c>
      <c r="G522">
        <v>1063.6227628680979</v>
      </c>
      <c r="H522" t="s">
        <v>708</v>
      </c>
    </row>
    <row r="523" spans="1:8" hidden="1" x14ac:dyDescent="0.25">
      <c r="A523" t="s">
        <v>802</v>
      </c>
      <c r="B523" t="s">
        <v>533</v>
      </c>
      <c r="C523" t="s">
        <v>54</v>
      </c>
      <c r="D523" t="s">
        <v>527</v>
      </c>
      <c r="E523" t="s">
        <v>951</v>
      </c>
      <c r="F523">
        <v>227.91916347173529</v>
      </c>
      <c r="G523">
        <v>227.91916347173532</v>
      </c>
      <c r="H523" t="s">
        <v>710</v>
      </c>
    </row>
    <row r="524" spans="1:8" hidden="1" x14ac:dyDescent="0.25">
      <c r="A524" t="s">
        <v>802</v>
      </c>
      <c r="B524" t="s">
        <v>533</v>
      </c>
      <c r="C524" t="s">
        <v>54</v>
      </c>
      <c r="D524" t="s">
        <v>527</v>
      </c>
      <c r="E524" t="s">
        <v>951</v>
      </c>
      <c r="F524">
        <v>227.91916347173529</v>
      </c>
      <c r="G524">
        <v>227.91916347173523</v>
      </c>
      <c r="H524" t="s">
        <v>712</v>
      </c>
    </row>
    <row r="525" spans="1:8" hidden="1" x14ac:dyDescent="0.25">
      <c r="A525" t="s">
        <v>802</v>
      </c>
      <c r="B525" t="s">
        <v>533</v>
      </c>
      <c r="C525" t="s">
        <v>54</v>
      </c>
      <c r="D525" t="s">
        <v>527</v>
      </c>
      <c r="E525" t="s">
        <v>951</v>
      </c>
      <c r="F525">
        <v>1124.4012064605608</v>
      </c>
      <c r="G525">
        <v>1124.4012064605606</v>
      </c>
      <c r="H525" t="s">
        <v>714</v>
      </c>
    </row>
    <row r="526" spans="1:8" hidden="1" x14ac:dyDescent="0.25">
      <c r="A526" t="s">
        <v>802</v>
      </c>
      <c r="B526" t="s">
        <v>533</v>
      </c>
      <c r="C526" t="s">
        <v>54</v>
      </c>
      <c r="D526" t="s">
        <v>527</v>
      </c>
      <c r="E526" t="s">
        <v>951</v>
      </c>
      <c r="F526">
        <v>668.5628795170901</v>
      </c>
      <c r="G526">
        <v>668.56287951709021</v>
      </c>
      <c r="H526" t="s">
        <v>716</v>
      </c>
    </row>
    <row r="527" spans="1:8" hidden="1" x14ac:dyDescent="0.25">
      <c r="A527" t="s">
        <v>802</v>
      </c>
      <c r="B527" t="s">
        <v>533</v>
      </c>
      <c r="C527" t="s">
        <v>54</v>
      </c>
      <c r="D527" t="s">
        <v>527</v>
      </c>
      <c r="E527" t="s">
        <v>951</v>
      </c>
      <c r="F527">
        <v>1063.6227628680981</v>
      </c>
      <c r="G527">
        <v>1063.6227628680979</v>
      </c>
      <c r="H527" t="s">
        <v>718</v>
      </c>
    </row>
    <row r="528" spans="1:8" hidden="1" x14ac:dyDescent="0.25">
      <c r="A528" t="s">
        <v>802</v>
      </c>
      <c r="B528" t="s">
        <v>533</v>
      </c>
      <c r="C528" t="s">
        <v>54</v>
      </c>
      <c r="D528" t="s">
        <v>527</v>
      </c>
      <c r="E528" t="s">
        <v>951</v>
      </c>
      <c r="F528">
        <v>668.5628795170901</v>
      </c>
      <c r="G528">
        <v>668.5628795170901</v>
      </c>
      <c r="H528" t="s">
        <v>720</v>
      </c>
    </row>
    <row r="529" spans="1:8" hidden="1" x14ac:dyDescent="0.25">
      <c r="A529" t="s">
        <v>802</v>
      </c>
      <c r="B529" t="s">
        <v>533</v>
      </c>
      <c r="C529" t="s">
        <v>54</v>
      </c>
      <c r="D529" t="s">
        <v>527</v>
      </c>
      <c r="E529" t="s">
        <v>951</v>
      </c>
      <c r="F529">
        <v>1063.6227628680981</v>
      </c>
      <c r="G529">
        <v>1063.6227628680979</v>
      </c>
      <c r="H529" t="s">
        <v>722</v>
      </c>
    </row>
    <row r="530" spans="1:8" hidden="1" x14ac:dyDescent="0.25">
      <c r="A530" t="s">
        <v>802</v>
      </c>
      <c r="B530" t="s">
        <v>533</v>
      </c>
      <c r="C530" t="s">
        <v>54</v>
      </c>
      <c r="D530" t="s">
        <v>527</v>
      </c>
      <c r="E530" t="s">
        <v>951</v>
      </c>
      <c r="F530">
        <v>227.91916347173529</v>
      </c>
      <c r="G530">
        <v>227.91916347173532</v>
      </c>
      <c r="H530" t="s">
        <v>724</v>
      </c>
    </row>
    <row r="531" spans="1:8" hidden="1" x14ac:dyDescent="0.25">
      <c r="A531" t="s">
        <v>802</v>
      </c>
      <c r="B531" t="s">
        <v>533</v>
      </c>
      <c r="C531" t="s">
        <v>54</v>
      </c>
      <c r="D531" t="s">
        <v>527</v>
      </c>
      <c r="E531" t="s">
        <v>951</v>
      </c>
      <c r="F531">
        <v>227.91916347173529</v>
      </c>
      <c r="G531">
        <v>227.91916347173523</v>
      </c>
      <c r="H531" t="s">
        <v>726</v>
      </c>
    </row>
    <row r="532" spans="1:8" hidden="1" x14ac:dyDescent="0.25">
      <c r="A532" t="s">
        <v>802</v>
      </c>
      <c r="B532" t="s">
        <v>533</v>
      </c>
      <c r="C532" t="s">
        <v>55</v>
      </c>
      <c r="D532" t="s">
        <v>527</v>
      </c>
      <c r="E532" t="s">
        <v>945</v>
      </c>
      <c r="F532">
        <v>4867.1312074001962</v>
      </c>
      <c r="G532">
        <v>4867.1312074001953</v>
      </c>
      <c r="H532" t="s">
        <v>700</v>
      </c>
    </row>
    <row r="533" spans="1:8" hidden="1" x14ac:dyDescent="0.25">
      <c r="A533" t="s">
        <v>802</v>
      </c>
      <c r="B533" t="s">
        <v>533</v>
      </c>
      <c r="C533" t="s">
        <v>55</v>
      </c>
      <c r="D533" t="s">
        <v>527</v>
      </c>
      <c r="E533" t="s">
        <v>945</v>
      </c>
      <c r="F533">
        <v>4867.1312074001962</v>
      </c>
      <c r="G533">
        <v>4867.1312074001953</v>
      </c>
      <c r="H533" t="s">
        <v>702</v>
      </c>
    </row>
    <row r="534" spans="1:8" hidden="1" x14ac:dyDescent="0.25">
      <c r="A534" t="s">
        <v>802</v>
      </c>
      <c r="B534" t="s">
        <v>533</v>
      </c>
      <c r="C534" t="s">
        <v>55</v>
      </c>
      <c r="D534" t="s">
        <v>527</v>
      </c>
      <c r="E534" t="s">
        <v>945</v>
      </c>
      <c r="F534">
        <v>4867.1312074001962</v>
      </c>
      <c r="G534">
        <v>4867.1312074001953</v>
      </c>
      <c r="H534" t="s">
        <v>704</v>
      </c>
    </row>
    <row r="535" spans="1:8" hidden="1" x14ac:dyDescent="0.25">
      <c r="A535" t="s">
        <v>802</v>
      </c>
      <c r="B535" t="s">
        <v>533</v>
      </c>
      <c r="C535" t="s">
        <v>55</v>
      </c>
      <c r="D535" t="s">
        <v>527</v>
      </c>
      <c r="E535" t="s">
        <v>945</v>
      </c>
      <c r="F535">
        <v>4867.1312074001962</v>
      </c>
      <c r="G535">
        <v>4867.1312074001953</v>
      </c>
      <c r="H535" t="s">
        <v>706</v>
      </c>
    </row>
    <row r="536" spans="1:8" hidden="1" x14ac:dyDescent="0.25">
      <c r="A536" t="s">
        <v>802</v>
      </c>
      <c r="B536" t="s">
        <v>533</v>
      </c>
      <c r="C536" t="s">
        <v>55</v>
      </c>
      <c r="D536" t="s">
        <v>527</v>
      </c>
      <c r="E536" t="s">
        <v>945</v>
      </c>
      <c r="F536">
        <v>4867.1312074001962</v>
      </c>
      <c r="G536">
        <v>4867.1312074001953</v>
      </c>
      <c r="H536" t="s">
        <v>708</v>
      </c>
    </row>
    <row r="537" spans="1:8" hidden="1" x14ac:dyDescent="0.25">
      <c r="A537" t="s">
        <v>802</v>
      </c>
      <c r="B537" t="s">
        <v>533</v>
      </c>
      <c r="C537" t="s">
        <v>55</v>
      </c>
      <c r="D537" t="s">
        <v>527</v>
      </c>
      <c r="E537" t="s">
        <v>945</v>
      </c>
      <c r="F537">
        <v>4867.1312074001962</v>
      </c>
      <c r="G537">
        <v>4867.1312074001953</v>
      </c>
      <c r="H537" t="s">
        <v>710</v>
      </c>
    </row>
    <row r="538" spans="1:8" hidden="1" x14ac:dyDescent="0.25">
      <c r="A538" t="s">
        <v>802</v>
      </c>
      <c r="B538" t="s">
        <v>533</v>
      </c>
      <c r="C538" t="s">
        <v>55</v>
      </c>
      <c r="D538" t="s">
        <v>527</v>
      </c>
      <c r="E538" t="s">
        <v>945</v>
      </c>
      <c r="F538">
        <v>4867.1312074001962</v>
      </c>
      <c r="G538">
        <v>4867.1312074001953</v>
      </c>
      <c r="H538" t="s">
        <v>712</v>
      </c>
    </row>
    <row r="539" spans="1:8" hidden="1" x14ac:dyDescent="0.25">
      <c r="A539" t="s">
        <v>802</v>
      </c>
      <c r="B539" t="s">
        <v>533</v>
      </c>
      <c r="C539" t="s">
        <v>55</v>
      </c>
      <c r="D539" t="s">
        <v>527</v>
      </c>
      <c r="E539" t="s">
        <v>945</v>
      </c>
      <c r="F539">
        <v>4867.1312074001962</v>
      </c>
      <c r="G539">
        <v>4867.1312074001953</v>
      </c>
      <c r="H539" t="s">
        <v>714</v>
      </c>
    </row>
    <row r="540" spans="1:8" hidden="1" x14ac:dyDescent="0.25">
      <c r="A540" t="s">
        <v>802</v>
      </c>
      <c r="B540" t="s">
        <v>533</v>
      </c>
      <c r="C540" t="s">
        <v>55</v>
      </c>
      <c r="D540" t="s">
        <v>527</v>
      </c>
      <c r="E540" t="s">
        <v>945</v>
      </c>
      <c r="F540">
        <v>4867.1312074001962</v>
      </c>
      <c r="G540">
        <v>4867.1312074001953</v>
      </c>
      <c r="H540" t="s">
        <v>716</v>
      </c>
    </row>
    <row r="541" spans="1:8" hidden="1" x14ac:dyDescent="0.25">
      <c r="A541" t="s">
        <v>802</v>
      </c>
      <c r="B541" t="s">
        <v>533</v>
      </c>
      <c r="C541" t="s">
        <v>55</v>
      </c>
      <c r="D541" t="s">
        <v>527</v>
      </c>
      <c r="E541" t="s">
        <v>945</v>
      </c>
      <c r="F541">
        <v>4867.1312074001962</v>
      </c>
      <c r="G541">
        <v>4867.1312074001953</v>
      </c>
      <c r="H541" t="s">
        <v>718</v>
      </c>
    </row>
    <row r="542" spans="1:8" hidden="1" x14ac:dyDescent="0.25">
      <c r="A542" t="s">
        <v>802</v>
      </c>
      <c r="B542" t="s">
        <v>533</v>
      </c>
      <c r="C542" t="s">
        <v>55</v>
      </c>
      <c r="D542" t="s">
        <v>527</v>
      </c>
      <c r="E542" t="s">
        <v>945</v>
      </c>
      <c r="F542">
        <v>4867.1312074001962</v>
      </c>
      <c r="G542">
        <v>4867.1312074001953</v>
      </c>
      <c r="H542" t="s">
        <v>720</v>
      </c>
    </row>
    <row r="543" spans="1:8" hidden="1" x14ac:dyDescent="0.25">
      <c r="A543" t="s">
        <v>802</v>
      </c>
      <c r="B543" t="s">
        <v>533</v>
      </c>
      <c r="C543" t="s">
        <v>55</v>
      </c>
      <c r="D543" t="s">
        <v>527</v>
      </c>
      <c r="E543" t="s">
        <v>945</v>
      </c>
      <c r="F543">
        <v>4867.1312074001962</v>
      </c>
      <c r="G543">
        <v>4867.1312074001953</v>
      </c>
      <c r="H543" t="s">
        <v>722</v>
      </c>
    </row>
    <row r="544" spans="1:8" hidden="1" x14ac:dyDescent="0.25">
      <c r="A544" t="s">
        <v>802</v>
      </c>
      <c r="B544" t="s">
        <v>533</v>
      </c>
      <c r="C544" t="s">
        <v>55</v>
      </c>
      <c r="D544" t="s">
        <v>527</v>
      </c>
      <c r="E544" t="s">
        <v>945</v>
      </c>
      <c r="F544">
        <v>4810.2056962025326</v>
      </c>
      <c r="G544">
        <v>4810.2056962025326</v>
      </c>
      <c r="H544" t="s">
        <v>724</v>
      </c>
    </row>
    <row r="545" spans="1:8" hidden="1" x14ac:dyDescent="0.25">
      <c r="A545" t="s">
        <v>802</v>
      </c>
      <c r="B545" t="s">
        <v>533</v>
      </c>
      <c r="C545" t="s">
        <v>55</v>
      </c>
      <c r="D545" t="s">
        <v>527</v>
      </c>
      <c r="E545" t="s">
        <v>945</v>
      </c>
      <c r="F545">
        <v>4867.1312074001962</v>
      </c>
      <c r="G545">
        <v>4867.1312074001944</v>
      </c>
      <c r="H545" t="s">
        <v>726</v>
      </c>
    </row>
    <row r="546" spans="1:8" hidden="1" x14ac:dyDescent="0.25">
      <c r="A546" t="s">
        <v>802</v>
      </c>
      <c r="B546" t="s">
        <v>533</v>
      </c>
      <c r="C546" t="s">
        <v>55</v>
      </c>
      <c r="D546" t="s">
        <v>527</v>
      </c>
      <c r="E546" t="s">
        <v>946</v>
      </c>
      <c r="F546">
        <v>243.35656037000973</v>
      </c>
      <c r="G546">
        <v>243.35656037000976</v>
      </c>
      <c r="H546" t="s">
        <v>700</v>
      </c>
    </row>
    <row r="547" spans="1:8" hidden="1" x14ac:dyDescent="0.25">
      <c r="A547" t="s">
        <v>802</v>
      </c>
      <c r="B547" t="s">
        <v>533</v>
      </c>
      <c r="C547" t="s">
        <v>55</v>
      </c>
      <c r="D547" t="s">
        <v>527</v>
      </c>
      <c r="E547" t="s">
        <v>946</v>
      </c>
      <c r="F547">
        <v>243.35656037000973</v>
      </c>
      <c r="G547">
        <v>243.35656037000973</v>
      </c>
      <c r="H547" t="s">
        <v>702</v>
      </c>
    </row>
    <row r="548" spans="1:8" hidden="1" x14ac:dyDescent="0.25">
      <c r="A548" t="s">
        <v>802</v>
      </c>
      <c r="B548" t="s">
        <v>533</v>
      </c>
      <c r="C548" t="s">
        <v>55</v>
      </c>
      <c r="D548" t="s">
        <v>527</v>
      </c>
      <c r="E548" t="s">
        <v>946</v>
      </c>
      <c r="F548">
        <v>243.35656037000973</v>
      </c>
      <c r="G548">
        <v>243.35656037000973</v>
      </c>
      <c r="H548" t="s">
        <v>704</v>
      </c>
    </row>
    <row r="549" spans="1:8" hidden="1" x14ac:dyDescent="0.25">
      <c r="A549" t="s">
        <v>802</v>
      </c>
      <c r="B549" t="s">
        <v>533</v>
      </c>
      <c r="C549" t="s">
        <v>55</v>
      </c>
      <c r="D549" t="s">
        <v>527</v>
      </c>
      <c r="E549" t="s">
        <v>946</v>
      </c>
      <c r="F549">
        <v>243.35656037000973</v>
      </c>
      <c r="G549">
        <v>243.35656037000973</v>
      </c>
      <c r="H549" t="s">
        <v>706</v>
      </c>
    </row>
    <row r="550" spans="1:8" hidden="1" x14ac:dyDescent="0.25">
      <c r="A550" t="s">
        <v>802</v>
      </c>
      <c r="B550" t="s">
        <v>533</v>
      </c>
      <c r="C550" t="s">
        <v>55</v>
      </c>
      <c r="D550" t="s">
        <v>527</v>
      </c>
      <c r="E550" t="s">
        <v>946</v>
      </c>
      <c r="F550">
        <v>243.35656037000973</v>
      </c>
      <c r="G550">
        <v>243.35656037000973</v>
      </c>
      <c r="H550" t="s">
        <v>708</v>
      </c>
    </row>
    <row r="551" spans="1:8" hidden="1" x14ac:dyDescent="0.25">
      <c r="A551" t="s">
        <v>802</v>
      </c>
      <c r="B551" t="s">
        <v>533</v>
      </c>
      <c r="C551" t="s">
        <v>55</v>
      </c>
      <c r="D551" t="s">
        <v>527</v>
      </c>
      <c r="E551" t="s">
        <v>946</v>
      </c>
      <c r="F551">
        <v>0</v>
      </c>
      <c r="G551">
        <v>0</v>
      </c>
      <c r="H551" t="s">
        <v>710</v>
      </c>
    </row>
    <row r="552" spans="1:8" hidden="1" x14ac:dyDescent="0.25">
      <c r="A552" t="s">
        <v>802</v>
      </c>
      <c r="B552" t="s">
        <v>533</v>
      </c>
      <c r="C552" t="s">
        <v>55</v>
      </c>
      <c r="D552" t="s">
        <v>527</v>
      </c>
      <c r="E552" t="s">
        <v>946</v>
      </c>
      <c r="F552">
        <v>0</v>
      </c>
      <c r="G552">
        <v>0</v>
      </c>
      <c r="H552" t="s">
        <v>712</v>
      </c>
    </row>
    <row r="553" spans="1:8" hidden="1" x14ac:dyDescent="0.25">
      <c r="A553" t="s">
        <v>802</v>
      </c>
      <c r="B553" t="s">
        <v>533</v>
      </c>
      <c r="C553" t="s">
        <v>55</v>
      </c>
      <c r="D553" t="s">
        <v>527</v>
      </c>
      <c r="E553" t="s">
        <v>946</v>
      </c>
      <c r="F553">
        <v>243.35656037000973</v>
      </c>
      <c r="G553">
        <v>243.35656037000973</v>
      </c>
      <c r="H553" t="s">
        <v>714</v>
      </c>
    </row>
    <row r="554" spans="1:8" hidden="1" x14ac:dyDescent="0.25">
      <c r="A554" t="s">
        <v>802</v>
      </c>
      <c r="B554" t="s">
        <v>533</v>
      </c>
      <c r="C554" t="s">
        <v>55</v>
      </c>
      <c r="D554" t="s">
        <v>527</v>
      </c>
      <c r="E554" t="s">
        <v>946</v>
      </c>
      <c r="F554">
        <v>243.35656037000973</v>
      </c>
      <c r="G554">
        <v>243.35656037000973</v>
      </c>
      <c r="H554" t="s">
        <v>716</v>
      </c>
    </row>
    <row r="555" spans="1:8" hidden="1" x14ac:dyDescent="0.25">
      <c r="A555" t="s">
        <v>802</v>
      </c>
      <c r="B555" t="s">
        <v>533</v>
      </c>
      <c r="C555" t="s">
        <v>55</v>
      </c>
      <c r="D555" t="s">
        <v>527</v>
      </c>
      <c r="E555" t="s">
        <v>946</v>
      </c>
      <c r="F555">
        <v>243.35656037000973</v>
      </c>
      <c r="G555">
        <v>243.35656037000973</v>
      </c>
      <c r="H555" t="s">
        <v>718</v>
      </c>
    </row>
    <row r="556" spans="1:8" hidden="1" x14ac:dyDescent="0.25">
      <c r="A556" t="s">
        <v>802</v>
      </c>
      <c r="B556" t="s">
        <v>533</v>
      </c>
      <c r="C556" t="s">
        <v>55</v>
      </c>
      <c r="D556" t="s">
        <v>527</v>
      </c>
      <c r="E556" t="s">
        <v>946</v>
      </c>
      <c r="F556">
        <v>243.35656037000973</v>
      </c>
      <c r="G556">
        <v>243.35656037000973</v>
      </c>
      <c r="H556" t="s">
        <v>720</v>
      </c>
    </row>
    <row r="557" spans="1:8" hidden="1" x14ac:dyDescent="0.25">
      <c r="A557" t="s">
        <v>802</v>
      </c>
      <c r="B557" t="s">
        <v>533</v>
      </c>
      <c r="C557" t="s">
        <v>55</v>
      </c>
      <c r="D557" t="s">
        <v>527</v>
      </c>
      <c r="E557" t="s">
        <v>946</v>
      </c>
      <c r="F557">
        <v>243.35656037000973</v>
      </c>
      <c r="G557">
        <v>243.35656037000976</v>
      </c>
      <c r="H557" t="s">
        <v>722</v>
      </c>
    </row>
    <row r="558" spans="1:8" hidden="1" x14ac:dyDescent="0.25">
      <c r="A558" t="s">
        <v>802</v>
      </c>
      <c r="B558" t="s">
        <v>533</v>
      </c>
      <c r="C558" t="s">
        <v>55</v>
      </c>
      <c r="D558" t="s">
        <v>527</v>
      </c>
      <c r="E558" t="s">
        <v>946</v>
      </c>
      <c r="F558">
        <v>0</v>
      </c>
      <c r="G558">
        <v>0</v>
      </c>
      <c r="H558" t="s">
        <v>724</v>
      </c>
    </row>
    <row r="559" spans="1:8" hidden="1" x14ac:dyDescent="0.25">
      <c r="A559" t="s">
        <v>802</v>
      </c>
      <c r="B559" t="s">
        <v>533</v>
      </c>
      <c r="C559" t="s">
        <v>55</v>
      </c>
      <c r="D559" t="s">
        <v>527</v>
      </c>
      <c r="E559" t="s">
        <v>946</v>
      </c>
      <c r="F559">
        <v>0</v>
      </c>
      <c r="G559">
        <v>0</v>
      </c>
      <c r="H559" t="s">
        <v>726</v>
      </c>
    </row>
    <row r="560" spans="1:8" hidden="1" x14ac:dyDescent="0.25">
      <c r="A560" t="s">
        <v>802</v>
      </c>
      <c r="B560" t="s">
        <v>533</v>
      </c>
      <c r="C560" t="s">
        <v>55</v>
      </c>
      <c r="D560" t="s">
        <v>527</v>
      </c>
      <c r="E560" t="s">
        <v>947</v>
      </c>
      <c r="F560">
        <v>540.79235637779948</v>
      </c>
      <c r="G560">
        <v>540.79235637779948</v>
      </c>
      <c r="H560" t="s">
        <v>700</v>
      </c>
    </row>
    <row r="561" spans="1:8" hidden="1" x14ac:dyDescent="0.25">
      <c r="A561" t="s">
        <v>802</v>
      </c>
      <c r="B561" t="s">
        <v>533</v>
      </c>
      <c r="C561" t="s">
        <v>55</v>
      </c>
      <c r="D561" t="s">
        <v>527</v>
      </c>
      <c r="E561" t="s">
        <v>947</v>
      </c>
      <c r="F561">
        <v>512.32960077896792</v>
      </c>
      <c r="G561">
        <v>512.32960077896803</v>
      </c>
      <c r="H561" t="s">
        <v>702</v>
      </c>
    </row>
    <row r="562" spans="1:8" hidden="1" x14ac:dyDescent="0.25">
      <c r="A562" t="s">
        <v>802</v>
      </c>
      <c r="B562" t="s">
        <v>533</v>
      </c>
      <c r="C562" t="s">
        <v>55</v>
      </c>
      <c r="D562" t="s">
        <v>527</v>
      </c>
      <c r="E562" t="s">
        <v>947</v>
      </c>
      <c r="F562">
        <v>0</v>
      </c>
      <c r="G562">
        <v>0</v>
      </c>
      <c r="H562" t="s">
        <v>704</v>
      </c>
    </row>
    <row r="563" spans="1:8" hidden="1" x14ac:dyDescent="0.25">
      <c r="A563" t="s">
        <v>802</v>
      </c>
      <c r="B563" t="s">
        <v>533</v>
      </c>
      <c r="C563" t="s">
        <v>55</v>
      </c>
      <c r="D563" t="s">
        <v>527</v>
      </c>
      <c r="E563" t="s">
        <v>947</v>
      </c>
      <c r="F563">
        <v>512.32960077896792</v>
      </c>
      <c r="G563">
        <v>512.32960077896803</v>
      </c>
      <c r="H563" t="s">
        <v>706</v>
      </c>
    </row>
    <row r="564" spans="1:8" hidden="1" x14ac:dyDescent="0.25">
      <c r="A564" t="s">
        <v>802</v>
      </c>
      <c r="B564" t="s">
        <v>533</v>
      </c>
      <c r="C564" t="s">
        <v>55</v>
      </c>
      <c r="D564" t="s">
        <v>527</v>
      </c>
      <c r="E564" t="s">
        <v>947</v>
      </c>
      <c r="F564">
        <v>512.32960077896792</v>
      </c>
      <c r="G564">
        <v>512.32960077896803</v>
      </c>
      <c r="H564" t="s">
        <v>708</v>
      </c>
    </row>
    <row r="565" spans="1:8" hidden="1" x14ac:dyDescent="0.25">
      <c r="A565" t="s">
        <v>802</v>
      </c>
      <c r="B565" t="s">
        <v>533</v>
      </c>
      <c r="C565" t="s">
        <v>55</v>
      </c>
      <c r="D565" t="s">
        <v>527</v>
      </c>
      <c r="E565" t="s">
        <v>947</v>
      </c>
      <c r="F565">
        <v>0</v>
      </c>
      <c r="G565">
        <v>0</v>
      </c>
      <c r="H565" t="s">
        <v>710</v>
      </c>
    </row>
    <row r="566" spans="1:8" hidden="1" x14ac:dyDescent="0.25">
      <c r="A566" t="s">
        <v>802</v>
      </c>
      <c r="B566" t="s">
        <v>533</v>
      </c>
      <c r="C566" t="s">
        <v>55</v>
      </c>
      <c r="D566" t="s">
        <v>527</v>
      </c>
      <c r="E566" t="s">
        <v>947</v>
      </c>
      <c r="F566">
        <v>0</v>
      </c>
      <c r="G566">
        <v>0</v>
      </c>
      <c r="H566" t="s">
        <v>712</v>
      </c>
    </row>
    <row r="567" spans="1:8" hidden="1" x14ac:dyDescent="0.25">
      <c r="A567" t="s">
        <v>802</v>
      </c>
      <c r="B567" t="s">
        <v>533</v>
      </c>
      <c r="C567" t="s">
        <v>55</v>
      </c>
      <c r="D567" t="s">
        <v>527</v>
      </c>
      <c r="E567" t="s">
        <v>947</v>
      </c>
      <c r="F567">
        <v>512.32960077896792</v>
      </c>
      <c r="G567">
        <v>512.32960077896803</v>
      </c>
      <c r="H567" t="s">
        <v>714</v>
      </c>
    </row>
    <row r="568" spans="1:8" hidden="1" x14ac:dyDescent="0.25">
      <c r="A568" t="s">
        <v>802</v>
      </c>
      <c r="B568" t="s">
        <v>533</v>
      </c>
      <c r="C568" t="s">
        <v>55</v>
      </c>
      <c r="D568" t="s">
        <v>527</v>
      </c>
      <c r="E568" t="s">
        <v>947</v>
      </c>
      <c r="F568">
        <v>512.32960077896792</v>
      </c>
      <c r="G568">
        <v>512.32960077896803</v>
      </c>
      <c r="H568" t="s">
        <v>716</v>
      </c>
    </row>
    <row r="569" spans="1:8" hidden="1" x14ac:dyDescent="0.25">
      <c r="A569" t="s">
        <v>802</v>
      </c>
      <c r="B569" t="s">
        <v>533</v>
      </c>
      <c r="C569" t="s">
        <v>55</v>
      </c>
      <c r="D569" t="s">
        <v>527</v>
      </c>
      <c r="E569" t="s">
        <v>947</v>
      </c>
      <c r="F569">
        <v>512.32960077896792</v>
      </c>
      <c r="G569">
        <v>512.32960077896803</v>
      </c>
      <c r="H569" t="s">
        <v>718</v>
      </c>
    </row>
    <row r="570" spans="1:8" hidden="1" x14ac:dyDescent="0.25">
      <c r="A570" t="s">
        <v>802</v>
      </c>
      <c r="B570" t="s">
        <v>533</v>
      </c>
      <c r="C570" t="s">
        <v>55</v>
      </c>
      <c r="D570" t="s">
        <v>527</v>
      </c>
      <c r="E570" t="s">
        <v>947</v>
      </c>
      <c r="F570">
        <v>0</v>
      </c>
      <c r="G570">
        <v>0</v>
      </c>
      <c r="H570" t="s">
        <v>720</v>
      </c>
    </row>
    <row r="571" spans="1:8" hidden="1" x14ac:dyDescent="0.25">
      <c r="A571" t="s">
        <v>802</v>
      </c>
      <c r="B571" t="s">
        <v>533</v>
      </c>
      <c r="C571" t="s">
        <v>55</v>
      </c>
      <c r="D571" t="s">
        <v>527</v>
      </c>
      <c r="E571" t="s">
        <v>947</v>
      </c>
      <c r="F571">
        <v>0</v>
      </c>
      <c r="G571">
        <v>0</v>
      </c>
      <c r="H571" t="s">
        <v>722</v>
      </c>
    </row>
    <row r="572" spans="1:8" hidden="1" x14ac:dyDescent="0.25">
      <c r="A572" t="s">
        <v>802</v>
      </c>
      <c r="B572" t="s">
        <v>533</v>
      </c>
      <c r="C572" t="s">
        <v>55</v>
      </c>
      <c r="D572" t="s">
        <v>527</v>
      </c>
      <c r="E572" t="s">
        <v>947</v>
      </c>
      <c r="F572">
        <v>483.86684518013635</v>
      </c>
      <c r="G572">
        <v>483.86684518013641</v>
      </c>
      <c r="H572" t="s">
        <v>724</v>
      </c>
    </row>
    <row r="573" spans="1:8" hidden="1" x14ac:dyDescent="0.25">
      <c r="A573" t="s">
        <v>802</v>
      </c>
      <c r="B573" t="s">
        <v>533</v>
      </c>
      <c r="C573" t="s">
        <v>55</v>
      </c>
      <c r="D573" t="s">
        <v>527</v>
      </c>
      <c r="E573" t="s">
        <v>947</v>
      </c>
      <c r="F573">
        <v>483.86684518013635</v>
      </c>
      <c r="G573">
        <v>483.86684518013635</v>
      </c>
      <c r="H573" t="s">
        <v>726</v>
      </c>
    </row>
    <row r="574" spans="1:8" hidden="1" x14ac:dyDescent="0.25">
      <c r="A574" t="s">
        <v>802</v>
      </c>
      <c r="B574" t="s">
        <v>533</v>
      </c>
      <c r="C574" t="s">
        <v>55</v>
      </c>
      <c r="D574" t="s">
        <v>527</v>
      </c>
      <c r="E574" t="s">
        <v>948</v>
      </c>
      <c r="F574">
        <v>853.88266796494645</v>
      </c>
      <c r="G574">
        <v>853.88266796494656</v>
      </c>
      <c r="H574" t="s">
        <v>700</v>
      </c>
    </row>
    <row r="575" spans="1:8" hidden="1" x14ac:dyDescent="0.25">
      <c r="A575" t="s">
        <v>802</v>
      </c>
      <c r="B575" t="s">
        <v>533</v>
      </c>
      <c r="C575" t="s">
        <v>55</v>
      </c>
      <c r="D575" t="s">
        <v>527</v>
      </c>
      <c r="E575" t="s">
        <v>948</v>
      </c>
      <c r="F575">
        <v>853.88266796494645</v>
      </c>
      <c r="G575">
        <v>853.88266796494656</v>
      </c>
      <c r="H575" t="s">
        <v>702</v>
      </c>
    </row>
    <row r="576" spans="1:8" hidden="1" x14ac:dyDescent="0.25">
      <c r="A576" t="s">
        <v>802</v>
      </c>
      <c r="B576" t="s">
        <v>533</v>
      </c>
      <c r="C576" t="s">
        <v>55</v>
      </c>
      <c r="D576" t="s">
        <v>527</v>
      </c>
      <c r="E576" t="s">
        <v>948</v>
      </c>
      <c r="F576">
        <v>939.27093476144114</v>
      </c>
      <c r="G576">
        <v>939.27093476144114</v>
      </c>
      <c r="H576" t="s">
        <v>704</v>
      </c>
    </row>
    <row r="577" spans="1:8" hidden="1" x14ac:dyDescent="0.25">
      <c r="A577" t="s">
        <v>802</v>
      </c>
      <c r="B577" t="s">
        <v>533</v>
      </c>
      <c r="C577" t="s">
        <v>55</v>
      </c>
      <c r="D577" t="s">
        <v>527</v>
      </c>
      <c r="E577" t="s">
        <v>948</v>
      </c>
      <c r="F577">
        <v>853.88266796494645</v>
      </c>
      <c r="G577">
        <v>853.88266796494656</v>
      </c>
      <c r="H577" t="s">
        <v>706</v>
      </c>
    </row>
    <row r="578" spans="1:8" hidden="1" x14ac:dyDescent="0.25">
      <c r="A578" t="s">
        <v>802</v>
      </c>
      <c r="B578" t="s">
        <v>533</v>
      </c>
      <c r="C578" t="s">
        <v>55</v>
      </c>
      <c r="D578" t="s">
        <v>527</v>
      </c>
      <c r="E578" t="s">
        <v>948</v>
      </c>
      <c r="F578">
        <v>853.88266796494645</v>
      </c>
      <c r="G578">
        <v>853.88266796494656</v>
      </c>
      <c r="H578" t="s">
        <v>708</v>
      </c>
    </row>
    <row r="579" spans="1:8" hidden="1" x14ac:dyDescent="0.25">
      <c r="A579" t="s">
        <v>802</v>
      </c>
      <c r="B579" t="s">
        <v>533</v>
      </c>
      <c r="C579" t="s">
        <v>55</v>
      </c>
      <c r="D579" t="s">
        <v>527</v>
      </c>
      <c r="E579" t="s">
        <v>948</v>
      </c>
      <c r="F579">
        <v>853.88266796494645</v>
      </c>
      <c r="G579">
        <v>853.88266796494668</v>
      </c>
      <c r="H579" t="s">
        <v>710</v>
      </c>
    </row>
    <row r="580" spans="1:8" hidden="1" x14ac:dyDescent="0.25">
      <c r="A580" t="s">
        <v>802</v>
      </c>
      <c r="B580" t="s">
        <v>533</v>
      </c>
      <c r="C580" t="s">
        <v>55</v>
      </c>
      <c r="D580" t="s">
        <v>527</v>
      </c>
      <c r="E580" t="s">
        <v>948</v>
      </c>
      <c r="F580">
        <v>853.88266796494645</v>
      </c>
      <c r="G580">
        <v>853.88266796494668</v>
      </c>
      <c r="H580" t="s">
        <v>712</v>
      </c>
    </row>
    <row r="581" spans="1:8" hidden="1" x14ac:dyDescent="0.25">
      <c r="A581" t="s">
        <v>802</v>
      </c>
      <c r="B581" t="s">
        <v>533</v>
      </c>
      <c r="C581" t="s">
        <v>55</v>
      </c>
      <c r="D581" t="s">
        <v>527</v>
      </c>
      <c r="E581" t="s">
        <v>948</v>
      </c>
      <c r="F581">
        <v>853.88266796494645</v>
      </c>
      <c r="G581">
        <v>853.88266796494656</v>
      </c>
      <c r="H581" t="s">
        <v>714</v>
      </c>
    </row>
    <row r="582" spans="1:8" hidden="1" x14ac:dyDescent="0.25">
      <c r="A582" t="s">
        <v>802</v>
      </c>
      <c r="B582" t="s">
        <v>533</v>
      </c>
      <c r="C582" t="s">
        <v>55</v>
      </c>
      <c r="D582" t="s">
        <v>527</v>
      </c>
      <c r="E582" t="s">
        <v>948</v>
      </c>
      <c r="F582">
        <v>853.88266796494645</v>
      </c>
      <c r="G582">
        <v>853.88266796494656</v>
      </c>
      <c r="H582" t="s">
        <v>716</v>
      </c>
    </row>
    <row r="583" spans="1:8" hidden="1" x14ac:dyDescent="0.25">
      <c r="A583" t="s">
        <v>802</v>
      </c>
      <c r="B583" t="s">
        <v>533</v>
      </c>
      <c r="C583" t="s">
        <v>55</v>
      </c>
      <c r="D583" t="s">
        <v>527</v>
      </c>
      <c r="E583" t="s">
        <v>948</v>
      </c>
      <c r="F583">
        <v>825.41991236611489</v>
      </c>
      <c r="G583">
        <v>825.419912366115</v>
      </c>
      <c r="H583" t="s">
        <v>718</v>
      </c>
    </row>
    <row r="584" spans="1:8" hidden="1" x14ac:dyDescent="0.25">
      <c r="A584" t="s">
        <v>802</v>
      </c>
      <c r="B584" t="s">
        <v>533</v>
      </c>
      <c r="C584" t="s">
        <v>55</v>
      </c>
      <c r="D584" t="s">
        <v>527</v>
      </c>
      <c r="E584" t="s">
        <v>948</v>
      </c>
      <c r="F584">
        <v>853.88266796494645</v>
      </c>
      <c r="G584">
        <v>853.88266796494656</v>
      </c>
      <c r="H584" t="s">
        <v>720</v>
      </c>
    </row>
    <row r="585" spans="1:8" hidden="1" x14ac:dyDescent="0.25">
      <c r="A585" t="s">
        <v>802</v>
      </c>
      <c r="B585" t="s">
        <v>533</v>
      </c>
      <c r="C585" t="s">
        <v>55</v>
      </c>
      <c r="D585" t="s">
        <v>527</v>
      </c>
      <c r="E585" t="s">
        <v>948</v>
      </c>
      <c r="F585">
        <v>853.88266796494645</v>
      </c>
      <c r="G585">
        <v>853.88266796494668</v>
      </c>
      <c r="H585" t="s">
        <v>722</v>
      </c>
    </row>
    <row r="586" spans="1:8" hidden="1" x14ac:dyDescent="0.25">
      <c r="A586" t="s">
        <v>802</v>
      </c>
      <c r="B586" t="s">
        <v>533</v>
      </c>
      <c r="C586" t="s">
        <v>55</v>
      </c>
      <c r="D586" t="s">
        <v>527</v>
      </c>
      <c r="E586" t="s">
        <v>948</v>
      </c>
      <c r="F586">
        <v>853.88266796494645</v>
      </c>
      <c r="G586">
        <v>853.88266796494668</v>
      </c>
      <c r="H586" t="s">
        <v>724</v>
      </c>
    </row>
    <row r="587" spans="1:8" hidden="1" x14ac:dyDescent="0.25">
      <c r="A587" t="s">
        <v>802</v>
      </c>
      <c r="B587" t="s">
        <v>533</v>
      </c>
      <c r="C587" t="s">
        <v>55</v>
      </c>
      <c r="D587" t="s">
        <v>527</v>
      </c>
      <c r="E587" t="s">
        <v>948</v>
      </c>
      <c r="F587">
        <v>853.88266796494645</v>
      </c>
      <c r="G587">
        <v>853.88266796494634</v>
      </c>
      <c r="H587" t="s">
        <v>726</v>
      </c>
    </row>
    <row r="588" spans="1:8" hidden="1" x14ac:dyDescent="0.25">
      <c r="A588" t="s">
        <v>802</v>
      </c>
      <c r="B588" t="s">
        <v>533</v>
      </c>
      <c r="C588" t="s">
        <v>55</v>
      </c>
      <c r="D588" t="s">
        <v>8</v>
      </c>
      <c r="E588" t="s">
        <v>949</v>
      </c>
      <c r="F588">
        <v>1859.5384615384614</v>
      </c>
      <c r="G588">
        <v>1859.5384615384614</v>
      </c>
      <c r="H588" t="s">
        <v>700</v>
      </c>
    </row>
    <row r="589" spans="1:8" hidden="1" x14ac:dyDescent="0.25">
      <c r="A589" t="s">
        <v>802</v>
      </c>
      <c r="B589" t="s">
        <v>533</v>
      </c>
      <c r="C589" t="s">
        <v>55</v>
      </c>
      <c r="D589" t="s">
        <v>8</v>
      </c>
      <c r="E589" t="s">
        <v>949</v>
      </c>
      <c r="F589">
        <v>1859.5384615384614</v>
      </c>
      <c r="G589">
        <v>1859.5384615384614</v>
      </c>
      <c r="H589" t="s">
        <v>702</v>
      </c>
    </row>
    <row r="590" spans="1:8" hidden="1" x14ac:dyDescent="0.25">
      <c r="A590" t="s">
        <v>802</v>
      </c>
      <c r="B590" t="s">
        <v>533</v>
      </c>
      <c r="C590" t="s">
        <v>55</v>
      </c>
      <c r="D590" t="s">
        <v>8</v>
      </c>
      <c r="E590" t="s">
        <v>949</v>
      </c>
      <c r="F590">
        <v>1859.5384615384614</v>
      </c>
      <c r="G590">
        <v>1859.5384615384614</v>
      </c>
      <c r="H590" t="s">
        <v>704</v>
      </c>
    </row>
    <row r="591" spans="1:8" hidden="1" x14ac:dyDescent="0.25">
      <c r="A591" t="s">
        <v>802</v>
      </c>
      <c r="B591" t="s">
        <v>533</v>
      </c>
      <c r="C591" t="s">
        <v>55</v>
      </c>
      <c r="D591" t="s">
        <v>8</v>
      </c>
      <c r="E591" t="s">
        <v>949</v>
      </c>
      <c r="F591">
        <v>1896</v>
      </c>
      <c r="G591">
        <v>1896</v>
      </c>
      <c r="H591" t="s">
        <v>706</v>
      </c>
    </row>
    <row r="592" spans="1:8" hidden="1" x14ac:dyDescent="0.25">
      <c r="A592" t="s">
        <v>802</v>
      </c>
      <c r="B592" t="s">
        <v>533</v>
      </c>
      <c r="C592" t="s">
        <v>55</v>
      </c>
      <c r="D592" t="s">
        <v>8</v>
      </c>
      <c r="E592" t="s">
        <v>949</v>
      </c>
      <c r="F592">
        <v>1896</v>
      </c>
      <c r="G592">
        <v>1896</v>
      </c>
      <c r="H592" t="s">
        <v>708</v>
      </c>
    </row>
    <row r="593" spans="1:8" hidden="1" x14ac:dyDescent="0.25">
      <c r="A593" t="s">
        <v>802</v>
      </c>
      <c r="B593" t="s">
        <v>533</v>
      </c>
      <c r="C593" t="s">
        <v>55</v>
      </c>
      <c r="D593" t="s">
        <v>8</v>
      </c>
      <c r="E593" t="s">
        <v>949</v>
      </c>
      <c r="F593">
        <v>1239.6923076923076</v>
      </c>
      <c r="G593">
        <v>1239.6923076923076</v>
      </c>
      <c r="H593" t="s">
        <v>710</v>
      </c>
    </row>
    <row r="594" spans="1:8" hidden="1" x14ac:dyDescent="0.25">
      <c r="A594" t="s">
        <v>802</v>
      </c>
      <c r="B594" t="s">
        <v>533</v>
      </c>
      <c r="C594" t="s">
        <v>55</v>
      </c>
      <c r="D594" t="s">
        <v>8</v>
      </c>
      <c r="E594" t="s">
        <v>949</v>
      </c>
      <c r="F594">
        <v>1239.6923076923076</v>
      </c>
      <c r="G594">
        <v>1239.6923076923076</v>
      </c>
      <c r="H594" t="s">
        <v>712</v>
      </c>
    </row>
    <row r="595" spans="1:8" hidden="1" x14ac:dyDescent="0.25">
      <c r="A595" t="s">
        <v>802</v>
      </c>
      <c r="B595" t="s">
        <v>533</v>
      </c>
      <c r="C595" t="s">
        <v>55</v>
      </c>
      <c r="D595" t="s">
        <v>8</v>
      </c>
      <c r="E595" t="s">
        <v>949</v>
      </c>
      <c r="F595">
        <v>1932.4615384615386</v>
      </c>
      <c r="G595">
        <v>1932.4615384615383</v>
      </c>
      <c r="H595" t="s">
        <v>714</v>
      </c>
    </row>
    <row r="596" spans="1:8" hidden="1" x14ac:dyDescent="0.25">
      <c r="A596" t="s">
        <v>802</v>
      </c>
      <c r="B596" t="s">
        <v>533</v>
      </c>
      <c r="C596" t="s">
        <v>55</v>
      </c>
      <c r="D596" t="s">
        <v>8</v>
      </c>
      <c r="E596" t="s">
        <v>949</v>
      </c>
      <c r="F596">
        <v>1859.5384615384614</v>
      </c>
      <c r="G596">
        <v>1859.5384615384614</v>
      </c>
      <c r="H596" t="s">
        <v>716</v>
      </c>
    </row>
    <row r="597" spans="1:8" hidden="1" x14ac:dyDescent="0.25">
      <c r="A597" t="s">
        <v>802</v>
      </c>
      <c r="B597" t="s">
        <v>533</v>
      </c>
      <c r="C597" t="s">
        <v>55</v>
      </c>
      <c r="D597" t="s">
        <v>8</v>
      </c>
      <c r="E597" t="s">
        <v>949</v>
      </c>
      <c r="F597">
        <v>1896</v>
      </c>
      <c r="G597">
        <v>1896</v>
      </c>
      <c r="H597" t="s">
        <v>718</v>
      </c>
    </row>
    <row r="598" spans="1:8" hidden="1" x14ac:dyDescent="0.25">
      <c r="A598" t="s">
        <v>802</v>
      </c>
      <c r="B598" t="s">
        <v>533</v>
      </c>
      <c r="C598" t="s">
        <v>55</v>
      </c>
      <c r="D598" t="s">
        <v>8</v>
      </c>
      <c r="E598" t="s">
        <v>949</v>
      </c>
      <c r="F598">
        <v>1859.5384615384614</v>
      </c>
      <c r="G598">
        <v>1859.5384615384614</v>
      </c>
      <c r="H598" t="s">
        <v>720</v>
      </c>
    </row>
    <row r="599" spans="1:8" hidden="1" x14ac:dyDescent="0.25">
      <c r="A599" t="s">
        <v>802</v>
      </c>
      <c r="B599" t="s">
        <v>533</v>
      </c>
      <c r="C599" t="s">
        <v>55</v>
      </c>
      <c r="D599" t="s">
        <v>8</v>
      </c>
      <c r="E599" t="s">
        <v>949</v>
      </c>
      <c r="F599">
        <v>1896</v>
      </c>
      <c r="G599">
        <v>1896</v>
      </c>
      <c r="H599" t="s">
        <v>722</v>
      </c>
    </row>
    <row r="600" spans="1:8" hidden="1" x14ac:dyDescent="0.25">
      <c r="A600" t="s">
        <v>802</v>
      </c>
      <c r="B600" t="s">
        <v>533</v>
      </c>
      <c r="C600" t="s">
        <v>55</v>
      </c>
      <c r="D600" t="s">
        <v>8</v>
      </c>
      <c r="E600" t="s">
        <v>949</v>
      </c>
      <c r="F600">
        <v>1166.7692307692307</v>
      </c>
      <c r="G600">
        <v>1166.7692307692307</v>
      </c>
      <c r="H600" t="s">
        <v>724</v>
      </c>
    </row>
    <row r="601" spans="1:8" hidden="1" x14ac:dyDescent="0.25">
      <c r="A601" t="s">
        <v>802</v>
      </c>
      <c r="B601" t="s">
        <v>533</v>
      </c>
      <c r="C601" t="s">
        <v>55</v>
      </c>
      <c r="D601" t="s">
        <v>8</v>
      </c>
      <c r="E601" t="s">
        <v>949</v>
      </c>
      <c r="F601">
        <v>1239.6923076923076</v>
      </c>
      <c r="G601">
        <v>1239.6923076923076</v>
      </c>
      <c r="H601" t="s">
        <v>726</v>
      </c>
    </row>
    <row r="602" spans="1:8" hidden="1" x14ac:dyDescent="0.25">
      <c r="A602" t="s">
        <v>802</v>
      </c>
      <c r="B602" t="s">
        <v>533</v>
      </c>
      <c r="C602" t="s">
        <v>55</v>
      </c>
      <c r="D602" t="s">
        <v>527</v>
      </c>
      <c r="E602" t="s">
        <v>950</v>
      </c>
      <c r="F602">
        <v>192.12360029211297</v>
      </c>
      <c r="G602">
        <v>192.123600292113</v>
      </c>
      <c r="H602" t="s">
        <v>700</v>
      </c>
    </row>
    <row r="603" spans="1:8" hidden="1" x14ac:dyDescent="0.25">
      <c r="A603" t="s">
        <v>802</v>
      </c>
      <c r="B603" t="s">
        <v>533</v>
      </c>
      <c r="C603" t="s">
        <v>55</v>
      </c>
      <c r="D603" t="s">
        <v>527</v>
      </c>
      <c r="E603" t="s">
        <v>950</v>
      </c>
      <c r="F603">
        <v>192.12360029211297</v>
      </c>
      <c r="G603">
        <v>192.123600292113</v>
      </c>
      <c r="H603" t="s">
        <v>702</v>
      </c>
    </row>
    <row r="604" spans="1:8" hidden="1" x14ac:dyDescent="0.25">
      <c r="A604" t="s">
        <v>802</v>
      </c>
      <c r="B604" t="s">
        <v>533</v>
      </c>
      <c r="C604" t="s">
        <v>55</v>
      </c>
      <c r="D604" t="s">
        <v>527</v>
      </c>
      <c r="E604" t="s">
        <v>950</v>
      </c>
      <c r="F604">
        <v>192.12360029211297</v>
      </c>
      <c r="G604">
        <v>192.12360029211297</v>
      </c>
      <c r="H604" t="s">
        <v>704</v>
      </c>
    </row>
    <row r="605" spans="1:8" hidden="1" x14ac:dyDescent="0.25">
      <c r="A605" t="s">
        <v>802</v>
      </c>
      <c r="B605" t="s">
        <v>533</v>
      </c>
      <c r="C605" t="s">
        <v>55</v>
      </c>
      <c r="D605" t="s">
        <v>527</v>
      </c>
      <c r="E605" t="s">
        <v>950</v>
      </c>
      <c r="F605">
        <v>192.12360029211297</v>
      </c>
      <c r="G605">
        <v>192.123600292113</v>
      </c>
      <c r="H605" t="s">
        <v>706</v>
      </c>
    </row>
    <row r="606" spans="1:8" hidden="1" x14ac:dyDescent="0.25">
      <c r="A606" t="s">
        <v>802</v>
      </c>
      <c r="B606" t="s">
        <v>533</v>
      </c>
      <c r="C606" t="s">
        <v>55</v>
      </c>
      <c r="D606" t="s">
        <v>527</v>
      </c>
      <c r="E606" t="s">
        <v>950</v>
      </c>
      <c r="F606">
        <v>192.12360029211297</v>
      </c>
      <c r="G606">
        <v>192.123600292113</v>
      </c>
      <c r="H606" t="s">
        <v>708</v>
      </c>
    </row>
    <row r="607" spans="1:8" hidden="1" x14ac:dyDescent="0.25">
      <c r="A607" t="s">
        <v>802</v>
      </c>
      <c r="B607" t="s">
        <v>533</v>
      </c>
      <c r="C607" t="s">
        <v>55</v>
      </c>
      <c r="D607" t="s">
        <v>527</v>
      </c>
      <c r="E607" t="s">
        <v>950</v>
      </c>
      <c r="F607">
        <v>0</v>
      </c>
      <c r="G607">
        <v>0</v>
      </c>
      <c r="H607" t="s">
        <v>710</v>
      </c>
    </row>
    <row r="608" spans="1:8" hidden="1" x14ac:dyDescent="0.25">
      <c r="A608" t="s">
        <v>802</v>
      </c>
      <c r="B608" t="s">
        <v>533</v>
      </c>
      <c r="C608" t="s">
        <v>55</v>
      </c>
      <c r="D608" t="s">
        <v>527</v>
      </c>
      <c r="E608" t="s">
        <v>950</v>
      </c>
      <c r="F608">
        <v>0</v>
      </c>
      <c r="G608">
        <v>0</v>
      </c>
      <c r="H608" t="s">
        <v>712</v>
      </c>
    </row>
    <row r="609" spans="1:8" hidden="1" x14ac:dyDescent="0.25">
      <c r="A609" t="s">
        <v>802</v>
      </c>
      <c r="B609" t="s">
        <v>533</v>
      </c>
      <c r="C609" t="s">
        <v>55</v>
      </c>
      <c r="D609" t="s">
        <v>527</v>
      </c>
      <c r="E609" t="s">
        <v>950</v>
      </c>
      <c r="F609">
        <v>192.12360029211297</v>
      </c>
      <c r="G609">
        <v>192.123600292113</v>
      </c>
      <c r="H609" t="s">
        <v>714</v>
      </c>
    </row>
    <row r="610" spans="1:8" hidden="1" x14ac:dyDescent="0.25">
      <c r="A610" t="s">
        <v>802</v>
      </c>
      <c r="B610" t="s">
        <v>533</v>
      </c>
      <c r="C610" t="s">
        <v>55</v>
      </c>
      <c r="D610" t="s">
        <v>527</v>
      </c>
      <c r="E610" t="s">
        <v>950</v>
      </c>
      <c r="F610">
        <v>192.12360029211297</v>
      </c>
      <c r="G610">
        <v>192.123600292113</v>
      </c>
      <c r="H610" t="s">
        <v>716</v>
      </c>
    </row>
    <row r="611" spans="1:8" hidden="1" x14ac:dyDescent="0.25">
      <c r="A611" t="s">
        <v>802</v>
      </c>
      <c r="B611" t="s">
        <v>533</v>
      </c>
      <c r="C611" t="s">
        <v>55</v>
      </c>
      <c r="D611" t="s">
        <v>527</v>
      </c>
      <c r="E611" t="s">
        <v>950</v>
      </c>
      <c r="F611">
        <v>192.12360029211297</v>
      </c>
      <c r="G611">
        <v>192.12360029211297</v>
      </c>
      <c r="H611" t="s">
        <v>718</v>
      </c>
    </row>
    <row r="612" spans="1:8" hidden="1" x14ac:dyDescent="0.25">
      <c r="A612" t="s">
        <v>802</v>
      </c>
      <c r="B612" t="s">
        <v>533</v>
      </c>
      <c r="C612" t="s">
        <v>55</v>
      </c>
      <c r="D612" t="s">
        <v>527</v>
      </c>
      <c r="E612" t="s">
        <v>950</v>
      </c>
      <c r="F612">
        <v>192.12360029211297</v>
      </c>
      <c r="G612">
        <v>192.12360029211297</v>
      </c>
      <c r="H612" t="s">
        <v>720</v>
      </c>
    </row>
    <row r="613" spans="1:8" hidden="1" x14ac:dyDescent="0.25">
      <c r="A613" t="s">
        <v>802</v>
      </c>
      <c r="B613" t="s">
        <v>533</v>
      </c>
      <c r="C613" t="s">
        <v>55</v>
      </c>
      <c r="D613" t="s">
        <v>527</v>
      </c>
      <c r="E613" t="s">
        <v>950</v>
      </c>
      <c r="F613">
        <v>192.12360029211297</v>
      </c>
      <c r="G613">
        <v>192.123600292113</v>
      </c>
      <c r="H613" t="s">
        <v>722</v>
      </c>
    </row>
    <row r="614" spans="1:8" hidden="1" x14ac:dyDescent="0.25">
      <c r="A614" t="s">
        <v>802</v>
      </c>
      <c r="B614" t="s">
        <v>533</v>
      </c>
      <c r="C614" t="s">
        <v>55</v>
      </c>
      <c r="D614" t="s">
        <v>527</v>
      </c>
      <c r="E614" t="s">
        <v>950</v>
      </c>
      <c r="F614">
        <v>0</v>
      </c>
      <c r="G614">
        <v>0</v>
      </c>
      <c r="H614" t="s">
        <v>724</v>
      </c>
    </row>
    <row r="615" spans="1:8" hidden="1" x14ac:dyDescent="0.25">
      <c r="A615" t="s">
        <v>802</v>
      </c>
      <c r="B615" t="s">
        <v>533</v>
      </c>
      <c r="C615" t="s">
        <v>55</v>
      </c>
      <c r="D615" t="s">
        <v>527</v>
      </c>
      <c r="E615" t="s">
        <v>950</v>
      </c>
      <c r="F615">
        <v>0</v>
      </c>
      <c r="G615">
        <v>0</v>
      </c>
      <c r="H615" t="s">
        <v>726</v>
      </c>
    </row>
    <row r="616" spans="1:8" hidden="1" x14ac:dyDescent="0.25">
      <c r="A616" t="s">
        <v>802</v>
      </c>
      <c r="B616" t="s">
        <v>533</v>
      </c>
      <c r="C616" t="s">
        <v>55</v>
      </c>
      <c r="D616" t="s">
        <v>527</v>
      </c>
      <c r="E616" t="s">
        <v>951</v>
      </c>
      <c r="F616">
        <v>290.3201071080818</v>
      </c>
      <c r="G616">
        <v>290.32010710808186</v>
      </c>
      <c r="H616" t="s">
        <v>700</v>
      </c>
    </row>
    <row r="617" spans="1:8" hidden="1" x14ac:dyDescent="0.25">
      <c r="A617" t="s">
        <v>802</v>
      </c>
      <c r="B617" t="s">
        <v>533</v>
      </c>
      <c r="C617" t="s">
        <v>55</v>
      </c>
      <c r="D617" t="s">
        <v>527</v>
      </c>
      <c r="E617" t="s">
        <v>951</v>
      </c>
      <c r="F617">
        <v>290.3201071080818</v>
      </c>
      <c r="G617">
        <v>290.3201071080818</v>
      </c>
      <c r="H617" t="s">
        <v>702</v>
      </c>
    </row>
    <row r="618" spans="1:8" hidden="1" x14ac:dyDescent="0.25">
      <c r="A618" t="s">
        <v>802</v>
      </c>
      <c r="B618" t="s">
        <v>533</v>
      </c>
      <c r="C618" t="s">
        <v>55</v>
      </c>
      <c r="D618" t="s">
        <v>527</v>
      </c>
      <c r="E618" t="s">
        <v>951</v>
      </c>
      <c r="F618">
        <v>290.3201071080818</v>
      </c>
      <c r="G618">
        <v>290.3201071080818</v>
      </c>
      <c r="H618" t="s">
        <v>704</v>
      </c>
    </row>
    <row r="619" spans="1:8" hidden="1" x14ac:dyDescent="0.25">
      <c r="A619" t="s">
        <v>802</v>
      </c>
      <c r="B619" t="s">
        <v>533</v>
      </c>
      <c r="C619" t="s">
        <v>55</v>
      </c>
      <c r="D619" t="s">
        <v>527</v>
      </c>
      <c r="E619" t="s">
        <v>951</v>
      </c>
      <c r="F619">
        <v>290.3201071080818</v>
      </c>
      <c r="G619">
        <v>290.3201071080818</v>
      </c>
      <c r="H619" t="s">
        <v>706</v>
      </c>
    </row>
    <row r="620" spans="1:8" hidden="1" x14ac:dyDescent="0.25">
      <c r="A620" t="s">
        <v>802</v>
      </c>
      <c r="B620" t="s">
        <v>533</v>
      </c>
      <c r="C620" t="s">
        <v>55</v>
      </c>
      <c r="D620" t="s">
        <v>527</v>
      </c>
      <c r="E620" t="s">
        <v>951</v>
      </c>
      <c r="F620">
        <v>290.3201071080818</v>
      </c>
      <c r="G620">
        <v>290.3201071080818</v>
      </c>
      <c r="H620" t="s">
        <v>708</v>
      </c>
    </row>
    <row r="621" spans="1:8" hidden="1" x14ac:dyDescent="0.25">
      <c r="A621" t="s">
        <v>802</v>
      </c>
      <c r="B621" t="s">
        <v>533</v>
      </c>
      <c r="C621" t="s">
        <v>55</v>
      </c>
      <c r="D621" t="s">
        <v>527</v>
      </c>
      <c r="E621" t="s">
        <v>951</v>
      </c>
      <c r="F621">
        <v>290.3201071080818</v>
      </c>
      <c r="G621">
        <v>290.3201071080818</v>
      </c>
      <c r="H621" t="s">
        <v>710</v>
      </c>
    </row>
    <row r="622" spans="1:8" hidden="1" x14ac:dyDescent="0.25">
      <c r="A622" t="s">
        <v>802</v>
      </c>
      <c r="B622" t="s">
        <v>533</v>
      </c>
      <c r="C622" t="s">
        <v>55</v>
      </c>
      <c r="D622" t="s">
        <v>527</v>
      </c>
      <c r="E622" t="s">
        <v>951</v>
      </c>
      <c r="F622">
        <v>290.3201071080818</v>
      </c>
      <c r="G622">
        <v>290.3201071080818</v>
      </c>
      <c r="H622" t="s">
        <v>712</v>
      </c>
    </row>
    <row r="623" spans="1:8" hidden="1" x14ac:dyDescent="0.25">
      <c r="A623" t="s">
        <v>802</v>
      </c>
      <c r="B623" t="s">
        <v>533</v>
      </c>
      <c r="C623" t="s">
        <v>55</v>
      </c>
      <c r="D623" t="s">
        <v>527</v>
      </c>
      <c r="E623" t="s">
        <v>951</v>
      </c>
      <c r="F623">
        <v>290.3201071080818</v>
      </c>
      <c r="G623">
        <v>290.3201071080818</v>
      </c>
      <c r="H623" t="s">
        <v>714</v>
      </c>
    </row>
    <row r="624" spans="1:8" hidden="1" x14ac:dyDescent="0.25">
      <c r="A624" t="s">
        <v>802</v>
      </c>
      <c r="B624" t="s">
        <v>533</v>
      </c>
      <c r="C624" t="s">
        <v>55</v>
      </c>
      <c r="D624" t="s">
        <v>527</v>
      </c>
      <c r="E624" t="s">
        <v>951</v>
      </c>
      <c r="F624">
        <v>290.3201071080818</v>
      </c>
      <c r="G624">
        <v>290.3201071080818</v>
      </c>
      <c r="H624" t="s">
        <v>716</v>
      </c>
    </row>
    <row r="625" spans="1:8" hidden="1" x14ac:dyDescent="0.25">
      <c r="A625" t="s">
        <v>802</v>
      </c>
      <c r="B625" t="s">
        <v>533</v>
      </c>
      <c r="C625" t="s">
        <v>55</v>
      </c>
      <c r="D625" t="s">
        <v>527</v>
      </c>
      <c r="E625" t="s">
        <v>951</v>
      </c>
      <c r="F625">
        <v>512.32960077896792</v>
      </c>
      <c r="G625">
        <v>512.32960077896803</v>
      </c>
      <c r="H625" t="s">
        <v>718</v>
      </c>
    </row>
    <row r="626" spans="1:8" hidden="1" x14ac:dyDescent="0.25">
      <c r="A626" t="s">
        <v>802</v>
      </c>
      <c r="B626" t="s">
        <v>533</v>
      </c>
      <c r="C626" t="s">
        <v>55</v>
      </c>
      <c r="D626" t="s">
        <v>527</v>
      </c>
      <c r="E626" t="s">
        <v>951</v>
      </c>
      <c r="F626">
        <v>512.32960077896792</v>
      </c>
      <c r="G626">
        <v>512.32960077896792</v>
      </c>
      <c r="H626" t="s">
        <v>720</v>
      </c>
    </row>
    <row r="627" spans="1:8" hidden="1" x14ac:dyDescent="0.25">
      <c r="A627" t="s">
        <v>802</v>
      </c>
      <c r="B627" t="s">
        <v>533</v>
      </c>
      <c r="C627" t="s">
        <v>55</v>
      </c>
      <c r="D627" t="s">
        <v>527</v>
      </c>
      <c r="E627" t="s">
        <v>951</v>
      </c>
      <c r="F627">
        <v>290.3201071080818</v>
      </c>
      <c r="G627">
        <v>290.32010710808186</v>
      </c>
      <c r="H627" t="s">
        <v>722</v>
      </c>
    </row>
    <row r="628" spans="1:8" hidden="1" x14ac:dyDescent="0.25">
      <c r="A628" t="s">
        <v>802</v>
      </c>
      <c r="B628" t="s">
        <v>533</v>
      </c>
      <c r="C628" t="s">
        <v>55</v>
      </c>
      <c r="D628" t="s">
        <v>527</v>
      </c>
      <c r="E628" t="s">
        <v>951</v>
      </c>
      <c r="F628">
        <v>290.3201071080818</v>
      </c>
      <c r="G628">
        <v>290.3201071080818</v>
      </c>
      <c r="H628" t="s">
        <v>724</v>
      </c>
    </row>
    <row r="629" spans="1:8" hidden="1" x14ac:dyDescent="0.25">
      <c r="A629" t="s">
        <v>802</v>
      </c>
      <c r="B629" t="s">
        <v>533</v>
      </c>
      <c r="C629" t="s">
        <v>55</v>
      </c>
      <c r="D629" t="s">
        <v>527</v>
      </c>
      <c r="E629" t="s">
        <v>951</v>
      </c>
      <c r="F629">
        <v>290.3201071080818</v>
      </c>
      <c r="G629">
        <v>290.32010710808174</v>
      </c>
      <c r="H629" t="s">
        <v>726</v>
      </c>
    </row>
    <row r="630" spans="1:8" hidden="1" x14ac:dyDescent="0.25">
      <c r="A630" t="s">
        <v>802</v>
      </c>
      <c r="B630" t="s">
        <v>533</v>
      </c>
      <c r="C630" t="s">
        <v>56</v>
      </c>
      <c r="D630" t="s">
        <v>527</v>
      </c>
      <c r="E630" t="s">
        <v>945</v>
      </c>
      <c r="F630">
        <v>10334.536464771329</v>
      </c>
      <c r="G630">
        <v>10334.536464771329</v>
      </c>
      <c r="H630" t="s">
        <v>700</v>
      </c>
    </row>
    <row r="631" spans="1:8" hidden="1" x14ac:dyDescent="0.25">
      <c r="A631" t="s">
        <v>802</v>
      </c>
      <c r="B631" t="s">
        <v>533</v>
      </c>
      <c r="C631" t="s">
        <v>56</v>
      </c>
      <c r="D631" t="s">
        <v>527</v>
      </c>
      <c r="E631" t="s">
        <v>945</v>
      </c>
      <c r="F631">
        <v>10334.536464771329</v>
      </c>
      <c r="G631">
        <v>10334.536464771325</v>
      </c>
      <c r="H631" t="s">
        <v>702</v>
      </c>
    </row>
    <row r="632" spans="1:8" hidden="1" x14ac:dyDescent="0.25">
      <c r="A632" t="s">
        <v>802</v>
      </c>
      <c r="B632" t="s">
        <v>533</v>
      </c>
      <c r="C632" t="s">
        <v>56</v>
      </c>
      <c r="D632" t="s">
        <v>527</v>
      </c>
      <c r="E632" t="s">
        <v>945</v>
      </c>
      <c r="F632">
        <v>9527.150803461067</v>
      </c>
      <c r="G632">
        <v>9527.150803461067</v>
      </c>
      <c r="H632" t="s">
        <v>704</v>
      </c>
    </row>
    <row r="633" spans="1:8" hidden="1" x14ac:dyDescent="0.25">
      <c r="A633" t="s">
        <v>802</v>
      </c>
      <c r="B633" t="s">
        <v>533</v>
      </c>
      <c r="C633" t="s">
        <v>56</v>
      </c>
      <c r="D633" t="s">
        <v>527</v>
      </c>
      <c r="E633" t="s">
        <v>945</v>
      </c>
      <c r="F633">
        <v>10334.536464771329</v>
      </c>
      <c r="G633">
        <v>10334.536464771327</v>
      </c>
      <c r="H633" t="s">
        <v>706</v>
      </c>
    </row>
    <row r="634" spans="1:8" hidden="1" x14ac:dyDescent="0.25">
      <c r="A634" t="s">
        <v>802</v>
      </c>
      <c r="B634" t="s">
        <v>533</v>
      </c>
      <c r="C634" t="s">
        <v>56</v>
      </c>
      <c r="D634" t="s">
        <v>527</v>
      </c>
      <c r="E634" t="s">
        <v>945</v>
      </c>
      <c r="F634">
        <v>9877.0179233621784</v>
      </c>
      <c r="G634">
        <v>9877.0179233621802</v>
      </c>
      <c r="H634" t="s">
        <v>708</v>
      </c>
    </row>
    <row r="635" spans="1:8" hidden="1" x14ac:dyDescent="0.25">
      <c r="A635" t="s">
        <v>802</v>
      </c>
      <c r="B635" t="s">
        <v>533</v>
      </c>
      <c r="C635" t="s">
        <v>56</v>
      </c>
      <c r="D635" t="s">
        <v>527</v>
      </c>
      <c r="E635" t="s">
        <v>945</v>
      </c>
      <c r="F635">
        <v>9877.0179233621784</v>
      </c>
      <c r="G635">
        <v>9877.0179233621784</v>
      </c>
      <c r="H635" t="s">
        <v>710</v>
      </c>
    </row>
    <row r="636" spans="1:8" hidden="1" x14ac:dyDescent="0.25">
      <c r="A636" t="s">
        <v>802</v>
      </c>
      <c r="B636" t="s">
        <v>533</v>
      </c>
      <c r="C636" t="s">
        <v>56</v>
      </c>
      <c r="D636" t="s">
        <v>527</v>
      </c>
      <c r="E636" t="s">
        <v>945</v>
      </c>
      <c r="F636">
        <v>9930.8436341161978</v>
      </c>
      <c r="G636">
        <v>9930.843634116196</v>
      </c>
      <c r="H636" t="s">
        <v>712</v>
      </c>
    </row>
    <row r="637" spans="1:8" hidden="1" x14ac:dyDescent="0.25">
      <c r="A637" t="s">
        <v>802</v>
      </c>
      <c r="B637" t="s">
        <v>533</v>
      </c>
      <c r="C637" t="s">
        <v>56</v>
      </c>
      <c r="D637" t="s">
        <v>527</v>
      </c>
      <c r="E637" t="s">
        <v>945</v>
      </c>
      <c r="F637">
        <v>10334.536464771329</v>
      </c>
      <c r="G637">
        <v>10334.536464771327</v>
      </c>
      <c r="H637" t="s">
        <v>714</v>
      </c>
    </row>
    <row r="638" spans="1:8" hidden="1" x14ac:dyDescent="0.25">
      <c r="A638" t="s">
        <v>802</v>
      </c>
      <c r="B638" t="s">
        <v>533</v>
      </c>
      <c r="C638" t="s">
        <v>56</v>
      </c>
      <c r="D638" t="s">
        <v>527</v>
      </c>
      <c r="E638" t="s">
        <v>945</v>
      </c>
      <c r="F638">
        <v>9850.1050679851705</v>
      </c>
      <c r="G638">
        <v>9850.1050679851705</v>
      </c>
      <c r="H638" t="s">
        <v>716</v>
      </c>
    </row>
    <row r="639" spans="1:8" hidden="1" x14ac:dyDescent="0.25">
      <c r="A639" t="s">
        <v>802</v>
      </c>
      <c r="B639" t="s">
        <v>533</v>
      </c>
      <c r="C639" t="s">
        <v>56</v>
      </c>
      <c r="D639" t="s">
        <v>527</v>
      </c>
      <c r="E639" t="s">
        <v>945</v>
      </c>
      <c r="F639">
        <v>9527.150803461067</v>
      </c>
      <c r="G639">
        <v>9527.150803461067</v>
      </c>
      <c r="H639" t="s">
        <v>718</v>
      </c>
    </row>
    <row r="640" spans="1:8" hidden="1" x14ac:dyDescent="0.25">
      <c r="A640" t="s">
        <v>802</v>
      </c>
      <c r="B640" t="s">
        <v>533</v>
      </c>
      <c r="C640" t="s">
        <v>56</v>
      </c>
      <c r="D640" t="s">
        <v>527</v>
      </c>
      <c r="E640" t="s">
        <v>945</v>
      </c>
      <c r="F640">
        <v>10334.536464771329</v>
      </c>
      <c r="G640">
        <v>10334.536464771327</v>
      </c>
      <c r="H640" t="s">
        <v>720</v>
      </c>
    </row>
    <row r="641" spans="1:8" hidden="1" x14ac:dyDescent="0.25">
      <c r="A641" t="s">
        <v>802</v>
      </c>
      <c r="B641" t="s">
        <v>533</v>
      </c>
      <c r="C641" t="s">
        <v>56</v>
      </c>
      <c r="D641" t="s">
        <v>527</v>
      </c>
      <c r="E641" t="s">
        <v>945</v>
      </c>
      <c r="F641">
        <v>9877.0179233621784</v>
      </c>
      <c r="G641">
        <v>9877.0179233621802</v>
      </c>
      <c r="H641" t="s">
        <v>722</v>
      </c>
    </row>
    <row r="642" spans="1:8" hidden="1" x14ac:dyDescent="0.25">
      <c r="A642" t="s">
        <v>802</v>
      </c>
      <c r="B642" t="s">
        <v>533</v>
      </c>
      <c r="C642" t="s">
        <v>56</v>
      </c>
      <c r="D642" t="s">
        <v>527</v>
      </c>
      <c r="E642" t="s">
        <v>945</v>
      </c>
      <c r="F642">
        <v>10226.885043263293</v>
      </c>
      <c r="G642">
        <v>10226.885043263293</v>
      </c>
      <c r="H642" t="s">
        <v>724</v>
      </c>
    </row>
    <row r="643" spans="1:8" hidden="1" x14ac:dyDescent="0.25">
      <c r="A643" t="s">
        <v>802</v>
      </c>
      <c r="B643" t="s">
        <v>533</v>
      </c>
      <c r="C643" t="s">
        <v>56</v>
      </c>
      <c r="D643" t="s">
        <v>527</v>
      </c>
      <c r="E643" t="s">
        <v>945</v>
      </c>
      <c r="F643">
        <v>10334.536464771329</v>
      </c>
      <c r="G643">
        <v>10334.536464771325</v>
      </c>
      <c r="H643" t="s">
        <v>726</v>
      </c>
    </row>
    <row r="644" spans="1:8" hidden="1" x14ac:dyDescent="0.25">
      <c r="A644" t="s">
        <v>802</v>
      </c>
      <c r="B644" t="s">
        <v>533</v>
      </c>
      <c r="C644" t="s">
        <v>56</v>
      </c>
      <c r="D644" t="s">
        <v>527</v>
      </c>
      <c r="E644" t="s">
        <v>946</v>
      </c>
      <c r="F644">
        <v>434.6426143386899</v>
      </c>
      <c r="G644">
        <v>434.6426143386899</v>
      </c>
      <c r="H644" t="s">
        <v>700</v>
      </c>
    </row>
    <row r="645" spans="1:8" hidden="1" x14ac:dyDescent="0.25">
      <c r="A645" t="s">
        <v>802</v>
      </c>
      <c r="B645" t="s">
        <v>533</v>
      </c>
      <c r="C645" t="s">
        <v>56</v>
      </c>
      <c r="D645" t="s">
        <v>527</v>
      </c>
      <c r="E645" t="s">
        <v>946</v>
      </c>
      <c r="F645">
        <v>434.6426143386899</v>
      </c>
      <c r="G645">
        <v>434.64261433868984</v>
      </c>
      <c r="H645" t="s">
        <v>702</v>
      </c>
    </row>
    <row r="646" spans="1:8" hidden="1" x14ac:dyDescent="0.25">
      <c r="A646" t="s">
        <v>802</v>
      </c>
      <c r="B646" t="s">
        <v>533</v>
      </c>
      <c r="C646" t="s">
        <v>56</v>
      </c>
      <c r="D646" t="s">
        <v>527</v>
      </c>
      <c r="E646" t="s">
        <v>946</v>
      </c>
      <c r="F646">
        <v>434.6426143386899</v>
      </c>
      <c r="G646">
        <v>434.64261433868995</v>
      </c>
      <c r="H646" t="s">
        <v>704</v>
      </c>
    </row>
    <row r="647" spans="1:8" hidden="1" x14ac:dyDescent="0.25">
      <c r="A647" t="s">
        <v>802</v>
      </c>
      <c r="B647" t="s">
        <v>533</v>
      </c>
      <c r="C647" t="s">
        <v>56</v>
      </c>
      <c r="D647" t="s">
        <v>527</v>
      </c>
      <c r="E647" t="s">
        <v>946</v>
      </c>
      <c r="F647">
        <v>434.6426143386899</v>
      </c>
      <c r="G647">
        <v>434.6426143386899</v>
      </c>
      <c r="H647" t="s">
        <v>706</v>
      </c>
    </row>
    <row r="648" spans="1:8" hidden="1" x14ac:dyDescent="0.25">
      <c r="A648" t="s">
        <v>802</v>
      </c>
      <c r="B648" t="s">
        <v>533</v>
      </c>
      <c r="C648" t="s">
        <v>56</v>
      </c>
      <c r="D648" t="s">
        <v>527</v>
      </c>
      <c r="E648" t="s">
        <v>946</v>
      </c>
      <c r="F648">
        <v>332.37376390605698</v>
      </c>
      <c r="G648">
        <v>332.37376390605704</v>
      </c>
      <c r="H648" t="s">
        <v>708</v>
      </c>
    </row>
    <row r="649" spans="1:8" hidden="1" x14ac:dyDescent="0.25">
      <c r="A649" t="s">
        <v>802</v>
      </c>
      <c r="B649" t="s">
        <v>533</v>
      </c>
      <c r="C649" t="s">
        <v>56</v>
      </c>
      <c r="D649" t="s">
        <v>527</v>
      </c>
      <c r="E649" t="s">
        <v>946</v>
      </c>
      <c r="F649">
        <v>0</v>
      </c>
      <c r="G649">
        <v>0</v>
      </c>
      <c r="H649" t="s">
        <v>710</v>
      </c>
    </row>
    <row r="650" spans="1:8" hidden="1" x14ac:dyDescent="0.25">
      <c r="A650" t="s">
        <v>802</v>
      </c>
      <c r="B650" t="s">
        <v>533</v>
      </c>
      <c r="C650" t="s">
        <v>56</v>
      </c>
      <c r="D650" t="s">
        <v>527</v>
      </c>
      <c r="E650" t="s">
        <v>946</v>
      </c>
      <c r="F650">
        <v>0</v>
      </c>
      <c r="G650">
        <v>0</v>
      </c>
      <c r="H650" t="s">
        <v>712</v>
      </c>
    </row>
    <row r="651" spans="1:8" hidden="1" x14ac:dyDescent="0.25">
      <c r="A651" t="s">
        <v>802</v>
      </c>
      <c r="B651" t="s">
        <v>533</v>
      </c>
      <c r="C651" t="s">
        <v>56</v>
      </c>
      <c r="D651" t="s">
        <v>527</v>
      </c>
      <c r="E651" t="s">
        <v>946</v>
      </c>
      <c r="F651">
        <v>434.6426143386899</v>
      </c>
      <c r="G651">
        <v>434.64261433868995</v>
      </c>
      <c r="H651" t="s">
        <v>714</v>
      </c>
    </row>
    <row r="652" spans="1:8" hidden="1" x14ac:dyDescent="0.25">
      <c r="A652" t="s">
        <v>802</v>
      </c>
      <c r="B652" t="s">
        <v>533</v>
      </c>
      <c r="C652" t="s">
        <v>56</v>
      </c>
      <c r="D652" t="s">
        <v>527</v>
      </c>
      <c r="E652" t="s">
        <v>946</v>
      </c>
      <c r="F652">
        <v>434.6426143386899</v>
      </c>
      <c r="G652">
        <v>434.64261433868984</v>
      </c>
      <c r="H652" t="s">
        <v>716</v>
      </c>
    </row>
    <row r="653" spans="1:8" hidden="1" x14ac:dyDescent="0.25">
      <c r="A653" t="s">
        <v>802</v>
      </c>
      <c r="B653" t="s">
        <v>533</v>
      </c>
      <c r="C653" t="s">
        <v>56</v>
      </c>
      <c r="D653" t="s">
        <v>527</v>
      </c>
      <c r="E653" t="s">
        <v>946</v>
      </c>
      <c r="F653">
        <v>434.6426143386899</v>
      </c>
      <c r="G653">
        <v>434.64261433868995</v>
      </c>
      <c r="H653" t="s">
        <v>718</v>
      </c>
    </row>
    <row r="654" spans="1:8" hidden="1" x14ac:dyDescent="0.25">
      <c r="A654" t="s">
        <v>802</v>
      </c>
      <c r="B654" t="s">
        <v>533</v>
      </c>
      <c r="C654" t="s">
        <v>56</v>
      </c>
      <c r="D654" t="s">
        <v>527</v>
      </c>
      <c r="E654" t="s">
        <v>946</v>
      </c>
      <c r="F654">
        <v>434.6426143386899</v>
      </c>
      <c r="G654">
        <v>434.6426143386899</v>
      </c>
      <c r="H654" t="s">
        <v>720</v>
      </c>
    </row>
    <row r="655" spans="1:8" hidden="1" x14ac:dyDescent="0.25">
      <c r="A655" t="s">
        <v>802</v>
      </c>
      <c r="B655" t="s">
        <v>533</v>
      </c>
      <c r="C655" t="s">
        <v>56</v>
      </c>
      <c r="D655" t="s">
        <v>527</v>
      </c>
      <c r="E655" t="s">
        <v>946</v>
      </c>
      <c r="F655">
        <v>332.37376390605698</v>
      </c>
      <c r="G655">
        <v>332.37376390605704</v>
      </c>
      <c r="H655" t="s">
        <v>722</v>
      </c>
    </row>
    <row r="656" spans="1:8" hidden="1" x14ac:dyDescent="0.25">
      <c r="A656" t="s">
        <v>802</v>
      </c>
      <c r="B656" t="s">
        <v>533</v>
      </c>
      <c r="C656" t="s">
        <v>56</v>
      </c>
      <c r="D656" t="s">
        <v>527</v>
      </c>
      <c r="E656" t="s">
        <v>946</v>
      </c>
      <c r="F656">
        <v>0</v>
      </c>
      <c r="G656">
        <v>0</v>
      </c>
      <c r="H656" t="s">
        <v>724</v>
      </c>
    </row>
    <row r="657" spans="1:8" hidden="1" x14ac:dyDescent="0.25">
      <c r="A657" t="s">
        <v>802</v>
      </c>
      <c r="B657" t="s">
        <v>533</v>
      </c>
      <c r="C657" t="s">
        <v>56</v>
      </c>
      <c r="D657" t="s">
        <v>527</v>
      </c>
      <c r="E657" t="s">
        <v>946</v>
      </c>
      <c r="F657">
        <v>0</v>
      </c>
      <c r="G657">
        <v>0</v>
      </c>
      <c r="H657" t="s">
        <v>726</v>
      </c>
    </row>
    <row r="658" spans="1:8" hidden="1" x14ac:dyDescent="0.25">
      <c r="A658" t="s">
        <v>802</v>
      </c>
      <c r="B658" t="s">
        <v>533</v>
      </c>
      <c r="C658" t="s">
        <v>56</v>
      </c>
      <c r="D658" t="s">
        <v>527</v>
      </c>
      <c r="E658" t="s">
        <v>947</v>
      </c>
      <c r="F658">
        <v>457.51854140914725</v>
      </c>
      <c r="G658">
        <v>457.51854140914736</v>
      </c>
      <c r="H658" t="s">
        <v>700</v>
      </c>
    </row>
    <row r="659" spans="1:8" hidden="1" x14ac:dyDescent="0.25">
      <c r="A659" t="s">
        <v>802</v>
      </c>
      <c r="B659" t="s">
        <v>533</v>
      </c>
      <c r="C659" t="s">
        <v>56</v>
      </c>
      <c r="D659" t="s">
        <v>527</v>
      </c>
      <c r="E659" t="s">
        <v>947</v>
      </c>
      <c r="F659">
        <v>457.51854140914725</v>
      </c>
      <c r="G659">
        <v>457.51854140914725</v>
      </c>
      <c r="H659" t="s">
        <v>702</v>
      </c>
    </row>
    <row r="660" spans="1:8" hidden="1" x14ac:dyDescent="0.25">
      <c r="A660" t="s">
        <v>802</v>
      </c>
      <c r="B660" t="s">
        <v>533</v>
      </c>
      <c r="C660" t="s">
        <v>56</v>
      </c>
      <c r="D660" t="s">
        <v>527</v>
      </c>
      <c r="E660" t="s">
        <v>947</v>
      </c>
      <c r="F660">
        <v>457.51854140914725</v>
      </c>
      <c r="G660">
        <v>457.5185414091473</v>
      </c>
      <c r="H660" t="s">
        <v>704</v>
      </c>
    </row>
    <row r="661" spans="1:8" hidden="1" x14ac:dyDescent="0.25">
      <c r="A661" t="s">
        <v>802</v>
      </c>
      <c r="B661" t="s">
        <v>533</v>
      </c>
      <c r="C661" t="s">
        <v>56</v>
      </c>
      <c r="D661" t="s">
        <v>527</v>
      </c>
      <c r="E661" t="s">
        <v>947</v>
      </c>
      <c r="F661">
        <v>457.51854140914725</v>
      </c>
      <c r="G661">
        <v>457.5185414091473</v>
      </c>
      <c r="H661" t="s">
        <v>706</v>
      </c>
    </row>
    <row r="662" spans="1:8" hidden="1" x14ac:dyDescent="0.25">
      <c r="A662" t="s">
        <v>802</v>
      </c>
      <c r="B662" t="s">
        <v>533</v>
      </c>
      <c r="C662" t="s">
        <v>56</v>
      </c>
      <c r="D662" t="s">
        <v>527</v>
      </c>
      <c r="E662" t="s">
        <v>947</v>
      </c>
      <c r="F662">
        <v>0</v>
      </c>
      <c r="G662">
        <v>0</v>
      </c>
      <c r="H662" t="s">
        <v>708</v>
      </c>
    </row>
    <row r="663" spans="1:8" hidden="1" x14ac:dyDescent="0.25">
      <c r="A663" t="s">
        <v>802</v>
      </c>
      <c r="B663" t="s">
        <v>533</v>
      </c>
      <c r="C663" t="s">
        <v>56</v>
      </c>
      <c r="D663" t="s">
        <v>527</v>
      </c>
      <c r="E663" t="s">
        <v>947</v>
      </c>
      <c r="F663">
        <v>0</v>
      </c>
      <c r="G663">
        <v>0</v>
      </c>
      <c r="H663" t="s">
        <v>710</v>
      </c>
    </row>
    <row r="664" spans="1:8" hidden="1" x14ac:dyDescent="0.25">
      <c r="A664" t="s">
        <v>802</v>
      </c>
      <c r="B664" t="s">
        <v>533</v>
      </c>
      <c r="C664" t="s">
        <v>56</v>
      </c>
      <c r="D664" t="s">
        <v>527</v>
      </c>
      <c r="E664" t="s">
        <v>947</v>
      </c>
      <c r="F664">
        <v>0</v>
      </c>
      <c r="G664">
        <v>0</v>
      </c>
      <c r="H664" t="s">
        <v>712</v>
      </c>
    </row>
    <row r="665" spans="1:8" hidden="1" x14ac:dyDescent="0.25">
      <c r="A665" t="s">
        <v>802</v>
      </c>
      <c r="B665" t="s">
        <v>533</v>
      </c>
      <c r="C665" t="s">
        <v>56</v>
      </c>
      <c r="D665" t="s">
        <v>527</v>
      </c>
      <c r="E665" t="s">
        <v>947</v>
      </c>
      <c r="F665">
        <v>457.51854140914725</v>
      </c>
      <c r="G665">
        <v>457.51854140914736</v>
      </c>
      <c r="H665" t="s">
        <v>714</v>
      </c>
    </row>
    <row r="666" spans="1:8" hidden="1" x14ac:dyDescent="0.25">
      <c r="A666" t="s">
        <v>802</v>
      </c>
      <c r="B666" t="s">
        <v>533</v>
      </c>
      <c r="C666" t="s">
        <v>56</v>
      </c>
      <c r="D666" t="s">
        <v>527</v>
      </c>
      <c r="E666" t="s">
        <v>947</v>
      </c>
      <c r="F666">
        <v>457.51854140914725</v>
      </c>
      <c r="G666">
        <v>457.51854140914725</v>
      </c>
      <c r="H666" t="s">
        <v>716</v>
      </c>
    </row>
    <row r="667" spans="1:8" hidden="1" x14ac:dyDescent="0.25">
      <c r="A667" t="s">
        <v>802</v>
      </c>
      <c r="B667" t="s">
        <v>533</v>
      </c>
      <c r="C667" t="s">
        <v>56</v>
      </c>
      <c r="D667" t="s">
        <v>527</v>
      </c>
      <c r="E667" t="s">
        <v>947</v>
      </c>
      <c r="F667">
        <v>457.51854140914725</v>
      </c>
      <c r="G667">
        <v>457.5185414091473</v>
      </c>
      <c r="H667" t="s">
        <v>718</v>
      </c>
    </row>
    <row r="668" spans="1:8" hidden="1" x14ac:dyDescent="0.25">
      <c r="A668" t="s">
        <v>802</v>
      </c>
      <c r="B668" t="s">
        <v>533</v>
      </c>
      <c r="C668" t="s">
        <v>56</v>
      </c>
      <c r="D668" t="s">
        <v>527</v>
      </c>
      <c r="E668" t="s">
        <v>947</v>
      </c>
      <c r="F668">
        <v>0</v>
      </c>
      <c r="G668">
        <v>0</v>
      </c>
      <c r="H668" t="s">
        <v>720</v>
      </c>
    </row>
    <row r="669" spans="1:8" hidden="1" x14ac:dyDescent="0.25">
      <c r="A669" t="s">
        <v>802</v>
      </c>
      <c r="B669" t="s">
        <v>533</v>
      </c>
      <c r="C669" t="s">
        <v>56</v>
      </c>
      <c r="D669" t="s">
        <v>527</v>
      </c>
      <c r="E669" t="s">
        <v>947</v>
      </c>
      <c r="F669">
        <v>0</v>
      </c>
      <c r="G669">
        <v>0</v>
      </c>
      <c r="H669" t="s">
        <v>722</v>
      </c>
    </row>
    <row r="670" spans="1:8" hidden="1" x14ac:dyDescent="0.25">
      <c r="A670" t="s">
        <v>802</v>
      </c>
      <c r="B670" t="s">
        <v>533</v>
      </c>
      <c r="C670" t="s">
        <v>56</v>
      </c>
      <c r="D670" t="s">
        <v>527</v>
      </c>
      <c r="E670" t="s">
        <v>947</v>
      </c>
      <c r="F670">
        <v>0</v>
      </c>
      <c r="G670">
        <v>0</v>
      </c>
      <c r="H670" t="s">
        <v>724</v>
      </c>
    </row>
    <row r="671" spans="1:8" hidden="1" x14ac:dyDescent="0.25">
      <c r="A671" t="s">
        <v>802</v>
      </c>
      <c r="B671" t="s">
        <v>533</v>
      </c>
      <c r="C671" t="s">
        <v>56</v>
      </c>
      <c r="D671" t="s">
        <v>527</v>
      </c>
      <c r="E671" t="s">
        <v>947</v>
      </c>
      <c r="F671">
        <v>0</v>
      </c>
      <c r="G671">
        <v>0</v>
      </c>
      <c r="H671" t="s">
        <v>726</v>
      </c>
    </row>
    <row r="672" spans="1:8" hidden="1" x14ac:dyDescent="0.25">
      <c r="A672" t="s">
        <v>802</v>
      </c>
      <c r="B672" t="s">
        <v>533</v>
      </c>
      <c r="C672" t="s">
        <v>56</v>
      </c>
      <c r="D672" t="s">
        <v>527</v>
      </c>
      <c r="E672" t="s">
        <v>948</v>
      </c>
      <c r="F672">
        <v>457.51854140914725</v>
      </c>
      <c r="G672">
        <v>457.51854140914736</v>
      </c>
      <c r="H672" t="s">
        <v>700</v>
      </c>
    </row>
    <row r="673" spans="1:8" hidden="1" x14ac:dyDescent="0.25">
      <c r="A673" t="s">
        <v>802</v>
      </c>
      <c r="B673" t="s">
        <v>533</v>
      </c>
      <c r="C673" t="s">
        <v>56</v>
      </c>
      <c r="D673" t="s">
        <v>527</v>
      </c>
      <c r="E673" t="s">
        <v>948</v>
      </c>
      <c r="F673">
        <v>457.51854140914725</v>
      </c>
      <c r="G673">
        <v>457.51854140914725</v>
      </c>
      <c r="H673" t="s">
        <v>702</v>
      </c>
    </row>
    <row r="674" spans="1:8" hidden="1" x14ac:dyDescent="0.25">
      <c r="A674" t="s">
        <v>802</v>
      </c>
      <c r="B674" t="s">
        <v>533</v>
      </c>
      <c r="C674" t="s">
        <v>56</v>
      </c>
      <c r="D674" t="s">
        <v>527</v>
      </c>
      <c r="E674" t="s">
        <v>948</v>
      </c>
      <c r="F674">
        <v>1722.4227441285543</v>
      </c>
      <c r="G674">
        <v>1722.4227441285545</v>
      </c>
      <c r="H674" t="s">
        <v>704</v>
      </c>
    </row>
    <row r="675" spans="1:8" hidden="1" x14ac:dyDescent="0.25">
      <c r="A675" t="s">
        <v>802</v>
      </c>
      <c r="B675" t="s">
        <v>533</v>
      </c>
      <c r="C675" t="s">
        <v>56</v>
      </c>
      <c r="D675" t="s">
        <v>527</v>
      </c>
      <c r="E675" t="s">
        <v>948</v>
      </c>
      <c r="F675">
        <v>1372.5556242274417</v>
      </c>
      <c r="G675">
        <v>1372.555624227442</v>
      </c>
      <c r="H675" t="s">
        <v>706</v>
      </c>
    </row>
    <row r="676" spans="1:8" hidden="1" x14ac:dyDescent="0.25">
      <c r="A676" t="s">
        <v>802</v>
      </c>
      <c r="B676" t="s">
        <v>533</v>
      </c>
      <c r="C676" t="s">
        <v>56</v>
      </c>
      <c r="D676" t="s">
        <v>527</v>
      </c>
      <c r="E676" t="s">
        <v>948</v>
      </c>
      <c r="F676">
        <v>915.03708281829449</v>
      </c>
      <c r="G676">
        <v>915.03708281829472</v>
      </c>
      <c r="H676" t="s">
        <v>708</v>
      </c>
    </row>
    <row r="677" spans="1:8" hidden="1" x14ac:dyDescent="0.25">
      <c r="A677" t="s">
        <v>802</v>
      </c>
      <c r="B677" t="s">
        <v>533</v>
      </c>
      <c r="C677" t="s">
        <v>56</v>
      </c>
      <c r="D677" t="s">
        <v>527</v>
      </c>
      <c r="E677" t="s">
        <v>948</v>
      </c>
      <c r="F677">
        <v>457.51854140914725</v>
      </c>
      <c r="G677">
        <v>457.5185414091473</v>
      </c>
      <c r="H677" t="s">
        <v>710</v>
      </c>
    </row>
    <row r="678" spans="1:8" hidden="1" x14ac:dyDescent="0.25">
      <c r="A678" t="s">
        <v>802</v>
      </c>
      <c r="B678" t="s">
        <v>533</v>
      </c>
      <c r="C678" t="s">
        <v>56</v>
      </c>
      <c r="D678" t="s">
        <v>527</v>
      </c>
      <c r="E678" t="s">
        <v>948</v>
      </c>
      <c r="F678">
        <v>457.51854140914725</v>
      </c>
      <c r="G678">
        <v>457.51854140914725</v>
      </c>
      <c r="H678" t="s">
        <v>712</v>
      </c>
    </row>
    <row r="679" spans="1:8" hidden="1" x14ac:dyDescent="0.25">
      <c r="A679" t="s">
        <v>802</v>
      </c>
      <c r="B679" t="s">
        <v>533</v>
      </c>
      <c r="C679" t="s">
        <v>56</v>
      </c>
      <c r="D679" t="s">
        <v>527</v>
      </c>
      <c r="E679" t="s">
        <v>948</v>
      </c>
      <c r="F679">
        <v>0</v>
      </c>
      <c r="G679">
        <v>0</v>
      </c>
      <c r="H679" t="s">
        <v>714</v>
      </c>
    </row>
    <row r="680" spans="1:8" hidden="1" x14ac:dyDescent="0.25">
      <c r="A680" t="s">
        <v>802</v>
      </c>
      <c r="B680" t="s">
        <v>533</v>
      </c>
      <c r="C680" t="s">
        <v>56</v>
      </c>
      <c r="D680" t="s">
        <v>527</v>
      </c>
      <c r="E680" t="s">
        <v>948</v>
      </c>
      <c r="F680">
        <v>915.03708281829449</v>
      </c>
      <c r="G680">
        <v>915.03708281829449</v>
      </c>
      <c r="H680" t="s">
        <v>716</v>
      </c>
    </row>
    <row r="681" spans="1:8" hidden="1" x14ac:dyDescent="0.25">
      <c r="A681" t="s">
        <v>802</v>
      </c>
      <c r="B681" t="s">
        <v>533</v>
      </c>
      <c r="C681" t="s">
        <v>56</v>
      </c>
      <c r="D681" t="s">
        <v>527</v>
      </c>
      <c r="E681" t="s">
        <v>948</v>
      </c>
      <c r="F681">
        <v>1722.4227441285543</v>
      </c>
      <c r="G681">
        <v>1722.4227441285545</v>
      </c>
      <c r="H681" t="s">
        <v>718</v>
      </c>
    </row>
    <row r="682" spans="1:8" hidden="1" x14ac:dyDescent="0.25">
      <c r="A682" t="s">
        <v>802</v>
      </c>
      <c r="B682" t="s">
        <v>533</v>
      </c>
      <c r="C682" t="s">
        <v>56</v>
      </c>
      <c r="D682" t="s">
        <v>527</v>
      </c>
      <c r="E682" t="s">
        <v>948</v>
      </c>
      <c r="F682">
        <v>1372.5556242274417</v>
      </c>
      <c r="G682">
        <v>1372.5556242274417</v>
      </c>
      <c r="H682" t="s">
        <v>720</v>
      </c>
    </row>
    <row r="683" spans="1:8" hidden="1" x14ac:dyDescent="0.25">
      <c r="A683" t="s">
        <v>802</v>
      </c>
      <c r="B683" t="s">
        <v>533</v>
      </c>
      <c r="C683" t="s">
        <v>56</v>
      </c>
      <c r="D683" t="s">
        <v>527</v>
      </c>
      <c r="E683" t="s">
        <v>948</v>
      </c>
      <c r="F683">
        <v>915.03708281829449</v>
      </c>
      <c r="G683">
        <v>915.03708281829472</v>
      </c>
      <c r="H683" t="s">
        <v>722</v>
      </c>
    </row>
    <row r="684" spans="1:8" hidden="1" x14ac:dyDescent="0.25">
      <c r="A684" t="s">
        <v>802</v>
      </c>
      <c r="B684" t="s">
        <v>533</v>
      </c>
      <c r="C684" t="s">
        <v>56</v>
      </c>
      <c r="D684" t="s">
        <v>527</v>
      </c>
      <c r="E684" t="s">
        <v>948</v>
      </c>
      <c r="F684">
        <v>0</v>
      </c>
      <c r="G684">
        <v>0</v>
      </c>
      <c r="H684" t="s">
        <v>724</v>
      </c>
    </row>
    <row r="685" spans="1:8" hidden="1" x14ac:dyDescent="0.25">
      <c r="A685" t="s">
        <v>802</v>
      </c>
      <c r="B685" t="s">
        <v>533</v>
      </c>
      <c r="C685" t="s">
        <v>56</v>
      </c>
      <c r="D685" t="s">
        <v>527</v>
      </c>
      <c r="E685" t="s">
        <v>948</v>
      </c>
      <c r="F685">
        <v>215.30284301606932</v>
      </c>
      <c r="G685">
        <v>215.30284301606929</v>
      </c>
      <c r="H685" t="s">
        <v>726</v>
      </c>
    </row>
    <row r="686" spans="1:8" hidden="1" x14ac:dyDescent="0.25">
      <c r="A686" t="s">
        <v>802</v>
      </c>
      <c r="B686" t="s">
        <v>533</v>
      </c>
      <c r="C686" t="s">
        <v>56</v>
      </c>
      <c r="D686" t="s">
        <v>8</v>
      </c>
      <c r="E686" t="s">
        <v>949</v>
      </c>
      <c r="F686">
        <v>2809.5442359249328</v>
      </c>
      <c r="G686">
        <v>2809.5442359249332</v>
      </c>
      <c r="H686" t="s">
        <v>700</v>
      </c>
    </row>
    <row r="687" spans="1:8" hidden="1" x14ac:dyDescent="0.25">
      <c r="A687" t="s">
        <v>802</v>
      </c>
      <c r="B687" t="s">
        <v>533</v>
      </c>
      <c r="C687" t="s">
        <v>56</v>
      </c>
      <c r="D687" t="s">
        <v>8</v>
      </c>
      <c r="E687" t="s">
        <v>949</v>
      </c>
      <c r="F687">
        <v>2809.5442359249328</v>
      </c>
      <c r="G687">
        <v>2809.5442359249332</v>
      </c>
      <c r="H687" t="s">
        <v>702</v>
      </c>
    </row>
    <row r="688" spans="1:8" hidden="1" x14ac:dyDescent="0.25">
      <c r="A688" t="s">
        <v>802</v>
      </c>
      <c r="B688" t="s">
        <v>533</v>
      </c>
      <c r="C688" t="s">
        <v>56</v>
      </c>
      <c r="D688" t="s">
        <v>8</v>
      </c>
      <c r="E688" t="s">
        <v>949</v>
      </c>
      <c r="F688">
        <v>3482.2520107238606</v>
      </c>
      <c r="G688">
        <v>3482.2520107238611</v>
      </c>
      <c r="H688" t="s">
        <v>704</v>
      </c>
    </row>
    <row r="689" spans="1:8" hidden="1" x14ac:dyDescent="0.25">
      <c r="A689" t="s">
        <v>802</v>
      </c>
      <c r="B689" t="s">
        <v>533</v>
      </c>
      <c r="C689" t="s">
        <v>56</v>
      </c>
      <c r="D689" t="s">
        <v>8</v>
      </c>
      <c r="E689" t="s">
        <v>949</v>
      </c>
      <c r="F689">
        <v>2651.2600536193031</v>
      </c>
      <c r="G689">
        <v>2651.2600536193031</v>
      </c>
      <c r="H689" t="s">
        <v>706</v>
      </c>
    </row>
    <row r="690" spans="1:8" hidden="1" x14ac:dyDescent="0.25">
      <c r="A690" t="s">
        <v>802</v>
      </c>
      <c r="B690" t="s">
        <v>533</v>
      </c>
      <c r="C690" t="s">
        <v>56</v>
      </c>
      <c r="D690" t="s">
        <v>8</v>
      </c>
      <c r="E690" t="s">
        <v>949</v>
      </c>
      <c r="F690">
        <v>4669.3833780160858</v>
      </c>
      <c r="G690">
        <v>4669.3833780160858</v>
      </c>
      <c r="H690" t="s">
        <v>708</v>
      </c>
    </row>
    <row r="691" spans="1:8" hidden="1" x14ac:dyDescent="0.25">
      <c r="A691" t="s">
        <v>802</v>
      </c>
      <c r="B691" t="s">
        <v>533</v>
      </c>
      <c r="C691" t="s">
        <v>56</v>
      </c>
      <c r="D691" t="s">
        <v>8</v>
      </c>
      <c r="E691" t="s">
        <v>949</v>
      </c>
      <c r="F691">
        <v>2809.5442359249328</v>
      </c>
      <c r="G691">
        <v>2809.5442359249332</v>
      </c>
      <c r="H691" t="s">
        <v>710</v>
      </c>
    </row>
    <row r="692" spans="1:8" hidden="1" x14ac:dyDescent="0.25">
      <c r="A692" t="s">
        <v>802</v>
      </c>
      <c r="B692" t="s">
        <v>533</v>
      </c>
      <c r="C692" t="s">
        <v>56</v>
      </c>
      <c r="D692" t="s">
        <v>8</v>
      </c>
      <c r="E692" t="s">
        <v>949</v>
      </c>
      <c r="F692">
        <v>2809.5442359249328</v>
      </c>
      <c r="G692">
        <v>2809.5442359249332</v>
      </c>
      <c r="H692" t="s">
        <v>712</v>
      </c>
    </row>
    <row r="693" spans="1:8" hidden="1" x14ac:dyDescent="0.25">
      <c r="A693" t="s">
        <v>802</v>
      </c>
      <c r="B693" t="s">
        <v>533</v>
      </c>
      <c r="C693" t="s">
        <v>56</v>
      </c>
      <c r="D693" t="s">
        <v>8</v>
      </c>
      <c r="E693" t="s">
        <v>949</v>
      </c>
      <c r="F693">
        <v>2651.2600536193031</v>
      </c>
      <c r="G693">
        <v>2651.2600536193031</v>
      </c>
      <c r="H693" t="s">
        <v>714</v>
      </c>
    </row>
    <row r="694" spans="1:8" hidden="1" x14ac:dyDescent="0.25">
      <c r="A694" t="s">
        <v>802</v>
      </c>
      <c r="B694" t="s">
        <v>533</v>
      </c>
      <c r="C694" t="s">
        <v>56</v>
      </c>
      <c r="D694" t="s">
        <v>8</v>
      </c>
      <c r="E694" t="s">
        <v>949</v>
      </c>
      <c r="F694">
        <v>2809.5442359249328</v>
      </c>
      <c r="G694">
        <v>2809.5442359249332</v>
      </c>
      <c r="H694" t="s">
        <v>716</v>
      </c>
    </row>
    <row r="695" spans="1:8" hidden="1" x14ac:dyDescent="0.25">
      <c r="A695" t="s">
        <v>802</v>
      </c>
      <c r="B695" t="s">
        <v>533</v>
      </c>
      <c r="C695" t="s">
        <v>56</v>
      </c>
      <c r="D695" t="s">
        <v>8</v>
      </c>
      <c r="E695" t="s">
        <v>949</v>
      </c>
      <c r="F695">
        <v>3323.9678284182305</v>
      </c>
      <c r="G695">
        <v>3323.9678284182305</v>
      </c>
      <c r="H695" t="s">
        <v>718</v>
      </c>
    </row>
    <row r="696" spans="1:8" hidden="1" x14ac:dyDescent="0.25">
      <c r="A696" t="s">
        <v>802</v>
      </c>
      <c r="B696" t="s">
        <v>533</v>
      </c>
      <c r="C696" t="s">
        <v>56</v>
      </c>
      <c r="D696" t="s">
        <v>8</v>
      </c>
      <c r="E696" t="s">
        <v>949</v>
      </c>
      <c r="F696">
        <v>3323.9678284182305</v>
      </c>
      <c r="G696">
        <v>3323.9678284182305</v>
      </c>
      <c r="H696" t="s">
        <v>720</v>
      </c>
    </row>
    <row r="697" spans="1:8" hidden="1" x14ac:dyDescent="0.25">
      <c r="A697" t="s">
        <v>802</v>
      </c>
      <c r="B697" t="s">
        <v>533</v>
      </c>
      <c r="C697" t="s">
        <v>56</v>
      </c>
      <c r="D697" t="s">
        <v>8</v>
      </c>
      <c r="E697" t="s">
        <v>949</v>
      </c>
      <c r="F697">
        <v>4669.3833780160858</v>
      </c>
      <c r="G697">
        <v>4669.3833780160858</v>
      </c>
      <c r="H697" t="s">
        <v>722</v>
      </c>
    </row>
    <row r="698" spans="1:8" hidden="1" x14ac:dyDescent="0.25">
      <c r="A698" t="s">
        <v>802</v>
      </c>
      <c r="B698" t="s">
        <v>533</v>
      </c>
      <c r="C698" t="s">
        <v>56</v>
      </c>
      <c r="D698" t="s">
        <v>8</v>
      </c>
      <c r="E698" t="s">
        <v>949</v>
      </c>
      <c r="F698">
        <v>2651.2600536193031</v>
      </c>
      <c r="G698">
        <v>2651.2600536193031</v>
      </c>
      <c r="H698" t="s">
        <v>724</v>
      </c>
    </row>
    <row r="699" spans="1:8" hidden="1" x14ac:dyDescent="0.25">
      <c r="A699" t="s">
        <v>802</v>
      </c>
      <c r="B699" t="s">
        <v>533</v>
      </c>
      <c r="C699" t="s">
        <v>56</v>
      </c>
      <c r="D699" t="s">
        <v>8</v>
      </c>
      <c r="E699" t="s">
        <v>949</v>
      </c>
      <c r="F699">
        <v>2809.5442359249328</v>
      </c>
      <c r="G699">
        <v>2809.5442359249332</v>
      </c>
      <c r="H699" t="s">
        <v>726</v>
      </c>
    </row>
    <row r="700" spans="1:8" hidden="1" x14ac:dyDescent="0.25">
      <c r="A700" t="s">
        <v>802</v>
      </c>
      <c r="B700" t="s">
        <v>533</v>
      </c>
      <c r="C700" t="s">
        <v>56</v>
      </c>
      <c r="D700" t="s">
        <v>527</v>
      </c>
      <c r="E700" t="s">
        <v>950</v>
      </c>
      <c r="F700">
        <v>322.95426452410396</v>
      </c>
      <c r="G700">
        <v>322.95426452410402</v>
      </c>
      <c r="H700" t="s">
        <v>700</v>
      </c>
    </row>
    <row r="701" spans="1:8" hidden="1" x14ac:dyDescent="0.25">
      <c r="A701" t="s">
        <v>802</v>
      </c>
      <c r="B701" t="s">
        <v>533</v>
      </c>
      <c r="C701" t="s">
        <v>56</v>
      </c>
      <c r="D701" t="s">
        <v>527</v>
      </c>
      <c r="E701" t="s">
        <v>950</v>
      </c>
      <c r="F701">
        <v>322.95426452410396</v>
      </c>
      <c r="G701">
        <v>322.95426452410391</v>
      </c>
      <c r="H701" t="s">
        <v>702</v>
      </c>
    </row>
    <row r="702" spans="1:8" hidden="1" x14ac:dyDescent="0.25">
      <c r="A702" t="s">
        <v>802</v>
      </c>
      <c r="B702" t="s">
        <v>533</v>
      </c>
      <c r="C702" t="s">
        <v>56</v>
      </c>
      <c r="D702" t="s">
        <v>527</v>
      </c>
      <c r="E702" t="s">
        <v>950</v>
      </c>
      <c r="F702">
        <v>322.95426452410396</v>
      </c>
      <c r="G702">
        <v>322.95426452410402</v>
      </c>
      <c r="H702" t="s">
        <v>704</v>
      </c>
    </row>
    <row r="703" spans="1:8" hidden="1" x14ac:dyDescent="0.25">
      <c r="A703" t="s">
        <v>802</v>
      </c>
      <c r="B703" t="s">
        <v>533</v>
      </c>
      <c r="C703" t="s">
        <v>56</v>
      </c>
      <c r="D703" t="s">
        <v>527</v>
      </c>
      <c r="E703" t="s">
        <v>950</v>
      </c>
      <c r="F703">
        <v>322.95426452410396</v>
      </c>
      <c r="G703">
        <v>322.95426452410396</v>
      </c>
      <c r="H703" t="s">
        <v>706</v>
      </c>
    </row>
    <row r="704" spans="1:8" hidden="1" x14ac:dyDescent="0.25">
      <c r="A704" t="s">
        <v>802</v>
      </c>
      <c r="B704" t="s">
        <v>533</v>
      </c>
      <c r="C704" t="s">
        <v>56</v>
      </c>
      <c r="D704" t="s">
        <v>527</v>
      </c>
      <c r="E704" t="s">
        <v>950</v>
      </c>
      <c r="F704">
        <v>322.95426452410396</v>
      </c>
      <c r="G704">
        <v>322.95426452410402</v>
      </c>
      <c r="H704" t="s">
        <v>708</v>
      </c>
    </row>
    <row r="705" spans="1:8" hidden="1" x14ac:dyDescent="0.25">
      <c r="A705" t="s">
        <v>802</v>
      </c>
      <c r="B705" t="s">
        <v>533</v>
      </c>
      <c r="C705" t="s">
        <v>56</v>
      </c>
      <c r="D705" t="s">
        <v>527</v>
      </c>
      <c r="E705" t="s">
        <v>950</v>
      </c>
      <c r="F705">
        <v>0</v>
      </c>
      <c r="G705">
        <v>0</v>
      </c>
      <c r="H705" t="s">
        <v>710</v>
      </c>
    </row>
    <row r="706" spans="1:8" hidden="1" x14ac:dyDescent="0.25">
      <c r="A706" t="s">
        <v>802</v>
      </c>
      <c r="B706" t="s">
        <v>533</v>
      </c>
      <c r="C706" t="s">
        <v>56</v>
      </c>
      <c r="D706" t="s">
        <v>527</v>
      </c>
      <c r="E706" t="s">
        <v>950</v>
      </c>
      <c r="F706">
        <v>0</v>
      </c>
      <c r="G706">
        <v>0</v>
      </c>
      <c r="H706" t="s">
        <v>712</v>
      </c>
    </row>
    <row r="707" spans="1:8" hidden="1" x14ac:dyDescent="0.25">
      <c r="A707" t="s">
        <v>802</v>
      </c>
      <c r="B707" t="s">
        <v>533</v>
      </c>
      <c r="C707" t="s">
        <v>56</v>
      </c>
      <c r="D707" t="s">
        <v>527</v>
      </c>
      <c r="E707" t="s">
        <v>950</v>
      </c>
      <c r="F707">
        <v>363.32354758961696</v>
      </c>
      <c r="G707">
        <v>363.32354758961696</v>
      </c>
      <c r="H707" t="s">
        <v>714</v>
      </c>
    </row>
    <row r="708" spans="1:8" hidden="1" x14ac:dyDescent="0.25">
      <c r="A708" t="s">
        <v>802</v>
      </c>
      <c r="B708" t="s">
        <v>533</v>
      </c>
      <c r="C708" t="s">
        <v>56</v>
      </c>
      <c r="D708" t="s">
        <v>527</v>
      </c>
      <c r="E708" t="s">
        <v>950</v>
      </c>
      <c r="F708">
        <v>322.95426452410396</v>
      </c>
      <c r="G708">
        <v>322.95426452410396</v>
      </c>
      <c r="H708" t="s">
        <v>716</v>
      </c>
    </row>
    <row r="709" spans="1:8" hidden="1" x14ac:dyDescent="0.25">
      <c r="A709" t="s">
        <v>802</v>
      </c>
      <c r="B709" t="s">
        <v>533</v>
      </c>
      <c r="C709" t="s">
        <v>56</v>
      </c>
      <c r="D709" t="s">
        <v>527</v>
      </c>
      <c r="E709" t="s">
        <v>950</v>
      </c>
      <c r="F709">
        <v>322.95426452410396</v>
      </c>
      <c r="G709">
        <v>322.95426452410402</v>
      </c>
      <c r="H709" t="s">
        <v>718</v>
      </c>
    </row>
    <row r="710" spans="1:8" hidden="1" x14ac:dyDescent="0.25">
      <c r="A710" t="s">
        <v>802</v>
      </c>
      <c r="B710" t="s">
        <v>533</v>
      </c>
      <c r="C710" t="s">
        <v>56</v>
      </c>
      <c r="D710" t="s">
        <v>527</v>
      </c>
      <c r="E710" t="s">
        <v>950</v>
      </c>
      <c r="F710">
        <v>322.95426452410396</v>
      </c>
      <c r="G710">
        <v>322.95426452410396</v>
      </c>
      <c r="H710" t="s">
        <v>720</v>
      </c>
    </row>
    <row r="711" spans="1:8" hidden="1" x14ac:dyDescent="0.25">
      <c r="A711" t="s">
        <v>802</v>
      </c>
      <c r="B711" t="s">
        <v>533</v>
      </c>
      <c r="C711" t="s">
        <v>56</v>
      </c>
      <c r="D711" t="s">
        <v>527</v>
      </c>
      <c r="E711" t="s">
        <v>950</v>
      </c>
      <c r="F711">
        <v>322.95426452410396</v>
      </c>
      <c r="G711">
        <v>322.95426452410402</v>
      </c>
      <c r="H711" t="s">
        <v>722</v>
      </c>
    </row>
    <row r="712" spans="1:8" hidden="1" x14ac:dyDescent="0.25">
      <c r="A712" t="s">
        <v>802</v>
      </c>
      <c r="B712" t="s">
        <v>533</v>
      </c>
      <c r="C712" t="s">
        <v>56</v>
      </c>
      <c r="D712" t="s">
        <v>527</v>
      </c>
      <c r="E712" t="s">
        <v>950</v>
      </c>
      <c r="F712">
        <v>0</v>
      </c>
      <c r="G712">
        <v>0</v>
      </c>
      <c r="H712" t="s">
        <v>724</v>
      </c>
    </row>
    <row r="713" spans="1:8" hidden="1" x14ac:dyDescent="0.25">
      <c r="A713" t="s">
        <v>802</v>
      </c>
      <c r="B713" t="s">
        <v>533</v>
      </c>
      <c r="C713" t="s">
        <v>56</v>
      </c>
      <c r="D713" t="s">
        <v>527</v>
      </c>
      <c r="E713" t="s">
        <v>950</v>
      </c>
      <c r="F713">
        <v>0</v>
      </c>
      <c r="G713">
        <v>0</v>
      </c>
      <c r="H713" t="s">
        <v>726</v>
      </c>
    </row>
    <row r="714" spans="1:8" hidden="1" x14ac:dyDescent="0.25">
      <c r="A714" t="s">
        <v>802</v>
      </c>
      <c r="B714" t="s">
        <v>533</v>
      </c>
      <c r="C714" t="s">
        <v>56</v>
      </c>
      <c r="D714" t="s">
        <v>527</v>
      </c>
      <c r="E714" t="s">
        <v>951</v>
      </c>
      <c r="F714">
        <v>807.38566131025993</v>
      </c>
      <c r="G714">
        <v>807.38566131026005</v>
      </c>
      <c r="H714" t="s">
        <v>700</v>
      </c>
    </row>
    <row r="715" spans="1:8" hidden="1" x14ac:dyDescent="0.25">
      <c r="A715" t="s">
        <v>802</v>
      </c>
      <c r="B715" t="s">
        <v>533</v>
      </c>
      <c r="C715" t="s">
        <v>56</v>
      </c>
      <c r="D715" t="s">
        <v>527</v>
      </c>
      <c r="E715" t="s">
        <v>951</v>
      </c>
      <c r="F715">
        <v>1453.2941903584679</v>
      </c>
      <c r="G715">
        <v>1453.2941903584676</v>
      </c>
      <c r="H715" t="s">
        <v>702</v>
      </c>
    </row>
    <row r="716" spans="1:8" hidden="1" x14ac:dyDescent="0.25">
      <c r="A716" t="s">
        <v>802</v>
      </c>
      <c r="B716" t="s">
        <v>533</v>
      </c>
      <c r="C716" t="s">
        <v>56</v>
      </c>
      <c r="D716" t="s">
        <v>527</v>
      </c>
      <c r="E716" t="s">
        <v>951</v>
      </c>
      <c r="F716">
        <v>1081.8967861557483</v>
      </c>
      <c r="G716">
        <v>1081.8967861557483</v>
      </c>
      <c r="H716" t="s">
        <v>704</v>
      </c>
    </row>
    <row r="717" spans="1:8" hidden="1" x14ac:dyDescent="0.25">
      <c r="A717" t="s">
        <v>802</v>
      </c>
      <c r="B717" t="s">
        <v>533</v>
      </c>
      <c r="C717" t="s">
        <v>56</v>
      </c>
      <c r="D717" t="s">
        <v>527</v>
      </c>
      <c r="E717" t="s">
        <v>951</v>
      </c>
      <c r="F717">
        <v>1211.07849196539</v>
      </c>
      <c r="G717">
        <v>1211.07849196539</v>
      </c>
      <c r="H717" t="s">
        <v>706</v>
      </c>
    </row>
    <row r="718" spans="1:8" hidden="1" x14ac:dyDescent="0.25">
      <c r="A718" t="s">
        <v>802</v>
      </c>
      <c r="B718" t="s">
        <v>533</v>
      </c>
      <c r="C718" t="s">
        <v>56</v>
      </c>
      <c r="D718" t="s">
        <v>527</v>
      </c>
      <c r="E718" t="s">
        <v>951</v>
      </c>
      <c r="F718">
        <v>1049.6013597033379</v>
      </c>
      <c r="G718">
        <v>1049.6013597033379</v>
      </c>
      <c r="H718" t="s">
        <v>708</v>
      </c>
    </row>
    <row r="719" spans="1:8" hidden="1" x14ac:dyDescent="0.25">
      <c r="A719" t="s">
        <v>802</v>
      </c>
      <c r="B719" t="s">
        <v>533</v>
      </c>
      <c r="C719" t="s">
        <v>56</v>
      </c>
      <c r="D719" t="s">
        <v>527</v>
      </c>
      <c r="E719" t="s">
        <v>951</v>
      </c>
      <c r="F719">
        <v>0</v>
      </c>
      <c r="G719">
        <v>0</v>
      </c>
      <c r="H719" t="s">
        <v>710</v>
      </c>
    </row>
    <row r="720" spans="1:8" hidden="1" x14ac:dyDescent="0.25">
      <c r="A720" t="s">
        <v>802</v>
      </c>
      <c r="B720" t="s">
        <v>533</v>
      </c>
      <c r="C720" t="s">
        <v>56</v>
      </c>
      <c r="D720" t="s">
        <v>527</v>
      </c>
      <c r="E720" t="s">
        <v>951</v>
      </c>
      <c r="F720">
        <v>0</v>
      </c>
      <c r="G720">
        <v>0</v>
      </c>
      <c r="H720" t="s">
        <v>712</v>
      </c>
    </row>
    <row r="721" spans="1:8" hidden="1" x14ac:dyDescent="0.25">
      <c r="A721" t="s">
        <v>802</v>
      </c>
      <c r="B721" t="s">
        <v>533</v>
      </c>
      <c r="C721" t="s">
        <v>56</v>
      </c>
      <c r="D721" t="s">
        <v>527</v>
      </c>
      <c r="E721" t="s">
        <v>951</v>
      </c>
      <c r="F721">
        <v>1324.1124845488262</v>
      </c>
      <c r="G721">
        <v>1324.1124845488262</v>
      </c>
      <c r="H721" t="s">
        <v>714</v>
      </c>
    </row>
    <row r="722" spans="1:8" hidden="1" x14ac:dyDescent="0.25">
      <c r="A722" t="s">
        <v>802</v>
      </c>
      <c r="B722" t="s">
        <v>533</v>
      </c>
      <c r="C722" t="s">
        <v>56</v>
      </c>
      <c r="D722" t="s">
        <v>527</v>
      </c>
      <c r="E722" t="s">
        <v>951</v>
      </c>
      <c r="F722">
        <v>1485.5896168108779</v>
      </c>
      <c r="G722">
        <v>1485.5896168108779</v>
      </c>
      <c r="H722" t="s">
        <v>716</v>
      </c>
    </row>
    <row r="723" spans="1:8" hidden="1" x14ac:dyDescent="0.25">
      <c r="A723" t="s">
        <v>802</v>
      </c>
      <c r="B723" t="s">
        <v>533</v>
      </c>
      <c r="C723" t="s">
        <v>56</v>
      </c>
      <c r="D723" t="s">
        <v>527</v>
      </c>
      <c r="E723" t="s">
        <v>951</v>
      </c>
      <c r="F723">
        <v>1081.8967861557483</v>
      </c>
      <c r="G723">
        <v>1081.8967861557483</v>
      </c>
      <c r="H723" t="s">
        <v>718</v>
      </c>
    </row>
    <row r="724" spans="1:8" hidden="1" x14ac:dyDescent="0.25">
      <c r="A724" t="s">
        <v>802</v>
      </c>
      <c r="B724" t="s">
        <v>533</v>
      </c>
      <c r="C724" t="s">
        <v>56</v>
      </c>
      <c r="D724" t="s">
        <v>527</v>
      </c>
      <c r="E724" t="s">
        <v>951</v>
      </c>
      <c r="F724">
        <v>1211.07849196539</v>
      </c>
      <c r="G724">
        <v>1211.0784919653897</v>
      </c>
      <c r="H724" t="s">
        <v>720</v>
      </c>
    </row>
    <row r="725" spans="1:8" hidden="1" x14ac:dyDescent="0.25">
      <c r="A725" t="s">
        <v>802</v>
      </c>
      <c r="B725" t="s">
        <v>533</v>
      </c>
      <c r="C725" t="s">
        <v>56</v>
      </c>
      <c r="D725" t="s">
        <v>527</v>
      </c>
      <c r="E725" t="s">
        <v>951</v>
      </c>
      <c r="F725">
        <v>1049.6013597033379</v>
      </c>
      <c r="G725">
        <v>1049.6013597033379</v>
      </c>
      <c r="H725" t="s">
        <v>722</v>
      </c>
    </row>
    <row r="726" spans="1:8" hidden="1" x14ac:dyDescent="0.25">
      <c r="A726" t="s">
        <v>802</v>
      </c>
      <c r="B726" t="s">
        <v>533</v>
      </c>
      <c r="C726" t="s">
        <v>56</v>
      </c>
      <c r="D726" t="s">
        <v>527</v>
      </c>
      <c r="E726" t="s">
        <v>951</v>
      </c>
      <c r="F726">
        <v>0</v>
      </c>
      <c r="G726">
        <v>0</v>
      </c>
      <c r="H726" t="s">
        <v>724</v>
      </c>
    </row>
    <row r="727" spans="1:8" hidden="1" x14ac:dyDescent="0.25">
      <c r="A727" t="s">
        <v>802</v>
      </c>
      <c r="B727" t="s">
        <v>533</v>
      </c>
      <c r="C727" t="s">
        <v>56</v>
      </c>
      <c r="D727" t="s">
        <v>527</v>
      </c>
      <c r="E727" t="s">
        <v>951</v>
      </c>
      <c r="F727">
        <v>129.18170580964158</v>
      </c>
      <c r="G727">
        <v>129.18170580964158</v>
      </c>
      <c r="H727" t="s">
        <v>726</v>
      </c>
    </row>
    <row r="728" spans="1:8" hidden="1" x14ac:dyDescent="0.25">
      <c r="A728" t="s">
        <v>803</v>
      </c>
      <c r="B728" t="s">
        <v>533</v>
      </c>
      <c r="C728" t="s">
        <v>54</v>
      </c>
      <c r="D728" t="s">
        <v>527</v>
      </c>
      <c r="F728">
        <v>18651.384877437005</v>
      </c>
      <c r="G728">
        <v>18651.384877437005</v>
      </c>
      <c r="H728" t="s">
        <v>804</v>
      </c>
    </row>
    <row r="729" spans="1:8" hidden="1" x14ac:dyDescent="0.25">
      <c r="A729" t="s">
        <v>803</v>
      </c>
      <c r="B729" t="s">
        <v>533</v>
      </c>
      <c r="C729" t="s">
        <v>54</v>
      </c>
      <c r="D729" t="s">
        <v>527</v>
      </c>
      <c r="F729">
        <v>18291.779086181603</v>
      </c>
      <c r="G729">
        <v>18291.779086181599</v>
      </c>
      <c r="H729" t="s">
        <v>805</v>
      </c>
    </row>
    <row r="730" spans="1:8" hidden="1" x14ac:dyDescent="0.25">
      <c r="A730" t="s">
        <v>803</v>
      </c>
      <c r="B730" t="s">
        <v>533</v>
      </c>
      <c r="C730" t="s">
        <v>54</v>
      </c>
      <c r="D730" t="s">
        <v>527</v>
      </c>
      <c r="F730">
        <v>18757.747153723816</v>
      </c>
      <c r="G730">
        <v>18757.747153723816</v>
      </c>
      <c r="H730" t="s">
        <v>806</v>
      </c>
    </row>
    <row r="731" spans="1:8" hidden="1" x14ac:dyDescent="0.25">
      <c r="A731" t="s">
        <v>803</v>
      </c>
      <c r="B731" t="s">
        <v>533</v>
      </c>
      <c r="C731" t="s">
        <v>54</v>
      </c>
      <c r="D731" t="s">
        <v>527</v>
      </c>
      <c r="F731">
        <v>18033.470700913633</v>
      </c>
      <c r="G731">
        <v>18033.470700913636</v>
      </c>
      <c r="H731" t="s">
        <v>807</v>
      </c>
    </row>
    <row r="732" spans="1:8" hidden="1" x14ac:dyDescent="0.25">
      <c r="A732" t="s">
        <v>803</v>
      </c>
      <c r="B732" t="s">
        <v>533</v>
      </c>
      <c r="C732" t="s">
        <v>54</v>
      </c>
      <c r="D732" t="s">
        <v>527</v>
      </c>
      <c r="F732">
        <v>18086.651839057038</v>
      </c>
      <c r="G732">
        <v>18086.651839057038</v>
      </c>
      <c r="H732" t="s">
        <v>808</v>
      </c>
    </row>
    <row r="733" spans="1:8" hidden="1" x14ac:dyDescent="0.25">
      <c r="A733" t="s">
        <v>803</v>
      </c>
      <c r="B733" t="s">
        <v>533</v>
      </c>
      <c r="C733" t="s">
        <v>54</v>
      </c>
      <c r="D733" t="s">
        <v>527</v>
      </c>
      <c r="F733">
        <v>16156.936254996346</v>
      </c>
      <c r="G733">
        <v>16156.936254996348</v>
      </c>
      <c r="H733" t="s">
        <v>809</v>
      </c>
    </row>
    <row r="734" spans="1:8" hidden="1" x14ac:dyDescent="0.25">
      <c r="A734" t="s">
        <v>803</v>
      </c>
      <c r="B734" t="s">
        <v>533</v>
      </c>
      <c r="C734" t="s">
        <v>54</v>
      </c>
      <c r="D734" t="s">
        <v>527</v>
      </c>
      <c r="F734">
        <v>16536.801527449239</v>
      </c>
      <c r="G734">
        <v>16536.801527449235</v>
      </c>
      <c r="H734" t="s">
        <v>810</v>
      </c>
    </row>
    <row r="735" spans="1:8" hidden="1" x14ac:dyDescent="0.25">
      <c r="A735" t="s">
        <v>803</v>
      </c>
      <c r="B735" t="s">
        <v>533</v>
      </c>
      <c r="C735" t="s">
        <v>54</v>
      </c>
      <c r="D735" t="s">
        <v>527</v>
      </c>
      <c r="F735">
        <v>18620.995655640774</v>
      </c>
      <c r="G735">
        <v>18620.995655640771</v>
      </c>
      <c r="H735" t="s">
        <v>811</v>
      </c>
    </row>
    <row r="736" spans="1:8" hidden="1" x14ac:dyDescent="0.25">
      <c r="A736" t="s">
        <v>803</v>
      </c>
      <c r="B736" t="s">
        <v>533</v>
      </c>
      <c r="C736" t="s">
        <v>54</v>
      </c>
      <c r="D736" t="s">
        <v>527</v>
      </c>
      <c r="F736">
        <v>18033.470700913633</v>
      </c>
      <c r="G736">
        <v>18033.470700913636</v>
      </c>
      <c r="H736" t="s">
        <v>812</v>
      </c>
    </row>
    <row r="737" spans="1:8" hidden="1" x14ac:dyDescent="0.25">
      <c r="A737" t="s">
        <v>803</v>
      </c>
      <c r="B737" t="s">
        <v>533</v>
      </c>
      <c r="C737" t="s">
        <v>54</v>
      </c>
      <c r="D737" t="s">
        <v>527</v>
      </c>
      <c r="F737">
        <v>18352.557529774065</v>
      </c>
      <c r="G737">
        <v>18352.557529774062</v>
      </c>
      <c r="H737" t="s">
        <v>813</v>
      </c>
    </row>
    <row r="738" spans="1:8" hidden="1" x14ac:dyDescent="0.25">
      <c r="A738" t="s">
        <v>803</v>
      </c>
      <c r="B738" t="s">
        <v>533</v>
      </c>
      <c r="C738" t="s">
        <v>54</v>
      </c>
      <c r="D738" t="s">
        <v>527</v>
      </c>
      <c r="F738">
        <v>17628.281076963882</v>
      </c>
      <c r="G738">
        <v>17628.281076963882</v>
      </c>
      <c r="H738" t="s">
        <v>814</v>
      </c>
    </row>
    <row r="739" spans="1:8" hidden="1" x14ac:dyDescent="0.25">
      <c r="A739" t="s">
        <v>803</v>
      </c>
      <c r="B739" t="s">
        <v>533</v>
      </c>
      <c r="C739" t="s">
        <v>54</v>
      </c>
      <c r="D739" t="s">
        <v>527</v>
      </c>
      <c r="F739">
        <v>18086.651839057038</v>
      </c>
      <c r="G739">
        <v>18086.651839057038</v>
      </c>
      <c r="H739" t="s">
        <v>815</v>
      </c>
    </row>
    <row r="740" spans="1:8" hidden="1" x14ac:dyDescent="0.25">
      <c r="A740" t="s">
        <v>803</v>
      </c>
      <c r="B740" t="s">
        <v>533</v>
      </c>
      <c r="C740" t="s">
        <v>54</v>
      </c>
      <c r="D740" t="s">
        <v>527</v>
      </c>
      <c r="F740">
        <v>16587.450230442955</v>
      </c>
      <c r="G740">
        <v>16587.450230442959</v>
      </c>
      <c r="H740" t="s">
        <v>816</v>
      </c>
    </row>
    <row r="741" spans="1:8" hidden="1" x14ac:dyDescent="0.25">
      <c r="A741" t="s">
        <v>803</v>
      </c>
      <c r="B741" t="s">
        <v>533</v>
      </c>
      <c r="C741" t="s">
        <v>54</v>
      </c>
      <c r="D741" t="s">
        <v>527</v>
      </c>
      <c r="F741">
        <v>16536.801527449235</v>
      </c>
      <c r="G741">
        <v>16536.801527449235</v>
      </c>
      <c r="H741" t="s">
        <v>817</v>
      </c>
    </row>
    <row r="742" spans="1:8" hidden="1" x14ac:dyDescent="0.25">
      <c r="A742" t="s">
        <v>803</v>
      </c>
      <c r="B742" t="s">
        <v>533</v>
      </c>
      <c r="C742" t="s">
        <v>54</v>
      </c>
      <c r="D742" t="s">
        <v>8</v>
      </c>
      <c r="F742">
        <v>5093.1533585313173</v>
      </c>
      <c r="G742">
        <v>5093.1533585313173</v>
      </c>
      <c r="H742" t="s">
        <v>804</v>
      </c>
    </row>
    <row r="743" spans="1:8" hidden="1" x14ac:dyDescent="0.25">
      <c r="A743" t="s">
        <v>803</v>
      </c>
      <c r="B743" t="s">
        <v>533</v>
      </c>
      <c r="C743" t="s">
        <v>54</v>
      </c>
      <c r="D743" t="s">
        <v>8</v>
      </c>
      <c r="F743">
        <v>5093.1533585313173</v>
      </c>
      <c r="G743">
        <v>5093.1533585313173</v>
      </c>
      <c r="H743" t="s">
        <v>805</v>
      </c>
    </row>
    <row r="744" spans="1:8" hidden="1" x14ac:dyDescent="0.25">
      <c r="A744" t="s">
        <v>803</v>
      </c>
      <c r="B744" t="s">
        <v>533</v>
      </c>
      <c r="C744" t="s">
        <v>54</v>
      </c>
      <c r="D744" t="s">
        <v>8</v>
      </c>
      <c r="F744">
        <v>4789.587926565875</v>
      </c>
      <c r="G744">
        <v>4789.5879265658741</v>
      </c>
      <c r="H744" t="s">
        <v>806</v>
      </c>
    </row>
    <row r="745" spans="1:8" hidden="1" x14ac:dyDescent="0.25">
      <c r="A745" t="s">
        <v>803</v>
      </c>
      <c r="B745" t="s">
        <v>533</v>
      </c>
      <c r="C745" t="s">
        <v>54</v>
      </c>
      <c r="D745" t="s">
        <v>8</v>
      </c>
      <c r="F745">
        <v>5228.0713282937359</v>
      </c>
      <c r="G745">
        <v>5228.0713282937368</v>
      </c>
      <c r="H745" t="s">
        <v>807</v>
      </c>
    </row>
    <row r="746" spans="1:8" hidden="1" x14ac:dyDescent="0.25">
      <c r="A746" t="s">
        <v>803</v>
      </c>
      <c r="B746" t="s">
        <v>533</v>
      </c>
      <c r="C746" t="s">
        <v>54</v>
      </c>
      <c r="D746" t="s">
        <v>8</v>
      </c>
      <c r="F746">
        <v>4013.8096004319655</v>
      </c>
      <c r="G746">
        <v>4013.8096004319655</v>
      </c>
      <c r="H746" t="s">
        <v>808</v>
      </c>
    </row>
    <row r="747" spans="1:8" hidden="1" x14ac:dyDescent="0.25">
      <c r="A747" t="s">
        <v>803</v>
      </c>
      <c r="B747" t="s">
        <v>533</v>
      </c>
      <c r="C747" t="s">
        <v>54</v>
      </c>
      <c r="D747" t="s">
        <v>8</v>
      </c>
      <c r="F747">
        <v>3440.4082289416842</v>
      </c>
      <c r="G747">
        <v>3440.4082289416842</v>
      </c>
      <c r="H747" t="s">
        <v>809</v>
      </c>
    </row>
    <row r="748" spans="1:8" hidden="1" x14ac:dyDescent="0.25">
      <c r="A748" t="s">
        <v>803</v>
      </c>
      <c r="B748" t="s">
        <v>533</v>
      </c>
      <c r="C748" t="s">
        <v>54</v>
      </c>
      <c r="D748" t="s">
        <v>8</v>
      </c>
      <c r="F748">
        <v>3980.0801079913604</v>
      </c>
      <c r="G748">
        <v>3980.0801079913604</v>
      </c>
      <c r="H748" t="s">
        <v>810</v>
      </c>
    </row>
    <row r="749" spans="1:8" hidden="1" x14ac:dyDescent="0.25">
      <c r="A749" t="s">
        <v>803</v>
      </c>
      <c r="B749" t="s">
        <v>533</v>
      </c>
      <c r="C749" t="s">
        <v>54</v>
      </c>
      <c r="D749" t="s">
        <v>8</v>
      </c>
      <c r="F749">
        <v>3980.0801079913604</v>
      </c>
      <c r="G749">
        <v>3980.0801079913604</v>
      </c>
      <c r="H749" t="s">
        <v>811</v>
      </c>
    </row>
    <row r="750" spans="1:8" hidden="1" x14ac:dyDescent="0.25">
      <c r="A750" t="s">
        <v>803</v>
      </c>
      <c r="B750" t="s">
        <v>533</v>
      </c>
      <c r="C750" t="s">
        <v>54</v>
      </c>
      <c r="D750" t="s">
        <v>8</v>
      </c>
      <c r="F750">
        <v>5666.5547300215985</v>
      </c>
      <c r="G750">
        <v>5666.5547300215985</v>
      </c>
      <c r="H750" t="s">
        <v>812</v>
      </c>
    </row>
    <row r="751" spans="1:8" hidden="1" x14ac:dyDescent="0.25">
      <c r="A751" t="s">
        <v>803</v>
      </c>
      <c r="B751" t="s">
        <v>533</v>
      </c>
      <c r="C751" t="s">
        <v>54</v>
      </c>
      <c r="D751" t="s">
        <v>8</v>
      </c>
      <c r="F751">
        <v>4519.751987041036</v>
      </c>
      <c r="G751">
        <v>4519.751987041036</v>
      </c>
      <c r="H751" t="s">
        <v>813</v>
      </c>
    </row>
    <row r="752" spans="1:8" hidden="1" x14ac:dyDescent="0.25">
      <c r="A752" t="s">
        <v>803</v>
      </c>
      <c r="B752" t="s">
        <v>533</v>
      </c>
      <c r="C752" t="s">
        <v>54</v>
      </c>
      <c r="D752" t="s">
        <v>8</v>
      </c>
      <c r="F752">
        <v>5059.4238660907122</v>
      </c>
      <c r="G752">
        <v>5059.4238660907131</v>
      </c>
      <c r="H752" t="s">
        <v>814</v>
      </c>
    </row>
    <row r="753" spans="1:8" hidden="1" x14ac:dyDescent="0.25">
      <c r="A753" t="s">
        <v>803</v>
      </c>
      <c r="B753" t="s">
        <v>533</v>
      </c>
      <c r="C753" t="s">
        <v>54</v>
      </c>
      <c r="D753" t="s">
        <v>8</v>
      </c>
      <c r="F753">
        <v>3912.6211231101511</v>
      </c>
      <c r="G753">
        <v>3912.6211231101506</v>
      </c>
      <c r="H753" t="s">
        <v>815</v>
      </c>
    </row>
    <row r="754" spans="1:8" hidden="1" x14ac:dyDescent="0.25">
      <c r="A754" t="s">
        <v>803</v>
      </c>
      <c r="B754" t="s">
        <v>533</v>
      </c>
      <c r="C754" t="s">
        <v>54</v>
      </c>
      <c r="D754" t="s">
        <v>8</v>
      </c>
      <c r="F754">
        <v>4283.6455399568031</v>
      </c>
      <c r="G754">
        <v>4283.6455399568031</v>
      </c>
      <c r="H754" t="s">
        <v>816</v>
      </c>
    </row>
    <row r="755" spans="1:8" hidden="1" x14ac:dyDescent="0.25">
      <c r="A755" t="s">
        <v>803</v>
      </c>
      <c r="B755" t="s">
        <v>533</v>
      </c>
      <c r="C755" t="s">
        <v>54</v>
      </c>
      <c r="D755" t="s">
        <v>8</v>
      </c>
      <c r="F755">
        <v>3406.67873650108</v>
      </c>
      <c r="G755">
        <v>3406.67873650108</v>
      </c>
      <c r="H755" t="s">
        <v>817</v>
      </c>
    </row>
    <row r="756" spans="1:8" hidden="1" x14ac:dyDescent="0.25">
      <c r="A756" t="s">
        <v>803</v>
      </c>
      <c r="B756" t="s">
        <v>533</v>
      </c>
      <c r="C756" t="s">
        <v>55</v>
      </c>
      <c r="D756" t="s">
        <v>527</v>
      </c>
      <c r="F756">
        <v>6987.6064995131474</v>
      </c>
      <c r="G756">
        <v>6987.6064995131464</v>
      </c>
      <c r="H756" t="s">
        <v>804</v>
      </c>
    </row>
    <row r="757" spans="1:8" hidden="1" x14ac:dyDescent="0.25">
      <c r="A757" t="s">
        <v>803</v>
      </c>
      <c r="B757" t="s">
        <v>533</v>
      </c>
      <c r="C757" t="s">
        <v>55</v>
      </c>
      <c r="D757" t="s">
        <v>527</v>
      </c>
      <c r="F757">
        <v>6959.1437439143156</v>
      </c>
      <c r="G757">
        <v>6959.1437439143147</v>
      </c>
      <c r="H757" t="s">
        <v>805</v>
      </c>
    </row>
    <row r="758" spans="1:8" hidden="1" x14ac:dyDescent="0.25">
      <c r="A758" t="s">
        <v>803</v>
      </c>
      <c r="B758" t="s">
        <v>533</v>
      </c>
      <c r="C758" t="s">
        <v>55</v>
      </c>
      <c r="D758" t="s">
        <v>527</v>
      </c>
      <c r="F758">
        <v>6532.2024099318432</v>
      </c>
      <c r="G758">
        <v>6532.2024099318414</v>
      </c>
      <c r="H758" t="s">
        <v>806</v>
      </c>
    </row>
    <row r="759" spans="1:8" hidden="1" x14ac:dyDescent="0.25">
      <c r="A759" t="s">
        <v>803</v>
      </c>
      <c r="B759" t="s">
        <v>533</v>
      </c>
      <c r="C759" t="s">
        <v>55</v>
      </c>
      <c r="D759" t="s">
        <v>527</v>
      </c>
      <c r="F759">
        <v>6959.1437439143156</v>
      </c>
      <c r="G759">
        <v>6959.1437439143147</v>
      </c>
      <c r="H759" t="s">
        <v>807</v>
      </c>
    </row>
    <row r="760" spans="1:8" hidden="1" x14ac:dyDescent="0.25">
      <c r="A760" t="s">
        <v>803</v>
      </c>
      <c r="B760" t="s">
        <v>533</v>
      </c>
      <c r="C760" t="s">
        <v>55</v>
      </c>
      <c r="D760" t="s">
        <v>527</v>
      </c>
      <c r="F760">
        <v>6959.1437439143156</v>
      </c>
      <c r="G760">
        <v>6959.1437439143147</v>
      </c>
      <c r="H760" t="s">
        <v>808</v>
      </c>
    </row>
    <row r="761" spans="1:8" hidden="1" x14ac:dyDescent="0.25">
      <c r="A761" t="s">
        <v>803</v>
      </c>
      <c r="B761" t="s">
        <v>533</v>
      </c>
      <c r="C761" t="s">
        <v>55</v>
      </c>
      <c r="D761" t="s">
        <v>527</v>
      </c>
      <c r="F761">
        <v>6011.3339824732257</v>
      </c>
      <c r="G761">
        <v>6011.3339824732238</v>
      </c>
      <c r="H761" t="s">
        <v>809</v>
      </c>
    </row>
    <row r="762" spans="1:8" hidden="1" x14ac:dyDescent="0.25">
      <c r="A762" t="s">
        <v>803</v>
      </c>
      <c r="B762" t="s">
        <v>533</v>
      </c>
      <c r="C762" t="s">
        <v>55</v>
      </c>
      <c r="D762" t="s">
        <v>527</v>
      </c>
      <c r="F762">
        <v>6011.3339824732257</v>
      </c>
      <c r="G762">
        <v>6011.3339824732238</v>
      </c>
      <c r="H762" t="s">
        <v>810</v>
      </c>
    </row>
    <row r="763" spans="1:8" hidden="1" x14ac:dyDescent="0.25">
      <c r="A763" t="s">
        <v>803</v>
      </c>
      <c r="B763" t="s">
        <v>533</v>
      </c>
      <c r="C763" t="s">
        <v>55</v>
      </c>
      <c r="D763" t="s">
        <v>527</v>
      </c>
      <c r="F763">
        <v>6959.1437439143156</v>
      </c>
      <c r="G763">
        <v>6959.1437439143147</v>
      </c>
      <c r="H763" t="s">
        <v>811</v>
      </c>
    </row>
    <row r="764" spans="1:8" hidden="1" x14ac:dyDescent="0.25">
      <c r="A764" t="s">
        <v>803</v>
      </c>
      <c r="B764" t="s">
        <v>533</v>
      </c>
      <c r="C764" t="s">
        <v>55</v>
      </c>
      <c r="D764" t="s">
        <v>527</v>
      </c>
      <c r="F764">
        <v>6959.1437439143156</v>
      </c>
      <c r="G764">
        <v>6959.1437439143147</v>
      </c>
      <c r="H764" t="s">
        <v>812</v>
      </c>
    </row>
    <row r="765" spans="1:8" hidden="1" x14ac:dyDescent="0.25">
      <c r="A765" t="s">
        <v>803</v>
      </c>
      <c r="B765" t="s">
        <v>533</v>
      </c>
      <c r="C765" t="s">
        <v>55</v>
      </c>
      <c r="D765" t="s">
        <v>527</v>
      </c>
      <c r="F765">
        <v>7152.6904819863703</v>
      </c>
      <c r="G765">
        <v>7152.6904819863694</v>
      </c>
      <c r="H765" t="s">
        <v>813</v>
      </c>
    </row>
    <row r="766" spans="1:8" hidden="1" x14ac:dyDescent="0.25">
      <c r="A766" t="s">
        <v>803</v>
      </c>
      <c r="B766" t="s">
        <v>533</v>
      </c>
      <c r="C766" t="s">
        <v>55</v>
      </c>
      <c r="D766" t="s">
        <v>527</v>
      </c>
      <c r="F766">
        <v>6668.8236368062344</v>
      </c>
      <c r="G766">
        <v>6668.8236368062326</v>
      </c>
      <c r="H766" t="s">
        <v>814</v>
      </c>
    </row>
    <row r="767" spans="1:8" hidden="1" x14ac:dyDescent="0.25">
      <c r="A767" t="s">
        <v>803</v>
      </c>
      <c r="B767" t="s">
        <v>533</v>
      </c>
      <c r="C767" t="s">
        <v>55</v>
      </c>
      <c r="D767" t="s">
        <v>527</v>
      </c>
      <c r="F767">
        <v>6446.8141431353488</v>
      </c>
      <c r="G767">
        <v>6446.814143135347</v>
      </c>
      <c r="H767" t="s">
        <v>815</v>
      </c>
    </row>
    <row r="768" spans="1:8" hidden="1" x14ac:dyDescent="0.25">
      <c r="A768" t="s">
        <v>803</v>
      </c>
      <c r="B768" t="s">
        <v>533</v>
      </c>
      <c r="C768" t="s">
        <v>55</v>
      </c>
      <c r="D768" t="s">
        <v>527</v>
      </c>
      <c r="F768">
        <v>6438.2753164556989</v>
      </c>
      <c r="G768">
        <v>6438.2753164556971</v>
      </c>
      <c r="H768" t="s">
        <v>816</v>
      </c>
    </row>
    <row r="769" spans="1:8" hidden="1" x14ac:dyDescent="0.25">
      <c r="A769" t="s">
        <v>803</v>
      </c>
      <c r="B769" t="s">
        <v>533</v>
      </c>
      <c r="C769" t="s">
        <v>55</v>
      </c>
      <c r="D769" t="s">
        <v>527</v>
      </c>
      <c r="F769">
        <v>6495.2008276533625</v>
      </c>
      <c r="G769">
        <v>6495.2008276533588</v>
      </c>
      <c r="H769" t="s">
        <v>817</v>
      </c>
    </row>
    <row r="770" spans="1:8" hidden="1" x14ac:dyDescent="0.25">
      <c r="A770" t="s">
        <v>803</v>
      </c>
      <c r="B770" t="s">
        <v>533</v>
      </c>
      <c r="C770" t="s">
        <v>55</v>
      </c>
      <c r="D770" t="s">
        <v>8</v>
      </c>
      <c r="F770">
        <v>1859.5384615384614</v>
      </c>
      <c r="G770">
        <v>1859.5384615384614</v>
      </c>
      <c r="H770" t="s">
        <v>804</v>
      </c>
    </row>
    <row r="771" spans="1:8" hidden="1" x14ac:dyDescent="0.25">
      <c r="A771" t="s">
        <v>803</v>
      </c>
      <c r="B771" t="s">
        <v>533</v>
      </c>
      <c r="C771" t="s">
        <v>55</v>
      </c>
      <c r="D771" t="s">
        <v>8</v>
      </c>
      <c r="F771">
        <v>1859.5384615384614</v>
      </c>
      <c r="G771">
        <v>1859.5384615384614</v>
      </c>
      <c r="H771" t="s">
        <v>805</v>
      </c>
    </row>
    <row r="772" spans="1:8" hidden="1" x14ac:dyDescent="0.25">
      <c r="A772" t="s">
        <v>803</v>
      </c>
      <c r="B772" t="s">
        <v>533</v>
      </c>
      <c r="C772" t="s">
        <v>55</v>
      </c>
      <c r="D772" t="s">
        <v>8</v>
      </c>
      <c r="F772">
        <v>1859.5384615384614</v>
      </c>
      <c r="G772">
        <v>1859.5384615384614</v>
      </c>
      <c r="H772" t="s">
        <v>806</v>
      </c>
    </row>
    <row r="773" spans="1:8" hidden="1" x14ac:dyDescent="0.25">
      <c r="A773" t="s">
        <v>803</v>
      </c>
      <c r="B773" t="s">
        <v>533</v>
      </c>
      <c r="C773" t="s">
        <v>55</v>
      </c>
      <c r="D773" t="s">
        <v>8</v>
      </c>
      <c r="F773">
        <v>1896</v>
      </c>
      <c r="G773">
        <v>1896</v>
      </c>
      <c r="H773" t="s">
        <v>807</v>
      </c>
    </row>
    <row r="774" spans="1:8" hidden="1" x14ac:dyDescent="0.25">
      <c r="A774" t="s">
        <v>803</v>
      </c>
      <c r="B774" t="s">
        <v>533</v>
      </c>
      <c r="C774" t="s">
        <v>55</v>
      </c>
      <c r="D774" t="s">
        <v>8</v>
      </c>
      <c r="F774">
        <v>1896</v>
      </c>
      <c r="G774">
        <v>1896</v>
      </c>
      <c r="H774" t="s">
        <v>808</v>
      </c>
    </row>
    <row r="775" spans="1:8" hidden="1" x14ac:dyDescent="0.25">
      <c r="A775" t="s">
        <v>803</v>
      </c>
      <c r="B775" t="s">
        <v>533</v>
      </c>
      <c r="C775" t="s">
        <v>55</v>
      </c>
      <c r="D775" t="s">
        <v>8</v>
      </c>
      <c r="F775">
        <v>1239.6923076923076</v>
      </c>
      <c r="G775">
        <v>1239.6923076923076</v>
      </c>
      <c r="H775" t="s">
        <v>809</v>
      </c>
    </row>
    <row r="776" spans="1:8" hidden="1" x14ac:dyDescent="0.25">
      <c r="A776" t="s">
        <v>803</v>
      </c>
      <c r="B776" t="s">
        <v>533</v>
      </c>
      <c r="C776" t="s">
        <v>55</v>
      </c>
      <c r="D776" t="s">
        <v>8</v>
      </c>
      <c r="F776">
        <v>1239.6923076923076</v>
      </c>
      <c r="G776">
        <v>1239.6923076923076</v>
      </c>
      <c r="H776" t="s">
        <v>810</v>
      </c>
    </row>
    <row r="777" spans="1:8" hidden="1" x14ac:dyDescent="0.25">
      <c r="A777" t="s">
        <v>803</v>
      </c>
      <c r="B777" t="s">
        <v>533</v>
      </c>
      <c r="C777" t="s">
        <v>55</v>
      </c>
      <c r="D777" t="s">
        <v>8</v>
      </c>
      <c r="F777">
        <v>1932.4615384615386</v>
      </c>
      <c r="G777">
        <v>1932.4615384615383</v>
      </c>
      <c r="H777" t="s">
        <v>811</v>
      </c>
    </row>
    <row r="778" spans="1:8" hidden="1" x14ac:dyDescent="0.25">
      <c r="A778" t="s">
        <v>803</v>
      </c>
      <c r="B778" t="s">
        <v>533</v>
      </c>
      <c r="C778" t="s">
        <v>55</v>
      </c>
      <c r="D778" t="s">
        <v>8</v>
      </c>
      <c r="F778">
        <v>1859.5384615384614</v>
      </c>
      <c r="G778">
        <v>1859.5384615384614</v>
      </c>
      <c r="H778" t="s">
        <v>812</v>
      </c>
    </row>
    <row r="779" spans="1:8" hidden="1" x14ac:dyDescent="0.25">
      <c r="A779" t="s">
        <v>803</v>
      </c>
      <c r="B779" t="s">
        <v>533</v>
      </c>
      <c r="C779" t="s">
        <v>55</v>
      </c>
      <c r="D779" t="s">
        <v>8</v>
      </c>
      <c r="F779">
        <v>1896</v>
      </c>
      <c r="G779">
        <v>1896</v>
      </c>
      <c r="H779" t="s">
        <v>813</v>
      </c>
    </row>
    <row r="780" spans="1:8" hidden="1" x14ac:dyDescent="0.25">
      <c r="A780" t="s">
        <v>803</v>
      </c>
      <c r="B780" t="s">
        <v>533</v>
      </c>
      <c r="C780" t="s">
        <v>55</v>
      </c>
      <c r="D780" t="s">
        <v>8</v>
      </c>
      <c r="F780">
        <v>1859.5384615384614</v>
      </c>
      <c r="G780">
        <v>1859.5384615384614</v>
      </c>
      <c r="H780" t="s">
        <v>814</v>
      </c>
    </row>
    <row r="781" spans="1:8" hidden="1" x14ac:dyDescent="0.25">
      <c r="A781" t="s">
        <v>803</v>
      </c>
      <c r="B781" t="s">
        <v>533</v>
      </c>
      <c r="C781" t="s">
        <v>55</v>
      </c>
      <c r="D781" t="s">
        <v>8</v>
      </c>
      <c r="F781">
        <v>1896</v>
      </c>
      <c r="G781">
        <v>1896</v>
      </c>
      <c r="H781" t="s">
        <v>815</v>
      </c>
    </row>
    <row r="782" spans="1:8" hidden="1" x14ac:dyDescent="0.25">
      <c r="A782" t="s">
        <v>803</v>
      </c>
      <c r="B782" t="s">
        <v>533</v>
      </c>
      <c r="C782" t="s">
        <v>55</v>
      </c>
      <c r="D782" t="s">
        <v>8</v>
      </c>
      <c r="F782">
        <v>1166.7692307692307</v>
      </c>
      <c r="G782">
        <v>1166.7692307692307</v>
      </c>
      <c r="H782" t="s">
        <v>816</v>
      </c>
    </row>
    <row r="783" spans="1:8" hidden="1" x14ac:dyDescent="0.25">
      <c r="A783" t="s">
        <v>803</v>
      </c>
      <c r="B783" t="s">
        <v>533</v>
      </c>
      <c r="C783" t="s">
        <v>55</v>
      </c>
      <c r="D783" t="s">
        <v>8</v>
      </c>
      <c r="F783">
        <v>1239.6923076923076</v>
      </c>
      <c r="G783">
        <v>1239.6923076923076</v>
      </c>
      <c r="H783" t="s">
        <v>817</v>
      </c>
    </row>
    <row r="784" spans="1:8" hidden="1" x14ac:dyDescent="0.25">
      <c r="A784" t="s">
        <v>803</v>
      </c>
      <c r="B784" t="s">
        <v>533</v>
      </c>
      <c r="C784" t="s">
        <v>56</v>
      </c>
      <c r="D784" t="s">
        <v>527</v>
      </c>
      <c r="F784">
        <v>12814.556087762676</v>
      </c>
      <c r="G784">
        <v>12814.556087762676</v>
      </c>
      <c r="H784" t="s">
        <v>804</v>
      </c>
    </row>
    <row r="785" spans="1:8" hidden="1" x14ac:dyDescent="0.25">
      <c r="A785" t="s">
        <v>803</v>
      </c>
      <c r="B785" t="s">
        <v>533</v>
      </c>
      <c r="C785" t="s">
        <v>56</v>
      </c>
      <c r="D785" t="s">
        <v>527</v>
      </c>
      <c r="F785">
        <v>13460.464616810885</v>
      </c>
      <c r="G785">
        <v>13460.464616810881</v>
      </c>
      <c r="H785" t="s">
        <v>805</v>
      </c>
    </row>
    <row r="786" spans="1:8" hidden="1" x14ac:dyDescent="0.25">
      <c r="A786" t="s">
        <v>803</v>
      </c>
      <c r="B786" t="s">
        <v>533</v>
      </c>
      <c r="C786" t="s">
        <v>56</v>
      </c>
      <c r="D786" t="s">
        <v>527</v>
      </c>
      <c r="F786">
        <v>13546.585754017311</v>
      </c>
      <c r="G786">
        <v>13546.585754017311</v>
      </c>
      <c r="H786" t="s">
        <v>806</v>
      </c>
    </row>
    <row r="787" spans="1:8" hidden="1" x14ac:dyDescent="0.25">
      <c r="A787" t="s">
        <v>803</v>
      </c>
      <c r="B787" t="s">
        <v>533</v>
      </c>
      <c r="C787" t="s">
        <v>56</v>
      </c>
      <c r="D787" t="s">
        <v>527</v>
      </c>
      <c r="F787">
        <v>14133.286001236102</v>
      </c>
      <c r="G787">
        <v>14133.2860012361</v>
      </c>
      <c r="H787" t="s">
        <v>807</v>
      </c>
    </row>
    <row r="788" spans="1:8" hidden="1" x14ac:dyDescent="0.25">
      <c r="A788" t="s">
        <v>803</v>
      </c>
      <c r="B788" t="s">
        <v>533</v>
      </c>
      <c r="C788" t="s">
        <v>56</v>
      </c>
      <c r="D788" t="s">
        <v>527</v>
      </c>
      <c r="F788">
        <v>12496.984394313971</v>
      </c>
      <c r="G788">
        <v>12496.984394313975</v>
      </c>
      <c r="H788" t="s">
        <v>808</v>
      </c>
    </row>
    <row r="789" spans="1:8" hidden="1" x14ac:dyDescent="0.25">
      <c r="A789" t="s">
        <v>803</v>
      </c>
      <c r="B789" t="s">
        <v>533</v>
      </c>
      <c r="C789" t="s">
        <v>56</v>
      </c>
      <c r="D789" t="s">
        <v>527</v>
      </c>
      <c r="F789">
        <v>10334.536464771325</v>
      </c>
      <c r="G789">
        <v>10334.536464771327</v>
      </c>
      <c r="H789" t="s">
        <v>809</v>
      </c>
    </row>
    <row r="790" spans="1:8" hidden="1" x14ac:dyDescent="0.25">
      <c r="A790" t="s">
        <v>803</v>
      </c>
      <c r="B790" t="s">
        <v>533</v>
      </c>
      <c r="C790" t="s">
        <v>56</v>
      </c>
      <c r="D790" t="s">
        <v>527</v>
      </c>
      <c r="F790">
        <v>10388.362175525344</v>
      </c>
      <c r="G790">
        <v>10388.362175525344</v>
      </c>
      <c r="H790" t="s">
        <v>810</v>
      </c>
    </row>
    <row r="791" spans="1:8" hidden="1" x14ac:dyDescent="0.25">
      <c r="A791" t="s">
        <v>803</v>
      </c>
      <c r="B791" t="s">
        <v>533</v>
      </c>
      <c r="C791" t="s">
        <v>56</v>
      </c>
      <c r="D791" t="s">
        <v>527</v>
      </c>
      <c r="F791">
        <v>12914.133652657609</v>
      </c>
      <c r="G791">
        <v>12914.133652657607</v>
      </c>
      <c r="H791" t="s">
        <v>811</v>
      </c>
    </row>
    <row r="792" spans="1:8" hidden="1" x14ac:dyDescent="0.25">
      <c r="A792" t="s">
        <v>803</v>
      </c>
      <c r="B792" t="s">
        <v>533</v>
      </c>
      <c r="C792" t="s">
        <v>56</v>
      </c>
      <c r="D792" t="s">
        <v>527</v>
      </c>
      <c r="F792">
        <v>13465.847187886284</v>
      </c>
      <c r="G792">
        <v>13465.847187886284</v>
      </c>
      <c r="H792" t="s">
        <v>812</v>
      </c>
    </row>
    <row r="793" spans="1:8" hidden="1" x14ac:dyDescent="0.25">
      <c r="A793" t="s">
        <v>803</v>
      </c>
      <c r="B793" t="s">
        <v>533</v>
      </c>
      <c r="C793" t="s">
        <v>56</v>
      </c>
      <c r="D793" t="s">
        <v>527</v>
      </c>
      <c r="F793">
        <v>13546.585754017311</v>
      </c>
      <c r="G793">
        <v>13546.585754017311</v>
      </c>
      <c r="H793" t="s">
        <v>813</v>
      </c>
    </row>
    <row r="794" spans="1:8" hidden="1" x14ac:dyDescent="0.25">
      <c r="A794" t="s">
        <v>803</v>
      </c>
      <c r="B794" t="s">
        <v>533</v>
      </c>
      <c r="C794" t="s">
        <v>56</v>
      </c>
      <c r="D794" t="s">
        <v>527</v>
      </c>
      <c r="F794">
        <v>13675.767459826955</v>
      </c>
      <c r="G794">
        <v>13675.767459826951</v>
      </c>
      <c r="H794" t="s">
        <v>814</v>
      </c>
    </row>
    <row r="795" spans="1:8" hidden="1" x14ac:dyDescent="0.25">
      <c r="A795" t="s">
        <v>803</v>
      </c>
      <c r="B795" t="s">
        <v>533</v>
      </c>
      <c r="C795" t="s">
        <v>56</v>
      </c>
      <c r="D795" t="s">
        <v>527</v>
      </c>
      <c r="F795">
        <v>12496.984394313971</v>
      </c>
      <c r="G795">
        <v>12496.984394313975</v>
      </c>
      <c r="H795" t="s">
        <v>815</v>
      </c>
    </row>
    <row r="796" spans="1:8" hidden="1" x14ac:dyDescent="0.25">
      <c r="A796" t="s">
        <v>803</v>
      </c>
      <c r="B796" t="s">
        <v>533</v>
      </c>
      <c r="C796" t="s">
        <v>56</v>
      </c>
      <c r="D796" t="s">
        <v>527</v>
      </c>
      <c r="F796">
        <v>10226.885043263293</v>
      </c>
      <c r="G796">
        <v>10226.885043263293</v>
      </c>
      <c r="H796" t="s">
        <v>816</v>
      </c>
    </row>
    <row r="797" spans="1:8" hidden="1" x14ac:dyDescent="0.25">
      <c r="A797" t="s">
        <v>803</v>
      </c>
      <c r="B797" t="s">
        <v>533</v>
      </c>
      <c r="C797" t="s">
        <v>56</v>
      </c>
      <c r="D797" t="s">
        <v>527</v>
      </c>
      <c r="F797">
        <v>10679.021013597039</v>
      </c>
      <c r="G797">
        <v>10679.021013597037</v>
      </c>
      <c r="H797" t="s">
        <v>817</v>
      </c>
    </row>
    <row r="798" spans="1:8" hidden="1" x14ac:dyDescent="0.25">
      <c r="A798" t="s">
        <v>803</v>
      </c>
      <c r="B798" t="s">
        <v>533</v>
      </c>
      <c r="C798" t="s">
        <v>56</v>
      </c>
      <c r="D798" t="s">
        <v>8</v>
      </c>
      <c r="F798">
        <v>2809.5442359249328</v>
      </c>
      <c r="G798">
        <v>2809.5442359249332</v>
      </c>
      <c r="H798" t="s">
        <v>804</v>
      </c>
    </row>
    <row r="799" spans="1:8" hidden="1" x14ac:dyDescent="0.25">
      <c r="A799" t="s">
        <v>803</v>
      </c>
      <c r="B799" t="s">
        <v>533</v>
      </c>
      <c r="C799" t="s">
        <v>56</v>
      </c>
      <c r="D799" t="s">
        <v>8</v>
      </c>
      <c r="F799">
        <v>2809.5442359249328</v>
      </c>
      <c r="G799">
        <v>2809.5442359249332</v>
      </c>
      <c r="H799" t="s">
        <v>805</v>
      </c>
    </row>
    <row r="800" spans="1:8" hidden="1" x14ac:dyDescent="0.25">
      <c r="A800" t="s">
        <v>803</v>
      </c>
      <c r="B800" t="s">
        <v>533</v>
      </c>
      <c r="C800" t="s">
        <v>56</v>
      </c>
      <c r="D800" t="s">
        <v>8</v>
      </c>
      <c r="F800">
        <v>3482.2520107238606</v>
      </c>
      <c r="G800">
        <v>3482.2520107238611</v>
      </c>
      <c r="H800" t="s">
        <v>806</v>
      </c>
    </row>
    <row r="801" spans="1:8" hidden="1" x14ac:dyDescent="0.25">
      <c r="A801" t="s">
        <v>803</v>
      </c>
      <c r="B801" t="s">
        <v>533</v>
      </c>
      <c r="C801" t="s">
        <v>56</v>
      </c>
      <c r="D801" t="s">
        <v>8</v>
      </c>
      <c r="F801">
        <v>2651.2600536193031</v>
      </c>
      <c r="G801">
        <v>2651.2600536193031</v>
      </c>
      <c r="H801" t="s">
        <v>807</v>
      </c>
    </row>
    <row r="802" spans="1:8" hidden="1" x14ac:dyDescent="0.25">
      <c r="A802" t="s">
        <v>803</v>
      </c>
      <c r="B802" t="s">
        <v>533</v>
      </c>
      <c r="C802" t="s">
        <v>56</v>
      </c>
      <c r="D802" t="s">
        <v>8</v>
      </c>
      <c r="F802">
        <v>4669.3833780160858</v>
      </c>
      <c r="G802">
        <v>4669.3833780160858</v>
      </c>
      <c r="H802" t="s">
        <v>808</v>
      </c>
    </row>
    <row r="803" spans="1:8" hidden="1" x14ac:dyDescent="0.25">
      <c r="A803" t="s">
        <v>803</v>
      </c>
      <c r="B803" t="s">
        <v>533</v>
      </c>
      <c r="C803" t="s">
        <v>56</v>
      </c>
      <c r="D803" t="s">
        <v>8</v>
      </c>
      <c r="F803">
        <v>2809.5442359249328</v>
      </c>
      <c r="G803">
        <v>2809.5442359249332</v>
      </c>
      <c r="H803" t="s">
        <v>809</v>
      </c>
    </row>
    <row r="804" spans="1:8" hidden="1" x14ac:dyDescent="0.25">
      <c r="A804" t="s">
        <v>803</v>
      </c>
      <c r="B804" t="s">
        <v>533</v>
      </c>
      <c r="C804" t="s">
        <v>56</v>
      </c>
      <c r="D804" t="s">
        <v>8</v>
      </c>
      <c r="F804">
        <v>2809.5442359249328</v>
      </c>
      <c r="G804">
        <v>2809.5442359249332</v>
      </c>
      <c r="H804" t="s">
        <v>810</v>
      </c>
    </row>
    <row r="805" spans="1:8" hidden="1" x14ac:dyDescent="0.25">
      <c r="A805" t="s">
        <v>803</v>
      </c>
      <c r="B805" t="s">
        <v>533</v>
      </c>
      <c r="C805" t="s">
        <v>56</v>
      </c>
      <c r="D805" t="s">
        <v>8</v>
      </c>
      <c r="F805">
        <v>2651.2600536193031</v>
      </c>
      <c r="G805">
        <v>2651.2600536193031</v>
      </c>
      <c r="H805" t="s">
        <v>811</v>
      </c>
    </row>
    <row r="806" spans="1:8" hidden="1" x14ac:dyDescent="0.25">
      <c r="A806" t="s">
        <v>803</v>
      </c>
      <c r="B806" t="s">
        <v>533</v>
      </c>
      <c r="C806" t="s">
        <v>56</v>
      </c>
      <c r="D806" t="s">
        <v>8</v>
      </c>
      <c r="F806">
        <v>2809.5442359249328</v>
      </c>
      <c r="G806">
        <v>2809.5442359249332</v>
      </c>
      <c r="H806" t="s">
        <v>812</v>
      </c>
    </row>
    <row r="807" spans="1:8" hidden="1" x14ac:dyDescent="0.25">
      <c r="A807" t="s">
        <v>803</v>
      </c>
      <c r="B807" t="s">
        <v>533</v>
      </c>
      <c r="C807" t="s">
        <v>56</v>
      </c>
      <c r="D807" t="s">
        <v>8</v>
      </c>
      <c r="F807">
        <v>3323.9678284182305</v>
      </c>
      <c r="G807">
        <v>3323.9678284182305</v>
      </c>
      <c r="H807" t="s">
        <v>813</v>
      </c>
    </row>
    <row r="808" spans="1:8" hidden="1" x14ac:dyDescent="0.25">
      <c r="A808" t="s">
        <v>803</v>
      </c>
      <c r="B808" t="s">
        <v>533</v>
      </c>
      <c r="C808" t="s">
        <v>56</v>
      </c>
      <c r="D808" t="s">
        <v>8</v>
      </c>
      <c r="F808">
        <v>3323.9678284182305</v>
      </c>
      <c r="G808">
        <v>3323.9678284182305</v>
      </c>
      <c r="H808" t="s">
        <v>814</v>
      </c>
    </row>
    <row r="809" spans="1:8" hidden="1" x14ac:dyDescent="0.25">
      <c r="A809" t="s">
        <v>803</v>
      </c>
      <c r="B809" t="s">
        <v>533</v>
      </c>
      <c r="C809" t="s">
        <v>56</v>
      </c>
      <c r="D809" t="s">
        <v>8</v>
      </c>
      <c r="F809">
        <v>4669.3833780160858</v>
      </c>
      <c r="G809">
        <v>4669.3833780160858</v>
      </c>
      <c r="H809" t="s">
        <v>815</v>
      </c>
    </row>
    <row r="810" spans="1:8" hidden="1" x14ac:dyDescent="0.25">
      <c r="A810" t="s">
        <v>803</v>
      </c>
      <c r="B810" t="s">
        <v>533</v>
      </c>
      <c r="C810" t="s">
        <v>56</v>
      </c>
      <c r="D810" t="s">
        <v>8</v>
      </c>
      <c r="F810">
        <v>2651.2600536193031</v>
      </c>
      <c r="G810">
        <v>2651.2600536193031</v>
      </c>
      <c r="H810" t="s">
        <v>816</v>
      </c>
    </row>
    <row r="811" spans="1:8" hidden="1" x14ac:dyDescent="0.25">
      <c r="A811" t="s">
        <v>803</v>
      </c>
      <c r="B811" t="s">
        <v>533</v>
      </c>
      <c r="C811" t="s">
        <v>56</v>
      </c>
      <c r="D811" t="s">
        <v>8</v>
      </c>
      <c r="F811">
        <v>2809.5442359249328</v>
      </c>
      <c r="G811">
        <v>2809.5442359249332</v>
      </c>
      <c r="H811" t="s">
        <v>817</v>
      </c>
    </row>
    <row r="812" spans="1:8" hidden="1" x14ac:dyDescent="0.25">
      <c r="A812" t="s">
        <v>677</v>
      </c>
      <c r="B812" t="s">
        <v>533</v>
      </c>
      <c r="C812" t="s">
        <v>54</v>
      </c>
      <c r="D812" t="s">
        <v>8</v>
      </c>
      <c r="F812">
        <v>1041.1170000000002</v>
      </c>
      <c r="G812">
        <v>1041.117</v>
      </c>
      <c r="H812" t="s">
        <v>818</v>
      </c>
    </row>
    <row r="813" spans="1:8" hidden="1" x14ac:dyDescent="0.25">
      <c r="A813" t="s">
        <v>677</v>
      </c>
      <c r="B813" t="s">
        <v>533</v>
      </c>
      <c r="C813" t="s">
        <v>54</v>
      </c>
      <c r="F813">
        <v>5180.4666666666644</v>
      </c>
      <c r="G813">
        <v>5180.4666666666699</v>
      </c>
      <c r="H813" t="s">
        <v>819</v>
      </c>
    </row>
    <row r="814" spans="1:8" hidden="1" x14ac:dyDescent="0.25">
      <c r="A814" t="s">
        <v>677</v>
      </c>
      <c r="B814" t="s">
        <v>533</v>
      </c>
      <c r="C814" t="s">
        <v>55</v>
      </c>
      <c r="D814" t="s">
        <v>8</v>
      </c>
      <c r="F814">
        <v>395.00000000000011</v>
      </c>
      <c r="G814">
        <v>395</v>
      </c>
      <c r="H814" t="s">
        <v>818</v>
      </c>
    </row>
    <row r="815" spans="1:8" hidden="1" x14ac:dyDescent="0.25">
      <c r="A815" t="s">
        <v>677</v>
      </c>
      <c r="B815" t="s">
        <v>533</v>
      </c>
      <c r="C815" t="s">
        <v>55</v>
      </c>
      <c r="F815">
        <v>1954.0000000000002</v>
      </c>
      <c r="G815">
        <v>1954</v>
      </c>
      <c r="H815" t="s">
        <v>819</v>
      </c>
    </row>
    <row r="816" spans="1:8" hidden="1" x14ac:dyDescent="0.25">
      <c r="A816" t="s">
        <v>677</v>
      </c>
      <c r="B816" t="s">
        <v>533</v>
      </c>
      <c r="C816" t="s">
        <v>56</v>
      </c>
      <c r="D816" t="s">
        <v>8</v>
      </c>
      <c r="F816">
        <v>738</v>
      </c>
      <c r="G816">
        <v>738</v>
      </c>
      <c r="H816" t="s">
        <v>818</v>
      </c>
    </row>
    <row r="817" spans="1:8" hidden="1" x14ac:dyDescent="0.25">
      <c r="A817" t="s">
        <v>677</v>
      </c>
      <c r="B817" t="s">
        <v>533</v>
      </c>
      <c r="C817" t="s">
        <v>56</v>
      </c>
      <c r="F817">
        <v>3641.0000000000036</v>
      </c>
      <c r="G817">
        <v>3641</v>
      </c>
      <c r="H817" t="s">
        <v>819</v>
      </c>
    </row>
    <row r="818" spans="1:8" hidden="1" x14ac:dyDescent="0.25">
      <c r="A818" t="s">
        <v>824</v>
      </c>
      <c r="B818" t="s">
        <v>533</v>
      </c>
      <c r="C818" t="s">
        <v>54</v>
      </c>
      <c r="D818" t="s">
        <v>527</v>
      </c>
      <c r="E818" t="s">
        <v>945</v>
      </c>
      <c r="F818">
        <v>12.495568172792504</v>
      </c>
      <c r="G818">
        <v>12.495568172792506</v>
      </c>
      <c r="H818" t="s">
        <v>825</v>
      </c>
    </row>
    <row r="819" spans="1:8" hidden="1" x14ac:dyDescent="0.25">
      <c r="A819" t="s">
        <v>824</v>
      </c>
      <c r="B819" t="s">
        <v>533</v>
      </c>
      <c r="C819" t="s">
        <v>54</v>
      </c>
      <c r="D819" t="s">
        <v>527</v>
      </c>
      <c r="E819" t="s">
        <v>945</v>
      </c>
      <c r="F819">
        <v>11.551458577514849</v>
      </c>
      <c r="G819">
        <v>11.551458577514849</v>
      </c>
      <c r="H819" t="s">
        <v>826</v>
      </c>
    </row>
    <row r="820" spans="1:8" hidden="1" x14ac:dyDescent="0.25">
      <c r="A820" t="s">
        <v>824</v>
      </c>
      <c r="B820" t="s">
        <v>533</v>
      </c>
      <c r="C820" t="s">
        <v>54</v>
      </c>
      <c r="D820" t="s">
        <v>527</v>
      </c>
      <c r="E820" t="s">
        <v>945</v>
      </c>
      <c r="F820">
        <v>4.4428686836595572</v>
      </c>
      <c r="G820">
        <v>4.4428686836595581</v>
      </c>
      <c r="H820" t="s">
        <v>827</v>
      </c>
    </row>
    <row r="821" spans="1:8" hidden="1" x14ac:dyDescent="0.25">
      <c r="A821" t="s">
        <v>824</v>
      </c>
      <c r="B821" t="s">
        <v>533</v>
      </c>
      <c r="C821" t="s">
        <v>54</v>
      </c>
      <c r="D821" t="s">
        <v>527</v>
      </c>
      <c r="E821" t="s">
        <v>945</v>
      </c>
      <c r="F821">
        <v>13.689589131526011</v>
      </c>
      <c r="G821">
        <v>13.689589131526011</v>
      </c>
      <c r="H821" t="s">
        <v>828</v>
      </c>
    </row>
    <row r="822" spans="1:8" hidden="1" x14ac:dyDescent="0.25">
      <c r="A822" t="s">
        <v>824</v>
      </c>
      <c r="B822" t="s">
        <v>533</v>
      </c>
      <c r="C822" t="s">
        <v>54</v>
      </c>
      <c r="D822" t="s">
        <v>527</v>
      </c>
      <c r="E822" t="s">
        <v>945</v>
      </c>
      <c r="F822">
        <v>11.551458577514849</v>
      </c>
      <c r="G822">
        <v>11.551458577514849</v>
      </c>
      <c r="H822" t="s">
        <v>829</v>
      </c>
    </row>
    <row r="823" spans="1:8" hidden="1" x14ac:dyDescent="0.25">
      <c r="A823" t="s">
        <v>824</v>
      </c>
      <c r="B823" t="s">
        <v>533</v>
      </c>
      <c r="C823" t="s">
        <v>54</v>
      </c>
      <c r="D823" t="s">
        <v>527</v>
      </c>
      <c r="E823" t="s">
        <v>945</v>
      </c>
      <c r="F823">
        <v>4.4428686836595572</v>
      </c>
      <c r="G823">
        <v>4.4428686836595581</v>
      </c>
      <c r="H823" t="s">
        <v>830</v>
      </c>
    </row>
    <row r="824" spans="1:8" hidden="1" x14ac:dyDescent="0.25">
      <c r="A824" t="s">
        <v>824</v>
      </c>
      <c r="B824" t="s">
        <v>533</v>
      </c>
      <c r="C824" t="s">
        <v>54</v>
      </c>
      <c r="D824" t="s">
        <v>527</v>
      </c>
      <c r="E824" t="s">
        <v>945</v>
      </c>
      <c r="F824">
        <v>13.245302263160054</v>
      </c>
      <c r="G824">
        <v>13.245302263160056</v>
      </c>
      <c r="H824" t="s">
        <v>831</v>
      </c>
    </row>
    <row r="825" spans="1:8" hidden="1" x14ac:dyDescent="0.25">
      <c r="A825" t="s">
        <v>824</v>
      </c>
      <c r="B825" t="s">
        <v>533</v>
      </c>
      <c r="C825" t="s">
        <v>54</v>
      </c>
      <c r="D825" t="s">
        <v>527</v>
      </c>
      <c r="E825" t="s">
        <v>945</v>
      </c>
      <c r="F825">
        <v>11.384851001877616</v>
      </c>
      <c r="G825">
        <v>11.384851001877617</v>
      </c>
      <c r="H825" t="s">
        <v>832</v>
      </c>
    </row>
    <row r="826" spans="1:8" hidden="1" x14ac:dyDescent="0.25">
      <c r="A826" t="s">
        <v>824</v>
      </c>
      <c r="B826" t="s">
        <v>533</v>
      </c>
      <c r="C826" t="s">
        <v>54</v>
      </c>
      <c r="D826" t="s">
        <v>527</v>
      </c>
      <c r="E826" t="s">
        <v>945</v>
      </c>
      <c r="F826">
        <v>4.4428686836595572</v>
      </c>
      <c r="G826">
        <v>4.4428686836595581</v>
      </c>
      <c r="H826" t="s">
        <v>833</v>
      </c>
    </row>
    <row r="827" spans="1:8" hidden="1" x14ac:dyDescent="0.25">
      <c r="A827" t="s">
        <v>824</v>
      </c>
      <c r="B827" t="s">
        <v>533</v>
      </c>
      <c r="C827" t="s">
        <v>54</v>
      </c>
      <c r="D827" t="s">
        <v>527</v>
      </c>
      <c r="E827" t="s">
        <v>945</v>
      </c>
      <c r="F827">
        <v>12.356728526428144</v>
      </c>
      <c r="G827">
        <v>12.356728526428144</v>
      </c>
      <c r="H827" t="s">
        <v>834</v>
      </c>
    </row>
    <row r="828" spans="1:8" hidden="1" x14ac:dyDescent="0.25">
      <c r="A828" t="s">
        <v>824</v>
      </c>
      <c r="B828" t="s">
        <v>533</v>
      </c>
      <c r="C828" t="s">
        <v>54</v>
      </c>
      <c r="D828" t="s">
        <v>527</v>
      </c>
      <c r="E828" t="s">
        <v>945</v>
      </c>
      <c r="F828">
        <v>11.551458577514849</v>
      </c>
      <c r="G828">
        <v>11.551458577514849</v>
      </c>
      <c r="H828" t="s">
        <v>835</v>
      </c>
    </row>
    <row r="829" spans="1:8" hidden="1" x14ac:dyDescent="0.25">
      <c r="A829" t="s">
        <v>824</v>
      </c>
      <c r="B829" t="s">
        <v>533</v>
      </c>
      <c r="C829" t="s">
        <v>54</v>
      </c>
      <c r="D829" t="s">
        <v>527</v>
      </c>
      <c r="E829" t="s">
        <v>945</v>
      </c>
      <c r="F829">
        <v>4.4428686836595572</v>
      </c>
      <c r="G829">
        <v>4.4428686836595581</v>
      </c>
      <c r="H829" t="s">
        <v>836</v>
      </c>
    </row>
    <row r="830" spans="1:8" hidden="1" x14ac:dyDescent="0.25">
      <c r="A830" t="s">
        <v>824</v>
      </c>
      <c r="B830" t="s">
        <v>533</v>
      </c>
      <c r="C830" t="s">
        <v>54</v>
      </c>
      <c r="D830" t="s">
        <v>527</v>
      </c>
      <c r="E830" t="s">
        <v>945</v>
      </c>
      <c r="F830">
        <v>11.551458577514849</v>
      </c>
      <c r="G830">
        <v>11.551458577514849</v>
      </c>
      <c r="H830" t="s">
        <v>837</v>
      </c>
    </row>
    <row r="831" spans="1:8" hidden="1" x14ac:dyDescent="0.25">
      <c r="A831" t="s">
        <v>824</v>
      </c>
      <c r="B831" t="s">
        <v>533</v>
      </c>
      <c r="C831" t="s">
        <v>54</v>
      </c>
      <c r="D831" t="s">
        <v>527</v>
      </c>
      <c r="E831" t="s">
        <v>945</v>
      </c>
      <c r="F831">
        <v>11.606994436060594</v>
      </c>
      <c r="G831">
        <v>11.606994436060594</v>
      </c>
      <c r="H831" t="s">
        <v>838</v>
      </c>
    </row>
    <row r="832" spans="1:8" hidden="1" x14ac:dyDescent="0.25">
      <c r="A832" t="s">
        <v>824</v>
      </c>
      <c r="B832" t="s">
        <v>533</v>
      </c>
      <c r="C832" t="s">
        <v>54</v>
      </c>
      <c r="D832" t="s">
        <v>527</v>
      </c>
      <c r="E832" t="s">
        <v>945</v>
      </c>
      <c r="F832">
        <v>4.4428686836595572</v>
      </c>
      <c r="G832">
        <v>4.4428686836595581</v>
      </c>
      <c r="H832" t="s">
        <v>839</v>
      </c>
    </row>
    <row r="833" spans="1:8" hidden="1" x14ac:dyDescent="0.25">
      <c r="A833" t="s">
        <v>824</v>
      </c>
      <c r="B833" t="s">
        <v>533</v>
      </c>
      <c r="C833" t="s">
        <v>54</v>
      </c>
      <c r="D833" t="s">
        <v>527</v>
      </c>
      <c r="E833" t="s">
        <v>945</v>
      </c>
      <c r="F833">
        <v>11.606994436060594</v>
      </c>
      <c r="G833">
        <v>11.606994436060594</v>
      </c>
      <c r="H833" t="s">
        <v>840</v>
      </c>
    </row>
    <row r="834" spans="1:8" hidden="1" x14ac:dyDescent="0.25">
      <c r="A834" t="s">
        <v>824</v>
      </c>
      <c r="B834" t="s">
        <v>533</v>
      </c>
      <c r="C834" t="s">
        <v>54</v>
      </c>
      <c r="D834" t="s">
        <v>527</v>
      </c>
      <c r="E834" t="s">
        <v>945</v>
      </c>
      <c r="F834">
        <v>11.551458577514849</v>
      </c>
      <c r="G834">
        <v>11.551458577514849</v>
      </c>
      <c r="H834" t="s">
        <v>841</v>
      </c>
    </row>
    <row r="835" spans="1:8" hidden="1" x14ac:dyDescent="0.25">
      <c r="A835" t="s">
        <v>824</v>
      </c>
      <c r="B835" t="s">
        <v>533</v>
      </c>
      <c r="C835" t="s">
        <v>54</v>
      </c>
      <c r="D835" t="s">
        <v>527</v>
      </c>
      <c r="E835" t="s">
        <v>945</v>
      </c>
      <c r="F835">
        <v>4.4428686836595572</v>
      </c>
      <c r="G835">
        <v>4.4428686836595581</v>
      </c>
      <c r="H835" t="s">
        <v>842</v>
      </c>
    </row>
    <row r="836" spans="1:8" hidden="1" x14ac:dyDescent="0.25">
      <c r="A836" t="s">
        <v>824</v>
      </c>
      <c r="B836" t="s">
        <v>533</v>
      </c>
      <c r="C836" t="s">
        <v>54</v>
      </c>
      <c r="D836" t="s">
        <v>527</v>
      </c>
      <c r="E836" t="s">
        <v>945</v>
      </c>
      <c r="F836">
        <v>11.551458577514849</v>
      </c>
      <c r="G836">
        <v>11.551458577514849</v>
      </c>
      <c r="H836" t="s">
        <v>843</v>
      </c>
    </row>
    <row r="837" spans="1:8" hidden="1" x14ac:dyDescent="0.25">
      <c r="A837" t="s">
        <v>824</v>
      </c>
      <c r="B837" t="s">
        <v>533</v>
      </c>
      <c r="C837" t="s">
        <v>54</v>
      </c>
      <c r="D837" t="s">
        <v>527</v>
      </c>
      <c r="E837" t="s">
        <v>945</v>
      </c>
      <c r="F837">
        <v>12.440032314246761</v>
      </c>
      <c r="G837">
        <v>12.440032314246762</v>
      </c>
      <c r="H837" t="s">
        <v>844</v>
      </c>
    </row>
    <row r="838" spans="1:8" hidden="1" x14ac:dyDescent="0.25">
      <c r="A838" t="s">
        <v>824</v>
      </c>
      <c r="B838" t="s">
        <v>533</v>
      </c>
      <c r="C838" t="s">
        <v>54</v>
      </c>
      <c r="D838" t="s">
        <v>527</v>
      </c>
      <c r="E838" t="s">
        <v>945</v>
      </c>
      <c r="F838">
        <v>4.4428686836595572</v>
      </c>
      <c r="G838">
        <v>4.4428686836595581</v>
      </c>
      <c r="H838" t="s">
        <v>845</v>
      </c>
    </row>
    <row r="839" spans="1:8" hidden="1" x14ac:dyDescent="0.25">
      <c r="A839" t="s">
        <v>824</v>
      </c>
      <c r="B839" t="s">
        <v>533</v>
      </c>
      <c r="C839" t="s">
        <v>54</v>
      </c>
      <c r="D839" t="s">
        <v>527</v>
      </c>
      <c r="E839" t="s">
        <v>945</v>
      </c>
      <c r="F839">
        <v>12.495568172792504</v>
      </c>
      <c r="G839">
        <v>12.495568172792506</v>
      </c>
      <c r="H839" t="s">
        <v>846</v>
      </c>
    </row>
    <row r="840" spans="1:8" hidden="1" x14ac:dyDescent="0.25">
      <c r="A840" t="s">
        <v>824</v>
      </c>
      <c r="B840" t="s">
        <v>533</v>
      </c>
      <c r="C840" t="s">
        <v>54</v>
      </c>
      <c r="D840" t="s">
        <v>527</v>
      </c>
      <c r="E840" t="s">
        <v>945</v>
      </c>
      <c r="F840">
        <v>11.551458577514849</v>
      </c>
      <c r="G840">
        <v>11.551458577514849</v>
      </c>
      <c r="H840" t="s">
        <v>847</v>
      </c>
    </row>
    <row r="841" spans="1:8" hidden="1" x14ac:dyDescent="0.25">
      <c r="A841" t="s">
        <v>824</v>
      </c>
      <c r="B841" t="s">
        <v>533</v>
      </c>
      <c r="C841" t="s">
        <v>54</v>
      </c>
      <c r="D841" t="s">
        <v>527</v>
      </c>
      <c r="E841" t="s">
        <v>945</v>
      </c>
      <c r="F841">
        <v>4.4428686836595572</v>
      </c>
      <c r="G841">
        <v>4.4428686836595581</v>
      </c>
      <c r="H841" t="s">
        <v>848</v>
      </c>
    </row>
    <row r="842" spans="1:8" hidden="1" x14ac:dyDescent="0.25">
      <c r="A842" t="s">
        <v>824</v>
      </c>
      <c r="B842" t="s">
        <v>533</v>
      </c>
      <c r="C842" t="s">
        <v>54</v>
      </c>
      <c r="D842" t="s">
        <v>527</v>
      </c>
      <c r="E842" t="s">
        <v>945</v>
      </c>
      <c r="F842">
        <v>12.356728526428144</v>
      </c>
      <c r="G842">
        <v>12.356728526428144</v>
      </c>
      <c r="H842" t="s">
        <v>849</v>
      </c>
    </row>
    <row r="843" spans="1:8" hidden="1" x14ac:dyDescent="0.25">
      <c r="A843" t="s">
        <v>824</v>
      </c>
      <c r="B843" t="s">
        <v>533</v>
      </c>
      <c r="C843" t="s">
        <v>54</v>
      </c>
      <c r="D843" t="s">
        <v>527</v>
      </c>
      <c r="E843" t="s">
        <v>945</v>
      </c>
      <c r="F843">
        <v>11.551458577514849</v>
      </c>
      <c r="G843">
        <v>11.551458577514849</v>
      </c>
      <c r="H843" t="s">
        <v>850</v>
      </c>
    </row>
    <row r="844" spans="1:8" hidden="1" x14ac:dyDescent="0.25">
      <c r="A844" t="s">
        <v>824</v>
      </c>
      <c r="B844" t="s">
        <v>533</v>
      </c>
      <c r="C844" t="s">
        <v>54</v>
      </c>
      <c r="D844" t="s">
        <v>527</v>
      </c>
      <c r="E844" t="s">
        <v>945</v>
      </c>
      <c r="F844">
        <v>4.4428686836595572</v>
      </c>
      <c r="G844">
        <v>4.4428686836595581</v>
      </c>
      <c r="H844" t="s">
        <v>851</v>
      </c>
    </row>
    <row r="845" spans="1:8" hidden="1" x14ac:dyDescent="0.25">
      <c r="A845" t="s">
        <v>824</v>
      </c>
      <c r="B845" t="s">
        <v>533</v>
      </c>
      <c r="C845" t="s">
        <v>54</v>
      </c>
      <c r="D845" t="s">
        <v>527</v>
      </c>
      <c r="E845" t="s">
        <v>945</v>
      </c>
      <c r="F845">
        <v>13.245302263160054</v>
      </c>
      <c r="G845">
        <v>13.245302263160056</v>
      </c>
      <c r="H845" t="s">
        <v>852</v>
      </c>
    </row>
    <row r="846" spans="1:8" hidden="1" x14ac:dyDescent="0.25">
      <c r="A846" t="s">
        <v>824</v>
      </c>
      <c r="B846" t="s">
        <v>533</v>
      </c>
      <c r="C846" t="s">
        <v>54</v>
      </c>
      <c r="D846" t="s">
        <v>527</v>
      </c>
      <c r="E846" t="s">
        <v>945</v>
      </c>
      <c r="F846">
        <v>11.384851001877616</v>
      </c>
      <c r="G846">
        <v>11.384851001877617</v>
      </c>
      <c r="H846" t="s">
        <v>853</v>
      </c>
    </row>
    <row r="847" spans="1:8" hidden="1" x14ac:dyDescent="0.25">
      <c r="A847" t="s">
        <v>824</v>
      </c>
      <c r="B847" t="s">
        <v>533</v>
      </c>
      <c r="C847" t="s">
        <v>54</v>
      </c>
      <c r="D847" t="s">
        <v>527</v>
      </c>
      <c r="E847" t="s">
        <v>945</v>
      </c>
      <c r="F847">
        <v>4.4428686836595572</v>
      </c>
      <c r="G847">
        <v>4.4428686836595581</v>
      </c>
      <c r="H847" t="s">
        <v>854</v>
      </c>
    </row>
    <row r="848" spans="1:8" hidden="1" x14ac:dyDescent="0.25">
      <c r="A848" t="s">
        <v>824</v>
      </c>
      <c r="B848" t="s">
        <v>533</v>
      </c>
      <c r="C848" t="s">
        <v>54</v>
      </c>
      <c r="D848" t="s">
        <v>527</v>
      </c>
      <c r="E848" t="s">
        <v>945</v>
      </c>
      <c r="F848">
        <v>11.468154789696232</v>
      </c>
      <c r="G848">
        <v>11.468154789696234</v>
      </c>
      <c r="H848" t="s">
        <v>855</v>
      </c>
    </row>
    <row r="849" spans="1:8" hidden="1" x14ac:dyDescent="0.25">
      <c r="A849" t="s">
        <v>824</v>
      </c>
      <c r="B849" t="s">
        <v>533</v>
      </c>
      <c r="C849" t="s">
        <v>54</v>
      </c>
      <c r="D849" t="s">
        <v>527</v>
      </c>
      <c r="E849" t="s">
        <v>945</v>
      </c>
      <c r="F849">
        <v>11.551458577514849</v>
      </c>
      <c r="G849">
        <v>11.551458577514849</v>
      </c>
      <c r="H849" t="s">
        <v>856</v>
      </c>
    </row>
    <row r="850" spans="1:8" hidden="1" x14ac:dyDescent="0.25">
      <c r="A850" t="s">
        <v>824</v>
      </c>
      <c r="B850" t="s">
        <v>533</v>
      </c>
      <c r="C850" t="s">
        <v>54</v>
      </c>
      <c r="D850" t="s">
        <v>527</v>
      </c>
      <c r="E850" t="s">
        <v>945</v>
      </c>
      <c r="F850">
        <v>4.4428686836595572</v>
      </c>
      <c r="G850">
        <v>4.4428686836595581</v>
      </c>
      <c r="H850" t="s">
        <v>857</v>
      </c>
    </row>
    <row r="851" spans="1:8" hidden="1" x14ac:dyDescent="0.25">
      <c r="A851" t="s">
        <v>824</v>
      </c>
      <c r="B851" t="s">
        <v>533</v>
      </c>
      <c r="C851" t="s">
        <v>54</v>
      </c>
      <c r="D851" t="s">
        <v>527</v>
      </c>
      <c r="E851" t="s">
        <v>945</v>
      </c>
      <c r="F851">
        <v>11.551458577514849</v>
      </c>
      <c r="G851">
        <v>11.551458577514849</v>
      </c>
      <c r="H851" t="s">
        <v>858</v>
      </c>
    </row>
    <row r="852" spans="1:8" hidden="1" x14ac:dyDescent="0.25">
      <c r="A852" t="s">
        <v>824</v>
      </c>
      <c r="B852" t="s">
        <v>533</v>
      </c>
      <c r="C852" t="s">
        <v>54</v>
      </c>
      <c r="D852" t="s">
        <v>527</v>
      </c>
      <c r="E852" t="s">
        <v>945</v>
      </c>
      <c r="F852">
        <v>11.606994436060594</v>
      </c>
      <c r="G852">
        <v>11.606994436060594</v>
      </c>
      <c r="H852" t="s">
        <v>859</v>
      </c>
    </row>
    <row r="853" spans="1:8" hidden="1" x14ac:dyDescent="0.25">
      <c r="A853" t="s">
        <v>824</v>
      </c>
      <c r="B853" t="s">
        <v>533</v>
      </c>
      <c r="C853" t="s">
        <v>54</v>
      </c>
      <c r="D853" t="s">
        <v>527</v>
      </c>
      <c r="E853" t="s">
        <v>945</v>
      </c>
      <c r="F853">
        <v>4.4428686836595572</v>
      </c>
      <c r="G853">
        <v>4.4428686836595581</v>
      </c>
      <c r="H853" t="s">
        <v>860</v>
      </c>
    </row>
    <row r="854" spans="1:8" hidden="1" x14ac:dyDescent="0.25">
      <c r="A854" t="s">
        <v>824</v>
      </c>
      <c r="B854" t="s">
        <v>533</v>
      </c>
      <c r="C854" t="s">
        <v>54</v>
      </c>
      <c r="D854" t="s">
        <v>527</v>
      </c>
      <c r="E854" t="s">
        <v>945</v>
      </c>
      <c r="F854">
        <v>11.606994436060594</v>
      </c>
      <c r="G854">
        <v>11.606994436060594</v>
      </c>
      <c r="H854" t="s">
        <v>861</v>
      </c>
    </row>
    <row r="855" spans="1:8" hidden="1" x14ac:dyDescent="0.25">
      <c r="A855" t="s">
        <v>824</v>
      </c>
      <c r="B855" t="s">
        <v>533</v>
      </c>
      <c r="C855" t="s">
        <v>54</v>
      </c>
      <c r="D855" t="s">
        <v>527</v>
      </c>
      <c r="E855" t="s">
        <v>945</v>
      </c>
      <c r="F855">
        <v>11.551458577514849</v>
      </c>
      <c r="G855">
        <v>11.551458577514849</v>
      </c>
      <c r="H855" t="s">
        <v>862</v>
      </c>
    </row>
    <row r="856" spans="1:8" hidden="1" x14ac:dyDescent="0.25">
      <c r="A856" t="s">
        <v>824</v>
      </c>
      <c r="B856" t="s">
        <v>533</v>
      </c>
      <c r="C856" t="s">
        <v>54</v>
      </c>
      <c r="D856" t="s">
        <v>527</v>
      </c>
      <c r="E856" t="s">
        <v>945</v>
      </c>
      <c r="F856">
        <v>4.4428686836595572</v>
      </c>
      <c r="G856">
        <v>4.4428686836595581</v>
      </c>
      <c r="H856" t="s">
        <v>863</v>
      </c>
    </row>
    <row r="857" spans="1:8" hidden="1" x14ac:dyDescent="0.25">
      <c r="A857" t="s">
        <v>824</v>
      </c>
      <c r="B857" t="s">
        <v>533</v>
      </c>
      <c r="C857" t="s">
        <v>54</v>
      </c>
      <c r="D857" t="s">
        <v>527</v>
      </c>
      <c r="E857" t="s">
        <v>945</v>
      </c>
      <c r="F857">
        <v>11.551458577514849</v>
      </c>
      <c r="G857">
        <v>11.551458577514849</v>
      </c>
      <c r="H857" t="s">
        <v>864</v>
      </c>
    </row>
    <row r="858" spans="1:8" hidden="1" x14ac:dyDescent="0.25">
      <c r="A858" t="s">
        <v>824</v>
      </c>
      <c r="B858" t="s">
        <v>533</v>
      </c>
      <c r="C858" t="s">
        <v>54</v>
      </c>
      <c r="D858" t="s">
        <v>527</v>
      </c>
      <c r="E858" t="s">
        <v>945</v>
      </c>
      <c r="F858">
        <v>11.551458577514849</v>
      </c>
      <c r="G858">
        <v>11.551458577514849</v>
      </c>
      <c r="H858" t="s">
        <v>865</v>
      </c>
    </row>
    <row r="859" spans="1:8" hidden="1" x14ac:dyDescent="0.25">
      <c r="A859" t="s">
        <v>824</v>
      </c>
      <c r="B859" t="s">
        <v>533</v>
      </c>
      <c r="C859" t="s">
        <v>54</v>
      </c>
      <c r="D859" t="s">
        <v>527</v>
      </c>
      <c r="E859" t="s">
        <v>945</v>
      </c>
      <c r="F859">
        <v>4.4428686836595572</v>
      </c>
      <c r="G859">
        <v>4.4428686836595581</v>
      </c>
      <c r="H859" t="s">
        <v>866</v>
      </c>
    </row>
    <row r="860" spans="1:8" hidden="1" x14ac:dyDescent="0.25">
      <c r="A860" t="s">
        <v>824</v>
      </c>
      <c r="B860" t="s">
        <v>533</v>
      </c>
      <c r="C860" t="s">
        <v>54</v>
      </c>
      <c r="D860" t="s">
        <v>527</v>
      </c>
      <c r="E860" t="s">
        <v>946</v>
      </c>
      <c r="F860">
        <v>0.94410959527765603</v>
      </c>
      <c r="G860">
        <v>0.94410959527765603</v>
      </c>
      <c r="H860" t="s">
        <v>825</v>
      </c>
    </row>
    <row r="861" spans="1:8" hidden="1" x14ac:dyDescent="0.25">
      <c r="A861" t="s">
        <v>824</v>
      </c>
      <c r="B861" t="s">
        <v>533</v>
      </c>
      <c r="C861" t="s">
        <v>54</v>
      </c>
      <c r="D861" t="s">
        <v>527</v>
      </c>
      <c r="E861" t="s">
        <v>946</v>
      </c>
      <c r="F861">
        <v>0</v>
      </c>
      <c r="G861">
        <v>0</v>
      </c>
      <c r="H861" t="s">
        <v>867</v>
      </c>
    </row>
    <row r="862" spans="1:8" hidden="1" x14ac:dyDescent="0.25">
      <c r="A862" t="s">
        <v>824</v>
      </c>
      <c r="B862" t="s">
        <v>533</v>
      </c>
      <c r="C862" t="s">
        <v>54</v>
      </c>
      <c r="D862" t="s">
        <v>527</v>
      </c>
      <c r="E862" t="s">
        <v>946</v>
      </c>
      <c r="F862">
        <v>0</v>
      </c>
      <c r="G862">
        <v>0</v>
      </c>
      <c r="H862" t="s">
        <v>868</v>
      </c>
    </row>
    <row r="863" spans="1:8" hidden="1" x14ac:dyDescent="0.25">
      <c r="A863" t="s">
        <v>824</v>
      </c>
      <c r="B863" t="s">
        <v>533</v>
      </c>
      <c r="C863" t="s">
        <v>54</v>
      </c>
      <c r="D863" t="s">
        <v>527</v>
      </c>
      <c r="E863" t="s">
        <v>946</v>
      </c>
      <c r="F863">
        <v>0.88857373673191153</v>
      </c>
      <c r="G863">
        <v>0.88857373673191142</v>
      </c>
      <c r="H863" t="s">
        <v>828</v>
      </c>
    </row>
    <row r="864" spans="1:8" hidden="1" x14ac:dyDescent="0.25">
      <c r="A864" t="s">
        <v>824</v>
      </c>
      <c r="B864" t="s">
        <v>533</v>
      </c>
      <c r="C864" t="s">
        <v>54</v>
      </c>
      <c r="D864" t="s">
        <v>527</v>
      </c>
      <c r="E864" t="s">
        <v>946</v>
      </c>
      <c r="F864">
        <v>0</v>
      </c>
      <c r="G864">
        <v>0</v>
      </c>
      <c r="H864" t="s">
        <v>870</v>
      </c>
    </row>
    <row r="865" spans="1:8" hidden="1" x14ac:dyDescent="0.25">
      <c r="A865" t="s">
        <v>824</v>
      </c>
      <c r="B865" t="s">
        <v>533</v>
      </c>
      <c r="C865" t="s">
        <v>54</v>
      </c>
      <c r="D865" t="s">
        <v>527</v>
      </c>
      <c r="E865" t="s">
        <v>946</v>
      </c>
      <c r="F865">
        <v>0</v>
      </c>
      <c r="G865">
        <v>0</v>
      </c>
      <c r="H865" t="s">
        <v>871</v>
      </c>
    </row>
    <row r="866" spans="1:8" hidden="1" x14ac:dyDescent="0.25">
      <c r="A866" t="s">
        <v>824</v>
      </c>
      <c r="B866" t="s">
        <v>533</v>
      </c>
      <c r="C866" t="s">
        <v>54</v>
      </c>
      <c r="D866" t="s">
        <v>527</v>
      </c>
      <c r="E866" t="s">
        <v>946</v>
      </c>
      <c r="F866">
        <v>0.88857373673191153</v>
      </c>
      <c r="G866">
        <v>0.88857373673191142</v>
      </c>
      <c r="H866" t="s">
        <v>831</v>
      </c>
    </row>
    <row r="867" spans="1:8" hidden="1" x14ac:dyDescent="0.25">
      <c r="A867" t="s">
        <v>824</v>
      </c>
      <c r="B867" t="s">
        <v>533</v>
      </c>
      <c r="C867" t="s">
        <v>54</v>
      </c>
      <c r="D867" t="s">
        <v>527</v>
      </c>
      <c r="E867" t="s">
        <v>946</v>
      </c>
      <c r="F867">
        <v>0</v>
      </c>
      <c r="G867">
        <v>0</v>
      </c>
      <c r="H867" t="s">
        <v>872</v>
      </c>
    </row>
    <row r="868" spans="1:8" hidden="1" x14ac:dyDescent="0.25">
      <c r="A868" t="s">
        <v>824</v>
      </c>
      <c r="B868" t="s">
        <v>533</v>
      </c>
      <c r="C868" t="s">
        <v>54</v>
      </c>
      <c r="D868" t="s">
        <v>527</v>
      </c>
      <c r="E868" t="s">
        <v>946</v>
      </c>
      <c r="F868">
        <v>0</v>
      </c>
      <c r="G868">
        <v>0</v>
      </c>
      <c r="H868" t="s">
        <v>873</v>
      </c>
    </row>
    <row r="869" spans="1:8" hidden="1" x14ac:dyDescent="0.25">
      <c r="A869" t="s">
        <v>824</v>
      </c>
      <c r="B869" t="s">
        <v>533</v>
      </c>
      <c r="C869" t="s">
        <v>54</v>
      </c>
      <c r="D869" t="s">
        <v>527</v>
      </c>
      <c r="E869" t="s">
        <v>946</v>
      </c>
      <c r="F869">
        <v>0.88857373673191153</v>
      </c>
      <c r="G869">
        <v>0.88857373673191142</v>
      </c>
      <c r="H869" t="s">
        <v>834</v>
      </c>
    </row>
    <row r="870" spans="1:8" hidden="1" x14ac:dyDescent="0.25">
      <c r="A870" t="s">
        <v>824</v>
      </c>
      <c r="B870" t="s">
        <v>533</v>
      </c>
      <c r="C870" t="s">
        <v>54</v>
      </c>
      <c r="D870" t="s">
        <v>527</v>
      </c>
      <c r="E870" t="s">
        <v>946</v>
      </c>
      <c r="F870">
        <v>0</v>
      </c>
      <c r="G870">
        <v>0</v>
      </c>
      <c r="H870" t="s">
        <v>874</v>
      </c>
    </row>
    <row r="871" spans="1:8" hidden="1" x14ac:dyDescent="0.25">
      <c r="A871" t="s">
        <v>824</v>
      </c>
      <c r="B871" t="s">
        <v>533</v>
      </c>
      <c r="C871" t="s">
        <v>54</v>
      </c>
      <c r="D871" t="s">
        <v>527</v>
      </c>
      <c r="E871" t="s">
        <v>946</v>
      </c>
      <c r="F871">
        <v>0</v>
      </c>
      <c r="G871">
        <v>0</v>
      </c>
      <c r="H871" t="s">
        <v>875</v>
      </c>
    </row>
    <row r="872" spans="1:8" hidden="1" x14ac:dyDescent="0.25">
      <c r="A872" t="s">
        <v>824</v>
      </c>
      <c r="B872" t="s">
        <v>533</v>
      </c>
      <c r="C872" t="s">
        <v>54</v>
      </c>
      <c r="D872" t="s">
        <v>527</v>
      </c>
      <c r="E872" t="s">
        <v>946</v>
      </c>
      <c r="F872">
        <v>0.88857373673191153</v>
      </c>
      <c r="G872">
        <v>0.88857373673191142</v>
      </c>
      <c r="H872" t="s">
        <v>837</v>
      </c>
    </row>
    <row r="873" spans="1:8" hidden="1" x14ac:dyDescent="0.25">
      <c r="A873" t="s">
        <v>824</v>
      </c>
      <c r="B873" t="s">
        <v>533</v>
      </c>
      <c r="C873" t="s">
        <v>54</v>
      </c>
      <c r="D873" t="s">
        <v>527</v>
      </c>
      <c r="E873" t="s">
        <v>946</v>
      </c>
      <c r="F873">
        <v>0</v>
      </c>
      <c r="G873">
        <v>0</v>
      </c>
      <c r="H873" t="s">
        <v>876</v>
      </c>
    </row>
    <row r="874" spans="1:8" hidden="1" x14ac:dyDescent="0.25">
      <c r="A874" t="s">
        <v>824</v>
      </c>
      <c r="B874" t="s">
        <v>533</v>
      </c>
      <c r="C874" t="s">
        <v>54</v>
      </c>
      <c r="D874" t="s">
        <v>527</v>
      </c>
      <c r="E874" t="s">
        <v>946</v>
      </c>
      <c r="F874">
        <v>0</v>
      </c>
      <c r="G874">
        <v>0</v>
      </c>
      <c r="H874" t="s">
        <v>877</v>
      </c>
    </row>
    <row r="875" spans="1:8" hidden="1" x14ac:dyDescent="0.25">
      <c r="A875" t="s">
        <v>824</v>
      </c>
      <c r="B875" t="s">
        <v>533</v>
      </c>
      <c r="C875" t="s">
        <v>54</v>
      </c>
      <c r="D875" t="s">
        <v>527</v>
      </c>
      <c r="E875" t="s">
        <v>946</v>
      </c>
      <c r="F875">
        <v>0</v>
      </c>
      <c r="G875">
        <v>0</v>
      </c>
      <c r="H875" t="s">
        <v>878</v>
      </c>
    </row>
    <row r="876" spans="1:8" hidden="1" x14ac:dyDescent="0.25">
      <c r="A876" t="s">
        <v>824</v>
      </c>
      <c r="B876" t="s">
        <v>533</v>
      </c>
      <c r="C876" t="s">
        <v>54</v>
      </c>
      <c r="D876" t="s">
        <v>527</v>
      </c>
      <c r="E876" t="s">
        <v>946</v>
      </c>
      <c r="F876">
        <v>0</v>
      </c>
      <c r="G876">
        <v>0</v>
      </c>
      <c r="H876" t="s">
        <v>879</v>
      </c>
    </row>
    <row r="877" spans="1:8" hidden="1" x14ac:dyDescent="0.25">
      <c r="A877" t="s">
        <v>824</v>
      </c>
      <c r="B877" t="s">
        <v>533</v>
      </c>
      <c r="C877" t="s">
        <v>54</v>
      </c>
      <c r="D877" t="s">
        <v>527</v>
      </c>
      <c r="E877" t="s">
        <v>946</v>
      </c>
      <c r="F877">
        <v>0</v>
      </c>
      <c r="G877">
        <v>0</v>
      </c>
      <c r="H877" t="s">
        <v>880</v>
      </c>
    </row>
    <row r="878" spans="1:8" hidden="1" x14ac:dyDescent="0.25">
      <c r="A878" t="s">
        <v>824</v>
      </c>
      <c r="B878" t="s">
        <v>533</v>
      </c>
      <c r="C878" t="s">
        <v>54</v>
      </c>
      <c r="D878" t="s">
        <v>527</v>
      </c>
      <c r="E878" t="s">
        <v>946</v>
      </c>
      <c r="F878">
        <v>0</v>
      </c>
      <c r="G878">
        <v>0</v>
      </c>
      <c r="H878" t="s">
        <v>881</v>
      </c>
    </row>
    <row r="879" spans="1:8" hidden="1" x14ac:dyDescent="0.25">
      <c r="A879" t="s">
        <v>824</v>
      </c>
      <c r="B879" t="s">
        <v>533</v>
      </c>
      <c r="C879" t="s">
        <v>54</v>
      </c>
      <c r="D879" t="s">
        <v>527</v>
      </c>
      <c r="E879" t="s">
        <v>946</v>
      </c>
      <c r="F879">
        <v>0</v>
      </c>
      <c r="G879">
        <v>0</v>
      </c>
      <c r="H879" t="s">
        <v>882</v>
      </c>
    </row>
    <row r="880" spans="1:8" hidden="1" x14ac:dyDescent="0.25">
      <c r="A880" t="s">
        <v>824</v>
      </c>
      <c r="B880" t="s">
        <v>533</v>
      </c>
      <c r="C880" t="s">
        <v>54</v>
      </c>
      <c r="D880" t="s">
        <v>527</v>
      </c>
      <c r="E880" t="s">
        <v>946</v>
      </c>
      <c r="F880">
        <v>0</v>
      </c>
      <c r="G880">
        <v>0</v>
      </c>
      <c r="H880" t="s">
        <v>883</v>
      </c>
    </row>
    <row r="881" spans="1:8" hidden="1" x14ac:dyDescent="0.25">
      <c r="A881" t="s">
        <v>824</v>
      </c>
      <c r="B881" t="s">
        <v>533</v>
      </c>
      <c r="C881" t="s">
        <v>54</v>
      </c>
      <c r="D881" t="s">
        <v>527</v>
      </c>
      <c r="E881" t="s">
        <v>946</v>
      </c>
      <c r="F881">
        <v>0.94410959527765603</v>
      </c>
      <c r="G881">
        <v>0.94410959527765603</v>
      </c>
      <c r="H881" t="s">
        <v>846</v>
      </c>
    </row>
    <row r="882" spans="1:8" hidden="1" x14ac:dyDescent="0.25">
      <c r="A882" t="s">
        <v>824</v>
      </c>
      <c r="B882" t="s">
        <v>533</v>
      </c>
      <c r="C882" t="s">
        <v>54</v>
      </c>
      <c r="D882" t="s">
        <v>527</v>
      </c>
      <c r="E882" t="s">
        <v>946</v>
      </c>
      <c r="F882">
        <v>0</v>
      </c>
      <c r="G882">
        <v>0</v>
      </c>
      <c r="H882" t="s">
        <v>884</v>
      </c>
    </row>
    <row r="883" spans="1:8" hidden="1" x14ac:dyDescent="0.25">
      <c r="A883" t="s">
        <v>824</v>
      </c>
      <c r="B883" t="s">
        <v>533</v>
      </c>
      <c r="C883" t="s">
        <v>54</v>
      </c>
      <c r="D883" t="s">
        <v>527</v>
      </c>
      <c r="E883" t="s">
        <v>946</v>
      </c>
      <c r="F883">
        <v>0</v>
      </c>
      <c r="G883">
        <v>0</v>
      </c>
      <c r="H883" t="s">
        <v>885</v>
      </c>
    </row>
    <row r="884" spans="1:8" hidden="1" x14ac:dyDescent="0.25">
      <c r="A884" t="s">
        <v>824</v>
      </c>
      <c r="B884" t="s">
        <v>533</v>
      </c>
      <c r="C884" t="s">
        <v>54</v>
      </c>
      <c r="D884" t="s">
        <v>527</v>
      </c>
      <c r="E884" t="s">
        <v>946</v>
      </c>
      <c r="F884">
        <v>0.88857373673191153</v>
      </c>
      <c r="G884">
        <v>0.88857373673191142</v>
      </c>
      <c r="H884" t="s">
        <v>849</v>
      </c>
    </row>
    <row r="885" spans="1:8" hidden="1" x14ac:dyDescent="0.25">
      <c r="A885" t="s">
        <v>824</v>
      </c>
      <c r="B885" t="s">
        <v>533</v>
      </c>
      <c r="C885" t="s">
        <v>54</v>
      </c>
      <c r="D885" t="s">
        <v>527</v>
      </c>
      <c r="E885" t="s">
        <v>946</v>
      </c>
      <c r="F885">
        <v>0</v>
      </c>
      <c r="G885">
        <v>0</v>
      </c>
      <c r="H885" t="s">
        <v>886</v>
      </c>
    </row>
    <row r="886" spans="1:8" hidden="1" x14ac:dyDescent="0.25">
      <c r="A886" t="s">
        <v>824</v>
      </c>
      <c r="B886" t="s">
        <v>533</v>
      </c>
      <c r="C886" t="s">
        <v>54</v>
      </c>
      <c r="D886" t="s">
        <v>527</v>
      </c>
      <c r="E886" t="s">
        <v>946</v>
      </c>
      <c r="F886">
        <v>0</v>
      </c>
      <c r="G886">
        <v>0</v>
      </c>
      <c r="H886" t="s">
        <v>887</v>
      </c>
    </row>
    <row r="887" spans="1:8" hidden="1" x14ac:dyDescent="0.25">
      <c r="A887" t="s">
        <v>824</v>
      </c>
      <c r="B887" t="s">
        <v>533</v>
      </c>
      <c r="C887" t="s">
        <v>54</v>
      </c>
      <c r="D887" t="s">
        <v>527</v>
      </c>
      <c r="E887" t="s">
        <v>946</v>
      </c>
      <c r="F887">
        <v>0.88857373673191153</v>
      </c>
      <c r="G887">
        <v>0.88857373673191142</v>
      </c>
      <c r="H887" t="s">
        <v>852</v>
      </c>
    </row>
    <row r="888" spans="1:8" hidden="1" x14ac:dyDescent="0.25">
      <c r="A888" t="s">
        <v>824</v>
      </c>
      <c r="B888" t="s">
        <v>533</v>
      </c>
      <c r="C888" t="s">
        <v>54</v>
      </c>
      <c r="D888" t="s">
        <v>527</v>
      </c>
      <c r="E888" t="s">
        <v>946</v>
      </c>
      <c r="F888">
        <v>0</v>
      </c>
      <c r="G888">
        <v>0</v>
      </c>
      <c r="H888" t="s">
        <v>889</v>
      </c>
    </row>
    <row r="889" spans="1:8" hidden="1" x14ac:dyDescent="0.25">
      <c r="A889" t="s">
        <v>824</v>
      </c>
      <c r="B889" t="s">
        <v>533</v>
      </c>
      <c r="C889" t="s">
        <v>54</v>
      </c>
      <c r="D889" t="s">
        <v>527</v>
      </c>
      <c r="E889" t="s">
        <v>946</v>
      </c>
      <c r="F889">
        <v>0</v>
      </c>
      <c r="G889">
        <v>0</v>
      </c>
      <c r="H889" t="s">
        <v>890</v>
      </c>
    </row>
    <row r="890" spans="1:8" hidden="1" x14ac:dyDescent="0.25">
      <c r="A890" t="s">
        <v>824</v>
      </c>
      <c r="B890" t="s">
        <v>533</v>
      </c>
      <c r="C890" t="s">
        <v>54</v>
      </c>
      <c r="D890" t="s">
        <v>527</v>
      </c>
      <c r="E890" t="s">
        <v>946</v>
      </c>
      <c r="F890">
        <v>0.88857373673191153</v>
      </c>
      <c r="G890">
        <v>0.88857373673191142</v>
      </c>
      <c r="H890" t="s">
        <v>855</v>
      </c>
    </row>
    <row r="891" spans="1:8" hidden="1" x14ac:dyDescent="0.25">
      <c r="A891" t="s">
        <v>824</v>
      </c>
      <c r="B891" t="s">
        <v>533</v>
      </c>
      <c r="C891" t="s">
        <v>54</v>
      </c>
      <c r="D891" t="s">
        <v>527</v>
      </c>
      <c r="E891" t="s">
        <v>946</v>
      </c>
      <c r="F891">
        <v>0</v>
      </c>
      <c r="G891">
        <v>0</v>
      </c>
      <c r="H891" t="s">
        <v>891</v>
      </c>
    </row>
    <row r="892" spans="1:8" hidden="1" x14ac:dyDescent="0.25">
      <c r="A892" t="s">
        <v>824</v>
      </c>
      <c r="B892" t="s">
        <v>533</v>
      </c>
      <c r="C892" t="s">
        <v>54</v>
      </c>
      <c r="D892" t="s">
        <v>527</v>
      </c>
      <c r="E892" t="s">
        <v>946</v>
      </c>
      <c r="F892">
        <v>0</v>
      </c>
      <c r="G892">
        <v>0</v>
      </c>
      <c r="H892" t="s">
        <v>892</v>
      </c>
    </row>
    <row r="893" spans="1:8" hidden="1" x14ac:dyDescent="0.25">
      <c r="A893" t="s">
        <v>824</v>
      </c>
      <c r="B893" t="s">
        <v>533</v>
      </c>
      <c r="C893" t="s">
        <v>54</v>
      </c>
      <c r="D893" t="s">
        <v>527</v>
      </c>
      <c r="E893" t="s">
        <v>946</v>
      </c>
      <c r="F893">
        <v>0.88857373673191153</v>
      </c>
      <c r="G893">
        <v>0.88857373673191142</v>
      </c>
      <c r="H893" t="s">
        <v>858</v>
      </c>
    </row>
    <row r="894" spans="1:8" hidden="1" x14ac:dyDescent="0.25">
      <c r="A894" t="s">
        <v>824</v>
      </c>
      <c r="B894" t="s">
        <v>533</v>
      </c>
      <c r="C894" t="s">
        <v>54</v>
      </c>
      <c r="D894" t="s">
        <v>527</v>
      </c>
      <c r="E894" t="s">
        <v>946</v>
      </c>
      <c r="F894">
        <v>0</v>
      </c>
      <c r="G894">
        <v>0</v>
      </c>
      <c r="H894" t="s">
        <v>893</v>
      </c>
    </row>
    <row r="895" spans="1:8" hidden="1" x14ac:dyDescent="0.25">
      <c r="A895" t="s">
        <v>824</v>
      </c>
      <c r="B895" t="s">
        <v>533</v>
      </c>
      <c r="C895" t="s">
        <v>54</v>
      </c>
      <c r="D895" t="s">
        <v>527</v>
      </c>
      <c r="E895" t="s">
        <v>946</v>
      </c>
      <c r="F895">
        <v>0</v>
      </c>
      <c r="G895">
        <v>0</v>
      </c>
      <c r="H895" t="s">
        <v>894</v>
      </c>
    </row>
    <row r="896" spans="1:8" hidden="1" x14ac:dyDescent="0.25">
      <c r="A896" t="s">
        <v>824</v>
      </c>
      <c r="B896" t="s">
        <v>533</v>
      </c>
      <c r="C896" t="s">
        <v>54</v>
      </c>
      <c r="D896" t="s">
        <v>527</v>
      </c>
      <c r="E896" t="s">
        <v>946</v>
      </c>
      <c r="F896">
        <v>0</v>
      </c>
      <c r="G896">
        <v>0</v>
      </c>
      <c r="H896" t="s">
        <v>899</v>
      </c>
    </row>
    <row r="897" spans="1:8" hidden="1" x14ac:dyDescent="0.25">
      <c r="A897" t="s">
        <v>824</v>
      </c>
      <c r="B897" t="s">
        <v>533</v>
      </c>
      <c r="C897" t="s">
        <v>54</v>
      </c>
      <c r="D897" t="s">
        <v>527</v>
      </c>
      <c r="E897" t="s">
        <v>946</v>
      </c>
      <c r="F897">
        <v>0</v>
      </c>
      <c r="G897">
        <v>0</v>
      </c>
      <c r="H897" t="s">
        <v>895</v>
      </c>
    </row>
    <row r="898" spans="1:8" hidden="1" x14ac:dyDescent="0.25">
      <c r="A898" t="s">
        <v>824</v>
      </c>
      <c r="B898" t="s">
        <v>533</v>
      </c>
      <c r="C898" t="s">
        <v>54</v>
      </c>
      <c r="D898" t="s">
        <v>527</v>
      </c>
      <c r="E898" t="s">
        <v>946</v>
      </c>
      <c r="F898">
        <v>0</v>
      </c>
      <c r="G898">
        <v>0</v>
      </c>
      <c r="H898" t="s">
        <v>896</v>
      </c>
    </row>
    <row r="899" spans="1:8" hidden="1" x14ac:dyDescent="0.25">
      <c r="A899" t="s">
        <v>824</v>
      </c>
      <c r="B899" t="s">
        <v>533</v>
      </c>
      <c r="C899" t="s">
        <v>54</v>
      </c>
      <c r="D899" t="s">
        <v>527</v>
      </c>
      <c r="E899" t="s">
        <v>946</v>
      </c>
      <c r="F899">
        <v>0</v>
      </c>
      <c r="G899">
        <v>0</v>
      </c>
      <c r="H899" t="s">
        <v>900</v>
      </c>
    </row>
    <row r="900" spans="1:8" hidden="1" x14ac:dyDescent="0.25">
      <c r="A900" t="s">
        <v>824</v>
      </c>
      <c r="B900" t="s">
        <v>533</v>
      </c>
      <c r="C900" t="s">
        <v>54</v>
      </c>
      <c r="D900" t="s">
        <v>527</v>
      </c>
      <c r="E900" t="s">
        <v>946</v>
      </c>
      <c r="F900">
        <v>0</v>
      </c>
      <c r="G900">
        <v>0</v>
      </c>
      <c r="H900" t="s">
        <v>897</v>
      </c>
    </row>
    <row r="901" spans="1:8" hidden="1" x14ac:dyDescent="0.25">
      <c r="A901" t="s">
        <v>824</v>
      </c>
      <c r="B901" t="s">
        <v>533</v>
      </c>
      <c r="C901" t="s">
        <v>54</v>
      </c>
      <c r="D901" t="s">
        <v>527</v>
      </c>
      <c r="E901" t="s">
        <v>946</v>
      </c>
      <c r="F901">
        <v>0</v>
      </c>
      <c r="G901">
        <v>0</v>
      </c>
      <c r="H901" t="s">
        <v>898</v>
      </c>
    </row>
    <row r="902" spans="1:8" hidden="1" x14ac:dyDescent="0.25">
      <c r="A902" t="s">
        <v>824</v>
      </c>
      <c r="B902" t="s">
        <v>533</v>
      </c>
      <c r="C902" t="s">
        <v>54</v>
      </c>
      <c r="D902" t="s">
        <v>527</v>
      </c>
      <c r="E902" t="s">
        <v>947</v>
      </c>
      <c r="F902">
        <v>0.94410959527765603</v>
      </c>
      <c r="G902">
        <v>0.94410959527765603</v>
      </c>
      <c r="H902" t="s">
        <v>825</v>
      </c>
    </row>
    <row r="903" spans="1:8" hidden="1" x14ac:dyDescent="0.25">
      <c r="A903" t="s">
        <v>824</v>
      </c>
      <c r="B903" t="s">
        <v>533</v>
      </c>
      <c r="C903" t="s">
        <v>54</v>
      </c>
      <c r="D903" t="s">
        <v>527</v>
      </c>
      <c r="E903" t="s">
        <v>947</v>
      </c>
      <c r="F903">
        <v>0</v>
      </c>
      <c r="G903">
        <v>0</v>
      </c>
      <c r="H903" t="s">
        <v>867</v>
      </c>
    </row>
    <row r="904" spans="1:8" hidden="1" x14ac:dyDescent="0.25">
      <c r="A904" t="s">
        <v>824</v>
      </c>
      <c r="B904" t="s">
        <v>533</v>
      </c>
      <c r="C904" t="s">
        <v>54</v>
      </c>
      <c r="D904" t="s">
        <v>527</v>
      </c>
      <c r="E904" t="s">
        <v>947</v>
      </c>
      <c r="F904">
        <v>0</v>
      </c>
      <c r="G904">
        <v>0</v>
      </c>
      <c r="H904" t="s">
        <v>868</v>
      </c>
    </row>
    <row r="905" spans="1:8" hidden="1" x14ac:dyDescent="0.25">
      <c r="A905" t="s">
        <v>824</v>
      </c>
      <c r="B905" t="s">
        <v>533</v>
      </c>
      <c r="C905" t="s">
        <v>54</v>
      </c>
      <c r="D905" t="s">
        <v>527</v>
      </c>
      <c r="E905" t="s">
        <v>947</v>
      </c>
      <c r="F905">
        <v>0</v>
      </c>
      <c r="G905">
        <v>0</v>
      </c>
      <c r="H905" t="s">
        <v>869</v>
      </c>
    </row>
    <row r="906" spans="1:8" hidden="1" x14ac:dyDescent="0.25">
      <c r="A906" t="s">
        <v>824</v>
      </c>
      <c r="B906" t="s">
        <v>533</v>
      </c>
      <c r="C906" t="s">
        <v>54</v>
      </c>
      <c r="D906" t="s">
        <v>527</v>
      </c>
      <c r="E906" t="s">
        <v>947</v>
      </c>
      <c r="F906">
        <v>0</v>
      </c>
      <c r="G906">
        <v>0</v>
      </c>
      <c r="H906" t="s">
        <v>870</v>
      </c>
    </row>
    <row r="907" spans="1:8" hidden="1" x14ac:dyDescent="0.25">
      <c r="A907" t="s">
        <v>824</v>
      </c>
      <c r="B907" t="s">
        <v>533</v>
      </c>
      <c r="C907" t="s">
        <v>54</v>
      </c>
      <c r="D907" t="s">
        <v>527</v>
      </c>
      <c r="E907" t="s">
        <v>947</v>
      </c>
      <c r="F907">
        <v>0</v>
      </c>
      <c r="G907">
        <v>0</v>
      </c>
      <c r="H907" t="s">
        <v>871</v>
      </c>
    </row>
    <row r="908" spans="1:8" hidden="1" x14ac:dyDescent="0.25">
      <c r="A908" t="s">
        <v>824</v>
      </c>
      <c r="B908" t="s">
        <v>533</v>
      </c>
      <c r="C908" t="s">
        <v>54</v>
      </c>
      <c r="D908" t="s">
        <v>527</v>
      </c>
      <c r="E908" t="s">
        <v>947</v>
      </c>
      <c r="F908">
        <v>0.88857373673191142</v>
      </c>
      <c r="G908">
        <v>0.88857373673191142</v>
      </c>
      <c r="H908" t="s">
        <v>831</v>
      </c>
    </row>
    <row r="909" spans="1:8" hidden="1" x14ac:dyDescent="0.25">
      <c r="A909" t="s">
        <v>824</v>
      </c>
      <c r="B909" t="s">
        <v>533</v>
      </c>
      <c r="C909" t="s">
        <v>54</v>
      </c>
      <c r="D909" t="s">
        <v>527</v>
      </c>
      <c r="E909" t="s">
        <v>947</v>
      </c>
      <c r="F909">
        <v>0</v>
      </c>
      <c r="G909">
        <v>0</v>
      </c>
      <c r="H909" t="s">
        <v>872</v>
      </c>
    </row>
    <row r="910" spans="1:8" hidden="1" x14ac:dyDescent="0.25">
      <c r="A910" t="s">
        <v>824</v>
      </c>
      <c r="B910" t="s">
        <v>533</v>
      </c>
      <c r="C910" t="s">
        <v>54</v>
      </c>
      <c r="D910" t="s">
        <v>527</v>
      </c>
      <c r="E910" t="s">
        <v>947</v>
      </c>
      <c r="F910">
        <v>0</v>
      </c>
      <c r="G910">
        <v>0</v>
      </c>
      <c r="H910" t="s">
        <v>873</v>
      </c>
    </row>
    <row r="911" spans="1:8" hidden="1" x14ac:dyDescent="0.25">
      <c r="A911" t="s">
        <v>824</v>
      </c>
      <c r="B911" t="s">
        <v>533</v>
      </c>
      <c r="C911" t="s">
        <v>54</v>
      </c>
      <c r="D911" t="s">
        <v>527</v>
      </c>
      <c r="E911" t="s">
        <v>947</v>
      </c>
      <c r="F911">
        <v>0.88857373673191142</v>
      </c>
      <c r="G911">
        <v>0.88857373673191142</v>
      </c>
      <c r="H911" t="s">
        <v>834</v>
      </c>
    </row>
    <row r="912" spans="1:8" hidden="1" x14ac:dyDescent="0.25">
      <c r="A912" t="s">
        <v>824</v>
      </c>
      <c r="B912" t="s">
        <v>533</v>
      </c>
      <c r="C912" t="s">
        <v>54</v>
      </c>
      <c r="D912" t="s">
        <v>527</v>
      </c>
      <c r="E912" t="s">
        <v>947</v>
      </c>
      <c r="F912">
        <v>0</v>
      </c>
      <c r="G912">
        <v>0</v>
      </c>
      <c r="H912" t="s">
        <v>874</v>
      </c>
    </row>
    <row r="913" spans="1:8" hidden="1" x14ac:dyDescent="0.25">
      <c r="A913" t="s">
        <v>824</v>
      </c>
      <c r="B913" t="s">
        <v>533</v>
      </c>
      <c r="C913" t="s">
        <v>54</v>
      </c>
      <c r="D913" t="s">
        <v>527</v>
      </c>
      <c r="E913" t="s">
        <v>947</v>
      </c>
      <c r="F913">
        <v>0</v>
      </c>
      <c r="G913">
        <v>0</v>
      </c>
      <c r="H913" t="s">
        <v>875</v>
      </c>
    </row>
    <row r="914" spans="1:8" hidden="1" x14ac:dyDescent="0.25">
      <c r="A914" t="s">
        <v>824</v>
      </c>
      <c r="B914" t="s">
        <v>533</v>
      </c>
      <c r="C914" t="s">
        <v>54</v>
      </c>
      <c r="D914" t="s">
        <v>527</v>
      </c>
      <c r="E914" t="s">
        <v>947</v>
      </c>
      <c r="F914">
        <v>0.88857373673191142</v>
      </c>
      <c r="G914">
        <v>0.88857373673191142</v>
      </c>
      <c r="H914" t="s">
        <v>837</v>
      </c>
    </row>
    <row r="915" spans="1:8" hidden="1" x14ac:dyDescent="0.25">
      <c r="A915" t="s">
        <v>824</v>
      </c>
      <c r="B915" t="s">
        <v>533</v>
      </c>
      <c r="C915" t="s">
        <v>54</v>
      </c>
      <c r="D915" t="s">
        <v>527</v>
      </c>
      <c r="E915" t="s">
        <v>947</v>
      </c>
      <c r="F915">
        <v>0</v>
      </c>
      <c r="G915">
        <v>0</v>
      </c>
      <c r="H915" t="s">
        <v>876</v>
      </c>
    </row>
    <row r="916" spans="1:8" hidden="1" x14ac:dyDescent="0.25">
      <c r="A916" t="s">
        <v>824</v>
      </c>
      <c r="B916" t="s">
        <v>533</v>
      </c>
      <c r="C916" t="s">
        <v>54</v>
      </c>
      <c r="D916" t="s">
        <v>527</v>
      </c>
      <c r="E916" t="s">
        <v>947</v>
      </c>
      <c r="F916">
        <v>0</v>
      </c>
      <c r="G916">
        <v>0</v>
      </c>
      <c r="H916" t="s">
        <v>877</v>
      </c>
    </row>
    <row r="917" spans="1:8" hidden="1" x14ac:dyDescent="0.25">
      <c r="A917" t="s">
        <v>824</v>
      </c>
      <c r="B917" t="s">
        <v>533</v>
      </c>
      <c r="C917" t="s">
        <v>54</v>
      </c>
      <c r="D917" t="s">
        <v>527</v>
      </c>
      <c r="E917" t="s">
        <v>947</v>
      </c>
      <c r="F917">
        <v>0</v>
      </c>
      <c r="G917">
        <v>0</v>
      </c>
      <c r="H917" t="s">
        <v>878</v>
      </c>
    </row>
    <row r="918" spans="1:8" hidden="1" x14ac:dyDescent="0.25">
      <c r="A918" t="s">
        <v>824</v>
      </c>
      <c r="B918" t="s">
        <v>533</v>
      </c>
      <c r="C918" t="s">
        <v>54</v>
      </c>
      <c r="D918" t="s">
        <v>527</v>
      </c>
      <c r="E918" t="s">
        <v>947</v>
      </c>
      <c r="F918">
        <v>0</v>
      </c>
      <c r="G918">
        <v>0</v>
      </c>
      <c r="H918" t="s">
        <v>879</v>
      </c>
    </row>
    <row r="919" spans="1:8" hidden="1" x14ac:dyDescent="0.25">
      <c r="A919" t="s">
        <v>824</v>
      </c>
      <c r="B919" t="s">
        <v>533</v>
      </c>
      <c r="C919" t="s">
        <v>54</v>
      </c>
      <c r="D919" t="s">
        <v>527</v>
      </c>
      <c r="E919" t="s">
        <v>947</v>
      </c>
      <c r="F919">
        <v>0</v>
      </c>
      <c r="G919">
        <v>0</v>
      </c>
      <c r="H919" t="s">
        <v>880</v>
      </c>
    </row>
    <row r="920" spans="1:8" hidden="1" x14ac:dyDescent="0.25">
      <c r="A920" t="s">
        <v>824</v>
      </c>
      <c r="B920" t="s">
        <v>533</v>
      </c>
      <c r="C920" t="s">
        <v>54</v>
      </c>
      <c r="D920" t="s">
        <v>527</v>
      </c>
      <c r="E920" t="s">
        <v>947</v>
      </c>
      <c r="F920">
        <v>0</v>
      </c>
      <c r="G920">
        <v>0</v>
      </c>
      <c r="H920" t="s">
        <v>881</v>
      </c>
    </row>
    <row r="921" spans="1:8" hidden="1" x14ac:dyDescent="0.25">
      <c r="A921" t="s">
        <v>824</v>
      </c>
      <c r="B921" t="s">
        <v>533</v>
      </c>
      <c r="C921" t="s">
        <v>54</v>
      </c>
      <c r="D921" t="s">
        <v>527</v>
      </c>
      <c r="E921" t="s">
        <v>947</v>
      </c>
      <c r="F921">
        <v>0</v>
      </c>
      <c r="G921">
        <v>0</v>
      </c>
      <c r="H921" t="s">
        <v>882</v>
      </c>
    </row>
    <row r="922" spans="1:8" hidden="1" x14ac:dyDescent="0.25">
      <c r="A922" t="s">
        <v>824</v>
      </c>
      <c r="B922" t="s">
        <v>533</v>
      </c>
      <c r="C922" t="s">
        <v>54</v>
      </c>
      <c r="D922" t="s">
        <v>527</v>
      </c>
      <c r="E922" t="s">
        <v>947</v>
      </c>
      <c r="F922">
        <v>0</v>
      </c>
      <c r="G922">
        <v>0</v>
      </c>
      <c r="H922" t="s">
        <v>883</v>
      </c>
    </row>
    <row r="923" spans="1:8" hidden="1" x14ac:dyDescent="0.25">
      <c r="A923" t="s">
        <v>824</v>
      </c>
      <c r="B923" t="s">
        <v>533</v>
      </c>
      <c r="C923" t="s">
        <v>54</v>
      </c>
      <c r="D923" t="s">
        <v>527</v>
      </c>
      <c r="E923" t="s">
        <v>947</v>
      </c>
      <c r="F923">
        <v>0.94410959527765603</v>
      </c>
      <c r="G923">
        <v>0.94410959527765603</v>
      </c>
      <c r="H923" t="s">
        <v>846</v>
      </c>
    </row>
    <row r="924" spans="1:8" hidden="1" x14ac:dyDescent="0.25">
      <c r="A924" t="s">
        <v>824</v>
      </c>
      <c r="B924" t="s">
        <v>533</v>
      </c>
      <c r="C924" t="s">
        <v>54</v>
      </c>
      <c r="D924" t="s">
        <v>527</v>
      </c>
      <c r="E924" t="s">
        <v>947</v>
      </c>
      <c r="F924">
        <v>0</v>
      </c>
      <c r="G924">
        <v>0</v>
      </c>
      <c r="H924" t="s">
        <v>884</v>
      </c>
    </row>
    <row r="925" spans="1:8" hidden="1" x14ac:dyDescent="0.25">
      <c r="A925" t="s">
        <v>824</v>
      </c>
      <c r="B925" t="s">
        <v>533</v>
      </c>
      <c r="C925" t="s">
        <v>54</v>
      </c>
      <c r="D925" t="s">
        <v>527</v>
      </c>
      <c r="E925" t="s">
        <v>947</v>
      </c>
      <c r="F925">
        <v>0</v>
      </c>
      <c r="G925">
        <v>0</v>
      </c>
      <c r="H925" t="s">
        <v>885</v>
      </c>
    </row>
    <row r="926" spans="1:8" hidden="1" x14ac:dyDescent="0.25">
      <c r="A926" t="s">
        <v>824</v>
      </c>
      <c r="B926" t="s">
        <v>533</v>
      </c>
      <c r="C926" t="s">
        <v>54</v>
      </c>
      <c r="D926" t="s">
        <v>527</v>
      </c>
      <c r="E926" t="s">
        <v>947</v>
      </c>
      <c r="F926">
        <v>0.88857373673191142</v>
      </c>
      <c r="G926">
        <v>0.88857373673191142</v>
      </c>
      <c r="H926" t="s">
        <v>849</v>
      </c>
    </row>
    <row r="927" spans="1:8" hidden="1" x14ac:dyDescent="0.25">
      <c r="A927" t="s">
        <v>824</v>
      </c>
      <c r="B927" t="s">
        <v>533</v>
      </c>
      <c r="C927" t="s">
        <v>54</v>
      </c>
      <c r="D927" t="s">
        <v>527</v>
      </c>
      <c r="E927" t="s">
        <v>947</v>
      </c>
      <c r="F927">
        <v>0</v>
      </c>
      <c r="G927">
        <v>0</v>
      </c>
      <c r="H927" t="s">
        <v>886</v>
      </c>
    </row>
    <row r="928" spans="1:8" hidden="1" x14ac:dyDescent="0.25">
      <c r="A928" t="s">
        <v>824</v>
      </c>
      <c r="B928" t="s">
        <v>533</v>
      </c>
      <c r="C928" t="s">
        <v>54</v>
      </c>
      <c r="D928" t="s">
        <v>527</v>
      </c>
      <c r="E928" t="s">
        <v>947</v>
      </c>
      <c r="F928">
        <v>0</v>
      </c>
      <c r="G928">
        <v>0</v>
      </c>
      <c r="H928" t="s">
        <v>887</v>
      </c>
    </row>
    <row r="929" spans="1:8" hidden="1" x14ac:dyDescent="0.25">
      <c r="A929" t="s">
        <v>824</v>
      </c>
      <c r="B929" t="s">
        <v>533</v>
      </c>
      <c r="C929" t="s">
        <v>54</v>
      </c>
      <c r="D929" t="s">
        <v>527</v>
      </c>
      <c r="E929" t="s">
        <v>947</v>
      </c>
      <c r="F929">
        <v>0</v>
      </c>
      <c r="G929">
        <v>0</v>
      </c>
      <c r="H929" t="s">
        <v>888</v>
      </c>
    </row>
    <row r="930" spans="1:8" hidden="1" x14ac:dyDescent="0.25">
      <c r="A930" t="s">
        <v>824</v>
      </c>
      <c r="B930" t="s">
        <v>533</v>
      </c>
      <c r="C930" t="s">
        <v>54</v>
      </c>
      <c r="D930" t="s">
        <v>527</v>
      </c>
      <c r="E930" t="s">
        <v>947</v>
      </c>
      <c r="F930">
        <v>0</v>
      </c>
      <c r="G930">
        <v>0</v>
      </c>
      <c r="H930" t="s">
        <v>889</v>
      </c>
    </row>
    <row r="931" spans="1:8" hidden="1" x14ac:dyDescent="0.25">
      <c r="A931" t="s">
        <v>824</v>
      </c>
      <c r="B931" t="s">
        <v>533</v>
      </c>
      <c r="C931" t="s">
        <v>54</v>
      </c>
      <c r="D931" t="s">
        <v>527</v>
      </c>
      <c r="E931" t="s">
        <v>947</v>
      </c>
      <c r="F931">
        <v>0</v>
      </c>
      <c r="G931">
        <v>0</v>
      </c>
      <c r="H931" t="s">
        <v>890</v>
      </c>
    </row>
    <row r="932" spans="1:8" hidden="1" x14ac:dyDescent="0.25">
      <c r="A932" t="s">
        <v>824</v>
      </c>
      <c r="B932" t="s">
        <v>533</v>
      </c>
      <c r="C932" t="s">
        <v>54</v>
      </c>
      <c r="D932" t="s">
        <v>527</v>
      </c>
      <c r="E932" t="s">
        <v>947</v>
      </c>
      <c r="F932">
        <v>0.88857373673191142</v>
      </c>
      <c r="G932">
        <v>0.88857373673191142</v>
      </c>
      <c r="H932" t="s">
        <v>855</v>
      </c>
    </row>
    <row r="933" spans="1:8" hidden="1" x14ac:dyDescent="0.25">
      <c r="A933" t="s">
        <v>824</v>
      </c>
      <c r="B933" t="s">
        <v>533</v>
      </c>
      <c r="C933" t="s">
        <v>54</v>
      </c>
      <c r="D933" t="s">
        <v>527</v>
      </c>
      <c r="E933" t="s">
        <v>947</v>
      </c>
      <c r="F933">
        <v>0</v>
      </c>
      <c r="G933">
        <v>0</v>
      </c>
      <c r="H933" t="s">
        <v>891</v>
      </c>
    </row>
    <row r="934" spans="1:8" hidden="1" x14ac:dyDescent="0.25">
      <c r="A934" t="s">
        <v>824</v>
      </c>
      <c r="B934" t="s">
        <v>533</v>
      </c>
      <c r="C934" t="s">
        <v>54</v>
      </c>
      <c r="D934" t="s">
        <v>527</v>
      </c>
      <c r="E934" t="s">
        <v>947</v>
      </c>
      <c r="F934">
        <v>0</v>
      </c>
      <c r="G934">
        <v>0</v>
      </c>
      <c r="H934" t="s">
        <v>892</v>
      </c>
    </row>
    <row r="935" spans="1:8" hidden="1" x14ac:dyDescent="0.25">
      <c r="A935" t="s">
        <v>824</v>
      </c>
      <c r="B935" t="s">
        <v>533</v>
      </c>
      <c r="C935" t="s">
        <v>54</v>
      </c>
      <c r="D935" t="s">
        <v>527</v>
      </c>
      <c r="E935" t="s">
        <v>947</v>
      </c>
      <c r="F935">
        <v>0.88857373673191142</v>
      </c>
      <c r="G935">
        <v>0.88857373673191142</v>
      </c>
      <c r="H935" t="s">
        <v>858</v>
      </c>
    </row>
    <row r="936" spans="1:8" hidden="1" x14ac:dyDescent="0.25">
      <c r="A936" t="s">
        <v>824</v>
      </c>
      <c r="B936" t="s">
        <v>533</v>
      </c>
      <c r="C936" t="s">
        <v>54</v>
      </c>
      <c r="D936" t="s">
        <v>527</v>
      </c>
      <c r="E936" t="s">
        <v>947</v>
      </c>
      <c r="F936">
        <v>0</v>
      </c>
      <c r="G936">
        <v>0</v>
      </c>
      <c r="H936" t="s">
        <v>893</v>
      </c>
    </row>
    <row r="937" spans="1:8" hidden="1" x14ac:dyDescent="0.25">
      <c r="A937" t="s">
        <v>824</v>
      </c>
      <c r="B937" t="s">
        <v>533</v>
      </c>
      <c r="C937" t="s">
        <v>54</v>
      </c>
      <c r="D937" t="s">
        <v>527</v>
      </c>
      <c r="E937" t="s">
        <v>947</v>
      </c>
      <c r="F937">
        <v>0</v>
      </c>
      <c r="G937">
        <v>0</v>
      </c>
      <c r="H937" t="s">
        <v>894</v>
      </c>
    </row>
    <row r="938" spans="1:8" hidden="1" x14ac:dyDescent="0.25">
      <c r="A938" t="s">
        <v>824</v>
      </c>
      <c r="B938" t="s">
        <v>533</v>
      </c>
      <c r="C938" t="s">
        <v>54</v>
      </c>
      <c r="D938" t="s">
        <v>527</v>
      </c>
      <c r="E938" t="s">
        <v>947</v>
      </c>
      <c r="F938">
        <v>0.88857373673191142</v>
      </c>
      <c r="G938">
        <v>0.88857373673191142</v>
      </c>
      <c r="H938" t="s">
        <v>861</v>
      </c>
    </row>
    <row r="939" spans="1:8" hidden="1" x14ac:dyDescent="0.25">
      <c r="A939" t="s">
        <v>824</v>
      </c>
      <c r="B939" t="s">
        <v>533</v>
      </c>
      <c r="C939" t="s">
        <v>54</v>
      </c>
      <c r="D939" t="s">
        <v>527</v>
      </c>
      <c r="E939" t="s">
        <v>947</v>
      </c>
      <c r="F939">
        <v>0</v>
      </c>
      <c r="G939">
        <v>0</v>
      </c>
      <c r="H939" t="s">
        <v>895</v>
      </c>
    </row>
    <row r="940" spans="1:8" hidden="1" x14ac:dyDescent="0.25">
      <c r="A940" t="s">
        <v>824</v>
      </c>
      <c r="B940" t="s">
        <v>533</v>
      </c>
      <c r="C940" t="s">
        <v>54</v>
      </c>
      <c r="D940" t="s">
        <v>527</v>
      </c>
      <c r="E940" t="s">
        <v>947</v>
      </c>
      <c r="F940">
        <v>0</v>
      </c>
      <c r="G940">
        <v>0</v>
      </c>
      <c r="H940" t="s">
        <v>896</v>
      </c>
    </row>
    <row r="941" spans="1:8" hidden="1" x14ac:dyDescent="0.25">
      <c r="A941" t="s">
        <v>824</v>
      </c>
      <c r="B941" t="s">
        <v>533</v>
      </c>
      <c r="C941" t="s">
        <v>54</v>
      </c>
      <c r="D941" t="s">
        <v>527</v>
      </c>
      <c r="E941" t="s">
        <v>947</v>
      </c>
      <c r="F941">
        <v>0.88857373673191142</v>
      </c>
      <c r="G941">
        <v>0.88857373673191142</v>
      </c>
      <c r="H941" t="s">
        <v>864</v>
      </c>
    </row>
    <row r="942" spans="1:8" hidden="1" x14ac:dyDescent="0.25">
      <c r="A942" t="s">
        <v>824</v>
      </c>
      <c r="B942" t="s">
        <v>533</v>
      </c>
      <c r="C942" t="s">
        <v>54</v>
      </c>
      <c r="D942" t="s">
        <v>527</v>
      </c>
      <c r="E942" t="s">
        <v>947</v>
      </c>
      <c r="F942">
        <v>0</v>
      </c>
      <c r="G942">
        <v>0</v>
      </c>
      <c r="H942" t="s">
        <v>897</v>
      </c>
    </row>
    <row r="943" spans="1:8" hidden="1" x14ac:dyDescent="0.25">
      <c r="A943" t="s">
        <v>824</v>
      </c>
      <c r="B943" t="s">
        <v>533</v>
      </c>
      <c r="C943" t="s">
        <v>54</v>
      </c>
      <c r="D943" t="s">
        <v>527</v>
      </c>
      <c r="E943" t="s">
        <v>947</v>
      </c>
      <c r="F943">
        <v>0</v>
      </c>
      <c r="G943">
        <v>0</v>
      </c>
      <c r="H943" t="s">
        <v>898</v>
      </c>
    </row>
    <row r="944" spans="1:8" hidden="1" x14ac:dyDescent="0.25">
      <c r="A944" t="s">
        <v>824</v>
      </c>
      <c r="B944" t="s">
        <v>533</v>
      </c>
      <c r="C944" t="s">
        <v>54</v>
      </c>
      <c r="D944" t="s">
        <v>527</v>
      </c>
      <c r="E944" t="s">
        <v>948</v>
      </c>
      <c r="F944">
        <v>3.7764383811106241</v>
      </c>
      <c r="G944">
        <v>3.7764383811106241</v>
      </c>
      <c r="H944" t="s">
        <v>825</v>
      </c>
    </row>
    <row r="945" spans="1:8" hidden="1" x14ac:dyDescent="0.25">
      <c r="A945" t="s">
        <v>824</v>
      </c>
      <c r="B945" t="s">
        <v>533</v>
      </c>
      <c r="C945" t="s">
        <v>54</v>
      </c>
      <c r="D945" t="s">
        <v>527</v>
      </c>
      <c r="E945" t="s">
        <v>948</v>
      </c>
      <c r="F945">
        <v>3.5542949469276457</v>
      </c>
      <c r="G945">
        <v>3.5542949469276457</v>
      </c>
      <c r="H945" t="s">
        <v>826</v>
      </c>
    </row>
    <row r="946" spans="1:8" hidden="1" x14ac:dyDescent="0.25">
      <c r="A946" t="s">
        <v>824</v>
      </c>
      <c r="B946" t="s">
        <v>533</v>
      </c>
      <c r="C946" t="s">
        <v>54</v>
      </c>
      <c r="D946" t="s">
        <v>527</v>
      </c>
      <c r="E946" t="s">
        <v>948</v>
      </c>
      <c r="F946">
        <v>0</v>
      </c>
      <c r="G946">
        <v>0</v>
      </c>
      <c r="H946" t="s">
        <v>868</v>
      </c>
    </row>
    <row r="947" spans="1:8" hidden="1" x14ac:dyDescent="0.25">
      <c r="A947" t="s">
        <v>824</v>
      </c>
      <c r="B947" t="s">
        <v>533</v>
      </c>
      <c r="C947" t="s">
        <v>54</v>
      </c>
      <c r="D947" t="s">
        <v>527</v>
      </c>
      <c r="E947" t="s">
        <v>948</v>
      </c>
      <c r="F947">
        <v>3.7764383811106241</v>
      </c>
      <c r="G947">
        <v>3.7764383811106241</v>
      </c>
      <c r="H947" t="s">
        <v>828</v>
      </c>
    </row>
    <row r="948" spans="1:8" hidden="1" x14ac:dyDescent="0.25">
      <c r="A948" t="s">
        <v>824</v>
      </c>
      <c r="B948" t="s">
        <v>533</v>
      </c>
      <c r="C948" t="s">
        <v>54</v>
      </c>
      <c r="D948" t="s">
        <v>527</v>
      </c>
      <c r="E948" t="s">
        <v>948</v>
      </c>
      <c r="F948">
        <v>3.6098308054733903</v>
      </c>
      <c r="G948">
        <v>3.6098308054733903</v>
      </c>
      <c r="H948" t="s">
        <v>829</v>
      </c>
    </row>
    <row r="949" spans="1:8" hidden="1" x14ac:dyDescent="0.25">
      <c r="A949" t="s">
        <v>824</v>
      </c>
      <c r="B949" t="s">
        <v>533</v>
      </c>
      <c r="C949" t="s">
        <v>54</v>
      </c>
      <c r="D949" t="s">
        <v>527</v>
      </c>
      <c r="E949" t="s">
        <v>948</v>
      </c>
      <c r="F949">
        <v>0</v>
      </c>
      <c r="G949">
        <v>0</v>
      </c>
      <c r="H949" t="s">
        <v>871</v>
      </c>
    </row>
    <row r="950" spans="1:8" hidden="1" x14ac:dyDescent="0.25">
      <c r="A950" t="s">
        <v>824</v>
      </c>
      <c r="B950" t="s">
        <v>533</v>
      </c>
      <c r="C950" t="s">
        <v>54</v>
      </c>
      <c r="D950" t="s">
        <v>527</v>
      </c>
      <c r="E950" t="s">
        <v>948</v>
      </c>
      <c r="F950">
        <v>3.7764383811106241</v>
      </c>
      <c r="G950">
        <v>3.7764383811106241</v>
      </c>
      <c r="H950" t="s">
        <v>831</v>
      </c>
    </row>
    <row r="951" spans="1:8" hidden="1" x14ac:dyDescent="0.25">
      <c r="A951" t="s">
        <v>824</v>
      </c>
      <c r="B951" t="s">
        <v>533</v>
      </c>
      <c r="C951" t="s">
        <v>54</v>
      </c>
      <c r="D951" t="s">
        <v>527</v>
      </c>
      <c r="E951" t="s">
        <v>948</v>
      </c>
      <c r="F951">
        <v>3.5542949469276457</v>
      </c>
      <c r="G951">
        <v>3.5542949469276457</v>
      </c>
      <c r="H951" t="s">
        <v>832</v>
      </c>
    </row>
    <row r="952" spans="1:8" hidden="1" x14ac:dyDescent="0.25">
      <c r="A952" t="s">
        <v>824</v>
      </c>
      <c r="B952" t="s">
        <v>533</v>
      </c>
      <c r="C952" t="s">
        <v>54</v>
      </c>
      <c r="D952" t="s">
        <v>527</v>
      </c>
      <c r="E952" t="s">
        <v>948</v>
      </c>
      <c r="F952">
        <v>0</v>
      </c>
      <c r="G952">
        <v>0</v>
      </c>
      <c r="H952" t="s">
        <v>873</v>
      </c>
    </row>
    <row r="953" spans="1:8" hidden="1" x14ac:dyDescent="0.25">
      <c r="A953" t="s">
        <v>824</v>
      </c>
      <c r="B953" t="s">
        <v>533</v>
      </c>
      <c r="C953" t="s">
        <v>54</v>
      </c>
      <c r="D953" t="s">
        <v>527</v>
      </c>
      <c r="E953" t="s">
        <v>948</v>
      </c>
      <c r="F953">
        <v>3.7764383811106241</v>
      </c>
      <c r="G953">
        <v>3.7764383811106241</v>
      </c>
      <c r="H953" t="s">
        <v>834</v>
      </c>
    </row>
    <row r="954" spans="1:8" hidden="1" x14ac:dyDescent="0.25">
      <c r="A954" t="s">
        <v>824</v>
      </c>
      <c r="B954" t="s">
        <v>533</v>
      </c>
      <c r="C954" t="s">
        <v>54</v>
      </c>
      <c r="D954" t="s">
        <v>527</v>
      </c>
      <c r="E954" t="s">
        <v>948</v>
      </c>
      <c r="F954">
        <v>3.5542949469276457</v>
      </c>
      <c r="G954">
        <v>3.5542949469276457</v>
      </c>
      <c r="H954" t="s">
        <v>835</v>
      </c>
    </row>
    <row r="955" spans="1:8" hidden="1" x14ac:dyDescent="0.25">
      <c r="A955" t="s">
        <v>824</v>
      </c>
      <c r="B955" t="s">
        <v>533</v>
      </c>
      <c r="C955" t="s">
        <v>54</v>
      </c>
      <c r="D955" t="s">
        <v>527</v>
      </c>
      <c r="E955" t="s">
        <v>948</v>
      </c>
      <c r="F955">
        <v>0</v>
      </c>
      <c r="G955">
        <v>0</v>
      </c>
      <c r="H955" t="s">
        <v>875</v>
      </c>
    </row>
    <row r="956" spans="1:8" hidden="1" x14ac:dyDescent="0.25">
      <c r="A956" t="s">
        <v>824</v>
      </c>
      <c r="B956" t="s">
        <v>533</v>
      </c>
      <c r="C956" t="s">
        <v>54</v>
      </c>
      <c r="D956" t="s">
        <v>527</v>
      </c>
      <c r="E956" t="s">
        <v>948</v>
      </c>
      <c r="F956">
        <v>3.7764383811106241</v>
      </c>
      <c r="G956">
        <v>3.7764383811106241</v>
      </c>
      <c r="H956" t="s">
        <v>837</v>
      </c>
    </row>
    <row r="957" spans="1:8" hidden="1" x14ac:dyDescent="0.25">
      <c r="A957" t="s">
        <v>824</v>
      </c>
      <c r="B957" t="s">
        <v>533</v>
      </c>
      <c r="C957" t="s">
        <v>54</v>
      </c>
      <c r="D957" t="s">
        <v>527</v>
      </c>
      <c r="E957" t="s">
        <v>948</v>
      </c>
      <c r="F957">
        <v>3.5542949469276457</v>
      </c>
      <c r="G957">
        <v>3.5542949469276457</v>
      </c>
      <c r="H957" t="s">
        <v>838</v>
      </c>
    </row>
    <row r="958" spans="1:8" hidden="1" x14ac:dyDescent="0.25">
      <c r="A958" t="s">
        <v>824</v>
      </c>
      <c r="B958" t="s">
        <v>533</v>
      </c>
      <c r="C958" t="s">
        <v>54</v>
      </c>
      <c r="D958" t="s">
        <v>527</v>
      </c>
      <c r="E958" t="s">
        <v>948</v>
      </c>
      <c r="F958">
        <v>0</v>
      </c>
      <c r="G958">
        <v>0</v>
      </c>
      <c r="H958" t="s">
        <v>877</v>
      </c>
    </row>
    <row r="959" spans="1:8" hidden="1" x14ac:dyDescent="0.25">
      <c r="A959" t="s">
        <v>824</v>
      </c>
      <c r="B959" t="s">
        <v>533</v>
      </c>
      <c r="C959" t="s">
        <v>54</v>
      </c>
      <c r="D959" t="s">
        <v>527</v>
      </c>
      <c r="E959" t="s">
        <v>948</v>
      </c>
      <c r="F959">
        <v>3.7764383811106241</v>
      </c>
      <c r="G959">
        <v>3.7764383811106241</v>
      </c>
      <c r="H959" t="s">
        <v>840</v>
      </c>
    </row>
    <row r="960" spans="1:8" hidden="1" x14ac:dyDescent="0.25">
      <c r="A960" t="s">
        <v>824</v>
      </c>
      <c r="B960" t="s">
        <v>533</v>
      </c>
      <c r="C960" t="s">
        <v>54</v>
      </c>
      <c r="D960" t="s">
        <v>527</v>
      </c>
      <c r="E960" t="s">
        <v>948</v>
      </c>
      <c r="F960">
        <v>3.5542949469276457</v>
      </c>
      <c r="G960">
        <v>3.5542949469276457</v>
      </c>
      <c r="H960" t="s">
        <v>841</v>
      </c>
    </row>
    <row r="961" spans="1:8" hidden="1" x14ac:dyDescent="0.25">
      <c r="A961" t="s">
        <v>824</v>
      </c>
      <c r="B961" t="s">
        <v>533</v>
      </c>
      <c r="C961" t="s">
        <v>54</v>
      </c>
      <c r="D961" t="s">
        <v>527</v>
      </c>
      <c r="E961" t="s">
        <v>948</v>
      </c>
      <c r="F961">
        <v>0</v>
      </c>
      <c r="G961">
        <v>0</v>
      </c>
      <c r="H961" t="s">
        <v>880</v>
      </c>
    </row>
    <row r="962" spans="1:8" hidden="1" x14ac:dyDescent="0.25">
      <c r="A962" t="s">
        <v>824</v>
      </c>
      <c r="B962" t="s">
        <v>533</v>
      </c>
      <c r="C962" t="s">
        <v>54</v>
      </c>
      <c r="D962" t="s">
        <v>527</v>
      </c>
      <c r="E962" t="s">
        <v>948</v>
      </c>
      <c r="F962">
        <v>3.7764383811106241</v>
      </c>
      <c r="G962">
        <v>3.7764383811106241</v>
      </c>
      <c r="H962" t="s">
        <v>843</v>
      </c>
    </row>
    <row r="963" spans="1:8" hidden="1" x14ac:dyDescent="0.25">
      <c r="A963" t="s">
        <v>824</v>
      </c>
      <c r="B963" t="s">
        <v>533</v>
      </c>
      <c r="C963" t="s">
        <v>54</v>
      </c>
      <c r="D963" t="s">
        <v>527</v>
      </c>
      <c r="E963" t="s">
        <v>948</v>
      </c>
      <c r="F963">
        <v>3.5542949469276457</v>
      </c>
      <c r="G963">
        <v>3.5542949469276457</v>
      </c>
      <c r="H963" t="s">
        <v>844</v>
      </c>
    </row>
    <row r="964" spans="1:8" hidden="1" x14ac:dyDescent="0.25">
      <c r="A964" t="s">
        <v>824</v>
      </c>
      <c r="B964" t="s">
        <v>533</v>
      </c>
      <c r="C964" t="s">
        <v>54</v>
      </c>
      <c r="D964" t="s">
        <v>527</v>
      </c>
      <c r="E964" t="s">
        <v>948</v>
      </c>
      <c r="F964">
        <v>0</v>
      </c>
      <c r="G964">
        <v>0</v>
      </c>
      <c r="H964" t="s">
        <v>883</v>
      </c>
    </row>
    <row r="965" spans="1:8" hidden="1" x14ac:dyDescent="0.25">
      <c r="A965" t="s">
        <v>824</v>
      </c>
      <c r="B965" t="s">
        <v>533</v>
      </c>
      <c r="C965" t="s">
        <v>54</v>
      </c>
      <c r="D965" t="s">
        <v>527</v>
      </c>
      <c r="E965" t="s">
        <v>948</v>
      </c>
      <c r="F965">
        <v>3.7764383811106241</v>
      </c>
      <c r="G965">
        <v>3.7764383811106241</v>
      </c>
      <c r="H965" t="s">
        <v>846</v>
      </c>
    </row>
    <row r="966" spans="1:8" hidden="1" x14ac:dyDescent="0.25">
      <c r="A966" t="s">
        <v>824</v>
      </c>
      <c r="B966" t="s">
        <v>533</v>
      </c>
      <c r="C966" t="s">
        <v>54</v>
      </c>
      <c r="D966" t="s">
        <v>527</v>
      </c>
      <c r="E966" t="s">
        <v>948</v>
      </c>
      <c r="F966">
        <v>3.5542949469276457</v>
      </c>
      <c r="G966">
        <v>3.5542949469276457</v>
      </c>
      <c r="H966" t="s">
        <v>847</v>
      </c>
    </row>
    <row r="967" spans="1:8" hidden="1" x14ac:dyDescent="0.25">
      <c r="A967" t="s">
        <v>824</v>
      </c>
      <c r="B967" t="s">
        <v>533</v>
      </c>
      <c r="C967" t="s">
        <v>54</v>
      </c>
      <c r="D967" t="s">
        <v>527</v>
      </c>
      <c r="E967" t="s">
        <v>948</v>
      </c>
      <c r="F967">
        <v>0</v>
      </c>
      <c r="G967">
        <v>0</v>
      </c>
      <c r="H967" t="s">
        <v>885</v>
      </c>
    </row>
    <row r="968" spans="1:8" hidden="1" x14ac:dyDescent="0.25">
      <c r="A968" t="s">
        <v>824</v>
      </c>
      <c r="B968" t="s">
        <v>533</v>
      </c>
      <c r="C968" t="s">
        <v>54</v>
      </c>
      <c r="D968" t="s">
        <v>527</v>
      </c>
      <c r="E968" t="s">
        <v>948</v>
      </c>
      <c r="F968">
        <v>3.7764383811106241</v>
      </c>
      <c r="G968">
        <v>3.7764383811106241</v>
      </c>
      <c r="H968" t="s">
        <v>849</v>
      </c>
    </row>
    <row r="969" spans="1:8" hidden="1" x14ac:dyDescent="0.25">
      <c r="A969" t="s">
        <v>824</v>
      </c>
      <c r="B969" t="s">
        <v>533</v>
      </c>
      <c r="C969" t="s">
        <v>54</v>
      </c>
      <c r="D969" t="s">
        <v>527</v>
      </c>
      <c r="E969" t="s">
        <v>948</v>
      </c>
      <c r="F969">
        <v>3.5542949469276457</v>
      </c>
      <c r="G969">
        <v>3.5542949469276457</v>
      </c>
      <c r="H969" t="s">
        <v>850</v>
      </c>
    </row>
    <row r="970" spans="1:8" hidden="1" x14ac:dyDescent="0.25">
      <c r="A970" t="s">
        <v>824</v>
      </c>
      <c r="B970" t="s">
        <v>533</v>
      </c>
      <c r="C970" t="s">
        <v>54</v>
      </c>
      <c r="D970" t="s">
        <v>527</v>
      </c>
      <c r="E970" t="s">
        <v>948</v>
      </c>
      <c r="F970">
        <v>0</v>
      </c>
      <c r="G970">
        <v>0</v>
      </c>
      <c r="H970" t="s">
        <v>887</v>
      </c>
    </row>
    <row r="971" spans="1:8" hidden="1" x14ac:dyDescent="0.25">
      <c r="A971" t="s">
        <v>824</v>
      </c>
      <c r="B971" t="s">
        <v>533</v>
      </c>
      <c r="C971" t="s">
        <v>54</v>
      </c>
      <c r="D971" t="s">
        <v>527</v>
      </c>
      <c r="E971" t="s">
        <v>948</v>
      </c>
      <c r="F971">
        <v>3.7764383811106241</v>
      </c>
      <c r="G971">
        <v>3.7764383811106241</v>
      </c>
      <c r="H971" t="s">
        <v>852</v>
      </c>
    </row>
    <row r="972" spans="1:8" hidden="1" x14ac:dyDescent="0.25">
      <c r="A972" t="s">
        <v>824</v>
      </c>
      <c r="B972" t="s">
        <v>533</v>
      </c>
      <c r="C972" t="s">
        <v>54</v>
      </c>
      <c r="D972" t="s">
        <v>527</v>
      </c>
      <c r="E972" t="s">
        <v>948</v>
      </c>
      <c r="F972">
        <v>3.5542949469276457</v>
      </c>
      <c r="G972">
        <v>3.5542949469276457</v>
      </c>
      <c r="H972" t="s">
        <v>853</v>
      </c>
    </row>
    <row r="973" spans="1:8" hidden="1" x14ac:dyDescent="0.25">
      <c r="A973" t="s">
        <v>824</v>
      </c>
      <c r="B973" t="s">
        <v>533</v>
      </c>
      <c r="C973" t="s">
        <v>54</v>
      </c>
      <c r="D973" t="s">
        <v>527</v>
      </c>
      <c r="E973" t="s">
        <v>948</v>
      </c>
      <c r="F973">
        <v>0</v>
      </c>
      <c r="G973">
        <v>0</v>
      </c>
      <c r="H973" t="s">
        <v>890</v>
      </c>
    </row>
    <row r="974" spans="1:8" hidden="1" x14ac:dyDescent="0.25">
      <c r="A974" t="s">
        <v>824</v>
      </c>
      <c r="B974" t="s">
        <v>533</v>
      </c>
      <c r="C974" t="s">
        <v>54</v>
      </c>
      <c r="D974" t="s">
        <v>527</v>
      </c>
      <c r="E974" t="s">
        <v>948</v>
      </c>
      <c r="F974">
        <v>3.7764383811106241</v>
      </c>
      <c r="G974">
        <v>3.7764383811106241</v>
      </c>
      <c r="H974" t="s">
        <v>855</v>
      </c>
    </row>
    <row r="975" spans="1:8" hidden="1" x14ac:dyDescent="0.25">
      <c r="A975" t="s">
        <v>824</v>
      </c>
      <c r="B975" t="s">
        <v>533</v>
      </c>
      <c r="C975" t="s">
        <v>54</v>
      </c>
      <c r="D975" t="s">
        <v>527</v>
      </c>
      <c r="E975" t="s">
        <v>948</v>
      </c>
      <c r="F975">
        <v>3.5542949469276457</v>
      </c>
      <c r="G975">
        <v>3.5542949469276457</v>
      </c>
      <c r="H975" t="s">
        <v>856</v>
      </c>
    </row>
    <row r="976" spans="1:8" hidden="1" x14ac:dyDescent="0.25">
      <c r="A976" t="s">
        <v>824</v>
      </c>
      <c r="B976" t="s">
        <v>533</v>
      </c>
      <c r="C976" t="s">
        <v>54</v>
      </c>
      <c r="D976" t="s">
        <v>527</v>
      </c>
      <c r="E976" t="s">
        <v>948</v>
      </c>
      <c r="F976">
        <v>0</v>
      </c>
      <c r="G976">
        <v>0</v>
      </c>
      <c r="H976" t="s">
        <v>892</v>
      </c>
    </row>
    <row r="977" spans="1:8" hidden="1" x14ac:dyDescent="0.25">
      <c r="A977" t="s">
        <v>824</v>
      </c>
      <c r="B977" t="s">
        <v>533</v>
      </c>
      <c r="C977" t="s">
        <v>54</v>
      </c>
      <c r="D977" t="s">
        <v>527</v>
      </c>
      <c r="E977" t="s">
        <v>948</v>
      </c>
      <c r="F977">
        <v>3.7764383811106241</v>
      </c>
      <c r="G977">
        <v>3.7764383811106241</v>
      </c>
      <c r="H977" t="s">
        <v>858</v>
      </c>
    </row>
    <row r="978" spans="1:8" hidden="1" x14ac:dyDescent="0.25">
      <c r="A978" t="s">
        <v>824</v>
      </c>
      <c r="B978" t="s">
        <v>533</v>
      </c>
      <c r="C978" t="s">
        <v>54</v>
      </c>
      <c r="D978" t="s">
        <v>527</v>
      </c>
      <c r="E978" t="s">
        <v>948</v>
      </c>
      <c r="F978">
        <v>3.5542949469276457</v>
      </c>
      <c r="G978">
        <v>3.5542949469276457</v>
      </c>
      <c r="H978" t="s">
        <v>859</v>
      </c>
    </row>
    <row r="979" spans="1:8" hidden="1" x14ac:dyDescent="0.25">
      <c r="A979" t="s">
        <v>824</v>
      </c>
      <c r="B979" t="s">
        <v>533</v>
      </c>
      <c r="C979" t="s">
        <v>54</v>
      </c>
      <c r="D979" t="s">
        <v>527</v>
      </c>
      <c r="E979" t="s">
        <v>948</v>
      </c>
      <c r="F979">
        <v>0</v>
      </c>
      <c r="G979">
        <v>0</v>
      </c>
      <c r="H979" t="s">
        <v>894</v>
      </c>
    </row>
    <row r="980" spans="1:8" hidden="1" x14ac:dyDescent="0.25">
      <c r="A980" t="s">
        <v>824</v>
      </c>
      <c r="B980" t="s">
        <v>533</v>
      </c>
      <c r="C980" t="s">
        <v>54</v>
      </c>
      <c r="D980" t="s">
        <v>527</v>
      </c>
      <c r="E980" t="s">
        <v>948</v>
      </c>
      <c r="F980">
        <v>3.7764383811106241</v>
      </c>
      <c r="G980">
        <v>3.7764383811106241</v>
      </c>
      <c r="H980" t="s">
        <v>861</v>
      </c>
    </row>
    <row r="981" spans="1:8" hidden="1" x14ac:dyDescent="0.25">
      <c r="A981" t="s">
        <v>824</v>
      </c>
      <c r="B981" t="s">
        <v>533</v>
      </c>
      <c r="C981" t="s">
        <v>54</v>
      </c>
      <c r="D981" t="s">
        <v>527</v>
      </c>
      <c r="E981" t="s">
        <v>948</v>
      </c>
      <c r="F981">
        <v>3.6098308054733903</v>
      </c>
      <c r="G981">
        <v>3.6098308054733903</v>
      </c>
      <c r="H981" t="s">
        <v>862</v>
      </c>
    </row>
    <row r="982" spans="1:8" hidden="1" x14ac:dyDescent="0.25">
      <c r="A982" t="s">
        <v>824</v>
      </c>
      <c r="B982" t="s">
        <v>533</v>
      </c>
      <c r="C982" t="s">
        <v>54</v>
      </c>
      <c r="D982" t="s">
        <v>527</v>
      </c>
      <c r="E982" t="s">
        <v>948</v>
      </c>
      <c r="F982">
        <v>0</v>
      </c>
      <c r="G982">
        <v>0</v>
      </c>
      <c r="H982" t="s">
        <v>896</v>
      </c>
    </row>
    <row r="983" spans="1:8" hidden="1" x14ac:dyDescent="0.25">
      <c r="A983" t="s">
        <v>824</v>
      </c>
      <c r="B983" t="s">
        <v>533</v>
      </c>
      <c r="C983" t="s">
        <v>54</v>
      </c>
      <c r="D983" t="s">
        <v>527</v>
      </c>
      <c r="E983" t="s">
        <v>948</v>
      </c>
      <c r="F983">
        <v>3.7764383811106241</v>
      </c>
      <c r="G983">
        <v>3.7764383811106241</v>
      </c>
      <c r="H983" t="s">
        <v>864</v>
      </c>
    </row>
    <row r="984" spans="1:8" hidden="1" x14ac:dyDescent="0.25">
      <c r="A984" t="s">
        <v>824</v>
      </c>
      <c r="B984" t="s">
        <v>533</v>
      </c>
      <c r="C984" t="s">
        <v>54</v>
      </c>
      <c r="D984" t="s">
        <v>527</v>
      </c>
      <c r="E984" t="s">
        <v>948</v>
      </c>
      <c r="F984">
        <v>3.5542949469276457</v>
      </c>
      <c r="G984">
        <v>3.5542949469276457</v>
      </c>
      <c r="H984" t="s">
        <v>865</v>
      </c>
    </row>
    <row r="985" spans="1:8" hidden="1" x14ac:dyDescent="0.25">
      <c r="A985" t="s">
        <v>824</v>
      </c>
      <c r="B985" t="s">
        <v>533</v>
      </c>
      <c r="C985" t="s">
        <v>54</v>
      </c>
      <c r="D985" t="s">
        <v>527</v>
      </c>
      <c r="E985" t="s">
        <v>948</v>
      </c>
      <c r="F985">
        <v>0</v>
      </c>
      <c r="G985">
        <v>0</v>
      </c>
      <c r="H985" t="s">
        <v>898</v>
      </c>
    </row>
    <row r="986" spans="1:8" hidden="1" x14ac:dyDescent="0.25">
      <c r="A986" t="s">
        <v>824</v>
      </c>
      <c r="B986" t="s">
        <v>533</v>
      </c>
      <c r="C986" t="s">
        <v>54</v>
      </c>
      <c r="D986" t="s">
        <v>8</v>
      </c>
      <c r="E986" t="s">
        <v>949</v>
      </c>
      <c r="F986">
        <v>6.1393593696714781</v>
      </c>
      <c r="G986">
        <v>6.139359369671479</v>
      </c>
      <c r="H986" t="s">
        <v>825</v>
      </c>
    </row>
    <row r="987" spans="1:8" hidden="1" x14ac:dyDescent="0.25">
      <c r="A987" t="s">
        <v>824</v>
      </c>
      <c r="B987" t="s">
        <v>533</v>
      </c>
      <c r="C987" t="s">
        <v>54</v>
      </c>
      <c r="D987" t="s">
        <v>8</v>
      </c>
      <c r="E987" t="s">
        <v>949</v>
      </c>
      <c r="F987">
        <v>3.7723774440150049</v>
      </c>
      <c r="G987">
        <v>3.7723774440150053</v>
      </c>
      <c r="H987" t="s">
        <v>826</v>
      </c>
    </row>
    <row r="988" spans="1:8" hidden="1" x14ac:dyDescent="0.25">
      <c r="A988" t="s">
        <v>824</v>
      </c>
      <c r="B988" t="s">
        <v>533</v>
      </c>
      <c r="C988" t="s">
        <v>54</v>
      </c>
      <c r="D988" t="s">
        <v>8</v>
      </c>
      <c r="E988" t="s">
        <v>949</v>
      </c>
      <c r="F988">
        <v>1.2574591480050017</v>
      </c>
      <c r="G988">
        <v>1.2574591480050017</v>
      </c>
      <c r="H988" t="s">
        <v>827</v>
      </c>
    </row>
    <row r="989" spans="1:8" hidden="1" x14ac:dyDescent="0.25">
      <c r="A989" t="s">
        <v>824</v>
      </c>
      <c r="B989" t="s">
        <v>533</v>
      </c>
      <c r="C989" t="s">
        <v>54</v>
      </c>
      <c r="D989" t="s">
        <v>8</v>
      </c>
      <c r="E989" t="s">
        <v>949</v>
      </c>
      <c r="F989">
        <v>6.1393593696714781</v>
      </c>
      <c r="G989">
        <v>6.139359369671479</v>
      </c>
      <c r="H989" t="s">
        <v>828</v>
      </c>
    </row>
    <row r="990" spans="1:8" hidden="1" x14ac:dyDescent="0.25">
      <c r="A990" t="s">
        <v>824</v>
      </c>
      <c r="B990" t="s">
        <v>533</v>
      </c>
      <c r="C990" t="s">
        <v>54</v>
      </c>
      <c r="D990" t="s">
        <v>8</v>
      </c>
      <c r="E990" t="s">
        <v>949</v>
      </c>
      <c r="F990">
        <v>3.7723774440150049</v>
      </c>
      <c r="G990">
        <v>3.7723774440150053</v>
      </c>
      <c r="H990" t="s">
        <v>829</v>
      </c>
    </row>
    <row r="991" spans="1:8" hidden="1" x14ac:dyDescent="0.25">
      <c r="A991" t="s">
        <v>824</v>
      </c>
      <c r="B991" t="s">
        <v>533</v>
      </c>
      <c r="C991" t="s">
        <v>54</v>
      </c>
      <c r="D991" t="s">
        <v>8</v>
      </c>
      <c r="E991" t="s">
        <v>949</v>
      </c>
      <c r="F991">
        <v>1.2574591480050017</v>
      </c>
      <c r="G991">
        <v>1.2574591480050017</v>
      </c>
      <c r="H991" t="s">
        <v>830</v>
      </c>
    </row>
    <row r="992" spans="1:8" hidden="1" x14ac:dyDescent="0.25">
      <c r="A992" t="s">
        <v>824</v>
      </c>
      <c r="B992" t="s">
        <v>533</v>
      </c>
      <c r="C992" t="s">
        <v>54</v>
      </c>
      <c r="D992" t="s">
        <v>8</v>
      </c>
      <c r="E992" t="s">
        <v>949</v>
      </c>
      <c r="F992">
        <v>4.8819002216664771</v>
      </c>
      <c r="G992">
        <v>4.8819002216664771</v>
      </c>
      <c r="H992" t="s">
        <v>831</v>
      </c>
    </row>
    <row r="993" spans="1:8" hidden="1" x14ac:dyDescent="0.25">
      <c r="A993" t="s">
        <v>824</v>
      </c>
      <c r="B993" t="s">
        <v>533</v>
      </c>
      <c r="C993" t="s">
        <v>54</v>
      </c>
      <c r="D993" t="s">
        <v>8</v>
      </c>
      <c r="E993" t="s">
        <v>949</v>
      </c>
      <c r="F993">
        <v>4.3641229254291236</v>
      </c>
      <c r="G993">
        <v>4.3641229254291236</v>
      </c>
      <c r="H993" t="s">
        <v>832</v>
      </c>
    </row>
    <row r="994" spans="1:8" hidden="1" x14ac:dyDescent="0.25">
      <c r="A994" t="s">
        <v>824</v>
      </c>
      <c r="B994" t="s">
        <v>533</v>
      </c>
      <c r="C994" t="s">
        <v>54</v>
      </c>
      <c r="D994" t="s">
        <v>8</v>
      </c>
      <c r="E994" t="s">
        <v>949</v>
      </c>
      <c r="F994">
        <v>1.2574591480050017</v>
      </c>
      <c r="G994">
        <v>1.2574591480050017</v>
      </c>
      <c r="H994" t="s">
        <v>833</v>
      </c>
    </row>
    <row r="995" spans="1:8" hidden="1" x14ac:dyDescent="0.25">
      <c r="A995" t="s">
        <v>824</v>
      </c>
      <c r="B995" t="s">
        <v>533</v>
      </c>
      <c r="C995" t="s">
        <v>54</v>
      </c>
      <c r="D995" t="s">
        <v>8</v>
      </c>
      <c r="E995" t="s">
        <v>949</v>
      </c>
      <c r="F995">
        <v>6.2872957400250087</v>
      </c>
      <c r="G995">
        <v>6.2872957400250078</v>
      </c>
      <c r="H995" t="s">
        <v>834</v>
      </c>
    </row>
    <row r="996" spans="1:8" hidden="1" x14ac:dyDescent="0.25">
      <c r="A996" t="s">
        <v>824</v>
      </c>
      <c r="B996" t="s">
        <v>533</v>
      </c>
      <c r="C996" t="s">
        <v>54</v>
      </c>
      <c r="D996" t="s">
        <v>8</v>
      </c>
      <c r="E996" t="s">
        <v>949</v>
      </c>
      <c r="F996">
        <v>3.9203138143685341</v>
      </c>
      <c r="G996">
        <v>3.9203138143685345</v>
      </c>
      <c r="H996" t="s">
        <v>835</v>
      </c>
    </row>
    <row r="997" spans="1:8" hidden="1" x14ac:dyDescent="0.25">
      <c r="A997" t="s">
        <v>824</v>
      </c>
      <c r="B997" t="s">
        <v>533</v>
      </c>
      <c r="C997" t="s">
        <v>54</v>
      </c>
      <c r="D997" t="s">
        <v>8</v>
      </c>
      <c r="E997" t="s">
        <v>949</v>
      </c>
      <c r="F997">
        <v>1.2574591480050017</v>
      </c>
      <c r="G997">
        <v>1.2574591480050017</v>
      </c>
      <c r="H997" t="s">
        <v>836</v>
      </c>
    </row>
    <row r="998" spans="1:8" hidden="1" x14ac:dyDescent="0.25">
      <c r="A998" t="s">
        <v>824</v>
      </c>
      <c r="B998" t="s">
        <v>533</v>
      </c>
      <c r="C998" t="s">
        <v>54</v>
      </c>
      <c r="D998" t="s">
        <v>8</v>
      </c>
      <c r="E998" t="s">
        <v>949</v>
      </c>
      <c r="F998">
        <v>5.0298365920200068</v>
      </c>
      <c r="G998">
        <v>5.0298365920200068</v>
      </c>
      <c r="H998" t="s">
        <v>837</v>
      </c>
    </row>
    <row r="999" spans="1:8" hidden="1" x14ac:dyDescent="0.25">
      <c r="A999" t="s">
        <v>824</v>
      </c>
      <c r="B999" t="s">
        <v>533</v>
      </c>
      <c r="C999" t="s">
        <v>54</v>
      </c>
      <c r="D999" t="s">
        <v>8</v>
      </c>
      <c r="E999" t="s">
        <v>949</v>
      </c>
      <c r="F999">
        <v>2.5149182960100034</v>
      </c>
      <c r="G999">
        <v>2.5149182960100034</v>
      </c>
      <c r="H999" t="s">
        <v>838</v>
      </c>
    </row>
    <row r="1000" spans="1:8" hidden="1" x14ac:dyDescent="0.25">
      <c r="A1000" t="s">
        <v>824</v>
      </c>
      <c r="B1000" t="s">
        <v>533</v>
      </c>
      <c r="C1000" t="s">
        <v>54</v>
      </c>
      <c r="D1000" t="s">
        <v>8</v>
      </c>
      <c r="E1000" t="s">
        <v>949</v>
      </c>
      <c r="F1000">
        <v>1.2574591480050017</v>
      </c>
      <c r="G1000">
        <v>1.2574591480050017</v>
      </c>
      <c r="H1000" t="s">
        <v>839</v>
      </c>
    </row>
    <row r="1001" spans="1:8" hidden="1" x14ac:dyDescent="0.25">
      <c r="A1001" t="s">
        <v>824</v>
      </c>
      <c r="B1001" t="s">
        <v>533</v>
      </c>
      <c r="C1001" t="s">
        <v>54</v>
      </c>
      <c r="D1001" t="s">
        <v>8</v>
      </c>
      <c r="E1001" t="s">
        <v>949</v>
      </c>
      <c r="F1001">
        <v>2.5149182960100034</v>
      </c>
      <c r="G1001">
        <v>2.5149182960100034</v>
      </c>
      <c r="H1001" t="s">
        <v>840</v>
      </c>
    </row>
    <row r="1002" spans="1:8" hidden="1" x14ac:dyDescent="0.25">
      <c r="A1002" t="s">
        <v>824</v>
      </c>
      <c r="B1002" t="s">
        <v>533</v>
      </c>
      <c r="C1002" t="s">
        <v>54</v>
      </c>
      <c r="D1002" t="s">
        <v>8</v>
      </c>
      <c r="E1002" t="s">
        <v>949</v>
      </c>
      <c r="F1002">
        <v>3.7723774440150049</v>
      </c>
      <c r="G1002">
        <v>3.7723774440150053</v>
      </c>
      <c r="H1002" t="s">
        <v>841</v>
      </c>
    </row>
    <row r="1003" spans="1:8" hidden="1" x14ac:dyDescent="0.25">
      <c r="A1003" t="s">
        <v>824</v>
      </c>
      <c r="B1003" t="s">
        <v>533</v>
      </c>
      <c r="C1003" t="s">
        <v>54</v>
      </c>
      <c r="D1003" t="s">
        <v>8</v>
      </c>
      <c r="E1003" t="s">
        <v>949</v>
      </c>
      <c r="F1003">
        <v>1.2574591480050017</v>
      </c>
      <c r="G1003">
        <v>1.2574591480050017</v>
      </c>
      <c r="H1003" t="s">
        <v>842</v>
      </c>
    </row>
    <row r="1004" spans="1:8" hidden="1" x14ac:dyDescent="0.25">
      <c r="A1004" t="s">
        <v>824</v>
      </c>
      <c r="B1004" t="s">
        <v>533</v>
      </c>
      <c r="C1004" t="s">
        <v>54</v>
      </c>
      <c r="D1004" t="s">
        <v>8</v>
      </c>
      <c r="E1004" t="s">
        <v>949</v>
      </c>
      <c r="F1004">
        <v>3.69840925883824</v>
      </c>
      <c r="G1004">
        <v>3.6984092588382405</v>
      </c>
      <c r="H1004" t="s">
        <v>843</v>
      </c>
    </row>
    <row r="1005" spans="1:8" hidden="1" x14ac:dyDescent="0.25">
      <c r="A1005" t="s">
        <v>824</v>
      </c>
      <c r="B1005" t="s">
        <v>533</v>
      </c>
      <c r="C1005" t="s">
        <v>54</v>
      </c>
      <c r="D1005" t="s">
        <v>8</v>
      </c>
      <c r="E1005" t="s">
        <v>949</v>
      </c>
      <c r="F1005">
        <v>3.7723774440150049</v>
      </c>
      <c r="G1005">
        <v>3.7723774440150053</v>
      </c>
      <c r="H1005" t="s">
        <v>844</v>
      </c>
    </row>
    <row r="1006" spans="1:8" hidden="1" x14ac:dyDescent="0.25">
      <c r="A1006" t="s">
        <v>824</v>
      </c>
      <c r="B1006" t="s">
        <v>533</v>
      </c>
      <c r="C1006" t="s">
        <v>54</v>
      </c>
      <c r="D1006" t="s">
        <v>8</v>
      </c>
      <c r="E1006" t="s">
        <v>949</v>
      </c>
      <c r="F1006">
        <v>1.2574591480050017</v>
      </c>
      <c r="G1006">
        <v>1.2574591480050017</v>
      </c>
      <c r="H1006" t="s">
        <v>845</v>
      </c>
    </row>
    <row r="1007" spans="1:8" hidden="1" x14ac:dyDescent="0.25">
      <c r="A1007" t="s">
        <v>824</v>
      </c>
      <c r="B1007" t="s">
        <v>533</v>
      </c>
      <c r="C1007" t="s">
        <v>54</v>
      </c>
      <c r="D1007" t="s">
        <v>8</v>
      </c>
      <c r="E1007" t="s">
        <v>949</v>
      </c>
      <c r="F1007">
        <v>3.69840925883824</v>
      </c>
      <c r="G1007">
        <v>3.6984092588382405</v>
      </c>
      <c r="H1007" t="s">
        <v>846</v>
      </c>
    </row>
    <row r="1008" spans="1:8" hidden="1" x14ac:dyDescent="0.25">
      <c r="A1008" t="s">
        <v>824</v>
      </c>
      <c r="B1008" t="s">
        <v>533</v>
      </c>
      <c r="C1008" t="s">
        <v>54</v>
      </c>
      <c r="D1008" t="s">
        <v>8</v>
      </c>
      <c r="E1008" t="s">
        <v>949</v>
      </c>
      <c r="F1008">
        <v>3.7723774440150049</v>
      </c>
      <c r="G1008">
        <v>3.7723774440150053</v>
      </c>
      <c r="H1008" t="s">
        <v>847</v>
      </c>
    </row>
    <row r="1009" spans="1:8" hidden="1" x14ac:dyDescent="0.25">
      <c r="A1009" t="s">
        <v>824</v>
      </c>
      <c r="B1009" t="s">
        <v>533</v>
      </c>
      <c r="C1009" t="s">
        <v>54</v>
      </c>
      <c r="D1009" t="s">
        <v>8</v>
      </c>
      <c r="E1009" t="s">
        <v>949</v>
      </c>
      <c r="F1009">
        <v>1.2574591480050017</v>
      </c>
      <c r="G1009">
        <v>1.2574591480050017</v>
      </c>
      <c r="H1009" t="s">
        <v>848</v>
      </c>
    </row>
    <row r="1010" spans="1:8" hidden="1" x14ac:dyDescent="0.25">
      <c r="A1010" t="s">
        <v>824</v>
      </c>
      <c r="B1010" t="s">
        <v>533</v>
      </c>
      <c r="C1010" t="s">
        <v>54</v>
      </c>
      <c r="D1010" t="s">
        <v>8</v>
      </c>
      <c r="E1010" t="s">
        <v>949</v>
      </c>
      <c r="F1010">
        <v>7.39681851767648</v>
      </c>
      <c r="G1010">
        <v>7.3968185176764809</v>
      </c>
      <c r="H1010" t="s">
        <v>849</v>
      </c>
    </row>
    <row r="1011" spans="1:8" hidden="1" x14ac:dyDescent="0.25">
      <c r="A1011" t="s">
        <v>824</v>
      </c>
      <c r="B1011" t="s">
        <v>533</v>
      </c>
      <c r="C1011" t="s">
        <v>54</v>
      </c>
      <c r="D1011" t="s">
        <v>8</v>
      </c>
      <c r="E1011" t="s">
        <v>949</v>
      </c>
      <c r="F1011">
        <v>3.7723774440150049</v>
      </c>
      <c r="G1011">
        <v>3.7723774440150053</v>
      </c>
      <c r="H1011" t="s">
        <v>850</v>
      </c>
    </row>
    <row r="1012" spans="1:8" hidden="1" x14ac:dyDescent="0.25">
      <c r="A1012" t="s">
        <v>824</v>
      </c>
      <c r="B1012" t="s">
        <v>533</v>
      </c>
      <c r="C1012" t="s">
        <v>54</v>
      </c>
      <c r="D1012" t="s">
        <v>8</v>
      </c>
      <c r="E1012" t="s">
        <v>949</v>
      </c>
      <c r="F1012">
        <v>1.2574591480050017</v>
      </c>
      <c r="G1012">
        <v>1.2574591480050017</v>
      </c>
      <c r="H1012" t="s">
        <v>851</v>
      </c>
    </row>
    <row r="1013" spans="1:8" hidden="1" x14ac:dyDescent="0.25">
      <c r="A1013" t="s">
        <v>824</v>
      </c>
      <c r="B1013" t="s">
        <v>533</v>
      </c>
      <c r="C1013" t="s">
        <v>54</v>
      </c>
      <c r="D1013" t="s">
        <v>8</v>
      </c>
      <c r="E1013" t="s">
        <v>949</v>
      </c>
      <c r="F1013">
        <v>6.1393593696714781</v>
      </c>
      <c r="G1013">
        <v>6.139359369671479</v>
      </c>
      <c r="H1013" t="s">
        <v>852</v>
      </c>
    </row>
    <row r="1014" spans="1:8" hidden="1" x14ac:dyDescent="0.25">
      <c r="A1014" t="s">
        <v>824</v>
      </c>
      <c r="B1014" t="s">
        <v>533</v>
      </c>
      <c r="C1014" t="s">
        <v>54</v>
      </c>
      <c r="D1014" t="s">
        <v>8</v>
      </c>
      <c r="E1014" t="s">
        <v>949</v>
      </c>
      <c r="F1014">
        <v>2.5149182960100034</v>
      </c>
      <c r="G1014">
        <v>2.5149182960100034</v>
      </c>
      <c r="H1014" t="s">
        <v>853</v>
      </c>
    </row>
    <row r="1015" spans="1:8" hidden="1" x14ac:dyDescent="0.25">
      <c r="A1015" t="s">
        <v>824</v>
      </c>
      <c r="B1015" t="s">
        <v>533</v>
      </c>
      <c r="C1015" t="s">
        <v>54</v>
      </c>
      <c r="D1015" t="s">
        <v>8</v>
      </c>
      <c r="E1015" t="s">
        <v>949</v>
      </c>
      <c r="F1015">
        <v>1.2574591480050017</v>
      </c>
      <c r="G1015">
        <v>1.2574591480050017</v>
      </c>
      <c r="H1015" t="s">
        <v>854</v>
      </c>
    </row>
    <row r="1016" spans="1:8" hidden="1" x14ac:dyDescent="0.25">
      <c r="A1016" t="s">
        <v>824</v>
      </c>
      <c r="B1016" t="s">
        <v>533</v>
      </c>
      <c r="C1016" t="s">
        <v>54</v>
      </c>
      <c r="D1016" t="s">
        <v>8</v>
      </c>
      <c r="E1016" t="s">
        <v>949</v>
      </c>
      <c r="F1016">
        <v>6.0653911844947137</v>
      </c>
      <c r="G1016">
        <v>6.0653911844947146</v>
      </c>
      <c r="H1016" t="s">
        <v>855</v>
      </c>
    </row>
    <row r="1017" spans="1:8" hidden="1" x14ac:dyDescent="0.25">
      <c r="A1017" t="s">
        <v>824</v>
      </c>
      <c r="B1017" t="s">
        <v>533</v>
      </c>
      <c r="C1017" t="s">
        <v>54</v>
      </c>
      <c r="D1017" t="s">
        <v>8</v>
      </c>
      <c r="E1017" t="s">
        <v>949</v>
      </c>
      <c r="F1017">
        <v>3.7723774440150049</v>
      </c>
      <c r="G1017">
        <v>3.7723774440150053</v>
      </c>
      <c r="H1017" t="s">
        <v>856</v>
      </c>
    </row>
    <row r="1018" spans="1:8" hidden="1" x14ac:dyDescent="0.25">
      <c r="A1018" t="s">
        <v>824</v>
      </c>
      <c r="B1018" t="s">
        <v>533</v>
      </c>
      <c r="C1018" t="s">
        <v>54</v>
      </c>
      <c r="D1018" t="s">
        <v>8</v>
      </c>
      <c r="E1018" t="s">
        <v>949</v>
      </c>
      <c r="F1018">
        <v>1.2574591480050017</v>
      </c>
      <c r="G1018">
        <v>1.2574591480050017</v>
      </c>
      <c r="H1018" t="s">
        <v>857</v>
      </c>
    </row>
    <row r="1019" spans="1:8" hidden="1" x14ac:dyDescent="0.25">
      <c r="A1019" t="s">
        <v>824</v>
      </c>
      <c r="B1019" t="s">
        <v>533</v>
      </c>
      <c r="C1019" t="s">
        <v>54</v>
      </c>
      <c r="D1019" t="s">
        <v>8</v>
      </c>
      <c r="E1019" t="s">
        <v>949</v>
      </c>
      <c r="F1019">
        <v>4.8079320364897118</v>
      </c>
      <c r="G1019">
        <v>4.8079320364897118</v>
      </c>
      <c r="H1019" t="s">
        <v>858</v>
      </c>
    </row>
    <row r="1020" spans="1:8" hidden="1" x14ac:dyDescent="0.25">
      <c r="A1020" t="s">
        <v>824</v>
      </c>
      <c r="B1020" t="s">
        <v>533</v>
      </c>
      <c r="C1020" t="s">
        <v>54</v>
      </c>
      <c r="D1020" t="s">
        <v>8</v>
      </c>
      <c r="E1020" t="s">
        <v>949</v>
      </c>
      <c r="F1020">
        <v>2.5149182960100034</v>
      </c>
      <c r="G1020">
        <v>2.5149182960100034</v>
      </c>
      <c r="H1020" t="s">
        <v>859</v>
      </c>
    </row>
    <row r="1021" spans="1:8" hidden="1" x14ac:dyDescent="0.25">
      <c r="A1021" t="s">
        <v>824</v>
      </c>
      <c r="B1021" t="s">
        <v>533</v>
      </c>
      <c r="C1021" t="s">
        <v>54</v>
      </c>
      <c r="D1021" t="s">
        <v>8</v>
      </c>
      <c r="E1021" t="s">
        <v>949</v>
      </c>
      <c r="F1021">
        <v>1.2574591480050017</v>
      </c>
      <c r="G1021">
        <v>1.2574591480050017</v>
      </c>
      <c r="H1021" t="s">
        <v>860</v>
      </c>
    </row>
    <row r="1022" spans="1:8" hidden="1" x14ac:dyDescent="0.25">
      <c r="A1022" t="s">
        <v>824</v>
      </c>
      <c r="B1022" t="s">
        <v>533</v>
      </c>
      <c r="C1022" t="s">
        <v>54</v>
      </c>
      <c r="D1022" t="s">
        <v>8</v>
      </c>
      <c r="E1022" t="s">
        <v>949</v>
      </c>
      <c r="F1022">
        <v>5.6215820734341246</v>
      </c>
      <c r="G1022">
        <v>5.6215820734341246</v>
      </c>
      <c r="H1022" t="s">
        <v>861</v>
      </c>
    </row>
    <row r="1023" spans="1:8" hidden="1" x14ac:dyDescent="0.25">
      <c r="A1023" t="s">
        <v>824</v>
      </c>
      <c r="B1023" t="s">
        <v>533</v>
      </c>
      <c r="C1023" t="s">
        <v>54</v>
      </c>
      <c r="D1023" t="s">
        <v>8</v>
      </c>
      <c r="E1023" t="s">
        <v>949</v>
      </c>
      <c r="F1023">
        <v>2.5149182960100034</v>
      </c>
      <c r="G1023">
        <v>2.5149182960100034</v>
      </c>
      <c r="H1023" t="s">
        <v>862</v>
      </c>
    </row>
    <row r="1024" spans="1:8" hidden="1" x14ac:dyDescent="0.25">
      <c r="A1024" t="s">
        <v>824</v>
      </c>
      <c r="B1024" t="s">
        <v>533</v>
      </c>
      <c r="C1024" t="s">
        <v>54</v>
      </c>
      <c r="D1024" t="s">
        <v>8</v>
      </c>
      <c r="E1024" t="s">
        <v>949</v>
      </c>
      <c r="F1024">
        <v>1.2574591480050017</v>
      </c>
      <c r="G1024">
        <v>1.2574591480050017</v>
      </c>
      <c r="H1024" t="s">
        <v>863</v>
      </c>
    </row>
    <row r="1025" spans="1:8" hidden="1" x14ac:dyDescent="0.25">
      <c r="A1025" t="s">
        <v>824</v>
      </c>
      <c r="B1025" t="s">
        <v>533</v>
      </c>
      <c r="C1025" t="s">
        <v>54</v>
      </c>
      <c r="D1025" t="s">
        <v>8</v>
      </c>
      <c r="E1025" t="s">
        <v>949</v>
      </c>
      <c r="F1025">
        <v>3.69840925883824</v>
      </c>
      <c r="G1025">
        <v>3.6984092588382405</v>
      </c>
      <c r="H1025" t="s">
        <v>864</v>
      </c>
    </row>
    <row r="1026" spans="1:8" hidden="1" x14ac:dyDescent="0.25">
      <c r="A1026" t="s">
        <v>824</v>
      </c>
      <c r="B1026" t="s">
        <v>533</v>
      </c>
      <c r="C1026" t="s">
        <v>54</v>
      </c>
      <c r="D1026" t="s">
        <v>8</v>
      </c>
      <c r="E1026" t="s">
        <v>949</v>
      </c>
      <c r="F1026">
        <v>2.5149182960100034</v>
      </c>
      <c r="G1026">
        <v>2.5149182960100034</v>
      </c>
      <c r="H1026" t="s">
        <v>865</v>
      </c>
    </row>
    <row r="1027" spans="1:8" hidden="1" x14ac:dyDescent="0.25">
      <c r="A1027" t="s">
        <v>824</v>
      </c>
      <c r="B1027" t="s">
        <v>533</v>
      </c>
      <c r="C1027" t="s">
        <v>54</v>
      </c>
      <c r="D1027" t="s">
        <v>8</v>
      </c>
      <c r="E1027" t="s">
        <v>949</v>
      </c>
      <c r="F1027">
        <v>1.2574591480050017</v>
      </c>
      <c r="G1027">
        <v>1.2574591480050017</v>
      </c>
      <c r="H1027" t="s">
        <v>866</v>
      </c>
    </row>
    <row r="1028" spans="1:8" hidden="1" x14ac:dyDescent="0.25">
      <c r="A1028" t="s">
        <v>824</v>
      </c>
      <c r="B1028" t="s">
        <v>533</v>
      </c>
      <c r="C1028" t="s">
        <v>54</v>
      </c>
      <c r="D1028" t="s">
        <v>527</v>
      </c>
      <c r="E1028" t="s">
        <v>950</v>
      </c>
      <c r="F1028">
        <v>0.94410959527765603</v>
      </c>
      <c r="G1028">
        <v>0.94410959527765603</v>
      </c>
      <c r="H1028" t="s">
        <v>825</v>
      </c>
    </row>
    <row r="1029" spans="1:8" hidden="1" x14ac:dyDescent="0.25">
      <c r="A1029" t="s">
        <v>824</v>
      </c>
      <c r="B1029" t="s">
        <v>533</v>
      </c>
      <c r="C1029" t="s">
        <v>54</v>
      </c>
      <c r="D1029" t="s">
        <v>527</v>
      </c>
      <c r="E1029" t="s">
        <v>950</v>
      </c>
      <c r="F1029">
        <v>0</v>
      </c>
      <c r="G1029">
        <v>0</v>
      </c>
      <c r="H1029" t="s">
        <v>867</v>
      </c>
    </row>
    <row r="1030" spans="1:8" hidden="1" x14ac:dyDescent="0.25">
      <c r="A1030" t="s">
        <v>824</v>
      </c>
      <c r="B1030" t="s">
        <v>533</v>
      </c>
      <c r="C1030" t="s">
        <v>54</v>
      </c>
      <c r="D1030" t="s">
        <v>527</v>
      </c>
      <c r="E1030" t="s">
        <v>950</v>
      </c>
      <c r="F1030">
        <v>0</v>
      </c>
      <c r="G1030">
        <v>0</v>
      </c>
      <c r="H1030" t="s">
        <v>868</v>
      </c>
    </row>
    <row r="1031" spans="1:8" hidden="1" x14ac:dyDescent="0.25">
      <c r="A1031" t="s">
        <v>824</v>
      </c>
      <c r="B1031" t="s">
        <v>533</v>
      </c>
      <c r="C1031" t="s">
        <v>54</v>
      </c>
      <c r="D1031" t="s">
        <v>527</v>
      </c>
      <c r="E1031" t="s">
        <v>950</v>
      </c>
      <c r="F1031">
        <v>0.88857373673191153</v>
      </c>
      <c r="G1031">
        <v>0.88857373673191142</v>
      </c>
      <c r="H1031" t="s">
        <v>828</v>
      </c>
    </row>
    <row r="1032" spans="1:8" hidden="1" x14ac:dyDescent="0.25">
      <c r="A1032" t="s">
        <v>824</v>
      </c>
      <c r="B1032" t="s">
        <v>533</v>
      </c>
      <c r="C1032" t="s">
        <v>54</v>
      </c>
      <c r="D1032" t="s">
        <v>527</v>
      </c>
      <c r="E1032" t="s">
        <v>950</v>
      </c>
      <c r="F1032">
        <v>0</v>
      </c>
      <c r="G1032">
        <v>0</v>
      </c>
      <c r="H1032" t="s">
        <v>870</v>
      </c>
    </row>
    <row r="1033" spans="1:8" hidden="1" x14ac:dyDescent="0.25">
      <c r="A1033" t="s">
        <v>824</v>
      </c>
      <c r="B1033" t="s">
        <v>533</v>
      </c>
      <c r="C1033" t="s">
        <v>54</v>
      </c>
      <c r="D1033" t="s">
        <v>527</v>
      </c>
      <c r="E1033" t="s">
        <v>950</v>
      </c>
      <c r="F1033">
        <v>0</v>
      </c>
      <c r="G1033">
        <v>0</v>
      </c>
      <c r="H1033" t="s">
        <v>871</v>
      </c>
    </row>
    <row r="1034" spans="1:8" hidden="1" x14ac:dyDescent="0.25">
      <c r="A1034" t="s">
        <v>824</v>
      </c>
      <c r="B1034" t="s">
        <v>533</v>
      </c>
      <c r="C1034" t="s">
        <v>54</v>
      </c>
      <c r="D1034" t="s">
        <v>527</v>
      </c>
      <c r="E1034" t="s">
        <v>950</v>
      </c>
      <c r="F1034">
        <v>0.88857373673191153</v>
      </c>
      <c r="G1034">
        <v>0.88857373673191142</v>
      </c>
      <c r="H1034" t="s">
        <v>831</v>
      </c>
    </row>
    <row r="1035" spans="1:8" hidden="1" x14ac:dyDescent="0.25">
      <c r="A1035" t="s">
        <v>824</v>
      </c>
      <c r="B1035" t="s">
        <v>533</v>
      </c>
      <c r="C1035" t="s">
        <v>54</v>
      </c>
      <c r="D1035" t="s">
        <v>527</v>
      </c>
      <c r="E1035" t="s">
        <v>950</v>
      </c>
      <c r="F1035">
        <v>0</v>
      </c>
      <c r="G1035">
        <v>0</v>
      </c>
      <c r="H1035" t="s">
        <v>872</v>
      </c>
    </row>
    <row r="1036" spans="1:8" hidden="1" x14ac:dyDescent="0.25">
      <c r="A1036" t="s">
        <v>824</v>
      </c>
      <c r="B1036" t="s">
        <v>533</v>
      </c>
      <c r="C1036" t="s">
        <v>54</v>
      </c>
      <c r="D1036" t="s">
        <v>527</v>
      </c>
      <c r="E1036" t="s">
        <v>950</v>
      </c>
      <c r="F1036">
        <v>0</v>
      </c>
      <c r="G1036">
        <v>0</v>
      </c>
      <c r="H1036" t="s">
        <v>873</v>
      </c>
    </row>
    <row r="1037" spans="1:8" hidden="1" x14ac:dyDescent="0.25">
      <c r="A1037" t="s">
        <v>824</v>
      </c>
      <c r="B1037" t="s">
        <v>533</v>
      </c>
      <c r="C1037" t="s">
        <v>54</v>
      </c>
      <c r="D1037" t="s">
        <v>527</v>
      </c>
      <c r="E1037" t="s">
        <v>950</v>
      </c>
      <c r="F1037">
        <v>0.88857373673191153</v>
      </c>
      <c r="G1037">
        <v>0.88857373673191142</v>
      </c>
      <c r="H1037" t="s">
        <v>834</v>
      </c>
    </row>
    <row r="1038" spans="1:8" hidden="1" x14ac:dyDescent="0.25">
      <c r="A1038" t="s">
        <v>824</v>
      </c>
      <c r="B1038" t="s">
        <v>533</v>
      </c>
      <c r="C1038" t="s">
        <v>54</v>
      </c>
      <c r="D1038" t="s">
        <v>527</v>
      </c>
      <c r="E1038" t="s">
        <v>950</v>
      </c>
      <c r="F1038">
        <v>0</v>
      </c>
      <c r="G1038">
        <v>0</v>
      </c>
      <c r="H1038" t="s">
        <v>874</v>
      </c>
    </row>
    <row r="1039" spans="1:8" hidden="1" x14ac:dyDescent="0.25">
      <c r="A1039" t="s">
        <v>824</v>
      </c>
      <c r="B1039" t="s">
        <v>533</v>
      </c>
      <c r="C1039" t="s">
        <v>54</v>
      </c>
      <c r="D1039" t="s">
        <v>527</v>
      </c>
      <c r="E1039" t="s">
        <v>950</v>
      </c>
      <c r="F1039">
        <v>0</v>
      </c>
      <c r="G1039">
        <v>0</v>
      </c>
      <c r="H1039" t="s">
        <v>875</v>
      </c>
    </row>
    <row r="1040" spans="1:8" hidden="1" x14ac:dyDescent="0.25">
      <c r="A1040" t="s">
        <v>824</v>
      </c>
      <c r="B1040" t="s">
        <v>533</v>
      </c>
      <c r="C1040" t="s">
        <v>54</v>
      </c>
      <c r="D1040" t="s">
        <v>527</v>
      </c>
      <c r="E1040" t="s">
        <v>950</v>
      </c>
      <c r="F1040">
        <v>0.88857373673191153</v>
      </c>
      <c r="G1040">
        <v>0.88857373673191142</v>
      </c>
      <c r="H1040" t="s">
        <v>837</v>
      </c>
    </row>
    <row r="1041" spans="1:8" hidden="1" x14ac:dyDescent="0.25">
      <c r="A1041" t="s">
        <v>824</v>
      </c>
      <c r="B1041" t="s">
        <v>533</v>
      </c>
      <c r="C1041" t="s">
        <v>54</v>
      </c>
      <c r="D1041" t="s">
        <v>527</v>
      </c>
      <c r="E1041" t="s">
        <v>950</v>
      </c>
      <c r="F1041">
        <v>0</v>
      </c>
      <c r="G1041">
        <v>0</v>
      </c>
      <c r="H1041" t="s">
        <v>876</v>
      </c>
    </row>
    <row r="1042" spans="1:8" hidden="1" x14ac:dyDescent="0.25">
      <c r="A1042" t="s">
        <v>824</v>
      </c>
      <c r="B1042" t="s">
        <v>533</v>
      </c>
      <c r="C1042" t="s">
        <v>54</v>
      </c>
      <c r="D1042" t="s">
        <v>527</v>
      </c>
      <c r="E1042" t="s">
        <v>950</v>
      </c>
      <c r="F1042">
        <v>0</v>
      </c>
      <c r="G1042">
        <v>0</v>
      </c>
      <c r="H1042" t="s">
        <v>877</v>
      </c>
    </row>
    <row r="1043" spans="1:8" hidden="1" x14ac:dyDescent="0.25">
      <c r="A1043" t="s">
        <v>824</v>
      </c>
      <c r="B1043" t="s">
        <v>533</v>
      </c>
      <c r="C1043" t="s">
        <v>54</v>
      </c>
      <c r="D1043" t="s">
        <v>527</v>
      </c>
      <c r="E1043" t="s">
        <v>950</v>
      </c>
      <c r="F1043">
        <v>0</v>
      </c>
      <c r="G1043">
        <v>0</v>
      </c>
      <c r="H1043" t="s">
        <v>878</v>
      </c>
    </row>
    <row r="1044" spans="1:8" hidden="1" x14ac:dyDescent="0.25">
      <c r="A1044" t="s">
        <v>824</v>
      </c>
      <c r="B1044" t="s">
        <v>533</v>
      </c>
      <c r="C1044" t="s">
        <v>54</v>
      </c>
      <c r="D1044" t="s">
        <v>527</v>
      </c>
      <c r="E1044" t="s">
        <v>950</v>
      </c>
      <c r="F1044">
        <v>0</v>
      </c>
      <c r="G1044">
        <v>0</v>
      </c>
      <c r="H1044" t="s">
        <v>879</v>
      </c>
    </row>
    <row r="1045" spans="1:8" hidden="1" x14ac:dyDescent="0.25">
      <c r="A1045" t="s">
        <v>824</v>
      </c>
      <c r="B1045" t="s">
        <v>533</v>
      </c>
      <c r="C1045" t="s">
        <v>54</v>
      </c>
      <c r="D1045" t="s">
        <v>527</v>
      </c>
      <c r="E1045" t="s">
        <v>950</v>
      </c>
      <c r="F1045">
        <v>0</v>
      </c>
      <c r="G1045">
        <v>0</v>
      </c>
      <c r="H1045" t="s">
        <v>880</v>
      </c>
    </row>
    <row r="1046" spans="1:8" hidden="1" x14ac:dyDescent="0.25">
      <c r="A1046" t="s">
        <v>824</v>
      </c>
      <c r="B1046" t="s">
        <v>533</v>
      </c>
      <c r="C1046" t="s">
        <v>54</v>
      </c>
      <c r="D1046" t="s">
        <v>527</v>
      </c>
      <c r="E1046" t="s">
        <v>950</v>
      </c>
      <c r="F1046">
        <v>0</v>
      </c>
      <c r="G1046">
        <v>0</v>
      </c>
      <c r="H1046" t="s">
        <v>881</v>
      </c>
    </row>
    <row r="1047" spans="1:8" hidden="1" x14ac:dyDescent="0.25">
      <c r="A1047" t="s">
        <v>824</v>
      </c>
      <c r="B1047" t="s">
        <v>533</v>
      </c>
      <c r="C1047" t="s">
        <v>54</v>
      </c>
      <c r="D1047" t="s">
        <v>527</v>
      </c>
      <c r="E1047" t="s">
        <v>950</v>
      </c>
      <c r="F1047">
        <v>0</v>
      </c>
      <c r="G1047">
        <v>0</v>
      </c>
      <c r="H1047" t="s">
        <v>882</v>
      </c>
    </row>
    <row r="1048" spans="1:8" hidden="1" x14ac:dyDescent="0.25">
      <c r="A1048" t="s">
        <v>824</v>
      </c>
      <c r="B1048" t="s">
        <v>533</v>
      </c>
      <c r="C1048" t="s">
        <v>54</v>
      </c>
      <c r="D1048" t="s">
        <v>527</v>
      </c>
      <c r="E1048" t="s">
        <v>950</v>
      </c>
      <c r="F1048">
        <v>0</v>
      </c>
      <c r="G1048">
        <v>0</v>
      </c>
      <c r="H1048" t="s">
        <v>883</v>
      </c>
    </row>
    <row r="1049" spans="1:8" hidden="1" x14ac:dyDescent="0.25">
      <c r="A1049" t="s">
        <v>824</v>
      </c>
      <c r="B1049" t="s">
        <v>533</v>
      </c>
      <c r="C1049" t="s">
        <v>54</v>
      </c>
      <c r="D1049" t="s">
        <v>527</v>
      </c>
      <c r="E1049" t="s">
        <v>950</v>
      </c>
      <c r="F1049">
        <v>0.94410959527765603</v>
      </c>
      <c r="G1049">
        <v>0.94410959527765603</v>
      </c>
      <c r="H1049" t="s">
        <v>846</v>
      </c>
    </row>
    <row r="1050" spans="1:8" hidden="1" x14ac:dyDescent="0.25">
      <c r="A1050" t="s">
        <v>824</v>
      </c>
      <c r="B1050" t="s">
        <v>533</v>
      </c>
      <c r="C1050" t="s">
        <v>54</v>
      </c>
      <c r="D1050" t="s">
        <v>527</v>
      </c>
      <c r="E1050" t="s">
        <v>950</v>
      </c>
      <c r="F1050">
        <v>0</v>
      </c>
      <c r="G1050">
        <v>0</v>
      </c>
      <c r="H1050" t="s">
        <v>884</v>
      </c>
    </row>
    <row r="1051" spans="1:8" hidden="1" x14ac:dyDescent="0.25">
      <c r="A1051" t="s">
        <v>824</v>
      </c>
      <c r="B1051" t="s">
        <v>533</v>
      </c>
      <c r="C1051" t="s">
        <v>54</v>
      </c>
      <c r="D1051" t="s">
        <v>527</v>
      </c>
      <c r="E1051" t="s">
        <v>950</v>
      </c>
      <c r="F1051">
        <v>0</v>
      </c>
      <c r="G1051">
        <v>0</v>
      </c>
      <c r="H1051" t="s">
        <v>885</v>
      </c>
    </row>
    <row r="1052" spans="1:8" hidden="1" x14ac:dyDescent="0.25">
      <c r="A1052" t="s">
        <v>824</v>
      </c>
      <c r="B1052" t="s">
        <v>533</v>
      </c>
      <c r="C1052" t="s">
        <v>54</v>
      </c>
      <c r="D1052" t="s">
        <v>527</v>
      </c>
      <c r="E1052" t="s">
        <v>950</v>
      </c>
      <c r="F1052">
        <v>0.88857373673191153</v>
      </c>
      <c r="G1052">
        <v>0.88857373673191142</v>
      </c>
      <c r="H1052" t="s">
        <v>849</v>
      </c>
    </row>
    <row r="1053" spans="1:8" hidden="1" x14ac:dyDescent="0.25">
      <c r="A1053" t="s">
        <v>824</v>
      </c>
      <c r="B1053" t="s">
        <v>533</v>
      </c>
      <c r="C1053" t="s">
        <v>54</v>
      </c>
      <c r="D1053" t="s">
        <v>527</v>
      </c>
      <c r="E1053" t="s">
        <v>950</v>
      </c>
      <c r="F1053">
        <v>0</v>
      </c>
      <c r="G1053">
        <v>0</v>
      </c>
      <c r="H1053" t="s">
        <v>886</v>
      </c>
    </row>
    <row r="1054" spans="1:8" hidden="1" x14ac:dyDescent="0.25">
      <c r="A1054" t="s">
        <v>824</v>
      </c>
      <c r="B1054" t="s">
        <v>533</v>
      </c>
      <c r="C1054" t="s">
        <v>54</v>
      </c>
      <c r="D1054" t="s">
        <v>527</v>
      </c>
      <c r="E1054" t="s">
        <v>950</v>
      </c>
      <c r="F1054">
        <v>0</v>
      </c>
      <c r="G1054">
        <v>0</v>
      </c>
      <c r="H1054" t="s">
        <v>887</v>
      </c>
    </row>
    <row r="1055" spans="1:8" hidden="1" x14ac:dyDescent="0.25">
      <c r="A1055" t="s">
        <v>824</v>
      </c>
      <c r="B1055" t="s">
        <v>533</v>
      </c>
      <c r="C1055" t="s">
        <v>54</v>
      </c>
      <c r="D1055" t="s">
        <v>527</v>
      </c>
      <c r="E1055" t="s">
        <v>950</v>
      </c>
      <c r="F1055">
        <v>0.88857373673191153</v>
      </c>
      <c r="G1055">
        <v>0.88857373673191142</v>
      </c>
      <c r="H1055" t="s">
        <v>852</v>
      </c>
    </row>
    <row r="1056" spans="1:8" hidden="1" x14ac:dyDescent="0.25">
      <c r="A1056" t="s">
        <v>824</v>
      </c>
      <c r="B1056" t="s">
        <v>533</v>
      </c>
      <c r="C1056" t="s">
        <v>54</v>
      </c>
      <c r="D1056" t="s">
        <v>527</v>
      </c>
      <c r="E1056" t="s">
        <v>950</v>
      </c>
      <c r="F1056">
        <v>0</v>
      </c>
      <c r="G1056">
        <v>0</v>
      </c>
      <c r="H1056" t="s">
        <v>889</v>
      </c>
    </row>
    <row r="1057" spans="1:8" hidden="1" x14ac:dyDescent="0.25">
      <c r="A1057" t="s">
        <v>824</v>
      </c>
      <c r="B1057" t="s">
        <v>533</v>
      </c>
      <c r="C1057" t="s">
        <v>54</v>
      </c>
      <c r="D1057" t="s">
        <v>527</v>
      </c>
      <c r="E1057" t="s">
        <v>950</v>
      </c>
      <c r="F1057">
        <v>0</v>
      </c>
      <c r="G1057">
        <v>0</v>
      </c>
      <c r="H1057" t="s">
        <v>890</v>
      </c>
    </row>
    <row r="1058" spans="1:8" hidden="1" x14ac:dyDescent="0.25">
      <c r="A1058" t="s">
        <v>824</v>
      </c>
      <c r="B1058" t="s">
        <v>533</v>
      </c>
      <c r="C1058" t="s">
        <v>54</v>
      </c>
      <c r="D1058" t="s">
        <v>527</v>
      </c>
      <c r="E1058" t="s">
        <v>950</v>
      </c>
      <c r="F1058">
        <v>0.88857373673191153</v>
      </c>
      <c r="G1058">
        <v>0.88857373673191142</v>
      </c>
      <c r="H1058" t="s">
        <v>855</v>
      </c>
    </row>
    <row r="1059" spans="1:8" hidden="1" x14ac:dyDescent="0.25">
      <c r="A1059" t="s">
        <v>824</v>
      </c>
      <c r="B1059" t="s">
        <v>533</v>
      </c>
      <c r="C1059" t="s">
        <v>54</v>
      </c>
      <c r="D1059" t="s">
        <v>527</v>
      </c>
      <c r="E1059" t="s">
        <v>950</v>
      </c>
      <c r="F1059">
        <v>0</v>
      </c>
      <c r="G1059">
        <v>0</v>
      </c>
      <c r="H1059" t="s">
        <v>891</v>
      </c>
    </row>
    <row r="1060" spans="1:8" hidden="1" x14ac:dyDescent="0.25">
      <c r="A1060" t="s">
        <v>824</v>
      </c>
      <c r="B1060" t="s">
        <v>533</v>
      </c>
      <c r="C1060" t="s">
        <v>54</v>
      </c>
      <c r="D1060" t="s">
        <v>527</v>
      </c>
      <c r="E1060" t="s">
        <v>950</v>
      </c>
      <c r="F1060">
        <v>0</v>
      </c>
      <c r="G1060">
        <v>0</v>
      </c>
      <c r="H1060" t="s">
        <v>892</v>
      </c>
    </row>
    <row r="1061" spans="1:8" hidden="1" x14ac:dyDescent="0.25">
      <c r="A1061" t="s">
        <v>824</v>
      </c>
      <c r="B1061" t="s">
        <v>533</v>
      </c>
      <c r="C1061" t="s">
        <v>54</v>
      </c>
      <c r="D1061" t="s">
        <v>527</v>
      </c>
      <c r="E1061" t="s">
        <v>950</v>
      </c>
      <c r="F1061">
        <v>0.88857373673191153</v>
      </c>
      <c r="G1061">
        <v>0.88857373673191142</v>
      </c>
      <c r="H1061" t="s">
        <v>858</v>
      </c>
    </row>
    <row r="1062" spans="1:8" hidden="1" x14ac:dyDescent="0.25">
      <c r="A1062" t="s">
        <v>824</v>
      </c>
      <c r="B1062" t="s">
        <v>533</v>
      </c>
      <c r="C1062" t="s">
        <v>54</v>
      </c>
      <c r="D1062" t="s">
        <v>527</v>
      </c>
      <c r="E1062" t="s">
        <v>950</v>
      </c>
      <c r="F1062">
        <v>0</v>
      </c>
      <c r="G1062">
        <v>0</v>
      </c>
      <c r="H1062" t="s">
        <v>893</v>
      </c>
    </row>
    <row r="1063" spans="1:8" hidden="1" x14ac:dyDescent="0.25">
      <c r="A1063" t="s">
        <v>824</v>
      </c>
      <c r="B1063" t="s">
        <v>533</v>
      </c>
      <c r="C1063" t="s">
        <v>54</v>
      </c>
      <c r="D1063" t="s">
        <v>527</v>
      </c>
      <c r="E1063" t="s">
        <v>950</v>
      </c>
      <c r="F1063">
        <v>0</v>
      </c>
      <c r="G1063">
        <v>0</v>
      </c>
      <c r="H1063" t="s">
        <v>894</v>
      </c>
    </row>
    <row r="1064" spans="1:8" hidden="1" x14ac:dyDescent="0.25">
      <c r="A1064" t="s">
        <v>824</v>
      </c>
      <c r="B1064" t="s">
        <v>533</v>
      </c>
      <c r="C1064" t="s">
        <v>54</v>
      </c>
      <c r="D1064" t="s">
        <v>527</v>
      </c>
      <c r="E1064" t="s">
        <v>950</v>
      </c>
      <c r="F1064">
        <v>0</v>
      </c>
      <c r="G1064">
        <v>0</v>
      </c>
      <c r="H1064" t="s">
        <v>899</v>
      </c>
    </row>
    <row r="1065" spans="1:8" hidden="1" x14ac:dyDescent="0.25">
      <c r="A1065" t="s">
        <v>824</v>
      </c>
      <c r="B1065" t="s">
        <v>533</v>
      </c>
      <c r="C1065" t="s">
        <v>54</v>
      </c>
      <c r="D1065" t="s">
        <v>527</v>
      </c>
      <c r="E1065" t="s">
        <v>950</v>
      </c>
      <c r="F1065">
        <v>0</v>
      </c>
      <c r="G1065">
        <v>0</v>
      </c>
      <c r="H1065" t="s">
        <v>895</v>
      </c>
    </row>
    <row r="1066" spans="1:8" hidden="1" x14ac:dyDescent="0.25">
      <c r="A1066" t="s">
        <v>824</v>
      </c>
      <c r="B1066" t="s">
        <v>533</v>
      </c>
      <c r="C1066" t="s">
        <v>54</v>
      </c>
      <c r="D1066" t="s">
        <v>527</v>
      </c>
      <c r="E1066" t="s">
        <v>950</v>
      </c>
      <c r="F1066">
        <v>0</v>
      </c>
      <c r="G1066">
        <v>0</v>
      </c>
      <c r="H1066" t="s">
        <v>896</v>
      </c>
    </row>
    <row r="1067" spans="1:8" hidden="1" x14ac:dyDescent="0.25">
      <c r="A1067" t="s">
        <v>824</v>
      </c>
      <c r="B1067" t="s">
        <v>533</v>
      </c>
      <c r="C1067" t="s">
        <v>54</v>
      </c>
      <c r="D1067" t="s">
        <v>527</v>
      </c>
      <c r="E1067" t="s">
        <v>950</v>
      </c>
      <c r="F1067">
        <v>0</v>
      </c>
      <c r="G1067">
        <v>0</v>
      </c>
      <c r="H1067" t="s">
        <v>900</v>
      </c>
    </row>
    <row r="1068" spans="1:8" hidden="1" x14ac:dyDescent="0.25">
      <c r="A1068" t="s">
        <v>824</v>
      </c>
      <c r="B1068" t="s">
        <v>533</v>
      </c>
      <c r="C1068" t="s">
        <v>54</v>
      </c>
      <c r="D1068" t="s">
        <v>527</v>
      </c>
      <c r="E1068" t="s">
        <v>950</v>
      </c>
      <c r="F1068">
        <v>0</v>
      </c>
      <c r="G1068">
        <v>0</v>
      </c>
      <c r="H1068" t="s">
        <v>897</v>
      </c>
    </row>
    <row r="1069" spans="1:8" hidden="1" x14ac:dyDescent="0.25">
      <c r="A1069" t="s">
        <v>824</v>
      </c>
      <c r="B1069" t="s">
        <v>533</v>
      </c>
      <c r="C1069" t="s">
        <v>54</v>
      </c>
      <c r="D1069" t="s">
        <v>527</v>
      </c>
      <c r="E1069" t="s">
        <v>950</v>
      </c>
      <c r="F1069">
        <v>0</v>
      </c>
      <c r="G1069">
        <v>0</v>
      </c>
      <c r="H1069" t="s">
        <v>898</v>
      </c>
    </row>
    <row r="1070" spans="1:8" hidden="1" x14ac:dyDescent="0.25">
      <c r="A1070" t="s">
        <v>824</v>
      </c>
      <c r="B1070" t="s">
        <v>533</v>
      </c>
      <c r="C1070" t="s">
        <v>54</v>
      </c>
      <c r="D1070" t="s">
        <v>527</v>
      </c>
      <c r="E1070" t="s">
        <v>951</v>
      </c>
      <c r="F1070">
        <v>4.2207252494765797</v>
      </c>
      <c r="G1070">
        <v>4.2207252494765797</v>
      </c>
      <c r="H1070" t="s">
        <v>825</v>
      </c>
    </row>
    <row r="1071" spans="1:8" hidden="1" x14ac:dyDescent="0.25">
      <c r="A1071" t="s">
        <v>824</v>
      </c>
      <c r="B1071" t="s">
        <v>533</v>
      </c>
      <c r="C1071" t="s">
        <v>54</v>
      </c>
      <c r="D1071" t="s">
        <v>527</v>
      </c>
      <c r="E1071" t="s">
        <v>951</v>
      </c>
      <c r="F1071">
        <v>0</v>
      </c>
      <c r="G1071">
        <v>0</v>
      </c>
      <c r="H1071" t="s">
        <v>867</v>
      </c>
    </row>
    <row r="1072" spans="1:8" hidden="1" x14ac:dyDescent="0.25">
      <c r="A1072" t="s">
        <v>824</v>
      </c>
      <c r="B1072" t="s">
        <v>533</v>
      </c>
      <c r="C1072" t="s">
        <v>54</v>
      </c>
      <c r="D1072" t="s">
        <v>527</v>
      </c>
      <c r="E1072" t="s">
        <v>951</v>
      </c>
      <c r="F1072">
        <v>0</v>
      </c>
      <c r="G1072">
        <v>0</v>
      </c>
      <c r="H1072" t="s">
        <v>868</v>
      </c>
    </row>
    <row r="1073" spans="1:8" hidden="1" x14ac:dyDescent="0.25">
      <c r="A1073" t="s">
        <v>824</v>
      </c>
      <c r="B1073" t="s">
        <v>533</v>
      </c>
      <c r="C1073" t="s">
        <v>54</v>
      </c>
      <c r="D1073" t="s">
        <v>527</v>
      </c>
      <c r="E1073" t="s">
        <v>951</v>
      </c>
      <c r="F1073">
        <v>2.5546494931042454</v>
      </c>
      <c r="G1073">
        <v>2.5546494931042458</v>
      </c>
      <c r="H1073" t="s">
        <v>828</v>
      </c>
    </row>
    <row r="1074" spans="1:8" hidden="1" x14ac:dyDescent="0.25">
      <c r="A1074" t="s">
        <v>824</v>
      </c>
      <c r="B1074" t="s">
        <v>533</v>
      </c>
      <c r="C1074" t="s">
        <v>54</v>
      </c>
      <c r="D1074" t="s">
        <v>527</v>
      </c>
      <c r="E1074" t="s">
        <v>951</v>
      </c>
      <c r="F1074">
        <v>0</v>
      </c>
      <c r="G1074">
        <v>0</v>
      </c>
      <c r="H1074" t="s">
        <v>870</v>
      </c>
    </row>
    <row r="1075" spans="1:8" hidden="1" x14ac:dyDescent="0.25">
      <c r="A1075" t="s">
        <v>824</v>
      </c>
      <c r="B1075" t="s">
        <v>533</v>
      </c>
      <c r="C1075" t="s">
        <v>54</v>
      </c>
      <c r="D1075" t="s">
        <v>527</v>
      </c>
      <c r="E1075" t="s">
        <v>951</v>
      </c>
      <c r="F1075">
        <v>0</v>
      </c>
      <c r="G1075">
        <v>0</v>
      </c>
      <c r="H1075" t="s">
        <v>871</v>
      </c>
    </row>
    <row r="1076" spans="1:8" hidden="1" x14ac:dyDescent="0.25">
      <c r="A1076" t="s">
        <v>824</v>
      </c>
      <c r="B1076" t="s">
        <v>533</v>
      </c>
      <c r="C1076" t="s">
        <v>54</v>
      </c>
      <c r="D1076" t="s">
        <v>527</v>
      </c>
      <c r="E1076" t="s">
        <v>951</v>
      </c>
      <c r="F1076">
        <v>3.8875100982021134</v>
      </c>
      <c r="G1076">
        <v>3.8875100982021129</v>
      </c>
      <c r="H1076" t="s">
        <v>831</v>
      </c>
    </row>
    <row r="1077" spans="1:8" hidden="1" x14ac:dyDescent="0.25">
      <c r="A1077" t="s">
        <v>824</v>
      </c>
      <c r="B1077" t="s">
        <v>533</v>
      </c>
      <c r="C1077" t="s">
        <v>54</v>
      </c>
      <c r="D1077" t="s">
        <v>527</v>
      </c>
      <c r="E1077" t="s">
        <v>951</v>
      </c>
      <c r="F1077">
        <v>0</v>
      </c>
      <c r="G1077">
        <v>0</v>
      </c>
      <c r="H1077" t="s">
        <v>872</v>
      </c>
    </row>
    <row r="1078" spans="1:8" hidden="1" x14ac:dyDescent="0.25">
      <c r="A1078" t="s">
        <v>824</v>
      </c>
      <c r="B1078" t="s">
        <v>533</v>
      </c>
      <c r="C1078" t="s">
        <v>54</v>
      </c>
      <c r="D1078" t="s">
        <v>527</v>
      </c>
      <c r="E1078" t="s">
        <v>951</v>
      </c>
      <c r="F1078">
        <v>0</v>
      </c>
      <c r="G1078">
        <v>0</v>
      </c>
      <c r="H1078" t="s">
        <v>873</v>
      </c>
    </row>
    <row r="1079" spans="1:8" hidden="1" x14ac:dyDescent="0.25">
      <c r="A1079" t="s">
        <v>824</v>
      </c>
      <c r="B1079" t="s">
        <v>533</v>
      </c>
      <c r="C1079" t="s">
        <v>54</v>
      </c>
      <c r="D1079" t="s">
        <v>527</v>
      </c>
      <c r="E1079" t="s">
        <v>951</v>
      </c>
      <c r="F1079">
        <v>2.4435777760127566</v>
      </c>
      <c r="G1079">
        <v>2.4435777760127566</v>
      </c>
      <c r="H1079" t="s">
        <v>834</v>
      </c>
    </row>
    <row r="1080" spans="1:8" hidden="1" x14ac:dyDescent="0.25">
      <c r="A1080" t="s">
        <v>824</v>
      </c>
      <c r="B1080" t="s">
        <v>533</v>
      </c>
      <c r="C1080" t="s">
        <v>54</v>
      </c>
      <c r="D1080" t="s">
        <v>527</v>
      </c>
      <c r="E1080" t="s">
        <v>951</v>
      </c>
      <c r="F1080">
        <v>0</v>
      </c>
      <c r="G1080">
        <v>0</v>
      </c>
      <c r="H1080" t="s">
        <v>874</v>
      </c>
    </row>
    <row r="1081" spans="1:8" hidden="1" x14ac:dyDescent="0.25">
      <c r="A1081" t="s">
        <v>824</v>
      </c>
      <c r="B1081" t="s">
        <v>533</v>
      </c>
      <c r="C1081" t="s">
        <v>54</v>
      </c>
      <c r="D1081" t="s">
        <v>527</v>
      </c>
      <c r="E1081" t="s">
        <v>951</v>
      </c>
      <c r="F1081">
        <v>0</v>
      </c>
      <c r="G1081">
        <v>0</v>
      </c>
      <c r="H1081" t="s">
        <v>875</v>
      </c>
    </row>
    <row r="1082" spans="1:8" hidden="1" x14ac:dyDescent="0.25">
      <c r="A1082" t="s">
        <v>824</v>
      </c>
      <c r="B1082" t="s">
        <v>533</v>
      </c>
      <c r="C1082" t="s">
        <v>54</v>
      </c>
      <c r="D1082" t="s">
        <v>527</v>
      </c>
      <c r="E1082" t="s">
        <v>951</v>
      </c>
      <c r="F1082">
        <v>3.8875100982021134</v>
      </c>
      <c r="G1082">
        <v>3.8875100982021129</v>
      </c>
      <c r="H1082" t="s">
        <v>837</v>
      </c>
    </row>
    <row r="1083" spans="1:8" hidden="1" x14ac:dyDescent="0.25">
      <c r="A1083" t="s">
        <v>824</v>
      </c>
      <c r="B1083" t="s">
        <v>533</v>
      </c>
      <c r="C1083" t="s">
        <v>54</v>
      </c>
      <c r="D1083" t="s">
        <v>527</v>
      </c>
      <c r="E1083" t="s">
        <v>951</v>
      </c>
      <c r="F1083">
        <v>0</v>
      </c>
      <c r="G1083">
        <v>0</v>
      </c>
      <c r="H1083" t="s">
        <v>876</v>
      </c>
    </row>
    <row r="1084" spans="1:8" hidden="1" x14ac:dyDescent="0.25">
      <c r="A1084" t="s">
        <v>824</v>
      </c>
      <c r="B1084" t="s">
        <v>533</v>
      </c>
      <c r="C1084" t="s">
        <v>54</v>
      </c>
      <c r="D1084" t="s">
        <v>527</v>
      </c>
      <c r="E1084" t="s">
        <v>951</v>
      </c>
      <c r="F1084">
        <v>0</v>
      </c>
      <c r="G1084">
        <v>0</v>
      </c>
      <c r="H1084" t="s">
        <v>877</v>
      </c>
    </row>
    <row r="1085" spans="1:8" hidden="1" x14ac:dyDescent="0.25">
      <c r="A1085" t="s">
        <v>824</v>
      </c>
      <c r="B1085" t="s">
        <v>533</v>
      </c>
      <c r="C1085" t="s">
        <v>54</v>
      </c>
      <c r="D1085" t="s">
        <v>527</v>
      </c>
      <c r="E1085" t="s">
        <v>951</v>
      </c>
      <c r="F1085">
        <v>0.83303787818616704</v>
      </c>
      <c r="G1085">
        <v>0.83303787818616704</v>
      </c>
      <c r="H1085" t="s">
        <v>840</v>
      </c>
    </row>
    <row r="1086" spans="1:8" hidden="1" x14ac:dyDescent="0.25">
      <c r="A1086" t="s">
        <v>824</v>
      </c>
      <c r="B1086" t="s">
        <v>533</v>
      </c>
      <c r="C1086" t="s">
        <v>54</v>
      </c>
      <c r="D1086" t="s">
        <v>527</v>
      </c>
      <c r="E1086" t="s">
        <v>951</v>
      </c>
      <c r="F1086">
        <v>0</v>
      </c>
      <c r="G1086">
        <v>0</v>
      </c>
      <c r="H1086" t="s">
        <v>879</v>
      </c>
    </row>
    <row r="1087" spans="1:8" hidden="1" x14ac:dyDescent="0.25">
      <c r="A1087" t="s">
        <v>824</v>
      </c>
      <c r="B1087" t="s">
        <v>533</v>
      </c>
      <c r="C1087" t="s">
        <v>54</v>
      </c>
      <c r="D1087" t="s">
        <v>527</v>
      </c>
      <c r="E1087" t="s">
        <v>951</v>
      </c>
      <c r="F1087">
        <v>0</v>
      </c>
      <c r="G1087">
        <v>0</v>
      </c>
      <c r="H1087" t="s">
        <v>880</v>
      </c>
    </row>
    <row r="1088" spans="1:8" hidden="1" x14ac:dyDescent="0.25">
      <c r="A1088" t="s">
        <v>824</v>
      </c>
      <c r="B1088" t="s">
        <v>533</v>
      </c>
      <c r="C1088" t="s">
        <v>54</v>
      </c>
      <c r="D1088" t="s">
        <v>527</v>
      </c>
      <c r="E1088" t="s">
        <v>951</v>
      </c>
      <c r="F1088">
        <v>0.83303787818616704</v>
      </c>
      <c r="G1088">
        <v>0.83303787818616704</v>
      </c>
      <c r="H1088" t="s">
        <v>843</v>
      </c>
    </row>
    <row r="1089" spans="1:8" hidden="1" x14ac:dyDescent="0.25">
      <c r="A1089" t="s">
        <v>824</v>
      </c>
      <c r="B1089" t="s">
        <v>533</v>
      </c>
      <c r="C1089" t="s">
        <v>54</v>
      </c>
      <c r="D1089" t="s">
        <v>527</v>
      </c>
      <c r="E1089" t="s">
        <v>951</v>
      </c>
      <c r="F1089">
        <v>0</v>
      </c>
      <c r="G1089">
        <v>0</v>
      </c>
      <c r="H1089" t="s">
        <v>882</v>
      </c>
    </row>
    <row r="1090" spans="1:8" hidden="1" x14ac:dyDescent="0.25">
      <c r="A1090" t="s">
        <v>824</v>
      </c>
      <c r="B1090" t="s">
        <v>533</v>
      </c>
      <c r="C1090" t="s">
        <v>54</v>
      </c>
      <c r="D1090" t="s">
        <v>527</v>
      </c>
      <c r="E1090" t="s">
        <v>951</v>
      </c>
      <c r="F1090">
        <v>0</v>
      </c>
      <c r="G1090">
        <v>0</v>
      </c>
      <c r="H1090" t="s">
        <v>883</v>
      </c>
    </row>
    <row r="1091" spans="1:8" hidden="1" x14ac:dyDescent="0.25">
      <c r="A1091" t="s">
        <v>824</v>
      </c>
      <c r="B1091" t="s">
        <v>533</v>
      </c>
      <c r="C1091" t="s">
        <v>54</v>
      </c>
      <c r="D1091" t="s">
        <v>527</v>
      </c>
      <c r="E1091" t="s">
        <v>951</v>
      </c>
      <c r="F1091">
        <v>4.1096535323850905</v>
      </c>
      <c r="G1091">
        <v>4.1096535323850905</v>
      </c>
      <c r="H1091" t="s">
        <v>846</v>
      </c>
    </row>
    <row r="1092" spans="1:8" hidden="1" x14ac:dyDescent="0.25">
      <c r="A1092" t="s">
        <v>824</v>
      </c>
      <c r="B1092" t="s">
        <v>533</v>
      </c>
      <c r="C1092" t="s">
        <v>54</v>
      </c>
      <c r="D1092" t="s">
        <v>527</v>
      </c>
      <c r="E1092" t="s">
        <v>951</v>
      </c>
      <c r="F1092">
        <v>0</v>
      </c>
      <c r="G1092">
        <v>0</v>
      </c>
      <c r="H1092" t="s">
        <v>884</v>
      </c>
    </row>
    <row r="1093" spans="1:8" hidden="1" x14ac:dyDescent="0.25">
      <c r="A1093" t="s">
        <v>824</v>
      </c>
      <c r="B1093" t="s">
        <v>533</v>
      </c>
      <c r="C1093" t="s">
        <v>54</v>
      </c>
      <c r="D1093" t="s">
        <v>527</v>
      </c>
      <c r="E1093" t="s">
        <v>951</v>
      </c>
      <c r="F1093">
        <v>0</v>
      </c>
      <c r="G1093">
        <v>0</v>
      </c>
      <c r="H1093" t="s">
        <v>885</v>
      </c>
    </row>
    <row r="1094" spans="1:8" hidden="1" x14ac:dyDescent="0.25">
      <c r="A1094" t="s">
        <v>824</v>
      </c>
      <c r="B1094" t="s">
        <v>533</v>
      </c>
      <c r="C1094" t="s">
        <v>54</v>
      </c>
      <c r="D1094" t="s">
        <v>527</v>
      </c>
      <c r="E1094" t="s">
        <v>951</v>
      </c>
      <c r="F1094">
        <v>2.4435777760127566</v>
      </c>
      <c r="G1094">
        <v>2.4435777760127566</v>
      </c>
      <c r="H1094" t="s">
        <v>849</v>
      </c>
    </row>
    <row r="1095" spans="1:8" hidden="1" x14ac:dyDescent="0.25">
      <c r="A1095" t="s">
        <v>824</v>
      </c>
      <c r="B1095" t="s">
        <v>533</v>
      </c>
      <c r="C1095" t="s">
        <v>54</v>
      </c>
      <c r="D1095" t="s">
        <v>527</v>
      </c>
      <c r="E1095" t="s">
        <v>951</v>
      </c>
      <c r="F1095">
        <v>0</v>
      </c>
      <c r="G1095">
        <v>0</v>
      </c>
      <c r="H1095" t="s">
        <v>886</v>
      </c>
    </row>
    <row r="1096" spans="1:8" hidden="1" x14ac:dyDescent="0.25">
      <c r="A1096" t="s">
        <v>824</v>
      </c>
      <c r="B1096" t="s">
        <v>533</v>
      </c>
      <c r="C1096" t="s">
        <v>54</v>
      </c>
      <c r="D1096" t="s">
        <v>527</v>
      </c>
      <c r="E1096" t="s">
        <v>951</v>
      </c>
      <c r="F1096">
        <v>0</v>
      </c>
      <c r="G1096">
        <v>0</v>
      </c>
      <c r="H1096" t="s">
        <v>887</v>
      </c>
    </row>
    <row r="1097" spans="1:8" hidden="1" x14ac:dyDescent="0.25">
      <c r="A1097" t="s">
        <v>824</v>
      </c>
      <c r="B1097" t="s">
        <v>533</v>
      </c>
      <c r="C1097" t="s">
        <v>54</v>
      </c>
      <c r="D1097" t="s">
        <v>527</v>
      </c>
      <c r="E1097" t="s">
        <v>951</v>
      </c>
      <c r="F1097">
        <v>3.8875100982021134</v>
      </c>
      <c r="G1097">
        <v>3.8875100982021129</v>
      </c>
      <c r="H1097" t="s">
        <v>852</v>
      </c>
    </row>
    <row r="1098" spans="1:8" hidden="1" x14ac:dyDescent="0.25">
      <c r="A1098" t="s">
        <v>824</v>
      </c>
      <c r="B1098" t="s">
        <v>533</v>
      </c>
      <c r="C1098" t="s">
        <v>54</v>
      </c>
      <c r="D1098" t="s">
        <v>527</v>
      </c>
      <c r="E1098" t="s">
        <v>951</v>
      </c>
      <c r="F1098">
        <v>0</v>
      </c>
      <c r="G1098">
        <v>0</v>
      </c>
      <c r="H1098" t="s">
        <v>889</v>
      </c>
    </row>
    <row r="1099" spans="1:8" hidden="1" x14ac:dyDescent="0.25">
      <c r="A1099" t="s">
        <v>824</v>
      </c>
      <c r="B1099" t="s">
        <v>533</v>
      </c>
      <c r="C1099" t="s">
        <v>54</v>
      </c>
      <c r="D1099" t="s">
        <v>527</v>
      </c>
      <c r="E1099" t="s">
        <v>951</v>
      </c>
      <c r="F1099">
        <v>0</v>
      </c>
      <c r="G1099">
        <v>0</v>
      </c>
      <c r="H1099" t="s">
        <v>890</v>
      </c>
    </row>
    <row r="1100" spans="1:8" hidden="1" x14ac:dyDescent="0.25">
      <c r="A1100" t="s">
        <v>824</v>
      </c>
      <c r="B1100" t="s">
        <v>533</v>
      </c>
      <c r="C1100" t="s">
        <v>54</v>
      </c>
      <c r="D1100" t="s">
        <v>527</v>
      </c>
      <c r="E1100" t="s">
        <v>951</v>
      </c>
      <c r="F1100">
        <v>2.4435777760127566</v>
      </c>
      <c r="G1100">
        <v>2.4435777760127566</v>
      </c>
      <c r="H1100" t="s">
        <v>855</v>
      </c>
    </row>
    <row r="1101" spans="1:8" hidden="1" x14ac:dyDescent="0.25">
      <c r="A1101" t="s">
        <v>824</v>
      </c>
      <c r="B1101" t="s">
        <v>533</v>
      </c>
      <c r="C1101" t="s">
        <v>54</v>
      </c>
      <c r="D1101" t="s">
        <v>527</v>
      </c>
      <c r="E1101" t="s">
        <v>951</v>
      </c>
      <c r="F1101">
        <v>0</v>
      </c>
      <c r="G1101">
        <v>0</v>
      </c>
      <c r="H1101" t="s">
        <v>891</v>
      </c>
    </row>
    <row r="1102" spans="1:8" hidden="1" x14ac:dyDescent="0.25">
      <c r="A1102" t="s">
        <v>824</v>
      </c>
      <c r="B1102" t="s">
        <v>533</v>
      </c>
      <c r="C1102" t="s">
        <v>54</v>
      </c>
      <c r="D1102" t="s">
        <v>527</v>
      </c>
      <c r="E1102" t="s">
        <v>951</v>
      </c>
      <c r="F1102">
        <v>0</v>
      </c>
      <c r="G1102">
        <v>0</v>
      </c>
      <c r="H1102" t="s">
        <v>892</v>
      </c>
    </row>
    <row r="1103" spans="1:8" hidden="1" x14ac:dyDescent="0.25">
      <c r="A1103" t="s">
        <v>824</v>
      </c>
      <c r="B1103" t="s">
        <v>533</v>
      </c>
      <c r="C1103" t="s">
        <v>54</v>
      </c>
      <c r="D1103" t="s">
        <v>527</v>
      </c>
      <c r="E1103" t="s">
        <v>951</v>
      </c>
      <c r="F1103">
        <v>3.8875100982021134</v>
      </c>
      <c r="G1103">
        <v>3.8875100982021129</v>
      </c>
      <c r="H1103" t="s">
        <v>858</v>
      </c>
    </row>
    <row r="1104" spans="1:8" hidden="1" x14ac:dyDescent="0.25">
      <c r="A1104" t="s">
        <v>824</v>
      </c>
      <c r="B1104" t="s">
        <v>533</v>
      </c>
      <c r="C1104" t="s">
        <v>54</v>
      </c>
      <c r="D1104" t="s">
        <v>527</v>
      </c>
      <c r="E1104" t="s">
        <v>951</v>
      </c>
      <c r="F1104">
        <v>0</v>
      </c>
      <c r="G1104">
        <v>0</v>
      </c>
      <c r="H1104" t="s">
        <v>893</v>
      </c>
    </row>
    <row r="1105" spans="1:8" hidden="1" x14ac:dyDescent="0.25">
      <c r="A1105" t="s">
        <v>824</v>
      </c>
      <c r="B1105" t="s">
        <v>533</v>
      </c>
      <c r="C1105" t="s">
        <v>54</v>
      </c>
      <c r="D1105" t="s">
        <v>527</v>
      </c>
      <c r="E1105" t="s">
        <v>951</v>
      </c>
      <c r="F1105">
        <v>0</v>
      </c>
      <c r="G1105">
        <v>0</v>
      </c>
      <c r="H1105" t="s">
        <v>894</v>
      </c>
    </row>
    <row r="1106" spans="1:8" hidden="1" x14ac:dyDescent="0.25">
      <c r="A1106" t="s">
        <v>824</v>
      </c>
      <c r="B1106" t="s">
        <v>533</v>
      </c>
      <c r="C1106" t="s">
        <v>54</v>
      </c>
      <c r="D1106" t="s">
        <v>527</v>
      </c>
      <c r="E1106" t="s">
        <v>951</v>
      </c>
      <c r="F1106">
        <v>0.83303787818616704</v>
      </c>
      <c r="G1106">
        <v>0.83303787818616704</v>
      </c>
      <c r="H1106" t="s">
        <v>861</v>
      </c>
    </row>
    <row r="1107" spans="1:8" hidden="1" x14ac:dyDescent="0.25">
      <c r="A1107" t="s">
        <v>824</v>
      </c>
      <c r="B1107" t="s">
        <v>533</v>
      </c>
      <c r="C1107" t="s">
        <v>54</v>
      </c>
      <c r="D1107" t="s">
        <v>527</v>
      </c>
      <c r="E1107" t="s">
        <v>951</v>
      </c>
      <c r="F1107">
        <v>0</v>
      </c>
      <c r="G1107">
        <v>0</v>
      </c>
      <c r="H1107" t="s">
        <v>895</v>
      </c>
    </row>
    <row r="1108" spans="1:8" hidden="1" x14ac:dyDescent="0.25">
      <c r="A1108" t="s">
        <v>824</v>
      </c>
      <c r="B1108" t="s">
        <v>533</v>
      </c>
      <c r="C1108" t="s">
        <v>54</v>
      </c>
      <c r="D1108" t="s">
        <v>527</v>
      </c>
      <c r="E1108" t="s">
        <v>951</v>
      </c>
      <c r="F1108">
        <v>0</v>
      </c>
      <c r="G1108">
        <v>0</v>
      </c>
      <c r="H1108" t="s">
        <v>896</v>
      </c>
    </row>
    <row r="1109" spans="1:8" hidden="1" x14ac:dyDescent="0.25">
      <c r="A1109" t="s">
        <v>824</v>
      </c>
      <c r="B1109" t="s">
        <v>533</v>
      </c>
      <c r="C1109" t="s">
        <v>54</v>
      </c>
      <c r="D1109" t="s">
        <v>527</v>
      </c>
      <c r="E1109" t="s">
        <v>951</v>
      </c>
      <c r="F1109">
        <v>0.83303787818616704</v>
      </c>
      <c r="G1109">
        <v>0.83303787818616704</v>
      </c>
      <c r="H1109" t="s">
        <v>864</v>
      </c>
    </row>
    <row r="1110" spans="1:8" hidden="1" x14ac:dyDescent="0.25">
      <c r="A1110" t="s">
        <v>824</v>
      </c>
      <c r="B1110" t="s">
        <v>533</v>
      </c>
      <c r="C1110" t="s">
        <v>54</v>
      </c>
      <c r="D1110" t="s">
        <v>527</v>
      </c>
      <c r="E1110" t="s">
        <v>951</v>
      </c>
      <c r="F1110">
        <v>0</v>
      </c>
      <c r="G1110">
        <v>0</v>
      </c>
      <c r="H1110" t="s">
        <v>897</v>
      </c>
    </row>
    <row r="1111" spans="1:8" hidden="1" x14ac:dyDescent="0.25">
      <c r="A1111" t="s">
        <v>824</v>
      </c>
      <c r="B1111" t="s">
        <v>533</v>
      </c>
      <c r="C1111" t="s">
        <v>54</v>
      </c>
      <c r="D1111" t="s">
        <v>527</v>
      </c>
      <c r="E1111" t="s">
        <v>951</v>
      </c>
      <c r="F1111">
        <v>0</v>
      </c>
      <c r="G1111">
        <v>0</v>
      </c>
      <c r="H1111" t="s">
        <v>898</v>
      </c>
    </row>
    <row r="1112" spans="1:8" hidden="1" x14ac:dyDescent="0.25">
      <c r="A1112" t="s">
        <v>824</v>
      </c>
      <c r="B1112" t="s">
        <v>533</v>
      </c>
      <c r="C1112" t="s">
        <v>55</v>
      </c>
      <c r="D1112" t="s">
        <v>527</v>
      </c>
      <c r="E1112" t="s">
        <v>945</v>
      </c>
      <c r="F1112">
        <v>5.0558842182134995</v>
      </c>
      <c r="G1112">
        <v>5.0558842182134995</v>
      </c>
      <c r="H1112" t="s">
        <v>825</v>
      </c>
    </row>
    <row r="1113" spans="1:8" hidden="1" x14ac:dyDescent="0.25">
      <c r="A1113" t="s">
        <v>824</v>
      </c>
      <c r="B1113" t="s">
        <v>533</v>
      </c>
      <c r="C1113" t="s">
        <v>55</v>
      </c>
      <c r="D1113" t="s">
        <v>527</v>
      </c>
      <c r="E1113" t="s">
        <v>945</v>
      </c>
      <c r="F1113">
        <v>3.6202627735355919</v>
      </c>
      <c r="G1113">
        <v>3.6202627735355923</v>
      </c>
      <c r="H1113" t="s">
        <v>826</v>
      </c>
    </row>
    <row r="1114" spans="1:8" hidden="1" x14ac:dyDescent="0.25">
      <c r="A1114" t="s">
        <v>824</v>
      </c>
      <c r="B1114" t="s">
        <v>533</v>
      </c>
      <c r="C1114" t="s">
        <v>55</v>
      </c>
      <c r="D1114" t="s">
        <v>527</v>
      </c>
      <c r="E1114" t="s">
        <v>945</v>
      </c>
      <c r="F1114">
        <v>1.9973863578127402</v>
      </c>
      <c r="G1114">
        <v>1.9973863578127404</v>
      </c>
      <c r="H1114" t="s">
        <v>827</v>
      </c>
    </row>
    <row r="1115" spans="1:8" hidden="1" x14ac:dyDescent="0.25">
      <c r="A1115" t="s">
        <v>824</v>
      </c>
      <c r="B1115" t="s">
        <v>533</v>
      </c>
      <c r="C1115" t="s">
        <v>55</v>
      </c>
      <c r="D1115" t="s">
        <v>527</v>
      </c>
      <c r="E1115" t="s">
        <v>945</v>
      </c>
      <c r="F1115">
        <v>5.0558842182134995</v>
      </c>
      <c r="G1115">
        <v>5.0558842182134995</v>
      </c>
      <c r="H1115" t="s">
        <v>828</v>
      </c>
    </row>
    <row r="1116" spans="1:8" hidden="1" x14ac:dyDescent="0.25">
      <c r="A1116" t="s">
        <v>824</v>
      </c>
      <c r="B1116" t="s">
        <v>533</v>
      </c>
      <c r="C1116" t="s">
        <v>55</v>
      </c>
      <c r="D1116" t="s">
        <v>527</v>
      </c>
      <c r="E1116" t="s">
        <v>945</v>
      </c>
      <c r="F1116">
        <v>3.6202627735355919</v>
      </c>
      <c r="G1116">
        <v>3.6202627735355923</v>
      </c>
      <c r="H1116" t="s">
        <v>829</v>
      </c>
    </row>
    <row r="1117" spans="1:8" hidden="1" x14ac:dyDescent="0.25">
      <c r="A1117" t="s">
        <v>824</v>
      </c>
      <c r="B1117" t="s">
        <v>533</v>
      </c>
      <c r="C1117" t="s">
        <v>55</v>
      </c>
      <c r="D1117" t="s">
        <v>527</v>
      </c>
      <c r="E1117" t="s">
        <v>945</v>
      </c>
      <c r="F1117">
        <v>1.9973863578127402</v>
      </c>
      <c r="G1117">
        <v>1.9973863578127404</v>
      </c>
      <c r="H1117" t="s">
        <v>830</v>
      </c>
    </row>
    <row r="1118" spans="1:8" hidden="1" x14ac:dyDescent="0.25">
      <c r="A1118" t="s">
        <v>824</v>
      </c>
      <c r="B1118" t="s">
        <v>533</v>
      </c>
      <c r="C1118" t="s">
        <v>55</v>
      </c>
      <c r="D1118" t="s">
        <v>527</v>
      </c>
      <c r="E1118" t="s">
        <v>945</v>
      </c>
      <c r="F1118">
        <v>5.0558842182134995</v>
      </c>
      <c r="G1118">
        <v>5.0558842182134995</v>
      </c>
      <c r="H1118" t="s">
        <v>831</v>
      </c>
    </row>
    <row r="1119" spans="1:8" hidden="1" x14ac:dyDescent="0.25">
      <c r="A1119" t="s">
        <v>824</v>
      </c>
      <c r="B1119" t="s">
        <v>533</v>
      </c>
      <c r="C1119" t="s">
        <v>55</v>
      </c>
      <c r="D1119" t="s">
        <v>527</v>
      </c>
      <c r="E1119" t="s">
        <v>945</v>
      </c>
      <c r="F1119">
        <v>3.6202627735355919</v>
      </c>
      <c r="G1119">
        <v>3.6202627735355923</v>
      </c>
      <c r="H1119" t="s">
        <v>832</v>
      </c>
    </row>
    <row r="1120" spans="1:8" hidden="1" x14ac:dyDescent="0.25">
      <c r="A1120" t="s">
        <v>824</v>
      </c>
      <c r="B1120" t="s">
        <v>533</v>
      </c>
      <c r="C1120" t="s">
        <v>55</v>
      </c>
      <c r="D1120" t="s">
        <v>527</v>
      </c>
      <c r="E1120" t="s">
        <v>945</v>
      </c>
      <c r="F1120">
        <v>1.9973863578127402</v>
      </c>
      <c r="G1120">
        <v>1.9973863578127404</v>
      </c>
      <c r="H1120" t="s">
        <v>833</v>
      </c>
    </row>
    <row r="1121" spans="1:8" hidden="1" x14ac:dyDescent="0.25">
      <c r="A1121" t="s">
        <v>824</v>
      </c>
      <c r="B1121" t="s">
        <v>533</v>
      </c>
      <c r="C1121" t="s">
        <v>55</v>
      </c>
      <c r="D1121" t="s">
        <v>527</v>
      </c>
      <c r="E1121" t="s">
        <v>945</v>
      </c>
      <c r="F1121">
        <v>5.0558842182134995</v>
      </c>
      <c r="G1121">
        <v>5.0558842182134995</v>
      </c>
      <c r="H1121" t="s">
        <v>834</v>
      </c>
    </row>
    <row r="1122" spans="1:8" hidden="1" x14ac:dyDescent="0.25">
      <c r="A1122" t="s">
        <v>824</v>
      </c>
      <c r="B1122" t="s">
        <v>533</v>
      </c>
      <c r="C1122" t="s">
        <v>55</v>
      </c>
      <c r="D1122" t="s">
        <v>527</v>
      </c>
      <c r="E1122" t="s">
        <v>945</v>
      </c>
      <c r="F1122">
        <v>3.6202627735355919</v>
      </c>
      <c r="G1122">
        <v>3.6202627735355923</v>
      </c>
      <c r="H1122" t="s">
        <v>835</v>
      </c>
    </row>
    <row r="1123" spans="1:8" hidden="1" x14ac:dyDescent="0.25">
      <c r="A1123" t="s">
        <v>824</v>
      </c>
      <c r="B1123" t="s">
        <v>533</v>
      </c>
      <c r="C1123" t="s">
        <v>55</v>
      </c>
      <c r="D1123" t="s">
        <v>527</v>
      </c>
      <c r="E1123" t="s">
        <v>945</v>
      </c>
      <c r="F1123">
        <v>1.9973863578127402</v>
      </c>
      <c r="G1123">
        <v>1.9973863578127404</v>
      </c>
      <c r="H1123" t="s">
        <v>836</v>
      </c>
    </row>
    <row r="1124" spans="1:8" hidden="1" x14ac:dyDescent="0.25">
      <c r="A1124" t="s">
        <v>824</v>
      </c>
      <c r="B1124" t="s">
        <v>533</v>
      </c>
      <c r="C1124" t="s">
        <v>55</v>
      </c>
      <c r="D1124" t="s">
        <v>527</v>
      </c>
      <c r="E1124" t="s">
        <v>945</v>
      </c>
      <c r="F1124">
        <v>5.0558842182134995</v>
      </c>
      <c r="G1124">
        <v>5.0558842182134995</v>
      </c>
      <c r="H1124" t="s">
        <v>837</v>
      </c>
    </row>
    <row r="1125" spans="1:8" hidden="1" x14ac:dyDescent="0.25">
      <c r="A1125" t="s">
        <v>824</v>
      </c>
      <c r="B1125" t="s">
        <v>533</v>
      </c>
      <c r="C1125" t="s">
        <v>55</v>
      </c>
      <c r="D1125" t="s">
        <v>527</v>
      </c>
      <c r="E1125" t="s">
        <v>945</v>
      </c>
      <c r="F1125">
        <v>3.6202627735355919</v>
      </c>
      <c r="G1125">
        <v>3.6202627735355923</v>
      </c>
      <c r="H1125" t="s">
        <v>838</v>
      </c>
    </row>
    <row r="1126" spans="1:8" hidden="1" x14ac:dyDescent="0.25">
      <c r="A1126" t="s">
        <v>824</v>
      </c>
      <c r="B1126" t="s">
        <v>533</v>
      </c>
      <c r="C1126" t="s">
        <v>55</v>
      </c>
      <c r="D1126" t="s">
        <v>527</v>
      </c>
      <c r="E1126" t="s">
        <v>945</v>
      </c>
      <c r="F1126">
        <v>1.9973863578127402</v>
      </c>
      <c r="G1126">
        <v>1.9973863578127404</v>
      </c>
      <c r="H1126" t="s">
        <v>839</v>
      </c>
    </row>
    <row r="1127" spans="1:8" hidden="1" x14ac:dyDescent="0.25">
      <c r="A1127" t="s">
        <v>824</v>
      </c>
      <c r="B1127" t="s">
        <v>533</v>
      </c>
      <c r="C1127" t="s">
        <v>55</v>
      </c>
      <c r="D1127" t="s">
        <v>527</v>
      </c>
      <c r="E1127" t="s">
        <v>945</v>
      </c>
      <c r="F1127">
        <v>5.0558842182134995</v>
      </c>
      <c r="G1127">
        <v>5.0558842182134995</v>
      </c>
      <c r="H1127" t="s">
        <v>840</v>
      </c>
    </row>
    <row r="1128" spans="1:8" hidden="1" x14ac:dyDescent="0.25">
      <c r="A1128" t="s">
        <v>824</v>
      </c>
      <c r="B1128" t="s">
        <v>533</v>
      </c>
      <c r="C1128" t="s">
        <v>55</v>
      </c>
      <c r="D1128" t="s">
        <v>527</v>
      </c>
      <c r="E1128" t="s">
        <v>945</v>
      </c>
      <c r="F1128">
        <v>3.6202627735355919</v>
      </c>
      <c r="G1128">
        <v>3.6202627735355923</v>
      </c>
      <c r="H1128" t="s">
        <v>841</v>
      </c>
    </row>
    <row r="1129" spans="1:8" hidden="1" x14ac:dyDescent="0.25">
      <c r="A1129" t="s">
        <v>824</v>
      </c>
      <c r="B1129" t="s">
        <v>533</v>
      </c>
      <c r="C1129" t="s">
        <v>55</v>
      </c>
      <c r="D1129" t="s">
        <v>527</v>
      </c>
      <c r="E1129" t="s">
        <v>945</v>
      </c>
      <c r="F1129">
        <v>1.9973863578127402</v>
      </c>
      <c r="G1129">
        <v>1.9973863578127404</v>
      </c>
      <c r="H1129" t="s">
        <v>842</v>
      </c>
    </row>
    <row r="1130" spans="1:8" hidden="1" x14ac:dyDescent="0.25">
      <c r="A1130" t="s">
        <v>824</v>
      </c>
      <c r="B1130" t="s">
        <v>533</v>
      </c>
      <c r="C1130" t="s">
        <v>55</v>
      </c>
      <c r="D1130" t="s">
        <v>527</v>
      </c>
      <c r="E1130" t="s">
        <v>945</v>
      </c>
      <c r="F1130">
        <v>5.0558842182134995</v>
      </c>
      <c r="G1130">
        <v>5.0558842182134995</v>
      </c>
      <c r="H1130" t="s">
        <v>843</v>
      </c>
    </row>
    <row r="1131" spans="1:8" hidden="1" x14ac:dyDescent="0.25">
      <c r="A1131" t="s">
        <v>824</v>
      </c>
      <c r="B1131" t="s">
        <v>533</v>
      </c>
      <c r="C1131" t="s">
        <v>55</v>
      </c>
      <c r="D1131" t="s">
        <v>527</v>
      </c>
      <c r="E1131" t="s">
        <v>945</v>
      </c>
      <c r="F1131">
        <v>3.6202627735355919</v>
      </c>
      <c r="G1131">
        <v>3.6202627735355923</v>
      </c>
      <c r="H1131" t="s">
        <v>844</v>
      </c>
    </row>
    <row r="1132" spans="1:8" hidden="1" x14ac:dyDescent="0.25">
      <c r="A1132" t="s">
        <v>824</v>
      </c>
      <c r="B1132" t="s">
        <v>533</v>
      </c>
      <c r="C1132" t="s">
        <v>55</v>
      </c>
      <c r="D1132" t="s">
        <v>527</v>
      </c>
      <c r="E1132" t="s">
        <v>945</v>
      </c>
      <c r="F1132">
        <v>1.9973863578127402</v>
      </c>
      <c r="G1132">
        <v>1.9973863578127404</v>
      </c>
      <c r="H1132" t="s">
        <v>845</v>
      </c>
    </row>
    <row r="1133" spans="1:8" hidden="1" x14ac:dyDescent="0.25">
      <c r="A1133" t="s">
        <v>824</v>
      </c>
      <c r="B1133" t="s">
        <v>533</v>
      </c>
      <c r="C1133" t="s">
        <v>55</v>
      </c>
      <c r="D1133" t="s">
        <v>527</v>
      </c>
      <c r="E1133" t="s">
        <v>945</v>
      </c>
      <c r="F1133">
        <v>5.0558842182134995</v>
      </c>
      <c r="G1133">
        <v>5.0558842182134995</v>
      </c>
      <c r="H1133" t="s">
        <v>846</v>
      </c>
    </row>
    <row r="1134" spans="1:8" hidden="1" x14ac:dyDescent="0.25">
      <c r="A1134" t="s">
        <v>824</v>
      </c>
      <c r="B1134" t="s">
        <v>533</v>
      </c>
      <c r="C1134" t="s">
        <v>55</v>
      </c>
      <c r="D1134" t="s">
        <v>527</v>
      </c>
      <c r="E1134" t="s">
        <v>945</v>
      </c>
      <c r="F1134">
        <v>3.6202627735355919</v>
      </c>
      <c r="G1134">
        <v>3.6202627735355923</v>
      </c>
      <c r="H1134" t="s">
        <v>847</v>
      </c>
    </row>
    <row r="1135" spans="1:8" hidden="1" x14ac:dyDescent="0.25">
      <c r="A1135" t="s">
        <v>824</v>
      </c>
      <c r="B1135" t="s">
        <v>533</v>
      </c>
      <c r="C1135" t="s">
        <v>55</v>
      </c>
      <c r="D1135" t="s">
        <v>527</v>
      </c>
      <c r="E1135" t="s">
        <v>945</v>
      </c>
      <c r="F1135">
        <v>1.9973863578127402</v>
      </c>
      <c r="G1135">
        <v>1.9973863578127404</v>
      </c>
      <c r="H1135" t="s">
        <v>848</v>
      </c>
    </row>
    <row r="1136" spans="1:8" hidden="1" x14ac:dyDescent="0.25">
      <c r="A1136" t="s">
        <v>824</v>
      </c>
      <c r="B1136" t="s">
        <v>533</v>
      </c>
      <c r="C1136" t="s">
        <v>55</v>
      </c>
      <c r="D1136" t="s">
        <v>527</v>
      </c>
      <c r="E1136" t="s">
        <v>945</v>
      </c>
      <c r="F1136">
        <v>5.0558842182134995</v>
      </c>
      <c r="G1136">
        <v>5.0558842182134995</v>
      </c>
      <c r="H1136" t="s">
        <v>849</v>
      </c>
    </row>
    <row r="1137" spans="1:8" hidden="1" x14ac:dyDescent="0.25">
      <c r="A1137" t="s">
        <v>824</v>
      </c>
      <c r="B1137" t="s">
        <v>533</v>
      </c>
      <c r="C1137" t="s">
        <v>55</v>
      </c>
      <c r="D1137" t="s">
        <v>527</v>
      </c>
      <c r="E1137" t="s">
        <v>945</v>
      </c>
      <c r="F1137">
        <v>3.6202627735355919</v>
      </c>
      <c r="G1137">
        <v>3.6202627735355923</v>
      </c>
      <c r="H1137" t="s">
        <v>850</v>
      </c>
    </row>
    <row r="1138" spans="1:8" hidden="1" x14ac:dyDescent="0.25">
      <c r="A1138" t="s">
        <v>824</v>
      </c>
      <c r="B1138" t="s">
        <v>533</v>
      </c>
      <c r="C1138" t="s">
        <v>55</v>
      </c>
      <c r="D1138" t="s">
        <v>527</v>
      </c>
      <c r="E1138" t="s">
        <v>945</v>
      </c>
      <c r="F1138">
        <v>1.9973863578127402</v>
      </c>
      <c r="G1138">
        <v>1.9973863578127404</v>
      </c>
      <c r="H1138" t="s">
        <v>851</v>
      </c>
    </row>
    <row r="1139" spans="1:8" hidden="1" x14ac:dyDescent="0.25">
      <c r="A1139" t="s">
        <v>824</v>
      </c>
      <c r="B1139" t="s">
        <v>533</v>
      </c>
      <c r="C1139" t="s">
        <v>55</v>
      </c>
      <c r="D1139" t="s">
        <v>527</v>
      </c>
      <c r="E1139" t="s">
        <v>945</v>
      </c>
      <c r="F1139">
        <v>5.0558842182134995</v>
      </c>
      <c r="G1139">
        <v>5.0558842182134995</v>
      </c>
      <c r="H1139" t="s">
        <v>852</v>
      </c>
    </row>
    <row r="1140" spans="1:8" hidden="1" x14ac:dyDescent="0.25">
      <c r="A1140" t="s">
        <v>824</v>
      </c>
      <c r="B1140" t="s">
        <v>533</v>
      </c>
      <c r="C1140" t="s">
        <v>55</v>
      </c>
      <c r="D1140" t="s">
        <v>527</v>
      </c>
      <c r="E1140" t="s">
        <v>945</v>
      </c>
      <c r="F1140">
        <v>3.6202627735355919</v>
      </c>
      <c r="G1140">
        <v>3.6202627735355923</v>
      </c>
      <c r="H1140" t="s">
        <v>853</v>
      </c>
    </row>
    <row r="1141" spans="1:8" hidden="1" x14ac:dyDescent="0.25">
      <c r="A1141" t="s">
        <v>824</v>
      </c>
      <c r="B1141" t="s">
        <v>533</v>
      </c>
      <c r="C1141" t="s">
        <v>55</v>
      </c>
      <c r="D1141" t="s">
        <v>527</v>
      </c>
      <c r="E1141" t="s">
        <v>945</v>
      </c>
      <c r="F1141">
        <v>1.9973863578127402</v>
      </c>
      <c r="G1141">
        <v>1.9973863578127404</v>
      </c>
      <c r="H1141" t="s">
        <v>854</v>
      </c>
    </row>
    <row r="1142" spans="1:8" hidden="1" x14ac:dyDescent="0.25">
      <c r="A1142" t="s">
        <v>824</v>
      </c>
      <c r="B1142" t="s">
        <v>533</v>
      </c>
      <c r="C1142" t="s">
        <v>55</v>
      </c>
      <c r="D1142" t="s">
        <v>527</v>
      </c>
      <c r="E1142" t="s">
        <v>945</v>
      </c>
      <c r="F1142">
        <v>5.0558842182134995</v>
      </c>
      <c r="G1142">
        <v>5.0558842182134995</v>
      </c>
      <c r="H1142" t="s">
        <v>855</v>
      </c>
    </row>
    <row r="1143" spans="1:8" hidden="1" x14ac:dyDescent="0.25">
      <c r="A1143" t="s">
        <v>824</v>
      </c>
      <c r="B1143" t="s">
        <v>533</v>
      </c>
      <c r="C1143" t="s">
        <v>55</v>
      </c>
      <c r="D1143" t="s">
        <v>527</v>
      </c>
      <c r="E1143" t="s">
        <v>945</v>
      </c>
      <c r="F1143">
        <v>3.6202627735355919</v>
      </c>
      <c r="G1143">
        <v>3.6202627735355923</v>
      </c>
      <c r="H1143" t="s">
        <v>856</v>
      </c>
    </row>
    <row r="1144" spans="1:8" hidden="1" x14ac:dyDescent="0.25">
      <c r="A1144" t="s">
        <v>824</v>
      </c>
      <c r="B1144" t="s">
        <v>533</v>
      </c>
      <c r="C1144" t="s">
        <v>55</v>
      </c>
      <c r="D1144" t="s">
        <v>527</v>
      </c>
      <c r="E1144" t="s">
        <v>945</v>
      </c>
      <c r="F1144">
        <v>1.9973863578127402</v>
      </c>
      <c r="G1144">
        <v>1.9973863578127404</v>
      </c>
      <c r="H1144" t="s">
        <v>857</v>
      </c>
    </row>
    <row r="1145" spans="1:8" hidden="1" x14ac:dyDescent="0.25">
      <c r="A1145" t="s">
        <v>824</v>
      </c>
      <c r="B1145" t="s">
        <v>533</v>
      </c>
      <c r="C1145" t="s">
        <v>55</v>
      </c>
      <c r="D1145" t="s">
        <v>527</v>
      </c>
      <c r="E1145" t="s">
        <v>945</v>
      </c>
      <c r="F1145">
        <v>5.0558842182134995</v>
      </c>
      <c r="G1145">
        <v>5.0558842182134995</v>
      </c>
      <c r="H1145" t="s">
        <v>858</v>
      </c>
    </row>
    <row r="1146" spans="1:8" hidden="1" x14ac:dyDescent="0.25">
      <c r="A1146" t="s">
        <v>824</v>
      </c>
      <c r="B1146" t="s">
        <v>533</v>
      </c>
      <c r="C1146" t="s">
        <v>55</v>
      </c>
      <c r="D1146" t="s">
        <v>527</v>
      </c>
      <c r="E1146" t="s">
        <v>945</v>
      </c>
      <c r="F1146">
        <v>3.6202627735355919</v>
      </c>
      <c r="G1146">
        <v>3.6202627735355923</v>
      </c>
      <c r="H1146" t="s">
        <v>859</v>
      </c>
    </row>
    <row r="1147" spans="1:8" hidden="1" x14ac:dyDescent="0.25">
      <c r="A1147" t="s">
        <v>824</v>
      </c>
      <c r="B1147" t="s">
        <v>533</v>
      </c>
      <c r="C1147" t="s">
        <v>55</v>
      </c>
      <c r="D1147" t="s">
        <v>527</v>
      </c>
      <c r="E1147" t="s">
        <v>945</v>
      </c>
      <c r="F1147">
        <v>1.9973863578127402</v>
      </c>
      <c r="G1147">
        <v>1.9973863578127404</v>
      </c>
      <c r="H1147" t="s">
        <v>860</v>
      </c>
    </row>
    <row r="1148" spans="1:8" hidden="1" x14ac:dyDescent="0.25">
      <c r="A1148" t="s">
        <v>824</v>
      </c>
      <c r="B1148" t="s">
        <v>533</v>
      </c>
      <c r="C1148" t="s">
        <v>55</v>
      </c>
      <c r="D1148" t="s">
        <v>527</v>
      </c>
      <c r="E1148" t="s">
        <v>945</v>
      </c>
      <c r="F1148">
        <v>5.0558842182134995</v>
      </c>
      <c r="G1148">
        <v>5.0558842182134995</v>
      </c>
      <c r="H1148" t="s">
        <v>861</v>
      </c>
    </row>
    <row r="1149" spans="1:8" hidden="1" x14ac:dyDescent="0.25">
      <c r="A1149" t="s">
        <v>824</v>
      </c>
      <c r="B1149" t="s">
        <v>533</v>
      </c>
      <c r="C1149" t="s">
        <v>55</v>
      </c>
      <c r="D1149" t="s">
        <v>527</v>
      </c>
      <c r="E1149" t="s">
        <v>945</v>
      </c>
      <c r="F1149">
        <v>3.6202627735355919</v>
      </c>
      <c r="G1149">
        <v>3.6202627735355923</v>
      </c>
      <c r="H1149" t="s">
        <v>862</v>
      </c>
    </row>
    <row r="1150" spans="1:8" hidden="1" x14ac:dyDescent="0.25">
      <c r="A1150" t="s">
        <v>824</v>
      </c>
      <c r="B1150" t="s">
        <v>533</v>
      </c>
      <c r="C1150" t="s">
        <v>55</v>
      </c>
      <c r="D1150" t="s">
        <v>527</v>
      </c>
      <c r="E1150" t="s">
        <v>945</v>
      </c>
      <c r="F1150">
        <v>1.8725497104494442</v>
      </c>
      <c r="G1150">
        <v>1.8725497104494444</v>
      </c>
      <c r="H1150" t="s">
        <v>863</v>
      </c>
    </row>
    <row r="1151" spans="1:8" hidden="1" x14ac:dyDescent="0.25">
      <c r="A1151" t="s">
        <v>824</v>
      </c>
      <c r="B1151" t="s">
        <v>533</v>
      </c>
      <c r="C1151" t="s">
        <v>55</v>
      </c>
      <c r="D1151" t="s">
        <v>527</v>
      </c>
      <c r="E1151" t="s">
        <v>945</v>
      </c>
      <c r="F1151">
        <v>5.0558842182134995</v>
      </c>
      <c r="G1151">
        <v>5.0558842182134995</v>
      </c>
      <c r="H1151" t="s">
        <v>864</v>
      </c>
    </row>
    <row r="1152" spans="1:8" hidden="1" x14ac:dyDescent="0.25">
      <c r="A1152" t="s">
        <v>824</v>
      </c>
      <c r="B1152" t="s">
        <v>533</v>
      </c>
      <c r="C1152" t="s">
        <v>55</v>
      </c>
      <c r="D1152" t="s">
        <v>527</v>
      </c>
      <c r="E1152" t="s">
        <v>945</v>
      </c>
      <c r="F1152">
        <v>3.6202627735355919</v>
      </c>
      <c r="G1152">
        <v>3.6202627735355923</v>
      </c>
      <c r="H1152" t="s">
        <v>865</v>
      </c>
    </row>
    <row r="1153" spans="1:8" hidden="1" x14ac:dyDescent="0.25">
      <c r="A1153" t="s">
        <v>824</v>
      </c>
      <c r="B1153" t="s">
        <v>533</v>
      </c>
      <c r="C1153" t="s">
        <v>55</v>
      </c>
      <c r="D1153" t="s">
        <v>527</v>
      </c>
      <c r="E1153" t="s">
        <v>945</v>
      </c>
      <c r="F1153">
        <v>1.9973863578127402</v>
      </c>
      <c r="G1153">
        <v>1.9973863578127404</v>
      </c>
      <c r="H1153" t="s">
        <v>866</v>
      </c>
    </row>
    <row r="1154" spans="1:8" hidden="1" x14ac:dyDescent="0.25">
      <c r="A1154" t="s">
        <v>824</v>
      </c>
      <c r="B1154" t="s">
        <v>533</v>
      </c>
      <c r="C1154" t="s">
        <v>55</v>
      </c>
      <c r="D1154" t="s">
        <v>527</v>
      </c>
      <c r="E1154" t="s">
        <v>946</v>
      </c>
      <c r="F1154">
        <v>0.56176491313483323</v>
      </c>
      <c r="G1154">
        <v>0.56176491313483334</v>
      </c>
      <c r="H1154" t="s">
        <v>825</v>
      </c>
    </row>
    <row r="1155" spans="1:8" hidden="1" x14ac:dyDescent="0.25">
      <c r="A1155" t="s">
        <v>824</v>
      </c>
      <c r="B1155" t="s">
        <v>533</v>
      </c>
      <c r="C1155" t="s">
        <v>55</v>
      </c>
      <c r="D1155" t="s">
        <v>527</v>
      </c>
      <c r="E1155" t="s">
        <v>946</v>
      </c>
      <c r="F1155">
        <v>0</v>
      </c>
      <c r="G1155">
        <v>0</v>
      </c>
      <c r="H1155" t="s">
        <v>867</v>
      </c>
    </row>
    <row r="1156" spans="1:8" hidden="1" x14ac:dyDescent="0.25">
      <c r="A1156" t="s">
        <v>824</v>
      </c>
      <c r="B1156" t="s">
        <v>533</v>
      </c>
      <c r="C1156" t="s">
        <v>55</v>
      </c>
      <c r="D1156" t="s">
        <v>527</v>
      </c>
      <c r="E1156" t="s">
        <v>946</v>
      </c>
      <c r="F1156">
        <v>0</v>
      </c>
      <c r="G1156">
        <v>0</v>
      </c>
      <c r="H1156" t="s">
        <v>868</v>
      </c>
    </row>
    <row r="1157" spans="1:8" hidden="1" x14ac:dyDescent="0.25">
      <c r="A1157" t="s">
        <v>824</v>
      </c>
      <c r="B1157" t="s">
        <v>533</v>
      </c>
      <c r="C1157" t="s">
        <v>55</v>
      </c>
      <c r="D1157" t="s">
        <v>527</v>
      </c>
      <c r="E1157" t="s">
        <v>946</v>
      </c>
      <c r="F1157">
        <v>0.56176491313483323</v>
      </c>
      <c r="G1157">
        <v>0.56176491313483334</v>
      </c>
      <c r="H1157" t="s">
        <v>828</v>
      </c>
    </row>
    <row r="1158" spans="1:8" hidden="1" x14ac:dyDescent="0.25">
      <c r="A1158" t="s">
        <v>824</v>
      </c>
      <c r="B1158" t="s">
        <v>533</v>
      </c>
      <c r="C1158" t="s">
        <v>55</v>
      </c>
      <c r="D1158" t="s">
        <v>527</v>
      </c>
      <c r="E1158" t="s">
        <v>946</v>
      </c>
      <c r="F1158">
        <v>0</v>
      </c>
      <c r="G1158">
        <v>0</v>
      </c>
      <c r="H1158" t="s">
        <v>870</v>
      </c>
    </row>
    <row r="1159" spans="1:8" hidden="1" x14ac:dyDescent="0.25">
      <c r="A1159" t="s">
        <v>824</v>
      </c>
      <c r="B1159" t="s">
        <v>533</v>
      </c>
      <c r="C1159" t="s">
        <v>55</v>
      </c>
      <c r="D1159" t="s">
        <v>527</v>
      </c>
      <c r="E1159" t="s">
        <v>946</v>
      </c>
      <c r="F1159">
        <v>0</v>
      </c>
      <c r="G1159">
        <v>0</v>
      </c>
      <c r="H1159" t="s">
        <v>871</v>
      </c>
    </row>
    <row r="1160" spans="1:8" hidden="1" x14ac:dyDescent="0.25">
      <c r="A1160" t="s">
        <v>824</v>
      </c>
      <c r="B1160" t="s">
        <v>533</v>
      </c>
      <c r="C1160" t="s">
        <v>55</v>
      </c>
      <c r="D1160" t="s">
        <v>527</v>
      </c>
      <c r="E1160" t="s">
        <v>946</v>
      </c>
      <c r="F1160">
        <v>0.56176491313483323</v>
      </c>
      <c r="G1160">
        <v>0.56176491313483334</v>
      </c>
      <c r="H1160" t="s">
        <v>831</v>
      </c>
    </row>
    <row r="1161" spans="1:8" hidden="1" x14ac:dyDescent="0.25">
      <c r="A1161" t="s">
        <v>824</v>
      </c>
      <c r="B1161" t="s">
        <v>533</v>
      </c>
      <c r="C1161" t="s">
        <v>55</v>
      </c>
      <c r="D1161" t="s">
        <v>527</v>
      </c>
      <c r="E1161" t="s">
        <v>946</v>
      </c>
      <c r="F1161">
        <v>0</v>
      </c>
      <c r="G1161">
        <v>0</v>
      </c>
      <c r="H1161" t="s">
        <v>872</v>
      </c>
    </row>
    <row r="1162" spans="1:8" hidden="1" x14ac:dyDescent="0.25">
      <c r="A1162" t="s">
        <v>824</v>
      </c>
      <c r="B1162" t="s">
        <v>533</v>
      </c>
      <c r="C1162" t="s">
        <v>55</v>
      </c>
      <c r="D1162" t="s">
        <v>527</v>
      </c>
      <c r="E1162" t="s">
        <v>946</v>
      </c>
      <c r="F1162">
        <v>0</v>
      </c>
      <c r="G1162">
        <v>0</v>
      </c>
      <c r="H1162" t="s">
        <v>873</v>
      </c>
    </row>
    <row r="1163" spans="1:8" hidden="1" x14ac:dyDescent="0.25">
      <c r="A1163" t="s">
        <v>824</v>
      </c>
      <c r="B1163" t="s">
        <v>533</v>
      </c>
      <c r="C1163" t="s">
        <v>55</v>
      </c>
      <c r="D1163" t="s">
        <v>527</v>
      </c>
      <c r="E1163" t="s">
        <v>946</v>
      </c>
      <c r="F1163">
        <v>0.56176491313483323</v>
      </c>
      <c r="G1163">
        <v>0.56176491313483334</v>
      </c>
      <c r="H1163" t="s">
        <v>834</v>
      </c>
    </row>
    <row r="1164" spans="1:8" hidden="1" x14ac:dyDescent="0.25">
      <c r="A1164" t="s">
        <v>824</v>
      </c>
      <c r="B1164" t="s">
        <v>533</v>
      </c>
      <c r="C1164" t="s">
        <v>55</v>
      </c>
      <c r="D1164" t="s">
        <v>527</v>
      </c>
      <c r="E1164" t="s">
        <v>946</v>
      </c>
      <c r="F1164">
        <v>0</v>
      </c>
      <c r="G1164">
        <v>0</v>
      </c>
      <c r="H1164" t="s">
        <v>874</v>
      </c>
    </row>
    <row r="1165" spans="1:8" hidden="1" x14ac:dyDescent="0.25">
      <c r="A1165" t="s">
        <v>824</v>
      </c>
      <c r="B1165" t="s">
        <v>533</v>
      </c>
      <c r="C1165" t="s">
        <v>55</v>
      </c>
      <c r="D1165" t="s">
        <v>527</v>
      </c>
      <c r="E1165" t="s">
        <v>946</v>
      </c>
      <c r="F1165">
        <v>0</v>
      </c>
      <c r="G1165">
        <v>0</v>
      </c>
      <c r="H1165" t="s">
        <v>875</v>
      </c>
    </row>
    <row r="1166" spans="1:8" hidden="1" x14ac:dyDescent="0.25">
      <c r="A1166" t="s">
        <v>824</v>
      </c>
      <c r="B1166" t="s">
        <v>533</v>
      </c>
      <c r="C1166" t="s">
        <v>55</v>
      </c>
      <c r="D1166" t="s">
        <v>527</v>
      </c>
      <c r="E1166" t="s">
        <v>946</v>
      </c>
      <c r="F1166">
        <v>0.56176491313483323</v>
      </c>
      <c r="G1166">
        <v>0.56176491313483334</v>
      </c>
      <c r="H1166" t="s">
        <v>837</v>
      </c>
    </row>
    <row r="1167" spans="1:8" hidden="1" x14ac:dyDescent="0.25">
      <c r="A1167" t="s">
        <v>824</v>
      </c>
      <c r="B1167" t="s">
        <v>533</v>
      </c>
      <c r="C1167" t="s">
        <v>55</v>
      </c>
      <c r="D1167" t="s">
        <v>527</v>
      </c>
      <c r="E1167" t="s">
        <v>946</v>
      </c>
      <c r="F1167">
        <v>0</v>
      </c>
      <c r="G1167">
        <v>0</v>
      </c>
      <c r="H1167" t="s">
        <v>876</v>
      </c>
    </row>
    <row r="1168" spans="1:8" hidden="1" x14ac:dyDescent="0.25">
      <c r="A1168" t="s">
        <v>824</v>
      </c>
      <c r="B1168" t="s">
        <v>533</v>
      </c>
      <c r="C1168" t="s">
        <v>55</v>
      </c>
      <c r="D1168" t="s">
        <v>527</v>
      </c>
      <c r="E1168" t="s">
        <v>946</v>
      </c>
      <c r="F1168">
        <v>0</v>
      </c>
      <c r="G1168">
        <v>0</v>
      </c>
      <c r="H1168" t="s">
        <v>877</v>
      </c>
    </row>
    <row r="1169" spans="1:8" hidden="1" x14ac:dyDescent="0.25">
      <c r="A1169" t="s">
        <v>824</v>
      </c>
      <c r="B1169" t="s">
        <v>533</v>
      </c>
      <c r="C1169" t="s">
        <v>55</v>
      </c>
      <c r="D1169" t="s">
        <v>527</v>
      </c>
      <c r="E1169" t="s">
        <v>946</v>
      </c>
      <c r="F1169">
        <v>0</v>
      </c>
      <c r="G1169">
        <v>0</v>
      </c>
      <c r="H1169" t="s">
        <v>878</v>
      </c>
    </row>
    <row r="1170" spans="1:8" hidden="1" x14ac:dyDescent="0.25">
      <c r="A1170" t="s">
        <v>824</v>
      </c>
      <c r="B1170" t="s">
        <v>533</v>
      </c>
      <c r="C1170" t="s">
        <v>55</v>
      </c>
      <c r="D1170" t="s">
        <v>527</v>
      </c>
      <c r="E1170" t="s">
        <v>946</v>
      </c>
      <c r="F1170">
        <v>0</v>
      </c>
      <c r="G1170">
        <v>0</v>
      </c>
      <c r="H1170" t="s">
        <v>879</v>
      </c>
    </row>
    <row r="1171" spans="1:8" hidden="1" x14ac:dyDescent="0.25">
      <c r="A1171" t="s">
        <v>824</v>
      </c>
      <c r="B1171" t="s">
        <v>533</v>
      </c>
      <c r="C1171" t="s">
        <v>55</v>
      </c>
      <c r="D1171" t="s">
        <v>527</v>
      </c>
      <c r="E1171" t="s">
        <v>946</v>
      </c>
      <c r="F1171">
        <v>0</v>
      </c>
      <c r="G1171">
        <v>0</v>
      </c>
      <c r="H1171" t="s">
        <v>880</v>
      </c>
    </row>
    <row r="1172" spans="1:8" hidden="1" x14ac:dyDescent="0.25">
      <c r="A1172" t="s">
        <v>824</v>
      </c>
      <c r="B1172" t="s">
        <v>533</v>
      </c>
      <c r="C1172" t="s">
        <v>55</v>
      </c>
      <c r="D1172" t="s">
        <v>527</v>
      </c>
      <c r="E1172" t="s">
        <v>946</v>
      </c>
      <c r="F1172">
        <v>0</v>
      </c>
      <c r="G1172">
        <v>0</v>
      </c>
      <c r="H1172" t="s">
        <v>881</v>
      </c>
    </row>
    <row r="1173" spans="1:8" hidden="1" x14ac:dyDescent="0.25">
      <c r="A1173" t="s">
        <v>824</v>
      </c>
      <c r="B1173" t="s">
        <v>533</v>
      </c>
      <c r="C1173" t="s">
        <v>55</v>
      </c>
      <c r="D1173" t="s">
        <v>527</v>
      </c>
      <c r="E1173" t="s">
        <v>946</v>
      </c>
      <c r="F1173">
        <v>0</v>
      </c>
      <c r="G1173">
        <v>0</v>
      </c>
      <c r="H1173" t="s">
        <v>882</v>
      </c>
    </row>
    <row r="1174" spans="1:8" hidden="1" x14ac:dyDescent="0.25">
      <c r="A1174" t="s">
        <v>824</v>
      </c>
      <c r="B1174" t="s">
        <v>533</v>
      </c>
      <c r="C1174" t="s">
        <v>55</v>
      </c>
      <c r="D1174" t="s">
        <v>527</v>
      </c>
      <c r="E1174" t="s">
        <v>946</v>
      </c>
      <c r="F1174">
        <v>0</v>
      </c>
      <c r="G1174">
        <v>0</v>
      </c>
      <c r="H1174" t="s">
        <v>883</v>
      </c>
    </row>
    <row r="1175" spans="1:8" hidden="1" x14ac:dyDescent="0.25">
      <c r="A1175" t="s">
        <v>824</v>
      </c>
      <c r="B1175" t="s">
        <v>533</v>
      </c>
      <c r="C1175" t="s">
        <v>55</v>
      </c>
      <c r="D1175" t="s">
        <v>527</v>
      </c>
      <c r="E1175" t="s">
        <v>946</v>
      </c>
      <c r="F1175">
        <v>0.56176491313483323</v>
      </c>
      <c r="G1175">
        <v>0.56176491313483334</v>
      </c>
      <c r="H1175" t="s">
        <v>846</v>
      </c>
    </row>
    <row r="1176" spans="1:8" hidden="1" x14ac:dyDescent="0.25">
      <c r="A1176" t="s">
        <v>824</v>
      </c>
      <c r="B1176" t="s">
        <v>533</v>
      </c>
      <c r="C1176" t="s">
        <v>55</v>
      </c>
      <c r="D1176" t="s">
        <v>527</v>
      </c>
      <c r="E1176" t="s">
        <v>946</v>
      </c>
      <c r="F1176">
        <v>0</v>
      </c>
      <c r="G1176">
        <v>0</v>
      </c>
      <c r="H1176" t="s">
        <v>884</v>
      </c>
    </row>
    <row r="1177" spans="1:8" hidden="1" x14ac:dyDescent="0.25">
      <c r="A1177" t="s">
        <v>824</v>
      </c>
      <c r="B1177" t="s">
        <v>533</v>
      </c>
      <c r="C1177" t="s">
        <v>55</v>
      </c>
      <c r="D1177" t="s">
        <v>527</v>
      </c>
      <c r="E1177" t="s">
        <v>946</v>
      </c>
      <c r="F1177">
        <v>0</v>
      </c>
      <c r="G1177">
        <v>0</v>
      </c>
      <c r="H1177" t="s">
        <v>885</v>
      </c>
    </row>
    <row r="1178" spans="1:8" hidden="1" x14ac:dyDescent="0.25">
      <c r="A1178" t="s">
        <v>824</v>
      </c>
      <c r="B1178" t="s">
        <v>533</v>
      </c>
      <c r="C1178" t="s">
        <v>55</v>
      </c>
      <c r="D1178" t="s">
        <v>527</v>
      </c>
      <c r="E1178" t="s">
        <v>946</v>
      </c>
      <c r="F1178">
        <v>0.56176491313483323</v>
      </c>
      <c r="G1178">
        <v>0.56176491313483334</v>
      </c>
      <c r="H1178" t="s">
        <v>849</v>
      </c>
    </row>
    <row r="1179" spans="1:8" hidden="1" x14ac:dyDescent="0.25">
      <c r="A1179" t="s">
        <v>824</v>
      </c>
      <c r="B1179" t="s">
        <v>533</v>
      </c>
      <c r="C1179" t="s">
        <v>55</v>
      </c>
      <c r="D1179" t="s">
        <v>527</v>
      </c>
      <c r="E1179" t="s">
        <v>946</v>
      </c>
      <c r="F1179">
        <v>0</v>
      </c>
      <c r="G1179">
        <v>0</v>
      </c>
      <c r="H1179" t="s">
        <v>886</v>
      </c>
    </row>
    <row r="1180" spans="1:8" hidden="1" x14ac:dyDescent="0.25">
      <c r="A1180" t="s">
        <v>824</v>
      </c>
      <c r="B1180" t="s">
        <v>533</v>
      </c>
      <c r="C1180" t="s">
        <v>55</v>
      </c>
      <c r="D1180" t="s">
        <v>527</v>
      </c>
      <c r="E1180" t="s">
        <v>946</v>
      </c>
      <c r="F1180">
        <v>0</v>
      </c>
      <c r="G1180">
        <v>0</v>
      </c>
      <c r="H1180" t="s">
        <v>887</v>
      </c>
    </row>
    <row r="1181" spans="1:8" hidden="1" x14ac:dyDescent="0.25">
      <c r="A1181" t="s">
        <v>824</v>
      </c>
      <c r="B1181" t="s">
        <v>533</v>
      </c>
      <c r="C1181" t="s">
        <v>55</v>
      </c>
      <c r="D1181" t="s">
        <v>527</v>
      </c>
      <c r="E1181" t="s">
        <v>946</v>
      </c>
      <c r="F1181">
        <v>0.56176491313483323</v>
      </c>
      <c r="G1181">
        <v>0.56176491313483334</v>
      </c>
      <c r="H1181" t="s">
        <v>852</v>
      </c>
    </row>
    <row r="1182" spans="1:8" hidden="1" x14ac:dyDescent="0.25">
      <c r="A1182" t="s">
        <v>824</v>
      </c>
      <c r="B1182" t="s">
        <v>533</v>
      </c>
      <c r="C1182" t="s">
        <v>55</v>
      </c>
      <c r="D1182" t="s">
        <v>527</v>
      </c>
      <c r="E1182" t="s">
        <v>946</v>
      </c>
      <c r="F1182">
        <v>0</v>
      </c>
      <c r="G1182">
        <v>0</v>
      </c>
      <c r="H1182" t="s">
        <v>889</v>
      </c>
    </row>
    <row r="1183" spans="1:8" hidden="1" x14ac:dyDescent="0.25">
      <c r="A1183" t="s">
        <v>824</v>
      </c>
      <c r="B1183" t="s">
        <v>533</v>
      </c>
      <c r="C1183" t="s">
        <v>55</v>
      </c>
      <c r="D1183" t="s">
        <v>527</v>
      </c>
      <c r="E1183" t="s">
        <v>946</v>
      </c>
      <c r="F1183">
        <v>0</v>
      </c>
      <c r="G1183">
        <v>0</v>
      </c>
      <c r="H1183" t="s">
        <v>890</v>
      </c>
    </row>
    <row r="1184" spans="1:8" hidden="1" x14ac:dyDescent="0.25">
      <c r="A1184" t="s">
        <v>824</v>
      </c>
      <c r="B1184" t="s">
        <v>533</v>
      </c>
      <c r="C1184" t="s">
        <v>55</v>
      </c>
      <c r="D1184" t="s">
        <v>527</v>
      </c>
      <c r="E1184" t="s">
        <v>946</v>
      </c>
      <c r="F1184">
        <v>0.56176491313483323</v>
      </c>
      <c r="G1184">
        <v>0.56176491313483334</v>
      </c>
      <c r="H1184" t="s">
        <v>855</v>
      </c>
    </row>
    <row r="1185" spans="1:8" hidden="1" x14ac:dyDescent="0.25">
      <c r="A1185" t="s">
        <v>824</v>
      </c>
      <c r="B1185" t="s">
        <v>533</v>
      </c>
      <c r="C1185" t="s">
        <v>55</v>
      </c>
      <c r="D1185" t="s">
        <v>527</v>
      </c>
      <c r="E1185" t="s">
        <v>946</v>
      </c>
      <c r="F1185">
        <v>0</v>
      </c>
      <c r="G1185">
        <v>0</v>
      </c>
      <c r="H1185" t="s">
        <v>891</v>
      </c>
    </row>
    <row r="1186" spans="1:8" hidden="1" x14ac:dyDescent="0.25">
      <c r="A1186" t="s">
        <v>824</v>
      </c>
      <c r="B1186" t="s">
        <v>533</v>
      </c>
      <c r="C1186" t="s">
        <v>55</v>
      </c>
      <c r="D1186" t="s">
        <v>527</v>
      </c>
      <c r="E1186" t="s">
        <v>946</v>
      </c>
      <c r="F1186">
        <v>0</v>
      </c>
      <c r="G1186">
        <v>0</v>
      </c>
      <c r="H1186" t="s">
        <v>892</v>
      </c>
    </row>
    <row r="1187" spans="1:8" hidden="1" x14ac:dyDescent="0.25">
      <c r="A1187" t="s">
        <v>824</v>
      </c>
      <c r="B1187" t="s">
        <v>533</v>
      </c>
      <c r="C1187" t="s">
        <v>55</v>
      </c>
      <c r="D1187" t="s">
        <v>527</v>
      </c>
      <c r="E1187" t="s">
        <v>946</v>
      </c>
      <c r="F1187">
        <v>0.56176491313483323</v>
      </c>
      <c r="G1187">
        <v>0.56176491313483334</v>
      </c>
      <c r="H1187" t="s">
        <v>858</v>
      </c>
    </row>
    <row r="1188" spans="1:8" hidden="1" x14ac:dyDescent="0.25">
      <c r="A1188" t="s">
        <v>824</v>
      </c>
      <c r="B1188" t="s">
        <v>533</v>
      </c>
      <c r="C1188" t="s">
        <v>55</v>
      </c>
      <c r="D1188" t="s">
        <v>527</v>
      </c>
      <c r="E1188" t="s">
        <v>946</v>
      </c>
      <c r="F1188">
        <v>0</v>
      </c>
      <c r="G1188">
        <v>0</v>
      </c>
      <c r="H1188" t="s">
        <v>893</v>
      </c>
    </row>
    <row r="1189" spans="1:8" hidden="1" x14ac:dyDescent="0.25">
      <c r="A1189" t="s">
        <v>824</v>
      </c>
      <c r="B1189" t="s">
        <v>533</v>
      </c>
      <c r="C1189" t="s">
        <v>55</v>
      </c>
      <c r="D1189" t="s">
        <v>527</v>
      </c>
      <c r="E1189" t="s">
        <v>946</v>
      </c>
      <c r="F1189">
        <v>0</v>
      </c>
      <c r="G1189">
        <v>0</v>
      </c>
      <c r="H1189" t="s">
        <v>894</v>
      </c>
    </row>
    <row r="1190" spans="1:8" hidden="1" x14ac:dyDescent="0.25">
      <c r="A1190" t="s">
        <v>824</v>
      </c>
      <c r="B1190" t="s">
        <v>533</v>
      </c>
      <c r="C1190" t="s">
        <v>55</v>
      </c>
      <c r="D1190" t="s">
        <v>527</v>
      </c>
      <c r="E1190" t="s">
        <v>946</v>
      </c>
      <c r="F1190">
        <v>0</v>
      </c>
      <c r="G1190">
        <v>0</v>
      </c>
      <c r="H1190" t="s">
        <v>899</v>
      </c>
    </row>
    <row r="1191" spans="1:8" hidden="1" x14ac:dyDescent="0.25">
      <c r="A1191" t="s">
        <v>824</v>
      </c>
      <c r="B1191" t="s">
        <v>533</v>
      </c>
      <c r="C1191" t="s">
        <v>55</v>
      </c>
      <c r="D1191" t="s">
        <v>527</v>
      </c>
      <c r="E1191" t="s">
        <v>946</v>
      </c>
      <c r="F1191">
        <v>0</v>
      </c>
      <c r="G1191">
        <v>0</v>
      </c>
      <c r="H1191" t="s">
        <v>895</v>
      </c>
    </row>
    <row r="1192" spans="1:8" hidden="1" x14ac:dyDescent="0.25">
      <c r="A1192" t="s">
        <v>824</v>
      </c>
      <c r="B1192" t="s">
        <v>533</v>
      </c>
      <c r="C1192" t="s">
        <v>55</v>
      </c>
      <c r="D1192" t="s">
        <v>527</v>
      </c>
      <c r="E1192" t="s">
        <v>946</v>
      </c>
      <c r="F1192">
        <v>0</v>
      </c>
      <c r="G1192">
        <v>0</v>
      </c>
      <c r="H1192" t="s">
        <v>896</v>
      </c>
    </row>
    <row r="1193" spans="1:8" hidden="1" x14ac:dyDescent="0.25">
      <c r="A1193" t="s">
        <v>824</v>
      </c>
      <c r="B1193" t="s">
        <v>533</v>
      </c>
      <c r="C1193" t="s">
        <v>55</v>
      </c>
      <c r="D1193" t="s">
        <v>527</v>
      </c>
      <c r="E1193" t="s">
        <v>946</v>
      </c>
      <c r="F1193">
        <v>0</v>
      </c>
      <c r="G1193">
        <v>0</v>
      </c>
      <c r="H1193" t="s">
        <v>900</v>
      </c>
    </row>
    <row r="1194" spans="1:8" hidden="1" x14ac:dyDescent="0.25">
      <c r="A1194" t="s">
        <v>824</v>
      </c>
      <c r="B1194" t="s">
        <v>533</v>
      </c>
      <c r="C1194" t="s">
        <v>55</v>
      </c>
      <c r="D1194" t="s">
        <v>527</v>
      </c>
      <c r="E1194" t="s">
        <v>946</v>
      </c>
      <c r="F1194">
        <v>0</v>
      </c>
      <c r="G1194">
        <v>0</v>
      </c>
      <c r="H1194" t="s">
        <v>897</v>
      </c>
    </row>
    <row r="1195" spans="1:8" hidden="1" x14ac:dyDescent="0.25">
      <c r="A1195" t="s">
        <v>824</v>
      </c>
      <c r="B1195" t="s">
        <v>533</v>
      </c>
      <c r="C1195" t="s">
        <v>55</v>
      </c>
      <c r="D1195" t="s">
        <v>527</v>
      </c>
      <c r="E1195" t="s">
        <v>946</v>
      </c>
      <c r="F1195">
        <v>0</v>
      </c>
      <c r="G1195">
        <v>0</v>
      </c>
      <c r="H1195" t="s">
        <v>898</v>
      </c>
    </row>
    <row r="1196" spans="1:8" hidden="1" x14ac:dyDescent="0.25">
      <c r="A1196" t="s">
        <v>824</v>
      </c>
      <c r="B1196" t="s">
        <v>533</v>
      </c>
      <c r="C1196" t="s">
        <v>55</v>
      </c>
      <c r="D1196" t="s">
        <v>527</v>
      </c>
      <c r="E1196" t="s">
        <v>947</v>
      </c>
      <c r="F1196">
        <v>1.1859481499513147</v>
      </c>
      <c r="G1196">
        <v>1.1859481499513147</v>
      </c>
      <c r="H1196" t="s">
        <v>825</v>
      </c>
    </row>
    <row r="1197" spans="1:8" hidden="1" x14ac:dyDescent="0.25">
      <c r="A1197" t="s">
        <v>824</v>
      </c>
      <c r="B1197" t="s">
        <v>533</v>
      </c>
      <c r="C1197" t="s">
        <v>55</v>
      </c>
      <c r="D1197" t="s">
        <v>527</v>
      </c>
      <c r="E1197" t="s">
        <v>947</v>
      </c>
      <c r="F1197">
        <v>0</v>
      </c>
      <c r="G1197">
        <v>0</v>
      </c>
      <c r="H1197" t="s">
        <v>867</v>
      </c>
    </row>
    <row r="1198" spans="1:8" hidden="1" x14ac:dyDescent="0.25">
      <c r="A1198" t="s">
        <v>824</v>
      </c>
      <c r="B1198" t="s">
        <v>533</v>
      </c>
      <c r="C1198" t="s">
        <v>55</v>
      </c>
      <c r="D1198" t="s">
        <v>527</v>
      </c>
      <c r="E1198" t="s">
        <v>947</v>
      </c>
      <c r="F1198">
        <v>0</v>
      </c>
      <c r="G1198">
        <v>0</v>
      </c>
      <c r="H1198" t="s">
        <v>868</v>
      </c>
    </row>
    <row r="1199" spans="1:8" hidden="1" x14ac:dyDescent="0.25">
      <c r="A1199" t="s">
        <v>824</v>
      </c>
      <c r="B1199" t="s">
        <v>533</v>
      </c>
      <c r="C1199" t="s">
        <v>55</v>
      </c>
      <c r="D1199" t="s">
        <v>527</v>
      </c>
      <c r="E1199" t="s">
        <v>947</v>
      </c>
      <c r="F1199">
        <v>1.1235298262696665</v>
      </c>
      <c r="G1199">
        <v>1.1235298262696667</v>
      </c>
      <c r="H1199" t="s">
        <v>828</v>
      </c>
    </row>
    <row r="1200" spans="1:8" hidden="1" x14ac:dyDescent="0.25">
      <c r="A1200" t="s">
        <v>824</v>
      </c>
      <c r="B1200" t="s">
        <v>533</v>
      </c>
      <c r="C1200" t="s">
        <v>55</v>
      </c>
      <c r="D1200" t="s">
        <v>527</v>
      </c>
      <c r="E1200" t="s">
        <v>947</v>
      </c>
      <c r="F1200">
        <v>0</v>
      </c>
      <c r="G1200">
        <v>0</v>
      </c>
      <c r="H1200" t="s">
        <v>870</v>
      </c>
    </row>
    <row r="1201" spans="1:8" hidden="1" x14ac:dyDescent="0.25">
      <c r="A1201" t="s">
        <v>824</v>
      </c>
      <c r="B1201" t="s">
        <v>533</v>
      </c>
      <c r="C1201" t="s">
        <v>55</v>
      </c>
      <c r="D1201" t="s">
        <v>527</v>
      </c>
      <c r="E1201" t="s">
        <v>947</v>
      </c>
      <c r="F1201">
        <v>0</v>
      </c>
      <c r="G1201">
        <v>0</v>
      </c>
      <c r="H1201" t="s">
        <v>871</v>
      </c>
    </row>
    <row r="1202" spans="1:8" hidden="1" x14ac:dyDescent="0.25">
      <c r="A1202" t="s">
        <v>824</v>
      </c>
      <c r="B1202" t="s">
        <v>533</v>
      </c>
      <c r="C1202" t="s">
        <v>55</v>
      </c>
      <c r="D1202" t="s">
        <v>527</v>
      </c>
      <c r="E1202" t="s">
        <v>947</v>
      </c>
      <c r="F1202">
        <v>0</v>
      </c>
      <c r="G1202">
        <v>0</v>
      </c>
      <c r="H1202" t="s">
        <v>901</v>
      </c>
    </row>
    <row r="1203" spans="1:8" hidden="1" x14ac:dyDescent="0.25">
      <c r="A1203" t="s">
        <v>824</v>
      </c>
      <c r="B1203" t="s">
        <v>533</v>
      </c>
      <c r="C1203" t="s">
        <v>55</v>
      </c>
      <c r="D1203" t="s">
        <v>527</v>
      </c>
      <c r="E1203" t="s">
        <v>947</v>
      </c>
      <c r="F1203">
        <v>0</v>
      </c>
      <c r="G1203">
        <v>0</v>
      </c>
      <c r="H1203" t="s">
        <v>872</v>
      </c>
    </row>
    <row r="1204" spans="1:8" hidden="1" x14ac:dyDescent="0.25">
      <c r="A1204" t="s">
        <v>824</v>
      </c>
      <c r="B1204" t="s">
        <v>533</v>
      </c>
      <c r="C1204" t="s">
        <v>55</v>
      </c>
      <c r="D1204" t="s">
        <v>527</v>
      </c>
      <c r="E1204" t="s">
        <v>947</v>
      </c>
      <c r="F1204">
        <v>0</v>
      </c>
      <c r="G1204">
        <v>0</v>
      </c>
      <c r="H1204" t="s">
        <v>873</v>
      </c>
    </row>
    <row r="1205" spans="1:8" hidden="1" x14ac:dyDescent="0.25">
      <c r="A1205" t="s">
        <v>824</v>
      </c>
      <c r="B1205" t="s">
        <v>533</v>
      </c>
      <c r="C1205" t="s">
        <v>55</v>
      </c>
      <c r="D1205" t="s">
        <v>527</v>
      </c>
      <c r="E1205" t="s">
        <v>947</v>
      </c>
      <c r="F1205">
        <v>1.1235298262696665</v>
      </c>
      <c r="G1205">
        <v>1.1235298262696667</v>
      </c>
      <c r="H1205" t="s">
        <v>834</v>
      </c>
    </row>
    <row r="1206" spans="1:8" hidden="1" x14ac:dyDescent="0.25">
      <c r="A1206" t="s">
        <v>824</v>
      </c>
      <c r="B1206" t="s">
        <v>533</v>
      </c>
      <c r="C1206" t="s">
        <v>55</v>
      </c>
      <c r="D1206" t="s">
        <v>527</v>
      </c>
      <c r="E1206" t="s">
        <v>947</v>
      </c>
      <c r="F1206">
        <v>0</v>
      </c>
      <c r="G1206">
        <v>0</v>
      </c>
      <c r="H1206" t="s">
        <v>874</v>
      </c>
    </row>
    <row r="1207" spans="1:8" hidden="1" x14ac:dyDescent="0.25">
      <c r="A1207" t="s">
        <v>824</v>
      </c>
      <c r="B1207" t="s">
        <v>533</v>
      </c>
      <c r="C1207" t="s">
        <v>55</v>
      </c>
      <c r="D1207" t="s">
        <v>527</v>
      </c>
      <c r="E1207" t="s">
        <v>947</v>
      </c>
      <c r="F1207">
        <v>0</v>
      </c>
      <c r="G1207">
        <v>0</v>
      </c>
      <c r="H1207" t="s">
        <v>875</v>
      </c>
    </row>
    <row r="1208" spans="1:8" hidden="1" x14ac:dyDescent="0.25">
      <c r="A1208" t="s">
        <v>824</v>
      </c>
      <c r="B1208" t="s">
        <v>533</v>
      </c>
      <c r="C1208" t="s">
        <v>55</v>
      </c>
      <c r="D1208" t="s">
        <v>527</v>
      </c>
      <c r="E1208" t="s">
        <v>947</v>
      </c>
      <c r="F1208">
        <v>1.1235298262696665</v>
      </c>
      <c r="G1208">
        <v>1.1235298262696667</v>
      </c>
      <c r="H1208" t="s">
        <v>837</v>
      </c>
    </row>
    <row r="1209" spans="1:8" hidden="1" x14ac:dyDescent="0.25">
      <c r="A1209" t="s">
        <v>824</v>
      </c>
      <c r="B1209" t="s">
        <v>533</v>
      </c>
      <c r="C1209" t="s">
        <v>55</v>
      </c>
      <c r="D1209" t="s">
        <v>527</v>
      </c>
      <c r="E1209" t="s">
        <v>947</v>
      </c>
      <c r="F1209">
        <v>0</v>
      </c>
      <c r="G1209">
        <v>0</v>
      </c>
      <c r="H1209" t="s">
        <v>876</v>
      </c>
    </row>
    <row r="1210" spans="1:8" hidden="1" x14ac:dyDescent="0.25">
      <c r="A1210" t="s">
        <v>824</v>
      </c>
      <c r="B1210" t="s">
        <v>533</v>
      </c>
      <c r="C1210" t="s">
        <v>55</v>
      </c>
      <c r="D1210" t="s">
        <v>527</v>
      </c>
      <c r="E1210" t="s">
        <v>947</v>
      </c>
      <c r="F1210">
        <v>0</v>
      </c>
      <c r="G1210">
        <v>0</v>
      </c>
      <c r="H1210" t="s">
        <v>877</v>
      </c>
    </row>
    <row r="1211" spans="1:8" hidden="1" x14ac:dyDescent="0.25">
      <c r="A1211" t="s">
        <v>824</v>
      </c>
      <c r="B1211" t="s">
        <v>533</v>
      </c>
      <c r="C1211" t="s">
        <v>55</v>
      </c>
      <c r="D1211" t="s">
        <v>527</v>
      </c>
      <c r="E1211" t="s">
        <v>947</v>
      </c>
      <c r="F1211">
        <v>0</v>
      </c>
      <c r="G1211">
        <v>0</v>
      </c>
      <c r="H1211" t="s">
        <v>878</v>
      </c>
    </row>
    <row r="1212" spans="1:8" hidden="1" x14ac:dyDescent="0.25">
      <c r="A1212" t="s">
        <v>824</v>
      </c>
      <c r="B1212" t="s">
        <v>533</v>
      </c>
      <c r="C1212" t="s">
        <v>55</v>
      </c>
      <c r="D1212" t="s">
        <v>527</v>
      </c>
      <c r="E1212" t="s">
        <v>947</v>
      </c>
      <c r="F1212">
        <v>0</v>
      </c>
      <c r="G1212">
        <v>0</v>
      </c>
      <c r="H1212" t="s">
        <v>879</v>
      </c>
    </row>
    <row r="1213" spans="1:8" hidden="1" x14ac:dyDescent="0.25">
      <c r="A1213" t="s">
        <v>824</v>
      </c>
      <c r="B1213" t="s">
        <v>533</v>
      </c>
      <c r="C1213" t="s">
        <v>55</v>
      </c>
      <c r="D1213" t="s">
        <v>527</v>
      </c>
      <c r="E1213" t="s">
        <v>947</v>
      </c>
      <c r="F1213">
        <v>0</v>
      </c>
      <c r="G1213">
        <v>0</v>
      </c>
      <c r="H1213" t="s">
        <v>880</v>
      </c>
    </row>
    <row r="1214" spans="1:8" hidden="1" x14ac:dyDescent="0.25">
      <c r="A1214" t="s">
        <v>824</v>
      </c>
      <c r="B1214" t="s">
        <v>533</v>
      </c>
      <c r="C1214" t="s">
        <v>55</v>
      </c>
      <c r="D1214" t="s">
        <v>527</v>
      </c>
      <c r="E1214" t="s">
        <v>947</v>
      </c>
      <c r="F1214">
        <v>0</v>
      </c>
      <c r="G1214">
        <v>0</v>
      </c>
      <c r="H1214" t="s">
        <v>881</v>
      </c>
    </row>
    <row r="1215" spans="1:8" hidden="1" x14ac:dyDescent="0.25">
      <c r="A1215" t="s">
        <v>824</v>
      </c>
      <c r="B1215" t="s">
        <v>533</v>
      </c>
      <c r="C1215" t="s">
        <v>55</v>
      </c>
      <c r="D1215" t="s">
        <v>527</v>
      </c>
      <c r="E1215" t="s">
        <v>947</v>
      </c>
      <c r="F1215">
        <v>0</v>
      </c>
      <c r="G1215">
        <v>0</v>
      </c>
      <c r="H1215" t="s">
        <v>882</v>
      </c>
    </row>
    <row r="1216" spans="1:8" hidden="1" x14ac:dyDescent="0.25">
      <c r="A1216" t="s">
        <v>824</v>
      </c>
      <c r="B1216" t="s">
        <v>533</v>
      </c>
      <c r="C1216" t="s">
        <v>55</v>
      </c>
      <c r="D1216" t="s">
        <v>527</v>
      </c>
      <c r="E1216" t="s">
        <v>947</v>
      </c>
      <c r="F1216">
        <v>0</v>
      </c>
      <c r="G1216">
        <v>0</v>
      </c>
      <c r="H1216" t="s">
        <v>883</v>
      </c>
    </row>
    <row r="1217" spans="1:8" hidden="1" x14ac:dyDescent="0.25">
      <c r="A1217" t="s">
        <v>824</v>
      </c>
      <c r="B1217" t="s">
        <v>533</v>
      </c>
      <c r="C1217" t="s">
        <v>55</v>
      </c>
      <c r="D1217" t="s">
        <v>527</v>
      </c>
      <c r="E1217" t="s">
        <v>947</v>
      </c>
      <c r="F1217">
        <v>1.1235298262696665</v>
      </c>
      <c r="G1217">
        <v>1.1235298262696667</v>
      </c>
      <c r="H1217" t="s">
        <v>846</v>
      </c>
    </row>
    <row r="1218" spans="1:8" hidden="1" x14ac:dyDescent="0.25">
      <c r="A1218" t="s">
        <v>824</v>
      </c>
      <c r="B1218" t="s">
        <v>533</v>
      </c>
      <c r="C1218" t="s">
        <v>55</v>
      </c>
      <c r="D1218" t="s">
        <v>527</v>
      </c>
      <c r="E1218" t="s">
        <v>947</v>
      </c>
      <c r="F1218">
        <v>0</v>
      </c>
      <c r="G1218">
        <v>0</v>
      </c>
      <c r="H1218" t="s">
        <v>884</v>
      </c>
    </row>
    <row r="1219" spans="1:8" hidden="1" x14ac:dyDescent="0.25">
      <c r="A1219" t="s">
        <v>824</v>
      </c>
      <c r="B1219" t="s">
        <v>533</v>
      </c>
      <c r="C1219" t="s">
        <v>55</v>
      </c>
      <c r="D1219" t="s">
        <v>527</v>
      </c>
      <c r="E1219" t="s">
        <v>947</v>
      </c>
      <c r="F1219">
        <v>0</v>
      </c>
      <c r="G1219">
        <v>0</v>
      </c>
      <c r="H1219" t="s">
        <v>885</v>
      </c>
    </row>
    <row r="1220" spans="1:8" hidden="1" x14ac:dyDescent="0.25">
      <c r="A1220" t="s">
        <v>824</v>
      </c>
      <c r="B1220" t="s">
        <v>533</v>
      </c>
      <c r="C1220" t="s">
        <v>55</v>
      </c>
      <c r="D1220" t="s">
        <v>527</v>
      </c>
      <c r="E1220" t="s">
        <v>947</v>
      </c>
      <c r="F1220">
        <v>1.1235298262696665</v>
      </c>
      <c r="G1220">
        <v>1.1235298262696667</v>
      </c>
      <c r="H1220" t="s">
        <v>849</v>
      </c>
    </row>
    <row r="1221" spans="1:8" hidden="1" x14ac:dyDescent="0.25">
      <c r="A1221" t="s">
        <v>824</v>
      </c>
      <c r="B1221" t="s">
        <v>533</v>
      </c>
      <c r="C1221" t="s">
        <v>55</v>
      </c>
      <c r="D1221" t="s">
        <v>527</v>
      </c>
      <c r="E1221" t="s">
        <v>947</v>
      </c>
      <c r="F1221">
        <v>0</v>
      </c>
      <c r="G1221">
        <v>0</v>
      </c>
      <c r="H1221" t="s">
        <v>886</v>
      </c>
    </row>
    <row r="1222" spans="1:8" hidden="1" x14ac:dyDescent="0.25">
      <c r="A1222" t="s">
        <v>824</v>
      </c>
      <c r="B1222" t="s">
        <v>533</v>
      </c>
      <c r="C1222" t="s">
        <v>55</v>
      </c>
      <c r="D1222" t="s">
        <v>527</v>
      </c>
      <c r="E1222" t="s">
        <v>947</v>
      </c>
      <c r="F1222">
        <v>0</v>
      </c>
      <c r="G1222">
        <v>0</v>
      </c>
      <c r="H1222" t="s">
        <v>887</v>
      </c>
    </row>
    <row r="1223" spans="1:8" hidden="1" x14ac:dyDescent="0.25">
      <c r="A1223" t="s">
        <v>824</v>
      </c>
      <c r="B1223" t="s">
        <v>533</v>
      </c>
      <c r="C1223" t="s">
        <v>55</v>
      </c>
      <c r="D1223" t="s">
        <v>527</v>
      </c>
      <c r="E1223" t="s">
        <v>947</v>
      </c>
      <c r="F1223">
        <v>1.1235298262696665</v>
      </c>
      <c r="G1223">
        <v>1.1235298262696667</v>
      </c>
      <c r="H1223" t="s">
        <v>852</v>
      </c>
    </row>
    <row r="1224" spans="1:8" hidden="1" x14ac:dyDescent="0.25">
      <c r="A1224" t="s">
        <v>824</v>
      </c>
      <c r="B1224" t="s">
        <v>533</v>
      </c>
      <c r="C1224" t="s">
        <v>55</v>
      </c>
      <c r="D1224" t="s">
        <v>527</v>
      </c>
      <c r="E1224" t="s">
        <v>947</v>
      </c>
      <c r="F1224">
        <v>0</v>
      </c>
      <c r="G1224">
        <v>0</v>
      </c>
      <c r="H1224" t="s">
        <v>889</v>
      </c>
    </row>
    <row r="1225" spans="1:8" hidden="1" x14ac:dyDescent="0.25">
      <c r="A1225" t="s">
        <v>824</v>
      </c>
      <c r="B1225" t="s">
        <v>533</v>
      </c>
      <c r="C1225" t="s">
        <v>55</v>
      </c>
      <c r="D1225" t="s">
        <v>527</v>
      </c>
      <c r="E1225" t="s">
        <v>947</v>
      </c>
      <c r="F1225">
        <v>0</v>
      </c>
      <c r="G1225">
        <v>0</v>
      </c>
      <c r="H1225" t="s">
        <v>890</v>
      </c>
    </row>
    <row r="1226" spans="1:8" hidden="1" x14ac:dyDescent="0.25">
      <c r="A1226" t="s">
        <v>824</v>
      </c>
      <c r="B1226" t="s">
        <v>533</v>
      </c>
      <c r="C1226" t="s">
        <v>55</v>
      </c>
      <c r="D1226" t="s">
        <v>527</v>
      </c>
      <c r="E1226" t="s">
        <v>947</v>
      </c>
      <c r="F1226">
        <v>0</v>
      </c>
      <c r="G1226">
        <v>0</v>
      </c>
      <c r="H1226" t="s">
        <v>902</v>
      </c>
    </row>
    <row r="1227" spans="1:8" hidden="1" x14ac:dyDescent="0.25">
      <c r="A1227" t="s">
        <v>824</v>
      </c>
      <c r="B1227" t="s">
        <v>533</v>
      </c>
      <c r="C1227" t="s">
        <v>55</v>
      </c>
      <c r="D1227" t="s">
        <v>527</v>
      </c>
      <c r="E1227" t="s">
        <v>947</v>
      </c>
      <c r="F1227">
        <v>0</v>
      </c>
      <c r="G1227">
        <v>0</v>
      </c>
      <c r="H1227" t="s">
        <v>891</v>
      </c>
    </row>
    <row r="1228" spans="1:8" hidden="1" x14ac:dyDescent="0.25">
      <c r="A1228" t="s">
        <v>824</v>
      </c>
      <c r="B1228" t="s">
        <v>533</v>
      </c>
      <c r="C1228" t="s">
        <v>55</v>
      </c>
      <c r="D1228" t="s">
        <v>527</v>
      </c>
      <c r="E1228" t="s">
        <v>947</v>
      </c>
      <c r="F1228">
        <v>0</v>
      </c>
      <c r="G1228">
        <v>0</v>
      </c>
      <c r="H1228" t="s">
        <v>892</v>
      </c>
    </row>
    <row r="1229" spans="1:8" hidden="1" x14ac:dyDescent="0.25">
      <c r="A1229" t="s">
        <v>824</v>
      </c>
      <c r="B1229" t="s">
        <v>533</v>
      </c>
      <c r="C1229" t="s">
        <v>55</v>
      </c>
      <c r="D1229" t="s">
        <v>527</v>
      </c>
      <c r="E1229" t="s">
        <v>947</v>
      </c>
      <c r="F1229">
        <v>0</v>
      </c>
      <c r="G1229">
        <v>0</v>
      </c>
      <c r="H1229" t="s">
        <v>903</v>
      </c>
    </row>
    <row r="1230" spans="1:8" hidden="1" x14ac:dyDescent="0.25">
      <c r="A1230" t="s">
        <v>824</v>
      </c>
      <c r="B1230" t="s">
        <v>533</v>
      </c>
      <c r="C1230" t="s">
        <v>55</v>
      </c>
      <c r="D1230" t="s">
        <v>527</v>
      </c>
      <c r="E1230" t="s">
        <v>947</v>
      </c>
      <c r="F1230">
        <v>0</v>
      </c>
      <c r="G1230">
        <v>0</v>
      </c>
      <c r="H1230" t="s">
        <v>893</v>
      </c>
    </row>
    <row r="1231" spans="1:8" hidden="1" x14ac:dyDescent="0.25">
      <c r="A1231" t="s">
        <v>824</v>
      </c>
      <c r="B1231" t="s">
        <v>533</v>
      </c>
      <c r="C1231" t="s">
        <v>55</v>
      </c>
      <c r="D1231" t="s">
        <v>527</v>
      </c>
      <c r="E1231" t="s">
        <v>947</v>
      </c>
      <c r="F1231">
        <v>0</v>
      </c>
      <c r="G1231">
        <v>0</v>
      </c>
      <c r="H1231" t="s">
        <v>894</v>
      </c>
    </row>
    <row r="1232" spans="1:8" hidden="1" x14ac:dyDescent="0.25">
      <c r="A1232" t="s">
        <v>824</v>
      </c>
      <c r="B1232" t="s">
        <v>533</v>
      </c>
      <c r="C1232" t="s">
        <v>55</v>
      </c>
      <c r="D1232" t="s">
        <v>527</v>
      </c>
      <c r="E1232" t="s">
        <v>947</v>
      </c>
      <c r="F1232">
        <v>1.0611115025880182</v>
      </c>
      <c r="G1232">
        <v>1.0611115025880185</v>
      </c>
      <c r="H1232" t="s">
        <v>861</v>
      </c>
    </row>
    <row r="1233" spans="1:8" hidden="1" x14ac:dyDescent="0.25">
      <c r="A1233" t="s">
        <v>824</v>
      </c>
      <c r="B1233" t="s">
        <v>533</v>
      </c>
      <c r="C1233" t="s">
        <v>55</v>
      </c>
      <c r="D1233" t="s">
        <v>527</v>
      </c>
      <c r="E1233" t="s">
        <v>947</v>
      </c>
      <c r="F1233">
        <v>0</v>
      </c>
      <c r="G1233">
        <v>0</v>
      </c>
      <c r="H1233" t="s">
        <v>895</v>
      </c>
    </row>
    <row r="1234" spans="1:8" hidden="1" x14ac:dyDescent="0.25">
      <c r="A1234" t="s">
        <v>824</v>
      </c>
      <c r="B1234" t="s">
        <v>533</v>
      </c>
      <c r="C1234" t="s">
        <v>55</v>
      </c>
      <c r="D1234" t="s">
        <v>527</v>
      </c>
      <c r="E1234" t="s">
        <v>947</v>
      </c>
      <c r="F1234">
        <v>0</v>
      </c>
      <c r="G1234">
        <v>0</v>
      </c>
      <c r="H1234" t="s">
        <v>896</v>
      </c>
    </row>
    <row r="1235" spans="1:8" hidden="1" x14ac:dyDescent="0.25">
      <c r="A1235" t="s">
        <v>824</v>
      </c>
      <c r="B1235" t="s">
        <v>533</v>
      </c>
      <c r="C1235" t="s">
        <v>55</v>
      </c>
      <c r="D1235" t="s">
        <v>527</v>
      </c>
      <c r="E1235" t="s">
        <v>947</v>
      </c>
      <c r="F1235">
        <v>1.0611115025880182</v>
      </c>
      <c r="G1235">
        <v>1.0611115025880185</v>
      </c>
      <c r="H1235" t="s">
        <v>864</v>
      </c>
    </row>
    <row r="1236" spans="1:8" hidden="1" x14ac:dyDescent="0.25">
      <c r="A1236" t="s">
        <v>824</v>
      </c>
      <c r="B1236" t="s">
        <v>533</v>
      </c>
      <c r="C1236" t="s">
        <v>55</v>
      </c>
      <c r="D1236" t="s">
        <v>527</v>
      </c>
      <c r="E1236" t="s">
        <v>947</v>
      </c>
      <c r="F1236">
        <v>0</v>
      </c>
      <c r="G1236">
        <v>0</v>
      </c>
      <c r="H1236" t="s">
        <v>897</v>
      </c>
    </row>
    <row r="1237" spans="1:8" hidden="1" x14ac:dyDescent="0.25">
      <c r="A1237" t="s">
        <v>824</v>
      </c>
      <c r="B1237" t="s">
        <v>533</v>
      </c>
      <c r="C1237" t="s">
        <v>55</v>
      </c>
      <c r="D1237" t="s">
        <v>527</v>
      </c>
      <c r="E1237" t="s">
        <v>947</v>
      </c>
      <c r="F1237">
        <v>0</v>
      </c>
      <c r="G1237">
        <v>0</v>
      </c>
      <c r="H1237" t="s">
        <v>898</v>
      </c>
    </row>
    <row r="1238" spans="1:8" hidden="1" x14ac:dyDescent="0.25">
      <c r="A1238" t="s">
        <v>824</v>
      </c>
      <c r="B1238" t="s">
        <v>533</v>
      </c>
      <c r="C1238" t="s">
        <v>55</v>
      </c>
      <c r="D1238" t="s">
        <v>527</v>
      </c>
      <c r="E1238" t="s">
        <v>948</v>
      </c>
      <c r="F1238">
        <v>1.0611115025880182</v>
      </c>
      <c r="G1238">
        <v>1.0611115025880185</v>
      </c>
      <c r="H1238" t="s">
        <v>825</v>
      </c>
    </row>
    <row r="1239" spans="1:8" hidden="1" x14ac:dyDescent="0.25">
      <c r="A1239" t="s">
        <v>824</v>
      </c>
      <c r="B1239" t="s">
        <v>533</v>
      </c>
      <c r="C1239" t="s">
        <v>55</v>
      </c>
      <c r="D1239" t="s">
        <v>527</v>
      </c>
      <c r="E1239" t="s">
        <v>948</v>
      </c>
      <c r="F1239">
        <v>0.81143820786142573</v>
      </c>
      <c r="G1239">
        <v>0.81143820786142584</v>
      </c>
      <c r="H1239" t="s">
        <v>826</v>
      </c>
    </row>
    <row r="1240" spans="1:8" hidden="1" x14ac:dyDescent="0.25">
      <c r="A1240" t="s">
        <v>824</v>
      </c>
      <c r="B1240" t="s">
        <v>533</v>
      </c>
      <c r="C1240" t="s">
        <v>55</v>
      </c>
      <c r="D1240" t="s">
        <v>527</v>
      </c>
      <c r="E1240" t="s">
        <v>948</v>
      </c>
      <c r="F1240">
        <v>0</v>
      </c>
      <c r="G1240">
        <v>0</v>
      </c>
      <c r="H1240" t="s">
        <v>868</v>
      </c>
    </row>
    <row r="1241" spans="1:8" hidden="1" x14ac:dyDescent="0.25">
      <c r="A1241" t="s">
        <v>824</v>
      </c>
      <c r="B1241" t="s">
        <v>533</v>
      </c>
      <c r="C1241" t="s">
        <v>55</v>
      </c>
      <c r="D1241" t="s">
        <v>527</v>
      </c>
      <c r="E1241" t="s">
        <v>948</v>
      </c>
      <c r="F1241">
        <v>1.0611115025880182</v>
      </c>
      <c r="G1241">
        <v>1.0611115025880185</v>
      </c>
      <c r="H1241" t="s">
        <v>828</v>
      </c>
    </row>
    <row r="1242" spans="1:8" hidden="1" x14ac:dyDescent="0.25">
      <c r="A1242" t="s">
        <v>824</v>
      </c>
      <c r="B1242" t="s">
        <v>533</v>
      </c>
      <c r="C1242" t="s">
        <v>55</v>
      </c>
      <c r="D1242" t="s">
        <v>527</v>
      </c>
      <c r="E1242" t="s">
        <v>948</v>
      </c>
      <c r="F1242">
        <v>0.81143820786142573</v>
      </c>
      <c r="G1242">
        <v>0.81143820786142584</v>
      </c>
      <c r="H1242" t="s">
        <v>829</v>
      </c>
    </row>
    <row r="1243" spans="1:8" hidden="1" x14ac:dyDescent="0.25">
      <c r="A1243" t="s">
        <v>824</v>
      </c>
      <c r="B1243" t="s">
        <v>533</v>
      </c>
      <c r="C1243" t="s">
        <v>55</v>
      </c>
      <c r="D1243" t="s">
        <v>527</v>
      </c>
      <c r="E1243" t="s">
        <v>948</v>
      </c>
      <c r="F1243">
        <v>0</v>
      </c>
      <c r="G1243">
        <v>0</v>
      </c>
      <c r="H1243" t="s">
        <v>871</v>
      </c>
    </row>
    <row r="1244" spans="1:8" hidden="1" x14ac:dyDescent="0.25">
      <c r="A1244" t="s">
        <v>824</v>
      </c>
      <c r="B1244" t="s">
        <v>533</v>
      </c>
      <c r="C1244" t="s">
        <v>55</v>
      </c>
      <c r="D1244" t="s">
        <v>527</v>
      </c>
      <c r="E1244" t="s">
        <v>948</v>
      </c>
      <c r="F1244">
        <v>1.0611115025880182</v>
      </c>
      <c r="G1244">
        <v>1.0611115025880185</v>
      </c>
      <c r="H1244" t="s">
        <v>831</v>
      </c>
    </row>
    <row r="1245" spans="1:8" hidden="1" x14ac:dyDescent="0.25">
      <c r="A1245" t="s">
        <v>824</v>
      </c>
      <c r="B1245" t="s">
        <v>533</v>
      </c>
      <c r="C1245" t="s">
        <v>55</v>
      </c>
      <c r="D1245" t="s">
        <v>527</v>
      </c>
      <c r="E1245" t="s">
        <v>948</v>
      </c>
      <c r="F1245">
        <v>0.9986931789063701</v>
      </c>
      <c r="G1245">
        <v>0.99869317890637022</v>
      </c>
      <c r="H1245" t="s">
        <v>832</v>
      </c>
    </row>
    <row r="1246" spans="1:8" hidden="1" x14ac:dyDescent="0.25">
      <c r="A1246" t="s">
        <v>824</v>
      </c>
      <c r="B1246" t="s">
        <v>533</v>
      </c>
      <c r="C1246" t="s">
        <v>55</v>
      </c>
      <c r="D1246" t="s">
        <v>527</v>
      </c>
      <c r="E1246" t="s">
        <v>948</v>
      </c>
      <c r="F1246">
        <v>0</v>
      </c>
      <c r="G1246">
        <v>0</v>
      </c>
      <c r="H1246" t="s">
        <v>873</v>
      </c>
    </row>
    <row r="1247" spans="1:8" hidden="1" x14ac:dyDescent="0.25">
      <c r="A1247" t="s">
        <v>824</v>
      </c>
      <c r="B1247" t="s">
        <v>533</v>
      </c>
      <c r="C1247" t="s">
        <v>55</v>
      </c>
      <c r="D1247" t="s">
        <v>527</v>
      </c>
      <c r="E1247" t="s">
        <v>948</v>
      </c>
      <c r="F1247">
        <v>1.0611115025880182</v>
      </c>
      <c r="G1247">
        <v>1.0611115025880185</v>
      </c>
      <c r="H1247" t="s">
        <v>834</v>
      </c>
    </row>
    <row r="1248" spans="1:8" hidden="1" x14ac:dyDescent="0.25">
      <c r="A1248" t="s">
        <v>824</v>
      </c>
      <c r="B1248" t="s">
        <v>533</v>
      </c>
      <c r="C1248" t="s">
        <v>55</v>
      </c>
      <c r="D1248" t="s">
        <v>527</v>
      </c>
      <c r="E1248" t="s">
        <v>948</v>
      </c>
      <c r="F1248">
        <v>0.81143820786142573</v>
      </c>
      <c r="G1248">
        <v>0.81143820786142584</v>
      </c>
      <c r="H1248" t="s">
        <v>835</v>
      </c>
    </row>
    <row r="1249" spans="1:8" hidden="1" x14ac:dyDescent="0.25">
      <c r="A1249" t="s">
        <v>824</v>
      </c>
      <c r="B1249" t="s">
        <v>533</v>
      </c>
      <c r="C1249" t="s">
        <v>55</v>
      </c>
      <c r="D1249" t="s">
        <v>527</v>
      </c>
      <c r="E1249" t="s">
        <v>948</v>
      </c>
      <c r="F1249">
        <v>0</v>
      </c>
      <c r="G1249">
        <v>0</v>
      </c>
      <c r="H1249" t="s">
        <v>875</v>
      </c>
    </row>
    <row r="1250" spans="1:8" hidden="1" x14ac:dyDescent="0.25">
      <c r="A1250" t="s">
        <v>824</v>
      </c>
      <c r="B1250" t="s">
        <v>533</v>
      </c>
      <c r="C1250" t="s">
        <v>55</v>
      </c>
      <c r="D1250" t="s">
        <v>527</v>
      </c>
      <c r="E1250" t="s">
        <v>948</v>
      </c>
      <c r="F1250">
        <v>1.0611115025880182</v>
      </c>
      <c r="G1250">
        <v>1.0611115025880185</v>
      </c>
      <c r="H1250" t="s">
        <v>837</v>
      </c>
    </row>
    <row r="1251" spans="1:8" hidden="1" x14ac:dyDescent="0.25">
      <c r="A1251" t="s">
        <v>824</v>
      </c>
      <c r="B1251" t="s">
        <v>533</v>
      </c>
      <c r="C1251" t="s">
        <v>55</v>
      </c>
      <c r="D1251" t="s">
        <v>527</v>
      </c>
      <c r="E1251" t="s">
        <v>948</v>
      </c>
      <c r="F1251">
        <v>0.81143820786142573</v>
      </c>
      <c r="G1251">
        <v>0.81143820786142584</v>
      </c>
      <c r="H1251" t="s">
        <v>838</v>
      </c>
    </row>
    <row r="1252" spans="1:8" hidden="1" x14ac:dyDescent="0.25">
      <c r="A1252" t="s">
        <v>824</v>
      </c>
      <c r="B1252" t="s">
        <v>533</v>
      </c>
      <c r="C1252" t="s">
        <v>55</v>
      </c>
      <c r="D1252" t="s">
        <v>527</v>
      </c>
      <c r="E1252" t="s">
        <v>948</v>
      </c>
      <c r="F1252">
        <v>0</v>
      </c>
      <c r="G1252">
        <v>0</v>
      </c>
      <c r="H1252" t="s">
        <v>877</v>
      </c>
    </row>
    <row r="1253" spans="1:8" hidden="1" x14ac:dyDescent="0.25">
      <c r="A1253" t="s">
        <v>824</v>
      </c>
      <c r="B1253" t="s">
        <v>533</v>
      </c>
      <c r="C1253" t="s">
        <v>55</v>
      </c>
      <c r="D1253" t="s">
        <v>527</v>
      </c>
      <c r="E1253" t="s">
        <v>948</v>
      </c>
      <c r="F1253">
        <v>1.0611115025880182</v>
      </c>
      <c r="G1253">
        <v>1.0611115025880185</v>
      </c>
      <c r="H1253" t="s">
        <v>840</v>
      </c>
    </row>
    <row r="1254" spans="1:8" hidden="1" x14ac:dyDescent="0.25">
      <c r="A1254" t="s">
        <v>824</v>
      </c>
      <c r="B1254" t="s">
        <v>533</v>
      </c>
      <c r="C1254" t="s">
        <v>55</v>
      </c>
      <c r="D1254" t="s">
        <v>527</v>
      </c>
      <c r="E1254" t="s">
        <v>948</v>
      </c>
      <c r="F1254">
        <v>0.81143820786142573</v>
      </c>
      <c r="G1254">
        <v>0.81143820786142584</v>
      </c>
      <c r="H1254" t="s">
        <v>841</v>
      </c>
    </row>
    <row r="1255" spans="1:8" hidden="1" x14ac:dyDescent="0.25">
      <c r="A1255" t="s">
        <v>824</v>
      </c>
      <c r="B1255" t="s">
        <v>533</v>
      </c>
      <c r="C1255" t="s">
        <v>55</v>
      </c>
      <c r="D1255" t="s">
        <v>527</v>
      </c>
      <c r="E1255" t="s">
        <v>948</v>
      </c>
      <c r="F1255">
        <v>0</v>
      </c>
      <c r="G1255">
        <v>0</v>
      </c>
      <c r="H1255" t="s">
        <v>880</v>
      </c>
    </row>
    <row r="1256" spans="1:8" hidden="1" x14ac:dyDescent="0.25">
      <c r="A1256" t="s">
        <v>824</v>
      </c>
      <c r="B1256" t="s">
        <v>533</v>
      </c>
      <c r="C1256" t="s">
        <v>55</v>
      </c>
      <c r="D1256" t="s">
        <v>527</v>
      </c>
      <c r="E1256" t="s">
        <v>948</v>
      </c>
      <c r="F1256">
        <v>1.0611115025880182</v>
      </c>
      <c r="G1256">
        <v>1.0611115025880185</v>
      </c>
      <c r="H1256" t="s">
        <v>843</v>
      </c>
    </row>
    <row r="1257" spans="1:8" hidden="1" x14ac:dyDescent="0.25">
      <c r="A1257" t="s">
        <v>824</v>
      </c>
      <c r="B1257" t="s">
        <v>533</v>
      </c>
      <c r="C1257" t="s">
        <v>55</v>
      </c>
      <c r="D1257" t="s">
        <v>527</v>
      </c>
      <c r="E1257" t="s">
        <v>948</v>
      </c>
      <c r="F1257">
        <v>0.81143820786142573</v>
      </c>
      <c r="G1257">
        <v>0.81143820786142584</v>
      </c>
      <c r="H1257" t="s">
        <v>844</v>
      </c>
    </row>
    <row r="1258" spans="1:8" hidden="1" x14ac:dyDescent="0.25">
      <c r="A1258" t="s">
        <v>824</v>
      </c>
      <c r="B1258" t="s">
        <v>533</v>
      </c>
      <c r="C1258" t="s">
        <v>55</v>
      </c>
      <c r="D1258" t="s">
        <v>527</v>
      </c>
      <c r="E1258" t="s">
        <v>948</v>
      </c>
      <c r="F1258">
        <v>0</v>
      </c>
      <c r="G1258">
        <v>0</v>
      </c>
      <c r="H1258" t="s">
        <v>883</v>
      </c>
    </row>
    <row r="1259" spans="1:8" hidden="1" x14ac:dyDescent="0.25">
      <c r="A1259" t="s">
        <v>824</v>
      </c>
      <c r="B1259" t="s">
        <v>533</v>
      </c>
      <c r="C1259" t="s">
        <v>55</v>
      </c>
      <c r="D1259" t="s">
        <v>527</v>
      </c>
      <c r="E1259" t="s">
        <v>948</v>
      </c>
      <c r="F1259">
        <v>1.0611115025880182</v>
      </c>
      <c r="G1259">
        <v>1.0611115025880185</v>
      </c>
      <c r="H1259" t="s">
        <v>846</v>
      </c>
    </row>
    <row r="1260" spans="1:8" hidden="1" x14ac:dyDescent="0.25">
      <c r="A1260" t="s">
        <v>824</v>
      </c>
      <c r="B1260" t="s">
        <v>533</v>
      </c>
      <c r="C1260" t="s">
        <v>55</v>
      </c>
      <c r="D1260" t="s">
        <v>527</v>
      </c>
      <c r="E1260" t="s">
        <v>948</v>
      </c>
      <c r="F1260">
        <v>0.81143820786142573</v>
      </c>
      <c r="G1260">
        <v>0.81143820786142584</v>
      </c>
      <c r="H1260" t="s">
        <v>847</v>
      </c>
    </row>
    <row r="1261" spans="1:8" hidden="1" x14ac:dyDescent="0.25">
      <c r="A1261" t="s">
        <v>824</v>
      </c>
      <c r="B1261" t="s">
        <v>533</v>
      </c>
      <c r="C1261" t="s">
        <v>55</v>
      </c>
      <c r="D1261" t="s">
        <v>527</v>
      </c>
      <c r="E1261" t="s">
        <v>948</v>
      </c>
      <c r="F1261">
        <v>0</v>
      </c>
      <c r="G1261">
        <v>0</v>
      </c>
      <c r="H1261" t="s">
        <v>885</v>
      </c>
    </row>
    <row r="1262" spans="1:8" hidden="1" x14ac:dyDescent="0.25">
      <c r="A1262" t="s">
        <v>824</v>
      </c>
      <c r="B1262" t="s">
        <v>533</v>
      </c>
      <c r="C1262" t="s">
        <v>55</v>
      </c>
      <c r="D1262" t="s">
        <v>527</v>
      </c>
      <c r="E1262" t="s">
        <v>948</v>
      </c>
      <c r="F1262">
        <v>1.0611115025880182</v>
      </c>
      <c r="G1262">
        <v>1.0611115025880185</v>
      </c>
      <c r="H1262" t="s">
        <v>849</v>
      </c>
    </row>
    <row r="1263" spans="1:8" hidden="1" x14ac:dyDescent="0.25">
      <c r="A1263" t="s">
        <v>824</v>
      </c>
      <c r="B1263" t="s">
        <v>533</v>
      </c>
      <c r="C1263" t="s">
        <v>55</v>
      </c>
      <c r="D1263" t="s">
        <v>527</v>
      </c>
      <c r="E1263" t="s">
        <v>948</v>
      </c>
      <c r="F1263">
        <v>0.81143820786142573</v>
      </c>
      <c r="G1263">
        <v>0.81143820786142584</v>
      </c>
      <c r="H1263" t="s">
        <v>850</v>
      </c>
    </row>
    <row r="1264" spans="1:8" hidden="1" x14ac:dyDescent="0.25">
      <c r="A1264" t="s">
        <v>824</v>
      </c>
      <c r="B1264" t="s">
        <v>533</v>
      </c>
      <c r="C1264" t="s">
        <v>55</v>
      </c>
      <c r="D1264" t="s">
        <v>527</v>
      </c>
      <c r="E1264" t="s">
        <v>948</v>
      </c>
      <c r="F1264">
        <v>0</v>
      </c>
      <c r="G1264">
        <v>0</v>
      </c>
      <c r="H1264" t="s">
        <v>887</v>
      </c>
    </row>
    <row r="1265" spans="1:8" hidden="1" x14ac:dyDescent="0.25">
      <c r="A1265" t="s">
        <v>824</v>
      </c>
      <c r="B1265" t="s">
        <v>533</v>
      </c>
      <c r="C1265" t="s">
        <v>55</v>
      </c>
      <c r="D1265" t="s">
        <v>527</v>
      </c>
      <c r="E1265" t="s">
        <v>948</v>
      </c>
      <c r="F1265">
        <v>0.81143820786142573</v>
      </c>
      <c r="G1265">
        <v>0.81143820786142584</v>
      </c>
      <c r="H1265" t="s">
        <v>852</v>
      </c>
    </row>
    <row r="1266" spans="1:8" hidden="1" x14ac:dyDescent="0.25">
      <c r="A1266" t="s">
        <v>824</v>
      </c>
      <c r="B1266" t="s">
        <v>533</v>
      </c>
      <c r="C1266" t="s">
        <v>55</v>
      </c>
      <c r="D1266" t="s">
        <v>527</v>
      </c>
      <c r="E1266" t="s">
        <v>948</v>
      </c>
      <c r="F1266">
        <v>0.9986931789063701</v>
      </c>
      <c r="G1266">
        <v>0.99869317890637022</v>
      </c>
      <c r="H1266" t="s">
        <v>853</v>
      </c>
    </row>
    <row r="1267" spans="1:8" hidden="1" x14ac:dyDescent="0.25">
      <c r="A1267" t="s">
        <v>824</v>
      </c>
      <c r="B1267" t="s">
        <v>533</v>
      </c>
      <c r="C1267" t="s">
        <v>55</v>
      </c>
      <c r="D1267" t="s">
        <v>527</v>
      </c>
      <c r="E1267" t="s">
        <v>948</v>
      </c>
      <c r="F1267">
        <v>0</v>
      </c>
      <c r="G1267">
        <v>0</v>
      </c>
      <c r="H1267" t="s">
        <v>890</v>
      </c>
    </row>
    <row r="1268" spans="1:8" hidden="1" x14ac:dyDescent="0.25">
      <c r="A1268" t="s">
        <v>824</v>
      </c>
      <c r="B1268" t="s">
        <v>533</v>
      </c>
      <c r="C1268" t="s">
        <v>55</v>
      </c>
      <c r="D1268" t="s">
        <v>527</v>
      </c>
      <c r="E1268" t="s">
        <v>948</v>
      </c>
      <c r="F1268">
        <v>1.0611115025880182</v>
      </c>
      <c r="G1268">
        <v>1.0611115025880185</v>
      </c>
      <c r="H1268" t="s">
        <v>855</v>
      </c>
    </row>
    <row r="1269" spans="1:8" hidden="1" x14ac:dyDescent="0.25">
      <c r="A1269" t="s">
        <v>824</v>
      </c>
      <c r="B1269" t="s">
        <v>533</v>
      </c>
      <c r="C1269" t="s">
        <v>55</v>
      </c>
      <c r="D1269" t="s">
        <v>527</v>
      </c>
      <c r="E1269" t="s">
        <v>948</v>
      </c>
      <c r="F1269">
        <v>0.81143820786142573</v>
      </c>
      <c r="G1269">
        <v>0.81143820786142584</v>
      </c>
      <c r="H1269" t="s">
        <v>856</v>
      </c>
    </row>
    <row r="1270" spans="1:8" hidden="1" x14ac:dyDescent="0.25">
      <c r="A1270" t="s">
        <v>824</v>
      </c>
      <c r="B1270" t="s">
        <v>533</v>
      </c>
      <c r="C1270" t="s">
        <v>55</v>
      </c>
      <c r="D1270" t="s">
        <v>527</v>
      </c>
      <c r="E1270" t="s">
        <v>948</v>
      </c>
      <c r="F1270">
        <v>0</v>
      </c>
      <c r="G1270">
        <v>0</v>
      </c>
      <c r="H1270" t="s">
        <v>892</v>
      </c>
    </row>
    <row r="1271" spans="1:8" hidden="1" x14ac:dyDescent="0.25">
      <c r="A1271" t="s">
        <v>824</v>
      </c>
      <c r="B1271" t="s">
        <v>533</v>
      </c>
      <c r="C1271" t="s">
        <v>55</v>
      </c>
      <c r="D1271" t="s">
        <v>527</v>
      </c>
      <c r="E1271" t="s">
        <v>948</v>
      </c>
      <c r="F1271">
        <v>1.0611115025880182</v>
      </c>
      <c r="G1271">
        <v>1.0611115025880185</v>
      </c>
      <c r="H1271" t="s">
        <v>858</v>
      </c>
    </row>
    <row r="1272" spans="1:8" hidden="1" x14ac:dyDescent="0.25">
      <c r="A1272" t="s">
        <v>824</v>
      </c>
      <c r="B1272" t="s">
        <v>533</v>
      </c>
      <c r="C1272" t="s">
        <v>55</v>
      </c>
      <c r="D1272" t="s">
        <v>527</v>
      </c>
      <c r="E1272" t="s">
        <v>948</v>
      </c>
      <c r="F1272">
        <v>0.81143820786142573</v>
      </c>
      <c r="G1272">
        <v>0.81143820786142584</v>
      </c>
      <c r="H1272" t="s">
        <v>859</v>
      </c>
    </row>
    <row r="1273" spans="1:8" hidden="1" x14ac:dyDescent="0.25">
      <c r="A1273" t="s">
        <v>824</v>
      </c>
      <c r="B1273" t="s">
        <v>533</v>
      </c>
      <c r="C1273" t="s">
        <v>55</v>
      </c>
      <c r="D1273" t="s">
        <v>527</v>
      </c>
      <c r="E1273" t="s">
        <v>948</v>
      </c>
      <c r="F1273">
        <v>0</v>
      </c>
      <c r="G1273">
        <v>0</v>
      </c>
      <c r="H1273" t="s">
        <v>894</v>
      </c>
    </row>
    <row r="1274" spans="1:8" hidden="1" x14ac:dyDescent="0.25">
      <c r="A1274" t="s">
        <v>824</v>
      </c>
      <c r="B1274" t="s">
        <v>533</v>
      </c>
      <c r="C1274" t="s">
        <v>55</v>
      </c>
      <c r="D1274" t="s">
        <v>527</v>
      </c>
      <c r="E1274" t="s">
        <v>948</v>
      </c>
      <c r="F1274">
        <v>1.0611115025880182</v>
      </c>
      <c r="G1274">
        <v>1.0611115025880185</v>
      </c>
      <c r="H1274" t="s">
        <v>861</v>
      </c>
    </row>
    <row r="1275" spans="1:8" hidden="1" x14ac:dyDescent="0.25">
      <c r="A1275" t="s">
        <v>824</v>
      </c>
      <c r="B1275" t="s">
        <v>533</v>
      </c>
      <c r="C1275" t="s">
        <v>55</v>
      </c>
      <c r="D1275" t="s">
        <v>527</v>
      </c>
      <c r="E1275" t="s">
        <v>948</v>
      </c>
      <c r="F1275">
        <v>0.81143820786142573</v>
      </c>
      <c r="G1275">
        <v>0.81143820786142584</v>
      </c>
      <c r="H1275" t="s">
        <v>862</v>
      </c>
    </row>
    <row r="1276" spans="1:8" hidden="1" x14ac:dyDescent="0.25">
      <c r="A1276" t="s">
        <v>824</v>
      </c>
      <c r="B1276" t="s">
        <v>533</v>
      </c>
      <c r="C1276" t="s">
        <v>55</v>
      </c>
      <c r="D1276" t="s">
        <v>527</v>
      </c>
      <c r="E1276" t="s">
        <v>948</v>
      </c>
      <c r="F1276">
        <v>0</v>
      </c>
      <c r="G1276">
        <v>0</v>
      </c>
      <c r="H1276" t="s">
        <v>896</v>
      </c>
    </row>
    <row r="1277" spans="1:8" hidden="1" x14ac:dyDescent="0.25">
      <c r="A1277" t="s">
        <v>824</v>
      </c>
      <c r="B1277" t="s">
        <v>533</v>
      </c>
      <c r="C1277" t="s">
        <v>55</v>
      </c>
      <c r="D1277" t="s">
        <v>527</v>
      </c>
      <c r="E1277" t="s">
        <v>948</v>
      </c>
      <c r="F1277">
        <v>1.0611115025880182</v>
      </c>
      <c r="G1277">
        <v>1.0611115025880185</v>
      </c>
      <c r="H1277" t="s">
        <v>864</v>
      </c>
    </row>
    <row r="1278" spans="1:8" hidden="1" x14ac:dyDescent="0.25">
      <c r="A1278" t="s">
        <v>824</v>
      </c>
      <c r="B1278" t="s">
        <v>533</v>
      </c>
      <c r="C1278" t="s">
        <v>55</v>
      </c>
      <c r="D1278" t="s">
        <v>527</v>
      </c>
      <c r="E1278" t="s">
        <v>948</v>
      </c>
      <c r="F1278">
        <v>0.81143820786142573</v>
      </c>
      <c r="G1278">
        <v>0.81143820786142584</v>
      </c>
      <c r="H1278" t="s">
        <v>865</v>
      </c>
    </row>
    <row r="1279" spans="1:8" hidden="1" x14ac:dyDescent="0.25">
      <c r="A1279" t="s">
        <v>824</v>
      </c>
      <c r="B1279" t="s">
        <v>533</v>
      </c>
      <c r="C1279" t="s">
        <v>55</v>
      </c>
      <c r="D1279" t="s">
        <v>527</v>
      </c>
      <c r="E1279" t="s">
        <v>948</v>
      </c>
      <c r="F1279">
        <v>0</v>
      </c>
      <c r="G1279">
        <v>0</v>
      </c>
      <c r="H1279" t="s">
        <v>898</v>
      </c>
    </row>
    <row r="1280" spans="1:8" hidden="1" x14ac:dyDescent="0.25">
      <c r="A1280" t="s">
        <v>824</v>
      </c>
      <c r="B1280" t="s">
        <v>533</v>
      </c>
      <c r="C1280" t="s">
        <v>55</v>
      </c>
      <c r="D1280" t="s">
        <v>8</v>
      </c>
      <c r="E1280" t="s">
        <v>949</v>
      </c>
      <c r="F1280">
        <v>1.3593117408906883</v>
      </c>
      <c r="G1280">
        <v>1.3593117408906883</v>
      </c>
      <c r="H1280" t="s">
        <v>825</v>
      </c>
    </row>
    <row r="1281" spans="1:8" hidden="1" x14ac:dyDescent="0.25">
      <c r="A1281" t="s">
        <v>824</v>
      </c>
      <c r="B1281" t="s">
        <v>533</v>
      </c>
      <c r="C1281" t="s">
        <v>55</v>
      </c>
      <c r="D1281" t="s">
        <v>8</v>
      </c>
      <c r="E1281" t="s">
        <v>949</v>
      </c>
      <c r="F1281">
        <v>1.3593117408906883</v>
      </c>
      <c r="G1281">
        <v>1.3593117408906883</v>
      </c>
      <c r="H1281" t="s">
        <v>826</v>
      </c>
    </row>
    <row r="1282" spans="1:8" hidden="1" x14ac:dyDescent="0.25">
      <c r="A1282" t="s">
        <v>824</v>
      </c>
      <c r="B1282" t="s">
        <v>533</v>
      </c>
      <c r="C1282" t="s">
        <v>55</v>
      </c>
      <c r="D1282" t="s">
        <v>8</v>
      </c>
      <c r="E1282" t="s">
        <v>949</v>
      </c>
      <c r="F1282">
        <v>1.3593117408906883</v>
      </c>
      <c r="G1282">
        <v>1.3593117408906883</v>
      </c>
      <c r="H1282" t="s">
        <v>827</v>
      </c>
    </row>
    <row r="1283" spans="1:8" hidden="1" x14ac:dyDescent="0.25">
      <c r="A1283" t="s">
        <v>824</v>
      </c>
      <c r="B1283" t="s">
        <v>533</v>
      </c>
      <c r="C1283" t="s">
        <v>55</v>
      </c>
      <c r="D1283" t="s">
        <v>8</v>
      </c>
      <c r="E1283" t="s">
        <v>949</v>
      </c>
      <c r="F1283">
        <v>1.3593117408906883</v>
      </c>
      <c r="G1283">
        <v>1.3593117408906883</v>
      </c>
      <c r="H1283" t="s">
        <v>828</v>
      </c>
    </row>
    <row r="1284" spans="1:8" hidden="1" x14ac:dyDescent="0.25">
      <c r="A1284" t="s">
        <v>824</v>
      </c>
      <c r="B1284" t="s">
        <v>533</v>
      </c>
      <c r="C1284" t="s">
        <v>55</v>
      </c>
      <c r="D1284" t="s">
        <v>8</v>
      </c>
      <c r="E1284" t="s">
        <v>949</v>
      </c>
      <c r="F1284">
        <v>1.3593117408906883</v>
      </c>
      <c r="G1284">
        <v>1.3593117408906883</v>
      </c>
      <c r="H1284" t="s">
        <v>829</v>
      </c>
    </row>
    <row r="1285" spans="1:8" hidden="1" x14ac:dyDescent="0.25">
      <c r="A1285" t="s">
        <v>824</v>
      </c>
      <c r="B1285" t="s">
        <v>533</v>
      </c>
      <c r="C1285" t="s">
        <v>55</v>
      </c>
      <c r="D1285" t="s">
        <v>8</v>
      </c>
      <c r="E1285" t="s">
        <v>949</v>
      </c>
      <c r="F1285">
        <v>1.3593117408906883</v>
      </c>
      <c r="G1285">
        <v>1.3593117408906883</v>
      </c>
      <c r="H1285" t="s">
        <v>830</v>
      </c>
    </row>
    <row r="1286" spans="1:8" hidden="1" x14ac:dyDescent="0.25">
      <c r="A1286" t="s">
        <v>824</v>
      </c>
      <c r="B1286" t="s">
        <v>533</v>
      </c>
      <c r="C1286" t="s">
        <v>55</v>
      </c>
      <c r="D1286" t="s">
        <v>8</v>
      </c>
      <c r="E1286" t="s">
        <v>949</v>
      </c>
      <c r="F1286">
        <v>1.3593117408906883</v>
      </c>
      <c r="G1286">
        <v>1.3593117408906883</v>
      </c>
      <c r="H1286" t="s">
        <v>831</v>
      </c>
    </row>
    <row r="1287" spans="1:8" hidden="1" x14ac:dyDescent="0.25">
      <c r="A1287" t="s">
        <v>824</v>
      </c>
      <c r="B1287" t="s">
        <v>533</v>
      </c>
      <c r="C1287" t="s">
        <v>55</v>
      </c>
      <c r="D1287" t="s">
        <v>8</v>
      </c>
      <c r="E1287" t="s">
        <v>949</v>
      </c>
      <c r="F1287">
        <v>1.3593117408906883</v>
      </c>
      <c r="G1287">
        <v>1.3593117408906883</v>
      </c>
      <c r="H1287" t="s">
        <v>832</v>
      </c>
    </row>
    <row r="1288" spans="1:8" hidden="1" x14ac:dyDescent="0.25">
      <c r="A1288" t="s">
        <v>824</v>
      </c>
      <c r="B1288" t="s">
        <v>533</v>
      </c>
      <c r="C1288" t="s">
        <v>55</v>
      </c>
      <c r="D1288" t="s">
        <v>8</v>
      </c>
      <c r="E1288" t="s">
        <v>949</v>
      </c>
      <c r="F1288">
        <v>1.3593117408906883</v>
      </c>
      <c r="G1288">
        <v>1.3593117408906883</v>
      </c>
      <c r="H1288" t="s">
        <v>833</v>
      </c>
    </row>
    <row r="1289" spans="1:8" hidden="1" x14ac:dyDescent="0.25">
      <c r="A1289" t="s">
        <v>824</v>
      </c>
      <c r="B1289" t="s">
        <v>533</v>
      </c>
      <c r="C1289" t="s">
        <v>55</v>
      </c>
      <c r="D1289" t="s">
        <v>8</v>
      </c>
      <c r="E1289" t="s">
        <v>949</v>
      </c>
      <c r="F1289">
        <v>1.4392712550607289</v>
      </c>
      <c r="G1289">
        <v>1.4392712550607287</v>
      </c>
      <c r="H1289" t="s">
        <v>834</v>
      </c>
    </row>
    <row r="1290" spans="1:8" hidden="1" x14ac:dyDescent="0.25">
      <c r="A1290" t="s">
        <v>824</v>
      </c>
      <c r="B1290" t="s">
        <v>533</v>
      </c>
      <c r="C1290" t="s">
        <v>55</v>
      </c>
      <c r="D1290" t="s">
        <v>8</v>
      </c>
      <c r="E1290" t="s">
        <v>949</v>
      </c>
      <c r="F1290">
        <v>1.3593117408906883</v>
      </c>
      <c r="G1290">
        <v>1.3593117408906883</v>
      </c>
      <c r="H1290" t="s">
        <v>835</v>
      </c>
    </row>
    <row r="1291" spans="1:8" hidden="1" x14ac:dyDescent="0.25">
      <c r="A1291" t="s">
        <v>824</v>
      </c>
      <c r="B1291" t="s">
        <v>533</v>
      </c>
      <c r="C1291" t="s">
        <v>55</v>
      </c>
      <c r="D1291" t="s">
        <v>8</v>
      </c>
      <c r="E1291" t="s">
        <v>949</v>
      </c>
      <c r="F1291">
        <v>1.3593117408906883</v>
      </c>
      <c r="G1291">
        <v>1.3593117408906883</v>
      </c>
      <c r="H1291" t="s">
        <v>836</v>
      </c>
    </row>
    <row r="1292" spans="1:8" hidden="1" x14ac:dyDescent="0.25">
      <c r="A1292" t="s">
        <v>824</v>
      </c>
      <c r="B1292" t="s">
        <v>533</v>
      </c>
      <c r="C1292" t="s">
        <v>55</v>
      </c>
      <c r="D1292" t="s">
        <v>8</v>
      </c>
      <c r="E1292" t="s">
        <v>949</v>
      </c>
      <c r="F1292">
        <v>1.4392712550607289</v>
      </c>
      <c r="G1292">
        <v>1.4392712550607287</v>
      </c>
      <c r="H1292" t="s">
        <v>837</v>
      </c>
    </row>
    <row r="1293" spans="1:8" hidden="1" x14ac:dyDescent="0.25">
      <c r="A1293" t="s">
        <v>824</v>
      </c>
      <c r="B1293" t="s">
        <v>533</v>
      </c>
      <c r="C1293" t="s">
        <v>55</v>
      </c>
      <c r="D1293" t="s">
        <v>8</v>
      </c>
      <c r="E1293" t="s">
        <v>949</v>
      </c>
      <c r="F1293">
        <v>1.3593117408906883</v>
      </c>
      <c r="G1293">
        <v>1.3593117408906883</v>
      </c>
      <c r="H1293" t="s">
        <v>838</v>
      </c>
    </row>
    <row r="1294" spans="1:8" hidden="1" x14ac:dyDescent="0.25">
      <c r="A1294" t="s">
        <v>824</v>
      </c>
      <c r="B1294" t="s">
        <v>533</v>
      </c>
      <c r="C1294" t="s">
        <v>55</v>
      </c>
      <c r="D1294" t="s">
        <v>8</v>
      </c>
      <c r="E1294" t="s">
        <v>949</v>
      </c>
      <c r="F1294">
        <v>1.3593117408906883</v>
      </c>
      <c r="G1294">
        <v>1.3593117408906883</v>
      </c>
      <c r="H1294" t="s">
        <v>839</v>
      </c>
    </row>
    <row r="1295" spans="1:8" hidden="1" x14ac:dyDescent="0.25">
      <c r="A1295" t="s">
        <v>824</v>
      </c>
      <c r="B1295" t="s">
        <v>533</v>
      </c>
      <c r="C1295" t="s">
        <v>55</v>
      </c>
      <c r="D1295" t="s">
        <v>8</v>
      </c>
      <c r="E1295" t="s">
        <v>949</v>
      </c>
      <c r="F1295">
        <v>0</v>
      </c>
      <c r="G1295">
        <v>0</v>
      </c>
      <c r="H1295" t="s">
        <v>878</v>
      </c>
    </row>
    <row r="1296" spans="1:8" hidden="1" x14ac:dyDescent="0.25">
      <c r="A1296" t="s">
        <v>824</v>
      </c>
      <c r="B1296" t="s">
        <v>533</v>
      </c>
      <c r="C1296" t="s">
        <v>55</v>
      </c>
      <c r="D1296" t="s">
        <v>8</v>
      </c>
      <c r="E1296" t="s">
        <v>949</v>
      </c>
      <c r="F1296">
        <v>1.3593117408906883</v>
      </c>
      <c r="G1296">
        <v>1.3593117408906883</v>
      </c>
      <c r="H1296" t="s">
        <v>841</v>
      </c>
    </row>
    <row r="1297" spans="1:8" hidden="1" x14ac:dyDescent="0.25">
      <c r="A1297" t="s">
        <v>824</v>
      </c>
      <c r="B1297" t="s">
        <v>533</v>
      </c>
      <c r="C1297" t="s">
        <v>55</v>
      </c>
      <c r="D1297" t="s">
        <v>8</v>
      </c>
      <c r="E1297" t="s">
        <v>949</v>
      </c>
      <c r="F1297">
        <v>1.3593117408906883</v>
      </c>
      <c r="G1297">
        <v>1.3593117408906883</v>
      </c>
      <c r="H1297" t="s">
        <v>842</v>
      </c>
    </row>
    <row r="1298" spans="1:8" hidden="1" x14ac:dyDescent="0.25">
      <c r="A1298" t="s">
        <v>824</v>
      </c>
      <c r="B1298" t="s">
        <v>533</v>
      </c>
      <c r="C1298" t="s">
        <v>55</v>
      </c>
      <c r="D1298" t="s">
        <v>8</v>
      </c>
      <c r="E1298" t="s">
        <v>949</v>
      </c>
      <c r="F1298">
        <v>0</v>
      </c>
      <c r="G1298">
        <v>0</v>
      </c>
      <c r="H1298" t="s">
        <v>881</v>
      </c>
    </row>
    <row r="1299" spans="1:8" hidden="1" x14ac:dyDescent="0.25">
      <c r="A1299" t="s">
        <v>824</v>
      </c>
      <c r="B1299" t="s">
        <v>533</v>
      </c>
      <c r="C1299" t="s">
        <v>55</v>
      </c>
      <c r="D1299" t="s">
        <v>8</v>
      </c>
      <c r="E1299" t="s">
        <v>949</v>
      </c>
      <c r="F1299">
        <v>1.3593117408906883</v>
      </c>
      <c r="G1299">
        <v>1.3593117408906883</v>
      </c>
      <c r="H1299" t="s">
        <v>844</v>
      </c>
    </row>
    <row r="1300" spans="1:8" hidden="1" x14ac:dyDescent="0.25">
      <c r="A1300" t="s">
        <v>824</v>
      </c>
      <c r="B1300" t="s">
        <v>533</v>
      </c>
      <c r="C1300" t="s">
        <v>55</v>
      </c>
      <c r="D1300" t="s">
        <v>8</v>
      </c>
      <c r="E1300" t="s">
        <v>949</v>
      </c>
      <c r="F1300">
        <v>1.3593117408906883</v>
      </c>
      <c r="G1300">
        <v>1.3593117408906883</v>
      </c>
      <c r="H1300" t="s">
        <v>845</v>
      </c>
    </row>
    <row r="1301" spans="1:8" hidden="1" x14ac:dyDescent="0.25">
      <c r="A1301" t="s">
        <v>824</v>
      </c>
      <c r="B1301" t="s">
        <v>533</v>
      </c>
      <c r="C1301" t="s">
        <v>55</v>
      </c>
      <c r="D1301" t="s">
        <v>8</v>
      </c>
      <c r="E1301" t="s">
        <v>949</v>
      </c>
      <c r="F1301">
        <v>1.4392712550607289</v>
      </c>
      <c r="G1301">
        <v>1.4392712550607287</v>
      </c>
      <c r="H1301" t="s">
        <v>846</v>
      </c>
    </row>
    <row r="1302" spans="1:8" hidden="1" x14ac:dyDescent="0.25">
      <c r="A1302" t="s">
        <v>824</v>
      </c>
      <c r="B1302" t="s">
        <v>533</v>
      </c>
      <c r="C1302" t="s">
        <v>55</v>
      </c>
      <c r="D1302" t="s">
        <v>8</v>
      </c>
      <c r="E1302" t="s">
        <v>949</v>
      </c>
      <c r="F1302">
        <v>1.4392712550607289</v>
      </c>
      <c r="G1302">
        <v>1.4392712550607287</v>
      </c>
      <c r="H1302" t="s">
        <v>847</v>
      </c>
    </row>
    <row r="1303" spans="1:8" hidden="1" x14ac:dyDescent="0.25">
      <c r="A1303" t="s">
        <v>824</v>
      </c>
      <c r="B1303" t="s">
        <v>533</v>
      </c>
      <c r="C1303" t="s">
        <v>55</v>
      </c>
      <c r="D1303" t="s">
        <v>8</v>
      </c>
      <c r="E1303" t="s">
        <v>949</v>
      </c>
      <c r="F1303">
        <v>1.3593117408906883</v>
      </c>
      <c r="G1303">
        <v>1.3593117408906883</v>
      </c>
      <c r="H1303" t="s">
        <v>848</v>
      </c>
    </row>
    <row r="1304" spans="1:8" hidden="1" x14ac:dyDescent="0.25">
      <c r="A1304" t="s">
        <v>824</v>
      </c>
      <c r="B1304" t="s">
        <v>533</v>
      </c>
      <c r="C1304" t="s">
        <v>55</v>
      </c>
      <c r="D1304" t="s">
        <v>8</v>
      </c>
      <c r="E1304" t="s">
        <v>949</v>
      </c>
      <c r="F1304">
        <v>1.3593117408906883</v>
      </c>
      <c r="G1304">
        <v>1.3593117408906883</v>
      </c>
      <c r="H1304" t="s">
        <v>849</v>
      </c>
    </row>
    <row r="1305" spans="1:8" hidden="1" x14ac:dyDescent="0.25">
      <c r="A1305" t="s">
        <v>824</v>
      </c>
      <c r="B1305" t="s">
        <v>533</v>
      </c>
      <c r="C1305" t="s">
        <v>55</v>
      </c>
      <c r="D1305" t="s">
        <v>8</v>
      </c>
      <c r="E1305" t="s">
        <v>949</v>
      </c>
      <c r="F1305">
        <v>1.3593117408906883</v>
      </c>
      <c r="G1305">
        <v>1.3593117408906883</v>
      </c>
      <c r="H1305" t="s">
        <v>850</v>
      </c>
    </row>
    <row r="1306" spans="1:8" hidden="1" x14ac:dyDescent="0.25">
      <c r="A1306" t="s">
        <v>824</v>
      </c>
      <c r="B1306" t="s">
        <v>533</v>
      </c>
      <c r="C1306" t="s">
        <v>55</v>
      </c>
      <c r="D1306" t="s">
        <v>8</v>
      </c>
      <c r="E1306" t="s">
        <v>949</v>
      </c>
      <c r="F1306">
        <v>1.3593117408906883</v>
      </c>
      <c r="G1306">
        <v>1.3593117408906883</v>
      </c>
      <c r="H1306" t="s">
        <v>851</v>
      </c>
    </row>
    <row r="1307" spans="1:8" hidden="1" x14ac:dyDescent="0.25">
      <c r="A1307" t="s">
        <v>824</v>
      </c>
      <c r="B1307" t="s">
        <v>533</v>
      </c>
      <c r="C1307" t="s">
        <v>55</v>
      </c>
      <c r="D1307" t="s">
        <v>8</v>
      </c>
      <c r="E1307" t="s">
        <v>949</v>
      </c>
      <c r="F1307">
        <v>1.4392712550607289</v>
      </c>
      <c r="G1307">
        <v>1.4392712550607287</v>
      </c>
      <c r="H1307" t="s">
        <v>852</v>
      </c>
    </row>
    <row r="1308" spans="1:8" hidden="1" x14ac:dyDescent="0.25">
      <c r="A1308" t="s">
        <v>824</v>
      </c>
      <c r="B1308" t="s">
        <v>533</v>
      </c>
      <c r="C1308" t="s">
        <v>55</v>
      </c>
      <c r="D1308" t="s">
        <v>8</v>
      </c>
      <c r="E1308" t="s">
        <v>949</v>
      </c>
      <c r="F1308">
        <v>1.3593117408906883</v>
      </c>
      <c r="G1308">
        <v>1.3593117408906883</v>
      </c>
      <c r="H1308" t="s">
        <v>853</v>
      </c>
    </row>
    <row r="1309" spans="1:8" hidden="1" x14ac:dyDescent="0.25">
      <c r="A1309" t="s">
        <v>824</v>
      </c>
      <c r="B1309" t="s">
        <v>533</v>
      </c>
      <c r="C1309" t="s">
        <v>55</v>
      </c>
      <c r="D1309" t="s">
        <v>8</v>
      </c>
      <c r="E1309" t="s">
        <v>949</v>
      </c>
      <c r="F1309">
        <v>1.3593117408906883</v>
      </c>
      <c r="G1309">
        <v>1.3593117408906883</v>
      </c>
      <c r="H1309" t="s">
        <v>854</v>
      </c>
    </row>
    <row r="1310" spans="1:8" hidden="1" x14ac:dyDescent="0.25">
      <c r="A1310" t="s">
        <v>824</v>
      </c>
      <c r="B1310" t="s">
        <v>533</v>
      </c>
      <c r="C1310" t="s">
        <v>55</v>
      </c>
      <c r="D1310" t="s">
        <v>8</v>
      </c>
      <c r="E1310" t="s">
        <v>949</v>
      </c>
      <c r="F1310">
        <v>1.3593117408906883</v>
      </c>
      <c r="G1310">
        <v>1.3593117408906883</v>
      </c>
      <c r="H1310" t="s">
        <v>855</v>
      </c>
    </row>
    <row r="1311" spans="1:8" hidden="1" x14ac:dyDescent="0.25">
      <c r="A1311" t="s">
        <v>824</v>
      </c>
      <c r="B1311" t="s">
        <v>533</v>
      </c>
      <c r="C1311" t="s">
        <v>55</v>
      </c>
      <c r="D1311" t="s">
        <v>8</v>
      </c>
      <c r="E1311" t="s">
        <v>949</v>
      </c>
      <c r="F1311">
        <v>1.3593117408906883</v>
      </c>
      <c r="G1311">
        <v>1.3593117408906883</v>
      </c>
      <c r="H1311" t="s">
        <v>856</v>
      </c>
    </row>
    <row r="1312" spans="1:8" hidden="1" x14ac:dyDescent="0.25">
      <c r="A1312" t="s">
        <v>824</v>
      </c>
      <c r="B1312" t="s">
        <v>533</v>
      </c>
      <c r="C1312" t="s">
        <v>55</v>
      </c>
      <c r="D1312" t="s">
        <v>8</v>
      </c>
      <c r="E1312" t="s">
        <v>949</v>
      </c>
      <c r="F1312">
        <v>1.3593117408906883</v>
      </c>
      <c r="G1312">
        <v>1.3593117408906883</v>
      </c>
      <c r="H1312" t="s">
        <v>857</v>
      </c>
    </row>
    <row r="1313" spans="1:8" hidden="1" x14ac:dyDescent="0.25">
      <c r="A1313" t="s">
        <v>824</v>
      </c>
      <c r="B1313" t="s">
        <v>533</v>
      </c>
      <c r="C1313" t="s">
        <v>55</v>
      </c>
      <c r="D1313" t="s">
        <v>8</v>
      </c>
      <c r="E1313" t="s">
        <v>949</v>
      </c>
      <c r="F1313">
        <v>1.4392712550607289</v>
      </c>
      <c r="G1313">
        <v>1.4392712550607287</v>
      </c>
      <c r="H1313" t="s">
        <v>858</v>
      </c>
    </row>
    <row r="1314" spans="1:8" hidden="1" x14ac:dyDescent="0.25">
      <c r="A1314" t="s">
        <v>824</v>
      </c>
      <c r="B1314" t="s">
        <v>533</v>
      </c>
      <c r="C1314" t="s">
        <v>55</v>
      </c>
      <c r="D1314" t="s">
        <v>8</v>
      </c>
      <c r="E1314" t="s">
        <v>949</v>
      </c>
      <c r="F1314">
        <v>1.3593117408906883</v>
      </c>
      <c r="G1314">
        <v>1.3593117408906883</v>
      </c>
      <c r="H1314" t="s">
        <v>859</v>
      </c>
    </row>
    <row r="1315" spans="1:8" hidden="1" x14ac:dyDescent="0.25">
      <c r="A1315" t="s">
        <v>824</v>
      </c>
      <c r="B1315" t="s">
        <v>533</v>
      </c>
      <c r="C1315" t="s">
        <v>55</v>
      </c>
      <c r="D1315" t="s">
        <v>8</v>
      </c>
      <c r="E1315" t="s">
        <v>949</v>
      </c>
      <c r="F1315">
        <v>1.3593117408906883</v>
      </c>
      <c r="G1315">
        <v>1.3593117408906883</v>
      </c>
      <c r="H1315" t="s">
        <v>860</v>
      </c>
    </row>
    <row r="1316" spans="1:8" hidden="1" x14ac:dyDescent="0.25">
      <c r="A1316" t="s">
        <v>824</v>
      </c>
      <c r="B1316" t="s">
        <v>533</v>
      </c>
      <c r="C1316" t="s">
        <v>55</v>
      </c>
      <c r="D1316" t="s">
        <v>8</v>
      </c>
      <c r="E1316" t="s">
        <v>949</v>
      </c>
      <c r="F1316">
        <v>0</v>
      </c>
      <c r="G1316">
        <v>0</v>
      </c>
      <c r="H1316" t="s">
        <v>899</v>
      </c>
    </row>
    <row r="1317" spans="1:8" hidden="1" x14ac:dyDescent="0.25">
      <c r="A1317" t="s">
        <v>824</v>
      </c>
      <c r="B1317" t="s">
        <v>533</v>
      </c>
      <c r="C1317" t="s">
        <v>55</v>
      </c>
      <c r="D1317" t="s">
        <v>8</v>
      </c>
      <c r="E1317" t="s">
        <v>949</v>
      </c>
      <c r="F1317">
        <v>1.3593117408906883</v>
      </c>
      <c r="G1317">
        <v>1.3593117408906883</v>
      </c>
      <c r="H1317" t="s">
        <v>862</v>
      </c>
    </row>
    <row r="1318" spans="1:8" hidden="1" x14ac:dyDescent="0.25">
      <c r="A1318" t="s">
        <v>824</v>
      </c>
      <c r="B1318" t="s">
        <v>533</v>
      </c>
      <c r="C1318" t="s">
        <v>55</v>
      </c>
      <c r="D1318" t="s">
        <v>8</v>
      </c>
      <c r="E1318" t="s">
        <v>949</v>
      </c>
      <c r="F1318">
        <v>1.1993927125506072</v>
      </c>
      <c r="G1318">
        <v>1.1993927125506072</v>
      </c>
      <c r="H1318" t="s">
        <v>863</v>
      </c>
    </row>
    <row r="1319" spans="1:8" hidden="1" x14ac:dyDescent="0.25">
      <c r="A1319" t="s">
        <v>824</v>
      </c>
      <c r="B1319" t="s">
        <v>533</v>
      </c>
      <c r="C1319" t="s">
        <v>55</v>
      </c>
      <c r="D1319" t="s">
        <v>8</v>
      </c>
      <c r="E1319" t="s">
        <v>949</v>
      </c>
      <c r="F1319">
        <v>0</v>
      </c>
      <c r="G1319">
        <v>0</v>
      </c>
      <c r="H1319" t="s">
        <v>900</v>
      </c>
    </row>
    <row r="1320" spans="1:8" hidden="1" x14ac:dyDescent="0.25">
      <c r="A1320" t="s">
        <v>824</v>
      </c>
      <c r="B1320" t="s">
        <v>533</v>
      </c>
      <c r="C1320" t="s">
        <v>55</v>
      </c>
      <c r="D1320" t="s">
        <v>8</v>
      </c>
      <c r="E1320" t="s">
        <v>949</v>
      </c>
      <c r="F1320">
        <v>1.3593117408906883</v>
      </c>
      <c r="G1320">
        <v>1.3593117408906883</v>
      </c>
      <c r="H1320" t="s">
        <v>865</v>
      </c>
    </row>
    <row r="1321" spans="1:8" hidden="1" x14ac:dyDescent="0.25">
      <c r="A1321" t="s">
        <v>824</v>
      </c>
      <c r="B1321" t="s">
        <v>533</v>
      </c>
      <c r="C1321" t="s">
        <v>55</v>
      </c>
      <c r="D1321" t="s">
        <v>8</v>
      </c>
      <c r="E1321" t="s">
        <v>949</v>
      </c>
      <c r="F1321">
        <v>1.3593117408906883</v>
      </c>
      <c r="G1321">
        <v>1.3593117408906883</v>
      </c>
      <c r="H1321" t="s">
        <v>866</v>
      </c>
    </row>
    <row r="1322" spans="1:8" hidden="1" x14ac:dyDescent="0.25">
      <c r="A1322" t="s">
        <v>824</v>
      </c>
      <c r="B1322" t="s">
        <v>533</v>
      </c>
      <c r="C1322" t="s">
        <v>55</v>
      </c>
      <c r="D1322" t="s">
        <v>527</v>
      </c>
      <c r="E1322" t="s">
        <v>950</v>
      </c>
      <c r="F1322">
        <v>0.56176491313483323</v>
      </c>
      <c r="G1322">
        <v>0.56176491313483334</v>
      </c>
      <c r="H1322" t="s">
        <v>825</v>
      </c>
    </row>
    <row r="1323" spans="1:8" hidden="1" x14ac:dyDescent="0.25">
      <c r="A1323" t="s">
        <v>824</v>
      </c>
      <c r="B1323" t="s">
        <v>533</v>
      </c>
      <c r="C1323" t="s">
        <v>55</v>
      </c>
      <c r="D1323" t="s">
        <v>527</v>
      </c>
      <c r="E1323" t="s">
        <v>950</v>
      </c>
      <c r="F1323">
        <v>0</v>
      </c>
      <c r="G1323">
        <v>0</v>
      </c>
      <c r="H1323" t="s">
        <v>867</v>
      </c>
    </row>
    <row r="1324" spans="1:8" hidden="1" x14ac:dyDescent="0.25">
      <c r="A1324" t="s">
        <v>824</v>
      </c>
      <c r="B1324" t="s">
        <v>533</v>
      </c>
      <c r="C1324" t="s">
        <v>55</v>
      </c>
      <c r="D1324" t="s">
        <v>527</v>
      </c>
      <c r="E1324" t="s">
        <v>950</v>
      </c>
      <c r="F1324">
        <v>0</v>
      </c>
      <c r="G1324">
        <v>0</v>
      </c>
      <c r="H1324" t="s">
        <v>868</v>
      </c>
    </row>
    <row r="1325" spans="1:8" hidden="1" x14ac:dyDescent="0.25">
      <c r="A1325" t="s">
        <v>824</v>
      </c>
      <c r="B1325" t="s">
        <v>533</v>
      </c>
      <c r="C1325" t="s">
        <v>55</v>
      </c>
      <c r="D1325" t="s">
        <v>527</v>
      </c>
      <c r="E1325" t="s">
        <v>950</v>
      </c>
      <c r="F1325">
        <v>0.56176491313483323</v>
      </c>
      <c r="G1325">
        <v>0.56176491313483334</v>
      </c>
      <c r="H1325" t="s">
        <v>828</v>
      </c>
    </row>
    <row r="1326" spans="1:8" hidden="1" x14ac:dyDescent="0.25">
      <c r="A1326" t="s">
        <v>824</v>
      </c>
      <c r="B1326" t="s">
        <v>533</v>
      </c>
      <c r="C1326" t="s">
        <v>55</v>
      </c>
      <c r="D1326" t="s">
        <v>527</v>
      </c>
      <c r="E1326" t="s">
        <v>950</v>
      </c>
      <c r="F1326">
        <v>0</v>
      </c>
      <c r="G1326">
        <v>0</v>
      </c>
      <c r="H1326" t="s">
        <v>870</v>
      </c>
    </row>
    <row r="1327" spans="1:8" hidden="1" x14ac:dyDescent="0.25">
      <c r="A1327" t="s">
        <v>824</v>
      </c>
      <c r="B1327" t="s">
        <v>533</v>
      </c>
      <c r="C1327" t="s">
        <v>55</v>
      </c>
      <c r="D1327" t="s">
        <v>527</v>
      </c>
      <c r="E1327" t="s">
        <v>950</v>
      </c>
      <c r="F1327">
        <v>0</v>
      </c>
      <c r="G1327">
        <v>0</v>
      </c>
      <c r="H1327" t="s">
        <v>871</v>
      </c>
    </row>
    <row r="1328" spans="1:8" hidden="1" x14ac:dyDescent="0.25">
      <c r="A1328" t="s">
        <v>824</v>
      </c>
      <c r="B1328" t="s">
        <v>533</v>
      </c>
      <c r="C1328" t="s">
        <v>55</v>
      </c>
      <c r="D1328" t="s">
        <v>527</v>
      </c>
      <c r="E1328" t="s">
        <v>950</v>
      </c>
      <c r="F1328">
        <v>0.56176491313483323</v>
      </c>
      <c r="G1328">
        <v>0.56176491313483334</v>
      </c>
      <c r="H1328" t="s">
        <v>831</v>
      </c>
    </row>
    <row r="1329" spans="1:8" hidden="1" x14ac:dyDescent="0.25">
      <c r="A1329" t="s">
        <v>824</v>
      </c>
      <c r="B1329" t="s">
        <v>533</v>
      </c>
      <c r="C1329" t="s">
        <v>55</v>
      </c>
      <c r="D1329" t="s">
        <v>527</v>
      </c>
      <c r="E1329" t="s">
        <v>950</v>
      </c>
      <c r="F1329">
        <v>0</v>
      </c>
      <c r="G1329">
        <v>0</v>
      </c>
      <c r="H1329" t="s">
        <v>872</v>
      </c>
    </row>
    <row r="1330" spans="1:8" hidden="1" x14ac:dyDescent="0.25">
      <c r="A1330" t="s">
        <v>824</v>
      </c>
      <c r="B1330" t="s">
        <v>533</v>
      </c>
      <c r="C1330" t="s">
        <v>55</v>
      </c>
      <c r="D1330" t="s">
        <v>527</v>
      </c>
      <c r="E1330" t="s">
        <v>950</v>
      </c>
      <c r="F1330">
        <v>0</v>
      </c>
      <c r="G1330">
        <v>0</v>
      </c>
      <c r="H1330" t="s">
        <v>873</v>
      </c>
    </row>
    <row r="1331" spans="1:8" hidden="1" x14ac:dyDescent="0.25">
      <c r="A1331" t="s">
        <v>824</v>
      </c>
      <c r="B1331" t="s">
        <v>533</v>
      </c>
      <c r="C1331" t="s">
        <v>55</v>
      </c>
      <c r="D1331" t="s">
        <v>527</v>
      </c>
      <c r="E1331" t="s">
        <v>950</v>
      </c>
      <c r="F1331">
        <v>0.56176491313483323</v>
      </c>
      <c r="G1331">
        <v>0.56176491313483334</v>
      </c>
      <c r="H1331" t="s">
        <v>834</v>
      </c>
    </row>
    <row r="1332" spans="1:8" hidden="1" x14ac:dyDescent="0.25">
      <c r="A1332" t="s">
        <v>824</v>
      </c>
      <c r="B1332" t="s">
        <v>533</v>
      </c>
      <c r="C1332" t="s">
        <v>55</v>
      </c>
      <c r="D1332" t="s">
        <v>527</v>
      </c>
      <c r="E1332" t="s">
        <v>950</v>
      </c>
      <c r="F1332">
        <v>0</v>
      </c>
      <c r="G1332">
        <v>0</v>
      </c>
      <c r="H1332" t="s">
        <v>874</v>
      </c>
    </row>
    <row r="1333" spans="1:8" hidden="1" x14ac:dyDescent="0.25">
      <c r="A1333" t="s">
        <v>824</v>
      </c>
      <c r="B1333" t="s">
        <v>533</v>
      </c>
      <c r="C1333" t="s">
        <v>55</v>
      </c>
      <c r="D1333" t="s">
        <v>527</v>
      </c>
      <c r="E1333" t="s">
        <v>950</v>
      </c>
      <c r="F1333">
        <v>0</v>
      </c>
      <c r="G1333">
        <v>0</v>
      </c>
      <c r="H1333" t="s">
        <v>875</v>
      </c>
    </row>
    <row r="1334" spans="1:8" hidden="1" x14ac:dyDescent="0.25">
      <c r="A1334" t="s">
        <v>824</v>
      </c>
      <c r="B1334" t="s">
        <v>533</v>
      </c>
      <c r="C1334" t="s">
        <v>55</v>
      </c>
      <c r="D1334" t="s">
        <v>527</v>
      </c>
      <c r="E1334" t="s">
        <v>950</v>
      </c>
      <c r="F1334">
        <v>0.56176491313483323</v>
      </c>
      <c r="G1334">
        <v>0.56176491313483334</v>
      </c>
      <c r="H1334" t="s">
        <v>837</v>
      </c>
    </row>
    <row r="1335" spans="1:8" hidden="1" x14ac:dyDescent="0.25">
      <c r="A1335" t="s">
        <v>824</v>
      </c>
      <c r="B1335" t="s">
        <v>533</v>
      </c>
      <c r="C1335" t="s">
        <v>55</v>
      </c>
      <c r="D1335" t="s">
        <v>527</v>
      </c>
      <c r="E1335" t="s">
        <v>950</v>
      </c>
      <c r="F1335">
        <v>0</v>
      </c>
      <c r="G1335">
        <v>0</v>
      </c>
      <c r="H1335" t="s">
        <v>876</v>
      </c>
    </row>
    <row r="1336" spans="1:8" hidden="1" x14ac:dyDescent="0.25">
      <c r="A1336" t="s">
        <v>824</v>
      </c>
      <c r="B1336" t="s">
        <v>533</v>
      </c>
      <c r="C1336" t="s">
        <v>55</v>
      </c>
      <c r="D1336" t="s">
        <v>527</v>
      </c>
      <c r="E1336" t="s">
        <v>950</v>
      </c>
      <c r="F1336">
        <v>0</v>
      </c>
      <c r="G1336">
        <v>0</v>
      </c>
      <c r="H1336" t="s">
        <v>877</v>
      </c>
    </row>
    <row r="1337" spans="1:8" hidden="1" x14ac:dyDescent="0.25">
      <c r="A1337" t="s">
        <v>824</v>
      </c>
      <c r="B1337" t="s">
        <v>533</v>
      </c>
      <c r="C1337" t="s">
        <v>55</v>
      </c>
      <c r="D1337" t="s">
        <v>527</v>
      </c>
      <c r="E1337" t="s">
        <v>950</v>
      </c>
      <c r="F1337">
        <v>0</v>
      </c>
      <c r="G1337">
        <v>0</v>
      </c>
      <c r="H1337" t="s">
        <v>878</v>
      </c>
    </row>
    <row r="1338" spans="1:8" hidden="1" x14ac:dyDescent="0.25">
      <c r="A1338" t="s">
        <v>824</v>
      </c>
      <c r="B1338" t="s">
        <v>533</v>
      </c>
      <c r="C1338" t="s">
        <v>55</v>
      </c>
      <c r="D1338" t="s">
        <v>527</v>
      </c>
      <c r="E1338" t="s">
        <v>950</v>
      </c>
      <c r="F1338">
        <v>0</v>
      </c>
      <c r="G1338">
        <v>0</v>
      </c>
      <c r="H1338" t="s">
        <v>879</v>
      </c>
    </row>
    <row r="1339" spans="1:8" hidden="1" x14ac:dyDescent="0.25">
      <c r="A1339" t="s">
        <v>824</v>
      </c>
      <c r="B1339" t="s">
        <v>533</v>
      </c>
      <c r="C1339" t="s">
        <v>55</v>
      </c>
      <c r="D1339" t="s">
        <v>527</v>
      </c>
      <c r="E1339" t="s">
        <v>950</v>
      </c>
      <c r="F1339">
        <v>0</v>
      </c>
      <c r="G1339">
        <v>0</v>
      </c>
      <c r="H1339" t="s">
        <v>880</v>
      </c>
    </row>
    <row r="1340" spans="1:8" hidden="1" x14ac:dyDescent="0.25">
      <c r="A1340" t="s">
        <v>824</v>
      </c>
      <c r="B1340" t="s">
        <v>533</v>
      </c>
      <c r="C1340" t="s">
        <v>55</v>
      </c>
      <c r="D1340" t="s">
        <v>527</v>
      </c>
      <c r="E1340" t="s">
        <v>950</v>
      </c>
      <c r="F1340">
        <v>0</v>
      </c>
      <c r="G1340">
        <v>0</v>
      </c>
      <c r="H1340" t="s">
        <v>881</v>
      </c>
    </row>
    <row r="1341" spans="1:8" hidden="1" x14ac:dyDescent="0.25">
      <c r="A1341" t="s">
        <v>824</v>
      </c>
      <c r="B1341" t="s">
        <v>533</v>
      </c>
      <c r="C1341" t="s">
        <v>55</v>
      </c>
      <c r="D1341" t="s">
        <v>527</v>
      </c>
      <c r="E1341" t="s">
        <v>950</v>
      </c>
      <c r="F1341">
        <v>0</v>
      </c>
      <c r="G1341">
        <v>0</v>
      </c>
      <c r="H1341" t="s">
        <v>882</v>
      </c>
    </row>
    <row r="1342" spans="1:8" hidden="1" x14ac:dyDescent="0.25">
      <c r="A1342" t="s">
        <v>824</v>
      </c>
      <c r="B1342" t="s">
        <v>533</v>
      </c>
      <c r="C1342" t="s">
        <v>55</v>
      </c>
      <c r="D1342" t="s">
        <v>527</v>
      </c>
      <c r="E1342" t="s">
        <v>950</v>
      </c>
      <c r="F1342">
        <v>0</v>
      </c>
      <c r="G1342">
        <v>0</v>
      </c>
      <c r="H1342" t="s">
        <v>883</v>
      </c>
    </row>
    <row r="1343" spans="1:8" hidden="1" x14ac:dyDescent="0.25">
      <c r="A1343" t="s">
        <v>824</v>
      </c>
      <c r="B1343" t="s">
        <v>533</v>
      </c>
      <c r="C1343" t="s">
        <v>55</v>
      </c>
      <c r="D1343" t="s">
        <v>527</v>
      </c>
      <c r="E1343" t="s">
        <v>950</v>
      </c>
      <c r="F1343">
        <v>0.56176491313483323</v>
      </c>
      <c r="G1343">
        <v>0.56176491313483334</v>
      </c>
      <c r="H1343" t="s">
        <v>846</v>
      </c>
    </row>
    <row r="1344" spans="1:8" hidden="1" x14ac:dyDescent="0.25">
      <c r="A1344" t="s">
        <v>824</v>
      </c>
      <c r="B1344" t="s">
        <v>533</v>
      </c>
      <c r="C1344" t="s">
        <v>55</v>
      </c>
      <c r="D1344" t="s">
        <v>527</v>
      </c>
      <c r="E1344" t="s">
        <v>950</v>
      </c>
      <c r="F1344">
        <v>0</v>
      </c>
      <c r="G1344">
        <v>0</v>
      </c>
      <c r="H1344" t="s">
        <v>884</v>
      </c>
    </row>
    <row r="1345" spans="1:8" hidden="1" x14ac:dyDescent="0.25">
      <c r="A1345" t="s">
        <v>824</v>
      </c>
      <c r="B1345" t="s">
        <v>533</v>
      </c>
      <c r="C1345" t="s">
        <v>55</v>
      </c>
      <c r="D1345" t="s">
        <v>527</v>
      </c>
      <c r="E1345" t="s">
        <v>950</v>
      </c>
      <c r="F1345">
        <v>0</v>
      </c>
      <c r="G1345">
        <v>0</v>
      </c>
      <c r="H1345" t="s">
        <v>885</v>
      </c>
    </row>
    <row r="1346" spans="1:8" hidden="1" x14ac:dyDescent="0.25">
      <c r="A1346" t="s">
        <v>824</v>
      </c>
      <c r="B1346" t="s">
        <v>533</v>
      </c>
      <c r="C1346" t="s">
        <v>55</v>
      </c>
      <c r="D1346" t="s">
        <v>527</v>
      </c>
      <c r="E1346" t="s">
        <v>950</v>
      </c>
      <c r="F1346">
        <v>0.56176491313483323</v>
      </c>
      <c r="G1346">
        <v>0.56176491313483334</v>
      </c>
      <c r="H1346" t="s">
        <v>849</v>
      </c>
    </row>
    <row r="1347" spans="1:8" hidden="1" x14ac:dyDescent="0.25">
      <c r="A1347" t="s">
        <v>824</v>
      </c>
      <c r="B1347" t="s">
        <v>533</v>
      </c>
      <c r="C1347" t="s">
        <v>55</v>
      </c>
      <c r="D1347" t="s">
        <v>527</v>
      </c>
      <c r="E1347" t="s">
        <v>950</v>
      </c>
      <c r="F1347">
        <v>0</v>
      </c>
      <c r="G1347">
        <v>0</v>
      </c>
      <c r="H1347" t="s">
        <v>886</v>
      </c>
    </row>
    <row r="1348" spans="1:8" hidden="1" x14ac:dyDescent="0.25">
      <c r="A1348" t="s">
        <v>824</v>
      </c>
      <c r="B1348" t="s">
        <v>533</v>
      </c>
      <c r="C1348" t="s">
        <v>55</v>
      </c>
      <c r="D1348" t="s">
        <v>527</v>
      </c>
      <c r="E1348" t="s">
        <v>950</v>
      </c>
      <c r="F1348">
        <v>0</v>
      </c>
      <c r="G1348">
        <v>0</v>
      </c>
      <c r="H1348" t="s">
        <v>887</v>
      </c>
    </row>
    <row r="1349" spans="1:8" hidden="1" x14ac:dyDescent="0.25">
      <c r="A1349" t="s">
        <v>824</v>
      </c>
      <c r="B1349" t="s">
        <v>533</v>
      </c>
      <c r="C1349" t="s">
        <v>55</v>
      </c>
      <c r="D1349" t="s">
        <v>527</v>
      </c>
      <c r="E1349" t="s">
        <v>950</v>
      </c>
      <c r="F1349">
        <v>0.56176491313483323</v>
      </c>
      <c r="G1349">
        <v>0.56176491313483334</v>
      </c>
      <c r="H1349" t="s">
        <v>852</v>
      </c>
    </row>
    <row r="1350" spans="1:8" hidden="1" x14ac:dyDescent="0.25">
      <c r="A1350" t="s">
        <v>824</v>
      </c>
      <c r="B1350" t="s">
        <v>533</v>
      </c>
      <c r="C1350" t="s">
        <v>55</v>
      </c>
      <c r="D1350" t="s">
        <v>527</v>
      </c>
      <c r="E1350" t="s">
        <v>950</v>
      </c>
      <c r="F1350">
        <v>0</v>
      </c>
      <c r="G1350">
        <v>0</v>
      </c>
      <c r="H1350" t="s">
        <v>889</v>
      </c>
    </row>
    <row r="1351" spans="1:8" hidden="1" x14ac:dyDescent="0.25">
      <c r="A1351" t="s">
        <v>824</v>
      </c>
      <c r="B1351" t="s">
        <v>533</v>
      </c>
      <c r="C1351" t="s">
        <v>55</v>
      </c>
      <c r="D1351" t="s">
        <v>527</v>
      </c>
      <c r="E1351" t="s">
        <v>950</v>
      </c>
      <c r="F1351">
        <v>0</v>
      </c>
      <c r="G1351">
        <v>0</v>
      </c>
      <c r="H1351" t="s">
        <v>890</v>
      </c>
    </row>
    <row r="1352" spans="1:8" hidden="1" x14ac:dyDescent="0.25">
      <c r="A1352" t="s">
        <v>824</v>
      </c>
      <c r="B1352" t="s">
        <v>533</v>
      </c>
      <c r="C1352" t="s">
        <v>55</v>
      </c>
      <c r="D1352" t="s">
        <v>527</v>
      </c>
      <c r="E1352" t="s">
        <v>950</v>
      </c>
      <c r="F1352">
        <v>0.56176491313483323</v>
      </c>
      <c r="G1352">
        <v>0.56176491313483334</v>
      </c>
      <c r="H1352" t="s">
        <v>855</v>
      </c>
    </row>
    <row r="1353" spans="1:8" hidden="1" x14ac:dyDescent="0.25">
      <c r="A1353" t="s">
        <v>824</v>
      </c>
      <c r="B1353" t="s">
        <v>533</v>
      </c>
      <c r="C1353" t="s">
        <v>55</v>
      </c>
      <c r="D1353" t="s">
        <v>527</v>
      </c>
      <c r="E1353" t="s">
        <v>950</v>
      </c>
      <c r="F1353">
        <v>0</v>
      </c>
      <c r="G1353">
        <v>0</v>
      </c>
      <c r="H1353" t="s">
        <v>891</v>
      </c>
    </row>
    <row r="1354" spans="1:8" hidden="1" x14ac:dyDescent="0.25">
      <c r="A1354" t="s">
        <v>824</v>
      </c>
      <c r="B1354" t="s">
        <v>533</v>
      </c>
      <c r="C1354" t="s">
        <v>55</v>
      </c>
      <c r="D1354" t="s">
        <v>527</v>
      </c>
      <c r="E1354" t="s">
        <v>950</v>
      </c>
      <c r="F1354">
        <v>0</v>
      </c>
      <c r="G1354">
        <v>0</v>
      </c>
      <c r="H1354" t="s">
        <v>892</v>
      </c>
    </row>
    <row r="1355" spans="1:8" hidden="1" x14ac:dyDescent="0.25">
      <c r="A1355" t="s">
        <v>824</v>
      </c>
      <c r="B1355" t="s">
        <v>533</v>
      </c>
      <c r="C1355" t="s">
        <v>55</v>
      </c>
      <c r="D1355" t="s">
        <v>527</v>
      </c>
      <c r="E1355" t="s">
        <v>950</v>
      </c>
      <c r="F1355">
        <v>0.56176491313483323</v>
      </c>
      <c r="G1355">
        <v>0.56176491313483334</v>
      </c>
      <c r="H1355" t="s">
        <v>858</v>
      </c>
    </row>
    <row r="1356" spans="1:8" hidden="1" x14ac:dyDescent="0.25">
      <c r="A1356" t="s">
        <v>824</v>
      </c>
      <c r="B1356" t="s">
        <v>533</v>
      </c>
      <c r="C1356" t="s">
        <v>55</v>
      </c>
      <c r="D1356" t="s">
        <v>527</v>
      </c>
      <c r="E1356" t="s">
        <v>950</v>
      </c>
      <c r="F1356">
        <v>0</v>
      </c>
      <c r="G1356">
        <v>0</v>
      </c>
      <c r="H1356" t="s">
        <v>893</v>
      </c>
    </row>
    <row r="1357" spans="1:8" hidden="1" x14ac:dyDescent="0.25">
      <c r="A1357" t="s">
        <v>824</v>
      </c>
      <c r="B1357" t="s">
        <v>533</v>
      </c>
      <c r="C1357" t="s">
        <v>55</v>
      </c>
      <c r="D1357" t="s">
        <v>527</v>
      </c>
      <c r="E1357" t="s">
        <v>950</v>
      </c>
      <c r="F1357">
        <v>0</v>
      </c>
      <c r="G1357">
        <v>0</v>
      </c>
      <c r="H1357" t="s">
        <v>894</v>
      </c>
    </row>
    <row r="1358" spans="1:8" hidden="1" x14ac:dyDescent="0.25">
      <c r="A1358" t="s">
        <v>824</v>
      </c>
      <c r="B1358" t="s">
        <v>533</v>
      </c>
      <c r="C1358" t="s">
        <v>55</v>
      </c>
      <c r="D1358" t="s">
        <v>527</v>
      </c>
      <c r="E1358" t="s">
        <v>950</v>
      </c>
      <c r="F1358">
        <v>0</v>
      </c>
      <c r="G1358">
        <v>0</v>
      </c>
      <c r="H1358" t="s">
        <v>899</v>
      </c>
    </row>
    <row r="1359" spans="1:8" hidden="1" x14ac:dyDescent="0.25">
      <c r="A1359" t="s">
        <v>824</v>
      </c>
      <c r="B1359" t="s">
        <v>533</v>
      </c>
      <c r="C1359" t="s">
        <v>55</v>
      </c>
      <c r="D1359" t="s">
        <v>527</v>
      </c>
      <c r="E1359" t="s">
        <v>950</v>
      </c>
      <c r="F1359">
        <v>0</v>
      </c>
      <c r="G1359">
        <v>0</v>
      </c>
      <c r="H1359" t="s">
        <v>895</v>
      </c>
    </row>
    <row r="1360" spans="1:8" hidden="1" x14ac:dyDescent="0.25">
      <c r="A1360" t="s">
        <v>824</v>
      </c>
      <c r="B1360" t="s">
        <v>533</v>
      </c>
      <c r="C1360" t="s">
        <v>55</v>
      </c>
      <c r="D1360" t="s">
        <v>527</v>
      </c>
      <c r="E1360" t="s">
        <v>950</v>
      </c>
      <c r="F1360">
        <v>0</v>
      </c>
      <c r="G1360">
        <v>0</v>
      </c>
      <c r="H1360" t="s">
        <v>896</v>
      </c>
    </row>
    <row r="1361" spans="1:8" hidden="1" x14ac:dyDescent="0.25">
      <c r="A1361" t="s">
        <v>824</v>
      </c>
      <c r="B1361" t="s">
        <v>533</v>
      </c>
      <c r="C1361" t="s">
        <v>55</v>
      </c>
      <c r="D1361" t="s">
        <v>527</v>
      </c>
      <c r="E1361" t="s">
        <v>950</v>
      </c>
      <c r="F1361">
        <v>0</v>
      </c>
      <c r="G1361">
        <v>0</v>
      </c>
      <c r="H1361" t="s">
        <v>900</v>
      </c>
    </row>
    <row r="1362" spans="1:8" hidden="1" x14ac:dyDescent="0.25">
      <c r="A1362" t="s">
        <v>824</v>
      </c>
      <c r="B1362" t="s">
        <v>533</v>
      </c>
      <c r="C1362" t="s">
        <v>55</v>
      </c>
      <c r="D1362" t="s">
        <v>527</v>
      </c>
      <c r="E1362" t="s">
        <v>950</v>
      </c>
      <c r="F1362">
        <v>0</v>
      </c>
      <c r="G1362">
        <v>0</v>
      </c>
      <c r="H1362" t="s">
        <v>897</v>
      </c>
    </row>
    <row r="1363" spans="1:8" hidden="1" x14ac:dyDescent="0.25">
      <c r="A1363" t="s">
        <v>824</v>
      </c>
      <c r="B1363" t="s">
        <v>533</v>
      </c>
      <c r="C1363" t="s">
        <v>55</v>
      </c>
      <c r="D1363" t="s">
        <v>527</v>
      </c>
      <c r="E1363" t="s">
        <v>950</v>
      </c>
      <c r="F1363">
        <v>0</v>
      </c>
      <c r="G1363">
        <v>0</v>
      </c>
      <c r="H1363" t="s">
        <v>898</v>
      </c>
    </row>
    <row r="1364" spans="1:8" hidden="1" x14ac:dyDescent="0.25">
      <c r="A1364" t="s">
        <v>824</v>
      </c>
      <c r="B1364" t="s">
        <v>533</v>
      </c>
      <c r="C1364" t="s">
        <v>55</v>
      </c>
      <c r="D1364" t="s">
        <v>527</v>
      </c>
      <c r="E1364" t="s">
        <v>951</v>
      </c>
      <c r="F1364">
        <v>1.0611115025880182</v>
      </c>
      <c r="G1364">
        <v>1.0611115025880185</v>
      </c>
      <c r="H1364" t="s">
        <v>825</v>
      </c>
    </row>
    <row r="1365" spans="1:8" hidden="1" x14ac:dyDescent="0.25">
      <c r="A1365" t="s">
        <v>824</v>
      </c>
      <c r="B1365" t="s">
        <v>533</v>
      </c>
      <c r="C1365" t="s">
        <v>55</v>
      </c>
      <c r="D1365" t="s">
        <v>527</v>
      </c>
      <c r="E1365" t="s">
        <v>951</v>
      </c>
      <c r="F1365">
        <v>0</v>
      </c>
      <c r="G1365">
        <v>0</v>
      </c>
      <c r="H1365" t="s">
        <v>867</v>
      </c>
    </row>
    <row r="1366" spans="1:8" hidden="1" x14ac:dyDescent="0.25">
      <c r="A1366" t="s">
        <v>824</v>
      </c>
      <c r="B1366" t="s">
        <v>533</v>
      </c>
      <c r="C1366" t="s">
        <v>55</v>
      </c>
      <c r="D1366" t="s">
        <v>527</v>
      </c>
      <c r="E1366" t="s">
        <v>951</v>
      </c>
      <c r="F1366">
        <v>0</v>
      </c>
      <c r="G1366">
        <v>0</v>
      </c>
      <c r="H1366" t="s">
        <v>868</v>
      </c>
    </row>
    <row r="1367" spans="1:8" hidden="1" x14ac:dyDescent="0.25">
      <c r="A1367" t="s">
        <v>824</v>
      </c>
      <c r="B1367" t="s">
        <v>533</v>
      </c>
      <c r="C1367" t="s">
        <v>55</v>
      </c>
      <c r="D1367" t="s">
        <v>527</v>
      </c>
      <c r="E1367" t="s">
        <v>951</v>
      </c>
      <c r="F1367">
        <v>1.0611115025880182</v>
      </c>
      <c r="G1367">
        <v>1.0611115025880185</v>
      </c>
      <c r="H1367" t="s">
        <v>828</v>
      </c>
    </row>
    <row r="1368" spans="1:8" hidden="1" x14ac:dyDescent="0.25">
      <c r="A1368" t="s">
        <v>824</v>
      </c>
      <c r="B1368" t="s">
        <v>533</v>
      </c>
      <c r="C1368" t="s">
        <v>55</v>
      </c>
      <c r="D1368" t="s">
        <v>527</v>
      </c>
      <c r="E1368" t="s">
        <v>951</v>
      </c>
      <c r="F1368">
        <v>0</v>
      </c>
      <c r="G1368">
        <v>0</v>
      </c>
      <c r="H1368" t="s">
        <v>870</v>
      </c>
    </row>
    <row r="1369" spans="1:8" hidden="1" x14ac:dyDescent="0.25">
      <c r="A1369" t="s">
        <v>824</v>
      </c>
      <c r="B1369" t="s">
        <v>533</v>
      </c>
      <c r="C1369" t="s">
        <v>55</v>
      </c>
      <c r="D1369" t="s">
        <v>527</v>
      </c>
      <c r="E1369" t="s">
        <v>951</v>
      </c>
      <c r="F1369">
        <v>0</v>
      </c>
      <c r="G1369">
        <v>0</v>
      </c>
      <c r="H1369" t="s">
        <v>871</v>
      </c>
    </row>
    <row r="1370" spans="1:8" hidden="1" x14ac:dyDescent="0.25">
      <c r="A1370" t="s">
        <v>824</v>
      </c>
      <c r="B1370" t="s">
        <v>533</v>
      </c>
      <c r="C1370" t="s">
        <v>55</v>
      </c>
      <c r="D1370" t="s">
        <v>527</v>
      </c>
      <c r="E1370" t="s">
        <v>951</v>
      </c>
      <c r="F1370">
        <v>1.0611115025880182</v>
      </c>
      <c r="G1370">
        <v>1.0611115025880185</v>
      </c>
      <c r="H1370" t="s">
        <v>831</v>
      </c>
    </row>
    <row r="1371" spans="1:8" hidden="1" x14ac:dyDescent="0.25">
      <c r="A1371" t="s">
        <v>824</v>
      </c>
      <c r="B1371" t="s">
        <v>533</v>
      </c>
      <c r="C1371" t="s">
        <v>55</v>
      </c>
      <c r="D1371" t="s">
        <v>527</v>
      </c>
      <c r="E1371" t="s">
        <v>951</v>
      </c>
      <c r="F1371">
        <v>0</v>
      </c>
      <c r="G1371">
        <v>0</v>
      </c>
      <c r="H1371" t="s">
        <v>872</v>
      </c>
    </row>
    <row r="1372" spans="1:8" hidden="1" x14ac:dyDescent="0.25">
      <c r="A1372" t="s">
        <v>824</v>
      </c>
      <c r="B1372" t="s">
        <v>533</v>
      </c>
      <c r="C1372" t="s">
        <v>55</v>
      </c>
      <c r="D1372" t="s">
        <v>527</v>
      </c>
      <c r="E1372" t="s">
        <v>951</v>
      </c>
      <c r="F1372">
        <v>0</v>
      </c>
      <c r="G1372">
        <v>0</v>
      </c>
      <c r="H1372" t="s">
        <v>873</v>
      </c>
    </row>
    <row r="1373" spans="1:8" hidden="1" x14ac:dyDescent="0.25">
      <c r="A1373" t="s">
        <v>824</v>
      </c>
      <c r="B1373" t="s">
        <v>533</v>
      </c>
      <c r="C1373" t="s">
        <v>55</v>
      </c>
      <c r="D1373" t="s">
        <v>527</v>
      </c>
      <c r="E1373" t="s">
        <v>951</v>
      </c>
      <c r="F1373">
        <v>1.0611115025880182</v>
      </c>
      <c r="G1373">
        <v>1.0611115025880185</v>
      </c>
      <c r="H1373" t="s">
        <v>834</v>
      </c>
    </row>
    <row r="1374" spans="1:8" hidden="1" x14ac:dyDescent="0.25">
      <c r="A1374" t="s">
        <v>824</v>
      </c>
      <c r="B1374" t="s">
        <v>533</v>
      </c>
      <c r="C1374" t="s">
        <v>55</v>
      </c>
      <c r="D1374" t="s">
        <v>527</v>
      </c>
      <c r="E1374" t="s">
        <v>951</v>
      </c>
      <c r="F1374">
        <v>0</v>
      </c>
      <c r="G1374">
        <v>0</v>
      </c>
      <c r="H1374" t="s">
        <v>874</v>
      </c>
    </row>
    <row r="1375" spans="1:8" hidden="1" x14ac:dyDescent="0.25">
      <c r="A1375" t="s">
        <v>824</v>
      </c>
      <c r="B1375" t="s">
        <v>533</v>
      </c>
      <c r="C1375" t="s">
        <v>55</v>
      </c>
      <c r="D1375" t="s">
        <v>527</v>
      </c>
      <c r="E1375" t="s">
        <v>951</v>
      </c>
      <c r="F1375">
        <v>0</v>
      </c>
      <c r="G1375">
        <v>0</v>
      </c>
      <c r="H1375" t="s">
        <v>875</v>
      </c>
    </row>
    <row r="1376" spans="1:8" hidden="1" x14ac:dyDescent="0.25">
      <c r="A1376" t="s">
        <v>824</v>
      </c>
      <c r="B1376" t="s">
        <v>533</v>
      </c>
      <c r="C1376" t="s">
        <v>55</v>
      </c>
      <c r="D1376" t="s">
        <v>527</v>
      </c>
      <c r="E1376" t="s">
        <v>951</v>
      </c>
      <c r="F1376">
        <v>1.0611115025880182</v>
      </c>
      <c r="G1376">
        <v>1.0611115025880185</v>
      </c>
      <c r="H1376" t="s">
        <v>837</v>
      </c>
    </row>
    <row r="1377" spans="1:8" hidden="1" x14ac:dyDescent="0.25">
      <c r="A1377" t="s">
        <v>824</v>
      </c>
      <c r="B1377" t="s">
        <v>533</v>
      </c>
      <c r="C1377" t="s">
        <v>55</v>
      </c>
      <c r="D1377" t="s">
        <v>527</v>
      </c>
      <c r="E1377" t="s">
        <v>951</v>
      </c>
      <c r="F1377">
        <v>0</v>
      </c>
      <c r="G1377">
        <v>0</v>
      </c>
      <c r="H1377" t="s">
        <v>876</v>
      </c>
    </row>
    <row r="1378" spans="1:8" hidden="1" x14ac:dyDescent="0.25">
      <c r="A1378" t="s">
        <v>824</v>
      </c>
      <c r="B1378" t="s">
        <v>533</v>
      </c>
      <c r="C1378" t="s">
        <v>55</v>
      </c>
      <c r="D1378" t="s">
        <v>527</v>
      </c>
      <c r="E1378" t="s">
        <v>951</v>
      </c>
      <c r="F1378">
        <v>0</v>
      </c>
      <c r="G1378">
        <v>0</v>
      </c>
      <c r="H1378" t="s">
        <v>877</v>
      </c>
    </row>
    <row r="1379" spans="1:8" hidden="1" x14ac:dyDescent="0.25">
      <c r="A1379" t="s">
        <v>824</v>
      </c>
      <c r="B1379" t="s">
        <v>533</v>
      </c>
      <c r="C1379" t="s">
        <v>55</v>
      </c>
      <c r="D1379" t="s">
        <v>527</v>
      </c>
      <c r="E1379" t="s">
        <v>951</v>
      </c>
      <c r="F1379">
        <v>1.0611115025880182</v>
      </c>
      <c r="G1379">
        <v>1.0611115025880185</v>
      </c>
      <c r="H1379" t="s">
        <v>840</v>
      </c>
    </row>
    <row r="1380" spans="1:8" hidden="1" x14ac:dyDescent="0.25">
      <c r="A1380" t="s">
        <v>824</v>
      </c>
      <c r="B1380" t="s">
        <v>533</v>
      </c>
      <c r="C1380" t="s">
        <v>55</v>
      </c>
      <c r="D1380" t="s">
        <v>527</v>
      </c>
      <c r="E1380" t="s">
        <v>951</v>
      </c>
      <c r="F1380">
        <v>0</v>
      </c>
      <c r="G1380">
        <v>0</v>
      </c>
      <c r="H1380" t="s">
        <v>879</v>
      </c>
    </row>
    <row r="1381" spans="1:8" hidden="1" x14ac:dyDescent="0.25">
      <c r="A1381" t="s">
        <v>824</v>
      </c>
      <c r="B1381" t="s">
        <v>533</v>
      </c>
      <c r="C1381" t="s">
        <v>55</v>
      </c>
      <c r="D1381" t="s">
        <v>527</v>
      </c>
      <c r="E1381" t="s">
        <v>951</v>
      </c>
      <c r="F1381">
        <v>0</v>
      </c>
      <c r="G1381">
        <v>0</v>
      </c>
      <c r="H1381" t="s">
        <v>880</v>
      </c>
    </row>
    <row r="1382" spans="1:8" hidden="1" x14ac:dyDescent="0.25">
      <c r="A1382" t="s">
        <v>824</v>
      </c>
      <c r="B1382" t="s">
        <v>533</v>
      </c>
      <c r="C1382" t="s">
        <v>55</v>
      </c>
      <c r="D1382" t="s">
        <v>527</v>
      </c>
      <c r="E1382" t="s">
        <v>951</v>
      </c>
      <c r="F1382">
        <v>1.0611115025880182</v>
      </c>
      <c r="G1382">
        <v>1.0611115025880185</v>
      </c>
      <c r="H1382" t="s">
        <v>843</v>
      </c>
    </row>
    <row r="1383" spans="1:8" hidden="1" x14ac:dyDescent="0.25">
      <c r="A1383" t="s">
        <v>824</v>
      </c>
      <c r="B1383" t="s">
        <v>533</v>
      </c>
      <c r="C1383" t="s">
        <v>55</v>
      </c>
      <c r="D1383" t="s">
        <v>527</v>
      </c>
      <c r="E1383" t="s">
        <v>951</v>
      </c>
      <c r="F1383">
        <v>0</v>
      </c>
      <c r="G1383">
        <v>0</v>
      </c>
      <c r="H1383" t="s">
        <v>882</v>
      </c>
    </row>
    <row r="1384" spans="1:8" hidden="1" x14ac:dyDescent="0.25">
      <c r="A1384" t="s">
        <v>824</v>
      </c>
      <c r="B1384" t="s">
        <v>533</v>
      </c>
      <c r="C1384" t="s">
        <v>55</v>
      </c>
      <c r="D1384" t="s">
        <v>527</v>
      </c>
      <c r="E1384" t="s">
        <v>951</v>
      </c>
      <c r="F1384">
        <v>0</v>
      </c>
      <c r="G1384">
        <v>0</v>
      </c>
      <c r="H1384" t="s">
        <v>883</v>
      </c>
    </row>
    <row r="1385" spans="1:8" hidden="1" x14ac:dyDescent="0.25">
      <c r="A1385" t="s">
        <v>824</v>
      </c>
      <c r="B1385" t="s">
        <v>533</v>
      </c>
      <c r="C1385" t="s">
        <v>55</v>
      </c>
      <c r="D1385" t="s">
        <v>527</v>
      </c>
      <c r="E1385" t="s">
        <v>951</v>
      </c>
      <c r="F1385">
        <v>1.0611115025880182</v>
      </c>
      <c r="G1385">
        <v>1.0611115025880185</v>
      </c>
      <c r="H1385" t="s">
        <v>846</v>
      </c>
    </row>
    <row r="1386" spans="1:8" hidden="1" x14ac:dyDescent="0.25">
      <c r="A1386" t="s">
        <v>824</v>
      </c>
      <c r="B1386" t="s">
        <v>533</v>
      </c>
      <c r="C1386" t="s">
        <v>55</v>
      </c>
      <c r="D1386" t="s">
        <v>527</v>
      </c>
      <c r="E1386" t="s">
        <v>951</v>
      </c>
      <c r="F1386">
        <v>0</v>
      </c>
      <c r="G1386">
        <v>0</v>
      </c>
      <c r="H1386" t="s">
        <v>884</v>
      </c>
    </row>
    <row r="1387" spans="1:8" hidden="1" x14ac:dyDescent="0.25">
      <c r="A1387" t="s">
        <v>824</v>
      </c>
      <c r="B1387" t="s">
        <v>533</v>
      </c>
      <c r="C1387" t="s">
        <v>55</v>
      </c>
      <c r="D1387" t="s">
        <v>527</v>
      </c>
      <c r="E1387" t="s">
        <v>951</v>
      </c>
      <c r="F1387">
        <v>0</v>
      </c>
      <c r="G1387">
        <v>0</v>
      </c>
      <c r="H1387" t="s">
        <v>885</v>
      </c>
    </row>
    <row r="1388" spans="1:8" hidden="1" x14ac:dyDescent="0.25">
      <c r="A1388" t="s">
        <v>824</v>
      </c>
      <c r="B1388" t="s">
        <v>533</v>
      </c>
      <c r="C1388" t="s">
        <v>55</v>
      </c>
      <c r="D1388" t="s">
        <v>527</v>
      </c>
      <c r="E1388" t="s">
        <v>951</v>
      </c>
      <c r="F1388">
        <v>1.0611115025880182</v>
      </c>
      <c r="G1388">
        <v>1.0611115025880185</v>
      </c>
      <c r="H1388" t="s">
        <v>849</v>
      </c>
    </row>
    <row r="1389" spans="1:8" hidden="1" x14ac:dyDescent="0.25">
      <c r="A1389" t="s">
        <v>824</v>
      </c>
      <c r="B1389" t="s">
        <v>533</v>
      </c>
      <c r="C1389" t="s">
        <v>55</v>
      </c>
      <c r="D1389" t="s">
        <v>527</v>
      </c>
      <c r="E1389" t="s">
        <v>951</v>
      </c>
      <c r="F1389">
        <v>0</v>
      </c>
      <c r="G1389">
        <v>0</v>
      </c>
      <c r="H1389" t="s">
        <v>886</v>
      </c>
    </row>
    <row r="1390" spans="1:8" hidden="1" x14ac:dyDescent="0.25">
      <c r="A1390" t="s">
        <v>824</v>
      </c>
      <c r="B1390" t="s">
        <v>533</v>
      </c>
      <c r="C1390" t="s">
        <v>55</v>
      </c>
      <c r="D1390" t="s">
        <v>527</v>
      </c>
      <c r="E1390" t="s">
        <v>951</v>
      </c>
      <c r="F1390">
        <v>0</v>
      </c>
      <c r="G1390">
        <v>0</v>
      </c>
      <c r="H1390" t="s">
        <v>887</v>
      </c>
    </row>
    <row r="1391" spans="1:8" hidden="1" x14ac:dyDescent="0.25">
      <c r="A1391" t="s">
        <v>824</v>
      </c>
      <c r="B1391" t="s">
        <v>533</v>
      </c>
      <c r="C1391" t="s">
        <v>55</v>
      </c>
      <c r="D1391" t="s">
        <v>527</v>
      </c>
      <c r="E1391" t="s">
        <v>951</v>
      </c>
      <c r="F1391">
        <v>1.8725497104494442</v>
      </c>
      <c r="G1391">
        <v>1.8725497104494444</v>
      </c>
      <c r="H1391" t="s">
        <v>852</v>
      </c>
    </row>
    <row r="1392" spans="1:8" hidden="1" x14ac:dyDescent="0.25">
      <c r="A1392" t="s">
        <v>824</v>
      </c>
      <c r="B1392" t="s">
        <v>533</v>
      </c>
      <c r="C1392" t="s">
        <v>55</v>
      </c>
      <c r="D1392" t="s">
        <v>527</v>
      </c>
      <c r="E1392" t="s">
        <v>951</v>
      </c>
      <c r="F1392">
        <v>0</v>
      </c>
      <c r="G1392">
        <v>0</v>
      </c>
      <c r="H1392" t="s">
        <v>889</v>
      </c>
    </row>
    <row r="1393" spans="1:8" hidden="1" x14ac:dyDescent="0.25">
      <c r="A1393" t="s">
        <v>824</v>
      </c>
      <c r="B1393" t="s">
        <v>533</v>
      </c>
      <c r="C1393" t="s">
        <v>55</v>
      </c>
      <c r="D1393" t="s">
        <v>527</v>
      </c>
      <c r="E1393" t="s">
        <v>951</v>
      </c>
      <c r="F1393">
        <v>0</v>
      </c>
      <c r="G1393">
        <v>0</v>
      </c>
      <c r="H1393" t="s">
        <v>890</v>
      </c>
    </row>
    <row r="1394" spans="1:8" hidden="1" x14ac:dyDescent="0.25">
      <c r="A1394" t="s">
        <v>824</v>
      </c>
      <c r="B1394" t="s">
        <v>533</v>
      </c>
      <c r="C1394" t="s">
        <v>55</v>
      </c>
      <c r="D1394" t="s">
        <v>527</v>
      </c>
      <c r="E1394" t="s">
        <v>951</v>
      </c>
      <c r="F1394">
        <v>1.8725497104494442</v>
      </c>
      <c r="G1394">
        <v>1.8725497104494444</v>
      </c>
      <c r="H1394" t="s">
        <v>855</v>
      </c>
    </row>
    <row r="1395" spans="1:8" hidden="1" x14ac:dyDescent="0.25">
      <c r="A1395" t="s">
        <v>824</v>
      </c>
      <c r="B1395" t="s">
        <v>533</v>
      </c>
      <c r="C1395" t="s">
        <v>55</v>
      </c>
      <c r="D1395" t="s">
        <v>527</v>
      </c>
      <c r="E1395" t="s">
        <v>951</v>
      </c>
      <c r="F1395">
        <v>0</v>
      </c>
      <c r="G1395">
        <v>0</v>
      </c>
      <c r="H1395" t="s">
        <v>891</v>
      </c>
    </row>
    <row r="1396" spans="1:8" hidden="1" x14ac:dyDescent="0.25">
      <c r="A1396" t="s">
        <v>824</v>
      </c>
      <c r="B1396" t="s">
        <v>533</v>
      </c>
      <c r="C1396" t="s">
        <v>55</v>
      </c>
      <c r="D1396" t="s">
        <v>527</v>
      </c>
      <c r="E1396" t="s">
        <v>951</v>
      </c>
      <c r="F1396">
        <v>0</v>
      </c>
      <c r="G1396">
        <v>0</v>
      </c>
      <c r="H1396" t="s">
        <v>892</v>
      </c>
    </row>
    <row r="1397" spans="1:8" hidden="1" x14ac:dyDescent="0.25">
      <c r="A1397" t="s">
        <v>824</v>
      </c>
      <c r="B1397" t="s">
        <v>533</v>
      </c>
      <c r="C1397" t="s">
        <v>55</v>
      </c>
      <c r="D1397" t="s">
        <v>527</v>
      </c>
      <c r="E1397" t="s">
        <v>951</v>
      </c>
      <c r="F1397">
        <v>1.0611115025880182</v>
      </c>
      <c r="G1397">
        <v>1.0611115025880185</v>
      </c>
      <c r="H1397" t="s">
        <v>858</v>
      </c>
    </row>
    <row r="1398" spans="1:8" hidden="1" x14ac:dyDescent="0.25">
      <c r="A1398" t="s">
        <v>824</v>
      </c>
      <c r="B1398" t="s">
        <v>533</v>
      </c>
      <c r="C1398" t="s">
        <v>55</v>
      </c>
      <c r="D1398" t="s">
        <v>527</v>
      </c>
      <c r="E1398" t="s">
        <v>951</v>
      </c>
      <c r="F1398">
        <v>0</v>
      </c>
      <c r="G1398">
        <v>0</v>
      </c>
      <c r="H1398" t="s">
        <v>893</v>
      </c>
    </row>
    <row r="1399" spans="1:8" hidden="1" x14ac:dyDescent="0.25">
      <c r="A1399" t="s">
        <v>824</v>
      </c>
      <c r="B1399" t="s">
        <v>533</v>
      </c>
      <c r="C1399" t="s">
        <v>55</v>
      </c>
      <c r="D1399" t="s">
        <v>527</v>
      </c>
      <c r="E1399" t="s">
        <v>951</v>
      </c>
      <c r="F1399">
        <v>0</v>
      </c>
      <c r="G1399">
        <v>0</v>
      </c>
      <c r="H1399" t="s">
        <v>894</v>
      </c>
    </row>
    <row r="1400" spans="1:8" hidden="1" x14ac:dyDescent="0.25">
      <c r="A1400" t="s">
        <v>824</v>
      </c>
      <c r="B1400" t="s">
        <v>533</v>
      </c>
      <c r="C1400" t="s">
        <v>55</v>
      </c>
      <c r="D1400" t="s">
        <v>527</v>
      </c>
      <c r="E1400" t="s">
        <v>951</v>
      </c>
      <c r="F1400">
        <v>1.0611115025880182</v>
      </c>
      <c r="G1400">
        <v>1.0611115025880185</v>
      </c>
      <c r="H1400" t="s">
        <v>861</v>
      </c>
    </row>
    <row r="1401" spans="1:8" hidden="1" x14ac:dyDescent="0.25">
      <c r="A1401" t="s">
        <v>824</v>
      </c>
      <c r="B1401" t="s">
        <v>533</v>
      </c>
      <c r="C1401" t="s">
        <v>55</v>
      </c>
      <c r="D1401" t="s">
        <v>527</v>
      </c>
      <c r="E1401" t="s">
        <v>951</v>
      </c>
      <c r="F1401">
        <v>0</v>
      </c>
      <c r="G1401">
        <v>0</v>
      </c>
      <c r="H1401" t="s">
        <v>895</v>
      </c>
    </row>
    <row r="1402" spans="1:8" hidden="1" x14ac:dyDescent="0.25">
      <c r="A1402" t="s">
        <v>824</v>
      </c>
      <c r="B1402" t="s">
        <v>533</v>
      </c>
      <c r="C1402" t="s">
        <v>55</v>
      </c>
      <c r="D1402" t="s">
        <v>527</v>
      </c>
      <c r="E1402" t="s">
        <v>951</v>
      </c>
      <c r="F1402">
        <v>0</v>
      </c>
      <c r="G1402">
        <v>0</v>
      </c>
      <c r="H1402" t="s">
        <v>896</v>
      </c>
    </row>
    <row r="1403" spans="1:8" hidden="1" x14ac:dyDescent="0.25">
      <c r="A1403" t="s">
        <v>824</v>
      </c>
      <c r="B1403" t="s">
        <v>533</v>
      </c>
      <c r="C1403" t="s">
        <v>55</v>
      </c>
      <c r="D1403" t="s">
        <v>527</v>
      </c>
      <c r="E1403" t="s">
        <v>951</v>
      </c>
      <c r="F1403">
        <v>1.0611115025880182</v>
      </c>
      <c r="G1403">
        <v>1.0611115025880185</v>
      </c>
      <c r="H1403" t="s">
        <v>864</v>
      </c>
    </row>
    <row r="1404" spans="1:8" hidden="1" x14ac:dyDescent="0.25">
      <c r="A1404" t="s">
        <v>824</v>
      </c>
      <c r="B1404" t="s">
        <v>533</v>
      </c>
      <c r="C1404" t="s">
        <v>55</v>
      </c>
      <c r="D1404" t="s">
        <v>527</v>
      </c>
      <c r="E1404" t="s">
        <v>951</v>
      </c>
      <c r="F1404">
        <v>0</v>
      </c>
      <c r="G1404">
        <v>0</v>
      </c>
      <c r="H1404" t="s">
        <v>897</v>
      </c>
    </row>
    <row r="1405" spans="1:8" hidden="1" x14ac:dyDescent="0.25">
      <c r="A1405" t="s">
        <v>824</v>
      </c>
      <c r="B1405" t="s">
        <v>533</v>
      </c>
      <c r="C1405" t="s">
        <v>55</v>
      </c>
      <c r="D1405" t="s">
        <v>527</v>
      </c>
      <c r="E1405" t="s">
        <v>951</v>
      </c>
      <c r="F1405">
        <v>0</v>
      </c>
      <c r="G1405">
        <v>0</v>
      </c>
      <c r="H1405" t="s">
        <v>898</v>
      </c>
    </row>
    <row r="1406" spans="1:8" hidden="1" x14ac:dyDescent="0.25">
      <c r="A1406" t="s">
        <v>824</v>
      </c>
      <c r="B1406" t="s">
        <v>533</v>
      </c>
      <c r="C1406" t="s">
        <v>56</v>
      </c>
      <c r="D1406" t="s">
        <v>527</v>
      </c>
      <c r="E1406" t="s">
        <v>945</v>
      </c>
      <c r="F1406">
        <v>10.859573222301741</v>
      </c>
      <c r="G1406">
        <v>10.859573222301742</v>
      </c>
      <c r="H1406" t="s">
        <v>825</v>
      </c>
    </row>
    <row r="1407" spans="1:8" hidden="1" x14ac:dyDescent="0.25">
      <c r="A1407" t="s">
        <v>824</v>
      </c>
      <c r="B1407" t="s">
        <v>533</v>
      </c>
      <c r="C1407" t="s">
        <v>56</v>
      </c>
      <c r="D1407" t="s">
        <v>527</v>
      </c>
      <c r="E1407" t="s">
        <v>945</v>
      </c>
      <c r="F1407">
        <v>7.7905633986077714</v>
      </c>
      <c r="G1407">
        <v>7.7905633986077714</v>
      </c>
      <c r="H1407" t="s">
        <v>826</v>
      </c>
    </row>
    <row r="1408" spans="1:8" hidden="1" x14ac:dyDescent="0.25">
      <c r="A1408" t="s">
        <v>824</v>
      </c>
      <c r="B1408" t="s">
        <v>533</v>
      </c>
      <c r="C1408" t="s">
        <v>56</v>
      </c>
      <c r="D1408" t="s">
        <v>527</v>
      </c>
      <c r="E1408" t="s">
        <v>945</v>
      </c>
      <c r="F1408">
        <v>4.0133205386767301</v>
      </c>
      <c r="G1408">
        <v>4.013320538676731</v>
      </c>
      <c r="H1408" t="s">
        <v>827</v>
      </c>
    </row>
    <row r="1409" spans="1:8" hidden="1" x14ac:dyDescent="0.25">
      <c r="A1409" t="s">
        <v>824</v>
      </c>
      <c r="B1409" t="s">
        <v>533</v>
      </c>
      <c r="C1409" t="s">
        <v>56</v>
      </c>
      <c r="D1409" t="s">
        <v>527</v>
      </c>
      <c r="E1409" t="s">
        <v>945</v>
      </c>
      <c r="F1409">
        <v>10.859573222301741</v>
      </c>
      <c r="G1409">
        <v>10.859573222301742</v>
      </c>
      <c r="H1409" t="s">
        <v>828</v>
      </c>
    </row>
    <row r="1410" spans="1:8" hidden="1" x14ac:dyDescent="0.25">
      <c r="A1410" t="s">
        <v>824</v>
      </c>
      <c r="B1410" t="s">
        <v>533</v>
      </c>
      <c r="C1410" t="s">
        <v>56</v>
      </c>
      <c r="D1410" t="s">
        <v>527</v>
      </c>
      <c r="E1410" t="s">
        <v>945</v>
      </c>
      <c r="F1410">
        <v>7.7905633986077714</v>
      </c>
      <c r="G1410">
        <v>7.7905633986077714</v>
      </c>
      <c r="H1410" t="s">
        <v>829</v>
      </c>
    </row>
    <row r="1411" spans="1:8" hidden="1" x14ac:dyDescent="0.25">
      <c r="A1411" t="s">
        <v>824</v>
      </c>
      <c r="B1411" t="s">
        <v>533</v>
      </c>
      <c r="C1411" t="s">
        <v>56</v>
      </c>
      <c r="D1411" t="s">
        <v>527</v>
      </c>
      <c r="E1411" t="s">
        <v>945</v>
      </c>
      <c r="F1411">
        <v>4.0133205386767301</v>
      </c>
      <c r="G1411">
        <v>4.013320538676731</v>
      </c>
      <c r="H1411" t="s">
        <v>830</v>
      </c>
    </row>
    <row r="1412" spans="1:8" hidden="1" x14ac:dyDescent="0.25">
      <c r="A1412" t="s">
        <v>824</v>
      </c>
      <c r="B1412" t="s">
        <v>533</v>
      </c>
      <c r="C1412" t="s">
        <v>56</v>
      </c>
      <c r="D1412" t="s">
        <v>527</v>
      </c>
      <c r="E1412" t="s">
        <v>945</v>
      </c>
      <c r="F1412">
        <v>9.8562430876325582</v>
      </c>
      <c r="G1412">
        <v>9.8562430876325582</v>
      </c>
      <c r="H1412" t="s">
        <v>831</v>
      </c>
    </row>
    <row r="1413" spans="1:8" hidden="1" x14ac:dyDescent="0.25">
      <c r="A1413" t="s">
        <v>824</v>
      </c>
      <c r="B1413" t="s">
        <v>533</v>
      </c>
      <c r="C1413" t="s">
        <v>56</v>
      </c>
      <c r="D1413" t="s">
        <v>527</v>
      </c>
      <c r="E1413" t="s">
        <v>945</v>
      </c>
      <c r="F1413">
        <v>7.0233109426842786</v>
      </c>
      <c r="G1413">
        <v>7.0233109426842795</v>
      </c>
      <c r="H1413" t="s">
        <v>832</v>
      </c>
    </row>
    <row r="1414" spans="1:8" hidden="1" x14ac:dyDescent="0.25">
      <c r="A1414" t="s">
        <v>824</v>
      </c>
      <c r="B1414" t="s">
        <v>533</v>
      </c>
      <c r="C1414" t="s">
        <v>56</v>
      </c>
      <c r="D1414" t="s">
        <v>527</v>
      </c>
      <c r="E1414" t="s">
        <v>945</v>
      </c>
      <c r="F1414">
        <v>4.0133205386767301</v>
      </c>
      <c r="G1414">
        <v>4.013320538676731</v>
      </c>
      <c r="H1414" t="s">
        <v>833</v>
      </c>
    </row>
    <row r="1415" spans="1:8" hidden="1" x14ac:dyDescent="0.25">
      <c r="A1415" t="s">
        <v>824</v>
      </c>
      <c r="B1415" t="s">
        <v>533</v>
      </c>
      <c r="C1415" t="s">
        <v>56</v>
      </c>
      <c r="D1415" t="s">
        <v>527</v>
      </c>
      <c r="E1415" t="s">
        <v>945</v>
      </c>
      <c r="F1415">
        <v>10.859573222301741</v>
      </c>
      <c r="G1415">
        <v>10.859573222301742</v>
      </c>
      <c r="H1415" t="s">
        <v>834</v>
      </c>
    </row>
    <row r="1416" spans="1:8" hidden="1" x14ac:dyDescent="0.25">
      <c r="A1416" t="s">
        <v>824</v>
      </c>
      <c r="B1416" t="s">
        <v>533</v>
      </c>
      <c r="C1416" t="s">
        <v>56</v>
      </c>
      <c r="D1416" t="s">
        <v>527</v>
      </c>
      <c r="E1416" t="s">
        <v>945</v>
      </c>
      <c r="F1416">
        <v>7.7905633986077714</v>
      </c>
      <c r="G1416">
        <v>7.7905633986077714</v>
      </c>
      <c r="H1416" t="s">
        <v>835</v>
      </c>
    </row>
    <row r="1417" spans="1:8" hidden="1" x14ac:dyDescent="0.25">
      <c r="A1417" t="s">
        <v>824</v>
      </c>
      <c r="B1417" t="s">
        <v>533</v>
      </c>
      <c r="C1417" t="s">
        <v>56</v>
      </c>
      <c r="D1417" t="s">
        <v>527</v>
      </c>
      <c r="E1417" t="s">
        <v>945</v>
      </c>
      <c r="F1417">
        <v>4.0133205386767301</v>
      </c>
      <c r="G1417">
        <v>4.013320538676731</v>
      </c>
      <c r="H1417" t="s">
        <v>836</v>
      </c>
    </row>
    <row r="1418" spans="1:8" hidden="1" x14ac:dyDescent="0.25">
      <c r="A1418" t="s">
        <v>824</v>
      </c>
      <c r="B1418" t="s">
        <v>533</v>
      </c>
      <c r="C1418" t="s">
        <v>56</v>
      </c>
      <c r="D1418" t="s">
        <v>527</v>
      </c>
      <c r="E1418" t="s">
        <v>945</v>
      </c>
      <c r="F1418">
        <v>9.8562430876325582</v>
      </c>
      <c r="G1418">
        <v>9.8562430876325582</v>
      </c>
      <c r="H1418" t="s">
        <v>837</v>
      </c>
    </row>
    <row r="1419" spans="1:8" hidden="1" x14ac:dyDescent="0.25">
      <c r="A1419" t="s">
        <v>824</v>
      </c>
      <c r="B1419" t="s">
        <v>533</v>
      </c>
      <c r="C1419" t="s">
        <v>56</v>
      </c>
      <c r="D1419" t="s">
        <v>527</v>
      </c>
      <c r="E1419" t="s">
        <v>945</v>
      </c>
      <c r="F1419">
        <v>7.7905633986077714</v>
      </c>
      <c r="G1419">
        <v>7.7905633986077714</v>
      </c>
      <c r="H1419" t="s">
        <v>838</v>
      </c>
    </row>
    <row r="1420" spans="1:8" hidden="1" x14ac:dyDescent="0.25">
      <c r="A1420" t="s">
        <v>824</v>
      </c>
      <c r="B1420" t="s">
        <v>533</v>
      </c>
      <c r="C1420" t="s">
        <v>56</v>
      </c>
      <c r="D1420" t="s">
        <v>527</v>
      </c>
      <c r="E1420" t="s">
        <v>945</v>
      </c>
      <c r="F1420">
        <v>4.0133205386767301</v>
      </c>
      <c r="G1420">
        <v>4.013320538676731</v>
      </c>
      <c r="H1420" t="s">
        <v>839</v>
      </c>
    </row>
    <row r="1421" spans="1:8" hidden="1" x14ac:dyDescent="0.25">
      <c r="A1421" t="s">
        <v>824</v>
      </c>
      <c r="B1421" t="s">
        <v>533</v>
      </c>
      <c r="C1421" t="s">
        <v>56</v>
      </c>
      <c r="D1421" t="s">
        <v>527</v>
      </c>
      <c r="E1421" t="s">
        <v>945</v>
      </c>
      <c r="F1421">
        <v>9.8562430876325582</v>
      </c>
      <c r="G1421">
        <v>9.8562430876325582</v>
      </c>
      <c r="H1421" t="s">
        <v>840</v>
      </c>
    </row>
    <row r="1422" spans="1:8" hidden="1" x14ac:dyDescent="0.25">
      <c r="A1422" t="s">
        <v>824</v>
      </c>
      <c r="B1422" t="s">
        <v>533</v>
      </c>
      <c r="C1422" t="s">
        <v>56</v>
      </c>
      <c r="D1422" t="s">
        <v>527</v>
      </c>
      <c r="E1422" t="s">
        <v>945</v>
      </c>
      <c r="F1422">
        <v>7.7905633986077714</v>
      </c>
      <c r="G1422">
        <v>7.7905633986077714</v>
      </c>
      <c r="H1422" t="s">
        <v>841</v>
      </c>
    </row>
    <row r="1423" spans="1:8" hidden="1" x14ac:dyDescent="0.25">
      <c r="A1423" t="s">
        <v>824</v>
      </c>
      <c r="B1423" t="s">
        <v>533</v>
      </c>
      <c r="C1423" t="s">
        <v>56</v>
      </c>
      <c r="D1423" t="s">
        <v>527</v>
      </c>
      <c r="E1423" t="s">
        <v>945</v>
      </c>
      <c r="F1423">
        <v>4.0133205386767301</v>
      </c>
      <c r="G1423">
        <v>4.013320538676731</v>
      </c>
      <c r="H1423" t="s">
        <v>842</v>
      </c>
    </row>
    <row r="1424" spans="1:8" hidden="1" x14ac:dyDescent="0.25">
      <c r="A1424" t="s">
        <v>824</v>
      </c>
      <c r="B1424" t="s">
        <v>533</v>
      </c>
      <c r="C1424" t="s">
        <v>56</v>
      </c>
      <c r="D1424" t="s">
        <v>527</v>
      </c>
      <c r="E1424" t="s">
        <v>945</v>
      </c>
      <c r="F1424">
        <v>9.9742819270054035</v>
      </c>
      <c r="G1424">
        <v>9.9742819270054035</v>
      </c>
      <c r="H1424" t="s">
        <v>843</v>
      </c>
    </row>
    <row r="1425" spans="1:8" hidden="1" x14ac:dyDescent="0.25">
      <c r="A1425" t="s">
        <v>824</v>
      </c>
      <c r="B1425" t="s">
        <v>533</v>
      </c>
      <c r="C1425" t="s">
        <v>56</v>
      </c>
      <c r="D1425" t="s">
        <v>527</v>
      </c>
      <c r="E1425" t="s">
        <v>945</v>
      </c>
      <c r="F1425">
        <v>7.7905633986077714</v>
      </c>
      <c r="G1425">
        <v>7.7905633986077714</v>
      </c>
      <c r="H1425" t="s">
        <v>844</v>
      </c>
    </row>
    <row r="1426" spans="1:8" hidden="1" x14ac:dyDescent="0.25">
      <c r="A1426" t="s">
        <v>824</v>
      </c>
      <c r="B1426" t="s">
        <v>533</v>
      </c>
      <c r="C1426" t="s">
        <v>56</v>
      </c>
      <c r="D1426" t="s">
        <v>527</v>
      </c>
      <c r="E1426" t="s">
        <v>945</v>
      </c>
      <c r="F1426">
        <v>4.0133205386767301</v>
      </c>
      <c r="G1426">
        <v>4.013320538676731</v>
      </c>
      <c r="H1426" t="s">
        <v>845</v>
      </c>
    </row>
    <row r="1427" spans="1:8" hidden="1" x14ac:dyDescent="0.25">
      <c r="A1427" t="s">
        <v>824</v>
      </c>
      <c r="B1427" t="s">
        <v>533</v>
      </c>
      <c r="C1427" t="s">
        <v>56</v>
      </c>
      <c r="D1427" t="s">
        <v>527</v>
      </c>
      <c r="E1427" t="s">
        <v>945</v>
      </c>
      <c r="F1427">
        <v>10.859573222301741</v>
      </c>
      <c r="G1427">
        <v>10.859573222301742</v>
      </c>
      <c r="H1427" t="s">
        <v>846</v>
      </c>
    </row>
    <row r="1428" spans="1:8" hidden="1" x14ac:dyDescent="0.25">
      <c r="A1428" t="s">
        <v>824</v>
      </c>
      <c r="B1428" t="s">
        <v>533</v>
      </c>
      <c r="C1428" t="s">
        <v>56</v>
      </c>
      <c r="D1428" t="s">
        <v>527</v>
      </c>
      <c r="E1428" t="s">
        <v>945</v>
      </c>
      <c r="F1428">
        <v>7.7905633986077714</v>
      </c>
      <c r="G1428">
        <v>7.7905633986077714</v>
      </c>
      <c r="H1428" t="s">
        <v>847</v>
      </c>
    </row>
    <row r="1429" spans="1:8" hidden="1" x14ac:dyDescent="0.25">
      <c r="A1429" t="s">
        <v>824</v>
      </c>
      <c r="B1429" t="s">
        <v>533</v>
      </c>
      <c r="C1429" t="s">
        <v>56</v>
      </c>
      <c r="D1429" t="s">
        <v>527</v>
      </c>
      <c r="E1429" t="s">
        <v>945</v>
      </c>
      <c r="F1429">
        <v>4.0133205386767301</v>
      </c>
      <c r="G1429">
        <v>4.013320538676731</v>
      </c>
      <c r="H1429" t="s">
        <v>848</v>
      </c>
    </row>
    <row r="1430" spans="1:8" hidden="1" x14ac:dyDescent="0.25">
      <c r="A1430" t="s">
        <v>824</v>
      </c>
      <c r="B1430" t="s">
        <v>533</v>
      </c>
      <c r="C1430" t="s">
        <v>56</v>
      </c>
      <c r="D1430" t="s">
        <v>527</v>
      </c>
      <c r="E1430" t="s">
        <v>945</v>
      </c>
      <c r="F1430">
        <v>9.8562430876325582</v>
      </c>
      <c r="G1430">
        <v>9.8562430876325582</v>
      </c>
      <c r="H1430" t="s">
        <v>849</v>
      </c>
    </row>
    <row r="1431" spans="1:8" hidden="1" x14ac:dyDescent="0.25">
      <c r="A1431" t="s">
        <v>824</v>
      </c>
      <c r="B1431" t="s">
        <v>533</v>
      </c>
      <c r="C1431" t="s">
        <v>56</v>
      </c>
      <c r="D1431" t="s">
        <v>527</v>
      </c>
      <c r="E1431" t="s">
        <v>945</v>
      </c>
      <c r="F1431">
        <v>7.7315439789213487</v>
      </c>
      <c r="G1431">
        <v>7.7315439789213487</v>
      </c>
      <c r="H1431" t="s">
        <v>850</v>
      </c>
    </row>
    <row r="1432" spans="1:8" hidden="1" x14ac:dyDescent="0.25">
      <c r="A1432" t="s">
        <v>824</v>
      </c>
      <c r="B1432" t="s">
        <v>533</v>
      </c>
      <c r="C1432" t="s">
        <v>56</v>
      </c>
      <c r="D1432" t="s">
        <v>527</v>
      </c>
      <c r="E1432" t="s">
        <v>945</v>
      </c>
      <c r="F1432">
        <v>4.0133205386767301</v>
      </c>
      <c r="G1432">
        <v>4.013320538676731</v>
      </c>
      <c r="H1432" t="s">
        <v>851</v>
      </c>
    </row>
    <row r="1433" spans="1:8" hidden="1" x14ac:dyDescent="0.25">
      <c r="A1433" t="s">
        <v>824</v>
      </c>
      <c r="B1433" t="s">
        <v>533</v>
      </c>
      <c r="C1433" t="s">
        <v>56</v>
      </c>
      <c r="D1433" t="s">
        <v>527</v>
      </c>
      <c r="E1433" t="s">
        <v>945</v>
      </c>
      <c r="F1433">
        <v>9.8562430876325582</v>
      </c>
      <c r="G1433">
        <v>9.8562430876325582</v>
      </c>
      <c r="H1433" t="s">
        <v>852</v>
      </c>
    </row>
    <row r="1434" spans="1:8" hidden="1" x14ac:dyDescent="0.25">
      <c r="A1434" t="s">
        <v>824</v>
      </c>
      <c r="B1434" t="s">
        <v>533</v>
      </c>
      <c r="C1434" t="s">
        <v>56</v>
      </c>
      <c r="D1434" t="s">
        <v>527</v>
      </c>
      <c r="E1434" t="s">
        <v>945</v>
      </c>
      <c r="F1434">
        <v>7.0233109426842786</v>
      </c>
      <c r="G1434">
        <v>7.0233109426842795</v>
      </c>
      <c r="H1434" t="s">
        <v>853</v>
      </c>
    </row>
    <row r="1435" spans="1:8" hidden="1" x14ac:dyDescent="0.25">
      <c r="A1435" t="s">
        <v>824</v>
      </c>
      <c r="B1435" t="s">
        <v>533</v>
      </c>
      <c r="C1435" t="s">
        <v>56</v>
      </c>
      <c r="D1435" t="s">
        <v>527</v>
      </c>
      <c r="E1435" t="s">
        <v>945</v>
      </c>
      <c r="F1435">
        <v>4.0133205386767301</v>
      </c>
      <c r="G1435">
        <v>4.013320538676731</v>
      </c>
      <c r="H1435" t="s">
        <v>854</v>
      </c>
    </row>
    <row r="1436" spans="1:8" hidden="1" x14ac:dyDescent="0.25">
      <c r="A1436" t="s">
        <v>824</v>
      </c>
      <c r="B1436" t="s">
        <v>533</v>
      </c>
      <c r="C1436" t="s">
        <v>56</v>
      </c>
      <c r="D1436" t="s">
        <v>527</v>
      </c>
      <c r="E1436" t="s">
        <v>945</v>
      </c>
      <c r="F1436">
        <v>10.859573222301741</v>
      </c>
      <c r="G1436">
        <v>10.859573222301742</v>
      </c>
      <c r="H1436" t="s">
        <v>855</v>
      </c>
    </row>
    <row r="1437" spans="1:8" hidden="1" x14ac:dyDescent="0.25">
      <c r="A1437" t="s">
        <v>824</v>
      </c>
      <c r="B1437" t="s">
        <v>533</v>
      </c>
      <c r="C1437" t="s">
        <v>56</v>
      </c>
      <c r="D1437" t="s">
        <v>527</v>
      </c>
      <c r="E1437" t="s">
        <v>945</v>
      </c>
      <c r="F1437">
        <v>7.7905633986077714</v>
      </c>
      <c r="G1437">
        <v>7.7905633986077714</v>
      </c>
      <c r="H1437" t="s">
        <v>856</v>
      </c>
    </row>
    <row r="1438" spans="1:8" hidden="1" x14ac:dyDescent="0.25">
      <c r="A1438" t="s">
        <v>824</v>
      </c>
      <c r="B1438" t="s">
        <v>533</v>
      </c>
      <c r="C1438" t="s">
        <v>56</v>
      </c>
      <c r="D1438" t="s">
        <v>527</v>
      </c>
      <c r="E1438" t="s">
        <v>945</v>
      </c>
      <c r="F1438">
        <v>4.0133205386767301</v>
      </c>
      <c r="G1438">
        <v>4.013320538676731</v>
      </c>
      <c r="H1438" t="s">
        <v>857</v>
      </c>
    </row>
    <row r="1439" spans="1:8" hidden="1" x14ac:dyDescent="0.25">
      <c r="A1439" t="s">
        <v>824</v>
      </c>
      <c r="B1439" t="s">
        <v>533</v>
      </c>
      <c r="C1439" t="s">
        <v>56</v>
      </c>
      <c r="D1439" t="s">
        <v>527</v>
      </c>
      <c r="E1439" t="s">
        <v>945</v>
      </c>
      <c r="F1439">
        <v>9.8562430876325582</v>
      </c>
      <c r="G1439">
        <v>9.8562430876325582</v>
      </c>
      <c r="H1439" t="s">
        <v>858</v>
      </c>
    </row>
    <row r="1440" spans="1:8" hidden="1" x14ac:dyDescent="0.25">
      <c r="A1440" t="s">
        <v>824</v>
      </c>
      <c r="B1440" t="s">
        <v>533</v>
      </c>
      <c r="C1440" t="s">
        <v>56</v>
      </c>
      <c r="D1440" t="s">
        <v>527</v>
      </c>
      <c r="E1440" t="s">
        <v>945</v>
      </c>
      <c r="F1440">
        <v>7.7905633986077714</v>
      </c>
      <c r="G1440">
        <v>7.7905633986077714</v>
      </c>
      <c r="H1440" t="s">
        <v>859</v>
      </c>
    </row>
    <row r="1441" spans="1:8" hidden="1" x14ac:dyDescent="0.25">
      <c r="A1441" t="s">
        <v>824</v>
      </c>
      <c r="B1441" t="s">
        <v>533</v>
      </c>
      <c r="C1441" t="s">
        <v>56</v>
      </c>
      <c r="D1441" t="s">
        <v>527</v>
      </c>
      <c r="E1441" t="s">
        <v>945</v>
      </c>
      <c r="F1441">
        <v>4.0133205386767301</v>
      </c>
      <c r="G1441">
        <v>4.013320538676731</v>
      </c>
      <c r="H1441" t="s">
        <v>860</v>
      </c>
    </row>
    <row r="1442" spans="1:8" hidden="1" x14ac:dyDescent="0.25">
      <c r="A1442" t="s">
        <v>824</v>
      </c>
      <c r="B1442" t="s">
        <v>533</v>
      </c>
      <c r="C1442" t="s">
        <v>56</v>
      </c>
      <c r="D1442" t="s">
        <v>527</v>
      </c>
      <c r="E1442" t="s">
        <v>945</v>
      </c>
      <c r="F1442">
        <v>10.859573222301741</v>
      </c>
      <c r="G1442">
        <v>10.859573222301742</v>
      </c>
      <c r="H1442" t="s">
        <v>861</v>
      </c>
    </row>
    <row r="1443" spans="1:8" hidden="1" x14ac:dyDescent="0.25">
      <c r="A1443" t="s">
        <v>824</v>
      </c>
      <c r="B1443" t="s">
        <v>533</v>
      </c>
      <c r="C1443" t="s">
        <v>56</v>
      </c>
      <c r="D1443" t="s">
        <v>527</v>
      </c>
      <c r="E1443" t="s">
        <v>945</v>
      </c>
      <c r="F1443">
        <v>7.7905633986077714</v>
      </c>
      <c r="G1443">
        <v>7.7905633986077714</v>
      </c>
      <c r="H1443" t="s">
        <v>862</v>
      </c>
    </row>
    <row r="1444" spans="1:8" hidden="1" x14ac:dyDescent="0.25">
      <c r="A1444" t="s">
        <v>824</v>
      </c>
      <c r="B1444" t="s">
        <v>533</v>
      </c>
      <c r="C1444" t="s">
        <v>56</v>
      </c>
      <c r="D1444" t="s">
        <v>527</v>
      </c>
      <c r="E1444" t="s">
        <v>945</v>
      </c>
      <c r="F1444">
        <v>3.7772428599310408</v>
      </c>
      <c r="G1444">
        <v>3.7772428599310404</v>
      </c>
      <c r="H1444" t="s">
        <v>863</v>
      </c>
    </row>
    <row r="1445" spans="1:8" hidden="1" x14ac:dyDescent="0.25">
      <c r="A1445" t="s">
        <v>824</v>
      </c>
      <c r="B1445" t="s">
        <v>533</v>
      </c>
      <c r="C1445" t="s">
        <v>56</v>
      </c>
      <c r="D1445" t="s">
        <v>527</v>
      </c>
      <c r="E1445" t="s">
        <v>945</v>
      </c>
      <c r="F1445">
        <v>10.859573222301741</v>
      </c>
      <c r="G1445">
        <v>10.859573222301742</v>
      </c>
      <c r="H1445" t="s">
        <v>864</v>
      </c>
    </row>
    <row r="1446" spans="1:8" hidden="1" x14ac:dyDescent="0.25">
      <c r="A1446" t="s">
        <v>824</v>
      </c>
      <c r="B1446" t="s">
        <v>533</v>
      </c>
      <c r="C1446" t="s">
        <v>56</v>
      </c>
      <c r="D1446" t="s">
        <v>527</v>
      </c>
      <c r="E1446" t="s">
        <v>945</v>
      </c>
      <c r="F1446">
        <v>7.7905633986077714</v>
      </c>
      <c r="G1446">
        <v>7.7905633986077714</v>
      </c>
      <c r="H1446" t="s">
        <v>865</v>
      </c>
    </row>
    <row r="1447" spans="1:8" hidden="1" x14ac:dyDescent="0.25">
      <c r="A1447" t="s">
        <v>824</v>
      </c>
      <c r="B1447" t="s">
        <v>533</v>
      </c>
      <c r="C1447" t="s">
        <v>56</v>
      </c>
      <c r="D1447" t="s">
        <v>527</v>
      </c>
      <c r="E1447" t="s">
        <v>945</v>
      </c>
      <c r="F1447">
        <v>4.0133205386767301</v>
      </c>
      <c r="G1447">
        <v>4.013320538676731</v>
      </c>
      <c r="H1447" t="s">
        <v>866</v>
      </c>
    </row>
    <row r="1448" spans="1:8" hidden="1" x14ac:dyDescent="0.25">
      <c r="A1448" t="s">
        <v>824</v>
      </c>
      <c r="B1448" t="s">
        <v>533</v>
      </c>
      <c r="C1448" t="s">
        <v>56</v>
      </c>
      <c r="D1448" t="s">
        <v>527</v>
      </c>
      <c r="E1448" t="s">
        <v>946</v>
      </c>
      <c r="F1448">
        <v>1.0033301346691827</v>
      </c>
      <c r="G1448">
        <v>1.0033301346691827</v>
      </c>
      <c r="H1448" t="s">
        <v>825</v>
      </c>
    </row>
    <row r="1449" spans="1:8" hidden="1" x14ac:dyDescent="0.25">
      <c r="A1449" t="s">
        <v>824</v>
      </c>
      <c r="B1449" t="s">
        <v>533</v>
      </c>
      <c r="C1449" t="s">
        <v>56</v>
      </c>
      <c r="D1449" t="s">
        <v>527</v>
      </c>
      <c r="E1449" t="s">
        <v>946</v>
      </c>
      <c r="F1449">
        <v>0</v>
      </c>
      <c r="G1449">
        <v>0</v>
      </c>
      <c r="H1449" t="s">
        <v>867</v>
      </c>
    </row>
    <row r="1450" spans="1:8" hidden="1" x14ac:dyDescent="0.25">
      <c r="A1450" t="s">
        <v>824</v>
      </c>
      <c r="B1450" t="s">
        <v>533</v>
      </c>
      <c r="C1450" t="s">
        <v>56</v>
      </c>
      <c r="D1450" t="s">
        <v>527</v>
      </c>
      <c r="E1450" t="s">
        <v>946</v>
      </c>
      <c r="F1450">
        <v>0</v>
      </c>
      <c r="G1450">
        <v>0</v>
      </c>
      <c r="H1450" t="s">
        <v>868</v>
      </c>
    </row>
    <row r="1451" spans="1:8" hidden="1" x14ac:dyDescent="0.25">
      <c r="A1451" t="s">
        <v>824</v>
      </c>
      <c r="B1451" t="s">
        <v>533</v>
      </c>
      <c r="C1451" t="s">
        <v>56</v>
      </c>
      <c r="D1451" t="s">
        <v>527</v>
      </c>
      <c r="E1451" t="s">
        <v>946</v>
      </c>
      <c r="F1451">
        <v>1.0033301346691827</v>
      </c>
      <c r="G1451">
        <v>1.0033301346691827</v>
      </c>
      <c r="H1451" t="s">
        <v>828</v>
      </c>
    </row>
    <row r="1452" spans="1:8" hidden="1" x14ac:dyDescent="0.25">
      <c r="A1452" t="s">
        <v>824</v>
      </c>
      <c r="B1452" t="s">
        <v>533</v>
      </c>
      <c r="C1452" t="s">
        <v>56</v>
      </c>
      <c r="D1452" t="s">
        <v>527</v>
      </c>
      <c r="E1452" t="s">
        <v>946</v>
      </c>
      <c r="F1452">
        <v>0</v>
      </c>
      <c r="G1452">
        <v>0</v>
      </c>
      <c r="H1452" t="s">
        <v>870</v>
      </c>
    </row>
    <row r="1453" spans="1:8" hidden="1" x14ac:dyDescent="0.25">
      <c r="A1453" t="s">
        <v>824</v>
      </c>
      <c r="B1453" t="s">
        <v>533</v>
      </c>
      <c r="C1453" t="s">
        <v>56</v>
      </c>
      <c r="D1453" t="s">
        <v>527</v>
      </c>
      <c r="E1453" t="s">
        <v>946</v>
      </c>
      <c r="F1453">
        <v>0</v>
      </c>
      <c r="G1453">
        <v>0</v>
      </c>
      <c r="H1453" t="s">
        <v>871</v>
      </c>
    </row>
    <row r="1454" spans="1:8" hidden="1" x14ac:dyDescent="0.25">
      <c r="A1454" t="s">
        <v>824</v>
      </c>
      <c r="B1454" t="s">
        <v>533</v>
      </c>
      <c r="C1454" t="s">
        <v>56</v>
      </c>
      <c r="D1454" t="s">
        <v>527</v>
      </c>
      <c r="E1454" t="s">
        <v>946</v>
      </c>
      <c r="F1454">
        <v>1.0033301346691827</v>
      </c>
      <c r="G1454">
        <v>1.0033301346691827</v>
      </c>
      <c r="H1454" t="s">
        <v>831</v>
      </c>
    </row>
    <row r="1455" spans="1:8" hidden="1" x14ac:dyDescent="0.25">
      <c r="A1455" t="s">
        <v>824</v>
      </c>
      <c r="B1455" t="s">
        <v>533</v>
      </c>
      <c r="C1455" t="s">
        <v>56</v>
      </c>
      <c r="D1455" t="s">
        <v>527</v>
      </c>
      <c r="E1455" t="s">
        <v>946</v>
      </c>
      <c r="F1455">
        <v>0</v>
      </c>
      <c r="G1455">
        <v>0</v>
      </c>
      <c r="H1455" t="s">
        <v>872</v>
      </c>
    </row>
    <row r="1456" spans="1:8" hidden="1" x14ac:dyDescent="0.25">
      <c r="A1456" t="s">
        <v>824</v>
      </c>
      <c r="B1456" t="s">
        <v>533</v>
      </c>
      <c r="C1456" t="s">
        <v>56</v>
      </c>
      <c r="D1456" t="s">
        <v>527</v>
      </c>
      <c r="E1456" t="s">
        <v>946</v>
      </c>
      <c r="F1456">
        <v>0</v>
      </c>
      <c r="G1456">
        <v>0</v>
      </c>
      <c r="H1456" t="s">
        <v>873</v>
      </c>
    </row>
    <row r="1457" spans="1:8" hidden="1" x14ac:dyDescent="0.25">
      <c r="A1457" t="s">
        <v>824</v>
      </c>
      <c r="B1457" t="s">
        <v>533</v>
      </c>
      <c r="C1457" t="s">
        <v>56</v>
      </c>
      <c r="D1457" t="s">
        <v>527</v>
      </c>
      <c r="E1457" t="s">
        <v>946</v>
      </c>
      <c r="F1457">
        <v>1.0033301346691827</v>
      </c>
      <c r="G1457">
        <v>1.0033301346691827</v>
      </c>
      <c r="H1457" t="s">
        <v>834</v>
      </c>
    </row>
    <row r="1458" spans="1:8" hidden="1" x14ac:dyDescent="0.25">
      <c r="A1458" t="s">
        <v>824</v>
      </c>
      <c r="B1458" t="s">
        <v>533</v>
      </c>
      <c r="C1458" t="s">
        <v>56</v>
      </c>
      <c r="D1458" t="s">
        <v>527</v>
      </c>
      <c r="E1458" t="s">
        <v>946</v>
      </c>
      <c r="F1458">
        <v>0</v>
      </c>
      <c r="G1458">
        <v>0</v>
      </c>
      <c r="H1458" t="s">
        <v>874</v>
      </c>
    </row>
    <row r="1459" spans="1:8" hidden="1" x14ac:dyDescent="0.25">
      <c r="A1459" t="s">
        <v>824</v>
      </c>
      <c r="B1459" t="s">
        <v>533</v>
      </c>
      <c r="C1459" t="s">
        <v>56</v>
      </c>
      <c r="D1459" t="s">
        <v>527</v>
      </c>
      <c r="E1459" t="s">
        <v>946</v>
      </c>
      <c r="F1459">
        <v>0</v>
      </c>
      <c r="G1459">
        <v>0</v>
      </c>
      <c r="H1459" t="s">
        <v>875</v>
      </c>
    </row>
    <row r="1460" spans="1:8" hidden="1" x14ac:dyDescent="0.25">
      <c r="A1460" t="s">
        <v>824</v>
      </c>
      <c r="B1460" t="s">
        <v>533</v>
      </c>
      <c r="C1460" t="s">
        <v>56</v>
      </c>
      <c r="D1460" t="s">
        <v>527</v>
      </c>
      <c r="E1460" t="s">
        <v>946</v>
      </c>
      <c r="F1460">
        <v>0.76725245592349256</v>
      </c>
      <c r="G1460">
        <v>0.76725245592349267</v>
      </c>
      <c r="H1460" t="s">
        <v>837</v>
      </c>
    </row>
    <row r="1461" spans="1:8" hidden="1" x14ac:dyDescent="0.25">
      <c r="A1461" t="s">
        <v>824</v>
      </c>
      <c r="B1461" t="s">
        <v>533</v>
      </c>
      <c r="C1461" t="s">
        <v>56</v>
      </c>
      <c r="D1461" t="s">
        <v>527</v>
      </c>
      <c r="E1461" t="s">
        <v>946</v>
      </c>
      <c r="F1461">
        <v>0</v>
      </c>
      <c r="G1461">
        <v>0</v>
      </c>
      <c r="H1461" t="s">
        <v>876</v>
      </c>
    </row>
    <row r="1462" spans="1:8" hidden="1" x14ac:dyDescent="0.25">
      <c r="A1462" t="s">
        <v>824</v>
      </c>
      <c r="B1462" t="s">
        <v>533</v>
      </c>
      <c r="C1462" t="s">
        <v>56</v>
      </c>
      <c r="D1462" t="s">
        <v>527</v>
      </c>
      <c r="E1462" t="s">
        <v>946</v>
      </c>
      <c r="F1462">
        <v>0</v>
      </c>
      <c r="G1462">
        <v>0</v>
      </c>
      <c r="H1462" t="s">
        <v>877</v>
      </c>
    </row>
    <row r="1463" spans="1:8" hidden="1" x14ac:dyDescent="0.25">
      <c r="A1463" t="s">
        <v>824</v>
      </c>
      <c r="B1463" t="s">
        <v>533</v>
      </c>
      <c r="C1463" t="s">
        <v>56</v>
      </c>
      <c r="D1463" t="s">
        <v>527</v>
      </c>
      <c r="E1463" t="s">
        <v>946</v>
      </c>
      <c r="F1463">
        <v>0</v>
      </c>
      <c r="G1463">
        <v>0</v>
      </c>
      <c r="H1463" t="s">
        <v>878</v>
      </c>
    </row>
    <row r="1464" spans="1:8" hidden="1" x14ac:dyDescent="0.25">
      <c r="A1464" t="s">
        <v>824</v>
      </c>
      <c r="B1464" t="s">
        <v>533</v>
      </c>
      <c r="C1464" t="s">
        <v>56</v>
      </c>
      <c r="D1464" t="s">
        <v>527</v>
      </c>
      <c r="E1464" t="s">
        <v>946</v>
      </c>
      <c r="F1464">
        <v>0</v>
      </c>
      <c r="G1464">
        <v>0</v>
      </c>
      <c r="H1464" t="s">
        <v>879</v>
      </c>
    </row>
    <row r="1465" spans="1:8" hidden="1" x14ac:dyDescent="0.25">
      <c r="A1465" t="s">
        <v>824</v>
      </c>
      <c r="B1465" t="s">
        <v>533</v>
      </c>
      <c r="C1465" t="s">
        <v>56</v>
      </c>
      <c r="D1465" t="s">
        <v>527</v>
      </c>
      <c r="E1465" t="s">
        <v>946</v>
      </c>
      <c r="F1465">
        <v>0</v>
      </c>
      <c r="G1465">
        <v>0</v>
      </c>
      <c r="H1465" t="s">
        <v>880</v>
      </c>
    </row>
    <row r="1466" spans="1:8" hidden="1" x14ac:dyDescent="0.25">
      <c r="A1466" t="s">
        <v>824</v>
      </c>
      <c r="B1466" t="s">
        <v>533</v>
      </c>
      <c r="C1466" t="s">
        <v>56</v>
      </c>
      <c r="D1466" t="s">
        <v>527</v>
      </c>
      <c r="E1466" t="s">
        <v>946</v>
      </c>
      <c r="F1466">
        <v>0</v>
      </c>
      <c r="G1466">
        <v>0</v>
      </c>
      <c r="H1466" t="s">
        <v>881</v>
      </c>
    </row>
    <row r="1467" spans="1:8" hidden="1" x14ac:dyDescent="0.25">
      <c r="A1467" t="s">
        <v>824</v>
      </c>
      <c r="B1467" t="s">
        <v>533</v>
      </c>
      <c r="C1467" t="s">
        <v>56</v>
      </c>
      <c r="D1467" t="s">
        <v>527</v>
      </c>
      <c r="E1467" t="s">
        <v>946</v>
      </c>
      <c r="F1467">
        <v>0</v>
      </c>
      <c r="G1467">
        <v>0</v>
      </c>
      <c r="H1467" t="s">
        <v>882</v>
      </c>
    </row>
    <row r="1468" spans="1:8" hidden="1" x14ac:dyDescent="0.25">
      <c r="A1468" t="s">
        <v>824</v>
      </c>
      <c r="B1468" t="s">
        <v>533</v>
      </c>
      <c r="C1468" t="s">
        <v>56</v>
      </c>
      <c r="D1468" t="s">
        <v>527</v>
      </c>
      <c r="E1468" t="s">
        <v>946</v>
      </c>
      <c r="F1468">
        <v>0</v>
      </c>
      <c r="G1468">
        <v>0</v>
      </c>
      <c r="H1468" t="s">
        <v>883</v>
      </c>
    </row>
    <row r="1469" spans="1:8" hidden="1" x14ac:dyDescent="0.25">
      <c r="A1469" t="s">
        <v>824</v>
      </c>
      <c r="B1469" t="s">
        <v>533</v>
      </c>
      <c r="C1469" t="s">
        <v>56</v>
      </c>
      <c r="D1469" t="s">
        <v>527</v>
      </c>
      <c r="E1469" t="s">
        <v>946</v>
      </c>
      <c r="F1469">
        <v>1.0033301346691827</v>
      </c>
      <c r="G1469">
        <v>1.0033301346691827</v>
      </c>
      <c r="H1469" t="s">
        <v>846</v>
      </c>
    </row>
    <row r="1470" spans="1:8" hidden="1" x14ac:dyDescent="0.25">
      <c r="A1470" t="s">
        <v>824</v>
      </c>
      <c r="B1470" t="s">
        <v>533</v>
      </c>
      <c r="C1470" t="s">
        <v>56</v>
      </c>
      <c r="D1470" t="s">
        <v>527</v>
      </c>
      <c r="E1470" t="s">
        <v>946</v>
      </c>
      <c r="F1470">
        <v>0</v>
      </c>
      <c r="G1470">
        <v>0</v>
      </c>
      <c r="H1470" t="s">
        <v>884</v>
      </c>
    </row>
    <row r="1471" spans="1:8" hidden="1" x14ac:dyDescent="0.25">
      <c r="A1471" t="s">
        <v>824</v>
      </c>
      <c r="B1471" t="s">
        <v>533</v>
      </c>
      <c r="C1471" t="s">
        <v>56</v>
      </c>
      <c r="D1471" t="s">
        <v>527</v>
      </c>
      <c r="E1471" t="s">
        <v>946</v>
      </c>
      <c r="F1471">
        <v>0</v>
      </c>
      <c r="G1471">
        <v>0</v>
      </c>
      <c r="H1471" t="s">
        <v>885</v>
      </c>
    </row>
    <row r="1472" spans="1:8" hidden="1" x14ac:dyDescent="0.25">
      <c r="A1472" t="s">
        <v>824</v>
      </c>
      <c r="B1472" t="s">
        <v>533</v>
      </c>
      <c r="C1472" t="s">
        <v>56</v>
      </c>
      <c r="D1472" t="s">
        <v>527</v>
      </c>
      <c r="E1472" t="s">
        <v>946</v>
      </c>
      <c r="F1472">
        <v>1.0033301346691827</v>
      </c>
      <c r="G1472">
        <v>1.0033301346691827</v>
      </c>
      <c r="H1472" t="s">
        <v>849</v>
      </c>
    </row>
    <row r="1473" spans="1:8" hidden="1" x14ac:dyDescent="0.25">
      <c r="A1473" t="s">
        <v>824</v>
      </c>
      <c r="B1473" t="s">
        <v>533</v>
      </c>
      <c r="C1473" t="s">
        <v>56</v>
      </c>
      <c r="D1473" t="s">
        <v>527</v>
      </c>
      <c r="E1473" t="s">
        <v>946</v>
      </c>
      <c r="F1473">
        <v>0</v>
      </c>
      <c r="G1473">
        <v>0</v>
      </c>
      <c r="H1473" t="s">
        <v>886</v>
      </c>
    </row>
    <row r="1474" spans="1:8" hidden="1" x14ac:dyDescent="0.25">
      <c r="A1474" t="s">
        <v>824</v>
      </c>
      <c r="B1474" t="s">
        <v>533</v>
      </c>
      <c r="C1474" t="s">
        <v>56</v>
      </c>
      <c r="D1474" t="s">
        <v>527</v>
      </c>
      <c r="E1474" t="s">
        <v>946</v>
      </c>
      <c r="F1474">
        <v>0</v>
      </c>
      <c r="G1474">
        <v>0</v>
      </c>
      <c r="H1474" t="s">
        <v>887</v>
      </c>
    </row>
    <row r="1475" spans="1:8" hidden="1" x14ac:dyDescent="0.25">
      <c r="A1475" t="s">
        <v>824</v>
      </c>
      <c r="B1475" t="s">
        <v>533</v>
      </c>
      <c r="C1475" t="s">
        <v>56</v>
      </c>
      <c r="D1475" t="s">
        <v>527</v>
      </c>
      <c r="E1475" t="s">
        <v>946</v>
      </c>
      <c r="F1475">
        <v>1.0033301346691827</v>
      </c>
      <c r="G1475">
        <v>1.0033301346691827</v>
      </c>
      <c r="H1475" t="s">
        <v>852</v>
      </c>
    </row>
    <row r="1476" spans="1:8" hidden="1" x14ac:dyDescent="0.25">
      <c r="A1476" t="s">
        <v>824</v>
      </c>
      <c r="B1476" t="s">
        <v>533</v>
      </c>
      <c r="C1476" t="s">
        <v>56</v>
      </c>
      <c r="D1476" t="s">
        <v>527</v>
      </c>
      <c r="E1476" t="s">
        <v>946</v>
      </c>
      <c r="F1476">
        <v>0</v>
      </c>
      <c r="G1476">
        <v>0</v>
      </c>
      <c r="H1476" t="s">
        <v>889</v>
      </c>
    </row>
    <row r="1477" spans="1:8" hidden="1" x14ac:dyDescent="0.25">
      <c r="A1477" t="s">
        <v>824</v>
      </c>
      <c r="B1477" t="s">
        <v>533</v>
      </c>
      <c r="C1477" t="s">
        <v>56</v>
      </c>
      <c r="D1477" t="s">
        <v>527</v>
      </c>
      <c r="E1477" t="s">
        <v>946</v>
      </c>
      <c r="F1477">
        <v>0</v>
      </c>
      <c r="G1477">
        <v>0</v>
      </c>
      <c r="H1477" t="s">
        <v>890</v>
      </c>
    </row>
    <row r="1478" spans="1:8" hidden="1" x14ac:dyDescent="0.25">
      <c r="A1478" t="s">
        <v>824</v>
      </c>
      <c r="B1478" t="s">
        <v>533</v>
      </c>
      <c r="C1478" t="s">
        <v>56</v>
      </c>
      <c r="D1478" t="s">
        <v>527</v>
      </c>
      <c r="E1478" t="s">
        <v>946</v>
      </c>
      <c r="F1478">
        <v>1.0033301346691827</v>
      </c>
      <c r="G1478">
        <v>1.0033301346691827</v>
      </c>
      <c r="H1478" t="s">
        <v>855</v>
      </c>
    </row>
    <row r="1479" spans="1:8" hidden="1" x14ac:dyDescent="0.25">
      <c r="A1479" t="s">
        <v>824</v>
      </c>
      <c r="B1479" t="s">
        <v>533</v>
      </c>
      <c r="C1479" t="s">
        <v>56</v>
      </c>
      <c r="D1479" t="s">
        <v>527</v>
      </c>
      <c r="E1479" t="s">
        <v>946</v>
      </c>
      <c r="F1479">
        <v>0</v>
      </c>
      <c r="G1479">
        <v>0</v>
      </c>
      <c r="H1479" t="s">
        <v>891</v>
      </c>
    </row>
    <row r="1480" spans="1:8" hidden="1" x14ac:dyDescent="0.25">
      <c r="A1480" t="s">
        <v>824</v>
      </c>
      <c r="B1480" t="s">
        <v>533</v>
      </c>
      <c r="C1480" t="s">
        <v>56</v>
      </c>
      <c r="D1480" t="s">
        <v>527</v>
      </c>
      <c r="E1480" t="s">
        <v>946</v>
      </c>
      <c r="F1480">
        <v>0</v>
      </c>
      <c r="G1480">
        <v>0</v>
      </c>
      <c r="H1480" t="s">
        <v>892</v>
      </c>
    </row>
    <row r="1481" spans="1:8" hidden="1" x14ac:dyDescent="0.25">
      <c r="A1481" t="s">
        <v>824</v>
      </c>
      <c r="B1481" t="s">
        <v>533</v>
      </c>
      <c r="C1481" t="s">
        <v>56</v>
      </c>
      <c r="D1481" t="s">
        <v>527</v>
      </c>
      <c r="E1481" t="s">
        <v>946</v>
      </c>
      <c r="F1481">
        <v>0.76725245592349256</v>
      </c>
      <c r="G1481">
        <v>0.76725245592349267</v>
      </c>
      <c r="H1481" t="s">
        <v>858</v>
      </c>
    </row>
    <row r="1482" spans="1:8" hidden="1" x14ac:dyDescent="0.25">
      <c r="A1482" t="s">
        <v>824</v>
      </c>
      <c r="B1482" t="s">
        <v>533</v>
      </c>
      <c r="C1482" t="s">
        <v>56</v>
      </c>
      <c r="D1482" t="s">
        <v>527</v>
      </c>
      <c r="E1482" t="s">
        <v>946</v>
      </c>
      <c r="F1482">
        <v>0</v>
      </c>
      <c r="G1482">
        <v>0</v>
      </c>
      <c r="H1482" t="s">
        <v>893</v>
      </c>
    </row>
    <row r="1483" spans="1:8" hidden="1" x14ac:dyDescent="0.25">
      <c r="A1483" t="s">
        <v>824</v>
      </c>
      <c r="B1483" t="s">
        <v>533</v>
      </c>
      <c r="C1483" t="s">
        <v>56</v>
      </c>
      <c r="D1483" t="s">
        <v>527</v>
      </c>
      <c r="E1483" t="s">
        <v>946</v>
      </c>
      <c r="F1483">
        <v>0</v>
      </c>
      <c r="G1483">
        <v>0</v>
      </c>
      <c r="H1483" t="s">
        <v>894</v>
      </c>
    </row>
    <row r="1484" spans="1:8" hidden="1" x14ac:dyDescent="0.25">
      <c r="A1484" t="s">
        <v>824</v>
      </c>
      <c r="B1484" t="s">
        <v>533</v>
      </c>
      <c r="C1484" t="s">
        <v>56</v>
      </c>
      <c r="D1484" t="s">
        <v>527</v>
      </c>
      <c r="E1484" t="s">
        <v>946</v>
      </c>
      <c r="F1484">
        <v>0</v>
      </c>
      <c r="G1484">
        <v>0</v>
      </c>
      <c r="H1484" t="s">
        <v>899</v>
      </c>
    </row>
    <row r="1485" spans="1:8" hidden="1" x14ac:dyDescent="0.25">
      <c r="A1485" t="s">
        <v>824</v>
      </c>
      <c r="B1485" t="s">
        <v>533</v>
      </c>
      <c r="C1485" t="s">
        <v>56</v>
      </c>
      <c r="D1485" t="s">
        <v>527</v>
      </c>
      <c r="E1485" t="s">
        <v>946</v>
      </c>
      <c r="F1485">
        <v>0</v>
      </c>
      <c r="G1485">
        <v>0</v>
      </c>
      <c r="H1485" t="s">
        <v>895</v>
      </c>
    </row>
    <row r="1486" spans="1:8" hidden="1" x14ac:dyDescent="0.25">
      <c r="A1486" t="s">
        <v>824</v>
      </c>
      <c r="B1486" t="s">
        <v>533</v>
      </c>
      <c r="C1486" t="s">
        <v>56</v>
      </c>
      <c r="D1486" t="s">
        <v>527</v>
      </c>
      <c r="E1486" t="s">
        <v>946</v>
      </c>
      <c r="F1486">
        <v>0</v>
      </c>
      <c r="G1486">
        <v>0</v>
      </c>
      <c r="H1486" t="s">
        <v>896</v>
      </c>
    </row>
    <row r="1487" spans="1:8" hidden="1" x14ac:dyDescent="0.25">
      <c r="A1487" t="s">
        <v>824</v>
      </c>
      <c r="B1487" t="s">
        <v>533</v>
      </c>
      <c r="C1487" t="s">
        <v>56</v>
      </c>
      <c r="D1487" t="s">
        <v>527</v>
      </c>
      <c r="E1487" t="s">
        <v>946</v>
      </c>
      <c r="F1487">
        <v>0</v>
      </c>
      <c r="G1487">
        <v>0</v>
      </c>
      <c r="H1487" t="s">
        <v>900</v>
      </c>
    </row>
    <row r="1488" spans="1:8" hidden="1" x14ac:dyDescent="0.25">
      <c r="A1488" t="s">
        <v>824</v>
      </c>
      <c r="B1488" t="s">
        <v>533</v>
      </c>
      <c r="C1488" t="s">
        <v>56</v>
      </c>
      <c r="D1488" t="s">
        <v>527</v>
      </c>
      <c r="E1488" t="s">
        <v>946</v>
      </c>
      <c r="F1488">
        <v>0</v>
      </c>
      <c r="G1488">
        <v>0</v>
      </c>
      <c r="H1488" t="s">
        <v>897</v>
      </c>
    </row>
    <row r="1489" spans="1:8" hidden="1" x14ac:dyDescent="0.25">
      <c r="A1489" t="s">
        <v>824</v>
      </c>
      <c r="B1489" t="s">
        <v>533</v>
      </c>
      <c r="C1489" t="s">
        <v>56</v>
      </c>
      <c r="D1489" t="s">
        <v>527</v>
      </c>
      <c r="E1489" t="s">
        <v>946</v>
      </c>
      <c r="F1489">
        <v>0</v>
      </c>
      <c r="G1489">
        <v>0</v>
      </c>
      <c r="H1489" t="s">
        <v>898</v>
      </c>
    </row>
    <row r="1490" spans="1:8" hidden="1" x14ac:dyDescent="0.25">
      <c r="A1490" t="s">
        <v>824</v>
      </c>
      <c r="B1490" t="s">
        <v>533</v>
      </c>
      <c r="C1490" t="s">
        <v>56</v>
      </c>
      <c r="D1490" t="s">
        <v>527</v>
      </c>
      <c r="E1490" t="s">
        <v>947</v>
      </c>
      <c r="F1490">
        <v>1.0033301346691825</v>
      </c>
      <c r="G1490">
        <v>1.0033301346691827</v>
      </c>
      <c r="H1490" t="s">
        <v>825</v>
      </c>
    </row>
    <row r="1491" spans="1:8" hidden="1" x14ac:dyDescent="0.25">
      <c r="A1491" t="s">
        <v>824</v>
      </c>
      <c r="B1491" t="s">
        <v>533</v>
      </c>
      <c r="C1491" t="s">
        <v>56</v>
      </c>
      <c r="D1491" t="s">
        <v>527</v>
      </c>
      <c r="E1491" t="s">
        <v>947</v>
      </c>
      <c r="F1491">
        <v>0</v>
      </c>
      <c r="G1491">
        <v>0</v>
      </c>
      <c r="H1491" t="s">
        <v>867</v>
      </c>
    </row>
    <row r="1492" spans="1:8" hidden="1" x14ac:dyDescent="0.25">
      <c r="A1492" t="s">
        <v>824</v>
      </c>
      <c r="B1492" t="s">
        <v>533</v>
      </c>
      <c r="C1492" t="s">
        <v>56</v>
      </c>
      <c r="D1492" t="s">
        <v>527</v>
      </c>
      <c r="E1492" t="s">
        <v>947</v>
      </c>
      <c r="F1492">
        <v>0</v>
      </c>
      <c r="G1492">
        <v>0</v>
      </c>
      <c r="H1492" t="s">
        <v>868</v>
      </c>
    </row>
    <row r="1493" spans="1:8" hidden="1" x14ac:dyDescent="0.25">
      <c r="A1493" t="s">
        <v>824</v>
      </c>
      <c r="B1493" t="s">
        <v>533</v>
      </c>
      <c r="C1493" t="s">
        <v>56</v>
      </c>
      <c r="D1493" t="s">
        <v>527</v>
      </c>
      <c r="E1493" t="s">
        <v>947</v>
      </c>
      <c r="F1493">
        <v>1.0033301346691825</v>
      </c>
      <c r="G1493">
        <v>1.0033301346691827</v>
      </c>
      <c r="H1493" t="s">
        <v>828</v>
      </c>
    </row>
    <row r="1494" spans="1:8" hidden="1" x14ac:dyDescent="0.25">
      <c r="A1494" t="s">
        <v>824</v>
      </c>
      <c r="B1494" t="s">
        <v>533</v>
      </c>
      <c r="C1494" t="s">
        <v>56</v>
      </c>
      <c r="D1494" t="s">
        <v>527</v>
      </c>
      <c r="E1494" t="s">
        <v>947</v>
      </c>
      <c r="F1494">
        <v>0</v>
      </c>
      <c r="G1494">
        <v>0</v>
      </c>
      <c r="H1494" t="s">
        <v>870</v>
      </c>
    </row>
    <row r="1495" spans="1:8" hidden="1" x14ac:dyDescent="0.25">
      <c r="A1495" t="s">
        <v>824</v>
      </c>
      <c r="B1495" t="s">
        <v>533</v>
      </c>
      <c r="C1495" t="s">
        <v>56</v>
      </c>
      <c r="D1495" t="s">
        <v>527</v>
      </c>
      <c r="E1495" t="s">
        <v>947</v>
      </c>
      <c r="F1495">
        <v>0</v>
      </c>
      <c r="G1495">
        <v>0</v>
      </c>
      <c r="H1495" t="s">
        <v>871</v>
      </c>
    </row>
    <row r="1496" spans="1:8" hidden="1" x14ac:dyDescent="0.25">
      <c r="A1496" t="s">
        <v>824</v>
      </c>
      <c r="B1496" t="s">
        <v>533</v>
      </c>
      <c r="C1496" t="s">
        <v>56</v>
      </c>
      <c r="D1496" t="s">
        <v>527</v>
      </c>
      <c r="E1496" t="s">
        <v>947</v>
      </c>
      <c r="F1496">
        <v>1.0033301346691825</v>
      </c>
      <c r="G1496">
        <v>1.0033301346691827</v>
      </c>
      <c r="H1496" t="s">
        <v>831</v>
      </c>
    </row>
    <row r="1497" spans="1:8" hidden="1" x14ac:dyDescent="0.25">
      <c r="A1497" t="s">
        <v>824</v>
      </c>
      <c r="B1497" t="s">
        <v>533</v>
      </c>
      <c r="C1497" t="s">
        <v>56</v>
      </c>
      <c r="D1497" t="s">
        <v>527</v>
      </c>
      <c r="E1497" t="s">
        <v>947</v>
      </c>
      <c r="F1497">
        <v>0</v>
      </c>
      <c r="G1497">
        <v>0</v>
      </c>
      <c r="H1497" t="s">
        <v>872</v>
      </c>
    </row>
    <row r="1498" spans="1:8" hidden="1" x14ac:dyDescent="0.25">
      <c r="A1498" t="s">
        <v>824</v>
      </c>
      <c r="B1498" t="s">
        <v>533</v>
      </c>
      <c r="C1498" t="s">
        <v>56</v>
      </c>
      <c r="D1498" t="s">
        <v>527</v>
      </c>
      <c r="E1498" t="s">
        <v>947</v>
      </c>
      <c r="F1498">
        <v>0</v>
      </c>
      <c r="G1498">
        <v>0</v>
      </c>
      <c r="H1498" t="s">
        <v>873</v>
      </c>
    </row>
    <row r="1499" spans="1:8" hidden="1" x14ac:dyDescent="0.25">
      <c r="A1499" t="s">
        <v>824</v>
      </c>
      <c r="B1499" t="s">
        <v>533</v>
      </c>
      <c r="C1499" t="s">
        <v>56</v>
      </c>
      <c r="D1499" t="s">
        <v>527</v>
      </c>
      <c r="E1499" t="s">
        <v>947</v>
      </c>
      <c r="F1499">
        <v>1.0033301346691825</v>
      </c>
      <c r="G1499">
        <v>1.0033301346691827</v>
      </c>
      <c r="H1499" t="s">
        <v>834</v>
      </c>
    </row>
    <row r="1500" spans="1:8" hidden="1" x14ac:dyDescent="0.25">
      <c r="A1500" t="s">
        <v>824</v>
      </c>
      <c r="B1500" t="s">
        <v>533</v>
      </c>
      <c r="C1500" t="s">
        <v>56</v>
      </c>
      <c r="D1500" t="s">
        <v>527</v>
      </c>
      <c r="E1500" t="s">
        <v>947</v>
      </c>
      <c r="F1500">
        <v>0</v>
      </c>
      <c r="G1500">
        <v>0</v>
      </c>
      <c r="H1500" t="s">
        <v>874</v>
      </c>
    </row>
    <row r="1501" spans="1:8" hidden="1" x14ac:dyDescent="0.25">
      <c r="A1501" t="s">
        <v>824</v>
      </c>
      <c r="B1501" t="s">
        <v>533</v>
      </c>
      <c r="C1501" t="s">
        <v>56</v>
      </c>
      <c r="D1501" t="s">
        <v>527</v>
      </c>
      <c r="E1501" t="s">
        <v>947</v>
      </c>
      <c r="F1501">
        <v>0</v>
      </c>
      <c r="G1501">
        <v>0</v>
      </c>
      <c r="H1501" t="s">
        <v>875</v>
      </c>
    </row>
    <row r="1502" spans="1:8" hidden="1" x14ac:dyDescent="0.25">
      <c r="A1502" t="s">
        <v>824</v>
      </c>
      <c r="B1502" t="s">
        <v>533</v>
      </c>
      <c r="C1502" t="s">
        <v>56</v>
      </c>
      <c r="D1502" t="s">
        <v>527</v>
      </c>
      <c r="E1502" t="s">
        <v>947</v>
      </c>
      <c r="F1502">
        <v>0</v>
      </c>
      <c r="G1502">
        <v>0</v>
      </c>
      <c r="H1502" t="s">
        <v>904</v>
      </c>
    </row>
    <row r="1503" spans="1:8" hidden="1" x14ac:dyDescent="0.25">
      <c r="A1503" t="s">
        <v>824</v>
      </c>
      <c r="B1503" t="s">
        <v>533</v>
      </c>
      <c r="C1503" t="s">
        <v>56</v>
      </c>
      <c r="D1503" t="s">
        <v>527</v>
      </c>
      <c r="E1503" t="s">
        <v>947</v>
      </c>
      <c r="F1503">
        <v>0</v>
      </c>
      <c r="G1503">
        <v>0</v>
      </c>
      <c r="H1503" t="s">
        <v>876</v>
      </c>
    </row>
    <row r="1504" spans="1:8" hidden="1" x14ac:dyDescent="0.25">
      <c r="A1504" t="s">
        <v>824</v>
      </c>
      <c r="B1504" t="s">
        <v>533</v>
      </c>
      <c r="C1504" t="s">
        <v>56</v>
      </c>
      <c r="D1504" t="s">
        <v>527</v>
      </c>
      <c r="E1504" t="s">
        <v>947</v>
      </c>
      <c r="F1504">
        <v>0</v>
      </c>
      <c r="G1504">
        <v>0</v>
      </c>
      <c r="H1504" t="s">
        <v>877</v>
      </c>
    </row>
    <row r="1505" spans="1:8" hidden="1" x14ac:dyDescent="0.25">
      <c r="A1505" t="s">
        <v>824</v>
      </c>
      <c r="B1505" t="s">
        <v>533</v>
      </c>
      <c r="C1505" t="s">
        <v>56</v>
      </c>
      <c r="D1505" t="s">
        <v>527</v>
      </c>
      <c r="E1505" t="s">
        <v>947</v>
      </c>
      <c r="F1505">
        <v>0</v>
      </c>
      <c r="G1505">
        <v>0</v>
      </c>
      <c r="H1505" t="s">
        <v>878</v>
      </c>
    </row>
    <row r="1506" spans="1:8" hidden="1" x14ac:dyDescent="0.25">
      <c r="A1506" t="s">
        <v>824</v>
      </c>
      <c r="B1506" t="s">
        <v>533</v>
      </c>
      <c r="C1506" t="s">
        <v>56</v>
      </c>
      <c r="D1506" t="s">
        <v>527</v>
      </c>
      <c r="E1506" t="s">
        <v>947</v>
      </c>
      <c r="F1506">
        <v>0</v>
      </c>
      <c r="G1506">
        <v>0</v>
      </c>
      <c r="H1506" t="s">
        <v>879</v>
      </c>
    </row>
    <row r="1507" spans="1:8" hidden="1" x14ac:dyDescent="0.25">
      <c r="A1507" t="s">
        <v>824</v>
      </c>
      <c r="B1507" t="s">
        <v>533</v>
      </c>
      <c r="C1507" t="s">
        <v>56</v>
      </c>
      <c r="D1507" t="s">
        <v>527</v>
      </c>
      <c r="E1507" t="s">
        <v>947</v>
      </c>
      <c r="F1507">
        <v>0</v>
      </c>
      <c r="G1507">
        <v>0</v>
      </c>
      <c r="H1507" t="s">
        <v>880</v>
      </c>
    </row>
    <row r="1508" spans="1:8" hidden="1" x14ac:dyDescent="0.25">
      <c r="A1508" t="s">
        <v>824</v>
      </c>
      <c r="B1508" t="s">
        <v>533</v>
      </c>
      <c r="C1508" t="s">
        <v>56</v>
      </c>
      <c r="D1508" t="s">
        <v>527</v>
      </c>
      <c r="E1508" t="s">
        <v>947</v>
      </c>
      <c r="F1508">
        <v>0</v>
      </c>
      <c r="G1508">
        <v>0</v>
      </c>
      <c r="H1508" t="s">
        <v>881</v>
      </c>
    </row>
    <row r="1509" spans="1:8" hidden="1" x14ac:dyDescent="0.25">
      <c r="A1509" t="s">
        <v>824</v>
      </c>
      <c r="B1509" t="s">
        <v>533</v>
      </c>
      <c r="C1509" t="s">
        <v>56</v>
      </c>
      <c r="D1509" t="s">
        <v>527</v>
      </c>
      <c r="E1509" t="s">
        <v>947</v>
      </c>
      <c r="F1509">
        <v>0</v>
      </c>
      <c r="G1509">
        <v>0</v>
      </c>
      <c r="H1509" t="s">
        <v>882</v>
      </c>
    </row>
    <row r="1510" spans="1:8" hidden="1" x14ac:dyDescent="0.25">
      <c r="A1510" t="s">
        <v>824</v>
      </c>
      <c r="B1510" t="s">
        <v>533</v>
      </c>
      <c r="C1510" t="s">
        <v>56</v>
      </c>
      <c r="D1510" t="s">
        <v>527</v>
      </c>
      <c r="E1510" t="s">
        <v>947</v>
      </c>
      <c r="F1510">
        <v>0</v>
      </c>
      <c r="G1510">
        <v>0</v>
      </c>
      <c r="H1510" t="s">
        <v>883</v>
      </c>
    </row>
    <row r="1511" spans="1:8" hidden="1" x14ac:dyDescent="0.25">
      <c r="A1511" t="s">
        <v>824</v>
      </c>
      <c r="B1511" t="s">
        <v>533</v>
      </c>
      <c r="C1511" t="s">
        <v>56</v>
      </c>
      <c r="D1511" t="s">
        <v>527</v>
      </c>
      <c r="E1511" t="s">
        <v>947</v>
      </c>
      <c r="F1511">
        <v>1.0033301346691825</v>
      </c>
      <c r="G1511">
        <v>1.0033301346691827</v>
      </c>
      <c r="H1511" t="s">
        <v>846</v>
      </c>
    </row>
    <row r="1512" spans="1:8" hidden="1" x14ac:dyDescent="0.25">
      <c r="A1512" t="s">
        <v>824</v>
      </c>
      <c r="B1512" t="s">
        <v>533</v>
      </c>
      <c r="C1512" t="s">
        <v>56</v>
      </c>
      <c r="D1512" t="s">
        <v>527</v>
      </c>
      <c r="E1512" t="s">
        <v>947</v>
      </c>
      <c r="F1512">
        <v>0</v>
      </c>
      <c r="G1512">
        <v>0</v>
      </c>
      <c r="H1512" t="s">
        <v>884</v>
      </c>
    </row>
    <row r="1513" spans="1:8" hidden="1" x14ac:dyDescent="0.25">
      <c r="A1513" t="s">
        <v>824</v>
      </c>
      <c r="B1513" t="s">
        <v>533</v>
      </c>
      <c r="C1513" t="s">
        <v>56</v>
      </c>
      <c r="D1513" t="s">
        <v>527</v>
      </c>
      <c r="E1513" t="s">
        <v>947</v>
      </c>
      <c r="F1513">
        <v>0</v>
      </c>
      <c r="G1513">
        <v>0</v>
      </c>
      <c r="H1513" t="s">
        <v>885</v>
      </c>
    </row>
    <row r="1514" spans="1:8" hidden="1" x14ac:dyDescent="0.25">
      <c r="A1514" t="s">
        <v>824</v>
      </c>
      <c r="B1514" t="s">
        <v>533</v>
      </c>
      <c r="C1514" t="s">
        <v>56</v>
      </c>
      <c r="D1514" t="s">
        <v>527</v>
      </c>
      <c r="E1514" t="s">
        <v>947</v>
      </c>
      <c r="F1514">
        <v>1.0033301346691825</v>
      </c>
      <c r="G1514">
        <v>1.0033301346691827</v>
      </c>
      <c r="H1514" t="s">
        <v>849</v>
      </c>
    </row>
    <row r="1515" spans="1:8" hidden="1" x14ac:dyDescent="0.25">
      <c r="A1515" t="s">
        <v>824</v>
      </c>
      <c r="B1515" t="s">
        <v>533</v>
      </c>
      <c r="C1515" t="s">
        <v>56</v>
      </c>
      <c r="D1515" t="s">
        <v>527</v>
      </c>
      <c r="E1515" t="s">
        <v>947</v>
      </c>
      <c r="F1515">
        <v>0</v>
      </c>
      <c r="G1515">
        <v>0</v>
      </c>
      <c r="H1515" t="s">
        <v>886</v>
      </c>
    </row>
    <row r="1516" spans="1:8" hidden="1" x14ac:dyDescent="0.25">
      <c r="A1516" t="s">
        <v>824</v>
      </c>
      <c r="B1516" t="s">
        <v>533</v>
      </c>
      <c r="C1516" t="s">
        <v>56</v>
      </c>
      <c r="D1516" t="s">
        <v>527</v>
      </c>
      <c r="E1516" t="s">
        <v>947</v>
      </c>
      <c r="F1516">
        <v>0</v>
      </c>
      <c r="G1516">
        <v>0</v>
      </c>
      <c r="H1516" t="s">
        <v>887</v>
      </c>
    </row>
    <row r="1517" spans="1:8" hidden="1" x14ac:dyDescent="0.25">
      <c r="A1517" t="s">
        <v>824</v>
      </c>
      <c r="B1517" t="s">
        <v>533</v>
      </c>
      <c r="C1517" t="s">
        <v>56</v>
      </c>
      <c r="D1517" t="s">
        <v>527</v>
      </c>
      <c r="E1517" t="s">
        <v>947</v>
      </c>
      <c r="F1517">
        <v>1.0033301346691825</v>
      </c>
      <c r="G1517">
        <v>1.0033301346691827</v>
      </c>
      <c r="H1517" t="s">
        <v>852</v>
      </c>
    </row>
    <row r="1518" spans="1:8" hidden="1" x14ac:dyDescent="0.25">
      <c r="A1518" t="s">
        <v>824</v>
      </c>
      <c r="B1518" t="s">
        <v>533</v>
      </c>
      <c r="C1518" t="s">
        <v>56</v>
      </c>
      <c r="D1518" t="s">
        <v>527</v>
      </c>
      <c r="E1518" t="s">
        <v>947</v>
      </c>
      <c r="F1518">
        <v>0</v>
      </c>
      <c r="G1518">
        <v>0</v>
      </c>
      <c r="H1518" t="s">
        <v>889</v>
      </c>
    </row>
    <row r="1519" spans="1:8" hidden="1" x14ac:dyDescent="0.25">
      <c r="A1519" t="s">
        <v>824</v>
      </c>
      <c r="B1519" t="s">
        <v>533</v>
      </c>
      <c r="C1519" t="s">
        <v>56</v>
      </c>
      <c r="D1519" t="s">
        <v>527</v>
      </c>
      <c r="E1519" t="s">
        <v>947</v>
      </c>
      <c r="F1519">
        <v>0</v>
      </c>
      <c r="G1519">
        <v>0</v>
      </c>
      <c r="H1519" t="s">
        <v>890</v>
      </c>
    </row>
    <row r="1520" spans="1:8" hidden="1" x14ac:dyDescent="0.25">
      <c r="A1520" t="s">
        <v>824</v>
      </c>
      <c r="B1520" t="s">
        <v>533</v>
      </c>
      <c r="C1520" t="s">
        <v>56</v>
      </c>
      <c r="D1520" t="s">
        <v>527</v>
      </c>
      <c r="E1520" t="s">
        <v>947</v>
      </c>
      <c r="F1520">
        <v>0</v>
      </c>
      <c r="G1520">
        <v>0</v>
      </c>
      <c r="H1520" t="s">
        <v>902</v>
      </c>
    </row>
    <row r="1521" spans="1:8" hidden="1" x14ac:dyDescent="0.25">
      <c r="A1521" t="s">
        <v>824</v>
      </c>
      <c r="B1521" t="s">
        <v>533</v>
      </c>
      <c r="C1521" t="s">
        <v>56</v>
      </c>
      <c r="D1521" t="s">
        <v>527</v>
      </c>
      <c r="E1521" t="s">
        <v>947</v>
      </c>
      <c r="F1521">
        <v>0</v>
      </c>
      <c r="G1521">
        <v>0</v>
      </c>
      <c r="H1521" t="s">
        <v>891</v>
      </c>
    </row>
    <row r="1522" spans="1:8" hidden="1" x14ac:dyDescent="0.25">
      <c r="A1522" t="s">
        <v>824</v>
      </c>
      <c r="B1522" t="s">
        <v>533</v>
      </c>
      <c r="C1522" t="s">
        <v>56</v>
      </c>
      <c r="D1522" t="s">
        <v>527</v>
      </c>
      <c r="E1522" t="s">
        <v>947</v>
      </c>
      <c r="F1522">
        <v>0</v>
      </c>
      <c r="G1522">
        <v>0</v>
      </c>
      <c r="H1522" t="s">
        <v>892</v>
      </c>
    </row>
    <row r="1523" spans="1:8" hidden="1" x14ac:dyDescent="0.25">
      <c r="A1523" t="s">
        <v>824</v>
      </c>
      <c r="B1523" t="s">
        <v>533</v>
      </c>
      <c r="C1523" t="s">
        <v>56</v>
      </c>
      <c r="D1523" t="s">
        <v>527</v>
      </c>
      <c r="E1523" t="s">
        <v>947</v>
      </c>
      <c r="F1523">
        <v>0</v>
      </c>
      <c r="G1523">
        <v>0</v>
      </c>
      <c r="H1523" t="s">
        <v>903</v>
      </c>
    </row>
    <row r="1524" spans="1:8" hidden="1" x14ac:dyDescent="0.25">
      <c r="A1524" t="s">
        <v>824</v>
      </c>
      <c r="B1524" t="s">
        <v>533</v>
      </c>
      <c r="C1524" t="s">
        <v>56</v>
      </c>
      <c r="D1524" t="s">
        <v>527</v>
      </c>
      <c r="E1524" t="s">
        <v>947</v>
      </c>
      <c r="F1524">
        <v>0</v>
      </c>
      <c r="G1524">
        <v>0</v>
      </c>
      <c r="H1524" t="s">
        <v>893</v>
      </c>
    </row>
    <row r="1525" spans="1:8" hidden="1" x14ac:dyDescent="0.25">
      <c r="A1525" t="s">
        <v>824</v>
      </c>
      <c r="B1525" t="s">
        <v>533</v>
      </c>
      <c r="C1525" t="s">
        <v>56</v>
      </c>
      <c r="D1525" t="s">
        <v>527</v>
      </c>
      <c r="E1525" t="s">
        <v>947</v>
      </c>
      <c r="F1525">
        <v>0</v>
      </c>
      <c r="G1525">
        <v>0</v>
      </c>
      <c r="H1525" t="s">
        <v>894</v>
      </c>
    </row>
    <row r="1526" spans="1:8" hidden="1" x14ac:dyDescent="0.25">
      <c r="A1526" t="s">
        <v>824</v>
      </c>
      <c r="B1526" t="s">
        <v>533</v>
      </c>
      <c r="C1526" t="s">
        <v>56</v>
      </c>
      <c r="D1526" t="s">
        <v>527</v>
      </c>
      <c r="E1526" t="s">
        <v>947</v>
      </c>
      <c r="F1526">
        <v>0</v>
      </c>
      <c r="G1526">
        <v>0</v>
      </c>
      <c r="H1526" t="s">
        <v>899</v>
      </c>
    </row>
    <row r="1527" spans="1:8" hidden="1" x14ac:dyDescent="0.25">
      <c r="A1527" t="s">
        <v>824</v>
      </c>
      <c r="B1527" t="s">
        <v>533</v>
      </c>
      <c r="C1527" t="s">
        <v>56</v>
      </c>
      <c r="D1527" t="s">
        <v>527</v>
      </c>
      <c r="E1527" t="s">
        <v>947</v>
      </c>
      <c r="F1527">
        <v>0</v>
      </c>
      <c r="G1527">
        <v>0</v>
      </c>
      <c r="H1527" t="s">
        <v>895</v>
      </c>
    </row>
    <row r="1528" spans="1:8" hidden="1" x14ac:dyDescent="0.25">
      <c r="A1528" t="s">
        <v>824</v>
      </c>
      <c r="B1528" t="s">
        <v>533</v>
      </c>
      <c r="C1528" t="s">
        <v>56</v>
      </c>
      <c r="D1528" t="s">
        <v>527</v>
      </c>
      <c r="E1528" t="s">
        <v>947</v>
      </c>
      <c r="F1528">
        <v>0</v>
      </c>
      <c r="G1528">
        <v>0</v>
      </c>
      <c r="H1528" t="s">
        <v>896</v>
      </c>
    </row>
    <row r="1529" spans="1:8" hidden="1" x14ac:dyDescent="0.25">
      <c r="A1529" t="s">
        <v>824</v>
      </c>
      <c r="B1529" t="s">
        <v>533</v>
      </c>
      <c r="C1529" t="s">
        <v>56</v>
      </c>
      <c r="D1529" t="s">
        <v>527</v>
      </c>
      <c r="E1529" t="s">
        <v>947</v>
      </c>
      <c r="F1529">
        <v>0</v>
      </c>
      <c r="G1529">
        <v>0</v>
      </c>
      <c r="H1529" t="s">
        <v>900</v>
      </c>
    </row>
    <row r="1530" spans="1:8" hidden="1" x14ac:dyDescent="0.25">
      <c r="A1530" t="s">
        <v>824</v>
      </c>
      <c r="B1530" t="s">
        <v>533</v>
      </c>
      <c r="C1530" t="s">
        <v>56</v>
      </c>
      <c r="D1530" t="s">
        <v>527</v>
      </c>
      <c r="E1530" t="s">
        <v>947</v>
      </c>
      <c r="F1530">
        <v>0</v>
      </c>
      <c r="G1530">
        <v>0</v>
      </c>
      <c r="H1530" t="s">
        <v>897</v>
      </c>
    </row>
    <row r="1531" spans="1:8" hidden="1" x14ac:dyDescent="0.25">
      <c r="A1531" t="s">
        <v>824</v>
      </c>
      <c r="B1531" t="s">
        <v>533</v>
      </c>
      <c r="C1531" t="s">
        <v>56</v>
      </c>
      <c r="D1531" t="s">
        <v>527</v>
      </c>
      <c r="E1531" t="s">
        <v>947</v>
      </c>
      <c r="F1531">
        <v>0</v>
      </c>
      <c r="G1531">
        <v>0</v>
      </c>
      <c r="H1531" t="s">
        <v>898</v>
      </c>
    </row>
    <row r="1532" spans="1:8" hidden="1" x14ac:dyDescent="0.25">
      <c r="A1532" t="s">
        <v>824</v>
      </c>
      <c r="B1532" t="s">
        <v>533</v>
      </c>
      <c r="C1532" t="s">
        <v>56</v>
      </c>
      <c r="D1532" t="s">
        <v>527</v>
      </c>
      <c r="E1532" t="s">
        <v>948</v>
      </c>
      <c r="F1532">
        <v>1.0033301346691825</v>
      </c>
      <c r="G1532">
        <v>1.0033301346691827</v>
      </c>
      <c r="H1532" t="s">
        <v>825</v>
      </c>
    </row>
    <row r="1533" spans="1:8" hidden="1" x14ac:dyDescent="0.25">
      <c r="A1533" t="s">
        <v>824</v>
      </c>
      <c r="B1533" t="s">
        <v>533</v>
      </c>
      <c r="C1533" t="s">
        <v>56</v>
      </c>
      <c r="D1533" t="s">
        <v>527</v>
      </c>
      <c r="E1533" t="s">
        <v>948</v>
      </c>
      <c r="F1533">
        <v>0</v>
      </c>
      <c r="G1533">
        <v>0</v>
      </c>
      <c r="H1533" t="s">
        <v>867</v>
      </c>
    </row>
    <row r="1534" spans="1:8" hidden="1" x14ac:dyDescent="0.25">
      <c r="A1534" t="s">
        <v>824</v>
      </c>
      <c r="B1534" t="s">
        <v>533</v>
      </c>
      <c r="C1534" t="s">
        <v>56</v>
      </c>
      <c r="D1534" t="s">
        <v>527</v>
      </c>
      <c r="E1534" t="s">
        <v>948</v>
      </c>
      <c r="F1534">
        <v>0</v>
      </c>
      <c r="G1534">
        <v>0</v>
      </c>
      <c r="H1534" t="s">
        <v>868</v>
      </c>
    </row>
    <row r="1535" spans="1:8" hidden="1" x14ac:dyDescent="0.25">
      <c r="A1535" t="s">
        <v>824</v>
      </c>
      <c r="B1535" t="s">
        <v>533</v>
      </c>
      <c r="C1535" t="s">
        <v>56</v>
      </c>
      <c r="D1535" t="s">
        <v>527</v>
      </c>
      <c r="E1535" t="s">
        <v>948</v>
      </c>
      <c r="F1535">
        <v>1.0033301346691825</v>
      </c>
      <c r="G1535">
        <v>1.0033301346691827</v>
      </c>
      <c r="H1535" t="s">
        <v>828</v>
      </c>
    </row>
    <row r="1536" spans="1:8" hidden="1" x14ac:dyDescent="0.25">
      <c r="A1536" t="s">
        <v>824</v>
      </c>
      <c r="B1536" t="s">
        <v>533</v>
      </c>
      <c r="C1536" t="s">
        <v>56</v>
      </c>
      <c r="D1536" t="s">
        <v>527</v>
      </c>
      <c r="E1536" t="s">
        <v>948</v>
      </c>
      <c r="F1536">
        <v>0</v>
      </c>
      <c r="G1536">
        <v>0</v>
      </c>
      <c r="H1536" t="s">
        <v>870</v>
      </c>
    </row>
    <row r="1537" spans="1:8" hidden="1" x14ac:dyDescent="0.25">
      <c r="A1537" t="s">
        <v>824</v>
      </c>
      <c r="B1537" t="s">
        <v>533</v>
      </c>
      <c r="C1537" t="s">
        <v>56</v>
      </c>
      <c r="D1537" t="s">
        <v>527</v>
      </c>
      <c r="E1537" t="s">
        <v>948</v>
      </c>
      <c r="F1537">
        <v>0</v>
      </c>
      <c r="G1537">
        <v>0</v>
      </c>
      <c r="H1537" t="s">
        <v>871</v>
      </c>
    </row>
    <row r="1538" spans="1:8" hidden="1" x14ac:dyDescent="0.25">
      <c r="A1538" t="s">
        <v>824</v>
      </c>
      <c r="B1538" t="s">
        <v>533</v>
      </c>
      <c r="C1538" t="s">
        <v>56</v>
      </c>
      <c r="D1538" t="s">
        <v>527</v>
      </c>
      <c r="E1538" t="s">
        <v>948</v>
      </c>
      <c r="F1538">
        <v>3.0099904040075476</v>
      </c>
      <c r="G1538">
        <v>3.0099904040075485</v>
      </c>
      <c r="H1538" t="s">
        <v>831</v>
      </c>
    </row>
    <row r="1539" spans="1:8" hidden="1" x14ac:dyDescent="0.25">
      <c r="A1539" t="s">
        <v>824</v>
      </c>
      <c r="B1539" t="s">
        <v>533</v>
      </c>
      <c r="C1539" t="s">
        <v>56</v>
      </c>
      <c r="D1539" t="s">
        <v>527</v>
      </c>
      <c r="E1539" t="s">
        <v>948</v>
      </c>
      <c r="F1539">
        <v>0.76725245592349256</v>
      </c>
      <c r="G1539">
        <v>0.76725245592349267</v>
      </c>
      <c r="H1539" t="s">
        <v>832</v>
      </c>
    </row>
    <row r="1540" spans="1:8" hidden="1" x14ac:dyDescent="0.25">
      <c r="A1540" t="s">
        <v>824</v>
      </c>
      <c r="B1540" t="s">
        <v>533</v>
      </c>
      <c r="C1540" t="s">
        <v>56</v>
      </c>
      <c r="D1540" t="s">
        <v>527</v>
      </c>
      <c r="E1540" t="s">
        <v>948</v>
      </c>
      <c r="F1540">
        <v>0</v>
      </c>
      <c r="G1540">
        <v>0</v>
      </c>
      <c r="H1540" t="s">
        <v>873</v>
      </c>
    </row>
    <row r="1541" spans="1:8" hidden="1" x14ac:dyDescent="0.25">
      <c r="A1541" t="s">
        <v>824</v>
      </c>
      <c r="B1541" t="s">
        <v>533</v>
      </c>
      <c r="C1541" t="s">
        <v>56</v>
      </c>
      <c r="D1541" t="s">
        <v>527</v>
      </c>
      <c r="E1541" t="s">
        <v>948</v>
      </c>
      <c r="F1541">
        <v>3.0099904040075476</v>
      </c>
      <c r="G1541">
        <v>3.0099904040075485</v>
      </c>
      <c r="H1541" t="s">
        <v>834</v>
      </c>
    </row>
    <row r="1542" spans="1:8" hidden="1" x14ac:dyDescent="0.25">
      <c r="A1542" t="s">
        <v>824</v>
      </c>
      <c r="B1542" t="s">
        <v>533</v>
      </c>
      <c r="C1542" t="s">
        <v>56</v>
      </c>
      <c r="D1542" t="s">
        <v>527</v>
      </c>
      <c r="E1542" t="s">
        <v>948</v>
      </c>
      <c r="F1542">
        <v>0</v>
      </c>
      <c r="G1542">
        <v>0</v>
      </c>
      <c r="H1542" t="s">
        <v>874</v>
      </c>
    </row>
    <row r="1543" spans="1:8" hidden="1" x14ac:dyDescent="0.25">
      <c r="A1543" t="s">
        <v>824</v>
      </c>
      <c r="B1543" t="s">
        <v>533</v>
      </c>
      <c r="C1543" t="s">
        <v>56</v>
      </c>
      <c r="D1543" t="s">
        <v>527</v>
      </c>
      <c r="E1543" t="s">
        <v>948</v>
      </c>
      <c r="F1543">
        <v>0</v>
      </c>
      <c r="G1543">
        <v>0</v>
      </c>
      <c r="H1543" t="s">
        <v>875</v>
      </c>
    </row>
    <row r="1544" spans="1:8" hidden="1" x14ac:dyDescent="0.25">
      <c r="A1544" t="s">
        <v>824</v>
      </c>
      <c r="B1544" t="s">
        <v>533</v>
      </c>
      <c r="C1544" t="s">
        <v>56</v>
      </c>
      <c r="D1544" t="s">
        <v>527</v>
      </c>
      <c r="E1544" t="s">
        <v>948</v>
      </c>
      <c r="F1544">
        <v>2.0066602693383651</v>
      </c>
      <c r="G1544">
        <v>2.0066602693383655</v>
      </c>
      <c r="H1544" t="s">
        <v>837</v>
      </c>
    </row>
    <row r="1545" spans="1:8" hidden="1" x14ac:dyDescent="0.25">
      <c r="A1545" t="s">
        <v>824</v>
      </c>
      <c r="B1545" t="s">
        <v>533</v>
      </c>
      <c r="C1545" t="s">
        <v>56</v>
      </c>
      <c r="D1545" t="s">
        <v>527</v>
      </c>
      <c r="E1545" t="s">
        <v>948</v>
      </c>
      <c r="F1545">
        <v>0</v>
      </c>
      <c r="G1545">
        <v>0</v>
      </c>
      <c r="H1545" t="s">
        <v>876</v>
      </c>
    </row>
    <row r="1546" spans="1:8" hidden="1" x14ac:dyDescent="0.25">
      <c r="A1546" t="s">
        <v>824</v>
      </c>
      <c r="B1546" t="s">
        <v>533</v>
      </c>
      <c r="C1546" t="s">
        <v>56</v>
      </c>
      <c r="D1546" t="s">
        <v>527</v>
      </c>
      <c r="E1546" t="s">
        <v>948</v>
      </c>
      <c r="F1546">
        <v>0</v>
      </c>
      <c r="G1546">
        <v>0</v>
      </c>
      <c r="H1546" t="s">
        <v>877</v>
      </c>
    </row>
    <row r="1547" spans="1:8" hidden="1" x14ac:dyDescent="0.25">
      <c r="A1547" t="s">
        <v>824</v>
      </c>
      <c r="B1547" t="s">
        <v>533</v>
      </c>
      <c r="C1547" t="s">
        <v>56</v>
      </c>
      <c r="D1547" t="s">
        <v>527</v>
      </c>
      <c r="E1547" t="s">
        <v>948</v>
      </c>
      <c r="F1547">
        <v>1.0033301346691825</v>
      </c>
      <c r="G1547">
        <v>1.0033301346691827</v>
      </c>
      <c r="H1547" t="s">
        <v>840</v>
      </c>
    </row>
    <row r="1548" spans="1:8" hidden="1" x14ac:dyDescent="0.25">
      <c r="A1548" t="s">
        <v>824</v>
      </c>
      <c r="B1548" t="s">
        <v>533</v>
      </c>
      <c r="C1548" t="s">
        <v>56</v>
      </c>
      <c r="D1548" t="s">
        <v>527</v>
      </c>
      <c r="E1548" t="s">
        <v>948</v>
      </c>
      <c r="F1548">
        <v>0</v>
      </c>
      <c r="G1548">
        <v>0</v>
      </c>
      <c r="H1548" t="s">
        <v>879</v>
      </c>
    </row>
    <row r="1549" spans="1:8" hidden="1" x14ac:dyDescent="0.25">
      <c r="A1549" t="s">
        <v>824</v>
      </c>
      <c r="B1549" t="s">
        <v>533</v>
      </c>
      <c r="C1549" t="s">
        <v>56</v>
      </c>
      <c r="D1549" t="s">
        <v>527</v>
      </c>
      <c r="E1549" t="s">
        <v>948</v>
      </c>
      <c r="F1549">
        <v>0</v>
      </c>
      <c r="G1549">
        <v>0</v>
      </c>
      <c r="H1549" t="s">
        <v>880</v>
      </c>
    </row>
    <row r="1550" spans="1:8" hidden="1" x14ac:dyDescent="0.25">
      <c r="A1550" t="s">
        <v>824</v>
      </c>
      <c r="B1550" t="s">
        <v>533</v>
      </c>
      <c r="C1550" t="s">
        <v>56</v>
      </c>
      <c r="D1550" t="s">
        <v>527</v>
      </c>
      <c r="E1550" t="s">
        <v>948</v>
      </c>
      <c r="F1550">
        <v>1.0033301346691825</v>
      </c>
      <c r="G1550">
        <v>1.0033301346691827</v>
      </c>
      <c r="H1550" t="s">
        <v>843</v>
      </c>
    </row>
    <row r="1551" spans="1:8" hidden="1" x14ac:dyDescent="0.25">
      <c r="A1551" t="s">
        <v>824</v>
      </c>
      <c r="B1551" t="s">
        <v>533</v>
      </c>
      <c r="C1551" t="s">
        <v>56</v>
      </c>
      <c r="D1551" t="s">
        <v>527</v>
      </c>
      <c r="E1551" t="s">
        <v>948</v>
      </c>
      <c r="F1551">
        <v>0</v>
      </c>
      <c r="G1551">
        <v>0</v>
      </c>
      <c r="H1551" t="s">
        <v>882</v>
      </c>
    </row>
    <row r="1552" spans="1:8" hidden="1" x14ac:dyDescent="0.25">
      <c r="A1552" t="s">
        <v>824</v>
      </c>
      <c r="B1552" t="s">
        <v>533</v>
      </c>
      <c r="C1552" t="s">
        <v>56</v>
      </c>
      <c r="D1552" t="s">
        <v>527</v>
      </c>
      <c r="E1552" t="s">
        <v>948</v>
      </c>
      <c r="F1552">
        <v>0</v>
      </c>
      <c r="G1552">
        <v>0</v>
      </c>
      <c r="H1552" t="s">
        <v>883</v>
      </c>
    </row>
    <row r="1553" spans="1:8" hidden="1" x14ac:dyDescent="0.25">
      <c r="A1553" t="s">
        <v>824</v>
      </c>
      <c r="B1553" t="s">
        <v>533</v>
      </c>
      <c r="C1553" t="s">
        <v>56</v>
      </c>
      <c r="D1553" t="s">
        <v>527</v>
      </c>
      <c r="E1553" t="s">
        <v>948</v>
      </c>
      <c r="F1553">
        <v>0</v>
      </c>
      <c r="G1553">
        <v>0</v>
      </c>
      <c r="H1553" t="s">
        <v>905</v>
      </c>
    </row>
    <row r="1554" spans="1:8" hidden="1" x14ac:dyDescent="0.25">
      <c r="A1554" t="s">
        <v>824</v>
      </c>
      <c r="B1554" t="s">
        <v>533</v>
      </c>
      <c r="C1554" t="s">
        <v>56</v>
      </c>
      <c r="D1554" t="s">
        <v>527</v>
      </c>
      <c r="E1554" t="s">
        <v>948</v>
      </c>
      <c r="F1554">
        <v>0</v>
      </c>
      <c r="G1554">
        <v>0</v>
      </c>
      <c r="H1554" t="s">
        <v>884</v>
      </c>
    </row>
    <row r="1555" spans="1:8" hidden="1" x14ac:dyDescent="0.25">
      <c r="A1555" t="s">
        <v>824</v>
      </c>
      <c r="B1555" t="s">
        <v>533</v>
      </c>
      <c r="C1555" t="s">
        <v>56</v>
      </c>
      <c r="D1555" t="s">
        <v>527</v>
      </c>
      <c r="E1555" t="s">
        <v>948</v>
      </c>
      <c r="F1555">
        <v>0</v>
      </c>
      <c r="G1555">
        <v>0</v>
      </c>
      <c r="H1555" t="s">
        <v>885</v>
      </c>
    </row>
    <row r="1556" spans="1:8" hidden="1" x14ac:dyDescent="0.25">
      <c r="A1556" t="s">
        <v>824</v>
      </c>
      <c r="B1556" t="s">
        <v>533</v>
      </c>
      <c r="C1556" t="s">
        <v>56</v>
      </c>
      <c r="D1556" t="s">
        <v>527</v>
      </c>
      <c r="E1556" t="s">
        <v>948</v>
      </c>
      <c r="F1556">
        <v>2.0066602693383651</v>
      </c>
      <c r="G1556">
        <v>2.0066602693383655</v>
      </c>
      <c r="H1556" t="s">
        <v>849</v>
      </c>
    </row>
    <row r="1557" spans="1:8" hidden="1" x14ac:dyDescent="0.25">
      <c r="A1557" t="s">
        <v>824</v>
      </c>
      <c r="B1557" t="s">
        <v>533</v>
      </c>
      <c r="C1557" t="s">
        <v>56</v>
      </c>
      <c r="D1557" t="s">
        <v>527</v>
      </c>
      <c r="E1557" t="s">
        <v>948</v>
      </c>
      <c r="F1557">
        <v>0</v>
      </c>
      <c r="G1557">
        <v>0</v>
      </c>
      <c r="H1557" t="s">
        <v>886</v>
      </c>
    </row>
    <row r="1558" spans="1:8" hidden="1" x14ac:dyDescent="0.25">
      <c r="A1558" t="s">
        <v>824</v>
      </c>
      <c r="B1558" t="s">
        <v>533</v>
      </c>
      <c r="C1558" t="s">
        <v>56</v>
      </c>
      <c r="D1558" t="s">
        <v>527</v>
      </c>
      <c r="E1558" t="s">
        <v>948</v>
      </c>
      <c r="F1558">
        <v>0</v>
      </c>
      <c r="G1558">
        <v>0</v>
      </c>
      <c r="H1558" t="s">
        <v>887</v>
      </c>
    </row>
    <row r="1559" spans="1:8" hidden="1" x14ac:dyDescent="0.25">
      <c r="A1559" t="s">
        <v>824</v>
      </c>
      <c r="B1559" t="s">
        <v>533</v>
      </c>
      <c r="C1559" t="s">
        <v>56</v>
      </c>
      <c r="D1559" t="s">
        <v>527</v>
      </c>
      <c r="E1559" t="s">
        <v>948</v>
      </c>
      <c r="F1559">
        <v>3.0099904040075476</v>
      </c>
      <c r="G1559">
        <v>3.0099904040075485</v>
      </c>
      <c r="H1559" t="s">
        <v>852</v>
      </c>
    </row>
    <row r="1560" spans="1:8" hidden="1" x14ac:dyDescent="0.25">
      <c r="A1560" t="s">
        <v>824</v>
      </c>
      <c r="B1560" t="s">
        <v>533</v>
      </c>
      <c r="C1560" t="s">
        <v>56</v>
      </c>
      <c r="D1560" t="s">
        <v>527</v>
      </c>
      <c r="E1560" t="s">
        <v>948</v>
      </c>
      <c r="F1560">
        <v>0.76725245592349256</v>
      </c>
      <c r="G1560">
        <v>0.76725245592349267</v>
      </c>
      <c r="H1560" t="s">
        <v>853</v>
      </c>
    </row>
    <row r="1561" spans="1:8" hidden="1" x14ac:dyDescent="0.25">
      <c r="A1561" t="s">
        <v>824</v>
      </c>
      <c r="B1561" t="s">
        <v>533</v>
      </c>
      <c r="C1561" t="s">
        <v>56</v>
      </c>
      <c r="D1561" t="s">
        <v>527</v>
      </c>
      <c r="E1561" t="s">
        <v>948</v>
      </c>
      <c r="F1561">
        <v>0</v>
      </c>
      <c r="G1561">
        <v>0</v>
      </c>
      <c r="H1561" t="s">
        <v>890</v>
      </c>
    </row>
    <row r="1562" spans="1:8" hidden="1" x14ac:dyDescent="0.25">
      <c r="A1562" t="s">
        <v>824</v>
      </c>
      <c r="B1562" t="s">
        <v>533</v>
      </c>
      <c r="C1562" t="s">
        <v>56</v>
      </c>
      <c r="D1562" t="s">
        <v>527</v>
      </c>
      <c r="E1562" t="s">
        <v>948</v>
      </c>
      <c r="F1562">
        <v>3.0099904040075476</v>
      </c>
      <c r="G1562">
        <v>3.0099904040075485</v>
      </c>
      <c r="H1562" t="s">
        <v>855</v>
      </c>
    </row>
    <row r="1563" spans="1:8" hidden="1" x14ac:dyDescent="0.25">
      <c r="A1563" t="s">
        <v>824</v>
      </c>
      <c r="B1563" t="s">
        <v>533</v>
      </c>
      <c r="C1563" t="s">
        <v>56</v>
      </c>
      <c r="D1563" t="s">
        <v>527</v>
      </c>
      <c r="E1563" t="s">
        <v>948</v>
      </c>
      <c r="F1563">
        <v>0</v>
      </c>
      <c r="G1563">
        <v>0</v>
      </c>
      <c r="H1563" t="s">
        <v>891</v>
      </c>
    </row>
    <row r="1564" spans="1:8" hidden="1" x14ac:dyDescent="0.25">
      <c r="A1564" t="s">
        <v>824</v>
      </c>
      <c r="B1564" t="s">
        <v>533</v>
      </c>
      <c r="C1564" t="s">
        <v>56</v>
      </c>
      <c r="D1564" t="s">
        <v>527</v>
      </c>
      <c r="E1564" t="s">
        <v>948</v>
      </c>
      <c r="F1564">
        <v>0</v>
      </c>
      <c r="G1564">
        <v>0</v>
      </c>
      <c r="H1564" t="s">
        <v>892</v>
      </c>
    </row>
    <row r="1565" spans="1:8" hidden="1" x14ac:dyDescent="0.25">
      <c r="A1565" t="s">
        <v>824</v>
      </c>
      <c r="B1565" t="s">
        <v>533</v>
      </c>
      <c r="C1565" t="s">
        <v>56</v>
      </c>
      <c r="D1565" t="s">
        <v>527</v>
      </c>
      <c r="E1565" t="s">
        <v>948</v>
      </c>
      <c r="F1565">
        <v>2.0066602693383651</v>
      </c>
      <c r="G1565">
        <v>2.0066602693383655</v>
      </c>
      <c r="H1565" t="s">
        <v>858</v>
      </c>
    </row>
    <row r="1566" spans="1:8" hidden="1" x14ac:dyDescent="0.25">
      <c r="A1566" t="s">
        <v>824</v>
      </c>
      <c r="B1566" t="s">
        <v>533</v>
      </c>
      <c r="C1566" t="s">
        <v>56</v>
      </c>
      <c r="D1566" t="s">
        <v>527</v>
      </c>
      <c r="E1566" t="s">
        <v>948</v>
      </c>
      <c r="F1566">
        <v>0</v>
      </c>
      <c r="G1566">
        <v>0</v>
      </c>
      <c r="H1566" t="s">
        <v>893</v>
      </c>
    </row>
    <row r="1567" spans="1:8" hidden="1" x14ac:dyDescent="0.25">
      <c r="A1567" t="s">
        <v>824</v>
      </c>
      <c r="B1567" t="s">
        <v>533</v>
      </c>
      <c r="C1567" t="s">
        <v>56</v>
      </c>
      <c r="D1567" t="s">
        <v>527</v>
      </c>
      <c r="E1567" t="s">
        <v>948</v>
      </c>
      <c r="F1567">
        <v>0</v>
      </c>
      <c r="G1567">
        <v>0</v>
      </c>
      <c r="H1567" t="s">
        <v>894</v>
      </c>
    </row>
    <row r="1568" spans="1:8" hidden="1" x14ac:dyDescent="0.25">
      <c r="A1568" t="s">
        <v>824</v>
      </c>
      <c r="B1568" t="s">
        <v>533</v>
      </c>
      <c r="C1568" t="s">
        <v>56</v>
      </c>
      <c r="D1568" t="s">
        <v>527</v>
      </c>
      <c r="E1568" t="s">
        <v>948</v>
      </c>
      <c r="F1568">
        <v>0</v>
      </c>
      <c r="G1568">
        <v>0</v>
      </c>
      <c r="H1568" t="s">
        <v>899</v>
      </c>
    </row>
    <row r="1569" spans="1:8" hidden="1" x14ac:dyDescent="0.25">
      <c r="A1569" t="s">
        <v>824</v>
      </c>
      <c r="B1569" t="s">
        <v>533</v>
      </c>
      <c r="C1569" t="s">
        <v>56</v>
      </c>
      <c r="D1569" t="s">
        <v>527</v>
      </c>
      <c r="E1569" t="s">
        <v>948</v>
      </c>
      <c r="F1569">
        <v>0</v>
      </c>
      <c r="G1569">
        <v>0</v>
      </c>
      <c r="H1569" t="s">
        <v>895</v>
      </c>
    </row>
    <row r="1570" spans="1:8" hidden="1" x14ac:dyDescent="0.25">
      <c r="A1570" t="s">
        <v>824</v>
      </c>
      <c r="B1570" t="s">
        <v>533</v>
      </c>
      <c r="C1570" t="s">
        <v>56</v>
      </c>
      <c r="D1570" t="s">
        <v>527</v>
      </c>
      <c r="E1570" t="s">
        <v>948</v>
      </c>
      <c r="F1570">
        <v>0</v>
      </c>
      <c r="G1570">
        <v>0</v>
      </c>
      <c r="H1570" t="s">
        <v>896</v>
      </c>
    </row>
    <row r="1571" spans="1:8" hidden="1" x14ac:dyDescent="0.25">
      <c r="A1571" t="s">
        <v>824</v>
      </c>
      <c r="B1571" t="s">
        <v>533</v>
      </c>
      <c r="C1571" t="s">
        <v>56</v>
      </c>
      <c r="D1571" t="s">
        <v>527</v>
      </c>
      <c r="E1571" t="s">
        <v>948</v>
      </c>
      <c r="F1571">
        <v>0.4721553574913801</v>
      </c>
      <c r="G1571">
        <v>0.47215535749138005</v>
      </c>
      <c r="H1571" t="s">
        <v>864</v>
      </c>
    </row>
    <row r="1572" spans="1:8" hidden="1" x14ac:dyDescent="0.25">
      <c r="A1572" t="s">
        <v>824</v>
      </c>
      <c r="B1572" t="s">
        <v>533</v>
      </c>
      <c r="C1572" t="s">
        <v>56</v>
      </c>
      <c r="D1572" t="s">
        <v>527</v>
      </c>
      <c r="E1572" t="s">
        <v>948</v>
      </c>
      <c r="F1572">
        <v>0</v>
      </c>
      <c r="G1572">
        <v>0</v>
      </c>
      <c r="H1572" t="s">
        <v>897</v>
      </c>
    </row>
    <row r="1573" spans="1:8" hidden="1" x14ac:dyDescent="0.25">
      <c r="A1573" t="s">
        <v>824</v>
      </c>
      <c r="B1573" t="s">
        <v>533</v>
      </c>
      <c r="C1573" t="s">
        <v>56</v>
      </c>
      <c r="D1573" t="s">
        <v>527</v>
      </c>
      <c r="E1573" t="s">
        <v>948</v>
      </c>
      <c r="F1573">
        <v>0</v>
      </c>
      <c r="G1573">
        <v>0</v>
      </c>
      <c r="H1573" t="s">
        <v>898</v>
      </c>
    </row>
    <row r="1574" spans="1:8" hidden="1" x14ac:dyDescent="0.25">
      <c r="A1574" t="s">
        <v>824</v>
      </c>
      <c r="B1574" t="s">
        <v>533</v>
      </c>
      <c r="C1574" t="s">
        <v>56</v>
      </c>
      <c r="D1574" t="s">
        <v>8</v>
      </c>
      <c r="E1574" t="s">
        <v>949</v>
      </c>
      <c r="F1574">
        <v>1.4752363482432624</v>
      </c>
      <c r="G1574">
        <v>1.4752363482432624</v>
      </c>
      <c r="H1574" t="s">
        <v>825</v>
      </c>
    </row>
    <row r="1575" spans="1:8" hidden="1" x14ac:dyDescent="0.25">
      <c r="A1575" t="s">
        <v>824</v>
      </c>
      <c r="B1575" t="s">
        <v>533</v>
      </c>
      <c r="C1575" t="s">
        <v>56</v>
      </c>
      <c r="D1575" t="s">
        <v>8</v>
      </c>
      <c r="E1575" t="s">
        <v>949</v>
      </c>
      <c r="F1575">
        <v>2.9504726964865249</v>
      </c>
      <c r="G1575">
        <v>2.9504726964865249</v>
      </c>
      <c r="H1575" t="s">
        <v>826</v>
      </c>
    </row>
    <row r="1576" spans="1:8" hidden="1" x14ac:dyDescent="0.25">
      <c r="A1576" t="s">
        <v>824</v>
      </c>
      <c r="B1576" t="s">
        <v>533</v>
      </c>
      <c r="C1576" t="s">
        <v>56</v>
      </c>
      <c r="D1576" t="s">
        <v>8</v>
      </c>
      <c r="E1576" t="s">
        <v>949</v>
      </c>
      <c r="F1576">
        <v>1.7355721744038379</v>
      </c>
      <c r="G1576">
        <v>1.7355721744038382</v>
      </c>
      <c r="H1576" t="s">
        <v>827</v>
      </c>
    </row>
    <row r="1577" spans="1:8" hidden="1" x14ac:dyDescent="0.25">
      <c r="A1577" t="s">
        <v>824</v>
      </c>
      <c r="B1577" t="s">
        <v>533</v>
      </c>
      <c r="C1577" t="s">
        <v>56</v>
      </c>
      <c r="D1577" t="s">
        <v>8</v>
      </c>
      <c r="E1577" t="s">
        <v>949</v>
      </c>
      <c r="F1577">
        <v>1.4752363482432624</v>
      </c>
      <c r="G1577">
        <v>1.4752363482432624</v>
      </c>
      <c r="H1577" t="s">
        <v>828</v>
      </c>
    </row>
    <row r="1578" spans="1:8" hidden="1" x14ac:dyDescent="0.25">
      <c r="A1578" t="s">
        <v>824</v>
      </c>
      <c r="B1578" t="s">
        <v>533</v>
      </c>
      <c r="C1578" t="s">
        <v>56</v>
      </c>
      <c r="D1578" t="s">
        <v>8</v>
      </c>
      <c r="E1578" t="s">
        <v>949</v>
      </c>
      <c r="F1578">
        <v>2.9504726964865249</v>
      </c>
      <c r="G1578">
        <v>2.9504726964865249</v>
      </c>
      <c r="H1578" t="s">
        <v>829</v>
      </c>
    </row>
    <row r="1579" spans="1:8" hidden="1" x14ac:dyDescent="0.25">
      <c r="A1579" t="s">
        <v>824</v>
      </c>
      <c r="B1579" t="s">
        <v>533</v>
      </c>
      <c r="C1579" t="s">
        <v>56</v>
      </c>
      <c r="D1579" t="s">
        <v>8</v>
      </c>
      <c r="E1579" t="s">
        <v>949</v>
      </c>
      <c r="F1579">
        <v>1.7355721744038379</v>
      </c>
      <c r="G1579">
        <v>1.7355721744038382</v>
      </c>
      <c r="H1579" t="s">
        <v>830</v>
      </c>
    </row>
    <row r="1580" spans="1:8" hidden="1" x14ac:dyDescent="0.25">
      <c r="A1580" t="s">
        <v>824</v>
      </c>
      <c r="B1580" t="s">
        <v>533</v>
      </c>
      <c r="C1580" t="s">
        <v>56</v>
      </c>
      <c r="D1580" t="s">
        <v>8</v>
      </c>
      <c r="E1580" t="s">
        <v>949</v>
      </c>
      <c r="F1580">
        <v>2.9504726964865249</v>
      </c>
      <c r="G1580">
        <v>2.9504726964865249</v>
      </c>
      <c r="H1580" t="s">
        <v>831</v>
      </c>
    </row>
    <row r="1581" spans="1:8" hidden="1" x14ac:dyDescent="0.25">
      <c r="A1581" t="s">
        <v>824</v>
      </c>
      <c r="B1581" t="s">
        <v>533</v>
      </c>
      <c r="C1581" t="s">
        <v>56</v>
      </c>
      <c r="D1581" t="s">
        <v>8</v>
      </c>
      <c r="E1581" t="s">
        <v>949</v>
      </c>
      <c r="F1581">
        <v>2.9504726964865249</v>
      </c>
      <c r="G1581">
        <v>2.9504726964865249</v>
      </c>
      <c r="H1581" t="s">
        <v>832</v>
      </c>
    </row>
    <row r="1582" spans="1:8" hidden="1" x14ac:dyDescent="0.25">
      <c r="A1582" t="s">
        <v>824</v>
      </c>
      <c r="B1582" t="s">
        <v>533</v>
      </c>
      <c r="C1582" t="s">
        <v>56</v>
      </c>
      <c r="D1582" t="s">
        <v>8</v>
      </c>
      <c r="E1582" t="s">
        <v>949</v>
      </c>
      <c r="F1582">
        <v>1.7355721744038379</v>
      </c>
      <c r="G1582">
        <v>1.7355721744038382</v>
      </c>
      <c r="H1582" t="s">
        <v>833</v>
      </c>
    </row>
    <row r="1583" spans="1:8" hidden="1" x14ac:dyDescent="0.25">
      <c r="A1583" t="s">
        <v>824</v>
      </c>
      <c r="B1583" t="s">
        <v>533</v>
      </c>
      <c r="C1583" t="s">
        <v>56</v>
      </c>
      <c r="D1583" t="s">
        <v>8</v>
      </c>
      <c r="E1583" t="s">
        <v>949</v>
      </c>
      <c r="F1583">
        <v>1.4752363482432624</v>
      </c>
      <c r="G1583">
        <v>1.4752363482432624</v>
      </c>
      <c r="H1583" t="s">
        <v>834</v>
      </c>
    </row>
    <row r="1584" spans="1:8" hidden="1" x14ac:dyDescent="0.25">
      <c r="A1584" t="s">
        <v>824</v>
      </c>
      <c r="B1584" t="s">
        <v>533</v>
      </c>
      <c r="C1584" t="s">
        <v>56</v>
      </c>
      <c r="D1584" t="s">
        <v>8</v>
      </c>
      <c r="E1584" t="s">
        <v>949</v>
      </c>
      <c r="F1584">
        <v>2.6033582616057571</v>
      </c>
      <c r="G1584">
        <v>2.6033582616057571</v>
      </c>
      <c r="H1584" t="s">
        <v>835</v>
      </c>
    </row>
    <row r="1585" spans="1:8" hidden="1" x14ac:dyDescent="0.25">
      <c r="A1585" t="s">
        <v>824</v>
      </c>
      <c r="B1585" t="s">
        <v>533</v>
      </c>
      <c r="C1585" t="s">
        <v>56</v>
      </c>
      <c r="D1585" t="s">
        <v>8</v>
      </c>
      <c r="E1585" t="s">
        <v>949</v>
      </c>
      <c r="F1585">
        <v>1.7355721744038379</v>
      </c>
      <c r="G1585">
        <v>1.7355721744038382</v>
      </c>
      <c r="H1585" t="s">
        <v>836</v>
      </c>
    </row>
    <row r="1586" spans="1:8" hidden="1" x14ac:dyDescent="0.25">
      <c r="A1586" t="s">
        <v>824</v>
      </c>
      <c r="B1586" t="s">
        <v>533</v>
      </c>
      <c r="C1586" t="s">
        <v>56</v>
      </c>
      <c r="D1586" t="s">
        <v>8</v>
      </c>
      <c r="E1586" t="s">
        <v>949</v>
      </c>
      <c r="F1586">
        <v>5.9009453929730498</v>
      </c>
      <c r="G1586">
        <v>5.9009453929730498</v>
      </c>
      <c r="H1586" t="s">
        <v>837</v>
      </c>
    </row>
    <row r="1587" spans="1:8" hidden="1" x14ac:dyDescent="0.25">
      <c r="A1587" t="s">
        <v>824</v>
      </c>
      <c r="B1587" t="s">
        <v>533</v>
      </c>
      <c r="C1587" t="s">
        <v>56</v>
      </c>
      <c r="D1587" t="s">
        <v>8</v>
      </c>
      <c r="E1587" t="s">
        <v>949</v>
      </c>
      <c r="F1587">
        <v>2.6033582616057571</v>
      </c>
      <c r="G1587">
        <v>2.6033582616057571</v>
      </c>
      <c r="H1587" t="s">
        <v>838</v>
      </c>
    </row>
    <row r="1588" spans="1:8" hidden="1" x14ac:dyDescent="0.25">
      <c r="A1588" t="s">
        <v>824</v>
      </c>
      <c r="B1588" t="s">
        <v>533</v>
      </c>
      <c r="C1588" t="s">
        <v>56</v>
      </c>
      <c r="D1588" t="s">
        <v>8</v>
      </c>
      <c r="E1588" t="s">
        <v>949</v>
      </c>
      <c r="F1588">
        <v>1.7355721744038379</v>
      </c>
      <c r="G1588">
        <v>1.7355721744038382</v>
      </c>
      <c r="H1588" t="s">
        <v>839</v>
      </c>
    </row>
    <row r="1589" spans="1:8" hidden="1" x14ac:dyDescent="0.25">
      <c r="A1589" t="s">
        <v>824</v>
      </c>
      <c r="B1589" t="s">
        <v>533</v>
      </c>
      <c r="C1589" t="s">
        <v>56</v>
      </c>
      <c r="D1589" t="s">
        <v>8</v>
      </c>
      <c r="E1589" t="s">
        <v>949</v>
      </c>
      <c r="F1589">
        <v>1.4752363482432624</v>
      </c>
      <c r="G1589">
        <v>1.4752363482432624</v>
      </c>
      <c r="H1589" t="s">
        <v>840</v>
      </c>
    </row>
    <row r="1590" spans="1:8" hidden="1" x14ac:dyDescent="0.25">
      <c r="A1590" t="s">
        <v>824</v>
      </c>
      <c r="B1590" t="s">
        <v>533</v>
      </c>
      <c r="C1590" t="s">
        <v>56</v>
      </c>
      <c r="D1590" t="s">
        <v>8</v>
      </c>
      <c r="E1590" t="s">
        <v>949</v>
      </c>
      <c r="F1590">
        <v>2.9504726964865249</v>
      </c>
      <c r="G1590">
        <v>2.9504726964865249</v>
      </c>
      <c r="H1590" t="s">
        <v>841</v>
      </c>
    </row>
    <row r="1591" spans="1:8" hidden="1" x14ac:dyDescent="0.25">
      <c r="A1591" t="s">
        <v>824</v>
      </c>
      <c r="B1591" t="s">
        <v>533</v>
      </c>
      <c r="C1591" t="s">
        <v>56</v>
      </c>
      <c r="D1591" t="s">
        <v>8</v>
      </c>
      <c r="E1591" t="s">
        <v>949</v>
      </c>
      <c r="F1591">
        <v>1.7355721744038379</v>
      </c>
      <c r="G1591">
        <v>1.7355721744038382</v>
      </c>
      <c r="H1591" t="s">
        <v>842</v>
      </c>
    </row>
    <row r="1592" spans="1:8" hidden="1" x14ac:dyDescent="0.25">
      <c r="A1592" t="s">
        <v>824</v>
      </c>
      <c r="B1592" t="s">
        <v>533</v>
      </c>
      <c r="C1592" t="s">
        <v>56</v>
      </c>
      <c r="D1592" t="s">
        <v>8</v>
      </c>
      <c r="E1592" t="s">
        <v>949</v>
      </c>
      <c r="F1592">
        <v>1.4752363482432624</v>
      </c>
      <c r="G1592">
        <v>1.4752363482432624</v>
      </c>
      <c r="H1592" t="s">
        <v>843</v>
      </c>
    </row>
    <row r="1593" spans="1:8" hidden="1" x14ac:dyDescent="0.25">
      <c r="A1593" t="s">
        <v>824</v>
      </c>
      <c r="B1593" t="s">
        <v>533</v>
      </c>
      <c r="C1593" t="s">
        <v>56</v>
      </c>
      <c r="D1593" t="s">
        <v>8</v>
      </c>
      <c r="E1593" t="s">
        <v>949</v>
      </c>
      <c r="F1593">
        <v>2.9504726964865249</v>
      </c>
      <c r="G1593">
        <v>2.9504726964865249</v>
      </c>
      <c r="H1593" t="s">
        <v>844</v>
      </c>
    </row>
    <row r="1594" spans="1:8" hidden="1" x14ac:dyDescent="0.25">
      <c r="A1594" t="s">
        <v>824</v>
      </c>
      <c r="B1594" t="s">
        <v>533</v>
      </c>
      <c r="C1594" t="s">
        <v>56</v>
      </c>
      <c r="D1594" t="s">
        <v>8</v>
      </c>
      <c r="E1594" t="s">
        <v>949</v>
      </c>
      <c r="F1594">
        <v>1.7355721744038379</v>
      </c>
      <c r="G1594">
        <v>1.7355721744038382</v>
      </c>
      <c r="H1594" t="s">
        <v>845</v>
      </c>
    </row>
    <row r="1595" spans="1:8" hidden="1" x14ac:dyDescent="0.25">
      <c r="A1595" t="s">
        <v>824</v>
      </c>
      <c r="B1595" t="s">
        <v>533</v>
      </c>
      <c r="C1595" t="s">
        <v>56</v>
      </c>
      <c r="D1595" t="s">
        <v>8</v>
      </c>
      <c r="E1595" t="s">
        <v>949</v>
      </c>
      <c r="F1595">
        <v>1.1281219133624945</v>
      </c>
      <c r="G1595">
        <v>1.1281219133624947</v>
      </c>
      <c r="H1595" t="s">
        <v>846</v>
      </c>
    </row>
    <row r="1596" spans="1:8" hidden="1" x14ac:dyDescent="0.25">
      <c r="A1596" t="s">
        <v>824</v>
      </c>
      <c r="B1596" t="s">
        <v>533</v>
      </c>
      <c r="C1596" t="s">
        <v>56</v>
      </c>
      <c r="D1596" t="s">
        <v>8</v>
      </c>
      <c r="E1596" t="s">
        <v>949</v>
      </c>
      <c r="F1596">
        <v>2.9504726964865249</v>
      </c>
      <c r="G1596">
        <v>2.9504726964865249</v>
      </c>
      <c r="H1596" t="s">
        <v>847</v>
      </c>
    </row>
    <row r="1597" spans="1:8" hidden="1" x14ac:dyDescent="0.25">
      <c r="A1597" t="s">
        <v>824</v>
      </c>
      <c r="B1597" t="s">
        <v>533</v>
      </c>
      <c r="C1597" t="s">
        <v>56</v>
      </c>
      <c r="D1597" t="s">
        <v>8</v>
      </c>
      <c r="E1597" t="s">
        <v>949</v>
      </c>
      <c r="F1597">
        <v>1.7355721744038379</v>
      </c>
      <c r="G1597">
        <v>1.7355721744038382</v>
      </c>
      <c r="H1597" t="s">
        <v>848</v>
      </c>
    </row>
    <row r="1598" spans="1:8" hidden="1" x14ac:dyDescent="0.25">
      <c r="A1598" t="s">
        <v>824</v>
      </c>
      <c r="B1598" t="s">
        <v>533</v>
      </c>
      <c r="C1598" t="s">
        <v>56</v>
      </c>
      <c r="D1598" t="s">
        <v>8</v>
      </c>
      <c r="E1598" t="s">
        <v>949</v>
      </c>
      <c r="F1598">
        <v>1.4752363482432624</v>
      </c>
      <c r="G1598">
        <v>1.4752363482432624</v>
      </c>
      <c r="H1598" t="s">
        <v>849</v>
      </c>
    </row>
    <row r="1599" spans="1:8" hidden="1" x14ac:dyDescent="0.25">
      <c r="A1599" t="s">
        <v>824</v>
      </c>
      <c r="B1599" t="s">
        <v>533</v>
      </c>
      <c r="C1599" t="s">
        <v>56</v>
      </c>
      <c r="D1599" t="s">
        <v>8</v>
      </c>
      <c r="E1599" t="s">
        <v>949</v>
      </c>
      <c r="F1599">
        <v>2.9504726964865249</v>
      </c>
      <c r="G1599">
        <v>2.9504726964865249</v>
      </c>
      <c r="H1599" t="s">
        <v>850</v>
      </c>
    </row>
    <row r="1600" spans="1:8" hidden="1" x14ac:dyDescent="0.25">
      <c r="A1600" t="s">
        <v>824</v>
      </c>
      <c r="B1600" t="s">
        <v>533</v>
      </c>
      <c r="C1600" t="s">
        <v>56</v>
      </c>
      <c r="D1600" t="s">
        <v>8</v>
      </c>
      <c r="E1600" t="s">
        <v>949</v>
      </c>
      <c r="F1600">
        <v>1.7355721744038379</v>
      </c>
      <c r="G1600">
        <v>1.7355721744038382</v>
      </c>
      <c r="H1600" t="s">
        <v>851</v>
      </c>
    </row>
    <row r="1601" spans="1:8" hidden="1" x14ac:dyDescent="0.25">
      <c r="A1601" t="s">
        <v>824</v>
      </c>
      <c r="B1601" t="s">
        <v>533</v>
      </c>
      <c r="C1601" t="s">
        <v>56</v>
      </c>
      <c r="D1601" t="s">
        <v>8</v>
      </c>
      <c r="E1601" t="s">
        <v>949</v>
      </c>
      <c r="F1601">
        <v>2.9504726964865249</v>
      </c>
      <c r="G1601">
        <v>2.9504726964865249</v>
      </c>
      <c r="H1601" t="s">
        <v>852</v>
      </c>
    </row>
    <row r="1602" spans="1:8" hidden="1" x14ac:dyDescent="0.25">
      <c r="A1602" t="s">
        <v>824</v>
      </c>
      <c r="B1602" t="s">
        <v>533</v>
      </c>
      <c r="C1602" t="s">
        <v>56</v>
      </c>
      <c r="D1602" t="s">
        <v>8</v>
      </c>
      <c r="E1602" t="s">
        <v>949</v>
      </c>
      <c r="F1602">
        <v>2.6033582616057571</v>
      </c>
      <c r="G1602">
        <v>2.6033582616057571</v>
      </c>
      <c r="H1602" t="s">
        <v>853</v>
      </c>
    </row>
    <row r="1603" spans="1:8" hidden="1" x14ac:dyDescent="0.25">
      <c r="A1603" t="s">
        <v>824</v>
      </c>
      <c r="B1603" t="s">
        <v>533</v>
      </c>
      <c r="C1603" t="s">
        <v>56</v>
      </c>
      <c r="D1603" t="s">
        <v>8</v>
      </c>
      <c r="E1603" t="s">
        <v>949</v>
      </c>
      <c r="F1603">
        <v>1.7355721744038379</v>
      </c>
      <c r="G1603">
        <v>1.7355721744038382</v>
      </c>
      <c r="H1603" t="s">
        <v>854</v>
      </c>
    </row>
    <row r="1604" spans="1:8" hidden="1" x14ac:dyDescent="0.25">
      <c r="A1604" t="s">
        <v>824</v>
      </c>
      <c r="B1604" t="s">
        <v>533</v>
      </c>
      <c r="C1604" t="s">
        <v>56</v>
      </c>
      <c r="D1604" t="s">
        <v>8</v>
      </c>
      <c r="E1604" t="s">
        <v>949</v>
      </c>
      <c r="F1604">
        <v>2.9504726964865249</v>
      </c>
      <c r="G1604">
        <v>2.9504726964865249</v>
      </c>
      <c r="H1604" t="s">
        <v>855</v>
      </c>
    </row>
    <row r="1605" spans="1:8" hidden="1" x14ac:dyDescent="0.25">
      <c r="A1605" t="s">
        <v>824</v>
      </c>
      <c r="B1605" t="s">
        <v>533</v>
      </c>
      <c r="C1605" t="s">
        <v>56</v>
      </c>
      <c r="D1605" t="s">
        <v>8</v>
      </c>
      <c r="E1605" t="s">
        <v>949</v>
      </c>
      <c r="F1605">
        <v>2.6033582616057571</v>
      </c>
      <c r="G1605">
        <v>2.6033582616057571</v>
      </c>
      <c r="H1605" t="s">
        <v>856</v>
      </c>
    </row>
    <row r="1606" spans="1:8" hidden="1" x14ac:dyDescent="0.25">
      <c r="A1606" t="s">
        <v>824</v>
      </c>
      <c r="B1606" t="s">
        <v>533</v>
      </c>
      <c r="C1606" t="s">
        <v>56</v>
      </c>
      <c r="D1606" t="s">
        <v>8</v>
      </c>
      <c r="E1606" t="s">
        <v>949</v>
      </c>
      <c r="F1606">
        <v>1.7355721744038379</v>
      </c>
      <c r="G1606">
        <v>1.7355721744038382</v>
      </c>
      <c r="H1606" t="s">
        <v>857</v>
      </c>
    </row>
    <row r="1607" spans="1:8" hidden="1" x14ac:dyDescent="0.25">
      <c r="A1607" t="s">
        <v>824</v>
      </c>
      <c r="B1607" t="s">
        <v>533</v>
      </c>
      <c r="C1607" t="s">
        <v>56</v>
      </c>
      <c r="D1607" t="s">
        <v>8</v>
      </c>
      <c r="E1607" t="s">
        <v>949</v>
      </c>
      <c r="F1607">
        <v>5.5538309580922816</v>
      </c>
      <c r="G1607">
        <v>5.5538309580922816</v>
      </c>
      <c r="H1607" t="s">
        <v>858</v>
      </c>
    </row>
    <row r="1608" spans="1:8" hidden="1" x14ac:dyDescent="0.25">
      <c r="A1608" t="s">
        <v>824</v>
      </c>
      <c r="B1608" t="s">
        <v>533</v>
      </c>
      <c r="C1608" t="s">
        <v>56</v>
      </c>
      <c r="D1608" t="s">
        <v>8</v>
      </c>
      <c r="E1608" t="s">
        <v>949</v>
      </c>
      <c r="F1608">
        <v>2.9504726964865249</v>
      </c>
      <c r="G1608">
        <v>2.9504726964865249</v>
      </c>
      <c r="H1608" t="s">
        <v>859</v>
      </c>
    </row>
    <row r="1609" spans="1:8" hidden="1" x14ac:dyDescent="0.25">
      <c r="A1609" t="s">
        <v>824</v>
      </c>
      <c r="B1609" t="s">
        <v>533</v>
      </c>
      <c r="C1609" t="s">
        <v>56</v>
      </c>
      <c r="D1609" t="s">
        <v>8</v>
      </c>
      <c r="E1609" t="s">
        <v>949</v>
      </c>
      <c r="F1609">
        <v>1.7355721744038379</v>
      </c>
      <c r="G1609">
        <v>1.7355721744038382</v>
      </c>
      <c r="H1609" t="s">
        <v>860</v>
      </c>
    </row>
    <row r="1610" spans="1:8" hidden="1" x14ac:dyDescent="0.25">
      <c r="A1610" t="s">
        <v>824</v>
      </c>
      <c r="B1610" t="s">
        <v>533</v>
      </c>
      <c r="C1610" t="s">
        <v>56</v>
      </c>
      <c r="D1610" t="s">
        <v>8</v>
      </c>
      <c r="E1610" t="s">
        <v>949</v>
      </c>
      <c r="F1610">
        <v>1.4752363482432624</v>
      </c>
      <c r="G1610">
        <v>1.4752363482432624</v>
      </c>
      <c r="H1610" t="s">
        <v>861</v>
      </c>
    </row>
    <row r="1611" spans="1:8" hidden="1" x14ac:dyDescent="0.25">
      <c r="A1611" t="s">
        <v>824</v>
      </c>
      <c r="B1611" t="s">
        <v>533</v>
      </c>
      <c r="C1611" t="s">
        <v>56</v>
      </c>
      <c r="D1611" t="s">
        <v>8</v>
      </c>
      <c r="E1611" t="s">
        <v>949</v>
      </c>
      <c r="F1611">
        <v>2.6033582616057571</v>
      </c>
      <c r="G1611">
        <v>2.6033582616057571</v>
      </c>
      <c r="H1611" t="s">
        <v>862</v>
      </c>
    </row>
    <row r="1612" spans="1:8" hidden="1" x14ac:dyDescent="0.25">
      <c r="A1612" t="s">
        <v>824</v>
      </c>
      <c r="B1612" t="s">
        <v>533</v>
      </c>
      <c r="C1612" t="s">
        <v>56</v>
      </c>
      <c r="D1612" t="s">
        <v>8</v>
      </c>
      <c r="E1612" t="s">
        <v>949</v>
      </c>
      <c r="F1612">
        <v>1.7355721744038379</v>
      </c>
      <c r="G1612">
        <v>1.7355721744038382</v>
      </c>
      <c r="H1612" t="s">
        <v>863</v>
      </c>
    </row>
    <row r="1613" spans="1:8" hidden="1" x14ac:dyDescent="0.25">
      <c r="A1613" t="s">
        <v>824</v>
      </c>
      <c r="B1613" t="s">
        <v>533</v>
      </c>
      <c r="C1613" t="s">
        <v>56</v>
      </c>
      <c r="D1613" t="s">
        <v>8</v>
      </c>
      <c r="E1613" t="s">
        <v>949</v>
      </c>
      <c r="F1613">
        <v>1.4752363482432624</v>
      </c>
      <c r="G1613">
        <v>1.4752363482432624</v>
      </c>
      <c r="H1613" t="s">
        <v>864</v>
      </c>
    </row>
    <row r="1614" spans="1:8" hidden="1" x14ac:dyDescent="0.25">
      <c r="A1614" t="s">
        <v>824</v>
      </c>
      <c r="B1614" t="s">
        <v>533</v>
      </c>
      <c r="C1614" t="s">
        <v>56</v>
      </c>
      <c r="D1614" t="s">
        <v>8</v>
      </c>
      <c r="E1614" t="s">
        <v>949</v>
      </c>
      <c r="F1614">
        <v>2.9504726964865249</v>
      </c>
      <c r="G1614">
        <v>2.9504726964865249</v>
      </c>
      <c r="H1614" t="s">
        <v>865</v>
      </c>
    </row>
    <row r="1615" spans="1:8" hidden="1" x14ac:dyDescent="0.25">
      <c r="A1615" t="s">
        <v>824</v>
      </c>
      <c r="B1615" t="s">
        <v>533</v>
      </c>
      <c r="C1615" t="s">
        <v>56</v>
      </c>
      <c r="D1615" t="s">
        <v>8</v>
      </c>
      <c r="E1615" t="s">
        <v>949</v>
      </c>
      <c r="F1615">
        <v>1.7355721744038379</v>
      </c>
      <c r="G1615">
        <v>1.7355721744038382</v>
      </c>
      <c r="H1615" t="s">
        <v>866</v>
      </c>
    </row>
    <row r="1616" spans="1:8" hidden="1" x14ac:dyDescent="0.25">
      <c r="A1616" t="s">
        <v>824</v>
      </c>
      <c r="B1616" t="s">
        <v>533</v>
      </c>
      <c r="C1616" t="s">
        <v>56</v>
      </c>
      <c r="D1616" t="s">
        <v>527</v>
      </c>
      <c r="E1616" t="s">
        <v>950</v>
      </c>
      <c r="F1616">
        <v>0.9443107149827602</v>
      </c>
      <c r="G1616">
        <v>0.94431071498276009</v>
      </c>
      <c r="H1616" t="s">
        <v>825</v>
      </c>
    </row>
    <row r="1617" spans="1:8" hidden="1" x14ac:dyDescent="0.25">
      <c r="A1617" t="s">
        <v>824</v>
      </c>
      <c r="B1617" t="s">
        <v>533</v>
      </c>
      <c r="C1617" t="s">
        <v>56</v>
      </c>
      <c r="D1617" t="s">
        <v>527</v>
      </c>
      <c r="E1617" t="s">
        <v>950</v>
      </c>
      <c r="F1617">
        <v>0</v>
      </c>
      <c r="G1617">
        <v>0</v>
      </c>
      <c r="H1617" t="s">
        <v>867</v>
      </c>
    </row>
    <row r="1618" spans="1:8" hidden="1" x14ac:dyDescent="0.25">
      <c r="A1618" t="s">
        <v>824</v>
      </c>
      <c r="B1618" t="s">
        <v>533</v>
      </c>
      <c r="C1618" t="s">
        <v>56</v>
      </c>
      <c r="D1618" t="s">
        <v>527</v>
      </c>
      <c r="E1618" t="s">
        <v>950</v>
      </c>
      <c r="F1618">
        <v>0</v>
      </c>
      <c r="G1618">
        <v>0</v>
      </c>
      <c r="H1618" t="s">
        <v>868</v>
      </c>
    </row>
    <row r="1619" spans="1:8" hidden="1" x14ac:dyDescent="0.25">
      <c r="A1619" t="s">
        <v>824</v>
      </c>
      <c r="B1619" t="s">
        <v>533</v>
      </c>
      <c r="C1619" t="s">
        <v>56</v>
      </c>
      <c r="D1619" t="s">
        <v>527</v>
      </c>
      <c r="E1619" t="s">
        <v>950</v>
      </c>
      <c r="F1619">
        <v>0.9443107149827602</v>
      </c>
      <c r="G1619">
        <v>0.94431071498276009</v>
      </c>
      <c r="H1619" t="s">
        <v>828</v>
      </c>
    </row>
    <row r="1620" spans="1:8" hidden="1" x14ac:dyDescent="0.25">
      <c r="A1620" t="s">
        <v>824</v>
      </c>
      <c r="B1620" t="s">
        <v>533</v>
      </c>
      <c r="C1620" t="s">
        <v>56</v>
      </c>
      <c r="D1620" t="s">
        <v>527</v>
      </c>
      <c r="E1620" t="s">
        <v>950</v>
      </c>
      <c r="F1620">
        <v>0</v>
      </c>
      <c r="G1620">
        <v>0</v>
      </c>
      <c r="H1620" t="s">
        <v>870</v>
      </c>
    </row>
    <row r="1621" spans="1:8" hidden="1" x14ac:dyDescent="0.25">
      <c r="A1621" t="s">
        <v>824</v>
      </c>
      <c r="B1621" t="s">
        <v>533</v>
      </c>
      <c r="C1621" t="s">
        <v>56</v>
      </c>
      <c r="D1621" t="s">
        <v>527</v>
      </c>
      <c r="E1621" t="s">
        <v>950</v>
      </c>
      <c r="F1621">
        <v>0</v>
      </c>
      <c r="G1621">
        <v>0</v>
      </c>
      <c r="H1621" t="s">
        <v>871</v>
      </c>
    </row>
    <row r="1622" spans="1:8" hidden="1" x14ac:dyDescent="0.25">
      <c r="A1622" t="s">
        <v>824</v>
      </c>
      <c r="B1622" t="s">
        <v>533</v>
      </c>
      <c r="C1622" t="s">
        <v>56</v>
      </c>
      <c r="D1622" t="s">
        <v>527</v>
      </c>
      <c r="E1622" t="s">
        <v>950</v>
      </c>
      <c r="F1622">
        <v>0.9443107149827602</v>
      </c>
      <c r="G1622">
        <v>0.94431071498276009</v>
      </c>
      <c r="H1622" t="s">
        <v>831</v>
      </c>
    </row>
    <row r="1623" spans="1:8" hidden="1" x14ac:dyDescent="0.25">
      <c r="A1623" t="s">
        <v>824</v>
      </c>
      <c r="B1623" t="s">
        <v>533</v>
      </c>
      <c r="C1623" t="s">
        <v>56</v>
      </c>
      <c r="D1623" t="s">
        <v>527</v>
      </c>
      <c r="E1623" t="s">
        <v>950</v>
      </c>
      <c r="F1623">
        <v>0</v>
      </c>
      <c r="G1623">
        <v>0</v>
      </c>
      <c r="H1623" t="s">
        <v>872</v>
      </c>
    </row>
    <row r="1624" spans="1:8" hidden="1" x14ac:dyDescent="0.25">
      <c r="A1624" t="s">
        <v>824</v>
      </c>
      <c r="B1624" t="s">
        <v>533</v>
      </c>
      <c r="C1624" t="s">
        <v>56</v>
      </c>
      <c r="D1624" t="s">
        <v>527</v>
      </c>
      <c r="E1624" t="s">
        <v>950</v>
      </c>
      <c r="F1624">
        <v>0</v>
      </c>
      <c r="G1624">
        <v>0</v>
      </c>
      <c r="H1624" t="s">
        <v>873</v>
      </c>
    </row>
    <row r="1625" spans="1:8" hidden="1" x14ac:dyDescent="0.25">
      <c r="A1625" t="s">
        <v>824</v>
      </c>
      <c r="B1625" t="s">
        <v>533</v>
      </c>
      <c r="C1625" t="s">
        <v>56</v>
      </c>
      <c r="D1625" t="s">
        <v>527</v>
      </c>
      <c r="E1625" t="s">
        <v>950</v>
      </c>
      <c r="F1625">
        <v>0.9443107149827602</v>
      </c>
      <c r="G1625">
        <v>0.94431071498276009</v>
      </c>
      <c r="H1625" t="s">
        <v>834</v>
      </c>
    </row>
    <row r="1626" spans="1:8" hidden="1" x14ac:dyDescent="0.25">
      <c r="A1626" t="s">
        <v>824</v>
      </c>
      <c r="B1626" t="s">
        <v>533</v>
      </c>
      <c r="C1626" t="s">
        <v>56</v>
      </c>
      <c r="D1626" t="s">
        <v>527</v>
      </c>
      <c r="E1626" t="s">
        <v>950</v>
      </c>
      <c r="F1626">
        <v>0</v>
      </c>
      <c r="G1626">
        <v>0</v>
      </c>
      <c r="H1626" t="s">
        <v>874</v>
      </c>
    </row>
    <row r="1627" spans="1:8" hidden="1" x14ac:dyDescent="0.25">
      <c r="A1627" t="s">
        <v>824</v>
      </c>
      <c r="B1627" t="s">
        <v>533</v>
      </c>
      <c r="C1627" t="s">
        <v>56</v>
      </c>
      <c r="D1627" t="s">
        <v>527</v>
      </c>
      <c r="E1627" t="s">
        <v>950</v>
      </c>
      <c r="F1627">
        <v>0</v>
      </c>
      <c r="G1627">
        <v>0</v>
      </c>
      <c r="H1627" t="s">
        <v>875</v>
      </c>
    </row>
    <row r="1628" spans="1:8" hidden="1" x14ac:dyDescent="0.25">
      <c r="A1628" t="s">
        <v>824</v>
      </c>
      <c r="B1628" t="s">
        <v>533</v>
      </c>
      <c r="C1628" t="s">
        <v>56</v>
      </c>
      <c r="D1628" t="s">
        <v>527</v>
      </c>
      <c r="E1628" t="s">
        <v>950</v>
      </c>
      <c r="F1628">
        <v>0.9443107149827602</v>
      </c>
      <c r="G1628">
        <v>0.94431071498276009</v>
      </c>
      <c r="H1628" t="s">
        <v>837</v>
      </c>
    </row>
    <row r="1629" spans="1:8" hidden="1" x14ac:dyDescent="0.25">
      <c r="A1629" t="s">
        <v>824</v>
      </c>
      <c r="B1629" t="s">
        <v>533</v>
      </c>
      <c r="C1629" t="s">
        <v>56</v>
      </c>
      <c r="D1629" t="s">
        <v>527</v>
      </c>
      <c r="E1629" t="s">
        <v>950</v>
      </c>
      <c r="F1629">
        <v>0</v>
      </c>
      <c r="G1629">
        <v>0</v>
      </c>
      <c r="H1629" t="s">
        <v>876</v>
      </c>
    </row>
    <row r="1630" spans="1:8" hidden="1" x14ac:dyDescent="0.25">
      <c r="A1630" t="s">
        <v>824</v>
      </c>
      <c r="B1630" t="s">
        <v>533</v>
      </c>
      <c r="C1630" t="s">
        <v>56</v>
      </c>
      <c r="D1630" t="s">
        <v>527</v>
      </c>
      <c r="E1630" t="s">
        <v>950</v>
      </c>
      <c r="F1630">
        <v>0</v>
      </c>
      <c r="G1630">
        <v>0</v>
      </c>
      <c r="H1630" t="s">
        <v>877</v>
      </c>
    </row>
    <row r="1631" spans="1:8" hidden="1" x14ac:dyDescent="0.25">
      <c r="A1631" t="s">
        <v>824</v>
      </c>
      <c r="B1631" t="s">
        <v>533</v>
      </c>
      <c r="C1631" t="s">
        <v>56</v>
      </c>
      <c r="D1631" t="s">
        <v>527</v>
      </c>
      <c r="E1631" t="s">
        <v>950</v>
      </c>
      <c r="F1631">
        <v>0</v>
      </c>
      <c r="G1631">
        <v>0</v>
      </c>
      <c r="H1631" t="s">
        <v>878</v>
      </c>
    </row>
    <row r="1632" spans="1:8" hidden="1" x14ac:dyDescent="0.25">
      <c r="A1632" t="s">
        <v>824</v>
      </c>
      <c r="B1632" t="s">
        <v>533</v>
      </c>
      <c r="C1632" t="s">
        <v>56</v>
      </c>
      <c r="D1632" t="s">
        <v>527</v>
      </c>
      <c r="E1632" t="s">
        <v>950</v>
      </c>
      <c r="F1632">
        <v>0</v>
      </c>
      <c r="G1632">
        <v>0</v>
      </c>
      <c r="H1632" t="s">
        <v>879</v>
      </c>
    </row>
    <row r="1633" spans="1:8" hidden="1" x14ac:dyDescent="0.25">
      <c r="A1633" t="s">
        <v>824</v>
      </c>
      <c r="B1633" t="s">
        <v>533</v>
      </c>
      <c r="C1633" t="s">
        <v>56</v>
      </c>
      <c r="D1633" t="s">
        <v>527</v>
      </c>
      <c r="E1633" t="s">
        <v>950</v>
      </c>
      <c r="F1633">
        <v>0</v>
      </c>
      <c r="G1633">
        <v>0</v>
      </c>
      <c r="H1633" t="s">
        <v>880</v>
      </c>
    </row>
    <row r="1634" spans="1:8" hidden="1" x14ac:dyDescent="0.25">
      <c r="A1634" t="s">
        <v>824</v>
      </c>
      <c r="B1634" t="s">
        <v>533</v>
      </c>
      <c r="C1634" t="s">
        <v>56</v>
      </c>
      <c r="D1634" t="s">
        <v>527</v>
      </c>
      <c r="E1634" t="s">
        <v>950</v>
      </c>
      <c r="F1634">
        <v>0</v>
      </c>
      <c r="G1634">
        <v>0</v>
      </c>
      <c r="H1634" t="s">
        <v>881</v>
      </c>
    </row>
    <row r="1635" spans="1:8" hidden="1" x14ac:dyDescent="0.25">
      <c r="A1635" t="s">
        <v>824</v>
      </c>
      <c r="B1635" t="s">
        <v>533</v>
      </c>
      <c r="C1635" t="s">
        <v>56</v>
      </c>
      <c r="D1635" t="s">
        <v>527</v>
      </c>
      <c r="E1635" t="s">
        <v>950</v>
      </c>
      <c r="F1635">
        <v>0</v>
      </c>
      <c r="G1635">
        <v>0</v>
      </c>
      <c r="H1635" t="s">
        <v>882</v>
      </c>
    </row>
    <row r="1636" spans="1:8" hidden="1" x14ac:dyDescent="0.25">
      <c r="A1636" t="s">
        <v>824</v>
      </c>
      <c r="B1636" t="s">
        <v>533</v>
      </c>
      <c r="C1636" t="s">
        <v>56</v>
      </c>
      <c r="D1636" t="s">
        <v>527</v>
      </c>
      <c r="E1636" t="s">
        <v>950</v>
      </c>
      <c r="F1636">
        <v>0</v>
      </c>
      <c r="G1636">
        <v>0</v>
      </c>
      <c r="H1636" t="s">
        <v>883</v>
      </c>
    </row>
    <row r="1637" spans="1:8" hidden="1" x14ac:dyDescent="0.25">
      <c r="A1637" t="s">
        <v>824</v>
      </c>
      <c r="B1637" t="s">
        <v>533</v>
      </c>
      <c r="C1637" t="s">
        <v>56</v>
      </c>
      <c r="D1637" t="s">
        <v>527</v>
      </c>
      <c r="E1637" t="s">
        <v>950</v>
      </c>
      <c r="F1637">
        <v>1.0623495543556052</v>
      </c>
      <c r="G1637">
        <v>1.0623495543556052</v>
      </c>
      <c r="H1637" t="s">
        <v>846</v>
      </c>
    </row>
    <row r="1638" spans="1:8" hidden="1" x14ac:dyDescent="0.25">
      <c r="A1638" t="s">
        <v>824</v>
      </c>
      <c r="B1638" t="s">
        <v>533</v>
      </c>
      <c r="C1638" t="s">
        <v>56</v>
      </c>
      <c r="D1638" t="s">
        <v>527</v>
      </c>
      <c r="E1638" t="s">
        <v>950</v>
      </c>
      <c r="F1638">
        <v>0</v>
      </c>
      <c r="G1638">
        <v>0</v>
      </c>
      <c r="H1638" t="s">
        <v>884</v>
      </c>
    </row>
    <row r="1639" spans="1:8" hidden="1" x14ac:dyDescent="0.25">
      <c r="A1639" t="s">
        <v>824</v>
      </c>
      <c r="B1639" t="s">
        <v>533</v>
      </c>
      <c r="C1639" t="s">
        <v>56</v>
      </c>
      <c r="D1639" t="s">
        <v>527</v>
      </c>
      <c r="E1639" t="s">
        <v>950</v>
      </c>
      <c r="F1639">
        <v>0</v>
      </c>
      <c r="G1639">
        <v>0</v>
      </c>
      <c r="H1639" t="s">
        <v>885</v>
      </c>
    </row>
    <row r="1640" spans="1:8" hidden="1" x14ac:dyDescent="0.25">
      <c r="A1640" t="s">
        <v>824</v>
      </c>
      <c r="B1640" t="s">
        <v>533</v>
      </c>
      <c r="C1640" t="s">
        <v>56</v>
      </c>
      <c r="D1640" t="s">
        <v>527</v>
      </c>
      <c r="E1640" t="s">
        <v>950</v>
      </c>
      <c r="F1640">
        <v>0.9443107149827602</v>
      </c>
      <c r="G1640">
        <v>0.94431071498276009</v>
      </c>
      <c r="H1640" t="s">
        <v>849</v>
      </c>
    </row>
    <row r="1641" spans="1:8" hidden="1" x14ac:dyDescent="0.25">
      <c r="A1641" t="s">
        <v>824</v>
      </c>
      <c r="B1641" t="s">
        <v>533</v>
      </c>
      <c r="C1641" t="s">
        <v>56</v>
      </c>
      <c r="D1641" t="s">
        <v>527</v>
      </c>
      <c r="E1641" t="s">
        <v>950</v>
      </c>
      <c r="F1641">
        <v>0</v>
      </c>
      <c r="G1641">
        <v>0</v>
      </c>
      <c r="H1641" t="s">
        <v>886</v>
      </c>
    </row>
    <row r="1642" spans="1:8" hidden="1" x14ac:dyDescent="0.25">
      <c r="A1642" t="s">
        <v>824</v>
      </c>
      <c r="B1642" t="s">
        <v>533</v>
      </c>
      <c r="C1642" t="s">
        <v>56</v>
      </c>
      <c r="D1642" t="s">
        <v>527</v>
      </c>
      <c r="E1642" t="s">
        <v>950</v>
      </c>
      <c r="F1642">
        <v>0</v>
      </c>
      <c r="G1642">
        <v>0</v>
      </c>
      <c r="H1642" t="s">
        <v>887</v>
      </c>
    </row>
    <row r="1643" spans="1:8" hidden="1" x14ac:dyDescent="0.25">
      <c r="A1643" t="s">
        <v>824</v>
      </c>
      <c r="B1643" t="s">
        <v>533</v>
      </c>
      <c r="C1643" t="s">
        <v>56</v>
      </c>
      <c r="D1643" t="s">
        <v>527</v>
      </c>
      <c r="E1643" t="s">
        <v>950</v>
      </c>
      <c r="F1643">
        <v>0.9443107149827602</v>
      </c>
      <c r="G1643">
        <v>0.94431071498276009</v>
      </c>
      <c r="H1643" t="s">
        <v>852</v>
      </c>
    </row>
    <row r="1644" spans="1:8" hidden="1" x14ac:dyDescent="0.25">
      <c r="A1644" t="s">
        <v>824</v>
      </c>
      <c r="B1644" t="s">
        <v>533</v>
      </c>
      <c r="C1644" t="s">
        <v>56</v>
      </c>
      <c r="D1644" t="s">
        <v>527</v>
      </c>
      <c r="E1644" t="s">
        <v>950</v>
      </c>
      <c r="F1644">
        <v>0</v>
      </c>
      <c r="G1644">
        <v>0</v>
      </c>
      <c r="H1644" t="s">
        <v>889</v>
      </c>
    </row>
    <row r="1645" spans="1:8" hidden="1" x14ac:dyDescent="0.25">
      <c r="A1645" t="s">
        <v>824</v>
      </c>
      <c r="B1645" t="s">
        <v>533</v>
      </c>
      <c r="C1645" t="s">
        <v>56</v>
      </c>
      <c r="D1645" t="s">
        <v>527</v>
      </c>
      <c r="E1645" t="s">
        <v>950</v>
      </c>
      <c r="F1645">
        <v>0</v>
      </c>
      <c r="G1645">
        <v>0</v>
      </c>
      <c r="H1645" t="s">
        <v>890</v>
      </c>
    </row>
    <row r="1646" spans="1:8" hidden="1" x14ac:dyDescent="0.25">
      <c r="A1646" t="s">
        <v>824</v>
      </c>
      <c r="B1646" t="s">
        <v>533</v>
      </c>
      <c r="C1646" t="s">
        <v>56</v>
      </c>
      <c r="D1646" t="s">
        <v>527</v>
      </c>
      <c r="E1646" t="s">
        <v>950</v>
      </c>
      <c r="F1646">
        <v>0.9443107149827602</v>
      </c>
      <c r="G1646">
        <v>0.94431071498276009</v>
      </c>
      <c r="H1646" t="s">
        <v>855</v>
      </c>
    </row>
    <row r="1647" spans="1:8" hidden="1" x14ac:dyDescent="0.25">
      <c r="A1647" t="s">
        <v>824</v>
      </c>
      <c r="B1647" t="s">
        <v>533</v>
      </c>
      <c r="C1647" t="s">
        <v>56</v>
      </c>
      <c r="D1647" t="s">
        <v>527</v>
      </c>
      <c r="E1647" t="s">
        <v>950</v>
      </c>
      <c r="F1647">
        <v>0</v>
      </c>
      <c r="G1647">
        <v>0</v>
      </c>
      <c r="H1647" t="s">
        <v>891</v>
      </c>
    </row>
    <row r="1648" spans="1:8" hidden="1" x14ac:dyDescent="0.25">
      <c r="A1648" t="s">
        <v>824</v>
      </c>
      <c r="B1648" t="s">
        <v>533</v>
      </c>
      <c r="C1648" t="s">
        <v>56</v>
      </c>
      <c r="D1648" t="s">
        <v>527</v>
      </c>
      <c r="E1648" t="s">
        <v>950</v>
      </c>
      <c r="F1648">
        <v>0</v>
      </c>
      <c r="G1648">
        <v>0</v>
      </c>
      <c r="H1648" t="s">
        <v>892</v>
      </c>
    </row>
    <row r="1649" spans="1:8" hidden="1" x14ac:dyDescent="0.25">
      <c r="A1649" t="s">
        <v>824</v>
      </c>
      <c r="B1649" t="s">
        <v>533</v>
      </c>
      <c r="C1649" t="s">
        <v>56</v>
      </c>
      <c r="D1649" t="s">
        <v>527</v>
      </c>
      <c r="E1649" t="s">
        <v>950</v>
      </c>
      <c r="F1649">
        <v>0.9443107149827602</v>
      </c>
      <c r="G1649">
        <v>0.94431071498276009</v>
      </c>
      <c r="H1649" t="s">
        <v>858</v>
      </c>
    </row>
    <row r="1650" spans="1:8" hidden="1" x14ac:dyDescent="0.25">
      <c r="A1650" t="s">
        <v>824</v>
      </c>
      <c r="B1650" t="s">
        <v>533</v>
      </c>
      <c r="C1650" t="s">
        <v>56</v>
      </c>
      <c r="D1650" t="s">
        <v>527</v>
      </c>
      <c r="E1650" t="s">
        <v>950</v>
      </c>
      <c r="F1650">
        <v>0</v>
      </c>
      <c r="G1650">
        <v>0</v>
      </c>
      <c r="H1650" t="s">
        <v>893</v>
      </c>
    </row>
    <row r="1651" spans="1:8" hidden="1" x14ac:dyDescent="0.25">
      <c r="A1651" t="s">
        <v>824</v>
      </c>
      <c r="B1651" t="s">
        <v>533</v>
      </c>
      <c r="C1651" t="s">
        <v>56</v>
      </c>
      <c r="D1651" t="s">
        <v>527</v>
      </c>
      <c r="E1651" t="s">
        <v>950</v>
      </c>
      <c r="F1651">
        <v>0</v>
      </c>
      <c r="G1651">
        <v>0</v>
      </c>
      <c r="H1651" t="s">
        <v>894</v>
      </c>
    </row>
    <row r="1652" spans="1:8" hidden="1" x14ac:dyDescent="0.25">
      <c r="A1652" t="s">
        <v>824</v>
      </c>
      <c r="B1652" t="s">
        <v>533</v>
      </c>
      <c r="C1652" t="s">
        <v>56</v>
      </c>
      <c r="D1652" t="s">
        <v>527</v>
      </c>
      <c r="E1652" t="s">
        <v>950</v>
      </c>
      <c r="F1652">
        <v>0</v>
      </c>
      <c r="G1652">
        <v>0</v>
      </c>
      <c r="H1652" t="s">
        <v>899</v>
      </c>
    </row>
    <row r="1653" spans="1:8" hidden="1" x14ac:dyDescent="0.25">
      <c r="A1653" t="s">
        <v>824</v>
      </c>
      <c r="B1653" t="s">
        <v>533</v>
      </c>
      <c r="C1653" t="s">
        <v>56</v>
      </c>
      <c r="D1653" t="s">
        <v>527</v>
      </c>
      <c r="E1653" t="s">
        <v>950</v>
      </c>
      <c r="F1653">
        <v>0</v>
      </c>
      <c r="G1653">
        <v>0</v>
      </c>
      <c r="H1653" t="s">
        <v>895</v>
      </c>
    </row>
    <row r="1654" spans="1:8" hidden="1" x14ac:dyDescent="0.25">
      <c r="A1654" t="s">
        <v>824</v>
      </c>
      <c r="B1654" t="s">
        <v>533</v>
      </c>
      <c r="C1654" t="s">
        <v>56</v>
      </c>
      <c r="D1654" t="s">
        <v>527</v>
      </c>
      <c r="E1654" t="s">
        <v>950</v>
      </c>
      <c r="F1654">
        <v>0</v>
      </c>
      <c r="G1654">
        <v>0</v>
      </c>
      <c r="H1654" t="s">
        <v>896</v>
      </c>
    </row>
    <row r="1655" spans="1:8" hidden="1" x14ac:dyDescent="0.25">
      <c r="A1655" t="s">
        <v>824</v>
      </c>
      <c r="B1655" t="s">
        <v>533</v>
      </c>
      <c r="C1655" t="s">
        <v>56</v>
      </c>
      <c r="D1655" t="s">
        <v>527</v>
      </c>
      <c r="E1655" t="s">
        <v>950</v>
      </c>
      <c r="F1655">
        <v>0</v>
      </c>
      <c r="G1655">
        <v>0</v>
      </c>
      <c r="H1655" t="s">
        <v>900</v>
      </c>
    </row>
    <row r="1656" spans="1:8" hidden="1" x14ac:dyDescent="0.25">
      <c r="A1656" t="s">
        <v>824</v>
      </c>
      <c r="B1656" t="s">
        <v>533</v>
      </c>
      <c r="C1656" t="s">
        <v>56</v>
      </c>
      <c r="D1656" t="s">
        <v>527</v>
      </c>
      <c r="E1656" t="s">
        <v>950</v>
      </c>
      <c r="F1656">
        <v>0</v>
      </c>
      <c r="G1656">
        <v>0</v>
      </c>
      <c r="H1656" t="s">
        <v>897</v>
      </c>
    </row>
    <row r="1657" spans="1:8" hidden="1" x14ac:dyDescent="0.25">
      <c r="A1657" t="s">
        <v>824</v>
      </c>
      <c r="B1657" t="s">
        <v>533</v>
      </c>
      <c r="C1657" t="s">
        <v>56</v>
      </c>
      <c r="D1657" t="s">
        <v>527</v>
      </c>
      <c r="E1657" t="s">
        <v>950</v>
      </c>
      <c r="F1657">
        <v>0</v>
      </c>
      <c r="G1657">
        <v>0</v>
      </c>
      <c r="H1657" t="s">
        <v>898</v>
      </c>
    </row>
    <row r="1658" spans="1:8" hidden="1" x14ac:dyDescent="0.25">
      <c r="A1658" t="s">
        <v>824</v>
      </c>
      <c r="B1658" t="s">
        <v>533</v>
      </c>
      <c r="C1658" t="s">
        <v>56</v>
      </c>
      <c r="D1658" t="s">
        <v>527</v>
      </c>
      <c r="E1658" t="s">
        <v>951</v>
      </c>
      <c r="F1658">
        <v>2.9509709843211254</v>
      </c>
      <c r="G1658">
        <v>2.9509709843211258</v>
      </c>
      <c r="H1658" t="s">
        <v>825</v>
      </c>
    </row>
    <row r="1659" spans="1:8" hidden="1" x14ac:dyDescent="0.25">
      <c r="A1659" t="s">
        <v>824</v>
      </c>
      <c r="B1659" t="s">
        <v>533</v>
      </c>
      <c r="C1659" t="s">
        <v>56</v>
      </c>
      <c r="D1659" t="s">
        <v>527</v>
      </c>
      <c r="E1659" t="s">
        <v>951</v>
      </c>
      <c r="F1659">
        <v>0</v>
      </c>
      <c r="G1659">
        <v>0</v>
      </c>
      <c r="H1659" t="s">
        <v>867</v>
      </c>
    </row>
    <row r="1660" spans="1:8" hidden="1" x14ac:dyDescent="0.25">
      <c r="A1660" t="s">
        <v>824</v>
      </c>
      <c r="B1660" t="s">
        <v>533</v>
      </c>
      <c r="C1660" t="s">
        <v>56</v>
      </c>
      <c r="D1660" t="s">
        <v>527</v>
      </c>
      <c r="E1660" t="s">
        <v>951</v>
      </c>
      <c r="F1660">
        <v>0</v>
      </c>
      <c r="G1660">
        <v>0</v>
      </c>
      <c r="H1660" t="s">
        <v>868</v>
      </c>
    </row>
    <row r="1661" spans="1:8" hidden="1" x14ac:dyDescent="0.25">
      <c r="A1661" t="s">
        <v>824</v>
      </c>
      <c r="B1661" t="s">
        <v>533</v>
      </c>
      <c r="C1661" t="s">
        <v>56</v>
      </c>
      <c r="D1661" t="s">
        <v>527</v>
      </c>
      <c r="E1661" t="s">
        <v>951</v>
      </c>
      <c r="F1661">
        <v>5.3117477717780259</v>
      </c>
      <c r="G1661">
        <v>5.3117477717780259</v>
      </c>
      <c r="H1661" t="s">
        <v>828</v>
      </c>
    </row>
    <row r="1662" spans="1:8" hidden="1" x14ac:dyDescent="0.25">
      <c r="A1662" t="s">
        <v>824</v>
      </c>
      <c r="B1662" t="s">
        <v>533</v>
      </c>
      <c r="C1662" t="s">
        <v>56</v>
      </c>
      <c r="D1662" t="s">
        <v>527</v>
      </c>
      <c r="E1662" t="s">
        <v>951</v>
      </c>
      <c r="F1662">
        <v>0</v>
      </c>
      <c r="G1662">
        <v>0</v>
      </c>
      <c r="H1662" t="s">
        <v>870</v>
      </c>
    </row>
    <row r="1663" spans="1:8" hidden="1" x14ac:dyDescent="0.25">
      <c r="A1663" t="s">
        <v>824</v>
      </c>
      <c r="B1663" t="s">
        <v>533</v>
      </c>
      <c r="C1663" t="s">
        <v>56</v>
      </c>
      <c r="D1663" t="s">
        <v>527</v>
      </c>
      <c r="E1663" t="s">
        <v>951</v>
      </c>
      <c r="F1663">
        <v>0</v>
      </c>
      <c r="G1663">
        <v>0</v>
      </c>
      <c r="H1663" t="s">
        <v>871</v>
      </c>
    </row>
    <row r="1664" spans="1:8" hidden="1" x14ac:dyDescent="0.25">
      <c r="A1664" t="s">
        <v>824</v>
      </c>
      <c r="B1664" t="s">
        <v>533</v>
      </c>
      <c r="C1664" t="s">
        <v>56</v>
      </c>
      <c r="D1664" t="s">
        <v>527</v>
      </c>
      <c r="E1664" t="s">
        <v>951</v>
      </c>
      <c r="F1664">
        <v>3.9543011189903079</v>
      </c>
      <c r="G1664">
        <v>3.9543011189903083</v>
      </c>
      <c r="H1664" t="s">
        <v>831</v>
      </c>
    </row>
    <row r="1665" spans="1:8" hidden="1" x14ac:dyDescent="0.25">
      <c r="A1665" t="s">
        <v>824</v>
      </c>
      <c r="B1665" t="s">
        <v>533</v>
      </c>
      <c r="C1665" t="s">
        <v>56</v>
      </c>
      <c r="D1665" t="s">
        <v>527</v>
      </c>
      <c r="E1665" t="s">
        <v>951</v>
      </c>
      <c r="F1665">
        <v>0</v>
      </c>
      <c r="G1665">
        <v>0</v>
      </c>
      <c r="H1665" t="s">
        <v>872</v>
      </c>
    </row>
    <row r="1666" spans="1:8" hidden="1" x14ac:dyDescent="0.25">
      <c r="A1666" t="s">
        <v>824</v>
      </c>
      <c r="B1666" t="s">
        <v>533</v>
      </c>
      <c r="C1666" t="s">
        <v>56</v>
      </c>
      <c r="D1666" t="s">
        <v>527</v>
      </c>
      <c r="E1666" t="s">
        <v>951</v>
      </c>
      <c r="F1666">
        <v>0</v>
      </c>
      <c r="G1666">
        <v>0</v>
      </c>
      <c r="H1666" t="s">
        <v>873</v>
      </c>
    </row>
    <row r="1667" spans="1:8" hidden="1" x14ac:dyDescent="0.25">
      <c r="A1667" t="s">
        <v>824</v>
      </c>
      <c r="B1667" t="s">
        <v>533</v>
      </c>
      <c r="C1667" t="s">
        <v>56</v>
      </c>
      <c r="D1667" t="s">
        <v>527</v>
      </c>
      <c r="E1667" t="s">
        <v>951</v>
      </c>
      <c r="F1667">
        <v>4.4264564764816887</v>
      </c>
      <c r="G1667">
        <v>4.4264564764816878</v>
      </c>
      <c r="H1667" t="s">
        <v>834</v>
      </c>
    </row>
    <row r="1668" spans="1:8" hidden="1" x14ac:dyDescent="0.25">
      <c r="A1668" t="s">
        <v>824</v>
      </c>
      <c r="B1668" t="s">
        <v>533</v>
      </c>
      <c r="C1668" t="s">
        <v>56</v>
      </c>
      <c r="D1668" t="s">
        <v>527</v>
      </c>
      <c r="E1668" t="s">
        <v>951</v>
      </c>
      <c r="F1668">
        <v>0</v>
      </c>
      <c r="G1668">
        <v>0</v>
      </c>
      <c r="H1668" t="s">
        <v>874</v>
      </c>
    </row>
    <row r="1669" spans="1:8" hidden="1" x14ac:dyDescent="0.25">
      <c r="A1669" t="s">
        <v>824</v>
      </c>
      <c r="B1669" t="s">
        <v>533</v>
      </c>
      <c r="C1669" t="s">
        <v>56</v>
      </c>
      <c r="D1669" t="s">
        <v>527</v>
      </c>
      <c r="E1669" t="s">
        <v>951</v>
      </c>
      <c r="F1669">
        <v>0</v>
      </c>
      <c r="G1669">
        <v>0</v>
      </c>
      <c r="H1669" t="s">
        <v>875</v>
      </c>
    </row>
    <row r="1670" spans="1:8" hidden="1" x14ac:dyDescent="0.25">
      <c r="A1670" t="s">
        <v>824</v>
      </c>
      <c r="B1670" t="s">
        <v>533</v>
      </c>
      <c r="C1670" t="s">
        <v>56</v>
      </c>
      <c r="D1670" t="s">
        <v>527</v>
      </c>
      <c r="E1670" t="s">
        <v>951</v>
      </c>
      <c r="F1670">
        <v>3.8362622796174635</v>
      </c>
      <c r="G1670">
        <v>3.836262279617463</v>
      </c>
      <c r="H1670" t="s">
        <v>837</v>
      </c>
    </row>
    <row r="1671" spans="1:8" hidden="1" x14ac:dyDescent="0.25">
      <c r="A1671" t="s">
        <v>824</v>
      </c>
      <c r="B1671" t="s">
        <v>533</v>
      </c>
      <c r="C1671" t="s">
        <v>56</v>
      </c>
      <c r="D1671" t="s">
        <v>527</v>
      </c>
      <c r="E1671" t="s">
        <v>951</v>
      </c>
      <c r="F1671">
        <v>0</v>
      </c>
      <c r="G1671">
        <v>0</v>
      </c>
      <c r="H1671" t="s">
        <v>876</v>
      </c>
    </row>
    <row r="1672" spans="1:8" hidden="1" x14ac:dyDescent="0.25">
      <c r="A1672" t="s">
        <v>824</v>
      </c>
      <c r="B1672" t="s">
        <v>533</v>
      </c>
      <c r="C1672" t="s">
        <v>56</v>
      </c>
      <c r="D1672" t="s">
        <v>527</v>
      </c>
      <c r="E1672" t="s">
        <v>951</v>
      </c>
      <c r="F1672">
        <v>0</v>
      </c>
      <c r="G1672">
        <v>0</v>
      </c>
      <c r="H1672" t="s">
        <v>877</v>
      </c>
    </row>
    <row r="1673" spans="1:8" hidden="1" x14ac:dyDescent="0.25">
      <c r="A1673" t="s">
        <v>824</v>
      </c>
      <c r="B1673" t="s">
        <v>533</v>
      </c>
      <c r="C1673" t="s">
        <v>56</v>
      </c>
      <c r="D1673" t="s">
        <v>527</v>
      </c>
      <c r="E1673" t="s">
        <v>951</v>
      </c>
      <c r="F1673">
        <v>0</v>
      </c>
      <c r="G1673">
        <v>0</v>
      </c>
      <c r="H1673" t="s">
        <v>878</v>
      </c>
    </row>
    <row r="1674" spans="1:8" hidden="1" x14ac:dyDescent="0.25">
      <c r="A1674" t="s">
        <v>824</v>
      </c>
      <c r="B1674" t="s">
        <v>533</v>
      </c>
      <c r="C1674" t="s">
        <v>56</v>
      </c>
      <c r="D1674" t="s">
        <v>527</v>
      </c>
      <c r="E1674" t="s">
        <v>951</v>
      </c>
      <c r="F1674">
        <v>0</v>
      </c>
      <c r="G1674">
        <v>0</v>
      </c>
      <c r="H1674" t="s">
        <v>879</v>
      </c>
    </row>
    <row r="1675" spans="1:8" hidden="1" x14ac:dyDescent="0.25">
      <c r="A1675" t="s">
        <v>824</v>
      </c>
      <c r="B1675" t="s">
        <v>533</v>
      </c>
      <c r="C1675" t="s">
        <v>56</v>
      </c>
      <c r="D1675" t="s">
        <v>527</v>
      </c>
      <c r="E1675" t="s">
        <v>951</v>
      </c>
      <c r="F1675">
        <v>0</v>
      </c>
      <c r="G1675">
        <v>0</v>
      </c>
      <c r="H1675" t="s">
        <v>880</v>
      </c>
    </row>
    <row r="1676" spans="1:8" hidden="1" x14ac:dyDescent="0.25">
      <c r="A1676" t="s">
        <v>824</v>
      </c>
      <c r="B1676" t="s">
        <v>533</v>
      </c>
      <c r="C1676" t="s">
        <v>56</v>
      </c>
      <c r="D1676" t="s">
        <v>527</v>
      </c>
      <c r="E1676" t="s">
        <v>951</v>
      </c>
      <c r="F1676">
        <v>0</v>
      </c>
      <c r="G1676">
        <v>0</v>
      </c>
      <c r="H1676" t="s">
        <v>881</v>
      </c>
    </row>
    <row r="1677" spans="1:8" hidden="1" x14ac:dyDescent="0.25">
      <c r="A1677" t="s">
        <v>824</v>
      </c>
      <c r="B1677" t="s">
        <v>533</v>
      </c>
      <c r="C1677" t="s">
        <v>56</v>
      </c>
      <c r="D1677" t="s">
        <v>527</v>
      </c>
      <c r="E1677" t="s">
        <v>951</v>
      </c>
      <c r="F1677">
        <v>0</v>
      </c>
      <c r="G1677">
        <v>0</v>
      </c>
      <c r="H1677" t="s">
        <v>882</v>
      </c>
    </row>
    <row r="1678" spans="1:8" hidden="1" x14ac:dyDescent="0.25">
      <c r="A1678" t="s">
        <v>824</v>
      </c>
      <c r="B1678" t="s">
        <v>533</v>
      </c>
      <c r="C1678" t="s">
        <v>56</v>
      </c>
      <c r="D1678" t="s">
        <v>527</v>
      </c>
      <c r="E1678" t="s">
        <v>951</v>
      </c>
      <c r="F1678">
        <v>0</v>
      </c>
      <c r="G1678">
        <v>0</v>
      </c>
      <c r="H1678" t="s">
        <v>883</v>
      </c>
    </row>
    <row r="1679" spans="1:8" hidden="1" x14ac:dyDescent="0.25">
      <c r="A1679" t="s">
        <v>824</v>
      </c>
      <c r="B1679" t="s">
        <v>533</v>
      </c>
      <c r="C1679" t="s">
        <v>56</v>
      </c>
      <c r="D1679" t="s">
        <v>527</v>
      </c>
      <c r="E1679" t="s">
        <v>951</v>
      </c>
      <c r="F1679">
        <v>4.8395924142866455</v>
      </c>
      <c r="G1679">
        <v>4.8395924142866464</v>
      </c>
      <c r="H1679" t="s">
        <v>846</v>
      </c>
    </row>
    <row r="1680" spans="1:8" hidden="1" x14ac:dyDescent="0.25">
      <c r="A1680" t="s">
        <v>824</v>
      </c>
      <c r="B1680" t="s">
        <v>533</v>
      </c>
      <c r="C1680" t="s">
        <v>56</v>
      </c>
      <c r="D1680" t="s">
        <v>527</v>
      </c>
      <c r="E1680" t="s">
        <v>951</v>
      </c>
      <c r="F1680">
        <v>0</v>
      </c>
      <c r="G1680">
        <v>0</v>
      </c>
      <c r="H1680" t="s">
        <v>884</v>
      </c>
    </row>
    <row r="1681" spans="1:8" hidden="1" x14ac:dyDescent="0.25">
      <c r="A1681" t="s">
        <v>824</v>
      </c>
      <c r="B1681" t="s">
        <v>533</v>
      </c>
      <c r="C1681" t="s">
        <v>56</v>
      </c>
      <c r="D1681" t="s">
        <v>527</v>
      </c>
      <c r="E1681" t="s">
        <v>951</v>
      </c>
      <c r="F1681">
        <v>0</v>
      </c>
      <c r="G1681">
        <v>0</v>
      </c>
      <c r="H1681" t="s">
        <v>885</v>
      </c>
    </row>
    <row r="1682" spans="1:8" hidden="1" x14ac:dyDescent="0.25">
      <c r="A1682" t="s">
        <v>824</v>
      </c>
      <c r="B1682" t="s">
        <v>533</v>
      </c>
      <c r="C1682" t="s">
        <v>56</v>
      </c>
      <c r="D1682" t="s">
        <v>527</v>
      </c>
      <c r="E1682" t="s">
        <v>951</v>
      </c>
      <c r="F1682">
        <v>5.4297866111508695</v>
      </c>
      <c r="G1682">
        <v>5.4297866111508712</v>
      </c>
      <c r="H1682" t="s">
        <v>849</v>
      </c>
    </row>
    <row r="1683" spans="1:8" hidden="1" x14ac:dyDescent="0.25">
      <c r="A1683" t="s">
        <v>824</v>
      </c>
      <c r="B1683" t="s">
        <v>533</v>
      </c>
      <c r="C1683" t="s">
        <v>56</v>
      </c>
      <c r="D1683" t="s">
        <v>527</v>
      </c>
      <c r="E1683" t="s">
        <v>951</v>
      </c>
      <c r="F1683">
        <v>0</v>
      </c>
      <c r="G1683">
        <v>0</v>
      </c>
      <c r="H1683" t="s">
        <v>886</v>
      </c>
    </row>
    <row r="1684" spans="1:8" hidden="1" x14ac:dyDescent="0.25">
      <c r="A1684" t="s">
        <v>824</v>
      </c>
      <c r="B1684" t="s">
        <v>533</v>
      </c>
      <c r="C1684" t="s">
        <v>56</v>
      </c>
      <c r="D1684" t="s">
        <v>527</v>
      </c>
      <c r="E1684" t="s">
        <v>951</v>
      </c>
      <c r="F1684">
        <v>0</v>
      </c>
      <c r="G1684">
        <v>0</v>
      </c>
      <c r="H1684" t="s">
        <v>887</v>
      </c>
    </row>
    <row r="1685" spans="1:8" hidden="1" x14ac:dyDescent="0.25">
      <c r="A1685" t="s">
        <v>824</v>
      </c>
      <c r="B1685" t="s">
        <v>533</v>
      </c>
      <c r="C1685" t="s">
        <v>56</v>
      </c>
      <c r="D1685" t="s">
        <v>527</v>
      </c>
      <c r="E1685" t="s">
        <v>951</v>
      </c>
      <c r="F1685">
        <v>3.9543011189903079</v>
      </c>
      <c r="G1685">
        <v>3.9543011189903083</v>
      </c>
      <c r="H1685" t="s">
        <v>852</v>
      </c>
    </row>
    <row r="1686" spans="1:8" hidden="1" x14ac:dyDescent="0.25">
      <c r="A1686" t="s">
        <v>824</v>
      </c>
      <c r="B1686" t="s">
        <v>533</v>
      </c>
      <c r="C1686" t="s">
        <v>56</v>
      </c>
      <c r="D1686" t="s">
        <v>527</v>
      </c>
      <c r="E1686" t="s">
        <v>951</v>
      </c>
      <c r="F1686">
        <v>0</v>
      </c>
      <c r="G1686">
        <v>0</v>
      </c>
      <c r="H1686" t="s">
        <v>889</v>
      </c>
    </row>
    <row r="1687" spans="1:8" hidden="1" x14ac:dyDescent="0.25">
      <c r="A1687" t="s">
        <v>824</v>
      </c>
      <c r="B1687" t="s">
        <v>533</v>
      </c>
      <c r="C1687" t="s">
        <v>56</v>
      </c>
      <c r="D1687" t="s">
        <v>527</v>
      </c>
      <c r="E1687" t="s">
        <v>951</v>
      </c>
      <c r="F1687">
        <v>0</v>
      </c>
      <c r="G1687">
        <v>0</v>
      </c>
      <c r="H1687" t="s">
        <v>890</v>
      </c>
    </row>
    <row r="1688" spans="1:8" hidden="1" x14ac:dyDescent="0.25">
      <c r="A1688" t="s">
        <v>824</v>
      </c>
      <c r="B1688" t="s">
        <v>533</v>
      </c>
      <c r="C1688" t="s">
        <v>56</v>
      </c>
      <c r="D1688" t="s">
        <v>527</v>
      </c>
      <c r="E1688" t="s">
        <v>951</v>
      </c>
      <c r="F1688">
        <v>4.4264564764816887</v>
      </c>
      <c r="G1688">
        <v>4.4264564764816878</v>
      </c>
      <c r="H1688" t="s">
        <v>855</v>
      </c>
    </row>
    <row r="1689" spans="1:8" hidden="1" x14ac:dyDescent="0.25">
      <c r="A1689" t="s">
        <v>824</v>
      </c>
      <c r="B1689" t="s">
        <v>533</v>
      </c>
      <c r="C1689" t="s">
        <v>56</v>
      </c>
      <c r="D1689" t="s">
        <v>527</v>
      </c>
      <c r="E1689" t="s">
        <v>951</v>
      </c>
      <c r="F1689">
        <v>0</v>
      </c>
      <c r="G1689">
        <v>0</v>
      </c>
      <c r="H1689" t="s">
        <v>891</v>
      </c>
    </row>
    <row r="1690" spans="1:8" hidden="1" x14ac:dyDescent="0.25">
      <c r="A1690" t="s">
        <v>824</v>
      </c>
      <c r="B1690" t="s">
        <v>533</v>
      </c>
      <c r="C1690" t="s">
        <v>56</v>
      </c>
      <c r="D1690" t="s">
        <v>527</v>
      </c>
      <c r="E1690" t="s">
        <v>951</v>
      </c>
      <c r="F1690">
        <v>0</v>
      </c>
      <c r="G1690">
        <v>0</v>
      </c>
      <c r="H1690" t="s">
        <v>892</v>
      </c>
    </row>
    <row r="1691" spans="1:8" hidden="1" x14ac:dyDescent="0.25">
      <c r="A1691" t="s">
        <v>824</v>
      </c>
      <c r="B1691" t="s">
        <v>533</v>
      </c>
      <c r="C1691" t="s">
        <v>56</v>
      </c>
      <c r="D1691" t="s">
        <v>527</v>
      </c>
      <c r="E1691" t="s">
        <v>951</v>
      </c>
      <c r="F1691">
        <v>3.8362622796174635</v>
      </c>
      <c r="G1691">
        <v>3.836262279617463</v>
      </c>
      <c r="H1691" t="s">
        <v>858</v>
      </c>
    </row>
    <row r="1692" spans="1:8" hidden="1" x14ac:dyDescent="0.25">
      <c r="A1692" t="s">
        <v>824</v>
      </c>
      <c r="B1692" t="s">
        <v>533</v>
      </c>
      <c r="C1692" t="s">
        <v>56</v>
      </c>
      <c r="D1692" t="s">
        <v>527</v>
      </c>
      <c r="E1692" t="s">
        <v>951</v>
      </c>
      <c r="F1692">
        <v>0</v>
      </c>
      <c r="G1692">
        <v>0</v>
      </c>
      <c r="H1692" t="s">
        <v>893</v>
      </c>
    </row>
    <row r="1693" spans="1:8" hidden="1" x14ac:dyDescent="0.25">
      <c r="A1693" t="s">
        <v>824</v>
      </c>
      <c r="B1693" t="s">
        <v>533</v>
      </c>
      <c r="C1693" t="s">
        <v>56</v>
      </c>
      <c r="D1693" t="s">
        <v>527</v>
      </c>
      <c r="E1693" t="s">
        <v>951</v>
      </c>
      <c r="F1693">
        <v>0</v>
      </c>
      <c r="G1693">
        <v>0</v>
      </c>
      <c r="H1693" t="s">
        <v>894</v>
      </c>
    </row>
    <row r="1694" spans="1:8" hidden="1" x14ac:dyDescent="0.25">
      <c r="A1694" t="s">
        <v>824</v>
      </c>
      <c r="B1694" t="s">
        <v>533</v>
      </c>
      <c r="C1694" t="s">
        <v>56</v>
      </c>
      <c r="D1694" t="s">
        <v>527</v>
      </c>
      <c r="E1694" t="s">
        <v>951</v>
      </c>
      <c r="F1694">
        <v>0</v>
      </c>
      <c r="G1694">
        <v>0</v>
      </c>
      <c r="H1694" t="s">
        <v>899</v>
      </c>
    </row>
    <row r="1695" spans="1:8" hidden="1" x14ac:dyDescent="0.25">
      <c r="A1695" t="s">
        <v>824</v>
      </c>
      <c r="B1695" t="s">
        <v>533</v>
      </c>
      <c r="C1695" t="s">
        <v>56</v>
      </c>
      <c r="D1695" t="s">
        <v>527</v>
      </c>
      <c r="E1695" t="s">
        <v>951</v>
      </c>
      <c r="F1695">
        <v>0</v>
      </c>
      <c r="G1695">
        <v>0</v>
      </c>
      <c r="H1695" t="s">
        <v>895</v>
      </c>
    </row>
    <row r="1696" spans="1:8" hidden="1" x14ac:dyDescent="0.25">
      <c r="A1696" t="s">
        <v>824</v>
      </c>
      <c r="B1696" t="s">
        <v>533</v>
      </c>
      <c r="C1696" t="s">
        <v>56</v>
      </c>
      <c r="D1696" t="s">
        <v>527</v>
      </c>
      <c r="E1696" t="s">
        <v>951</v>
      </c>
      <c r="F1696">
        <v>0</v>
      </c>
      <c r="G1696">
        <v>0</v>
      </c>
      <c r="H1696" t="s">
        <v>896</v>
      </c>
    </row>
    <row r="1697" spans="1:8" hidden="1" x14ac:dyDescent="0.25">
      <c r="A1697" t="s">
        <v>824</v>
      </c>
      <c r="B1697" t="s">
        <v>533</v>
      </c>
      <c r="C1697" t="s">
        <v>56</v>
      </c>
      <c r="D1697" t="s">
        <v>527</v>
      </c>
      <c r="E1697" t="s">
        <v>951</v>
      </c>
      <c r="F1697">
        <v>0</v>
      </c>
      <c r="G1697">
        <v>0</v>
      </c>
      <c r="H1697" t="s">
        <v>900</v>
      </c>
    </row>
    <row r="1698" spans="1:8" hidden="1" x14ac:dyDescent="0.25">
      <c r="A1698" t="s">
        <v>824</v>
      </c>
      <c r="B1698" t="s">
        <v>533</v>
      </c>
      <c r="C1698" t="s">
        <v>56</v>
      </c>
      <c r="D1698" t="s">
        <v>527</v>
      </c>
      <c r="E1698" t="s">
        <v>951</v>
      </c>
      <c r="F1698">
        <v>0.4721553574913801</v>
      </c>
      <c r="G1698">
        <v>0.47215535749138005</v>
      </c>
      <c r="H1698" t="s">
        <v>865</v>
      </c>
    </row>
    <row r="1699" spans="1:8" hidden="1" x14ac:dyDescent="0.25">
      <c r="A1699" t="s">
        <v>824</v>
      </c>
      <c r="B1699" t="s">
        <v>533</v>
      </c>
      <c r="C1699" t="s">
        <v>56</v>
      </c>
      <c r="D1699" t="s">
        <v>527</v>
      </c>
      <c r="E1699" t="s">
        <v>951</v>
      </c>
      <c r="F1699">
        <v>0</v>
      </c>
      <c r="G1699">
        <v>0</v>
      </c>
      <c r="H1699" t="s">
        <v>898</v>
      </c>
    </row>
    <row r="1700" spans="1:8" hidden="1" x14ac:dyDescent="0.25">
      <c r="A1700" t="s">
        <v>535</v>
      </c>
      <c r="B1700" t="s">
        <v>533</v>
      </c>
      <c r="C1700" t="s">
        <v>54</v>
      </c>
      <c r="D1700" t="s">
        <v>527</v>
      </c>
      <c r="F1700">
        <v>248360.98000000036</v>
      </c>
      <c r="G1700">
        <v>248360.98000000019</v>
      </c>
      <c r="H1700" t="s">
        <v>820</v>
      </c>
    </row>
    <row r="1701" spans="1:8" hidden="1" x14ac:dyDescent="0.25">
      <c r="A1701" t="s">
        <v>535</v>
      </c>
      <c r="B1701" t="s">
        <v>533</v>
      </c>
      <c r="C1701" t="s">
        <v>54</v>
      </c>
      <c r="D1701" t="s">
        <v>8</v>
      </c>
      <c r="F1701">
        <v>62467.01999999999</v>
      </c>
      <c r="G1701">
        <v>62467.02</v>
      </c>
      <c r="H1701" t="s">
        <v>820</v>
      </c>
    </row>
    <row r="1702" spans="1:8" hidden="1" x14ac:dyDescent="0.25">
      <c r="A1702" t="s">
        <v>535</v>
      </c>
      <c r="B1702" t="s">
        <v>533</v>
      </c>
      <c r="C1702" t="s">
        <v>55</v>
      </c>
      <c r="D1702" t="s">
        <v>527</v>
      </c>
      <c r="F1702">
        <v>93540</v>
      </c>
      <c r="G1702">
        <v>93540</v>
      </c>
      <c r="H1702" t="s">
        <v>820</v>
      </c>
    </row>
    <row r="1703" spans="1:8" hidden="1" x14ac:dyDescent="0.25">
      <c r="A1703" t="s">
        <v>535</v>
      </c>
      <c r="B1703" t="s">
        <v>533</v>
      </c>
      <c r="C1703" t="s">
        <v>55</v>
      </c>
      <c r="D1703" t="s">
        <v>8</v>
      </c>
      <c r="F1703">
        <v>23699.999999999989</v>
      </c>
      <c r="G1703">
        <v>23700</v>
      </c>
      <c r="H1703" t="s">
        <v>820</v>
      </c>
    </row>
    <row r="1704" spans="1:8" hidden="1" x14ac:dyDescent="0.25">
      <c r="A1704" t="s">
        <v>535</v>
      </c>
      <c r="B1704" t="s">
        <v>533</v>
      </c>
      <c r="C1704" t="s">
        <v>56</v>
      </c>
      <c r="D1704" t="s">
        <v>527</v>
      </c>
      <c r="F1704">
        <v>174180.00000000009</v>
      </c>
      <c r="G1704">
        <v>174180</v>
      </c>
      <c r="H1704" t="s">
        <v>820</v>
      </c>
    </row>
    <row r="1705" spans="1:8" hidden="1" x14ac:dyDescent="0.25">
      <c r="A1705" t="s">
        <v>535</v>
      </c>
      <c r="B1705" t="s">
        <v>533</v>
      </c>
      <c r="C1705" t="s">
        <v>56</v>
      </c>
      <c r="D1705" t="s">
        <v>8</v>
      </c>
      <c r="F1705">
        <v>44280</v>
      </c>
      <c r="G1705">
        <v>44280</v>
      </c>
      <c r="H1705" t="s">
        <v>820</v>
      </c>
    </row>
    <row r="1706" spans="1:8" hidden="1" x14ac:dyDescent="0.25">
      <c r="A1706" t="s">
        <v>536</v>
      </c>
      <c r="B1706" t="s">
        <v>533</v>
      </c>
      <c r="C1706" t="s">
        <v>54</v>
      </c>
      <c r="F1706">
        <v>310828.00000000006</v>
      </c>
      <c r="G1706">
        <v>310828.00000000017</v>
      </c>
      <c r="H1706" t="s">
        <v>537</v>
      </c>
    </row>
    <row r="1707" spans="1:8" hidden="1" x14ac:dyDescent="0.25">
      <c r="A1707" t="s">
        <v>536</v>
      </c>
      <c r="B1707" t="s">
        <v>533</v>
      </c>
      <c r="C1707" t="s">
        <v>55</v>
      </c>
      <c r="F1707">
        <v>117240.00000000004</v>
      </c>
      <c r="G1707">
        <v>117240</v>
      </c>
      <c r="H1707" t="s">
        <v>537</v>
      </c>
    </row>
    <row r="1708" spans="1:8" hidden="1" x14ac:dyDescent="0.25">
      <c r="A1708" t="s">
        <v>536</v>
      </c>
      <c r="B1708" t="s">
        <v>533</v>
      </c>
      <c r="C1708" t="s">
        <v>56</v>
      </c>
      <c r="F1708">
        <v>218459.99999999994</v>
      </c>
      <c r="G1708">
        <v>218460</v>
      </c>
      <c r="H1708" t="s">
        <v>537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4EFFB-EA94-465D-8CA8-C8E26FB12E49}">
  <dimension ref="A1:AV22"/>
  <sheetViews>
    <sheetView workbookViewId="0"/>
  </sheetViews>
  <sheetFormatPr defaultRowHeight="15" x14ac:dyDescent="0.25"/>
  <cols>
    <col min="1" max="1" width="9.5703125" bestFit="1" customWidth="1"/>
    <col min="2" max="2" width="17.85546875" bestFit="1" customWidth="1"/>
    <col min="3" max="4" width="40" bestFit="1" customWidth="1"/>
    <col min="5" max="5" width="14" bestFit="1" customWidth="1"/>
    <col min="6" max="6" width="15" bestFit="1" customWidth="1"/>
    <col min="7" max="7" width="16.28515625" bestFit="1" customWidth="1"/>
    <col min="8" max="8" width="16.140625" bestFit="1" customWidth="1"/>
    <col min="9" max="9" width="15.5703125" bestFit="1" customWidth="1"/>
    <col min="10" max="10" width="16.28515625" bestFit="1" customWidth="1"/>
    <col min="11" max="11" width="16.140625" bestFit="1" customWidth="1"/>
    <col min="12" max="12" width="15.5703125" bestFit="1" customWidth="1"/>
    <col min="13" max="13" width="19.7109375" bestFit="1" customWidth="1"/>
    <col min="14" max="14" width="19.5703125" bestFit="1" customWidth="1"/>
    <col min="15" max="15" width="18.85546875" bestFit="1" customWidth="1"/>
    <col min="16" max="16" width="17" bestFit="1" customWidth="1"/>
    <col min="17" max="17" width="16.85546875" bestFit="1" customWidth="1"/>
    <col min="18" max="18" width="16.28515625" bestFit="1" customWidth="1"/>
    <col min="19" max="19" width="14.28515625" bestFit="1" customWidth="1"/>
    <col min="20" max="20" width="14.140625" bestFit="1" customWidth="1"/>
    <col min="21" max="21" width="13.5703125" bestFit="1" customWidth="1"/>
    <col min="22" max="22" width="16.7109375" bestFit="1" customWidth="1"/>
    <col min="23" max="23" width="16.5703125" bestFit="1" customWidth="1"/>
    <col min="24" max="24" width="16" bestFit="1" customWidth="1"/>
    <col min="25" max="25" width="15.42578125" bestFit="1" customWidth="1"/>
    <col min="26" max="26" width="15.140625" bestFit="1" customWidth="1"/>
    <col min="27" max="27" width="14.5703125" bestFit="1" customWidth="1"/>
    <col min="28" max="28" width="16.28515625" bestFit="1" customWidth="1"/>
    <col min="29" max="29" width="16.140625" bestFit="1" customWidth="1"/>
    <col min="30" max="30" width="15.5703125" bestFit="1" customWidth="1"/>
    <col min="31" max="31" width="16.28515625" bestFit="1" customWidth="1"/>
    <col min="32" max="32" width="16.140625" bestFit="1" customWidth="1"/>
    <col min="33" max="33" width="15.5703125" bestFit="1" customWidth="1"/>
    <col min="34" max="34" width="19.7109375" bestFit="1" customWidth="1"/>
    <col min="35" max="35" width="19.5703125" bestFit="1" customWidth="1"/>
    <col min="36" max="36" width="18.85546875" bestFit="1" customWidth="1"/>
    <col min="37" max="37" width="17" bestFit="1" customWidth="1"/>
    <col min="38" max="38" width="16.85546875" bestFit="1" customWidth="1"/>
    <col min="39" max="39" width="16.28515625" bestFit="1" customWidth="1"/>
    <col min="40" max="40" width="14.28515625" bestFit="1" customWidth="1"/>
    <col min="41" max="41" width="14.140625" bestFit="1" customWidth="1"/>
    <col min="42" max="42" width="13.5703125" bestFit="1" customWidth="1"/>
    <col min="43" max="43" width="16.7109375" bestFit="1" customWidth="1"/>
    <col min="44" max="44" width="16.5703125" bestFit="1" customWidth="1"/>
    <col min="45" max="45" width="16" bestFit="1" customWidth="1"/>
    <col min="46" max="46" width="15.42578125" bestFit="1" customWidth="1"/>
    <col min="47" max="47" width="15.140625" customWidth="1"/>
    <col min="48" max="49" width="14.5703125" bestFit="1" customWidth="1"/>
    <col min="50" max="50" width="14.7109375" bestFit="1" customWidth="1"/>
    <col min="51" max="51" width="14.5703125" bestFit="1" customWidth="1"/>
    <col min="52" max="52" width="14" bestFit="1" customWidth="1"/>
    <col min="53" max="53" width="14.7109375" bestFit="1" customWidth="1"/>
    <col min="54" max="54" width="14.5703125" bestFit="1" customWidth="1"/>
    <col min="55" max="55" width="14" bestFit="1" customWidth="1"/>
    <col min="56" max="56" width="18.140625" bestFit="1" customWidth="1"/>
    <col min="57" max="57" width="18" bestFit="1" customWidth="1"/>
    <col min="58" max="58" width="17.42578125" bestFit="1" customWidth="1"/>
    <col min="59" max="59" width="15.5703125" bestFit="1" customWidth="1"/>
    <col min="60" max="60" width="15.42578125" bestFit="1" customWidth="1"/>
    <col min="61" max="61" width="14.7109375" bestFit="1" customWidth="1"/>
    <col min="62" max="62" width="12.85546875" bestFit="1" customWidth="1"/>
    <col min="63" max="63" width="12.7109375" bestFit="1" customWidth="1"/>
    <col min="64" max="64" width="12.140625" bestFit="1" customWidth="1"/>
    <col min="65" max="65" width="15.140625" bestFit="1" customWidth="1"/>
    <col min="66" max="66" width="15" bestFit="1" customWidth="1"/>
    <col min="67" max="67" width="14.42578125" bestFit="1" customWidth="1"/>
    <col min="68" max="68" width="13.85546875" bestFit="1" customWidth="1"/>
    <col min="69" max="69" width="13.7109375" bestFit="1" customWidth="1"/>
    <col min="70" max="70" width="13.140625" bestFit="1" customWidth="1"/>
  </cols>
  <sheetData>
    <row r="1" spans="1:48" x14ac:dyDescent="0.25">
      <c r="A1" t="s">
        <v>522</v>
      </c>
      <c r="B1" t="s">
        <v>523</v>
      </c>
      <c r="C1" t="s">
        <v>3</v>
      </c>
      <c r="D1" t="s">
        <v>675</v>
      </c>
      <c r="E1" t="s">
        <v>674</v>
      </c>
      <c r="F1" t="s">
        <v>510</v>
      </c>
      <c r="G1" t="s">
        <v>729</v>
      </c>
      <c r="H1" t="s">
        <v>730</v>
      </c>
      <c r="I1" t="s">
        <v>731</v>
      </c>
      <c r="J1" t="s">
        <v>732</v>
      </c>
      <c r="K1" t="s">
        <v>733</v>
      </c>
      <c r="L1" t="s">
        <v>734</v>
      </c>
      <c r="M1" t="s">
        <v>735</v>
      </c>
      <c r="N1" t="s">
        <v>736</v>
      </c>
      <c r="O1" t="s">
        <v>737</v>
      </c>
      <c r="P1" t="s">
        <v>738</v>
      </c>
      <c r="Q1" t="s">
        <v>739</v>
      </c>
      <c r="R1" t="s">
        <v>740</v>
      </c>
      <c r="S1" t="s">
        <v>741</v>
      </c>
      <c r="T1" t="s">
        <v>742</v>
      </c>
      <c r="U1" t="s">
        <v>743</v>
      </c>
      <c r="V1" t="s">
        <v>744</v>
      </c>
      <c r="W1" t="s">
        <v>745</v>
      </c>
      <c r="X1" t="s">
        <v>746</v>
      </c>
      <c r="Y1" t="s">
        <v>747</v>
      </c>
      <c r="Z1" t="s">
        <v>748</v>
      </c>
      <c r="AA1" t="s">
        <v>749</v>
      </c>
      <c r="AB1" t="s">
        <v>750</v>
      </c>
      <c r="AC1" t="s">
        <v>751</v>
      </c>
      <c r="AD1" t="s">
        <v>752</v>
      </c>
      <c r="AE1" t="s">
        <v>753</v>
      </c>
      <c r="AF1" t="s">
        <v>754</v>
      </c>
      <c r="AG1" t="s">
        <v>755</v>
      </c>
      <c r="AH1" t="s">
        <v>756</v>
      </c>
      <c r="AI1" t="s">
        <v>757</v>
      </c>
      <c r="AJ1" t="s">
        <v>758</v>
      </c>
      <c r="AK1" t="s">
        <v>759</v>
      </c>
      <c r="AL1" t="s">
        <v>760</v>
      </c>
      <c r="AM1" t="s">
        <v>761</v>
      </c>
      <c r="AN1" t="s">
        <v>762</v>
      </c>
      <c r="AO1" t="s">
        <v>763</v>
      </c>
      <c r="AP1" t="s">
        <v>764</v>
      </c>
      <c r="AQ1" t="s">
        <v>765</v>
      </c>
      <c r="AR1" t="s">
        <v>766</v>
      </c>
      <c r="AS1" t="s">
        <v>767</v>
      </c>
      <c r="AT1" t="s">
        <v>768</v>
      </c>
      <c r="AU1" t="s">
        <v>769</v>
      </c>
      <c r="AV1" t="s">
        <v>770</v>
      </c>
    </row>
    <row r="2" spans="1:48" x14ac:dyDescent="0.25">
      <c r="A2" t="s">
        <v>54</v>
      </c>
      <c r="B2" t="s">
        <v>527</v>
      </c>
      <c r="C2" t="s">
        <v>945</v>
      </c>
      <c r="D2" s="63" t="s">
        <v>945</v>
      </c>
      <c r="E2" s="63" t="s">
        <v>671</v>
      </c>
      <c r="F2">
        <v>1</v>
      </c>
      <c r="G2">
        <v>12.495568172792504</v>
      </c>
      <c r="H2">
        <v>11.551458577514849</v>
      </c>
      <c r="I2">
        <v>4.4428686836595572</v>
      </c>
      <c r="J2">
        <v>13.689589131526011</v>
      </c>
      <c r="K2">
        <v>11.551458577514849</v>
      </c>
      <c r="L2">
        <v>4.4428686836595572</v>
      </c>
      <c r="M2">
        <v>13.245302263160054</v>
      </c>
      <c r="N2">
        <v>11.384851001877616</v>
      </c>
      <c r="O2">
        <v>4.4428686836595572</v>
      </c>
      <c r="P2">
        <v>12.356728526428144</v>
      </c>
      <c r="Q2">
        <v>11.551458577514849</v>
      </c>
      <c r="R2">
        <v>4.4428686836595572</v>
      </c>
      <c r="S2">
        <v>11.551458577514849</v>
      </c>
      <c r="T2">
        <v>11.606994436060594</v>
      </c>
      <c r="U2">
        <v>4.4428686836595572</v>
      </c>
      <c r="V2">
        <v>11.606994436060594</v>
      </c>
      <c r="W2">
        <v>11.551458577514849</v>
      </c>
      <c r="X2">
        <v>4.4428686836595572</v>
      </c>
      <c r="Y2">
        <v>11.551458577514849</v>
      </c>
      <c r="Z2">
        <v>12.440032314246761</v>
      </c>
      <c r="AA2">
        <v>4.4428686836595572</v>
      </c>
      <c r="AB2">
        <v>12.495568172792504</v>
      </c>
      <c r="AC2">
        <v>11.551458577514849</v>
      </c>
      <c r="AD2">
        <v>4.4428686836595572</v>
      </c>
      <c r="AE2">
        <v>12.356728526428144</v>
      </c>
      <c r="AF2">
        <v>11.551458577514849</v>
      </c>
      <c r="AG2">
        <v>4.4428686836595572</v>
      </c>
      <c r="AH2">
        <v>13.245302263160054</v>
      </c>
      <c r="AI2">
        <v>11.384851001877616</v>
      </c>
      <c r="AJ2">
        <v>4.4428686836595572</v>
      </c>
      <c r="AK2">
        <v>11.468154789696232</v>
      </c>
      <c r="AL2">
        <v>11.551458577514849</v>
      </c>
      <c r="AM2">
        <v>4.4428686836595572</v>
      </c>
      <c r="AN2">
        <v>11.551458577514849</v>
      </c>
      <c r="AO2">
        <v>11.606994436060594</v>
      </c>
      <c r="AP2">
        <v>4.4428686836595572</v>
      </c>
      <c r="AQ2">
        <v>11.606994436060594</v>
      </c>
      <c r="AR2">
        <v>11.551458577514849</v>
      </c>
      <c r="AS2">
        <v>4.4428686836595572</v>
      </c>
      <c r="AT2">
        <v>11.551458577514849</v>
      </c>
      <c r="AU2">
        <v>11.551458577514849</v>
      </c>
      <c r="AV2">
        <v>4.4428686836595572</v>
      </c>
    </row>
    <row r="3" spans="1:48" x14ac:dyDescent="0.25">
      <c r="A3" t="s">
        <v>54</v>
      </c>
      <c r="B3" t="s">
        <v>527</v>
      </c>
      <c r="C3" t="s">
        <v>946</v>
      </c>
      <c r="D3" s="63" t="s">
        <v>946</v>
      </c>
      <c r="E3" s="63" t="s">
        <v>671</v>
      </c>
      <c r="F3">
        <v>0.95</v>
      </c>
      <c r="G3">
        <v>0.94410959527765603</v>
      </c>
      <c r="J3">
        <v>0.88857373673191153</v>
      </c>
      <c r="M3">
        <v>0.88857373673191153</v>
      </c>
      <c r="P3">
        <v>0.88857373673191153</v>
      </c>
      <c r="S3">
        <v>0.88857373673191153</v>
      </c>
      <c r="AB3">
        <v>0.94410959527765603</v>
      </c>
      <c r="AE3">
        <v>0.88857373673191153</v>
      </c>
      <c r="AH3">
        <v>0.88857373673191153</v>
      </c>
      <c r="AK3">
        <v>0.88857373673191153</v>
      </c>
      <c r="AN3">
        <v>0.88857373673191153</v>
      </c>
    </row>
    <row r="4" spans="1:48" x14ac:dyDescent="0.25">
      <c r="A4" t="s">
        <v>54</v>
      </c>
      <c r="B4" t="s">
        <v>527</v>
      </c>
      <c r="C4" t="s">
        <v>947</v>
      </c>
      <c r="D4" s="63" t="s">
        <v>947</v>
      </c>
      <c r="E4" s="63" t="s">
        <v>671</v>
      </c>
      <c r="F4">
        <v>1</v>
      </c>
      <c r="G4">
        <v>0.94410959527765603</v>
      </c>
      <c r="M4">
        <v>0.88857373673191142</v>
      </c>
      <c r="P4">
        <v>0.88857373673191142</v>
      </c>
      <c r="S4">
        <v>0.88857373673191142</v>
      </c>
      <c r="AB4">
        <v>0.94410959527765603</v>
      </c>
      <c r="AE4">
        <v>0.88857373673191142</v>
      </c>
      <c r="AK4">
        <v>0.88857373673191142</v>
      </c>
      <c r="AN4">
        <v>0.88857373673191142</v>
      </c>
      <c r="AQ4">
        <v>0.88857373673191142</v>
      </c>
      <c r="AT4">
        <v>0.88857373673191142</v>
      </c>
    </row>
    <row r="5" spans="1:48" x14ac:dyDescent="0.25">
      <c r="A5" t="s">
        <v>54</v>
      </c>
      <c r="B5" t="s">
        <v>527</v>
      </c>
      <c r="C5" t="s">
        <v>948</v>
      </c>
      <c r="D5" s="63" t="s">
        <v>948</v>
      </c>
      <c r="E5" s="63" t="s">
        <v>671</v>
      </c>
      <c r="F5">
        <v>1</v>
      </c>
      <c r="G5">
        <v>3.7764383811106241</v>
      </c>
      <c r="H5">
        <v>3.5542949469276457</v>
      </c>
      <c r="J5">
        <v>3.7764383811106241</v>
      </c>
      <c r="K5">
        <v>3.6098308054733903</v>
      </c>
      <c r="M5">
        <v>3.7764383811106241</v>
      </c>
      <c r="N5">
        <v>3.5542949469276457</v>
      </c>
      <c r="P5">
        <v>3.7764383811106241</v>
      </c>
      <c r="Q5">
        <v>3.5542949469276457</v>
      </c>
      <c r="S5">
        <v>3.7764383811106241</v>
      </c>
      <c r="T5">
        <v>3.5542949469276457</v>
      </c>
      <c r="V5">
        <v>3.7764383811106241</v>
      </c>
      <c r="W5">
        <v>3.5542949469276457</v>
      </c>
      <c r="Y5">
        <v>3.7764383811106241</v>
      </c>
      <c r="Z5">
        <v>3.5542949469276457</v>
      </c>
      <c r="AB5">
        <v>3.7764383811106241</v>
      </c>
      <c r="AC5">
        <v>3.5542949469276457</v>
      </c>
      <c r="AE5">
        <v>3.7764383811106241</v>
      </c>
      <c r="AF5">
        <v>3.5542949469276457</v>
      </c>
      <c r="AH5">
        <v>3.7764383811106241</v>
      </c>
      <c r="AI5">
        <v>3.5542949469276457</v>
      </c>
      <c r="AK5">
        <v>3.7764383811106241</v>
      </c>
      <c r="AL5">
        <v>3.5542949469276457</v>
      </c>
      <c r="AN5">
        <v>3.7764383811106241</v>
      </c>
      <c r="AO5">
        <v>3.5542949469276457</v>
      </c>
      <c r="AQ5">
        <v>3.7764383811106241</v>
      </c>
      <c r="AR5">
        <v>3.6098308054733903</v>
      </c>
      <c r="AT5">
        <v>3.7764383811106241</v>
      </c>
      <c r="AU5">
        <v>3.5542949469276457</v>
      </c>
    </row>
    <row r="6" spans="1:48" x14ac:dyDescent="0.25">
      <c r="A6" t="s">
        <v>54</v>
      </c>
      <c r="B6" t="s">
        <v>527</v>
      </c>
      <c r="C6" t="s">
        <v>950</v>
      </c>
      <c r="D6" s="63" t="s">
        <v>950</v>
      </c>
      <c r="E6" s="63" t="s">
        <v>671</v>
      </c>
      <c r="F6">
        <v>0.75</v>
      </c>
      <c r="G6">
        <v>0.94410959527765603</v>
      </c>
      <c r="J6">
        <v>0.88857373673191153</v>
      </c>
      <c r="M6">
        <v>0.88857373673191153</v>
      </c>
      <c r="P6">
        <v>0.88857373673191153</v>
      </c>
      <c r="S6">
        <v>0.88857373673191153</v>
      </c>
      <c r="AB6">
        <v>0.94410959527765603</v>
      </c>
      <c r="AE6">
        <v>0.88857373673191153</v>
      </c>
      <c r="AH6">
        <v>0.88857373673191153</v>
      </c>
      <c r="AK6">
        <v>0.88857373673191153</v>
      </c>
      <c r="AN6">
        <v>0.88857373673191153</v>
      </c>
    </row>
    <row r="7" spans="1:48" x14ac:dyDescent="0.25">
      <c r="A7" t="s">
        <v>54</v>
      </c>
      <c r="B7" t="s">
        <v>527</v>
      </c>
      <c r="C7" t="s">
        <v>951</v>
      </c>
      <c r="D7" s="63" t="s">
        <v>951</v>
      </c>
      <c r="E7" s="63" t="s">
        <v>671</v>
      </c>
      <c r="F7">
        <v>0.6</v>
      </c>
      <c r="G7">
        <v>4.2207252494765797</v>
      </c>
      <c r="J7">
        <v>2.5546494931042454</v>
      </c>
      <c r="M7">
        <v>3.8875100982021134</v>
      </c>
      <c r="P7">
        <v>2.4435777760127566</v>
      </c>
      <c r="S7">
        <v>3.8875100982021134</v>
      </c>
      <c r="V7">
        <v>0.83303787818616704</v>
      </c>
      <c r="Y7">
        <v>0.83303787818616704</v>
      </c>
      <c r="AB7">
        <v>4.1096535323850905</v>
      </c>
      <c r="AE7">
        <v>2.4435777760127566</v>
      </c>
      <c r="AH7">
        <v>3.8875100982021134</v>
      </c>
      <c r="AK7">
        <v>2.4435777760127566</v>
      </c>
      <c r="AN7">
        <v>3.8875100982021134</v>
      </c>
      <c r="AQ7">
        <v>0.83303787818616704</v>
      </c>
      <c r="AT7">
        <v>0.83303787818616704</v>
      </c>
    </row>
    <row r="8" spans="1:48" x14ac:dyDescent="0.25">
      <c r="A8" t="s">
        <v>54</v>
      </c>
      <c r="B8" t="s">
        <v>8</v>
      </c>
      <c r="C8" t="s">
        <v>949</v>
      </c>
      <c r="D8" s="63" t="s">
        <v>949</v>
      </c>
      <c r="E8" s="63" t="s">
        <v>8</v>
      </c>
      <c r="F8">
        <v>1</v>
      </c>
      <c r="G8">
        <v>6.1393593696714781</v>
      </c>
      <c r="H8">
        <v>3.7723774440150049</v>
      </c>
      <c r="I8">
        <v>1.2574591480050017</v>
      </c>
      <c r="J8">
        <v>6.1393593696714781</v>
      </c>
      <c r="K8">
        <v>3.7723774440150049</v>
      </c>
      <c r="L8">
        <v>1.2574591480050017</v>
      </c>
      <c r="M8">
        <v>4.8819002216664771</v>
      </c>
      <c r="N8">
        <v>4.3641229254291236</v>
      </c>
      <c r="O8">
        <v>1.2574591480050017</v>
      </c>
      <c r="P8">
        <v>6.2872957400250087</v>
      </c>
      <c r="Q8">
        <v>3.9203138143685341</v>
      </c>
      <c r="R8">
        <v>1.2574591480050017</v>
      </c>
      <c r="S8">
        <v>5.0298365920200068</v>
      </c>
      <c r="T8">
        <v>2.5149182960100034</v>
      </c>
      <c r="U8">
        <v>1.2574591480050017</v>
      </c>
      <c r="V8">
        <v>2.5149182960100034</v>
      </c>
      <c r="W8">
        <v>3.7723774440150049</v>
      </c>
      <c r="X8">
        <v>1.2574591480050017</v>
      </c>
      <c r="Y8">
        <v>3.69840925883824</v>
      </c>
      <c r="Z8">
        <v>3.7723774440150049</v>
      </c>
      <c r="AA8">
        <v>1.2574591480050017</v>
      </c>
      <c r="AB8">
        <v>3.69840925883824</v>
      </c>
      <c r="AC8">
        <v>3.7723774440150049</v>
      </c>
      <c r="AD8">
        <v>1.2574591480050017</v>
      </c>
      <c r="AE8">
        <v>7.39681851767648</v>
      </c>
      <c r="AF8">
        <v>3.7723774440150049</v>
      </c>
      <c r="AG8">
        <v>1.2574591480050017</v>
      </c>
      <c r="AH8">
        <v>6.1393593696714781</v>
      </c>
      <c r="AI8">
        <v>2.5149182960100034</v>
      </c>
      <c r="AJ8">
        <v>1.2574591480050017</v>
      </c>
      <c r="AK8">
        <v>6.0653911844947137</v>
      </c>
      <c r="AL8">
        <v>3.7723774440150049</v>
      </c>
      <c r="AM8">
        <v>1.2574591480050017</v>
      </c>
      <c r="AN8">
        <v>4.8079320364897118</v>
      </c>
      <c r="AO8">
        <v>2.5149182960100034</v>
      </c>
      <c r="AP8">
        <v>1.2574591480050017</v>
      </c>
      <c r="AQ8">
        <v>5.6215820734341246</v>
      </c>
      <c r="AR8">
        <v>2.5149182960100034</v>
      </c>
      <c r="AS8">
        <v>1.2574591480050017</v>
      </c>
      <c r="AT8">
        <v>3.69840925883824</v>
      </c>
      <c r="AU8">
        <v>2.5149182960100034</v>
      </c>
      <c r="AV8">
        <v>1.2574591480050017</v>
      </c>
    </row>
    <row r="9" spans="1:48" x14ac:dyDescent="0.25">
      <c r="A9" t="s">
        <v>55</v>
      </c>
      <c r="B9" t="s">
        <v>527</v>
      </c>
      <c r="C9" t="s">
        <v>945</v>
      </c>
      <c r="D9" s="63" t="s">
        <v>945</v>
      </c>
      <c r="E9" s="63" t="s">
        <v>671</v>
      </c>
      <c r="F9">
        <v>1</v>
      </c>
      <c r="G9">
        <v>5.0558842182134995</v>
      </c>
      <c r="H9">
        <v>3.6202627735355919</v>
      </c>
      <c r="I9">
        <v>1.9973863578127402</v>
      </c>
      <c r="J9">
        <v>5.0558842182134995</v>
      </c>
      <c r="K9">
        <v>3.6202627735355919</v>
      </c>
      <c r="L9">
        <v>1.9973863578127402</v>
      </c>
      <c r="M9">
        <v>5.0558842182134995</v>
      </c>
      <c r="N9">
        <v>3.6202627735355919</v>
      </c>
      <c r="O9">
        <v>1.9973863578127402</v>
      </c>
      <c r="P9">
        <v>5.0558842182134995</v>
      </c>
      <c r="Q9">
        <v>3.6202627735355919</v>
      </c>
      <c r="R9">
        <v>1.9973863578127402</v>
      </c>
      <c r="S9">
        <v>5.0558842182134995</v>
      </c>
      <c r="T9">
        <v>3.6202627735355919</v>
      </c>
      <c r="U9">
        <v>1.9973863578127402</v>
      </c>
      <c r="V9">
        <v>5.0558842182134995</v>
      </c>
      <c r="W9">
        <v>3.6202627735355919</v>
      </c>
      <c r="X9">
        <v>1.9973863578127402</v>
      </c>
      <c r="Y9">
        <v>5.0558842182134995</v>
      </c>
      <c r="Z9">
        <v>3.6202627735355919</v>
      </c>
      <c r="AA9">
        <v>1.9973863578127402</v>
      </c>
      <c r="AB9">
        <v>5.0558842182134995</v>
      </c>
      <c r="AC9">
        <v>3.6202627735355919</v>
      </c>
      <c r="AD9">
        <v>1.9973863578127402</v>
      </c>
      <c r="AE9">
        <v>5.0558842182134995</v>
      </c>
      <c r="AF9">
        <v>3.6202627735355919</v>
      </c>
      <c r="AG9">
        <v>1.9973863578127402</v>
      </c>
      <c r="AH9">
        <v>5.0558842182134995</v>
      </c>
      <c r="AI9">
        <v>3.6202627735355919</v>
      </c>
      <c r="AJ9">
        <v>1.9973863578127402</v>
      </c>
      <c r="AK9">
        <v>5.0558842182134995</v>
      </c>
      <c r="AL9">
        <v>3.6202627735355919</v>
      </c>
      <c r="AM9">
        <v>1.9973863578127402</v>
      </c>
      <c r="AN9">
        <v>5.0558842182134995</v>
      </c>
      <c r="AO9">
        <v>3.6202627735355919</v>
      </c>
      <c r="AP9">
        <v>1.9973863578127402</v>
      </c>
      <c r="AQ9">
        <v>5.0558842182134995</v>
      </c>
      <c r="AR9">
        <v>3.6202627735355919</v>
      </c>
      <c r="AS9">
        <v>1.8725497104494442</v>
      </c>
      <c r="AT9">
        <v>5.0558842182134995</v>
      </c>
      <c r="AU9">
        <v>3.6202627735355919</v>
      </c>
      <c r="AV9">
        <v>1.9973863578127402</v>
      </c>
    </row>
    <row r="10" spans="1:48" x14ac:dyDescent="0.25">
      <c r="A10" t="s">
        <v>55</v>
      </c>
      <c r="B10" t="s">
        <v>527</v>
      </c>
      <c r="C10" t="s">
        <v>946</v>
      </c>
      <c r="D10" s="63" t="s">
        <v>946</v>
      </c>
      <c r="E10" s="63" t="s">
        <v>671</v>
      </c>
      <c r="F10">
        <v>0.95</v>
      </c>
      <c r="G10">
        <v>0.56176491313483323</v>
      </c>
      <c r="J10">
        <v>0.56176491313483323</v>
      </c>
      <c r="M10">
        <v>0.56176491313483323</v>
      </c>
      <c r="P10">
        <v>0.56176491313483323</v>
      </c>
      <c r="S10">
        <v>0.56176491313483323</v>
      </c>
      <c r="AB10">
        <v>0.56176491313483323</v>
      </c>
      <c r="AE10">
        <v>0.56176491313483323</v>
      </c>
      <c r="AH10">
        <v>0.56176491313483323</v>
      </c>
      <c r="AK10">
        <v>0.56176491313483323</v>
      </c>
      <c r="AN10">
        <v>0.56176491313483323</v>
      </c>
    </row>
    <row r="11" spans="1:48" x14ac:dyDescent="0.25">
      <c r="A11" t="s">
        <v>55</v>
      </c>
      <c r="B11" t="s">
        <v>527</v>
      </c>
      <c r="C11" t="s">
        <v>947</v>
      </c>
      <c r="D11" s="63" t="s">
        <v>947</v>
      </c>
      <c r="E11" s="63" t="s">
        <v>671</v>
      </c>
      <c r="F11">
        <v>1</v>
      </c>
      <c r="G11">
        <v>1.1859481499513147</v>
      </c>
      <c r="J11">
        <v>1.1235298262696665</v>
      </c>
      <c r="P11">
        <v>1.1235298262696665</v>
      </c>
      <c r="S11">
        <v>1.1235298262696665</v>
      </c>
      <c r="AB11">
        <v>1.1235298262696665</v>
      </c>
      <c r="AE11">
        <v>1.1235298262696665</v>
      </c>
      <c r="AH11">
        <v>1.1235298262696665</v>
      </c>
      <c r="AQ11">
        <v>1.0611115025880182</v>
      </c>
      <c r="AT11">
        <v>1.0611115025880182</v>
      </c>
    </row>
    <row r="12" spans="1:48" x14ac:dyDescent="0.25">
      <c r="A12" t="s">
        <v>55</v>
      </c>
      <c r="B12" t="s">
        <v>527</v>
      </c>
      <c r="C12" t="s">
        <v>948</v>
      </c>
      <c r="D12" s="63" t="s">
        <v>948</v>
      </c>
      <c r="E12" s="63" t="s">
        <v>671</v>
      </c>
      <c r="F12">
        <v>1</v>
      </c>
      <c r="G12">
        <v>1.0611115025880182</v>
      </c>
      <c r="H12">
        <v>0.81143820786142573</v>
      </c>
      <c r="J12">
        <v>1.0611115025880182</v>
      </c>
      <c r="K12">
        <v>0.81143820786142573</v>
      </c>
      <c r="M12">
        <v>1.0611115025880182</v>
      </c>
      <c r="N12">
        <v>0.9986931789063701</v>
      </c>
      <c r="P12">
        <v>1.0611115025880182</v>
      </c>
      <c r="Q12">
        <v>0.81143820786142573</v>
      </c>
      <c r="S12">
        <v>1.0611115025880182</v>
      </c>
      <c r="T12">
        <v>0.81143820786142573</v>
      </c>
      <c r="V12">
        <v>1.0611115025880182</v>
      </c>
      <c r="W12">
        <v>0.81143820786142573</v>
      </c>
      <c r="Y12">
        <v>1.0611115025880182</v>
      </c>
      <c r="Z12">
        <v>0.81143820786142573</v>
      </c>
      <c r="AB12">
        <v>1.0611115025880182</v>
      </c>
      <c r="AC12">
        <v>0.81143820786142573</v>
      </c>
      <c r="AE12">
        <v>1.0611115025880182</v>
      </c>
      <c r="AF12">
        <v>0.81143820786142573</v>
      </c>
      <c r="AH12">
        <v>0.81143820786142573</v>
      </c>
      <c r="AI12">
        <v>0.9986931789063701</v>
      </c>
      <c r="AK12">
        <v>1.0611115025880182</v>
      </c>
      <c r="AL12">
        <v>0.81143820786142573</v>
      </c>
      <c r="AN12">
        <v>1.0611115025880182</v>
      </c>
      <c r="AO12">
        <v>0.81143820786142573</v>
      </c>
      <c r="AQ12">
        <v>1.0611115025880182</v>
      </c>
      <c r="AR12">
        <v>0.81143820786142573</v>
      </c>
      <c r="AT12">
        <v>1.0611115025880182</v>
      </c>
      <c r="AU12">
        <v>0.81143820786142573</v>
      </c>
    </row>
    <row r="13" spans="1:48" x14ac:dyDescent="0.25">
      <c r="A13" t="s">
        <v>55</v>
      </c>
      <c r="B13" t="s">
        <v>527</v>
      </c>
      <c r="C13" t="s">
        <v>950</v>
      </c>
      <c r="D13" s="63" t="s">
        <v>950</v>
      </c>
      <c r="E13" s="63" t="s">
        <v>671</v>
      </c>
      <c r="F13">
        <v>0.75</v>
      </c>
      <c r="G13">
        <v>0.56176491313483323</v>
      </c>
      <c r="J13">
        <v>0.56176491313483323</v>
      </c>
      <c r="M13">
        <v>0.56176491313483323</v>
      </c>
      <c r="P13">
        <v>0.56176491313483323</v>
      </c>
      <c r="S13">
        <v>0.56176491313483323</v>
      </c>
      <c r="AB13">
        <v>0.56176491313483323</v>
      </c>
      <c r="AE13">
        <v>0.56176491313483323</v>
      </c>
      <c r="AH13">
        <v>0.56176491313483323</v>
      </c>
      <c r="AK13">
        <v>0.56176491313483323</v>
      </c>
      <c r="AN13">
        <v>0.56176491313483323</v>
      </c>
    </row>
    <row r="14" spans="1:48" x14ac:dyDescent="0.25">
      <c r="A14" t="s">
        <v>55</v>
      </c>
      <c r="B14" t="s">
        <v>527</v>
      </c>
      <c r="C14" t="s">
        <v>951</v>
      </c>
      <c r="D14" s="63" t="s">
        <v>951</v>
      </c>
      <c r="E14" s="63" t="s">
        <v>671</v>
      </c>
      <c r="F14">
        <v>0.6</v>
      </c>
      <c r="G14">
        <v>1.0611115025880182</v>
      </c>
      <c r="J14">
        <v>1.0611115025880182</v>
      </c>
      <c r="M14">
        <v>1.0611115025880182</v>
      </c>
      <c r="P14">
        <v>1.0611115025880182</v>
      </c>
      <c r="S14">
        <v>1.0611115025880182</v>
      </c>
      <c r="V14">
        <v>1.0611115025880182</v>
      </c>
      <c r="Y14">
        <v>1.0611115025880182</v>
      </c>
      <c r="AB14">
        <v>1.0611115025880182</v>
      </c>
      <c r="AE14">
        <v>1.0611115025880182</v>
      </c>
      <c r="AH14">
        <v>1.8725497104494442</v>
      </c>
      <c r="AK14">
        <v>1.8725497104494442</v>
      </c>
      <c r="AN14">
        <v>1.0611115025880182</v>
      </c>
      <c r="AQ14">
        <v>1.0611115025880182</v>
      </c>
      <c r="AT14">
        <v>1.0611115025880182</v>
      </c>
    </row>
    <row r="15" spans="1:48" x14ac:dyDescent="0.25">
      <c r="A15" t="s">
        <v>55</v>
      </c>
      <c r="B15" t="s">
        <v>8</v>
      </c>
      <c r="C15" t="s">
        <v>949</v>
      </c>
      <c r="D15" s="63" t="s">
        <v>949</v>
      </c>
      <c r="E15" s="63" t="s">
        <v>8</v>
      </c>
      <c r="F15">
        <v>1</v>
      </c>
      <c r="G15">
        <v>1.3593117408906883</v>
      </c>
      <c r="H15">
        <v>1.3593117408906883</v>
      </c>
      <c r="I15">
        <v>1.3593117408906883</v>
      </c>
      <c r="J15">
        <v>1.3593117408906883</v>
      </c>
      <c r="K15">
        <v>1.3593117408906883</v>
      </c>
      <c r="L15">
        <v>1.3593117408906883</v>
      </c>
      <c r="M15">
        <v>1.3593117408906883</v>
      </c>
      <c r="N15">
        <v>1.3593117408906883</v>
      </c>
      <c r="O15">
        <v>1.3593117408906883</v>
      </c>
      <c r="P15">
        <v>1.4392712550607289</v>
      </c>
      <c r="Q15">
        <v>1.3593117408906883</v>
      </c>
      <c r="R15">
        <v>1.3593117408906883</v>
      </c>
      <c r="S15">
        <v>1.4392712550607289</v>
      </c>
      <c r="T15">
        <v>1.3593117408906883</v>
      </c>
      <c r="U15">
        <v>1.3593117408906883</v>
      </c>
      <c r="W15">
        <v>1.3593117408906883</v>
      </c>
      <c r="X15">
        <v>1.3593117408906883</v>
      </c>
      <c r="Z15">
        <v>1.3593117408906883</v>
      </c>
      <c r="AA15">
        <v>1.3593117408906883</v>
      </c>
      <c r="AB15">
        <v>1.4392712550607289</v>
      </c>
      <c r="AC15">
        <v>1.4392712550607289</v>
      </c>
      <c r="AD15">
        <v>1.3593117408906883</v>
      </c>
      <c r="AE15">
        <v>1.3593117408906883</v>
      </c>
      <c r="AF15">
        <v>1.3593117408906883</v>
      </c>
      <c r="AG15">
        <v>1.3593117408906883</v>
      </c>
      <c r="AH15">
        <v>1.4392712550607289</v>
      </c>
      <c r="AI15">
        <v>1.3593117408906883</v>
      </c>
      <c r="AJ15">
        <v>1.3593117408906883</v>
      </c>
      <c r="AK15">
        <v>1.3593117408906883</v>
      </c>
      <c r="AL15">
        <v>1.3593117408906883</v>
      </c>
      <c r="AM15">
        <v>1.3593117408906883</v>
      </c>
      <c r="AN15">
        <v>1.4392712550607289</v>
      </c>
      <c r="AO15">
        <v>1.3593117408906883</v>
      </c>
      <c r="AP15">
        <v>1.3593117408906883</v>
      </c>
      <c r="AR15">
        <v>1.3593117408906883</v>
      </c>
      <c r="AS15">
        <v>1.1993927125506072</v>
      </c>
      <c r="AU15">
        <v>1.3593117408906883</v>
      </c>
      <c r="AV15">
        <v>1.3593117408906883</v>
      </c>
    </row>
    <row r="16" spans="1:48" x14ac:dyDescent="0.25">
      <c r="A16" t="s">
        <v>56</v>
      </c>
      <c r="B16" t="s">
        <v>527</v>
      </c>
      <c r="C16" t="s">
        <v>945</v>
      </c>
      <c r="D16" s="63" t="s">
        <v>945</v>
      </c>
      <c r="E16" s="63" t="s">
        <v>671</v>
      </c>
      <c r="F16">
        <v>1</v>
      </c>
      <c r="G16">
        <v>10.859573222301741</v>
      </c>
      <c r="H16">
        <v>7.7905633986077714</v>
      </c>
      <c r="I16">
        <v>4.0133205386767301</v>
      </c>
      <c r="J16">
        <v>10.859573222301741</v>
      </c>
      <c r="K16">
        <v>7.7905633986077714</v>
      </c>
      <c r="L16">
        <v>4.0133205386767301</v>
      </c>
      <c r="M16">
        <v>9.8562430876325582</v>
      </c>
      <c r="N16">
        <v>7.0233109426842786</v>
      </c>
      <c r="O16">
        <v>4.0133205386767301</v>
      </c>
      <c r="P16">
        <v>10.859573222301741</v>
      </c>
      <c r="Q16">
        <v>7.7905633986077714</v>
      </c>
      <c r="R16">
        <v>4.0133205386767301</v>
      </c>
      <c r="S16">
        <v>9.8562430876325582</v>
      </c>
      <c r="T16">
        <v>7.7905633986077714</v>
      </c>
      <c r="U16">
        <v>4.0133205386767301</v>
      </c>
      <c r="V16">
        <v>9.8562430876325582</v>
      </c>
      <c r="W16">
        <v>7.7905633986077714</v>
      </c>
      <c r="X16">
        <v>4.0133205386767301</v>
      </c>
      <c r="Y16">
        <v>9.9742819270054035</v>
      </c>
      <c r="Z16">
        <v>7.7905633986077714</v>
      </c>
      <c r="AA16">
        <v>4.0133205386767301</v>
      </c>
      <c r="AB16">
        <v>10.859573222301741</v>
      </c>
      <c r="AC16">
        <v>7.7905633986077714</v>
      </c>
      <c r="AD16">
        <v>4.0133205386767301</v>
      </c>
      <c r="AE16">
        <v>9.8562430876325582</v>
      </c>
      <c r="AF16">
        <v>7.7315439789213487</v>
      </c>
      <c r="AG16">
        <v>4.0133205386767301</v>
      </c>
      <c r="AH16">
        <v>9.8562430876325582</v>
      </c>
      <c r="AI16">
        <v>7.0233109426842786</v>
      </c>
      <c r="AJ16">
        <v>4.0133205386767301</v>
      </c>
      <c r="AK16">
        <v>10.859573222301741</v>
      </c>
      <c r="AL16">
        <v>7.7905633986077714</v>
      </c>
      <c r="AM16">
        <v>4.0133205386767301</v>
      </c>
      <c r="AN16">
        <v>9.8562430876325582</v>
      </c>
      <c r="AO16">
        <v>7.7905633986077714</v>
      </c>
      <c r="AP16">
        <v>4.0133205386767301</v>
      </c>
      <c r="AQ16">
        <v>10.859573222301741</v>
      </c>
      <c r="AR16">
        <v>7.7905633986077714</v>
      </c>
      <c r="AS16">
        <v>3.7772428599310408</v>
      </c>
      <c r="AT16">
        <v>10.859573222301741</v>
      </c>
      <c r="AU16">
        <v>7.7905633986077714</v>
      </c>
      <c r="AV16">
        <v>4.0133205386767301</v>
      </c>
    </row>
    <row r="17" spans="1:48" x14ac:dyDescent="0.25">
      <c r="A17" t="s">
        <v>56</v>
      </c>
      <c r="B17" t="s">
        <v>527</v>
      </c>
      <c r="C17" t="s">
        <v>946</v>
      </c>
      <c r="D17" s="63" t="s">
        <v>946</v>
      </c>
      <c r="E17" s="63" t="s">
        <v>671</v>
      </c>
      <c r="F17">
        <v>0.95</v>
      </c>
      <c r="G17">
        <v>1.0033301346691827</v>
      </c>
      <c r="J17">
        <v>1.0033301346691827</v>
      </c>
      <c r="M17">
        <v>1.0033301346691827</v>
      </c>
      <c r="P17">
        <v>1.0033301346691827</v>
      </c>
      <c r="S17">
        <v>0.76725245592349256</v>
      </c>
      <c r="AB17">
        <v>1.0033301346691827</v>
      </c>
      <c r="AE17">
        <v>1.0033301346691827</v>
      </c>
      <c r="AH17">
        <v>1.0033301346691827</v>
      </c>
      <c r="AK17">
        <v>1.0033301346691827</v>
      </c>
      <c r="AN17">
        <v>0.76725245592349256</v>
      </c>
    </row>
    <row r="18" spans="1:48" x14ac:dyDescent="0.25">
      <c r="A18" t="s">
        <v>56</v>
      </c>
      <c r="B18" t="s">
        <v>527</v>
      </c>
      <c r="C18" t="s">
        <v>947</v>
      </c>
      <c r="D18" s="63" t="s">
        <v>947</v>
      </c>
      <c r="E18" s="63" t="s">
        <v>671</v>
      </c>
      <c r="F18">
        <v>1</v>
      </c>
      <c r="G18">
        <v>1.0033301346691825</v>
      </c>
      <c r="J18">
        <v>1.0033301346691825</v>
      </c>
      <c r="M18">
        <v>1.0033301346691825</v>
      </c>
      <c r="P18">
        <v>1.0033301346691825</v>
      </c>
      <c r="AB18">
        <v>1.0033301346691825</v>
      </c>
      <c r="AE18">
        <v>1.0033301346691825</v>
      </c>
      <c r="AH18">
        <v>1.0033301346691825</v>
      </c>
    </row>
    <row r="19" spans="1:48" x14ac:dyDescent="0.25">
      <c r="A19" t="s">
        <v>56</v>
      </c>
      <c r="B19" t="s">
        <v>527</v>
      </c>
      <c r="C19" t="s">
        <v>948</v>
      </c>
      <c r="D19" s="63" t="s">
        <v>948</v>
      </c>
      <c r="E19" s="63" t="s">
        <v>671</v>
      </c>
      <c r="F19">
        <v>1</v>
      </c>
      <c r="G19">
        <v>1.0033301346691825</v>
      </c>
      <c r="J19">
        <v>1.0033301346691825</v>
      </c>
      <c r="M19">
        <v>3.0099904040075476</v>
      </c>
      <c r="N19">
        <v>0.76725245592349256</v>
      </c>
      <c r="P19">
        <v>3.0099904040075476</v>
      </c>
      <c r="S19">
        <v>2.0066602693383651</v>
      </c>
      <c r="V19">
        <v>1.0033301346691825</v>
      </c>
      <c r="Y19">
        <v>1.0033301346691825</v>
      </c>
      <c r="AE19">
        <v>2.0066602693383651</v>
      </c>
      <c r="AH19">
        <v>3.0099904040075476</v>
      </c>
      <c r="AI19">
        <v>0.76725245592349256</v>
      </c>
      <c r="AK19">
        <v>3.0099904040075476</v>
      </c>
      <c r="AN19">
        <v>2.0066602693383651</v>
      </c>
      <c r="AT19">
        <v>0.4721553574913801</v>
      </c>
    </row>
    <row r="20" spans="1:48" x14ac:dyDescent="0.25">
      <c r="A20" t="s">
        <v>56</v>
      </c>
      <c r="B20" t="s">
        <v>527</v>
      </c>
      <c r="C20" t="s">
        <v>950</v>
      </c>
      <c r="D20" s="63" t="s">
        <v>950</v>
      </c>
      <c r="E20" s="63" t="s">
        <v>671</v>
      </c>
      <c r="F20">
        <v>0.75</v>
      </c>
      <c r="G20">
        <v>0.9443107149827602</v>
      </c>
      <c r="J20">
        <v>0.9443107149827602</v>
      </c>
      <c r="M20">
        <v>0.9443107149827602</v>
      </c>
      <c r="P20">
        <v>0.9443107149827602</v>
      </c>
      <c r="S20">
        <v>0.9443107149827602</v>
      </c>
      <c r="AB20">
        <v>1.0623495543556052</v>
      </c>
      <c r="AE20">
        <v>0.9443107149827602</v>
      </c>
      <c r="AH20">
        <v>0.9443107149827602</v>
      </c>
      <c r="AK20">
        <v>0.9443107149827602</v>
      </c>
      <c r="AN20">
        <v>0.9443107149827602</v>
      </c>
    </row>
    <row r="21" spans="1:48" x14ac:dyDescent="0.25">
      <c r="A21" t="s">
        <v>56</v>
      </c>
      <c r="B21" t="s">
        <v>527</v>
      </c>
      <c r="C21" t="s">
        <v>951</v>
      </c>
      <c r="D21" s="63" t="s">
        <v>951</v>
      </c>
      <c r="E21" s="63" t="s">
        <v>671</v>
      </c>
      <c r="F21">
        <v>0.6</v>
      </c>
      <c r="G21">
        <v>2.9509709843211254</v>
      </c>
      <c r="J21">
        <v>5.3117477717780259</v>
      </c>
      <c r="M21">
        <v>3.9543011189903079</v>
      </c>
      <c r="P21">
        <v>4.4264564764816887</v>
      </c>
      <c r="S21">
        <v>3.8362622796174635</v>
      </c>
      <c r="AB21">
        <v>4.8395924142866455</v>
      </c>
      <c r="AE21">
        <v>5.4297866111508695</v>
      </c>
      <c r="AH21">
        <v>3.9543011189903079</v>
      </c>
      <c r="AK21">
        <v>4.4264564764816887</v>
      </c>
      <c r="AN21">
        <v>3.8362622796174635</v>
      </c>
      <c r="AU21">
        <v>0.4721553574913801</v>
      </c>
    </row>
    <row r="22" spans="1:48" x14ac:dyDescent="0.25">
      <c r="A22" t="s">
        <v>56</v>
      </c>
      <c r="B22" t="s">
        <v>8</v>
      </c>
      <c r="C22" t="s">
        <v>949</v>
      </c>
      <c r="D22" s="63" t="s">
        <v>949</v>
      </c>
      <c r="E22" s="63" t="s">
        <v>8</v>
      </c>
      <c r="F22">
        <v>1</v>
      </c>
      <c r="G22">
        <v>1.4752363482432624</v>
      </c>
      <c r="H22">
        <v>2.9504726964865249</v>
      </c>
      <c r="I22">
        <v>1.7355721744038379</v>
      </c>
      <c r="J22">
        <v>1.4752363482432624</v>
      </c>
      <c r="K22">
        <v>2.9504726964865249</v>
      </c>
      <c r="L22">
        <v>1.7355721744038379</v>
      </c>
      <c r="M22">
        <v>2.9504726964865249</v>
      </c>
      <c r="N22">
        <v>2.9504726964865249</v>
      </c>
      <c r="O22">
        <v>1.7355721744038379</v>
      </c>
      <c r="P22">
        <v>1.4752363482432624</v>
      </c>
      <c r="Q22">
        <v>2.6033582616057571</v>
      </c>
      <c r="R22">
        <v>1.7355721744038379</v>
      </c>
      <c r="S22">
        <v>5.9009453929730498</v>
      </c>
      <c r="T22">
        <v>2.6033582616057571</v>
      </c>
      <c r="U22">
        <v>1.7355721744038379</v>
      </c>
      <c r="V22">
        <v>1.4752363482432624</v>
      </c>
      <c r="W22">
        <v>2.9504726964865249</v>
      </c>
      <c r="X22">
        <v>1.7355721744038379</v>
      </c>
      <c r="Y22">
        <v>1.4752363482432624</v>
      </c>
      <c r="Z22">
        <v>2.9504726964865249</v>
      </c>
      <c r="AA22">
        <v>1.7355721744038379</v>
      </c>
      <c r="AB22">
        <v>1.1281219133624945</v>
      </c>
      <c r="AC22">
        <v>2.9504726964865249</v>
      </c>
      <c r="AD22">
        <v>1.7355721744038379</v>
      </c>
      <c r="AE22">
        <v>1.4752363482432624</v>
      </c>
      <c r="AF22">
        <v>2.9504726964865249</v>
      </c>
      <c r="AG22">
        <v>1.7355721744038379</v>
      </c>
      <c r="AH22">
        <v>2.9504726964865249</v>
      </c>
      <c r="AI22">
        <v>2.6033582616057571</v>
      </c>
      <c r="AJ22">
        <v>1.7355721744038379</v>
      </c>
      <c r="AK22">
        <v>2.9504726964865249</v>
      </c>
      <c r="AL22">
        <v>2.6033582616057571</v>
      </c>
      <c r="AM22">
        <v>1.7355721744038379</v>
      </c>
      <c r="AN22">
        <v>5.5538309580922816</v>
      </c>
      <c r="AO22">
        <v>2.9504726964865249</v>
      </c>
      <c r="AP22">
        <v>1.7355721744038379</v>
      </c>
      <c r="AQ22">
        <v>1.4752363482432624</v>
      </c>
      <c r="AR22">
        <v>2.6033582616057571</v>
      </c>
      <c r="AS22">
        <v>1.7355721744038379</v>
      </c>
      <c r="AT22">
        <v>1.4752363482432624</v>
      </c>
      <c r="AU22">
        <v>2.9504726964865249</v>
      </c>
      <c r="AV22">
        <v>1.7355721744038379</v>
      </c>
    </row>
  </sheetData>
  <phoneticPr fontId="10"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DEF1E-4789-4E34-A3C4-3A769B026E9C}">
  <dimension ref="A1:H18"/>
  <sheetViews>
    <sheetView tabSelected="1" workbookViewId="0">
      <selection activeCell="E24" sqref="E24"/>
    </sheetView>
  </sheetViews>
  <sheetFormatPr defaultRowHeight="15" x14ac:dyDescent="0.25"/>
  <cols>
    <col min="1" max="1" width="31.7109375" bestFit="1" customWidth="1"/>
    <col min="2" max="2" width="33.5703125" bestFit="1" customWidth="1"/>
    <col min="3" max="3" width="14" bestFit="1" customWidth="1"/>
    <col min="4" max="4" width="17.85546875" bestFit="1" customWidth="1"/>
    <col min="5" max="5" width="15" bestFit="1" customWidth="1"/>
    <col min="6" max="6" width="24.85546875" bestFit="1" customWidth="1"/>
    <col min="7" max="7" width="14.85546875" bestFit="1" customWidth="1"/>
    <col min="8" max="8" width="18" customWidth="1"/>
  </cols>
  <sheetData>
    <row r="1" spans="1:8" x14ac:dyDescent="0.25">
      <c r="A1" t="s">
        <v>1042</v>
      </c>
      <c r="B1" t="s">
        <v>675</v>
      </c>
      <c r="C1" t="s">
        <v>674</v>
      </c>
      <c r="D1" t="s">
        <v>523</v>
      </c>
      <c r="E1" t="s">
        <v>510</v>
      </c>
      <c r="F1" t="s">
        <v>1043</v>
      </c>
      <c r="G1" t="s">
        <v>1044</v>
      </c>
      <c r="H1" t="s">
        <v>1045</v>
      </c>
    </row>
    <row r="2" spans="1:8" x14ac:dyDescent="0.25">
      <c r="A2" s="63" t="s">
        <v>173</v>
      </c>
      <c r="B2" s="63" t="s">
        <v>12</v>
      </c>
      <c r="C2" s="63" t="s">
        <v>671</v>
      </c>
      <c r="D2" s="63" t="s">
        <v>527</v>
      </c>
      <c r="E2">
        <v>1</v>
      </c>
      <c r="F2">
        <v>480</v>
      </c>
      <c r="G2">
        <v>4</v>
      </c>
      <c r="H2" s="63" t="s">
        <v>1046</v>
      </c>
    </row>
    <row r="3" spans="1:8" x14ac:dyDescent="0.25">
      <c r="A3" s="63" t="s">
        <v>205</v>
      </c>
      <c r="B3" s="63" t="s">
        <v>12</v>
      </c>
      <c r="C3" s="63" t="s">
        <v>671</v>
      </c>
      <c r="D3" s="63" t="s">
        <v>527</v>
      </c>
      <c r="E3">
        <v>1</v>
      </c>
      <c r="F3">
        <v>28</v>
      </c>
      <c r="G3">
        <v>2</v>
      </c>
      <c r="H3" s="63" t="s">
        <v>1047</v>
      </c>
    </row>
    <row r="4" spans="1:8" x14ac:dyDescent="0.25">
      <c r="A4" s="63" t="s">
        <v>207</v>
      </c>
      <c r="B4" s="63" t="s">
        <v>12</v>
      </c>
      <c r="C4" s="63" t="s">
        <v>671</v>
      </c>
      <c r="D4" s="63" t="s">
        <v>527</v>
      </c>
      <c r="E4">
        <v>1</v>
      </c>
      <c r="F4">
        <v>28</v>
      </c>
      <c r="G4">
        <v>2</v>
      </c>
      <c r="H4" s="63" t="s">
        <v>1047</v>
      </c>
    </row>
    <row r="5" spans="1:8" x14ac:dyDescent="0.25">
      <c r="A5" s="63" t="s">
        <v>209</v>
      </c>
      <c r="B5" s="63" t="s">
        <v>12</v>
      </c>
      <c r="C5" s="63" t="s">
        <v>671</v>
      </c>
      <c r="D5" s="63" t="s">
        <v>527</v>
      </c>
      <c r="E5">
        <v>1</v>
      </c>
      <c r="F5">
        <v>193</v>
      </c>
      <c r="G5">
        <v>4</v>
      </c>
      <c r="H5" s="63" t="s">
        <v>1046</v>
      </c>
    </row>
    <row r="6" spans="1:8" x14ac:dyDescent="0.25">
      <c r="A6" s="63" t="s">
        <v>1048</v>
      </c>
      <c r="B6" s="63" t="s">
        <v>12</v>
      </c>
      <c r="C6" s="63" t="s">
        <v>671</v>
      </c>
      <c r="D6" s="63" t="s">
        <v>527</v>
      </c>
      <c r="E6">
        <v>1</v>
      </c>
      <c r="F6">
        <v>403</v>
      </c>
      <c r="G6">
        <v>4</v>
      </c>
      <c r="H6" s="63" t="s">
        <v>1046</v>
      </c>
    </row>
    <row r="7" spans="1:8" x14ac:dyDescent="0.25">
      <c r="A7" s="63" t="s">
        <v>239</v>
      </c>
      <c r="B7" s="63" t="s">
        <v>514</v>
      </c>
      <c r="C7" s="63" t="s">
        <v>671</v>
      </c>
      <c r="D7" s="63" t="s">
        <v>527</v>
      </c>
      <c r="E7">
        <v>0.95</v>
      </c>
      <c r="F7">
        <v>50</v>
      </c>
      <c r="G7">
        <v>4</v>
      </c>
      <c r="H7" s="63" t="s">
        <v>1046</v>
      </c>
    </row>
    <row r="8" spans="1:8" x14ac:dyDescent="0.25">
      <c r="A8" s="63" t="s">
        <v>241</v>
      </c>
      <c r="B8" s="63" t="s">
        <v>513</v>
      </c>
      <c r="C8" s="63" t="s">
        <v>671</v>
      </c>
      <c r="D8" s="63" t="s">
        <v>527</v>
      </c>
      <c r="E8">
        <v>1</v>
      </c>
      <c r="F8">
        <v>35</v>
      </c>
      <c r="G8">
        <v>4</v>
      </c>
      <c r="H8" s="63" t="s">
        <v>1046</v>
      </c>
    </row>
    <row r="9" spans="1:8" x14ac:dyDescent="0.25">
      <c r="A9" s="63" t="s">
        <v>243</v>
      </c>
      <c r="B9" s="63" t="s">
        <v>512</v>
      </c>
      <c r="C9" s="63" t="s">
        <v>671</v>
      </c>
      <c r="D9" s="63" t="s">
        <v>527</v>
      </c>
      <c r="E9">
        <v>1</v>
      </c>
      <c r="F9">
        <v>107</v>
      </c>
      <c r="G9">
        <v>4</v>
      </c>
      <c r="H9" s="63" t="s">
        <v>1046</v>
      </c>
    </row>
    <row r="10" spans="1:8" x14ac:dyDescent="0.25">
      <c r="A10" s="63" t="s">
        <v>256</v>
      </c>
      <c r="B10" s="63" t="s">
        <v>512</v>
      </c>
      <c r="C10" s="63" t="s">
        <v>671</v>
      </c>
      <c r="D10" s="63" t="s">
        <v>527</v>
      </c>
      <c r="E10">
        <v>1</v>
      </c>
      <c r="F10">
        <v>86</v>
      </c>
      <c r="G10">
        <v>4</v>
      </c>
      <c r="H10" s="63" t="s">
        <v>1046</v>
      </c>
    </row>
    <row r="11" spans="1:8" x14ac:dyDescent="0.25">
      <c r="A11" s="63" t="s">
        <v>265</v>
      </c>
      <c r="B11" s="63" t="s">
        <v>511</v>
      </c>
      <c r="C11" s="63" t="s">
        <v>8</v>
      </c>
      <c r="D11" s="63" t="s">
        <v>8</v>
      </c>
      <c r="E11">
        <v>1</v>
      </c>
      <c r="F11">
        <v>56</v>
      </c>
      <c r="G11">
        <v>4</v>
      </c>
      <c r="H11" s="63" t="s">
        <v>1046</v>
      </c>
    </row>
    <row r="12" spans="1:8" x14ac:dyDescent="0.25">
      <c r="A12" s="63" t="s">
        <v>271</v>
      </c>
      <c r="B12" s="63" t="s">
        <v>511</v>
      </c>
      <c r="C12" s="63" t="s">
        <v>8</v>
      </c>
      <c r="D12" s="63" t="s">
        <v>8</v>
      </c>
      <c r="E12">
        <v>1</v>
      </c>
      <c r="F12">
        <v>56</v>
      </c>
      <c r="G12">
        <v>4</v>
      </c>
      <c r="H12" s="63" t="s">
        <v>1046</v>
      </c>
    </row>
    <row r="13" spans="1:8" x14ac:dyDescent="0.25">
      <c r="A13" s="63" t="s">
        <v>275</v>
      </c>
      <c r="B13" s="63" t="s">
        <v>511</v>
      </c>
      <c r="C13" s="63" t="s">
        <v>8</v>
      </c>
      <c r="D13" s="63" t="s">
        <v>8</v>
      </c>
      <c r="E13">
        <v>1</v>
      </c>
      <c r="F13">
        <v>109</v>
      </c>
      <c r="G13">
        <v>4</v>
      </c>
      <c r="H13" s="63" t="s">
        <v>1046</v>
      </c>
    </row>
    <row r="14" spans="1:8" x14ac:dyDescent="0.25">
      <c r="A14" s="63" t="s">
        <v>284</v>
      </c>
      <c r="B14" s="63" t="s">
        <v>511</v>
      </c>
      <c r="C14" s="63" t="s">
        <v>8</v>
      </c>
      <c r="D14" s="63" t="s">
        <v>8</v>
      </c>
      <c r="E14">
        <v>1</v>
      </c>
      <c r="F14">
        <v>38</v>
      </c>
      <c r="G14">
        <v>2</v>
      </c>
      <c r="H14" s="63" t="s">
        <v>1047</v>
      </c>
    </row>
    <row r="15" spans="1:8" x14ac:dyDescent="0.25">
      <c r="A15" s="63" t="s">
        <v>285</v>
      </c>
      <c r="B15" s="63" t="s">
        <v>285</v>
      </c>
      <c r="C15" s="63" t="s">
        <v>671</v>
      </c>
      <c r="D15" s="63" t="s">
        <v>527</v>
      </c>
      <c r="E15">
        <v>0.75</v>
      </c>
      <c r="F15">
        <v>50</v>
      </c>
      <c r="G15">
        <v>4</v>
      </c>
      <c r="H15" s="63" t="s">
        <v>1046</v>
      </c>
    </row>
    <row r="16" spans="1:8" x14ac:dyDescent="0.25">
      <c r="A16" s="63" t="s">
        <v>287</v>
      </c>
      <c r="B16" s="63" t="s">
        <v>515</v>
      </c>
      <c r="C16" s="63" t="s">
        <v>671</v>
      </c>
      <c r="D16" s="63" t="s">
        <v>527</v>
      </c>
      <c r="E16">
        <v>0.6</v>
      </c>
      <c r="F16">
        <v>16</v>
      </c>
      <c r="G16">
        <v>4</v>
      </c>
      <c r="H16" s="63" t="s">
        <v>1046</v>
      </c>
    </row>
    <row r="17" spans="1:8" x14ac:dyDescent="0.25">
      <c r="A17" s="63" t="s">
        <v>160</v>
      </c>
      <c r="B17" s="63" t="s">
        <v>515</v>
      </c>
      <c r="C17" s="63" t="s">
        <v>671</v>
      </c>
      <c r="D17" s="63" t="s">
        <v>527</v>
      </c>
      <c r="E17">
        <v>0.6</v>
      </c>
      <c r="F17">
        <v>10</v>
      </c>
      <c r="G17">
        <v>1</v>
      </c>
      <c r="H17" s="63" t="s">
        <v>54</v>
      </c>
    </row>
    <row r="18" spans="1:8" x14ac:dyDescent="0.25">
      <c r="A18" s="63" t="s">
        <v>162</v>
      </c>
      <c r="B18" s="63" t="s">
        <v>515</v>
      </c>
      <c r="C18" s="63" t="s">
        <v>671</v>
      </c>
      <c r="D18" s="63" t="s">
        <v>527</v>
      </c>
      <c r="E18">
        <v>0.6</v>
      </c>
      <c r="F18">
        <v>102</v>
      </c>
      <c r="G18">
        <v>4</v>
      </c>
      <c r="H18" s="63" t="s">
        <v>1046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1E414-8472-473A-8128-ED6F4F92A8B6}">
  <dimension ref="A1:AT444"/>
  <sheetViews>
    <sheetView workbookViewId="0">
      <selection sqref="A1:AT444"/>
    </sheetView>
  </sheetViews>
  <sheetFormatPr defaultRowHeight="15" x14ac:dyDescent="0.25"/>
  <cols>
    <col min="1" max="1" width="9.5703125" bestFit="1" customWidth="1"/>
    <col min="2" max="3" width="40" bestFit="1" customWidth="1"/>
    <col min="4" max="4" width="14" bestFit="1" customWidth="1"/>
    <col min="5" max="5" width="17.85546875" bestFit="1" customWidth="1"/>
    <col min="6" max="6" width="15" bestFit="1" customWidth="1"/>
    <col min="7" max="7" width="11.5703125" bestFit="1" customWidth="1"/>
    <col min="8" max="8" width="16.85546875" bestFit="1" customWidth="1"/>
    <col min="9" max="9" width="25.7109375" bestFit="1" customWidth="1"/>
    <col min="10" max="10" width="22.85546875" bestFit="1" customWidth="1"/>
    <col min="11" max="11" width="14" bestFit="1" customWidth="1"/>
    <col min="12" max="12" width="12.28515625" bestFit="1" customWidth="1"/>
    <col min="13" max="13" width="20" bestFit="1" customWidth="1"/>
    <col min="14" max="14" width="14.7109375" bestFit="1" customWidth="1"/>
    <col min="15" max="15" width="7.42578125" bestFit="1" customWidth="1"/>
    <col min="16" max="16" width="12.42578125" bestFit="1" customWidth="1"/>
    <col min="17" max="17" width="18.5703125" bestFit="1" customWidth="1"/>
    <col min="18" max="18" width="24.5703125" bestFit="1" customWidth="1"/>
    <col min="19" max="19" width="25.7109375" bestFit="1" customWidth="1"/>
    <col min="20" max="20" width="20.7109375" bestFit="1" customWidth="1"/>
    <col min="21" max="21" width="22.7109375" bestFit="1" customWidth="1"/>
    <col min="22" max="22" width="20.5703125" bestFit="1" customWidth="1"/>
    <col min="23" max="23" width="26.7109375" bestFit="1" customWidth="1"/>
    <col min="24" max="24" width="14.5703125" bestFit="1" customWidth="1"/>
    <col min="25" max="25" width="19" bestFit="1" customWidth="1"/>
    <col min="26" max="26" width="40" bestFit="1" customWidth="1"/>
    <col min="27" max="27" width="30.28515625" bestFit="1" customWidth="1"/>
    <col min="28" max="28" width="34.28515625" bestFit="1" customWidth="1"/>
    <col min="29" max="29" width="38.28515625" bestFit="1" customWidth="1"/>
    <col min="30" max="30" width="43.28515625" bestFit="1" customWidth="1"/>
    <col min="31" max="31" width="29.5703125" bestFit="1" customWidth="1"/>
    <col min="32" max="32" width="27.28515625" bestFit="1" customWidth="1"/>
    <col min="33" max="33" width="35.42578125" bestFit="1" customWidth="1"/>
    <col min="34" max="34" width="43.85546875" bestFit="1" customWidth="1"/>
    <col min="35" max="35" width="35.42578125" bestFit="1" customWidth="1"/>
    <col min="36" max="36" width="29.140625" bestFit="1" customWidth="1"/>
    <col min="37" max="37" width="24.5703125" bestFit="1" customWidth="1"/>
    <col min="38" max="38" width="25.140625" bestFit="1" customWidth="1"/>
    <col min="39" max="39" width="27.5703125" bestFit="1" customWidth="1"/>
    <col min="40" max="40" width="32.7109375" bestFit="1" customWidth="1"/>
    <col min="41" max="41" width="20.5703125" bestFit="1" customWidth="1"/>
    <col min="42" max="42" width="29.42578125" bestFit="1" customWidth="1"/>
    <col min="43" max="43" width="36.85546875" bestFit="1" customWidth="1"/>
    <col min="44" max="44" width="29.5703125" bestFit="1" customWidth="1"/>
    <col min="45" max="45" width="12" customWidth="1"/>
    <col min="46" max="47" width="17" bestFit="1" customWidth="1"/>
    <col min="48" max="48" width="36.85546875" bestFit="1" customWidth="1"/>
    <col min="49" max="49" width="29.5703125" bestFit="1" customWidth="1"/>
    <col min="50" max="50" width="12" customWidth="1"/>
    <col min="51" max="51" width="25.140625" bestFit="1" customWidth="1"/>
    <col min="52" max="52" width="20.5703125" bestFit="1" customWidth="1"/>
    <col min="53" max="53" width="29.42578125" bestFit="1" customWidth="1"/>
    <col min="54" max="54" width="29.5703125" bestFit="1" customWidth="1"/>
    <col min="55" max="55" width="12" bestFit="1" customWidth="1"/>
  </cols>
  <sheetData>
    <row r="1" spans="1:46" x14ac:dyDescent="0.25">
      <c r="A1" t="s">
        <v>522</v>
      </c>
      <c r="B1" t="s">
        <v>3</v>
      </c>
      <c r="C1" t="s">
        <v>675</v>
      </c>
      <c r="D1" t="s">
        <v>674</v>
      </c>
      <c r="E1" t="s">
        <v>523</v>
      </c>
      <c r="F1" t="s">
        <v>510</v>
      </c>
      <c r="G1" t="s">
        <v>75</v>
      </c>
      <c r="H1" t="s">
        <v>691</v>
      </c>
      <c r="I1" t="s">
        <v>727</v>
      </c>
      <c r="J1" t="s">
        <v>683</v>
      </c>
      <c r="K1" t="s">
        <v>538</v>
      </c>
      <c r="L1" t="s">
        <v>76</v>
      </c>
      <c r="M1" t="s">
        <v>692</v>
      </c>
      <c r="N1" t="s">
        <v>693</v>
      </c>
      <c r="O1" t="s">
        <v>29</v>
      </c>
      <c r="P1" t="s">
        <v>539</v>
      </c>
      <c r="Q1" t="s">
        <v>684</v>
      </c>
      <c r="R1" t="s">
        <v>685</v>
      </c>
      <c r="S1" t="s">
        <v>686</v>
      </c>
      <c r="T1" t="s">
        <v>687</v>
      </c>
      <c r="U1" t="s">
        <v>541</v>
      </c>
      <c r="V1" t="s">
        <v>688</v>
      </c>
      <c r="W1" t="s">
        <v>653</v>
      </c>
      <c r="X1" t="s">
        <v>630</v>
      </c>
      <c r="Y1" t="s">
        <v>728</v>
      </c>
      <c r="Z1" t="s">
        <v>629</v>
      </c>
      <c r="AA1" t="s">
        <v>654</v>
      </c>
      <c r="AB1" t="s">
        <v>655</v>
      </c>
      <c r="AC1" t="s">
        <v>656</v>
      </c>
      <c r="AD1" t="s">
        <v>821</v>
      </c>
      <c r="AE1" t="s">
        <v>647</v>
      </c>
      <c r="AF1" t="s">
        <v>657</v>
      </c>
      <c r="AG1" t="s">
        <v>658</v>
      </c>
      <c r="AH1" t="s">
        <v>822</v>
      </c>
      <c r="AI1" t="s">
        <v>823</v>
      </c>
      <c r="AJ1" t="s">
        <v>572</v>
      </c>
      <c r="AK1" t="s">
        <v>546</v>
      </c>
      <c r="AL1" t="s">
        <v>573</v>
      </c>
      <c r="AM1" t="s">
        <v>659</v>
      </c>
      <c r="AN1" t="s">
        <v>651</v>
      </c>
      <c r="AO1" t="s">
        <v>547</v>
      </c>
      <c r="AP1" t="s">
        <v>548</v>
      </c>
      <c r="AQ1" t="s">
        <v>660</v>
      </c>
      <c r="AR1" t="s">
        <v>549</v>
      </c>
      <c r="AS1" t="s">
        <v>550</v>
      </c>
      <c r="AT1" t="s">
        <v>540</v>
      </c>
    </row>
    <row r="2" spans="1:46" x14ac:dyDescent="0.25">
      <c r="A2" t="s">
        <v>54</v>
      </c>
      <c r="B2" t="s">
        <v>945</v>
      </c>
      <c r="C2" s="63" t="s">
        <v>945</v>
      </c>
      <c r="D2" s="63" t="s">
        <v>671</v>
      </c>
      <c r="E2" t="s">
        <v>527</v>
      </c>
      <c r="F2">
        <v>1</v>
      </c>
      <c r="G2">
        <v>1</v>
      </c>
      <c r="H2">
        <v>1</v>
      </c>
      <c r="I2">
        <v>2</v>
      </c>
      <c r="J2">
        <v>7</v>
      </c>
      <c r="K2">
        <v>1</v>
      </c>
      <c r="L2" t="s">
        <v>99</v>
      </c>
      <c r="M2">
        <v>1</v>
      </c>
      <c r="N2" t="s">
        <v>699</v>
      </c>
      <c r="O2" t="s">
        <v>4</v>
      </c>
      <c r="P2">
        <v>1</v>
      </c>
      <c r="Q2">
        <v>14</v>
      </c>
      <c r="R2">
        <v>0</v>
      </c>
      <c r="S2" t="s">
        <v>642</v>
      </c>
      <c r="T2" t="s">
        <v>689</v>
      </c>
      <c r="U2">
        <v>112.5</v>
      </c>
      <c r="V2">
        <v>14.80263157894737</v>
      </c>
      <c r="W2">
        <v>112.5</v>
      </c>
      <c r="X2" t="s">
        <v>33</v>
      </c>
      <c r="Y2" t="s">
        <v>729</v>
      </c>
      <c r="Z2" t="s">
        <v>945</v>
      </c>
      <c r="AA2">
        <v>256.5</v>
      </c>
      <c r="AB2">
        <v>256.5</v>
      </c>
      <c r="AC2">
        <v>368.25</v>
      </c>
      <c r="AD2">
        <v>4903.5999999999985</v>
      </c>
      <c r="AE2">
        <v>0.69653767820773904</v>
      </c>
      <c r="AF2">
        <v>0.43859649122806998</v>
      </c>
      <c r="AG2">
        <v>0.30549898167006101</v>
      </c>
      <c r="AH2">
        <v>2.2942328085488201E-2</v>
      </c>
      <c r="AI2">
        <v>7.5097887266498103E-2</v>
      </c>
      <c r="AJ2">
        <v>17740.070000000011</v>
      </c>
      <c r="AK2">
        <v>248360.98000000019</v>
      </c>
      <c r="AL2">
        <v>12991.392317888911</v>
      </c>
      <c r="AM2">
        <v>90851.110994983363</v>
      </c>
      <c r="AN2">
        <v>12877.432736153041</v>
      </c>
      <c r="AO2">
        <v>180284.05830614257</v>
      </c>
      <c r="AP2">
        <v>5697.9790867933816</v>
      </c>
      <c r="AQ2">
        <v>0</v>
      </c>
      <c r="AR2">
        <v>5697.9790867933816</v>
      </c>
      <c r="AS2">
        <v>12.495568172792504</v>
      </c>
      <c r="AT2" t="s">
        <v>729</v>
      </c>
    </row>
    <row r="3" spans="1:46" x14ac:dyDescent="0.25">
      <c r="A3" t="s">
        <v>54</v>
      </c>
      <c r="B3" t="s">
        <v>945</v>
      </c>
      <c r="C3" s="63" t="s">
        <v>945</v>
      </c>
      <c r="D3" s="63" t="s">
        <v>671</v>
      </c>
      <c r="E3" t="s">
        <v>527</v>
      </c>
      <c r="F3">
        <v>1</v>
      </c>
      <c r="G3">
        <v>1</v>
      </c>
      <c r="H3">
        <v>1</v>
      </c>
      <c r="I3">
        <v>2</v>
      </c>
      <c r="J3">
        <v>7</v>
      </c>
      <c r="K3">
        <v>1</v>
      </c>
      <c r="L3" t="s">
        <v>99</v>
      </c>
      <c r="M3">
        <v>1</v>
      </c>
      <c r="N3" t="s">
        <v>699</v>
      </c>
      <c r="O3" t="s">
        <v>5</v>
      </c>
      <c r="P3">
        <v>2</v>
      </c>
      <c r="Q3">
        <v>13</v>
      </c>
      <c r="R3">
        <v>0</v>
      </c>
      <c r="S3" t="s">
        <v>642</v>
      </c>
      <c r="T3" t="s">
        <v>689</v>
      </c>
      <c r="U3">
        <v>104</v>
      </c>
      <c r="V3">
        <v>13.684210526315789</v>
      </c>
      <c r="W3">
        <v>104</v>
      </c>
      <c r="X3" t="s">
        <v>34</v>
      </c>
      <c r="Y3" t="s">
        <v>730</v>
      </c>
      <c r="Z3" t="s">
        <v>945</v>
      </c>
      <c r="AA3">
        <v>256.5</v>
      </c>
      <c r="AB3">
        <v>256.5</v>
      </c>
      <c r="AC3">
        <v>368.25</v>
      </c>
      <c r="AD3">
        <v>4903.5999999999985</v>
      </c>
      <c r="AE3">
        <v>0.69653767820773904</v>
      </c>
      <c r="AF3">
        <v>0.40545808966861602</v>
      </c>
      <c r="AG3">
        <v>0.28241683638832299</v>
      </c>
      <c r="AH3">
        <v>2.1208907741251299E-2</v>
      </c>
      <c r="AI3">
        <v>7.5097887266498103E-2</v>
      </c>
      <c r="AJ3">
        <v>17740.070000000011</v>
      </c>
      <c r="AK3">
        <v>248360.98000000019</v>
      </c>
      <c r="AL3">
        <v>12991.392317888911</v>
      </c>
      <c r="AM3">
        <v>90851.110994983363</v>
      </c>
      <c r="AN3">
        <v>12877.432736153041</v>
      </c>
      <c r="AO3">
        <v>180284.05830614257</v>
      </c>
      <c r="AP3">
        <v>5267.4651113467708</v>
      </c>
      <c r="AQ3">
        <v>0</v>
      </c>
      <c r="AR3">
        <v>5267.4651113467708</v>
      </c>
      <c r="AS3">
        <v>11.551458577514849</v>
      </c>
      <c r="AT3" t="s">
        <v>730</v>
      </c>
    </row>
    <row r="4" spans="1:46" x14ac:dyDescent="0.25">
      <c r="A4" t="s">
        <v>54</v>
      </c>
      <c r="B4" t="s">
        <v>945</v>
      </c>
      <c r="C4" s="63" t="s">
        <v>945</v>
      </c>
      <c r="D4" s="63" t="s">
        <v>671</v>
      </c>
      <c r="E4" t="s">
        <v>527</v>
      </c>
      <c r="F4">
        <v>1</v>
      </c>
      <c r="G4">
        <v>1</v>
      </c>
      <c r="H4">
        <v>1</v>
      </c>
      <c r="I4">
        <v>2</v>
      </c>
      <c r="J4">
        <v>7</v>
      </c>
      <c r="K4">
        <v>1</v>
      </c>
      <c r="L4" t="s">
        <v>99</v>
      </c>
      <c r="M4">
        <v>1</v>
      </c>
      <c r="N4" t="s">
        <v>699</v>
      </c>
      <c r="O4" t="s">
        <v>31</v>
      </c>
      <c r="P4">
        <v>3</v>
      </c>
      <c r="Q4">
        <v>5</v>
      </c>
      <c r="R4">
        <v>0</v>
      </c>
      <c r="S4" t="s">
        <v>642</v>
      </c>
      <c r="T4" t="s">
        <v>689</v>
      </c>
      <c r="U4">
        <v>40</v>
      </c>
      <c r="V4">
        <v>5.2631578947368425</v>
      </c>
      <c r="W4">
        <v>40</v>
      </c>
      <c r="X4" t="s">
        <v>35</v>
      </c>
      <c r="Y4" t="s">
        <v>731</v>
      </c>
      <c r="Z4" t="s">
        <v>945</v>
      </c>
      <c r="AA4">
        <v>256.5</v>
      </c>
      <c r="AB4">
        <v>256.5</v>
      </c>
      <c r="AC4">
        <v>368.25</v>
      </c>
      <c r="AD4">
        <v>4903.5999999999985</v>
      </c>
      <c r="AE4">
        <v>0.69653767820773904</v>
      </c>
      <c r="AF4">
        <v>0.155945419103314</v>
      </c>
      <c r="AG4">
        <v>0.108621860149355</v>
      </c>
      <c r="AH4">
        <v>8.1572722081735896E-3</v>
      </c>
      <c r="AI4">
        <v>7.5097887266498103E-2</v>
      </c>
      <c r="AJ4">
        <v>17740.070000000011</v>
      </c>
      <c r="AK4">
        <v>248360.98000000019</v>
      </c>
      <c r="AL4">
        <v>12991.392317888911</v>
      </c>
      <c r="AM4">
        <v>90851.110994983363</v>
      </c>
      <c r="AN4">
        <v>12877.432736153041</v>
      </c>
      <c r="AO4">
        <v>180284.05830614257</v>
      </c>
      <c r="AP4">
        <v>2025.9481197487582</v>
      </c>
      <c r="AQ4">
        <v>2.2737367544323206E-13</v>
      </c>
      <c r="AR4">
        <v>2025.9481197487582</v>
      </c>
      <c r="AS4">
        <v>4.4428686836595572</v>
      </c>
      <c r="AT4" t="s">
        <v>731</v>
      </c>
    </row>
    <row r="5" spans="1:46" x14ac:dyDescent="0.25">
      <c r="A5" t="s">
        <v>54</v>
      </c>
      <c r="B5" t="s">
        <v>945</v>
      </c>
      <c r="C5" s="63" t="s">
        <v>945</v>
      </c>
      <c r="D5" s="63" t="s">
        <v>671</v>
      </c>
      <c r="E5" t="s">
        <v>527</v>
      </c>
      <c r="F5">
        <v>1</v>
      </c>
      <c r="G5">
        <v>1</v>
      </c>
      <c r="H5">
        <v>1</v>
      </c>
      <c r="I5">
        <v>2</v>
      </c>
      <c r="J5">
        <v>7</v>
      </c>
      <c r="K5">
        <v>2</v>
      </c>
      <c r="L5" t="s">
        <v>102</v>
      </c>
      <c r="M5">
        <v>2</v>
      </c>
      <c r="N5" t="s">
        <v>701</v>
      </c>
      <c r="O5" t="s">
        <v>4</v>
      </c>
      <c r="P5">
        <v>1</v>
      </c>
      <c r="Q5">
        <v>16</v>
      </c>
      <c r="R5">
        <v>0</v>
      </c>
      <c r="S5" t="s">
        <v>642</v>
      </c>
      <c r="T5" t="s">
        <v>689</v>
      </c>
      <c r="U5">
        <v>123.25</v>
      </c>
      <c r="V5">
        <v>16.217105263157894</v>
      </c>
      <c r="W5">
        <v>123.25</v>
      </c>
      <c r="X5" t="s">
        <v>36</v>
      </c>
      <c r="Y5" t="s">
        <v>732</v>
      </c>
      <c r="Z5" t="s">
        <v>945</v>
      </c>
      <c r="AA5">
        <v>267.25</v>
      </c>
      <c r="AB5">
        <v>267.25</v>
      </c>
      <c r="AC5">
        <v>361.15000000000003</v>
      </c>
      <c r="AD5">
        <v>4903.5999999999985</v>
      </c>
      <c r="AE5">
        <v>0.73999723106742399</v>
      </c>
      <c r="AF5">
        <v>0.46117867165575299</v>
      </c>
      <c r="AG5">
        <v>0.34127094005260999</v>
      </c>
      <c r="AH5">
        <v>2.5134594991434899E-2</v>
      </c>
      <c r="AI5">
        <v>7.3649971449547297E-2</v>
      </c>
      <c r="AJ5">
        <v>17740.070000000011</v>
      </c>
      <c r="AK5">
        <v>248360.98000000019</v>
      </c>
      <c r="AL5">
        <v>13535.865875071388</v>
      </c>
      <c r="AM5">
        <v>90851.110994983363</v>
      </c>
      <c r="AN5">
        <v>12877.432736153041</v>
      </c>
      <c r="AO5">
        <v>180284.05830614257</v>
      </c>
      <c r="AP5">
        <v>6242.4526439758611</v>
      </c>
      <c r="AQ5">
        <v>9.0949470177292824E-13</v>
      </c>
      <c r="AR5">
        <v>6242.4526439758611</v>
      </c>
      <c r="AS5">
        <v>13.689589131526011</v>
      </c>
      <c r="AT5" t="s">
        <v>732</v>
      </c>
    </row>
    <row r="6" spans="1:46" x14ac:dyDescent="0.25">
      <c r="A6" t="s">
        <v>54</v>
      </c>
      <c r="B6" t="s">
        <v>945</v>
      </c>
      <c r="C6" s="63" t="s">
        <v>945</v>
      </c>
      <c r="D6" s="63" t="s">
        <v>671</v>
      </c>
      <c r="E6" t="s">
        <v>527</v>
      </c>
      <c r="F6">
        <v>1</v>
      </c>
      <c r="G6">
        <v>1</v>
      </c>
      <c r="H6">
        <v>1</v>
      </c>
      <c r="I6">
        <v>2</v>
      </c>
      <c r="J6">
        <v>7</v>
      </c>
      <c r="K6">
        <v>2</v>
      </c>
      <c r="L6" t="s">
        <v>102</v>
      </c>
      <c r="M6">
        <v>2</v>
      </c>
      <c r="N6" t="s">
        <v>701</v>
      </c>
      <c r="O6" t="s">
        <v>5</v>
      </c>
      <c r="P6">
        <v>2</v>
      </c>
      <c r="Q6">
        <v>13</v>
      </c>
      <c r="R6">
        <v>0</v>
      </c>
      <c r="S6" t="s">
        <v>642</v>
      </c>
      <c r="T6" t="s">
        <v>689</v>
      </c>
      <c r="U6">
        <v>104</v>
      </c>
      <c r="V6">
        <v>13.684210526315789</v>
      </c>
      <c r="W6">
        <v>104</v>
      </c>
      <c r="X6" t="s">
        <v>37</v>
      </c>
      <c r="Y6" t="s">
        <v>733</v>
      </c>
      <c r="Z6" t="s">
        <v>945</v>
      </c>
      <c r="AA6">
        <v>267.25</v>
      </c>
      <c r="AB6">
        <v>267.25</v>
      </c>
      <c r="AC6">
        <v>361.15000000000003</v>
      </c>
      <c r="AD6">
        <v>4903.5999999999985</v>
      </c>
      <c r="AE6">
        <v>0.73999723106742399</v>
      </c>
      <c r="AF6">
        <v>0.38914873713751202</v>
      </c>
      <c r="AG6">
        <v>0.28796898795514297</v>
      </c>
      <c r="AH6">
        <v>2.1208907741251299E-2</v>
      </c>
      <c r="AI6">
        <v>7.3649971449547297E-2</v>
      </c>
      <c r="AJ6">
        <v>17740.070000000011</v>
      </c>
      <c r="AK6">
        <v>248360.98000000019</v>
      </c>
      <c r="AL6">
        <v>13535.865875071388</v>
      </c>
      <c r="AM6">
        <v>90851.110994983363</v>
      </c>
      <c r="AN6">
        <v>12877.432736153041</v>
      </c>
      <c r="AO6">
        <v>180284.05830614257</v>
      </c>
      <c r="AP6">
        <v>5267.4651113467708</v>
      </c>
      <c r="AQ6">
        <v>9.0949470177292824E-13</v>
      </c>
      <c r="AR6">
        <v>5267.4651113467708</v>
      </c>
      <c r="AS6">
        <v>11.551458577514849</v>
      </c>
      <c r="AT6" t="s">
        <v>733</v>
      </c>
    </row>
    <row r="7" spans="1:46" x14ac:dyDescent="0.25">
      <c r="A7" t="s">
        <v>54</v>
      </c>
      <c r="B7" t="s">
        <v>945</v>
      </c>
      <c r="C7" s="63" t="s">
        <v>945</v>
      </c>
      <c r="D7" s="63" t="s">
        <v>671</v>
      </c>
      <c r="E7" t="s">
        <v>527</v>
      </c>
      <c r="F7">
        <v>1</v>
      </c>
      <c r="G7">
        <v>1</v>
      </c>
      <c r="H7">
        <v>1</v>
      </c>
      <c r="I7">
        <v>2</v>
      </c>
      <c r="J7">
        <v>7</v>
      </c>
      <c r="K7">
        <v>2</v>
      </c>
      <c r="L7" t="s">
        <v>102</v>
      </c>
      <c r="M7">
        <v>2</v>
      </c>
      <c r="N7" t="s">
        <v>701</v>
      </c>
      <c r="O7" t="s">
        <v>31</v>
      </c>
      <c r="P7">
        <v>3</v>
      </c>
      <c r="Q7">
        <v>5</v>
      </c>
      <c r="R7">
        <v>0</v>
      </c>
      <c r="S7" t="s">
        <v>642</v>
      </c>
      <c r="T7" t="s">
        <v>689</v>
      </c>
      <c r="U7">
        <v>40</v>
      </c>
      <c r="V7">
        <v>5.2631578947368425</v>
      </c>
      <c r="W7">
        <v>40</v>
      </c>
      <c r="X7" t="s">
        <v>38</v>
      </c>
      <c r="Y7" t="s">
        <v>734</v>
      </c>
      <c r="Z7" t="s">
        <v>945</v>
      </c>
      <c r="AA7">
        <v>267.25</v>
      </c>
      <c r="AB7">
        <v>267.25</v>
      </c>
      <c r="AC7">
        <v>361.15000000000003</v>
      </c>
      <c r="AD7">
        <v>4903.5999999999985</v>
      </c>
      <c r="AE7">
        <v>0.73999723106742399</v>
      </c>
      <c r="AF7">
        <v>0.14967259120673501</v>
      </c>
      <c r="AG7">
        <v>0.11075730305967001</v>
      </c>
      <c r="AH7">
        <v>8.1572722081735896E-3</v>
      </c>
      <c r="AI7">
        <v>7.3649971449547297E-2</v>
      </c>
      <c r="AJ7">
        <v>17740.070000000011</v>
      </c>
      <c r="AK7">
        <v>248360.98000000019</v>
      </c>
      <c r="AL7">
        <v>13535.865875071388</v>
      </c>
      <c r="AM7">
        <v>90851.110994983363</v>
      </c>
      <c r="AN7">
        <v>12877.432736153041</v>
      </c>
      <c r="AO7">
        <v>180284.05830614257</v>
      </c>
      <c r="AP7">
        <v>2025.9481197487582</v>
      </c>
      <c r="AQ7">
        <v>6.8212102632969618E-13</v>
      </c>
      <c r="AR7">
        <v>2025.9481197487582</v>
      </c>
      <c r="AS7">
        <v>4.4428686836595572</v>
      </c>
      <c r="AT7" t="s">
        <v>734</v>
      </c>
    </row>
    <row r="8" spans="1:46" x14ac:dyDescent="0.25">
      <c r="A8" t="s">
        <v>54</v>
      </c>
      <c r="B8" t="s">
        <v>945</v>
      </c>
      <c r="C8" s="63" t="s">
        <v>945</v>
      </c>
      <c r="D8" s="63" t="s">
        <v>671</v>
      </c>
      <c r="E8" t="s">
        <v>527</v>
      </c>
      <c r="F8">
        <v>1</v>
      </c>
      <c r="G8">
        <v>1</v>
      </c>
      <c r="H8">
        <v>1</v>
      </c>
      <c r="I8">
        <v>2</v>
      </c>
      <c r="J8">
        <v>7</v>
      </c>
      <c r="K8">
        <v>3</v>
      </c>
      <c r="L8" t="s">
        <v>103</v>
      </c>
      <c r="M8">
        <v>3</v>
      </c>
      <c r="N8" t="s">
        <v>703</v>
      </c>
      <c r="O8" t="s">
        <v>4</v>
      </c>
      <c r="P8">
        <v>1</v>
      </c>
      <c r="Q8">
        <v>15</v>
      </c>
      <c r="R8">
        <v>0</v>
      </c>
      <c r="S8" t="s">
        <v>642</v>
      </c>
      <c r="T8" t="s">
        <v>689</v>
      </c>
      <c r="U8">
        <v>119.25</v>
      </c>
      <c r="V8">
        <v>15.690789473684211</v>
      </c>
      <c r="W8">
        <v>119.25</v>
      </c>
      <c r="X8" t="s">
        <v>39</v>
      </c>
      <c r="Y8" t="s">
        <v>735</v>
      </c>
      <c r="Z8" t="s">
        <v>945</v>
      </c>
      <c r="AA8">
        <v>261.75</v>
      </c>
      <c r="AB8">
        <v>261.75</v>
      </c>
      <c r="AC8">
        <v>370.35</v>
      </c>
      <c r="AD8">
        <v>4903.5999999999985</v>
      </c>
      <c r="AE8">
        <v>0.70676387201296098</v>
      </c>
      <c r="AF8">
        <v>0.45558739255014302</v>
      </c>
      <c r="AG8">
        <v>0.32199270959902798</v>
      </c>
      <c r="AH8">
        <v>2.4318867770617501E-2</v>
      </c>
      <c r="AI8">
        <v>7.5526144057427205E-2</v>
      </c>
      <c r="AJ8">
        <v>17740.070000000011</v>
      </c>
      <c r="AK8">
        <v>248360.98000000019</v>
      </c>
      <c r="AL8">
        <v>13257.298008605936</v>
      </c>
      <c r="AM8">
        <v>90851.110994983363</v>
      </c>
      <c r="AN8">
        <v>12877.432736153041</v>
      </c>
      <c r="AO8">
        <v>180284.05830614257</v>
      </c>
      <c r="AP8">
        <v>6039.8578320009847</v>
      </c>
      <c r="AQ8">
        <v>0</v>
      </c>
      <c r="AR8">
        <v>6039.8578320009847</v>
      </c>
      <c r="AS8">
        <v>13.245302263160054</v>
      </c>
      <c r="AT8" t="s">
        <v>735</v>
      </c>
    </row>
    <row r="9" spans="1:46" x14ac:dyDescent="0.25">
      <c r="A9" t="s">
        <v>54</v>
      </c>
      <c r="B9" t="s">
        <v>945</v>
      </c>
      <c r="C9" s="63" t="s">
        <v>945</v>
      </c>
      <c r="D9" s="63" t="s">
        <v>671</v>
      </c>
      <c r="E9" t="s">
        <v>527</v>
      </c>
      <c r="F9">
        <v>1</v>
      </c>
      <c r="G9">
        <v>1</v>
      </c>
      <c r="H9">
        <v>1</v>
      </c>
      <c r="I9">
        <v>2</v>
      </c>
      <c r="J9">
        <v>7</v>
      </c>
      <c r="K9">
        <v>3</v>
      </c>
      <c r="L9" t="s">
        <v>103</v>
      </c>
      <c r="M9">
        <v>3</v>
      </c>
      <c r="N9" t="s">
        <v>703</v>
      </c>
      <c r="O9" t="s">
        <v>5</v>
      </c>
      <c r="P9">
        <v>2</v>
      </c>
      <c r="Q9">
        <v>13</v>
      </c>
      <c r="R9">
        <v>0</v>
      </c>
      <c r="S9" t="s">
        <v>642</v>
      </c>
      <c r="T9" t="s">
        <v>689</v>
      </c>
      <c r="U9">
        <v>102.5</v>
      </c>
      <c r="V9">
        <v>13.486842105263159</v>
      </c>
      <c r="W9">
        <v>102.5</v>
      </c>
      <c r="X9" t="s">
        <v>40</v>
      </c>
      <c r="Y9" t="s">
        <v>736</v>
      </c>
      <c r="Z9" t="s">
        <v>945</v>
      </c>
      <c r="AA9">
        <v>261.75</v>
      </c>
      <c r="AB9">
        <v>261.75</v>
      </c>
      <c r="AC9">
        <v>370.35</v>
      </c>
      <c r="AD9">
        <v>4903.5999999999985</v>
      </c>
      <c r="AE9">
        <v>0.70676387201296098</v>
      </c>
      <c r="AF9">
        <v>0.391595033428844</v>
      </c>
      <c r="AG9">
        <v>0.27676522208721499</v>
      </c>
      <c r="AH9">
        <v>2.0903010033444799E-2</v>
      </c>
      <c r="AI9">
        <v>7.5526144057427205E-2</v>
      </c>
      <c r="AJ9">
        <v>17740.070000000011</v>
      </c>
      <c r="AK9">
        <v>248360.98000000019</v>
      </c>
      <c r="AL9">
        <v>13257.298008605936</v>
      </c>
      <c r="AM9">
        <v>90851.110994983363</v>
      </c>
      <c r="AN9">
        <v>12877.432736153041</v>
      </c>
      <c r="AO9">
        <v>180284.05830614257</v>
      </c>
      <c r="AP9">
        <v>5191.4920568561929</v>
      </c>
      <c r="AQ9">
        <v>0</v>
      </c>
      <c r="AR9">
        <v>5191.4920568561929</v>
      </c>
      <c r="AS9">
        <v>11.384851001877616</v>
      </c>
      <c r="AT9" t="s">
        <v>736</v>
      </c>
    </row>
    <row r="10" spans="1:46" x14ac:dyDescent="0.25">
      <c r="A10" t="s">
        <v>54</v>
      </c>
      <c r="B10" t="s">
        <v>945</v>
      </c>
      <c r="C10" s="63" t="s">
        <v>945</v>
      </c>
      <c r="D10" s="63" t="s">
        <v>671</v>
      </c>
      <c r="E10" t="s">
        <v>527</v>
      </c>
      <c r="F10">
        <v>1</v>
      </c>
      <c r="G10">
        <v>1</v>
      </c>
      <c r="H10">
        <v>1</v>
      </c>
      <c r="I10">
        <v>2</v>
      </c>
      <c r="J10">
        <v>7</v>
      </c>
      <c r="K10">
        <v>3</v>
      </c>
      <c r="L10" t="s">
        <v>103</v>
      </c>
      <c r="M10">
        <v>3</v>
      </c>
      <c r="N10" t="s">
        <v>703</v>
      </c>
      <c r="O10" t="s">
        <v>31</v>
      </c>
      <c r="P10">
        <v>3</v>
      </c>
      <c r="Q10">
        <v>5</v>
      </c>
      <c r="R10">
        <v>0</v>
      </c>
      <c r="S10" t="s">
        <v>642</v>
      </c>
      <c r="T10" t="s">
        <v>689</v>
      </c>
      <c r="U10">
        <v>40</v>
      </c>
      <c r="V10">
        <v>5.2631578947368425</v>
      </c>
      <c r="W10">
        <v>40</v>
      </c>
      <c r="X10" t="s">
        <v>41</v>
      </c>
      <c r="Y10" t="s">
        <v>737</v>
      </c>
      <c r="Z10" t="s">
        <v>945</v>
      </c>
      <c r="AA10">
        <v>261.75</v>
      </c>
      <c r="AB10">
        <v>261.75</v>
      </c>
      <c r="AC10">
        <v>370.35</v>
      </c>
      <c r="AD10">
        <v>4903.5999999999985</v>
      </c>
      <c r="AE10">
        <v>0.70676387201296098</v>
      </c>
      <c r="AF10">
        <v>0.15281757402101201</v>
      </c>
      <c r="AG10">
        <v>0.10800594032671799</v>
      </c>
      <c r="AH10">
        <v>8.1572722081735896E-3</v>
      </c>
      <c r="AI10">
        <v>7.5526144057427205E-2</v>
      </c>
      <c r="AJ10">
        <v>17740.070000000011</v>
      </c>
      <c r="AK10">
        <v>248360.98000000019</v>
      </c>
      <c r="AL10">
        <v>13257.298008605936</v>
      </c>
      <c r="AM10">
        <v>90851.110994983363</v>
      </c>
      <c r="AN10">
        <v>12877.432736153041</v>
      </c>
      <c r="AO10">
        <v>180284.05830614257</v>
      </c>
      <c r="AP10">
        <v>2025.9481197487582</v>
      </c>
      <c r="AQ10">
        <v>0</v>
      </c>
      <c r="AR10">
        <v>2025.9481197487582</v>
      </c>
      <c r="AS10">
        <v>4.4428686836595572</v>
      </c>
      <c r="AT10" t="s">
        <v>737</v>
      </c>
    </row>
    <row r="11" spans="1:46" x14ac:dyDescent="0.25">
      <c r="A11" t="s">
        <v>54</v>
      </c>
      <c r="B11" t="s">
        <v>945</v>
      </c>
      <c r="C11" s="63" t="s">
        <v>945</v>
      </c>
      <c r="D11" s="63" t="s">
        <v>671</v>
      </c>
      <c r="E11" t="s">
        <v>527</v>
      </c>
      <c r="F11">
        <v>1</v>
      </c>
      <c r="G11">
        <v>1</v>
      </c>
      <c r="H11">
        <v>1</v>
      </c>
      <c r="I11">
        <v>2</v>
      </c>
      <c r="J11">
        <v>7</v>
      </c>
      <c r="K11">
        <v>4</v>
      </c>
      <c r="L11" t="s">
        <v>101</v>
      </c>
      <c r="M11">
        <v>4</v>
      </c>
      <c r="N11" t="s">
        <v>705</v>
      </c>
      <c r="O11" t="s">
        <v>4</v>
      </c>
      <c r="P11">
        <v>1</v>
      </c>
      <c r="Q11">
        <v>14</v>
      </c>
      <c r="R11">
        <v>0</v>
      </c>
      <c r="S11" t="s">
        <v>642</v>
      </c>
      <c r="T11" t="s">
        <v>689</v>
      </c>
      <c r="U11">
        <v>111.25</v>
      </c>
      <c r="V11">
        <v>14.638157894736842</v>
      </c>
      <c r="W11">
        <v>111.25</v>
      </c>
      <c r="X11" t="s">
        <v>42</v>
      </c>
      <c r="Y11" t="s">
        <v>738</v>
      </c>
      <c r="Z11" t="s">
        <v>945</v>
      </c>
      <c r="AA11">
        <v>255.25</v>
      </c>
      <c r="AB11">
        <v>255.25</v>
      </c>
      <c r="AC11">
        <v>356.05</v>
      </c>
      <c r="AD11">
        <v>4903.5999999999985</v>
      </c>
      <c r="AE11">
        <v>0.7168936947058</v>
      </c>
      <c r="AF11">
        <v>0.435847208619001</v>
      </c>
      <c r="AG11">
        <v>0.31245611571408499</v>
      </c>
      <c r="AH11">
        <v>2.2687413328982799E-2</v>
      </c>
      <c r="AI11">
        <v>7.2609919243005194E-2</v>
      </c>
      <c r="AJ11">
        <v>17740.070000000011</v>
      </c>
      <c r="AK11">
        <v>248360.98000000019</v>
      </c>
      <c r="AL11">
        <v>12928.081439146765</v>
      </c>
      <c r="AM11">
        <v>90851.110994983363</v>
      </c>
      <c r="AN11">
        <v>12877.432736153041</v>
      </c>
      <c r="AO11">
        <v>180284.05830614257</v>
      </c>
      <c r="AP11">
        <v>5634.6682080512337</v>
      </c>
      <c r="AQ11">
        <v>-9.0949470177292824E-13</v>
      </c>
      <c r="AR11">
        <v>5634.6682080512337</v>
      </c>
      <c r="AS11">
        <v>12.356728526428144</v>
      </c>
      <c r="AT11" t="s">
        <v>738</v>
      </c>
    </row>
    <row r="12" spans="1:46" x14ac:dyDescent="0.25">
      <c r="A12" t="s">
        <v>54</v>
      </c>
      <c r="B12" t="s">
        <v>945</v>
      </c>
      <c r="C12" s="63" t="s">
        <v>945</v>
      </c>
      <c r="D12" s="63" t="s">
        <v>671</v>
      </c>
      <c r="E12" t="s">
        <v>527</v>
      </c>
      <c r="F12">
        <v>1</v>
      </c>
      <c r="G12">
        <v>1</v>
      </c>
      <c r="H12">
        <v>1</v>
      </c>
      <c r="I12">
        <v>2</v>
      </c>
      <c r="J12">
        <v>7</v>
      </c>
      <c r="K12">
        <v>4</v>
      </c>
      <c r="L12" t="s">
        <v>101</v>
      </c>
      <c r="M12">
        <v>4</v>
      </c>
      <c r="N12" t="s">
        <v>705</v>
      </c>
      <c r="O12" t="s">
        <v>5</v>
      </c>
      <c r="P12">
        <v>2</v>
      </c>
      <c r="Q12">
        <v>13</v>
      </c>
      <c r="R12">
        <v>0</v>
      </c>
      <c r="S12" t="s">
        <v>642</v>
      </c>
      <c r="T12" t="s">
        <v>689</v>
      </c>
      <c r="U12">
        <v>104</v>
      </c>
      <c r="V12">
        <v>13.684210526315789</v>
      </c>
      <c r="W12">
        <v>104</v>
      </c>
      <c r="X12" t="s">
        <v>43</v>
      </c>
      <c r="Y12" t="s">
        <v>739</v>
      </c>
      <c r="Z12" t="s">
        <v>945</v>
      </c>
      <c r="AA12">
        <v>255.25</v>
      </c>
      <c r="AB12">
        <v>255.25</v>
      </c>
      <c r="AC12">
        <v>356.05</v>
      </c>
      <c r="AD12">
        <v>4903.5999999999985</v>
      </c>
      <c r="AE12">
        <v>0.7168936947058</v>
      </c>
      <c r="AF12">
        <v>0.40744368266405501</v>
      </c>
      <c r="AG12">
        <v>0.292093807049572</v>
      </c>
      <c r="AH12">
        <v>2.1208907741251299E-2</v>
      </c>
      <c r="AI12">
        <v>7.2609919243005194E-2</v>
      </c>
      <c r="AJ12">
        <v>17740.070000000011</v>
      </c>
      <c r="AK12">
        <v>248360.98000000019</v>
      </c>
      <c r="AL12">
        <v>12928.081439146765</v>
      </c>
      <c r="AM12">
        <v>90851.110994983363</v>
      </c>
      <c r="AN12">
        <v>12877.432736153041</v>
      </c>
      <c r="AO12">
        <v>180284.05830614257</v>
      </c>
      <c r="AP12">
        <v>5267.4651113467708</v>
      </c>
      <c r="AQ12">
        <v>-9.0949470177292824E-13</v>
      </c>
      <c r="AR12">
        <v>5267.4651113467708</v>
      </c>
      <c r="AS12">
        <v>11.551458577514849</v>
      </c>
      <c r="AT12" t="s">
        <v>739</v>
      </c>
    </row>
    <row r="13" spans="1:46" x14ac:dyDescent="0.25">
      <c r="A13" t="s">
        <v>54</v>
      </c>
      <c r="B13" t="s">
        <v>945</v>
      </c>
      <c r="C13" s="63" t="s">
        <v>945</v>
      </c>
      <c r="D13" s="63" t="s">
        <v>671</v>
      </c>
      <c r="E13" t="s">
        <v>527</v>
      </c>
      <c r="F13">
        <v>1</v>
      </c>
      <c r="G13">
        <v>1</v>
      </c>
      <c r="H13">
        <v>1</v>
      </c>
      <c r="I13">
        <v>2</v>
      </c>
      <c r="J13">
        <v>7</v>
      </c>
      <c r="K13">
        <v>4</v>
      </c>
      <c r="L13" t="s">
        <v>101</v>
      </c>
      <c r="M13">
        <v>4</v>
      </c>
      <c r="N13" t="s">
        <v>705</v>
      </c>
      <c r="O13" t="s">
        <v>31</v>
      </c>
      <c r="P13">
        <v>3</v>
      </c>
      <c r="Q13">
        <v>5</v>
      </c>
      <c r="R13">
        <v>0</v>
      </c>
      <c r="S13" t="s">
        <v>642</v>
      </c>
      <c r="T13" t="s">
        <v>689</v>
      </c>
      <c r="U13">
        <v>40</v>
      </c>
      <c r="V13">
        <v>5.2631578947368425</v>
      </c>
      <c r="W13">
        <v>40</v>
      </c>
      <c r="X13" t="s">
        <v>44</v>
      </c>
      <c r="Y13" t="s">
        <v>740</v>
      </c>
      <c r="Z13" t="s">
        <v>945</v>
      </c>
      <c r="AA13">
        <v>255.25</v>
      </c>
      <c r="AB13">
        <v>255.25</v>
      </c>
      <c r="AC13">
        <v>356.05</v>
      </c>
      <c r="AD13">
        <v>4903.5999999999985</v>
      </c>
      <c r="AE13">
        <v>0.7168936947058</v>
      </c>
      <c r="AF13">
        <v>0.15670910871694399</v>
      </c>
      <c r="AG13">
        <v>0.112343771942143</v>
      </c>
      <c r="AH13">
        <v>8.1572722081735896E-3</v>
      </c>
      <c r="AI13">
        <v>7.2609919243005194E-2</v>
      </c>
      <c r="AJ13">
        <v>17740.070000000011</v>
      </c>
      <c r="AK13">
        <v>248360.98000000019</v>
      </c>
      <c r="AL13">
        <v>12928.081439146765</v>
      </c>
      <c r="AM13">
        <v>90851.110994983363</v>
      </c>
      <c r="AN13">
        <v>12877.432736153041</v>
      </c>
      <c r="AO13">
        <v>180284.05830614257</v>
      </c>
      <c r="AP13">
        <v>2025.9481197487582</v>
      </c>
      <c r="AQ13">
        <v>-4.5474735088646412E-13</v>
      </c>
      <c r="AR13">
        <v>2025.9481197487582</v>
      </c>
      <c r="AS13">
        <v>4.4428686836595572</v>
      </c>
      <c r="AT13" t="s">
        <v>740</v>
      </c>
    </row>
    <row r="14" spans="1:46" x14ac:dyDescent="0.25">
      <c r="A14" t="s">
        <v>54</v>
      </c>
      <c r="B14" t="s">
        <v>945</v>
      </c>
      <c r="C14" s="63" t="s">
        <v>945</v>
      </c>
      <c r="D14" s="63" t="s">
        <v>671</v>
      </c>
      <c r="E14" t="s">
        <v>527</v>
      </c>
      <c r="F14">
        <v>1</v>
      </c>
      <c r="G14">
        <v>1</v>
      </c>
      <c r="H14">
        <v>1</v>
      </c>
      <c r="I14">
        <v>2</v>
      </c>
      <c r="J14">
        <v>7</v>
      </c>
      <c r="K14">
        <v>5</v>
      </c>
      <c r="L14" t="s">
        <v>105</v>
      </c>
      <c r="M14">
        <v>5</v>
      </c>
      <c r="N14" t="s">
        <v>707</v>
      </c>
      <c r="O14" t="s">
        <v>4</v>
      </c>
      <c r="P14">
        <v>1</v>
      </c>
      <c r="Q14">
        <v>13</v>
      </c>
      <c r="R14">
        <v>0</v>
      </c>
      <c r="S14" t="s">
        <v>642</v>
      </c>
      <c r="T14" t="s">
        <v>689</v>
      </c>
      <c r="U14">
        <v>104</v>
      </c>
      <c r="V14">
        <v>13.684210526315789</v>
      </c>
      <c r="W14">
        <v>104</v>
      </c>
      <c r="X14" t="s">
        <v>45</v>
      </c>
      <c r="Y14" t="s">
        <v>741</v>
      </c>
      <c r="Z14" t="s">
        <v>945</v>
      </c>
      <c r="AA14">
        <v>248.5</v>
      </c>
      <c r="AB14">
        <v>248.5</v>
      </c>
      <c r="AC14">
        <v>357.1</v>
      </c>
      <c r="AD14">
        <v>4903.5999999999985</v>
      </c>
      <c r="AE14">
        <v>0.69588350602072202</v>
      </c>
      <c r="AF14">
        <v>0.41851106639838997</v>
      </c>
      <c r="AG14">
        <v>0.29123494819378298</v>
      </c>
      <c r="AH14">
        <v>2.1208907741251299E-2</v>
      </c>
      <c r="AI14">
        <v>7.2824047638469697E-2</v>
      </c>
      <c r="AJ14">
        <v>17740.070000000011</v>
      </c>
      <c r="AK14">
        <v>248360.98000000019</v>
      </c>
      <c r="AL14">
        <v>12586.20269393916</v>
      </c>
      <c r="AM14">
        <v>90851.110994983363</v>
      </c>
      <c r="AN14">
        <v>12877.432736153041</v>
      </c>
      <c r="AO14">
        <v>180284.05830614257</v>
      </c>
      <c r="AP14">
        <v>5267.4651113467708</v>
      </c>
      <c r="AQ14">
        <v>-9.0949470177292824E-13</v>
      </c>
      <c r="AR14">
        <v>5267.4651113467708</v>
      </c>
      <c r="AS14">
        <v>11.551458577514849</v>
      </c>
      <c r="AT14" t="s">
        <v>741</v>
      </c>
    </row>
    <row r="15" spans="1:46" x14ac:dyDescent="0.25">
      <c r="A15" t="s">
        <v>54</v>
      </c>
      <c r="B15" t="s">
        <v>945</v>
      </c>
      <c r="C15" s="63" t="s">
        <v>945</v>
      </c>
      <c r="D15" s="63" t="s">
        <v>671</v>
      </c>
      <c r="E15" t="s">
        <v>527</v>
      </c>
      <c r="F15">
        <v>1</v>
      </c>
      <c r="G15">
        <v>1</v>
      </c>
      <c r="H15">
        <v>1</v>
      </c>
      <c r="I15">
        <v>2</v>
      </c>
      <c r="J15">
        <v>7</v>
      </c>
      <c r="K15">
        <v>5</v>
      </c>
      <c r="L15" t="s">
        <v>105</v>
      </c>
      <c r="M15">
        <v>5</v>
      </c>
      <c r="N15" t="s">
        <v>707</v>
      </c>
      <c r="O15" t="s">
        <v>5</v>
      </c>
      <c r="P15">
        <v>2</v>
      </c>
      <c r="Q15">
        <v>13</v>
      </c>
      <c r="R15">
        <v>0</v>
      </c>
      <c r="S15" t="s">
        <v>642</v>
      </c>
      <c r="T15" t="s">
        <v>689</v>
      </c>
      <c r="U15">
        <v>104.5</v>
      </c>
      <c r="V15">
        <v>13.75</v>
      </c>
      <c r="W15">
        <v>104.5</v>
      </c>
      <c r="X15" t="s">
        <v>46</v>
      </c>
      <c r="Y15" t="s">
        <v>742</v>
      </c>
      <c r="Z15" t="s">
        <v>945</v>
      </c>
      <c r="AA15">
        <v>248.5</v>
      </c>
      <c r="AB15">
        <v>248.5</v>
      </c>
      <c r="AC15">
        <v>357.1</v>
      </c>
      <c r="AD15">
        <v>4903.5999999999985</v>
      </c>
      <c r="AE15">
        <v>0.69588350602072202</v>
      </c>
      <c r="AF15">
        <v>0.42052313883299802</v>
      </c>
      <c r="AG15">
        <v>0.292635116213946</v>
      </c>
      <c r="AH15">
        <v>2.1310873643853499E-2</v>
      </c>
      <c r="AI15">
        <v>7.2824047638469697E-2</v>
      </c>
      <c r="AJ15">
        <v>17740.070000000011</v>
      </c>
      <c r="AK15">
        <v>248360.98000000019</v>
      </c>
      <c r="AL15">
        <v>12586.20269393916</v>
      </c>
      <c r="AM15">
        <v>90851.110994983363</v>
      </c>
      <c r="AN15">
        <v>12877.432736153041</v>
      </c>
      <c r="AO15">
        <v>180284.05830614257</v>
      </c>
      <c r="AP15">
        <v>5292.7894628436306</v>
      </c>
      <c r="AQ15">
        <v>0</v>
      </c>
      <c r="AR15">
        <v>5292.7894628436306</v>
      </c>
      <c r="AS15">
        <v>11.606994436060594</v>
      </c>
      <c r="AT15" t="s">
        <v>742</v>
      </c>
    </row>
    <row r="16" spans="1:46" x14ac:dyDescent="0.25">
      <c r="A16" t="s">
        <v>54</v>
      </c>
      <c r="B16" t="s">
        <v>945</v>
      </c>
      <c r="C16" s="63" t="s">
        <v>945</v>
      </c>
      <c r="D16" s="63" t="s">
        <v>671</v>
      </c>
      <c r="E16" t="s">
        <v>527</v>
      </c>
      <c r="F16">
        <v>1</v>
      </c>
      <c r="G16">
        <v>1</v>
      </c>
      <c r="H16">
        <v>1</v>
      </c>
      <c r="I16">
        <v>2</v>
      </c>
      <c r="J16">
        <v>7</v>
      </c>
      <c r="K16">
        <v>5</v>
      </c>
      <c r="L16" t="s">
        <v>105</v>
      </c>
      <c r="M16">
        <v>5</v>
      </c>
      <c r="N16" t="s">
        <v>707</v>
      </c>
      <c r="O16" t="s">
        <v>31</v>
      </c>
      <c r="P16">
        <v>3</v>
      </c>
      <c r="Q16">
        <v>5</v>
      </c>
      <c r="R16">
        <v>0</v>
      </c>
      <c r="S16" t="s">
        <v>642</v>
      </c>
      <c r="T16" t="s">
        <v>689</v>
      </c>
      <c r="U16">
        <v>40</v>
      </c>
      <c r="V16">
        <v>5.2631578947368425</v>
      </c>
      <c r="W16">
        <v>40</v>
      </c>
      <c r="X16" t="s">
        <v>47</v>
      </c>
      <c r="Y16" t="s">
        <v>743</v>
      </c>
      <c r="Z16" t="s">
        <v>945</v>
      </c>
      <c r="AA16">
        <v>248.5</v>
      </c>
      <c r="AB16">
        <v>248.5</v>
      </c>
      <c r="AC16">
        <v>357.1</v>
      </c>
      <c r="AD16">
        <v>4903.5999999999985</v>
      </c>
      <c r="AE16">
        <v>0.69588350602072202</v>
      </c>
      <c r="AF16">
        <v>0.160965794768612</v>
      </c>
      <c r="AG16">
        <v>0.11201344161299399</v>
      </c>
      <c r="AH16">
        <v>8.1572722081735896E-3</v>
      </c>
      <c r="AI16">
        <v>7.2824047638469697E-2</v>
      </c>
      <c r="AJ16">
        <v>17740.070000000011</v>
      </c>
      <c r="AK16">
        <v>248360.98000000019</v>
      </c>
      <c r="AL16">
        <v>12586.20269393916</v>
      </c>
      <c r="AM16">
        <v>90851.110994983363</v>
      </c>
      <c r="AN16">
        <v>12877.432736153041</v>
      </c>
      <c r="AO16">
        <v>180284.05830614257</v>
      </c>
      <c r="AP16">
        <v>2025.9481197487582</v>
      </c>
      <c r="AQ16">
        <v>2.2737367544323206E-13</v>
      </c>
      <c r="AR16">
        <v>2025.9481197487582</v>
      </c>
      <c r="AS16">
        <v>4.4428686836595572</v>
      </c>
      <c r="AT16" t="s">
        <v>743</v>
      </c>
    </row>
    <row r="17" spans="1:46" x14ac:dyDescent="0.25">
      <c r="A17" t="s">
        <v>54</v>
      </c>
      <c r="B17" t="s">
        <v>945</v>
      </c>
      <c r="C17" s="63" t="s">
        <v>945</v>
      </c>
      <c r="D17" s="63" t="s">
        <v>671</v>
      </c>
      <c r="E17" t="s">
        <v>527</v>
      </c>
      <c r="F17">
        <v>1</v>
      </c>
      <c r="G17">
        <v>1</v>
      </c>
      <c r="H17">
        <v>1</v>
      </c>
      <c r="I17">
        <v>2</v>
      </c>
      <c r="J17">
        <v>7</v>
      </c>
      <c r="K17">
        <v>6</v>
      </c>
      <c r="L17" t="s">
        <v>113</v>
      </c>
      <c r="M17">
        <v>6</v>
      </c>
      <c r="N17" t="s">
        <v>709</v>
      </c>
      <c r="O17" t="s">
        <v>4</v>
      </c>
      <c r="P17">
        <v>1</v>
      </c>
      <c r="Q17">
        <v>13</v>
      </c>
      <c r="R17">
        <v>0</v>
      </c>
      <c r="S17" t="s">
        <v>642</v>
      </c>
      <c r="T17" t="s">
        <v>689</v>
      </c>
      <c r="U17">
        <v>104.5</v>
      </c>
      <c r="V17">
        <v>13.75</v>
      </c>
      <c r="W17">
        <v>104.5</v>
      </c>
      <c r="X17" t="s">
        <v>48</v>
      </c>
      <c r="Y17" t="s">
        <v>744</v>
      </c>
      <c r="Z17" t="s">
        <v>945</v>
      </c>
      <c r="AA17">
        <v>248.5</v>
      </c>
      <c r="AB17">
        <v>248.5</v>
      </c>
      <c r="AC17">
        <v>319</v>
      </c>
      <c r="AD17">
        <v>4903.5999999999985</v>
      </c>
      <c r="AE17">
        <v>0.77899686520376199</v>
      </c>
      <c r="AF17">
        <v>0.42052313883299802</v>
      </c>
      <c r="AG17">
        <v>0.32758620689655199</v>
      </c>
      <c r="AH17">
        <v>2.1310873643853499E-2</v>
      </c>
      <c r="AI17">
        <v>6.5054245860184406E-2</v>
      </c>
      <c r="AJ17">
        <v>17740.070000000011</v>
      </c>
      <c r="AK17">
        <v>248360.98000000019</v>
      </c>
      <c r="AL17">
        <v>12586.202693939162</v>
      </c>
      <c r="AM17">
        <v>90851.110994983363</v>
      </c>
      <c r="AN17">
        <v>12877.432736153041</v>
      </c>
      <c r="AO17">
        <v>180284.05830614257</v>
      </c>
      <c r="AP17">
        <v>5292.7894628436306</v>
      </c>
      <c r="AQ17">
        <v>-9.0949470177292824E-13</v>
      </c>
      <c r="AR17">
        <v>5292.7894628436306</v>
      </c>
      <c r="AS17">
        <v>11.606994436060594</v>
      </c>
      <c r="AT17" t="s">
        <v>744</v>
      </c>
    </row>
    <row r="18" spans="1:46" x14ac:dyDescent="0.25">
      <c r="A18" t="s">
        <v>54</v>
      </c>
      <c r="B18" t="s">
        <v>945</v>
      </c>
      <c r="C18" s="63" t="s">
        <v>945</v>
      </c>
      <c r="D18" s="63" t="s">
        <v>671</v>
      </c>
      <c r="E18" t="s">
        <v>527</v>
      </c>
      <c r="F18">
        <v>1</v>
      </c>
      <c r="G18">
        <v>1</v>
      </c>
      <c r="H18">
        <v>1</v>
      </c>
      <c r="I18">
        <v>2</v>
      </c>
      <c r="J18">
        <v>7</v>
      </c>
      <c r="K18">
        <v>6</v>
      </c>
      <c r="L18" t="s">
        <v>113</v>
      </c>
      <c r="M18">
        <v>6</v>
      </c>
      <c r="N18" t="s">
        <v>709</v>
      </c>
      <c r="O18" t="s">
        <v>5</v>
      </c>
      <c r="P18">
        <v>2</v>
      </c>
      <c r="Q18">
        <v>13</v>
      </c>
      <c r="R18">
        <v>0</v>
      </c>
      <c r="S18" t="s">
        <v>642</v>
      </c>
      <c r="T18" t="s">
        <v>689</v>
      </c>
      <c r="U18">
        <v>104</v>
      </c>
      <c r="V18">
        <v>13.684210526315789</v>
      </c>
      <c r="W18">
        <v>104</v>
      </c>
      <c r="X18" t="s">
        <v>49</v>
      </c>
      <c r="Y18" t="s">
        <v>745</v>
      </c>
      <c r="Z18" t="s">
        <v>945</v>
      </c>
      <c r="AA18">
        <v>248.5</v>
      </c>
      <c r="AB18">
        <v>248.5</v>
      </c>
      <c r="AC18">
        <v>319</v>
      </c>
      <c r="AD18">
        <v>4903.5999999999985</v>
      </c>
      <c r="AE18">
        <v>0.77899686520376199</v>
      </c>
      <c r="AF18">
        <v>0.41851106639838997</v>
      </c>
      <c r="AG18">
        <v>0.326018808777429</v>
      </c>
      <c r="AH18">
        <v>2.1208907741251299E-2</v>
      </c>
      <c r="AI18">
        <v>6.5054245860184406E-2</v>
      </c>
      <c r="AJ18">
        <v>17740.070000000011</v>
      </c>
      <c r="AK18">
        <v>248360.98000000019</v>
      </c>
      <c r="AL18">
        <v>12586.202693939162</v>
      </c>
      <c r="AM18">
        <v>90851.110994983363</v>
      </c>
      <c r="AN18">
        <v>12877.432736153041</v>
      </c>
      <c r="AO18">
        <v>180284.05830614257</v>
      </c>
      <c r="AP18">
        <v>5267.4651113467708</v>
      </c>
      <c r="AQ18">
        <v>-1.8189894035458565E-12</v>
      </c>
      <c r="AR18">
        <v>5267.4651113467708</v>
      </c>
      <c r="AS18">
        <v>11.551458577514849</v>
      </c>
      <c r="AT18" t="s">
        <v>745</v>
      </c>
    </row>
    <row r="19" spans="1:46" x14ac:dyDescent="0.25">
      <c r="A19" t="s">
        <v>54</v>
      </c>
      <c r="B19" t="s">
        <v>945</v>
      </c>
      <c r="C19" s="63" t="s">
        <v>945</v>
      </c>
      <c r="D19" s="63" t="s">
        <v>671</v>
      </c>
      <c r="E19" t="s">
        <v>527</v>
      </c>
      <c r="F19">
        <v>1</v>
      </c>
      <c r="G19">
        <v>1</v>
      </c>
      <c r="H19">
        <v>1</v>
      </c>
      <c r="I19">
        <v>2</v>
      </c>
      <c r="J19">
        <v>7</v>
      </c>
      <c r="K19">
        <v>6</v>
      </c>
      <c r="L19" t="s">
        <v>113</v>
      </c>
      <c r="M19">
        <v>6</v>
      </c>
      <c r="N19" t="s">
        <v>709</v>
      </c>
      <c r="O19" t="s">
        <v>31</v>
      </c>
      <c r="P19">
        <v>3</v>
      </c>
      <c r="Q19">
        <v>5</v>
      </c>
      <c r="R19">
        <v>0</v>
      </c>
      <c r="S19" t="s">
        <v>642</v>
      </c>
      <c r="T19" t="s">
        <v>689</v>
      </c>
      <c r="U19">
        <v>40</v>
      </c>
      <c r="V19">
        <v>5.2631578947368425</v>
      </c>
      <c r="W19">
        <v>40</v>
      </c>
      <c r="X19" t="s">
        <v>50</v>
      </c>
      <c r="Y19" t="s">
        <v>746</v>
      </c>
      <c r="Z19" t="s">
        <v>945</v>
      </c>
      <c r="AA19">
        <v>248.5</v>
      </c>
      <c r="AB19">
        <v>248.5</v>
      </c>
      <c r="AC19">
        <v>319</v>
      </c>
      <c r="AD19">
        <v>4903.5999999999985</v>
      </c>
      <c r="AE19">
        <v>0.77899686520376199</v>
      </c>
      <c r="AF19">
        <v>0.160965794768612</v>
      </c>
      <c r="AG19">
        <v>0.125391849529781</v>
      </c>
      <c r="AH19">
        <v>8.1572722081735896E-3</v>
      </c>
      <c r="AI19">
        <v>6.5054245860184406E-2</v>
      </c>
      <c r="AJ19">
        <v>17740.070000000011</v>
      </c>
      <c r="AK19">
        <v>248360.98000000019</v>
      </c>
      <c r="AL19">
        <v>12586.202693939162</v>
      </c>
      <c r="AM19">
        <v>90851.110994983363</v>
      </c>
      <c r="AN19">
        <v>12877.432736153041</v>
      </c>
      <c r="AO19">
        <v>180284.05830614257</v>
      </c>
      <c r="AP19">
        <v>2025.9481197487582</v>
      </c>
      <c r="AQ19">
        <v>-2.2737367544323206E-13</v>
      </c>
      <c r="AR19">
        <v>2025.9481197487582</v>
      </c>
      <c r="AS19">
        <v>4.4428686836595572</v>
      </c>
      <c r="AT19" t="s">
        <v>746</v>
      </c>
    </row>
    <row r="20" spans="1:46" x14ac:dyDescent="0.25">
      <c r="A20" t="s">
        <v>54</v>
      </c>
      <c r="B20" t="s">
        <v>945</v>
      </c>
      <c r="C20" s="63" t="s">
        <v>945</v>
      </c>
      <c r="D20" s="63" t="s">
        <v>671</v>
      </c>
      <c r="E20" t="s">
        <v>527</v>
      </c>
      <c r="F20">
        <v>1</v>
      </c>
      <c r="G20">
        <v>1</v>
      </c>
      <c r="H20">
        <v>1</v>
      </c>
      <c r="I20">
        <v>2</v>
      </c>
      <c r="J20">
        <v>7</v>
      </c>
      <c r="K20">
        <v>7</v>
      </c>
      <c r="L20" t="s">
        <v>114</v>
      </c>
      <c r="M20">
        <v>7</v>
      </c>
      <c r="N20" t="s">
        <v>711</v>
      </c>
      <c r="O20" t="s">
        <v>4</v>
      </c>
      <c r="P20">
        <v>1</v>
      </c>
      <c r="Q20">
        <v>13</v>
      </c>
      <c r="R20">
        <v>0</v>
      </c>
      <c r="S20" t="s">
        <v>642</v>
      </c>
      <c r="T20" t="s">
        <v>689</v>
      </c>
      <c r="U20">
        <v>104</v>
      </c>
      <c r="V20">
        <v>13.684210526315789</v>
      </c>
      <c r="W20">
        <v>104</v>
      </c>
      <c r="X20" t="s">
        <v>51</v>
      </c>
      <c r="Y20" t="s">
        <v>747</v>
      </c>
      <c r="Z20" t="s">
        <v>945</v>
      </c>
      <c r="AA20">
        <v>256</v>
      </c>
      <c r="AB20">
        <v>256</v>
      </c>
      <c r="AC20">
        <v>326.5</v>
      </c>
      <c r="AD20">
        <v>4903.5999999999985</v>
      </c>
      <c r="AE20">
        <v>0.78407350689127098</v>
      </c>
      <c r="AF20">
        <v>0.40625</v>
      </c>
      <c r="AG20">
        <v>0.31852986217457901</v>
      </c>
      <c r="AH20">
        <v>2.1208907741251299E-2</v>
      </c>
      <c r="AI20">
        <v>6.6583734399216901E-2</v>
      </c>
      <c r="AJ20">
        <v>17740.070000000011</v>
      </c>
      <c r="AK20">
        <v>248360.98000000019</v>
      </c>
      <c r="AL20">
        <v>12966.067966392051</v>
      </c>
      <c r="AM20">
        <v>90851.110994983363</v>
      </c>
      <c r="AN20">
        <v>12877.432736153041</v>
      </c>
      <c r="AO20">
        <v>180284.05830614257</v>
      </c>
      <c r="AP20">
        <v>5267.4651113467708</v>
      </c>
      <c r="AQ20">
        <v>0</v>
      </c>
      <c r="AR20">
        <v>5267.4651113467708</v>
      </c>
      <c r="AS20">
        <v>11.551458577514849</v>
      </c>
      <c r="AT20" t="s">
        <v>747</v>
      </c>
    </row>
    <row r="21" spans="1:46" x14ac:dyDescent="0.25">
      <c r="A21" t="s">
        <v>54</v>
      </c>
      <c r="B21" t="s">
        <v>945</v>
      </c>
      <c r="C21" s="63" t="s">
        <v>945</v>
      </c>
      <c r="D21" s="63" t="s">
        <v>671</v>
      </c>
      <c r="E21" t="s">
        <v>527</v>
      </c>
      <c r="F21">
        <v>1</v>
      </c>
      <c r="G21">
        <v>1</v>
      </c>
      <c r="H21">
        <v>1</v>
      </c>
      <c r="I21">
        <v>2</v>
      </c>
      <c r="J21">
        <v>7</v>
      </c>
      <c r="K21">
        <v>7</v>
      </c>
      <c r="L21" t="s">
        <v>114</v>
      </c>
      <c r="M21">
        <v>7</v>
      </c>
      <c r="N21" t="s">
        <v>711</v>
      </c>
      <c r="O21" t="s">
        <v>5</v>
      </c>
      <c r="P21">
        <v>2</v>
      </c>
      <c r="Q21">
        <v>14</v>
      </c>
      <c r="R21">
        <v>0</v>
      </c>
      <c r="S21" t="s">
        <v>642</v>
      </c>
      <c r="T21" t="s">
        <v>689</v>
      </c>
      <c r="U21">
        <v>112</v>
      </c>
      <c r="V21">
        <v>14.736842105263159</v>
      </c>
      <c r="W21">
        <v>112</v>
      </c>
      <c r="X21" t="s">
        <v>52</v>
      </c>
      <c r="Y21" t="s">
        <v>748</v>
      </c>
      <c r="Z21" t="s">
        <v>945</v>
      </c>
      <c r="AA21">
        <v>256</v>
      </c>
      <c r="AB21">
        <v>256</v>
      </c>
      <c r="AC21">
        <v>326.5</v>
      </c>
      <c r="AD21">
        <v>4903.5999999999985</v>
      </c>
      <c r="AE21">
        <v>0.78407350689127098</v>
      </c>
      <c r="AF21">
        <v>0.4375</v>
      </c>
      <c r="AG21">
        <v>0.34303215926493102</v>
      </c>
      <c r="AH21">
        <v>2.2840362182886001E-2</v>
      </c>
      <c r="AI21">
        <v>6.6583734399216901E-2</v>
      </c>
      <c r="AJ21">
        <v>17740.070000000011</v>
      </c>
      <c r="AK21">
        <v>248360.98000000019</v>
      </c>
      <c r="AL21">
        <v>12966.067966392051</v>
      </c>
      <c r="AM21">
        <v>90851.110994983363</v>
      </c>
      <c r="AN21">
        <v>12877.432736153041</v>
      </c>
      <c r="AO21">
        <v>180284.05830614257</v>
      </c>
      <c r="AP21">
        <v>5672.6547352965226</v>
      </c>
      <c r="AQ21">
        <v>0</v>
      </c>
      <c r="AR21">
        <v>5672.6547352965226</v>
      </c>
      <c r="AS21">
        <v>12.440032314246761</v>
      </c>
      <c r="AT21" t="s">
        <v>748</v>
      </c>
    </row>
    <row r="22" spans="1:46" x14ac:dyDescent="0.25">
      <c r="A22" t="s">
        <v>54</v>
      </c>
      <c r="B22" t="s">
        <v>945</v>
      </c>
      <c r="C22" s="63" t="s">
        <v>945</v>
      </c>
      <c r="D22" s="63" t="s">
        <v>671</v>
      </c>
      <c r="E22" t="s">
        <v>527</v>
      </c>
      <c r="F22">
        <v>1</v>
      </c>
      <c r="G22">
        <v>1</v>
      </c>
      <c r="H22">
        <v>1</v>
      </c>
      <c r="I22">
        <v>2</v>
      </c>
      <c r="J22">
        <v>7</v>
      </c>
      <c r="K22">
        <v>7</v>
      </c>
      <c r="L22" t="s">
        <v>114</v>
      </c>
      <c r="M22">
        <v>7</v>
      </c>
      <c r="N22" t="s">
        <v>711</v>
      </c>
      <c r="O22" t="s">
        <v>31</v>
      </c>
      <c r="P22">
        <v>3</v>
      </c>
      <c r="Q22">
        <v>5</v>
      </c>
      <c r="R22">
        <v>0</v>
      </c>
      <c r="S22" t="s">
        <v>642</v>
      </c>
      <c r="T22" t="s">
        <v>689</v>
      </c>
      <c r="U22">
        <v>40</v>
      </c>
      <c r="V22">
        <v>5.2631578947368425</v>
      </c>
      <c r="W22">
        <v>40</v>
      </c>
      <c r="X22" t="s">
        <v>53</v>
      </c>
      <c r="Y22" t="s">
        <v>749</v>
      </c>
      <c r="Z22" t="s">
        <v>945</v>
      </c>
      <c r="AA22">
        <v>256</v>
      </c>
      <c r="AB22">
        <v>256</v>
      </c>
      <c r="AC22">
        <v>326.5</v>
      </c>
      <c r="AD22">
        <v>4903.5999999999985</v>
      </c>
      <c r="AE22">
        <v>0.78407350689127098</v>
      </c>
      <c r="AF22">
        <v>0.15625</v>
      </c>
      <c r="AG22">
        <v>0.12251148545176101</v>
      </c>
      <c r="AH22">
        <v>8.1572722081735896E-3</v>
      </c>
      <c r="AI22">
        <v>6.6583734399216901E-2</v>
      </c>
      <c r="AJ22">
        <v>17740.070000000011</v>
      </c>
      <c r="AK22">
        <v>248360.98000000019</v>
      </c>
      <c r="AL22">
        <v>12966.067966392051</v>
      </c>
      <c r="AM22">
        <v>90851.110994983363</v>
      </c>
      <c r="AN22">
        <v>12877.432736153041</v>
      </c>
      <c r="AO22">
        <v>180284.05830614257</v>
      </c>
      <c r="AP22">
        <v>2025.9481197487582</v>
      </c>
      <c r="AQ22">
        <v>2.2737367544323206E-13</v>
      </c>
      <c r="AR22">
        <v>2025.9481197487582</v>
      </c>
      <c r="AS22">
        <v>4.4428686836595572</v>
      </c>
      <c r="AT22" t="s">
        <v>749</v>
      </c>
    </row>
    <row r="23" spans="1:46" x14ac:dyDescent="0.25">
      <c r="A23" t="s">
        <v>54</v>
      </c>
      <c r="B23" t="s">
        <v>945</v>
      </c>
      <c r="C23" s="63" t="s">
        <v>945</v>
      </c>
      <c r="D23" s="63" t="s">
        <v>671</v>
      </c>
      <c r="E23" t="s">
        <v>527</v>
      </c>
      <c r="F23">
        <v>1</v>
      </c>
      <c r="G23">
        <v>2</v>
      </c>
      <c r="H23">
        <v>2</v>
      </c>
      <c r="I23">
        <v>2</v>
      </c>
      <c r="J23">
        <v>7</v>
      </c>
      <c r="K23">
        <v>1</v>
      </c>
      <c r="L23" t="s">
        <v>99</v>
      </c>
      <c r="M23">
        <v>8</v>
      </c>
      <c r="N23" t="s">
        <v>713</v>
      </c>
      <c r="O23" t="s">
        <v>4</v>
      </c>
      <c r="P23">
        <v>1</v>
      </c>
      <c r="Q23">
        <v>14</v>
      </c>
      <c r="R23">
        <v>0</v>
      </c>
      <c r="S23" t="s">
        <v>642</v>
      </c>
      <c r="T23" t="s">
        <v>689</v>
      </c>
      <c r="U23">
        <v>112.5</v>
      </c>
      <c r="V23">
        <v>14.80263157894737</v>
      </c>
      <c r="W23">
        <v>112.5</v>
      </c>
      <c r="X23" t="s">
        <v>33</v>
      </c>
      <c r="Y23" t="s">
        <v>750</v>
      </c>
      <c r="Z23" t="s">
        <v>945</v>
      </c>
      <c r="AA23">
        <v>256.5</v>
      </c>
      <c r="AB23">
        <v>256.5</v>
      </c>
      <c r="AC23">
        <v>367.65</v>
      </c>
      <c r="AD23">
        <v>4903.5999999999985</v>
      </c>
      <c r="AE23">
        <v>0.69767441860465096</v>
      </c>
      <c r="AF23">
        <v>0.43859649122806998</v>
      </c>
      <c r="AG23">
        <v>0.30599755201958401</v>
      </c>
      <c r="AH23">
        <v>2.2942328085488201E-2</v>
      </c>
      <c r="AI23">
        <v>7.4975528183375495E-2</v>
      </c>
      <c r="AJ23">
        <v>17740.070000000011</v>
      </c>
      <c r="AK23">
        <v>248360.98000000019</v>
      </c>
      <c r="AL23">
        <v>12991.392317888911</v>
      </c>
      <c r="AM23">
        <v>89432.947311159238</v>
      </c>
      <c r="AN23">
        <v>12877.432736153041</v>
      </c>
      <c r="AO23">
        <v>180284.05830614257</v>
      </c>
      <c r="AP23">
        <v>5697.9790867933816</v>
      </c>
      <c r="AQ23">
        <v>0</v>
      </c>
      <c r="AR23">
        <v>5697.9790867933816</v>
      </c>
      <c r="AS23">
        <v>12.495568172792504</v>
      </c>
      <c r="AT23" t="s">
        <v>750</v>
      </c>
    </row>
    <row r="24" spans="1:46" x14ac:dyDescent="0.25">
      <c r="A24" t="s">
        <v>54</v>
      </c>
      <c r="B24" t="s">
        <v>945</v>
      </c>
      <c r="C24" s="63" t="s">
        <v>945</v>
      </c>
      <c r="D24" s="63" t="s">
        <v>671</v>
      </c>
      <c r="E24" t="s">
        <v>527</v>
      </c>
      <c r="F24">
        <v>1</v>
      </c>
      <c r="G24">
        <v>2</v>
      </c>
      <c r="H24">
        <v>2</v>
      </c>
      <c r="I24">
        <v>2</v>
      </c>
      <c r="J24">
        <v>7</v>
      </c>
      <c r="K24">
        <v>1</v>
      </c>
      <c r="L24" t="s">
        <v>99</v>
      </c>
      <c r="M24">
        <v>8</v>
      </c>
      <c r="N24" t="s">
        <v>713</v>
      </c>
      <c r="O24" t="s">
        <v>5</v>
      </c>
      <c r="P24">
        <v>2</v>
      </c>
      <c r="Q24">
        <v>13</v>
      </c>
      <c r="R24">
        <v>0</v>
      </c>
      <c r="S24" t="s">
        <v>642</v>
      </c>
      <c r="T24" t="s">
        <v>689</v>
      </c>
      <c r="U24">
        <v>104</v>
      </c>
      <c r="V24">
        <v>13.684210526315789</v>
      </c>
      <c r="W24">
        <v>104</v>
      </c>
      <c r="X24" t="s">
        <v>34</v>
      </c>
      <c r="Y24" t="s">
        <v>751</v>
      </c>
      <c r="Z24" t="s">
        <v>945</v>
      </c>
      <c r="AA24">
        <v>256.5</v>
      </c>
      <c r="AB24">
        <v>256.5</v>
      </c>
      <c r="AC24">
        <v>367.65</v>
      </c>
      <c r="AD24">
        <v>4903.5999999999985</v>
      </c>
      <c r="AE24">
        <v>0.69767441860465096</v>
      </c>
      <c r="AF24">
        <v>0.40545808966861602</v>
      </c>
      <c r="AG24">
        <v>0.28287773697810398</v>
      </c>
      <c r="AH24">
        <v>2.1208907741251299E-2</v>
      </c>
      <c r="AI24">
        <v>7.4975528183375495E-2</v>
      </c>
      <c r="AJ24">
        <v>17740.070000000011</v>
      </c>
      <c r="AK24">
        <v>248360.98000000019</v>
      </c>
      <c r="AL24">
        <v>12991.392317888911</v>
      </c>
      <c r="AM24">
        <v>89432.947311159238</v>
      </c>
      <c r="AN24">
        <v>12877.432736153041</v>
      </c>
      <c r="AO24">
        <v>180284.05830614257</v>
      </c>
      <c r="AP24">
        <v>5267.4651113467708</v>
      </c>
      <c r="AQ24">
        <v>0</v>
      </c>
      <c r="AR24">
        <v>5267.4651113467708</v>
      </c>
      <c r="AS24">
        <v>11.551458577514849</v>
      </c>
      <c r="AT24" t="s">
        <v>751</v>
      </c>
    </row>
    <row r="25" spans="1:46" x14ac:dyDescent="0.25">
      <c r="A25" t="s">
        <v>54</v>
      </c>
      <c r="B25" t="s">
        <v>945</v>
      </c>
      <c r="C25" s="63" t="s">
        <v>945</v>
      </c>
      <c r="D25" s="63" t="s">
        <v>671</v>
      </c>
      <c r="E25" t="s">
        <v>527</v>
      </c>
      <c r="F25">
        <v>1</v>
      </c>
      <c r="G25">
        <v>2</v>
      </c>
      <c r="H25">
        <v>2</v>
      </c>
      <c r="I25">
        <v>2</v>
      </c>
      <c r="J25">
        <v>7</v>
      </c>
      <c r="K25">
        <v>1</v>
      </c>
      <c r="L25" t="s">
        <v>99</v>
      </c>
      <c r="M25">
        <v>8</v>
      </c>
      <c r="N25" t="s">
        <v>713</v>
      </c>
      <c r="O25" t="s">
        <v>31</v>
      </c>
      <c r="P25">
        <v>3</v>
      </c>
      <c r="Q25">
        <v>5</v>
      </c>
      <c r="R25">
        <v>0</v>
      </c>
      <c r="S25" t="s">
        <v>642</v>
      </c>
      <c r="T25" t="s">
        <v>689</v>
      </c>
      <c r="U25">
        <v>40</v>
      </c>
      <c r="V25">
        <v>5.2631578947368425</v>
      </c>
      <c r="W25">
        <v>40</v>
      </c>
      <c r="X25" t="s">
        <v>35</v>
      </c>
      <c r="Y25" t="s">
        <v>752</v>
      </c>
      <c r="Z25" t="s">
        <v>945</v>
      </c>
      <c r="AA25">
        <v>256.5</v>
      </c>
      <c r="AB25">
        <v>256.5</v>
      </c>
      <c r="AC25">
        <v>367.65</v>
      </c>
      <c r="AD25">
        <v>4903.5999999999985</v>
      </c>
      <c r="AE25">
        <v>0.69767441860465096</v>
      </c>
      <c r="AF25">
        <v>0.155945419103314</v>
      </c>
      <c r="AG25">
        <v>0.108799129606963</v>
      </c>
      <c r="AH25">
        <v>8.1572722081735896E-3</v>
      </c>
      <c r="AI25">
        <v>7.4975528183375495E-2</v>
      </c>
      <c r="AJ25">
        <v>17740.070000000011</v>
      </c>
      <c r="AK25">
        <v>248360.98000000019</v>
      </c>
      <c r="AL25">
        <v>12991.392317888911</v>
      </c>
      <c r="AM25">
        <v>89432.947311159238</v>
      </c>
      <c r="AN25">
        <v>12877.432736153041</v>
      </c>
      <c r="AO25">
        <v>180284.05830614257</v>
      </c>
      <c r="AP25">
        <v>2025.9481197487582</v>
      </c>
      <c r="AQ25">
        <v>2.2737367544323206E-13</v>
      </c>
      <c r="AR25">
        <v>2025.9481197487582</v>
      </c>
      <c r="AS25">
        <v>4.4428686836595572</v>
      </c>
      <c r="AT25" t="s">
        <v>752</v>
      </c>
    </row>
    <row r="26" spans="1:46" x14ac:dyDescent="0.25">
      <c r="A26" t="s">
        <v>54</v>
      </c>
      <c r="B26" t="s">
        <v>945</v>
      </c>
      <c r="C26" s="63" t="s">
        <v>945</v>
      </c>
      <c r="D26" s="63" t="s">
        <v>671</v>
      </c>
      <c r="E26" t="s">
        <v>527</v>
      </c>
      <c r="F26">
        <v>1</v>
      </c>
      <c r="G26">
        <v>2</v>
      </c>
      <c r="H26">
        <v>2</v>
      </c>
      <c r="I26">
        <v>2</v>
      </c>
      <c r="J26">
        <v>7</v>
      </c>
      <c r="K26">
        <v>2</v>
      </c>
      <c r="L26" t="s">
        <v>102</v>
      </c>
      <c r="M26">
        <v>9</v>
      </c>
      <c r="N26" t="s">
        <v>715</v>
      </c>
      <c r="O26" t="s">
        <v>4</v>
      </c>
      <c r="P26">
        <v>1</v>
      </c>
      <c r="Q26">
        <v>14</v>
      </c>
      <c r="R26">
        <v>0</v>
      </c>
      <c r="S26" t="s">
        <v>642</v>
      </c>
      <c r="T26" t="s">
        <v>689</v>
      </c>
      <c r="U26">
        <v>111.25</v>
      </c>
      <c r="V26">
        <v>14.638157894736842</v>
      </c>
      <c r="W26">
        <v>111.25</v>
      </c>
      <c r="X26" t="s">
        <v>36</v>
      </c>
      <c r="Y26" t="s">
        <v>753</v>
      </c>
      <c r="Z26" t="s">
        <v>945</v>
      </c>
      <c r="AA26">
        <v>255.25</v>
      </c>
      <c r="AB26">
        <v>255.25</v>
      </c>
      <c r="AC26">
        <v>356.05</v>
      </c>
      <c r="AD26">
        <v>4903.5999999999985</v>
      </c>
      <c r="AE26">
        <v>0.7168936947058</v>
      </c>
      <c r="AF26">
        <v>0.435847208619001</v>
      </c>
      <c r="AG26">
        <v>0.31245611571408499</v>
      </c>
      <c r="AH26">
        <v>2.2687413328982799E-2</v>
      </c>
      <c r="AI26">
        <v>7.2609919243005194E-2</v>
      </c>
      <c r="AJ26">
        <v>17740.070000000011</v>
      </c>
      <c r="AK26">
        <v>248360.98000000019</v>
      </c>
      <c r="AL26">
        <v>12928.081439146765</v>
      </c>
      <c r="AM26">
        <v>89432.947311159238</v>
      </c>
      <c r="AN26">
        <v>12877.432736153041</v>
      </c>
      <c r="AO26">
        <v>180284.05830614257</v>
      </c>
      <c r="AP26">
        <v>5634.6682080512337</v>
      </c>
      <c r="AQ26">
        <v>-9.0949470177292824E-13</v>
      </c>
      <c r="AR26">
        <v>5634.6682080512337</v>
      </c>
      <c r="AS26">
        <v>12.356728526428144</v>
      </c>
      <c r="AT26" t="s">
        <v>753</v>
      </c>
    </row>
    <row r="27" spans="1:46" x14ac:dyDescent="0.25">
      <c r="A27" t="s">
        <v>54</v>
      </c>
      <c r="B27" t="s">
        <v>945</v>
      </c>
      <c r="C27" s="63" t="s">
        <v>945</v>
      </c>
      <c r="D27" s="63" t="s">
        <v>671</v>
      </c>
      <c r="E27" t="s">
        <v>527</v>
      </c>
      <c r="F27">
        <v>1</v>
      </c>
      <c r="G27">
        <v>2</v>
      </c>
      <c r="H27">
        <v>2</v>
      </c>
      <c r="I27">
        <v>2</v>
      </c>
      <c r="J27">
        <v>7</v>
      </c>
      <c r="K27">
        <v>2</v>
      </c>
      <c r="L27" t="s">
        <v>102</v>
      </c>
      <c r="M27">
        <v>9</v>
      </c>
      <c r="N27" t="s">
        <v>715</v>
      </c>
      <c r="O27" t="s">
        <v>5</v>
      </c>
      <c r="P27">
        <v>2</v>
      </c>
      <c r="Q27">
        <v>13</v>
      </c>
      <c r="R27">
        <v>0</v>
      </c>
      <c r="S27" t="s">
        <v>642</v>
      </c>
      <c r="T27" t="s">
        <v>689</v>
      </c>
      <c r="U27">
        <v>104</v>
      </c>
      <c r="V27">
        <v>13.684210526315789</v>
      </c>
      <c r="W27">
        <v>104</v>
      </c>
      <c r="X27" t="s">
        <v>37</v>
      </c>
      <c r="Y27" t="s">
        <v>754</v>
      </c>
      <c r="Z27" t="s">
        <v>945</v>
      </c>
      <c r="AA27">
        <v>255.25</v>
      </c>
      <c r="AB27">
        <v>255.25</v>
      </c>
      <c r="AC27">
        <v>356.05</v>
      </c>
      <c r="AD27">
        <v>4903.5999999999985</v>
      </c>
      <c r="AE27">
        <v>0.7168936947058</v>
      </c>
      <c r="AF27">
        <v>0.40744368266405501</v>
      </c>
      <c r="AG27">
        <v>0.292093807049572</v>
      </c>
      <c r="AH27">
        <v>2.1208907741251299E-2</v>
      </c>
      <c r="AI27">
        <v>7.2609919243005194E-2</v>
      </c>
      <c r="AJ27">
        <v>17740.070000000011</v>
      </c>
      <c r="AK27">
        <v>248360.98000000019</v>
      </c>
      <c r="AL27">
        <v>12928.081439146765</v>
      </c>
      <c r="AM27">
        <v>89432.947311159238</v>
      </c>
      <c r="AN27">
        <v>12877.432736153041</v>
      </c>
      <c r="AO27">
        <v>180284.05830614257</v>
      </c>
      <c r="AP27">
        <v>5267.4651113467708</v>
      </c>
      <c r="AQ27">
        <v>-9.0949470177292824E-13</v>
      </c>
      <c r="AR27">
        <v>5267.4651113467708</v>
      </c>
      <c r="AS27">
        <v>11.551458577514849</v>
      </c>
      <c r="AT27" t="s">
        <v>754</v>
      </c>
    </row>
    <row r="28" spans="1:46" x14ac:dyDescent="0.25">
      <c r="A28" t="s">
        <v>54</v>
      </c>
      <c r="B28" t="s">
        <v>945</v>
      </c>
      <c r="C28" s="63" t="s">
        <v>945</v>
      </c>
      <c r="D28" s="63" t="s">
        <v>671</v>
      </c>
      <c r="E28" t="s">
        <v>527</v>
      </c>
      <c r="F28">
        <v>1</v>
      </c>
      <c r="G28">
        <v>2</v>
      </c>
      <c r="H28">
        <v>2</v>
      </c>
      <c r="I28">
        <v>2</v>
      </c>
      <c r="J28">
        <v>7</v>
      </c>
      <c r="K28">
        <v>2</v>
      </c>
      <c r="L28" t="s">
        <v>102</v>
      </c>
      <c r="M28">
        <v>9</v>
      </c>
      <c r="N28" t="s">
        <v>715</v>
      </c>
      <c r="O28" t="s">
        <v>31</v>
      </c>
      <c r="P28">
        <v>3</v>
      </c>
      <c r="Q28">
        <v>5</v>
      </c>
      <c r="R28">
        <v>0</v>
      </c>
      <c r="S28" t="s">
        <v>642</v>
      </c>
      <c r="T28" t="s">
        <v>689</v>
      </c>
      <c r="U28">
        <v>40</v>
      </c>
      <c r="V28">
        <v>5.2631578947368425</v>
      </c>
      <c r="W28">
        <v>40</v>
      </c>
      <c r="X28" t="s">
        <v>38</v>
      </c>
      <c r="Y28" t="s">
        <v>755</v>
      </c>
      <c r="Z28" t="s">
        <v>945</v>
      </c>
      <c r="AA28">
        <v>255.25</v>
      </c>
      <c r="AB28">
        <v>255.25</v>
      </c>
      <c r="AC28">
        <v>356.05</v>
      </c>
      <c r="AD28">
        <v>4903.5999999999985</v>
      </c>
      <c r="AE28">
        <v>0.7168936947058</v>
      </c>
      <c r="AF28">
        <v>0.15670910871694399</v>
      </c>
      <c r="AG28">
        <v>0.112343771942143</v>
      </c>
      <c r="AH28">
        <v>8.1572722081735896E-3</v>
      </c>
      <c r="AI28">
        <v>7.2609919243005194E-2</v>
      </c>
      <c r="AJ28">
        <v>17740.070000000011</v>
      </c>
      <c r="AK28">
        <v>248360.98000000019</v>
      </c>
      <c r="AL28">
        <v>12928.081439146765</v>
      </c>
      <c r="AM28">
        <v>89432.947311159238</v>
      </c>
      <c r="AN28">
        <v>12877.432736153041</v>
      </c>
      <c r="AO28">
        <v>180284.05830614257</v>
      </c>
      <c r="AP28">
        <v>2025.9481197487582</v>
      </c>
      <c r="AQ28">
        <v>-4.5474735088646412E-13</v>
      </c>
      <c r="AR28">
        <v>2025.9481197487582</v>
      </c>
      <c r="AS28">
        <v>4.4428686836595572</v>
      </c>
      <c r="AT28" t="s">
        <v>755</v>
      </c>
    </row>
    <row r="29" spans="1:46" x14ac:dyDescent="0.25">
      <c r="A29" t="s">
        <v>54</v>
      </c>
      <c r="B29" t="s">
        <v>945</v>
      </c>
      <c r="C29" s="63" t="s">
        <v>945</v>
      </c>
      <c r="D29" s="63" t="s">
        <v>671</v>
      </c>
      <c r="E29" t="s">
        <v>527</v>
      </c>
      <c r="F29">
        <v>1</v>
      </c>
      <c r="G29">
        <v>2</v>
      </c>
      <c r="H29">
        <v>2</v>
      </c>
      <c r="I29">
        <v>2</v>
      </c>
      <c r="J29">
        <v>7</v>
      </c>
      <c r="K29">
        <v>3</v>
      </c>
      <c r="L29" t="s">
        <v>103</v>
      </c>
      <c r="M29">
        <v>10</v>
      </c>
      <c r="N29" t="s">
        <v>717</v>
      </c>
      <c r="O29" t="s">
        <v>4</v>
      </c>
      <c r="P29">
        <v>1</v>
      </c>
      <c r="Q29">
        <v>15</v>
      </c>
      <c r="R29">
        <v>0</v>
      </c>
      <c r="S29" t="s">
        <v>642</v>
      </c>
      <c r="T29" t="s">
        <v>689</v>
      </c>
      <c r="U29">
        <v>119.25</v>
      </c>
      <c r="V29">
        <v>15.690789473684211</v>
      </c>
      <c r="W29">
        <v>119.25</v>
      </c>
      <c r="X29" t="s">
        <v>39</v>
      </c>
      <c r="Y29" t="s">
        <v>756</v>
      </c>
      <c r="Z29" t="s">
        <v>945</v>
      </c>
      <c r="AA29">
        <v>261.75</v>
      </c>
      <c r="AB29">
        <v>261.75</v>
      </c>
      <c r="AC29">
        <v>362.35</v>
      </c>
      <c r="AD29">
        <v>4903.5999999999985</v>
      </c>
      <c r="AE29">
        <v>0.722367876362633</v>
      </c>
      <c r="AF29">
        <v>0.45558739255014302</v>
      </c>
      <c r="AG29">
        <v>0.32910169725403599</v>
      </c>
      <c r="AH29">
        <v>2.4318867770617501E-2</v>
      </c>
      <c r="AI29">
        <v>7.38946896157925E-2</v>
      </c>
      <c r="AJ29">
        <v>17740.070000000011</v>
      </c>
      <c r="AK29">
        <v>248360.98000000019</v>
      </c>
      <c r="AL29">
        <v>13257.298008605934</v>
      </c>
      <c r="AM29">
        <v>89432.947311159238</v>
      </c>
      <c r="AN29">
        <v>12877.432736153041</v>
      </c>
      <c r="AO29">
        <v>180284.05830614257</v>
      </c>
      <c r="AP29">
        <v>6039.8578320009847</v>
      </c>
      <c r="AQ29">
        <v>9.0949470177292824E-13</v>
      </c>
      <c r="AR29">
        <v>6039.8578320009847</v>
      </c>
      <c r="AS29">
        <v>13.245302263160054</v>
      </c>
      <c r="AT29" t="s">
        <v>756</v>
      </c>
    </row>
    <row r="30" spans="1:46" x14ac:dyDescent="0.25">
      <c r="A30" t="s">
        <v>54</v>
      </c>
      <c r="B30" t="s">
        <v>945</v>
      </c>
      <c r="C30" s="63" t="s">
        <v>945</v>
      </c>
      <c r="D30" s="63" t="s">
        <v>671</v>
      </c>
      <c r="E30" t="s">
        <v>527</v>
      </c>
      <c r="F30">
        <v>1</v>
      </c>
      <c r="G30">
        <v>2</v>
      </c>
      <c r="H30">
        <v>2</v>
      </c>
      <c r="I30">
        <v>2</v>
      </c>
      <c r="J30">
        <v>7</v>
      </c>
      <c r="K30">
        <v>3</v>
      </c>
      <c r="L30" t="s">
        <v>103</v>
      </c>
      <c r="M30">
        <v>10</v>
      </c>
      <c r="N30" t="s">
        <v>717</v>
      </c>
      <c r="O30" t="s">
        <v>5</v>
      </c>
      <c r="P30">
        <v>2</v>
      </c>
      <c r="Q30">
        <v>13</v>
      </c>
      <c r="R30">
        <v>0</v>
      </c>
      <c r="S30" t="s">
        <v>642</v>
      </c>
      <c r="T30" t="s">
        <v>689</v>
      </c>
      <c r="U30">
        <v>102.5</v>
      </c>
      <c r="V30">
        <v>13.486842105263159</v>
      </c>
      <c r="W30">
        <v>102.5</v>
      </c>
      <c r="X30" t="s">
        <v>40</v>
      </c>
      <c r="Y30" t="s">
        <v>757</v>
      </c>
      <c r="Z30" t="s">
        <v>945</v>
      </c>
      <c r="AA30">
        <v>261.75</v>
      </c>
      <c r="AB30">
        <v>261.75</v>
      </c>
      <c r="AC30">
        <v>362.35</v>
      </c>
      <c r="AD30">
        <v>4903.5999999999985</v>
      </c>
      <c r="AE30">
        <v>0.722367876362633</v>
      </c>
      <c r="AF30">
        <v>0.391595033428844</v>
      </c>
      <c r="AG30">
        <v>0.28287567269214797</v>
      </c>
      <c r="AH30">
        <v>2.0903010033444799E-2</v>
      </c>
      <c r="AI30">
        <v>7.38946896157925E-2</v>
      </c>
      <c r="AJ30">
        <v>17740.070000000011</v>
      </c>
      <c r="AK30">
        <v>248360.98000000019</v>
      </c>
      <c r="AL30">
        <v>13257.298008605934</v>
      </c>
      <c r="AM30">
        <v>89432.947311159238</v>
      </c>
      <c r="AN30">
        <v>12877.432736153041</v>
      </c>
      <c r="AO30">
        <v>180284.05830614257</v>
      </c>
      <c r="AP30">
        <v>5191.4920568561929</v>
      </c>
      <c r="AQ30">
        <v>9.0949470177292824E-13</v>
      </c>
      <c r="AR30">
        <v>5191.4920568561929</v>
      </c>
      <c r="AS30">
        <v>11.384851001877616</v>
      </c>
      <c r="AT30" t="s">
        <v>757</v>
      </c>
    </row>
    <row r="31" spans="1:46" x14ac:dyDescent="0.25">
      <c r="A31" t="s">
        <v>54</v>
      </c>
      <c r="B31" t="s">
        <v>945</v>
      </c>
      <c r="C31" s="63" t="s">
        <v>945</v>
      </c>
      <c r="D31" s="63" t="s">
        <v>671</v>
      </c>
      <c r="E31" t="s">
        <v>527</v>
      </c>
      <c r="F31">
        <v>1</v>
      </c>
      <c r="G31">
        <v>2</v>
      </c>
      <c r="H31">
        <v>2</v>
      </c>
      <c r="I31">
        <v>2</v>
      </c>
      <c r="J31">
        <v>7</v>
      </c>
      <c r="K31">
        <v>3</v>
      </c>
      <c r="L31" t="s">
        <v>103</v>
      </c>
      <c r="M31">
        <v>10</v>
      </c>
      <c r="N31" t="s">
        <v>717</v>
      </c>
      <c r="O31" t="s">
        <v>31</v>
      </c>
      <c r="P31">
        <v>3</v>
      </c>
      <c r="Q31">
        <v>5</v>
      </c>
      <c r="R31">
        <v>0</v>
      </c>
      <c r="S31" t="s">
        <v>642</v>
      </c>
      <c r="T31" t="s">
        <v>689</v>
      </c>
      <c r="U31">
        <v>40</v>
      </c>
      <c r="V31">
        <v>5.2631578947368425</v>
      </c>
      <c r="W31">
        <v>40</v>
      </c>
      <c r="X31" t="s">
        <v>41</v>
      </c>
      <c r="Y31" t="s">
        <v>758</v>
      </c>
      <c r="Z31" t="s">
        <v>945</v>
      </c>
      <c r="AA31">
        <v>261.75</v>
      </c>
      <c r="AB31">
        <v>261.75</v>
      </c>
      <c r="AC31">
        <v>362.35</v>
      </c>
      <c r="AD31">
        <v>4903.5999999999985</v>
      </c>
      <c r="AE31">
        <v>0.722367876362633</v>
      </c>
      <c r="AF31">
        <v>0.15281757402101201</v>
      </c>
      <c r="AG31">
        <v>0.110390506416448</v>
      </c>
      <c r="AH31">
        <v>8.1572722081735896E-3</v>
      </c>
      <c r="AI31">
        <v>7.38946896157925E-2</v>
      </c>
      <c r="AJ31">
        <v>17740.070000000011</v>
      </c>
      <c r="AK31">
        <v>248360.98000000019</v>
      </c>
      <c r="AL31">
        <v>13257.298008605934</v>
      </c>
      <c r="AM31">
        <v>89432.947311159238</v>
      </c>
      <c r="AN31">
        <v>12877.432736153041</v>
      </c>
      <c r="AO31">
        <v>180284.05830614257</v>
      </c>
      <c r="AP31">
        <v>2025.9481197487582</v>
      </c>
      <c r="AQ31">
        <v>2.2737367544323206E-13</v>
      </c>
      <c r="AR31">
        <v>2025.9481197487582</v>
      </c>
      <c r="AS31">
        <v>4.4428686836595572</v>
      </c>
      <c r="AT31" t="s">
        <v>758</v>
      </c>
    </row>
    <row r="32" spans="1:46" x14ac:dyDescent="0.25">
      <c r="A32" t="s">
        <v>54</v>
      </c>
      <c r="B32" t="s">
        <v>945</v>
      </c>
      <c r="C32" s="63" t="s">
        <v>945</v>
      </c>
      <c r="D32" s="63" t="s">
        <v>671</v>
      </c>
      <c r="E32" t="s">
        <v>527</v>
      </c>
      <c r="F32">
        <v>1</v>
      </c>
      <c r="G32">
        <v>2</v>
      </c>
      <c r="H32">
        <v>2</v>
      </c>
      <c r="I32">
        <v>2</v>
      </c>
      <c r="J32">
        <v>7</v>
      </c>
      <c r="K32">
        <v>4</v>
      </c>
      <c r="L32" t="s">
        <v>101</v>
      </c>
      <c r="M32">
        <v>11</v>
      </c>
      <c r="N32" t="s">
        <v>719</v>
      </c>
      <c r="O32" t="s">
        <v>4</v>
      </c>
      <c r="P32">
        <v>1</v>
      </c>
      <c r="Q32">
        <v>13</v>
      </c>
      <c r="R32">
        <v>0</v>
      </c>
      <c r="S32" t="s">
        <v>642</v>
      </c>
      <c r="T32" t="s">
        <v>689</v>
      </c>
      <c r="U32">
        <v>103.25</v>
      </c>
      <c r="V32">
        <v>13.585526315789474</v>
      </c>
      <c r="W32">
        <v>103.25</v>
      </c>
      <c r="X32" t="s">
        <v>42</v>
      </c>
      <c r="Y32" t="s">
        <v>759</v>
      </c>
      <c r="Z32" t="s">
        <v>945</v>
      </c>
      <c r="AA32">
        <v>247.25</v>
      </c>
      <c r="AB32">
        <v>247.25</v>
      </c>
      <c r="AC32">
        <v>348.05</v>
      </c>
      <c r="AD32">
        <v>4903.5999999999985</v>
      </c>
      <c r="AE32">
        <v>0.71038643873006801</v>
      </c>
      <c r="AF32">
        <v>0.41759352881698703</v>
      </c>
      <c r="AG32">
        <v>0.29665277977302101</v>
      </c>
      <c r="AH32">
        <v>2.1055958887348101E-2</v>
      </c>
      <c r="AI32">
        <v>7.0978464801370406E-2</v>
      </c>
      <c r="AJ32">
        <v>17740.070000000011</v>
      </c>
      <c r="AK32">
        <v>248360.98000000019</v>
      </c>
      <c r="AL32">
        <v>12522.89181519701</v>
      </c>
      <c r="AM32">
        <v>89432.947311159238</v>
      </c>
      <c r="AN32">
        <v>12877.432736153041</v>
      </c>
      <c r="AO32">
        <v>180284.05830614257</v>
      </c>
      <c r="AP32">
        <v>5229.4785841014818</v>
      </c>
      <c r="AQ32">
        <v>0</v>
      </c>
      <c r="AR32">
        <v>5229.4785841014818</v>
      </c>
      <c r="AS32">
        <v>11.468154789696232</v>
      </c>
      <c r="AT32" t="s">
        <v>759</v>
      </c>
    </row>
    <row r="33" spans="1:46" x14ac:dyDescent="0.25">
      <c r="A33" t="s">
        <v>54</v>
      </c>
      <c r="B33" t="s">
        <v>945</v>
      </c>
      <c r="C33" s="63" t="s">
        <v>945</v>
      </c>
      <c r="D33" s="63" t="s">
        <v>671</v>
      </c>
      <c r="E33" t="s">
        <v>527</v>
      </c>
      <c r="F33">
        <v>1</v>
      </c>
      <c r="G33">
        <v>2</v>
      </c>
      <c r="H33">
        <v>2</v>
      </c>
      <c r="I33">
        <v>2</v>
      </c>
      <c r="J33">
        <v>7</v>
      </c>
      <c r="K33">
        <v>4</v>
      </c>
      <c r="L33" t="s">
        <v>101</v>
      </c>
      <c r="M33">
        <v>11</v>
      </c>
      <c r="N33" t="s">
        <v>719</v>
      </c>
      <c r="O33" t="s">
        <v>5</v>
      </c>
      <c r="P33">
        <v>2</v>
      </c>
      <c r="Q33">
        <v>13</v>
      </c>
      <c r="R33">
        <v>0</v>
      </c>
      <c r="S33" t="s">
        <v>642</v>
      </c>
      <c r="T33" t="s">
        <v>689</v>
      </c>
      <c r="U33">
        <v>104</v>
      </c>
      <c r="V33">
        <v>13.684210526315789</v>
      </c>
      <c r="W33">
        <v>104</v>
      </c>
      <c r="X33" t="s">
        <v>43</v>
      </c>
      <c r="Y33" t="s">
        <v>760</v>
      </c>
      <c r="Z33" t="s">
        <v>945</v>
      </c>
      <c r="AA33">
        <v>247.25</v>
      </c>
      <c r="AB33">
        <v>247.25</v>
      </c>
      <c r="AC33">
        <v>348.05</v>
      </c>
      <c r="AD33">
        <v>4903.5999999999985</v>
      </c>
      <c r="AE33">
        <v>0.71038643873006801</v>
      </c>
      <c r="AF33">
        <v>0.420626895854398</v>
      </c>
      <c r="AG33">
        <v>0.29880764258008902</v>
      </c>
      <c r="AH33">
        <v>2.1208907741251299E-2</v>
      </c>
      <c r="AI33">
        <v>7.0978464801370406E-2</v>
      </c>
      <c r="AJ33">
        <v>17740.070000000011</v>
      </c>
      <c r="AK33">
        <v>248360.98000000019</v>
      </c>
      <c r="AL33">
        <v>12522.89181519701</v>
      </c>
      <c r="AM33">
        <v>89432.947311159238</v>
      </c>
      <c r="AN33">
        <v>12877.432736153041</v>
      </c>
      <c r="AO33">
        <v>180284.05830614257</v>
      </c>
      <c r="AP33">
        <v>5267.4651113467708</v>
      </c>
      <c r="AQ33">
        <v>0</v>
      </c>
      <c r="AR33">
        <v>5267.4651113467708</v>
      </c>
      <c r="AS33">
        <v>11.551458577514849</v>
      </c>
      <c r="AT33" t="s">
        <v>760</v>
      </c>
    </row>
    <row r="34" spans="1:46" x14ac:dyDescent="0.25">
      <c r="A34" t="s">
        <v>54</v>
      </c>
      <c r="B34" t="s">
        <v>945</v>
      </c>
      <c r="C34" s="63" t="s">
        <v>945</v>
      </c>
      <c r="D34" s="63" t="s">
        <v>671</v>
      </c>
      <c r="E34" t="s">
        <v>527</v>
      </c>
      <c r="F34">
        <v>1</v>
      </c>
      <c r="G34">
        <v>2</v>
      </c>
      <c r="H34">
        <v>2</v>
      </c>
      <c r="I34">
        <v>2</v>
      </c>
      <c r="J34">
        <v>7</v>
      </c>
      <c r="K34">
        <v>4</v>
      </c>
      <c r="L34" t="s">
        <v>101</v>
      </c>
      <c r="M34">
        <v>11</v>
      </c>
      <c r="N34" t="s">
        <v>719</v>
      </c>
      <c r="O34" t="s">
        <v>31</v>
      </c>
      <c r="P34">
        <v>3</v>
      </c>
      <c r="Q34">
        <v>5</v>
      </c>
      <c r="R34">
        <v>0</v>
      </c>
      <c r="S34" t="s">
        <v>642</v>
      </c>
      <c r="T34" t="s">
        <v>689</v>
      </c>
      <c r="U34">
        <v>40</v>
      </c>
      <c r="V34">
        <v>5.2631578947368425</v>
      </c>
      <c r="W34">
        <v>40</v>
      </c>
      <c r="X34" t="s">
        <v>44</v>
      </c>
      <c r="Y34" t="s">
        <v>761</v>
      </c>
      <c r="Z34" t="s">
        <v>945</v>
      </c>
      <c r="AA34">
        <v>247.25</v>
      </c>
      <c r="AB34">
        <v>247.25</v>
      </c>
      <c r="AC34">
        <v>348.05</v>
      </c>
      <c r="AD34">
        <v>4903.5999999999985</v>
      </c>
      <c r="AE34">
        <v>0.71038643873006801</v>
      </c>
      <c r="AF34">
        <v>0.16177957532861501</v>
      </c>
      <c r="AG34">
        <v>0.114926016376957</v>
      </c>
      <c r="AH34">
        <v>8.1572722081735896E-3</v>
      </c>
      <c r="AI34">
        <v>7.0978464801370406E-2</v>
      </c>
      <c r="AJ34">
        <v>17740.070000000011</v>
      </c>
      <c r="AK34">
        <v>248360.98000000019</v>
      </c>
      <c r="AL34">
        <v>12522.89181519701</v>
      </c>
      <c r="AM34">
        <v>89432.947311159238</v>
      </c>
      <c r="AN34">
        <v>12877.432736153041</v>
      </c>
      <c r="AO34">
        <v>180284.05830614257</v>
      </c>
      <c r="AP34">
        <v>2025.9481197487582</v>
      </c>
      <c r="AQ34">
        <v>4.5474735088646412E-13</v>
      </c>
      <c r="AR34">
        <v>2025.9481197487582</v>
      </c>
      <c r="AS34">
        <v>4.4428686836595572</v>
      </c>
      <c r="AT34" t="s">
        <v>761</v>
      </c>
    </row>
    <row r="35" spans="1:46" x14ac:dyDescent="0.25">
      <c r="A35" t="s">
        <v>54</v>
      </c>
      <c r="B35" t="s">
        <v>945</v>
      </c>
      <c r="C35" s="63" t="s">
        <v>945</v>
      </c>
      <c r="D35" s="63" t="s">
        <v>671</v>
      </c>
      <c r="E35" t="s">
        <v>527</v>
      </c>
      <c r="F35">
        <v>1</v>
      </c>
      <c r="G35">
        <v>2</v>
      </c>
      <c r="H35">
        <v>2</v>
      </c>
      <c r="I35">
        <v>2</v>
      </c>
      <c r="J35">
        <v>7</v>
      </c>
      <c r="K35">
        <v>5</v>
      </c>
      <c r="L35" t="s">
        <v>105</v>
      </c>
      <c r="M35">
        <v>12</v>
      </c>
      <c r="N35" t="s">
        <v>721</v>
      </c>
      <c r="O35" t="s">
        <v>4</v>
      </c>
      <c r="P35">
        <v>1</v>
      </c>
      <c r="Q35">
        <v>13</v>
      </c>
      <c r="R35">
        <v>0</v>
      </c>
      <c r="S35" t="s">
        <v>642</v>
      </c>
      <c r="T35" t="s">
        <v>689</v>
      </c>
      <c r="U35">
        <v>104</v>
      </c>
      <c r="V35">
        <v>13.684210526315789</v>
      </c>
      <c r="W35">
        <v>104</v>
      </c>
      <c r="X35" t="s">
        <v>45</v>
      </c>
      <c r="Y35" t="s">
        <v>762</v>
      </c>
      <c r="Z35" t="s">
        <v>945</v>
      </c>
      <c r="AA35">
        <v>248.5</v>
      </c>
      <c r="AB35">
        <v>248.5</v>
      </c>
      <c r="AC35">
        <v>357.1</v>
      </c>
      <c r="AD35">
        <v>4903.5999999999985</v>
      </c>
      <c r="AE35">
        <v>0.69588350602072202</v>
      </c>
      <c r="AF35">
        <v>0.41851106639838997</v>
      </c>
      <c r="AG35">
        <v>0.29123494819378298</v>
      </c>
      <c r="AH35">
        <v>2.1208907741251299E-2</v>
      </c>
      <c r="AI35">
        <v>7.2824047638469697E-2</v>
      </c>
      <c r="AJ35">
        <v>17740.070000000011</v>
      </c>
      <c r="AK35">
        <v>248360.98000000019</v>
      </c>
      <c r="AL35">
        <v>12586.20269393916</v>
      </c>
      <c r="AM35">
        <v>89432.947311159238</v>
      </c>
      <c r="AN35">
        <v>12877.432736153041</v>
      </c>
      <c r="AO35">
        <v>180284.05830614257</v>
      </c>
      <c r="AP35">
        <v>5267.4651113467708</v>
      </c>
      <c r="AQ35">
        <v>-9.0949470177292824E-13</v>
      </c>
      <c r="AR35">
        <v>5267.4651113467708</v>
      </c>
      <c r="AS35">
        <v>11.551458577514849</v>
      </c>
      <c r="AT35" t="s">
        <v>762</v>
      </c>
    </row>
    <row r="36" spans="1:46" x14ac:dyDescent="0.25">
      <c r="A36" t="s">
        <v>54</v>
      </c>
      <c r="B36" t="s">
        <v>945</v>
      </c>
      <c r="C36" s="63" t="s">
        <v>945</v>
      </c>
      <c r="D36" s="63" t="s">
        <v>671</v>
      </c>
      <c r="E36" t="s">
        <v>527</v>
      </c>
      <c r="F36">
        <v>1</v>
      </c>
      <c r="G36">
        <v>2</v>
      </c>
      <c r="H36">
        <v>2</v>
      </c>
      <c r="I36">
        <v>2</v>
      </c>
      <c r="J36">
        <v>7</v>
      </c>
      <c r="K36">
        <v>5</v>
      </c>
      <c r="L36" t="s">
        <v>105</v>
      </c>
      <c r="M36">
        <v>12</v>
      </c>
      <c r="N36" t="s">
        <v>721</v>
      </c>
      <c r="O36" t="s">
        <v>5</v>
      </c>
      <c r="P36">
        <v>2</v>
      </c>
      <c r="Q36">
        <v>13</v>
      </c>
      <c r="R36">
        <v>0</v>
      </c>
      <c r="S36" t="s">
        <v>642</v>
      </c>
      <c r="T36" t="s">
        <v>689</v>
      </c>
      <c r="U36">
        <v>104.5</v>
      </c>
      <c r="V36">
        <v>13.75</v>
      </c>
      <c r="W36">
        <v>104.5</v>
      </c>
      <c r="X36" t="s">
        <v>46</v>
      </c>
      <c r="Y36" t="s">
        <v>763</v>
      </c>
      <c r="Z36" t="s">
        <v>945</v>
      </c>
      <c r="AA36">
        <v>248.5</v>
      </c>
      <c r="AB36">
        <v>248.5</v>
      </c>
      <c r="AC36">
        <v>357.1</v>
      </c>
      <c r="AD36">
        <v>4903.5999999999985</v>
      </c>
      <c r="AE36">
        <v>0.69588350602072202</v>
      </c>
      <c r="AF36">
        <v>0.42052313883299802</v>
      </c>
      <c r="AG36">
        <v>0.292635116213946</v>
      </c>
      <c r="AH36">
        <v>2.1310873643853499E-2</v>
      </c>
      <c r="AI36">
        <v>7.2824047638469697E-2</v>
      </c>
      <c r="AJ36">
        <v>17740.070000000011</v>
      </c>
      <c r="AK36">
        <v>248360.98000000019</v>
      </c>
      <c r="AL36">
        <v>12586.20269393916</v>
      </c>
      <c r="AM36">
        <v>89432.947311159238</v>
      </c>
      <c r="AN36">
        <v>12877.432736153041</v>
      </c>
      <c r="AO36">
        <v>180284.05830614257</v>
      </c>
      <c r="AP36">
        <v>5292.7894628436306</v>
      </c>
      <c r="AQ36">
        <v>0</v>
      </c>
      <c r="AR36">
        <v>5292.7894628436306</v>
      </c>
      <c r="AS36">
        <v>11.606994436060594</v>
      </c>
      <c r="AT36" t="s">
        <v>763</v>
      </c>
    </row>
    <row r="37" spans="1:46" x14ac:dyDescent="0.25">
      <c r="A37" t="s">
        <v>54</v>
      </c>
      <c r="B37" t="s">
        <v>945</v>
      </c>
      <c r="C37" s="63" t="s">
        <v>945</v>
      </c>
      <c r="D37" s="63" t="s">
        <v>671</v>
      </c>
      <c r="E37" t="s">
        <v>527</v>
      </c>
      <c r="F37">
        <v>1</v>
      </c>
      <c r="G37">
        <v>2</v>
      </c>
      <c r="H37">
        <v>2</v>
      </c>
      <c r="I37">
        <v>2</v>
      </c>
      <c r="J37">
        <v>7</v>
      </c>
      <c r="K37">
        <v>5</v>
      </c>
      <c r="L37" t="s">
        <v>105</v>
      </c>
      <c r="M37">
        <v>12</v>
      </c>
      <c r="N37" t="s">
        <v>721</v>
      </c>
      <c r="O37" t="s">
        <v>31</v>
      </c>
      <c r="P37">
        <v>3</v>
      </c>
      <c r="Q37">
        <v>5</v>
      </c>
      <c r="R37">
        <v>0</v>
      </c>
      <c r="S37" t="s">
        <v>642</v>
      </c>
      <c r="T37" t="s">
        <v>689</v>
      </c>
      <c r="U37">
        <v>40</v>
      </c>
      <c r="V37">
        <v>5.2631578947368425</v>
      </c>
      <c r="W37">
        <v>40</v>
      </c>
      <c r="X37" t="s">
        <v>47</v>
      </c>
      <c r="Y37" t="s">
        <v>764</v>
      </c>
      <c r="Z37" t="s">
        <v>945</v>
      </c>
      <c r="AA37">
        <v>248.5</v>
      </c>
      <c r="AB37">
        <v>248.5</v>
      </c>
      <c r="AC37">
        <v>357.1</v>
      </c>
      <c r="AD37">
        <v>4903.5999999999985</v>
      </c>
      <c r="AE37">
        <v>0.69588350602072202</v>
      </c>
      <c r="AF37">
        <v>0.160965794768612</v>
      </c>
      <c r="AG37">
        <v>0.11201344161299399</v>
      </c>
      <c r="AH37">
        <v>8.1572722081735896E-3</v>
      </c>
      <c r="AI37">
        <v>7.2824047638469697E-2</v>
      </c>
      <c r="AJ37">
        <v>17740.070000000011</v>
      </c>
      <c r="AK37">
        <v>248360.98000000019</v>
      </c>
      <c r="AL37">
        <v>12586.20269393916</v>
      </c>
      <c r="AM37">
        <v>89432.947311159238</v>
      </c>
      <c r="AN37">
        <v>12877.432736153041</v>
      </c>
      <c r="AO37">
        <v>180284.05830614257</v>
      </c>
      <c r="AP37">
        <v>2025.9481197487582</v>
      </c>
      <c r="AQ37">
        <v>2.2737367544323206E-13</v>
      </c>
      <c r="AR37">
        <v>2025.9481197487582</v>
      </c>
      <c r="AS37">
        <v>4.4428686836595572</v>
      </c>
      <c r="AT37" t="s">
        <v>764</v>
      </c>
    </row>
    <row r="38" spans="1:46" x14ac:dyDescent="0.25">
      <c r="A38" t="s">
        <v>54</v>
      </c>
      <c r="B38" t="s">
        <v>945</v>
      </c>
      <c r="C38" s="63" t="s">
        <v>945</v>
      </c>
      <c r="D38" s="63" t="s">
        <v>671</v>
      </c>
      <c r="E38" t="s">
        <v>527</v>
      </c>
      <c r="F38">
        <v>1</v>
      </c>
      <c r="G38">
        <v>2</v>
      </c>
      <c r="H38">
        <v>2</v>
      </c>
      <c r="I38">
        <v>2</v>
      </c>
      <c r="J38">
        <v>7</v>
      </c>
      <c r="K38">
        <v>6</v>
      </c>
      <c r="L38" t="s">
        <v>113</v>
      </c>
      <c r="M38">
        <v>13</v>
      </c>
      <c r="N38" t="s">
        <v>723</v>
      </c>
      <c r="O38" t="s">
        <v>4</v>
      </c>
      <c r="P38">
        <v>1</v>
      </c>
      <c r="Q38">
        <v>13</v>
      </c>
      <c r="R38">
        <v>0</v>
      </c>
      <c r="S38" t="s">
        <v>642</v>
      </c>
      <c r="T38" t="s">
        <v>689</v>
      </c>
      <c r="U38">
        <v>104.5</v>
      </c>
      <c r="V38">
        <v>13.75</v>
      </c>
      <c r="W38">
        <v>104.5</v>
      </c>
      <c r="X38" t="s">
        <v>48</v>
      </c>
      <c r="Y38" t="s">
        <v>765</v>
      </c>
      <c r="Z38" t="s">
        <v>945</v>
      </c>
      <c r="AA38">
        <v>248.5</v>
      </c>
      <c r="AB38">
        <v>248.5</v>
      </c>
      <c r="AC38">
        <v>327.5</v>
      </c>
      <c r="AD38">
        <v>4903.5999999999985</v>
      </c>
      <c r="AE38">
        <v>0.75877862595419798</v>
      </c>
      <c r="AF38">
        <v>0.42052313883299802</v>
      </c>
      <c r="AG38">
        <v>0.31908396946564899</v>
      </c>
      <c r="AH38">
        <v>2.1310873643853499E-2</v>
      </c>
      <c r="AI38">
        <v>6.6787666204421295E-2</v>
      </c>
      <c r="AJ38">
        <v>17740.070000000011</v>
      </c>
      <c r="AK38">
        <v>248360.98000000019</v>
      </c>
      <c r="AL38">
        <v>12586.20269393916</v>
      </c>
      <c r="AM38">
        <v>89432.947311159238</v>
      </c>
      <c r="AN38">
        <v>12877.432736153041</v>
      </c>
      <c r="AO38">
        <v>180284.05830614257</v>
      </c>
      <c r="AP38">
        <v>5292.7894628436306</v>
      </c>
      <c r="AQ38">
        <v>0</v>
      </c>
      <c r="AR38">
        <v>5292.7894628436306</v>
      </c>
      <c r="AS38">
        <v>11.606994436060594</v>
      </c>
      <c r="AT38" t="s">
        <v>765</v>
      </c>
    </row>
    <row r="39" spans="1:46" x14ac:dyDescent="0.25">
      <c r="A39" t="s">
        <v>54</v>
      </c>
      <c r="B39" t="s">
        <v>945</v>
      </c>
      <c r="C39" s="63" t="s">
        <v>945</v>
      </c>
      <c r="D39" s="63" t="s">
        <v>671</v>
      </c>
      <c r="E39" t="s">
        <v>527</v>
      </c>
      <c r="F39">
        <v>1</v>
      </c>
      <c r="G39">
        <v>2</v>
      </c>
      <c r="H39">
        <v>2</v>
      </c>
      <c r="I39">
        <v>2</v>
      </c>
      <c r="J39">
        <v>7</v>
      </c>
      <c r="K39">
        <v>6</v>
      </c>
      <c r="L39" t="s">
        <v>113</v>
      </c>
      <c r="M39">
        <v>13</v>
      </c>
      <c r="N39" t="s">
        <v>723</v>
      </c>
      <c r="O39" t="s">
        <v>5</v>
      </c>
      <c r="P39">
        <v>2</v>
      </c>
      <c r="Q39">
        <v>13</v>
      </c>
      <c r="R39">
        <v>0</v>
      </c>
      <c r="S39" t="s">
        <v>642</v>
      </c>
      <c r="T39" t="s">
        <v>689</v>
      </c>
      <c r="U39">
        <v>104</v>
      </c>
      <c r="V39">
        <v>13.684210526315789</v>
      </c>
      <c r="W39">
        <v>104</v>
      </c>
      <c r="X39" t="s">
        <v>49</v>
      </c>
      <c r="Y39" t="s">
        <v>766</v>
      </c>
      <c r="Z39" t="s">
        <v>945</v>
      </c>
      <c r="AA39">
        <v>248.5</v>
      </c>
      <c r="AB39">
        <v>248.5</v>
      </c>
      <c r="AC39">
        <v>327.5</v>
      </c>
      <c r="AD39">
        <v>4903.5999999999985</v>
      </c>
      <c r="AE39">
        <v>0.75877862595419798</v>
      </c>
      <c r="AF39">
        <v>0.41851106639838997</v>
      </c>
      <c r="AG39">
        <v>0.31755725190839701</v>
      </c>
      <c r="AH39">
        <v>2.1208907741251299E-2</v>
      </c>
      <c r="AI39">
        <v>6.6787666204421295E-2</v>
      </c>
      <c r="AJ39">
        <v>17740.070000000011</v>
      </c>
      <c r="AK39">
        <v>248360.98000000019</v>
      </c>
      <c r="AL39">
        <v>12586.20269393916</v>
      </c>
      <c r="AM39">
        <v>89432.947311159238</v>
      </c>
      <c r="AN39">
        <v>12877.432736153041</v>
      </c>
      <c r="AO39">
        <v>180284.05830614257</v>
      </c>
      <c r="AP39">
        <v>5267.4651113467708</v>
      </c>
      <c r="AQ39">
        <v>-9.0949470177292824E-13</v>
      </c>
      <c r="AR39">
        <v>5267.4651113467708</v>
      </c>
      <c r="AS39">
        <v>11.551458577514849</v>
      </c>
      <c r="AT39" t="s">
        <v>766</v>
      </c>
    </row>
    <row r="40" spans="1:46" x14ac:dyDescent="0.25">
      <c r="A40" t="s">
        <v>54</v>
      </c>
      <c r="B40" t="s">
        <v>945</v>
      </c>
      <c r="C40" s="63" t="s">
        <v>945</v>
      </c>
      <c r="D40" s="63" t="s">
        <v>671</v>
      </c>
      <c r="E40" t="s">
        <v>527</v>
      </c>
      <c r="F40">
        <v>1</v>
      </c>
      <c r="G40">
        <v>2</v>
      </c>
      <c r="H40">
        <v>2</v>
      </c>
      <c r="I40">
        <v>2</v>
      </c>
      <c r="J40">
        <v>7</v>
      </c>
      <c r="K40">
        <v>6</v>
      </c>
      <c r="L40" t="s">
        <v>113</v>
      </c>
      <c r="M40">
        <v>13</v>
      </c>
      <c r="N40" t="s">
        <v>723</v>
      </c>
      <c r="O40" t="s">
        <v>31</v>
      </c>
      <c r="P40">
        <v>3</v>
      </c>
      <c r="Q40">
        <v>5</v>
      </c>
      <c r="R40">
        <v>0</v>
      </c>
      <c r="S40" t="s">
        <v>642</v>
      </c>
      <c r="T40" t="s">
        <v>689</v>
      </c>
      <c r="U40">
        <v>40</v>
      </c>
      <c r="V40">
        <v>5.2631578947368425</v>
      </c>
      <c r="W40">
        <v>40</v>
      </c>
      <c r="X40" t="s">
        <v>50</v>
      </c>
      <c r="Y40" t="s">
        <v>767</v>
      </c>
      <c r="Z40" t="s">
        <v>945</v>
      </c>
      <c r="AA40">
        <v>248.5</v>
      </c>
      <c r="AB40">
        <v>248.5</v>
      </c>
      <c r="AC40">
        <v>327.5</v>
      </c>
      <c r="AD40">
        <v>4903.5999999999985</v>
      </c>
      <c r="AE40">
        <v>0.75877862595419798</v>
      </c>
      <c r="AF40">
        <v>0.160965794768612</v>
      </c>
      <c r="AG40">
        <v>0.122137404580153</v>
      </c>
      <c r="AH40">
        <v>8.1572722081735896E-3</v>
      </c>
      <c r="AI40">
        <v>6.6787666204421295E-2</v>
      </c>
      <c r="AJ40">
        <v>17740.070000000011</v>
      </c>
      <c r="AK40">
        <v>248360.98000000019</v>
      </c>
      <c r="AL40">
        <v>12586.20269393916</v>
      </c>
      <c r="AM40">
        <v>89432.947311159238</v>
      </c>
      <c r="AN40">
        <v>12877.432736153041</v>
      </c>
      <c r="AO40">
        <v>180284.05830614257</v>
      </c>
      <c r="AP40">
        <v>2025.9481197487582</v>
      </c>
      <c r="AQ40">
        <v>2.2737367544323206E-13</v>
      </c>
      <c r="AR40">
        <v>2025.9481197487582</v>
      </c>
      <c r="AS40">
        <v>4.4428686836595572</v>
      </c>
      <c r="AT40" t="s">
        <v>767</v>
      </c>
    </row>
    <row r="41" spans="1:46" x14ac:dyDescent="0.25">
      <c r="A41" t="s">
        <v>54</v>
      </c>
      <c r="B41" t="s">
        <v>945</v>
      </c>
      <c r="C41" s="63" t="s">
        <v>945</v>
      </c>
      <c r="D41" s="63" t="s">
        <v>671</v>
      </c>
      <c r="E41" t="s">
        <v>527</v>
      </c>
      <c r="F41">
        <v>1</v>
      </c>
      <c r="G41">
        <v>2</v>
      </c>
      <c r="H41">
        <v>2</v>
      </c>
      <c r="I41">
        <v>2</v>
      </c>
      <c r="J41">
        <v>7</v>
      </c>
      <c r="K41">
        <v>7</v>
      </c>
      <c r="L41" t="s">
        <v>114</v>
      </c>
      <c r="M41">
        <v>14</v>
      </c>
      <c r="N41" t="s">
        <v>725</v>
      </c>
      <c r="O41" t="s">
        <v>4</v>
      </c>
      <c r="P41">
        <v>1</v>
      </c>
      <c r="Q41">
        <v>13</v>
      </c>
      <c r="R41">
        <v>0</v>
      </c>
      <c r="S41" t="s">
        <v>642</v>
      </c>
      <c r="T41" t="s">
        <v>689</v>
      </c>
      <c r="U41">
        <v>104</v>
      </c>
      <c r="V41">
        <v>13.684210526315789</v>
      </c>
      <c r="W41">
        <v>104</v>
      </c>
      <c r="X41" t="s">
        <v>51</v>
      </c>
      <c r="Y41" t="s">
        <v>768</v>
      </c>
      <c r="Z41" t="s">
        <v>945</v>
      </c>
      <c r="AA41">
        <v>248</v>
      </c>
      <c r="AB41">
        <v>248</v>
      </c>
      <c r="AC41">
        <v>326.5</v>
      </c>
      <c r="AD41">
        <v>4903.5999999999985</v>
      </c>
      <c r="AE41">
        <v>0.75957120980091897</v>
      </c>
      <c r="AF41">
        <v>0.41935483870967699</v>
      </c>
      <c r="AG41">
        <v>0.31852986217457901</v>
      </c>
      <c r="AH41">
        <v>2.1208907741251299E-2</v>
      </c>
      <c r="AI41">
        <v>6.6583734399216901E-2</v>
      </c>
      <c r="AJ41">
        <v>17740.070000000011</v>
      </c>
      <c r="AK41">
        <v>248360.98000000019</v>
      </c>
      <c r="AL41">
        <v>12560.878342442298</v>
      </c>
      <c r="AM41">
        <v>89432.947311159238</v>
      </c>
      <c r="AN41">
        <v>12877.432736153041</v>
      </c>
      <c r="AO41">
        <v>180284.05830614257</v>
      </c>
      <c r="AP41">
        <v>5267.4651113467708</v>
      </c>
      <c r="AQ41">
        <v>0</v>
      </c>
      <c r="AR41">
        <v>5267.4651113467708</v>
      </c>
      <c r="AS41">
        <v>11.551458577514849</v>
      </c>
      <c r="AT41" t="s">
        <v>768</v>
      </c>
    </row>
    <row r="42" spans="1:46" x14ac:dyDescent="0.25">
      <c r="A42" t="s">
        <v>54</v>
      </c>
      <c r="B42" t="s">
        <v>945</v>
      </c>
      <c r="C42" s="63" t="s">
        <v>945</v>
      </c>
      <c r="D42" s="63" t="s">
        <v>671</v>
      </c>
      <c r="E42" t="s">
        <v>527</v>
      </c>
      <c r="F42">
        <v>1</v>
      </c>
      <c r="G42">
        <v>2</v>
      </c>
      <c r="H42">
        <v>2</v>
      </c>
      <c r="I42">
        <v>2</v>
      </c>
      <c r="J42">
        <v>7</v>
      </c>
      <c r="K42">
        <v>7</v>
      </c>
      <c r="L42" t="s">
        <v>114</v>
      </c>
      <c r="M42">
        <v>14</v>
      </c>
      <c r="N42" t="s">
        <v>725</v>
      </c>
      <c r="O42" t="s">
        <v>5</v>
      </c>
      <c r="P42">
        <v>2</v>
      </c>
      <c r="Q42">
        <v>13</v>
      </c>
      <c r="R42">
        <v>0</v>
      </c>
      <c r="S42" t="s">
        <v>642</v>
      </c>
      <c r="T42" t="s">
        <v>689</v>
      </c>
      <c r="U42">
        <v>104</v>
      </c>
      <c r="V42">
        <v>13.684210526315789</v>
      </c>
      <c r="W42">
        <v>104</v>
      </c>
      <c r="X42" t="s">
        <v>52</v>
      </c>
      <c r="Y42" t="s">
        <v>769</v>
      </c>
      <c r="Z42" t="s">
        <v>945</v>
      </c>
      <c r="AA42">
        <v>248</v>
      </c>
      <c r="AB42">
        <v>248</v>
      </c>
      <c r="AC42">
        <v>326.5</v>
      </c>
      <c r="AD42">
        <v>4903.5999999999985</v>
      </c>
      <c r="AE42">
        <v>0.75957120980091897</v>
      </c>
      <c r="AF42">
        <v>0.41935483870967699</v>
      </c>
      <c r="AG42">
        <v>0.31852986217457901</v>
      </c>
      <c r="AH42">
        <v>2.1208907741251299E-2</v>
      </c>
      <c r="AI42">
        <v>6.6583734399216901E-2</v>
      </c>
      <c r="AJ42">
        <v>17740.070000000011</v>
      </c>
      <c r="AK42">
        <v>248360.98000000019</v>
      </c>
      <c r="AL42">
        <v>12560.878342442298</v>
      </c>
      <c r="AM42">
        <v>89432.947311159238</v>
      </c>
      <c r="AN42">
        <v>12877.432736153041</v>
      </c>
      <c r="AO42">
        <v>180284.05830614257</v>
      </c>
      <c r="AP42">
        <v>5267.4651113467708</v>
      </c>
      <c r="AQ42">
        <v>0</v>
      </c>
      <c r="AR42">
        <v>5267.4651113467708</v>
      </c>
      <c r="AS42">
        <v>11.551458577514849</v>
      </c>
      <c r="AT42" t="s">
        <v>769</v>
      </c>
    </row>
    <row r="43" spans="1:46" x14ac:dyDescent="0.25">
      <c r="A43" t="s">
        <v>54</v>
      </c>
      <c r="B43" t="s">
        <v>945</v>
      </c>
      <c r="C43" s="63" t="s">
        <v>945</v>
      </c>
      <c r="D43" s="63" t="s">
        <v>671</v>
      </c>
      <c r="E43" t="s">
        <v>527</v>
      </c>
      <c r="F43">
        <v>1</v>
      </c>
      <c r="G43">
        <v>2</v>
      </c>
      <c r="H43">
        <v>2</v>
      </c>
      <c r="I43">
        <v>2</v>
      </c>
      <c r="J43">
        <v>7</v>
      </c>
      <c r="K43">
        <v>7</v>
      </c>
      <c r="L43" t="s">
        <v>114</v>
      </c>
      <c r="M43">
        <v>14</v>
      </c>
      <c r="N43" t="s">
        <v>725</v>
      </c>
      <c r="O43" t="s">
        <v>31</v>
      </c>
      <c r="P43">
        <v>3</v>
      </c>
      <c r="Q43">
        <v>5</v>
      </c>
      <c r="R43">
        <v>0</v>
      </c>
      <c r="S43" t="s">
        <v>642</v>
      </c>
      <c r="T43" t="s">
        <v>689</v>
      </c>
      <c r="U43">
        <v>40</v>
      </c>
      <c r="V43">
        <v>5.2631578947368425</v>
      </c>
      <c r="W43">
        <v>40</v>
      </c>
      <c r="X43" t="s">
        <v>53</v>
      </c>
      <c r="Y43" t="s">
        <v>770</v>
      </c>
      <c r="Z43" t="s">
        <v>945</v>
      </c>
      <c r="AA43">
        <v>248</v>
      </c>
      <c r="AB43">
        <v>248</v>
      </c>
      <c r="AC43">
        <v>326.5</v>
      </c>
      <c r="AD43">
        <v>4903.5999999999985</v>
      </c>
      <c r="AE43">
        <v>0.75957120980091897</v>
      </c>
      <c r="AF43">
        <v>0.16129032258064499</v>
      </c>
      <c r="AG43">
        <v>0.12251148545176101</v>
      </c>
      <c r="AH43">
        <v>8.1572722081735896E-3</v>
      </c>
      <c r="AI43">
        <v>6.6583734399216901E-2</v>
      </c>
      <c r="AJ43">
        <v>17740.070000000011</v>
      </c>
      <c r="AK43">
        <v>248360.98000000019</v>
      </c>
      <c r="AL43">
        <v>12560.878342442298</v>
      </c>
      <c r="AM43">
        <v>89432.947311159238</v>
      </c>
      <c r="AN43">
        <v>12877.432736153041</v>
      </c>
      <c r="AO43">
        <v>180284.05830614257</v>
      </c>
      <c r="AP43">
        <v>2025.9481197487582</v>
      </c>
      <c r="AQ43">
        <v>4.5474735088646412E-13</v>
      </c>
      <c r="AR43">
        <v>2025.9481197487582</v>
      </c>
      <c r="AS43">
        <v>4.4428686836595572</v>
      </c>
      <c r="AT43" t="s">
        <v>770</v>
      </c>
    </row>
    <row r="44" spans="1:46" x14ac:dyDescent="0.25">
      <c r="A44" t="s">
        <v>54</v>
      </c>
      <c r="B44" t="s">
        <v>946</v>
      </c>
      <c r="C44" s="63" t="s">
        <v>946</v>
      </c>
      <c r="D44" s="63" t="s">
        <v>671</v>
      </c>
      <c r="E44" t="s">
        <v>527</v>
      </c>
      <c r="F44">
        <v>0.95</v>
      </c>
      <c r="G44">
        <v>1</v>
      </c>
      <c r="H44">
        <v>1</v>
      </c>
      <c r="I44">
        <v>2</v>
      </c>
      <c r="J44">
        <v>7</v>
      </c>
      <c r="K44">
        <v>1</v>
      </c>
      <c r="L44" t="s">
        <v>99</v>
      </c>
      <c r="M44">
        <v>1</v>
      </c>
      <c r="N44" t="s">
        <v>699</v>
      </c>
      <c r="O44" t="s">
        <v>4</v>
      </c>
      <c r="P44">
        <v>1</v>
      </c>
      <c r="Q44">
        <v>1</v>
      </c>
      <c r="R44">
        <v>0</v>
      </c>
      <c r="S44" t="s">
        <v>642</v>
      </c>
      <c r="T44" t="s">
        <v>689</v>
      </c>
      <c r="U44">
        <v>8.5</v>
      </c>
      <c r="V44">
        <v>1.118421052631579</v>
      </c>
      <c r="W44">
        <v>8.0749999999999993</v>
      </c>
      <c r="X44" t="s">
        <v>33</v>
      </c>
      <c r="Y44" t="s">
        <v>729</v>
      </c>
      <c r="Z44" t="s">
        <v>946</v>
      </c>
      <c r="AA44">
        <v>8.5</v>
      </c>
      <c r="AB44">
        <v>8.0749999999999993</v>
      </c>
      <c r="AC44">
        <v>368.25</v>
      </c>
      <c r="AD44">
        <v>4903.5999999999985</v>
      </c>
      <c r="AE44">
        <v>2.1928038017650999E-2</v>
      </c>
      <c r="AF44">
        <v>1</v>
      </c>
      <c r="AG44">
        <v>2.1928038017650999E-2</v>
      </c>
      <c r="AH44">
        <v>1.6467493270250399E-3</v>
      </c>
      <c r="AI44">
        <v>7.5097887266498103E-2</v>
      </c>
      <c r="AJ44">
        <v>17740.070000000011</v>
      </c>
      <c r="AK44">
        <v>248360.98000000019</v>
      </c>
      <c r="AL44">
        <v>408.98827667428054</v>
      </c>
      <c r="AM44">
        <v>1948.7088476833369</v>
      </c>
      <c r="AN44">
        <v>278.38697824047671</v>
      </c>
      <c r="AO44">
        <v>3897.4176953666738</v>
      </c>
      <c r="AP44">
        <v>408.98827667428054</v>
      </c>
      <c r="AQ44">
        <v>0</v>
      </c>
      <c r="AR44">
        <v>430.51397544661114</v>
      </c>
      <c r="AS44">
        <v>0.94410959527765603</v>
      </c>
      <c r="AT44" t="s">
        <v>729</v>
      </c>
    </row>
    <row r="45" spans="1:46" x14ac:dyDescent="0.25">
      <c r="A45" t="s">
        <v>54</v>
      </c>
      <c r="B45" t="s">
        <v>946</v>
      </c>
      <c r="C45" s="63" t="s">
        <v>946</v>
      </c>
      <c r="D45" s="63" t="s">
        <v>671</v>
      </c>
      <c r="E45" t="s">
        <v>527</v>
      </c>
      <c r="F45">
        <v>0.95</v>
      </c>
      <c r="G45">
        <v>1</v>
      </c>
      <c r="H45">
        <v>1</v>
      </c>
      <c r="I45">
        <v>2</v>
      </c>
      <c r="J45">
        <v>7</v>
      </c>
      <c r="K45">
        <v>2</v>
      </c>
      <c r="L45" t="s">
        <v>102</v>
      </c>
      <c r="M45">
        <v>2</v>
      </c>
      <c r="N45" t="s">
        <v>701</v>
      </c>
      <c r="O45" t="s">
        <v>4</v>
      </c>
      <c r="P45">
        <v>1</v>
      </c>
      <c r="Q45">
        <v>1</v>
      </c>
      <c r="R45">
        <v>0</v>
      </c>
      <c r="S45" t="s">
        <v>642</v>
      </c>
      <c r="T45" t="s">
        <v>689</v>
      </c>
      <c r="U45">
        <v>8</v>
      </c>
      <c r="V45">
        <v>1.0526315789473684</v>
      </c>
      <c r="W45">
        <v>7.6</v>
      </c>
      <c r="X45" t="s">
        <v>36</v>
      </c>
      <c r="Y45" t="s">
        <v>732</v>
      </c>
      <c r="Z45" t="s">
        <v>946</v>
      </c>
      <c r="AA45">
        <v>8</v>
      </c>
      <c r="AB45">
        <v>7.6</v>
      </c>
      <c r="AC45">
        <v>361.15000000000003</v>
      </c>
      <c r="AD45">
        <v>4903.5999999999985</v>
      </c>
      <c r="AE45">
        <v>2.1043887581337399E-2</v>
      </c>
      <c r="AF45">
        <v>1</v>
      </c>
      <c r="AG45">
        <v>2.1043887581337399E-2</v>
      </c>
      <c r="AH45">
        <v>1.54988171955298E-3</v>
      </c>
      <c r="AI45">
        <v>7.3649971449547297E-2</v>
      </c>
      <c r="AJ45">
        <v>17740.070000000011</v>
      </c>
      <c r="AK45">
        <v>248360.98000000019</v>
      </c>
      <c r="AL45">
        <v>384.93014275226398</v>
      </c>
      <c r="AM45">
        <v>1948.7088476833369</v>
      </c>
      <c r="AN45">
        <v>278.38697824047671</v>
      </c>
      <c r="AO45">
        <v>3897.4176953666738</v>
      </c>
      <c r="AP45">
        <v>384.93014275226403</v>
      </c>
      <c r="AQ45">
        <v>5.6843418860808015E-14</v>
      </c>
      <c r="AR45">
        <v>405.18962394975165</v>
      </c>
      <c r="AS45">
        <v>0.88857373673191153</v>
      </c>
      <c r="AT45" t="s">
        <v>732</v>
      </c>
    </row>
    <row r="46" spans="1:46" x14ac:dyDescent="0.25">
      <c r="A46" t="s">
        <v>54</v>
      </c>
      <c r="B46" t="s">
        <v>946</v>
      </c>
      <c r="C46" s="63" t="s">
        <v>946</v>
      </c>
      <c r="D46" s="63" t="s">
        <v>671</v>
      </c>
      <c r="E46" t="s">
        <v>527</v>
      </c>
      <c r="F46">
        <v>0.95</v>
      </c>
      <c r="G46">
        <v>1</v>
      </c>
      <c r="H46">
        <v>1</v>
      </c>
      <c r="I46">
        <v>2</v>
      </c>
      <c r="J46">
        <v>7</v>
      </c>
      <c r="K46">
        <v>3</v>
      </c>
      <c r="L46" t="s">
        <v>103</v>
      </c>
      <c r="M46">
        <v>3</v>
      </c>
      <c r="N46" t="s">
        <v>703</v>
      </c>
      <c r="O46" t="s">
        <v>4</v>
      </c>
      <c r="P46">
        <v>1</v>
      </c>
      <c r="Q46">
        <v>1</v>
      </c>
      <c r="R46">
        <v>0</v>
      </c>
      <c r="S46" t="s">
        <v>642</v>
      </c>
      <c r="T46" t="s">
        <v>689</v>
      </c>
      <c r="U46">
        <v>8</v>
      </c>
      <c r="V46">
        <v>1.0526315789473684</v>
      </c>
      <c r="W46">
        <v>7.6</v>
      </c>
      <c r="X46" t="s">
        <v>39</v>
      </c>
      <c r="Y46" t="s">
        <v>735</v>
      </c>
      <c r="Z46" t="s">
        <v>946</v>
      </c>
      <c r="AA46">
        <v>8</v>
      </c>
      <c r="AB46">
        <v>7.6</v>
      </c>
      <c r="AC46">
        <v>370.35</v>
      </c>
      <c r="AD46">
        <v>4903.5999999999985</v>
      </c>
      <c r="AE46">
        <v>2.05211286620764E-2</v>
      </c>
      <c r="AF46">
        <v>1</v>
      </c>
      <c r="AG46">
        <v>2.05211286620764E-2</v>
      </c>
      <c r="AH46">
        <v>1.54988171955298E-3</v>
      </c>
      <c r="AI46">
        <v>7.5526144057427205E-2</v>
      </c>
      <c r="AJ46">
        <v>17740.070000000011</v>
      </c>
      <c r="AK46">
        <v>248360.98000000019</v>
      </c>
      <c r="AL46">
        <v>384.93014275226403</v>
      </c>
      <c r="AM46">
        <v>1948.7088476833369</v>
      </c>
      <c r="AN46">
        <v>278.38697824047671</v>
      </c>
      <c r="AO46">
        <v>3897.4176953666738</v>
      </c>
      <c r="AP46">
        <v>384.93014275226403</v>
      </c>
      <c r="AQ46">
        <v>0</v>
      </c>
      <c r="AR46">
        <v>405.18962394975165</v>
      </c>
      <c r="AS46">
        <v>0.88857373673191153</v>
      </c>
      <c r="AT46" t="s">
        <v>735</v>
      </c>
    </row>
    <row r="47" spans="1:46" x14ac:dyDescent="0.25">
      <c r="A47" t="s">
        <v>54</v>
      </c>
      <c r="B47" t="s">
        <v>946</v>
      </c>
      <c r="C47" s="63" t="s">
        <v>946</v>
      </c>
      <c r="D47" s="63" t="s">
        <v>671</v>
      </c>
      <c r="E47" t="s">
        <v>527</v>
      </c>
      <c r="F47">
        <v>0.95</v>
      </c>
      <c r="G47">
        <v>1</v>
      </c>
      <c r="H47">
        <v>1</v>
      </c>
      <c r="I47">
        <v>2</v>
      </c>
      <c r="J47">
        <v>7</v>
      </c>
      <c r="K47">
        <v>4</v>
      </c>
      <c r="L47" t="s">
        <v>101</v>
      </c>
      <c r="M47">
        <v>4</v>
      </c>
      <c r="N47" t="s">
        <v>705</v>
      </c>
      <c r="O47" t="s">
        <v>4</v>
      </c>
      <c r="P47">
        <v>1</v>
      </c>
      <c r="Q47">
        <v>1</v>
      </c>
      <c r="R47">
        <v>0</v>
      </c>
      <c r="S47" t="s">
        <v>642</v>
      </c>
      <c r="T47" t="s">
        <v>689</v>
      </c>
      <c r="U47">
        <v>8</v>
      </c>
      <c r="V47">
        <v>1.0526315789473684</v>
      </c>
      <c r="W47">
        <v>7.6</v>
      </c>
      <c r="X47" t="s">
        <v>42</v>
      </c>
      <c r="Y47" t="s">
        <v>738</v>
      </c>
      <c r="Z47" t="s">
        <v>946</v>
      </c>
      <c r="AA47">
        <v>8</v>
      </c>
      <c r="AB47">
        <v>7.6</v>
      </c>
      <c r="AC47">
        <v>356.05</v>
      </c>
      <c r="AD47">
        <v>4903.5999999999985</v>
      </c>
      <c r="AE47">
        <v>2.13453166690072E-2</v>
      </c>
      <c r="AF47">
        <v>1</v>
      </c>
      <c r="AG47">
        <v>2.13453166690072E-2</v>
      </c>
      <c r="AH47">
        <v>1.54988171955298E-3</v>
      </c>
      <c r="AI47">
        <v>7.2609919243005194E-2</v>
      </c>
      <c r="AJ47">
        <v>17740.070000000011</v>
      </c>
      <c r="AK47">
        <v>248360.98000000019</v>
      </c>
      <c r="AL47">
        <v>384.93014275226409</v>
      </c>
      <c r="AM47">
        <v>1948.7088476833369</v>
      </c>
      <c r="AN47">
        <v>278.38697824047671</v>
      </c>
      <c r="AO47">
        <v>3897.4176953666738</v>
      </c>
      <c r="AP47">
        <v>384.93014275226403</v>
      </c>
      <c r="AQ47">
        <v>-5.6843418860808015E-14</v>
      </c>
      <c r="AR47">
        <v>405.18962394975165</v>
      </c>
      <c r="AS47">
        <v>0.88857373673191153</v>
      </c>
      <c r="AT47" t="s">
        <v>738</v>
      </c>
    </row>
    <row r="48" spans="1:46" x14ac:dyDescent="0.25">
      <c r="A48" t="s">
        <v>54</v>
      </c>
      <c r="B48" t="s">
        <v>946</v>
      </c>
      <c r="C48" s="63" t="s">
        <v>946</v>
      </c>
      <c r="D48" s="63" t="s">
        <v>671</v>
      </c>
      <c r="E48" t="s">
        <v>527</v>
      </c>
      <c r="F48">
        <v>0.95</v>
      </c>
      <c r="G48">
        <v>1</v>
      </c>
      <c r="H48">
        <v>1</v>
      </c>
      <c r="I48">
        <v>2</v>
      </c>
      <c r="J48">
        <v>7</v>
      </c>
      <c r="K48">
        <v>5</v>
      </c>
      <c r="L48" t="s">
        <v>105</v>
      </c>
      <c r="M48">
        <v>5</v>
      </c>
      <c r="N48" t="s">
        <v>707</v>
      </c>
      <c r="O48" t="s">
        <v>4</v>
      </c>
      <c r="P48">
        <v>1</v>
      </c>
      <c r="Q48">
        <v>1</v>
      </c>
      <c r="R48">
        <v>0</v>
      </c>
      <c r="S48" t="s">
        <v>642</v>
      </c>
      <c r="T48" t="s">
        <v>689</v>
      </c>
      <c r="U48">
        <v>8</v>
      </c>
      <c r="V48">
        <v>1.0526315789473684</v>
      </c>
      <c r="W48">
        <v>7.6</v>
      </c>
      <c r="X48" t="s">
        <v>45</v>
      </c>
      <c r="Y48" t="s">
        <v>741</v>
      </c>
      <c r="Z48" t="s">
        <v>946</v>
      </c>
      <c r="AA48">
        <v>8</v>
      </c>
      <c r="AB48">
        <v>7.6</v>
      </c>
      <c r="AC48">
        <v>357.1</v>
      </c>
      <c r="AD48">
        <v>4903.5999999999985</v>
      </c>
      <c r="AE48">
        <v>2.1282553906468799E-2</v>
      </c>
      <c r="AF48">
        <v>1</v>
      </c>
      <c r="AG48">
        <v>2.1282553906468799E-2</v>
      </c>
      <c r="AH48">
        <v>1.54988171955298E-3</v>
      </c>
      <c r="AI48">
        <v>7.2824047638469697E-2</v>
      </c>
      <c r="AJ48">
        <v>17740.070000000011</v>
      </c>
      <c r="AK48">
        <v>248360.98000000019</v>
      </c>
      <c r="AL48">
        <v>384.93014275226403</v>
      </c>
      <c r="AM48">
        <v>1948.7088476833369</v>
      </c>
      <c r="AN48">
        <v>278.38697824047671</v>
      </c>
      <c r="AO48">
        <v>3897.4176953666738</v>
      </c>
      <c r="AP48">
        <v>384.93014275226403</v>
      </c>
      <c r="AQ48">
        <v>0</v>
      </c>
      <c r="AR48">
        <v>405.18962394975165</v>
      </c>
      <c r="AS48">
        <v>0.88857373673191153</v>
      </c>
      <c r="AT48" t="s">
        <v>741</v>
      </c>
    </row>
    <row r="49" spans="1:46" x14ac:dyDescent="0.25">
      <c r="A49" t="s">
        <v>54</v>
      </c>
      <c r="B49" t="s">
        <v>946</v>
      </c>
      <c r="C49" s="63" t="s">
        <v>946</v>
      </c>
      <c r="D49" s="63" t="s">
        <v>671</v>
      </c>
      <c r="E49" t="s">
        <v>527</v>
      </c>
      <c r="F49">
        <v>0.95</v>
      </c>
      <c r="G49">
        <v>2</v>
      </c>
      <c r="H49">
        <v>2</v>
      </c>
      <c r="I49">
        <v>2</v>
      </c>
      <c r="J49">
        <v>7</v>
      </c>
      <c r="K49">
        <v>1</v>
      </c>
      <c r="L49" t="s">
        <v>99</v>
      </c>
      <c r="M49">
        <v>8</v>
      </c>
      <c r="N49" t="s">
        <v>713</v>
      </c>
      <c r="O49" t="s">
        <v>4</v>
      </c>
      <c r="P49">
        <v>1</v>
      </c>
      <c r="Q49">
        <v>1</v>
      </c>
      <c r="R49">
        <v>0</v>
      </c>
      <c r="S49" t="s">
        <v>642</v>
      </c>
      <c r="T49" t="s">
        <v>689</v>
      </c>
      <c r="U49">
        <v>8.5</v>
      </c>
      <c r="V49">
        <v>1.118421052631579</v>
      </c>
      <c r="W49">
        <v>8.0749999999999993</v>
      </c>
      <c r="X49" t="s">
        <v>33</v>
      </c>
      <c r="Y49" t="s">
        <v>750</v>
      </c>
      <c r="Z49" t="s">
        <v>946</v>
      </c>
      <c r="AA49">
        <v>8.5</v>
      </c>
      <c r="AB49">
        <v>8.0749999999999993</v>
      </c>
      <c r="AC49">
        <v>367.65</v>
      </c>
      <c r="AD49">
        <v>4903.5999999999985</v>
      </c>
      <c r="AE49">
        <v>2.1963824289405701E-2</v>
      </c>
      <c r="AF49">
        <v>1</v>
      </c>
      <c r="AG49">
        <v>2.1963824289405701E-2</v>
      </c>
      <c r="AH49">
        <v>1.6467493270250399E-3</v>
      </c>
      <c r="AI49">
        <v>7.4975528183375495E-2</v>
      </c>
      <c r="AJ49">
        <v>17740.070000000011</v>
      </c>
      <c r="AK49">
        <v>248360.98000000019</v>
      </c>
      <c r="AL49">
        <v>408.98827667428048</v>
      </c>
      <c r="AM49">
        <v>1948.7088476833369</v>
      </c>
      <c r="AN49">
        <v>278.38697824047671</v>
      </c>
      <c r="AO49">
        <v>3897.4176953666738</v>
      </c>
      <c r="AP49">
        <v>408.98827667428054</v>
      </c>
      <c r="AQ49">
        <v>5.6843418860808015E-14</v>
      </c>
      <c r="AR49">
        <v>430.51397544661114</v>
      </c>
      <c r="AS49">
        <v>0.94410959527765603</v>
      </c>
      <c r="AT49" t="s">
        <v>750</v>
      </c>
    </row>
    <row r="50" spans="1:46" x14ac:dyDescent="0.25">
      <c r="A50" t="s">
        <v>54</v>
      </c>
      <c r="B50" t="s">
        <v>946</v>
      </c>
      <c r="C50" s="63" t="s">
        <v>946</v>
      </c>
      <c r="D50" s="63" t="s">
        <v>671</v>
      </c>
      <c r="E50" t="s">
        <v>527</v>
      </c>
      <c r="F50">
        <v>0.95</v>
      </c>
      <c r="G50">
        <v>2</v>
      </c>
      <c r="H50">
        <v>2</v>
      </c>
      <c r="I50">
        <v>2</v>
      </c>
      <c r="J50">
        <v>7</v>
      </c>
      <c r="K50">
        <v>2</v>
      </c>
      <c r="L50" t="s">
        <v>102</v>
      </c>
      <c r="M50">
        <v>9</v>
      </c>
      <c r="N50" t="s">
        <v>715</v>
      </c>
      <c r="O50" t="s">
        <v>4</v>
      </c>
      <c r="P50">
        <v>1</v>
      </c>
      <c r="Q50">
        <v>1</v>
      </c>
      <c r="R50">
        <v>0</v>
      </c>
      <c r="S50" t="s">
        <v>642</v>
      </c>
      <c r="T50" t="s">
        <v>689</v>
      </c>
      <c r="U50">
        <v>8</v>
      </c>
      <c r="V50">
        <v>1.0526315789473684</v>
      </c>
      <c r="W50">
        <v>7.6</v>
      </c>
      <c r="X50" t="s">
        <v>36</v>
      </c>
      <c r="Y50" t="s">
        <v>753</v>
      </c>
      <c r="Z50" t="s">
        <v>946</v>
      </c>
      <c r="AA50">
        <v>8</v>
      </c>
      <c r="AB50">
        <v>7.6</v>
      </c>
      <c r="AC50">
        <v>356.05</v>
      </c>
      <c r="AD50">
        <v>4903.5999999999985</v>
      </c>
      <c r="AE50">
        <v>2.13453166690072E-2</v>
      </c>
      <c r="AF50">
        <v>1</v>
      </c>
      <c r="AG50">
        <v>2.13453166690072E-2</v>
      </c>
      <c r="AH50">
        <v>1.54988171955298E-3</v>
      </c>
      <c r="AI50">
        <v>7.2609919243005194E-2</v>
      </c>
      <c r="AJ50">
        <v>17740.070000000011</v>
      </c>
      <c r="AK50">
        <v>248360.98000000019</v>
      </c>
      <c r="AL50">
        <v>384.93014275226409</v>
      </c>
      <c r="AM50">
        <v>1948.7088476833369</v>
      </c>
      <c r="AN50">
        <v>278.38697824047671</v>
      </c>
      <c r="AO50">
        <v>3897.4176953666738</v>
      </c>
      <c r="AP50">
        <v>384.93014275226403</v>
      </c>
      <c r="AQ50">
        <v>-5.6843418860808015E-14</v>
      </c>
      <c r="AR50">
        <v>405.18962394975165</v>
      </c>
      <c r="AS50">
        <v>0.88857373673191153</v>
      </c>
      <c r="AT50" t="s">
        <v>753</v>
      </c>
    </row>
    <row r="51" spans="1:46" x14ac:dyDescent="0.25">
      <c r="A51" t="s">
        <v>54</v>
      </c>
      <c r="B51" t="s">
        <v>946</v>
      </c>
      <c r="C51" s="63" t="s">
        <v>946</v>
      </c>
      <c r="D51" s="63" t="s">
        <v>671</v>
      </c>
      <c r="E51" t="s">
        <v>527</v>
      </c>
      <c r="F51">
        <v>0.95</v>
      </c>
      <c r="G51">
        <v>2</v>
      </c>
      <c r="H51">
        <v>2</v>
      </c>
      <c r="I51">
        <v>2</v>
      </c>
      <c r="J51">
        <v>7</v>
      </c>
      <c r="K51">
        <v>3</v>
      </c>
      <c r="L51" t="s">
        <v>103</v>
      </c>
      <c r="M51">
        <v>10</v>
      </c>
      <c r="N51" t="s">
        <v>717</v>
      </c>
      <c r="O51" t="s">
        <v>4</v>
      </c>
      <c r="P51">
        <v>1</v>
      </c>
      <c r="Q51">
        <v>1</v>
      </c>
      <c r="R51">
        <v>0</v>
      </c>
      <c r="S51" t="s">
        <v>642</v>
      </c>
      <c r="T51" t="s">
        <v>689</v>
      </c>
      <c r="U51">
        <v>8</v>
      </c>
      <c r="V51">
        <v>1.0526315789473684</v>
      </c>
      <c r="W51">
        <v>7.6</v>
      </c>
      <c r="X51" t="s">
        <v>39</v>
      </c>
      <c r="Y51" t="s">
        <v>756</v>
      </c>
      <c r="Z51" t="s">
        <v>946</v>
      </c>
      <c r="AA51">
        <v>8</v>
      </c>
      <c r="AB51">
        <v>7.6</v>
      </c>
      <c r="AC51">
        <v>362.35</v>
      </c>
      <c r="AD51">
        <v>4903.5999999999985</v>
      </c>
      <c r="AE51">
        <v>2.0974196219125201E-2</v>
      </c>
      <c r="AF51">
        <v>1</v>
      </c>
      <c r="AG51">
        <v>2.0974196219125201E-2</v>
      </c>
      <c r="AH51">
        <v>1.54988171955298E-3</v>
      </c>
      <c r="AI51">
        <v>7.38946896157925E-2</v>
      </c>
      <c r="AJ51">
        <v>17740.070000000011</v>
      </c>
      <c r="AK51">
        <v>248360.98000000019</v>
      </c>
      <c r="AL51">
        <v>384.93014275226398</v>
      </c>
      <c r="AM51">
        <v>1948.7088476833369</v>
      </c>
      <c r="AN51">
        <v>278.38697824047671</v>
      </c>
      <c r="AO51">
        <v>3897.4176953666738</v>
      </c>
      <c r="AP51">
        <v>384.93014275226403</v>
      </c>
      <c r="AQ51">
        <v>5.6843418860808015E-14</v>
      </c>
      <c r="AR51">
        <v>405.18962394975165</v>
      </c>
      <c r="AS51">
        <v>0.88857373673191153</v>
      </c>
      <c r="AT51" t="s">
        <v>756</v>
      </c>
    </row>
    <row r="52" spans="1:46" x14ac:dyDescent="0.25">
      <c r="A52" t="s">
        <v>54</v>
      </c>
      <c r="B52" t="s">
        <v>946</v>
      </c>
      <c r="C52" s="63" t="s">
        <v>946</v>
      </c>
      <c r="D52" s="63" t="s">
        <v>671</v>
      </c>
      <c r="E52" t="s">
        <v>527</v>
      </c>
      <c r="F52">
        <v>0.95</v>
      </c>
      <c r="G52">
        <v>2</v>
      </c>
      <c r="H52">
        <v>2</v>
      </c>
      <c r="I52">
        <v>2</v>
      </c>
      <c r="J52">
        <v>7</v>
      </c>
      <c r="K52">
        <v>4</v>
      </c>
      <c r="L52" t="s">
        <v>101</v>
      </c>
      <c r="M52">
        <v>11</v>
      </c>
      <c r="N52" t="s">
        <v>719</v>
      </c>
      <c r="O52" t="s">
        <v>4</v>
      </c>
      <c r="P52">
        <v>1</v>
      </c>
      <c r="Q52">
        <v>1</v>
      </c>
      <c r="R52">
        <v>0</v>
      </c>
      <c r="S52" t="s">
        <v>642</v>
      </c>
      <c r="T52" t="s">
        <v>689</v>
      </c>
      <c r="U52">
        <v>8</v>
      </c>
      <c r="V52">
        <v>1.0526315789473684</v>
      </c>
      <c r="W52">
        <v>7.6</v>
      </c>
      <c r="X52" t="s">
        <v>42</v>
      </c>
      <c r="Y52" t="s">
        <v>759</v>
      </c>
      <c r="Z52" t="s">
        <v>946</v>
      </c>
      <c r="AA52">
        <v>8</v>
      </c>
      <c r="AB52">
        <v>7.6</v>
      </c>
      <c r="AC52">
        <v>348.05</v>
      </c>
      <c r="AD52">
        <v>4903.5999999999985</v>
      </c>
      <c r="AE52">
        <v>2.1835943111621899E-2</v>
      </c>
      <c r="AF52">
        <v>1</v>
      </c>
      <c r="AG52">
        <v>2.1835943111621899E-2</v>
      </c>
      <c r="AH52">
        <v>1.54988171955298E-3</v>
      </c>
      <c r="AI52">
        <v>7.0978464801370406E-2</v>
      </c>
      <c r="AJ52">
        <v>17740.070000000011</v>
      </c>
      <c r="AK52">
        <v>248360.98000000019</v>
      </c>
      <c r="AL52">
        <v>384.93014275226403</v>
      </c>
      <c r="AM52">
        <v>1948.7088476833369</v>
      </c>
      <c r="AN52">
        <v>278.38697824047671</v>
      </c>
      <c r="AO52">
        <v>3897.4176953666738</v>
      </c>
      <c r="AP52">
        <v>384.93014275226403</v>
      </c>
      <c r="AQ52">
        <v>0</v>
      </c>
      <c r="AR52">
        <v>405.18962394975165</v>
      </c>
      <c r="AS52">
        <v>0.88857373673191153</v>
      </c>
      <c r="AT52" t="s">
        <v>759</v>
      </c>
    </row>
    <row r="53" spans="1:46" x14ac:dyDescent="0.25">
      <c r="A53" t="s">
        <v>54</v>
      </c>
      <c r="B53" t="s">
        <v>946</v>
      </c>
      <c r="C53" s="63" t="s">
        <v>946</v>
      </c>
      <c r="D53" s="63" t="s">
        <v>671</v>
      </c>
      <c r="E53" t="s">
        <v>527</v>
      </c>
      <c r="F53">
        <v>0.95</v>
      </c>
      <c r="G53">
        <v>2</v>
      </c>
      <c r="H53">
        <v>2</v>
      </c>
      <c r="I53">
        <v>2</v>
      </c>
      <c r="J53">
        <v>7</v>
      </c>
      <c r="K53">
        <v>5</v>
      </c>
      <c r="L53" t="s">
        <v>105</v>
      </c>
      <c r="M53">
        <v>12</v>
      </c>
      <c r="N53" t="s">
        <v>721</v>
      </c>
      <c r="O53" t="s">
        <v>4</v>
      </c>
      <c r="P53">
        <v>1</v>
      </c>
      <c r="Q53">
        <v>1</v>
      </c>
      <c r="R53">
        <v>0</v>
      </c>
      <c r="S53" t="s">
        <v>642</v>
      </c>
      <c r="T53" t="s">
        <v>689</v>
      </c>
      <c r="U53">
        <v>8</v>
      </c>
      <c r="V53">
        <v>1.0526315789473684</v>
      </c>
      <c r="W53">
        <v>7.6</v>
      </c>
      <c r="X53" t="s">
        <v>45</v>
      </c>
      <c r="Y53" t="s">
        <v>762</v>
      </c>
      <c r="Z53" t="s">
        <v>946</v>
      </c>
      <c r="AA53">
        <v>8</v>
      </c>
      <c r="AB53">
        <v>7.6</v>
      </c>
      <c r="AC53">
        <v>357.1</v>
      </c>
      <c r="AD53">
        <v>4903.5999999999985</v>
      </c>
      <c r="AE53">
        <v>2.1282553906468799E-2</v>
      </c>
      <c r="AF53">
        <v>1</v>
      </c>
      <c r="AG53">
        <v>2.1282553906468799E-2</v>
      </c>
      <c r="AH53">
        <v>1.54988171955298E-3</v>
      </c>
      <c r="AI53">
        <v>7.2824047638469697E-2</v>
      </c>
      <c r="AJ53">
        <v>17740.070000000011</v>
      </c>
      <c r="AK53">
        <v>248360.98000000019</v>
      </c>
      <c r="AL53">
        <v>384.93014275226403</v>
      </c>
      <c r="AM53">
        <v>1948.7088476833369</v>
      </c>
      <c r="AN53">
        <v>278.38697824047671</v>
      </c>
      <c r="AO53">
        <v>3897.4176953666738</v>
      </c>
      <c r="AP53">
        <v>384.93014275226403</v>
      </c>
      <c r="AQ53">
        <v>0</v>
      </c>
      <c r="AR53">
        <v>405.18962394975165</v>
      </c>
      <c r="AS53">
        <v>0.88857373673191153</v>
      </c>
      <c r="AT53" t="s">
        <v>762</v>
      </c>
    </row>
    <row r="54" spans="1:46" x14ac:dyDescent="0.25">
      <c r="A54" t="s">
        <v>54</v>
      </c>
      <c r="B54" t="s">
        <v>947</v>
      </c>
      <c r="C54" s="63" t="s">
        <v>947</v>
      </c>
      <c r="D54" s="63" t="s">
        <v>671</v>
      </c>
      <c r="E54" t="s">
        <v>527</v>
      </c>
      <c r="F54">
        <v>1</v>
      </c>
      <c r="G54">
        <v>1</v>
      </c>
      <c r="H54">
        <v>1</v>
      </c>
      <c r="I54">
        <v>2</v>
      </c>
      <c r="J54">
        <v>7</v>
      </c>
      <c r="K54">
        <v>1</v>
      </c>
      <c r="L54" t="s">
        <v>99</v>
      </c>
      <c r="M54">
        <v>1</v>
      </c>
      <c r="N54" t="s">
        <v>699</v>
      </c>
      <c r="O54" t="s">
        <v>4</v>
      </c>
      <c r="P54">
        <v>1</v>
      </c>
      <c r="Q54">
        <v>1</v>
      </c>
      <c r="R54">
        <v>0</v>
      </c>
      <c r="S54" t="s">
        <v>642</v>
      </c>
      <c r="T54" t="s">
        <v>689</v>
      </c>
      <c r="U54">
        <v>8.5</v>
      </c>
      <c r="V54">
        <v>1.118421052631579</v>
      </c>
      <c r="W54">
        <v>8.5</v>
      </c>
      <c r="X54" t="s">
        <v>33</v>
      </c>
      <c r="Y54" t="s">
        <v>729</v>
      </c>
      <c r="Z54" t="s">
        <v>947</v>
      </c>
      <c r="AA54">
        <v>8.5</v>
      </c>
      <c r="AB54">
        <v>8.5</v>
      </c>
      <c r="AC54">
        <v>368.25</v>
      </c>
      <c r="AD54">
        <v>4903.5999999999985</v>
      </c>
      <c r="AE54">
        <v>2.3082145281737999E-2</v>
      </c>
      <c r="AF54">
        <v>1</v>
      </c>
      <c r="AG54">
        <v>2.3082145281737999E-2</v>
      </c>
      <c r="AH54">
        <v>1.7334203442368899E-3</v>
      </c>
      <c r="AI54">
        <v>7.5097887266498103E-2</v>
      </c>
      <c r="AJ54">
        <v>17740.070000000011</v>
      </c>
      <c r="AK54">
        <v>248360.98000000019</v>
      </c>
      <c r="AL54">
        <v>430.51397544661114</v>
      </c>
      <c r="AM54">
        <v>1646.082847295866</v>
      </c>
      <c r="AN54">
        <v>293.03892446365973</v>
      </c>
      <c r="AO54">
        <v>4102.5449424912358</v>
      </c>
      <c r="AP54">
        <v>430.51397544661114</v>
      </c>
      <c r="AQ54">
        <v>0</v>
      </c>
      <c r="AR54">
        <v>430.51397544661114</v>
      </c>
      <c r="AS54">
        <v>0.94410959527765603</v>
      </c>
      <c r="AT54" t="s">
        <v>729</v>
      </c>
    </row>
    <row r="55" spans="1:46" x14ac:dyDescent="0.25">
      <c r="A55" t="s">
        <v>54</v>
      </c>
      <c r="B55" t="s">
        <v>947</v>
      </c>
      <c r="C55" s="63" t="s">
        <v>947</v>
      </c>
      <c r="D55" s="63" t="s">
        <v>671</v>
      </c>
      <c r="E55" t="s">
        <v>527</v>
      </c>
      <c r="F55">
        <v>1</v>
      </c>
      <c r="G55">
        <v>1</v>
      </c>
      <c r="H55">
        <v>1</v>
      </c>
      <c r="I55">
        <v>2</v>
      </c>
      <c r="J55">
        <v>7</v>
      </c>
      <c r="K55">
        <v>3</v>
      </c>
      <c r="L55" t="s">
        <v>103</v>
      </c>
      <c r="M55">
        <v>3</v>
      </c>
      <c r="N55" t="s">
        <v>703</v>
      </c>
      <c r="O55" t="s">
        <v>4</v>
      </c>
      <c r="P55">
        <v>1</v>
      </c>
      <c r="Q55">
        <v>1</v>
      </c>
      <c r="R55">
        <v>0</v>
      </c>
      <c r="S55" t="s">
        <v>642</v>
      </c>
      <c r="T55" t="s">
        <v>689</v>
      </c>
      <c r="U55">
        <v>8</v>
      </c>
      <c r="V55">
        <v>1.0526315789473684</v>
      </c>
      <c r="W55">
        <v>8</v>
      </c>
      <c r="X55" t="s">
        <v>39</v>
      </c>
      <c r="Y55" t="s">
        <v>735</v>
      </c>
      <c r="Z55" t="s">
        <v>947</v>
      </c>
      <c r="AA55">
        <v>8</v>
      </c>
      <c r="AB55">
        <v>8</v>
      </c>
      <c r="AC55">
        <v>370.35</v>
      </c>
      <c r="AD55">
        <v>4903.5999999999985</v>
      </c>
      <c r="AE55">
        <v>2.1601188065343599E-2</v>
      </c>
      <c r="AF55">
        <v>1</v>
      </c>
      <c r="AG55">
        <v>2.1601188065343599E-2</v>
      </c>
      <c r="AH55">
        <v>1.63145444163472E-3</v>
      </c>
      <c r="AI55">
        <v>7.5526144057427205E-2</v>
      </c>
      <c r="AJ55">
        <v>17740.070000000011</v>
      </c>
      <c r="AK55">
        <v>248360.98000000019</v>
      </c>
      <c r="AL55">
        <v>405.18962394975165</v>
      </c>
      <c r="AM55">
        <v>1646.082847295866</v>
      </c>
      <c r="AN55">
        <v>293.03892446365973</v>
      </c>
      <c r="AO55">
        <v>4102.5449424912358</v>
      </c>
      <c r="AP55">
        <v>405.18962394975159</v>
      </c>
      <c r="AQ55">
        <v>-5.6843418860808015E-14</v>
      </c>
      <c r="AR55">
        <v>405.18962394975159</v>
      </c>
      <c r="AS55">
        <v>0.88857373673191142</v>
      </c>
      <c r="AT55" t="s">
        <v>735</v>
      </c>
    </row>
    <row r="56" spans="1:46" x14ac:dyDescent="0.25">
      <c r="A56" t="s">
        <v>54</v>
      </c>
      <c r="B56" t="s">
        <v>947</v>
      </c>
      <c r="C56" s="63" t="s">
        <v>947</v>
      </c>
      <c r="D56" s="63" t="s">
        <v>671</v>
      </c>
      <c r="E56" t="s">
        <v>527</v>
      </c>
      <c r="F56">
        <v>1</v>
      </c>
      <c r="G56">
        <v>1</v>
      </c>
      <c r="H56">
        <v>1</v>
      </c>
      <c r="I56">
        <v>2</v>
      </c>
      <c r="J56">
        <v>7</v>
      </c>
      <c r="K56">
        <v>4</v>
      </c>
      <c r="L56" t="s">
        <v>101</v>
      </c>
      <c r="M56">
        <v>4</v>
      </c>
      <c r="N56" t="s">
        <v>705</v>
      </c>
      <c r="O56" t="s">
        <v>4</v>
      </c>
      <c r="P56">
        <v>1</v>
      </c>
      <c r="Q56">
        <v>1</v>
      </c>
      <c r="R56">
        <v>0</v>
      </c>
      <c r="S56" t="s">
        <v>642</v>
      </c>
      <c r="T56" t="s">
        <v>689</v>
      </c>
      <c r="U56">
        <v>8</v>
      </c>
      <c r="V56">
        <v>1.0526315789473684</v>
      </c>
      <c r="W56">
        <v>8</v>
      </c>
      <c r="X56" t="s">
        <v>42</v>
      </c>
      <c r="Y56" t="s">
        <v>738</v>
      </c>
      <c r="Z56" t="s">
        <v>947</v>
      </c>
      <c r="AA56">
        <v>8</v>
      </c>
      <c r="AB56">
        <v>8</v>
      </c>
      <c r="AC56">
        <v>356.05</v>
      </c>
      <c r="AD56">
        <v>4903.5999999999985</v>
      </c>
      <c r="AE56">
        <v>2.2468754388428599E-2</v>
      </c>
      <c r="AF56">
        <v>1</v>
      </c>
      <c r="AG56">
        <v>2.2468754388428599E-2</v>
      </c>
      <c r="AH56">
        <v>1.63145444163472E-3</v>
      </c>
      <c r="AI56">
        <v>7.2609919243005194E-2</v>
      </c>
      <c r="AJ56">
        <v>17740.070000000011</v>
      </c>
      <c r="AK56">
        <v>248360.98000000019</v>
      </c>
      <c r="AL56">
        <v>405.18962394975171</v>
      </c>
      <c r="AM56">
        <v>1646.082847295866</v>
      </c>
      <c r="AN56">
        <v>293.03892446365973</v>
      </c>
      <c r="AO56">
        <v>4102.5449424912358</v>
      </c>
      <c r="AP56">
        <v>405.18962394975159</v>
      </c>
      <c r="AQ56">
        <v>-1.1368683772161603E-13</v>
      </c>
      <c r="AR56">
        <v>405.18962394975159</v>
      </c>
      <c r="AS56">
        <v>0.88857373673191142</v>
      </c>
      <c r="AT56" t="s">
        <v>738</v>
      </c>
    </row>
    <row r="57" spans="1:46" x14ac:dyDescent="0.25">
      <c r="A57" t="s">
        <v>54</v>
      </c>
      <c r="B57" t="s">
        <v>947</v>
      </c>
      <c r="C57" s="63" t="s">
        <v>947</v>
      </c>
      <c r="D57" s="63" t="s">
        <v>671</v>
      </c>
      <c r="E57" t="s">
        <v>527</v>
      </c>
      <c r="F57">
        <v>1</v>
      </c>
      <c r="G57">
        <v>1</v>
      </c>
      <c r="H57">
        <v>1</v>
      </c>
      <c r="I57">
        <v>2</v>
      </c>
      <c r="J57">
        <v>7</v>
      </c>
      <c r="K57">
        <v>5</v>
      </c>
      <c r="L57" t="s">
        <v>105</v>
      </c>
      <c r="M57">
        <v>5</v>
      </c>
      <c r="N57" t="s">
        <v>707</v>
      </c>
      <c r="O57" t="s">
        <v>4</v>
      </c>
      <c r="P57">
        <v>1</v>
      </c>
      <c r="Q57">
        <v>1</v>
      </c>
      <c r="R57">
        <v>0</v>
      </c>
      <c r="S57" t="s">
        <v>642</v>
      </c>
      <c r="T57" t="s">
        <v>689</v>
      </c>
      <c r="U57">
        <v>8</v>
      </c>
      <c r="V57">
        <v>1.0526315789473684</v>
      </c>
      <c r="W57">
        <v>8</v>
      </c>
      <c r="X57" t="s">
        <v>45</v>
      </c>
      <c r="Y57" t="s">
        <v>741</v>
      </c>
      <c r="Z57" t="s">
        <v>947</v>
      </c>
      <c r="AA57">
        <v>8</v>
      </c>
      <c r="AB57">
        <v>8</v>
      </c>
      <c r="AC57">
        <v>357.1</v>
      </c>
      <c r="AD57">
        <v>4903.5999999999985</v>
      </c>
      <c r="AE57">
        <v>2.2402688322598702E-2</v>
      </c>
      <c r="AF57">
        <v>1</v>
      </c>
      <c r="AG57">
        <v>2.2402688322598702E-2</v>
      </c>
      <c r="AH57">
        <v>1.63145444163472E-3</v>
      </c>
      <c r="AI57">
        <v>7.2824047638469697E-2</v>
      </c>
      <c r="AJ57">
        <v>17740.070000000011</v>
      </c>
      <c r="AK57">
        <v>248360.98000000019</v>
      </c>
      <c r="AL57">
        <v>405.18962394975165</v>
      </c>
      <c r="AM57">
        <v>1646.082847295866</v>
      </c>
      <c r="AN57">
        <v>293.03892446365973</v>
      </c>
      <c r="AO57">
        <v>4102.5449424912358</v>
      </c>
      <c r="AP57">
        <v>405.18962394975159</v>
      </c>
      <c r="AQ57">
        <v>-5.6843418860808015E-14</v>
      </c>
      <c r="AR57">
        <v>405.18962394975159</v>
      </c>
      <c r="AS57">
        <v>0.88857373673191142</v>
      </c>
      <c r="AT57" t="s">
        <v>741</v>
      </c>
    </row>
    <row r="58" spans="1:46" x14ac:dyDescent="0.25">
      <c r="A58" t="s">
        <v>54</v>
      </c>
      <c r="B58" t="s">
        <v>947</v>
      </c>
      <c r="C58" s="63" t="s">
        <v>947</v>
      </c>
      <c r="D58" s="63" t="s">
        <v>671</v>
      </c>
      <c r="E58" t="s">
        <v>527</v>
      </c>
      <c r="F58">
        <v>1</v>
      </c>
      <c r="G58">
        <v>2</v>
      </c>
      <c r="H58">
        <v>2</v>
      </c>
      <c r="I58">
        <v>2</v>
      </c>
      <c r="J58">
        <v>7</v>
      </c>
      <c r="K58">
        <v>1</v>
      </c>
      <c r="L58" t="s">
        <v>99</v>
      </c>
      <c r="M58">
        <v>8</v>
      </c>
      <c r="N58" t="s">
        <v>713</v>
      </c>
      <c r="O58" t="s">
        <v>4</v>
      </c>
      <c r="P58">
        <v>1</v>
      </c>
      <c r="Q58">
        <v>1</v>
      </c>
      <c r="R58">
        <v>0</v>
      </c>
      <c r="S58" t="s">
        <v>642</v>
      </c>
      <c r="T58" t="s">
        <v>689</v>
      </c>
      <c r="U58">
        <v>8.5</v>
      </c>
      <c r="V58">
        <v>1.118421052631579</v>
      </c>
      <c r="W58">
        <v>8.5</v>
      </c>
      <c r="X58" t="s">
        <v>33</v>
      </c>
      <c r="Y58" t="s">
        <v>750</v>
      </c>
      <c r="Z58" t="s">
        <v>947</v>
      </c>
      <c r="AA58">
        <v>8.5</v>
      </c>
      <c r="AB58">
        <v>8.5</v>
      </c>
      <c r="AC58">
        <v>367.65</v>
      </c>
      <c r="AD58">
        <v>4903.5999999999985</v>
      </c>
      <c r="AE58">
        <v>2.31198150414797E-2</v>
      </c>
      <c r="AF58">
        <v>1</v>
      </c>
      <c r="AG58">
        <v>2.31198150414797E-2</v>
      </c>
      <c r="AH58">
        <v>1.7334203442368899E-3</v>
      </c>
      <c r="AI58">
        <v>7.4975528183375495E-2</v>
      </c>
      <c r="AJ58">
        <v>17740.070000000011</v>
      </c>
      <c r="AK58">
        <v>248360.98000000019</v>
      </c>
      <c r="AL58">
        <v>430.51397544661103</v>
      </c>
      <c r="AM58">
        <v>2456.4620951953689</v>
      </c>
      <c r="AN58">
        <v>293.03892446365973</v>
      </c>
      <c r="AO58">
        <v>4102.5449424912358</v>
      </c>
      <c r="AP58">
        <v>430.51397544661114</v>
      </c>
      <c r="AQ58">
        <v>1.1368683772161603E-13</v>
      </c>
      <c r="AR58">
        <v>430.51397544661114</v>
      </c>
      <c r="AS58">
        <v>0.94410959527765603</v>
      </c>
      <c r="AT58" t="s">
        <v>750</v>
      </c>
    </row>
    <row r="59" spans="1:46" x14ac:dyDescent="0.25">
      <c r="A59" t="s">
        <v>54</v>
      </c>
      <c r="B59" t="s">
        <v>947</v>
      </c>
      <c r="C59" s="63" t="s">
        <v>947</v>
      </c>
      <c r="D59" s="63" t="s">
        <v>671</v>
      </c>
      <c r="E59" t="s">
        <v>527</v>
      </c>
      <c r="F59">
        <v>1</v>
      </c>
      <c r="G59">
        <v>2</v>
      </c>
      <c r="H59">
        <v>2</v>
      </c>
      <c r="I59">
        <v>2</v>
      </c>
      <c r="J59">
        <v>7</v>
      </c>
      <c r="K59">
        <v>2</v>
      </c>
      <c r="L59" t="s">
        <v>102</v>
      </c>
      <c r="M59">
        <v>9</v>
      </c>
      <c r="N59" t="s">
        <v>715</v>
      </c>
      <c r="O59" t="s">
        <v>4</v>
      </c>
      <c r="P59">
        <v>1</v>
      </c>
      <c r="Q59">
        <v>1</v>
      </c>
      <c r="R59">
        <v>0</v>
      </c>
      <c r="S59" t="s">
        <v>642</v>
      </c>
      <c r="T59" t="s">
        <v>689</v>
      </c>
      <c r="U59">
        <v>8</v>
      </c>
      <c r="V59">
        <v>1.0526315789473684</v>
      </c>
      <c r="W59">
        <v>8</v>
      </c>
      <c r="X59" t="s">
        <v>36</v>
      </c>
      <c r="Y59" t="s">
        <v>753</v>
      </c>
      <c r="Z59" t="s">
        <v>947</v>
      </c>
      <c r="AA59">
        <v>8</v>
      </c>
      <c r="AB59">
        <v>8</v>
      </c>
      <c r="AC59">
        <v>356.05</v>
      </c>
      <c r="AD59">
        <v>4903.5999999999985</v>
      </c>
      <c r="AE59">
        <v>2.2468754388428599E-2</v>
      </c>
      <c r="AF59">
        <v>1</v>
      </c>
      <c r="AG59">
        <v>2.2468754388428599E-2</v>
      </c>
      <c r="AH59">
        <v>1.63145444163472E-3</v>
      </c>
      <c r="AI59">
        <v>7.2609919243005194E-2</v>
      </c>
      <c r="AJ59">
        <v>17740.070000000011</v>
      </c>
      <c r="AK59">
        <v>248360.98000000019</v>
      </c>
      <c r="AL59">
        <v>405.18962394975171</v>
      </c>
      <c r="AM59">
        <v>2456.4620951953689</v>
      </c>
      <c r="AN59">
        <v>293.03892446365973</v>
      </c>
      <c r="AO59">
        <v>4102.5449424912358</v>
      </c>
      <c r="AP59">
        <v>405.18962394975159</v>
      </c>
      <c r="AQ59">
        <v>-1.1368683772161603E-13</v>
      </c>
      <c r="AR59">
        <v>405.18962394975159</v>
      </c>
      <c r="AS59">
        <v>0.88857373673191142</v>
      </c>
      <c r="AT59" t="s">
        <v>753</v>
      </c>
    </row>
    <row r="60" spans="1:46" x14ac:dyDescent="0.25">
      <c r="A60" t="s">
        <v>54</v>
      </c>
      <c r="B60" t="s">
        <v>947</v>
      </c>
      <c r="C60" s="63" t="s">
        <v>947</v>
      </c>
      <c r="D60" s="63" t="s">
        <v>671</v>
      </c>
      <c r="E60" t="s">
        <v>527</v>
      </c>
      <c r="F60">
        <v>1</v>
      </c>
      <c r="G60">
        <v>2</v>
      </c>
      <c r="H60">
        <v>2</v>
      </c>
      <c r="I60">
        <v>2</v>
      </c>
      <c r="J60">
        <v>7</v>
      </c>
      <c r="K60">
        <v>4</v>
      </c>
      <c r="L60" t="s">
        <v>101</v>
      </c>
      <c r="M60">
        <v>11</v>
      </c>
      <c r="N60" t="s">
        <v>719</v>
      </c>
      <c r="O60" t="s">
        <v>4</v>
      </c>
      <c r="P60">
        <v>1</v>
      </c>
      <c r="Q60">
        <v>1</v>
      </c>
      <c r="R60">
        <v>0</v>
      </c>
      <c r="S60" t="s">
        <v>642</v>
      </c>
      <c r="T60" t="s">
        <v>689</v>
      </c>
      <c r="U60">
        <v>8</v>
      </c>
      <c r="V60">
        <v>1.0526315789473684</v>
      </c>
      <c r="W60">
        <v>8</v>
      </c>
      <c r="X60" t="s">
        <v>42</v>
      </c>
      <c r="Y60" t="s">
        <v>759</v>
      </c>
      <c r="Z60" t="s">
        <v>947</v>
      </c>
      <c r="AA60">
        <v>8</v>
      </c>
      <c r="AB60">
        <v>8</v>
      </c>
      <c r="AC60">
        <v>348.05</v>
      </c>
      <c r="AD60">
        <v>4903.5999999999985</v>
      </c>
      <c r="AE60">
        <v>2.29852032753915E-2</v>
      </c>
      <c r="AF60">
        <v>1</v>
      </c>
      <c r="AG60">
        <v>2.29852032753915E-2</v>
      </c>
      <c r="AH60">
        <v>1.63145444163472E-3</v>
      </c>
      <c r="AI60">
        <v>7.0978464801370406E-2</v>
      </c>
      <c r="AJ60">
        <v>17740.070000000011</v>
      </c>
      <c r="AK60">
        <v>248360.98000000019</v>
      </c>
      <c r="AL60">
        <v>405.18962394975159</v>
      </c>
      <c r="AM60">
        <v>2456.4620951953689</v>
      </c>
      <c r="AN60">
        <v>293.03892446365973</v>
      </c>
      <c r="AO60">
        <v>4102.5449424912358</v>
      </c>
      <c r="AP60">
        <v>405.18962394975159</v>
      </c>
      <c r="AQ60">
        <v>0</v>
      </c>
      <c r="AR60">
        <v>405.18962394975159</v>
      </c>
      <c r="AS60">
        <v>0.88857373673191142</v>
      </c>
      <c r="AT60" t="s">
        <v>759</v>
      </c>
    </row>
    <row r="61" spans="1:46" x14ac:dyDescent="0.25">
      <c r="A61" t="s">
        <v>54</v>
      </c>
      <c r="B61" t="s">
        <v>947</v>
      </c>
      <c r="C61" s="63" t="s">
        <v>947</v>
      </c>
      <c r="D61" s="63" t="s">
        <v>671</v>
      </c>
      <c r="E61" t="s">
        <v>527</v>
      </c>
      <c r="F61">
        <v>1</v>
      </c>
      <c r="G61">
        <v>2</v>
      </c>
      <c r="H61">
        <v>2</v>
      </c>
      <c r="I61">
        <v>2</v>
      </c>
      <c r="J61">
        <v>7</v>
      </c>
      <c r="K61">
        <v>5</v>
      </c>
      <c r="L61" t="s">
        <v>105</v>
      </c>
      <c r="M61">
        <v>12</v>
      </c>
      <c r="N61" t="s">
        <v>721</v>
      </c>
      <c r="O61" t="s">
        <v>4</v>
      </c>
      <c r="P61">
        <v>1</v>
      </c>
      <c r="Q61">
        <v>1</v>
      </c>
      <c r="R61">
        <v>0</v>
      </c>
      <c r="S61" t="s">
        <v>642</v>
      </c>
      <c r="T61" t="s">
        <v>689</v>
      </c>
      <c r="U61">
        <v>8</v>
      </c>
      <c r="V61">
        <v>1.0526315789473684</v>
      </c>
      <c r="W61">
        <v>8</v>
      </c>
      <c r="X61" t="s">
        <v>45</v>
      </c>
      <c r="Y61" t="s">
        <v>762</v>
      </c>
      <c r="Z61" t="s">
        <v>947</v>
      </c>
      <c r="AA61">
        <v>8</v>
      </c>
      <c r="AB61">
        <v>8</v>
      </c>
      <c r="AC61">
        <v>357.1</v>
      </c>
      <c r="AD61">
        <v>4903.5999999999985</v>
      </c>
      <c r="AE61">
        <v>2.2402688322598702E-2</v>
      </c>
      <c r="AF61">
        <v>1</v>
      </c>
      <c r="AG61">
        <v>2.2402688322598702E-2</v>
      </c>
      <c r="AH61">
        <v>1.63145444163472E-3</v>
      </c>
      <c r="AI61">
        <v>7.2824047638469697E-2</v>
      </c>
      <c r="AJ61">
        <v>17740.070000000011</v>
      </c>
      <c r="AK61">
        <v>248360.98000000019</v>
      </c>
      <c r="AL61">
        <v>405.18962394975165</v>
      </c>
      <c r="AM61">
        <v>2456.4620951953689</v>
      </c>
      <c r="AN61">
        <v>293.03892446365973</v>
      </c>
      <c r="AO61">
        <v>4102.5449424912358</v>
      </c>
      <c r="AP61">
        <v>405.18962394975159</v>
      </c>
      <c r="AQ61">
        <v>-5.6843418860808015E-14</v>
      </c>
      <c r="AR61">
        <v>405.18962394975159</v>
      </c>
      <c r="AS61">
        <v>0.88857373673191142</v>
      </c>
      <c r="AT61" t="s">
        <v>762</v>
      </c>
    </row>
    <row r="62" spans="1:46" x14ac:dyDescent="0.25">
      <c r="A62" t="s">
        <v>54</v>
      </c>
      <c r="B62" t="s">
        <v>947</v>
      </c>
      <c r="C62" s="63" t="s">
        <v>947</v>
      </c>
      <c r="D62" s="63" t="s">
        <v>671</v>
      </c>
      <c r="E62" t="s">
        <v>527</v>
      </c>
      <c r="F62">
        <v>1</v>
      </c>
      <c r="G62">
        <v>2</v>
      </c>
      <c r="H62">
        <v>2</v>
      </c>
      <c r="I62">
        <v>2</v>
      </c>
      <c r="J62">
        <v>7</v>
      </c>
      <c r="K62">
        <v>6</v>
      </c>
      <c r="L62" t="s">
        <v>113</v>
      </c>
      <c r="M62">
        <v>13</v>
      </c>
      <c r="N62" t="s">
        <v>723</v>
      </c>
      <c r="O62" t="s">
        <v>4</v>
      </c>
      <c r="P62">
        <v>1</v>
      </c>
      <c r="Q62">
        <v>1</v>
      </c>
      <c r="R62">
        <v>0</v>
      </c>
      <c r="S62" t="s">
        <v>642</v>
      </c>
      <c r="T62" t="s">
        <v>689</v>
      </c>
      <c r="U62">
        <v>8</v>
      </c>
      <c r="V62">
        <v>1.0526315789473684</v>
      </c>
      <c r="W62">
        <v>8</v>
      </c>
      <c r="X62" t="s">
        <v>48</v>
      </c>
      <c r="Y62" t="s">
        <v>765</v>
      </c>
      <c r="Z62" t="s">
        <v>947</v>
      </c>
      <c r="AA62">
        <v>8</v>
      </c>
      <c r="AB62">
        <v>8</v>
      </c>
      <c r="AC62">
        <v>327.5</v>
      </c>
      <c r="AD62">
        <v>4903.5999999999985</v>
      </c>
      <c r="AE62">
        <v>2.4427480916030499E-2</v>
      </c>
      <c r="AF62">
        <v>1</v>
      </c>
      <c r="AG62">
        <v>2.4427480916030499E-2</v>
      </c>
      <c r="AH62">
        <v>1.63145444163472E-3</v>
      </c>
      <c r="AI62">
        <v>6.6787666204421295E-2</v>
      </c>
      <c r="AJ62">
        <v>17740.070000000011</v>
      </c>
      <c r="AK62">
        <v>248360.98000000019</v>
      </c>
      <c r="AL62">
        <v>405.18962394975165</v>
      </c>
      <c r="AM62">
        <v>2456.4620951953689</v>
      </c>
      <c r="AN62">
        <v>293.03892446365973</v>
      </c>
      <c r="AO62">
        <v>4102.5449424912358</v>
      </c>
      <c r="AP62">
        <v>405.18962394975159</v>
      </c>
      <c r="AQ62">
        <v>-5.6843418860808015E-14</v>
      </c>
      <c r="AR62">
        <v>405.18962394975159</v>
      </c>
      <c r="AS62">
        <v>0.88857373673191142</v>
      </c>
      <c r="AT62" t="s">
        <v>765</v>
      </c>
    </row>
    <row r="63" spans="1:46" x14ac:dyDescent="0.25">
      <c r="A63" t="s">
        <v>54</v>
      </c>
      <c r="B63" t="s">
        <v>947</v>
      </c>
      <c r="C63" s="63" t="s">
        <v>947</v>
      </c>
      <c r="D63" s="63" t="s">
        <v>671</v>
      </c>
      <c r="E63" t="s">
        <v>527</v>
      </c>
      <c r="F63">
        <v>1</v>
      </c>
      <c r="G63">
        <v>2</v>
      </c>
      <c r="H63">
        <v>2</v>
      </c>
      <c r="I63">
        <v>2</v>
      </c>
      <c r="J63">
        <v>7</v>
      </c>
      <c r="K63">
        <v>7</v>
      </c>
      <c r="L63" t="s">
        <v>114</v>
      </c>
      <c r="M63">
        <v>14</v>
      </c>
      <c r="N63" t="s">
        <v>725</v>
      </c>
      <c r="O63" t="s">
        <v>4</v>
      </c>
      <c r="P63">
        <v>1</v>
      </c>
      <c r="Q63">
        <v>1</v>
      </c>
      <c r="R63">
        <v>0</v>
      </c>
      <c r="S63" t="s">
        <v>642</v>
      </c>
      <c r="T63" t="s">
        <v>689</v>
      </c>
      <c r="U63">
        <v>8</v>
      </c>
      <c r="V63">
        <v>1.0526315789473684</v>
      </c>
      <c r="W63">
        <v>8</v>
      </c>
      <c r="X63" t="s">
        <v>51</v>
      </c>
      <c r="Y63" t="s">
        <v>768</v>
      </c>
      <c r="Z63" t="s">
        <v>947</v>
      </c>
      <c r="AA63">
        <v>8</v>
      </c>
      <c r="AB63">
        <v>8</v>
      </c>
      <c r="AC63">
        <v>326.5</v>
      </c>
      <c r="AD63">
        <v>4903.5999999999985</v>
      </c>
      <c r="AE63">
        <v>2.4502297090352201E-2</v>
      </c>
      <c r="AF63">
        <v>1</v>
      </c>
      <c r="AG63">
        <v>2.4502297090352201E-2</v>
      </c>
      <c r="AH63">
        <v>1.63145444163472E-3</v>
      </c>
      <c r="AI63">
        <v>6.6583734399216901E-2</v>
      </c>
      <c r="AJ63">
        <v>17740.070000000011</v>
      </c>
      <c r="AK63">
        <v>248360.98000000019</v>
      </c>
      <c r="AL63">
        <v>405.18962394975159</v>
      </c>
      <c r="AM63">
        <v>2456.4620951953689</v>
      </c>
      <c r="AN63">
        <v>293.03892446365973</v>
      </c>
      <c r="AO63">
        <v>4102.5449424912358</v>
      </c>
      <c r="AP63">
        <v>405.18962394975159</v>
      </c>
      <c r="AQ63">
        <v>0</v>
      </c>
      <c r="AR63">
        <v>405.18962394975159</v>
      </c>
      <c r="AS63">
        <v>0.88857373673191142</v>
      </c>
      <c r="AT63" t="s">
        <v>768</v>
      </c>
    </row>
    <row r="64" spans="1:46" x14ac:dyDescent="0.25">
      <c r="A64" t="s">
        <v>54</v>
      </c>
      <c r="B64" t="s">
        <v>948</v>
      </c>
      <c r="C64" s="63" t="s">
        <v>948</v>
      </c>
      <c r="D64" s="63" t="s">
        <v>671</v>
      </c>
      <c r="E64" t="s">
        <v>527</v>
      </c>
      <c r="F64">
        <v>1</v>
      </c>
      <c r="G64">
        <v>1</v>
      </c>
      <c r="H64">
        <v>1</v>
      </c>
      <c r="I64">
        <v>2</v>
      </c>
      <c r="J64">
        <v>7</v>
      </c>
      <c r="K64">
        <v>1</v>
      </c>
      <c r="L64" t="s">
        <v>99</v>
      </c>
      <c r="M64">
        <v>1</v>
      </c>
      <c r="N64" t="s">
        <v>699</v>
      </c>
      <c r="O64" t="s">
        <v>4</v>
      </c>
      <c r="P64">
        <v>1</v>
      </c>
      <c r="Q64">
        <v>4</v>
      </c>
      <c r="R64">
        <v>0</v>
      </c>
      <c r="S64" t="s">
        <v>642</v>
      </c>
      <c r="T64" t="s">
        <v>689</v>
      </c>
      <c r="U64">
        <v>34</v>
      </c>
      <c r="V64">
        <v>4.4736842105263159</v>
      </c>
      <c r="W64">
        <v>34</v>
      </c>
      <c r="X64" t="s">
        <v>33</v>
      </c>
      <c r="Y64" t="s">
        <v>729</v>
      </c>
      <c r="Z64" t="s">
        <v>948</v>
      </c>
      <c r="AA64">
        <v>66</v>
      </c>
      <c r="AB64">
        <v>66</v>
      </c>
      <c r="AC64">
        <v>368.25</v>
      </c>
      <c r="AD64">
        <v>4903.5999999999985</v>
      </c>
      <c r="AE64">
        <v>0.179226069246436</v>
      </c>
      <c r="AF64">
        <v>0.51515151515151503</v>
      </c>
      <c r="AG64">
        <v>9.2328581126951803E-2</v>
      </c>
      <c r="AH64">
        <v>6.9336813769475501E-3</v>
      </c>
      <c r="AI64">
        <v>7.5097887266498103E-2</v>
      </c>
      <c r="AJ64">
        <v>17740.070000000011</v>
      </c>
      <c r="AK64">
        <v>248360.98000000019</v>
      </c>
      <c r="AL64">
        <v>3342.8143975854509</v>
      </c>
      <c r="AM64">
        <v>23425.025134595016</v>
      </c>
      <c r="AN64">
        <v>3346.4321620850014</v>
      </c>
      <c r="AO64">
        <v>46850.050269190018</v>
      </c>
      <c r="AP64">
        <v>1722.0559017864446</v>
      </c>
      <c r="AQ64">
        <v>2.2737367544323206E-13</v>
      </c>
      <c r="AR64">
        <v>1722.0559017864446</v>
      </c>
      <c r="AS64">
        <v>3.7764383811106241</v>
      </c>
      <c r="AT64" t="s">
        <v>729</v>
      </c>
    </row>
    <row r="65" spans="1:46" x14ac:dyDescent="0.25">
      <c r="A65" t="s">
        <v>54</v>
      </c>
      <c r="B65" t="s">
        <v>948</v>
      </c>
      <c r="C65" s="63" t="s">
        <v>948</v>
      </c>
      <c r="D65" s="63" t="s">
        <v>671</v>
      </c>
      <c r="E65" t="s">
        <v>527</v>
      </c>
      <c r="F65">
        <v>1</v>
      </c>
      <c r="G65">
        <v>1</v>
      </c>
      <c r="H65">
        <v>1</v>
      </c>
      <c r="I65">
        <v>2</v>
      </c>
      <c r="J65">
        <v>7</v>
      </c>
      <c r="K65">
        <v>1</v>
      </c>
      <c r="L65" t="s">
        <v>99</v>
      </c>
      <c r="M65">
        <v>1</v>
      </c>
      <c r="N65" t="s">
        <v>699</v>
      </c>
      <c r="O65" t="s">
        <v>5</v>
      </c>
      <c r="P65">
        <v>2</v>
      </c>
      <c r="Q65">
        <v>4</v>
      </c>
      <c r="R65">
        <v>0</v>
      </c>
      <c r="S65" t="s">
        <v>642</v>
      </c>
      <c r="T65" t="s">
        <v>689</v>
      </c>
      <c r="U65">
        <v>32</v>
      </c>
      <c r="V65">
        <v>4.2105263157894735</v>
      </c>
      <c r="W65">
        <v>32</v>
      </c>
      <c r="X65" t="s">
        <v>34</v>
      </c>
      <c r="Y65" t="s">
        <v>730</v>
      </c>
      <c r="Z65" t="s">
        <v>948</v>
      </c>
      <c r="AA65">
        <v>66</v>
      </c>
      <c r="AB65">
        <v>66</v>
      </c>
      <c r="AC65">
        <v>368.25</v>
      </c>
      <c r="AD65">
        <v>4903.5999999999985</v>
      </c>
      <c r="AE65">
        <v>0.179226069246436</v>
      </c>
      <c r="AF65">
        <v>0.48484848484848497</v>
      </c>
      <c r="AG65">
        <v>8.6897488119484001E-2</v>
      </c>
      <c r="AH65">
        <v>6.5258177665388703E-3</v>
      </c>
      <c r="AI65">
        <v>7.5097887266498103E-2</v>
      </c>
      <c r="AJ65">
        <v>17740.070000000011</v>
      </c>
      <c r="AK65">
        <v>248360.98000000019</v>
      </c>
      <c r="AL65">
        <v>3342.8143975854509</v>
      </c>
      <c r="AM65">
        <v>23425.025134595016</v>
      </c>
      <c r="AN65">
        <v>3346.4321620850014</v>
      </c>
      <c r="AO65">
        <v>46850.050269190018</v>
      </c>
      <c r="AP65">
        <v>1620.7584957990064</v>
      </c>
      <c r="AQ65">
        <v>-2.2737367544323206E-13</v>
      </c>
      <c r="AR65">
        <v>1620.7584957990064</v>
      </c>
      <c r="AS65">
        <v>3.5542949469276457</v>
      </c>
      <c r="AT65" t="s">
        <v>730</v>
      </c>
    </row>
    <row r="66" spans="1:46" x14ac:dyDescent="0.25">
      <c r="A66" t="s">
        <v>54</v>
      </c>
      <c r="B66" t="s">
        <v>948</v>
      </c>
      <c r="C66" s="63" t="s">
        <v>948</v>
      </c>
      <c r="D66" s="63" t="s">
        <v>671</v>
      </c>
      <c r="E66" t="s">
        <v>527</v>
      </c>
      <c r="F66">
        <v>1</v>
      </c>
      <c r="G66">
        <v>1</v>
      </c>
      <c r="H66">
        <v>1</v>
      </c>
      <c r="I66">
        <v>2</v>
      </c>
      <c r="J66">
        <v>7</v>
      </c>
      <c r="K66">
        <v>2</v>
      </c>
      <c r="L66" t="s">
        <v>102</v>
      </c>
      <c r="M66">
        <v>2</v>
      </c>
      <c r="N66" t="s">
        <v>701</v>
      </c>
      <c r="O66" t="s">
        <v>4</v>
      </c>
      <c r="P66">
        <v>1</v>
      </c>
      <c r="Q66">
        <v>4</v>
      </c>
      <c r="R66">
        <v>0</v>
      </c>
      <c r="S66" t="s">
        <v>642</v>
      </c>
      <c r="T66" t="s">
        <v>689</v>
      </c>
      <c r="U66">
        <v>34</v>
      </c>
      <c r="V66">
        <v>4.4736842105263159</v>
      </c>
      <c r="W66">
        <v>34</v>
      </c>
      <c r="X66" t="s">
        <v>36</v>
      </c>
      <c r="Y66" t="s">
        <v>732</v>
      </c>
      <c r="Z66" t="s">
        <v>948</v>
      </c>
      <c r="AA66">
        <v>66.5</v>
      </c>
      <c r="AB66">
        <v>66.5</v>
      </c>
      <c r="AC66">
        <v>361.15000000000003</v>
      </c>
      <c r="AD66">
        <v>4903.5999999999985</v>
      </c>
      <c r="AE66">
        <v>0.18413401633670201</v>
      </c>
      <c r="AF66">
        <v>0.511278195488722</v>
      </c>
      <c r="AG66">
        <v>9.4143707600719898E-2</v>
      </c>
      <c r="AH66">
        <v>6.9336813769475501E-3</v>
      </c>
      <c r="AI66">
        <v>7.3649971449547297E-2</v>
      </c>
      <c r="AJ66">
        <v>17740.070000000011</v>
      </c>
      <c r="AK66">
        <v>248360.98000000019</v>
      </c>
      <c r="AL66">
        <v>3368.1387490823099</v>
      </c>
      <c r="AM66">
        <v>23425.025134595016</v>
      </c>
      <c r="AN66">
        <v>3346.4321620850014</v>
      </c>
      <c r="AO66">
        <v>46850.050269190018</v>
      </c>
      <c r="AP66">
        <v>1722.0559017864446</v>
      </c>
      <c r="AQ66">
        <v>4.5474735088646412E-13</v>
      </c>
      <c r="AR66">
        <v>1722.0559017864446</v>
      </c>
      <c r="AS66">
        <v>3.7764383811106241</v>
      </c>
      <c r="AT66" t="s">
        <v>732</v>
      </c>
    </row>
    <row r="67" spans="1:46" x14ac:dyDescent="0.25">
      <c r="A67" t="s">
        <v>54</v>
      </c>
      <c r="B67" t="s">
        <v>948</v>
      </c>
      <c r="C67" s="63" t="s">
        <v>948</v>
      </c>
      <c r="D67" s="63" t="s">
        <v>671</v>
      </c>
      <c r="E67" t="s">
        <v>527</v>
      </c>
      <c r="F67">
        <v>1</v>
      </c>
      <c r="G67">
        <v>1</v>
      </c>
      <c r="H67">
        <v>1</v>
      </c>
      <c r="I67">
        <v>2</v>
      </c>
      <c r="J67">
        <v>7</v>
      </c>
      <c r="K67">
        <v>2</v>
      </c>
      <c r="L67" t="s">
        <v>102</v>
      </c>
      <c r="M67">
        <v>2</v>
      </c>
      <c r="N67" t="s">
        <v>701</v>
      </c>
      <c r="O67" t="s">
        <v>5</v>
      </c>
      <c r="P67">
        <v>2</v>
      </c>
      <c r="Q67">
        <v>4</v>
      </c>
      <c r="R67">
        <v>0</v>
      </c>
      <c r="S67" t="s">
        <v>642</v>
      </c>
      <c r="T67" t="s">
        <v>689</v>
      </c>
      <c r="U67">
        <v>32.5</v>
      </c>
      <c r="V67">
        <v>4.2763157894736841</v>
      </c>
      <c r="W67">
        <v>32.5</v>
      </c>
      <c r="X67" t="s">
        <v>37</v>
      </c>
      <c r="Y67" t="s">
        <v>733</v>
      </c>
      <c r="Z67" t="s">
        <v>948</v>
      </c>
      <c r="AA67">
        <v>66.5</v>
      </c>
      <c r="AB67">
        <v>66.5</v>
      </c>
      <c r="AC67">
        <v>361.15000000000003</v>
      </c>
      <c r="AD67">
        <v>4903.5999999999985</v>
      </c>
      <c r="AE67">
        <v>0.18413401633670201</v>
      </c>
      <c r="AF67">
        <v>0.488721804511278</v>
      </c>
      <c r="AG67">
        <v>8.9990308735982294E-2</v>
      </c>
      <c r="AH67">
        <v>6.6277836691410403E-3</v>
      </c>
      <c r="AI67">
        <v>7.3649971449547297E-2</v>
      </c>
      <c r="AJ67">
        <v>17740.070000000011</v>
      </c>
      <c r="AK67">
        <v>248360.98000000019</v>
      </c>
      <c r="AL67">
        <v>3368.1387490823099</v>
      </c>
      <c r="AM67">
        <v>23425.025134595016</v>
      </c>
      <c r="AN67">
        <v>3346.4321620850014</v>
      </c>
      <c r="AO67">
        <v>46850.050269190018</v>
      </c>
      <c r="AP67">
        <v>1646.082847295866</v>
      </c>
      <c r="AQ67">
        <v>4.5474735088646412E-13</v>
      </c>
      <c r="AR67">
        <v>1646.082847295866</v>
      </c>
      <c r="AS67">
        <v>3.6098308054733903</v>
      </c>
      <c r="AT67" t="s">
        <v>733</v>
      </c>
    </row>
    <row r="68" spans="1:46" x14ac:dyDescent="0.25">
      <c r="A68" t="s">
        <v>54</v>
      </c>
      <c r="B68" t="s">
        <v>948</v>
      </c>
      <c r="C68" s="63" t="s">
        <v>948</v>
      </c>
      <c r="D68" s="63" t="s">
        <v>671</v>
      </c>
      <c r="E68" t="s">
        <v>527</v>
      </c>
      <c r="F68">
        <v>1</v>
      </c>
      <c r="G68">
        <v>1</v>
      </c>
      <c r="H68">
        <v>1</v>
      </c>
      <c r="I68">
        <v>2</v>
      </c>
      <c r="J68">
        <v>7</v>
      </c>
      <c r="K68">
        <v>3</v>
      </c>
      <c r="L68" t="s">
        <v>103</v>
      </c>
      <c r="M68">
        <v>3</v>
      </c>
      <c r="N68" t="s">
        <v>703</v>
      </c>
      <c r="O68" t="s">
        <v>4</v>
      </c>
      <c r="P68">
        <v>1</v>
      </c>
      <c r="Q68">
        <v>4</v>
      </c>
      <c r="R68">
        <v>0</v>
      </c>
      <c r="S68" t="s">
        <v>642</v>
      </c>
      <c r="T68" t="s">
        <v>689</v>
      </c>
      <c r="U68">
        <v>34</v>
      </c>
      <c r="V68">
        <v>4.4736842105263159</v>
      </c>
      <c r="W68">
        <v>34</v>
      </c>
      <c r="X68" t="s">
        <v>39</v>
      </c>
      <c r="Y68" t="s">
        <v>735</v>
      </c>
      <c r="Z68" t="s">
        <v>948</v>
      </c>
      <c r="AA68">
        <v>66</v>
      </c>
      <c r="AB68">
        <v>66</v>
      </c>
      <c r="AC68">
        <v>370.35</v>
      </c>
      <c r="AD68">
        <v>4903.5999999999985</v>
      </c>
      <c r="AE68">
        <v>0.178209801539085</v>
      </c>
      <c r="AF68">
        <v>0.51515151515151503</v>
      </c>
      <c r="AG68">
        <v>9.1805049277710299E-2</v>
      </c>
      <c r="AH68">
        <v>6.9336813769475501E-3</v>
      </c>
      <c r="AI68">
        <v>7.5526144057427205E-2</v>
      </c>
      <c r="AJ68">
        <v>17740.070000000011</v>
      </c>
      <c r="AK68">
        <v>248360.98000000019</v>
      </c>
      <c r="AL68">
        <v>3342.8143975854509</v>
      </c>
      <c r="AM68">
        <v>23425.025134595016</v>
      </c>
      <c r="AN68">
        <v>3346.4321620850014</v>
      </c>
      <c r="AO68">
        <v>46850.050269190018</v>
      </c>
      <c r="AP68">
        <v>1722.0559017864446</v>
      </c>
      <c r="AQ68">
        <v>2.2737367544323206E-13</v>
      </c>
      <c r="AR68">
        <v>1722.0559017864446</v>
      </c>
      <c r="AS68">
        <v>3.7764383811106241</v>
      </c>
      <c r="AT68" t="s">
        <v>735</v>
      </c>
    </row>
    <row r="69" spans="1:46" x14ac:dyDescent="0.25">
      <c r="A69" t="s">
        <v>54</v>
      </c>
      <c r="B69" t="s">
        <v>948</v>
      </c>
      <c r="C69" s="63" t="s">
        <v>948</v>
      </c>
      <c r="D69" s="63" t="s">
        <v>671</v>
      </c>
      <c r="E69" t="s">
        <v>527</v>
      </c>
      <c r="F69">
        <v>1</v>
      </c>
      <c r="G69">
        <v>1</v>
      </c>
      <c r="H69">
        <v>1</v>
      </c>
      <c r="I69">
        <v>2</v>
      </c>
      <c r="J69">
        <v>7</v>
      </c>
      <c r="K69">
        <v>3</v>
      </c>
      <c r="L69" t="s">
        <v>103</v>
      </c>
      <c r="M69">
        <v>3</v>
      </c>
      <c r="N69" t="s">
        <v>703</v>
      </c>
      <c r="O69" t="s">
        <v>5</v>
      </c>
      <c r="P69">
        <v>2</v>
      </c>
      <c r="Q69">
        <v>4</v>
      </c>
      <c r="R69">
        <v>0</v>
      </c>
      <c r="S69" t="s">
        <v>642</v>
      </c>
      <c r="T69" t="s">
        <v>689</v>
      </c>
      <c r="U69">
        <v>32</v>
      </c>
      <c r="V69">
        <v>4.2105263157894735</v>
      </c>
      <c r="W69">
        <v>32</v>
      </c>
      <c r="X69" t="s">
        <v>40</v>
      </c>
      <c r="Y69" t="s">
        <v>736</v>
      </c>
      <c r="Z69" t="s">
        <v>948</v>
      </c>
      <c r="AA69">
        <v>66</v>
      </c>
      <c r="AB69">
        <v>66</v>
      </c>
      <c r="AC69">
        <v>370.35</v>
      </c>
      <c r="AD69">
        <v>4903.5999999999985</v>
      </c>
      <c r="AE69">
        <v>0.178209801539085</v>
      </c>
      <c r="AF69">
        <v>0.48484848484848497</v>
      </c>
      <c r="AG69">
        <v>8.6404752261374396E-2</v>
      </c>
      <c r="AH69">
        <v>6.5258177665388703E-3</v>
      </c>
      <c r="AI69">
        <v>7.5526144057427205E-2</v>
      </c>
      <c r="AJ69">
        <v>17740.070000000011</v>
      </c>
      <c r="AK69">
        <v>248360.98000000019</v>
      </c>
      <c r="AL69">
        <v>3342.8143975854509</v>
      </c>
      <c r="AM69">
        <v>23425.025134595016</v>
      </c>
      <c r="AN69">
        <v>3346.4321620850014</v>
      </c>
      <c r="AO69">
        <v>46850.050269190018</v>
      </c>
      <c r="AP69">
        <v>1620.7584957990064</v>
      </c>
      <c r="AQ69">
        <v>-2.2737367544323206E-13</v>
      </c>
      <c r="AR69">
        <v>1620.7584957990064</v>
      </c>
      <c r="AS69">
        <v>3.5542949469276457</v>
      </c>
      <c r="AT69" t="s">
        <v>736</v>
      </c>
    </row>
    <row r="70" spans="1:46" x14ac:dyDescent="0.25">
      <c r="A70" t="s">
        <v>54</v>
      </c>
      <c r="B70" t="s">
        <v>948</v>
      </c>
      <c r="C70" s="63" t="s">
        <v>948</v>
      </c>
      <c r="D70" s="63" t="s">
        <v>671</v>
      </c>
      <c r="E70" t="s">
        <v>527</v>
      </c>
      <c r="F70">
        <v>1</v>
      </c>
      <c r="G70">
        <v>1</v>
      </c>
      <c r="H70">
        <v>1</v>
      </c>
      <c r="I70">
        <v>2</v>
      </c>
      <c r="J70">
        <v>7</v>
      </c>
      <c r="K70">
        <v>4</v>
      </c>
      <c r="L70" t="s">
        <v>101</v>
      </c>
      <c r="M70">
        <v>4</v>
      </c>
      <c r="N70" t="s">
        <v>705</v>
      </c>
      <c r="O70" t="s">
        <v>4</v>
      </c>
      <c r="P70">
        <v>1</v>
      </c>
      <c r="Q70">
        <v>4</v>
      </c>
      <c r="R70">
        <v>0</v>
      </c>
      <c r="S70" t="s">
        <v>642</v>
      </c>
      <c r="T70" t="s">
        <v>689</v>
      </c>
      <c r="U70">
        <v>34</v>
      </c>
      <c r="V70">
        <v>4.4736842105263159</v>
      </c>
      <c r="W70">
        <v>34</v>
      </c>
      <c r="X70" t="s">
        <v>42</v>
      </c>
      <c r="Y70" t="s">
        <v>738</v>
      </c>
      <c r="Z70" t="s">
        <v>948</v>
      </c>
      <c r="AA70">
        <v>66</v>
      </c>
      <c r="AB70">
        <v>66</v>
      </c>
      <c r="AC70">
        <v>356.05</v>
      </c>
      <c r="AD70">
        <v>4903.5999999999985</v>
      </c>
      <c r="AE70">
        <v>0.18536722370453601</v>
      </c>
      <c r="AF70">
        <v>0.51515151515151503</v>
      </c>
      <c r="AG70">
        <v>9.5492206150821504E-2</v>
      </c>
      <c r="AH70">
        <v>6.9336813769475501E-3</v>
      </c>
      <c r="AI70">
        <v>7.2609919243005194E-2</v>
      </c>
      <c r="AJ70">
        <v>17740.070000000011</v>
      </c>
      <c r="AK70">
        <v>248360.98000000019</v>
      </c>
      <c r="AL70">
        <v>3342.8143975854514</v>
      </c>
      <c r="AM70">
        <v>23425.025134595016</v>
      </c>
      <c r="AN70">
        <v>3346.4321620850014</v>
      </c>
      <c r="AO70">
        <v>46850.050269190018</v>
      </c>
      <c r="AP70">
        <v>1722.0559017864446</v>
      </c>
      <c r="AQ70">
        <v>0</v>
      </c>
      <c r="AR70">
        <v>1722.0559017864446</v>
      </c>
      <c r="AS70">
        <v>3.7764383811106241</v>
      </c>
      <c r="AT70" t="s">
        <v>738</v>
      </c>
    </row>
    <row r="71" spans="1:46" x14ac:dyDescent="0.25">
      <c r="A71" t="s">
        <v>54</v>
      </c>
      <c r="B71" t="s">
        <v>948</v>
      </c>
      <c r="C71" s="63" t="s">
        <v>948</v>
      </c>
      <c r="D71" s="63" t="s">
        <v>671</v>
      </c>
      <c r="E71" t="s">
        <v>527</v>
      </c>
      <c r="F71">
        <v>1</v>
      </c>
      <c r="G71">
        <v>1</v>
      </c>
      <c r="H71">
        <v>1</v>
      </c>
      <c r="I71">
        <v>2</v>
      </c>
      <c r="J71">
        <v>7</v>
      </c>
      <c r="K71">
        <v>4</v>
      </c>
      <c r="L71" t="s">
        <v>101</v>
      </c>
      <c r="M71">
        <v>4</v>
      </c>
      <c r="N71" t="s">
        <v>705</v>
      </c>
      <c r="O71" t="s">
        <v>5</v>
      </c>
      <c r="P71">
        <v>2</v>
      </c>
      <c r="Q71">
        <v>4</v>
      </c>
      <c r="R71">
        <v>0</v>
      </c>
      <c r="S71" t="s">
        <v>642</v>
      </c>
      <c r="T71" t="s">
        <v>689</v>
      </c>
      <c r="U71">
        <v>32</v>
      </c>
      <c r="V71">
        <v>4.2105263157894735</v>
      </c>
      <c r="W71">
        <v>32</v>
      </c>
      <c r="X71" t="s">
        <v>43</v>
      </c>
      <c r="Y71" t="s">
        <v>739</v>
      </c>
      <c r="Z71" t="s">
        <v>948</v>
      </c>
      <c r="AA71">
        <v>66</v>
      </c>
      <c r="AB71">
        <v>66</v>
      </c>
      <c r="AC71">
        <v>356.05</v>
      </c>
      <c r="AD71">
        <v>4903.5999999999985</v>
      </c>
      <c r="AE71">
        <v>0.18536722370453601</v>
      </c>
      <c r="AF71">
        <v>0.48484848484848497</v>
      </c>
      <c r="AG71">
        <v>8.9875017553714395E-2</v>
      </c>
      <c r="AH71">
        <v>6.5258177665388703E-3</v>
      </c>
      <c r="AI71">
        <v>7.2609919243005194E-2</v>
      </c>
      <c r="AJ71">
        <v>17740.070000000011</v>
      </c>
      <c r="AK71">
        <v>248360.98000000019</v>
      </c>
      <c r="AL71">
        <v>3342.8143975854514</v>
      </c>
      <c r="AM71">
        <v>23425.025134595016</v>
      </c>
      <c r="AN71">
        <v>3346.4321620850014</v>
      </c>
      <c r="AO71">
        <v>46850.050269190018</v>
      </c>
      <c r="AP71">
        <v>1620.7584957990064</v>
      </c>
      <c r="AQ71">
        <v>-4.5474735088646412E-13</v>
      </c>
      <c r="AR71">
        <v>1620.7584957990064</v>
      </c>
      <c r="AS71">
        <v>3.5542949469276457</v>
      </c>
      <c r="AT71" t="s">
        <v>739</v>
      </c>
    </row>
    <row r="72" spans="1:46" x14ac:dyDescent="0.25">
      <c r="A72" t="s">
        <v>54</v>
      </c>
      <c r="B72" t="s">
        <v>948</v>
      </c>
      <c r="C72" s="63" t="s">
        <v>948</v>
      </c>
      <c r="D72" s="63" t="s">
        <v>671</v>
      </c>
      <c r="E72" t="s">
        <v>527</v>
      </c>
      <c r="F72">
        <v>1</v>
      </c>
      <c r="G72">
        <v>1</v>
      </c>
      <c r="H72">
        <v>1</v>
      </c>
      <c r="I72">
        <v>2</v>
      </c>
      <c r="J72">
        <v>7</v>
      </c>
      <c r="K72">
        <v>5</v>
      </c>
      <c r="L72" t="s">
        <v>105</v>
      </c>
      <c r="M72">
        <v>5</v>
      </c>
      <c r="N72" t="s">
        <v>707</v>
      </c>
      <c r="O72" t="s">
        <v>4</v>
      </c>
      <c r="P72">
        <v>1</v>
      </c>
      <c r="Q72">
        <v>4</v>
      </c>
      <c r="R72">
        <v>0</v>
      </c>
      <c r="S72" t="s">
        <v>642</v>
      </c>
      <c r="T72" t="s">
        <v>689</v>
      </c>
      <c r="U72">
        <v>34</v>
      </c>
      <c r="V72">
        <v>4.4736842105263159</v>
      </c>
      <c r="W72">
        <v>34</v>
      </c>
      <c r="X72" t="s">
        <v>45</v>
      </c>
      <c r="Y72" t="s">
        <v>741</v>
      </c>
      <c r="Z72" t="s">
        <v>948</v>
      </c>
      <c r="AA72">
        <v>66</v>
      </c>
      <c r="AB72">
        <v>66</v>
      </c>
      <c r="AC72">
        <v>357.1</v>
      </c>
      <c r="AD72">
        <v>4903.5999999999985</v>
      </c>
      <c r="AE72">
        <v>0.18482217866143899</v>
      </c>
      <c r="AF72">
        <v>0.51515151515151503</v>
      </c>
      <c r="AG72">
        <v>9.5211425371044503E-2</v>
      </c>
      <c r="AH72">
        <v>6.9336813769475501E-3</v>
      </c>
      <c r="AI72">
        <v>7.2824047638469697E-2</v>
      </c>
      <c r="AJ72">
        <v>17740.070000000011</v>
      </c>
      <c r="AK72">
        <v>248360.98000000019</v>
      </c>
      <c r="AL72">
        <v>3342.8143975854505</v>
      </c>
      <c r="AM72">
        <v>23425.025134595016</v>
      </c>
      <c r="AN72">
        <v>3346.4321620850014</v>
      </c>
      <c r="AO72">
        <v>46850.050269190018</v>
      </c>
      <c r="AP72">
        <v>1722.0559017864446</v>
      </c>
      <c r="AQ72">
        <v>4.5474735088646412E-13</v>
      </c>
      <c r="AR72">
        <v>1722.0559017864446</v>
      </c>
      <c r="AS72">
        <v>3.7764383811106241</v>
      </c>
      <c r="AT72" t="s">
        <v>741</v>
      </c>
    </row>
    <row r="73" spans="1:46" x14ac:dyDescent="0.25">
      <c r="A73" t="s">
        <v>54</v>
      </c>
      <c r="B73" t="s">
        <v>948</v>
      </c>
      <c r="C73" s="63" t="s">
        <v>948</v>
      </c>
      <c r="D73" s="63" t="s">
        <v>671</v>
      </c>
      <c r="E73" t="s">
        <v>527</v>
      </c>
      <c r="F73">
        <v>1</v>
      </c>
      <c r="G73">
        <v>1</v>
      </c>
      <c r="H73">
        <v>1</v>
      </c>
      <c r="I73">
        <v>2</v>
      </c>
      <c r="J73">
        <v>7</v>
      </c>
      <c r="K73">
        <v>5</v>
      </c>
      <c r="L73" t="s">
        <v>105</v>
      </c>
      <c r="M73">
        <v>5</v>
      </c>
      <c r="N73" t="s">
        <v>707</v>
      </c>
      <c r="O73" t="s">
        <v>5</v>
      </c>
      <c r="P73">
        <v>2</v>
      </c>
      <c r="Q73">
        <v>4</v>
      </c>
      <c r="R73">
        <v>0</v>
      </c>
      <c r="S73" t="s">
        <v>642</v>
      </c>
      <c r="T73" t="s">
        <v>689</v>
      </c>
      <c r="U73">
        <v>32</v>
      </c>
      <c r="V73">
        <v>4.2105263157894735</v>
      </c>
      <c r="W73">
        <v>32</v>
      </c>
      <c r="X73" t="s">
        <v>46</v>
      </c>
      <c r="Y73" t="s">
        <v>742</v>
      </c>
      <c r="Z73" t="s">
        <v>948</v>
      </c>
      <c r="AA73">
        <v>66</v>
      </c>
      <c r="AB73">
        <v>66</v>
      </c>
      <c r="AC73">
        <v>357.1</v>
      </c>
      <c r="AD73">
        <v>4903.5999999999985</v>
      </c>
      <c r="AE73">
        <v>0.18482217866143899</v>
      </c>
      <c r="AF73">
        <v>0.48484848484848497</v>
      </c>
      <c r="AG73">
        <v>8.9610753290394807E-2</v>
      </c>
      <c r="AH73">
        <v>6.5258177665388703E-3</v>
      </c>
      <c r="AI73">
        <v>7.2824047638469697E-2</v>
      </c>
      <c r="AJ73">
        <v>17740.070000000011</v>
      </c>
      <c r="AK73">
        <v>248360.98000000019</v>
      </c>
      <c r="AL73">
        <v>3342.8143975854505</v>
      </c>
      <c r="AM73">
        <v>23425.025134595016</v>
      </c>
      <c r="AN73">
        <v>3346.4321620850014</v>
      </c>
      <c r="AO73">
        <v>46850.050269190018</v>
      </c>
      <c r="AP73">
        <v>1620.7584957990064</v>
      </c>
      <c r="AQ73">
        <v>0</v>
      </c>
      <c r="AR73">
        <v>1620.7584957990064</v>
      </c>
      <c r="AS73">
        <v>3.5542949469276457</v>
      </c>
      <c r="AT73" t="s">
        <v>742</v>
      </c>
    </row>
    <row r="74" spans="1:46" x14ac:dyDescent="0.25">
      <c r="A74" t="s">
        <v>54</v>
      </c>
      <c r="B74" t="s">
        <v>948</v>
      </c>
      <c r="C74" s="63" t="s">
        <v>948</v>
      </c>
      <c r="D74" s="63" t="s">
        <v>671</v>
      </c>
      <c r="E74" t="s">
        <v>527</v>
      </c>
      <c r="F74">
        <v>1</v>
      </c>
      <c r="G74">
        <v>1</v>
      </c>
      <c r="H74">
        <v>1</v>
      </c>
      <c r="I74">
        <v>2</v>
      </c>
      <c r="J74">
        <v>7</v>
      </c>
      <c r="K74">
        <v>6</v>
      </c>
      <c r="L74" t="s">
        <v>113</v>
      </c>
      <c r="M74">
        <v>6</v>
      </c>
      <c r="N74" t="s">
        <v>709</v>
      </c>
      <c r="O74" t="s">
        <v>4</v>
      </c>
      <c r="P74">
        <v>1</v>
      </c>
      <c r="Q74">
        <v>4</v>
      </c>
      <c r="R74">
        <v>0</v>
      </c>
      <c r="S74" t="s">
        <v>642</v>
      </c>
      <c r="T74" t="s">
        <v>689</v>
      </c>
      <c r="U74">
        <v>34</v>
      </c>
      <c r="V74">
        <v>4.4736842105263159</v>
      </c>
      <c r="W74">
        <v>34</v>
      </c>
      <c r="X74" t="s">
        <v>48</v>
      </c>
      <c r="Y74" t="s">
        <v>744</v>
      </c>
      <c r="Z74" t="s">
        <v>948</v>
      </c>
      <c r="AA74">
        <v>66</v>
      </c>
      <c r="AB74">
        <v>66</v>
      </c>
      <c r="AC74">
        <v>319</v>
      </c>
      <c r="AD74">
        <v>4903.5999999999985</v>
      </c>
      <c r="AE74">
        <v>0.20689655172413801</v>
      </c>
      <c r="AF74">
        <v>0.51515151515151503</v>
      </c>
      <c r="AG74">
        <v>0.10658307210031299</v>
      </c>
      <c r="AH74">
        <v>6.9336813769475501E-3</v>
      </c>
      <c r="AI74">
        <v>6.5054245860184406E-2</v>
      </c>
      <c r="AJ74">
        <v>17740.070000000011</v>
      </c>
      <c r="AK74">
        <v>248360.98000000019</v>
      </c>
      <c r="AL74">
        <v>3342.8143975854514</v>
      </c>
      <c r="AM74">
        <v>23425.025134595016</v>
      </c>
      <c r="AN74">
        <v>3346.4321620850014</v>
      </c>
      <c r="AO74">
        <v>46850.050269190018</v>
      </c>
      <c r="AP74">
        <v>1722.0559017864446</v>
      </c>
      <c r="AQ74">
        <v>0</v>
      </c>
      <c r="AR74">
        <v>1722.0559017864446</v>
      </c>
      <c r="AS74">
        <v>3.7764383811106241</v>
      </c>
      <c r="AT74" t="s">
        <v>744</v>
      </c>
    </row>
    <row r="75" spans="1:46" x14ac:dyDescent="0.25">
      <c r="A75" t="s">
        <v>54</v>
      </c>
      <c r="B75" t="s">
        <v>948</v>
      </c>
      <c r="C75" s="63" t="s">
        <v>948</v>
      </c>
      <c r="D75" s="63" t="s">
        <v>671</v>
      </c>
      <c r="E75" t="s">
        <v>527</v>
      </c>
      <c r="F75">
        <v>1</v>
      </c>
      <c r="G75">
        <v>1</v>
      </c>
      <c r="H75">
        <v>1</v>
      </c>
      <c r="I75">
        <v>2</v>
      </c>
      <c r="J75">
        <v>7</v>
      </c>
      <c r="K75">
        <v>6</v>
      </c>
      <c r="L75" t="s">
        <v>113</v>
      </c>
      <c r="M75">
        <v>6</v>
      </c>
      <c r="N75" t="s">
        <v>709</v>
      </c>
      <c r="O75" t="s">
        <v>5</v>
      </c>
      <c r="P75">
        <v>2</v>
      </c>
      <c r="Q75">
        <v>4</v>
      </c>
      <c r="R75">
        <v>0</v>
      </c>
      <c r="S75" t="s">
        <v>642</v>
      </c>
      <c r="T75" t="s">
        <v>689</v>
      </c>
      <c r="U75">
        <v>32</v>
      </c>
      <c r="V75">
        <v>4.2105263157894735</v>
      </c>
      <c r="W75">
        <v>32</v>
      </c>
      <c r="X75" t="s">
        <v>49</v>
      </c>
      <c r="Y75" t="s">
        <v>745</v>
      </c>
      <c r="Z75" t="s">
        <v>948</v>
      </c>
      <c r="AA75">
        <v>66</v>
      </c>
      <c r="AB75">
        <v>66</v>
      </c>
      <c r="AC75">
        <v>319</v>
      </c>
      <c r="AD75">
        <v>4903.5999999999985</v>
      </c>
      <c r="AE75">
        <v>0.20689655172413801</v>
      </c>
      <c r="AF75">
        <v>0.48484848484848497</v>
      </c>
      <c r="AG75">
        <v>0.100313479623824</v>
      </c>
      <c r="AH75">
        <v>6.5258177665388703E-3</v>
      </c>
      <c r="AI75">
        <v>6.5054245860184406E-2</v>
      </c>
      <c r="AJ75">
        <v>17740.070000000011</v>
      </c>
      <c r="AK75">
        <v>248360.98000000019</v>
      </c>
      <c r="AL75">
        <v>3342.8143975854514</v>
      </c>
      <c r="AM75">
        <v>23425.025134595016</v>
      </c>
      <c r="AN75">
        <v>3346.4321620850014</v>
      </c>
      <c r="AO75">
        <v>46850.050269190018</v>
      </c>
      <c r="AP75">
        <v>1620.7584957990064</v>
      </c>
      <c r="AQ75">
        <v>-4.5474735088646412E-13</v>
      </c>
      <c r="AR75">
        <v>1620.7584957990064</v>
      </c>
      <c r="AS75">
        <v>3.5542949469276457</v>
      </c>
      <c r="AT75" t="s">
        <v>745</v>
      </c>
    </row>
    <row r="76" spans="1:46" x14ac:dyDescent="0.25">
      <c r="A76" t="s">
        <v>54</v>
      </c>
      <c r="B76" t="s">
        <v>948</v>
      </c>
      <c r="C76" s="63" t="s">
        <v>948</v>
      </c>
      <c r="D76" s="63" t="s">
        <v>671</v>
      </c>
      <c r="E76" t="s">
        <v>527</v>
      </c>
      <c r="F76">
        <v>1</v>
      </c>
      <c r="G76">
        <v>1</v>
      </c>
      <c r="H76">
        <v>1</v>
      </c>
      <c r="I76">
        <v>2</v>
      </c>
      <c r="J76">
        <v>7</v>
      </c>
      <c r="K76">
        <v>7</v>
      </c>
      <c r="L76" t="s">
        <v>114</v>
      </c>
      <c r="M76">
        <v>7</v>
      </c>
      <c r="N76" t="s">
        <v>711</v>
      </c>
      <c r="O76" t="s">
        <v>4</v>
      </c>
      <c r="P76">
        <v>1</v>
      </c>
      <c r="Q76">
        <v>4</v>
      </c>
      <c r="R76">
        <v>0</v>
      </c>
      <c r="S76" t="s">
        <v>642</v>
      </c>
      <c r="T76" t="s">
        <v>689</v>
      </c>
      <c r="U76">
        <v>34</v>
      </c>
      <c r="V76">
        <v>4.4736842105263159</v>
      </c>
      <c r="W76">
        <v>34</v>
      </c>
      <c r="X76" t="s">
        <v>51</v>
      </c>
      <c r="Y76" t="s">
        <v>747</v>
      </c>
      <c r="Z76" t="s">
        <v>948</v>
      </c>
      <c r="AA76">
        <v>66</v>
      </c>
      <c r="AB76">
        <v>66</v>
      </c>
      <c r="AC76">
        <v>326.5</v>
      </c>
      <c r="AD76">
        <v>4903.5999999999985</v>
      </c>
      <c r="AE76">
        <v>0.202143950995406</v>
      </c>
      <c r="AF76">
        <v>0.51515151515151503</v>
      </c>
      <c r="AG76">
        <v>0.104134762633997</v>
      </c>
      <c r="AH76">
        <v>6.9336813769475501E-3</v>
      </c>
      <c r="AI76">
        <v>6.6583734399216901E-2</v>
      </c>
      <c r="AJ76">
        <v>17740.070000000011</v>
      </c>
      <c r="AK76">
        <v>248360.98000000019</v>
      </c>
      <c r="AL76">
        <v>3342.8143975854505</v>
      </c>
      <c r="AM76">
        <v>23425.025134595016</v>
      </c>
      <c r="AN76">
        <v>3346.4321620850014</v>
      </c>
      <c r="AO76">
        <v>46850.050269190018</v>
      </c>
      <c r="AP76">
        <v>1722.0559017864446</v>
      </c>
      <c r="AQ76">
        <v>4.5474735088646412E-13</v>
      </c>
      <c r="AR76">
        <v>1722.0559017864446</v>
      </c>
      <c r="AS76">
        <v>3.7764383811106241</v>
      </c>
      <c r="AT76" t="s">
        <v>747</v>
      </c>
    </row>
    <row r="77" spans="1:46" x14ac:dyDescent="0.25">
      <c r="A77" t="s">
        <v>54</v>
      </c>
      <c r="B77" t="s">
        <v>948</v>
      </c>
      <c r="C77" s="63" t="s">
        <v>948</v>
      </c>
      <c r="D77" s="63" t="s">
        <v>671</v>
      </c>
      <c r="E77" t="s">
        <v>527</v>
      </c>
      <c r="F77">
        <v>1</v>
      </c>
      <c r="G77">
        <v>1</v>
      </c>
      <c r="H77">
        <v>1</v>
      </c>
      <c r="I77">
        <v>2</v>
      </c>
      <c r="J77">
        <v>7</v>
      </c>
      <c r="K77">
        <v>7</v>
      </c>
      <c r="L77" t="s">
        <v>114</v>
      </c>
      <c r="M77">
        <v>7</v>
      </c>
      <c r="N77" t="s">
        <v>711</v>
      </c>
      <c r="O77" t="s">
        <v>5</v>
      </c>
      <c r="P77">
        <v>2</v>
      </c>
      <c r="Q77">
        <v>4</v>
      </c>
      <c r="R77">
        <v>0</v>
      </c>
      <c r="S77" t="s">
        <v>642</v>
      </c>
      <c r="T77" t="s">
        <v>689</v>
      </c>
      <c r="U77">
        <v>32</v>
      </c>
      <c r="V77">
        <v>4.2105263157894735</v>
      </c>
      <c r="W77">
        <v>32</v>
      </c>
      <c r="X77" t="s">
        <v>52</v>
      </c>
      <c r="Y77" t="s">
        <v>748</v>
      </c>
      <c r="Z77" t="s">
        <v>948</v>
      </c>
      <c r="AA77">
        <v>66</v>
      </c>
      <c r="AB77">
        <v>66</v>
      </c>
      <c r="AC77">
        <v>326.5</v>
      </c>
      <c r="AD77">
        <v>4903.5999999999985</v>
      </c>
      <c r="AE77">
        <v>0.202143950995406</v>
      </c>
      <c r="AF77">
        <v>0.48484848484848497</v>
      </c>
      <c r="AG77">
        <v>9.80091883614089E-2</v>
      </c>
      <c r="AH77">
        <v>6.5258177665388703E-3</v>
      </c>
      <c r="AI77">
        <v>6.6583734399216901E-2</v>
      </c>
      <c r="AJ77">
        <v>17740.070000000011</v>
      </c>
      <c r="AK77">
        <v>248360.98000000019</v>
      </c>
      <c r="AL77">
        <v>3342.8143975854505</v>
      </c>
      <c r="AM77">
        <v>23425.025134595016</v>
      </c>
      <c r="AN77">
        <v>3346.4321620850014</v>
      </c>
      <c r="AO77">
        <v>46850.050269190018</v>
      </c>
      <c r="AP77">
        <v>1620.7584957990064</v>
      </c>
      <c r="AQ77">
        <v>0</v>
      </c>
      <c r="AR77">
        <v>1620.7584957990064</v>
      </c>
      <c r="AS77">
        <v>3.5542949469276457</v>
      </c>
      <c r="AT77" t="s">
        <v>748</v>
      </c>
    </row>
    <row r="78" spans="1:46" x14ac:dyDescent="0.25">
      <c r="A78" t="s">
        <v>54</v>
      </c>
      <c r="B78" t="s">
        <v>948</v>
      </c>
      <c r="C78" s="63" t="s">
        <v>948</v>
      </c>
      <c r="D78" s="63" t="s">
        <v>671</v>
      </c>
      <c r="E78" t="s">
        <v>527</v>
      </c>
      <c r="F78">
        <v>1</v>
      </c>
      <c r="G78">
        <v>2</v>
      </c>
      <c r="H78">
        <v>2</v>
      </c>
      <c r="I78">
        <v>2</v>
      </c>
      <c r="J78">
        <v>7</v>
      </c>
      <c r="K78">
        <v>1</v>
      </c>
      <c r="L78" t="s">
        <v>99</v>
      </c>
      <c r="M78">
        <v>8</v>
      </c>
      <c r="N78" t="s">
        <v>713</v>
      </c>
      <c r="O78" t="s">
        <v>4</v>
      </c>
      <c r="P78">
        <v>1</v>
      </c>
      <c r="Q78">
        <v>4</v>
      </c>
      <c r="R78">
        <v>0</v>
      </c>
      <c r="S78" t="s">
        <v>642</v>
      </c>
      <c r="T78" t="s">
        <v>689</v>
      </c>
      <c r="U78">
        <v>34</v>
      </c>
      <c r="V78">
        <v>4.4736842105263159</v>
      </c>
      <c r="W78">
        <v>34</v>
      </c>
      <c r="X78" t="s">
        <v>33</v>
      </c>
      <c r="Y78" t="s">
        <v>750</v>
      </c>
      <c r="Z78" t="s">
        <v>948</v>
      </c>
      <c r="AA78">
        <v>66</v>
      </c>
      <c r="AB78">
        <v>66</v>
      </c>
      <c r="AC78">
        <v>367.65</v>
      </c>
      <c r="AD78">
        <v>4903.5999999999985</v>
      </c>
      <c r="AE78">
        <v>0.17951856385148901</v>
      </c>
      <c r="AF78">
        <v>0.51515151515151503</v>
      </c>
      <c r="AG78">
        <v>9.2479260165918703E-2</v>
      </c>
      <c r="AH78">
        <v>6.9336813769475501E-3</v>
      </c>
      <c r="AI78">
        <v>7.4975528183375495E-2</v>
      </c>
      <c r="AJ78">
        <v>17740.070000000011</v>
      </c>
      <c r="AK78">
        <v>248360.98000000019</v>
      </c>
      <c r="AL78">
        <v>3342.8143975854509</v>
      </c>
      <c r="AM78">
        <v>23425.025134595016</v>
      </c>
      <c r="AN78">
        <v>3346.4321620850014</v>
      </c>
      <c r="AO78">
        <v>46850.050269190018</v>
      </c>
      <c r="AP78">
        <v>1722.0559017864446</v>
      </c>
      <c r="AQ78">
        <v>2.2737367544323206E-13</v>
      </c>
      <c r="AR78">
        <v>1722.0559017864446</v>
      </c>
      <c r="AS78">
        <v>3.7764383811106241</v>
      </c>
      <c r="AT78" t="s">
        <v>750</v>
      </c>
    </row>
    <row r="79" spans="1:46" x14ac:dyDescent="0.25">
      <c r="A79" t="s">
        <v>54</v>
      </c>
      <c r="B79" t="s">
        <v>948</v>
      </c>
      <c r="C79" s="63" t="s">
        <v>948</v>
      </c>
      <c r="D79" s="63" t="s">
        <v>671</v>
      </c>
      <c r="E79" t="s">
        <v>527</v>
      </c>
      <c r="F79">
        <v>1</v>
      </c>
      <c r="G79">
        <v>2</v>
      </c>
      <c r="H79">
        <v>2</v>
      </c>
      <c r="I79">
        <v>2</v>
      </c>
      <c r="J79">
        <v>7</v>
      </c>
      <c r="K79">
        <v>1</v>
      </c>
      <c r="L79" t="s">
        <v>99</v>
      </c>
      <c r="M79">
        <v>8</v>
      </c>
      <c r="N79" t="s">
        <v>713</v>
      </c>
      <c r="O79" t="s">
        <v>5</v>
      </c>
      <c r="P79">
        <v>2</v>
      </c>
      <c r="Q79">
        <v>4</v>
      </c>
      <c r="R79">
        <v>0</v>
      </c>
      <c r="S79" t="s">
        <v>642</v>
      </c>
      <c r="T79" t="s">
        <v>689</v>
      </c>
      <c r="U79">
        <v>32</v>
      </c>
      <c r="V79">
        <v>4.2105263157894735</v>
      </c>
      <c r="W79">
        <v>32</v>
      </c>
      <c r="X79" t="s">
        <v>34</v>
      </c>
      <c r="Y79" t="s">
        <v>751</v>
      </c>
      <c r="Z79" t="s">
        <v>948</v>
      </c>
      <c r="AA79">
        <v>66</v>
      </c>
      <c r="AB79">
        <v>66</v>
      </c>
      <c r="AC79">
        <v>367.65</v>
      </c>
      <c r="AD79">
        <v>4903.5999999999985</v>
      </c>
      <c r="AE79">
        <v>0.17951856385148901</v>
      </c>
      <c r="AF79">
        <v>0.48484848484848497</v>
      </c>
      <c r="AG79">
        <v>8.7039303685570502E-2</v>
      </c>
      <c r="AH79">
        <v>6.5258177665388703E-3</v>
      </c>
      <c r="AI79">
        <v>7.4975528183375495E-2</v>
      </c>
      <c r="AJ79">
        <v>17740.070000000011</v>
      </c>
      <c r="AK79">
        <v>248360.98000000019</v>
      </c>
      <c r="AL79">
        <v>3342.8143975854509</v>
      </c>
      <c r="AM79">
        <v>23425.025134595016</v>
      </c>
      <c r="AN79">
        <v>3346.4321620850014</v>
      </c>
      <c r="AO79">
        <v>46850.050269190018</v>
      </c>
      <c r="AP79">
        <v>1620.7584957990064</v>
      </c>
      <c r="AQ79">
        <v>-2.2737367544323206E-13</v>
      </c>
      <c r="AR79">
        <v>1620.7584957990064</v>
      </c>
      <c r="AS79">
        <v>3.5542949469276457</v>
      </c>
      <c r="AT79" t="s">
        <v>751</v>
      </c>
    </row>
    <row r="80" spans="1:46" x14ac:dyDescent="0.25">
      <c r="A80" t="s">
        <v>54</v>
      </c>
      <c r="B80" t="s">
        <v>948</v>
      </c>
      <c r="C80" s="63" t="s">
        <v>948</v>
      </c>
      <c r="D80" s="63" t="s">
        <v>671</v>
      </c>
      <c r="E80" t="s">
        <v>527</v>
      </c>
      <c r="F80">
        <v>1</v>
      </c>
      <c r="G80">
        <v>2</v>
      </c>
      <c r="H80">
        <v>2</v>
      </c>
      <c r="I80">
        <v>2</v>
      </c>
      <c r="J80">
        <v>7</v>
      </c>
      <c r="K80">
        <v>2</v>
      </c>
      <c r="L80" t="s">
        <v>102</v>
      </c>
      <c r="M80">
        <v>9</v>
      </c>
      <c r="N80" t="s">
        <v>715</v>
      </c>
      <c r="O80" t="s">
        <v>4</v>
      </c>
      <c r="P80">
        <v>1</v>
      </c>
      <c r="Q80">
        <v>4</v>
      </c>
      <c r="R80">
        <v>0</v>
      </c>
      <c r="S80" t="s">
        <v>642</v>
      </c>
      <c r="T80" t="s">
        <v>689</v>
      </c>
      <c r="U80">
        <v>34</v>
      </c>
      <c r="V80">
        <v>4.4736842105263159</v>
      </c>
      <c r="W80">
        <v>34</v>
      </c>
      <c r="X80" t="s">
        <v>36</v>
      </c>
      <c r="Y80" t="s">
        <v>753</v>
      </c>
      <c r="Z80" t="s">
        <v>948</v>
      </c>
      <c r="AA80">
        <v>66</v>
      </c>
      <c r="AB80">
        <v>66</v>
      </c>
      <c r="AC80">
        <v>356.05</v>
      </c>
      <c r="AD80">
        <v>4903.5999999999985</v>
      </c>
      <c r="AE80">
        <v>0.18536722370453601</v>
      </c>
      <c r="AF80">
        <v>0.51515151515151503</v>
      </c>
      <c r="AG80">
        <v>9.5492206150821504E-2</v>
      </c>
      <c r="AH80">
        <v>6.9336813769475501E-3</v>
      </c>
      <c r="AI80">
        <v>7.2609919243005194E-2</v>
      </c>
      <c r="AJ80">
        <v>17740.070000000011</v>
      </c>
      <c r="AK80">
        <v>248360.98000000019</v>
      </c>
      <c r="AL80">
        <v>3342.8143975854514</v>
      </c>
      <c r="AM80">
        <v>23425.025134595016</v>
      </c>
      <c r="AN80">
        <v>3346.4321620850014</v>
      </c>
      <c r="AO80">
        <v>46850.050269190018</v>
      </c>
      <c r="AP80">
        <v>1722.0559017864446</v>
      </c>
      <c r="AQ80">
        <v>0</v>
      </c>
      <c r="AR80">
        <v>1722.0559017864446</v>
      </c>
      <c r="AS80">
        <v>3.7764383811106241</v>
      </c>
      <c r="AT80" t="s">
        <v>753</v>
      </c>
    </row>
    <row r="81" spans="1:46" x14ac:dyDescent="0.25">
      <c r="A81" t="s">
        <v>54</v>
      </c>
      <c r="B81" t="s">
        <v>948</v>
      </c>
      <c r="C81" s="63" t="s">
        <v>948</v>
      </c>
      <c r="D81" s="63" t="s">
        <v>671</v>
      </c>
      <c r="E81" t="s">
        <v>527</v>
      </c>
      <c r="F81">
        <v>1</v>
      </c>
      <c r="G81">
        <v>2</v>
      </c>
      <c r="H81">
        <v>2</v>
      </c>
      <c r="I81">
        <v>2</v>
      </c>
      <c r="J81">
        <v>7</v>
      </c>
      <c r="K81">
        <v>2</v>
      </c>
      <c r="L81" t="s">
        <v>102</v>
      </c>
      <c r="M81">
        <v>9</v>
      </c>
      <c r="N81" t="s">
        <v>715</v>
      </c>
      <c r="O81" t="s">
        <v>5</v>
      </c>
      <c r="P81">
        <v>2</v>
      </c>
      <c r="Q81">
        <v>4</v>
      </c>
      <c r="R81">
        <v>0</v>
      </c>
      <c r="S81" t="s">
        <v>642</v>
      </c>
      <c r="T81" t="s">
        <v>689</v>
      </c>
      <c r="U81">
        <v>32</v>
      </c>
      <c r="V81">
        <v>4.2105263157894735</v>
      </c>
      <c r="W81">
        <v>32</v>
      </c>
      <c r="X81" t="s">
        <v>37</v>
      </c>
      <c r="Y81" t="s">
        <v>754</v>
      </c>
      <c r="Z81" t="s">
        <v>948</v>
      </c>
      <c r="AA81">
        <v>66</v>
      </c>
      <c r="AB81">
        <v>66</v>
      </c>
      <c r="AC81">
        <v>356.05</v>
      </c>
      <c r="AD81">
        <v>4903.5999999999985</v>
      </c>
      <c r="AE81">
        <v>0.18536722370453601</v>
      </c>
      <c r="AF81">
        <v>0.48484848484848497</v>
      </c>
      <c r="AG81">
        <v>8.9875017553714395E-2</v>
      </c>
      <c r="AH81">
        <v>6.5258177665388703E-3</v>
      </c>
      <c r="AI81">
        <v>7.2609919243005194E-2</v>
      </c>
      <c r="AJ81">
        <v>17740.070000000011</v>
      </c>
      <c r="AK81">
        <v>248360.98000000019</v>
      </c>
      <c r="AL81">
        <v>3342.8143975854514</v>
      </c>
      <c r="AM81">
        <v>23425.025134595016</v>
      </c>
      <c r="AN81">
        <v>3346.4321620850014</v>
      </c>
      <c r="AO81">
        <v>46850.050269190018</v>
      </c>
      <c r="AP81">
        <v>1620.7584957990064</v>
      </c>
      <c r="AQ81">
        <v>-4.5474735088646412E-13</v>
      </c>
      <c r="AR81">
        <v>1620.7584957990064</v>
      </c>
      <c r="AS81">
        <v>3.5542949469276457</v>
      </c>
      <c r="AT81" t="s">
        <v>754</v>
      </c>
    </row>
    <row r="82" spans="1:46" x14ac:dyDescent="0.25">
      <c r="A82" t="s">
        <v>54</v>
      </c>
      <c r="B82" t="s">
        <v>948</v>
      </c>
      <c r="C82" s="63" t="s">
        <v>948</v>
      </c>
      <c r="D82" s="63" t="s">
        <v>671</v>
      </c>
      <c r="E82" t="s">
        <v>527</v>
      </c>
      <c r="F82">
        <v>1</v>
      </c>
      <c r="G82">
        <v>2</v>
      </c>
      <c r="H82">
        <v>2</v>
      </c>
      <c r="I82">
        <v>2</v>
      </c>
      <c r="J82">
        <v>7</v>
      </c>
      <c r="K82">
        <v>3</v>
      </c>
      <c r="L82" t="s">
        <v>103</v>
      </c>
      <c r="M82">
        <v>10</v>
      </c>
      <c r="N82" t="s">
        <v>717</v>
      </c>
      <c r="O82" t="s">
        <v>4</v>
      </c>
      <c r="P82">
        <v>1</v>
      </c>
      <c r="Q82">
        <v>4</v>
      </c>
      <c r="R82">
        <v>0</v>
      </c>
      <c r="S82" t="s">
        <v>642</v>
      </c>
      <c r="T82" t="s">
        <v>689</v>
      </c>
      <c r="U82">
        <v>34</v>
      </c>
      <c r="V82">
        <v>4.4736842105263159</v>
      </c>
      <c r="W82">
        <v>34</v>
      </c>
      <c r="X82" t="s">
        <v>39</v>
      </c>
      <c r="Y82" t="s">
        <v>756</v>
      </c>
      <c r="Z82" t="s">
        <v>948</v>
      </c>
      <c r="AA82">
        <v>66</v>
      </c>
      <c r="AB82">
        <v>66</v>
      </c>
      <c r="AC82">
        <v>362.35</v>
      </c>
      <c r="AD82">
        <v>4903.5999999999985</v>
      </c>
      <c r="AE82">
        <v>0.18214433558713999</v>
      </c>
      <c r="AF82">
        <v>0.51515151515151503</v>
      </c>
      <c r="AG82">
        <v>9.3831930453981E-2</v>
      </c>
      <c r="AH82">
        <v>6.9336813769475501E-3</v>
      </c>
      <c r="AI82">
        <v>7.38946896157925E-2</v>
      </c>
      <c r="AJ82">
        <v>17740.070000000011</v>
      </c>
      <c r="AK82">
        <v>248360.98000000019</v>
      </c>
      <c r="AL82">
        <v>3342.8143975854505</v>
      </c>
      <c r="AM82">
        <v>23425.025134595016</v>
      </c>
      <c r="AN82">
        <v>3346.4321620850014</v>
      </c>
      <c r="AO82">
        <v>46850.050269190018</v>
      </c>
      <c r="AP82">
        <v>1722.0559017864446</v>
      </c>
      <c r="AQ82">
        <v>4.5474735088646412E-13</v>
      </c>
      <c r="AR82">
        <v>1722.0559017864446</v>
      </c>
      <c r="AS82">
        <v>3.7764383811106241</v>
      </c>
      <c r="AT82" t="s">
        <v>756</v>
      </c>
    </row>
    <row r="83" spans="1:46" x14ac:dyDescent="0.25">
      <c r="A83" t="s">
        <v>54</v>
      </c>
      <c r="B83" t="s">
        <v>948</v>
      </c>
      <c r="C83" s="63" t="s">
        <v>948</v>
      </c>
      <c r="D83" s="63" t="s">
        <v>671</v>
      </c>
      <c r="E83" t="s">
        <v>527</v>
      </c>
      <c r="F83">
        <v>1</v>
      </c>
      <c r="G83">
        <v>2</v>
      </c>
      <c r="H83">
        <v>2</v>
      </c>
      <c r="I83">
        <v>2</v>
      </c>
      <c r="J83">
        <v>7</v>
      </c>
      <c r="K83">
        <v>3</v>
      </c>
      <c r="L83" t="s">
        <v>103</v>
      </c>
      <c r="M83">
        <v>10</v>
      </c>
      <c r="N83" t="s">
        <v>717</v>
      </c>
      <c r="O83" t="s">
        <v>5</v>
      </c>
      <c r="P83">
        <v>2</v>
      </c>
      <c r="Q83">
        <v>4</v>
      </c>
      <c r="R83">
        <v>0</v>
      </c>
      <c r="S83" t="s">
        <v>642</v>
      </c>
      <c r="T83" t="s">
        <v>689</v>
      </c>
      <c r="U83">
        <v>32</v>
      </c>
      <c r="V83">
        <v>4.2105263157894735</v>
      </c>
      <c r="W83">
        <v>32</v>
      </c>
      <c r="X83" t="s">
        <v>40</v>
      </c>
      <c r="Y83" t="s">
        <v>757</v>
      </c>
      <c r="Z83" t="s">
        <v>948</v>
      </c>
      <c r="AA83">
        <v>66</v>
      </c>
      <c r="AB83">
        <v>66</v>
      </c>
      <c r="AC83">
        <v>362.35</v>
      </c>
      <c r="AD83">
        <v>4903.5999999999985</v>
      </c>
      <c r="AE83">
        <v>0.18214433558713999</v>
      </c>
      <c r="AF83">
        <v>0.48484848484848497</v>
      </c>
      <c r="AG83">
        <v>8.8312405133158495E-2</v>
      </c>
      <c r="AH83">
        <v>6.5258177665388703E-3</v>
      </c>
      <c r="AI83">
        <v>7.38946896157925E-2</v>
      </c>
      <c r="AJ83">
        <v>17740.070000000011</v>
      </c>
      <c r="AK83">
        <v>248360.98000000019</v>
      </c>
      <c r="AL83">
        <v>3342.8143975854505</v>
      </c>
      <c r="AM83">
        <v>23425.025134595016</v>
      </c>
      <c r="AN83">
        <v>3346.4321620850014</v>
      </c>
      <c r="AO83">
        <v>46850.050269190018</v>
      </c>
      <c r="AP83">
        <v>1620.7584957990064</v>
      </c>
      <c r="AQ83">
        <v>0</v>
      </c>
      <c r="AR83">
        <v>1620.7584957990064</v>
      </c>
      <c r="AS83">
        <v>3.5542949469276457</v>
      </c>
      <c r="AT83" t="s">
        <v>757</v>
      </c>
    </row>
    <row r="84" spans="1:46" x14ac:dyDescent="0.25">
      <c r="A84" t="s">
        <v>54</v>
      </c>
      <c r="B84" t="s">
        <v>948</v>
      </c>
      <c r="C84" s="63" t="s">
        <v>948</v>
      </c>
      <c r="D84" s="63" t="s">
        <v>671</v>
      </c>
      <c r="E84" t="s">
        <v>527</v>
      </c>
      <c r="F84">
        <v>1</v>
      </c>
      <c r="G84">
        <v>2</v>
      </c>
      <c r="H84">
        <v>2</v>
      </c>
      <c r="I84">
        <v>2</v>
      </c>
      <c r="J84">
        <v>7</v>
      </c>
      <c r="K84">
        <v>4</v>
      </c>
      <c r="L84" t="s">
        <v>101</v>
      </c>
      <c r="M84">
        <v>11</v>
      </c>
      <c r="N84" t="s">
        <v>719</v>
      </c>
      <c r="O84" t="s">
        <v>4</v>
      </c>
      <c r="P84">
        <v>1</v>
      </c>
      <c r="Q84">
        <v>4</v>
      </c>
      <c r="R84">
        <v>0</v>
      </c>
      <c r="S84" t="s">
        <v>642</v>
      </c>
      <c r="T84" t="s">
        <v>689</v>
      </c>
      <c r="U84">
        <v>34</v>
      </c>
      <c r="V84">
        <v>4.4736842105263159</v>
      </c>
      <c r="W84">
        <v>34</v>
      </c>
      <c r="X84" t="s">
        <v>42</v>
      </c>
      <c r="Y84" t="s">
        <v>759</v>
      </c>
      <c r="Z84" t="s">
        <v>948</v>
      </c>
      <c r="AA84">
        <v>66</v>
      </c>
      <c r="AB84">
        <v>66</v>
      </c>
      <c r="AC84">
        <v>348.05</v>
      </c>
      <c r="AD84">
        <v>4903.5999999999985</v>
      </c>
      <c r="AE84">
        <v>0.18962792702198</v>
      </c>
      <c r="AF84">
        <v>0.51515151515151503</v>
      </c>
      <c r="AG84">
        <v>9.7687113920413696E-2</v>
      </c>
      <c r="AH84">
        <v>6.9336813769475501E-3</v>
      </c>
      <c r="AI84">
        <v>7.0978464801370406E-2</v>
      </c>
      <c r="AJ84">
        <v>17740.070000000011</v>
      </c>
      <c r="AK84">
        <v>248360.98000000019</v>
      </c>
      <c r="AL84">
        <v>3342.8143975854505</v>
      </c>
      <c r="AM84">
        <v>23425.025134595016</v>
      </c>
      <c r="AN84">
        <v>3346.4321620850014</v>
      </c>
      <c r="AO84">
        <v>46850.050269190018</v>
      </c>
      <c r="AP84">
        <v>1722.0559017864446</v>
      </c>
      <c r="AQ84">
        <v>4.5474735088646412E-13</v>
      </c>
      <c r="AR84">
        <v>1722.0559017864446</v>
      </c>
      <c r="AS84">
        <v>3.7764383811106241</v>
      </c>
      <c r="AT84" t="s">
        <v>759</v>
      </c>
    </row>
    <row r="85" spans="1:46" x14ac:dyDescent="0.25">
      <c r="A85" t="s">
        <v>54</v>
      </c>
      <c r="B85" t="s">
        <v>948</v>
      </c>
      <c r="C85" s="63" t="s">
        <v>948</v>
      </c>
      <c r="D85" s="63" t="s">
        <v>671</v>
      </c>
      <c r="E85" t="s">
        <v>527</v>
      </c>
      <c r="F85">
        <v>1</v>
      </c>
      <c r="G85">
        <v>2</v>
      </c>
      <c r="H85">
        <v>2</v>
      </c>
      <c r="I85">
        <v>2</v>
      </c>
      <c r="J85">
        <v>7</v>
      </c>
      <c r="K85">
        <v>4</v>
      </c>
      <c r="L85" t="s">
        <v>101</v>
      </c>
      <c r="M85">
        <v>11</v>
      </c>
      <c r="N85" t="s">
        <v>719</v>
      </c>
      <c r="O85" t="s">
        <v>5</v>
      </c>
      <c r="P85">
        <v>2</v>
      </c>
      <c r="Q85">
        <v>4</v>
      </c>
      <c r="R85">
        <v>0</v>
      </c>
      <c r="S85" t="s">
        <v>642</v>
      </c>
      <c r="T85" t="s">
        <v>689</v>
      </c>
      <c r="U85">
        <v>32</v>
      </c>
      <c r="V85">
        <v>4.2105263157894735</v>
      </c>
      <c r="W85">
        <v>32</v>
      </c>
      <c r="X85" t="s">
        <v>43</v>
      </c>
      <c r="Y85" t="s">
        <v>760</v>
      </c>
      <c r="Z85" t="s">
        <v>948</v>
      </c>
      <c r="AA85">
        <v>66</v>
      </c>
      <c r="AB85">
        <v>66</v>
      </c>
      <c r="AC85">
        <v>348.05</v>
      </c>
      <c r="AD85">
        <v>4903.5999999999985</v>
      </c>
      <c r="AE85">
        <v>0.18962792702198</v>
      </c>
      <c r="AF85">
        <v>0.48484848484848497</v>
      </c>
      <c r="AG85">
        <v>9.1940813101565905E-2</v>
      </c>
      <c r="AH85">
        <v>6.5258177665388703E-3</v>
      </c>
      <c r="AI85">
        <v>7.0978464801370406E-2</v>
      </c>
      <c r="AJ85">
        <v>17740.070000000011</v>
      </c>
      <c r="AK85">
        <v>248360.98000000019</v>
      </c>
      <c r="AL85">
        <v>3342.8143975854505</v>
      </c>
      <c r="AM85">
        <v>23425.025134595016</v>
      </c>
      <c r="AN85">
        <v>3346.4321620850014</v>
      </c>
      <c r="AO85">
        <v>46850.050269190018</v>
      </c>
      <c r="AP85">
        <v>1620.7584957990064</v>
      </c>
      <c r="AQ85">
        <v>0</v>
      </c>
      <c r="AR85">
        <v>1620.7584957990064</v>
      </c>
      <c r="AS85">
        <v>3.5542949469276457</v>
      </c>
      <c r="AT85" t="s">
        <v>760</v>
      </c>
    </row>
    <row r="86" spans="1:46" x14ac:dyDescent="0.25">
      <c r="A86" t="s">
        <v>54</v>
      </c>
      <c r="B86" t="s">
        <v>948</v>
      </c>
      <c r="C86" s="63" t="s">
        <v>948</v>
      </c>
      <c r="D86" s="63" t="s">
        <v>671</v>
      </c>
      <c r="E86" t="s">
        <v>527</v>
      </c>
      <c r="F86">
        <v>1</v>
      </c>
      <c r="G86">
        <v>2</v>
      </c>
      <c r="H86">
        <v>2</v>
      </c>
      <c r="I86">
        <v>2</v>
      </c>
      <c r="J86">
        <v>7</v>
      </c>
      <c r="K86">
        <v>5</v>
      </c>
      <c r="L86" t="s">
        <v>105</v>
      </c>
      <c r="M86">
        <v>12</v>
      </c>
      <c r="N86" t="s">
        <v>721</v>
      </c>
      <c r="O86" t="s">
        <v>4</v>
      </c>
      <c r="P86">
        <v>1</v>
      </c>
      <c r="Q86">
        <v>4</v>
      </c>
      <c r="R86">
        <v>0</v>
      </c>
      <c r="S86" t="s">
        <v>642</v>
      </c>
      <c r="T86" t="s">
        <v>689</v>
      </c>
      <c r="U86">
        <v>34</v>
      </c>
      <c r="V86">
        <v>4.4736842105263159</v>
      </c>
      <c r="W86">
        <v>34</v>
      </c>
      <c r="X86" t="s">
        <v>45</v>
      </c>
      <c r="Y86" t="s">
        <v>762</v>
      </c>
      <c r="Z86" t="s">
        <v>948</v>
      </c>
      <c r="AA86">
        <v>66</v>
      </c>
      <c r="AB86">
        <v>66</v>
      </c>
      <c r="AC86">
        <v>357.1</v>
      </c>
      <c r="AD86">
        <v>4903.5999999999985</v>
      </c>
      <c r="AE86">
        <v>0.18482217866143899</v>
      </c>
      <c r="AF86">
        <v>0.51515151515151503</v>
      </c>
      <c r="AG86">
        <v>9.5211425371044503E-2</v>
      </c>
      <c r="AH86">
        <v>6.9336813769475501E-3</v>
      </c>
      <c r="AI86">
        <v>7.2824047638469697E-2</v>
      </c>
      <c r="AJ86">
        <v>17740.070000000011</v>
      </c>
      <c r="AK86">
        <v>248360.98000000019</v>
      </c>
      <c r="AL86">
        <v>3342.8143975854505</v>
      </c>
      <c r="AM86">
        <v>23425.025134595016</v>
      </c>
      <c r="AN86">
        <v>3346.4321620850014</v>
      </c>
      <c r="AO86">
        <v>46850.050269190018</v>
      </c>
      <c r="AP86">
        <v>1722.0559017864446</v>
      </c>
      <c r="AQ86">
        <v>4.5474735088646412E-13</v>
      </c>
      <c r="AR86">
        <v>1722.0559017864446</v>
      </c>
      <c r="AS86">
        <v>3.7764383811106241</v>
      </c>
      <c r="AT86" t="s">
        <v>762</v>
      </c>
    </row>
    <row r="87" spans="1:46" x14ac:dyDescent="0.25">
      <c r="A87" t="s">
        <v>54</v>
      </c>
      <c r="B87" t="s">
        <v>948</v>
      </c>
      <c r="C87" s="63" t="s">
        <v>948</v>
      </c>
      <c r="D87" s="63" t="s">
        <v>671</v>
      </c>
      <c r="E87" t="s">
        <v>527</v>
      </c>
      <c r="F87">
        <v>1</v>
      </c>
      <c r="G87">
        <v>2</v>
      </c>
      <c r="H87">
        <v>2</v>
      </c>
      <c r="I87">
        <v>2</v>
      </c>
      <c r="J87">
        <v>7</v>
      </c>
      <c r="K87">
        <v>5</v>
      </c>
      <c r="L87" t="s">
        <v>105</v>
      </c>
      <c r="M87">
        <v>12</v>
      </c>
      <c r="N87" t="s">
        <v>721</v>
      </c>
      <c r="O87" t="s">
        <v>5</v>
      </c>
      <c r="P87">
        <v>2</v>
      </c>
      <c r="Q87">
        <v>4</v>
      </c>
      <c r="R87">
        <v>0</v>
      </c>
      <c r="S87" t="s">
        <v>642</v>
      </c>
      <c r="T87" t="s">
        <v>689</v>
      </c>
      <c r="U87">
        <v>32</v>
      </c>
      <c r="V87">
        <v>4.2105263157894735</v>
      </c>
      <c r="W87">
        <v>32</v>
      </c>
      <c r="X87" t="s">
        <v>46</v>
      </c>
      <c r="Y87" t="s">
        <v>763</v>
      </c>
      <c r="Z87" t="s">
        <v>948</v>
      </c>
      <c r="AA87">
        <v>66</v>
      </c>
      <c r="AB87">
        <v>66</v>
      </c>
      <c r="AC87">
        <v>357.1</v>
      </c>
      <c r="AD87">
        <v>4903.5999999999985</v>
      </c>
      <c r="AE87">
        <v>0.18482217866143899</v>
      </c>
      <c r="AF87">
        <v>0.48484848484848497</v>
      </c>
      <c r="AG87">
        <v>8.9610753290394807E-2</v>
      </c>
      <c r="AH87">
        <v>6.5258177665388703E-3</v>
      </c>
      <c r="AI87">
        <v>7.2824047638469697E-2</v>
      </c>
      <c r="AJ87">
        <v>17740.070000000011</v>
      </c>
      <c r="AK87">
        <v>248360.98000000019</v>
      </c>
      <c r="AL87">
        <v>3342.8143975854505</v>
      </c>
      <c r="AM87">
        <v>23425.025134595016</v>
      </c>
      <c r="AN87">
        <v>3346.4321620850014</v>
      </c>
      <c r="AO87">
        <v>46850.050269190018</v>
      </c>
      <c r="AP87">
        <v>1620.7584957990064</v>
      </c>
      <c r="AQ87">
        <v>0</v>
      </c>
      <c r="AR87">
        <v>1620.7584957990064</v>
      </c>
      <c r="AS87">
        <v>3.5542949469276457</v>
      </c>
      <c r="AT87" t="s">
        <v>763</v>
      </c>
    </row>
    <row r="88" spans="1:46" x14ac:dyDescent="0.25">
      <c r="A88" t="s">
        <v>54</v>
      </c>
      <c r="B88" t="s">
        <v>948</v>
      </c>
      <c r="C88" s="63" t="s">
        <v>948</v>
      </c>
      <c r="D88" s="63" t="s">
        <v>671</v>
      </c>
      <c r="E88" t="s">
        <v>527</v>
      </c>
      <c r="F88">
        <v>1</v>
      </c>
      <c r="G88">
        <v>2</v>
      </c>
      <c r="H88">
        <v>2</v>
      </c>
      <c r="I88">
        <v>2</v>
      </c>
      <c r="J88">
        <v>7</v>
      </c>
      <c r="K88">
        <v>6</v>
      </c>
      <c r="L88" t="s">
        <v>113</v>
      </c>
      <c r="M88">
        <v>13</v>
      </c>
      <c r="N88" t="s">
        <v>723</v>
      </c>
      <c r="O88" t="s">
        <v>4</v>
      </c>
      <c r="P88">
        <v>1</v>
      </c>
      <c r="Q88">
        <v>4</v>
      </c>
      <c r="R88">
        <v>0</v>
      </c>
      <c r="S88" t="s">
        <v>642</v>
      </c>
      <c r="T88" t="s">
        <v>689</v>
      </c>
      <c r="U88">
        <v>34</v>
      </c>
      <c r="V88">
        <v>4.4736842105263159</v>
      </c>
      <c r="W88">
        <v>34</v>
      </c>
      <c r="X88" t="s">
        <v>48</v>
      </c>
      <c r="Y88" t="s">
        <v>765</v>
      </c>
      <c r="Z88" t="s">
        <v>948</v>
      </c>
      <c r="AA88">
        <v>66.5</v>
      </c>
      <c r="AB88">
        <v>66.5</v>
      </c>
      <c r="AC88">
        <v>327.5</v>
      </c>
      <c r="AD88">
        <v>4903.5999999999985</v>
      </c>
      <c r="AE88">
        <v>0.20305343511450399</v>
      </c>
      <c r="AF88">
        <v>0.511278195488722</v>
      </c>
      <c r="AG88">
        <v>0.10381679389313</v>
      </c>
      <c r="AH88">
        <v>6.9336813769475501E-3</v>
      </c>
      <c r="AI88">
        <v>6.6787666204421295E-2</v>
      </c>
      <c r="AJ88">
        <v>17740.070000000011</v>
      </c>
      <c r="AK88">
        <v>248360.98000000019</v>
      </c>
      <c r="AL88">
        <v>3368.1387490823108</v>
      </c>
      <c r="AM88">
        <v>23425.025134595016</v>
      </c>
      <c r="AN88">
        <v>3346.4321620850014</v>
      </c>
      <c r="AO88">
        <v>46850.050269190018</v>
      </c>
      <c r="AP88">
        <v>1722.0559017864446</v>
      </c>
      <c r="AQ88">
        <v>0</v>
      </c>
      <c r="AR88">
        <v>1722.0559017864446</v>
      </c>
      <c r="AS88">
        <v>3.7764383811106241</v>
      </c>
      <c r="AT88" t="s">
        <v>765</v>
      </c>
    </row>
    <row r="89" spans="1:46" x14ac:dyDescent="0.25">
      <c r="A89" t="s">
        <v>54</v>
      </c>
      <c r="B89" t="s">
        <v>948</v>
      </c>
      <c r="C89" s="63" t="s">
        <v>948</v>
      </c>
      <c r="D89" s="63" t="s">
        <v>671</v>
      </c>
      <c r="E89" t="s">
        <v>527</v>
      </c>
      <c r="F89">
        <v>1</v>
      </c>
      <c r="G89">
        <v>2</v>
      </c>
      <c r="H89">
        <v>2</v>
      </c>
      <c r="I89">
        <v>2</v>
      </c>
      <c r="J89">
        <v>7</v>
      </c>
      <c r="K89">
        <v>6</v>
      </c>
      <c r="L89" t="s">
        <v>113</v>
      </c>
      <c r="M89">
        <v>13</v>
      </c>
      <c r="N89" t="s">
        <v>723</v>
      </c>
      <c r="O89" t="s">
        <v>5</v>
      </c>
      <c r="P89">
        <v>2</v>
      </c>
      <c r="Q89">
        <v>4</v>
      </c>
      <c r="R89">
        <v>0</v>
      </c>
      <c r="S89" t="s">
        <v>642</v>
      </c>
      <c r="T89" t="s">
        <v>689</v>
      </c>
      <c r="U89">
        <v>32.5</v>
      </c>
      <c r="V89">
        <v>4.2763157894736841</v>
      </c>
      <c r="W89">
        <v>32.5</v>
      </c>
      <c r="X89" t="s">
        <v>49</v>
      </c>
      <c r="Y89" t="s">
        <v>766</v>
      </c>
      <c r="Z89" t="s">
        <v>948</v>
      </c>
      <c r="AA89">
        <v>66.5</v>
      </c>
      <c r="AB89">
        <v>66.5</v>
      </c>
      <c r="AC89">
        <v>327.5</v>
      </c>
      <c r="AD89">
        <v>4903.5999999999985</v>
      </c>
      <c r="AE89">
        <v>0.20305343511450399</v>
      </c>
      <c r="AF89">
        <v>0.488721804511278</v>
      </c>
      <c r="AG89">
        <v>9.9236641221374003E-2</v>
      </c>
      <c r="AH89">
        <v>6.6277836691410403E-3</v>
      </c>
      <c r="AI89">
        <v>6.6787666204421295E-2</v>
      </c>
      <c r="AJ89">
        <v>17740.070000000011</v>
      </c>
      <c r="AK89">
        <v>248360.98000000019</v>
      </c>
      <c r="AL89">
        <v>3368.1387490823108</v>
      </c>
      <c r="AM89">
        <v>23425.025134595016</v>
      </c>
      <c r="AN89">
        <v>3346.4321620850014</v>
      </c>
      <c r="AO89">
        <v>46850.050269190018</v>
      </c>
      <c r="AP89">
        <v>1646.082847295866</v>
      </c>
      <c r="AQ89">
        <v>0</v>
      </c>
      <c r="AR89">
        <v>1646.082847295866</v>
      </c>
      <c r="AS89">
        <v>3.6098308054733903</v>
      </c>
      <c r="AT89" t="s">
        <v>766</v>
      </c>
    </row>
    <row r="90" spans="1:46" x14ac:dyDescent="0.25">
      <c r="A90" t="s">
        <v>54</v>
      </c>
      <c r="B90" t="s">
        <v>948</v>
      </c>
      <c r="C90" s="63" t="s">
        <v>948</v>
      </c>
      <c r="D90" s="63" t="s">
        <v>671</v>
      </c>
      <c r="E90" t="s">
        <v>527</v>
      </c>
      <c r="F90">
        <v>1</v>
      </c>
      <c r="G90">
        <v>2</v>
      </c>
      <c r="H90">
        <v>2</v>
      </c>
      <c r="I90">
        <v>2</v>
      </c>
      <c r="J90">
        <v>7</v>
      </c>
      <c r="K90">
        <v>7</v>
      </c>
      <c r="L90" t="s">
        <v>114</v>
      </c>
      <c r="M90">
        <v>14</v>
      </c>
      <c r="N90" t="s">
        <v>725</v>
      </c>
      <c r="O90" t="s">
        <v>4</v>
      </c>
      <c r="P90">
        <v>1</v>
      </c>
      <c r="Q90">
        <v>4</v>
      </c>
      <c r="R90">
        <v>0</v>
      </c>
      <c r="S90" t="s">
        <v>642</v>
      </c>
      <c r="T90" t="s">
        <v>689</v>
      </c>
      <c r="U90">
        <v>34</v>
      </c>
      <c r="V90">
        <v>4.4736842105263159</v>
      </c>
      <c r="W90">
        <v>34</v>
      </c>
      <c r="X90" t="s">
        <v>51</v>
      </c>
      <c r="Y90" t="s">
        <v>768</v>
      </c>
      <c r="Z90" t="s">
        <v>948</v>
      </c>
      <c r="AA90">
        <v>66</v>
      </c>
      <c r="AB90">
        <v>66</v>
      </c>
      <c r="AC90">
        <v>326.5</v>
      </c>
      <c r="AD90">
        <v>4903.5999999999985</v>
      </c>
      <c r="AE90">
        <v>0.202143950995406</v>
      </c>
      <c r="AF90">
        <v>0.51515151515151503</v>
      </c>
      <c r="AG90">
        <v>0.104134762633997</v>
      </c>
      <c r="AH90">
        <v>6.9336813769475501E-3</v>
      </c>
      <c r="AI90">
        <v>6.6583734399216901E-2</v>
      </c>
      <c r="AJ90">
        <v>17740.070000000011</v>
      </c>
      <c r="AK90">
        <v>248360.98000000019</v>
      </c>
      <c r="AL90">
        <v>3342.8143975854505</v>
      </c>
      <c r="AM90">
        <v>23425.025134595016</v>
      </c>
      <c r="AN90">
        <v>3346.4321620850014</v>
      </c>
      <c r="AO90">
        <v>46850.050269190018</v>
      </c>
      <c r="AP90">
        <v>1722.0559017864446</v>
      </c>
      <c r="AQ90">
        <v>4.5474735088646412E-13</v>
      </c>
      <c r="AR90">
        <v>1722.0559017864446</v>
      </c>
      <c r="AS90">
        <v>3.7764383811106241</v>
      </c>
      <c r="AT90" t="s">
        <v>768</v>
      </c>
    </row>
    <row r="91" spans="1:46" x14ac:dyDescent="0.25">
      <c r="A91" t="s">
        <v>54</v>
      </c>
      <c r="B91" t="s">
        <v>948</v>
      </c>
      <c r="C91" s="63" t="s">
        <v>948</v>
      </c>
      <c r="D91" s="63" t="s">
        <v>671</v>
      </c>
      <c r="E91" t="s">
        <v>527</v>
      </c>
      <c r="F91">
        <v>1</v>
      </c>
      <c r="G91">
        <v>2</v>
      </c>
      <c r="H91">
        <v>2</v>
      </c>
      <c r="I91">
        <v>2</v>
      </c>
      <c r="J91">
        <v>7</v>
      </c>
      <c r="K91">
        <v>7</v>
      </c>
      <c r="L91" t="s">
        <v>114</v>
      </c>
      <c r="M91">
        <v>14</v>
      </c>
      <c r="N91" t="s">
        <v>725</v>
      </c>
      <c r="O91" t="s">
        <v>5</v>
      </c>
      <c r="P91">
        <v>2</v>
      </c>
      <c r="Q91">
        <v>4</v>
      </c>
      <c r="R91">
        <v>0</v>
      </c>
      <c r="S91" t="s">
        <v>642</v>
      </c>
      <c r="T91" t="s">
        <v>689</v>
      </c>
      <c r="U91">
        <v>32</v>
      </c>
      <c r="V91">
        <v>4.2105263157894735</v>
      </c>
      <c r="W91">
        <v>32</v>
      </c>
      <c r="X91" t="s">
        <v>52</v>
      </c>
      <c r="Y91" t="s">
        <v>769</v>
      </c>
      <c r="Z91" t="s">
        <v>948</v>
      </c>
      <c r="AA91">
        <v>66</v>
      </c>
      <c r="AB91">
        <v>66</v>
      </c>
      <c r="AC91">
        <v>326.5</v>
      </c>
      <c r="AD91">
        <v>4903.5999999999985</v>
      </c>
      <c r="AE91">
        <v>0.202143950995406</v>
      </c>
      <c r="AF91">
        <v>0.48484848484848497</v>
      </c>
      <c r="AG91">
        <v>9.80091883614089E-2</v>
      </c>
      <c r="AH91">
        <v>6.5258177665388703E-3</v>
      </c>
      <c r="AI91">
        <v>6.6583734399216901E-2</v>
      </c>
      <c r="AJ91">
        <v>17740.070000000011</v>
      </c>
      <c r="AK91">
        <v>248360.98000000019</v>
      </c>
      <c r="AL91">
        <v>3342.8143975854505</v>
      </c>
      <c r="AM91">
        <v>23425.025134595016</v>
      </c>
      <c r="AN91">
        <v>3346.4321620850014</v>
      </c>
      <c r="AO91">
        <v>46850.050269190018</v>
      </c>
      <c r="AP91">
        <v>1620.7584957990064</v>
      </c>
      <c r="AQ91">
        <v>0</v>
      </c>
      <c r="AR91">
        <v>1620.7584957990064</v>
      </c>
      <c r="AS91">
        <v>3.5542949469276457</v>
      </c>
      <c r="AT91" t="s">
        <v>769</v>
      </c>
    </row>
    <row r="92" spans="1:46" x14ac:dyDescent="0.25">
      <c r="A92" t="s">
        <v>54</v>
      </c>
      <c r="B92" t="s">
        <v>950</v>
      </c>
      <c r="C92" s="63" t="s">
        <v>950</v>
      </c>
      <c r="D92" s="63" t="s">
        <v>671</v>
      </c>
      <c r="E92" t="s">
        <v>527</v>
      </c>
      <c r="F92">
        <v>0.75</v>
      </c>
      <c r="G92">
        <v>1</v>
      </c>
      <c r="H92">
        <v>1</v>
      </c>
      <c r="I92">
        <v>2</v>
      </c>
      <c r="J92">
        <v>7</v>
      </c>
      <c r="K92">
        <v>1</v>
      </c>
      <c r="L92" t="s">
        <v>99</v>
      </c>
      <c r="M92">
        <v>1</v>
      </c>
      <c r="N92" t="s">
        <v>699</v>
      </c>
      <c r="O92" t="s">
        <v>4</v>
      </c>
      <c r="P92">
        <v>1</v>
      </c>
      <c r="Q92">
        <v>1</v>
      </c>
      <c r="R92">
        <v>0</v>
      </c>
      <c r="S92" t="s">
        <v>642</v>
      </c>
      <c r="T92" t="s">
        <v>689</v>
      </c>
      <c r="U92">
        <v>8.5</v>
      </c>
      <c r="V92">
        <v>1.118421052631579</v>
      </c>
      <c r="W92">
        <v>6.375</v>
      </c>
      <c r="X92" t="s">
        <v>33</v>
      </c>
      <c r="Y92" t="s">
        <v>729</v>
      </c>
      <c r="Z92" t="s">
        <v>950</v>
      </c>
      <c r="AA92">
        <v>8.5</v>
      </c>
      <c r="AB92">
        <v>6.375</v>
      </c>
      <c r="AC92">
        <v>368.25</v>
      </c>
      <c r="AD92">
        <v>4903.5999999999985</v>
      </c>
      <c r="AE92">
        <v>1.7311608961303501E-2</v>
      </c>
      <c r="AF92">
        <v>1</v>
      </c>
      <c r="AG92">
        <v>1.7311608961303501E-2</v>
      </c>
      <c r="AH92">
        <v>1.30006525817767E-3</v>
      </c>
      <c r="AI92">
        <v>7.5097887266498103E-2</v>
      </c>
      <c r="AJ92">
        <v>17740.070000000011</v>
      </c>
      <c r="AK92">
        <v>248360.98000000019</v>
      </c>
      <c r="AL92">
        <v>322.88548158495837</v>
      </c>
      <c r="AM92">
        <v>1538.4543534342133</v>
      </c>
      <c r="AN92">
        <v>219.77919334774475</v>
      </c>
      <c r="AO92">
        <v>3076.9087068684266</v>
      </c>
      <c r="AP92">
        <v>322.88548158495837</v>
      </c>
      <c r="AQ92">
        <v>0</v>
      </c>
      <c r="AR92">
        <v>430.51397544661114</v>
      </c>
      <c r="AS92">
        <v>0.94410959527765603</v>
      </c>
      <c r="AT92" t="s">
        <v>729</v>
      </c>
    </row>
    <row r="93" spans="1:46" x14ac:dyDescent="0.25">
      <c r="A93" t="s">
        <v>54</v>
      </c>
      <c r="B93" t="s">
        <v>950</v>
      </c>
      <c r="C93" s="63" t="s">
        <v>950</v>
      </c>
      <c r="D93" s="63" t="s">
        <v>671</v>
      </c>
      <c r="E93" t="s">
        <v>527</v>
      </c>
      <c r="F93">
        <v>0.75</v>
      </c>
      <c r="G93">
        <v>1</v>
      </c>
      <c r="H93">
        <v>1</v>
      </c>
      <c r="I93">
        <v>2</v>
      </c>
      <c r="J93">
        <v>7</v>
      </c>
      <c r="K93">
        <v>2</v>
      </c>
      <c r="L93" t="s">
        <v>102</v>
      </c>
      <c r="M93">
        <v>2</v>
      </c>
      <c r="N93" t="s">
        <v>701</v>
      </c>
      <c r="O93" t="s">
        <v>4</v>
      </c>
      <c r="P93">
        <v>1</v>
      </c>
      <c r="Q93">
        <v>1</v>
      </c>
      <c r="R93">
        <v>0</v>
      </c>
      <c r="S93" t="s">
        <v>642</v>
      </c>
      <c r="T93" t="s">
        <v>689</v>
      </c>
      <c r="U93">
        <v>8</v>
      </c>
      <c r="V93">
        <v>1.0526315789473684</v>
      </c>
      <c r="W93">
        <v>6</v>
      </c>
      <c r="X93" t="s">
        <v>36</v>
      </c>
      <c r="Y93" t="s">
        <v>732</v>
      </c>
      <c r="Z93" t="s">
        <v>950</v>
      </c>
      <c r="AA93">
        <v>8</v>
      </c>
      <c r="AB93">
        <v>6</v>
      </c>
      <c r="AC93">
        <v>361.15000000000003</v>
      </c>
      <c r="AD93">
        <v>4903.5999999999985</v>
      </c>
      <c r="AE93">
        <v>1.6613595458950602E-2</v>
      </c>
      <c r="AF93">
        <v>1</v>
      </c>
      <c r="AG93">
        <v>1.6613595458950602E-2</v>
      </c>
      <c r="AH93">
        <v>1.2235908312260399E-3</v>
      </c>
      <c r="AI93">
        <v>7.3649971449547297E-2</v>
      </c>
      <c r="AJ93">
        <v>17740.070000000011</v>
      </c>
      <c r="AK93">
        <v>248360.98000000019</v>
      </c>
      <c r="AL93">
        <v>303.89221796231368</v>
      </c>
      <c r="AM93">
        <v>1538.4543534342133</v>
      </c>
      <c r="AN93">
        <v>219.77919334774475</v>
      </c>
      <c r="AO93">
        <v>3076.9087068684266</v>
      </c>
      <c r="AP93">
        <v>303.89221796231374</v>
      </c>
      <c r="AQ93">
        <v>5.6843418860808015E-14</v>
      </c>
      <c r="AR93">
        <v>405.18962394975165</v>
      </c>
      <c r="AS93">
        <v>0.88857373673191153</v>
      </c>
      <c r="AT93" t="s">
        <v>732</v>
      </c>
    </row>
    <row r="94" spans="1:46" x14ac:dyDescent="0.25">
      <c r="A94" t="s">
        <v>54</v>
      </c>
      <c r="B94" t="s">
        <v>950</v>
      </c>
      <c r="C94" s="63" t="s">
        <v>950</v>
      </c>
      <c r="D94" s="63" t="s">
        <v>671</v>
      </c>
      <c r="E94" t="s">
        <v>527</v>
      </c>
      <c r="F94">
        <v>0.75</v>
      </c>
      <c r="G94">
        <v>1</v>
      </c>
      <c r="H94">
        <v>1</v>
      </c>
      <c r="I94">
        <v>2</v>
      </c>
      <c r="J94">
        <v>7</v>
      </c>
      <c r="K94">
        <v>3</v>
      </c>
      <c r="L94" t="s">
        <v>103</v>
      </c>
      <c r="M94">
        <v>3</v>
      </c>
      <c r="N94" t="s">
        <v>703</v>
      </c>
      <c r="O94" t="s">
        <v>4</v>
      </c>
      <c r="P94">
        <v>1</v>
      </c>
      <c r="Q94">
        <v>1</v>
      </c>
      <c r="R94">
        <v>0</v>
      </c>
      <c r="S94" t="s">
        <v>642</v>
      </c>
      <c r="T94" t="s">
        <v>689</v>
      </c>
      <c r="U94">
        <v>8</v>
      </c>
      <c r="V94">
        <v>1.0526315789473684</v>
      </c>
      <c r="W94">
        <v>6</v>
      </c>
      <c r="X94" t="s">
        <v>39</v>
      </c>
      <c r="Y94" t="s">
        <v>735</v>
      </c>
      <c r="Z94" t="s">
        <v>950</v>
      </c>
      <c r="AA94">
        <v>8</v>
      </c>
      <c r="AB94">
        <v>6</v>
      </c>
      <c r="AC94">
        <v>370.35</v>
      </c>
      <c r="AD94">
        <v>4903.5999999999985</v>
      </c>
      <c r="AE94">
        <v>1.6200891049007699E-2</v>
      </c>
      <c r="AF94">
        <v>1</v>
      </c>
      <c r="AG94">
        <v>1.6200891049007699E-2</v>
      </c>
      <c r="AH94">
        <v>1.2235908312260399E-3</v>
      </c>
      <c r="AI94">
        <v>7.5526144057427205E-2</v>
      </c>
      <c r="AJ94">
        <v>17740.070000000011</v>
      </c>
      <c r="AK94">
        <v>248360.98000000019</v>
      </c>
      <c r="AL94">
        <v>303.89221796231374</v>
      </c>
      <c r="AM94">
        <v>1538.4543534342133</v>
      </c>
      <c r="AN94">
        <v>219.77919334774475</v>
      </c>
      <c r="AO94">
        <v>3076.9087068684266</v>
      </c>
      <c r="AP94">
        <v>303.89221796231374</v>
      </c>
      <c r="AQ94">
        <v>0</v>
      </c>
      <c r="AR94">
        <v>405.18962394975165</v>
      </c>
      <c r="AS94">
        <v>0.88857373673191153</v>
      </c>
      <c r="AT94" t="s">
        <v>735</v>
      </c>
    </row>
    <row r="95" spans="1:46" x14ac:dyDescent="0.25">
      <c r="A95" t="s">
        <v>54</v>
      </c>
      <c r="B95" t="s">
        <v>950</v>
      </c>
      <c r="C95" s="63" t="s">
        <v>950</v>
      </c>
      <c r="D95" s="63" t="s">
        <v>671</v>
      </c>
      <c r="E95" t="s">
        <v>527</v>
      </c>
      <c r="F95">
        <v>0.75</v>
      </c>
      <c r="G95">
        <v>1</v>
      </c>
      <c r="H95">
        <v>1</v>
      </c>
      <c r="I95">
        <v>2</v>
      </c>
      <c r="J95">
        <v>7</v>
      </c>
      <c r="K95">
        <v>4</v>
      </c>
      <c r="L95" t="s">
        <v>101</v>
      </c>
      <c r="M95">
        <v>4</v>
      </c>
      <c r="N95" t="s">
        <v>705</v>
      </c>
      <c r="O95" t="s">
        <v>4</v>
      </c>
      <c r="P95">
        <v>1</v>
      </c>
      <c r="Q95">
        <v>1</v>
      </c>
      <c r="R95">
        <v>0</v>
      </c>
      <c r="S95" t="s">
        <v>642</v>
      </c>
      <c r="T95" t="s">
        <v>689</v>
      </c>
      <c r="U95">
        <v>8</v>
      </c>
      <c r="V95">
        <v>1.0526315789473684</v>
      </c>
      <c r="W95">
        <v>6</v>
      </c>
      <c r="X95" t="s">
        <v>42</v>
      </c>
      <c r="Y95" t="s">
        <v>738</v>
      </c>
      <c r="Z95" t="s">
        <v>950</v>
      </c>
      <c r="AA95">
        <v>8</v>
      </c>
      <c r="AB95">
        <v>6</v>
      </c>
      <c r="AC95">
        <v>356.05</v>
      </c>
      <c r="AD95">
        <v>4903.5999999999985</v>
      </c>
      <c r="AE95">
        <v>1.68515657913214E-2</v>
      </c>
      <c r="AF95">
        <v>1</v>
      </c>
      <c r="AG95">
        <v>1.68515657913214E-2</v>
      </c>
      <c r="AH95">
        <v>1.2235908312260399E-3</v>
      </c>
      <c r="AI95">
        <v>7.2609919243005194E-2</v>
      </c>
      <c r="AJ95">
        <v>17740.070000000011</v>
      </c>
      <c r="AK95">
        <v>248360.98000000019</v>
      </c>
      <c r="AL95">
        <v>303.89221796231379</v>
      </c>
      <c r="AM95">
        <v>1538.4543534342133</v>
      </c>
      <c r="AN95">
        <v>219.77919334774475</v>
      </c>
      <c r="AO95">
        <v>3076.9087068684266</v>
      </c>
      <c r="AP95">
        <v>303.89221796231374</v>
      </c>
      <c r="AQ95">
        <v>-5.6843418860808015E-14</v>
      </c>
      <c r="AR95">
        <v>405.18962394975165</v>
      </c>
      <c r="AS95">
        <v>0.88857373673191153</v>
      </c>
      <c r="AT95" t="s">
        <v>738</v>
      </c>
    </row>
    <row r="96" spans="1:46" x14ac:dyDescent="0.25">
      <c r="A96" t="s">
        <v>54</v>
      </c>
      <c r="B96" t="s">
        <v>950</v>
      </c>
      <c r="C96" s="63" t="s">
        <v>950</v>
      </c>
      <c r="D96" s="63" t="s">
        <v>671</v>
      </c>
      <c r="E96" t="s">
        <v>527</v>
      </c>
      <c r="F96">
        <v>0.75</v>
      </c>
      <c r="G96">
        <v>1</v>
      </c>
      <c r="H96">
        <v>1</v>
      </c>
      <c r="I96">
        <v>2</v>
      </c>
      <c r="J96">
        <v>7</v>
      </c>
      <c r="K96">
        <v>5</v>
      </c>
      <c r="L96" t="s">
        <v>105</v>
      </c>
      <c r="M96">
        <v>5</v>
      </c>
      <c r="N96" t="s">
        <v>707</v>
      </c>
      <c r="O96" t="s">
        <v>4</v>
      </c>
      <c r="P96">
        <v>1</v>
      </c>
      <c r="Q96">
        <v>1</v>
      </c>
      <c r="R96">
        <v>0</v>
      </c>
      <c r="S96" t="s">
        <v>642</v>
      </c>
      <c r="T96" t="s">
        <v>689</v>
      </c>
      <c r="U96">
        <v>8</v>
      </c>
      <c r="V96">
        <v>1.0526315789473684</v>
      </c>
      <c r="W96">
        <v>6</v>
      </c>
      <c r="X96" t="s">
        <v>45</v>
      </c>
      <c r="Y96" t="s">
        <v>741</v>
      </c>
      <c r="Z96" t="s">
        <v>950</v>
      </c>
      <c r="AA96">
        <v>8</v>
      </c>
      <c r="AB96">
        <v>6</v>
      </c>
      <c r="AC96">
        <v>357.1</v>
      </c>
      <c r="AD96">
        <v>4903.5999999999985</v>
      </c>
      <c r="AE96">
        <v>1.6802016241948999E-2</v>
      </c>
      <c r="AF96">
        <v>1</v>
      </c>
      <c r="AG96">
        <v>1.6802016241948999E-2</v>
      </c>
      <c r="AH96">
        <v>1.2235908312260399E-3</v>
      </c>
      <c r="AI96">
        <v>7.2824047638469697E-2</v>
      </c>
      <c r="AJ96">
        <v>17740.070000000011</v>
      </c>
      <c r="AK96">
        <v>248360.98000000019</v>
      </c>
      <c r="AL96">
        <v>303.89221796231368</v>
      </c>
      <c r="AM96">
        <v>1538.4543534342133</v>
      </c>
      <c r="AN96">
        <v>219.77919334774475</v>
      </c>
      <c r="AO96">
        <v>3076.9087068684266</v>
      </c>
      <c r="AP96">
        <v>303.89221796231374</v>
      </c>
      <c r="AQ96">
        <v>5.6843418860808015E-14</v>
      </c>
      <c r="AR96">
        <v>405.18962394975165</v>
      </c>
      <c r="AS96">
        <v>0.88857373673191153</v>
      </c>
      <c r="AT96" t="s">
        <v>741</v>
      </c>
    </row>
    <row r="97" spans="1:46" x14ac:dyDescent="0.25">
      <c r="A97" t="s">
        <v>54</v>
      </c>
      <c r="B97" t="s">
        <v>950</v>
      </c>
      <c r="C97" s="63" t="s">
        <v>950</v>
      </c>
      <c r="D97" s="63" t="s">
        <v>671</v>
      </c>
      <c r="E97" t="s">
        <v>527</v>
      </c>
      <c r="F97">
        <v>0.75</v>
      </c>
      <c r="G97">
        <v>2</v>
      </c>
      <c r="H97">
        <v>2</v>
      </c>
      <c r="I97">
        <v>2</v>
      </c>
      <c r="J97">
        <v>7</v>
      </c>
      <c r="K97">
        <v>1</v>
      </c>
      <c r="L97" t="s">
        <v>99</v>
      </c>
      <c r="M97">
        <v>8</v>
      </c>
      <c r="N97" t="s">
        <v>713</v>
      </c>
      <c r="O97" t="s">
        <v>4</v>
      </c>
      <c r="P97">
        <v>1</v>
      </c>
      <c r="Q97">
        <v>1</v>
      </c>
      <c r="R97">
        <v>0</v>
      </c>
      <c r="S97" t="s">
        <v>642</v>
      </c>
      <c r="T97" t="s">
        <v>689</v>
      </c>
      <c r="U97">
        <v>8.5</v>
      </c>
      <c r="V97">
        <v>1.118421052631579</v>
      </c>
      <c r="W97">
        <v>6.375</v>
      </c>
      <c r="X97" t="s">
        <v>33</v>
      </c>
      <c r="Y97" t="s">
        <v>750</v>
      </c>
      <c r="Z97" t="s">
        <v>950</v>
      </c>
      <c r="AA97">
        <v>8.5</v>
      </c>
      <c r="AB97">
        <v>6.375</v>
      </c>
      <c r="AC97">
        <v>367.65</v>
      </c>
      <c r="AD97">
        <v>4903.5999999999985</v>
      </c>
      <c r="AE97">
        <v>1.73398612811098E-2</v>
      </c>
      <c r="AF97">
        <v>1</v>
      </c>
      <c r="AG97">
        <v>1.73398612811098E-2</v>
      </c>
      <c r="AH97">
        <v>1.30006525817767E-3</v>
      </c>
      <c r="AI97">
        <v>7.4975528183375495E-2</v>
      </c>
      <c r="AJ97">
        <v>17740.070000000011</v>
      </c>
      <c r="AK97">
        <v>248360.98000000019</v>
      </c>
      <c r="AL97">
        <v>322.88548158495831</v>
      </c>
      <c r="AM97">
        <v>1538.4543534342131</v>
      </c>
      <c r="AN97">
        <v>219.77919334774475</v>
      </c>
      <c r="AO97">
        <v>3076.9087068684266</v>
      </c>
      <c r="AP97">
        <v>322.88548158495837</v>
      </c>
      <c r="AQ97">
        <v>5.6843418860808015E-14</v>
      </c>
      <c r="AR97">
        <v>430.51397544661114</v>
      </c>
      <c r="AS97">
        <v>0.94410959527765603</v>
      </c>
      <c r="AT97" t="s">
        <v>750</v>
      </c>
    </row>
    <row r="98" spans="1:46" x14ac:dyDescent="0.25">
      <c r="A98" t="s">
        <v>54</v>
      </c>
      <c r="B98" t="s">
        <v>950</v>
      </c>
      <c r="C98" s="63" t="s">
        <v>950</v>
      </c>
      <c r="D98" s="63" t="s">
        <v>671</v>
      </c>
      <c r="E98" t="s">
        <v>527</v>
      </c>
      <c r="F98">
        <v>0.75</v>
      </c>
      <c r="G98">
        <v>2</v>
      </c>
      <c r="H98">
        <v>2</v>
      </c>
      <c r="I98">
        <v>2</v>
      </c>
      <c r="J98">
        <v>7</v>
      </c>
      <c r="K98">
        <v>2</v>
      </c>
      <c r="L98" t="s">
        <v>102</v>
      </c>
      <c r="M98">
        <v>9</v>
      </c>
      <c r="N98" t="s">
        <v>715</v>
      </c>
      <c r="O98" t="s">
        <v>4</v>
      </c>
      <c r="P98">
        <v>1</v>
      </c>
      <c r="Q98">
        <v>1</v>
      </c>
      <c r="R98">
        <v>0</v>
      </c>
      <c r="S98" t="s">
        <v>642</v>
      </c>
      <c r="T98" t="s">
        <v>689</v>
      </c>
      <c r="U98">
        <v>8</v>
      </c>
      <c r="V98">
        <v>1.0526315789473684</v>
      </c>
      <c r="W98">
        <v>6</v>
      </c>
      <c r="X98" t="s">
        <v>36</v>
      </c>
      <c r="Y98" t="s">
        <v>753</v>
      </c>
      <c r="Z98" t="s">
        <v>950</v>
      </c>
      <c r="AA98">
        <v>8</v>
      </c>
      <c r="AB98">
        <v>6</v>
      </c>
      <c r="AC98">
        <v>356.05</v>
      </c>
      <c r="AD98">
        <v>4903.5999999999985</v>
      </c>
      <c r="AE98">
        <v>1.68515657913214E-2</v>
      </c>
      <c r="AF98">
        <v>1</v>
      </c>
      <c r="AG98">
        <v>1.68515657913214E-2</v>
      </c>
      <c r="AH98">
        <v>1.2235908312260399E-3</v>
      </c>
      <c r="AI98">
        <v>7.2609919243005194E-2</v>
      </c>
      <c r="AJ98">
        <v>17740.070000000011</v>
      </c>
      <c r="AK98">
        <v>248360.98000000019</v>
      </c>
      <c r="AL98">
        <v>303.89221796231379</v>
      </c>
      <c r="AM98">
        <v>1538.4543534342131</v>
      </c>
      <c r="AN98">
        <v>219.77919334774475</v>
      </c>
      <c r="AO98">
        <v>3076.9087068684266</v>
      </c>
      <c r="AP98">
        <v>303.89221796231374</v>
      </c>
      <c r="AQ98">
        <v>-5.6843418860808015E-14</v>
      </c>
      <c r="AR98">
        <v>405.18962394975165</v>
      </c>
      <c r="AS98">
        <v>0.88857373673191153</v>
      </c>
      <c r="AT98" t="s">
        <v>753</v>
      </c>
    </row>
    <row r="99" spans="1:46" x14ac:dyDescent="0.25">
      <c r="A99" t="s">
        <v>54</v>
      </c>
      <c r="B99" t="s">
        <v>950</v>
      </c>
      <c r="C99" s="63" t="s">
        <v>950</v>
      </c>
      <c r="D99" s="63" t="s">
        <v>671</v>
      </c>
      <c r="E99" t="s">
        <v>527</v>
      </c>
      <c r="F99">
        <v>0.75</v>
      </c>
      <c r="G99">
        <v>2</v>
      </c>
      <c r="H99">
        <v>2</v>
      </c>
      <c r="I99">
        <v>2</v>
      </c>
      <c r="J99">
        <v>7</v>
      </c>
      <c r="K99">
        <v>3</v>
      </c>
      <c r="L99" t="s">
        <v>103</v>
      </c>
      <c r="M99">
        <v>10</v>
      </c>
      <c r="N99" t="s">
        <v>717</v>
      </c>
      <c r="O99" t="s">
        <v>4</v>
      </c>
      <c r="P99">
        <v>1</v>
      </c>
      <c r="Q99">
        <v>1</v>
      </c>
      <c r="R99">
        <v>0</v>
      </c>
      <c r="S99" t="s">
        <v>642</v>
      </c>
      <c r="T99" t="s">
        <v>689</v>
      </c>
      <c r="U99">
        <v>8</v>
      </c>
      <c r="V99">
        <v>1.0526315789473684</v>
      </c>
      <c r="W99">
        <v>6</v>
      </c>
      <c r="X99" t="s">
        <v>39</v>
      </c>
      <c r="Y99" t="s">
        <v>756</v>
      </c>
      <c r="Z99" t="s">
        <v>950</v>
      </c>
      <c r="AA99">
        <v>8</v>
      </c>
      <c r="AB99">
        <v>6</v>
      </c>
      <c r="AC99">
        <v>362.35</v>
      </c>
      <c r="AD99">
        <v>4903.5999999999985</v>
      </c>
      <c r="AE99">
        <v>1.6558575962467199E-2</v>
      </c>
      <c r="AF99">
        <v>1</v>
      </c>
      <c r="AG99">
        <v>1.6558575962467199E-2</v>
      </c>
      <c r="AH99">
        <v>1.2235908312260399E-3</v>
      </c>
      <c r="AI99">
        <v>7.38946896157925E-2</v>
      </c>
      <c r="AJ99">
        <v>17740.070000000011</v>
      </c>
      <c r="AK99">
        <v>248360.98000000019</v>
      </c>
      <c r="AL99">
        <v>303.89221796231368</v>
      </c>
      <c r="AM99">
        <v>1538.4543534342131</v>
      </c>
      <c r="AN99">
        <v>219.77919334774475</v>
      </c>
      <c r="AO99">
        <v>3076.9087068684266</v>
      </c>
      <c r="AP99">
        <v>303.89221796231374</v>
      </c>
      <c r="AQ99">
        <v>5.6843418860808015E-14</v>
      </c>
      <c r="AR99">
        <v>405.18962394975165</v>
      </c>
      <c r="AS99">
        <v>0.88857373673191153</v>
      </c>
      <c r="AT99" t="s">
        <v>756</v>
      </c>
    </row>
    <row r="100" spans="1:46" x14ac:dyDescent="0.25">
      <c r="A100" t="s">
        <v>54</v>
      </c>
      <c r="B100" t="s">
        <v>950</v>
      </c>
      <c r="C100" s="63" t="s">
        <v>950</v>
      </c>
      <c r="D100" s="63" t="s">
        <v>671</v>
      </c>
      <c r="E100" t="s">
        <v>527</v>
      </c>
      <c r="F100">
        <v>0.75</v>
      </c>
      <c r="G100">
        <v>2</v>
      </c>
      <c r="H100">
        <v>2</v>
      </c>
      <c r="I100">
        <v>2</v>
      </c>
      <c r="J100">
        <v>7</v>
      </c>
      <c r="K100">
        <v>4</v>
      </c>
      <c r="L100" t="s">
        <v>101</v>
      </c>
      <c r="M100">
        <v>11</v>
      </c>
      <c r="N100" t="s">
        <v>719</v>
      </c>
      <c r="O100" t="s">
        <v>4</v>
      </c>
      <c r="P100">
        <v>1</v>
      </c>
      <c r="Q100">
        <v>1</v>
      </c>
      <c r="R100">
        <v>0</v>
      </c>
      <c r="S100" t="s">
        <v>642</v>
      </c>
      <c r="T100" t="s">
        <v>689</v>
      </c>
      <c r="U100">
        <v>8</v>
      </c>
      <c r="V100">
        <v>1.0526315789473684</v>
      </c>
      <c r="W100">
        <v>6</v>
      </c>
      <c r="X100" t="s">
        <v>42</v>
      </c>
      <c r="Y100" t="s">
        <v>759</v>
      </c>
      <c r="Z100" t="s">
        <v>950</v>
      </c>
      <c r="AA100">
        <v>8</v>
      </c>
      <c r="AB100">
        <v>6</v>
      </c>
      <c r="AC100">
        <v>348.05</v>
      </c>
      <c r="AD100">
        <v>4903.5999999999985</v>
      </c>
      <c r="AE100">
        <v>1.7238902456543598E-2</v>
      </c>
      <c r="AF100">
        <v>1</v>
      </c>
      <c r="AG100">
        <v>1.7238902456543598E-2</v>
      </c>
      <c r="AH100">
        <v>1.2235908312260399E-3</v>
      </c>
      <c r="AI100">
        <v>7.0978464801370406E-2</v>
      </c>
      <c r="AJ100">
        <v>17740.070000000011</v>
      </c>
      <c r="AK100">
        <v>248360.98000000019</v>
      </c>
      <c r="AL100">
        <v>303.89221796231368</v>
      </c>
      <c r="AM100">
        <v>1538.4543534342131</v>
      </c>
      <c r="AN100">
        <v>219.77919334774475</v>
      </c>
      <c r="AO100">
        <v>3076.9087068684266</v>
      </c>
      <c r="AP100">
        <v>303.89221796231374</v>
      </c>
      <c r="AQ100">
        <v>5.6843418860808015E-14</v>
      </c>
      <c r="AR100">
        <v>405.18962394975165</v>
      </c>
      <c r="AS100">
        <v>0.88857373673191153</v>
      </c>
      <c r="AT100" t="s">
        <v>759</v>
      </c>
    </row>
    <row r="101" spans="1:46" x14ac:dyDescent="0.25">
      <c r="A101" t="s">
        <v>54</v>
      </c>
      <c r="B101" t="s">
        <v>950</v>
      </c>
      <c r="C101" s="63" t="s">
        <v>950</v>
      </c>
      <c r="D101" s="63" t="s">
        <v>671</v>
      </c>
      <c r="E101" t="s">
        <v>527</v>
      </c>
      <c r="F101">
        <v>0.75</v>
      </c>
      <c r="G101">
        <v>2</v>
      </c>
      <c r="H101">
        <v>2</v>
      </c>
      <c r="I101">
        <v>2</v>
      </c>
      <c r="J101">
        <v>7</v>
      </c>
      <c r="K101">
        <v>5</v>
      </c>
      <c r="L101" t="s">
        <v>105</v>
      </c>
      <c r="M101">
        <v>12</v>
      </c>
      <c r="N101" t="s">
        <v>721</v>
      </c>
      <c r="O101" t="s">
        <v>4</v>
      </c>
      <c r="P101">
        <v>1</v>
      </c>
      <c r="Q101">
        <v>1</v>
      </c>
      <c r="R101">
        <v>0</v>
      </c>
      <c r="S101" t="s">
        <v>642</v>
      </c>
      <c r="T101" t="s">
        <v>689</v>
      </c>
      <c r="U101">
        <v>8</v>
      </c>
      <c r="V101">
        <v>1.0526315789473684</v>
      </c>
      <c r="W101">
        <v>6</v>
      </c>
      <c r="X101" t="s">
        <v>45</v>
      </c>
      <c r="Y101" t="s">
        <v>762</v>
      </c>
      <c r="Z101" t="s">
        <v>950</v>
      </c>
      <c r="AA101">
        <v>8</v>
      </c>
      <c r="AB101">
        <v>6</v>
      </c>
      <c r="AC101">
        <v>357.1</v>
      </c>
      <c r="AD101">
        <v>4903.5999999999985</v>
      </c>
      <c r="AE101">
        <v>1.6802016241948999E-2</v>
      </c>
      <c r="AF101">
        <v>1</v>
      </c>
      <c r="AG101">
        <v>1.6802016241948999E-2</v>
      </c>
      <c r="AH101">
        <v>1.2235908312260399E-3</v>
      </c>
      <c r="AI101">
        <v>7.2824047638469697E-2</v>
      </c>
      <c r="AJ101">
        <v>17740.070000000011</v>
      </c>
      <c r="AK101">
        <v>248360.98000000019</v>
      </c>
      <c r="AL101">
        <v>303.89221796231368</v>
      </c>
      <c r="AM101">
        <v>1538.4543534342131</v>
      </c>
      <c r="AN101">
        <v>219.77919334774475</v>
      </c>
      <c r="AO101">
        <v>3076.9087068684266</v>
      </c>
      <c r="AP101">
        <v>303.89221796231374</v>
      </c>
      <c r="AQ101">
        <v>5.6843418860808015E-14</v>
      </c>
      <c r="AR101">
        <v>405.18962394975165</v>
      </c>
      <c r="AS101">
        <v>0.88857373673191153</v>
      </c>
      <c r="AT101" t="s">
        <v>762</v>
      </c>
    </row>
    <row r="102" spans="1:46" x14ac:dyDescent="0.25">
      <c r="A102" t="s">
        <v>54</v>
      </c>
      <c r="B102" t="s">
        <v>951</v>
      </c>
      <c r="C102" s="63" t="s">
        <v>951</v>
      </c>
      <c r="D102" s="63" t="s">
        <v>671</v>
      </c>
      <c r="E102" t="s">
        <v>527</v>
      </c>
      <c r="F102">
        <v>0.6</v>
      </c>
      <c r="G102">
        <v>1</v>
      </c>
      <c r="H102">
        <v>1</v>
      </c>
      <c r="I102">
        <v>2</v>
      </c>
      <c r="J102">
        <v>7</v>
      </c>
      <c r="K102">
        <v>1</v>
      </c>
      <c r="L102" t="s">
        <v>99</v>
      </c>
      <c r="M102">
        <v>1</v>
      </c>
      <c r="N102" t="s">
        <v>699</v>
      </c>
      <c r="O102" t="s">
        <v>4</v>
      </c>
      <c r="P102">
        <v>1</v>
      </c>
      <c r="Q102">
        <v>5</v>
      </c>
      <c r="R102">
        <v>0</v>
      </c>
      <c r="S102" t="s">
        <v>642</v>
      </c>
      <c r="T102" t="s">
        <v>689</v>
      </c>
      <c r="U102">
        <v>38</v>
      </c>
      <c r="V102">
        <v>5</v>
      </c>
      <c r="W102">
        <v>22.8</v>
      </c>
      <c r="X102" t="s">
        <v>33</v>
      </c>
      <c r="Y102" t="s">
        <v>729</v>
      </c>
      <c r="Z102" t="s">
        <v>951</v>
      </c>
      <c r="AA102">
        <v>38</v>
      </c>
      <c r="AB102">
        <v>22.8</v>
      </c>
      <c r="AC102">
        <v>368.25</v>
      </c>
      <c r="AD102">
        <v>4903.5999999999985</v>
      </c>
      <c r="AE102">
        <v>6.1914460285132401E-2</v>
      </c>
      <c r="AF102">
        <v>1</v>
      </c>
      <c r="AG102">
        <v>6.1914460285132401E-2</v>
      </c>
      <c r="AH102">
        <v>4.6496451586589497E-3</v>
      </c>
      <c r="AI102">
        <v>7.5097887266498103E-2</v>
      </c>
      <c r="AJ102">
        <v>17740.070000000011</v>
      </c>
      <c r="AK102">
        <v>248360.98000000019</v>
      </c>
      <c r="AL102">
        <v>1154.7904282567922</v>
      </c>
      <c r="AM102">
        <v>5105.3892617668707</v>
      </c>
      <c r="AN102">
        <v>725.00000571009127</v>
      </c>
      <c r="AO102">
        <v>10150.000079941277</v>
      </c>
      <c r="AP102">
        <v>1154.7904282567922</v>
      </c>
      <c r="AQ102">
        <v>0</v>
      </c>
      <c r="AR102">
        <v>1924.6507137613205</v>
      </c>
      <c r="AS102">
        <v>4.2207252494765797</v>
      </c>
      <c r="AT102" t="s">
        <v>729</v>
      </c>
    </row>
    <row r="103" spans="1:46" x14ac:dyDescent="0.25">
      <c r="A103" t="s">
        <v>54</v>
      </c>
      <c r="B103" t="s">
        <v>951</v>
      </c>
      <c r="C103" s="63" t="s">
        <v>951</v>
      </c>
      <c r="D103" s="63" t="s">
        <v>671</v>
      </c>
      <c r="E103" t="s">
        <v>527</v>
      </c>
      <c r="F103">
        <v>0.6</v>
      </c>
      <c r="G103">
        <v>1</v>
      </c>
      <c r="H103">
        <v>1</v>
      </c>
      <c r="I103">
        <v>2</v>
      </c>
      <c r="J103">
        <v>7</v>
      </c>
      <c r="K103">
        <v>2</v>
      </c>
      <c r="L103" t="s">
        <v>102</v>
      </c>
      <c r="M103">
        <v>2</v>
      </c>
      <c r="N103" t="s">
        <v>701</v>
      </c>
      <c r="O103" t="s">
        <v>4</v>
      </c>
      <c r="P103">
        <v>1</v>
      </c>
      <c r="Q103">
        <v>3</v>
      </c>
      <c r="R103">
        <v>0</v>
      </c>
      <c r="S103" t="s">
        <v>642</v>
      </c>
      <c r="T103" t="s">
        <v>689</v>
      </c>
      <c r="U103">
        <v>23</v>
      </c>
      <c r="V103">
        <v>3.0263157894736845</v>
      </c>
      <c r="W103">
        <v>13.799999999999999</v>
      </c>
      <c r="X103" t="s">
        <v>36</v>
      </c>
      <c r="Y103" t="s">
        <v>732</v>
      </c>
      <c r="Z103" t="s">
        <v>951</v>
      </c>
      <c r="AA103">
        <v>23</v>
      </c>
      <c r="AB103">
        <v>13.799999999999999</v>
      </c>
      <c r="AC103">
        <v>361.15000000000003</v>
      </c>
      <c r="AD103">
        <v>4903.5999999999985</v>
      </c>
      <c r="AE103">
        <v>3.8211269555586298E-2</v>
      </c>
      <c r="AF103">
        <v>1</v>
      </c>
      <c r="AG103">
        <v>3.8211269555586298E-2</v>
      </c>
      <c r="AH103">
        <v>2.81425891181989E-3</v>
      </c>
      <c r="AI103">
        <v>7.3649971449547297E-2</v>
      </c>
      <c r="AJ103">
        <v>17740.070000000011</v>
      </c>
      <c r="AK103">
        <v>248360.98000000019</v>
      </c>
      <c r="AL103">
        <v>698.95210131332135</v>
      </c>
      <c r="AM103">
        <v>5105.3892617668707</v>
      </c>
      <c r="AN103">
        <v>725.00000571009127</v>
      </c>
      <c r="AO103">
        <v>10150.000079941277</v>
      </c>
      <c r="AP103">
        <v>698.95210131332146</v>
      </c>
      <c r="AQ103">
        <v>1.1368683772161603E-13</v>
      </c>
      <c r="AR103">
        <v>1164.9201688555358</v>
      </c>
      <c r="AS103">
        <v>2.5546494931042454</v>
      </c>
      <c r="AT103" t="s">
        <v>732</v>
      </c>
    </row>
    <row r="104" spans="1:46" x14ac:dyDescent="0.25">
      <c r="A104" t="s">
        <v>54</v>
      </c>
      <c r="B104" t="s">
        <v>951</v>
      </c>
      <c r="C104" s="63" t="s">
        <v>951</v>
      </c>
      <c r="D104" s="63" t="s">
        <v>671</v>
      </c>
      <c r="E104" t="s">
        <v>527</v>
      </c>
      <c r="F104">
        <v>0.6</v>
      </c>
      <c r="G104">
        <v>1</v>
      </c>
      <c r="H104">
        <v>1</v>
      </c>
      <c r="I104">
        <v>2</v>
      </c>
      <c r="J104">
        <v>7</v>
      </c>
      <c r="K104">
        <v>3</v>
      </c>
      <c r="L104" t="s">
        <v>103</v>
      </c>
      <c r="M104">
        <v>3</v>
      </c>
      <c r="N104" t="s">
        <v>703</v>
      </c>
      <c r="O104" t="s">
        <v>4</v>
      </c>
      <c r="P104">
        <v>1</v>
      </c>
      <c r="Q104">
        <v>5</v>
      </c>
      <c r="R104">
        <v>0</v>
      </c>
      <c r="S104" t="s">
        <v>642</v>
      </c>
      <c r="T104" t="s">
        <v>689</v>
      </c>
      <c r="U104">
        <v>35</v>
      </c>
      <c r="V104">
        <v>4.6052631578947372</v>
      </c>
      <c r="W104">
        <v>21</v>
      </c>
      <c r="X104" t="s">
        <v>39</v>
      </c>
      <c r="Y104" t="s">
        <v>735</v>
      </c>
      <c r="Z104" t="s">
        <v>951</v>
      </c>
      <c r="AA104">
        <v>35</v>
      </c>
      <c r="AB104">
        <v>21</v>
      </c>
      <c r="AC104">
        <v>370.35</v>
      </c>
      <c r="AD104">
        <v>4903.5999999999985</v>
      </c>
      <c r="AE104">
        <v>5.67031186715269E-2</v>
      </c>
      <c r="AF104">
        <v>1</v>
      </c>
      <c r="AG104">
        <v>5.67031186715269E-2</v>
      </c>
      <c r="AH104">
        <v>4.2825679092911399E-3</v>
      </c>
      <c r="AI104">
        <v>7.5526144057427205E-2</v>
      </c>
      <c r="AJ104">
        <v>17740.070000000011</v>
      </c>
      <c r="AK104">
        <v>248360.98000000019</v>
      </c>
      <c r="AL104">
        <v>1063.6227628680981</v>
      </c>
      <c r="AM104">
        <v>5105.3892617668707</v>
      </c>
      <c r="AN104">
        <v>725.00000571009127</v>
      </c>
      <c r="AO104">
        <v>10150.000079941277</v>
      </c>
      <c r="AP104">
        <v>1063.6227628680981</v>
      </c>
      <c r="AQ104">
        <v>0</v>
      </c>
      <c r="AR104">
        <v>1772.7046047801637</v>
      </c>
      <c r="AS104">
        <v>3.8875100982021134</v>
      </c>
      <c r="AT104" t="s">
        <v>735</v>
      </c>
    </row>
    <row r="105" spans="1:46" x14ac:dyDescent="0.25">
      <c r="A105" t="s">
        <v>54</v>
      </c>
      <c r="B105" t="s">
        <v>951</v>
      </c>
      <c r="C105" s="63" t="s">
        <v>951</v>
      </c>
      <c r="D105" s="63" t="s">
        <v>671</v>
      </c>
      <c r="E105" t="s">
        <v>527</v>
      </c>
      <c r="F105">
        <v>0.6</v>
      </c>
      <c r="G105">
        <v>1</v>
      </c>
      <c r="H105">
        <v>1</v>
      </c>
      <c r="I105">
        <v>2</v>
      </c>
      <c r="J105">
        <v>7</v>
      </c>
      <c r="K105">
        <v>4</v>
      </c>
      <c r="L105" t="s">
        <v>101</v>
      </c>
      <c r="M105">
        <v>4</v>
      </c>
      <c r="N105" t="s">
        <v>705</v>
      </c>
      <c r="O105" t="s">
        <v>4</v>
      </c>
      <c r="P105">
        <v>1</v>
      </c>
      <c r="Q105">
        <v>3</v>
      </c>
      <c r="R105">
        <v>0</v>
      </c>
      <c r="S105" t="s">
        <v>642</v>
      </c>
      <c r="T105" t="s">
        <v>689</v>
      </c>
      <c r="U105">
        <v>22</v>
      </c>
      <c r="V105">
        <v>2.8947368421052633</v>
      </c>
      <c r="W105">
        <v>13.2</v>
      </c>
      <c r="X105" t="s">
        <v>42</v>
      </c>
      <c r="Y105" t="s">
        <v>738</v>
      </c>
      <c r="Z105" t="s">
        <v>951</v>
      </c>
      <c r="AA105">
        <v>22</v>
      </c>
      <c r="AB105">
        <v>13.2</v>
      </c>
      <c r="AC105">
        <v>356.05</v>
      </c>
      <c r="AD105">
        <v>4903.5999999999985</v>
      </c>
      <c r="AE105">
        <v>3.7073444740907201E-2</v>
      </c>
      <c r="AF105">
        <v>1</v>
      </c>
      <c r="AG105">
        <v>3.7073444740907201E-2</v>
      </c>
      <c r="AH105">
        <v>2.6918998286972798E-3</v>
      </c>
      <c r="AI105">
        <v>7.2609919243005194E-2</v>
      </c>
      <c r="AJ105">
        <v>17740.070000000011</v>
      </c>
      <c r="AK105">
        <v>248360.98000000019</v>
      </c>
      <c r="AL105">
        <v>668.56287951709021</v>
      </c>
      <c r="AM105">
        <v>5105.3892617668707</v>
      </c>
      <c r="AN105">
        <v>725.00000571009127</v>
      </c>
      <c r="AO105">
        <v>10150.000079941277</v>
      </c>
      <c r="AP105">
        <v>668.5628795170901</v>
      </c>
      <c r="AQ105">
        <v>-1.1368683772161603E-13</v>
      </c>
      <c r="AR105">
        <v>1114.271465861817</v>
      </c>
      <c r="AS105">
        <v>2.4435777760127566</v>
      </c>
      <c r="AT105" t="s">
        <v>738</v>
      </c>
    </row>
    <row r="106" spans="1:46" x14ac:dyDescent="0.25">
      <c r="A106" t="s">
        <v>54</v>
      </c>
      <c r="B106" t="s">
        <v>951</v>
      </c>
      <c r="C106" s="63" t="s">
        <v>951</v>
      </c>
      <c r="D106" s="63" t="s">
        <v>671</v>
      </c>
      <c r="E106" t="s">
        <v>527</v>
      </c>
      <c r="F106">
        <v>0.6</v>
      </c>
      <c r="G106">
        <v>1</v>
      </c>
      <c r="H106">
        <v>1</v>
      </c>
      <c r="I106">
        <v>2</v>
      </c>
      <c r="J106">
        <v>7</v>
      </c>
      <c r="K106">
        <v>5</v>
      </c>
      <c r="L106" t="s">
        <v>105</v>
      </c>
      <c r="M106">
        <v>5</v>
      </c>
      <c r="N106" t="s">
        <v>707</v>
      </c>
      <c r="O106" t="s">
        <v>4</v>
      </c>
      <c r="P106">
        <v>1</v>
      </c>
      <c r="Q106">
        <v>5</v>
      </c>
      <c r="R106">
        <v>0</v>
      </c>
      <c r="S106" t="s">
        <v>642</v>
      </c>
      <c r="T106" t="s">
        <v>689</v>
      </c>
      <c r="U106">
        <v>35</v>
      </c>
      <c r="V106">
        <v>4.6052631578947372</v>
      </c>
      <c r="W106">
        <v>21</v>
      </c>
      <c r="X106" t="s">
        <v>45</v>
      </c>
      <c r="Y106" t="s">
        <v>741</v>
      </c>
      <c r="Z106" t="s">
        <v>951</v>
      </c>
      <c r="AA106">
        <v>35</v>
      </c>
      <c r="AB106">
        <v>21</v>
      </c>
      <c r="AC106">
        <v>357.1</v>
      </c>
      <c r="AD106">
        <v>4903.5999999999985</v>
      </c>
      <c r="AE106">
        <v>5.8807056846821602E-2</v>
      </c>
      <c r="AF106">
        <v>1</v>
      </c>
      <c r="AG106">
        <v>5.8807056846821602E-2</v>
      </c>
      <c r="AH106">
        <v>4.2825679092911399E-3</v>
      </c>
      <c r="AI106">
        <v>7.2824047638469697E-2</v>
      </c>
      <c r="AJ106">
        <v>17740.070000000011</v>
      </c>
      <c r="AK106">
        <v>248360.98000000019</v>
      </c>
      <c r="AL106">
        <v>1063.6227628680979</v>
      </c>
      <c r="AM106">
        <v>5105.3892617668707</v>
      </c>
      <c r="AN106">
        <v>725.00000571009127</v>
      </c>
      <c r="AO106">
        <v>10150.000079941277</v>
      </c>
      <c r="AP106">
        <v>1063.6227628680981</v>
      </c>
      <c r="AQ106">
        <v>2.2737367544323206E-13</v>
      </c>
      <c r="AR106">
        <v>1772.7046047801637</v>
      </c>
      <c r="AS106">
        <v>3.8875100982021134</v>
      </c>
      <c r="AT106" t="s">
        <v>741</v>
      </c>
    </row>
    <row r="107" spans="1:46" x14ac:dyDescent="0.25">
      <c r="A107" t="s">
        <v>54</v>
      </c>
      <c r="B107" t="s">
        <v>951</v>
      </c>
      <c r="C107" s="63" t="s">
        <v>951</v>
      </c>
      <c r="D107" s="63" t="s">
        <v>671</v>
      </c>
      <c r="E107" t="s">
        <v>527</v>
      </c>
      <c r="F107">
        <v>0.6</v>
      </c>
      <c r="G107">
        <v>1</v>
      </c>
      <c r="H107">
        <v>1</v>
      </c>
      <c r="I107">
        <v>2</v>
      </c>
      <c r="J107">
        <v>7</v>
      </c>
      <c r="K107">
        <v>6</v>
      </c>
      <c r="L107" t="s">
        <v>113</v>
      </c>
      <c r="M107">
        <v>6</v>
      </c>
      <c r="N107" t="s">
        <v>709</v>
      </c>
      <c r="O107" t="s">
        <v>4</v>
      </c>
      <c r="P107">
        <v>1</v>
      </c>
      <c r="Q107">
        <v>1</v>
      </c>
      <c r="R107">
        <v>0</v>
      </c>
      <c r="S107" t="s">
        <v>642</v>
      </c>
      <c r="T107" t="s">
        <v>689</v>
      </c>
      <c r="U107">
        <v>7.5</v>
      </c>
      <c r="V107">
        <v>0.98684210526315796</v>
      </c>
      <c r="W107">
        <v>4.5</v>
      </c>
      <c r="X107" t="s">
        <v>48</v>
      </c>
      <c r="Y107" t="s">
        <v>744</v>
      </c>
      <c r="Z107" t="s">
        <v>951</v>
      </c>
      <c r="AA107">
        <v>7.5</v>
      </c>
      <c r="AB107">
        <v>4.5</v>
      </c>
      <c r="AC107">
        <v>319</v>
      </c>
      <c r="AD107">
        <v>4903.5999999999985</v>
      </c>
      <c r="AE107">
        <v>1.41065830721003E-2</v>
      </c>
      <c r="AF107">
        <v>1</v>
      </c>
      <c r="AG107">
        <v>1.41065830721003E-2</v>
      </c>
      <c r="AH107">
        <v>9.1769312341952896E-4</v>
      </c>
      <c r="AI107">
        <v>6.5054245860184406E-2</v>
      </c>
      <c r="AJ107">
        <v>17740.070000000011</v>
      </c>
      <c r="AK107">
        <v>248360.98000000019</v>
      </c>
      <c r="AL107">
        <v>227.91916347173532</v>
      </c>
      <c r="AM107">
        <v>5105.3892617668707</v>
      </c>
      <c r="AN107">
        <v>725.00000571009127</v>
      </c>
      <c r="AO107">
        <v>10150.000079941277</v>
      </c>
      <c r="AP107">
        <v>227.91916347173529</v>
      </c>
      <c r="AQ107">
        <v>-2.8421709430404007E-14</v>
      </c>
      <c r="AR107">
        <v>379.86527245289216</v>
      </c>
      <c r="AS107">
        <v>0.83303787818616704</v>
      </c>
      <c r="AT107" t="s">
        <v>744</v>
      </c>
    </row>
    <row r="108" spans="1:46" x14ac:dyDescent="0.25">
      <c r="A108" t="s">
        <v>54</v>
      </c>
      <c r="B108" t="s">
        <v>951</v>
      </c>
      <c r="C108" s="63" t="s">
        <v>951</v>
      </c>
      <c r="D108" s="63" t="s">
        <v>671</v>
      </c>
      <c r="E108" t="s">
        <v>527</v>
      </c>
      <c r="F108">
        <v>0.6</v>
      </c>
      <c r="G108">
        <v>1</v>
      </c>
      <c r="H108">
        <v>1</v>
      </c>
      <c r="I108">
        <v>2</v>
      </c>
      <c r="J108">
        <v>7</v>
      </c>
      <c r="K108">
        <v>7</v>
      </c>
      <c r="L108" t="s">
        <v>114</v>
      </c>
      <c r="M108">
        <v>7</v>
      </c>
      <c r="N108" t="s">
        <v>711</v>
      </c>
      <c r="O108" t="s">
        <v>4</v>
      </c>
      <c r="P108">
        <v>1</v>
      </c>
      <c r="Q108">
        <v>1</v>
      </c>
      <c r="R108">
        <v>0</v>
      </c>
      <c r="S108" t="s">
        <v>642</v>
      </c>
      <c r="T108" t="s">
        <v>689</v>
      </c>
      <c r="U108">
        <v>7.5</v>
      </c>
      <c r="V108">
        <v>0.98684210526315796</v>
      </c>
      <c r="W108">
        <v>4.5</v>
      </c>
      <c r="X108" t="s">
        <v>51</v>
      </c>
      <c r="Y108" t="s">
        <v>747</v>
      </c>
      <c r="Z108" t="s">
        <v>951</v>
      </c>
      <c r="AA108">
        <v>7.5</v>
      </c>
      <c r="AB108">
        <v>4.5</v>
      </c>
      <c r="AC108">
        <v>326.5</v>
      </c>
      <c r="AD108">
        <v>4903.5999999999985</v>
      </c>
      <c r="AE108">
        <v>1.3782542113323099E-2</v>
      </c>
      <c r="AF108">
        <v>1</v>
      </c>
      <c r="AG108">
        <v>1.3782542113323099E-2</v>
      </c>
      <c r="AH108">
        <v>9.1769312341952896E-4</v>
      </c>
      <c r="AI108">
        <v>6.6583734399216901E-2</v>
      </c>
      <c r="AJ108">
        <v>17740.070000000011</v>
      </c>
      <c r="AK108">
        <v>248360.98000000019</v>
      </c>
      <c r="AL108">
        <v>227.91916347173523</v>
      </c>
      <c r="AM108">
        <v>5105.3892617668707</v>
      </c>
      <c r="AN108">
        <v>725.00000571009127</v>
      </c>
      <c r="AO108">
        <v>10150.000079941277</v>
      </c>
      <c r="AP108">
        <v>227.91916347173529</v>
      </c>
      <c r="AQ108">
        <v>5.6843418860808015E-14</v>
      </c>
      <c r="AR108">
        <v>379.86527245289216</v>
      </c>
      <c r="AS108">
        <v>0.83303787818616704</v>
      </c>
      <c r="AT108" t="s">
        <v>747</v>
      </c>
    </row>
    <row r="109" spans="1:46" x14ac:dyDescent="0.25">
      <c r="A109" t="s">
        <v>54</v>
      </c>
      <c r="B109" t="s">
        <v>951</v>
      </c>
      <c r="C109" s="63" t="s">
        <v>951</v>
      </c>
      <c r="D109" s="63" t="s">
        <v>671</v>
      </c>
      <c r="E109" t="s">
        <v>527</v>
      </c>
      <c r="F109">
        <v>0.6</v>
      </c>
      <c r="G109">
        <v>2</v>
      </c>
      <c r="H109">
        <v>2</v>
      </c>
      <c r="I109">
        <v>2</v>
      </c>
      <c r="J109">
        <v>7</v>
      </c>
      <c r="K109">
        <v>1</v>
      </c>
      <c r="L109" t="s">
        <v>99</v>
      </c>
      <c r="M109">
        <v>8</v>
      </c>
      <c r="N109" t="s">
        <v>713</v>
      </c>
      <c r="O109" t="s">
        <v>4</v>
      </c>
      <c r="P109">
        <v>1</v>
      </c>
      <c r="Q109">
        <v>5</v>
      </c>
      <c r="R109">
        <v>0</v>
      </c>
      <c r="S109" t="s">
        <v>642</v>
      </c>
      <c r="T109" t="s">
        <v>689</v>
      </c>
      <c r="U109">
        <v>37</v>
      </c>
      <c r="V109">
        <v>4.8684210526315788</v>
      </c>
      <c r="W109">
        <v>22.2</v>
      </c>
      <c r="X109" t="s">
        <v>33</v>
      </c>
      <c r="Y109" t="s">
        <v>750</v>
      </c>
      <c r="Z109" t="s">
        <v>951</v>
      </c>
      <c r="AA109">
        <v>37</v>
      </c>
      <c r="AB109">
        <v>22.2</v>
      </c>
      <c r="AC109">
        <v>367.65</v>
      </c>
      <c r="AD109">
        <v>4903.5999999999985</v>
      </c>
      <c r="AE109">
        <v>6.0383516931864598E-2</v>
      </c>
      <c r="AF109">
        <v>1</v>
      </c>
      <c r="AG109">
        <v>6.0383516931864598E-2</v>
      </c>
      <c r="AH109">
        <v>4.5272860755363404E-3</v>
      </c>
      <c r="AI109">
        <v>7.4975528183375495E-2</v>
      </c>
      <c r="AJ109">
        <v>17740.070000000011</v>
      </c>
      <c r="AK109">
        <v>248360.98000000019</v>
      </c>
      <c r="AL109">
        <v>1124.4012064605606</v>
      </c>
      <c r="AM109">
        <v>5044.6108181744075</v>
      </c>
      <c r="AN109">
        <v>725.00000571009127</v>
      </c>
      <c r="AO109">
        <v>10150.000079941277</v>
      </c>
      <c r="AP109">
        <v>1124.4012064605608</v>
      </c>
      <c r="AQ109">
        <v>2.2737367544323206E-13</v>
      </c>
      <c r="AR109">
        <v>1874.0020107676014</v>
      </c>
      <c r="AS109">
        <v>4.1096535323850905</v>
      </c>
      <c r="AT109" t="s">
        <v>750</v>
      </c>
    </row>
    <row r="110" spans="1:46" x14ac:dyDescent="0.25">
      <c r="A110" t="s">
        <v>54</v>
      </c>
      <c r="B110" t="s">
        <v>951</v>
      </c>
      <c r="C110" s="63" t="s">
        <v>951</v>
      </c>
      <c r="D110" s="63" t="s">
        <v>671</v>
      </c>
      <c r="E110" t="s">
        <v>527</v>
      </c>
      <c r="F110">
        <v>0.6</v>
      </c>
      <c r="G110">
        <v>2</v>
      </c>
      <c r="H110">
        <v>2</v>
      </c>
      <c r="I110">
        <v>2</v>
      </c>
      <c r="J110">
        <v>7</v>
      </c>
      <c r="K110">
        <v>2</v>
      </c>
      <c r="L110" t="s">
        <v>102</v>
      </c>
      <c r="M110">
        <v>9</v>
      </c>
      <c r="N110" t="s">
        <v>715</v>
      </c>
      <c r="O110" t="s">
        <v>4</v>
      </c>
      <c r="P110">
        <v>1</v>
      </c>
      <c r="Q110">
        <v>3</v>
      </c>
      <c r="R110">
        <v>0</v>
      </c>
      <c r="S110" t="s">
        <v>642</v>
      </c>
      <c r="T110" t="s">
        <v>689</v>
      </c>
      <c r="U110">
        <v>22</v>
      </c>
      <c r="V110">
        <v>2.8947368421052633</v>
      </c>
      <c r="W110">
        <v>13.2</v>
      </c>
      <c r="X110" t="s">
        <v>36</v>
      </c>
      <c r="Y110" t="s">
        <v>753</v>
      </c>
      <c r="Z110" t="s">
        <v>951</v>
      </c>
      <c r="AA110">
        <v>22</v>
      </c>
      <c r="AB110">
        <v>13.2</v>
      </c>
      <c r="AC110">
        <v>356.05</v>
      </c>
      <c r="AD110">
        <v>4903.5999999999985</v>
      </c>
      <c r="AE110">
        <v>3.7073444740907201E-2</v>
      </c>
      <c r="AF110">
        <v>1</v>
      </c>
      <c r="AG110">
        <v>3.7073444740907201E-2</v>
      </c>
      <c r="AH110">
        <v>2.6918998286972798E-3</v>
      </c>
      <c r="AI110">
        <v>7.2609919243005194E-2</v>
      </c>
      <c r="AJ110">
        <v>17740.070000000011</v>
      </c>
      <c r="AK110">
        <v>248360.98000000019</v>
      </c>
      <c r="AL110">
        <v>668.56287951709021</v>
      </c>
      <c r="AM110">
        <v>5044.6108181744075</v>
      </c>
      <c r="AN110">
        <v>725.00000571009127</v>
      </c>
      <c r="AO110">
        <v>10150.000079941277</v>
      </c>
      <c r="AP110">
        <v>668.5628795170901</v>
      </c>
      <c r="AQ110">
        <v>-1.1368683772161603E-13</v>
      </c>
      <c r="AR110">
        <v>1114.271465861817</v>
      </c>
      <c r="AS110">
        <v>2.4435777760127566</v>
      </c>
      <c r="AT110" t="s">
        <v>753</v>
      </c>
    </row>
    <row r="111" spans="1:46" x14ac:dyDescent="0.25">
      <c r="A111" t="s">
        <v>54</v>
      </c>
      <c r="B111" t="s">
        <v>951</v>
      </c>
      <c r="C111" s="63" t="s">
        <v>951</v>
      </c>
      <c r="D111" s="63" t="s">
        <v>671</v>
      </c>
      <c r="E111" t="s">
        <v>527</v>
      </c>
      <c r="F111">
        <v>0.6</v>
      </c>
      <c r="G111">
        <v>2</v>
      </c>
      <c r="H111">
        <v>2</v>
      </c>
      <c r="I111">
        <v>2</v>
      </c>
      <c r="J111">
        <v>7</v>
      </c>
      <c r="K111">
        <v>3</v>
      </c>
      <c r="L111" t="s">
        <v>103</v>
      </c>
      <c r="M111">
        <v>10</v>
      </c>
      <c r="N111" t="s">
        <v>717</v>
      </c>
      <c r="O111" t="s">
        <v>4</v>
      </c>
      <c r="P111">
        <v>1</v>
      </c>
      <c r="Q111">
        <v>5</v>
      </c>
      <c r="R111">
        <v>0</v>
      </c>
      <c r="S111" t="s">
        <v>642</v>
      </c>
      <c r="T111" t="s">
        <v>689</v>
      </c>
      <c r="U111">
        <v>35</v>
      </c>
      <c r="V111">
        <v>4.6052631578947372</v>
      </c>
      <c r="W111">
        <v>21</v>
      </c>
      <c r="X111" t="s">
        <v>39</v>
      </c>
      <c r="Y111" t="s">
        <v>756</v>
      </c>
      <c r="Z111" t="s">
        <v>951</v>
      </c>
      <c r="AA111">
        <v>35</v>
      </c>
      <c r="AB111">
        <v>21</v>
      </c>
      <c r="AC111">
        <v>362.35</v>
      </c>
      <c r="AD111">
        <v>4903.5999999999985</v>
      </c>
      <c r="AE111">
        <v>5.7955015868635301E-2</v>
      </c>
      <c r="AF111">
        <v>1</v>
      </c>
      <c r="AG111">
        <v>5.7955015868635301E-2</v>
      </c>
      <c r="AH111">
        <v>4.2825679092911399E-3</v>
      </c>
      <c r="AI111">
        <v>7.38946896157925E-2</v>
      </c>
      <c r="AJ111">
        <v>17740.070000000011</v>
      </c>
      <c r="AK111">
        <v>248360.98000000019</v>
      </c>
      <c r="AL111">
        <v>1063.6227628680979</v>
      </c>
      <c r="AM111">
        <v>5044.6108181744075</v>
      </c>
      <c r="AN111">
        <v>725.00000571009127</v>
      </c>
      <c r="AO111">
        <v>10150.000079941277</v>
      </c>
      <c r="AP111">
        <v>1063.6227628680981</v>
      </c>
      <c r="AQ111">
        <v>2.2737367544323206E-13</v>
      </c>
      <c r="AR111">
        <v>1772.7046047801637</v>
      </c>
      <c r="AS111">
        <v>3.8875100982021134</v>
      </c>
      <c r="AT111" t="s">
        <v>756</v>
      </c>
    </row>
    <row r="112" spans="1:46" x14ac:dyDescent="0.25">
      <c r="A112" t="s">
        <v>54</v>
      </c>
      <c r="B112" t="s">
        <v>951</v>
      </c>
      <c r="C112" s="63" t="s">
        <v>951</v>
      </c>
      <c r="D112" s="63" t="s">
        <v>671</v>
      </c>
      <c r="E112" t="s">
        <v>527</v>
      </c>
      <c r="F112">
        <v>0.6</v>
      </c>
      <c r="G112">
        <v>2</v>
      </c>
      <c r="H112">
        <v>2</v>
      </c>
      <c r="I112">
        <v>2</v>
      </c>
      <c r="J112">
        <v>7</v>
      </c>
      <c r="K112">
        <v>4</v>
      </c>
      <c r="L112" t="s">
        <v>101</v>
      </c>
      <c r="M112">
        <v>11</v>
      </c>
      <c r="N112" t="s">
        <v>719</v>
      </c>
      <c r="O112" t="s">
        <v>4</v>
      </c>
      <c r="P112">
        <v>1</v>
      </c>
      <c r="Q112">
        <v>3</v>
      </c>
      <c r="R112">
        <v>0</v>
      </c>
      <c r="S112" t="s">
        <v>642</v>
      </c>
      <c r="T112" t="s">
        <v>689</v>
      </c>
      <c r="U112">
        <v>22</v>
      </c>
      <c r="V112">
        <v>2.8947368421052633</v>
      </c>
      <c r="W112">
        <v>13.2</v>
      </c>
      <c r="X112" t="s">
        <v>42</v>
      </c>
      <c r="Y112" t="s">
        <v>759</v>
      </c>
      <c r="Z112" t="s">
        <v>951</v>
      </c>
      <c r="AA112">
        <v>22</v>
      </c>
      <c r="AB112">
        <v>13.2</v>
      </c>
      <c r="AC112">
        <v>348.05</v>
      </c>
      <c r="AD112">
        <v>4903.5999999999985</v>
      </c>
      <c r="AE112">
        <v>3.7925585404395903E-2</v>
      </c>
      <c r="AF112">
        <v>1</v>
      </c>
      <c r="AG112">
        <v>3.7925585404395903E-2</v>
      </c>
      <c r="AH112">
        <v>2.6918998286972798E-3</v>
      </c>
      <c r="AI112">
        <v>7.0978464801370406E-2</v>
      </c>
      <c r="AJ112">
        <v>17740.070000000011</v>
      </c>
      <c r="AK112">
        <v>248360.98000000019</v>
      </c>
      <c r="AL112">
        <v>668.5628795170901</v>
      </c>
      <c r="AM112">
        <v>5044.6108181744075</v>
      </c>
      <c r="AN112">
        <v>725.00000571009127</v>
      </c>
      <c r="AO112">
        <v>10150.000079941277</v>
      </c>
      <c r="AP112">
        <v>668.5628795170901</v>
      </c>
      <c r="AQ112">
        <v>0</v>
      </c>
      <c r="AR112">
        <v>1114.271465861817</v>
      </c>
      <c r="AS112">
        <v>2.4435777760127566</v>
      </c>
      <c r="AT112" t="s">
        <v>759</v>
      </c>
    </row>
    <row r="113" spans="1:46" x14ac:dyDescent="0.25">
      <c r="A113" t="s">
        <v>54</v>
      </c>
      <c r="B113" t="s">
        <v>951</v>
      </c>
      <c r="C113" s="63" t="s">
        <v>951</v>
      </c>
      <c r="D113" s="63" t="s">
        <v>671</v>
      </c>
      <c r="E113" t="s">
        <v>527</v>
      </c>
      <c r="F113">
        <v>0.6</v>
      </c>
      <c r="G113">
        <v>2</v>
      </c>
      <c r="H113">
        <v>2</v>
      </c>
      <c r="I113">
        <v>2</v>
      </c>
      <c r="J113">
        <v>7</v>
      </c>
      <c r="K113">
        <v>5</v>
      </c>
      <c r="L113" t="s">
        <v>105</v>
      </c>
      <c r="M113">
        <v>12</v>
      </c>
      <c r="N113" t="s">
        <v>721</v>
      </c>
      <c r="O113" t="s">
        <v>4</v>
      </c>
      <c r="P113">
        <v>1</v>
      </c>
      <c r="Q113">
        <v>5</v>
      </c>
      <c r="R113">
        <v>0</v>
      </c>
      <c r="S113" t="s">
        <v>642</v>
      </c>
      <c r="T113" t="s">
        <v>689</v>
      </c>
      <c r="U113">
        <v>35</v>
      </c>
      <c r="V113">
        <v>4.6052631578947372</v>
      </c>
      <c r="W113">
        <v>21</v>
      </c>
      <c r="X113" t="s">
        <v>45</v>
      </c>
      <c r="Y113" t="s">
        <v>762</v>
      </c>
      <c r="Z113" t="s">
        <v>951</v>
      </c>
      <c r="AA113">
        <v>35</v>
      </c>
      <c r="AB113">
        <v>21</v>
      </c>
      <c r="AC113">
        <v>357.1</v>
      </c>
      <c r="AD113">
        <v>4903.5999999999985</v>
      </c>
      <c r="AE113">
        <v>5.8807056846821602E-2</v>
      </c>
      <c r="AF113">
        <v>1</v>
      </c>
      <c r="AG113">
        <v>5.8807056846821602E-2</v>
      </c>
      <c r="AH113">
        <v>4.2825679092911399E-3</v>
      </c>
      <c r="AI113">
        <v>7.2824047638469697E-2</v>
      </c>
      <c r="AJ113">
        <v>17740.070000000011</v>
      </c>
      <c r="AK113">
        <v>248360.98000000019</v>
      </c>
      <c r="AL113">
        <v>1063.6227628680979</v>
      </c>
      <c r="AM113">
        <v>5044.6108181744075</v>
      </c>
      <c r="AN113">
        <v>725.00000571009127</v>
      </c>
      <c r="AO113">
        <v>10150.000079941277</v>
      </c>
      <c r="AP113">
        <v>1063.6227628680981</v>
      </c>
      <c r="AQ113">
        <v>2.2737367544323206E-13</v>
      </c>
      <c r="AR113">
        <v>1772.7046047801637</v>
      </c>
      <c r="AS113">
        <v>3.8875100982021134</v>
      </c>
      <c r="AT113" t="s">
        <v>762</v>
      </c>
    </row>
    <row r="114" spans="1:46" x14ac:dyDescent="0.25">
      <c r="A114" t="s">
        <v>54</v>
      </c>
      <c r="B114" t="s">
        <v>951</v>
      </c>
      <c r="C114" s="63" t="s">
        <v>951</v>
      </c>
      <c r="D114" s="63" t="s">
        <v>671</v>
      </c>
      <c r="E114" t="s">
        <v>527</v>
      </c>
      <c r="F114">
        <v>0.6</v>
      </c>
      <c r="G114">
        <v>2</v>
      </c>
      <c r="H114">
        <v>2</v>
      </c>
      <c r="I114">
        <v>2</v>
      </c>
      <c r="J114">
        <v>7</v>
      </c>
      <c r="K114">
        <v>6</v>
      </c>
      <c r="L114" t="s">
        <v>113</v>
      </c>
      <c r="M114">
        <v>13</v>
      </c>
      <c r="N114" t="s">
        <v>723</v>
      </c>
      <c r="O114" t="s">
        <v>4</v>
      </c>
      <c r="P114">
        <v>1</v>
      </c>
      <c r="Q114">
        <v>1</v>
      </c>
      <c r="R114">
        <v>0</v>
      </c>
      <c r="S114" t="s">
        <v>642</v>
      </c>
      <c r="T114" t="s">
        <v>689</v>
      </c>
      <c r="U114">
        <v>7.5</v>
      </c>
      <c r="V114">
        <v>0.98684210526315796</v>
      </c>
      <c r="W114">
        <v>4.5</v>
      </c>
      <c r="X114" t="s">
        <v>48</v>
      </c>
      <c r="Y114" t="s">
        <v>765</v>
      </c>
      <c r="Z114" t="s">
        <v>951</v>
      </c>
      <c r="AA114">
        <v>7.5</v>
      </c>
      <c r="AB114">
        <v>4.5</v>
      </c>
      <c r="AC114">
        <v>327.5</v>
      </c>
      <c r="AD114">
        <v>4903.5999999999985</v>
      </c>
      <c r="AE114">
        <v>1.3740458015267199E-2</v>
      </c>
      <c r="AF114">
        <v>1</v>
      </c>
      <c r="AG114">
        <v>1.3740458015267199E-2</v>
      </c>
      <c r="AH114">
        <v>9.1769312341952896E-4</v>
      </c>
      <c r="AI114">
        <v>6.6787666204421295E-2</v>
      </c>
      <c r="AJ114">
        <v>17740.070000000011</v>
      </c>
      <c r="AK114">
        <v>248360.98000000019</v>
      </c>
      <c r="AL114">
        <v>227.91916347173532</v>
      </c>
      <c r="AM114">
        <v>5044.6108181744075</v>
      </c>
      <c r="AN114">
        <v>725.00000571009127</v>
      </c>
      <c r="AO114">
        <v>10150.000079941277</v>
      </c>
      <c r="AP114">
        <v>227.91916347173529</v>
      </c>
      <c r="AQ114">
        <v>-2.8421709430404007E-14</v>
      </c>
      <c r="AR114">
        <v>379.86527245289216</v>
      </c>
      <c r="AS114">
        <v>0.83303787818616704</v>
      </c>
      <c r="AT114" t="s">
        <v>765</v>
      </c>
    </row>
    <row r="115" spans="1:46" x14ac:dyDescent="0.25">
      <c r="A115" t="s">
        <v>54</v>
      </c>
      <c r="B115" t="s">
        <v>951</v>
      </c>
      <c r="C115" s="63" t="s">
        <v>951</v>
      </c>
      <c r="D115" s="63" t="s">
        <v>671</v>
      </c>
      <c r="E115" t="s">
        <v>527</v>
      </c>
      <c r="F115">
        <v>0.6</v>
      </c>
      <c r="G115">
        <v>2</v>
      </c>
      <c r="H115">
        <v>2</v>
      </c>
      <c r="I115">
        <v>2</v>
      </c>
      <c r="J115">
        <v>7</v>
      </c>
      <c r="K115">
        <v>7</v>
      </c>
      <c r="L115" t="s">
        <v>114</v>
      </c>
      <c r="M115">
        <v>14</v>
      </c>
      <c r="N115" t="s">
        <v>725</v>
      </c>
      <c r="O115" t="s">
        <v>4</v>
      </c>
      <c r="P115">
        <v>1</v>
      </c>
      <c r="Q115">
        <v>1</v>
      </c>
      <c r="R115">
        <v>0</v>
      </c>
      <c r="S115" t="s">
        <v>642</v>
      </c>
      <c r="T115" t="s">
        <v>689</v>
      </c>
      <c r="U115">
        <v>7.5</v>
      </c>
      <c r="V115">
        <v>0.98684210526315796</v>
      </c>
      <c r="W115">
        <v>4.5</v>
      </c>
      <c r="X115" t="s">
        <v>51</v>
      </c>
      <c r="Y115" t="s">
        <v>768</v>
      </c>
      <c r="Z115" t="s">
        <v>951</v>
      </c>
      <c r="AA115">
        <v>7.5</v>
      </c>
      <c r="AB115">
        <v>4.5</v>
      </c>
      <c r="AC115">
        <v>326.5</v>
      </c>
      <c r="AD115">
        <v>4903.5999999999985</v>
      </c>
      <c r="AE115">
        <v>1.3782542113323099E-2</v>
      </c>
      <c r="AF115">
        <v>1</v>
      </c>
      <c r="AG115">
        <v>1.3782542113323099E-2</v>
      </c>
      <c r="AH115">
        <v>9.1769312341952896E-4</v>
      </c>
      <c r="AI115">
        <v>6.6583734399216901E-2</v>
      </c>
      <c r="AJ115">
        <v>17740.070000000011</v>
      </c>
      <c r="AK115">
        <v>248360.98000000019</v>
      </c>
      <c r="AL115">
        <v>227.91916347173523</v>
      </c>
      <c r="AM115">
        <v>5044.6108181744075</v>
      </c>
      <c r="AN115">
        <v>725.00000571009127</v>
      </c>
      <c r="AO115">
        <v>10150.000079941277</v>
      </c>
      <c r="AP115">
        <v>227.91916347173529</v>
      </c>
      <c r="AQ115">
        <v>5.6843418860808015E-14</v>
      </c>
      <c r="AR115">
        <v>379.86527245289216</v>
      </c>
      <c r="AS115">
        <v>0.83303787818616704</v>
      </c>
      <c r="AT115" t="s">
        <v>768</v>
      </c>
    </row>
    <row r="116" spans="1:46" x14ac:dyDescent="0.25">
      <c r="A116" t="s">
        <v>54</v>
      </c>
      <c r="B116" t="s">
        <v>949</v>
      </c>
      <c r="C116" s="63" t="s">
        <v>949</v>
      </c>
      <c r="D116" s="63" t="s">
        <v>8</v>
      </c>
      <c r="E116" t="s">
        <v>8</v>
      </c>
      <c r="F116">
        <v>1</v>
      </c>
      <c r="G116">
        <v>1</v>
      </c>
      <c r="H116">
        <v>1</v>
      </c>
      <c r="I116">
        <v>2</v>
      </c>
      <c r="J116">
        <v>7</v>
      </c>
      <c r="K116">
        <v>1</v>
      </c>
      <c r="L116" t="s">
        <v>99</v>
      </c>
      <c r="M116">
        <v>1</v>
      </c>
      <c r="N116" t="s">
        <v>699</v>
      </c>
      <c r="O116" t="s">
        <v>4</v>
      </c>
      <c r="P116">
        <v>1</v>
      </c>
      <c r="Q116">
        <v>5</v>
      </c>
      <c r="R116">
        <v>0</v>
      </c>
      <c r="S116" t="s">
        <v>642</v>
      </c>
      <c r="T116" t="s">
        <v>689</v>
      </c>
      <c r="U116">
        <v>41.5</v>
      </c>
      <c r="V116">
        <v>5.4605263157894743</v>
      </c>
      <c r="W116">
        <v>41.5</v>
      </c>
      <c r="X116" t="s">
        <v>33</v>
      </c>
      <c r="Y116" t="s">
        <v>729</v>
      </c>
      <c r="Z116" t="s">
        <v>949</v>
      </c>
      <c r="AA116">
        <v>75.5</v>
      </c>
      <c r="AB116">
        <v>75.5</v>
      </c>
      <c r="AC116">
        <v>75.5</v>
      </c>
      <c r="AD116">
        <v>926</v>
      </c>
      <c r="AE116">
        <v>1</v>
      </c>
      <c r="AF116">
        <v>0.54966887417218602</v>
      </c>
      <c r="AG116">
        <v>0.54966887417218602</v>
      </c>
      <c r="AH116">
        <v>4.4816414686825103E-2</v>
      </c>
      <c r="AI116">
        <v>8.1533477321814193E-2</v>
      </c>
      <c r="AJ116">
        <v>4461.9299999999994</v>
      </c>
      <c r="AK116">
        <v>62467.02</v>
      </c>
      <c r="AL116">
        <v>5093.1533585313173</v>
      </c>
      <c r="AM116">
        <v>31638.263909287256</v>
      </c>
      <c r="AN116">
        <v>4461.9299999999994</v>
      </c>
      <c r="AO116">
        <v>62467.02</v>
      </c>
      <c r="AP116">
        <v>2799.5478725701942</v>
      </c>
      <c r="AQ116">
        <v>-4.5474735088646412E-13</v>
      </c>
      <c r="AR116">
        <v>2799.5478725701942</v>
      </c>
      <c r="AS116">
        <v>6.1393593696714781</v>
      </c>
      <c r="AT116" t="s">
        <v>729</v>
      </c>
    </row>
    <row r="117" spans="1:46" x14ac:dyDescent="0.25">
      <c r="A117" t="s">
        <v>54</v>
      </c>
      <c r="B117" t="s">
        <v>949</v>
      </c>
      <c r="C117" s="63" t="s">
        <v>949</v>
      </c>
      <c r="D117" s="63" t="s">
        <v>8</v>
      </c>
      <c r="E117" t="s">
        <v>8</v>
      </c>
      <c r="F117">
        <v>1</v>
      </c>
      <c r="G117">
        <v>1</v>
      </c>
      <c r="H117">
        <v>1</v>
      </c>
      <c r="I117">
        <v>2</v>
      </c>
      <c r="J117">
        <v>7</v>
      </c>
      <c r="K117">
        <v>1</v>
      </c>
      <c r="L117" t="s">
        <v>99</v>
      </c>
      <c r="M117">
        <v>1</v>
      </c>
      <c r="N117" t="s">
        <v>699</v>
      </c>
      <c r="O117" t="s">
        <v>5</v>
      </c>
      <c r="P117">
        <v>2</v>
      </c>
      <c r="Q117">
        <v>3</v>
      </c>
      <c r="R117">
        <v>0</v>
      </c>
      <c r="S117" t="s">
        <v>642</v>
      </c>
      <c r="T117" t="s">
        <v>689</v>
      </c>
      <c r="U117">
        <v>25.5</v>
      </c>
      <c r="V117">
        <v>3.3552631578947372</v>
      </c>
      <c r="W117">
        <v>25.5</v>
      </c>
      <c r="X117" t="s">
        <v>34</v>
      </c>
      <c r="Y117" t="s">
        <v>730</v>
      </c>
      <c r="Z117" t="s">
        <v>949</v>
      </c>
      <c r="AA117">
        <v>75.5</v>
      </c>
      <c r="AB117">
        <v>75.5</v>
      </c>
      <c r="AC117">
        <v>75.5</v>
      </c>
      <c r="AD117">
        <v>926</v>
      </c>
      <c r="AE117">
        <v>1</v>
      </c>
      <c r="AF117">
        <v>0.33774834437086099</v>
      </c>
      <c r="AG117">
        <v>0.33774834437086099</v>
      </c>
      <c r="AH117">
        <v>2.75377969762419E-2</v>
      </c>
      <c r="AI117">
        <v>8.1533477321814193E-2</v>
      </c>
      <c r="AJ117">
        <v>4461.9299999999994</v>
      </c>
      <c r="AK117">
        <v>62467.02</v>
      </c>
      <c r="AL117">
        <v>5093.1533585313173</v>
      </c>
      <c r="AM117">
        <v>31638.263909287256</v>
      </c>
      <c r="AN117">
        <v>4461.9299999999994</v>
      </c>
      <c r="AO117">
        <v>62467.02</v>
      </c>
      <c r="AP117">
        <v>1720.2041144708421</v>
      </c>
      <c r="AQ117">
        <v>-2.2737367544323206E-13</v>
      </c>
      <c r="AR117">
        <v>1720.2041144708421</v>
      </c>
      <c r="AS117">
        <v>3.7723774440150049</v>
      </c>
      <c r="AT117" t="s">
        <v>730</v>
      </c>
    </row>
    <row r="118" spans="1:46" x14ac:dyDescent="0.25">
      <c r="A118" t="s">
        <v>54</v>
      </c>
      <c r="B118" t="s">
        <v>949</v>
      </c>
      <c r="C118" s="63" t="s">
        <v>949</v>
      </c>
      <c r="D118" s="63" t="s">
        <v>8</v>
      </c>
      <c r="E118" t="s">
        <v>8</v>
      </c>
      <c r="F118">
        <v>1</v>
      </c>
      <c r="G118">
        <v>1</v>
      </c>
      <c r="H118">
        <v>1</v>
      </c>
      <c r="I118">
        <v>2</v>
      </c>
      <c r="J118">
        <v>7</v>
      </c>
      <c r="K118">
        <v>1</v>
      </c>
      <c r="L118" t="s">
        <v>99</v>
      </c>
      <c r="M118">
        <v>1</v>
      </c>
      <c r="N118" t="s">
        <v>699</v>
      </c>
      <c r="O118" t="s">
        <v>31</v>
      </c>
      <c r="P118">
        <v>3</v>
      </c>
      <c r="Q118">
        <v>1</v>
      </c>
      <c r="R118">
        <v>0</v>
      </c>
      <c r="S118" t="s">
        <v>642</v>
      </c>
      <c r="T118" t="s">
        <v>689</v>
      </c>
      <c r="U118">
        <v>8.5</v>
      </c>
      <c r="V118">
        <v>1.118421052631579</v>
      </c>
      <c r="W118">
        <v>8.5</v>
      </c>
      <c r="X118" t="s">
        <v>35</v>
      </c>
      <c r="Y118" t="s">
        <v>731</v>
      </c>
      <c r="Z118" t="s">
        <v>949</v>
      </c>
      <c r="AA118">
        <v>75.5</v>
      </c>
      <c r="AB118">
        <v>75.5</v>
      </c>
      <c r="AC118">
        <v>75.5</v>
      </c>
      <c r="AD118">
        <v>926</v>
      </c>
      <c r="AE118">
        <v>1</v>
      </c>
      <c r="AF118">
        <v>0.112582781456954</v>
      </c>
      <c r="AG118">
        <v>0.112582781456954</v>
      </c>
      <c r="AH118">
        <v>9.1792656587473005E-3</v>
      </c>
      <c r="AI118">
        <v>8.1533477321814193E-2</v>
      </c>
      <c r="AJ118">
        <v>4461.9299999999994</v>
      </c>
      <c r="AK118">
        <v>62467.02</v>
      </c>
      <c r="AL118">
        <v>5093.1533585313173</v>
      </c>
      <c r="AM118">
        <v>31638.263909287256</v>
      </c>
      <c r="AN118">
        <v>4461.9299999999994</v>
      </c>
      <c r="AO118">
        <v>62467.02</v>
      </c>
      <c r="AP118">
        <v>573.40137149028078</v>
      </c>
      <c r="AQ118">
        <v>0</v>
      </c>
      <c r="AR118">
        <v>573.40137149028078</v>
      </c>
      <c r="AS118">
        <v>1.2574591480050017</v>
      </c>
      <c r="AT118" t="s">
        <v>731</v>
      </c>
    </row>
    <row r="119" spans="1:46" x14ac:dyDescent="0.25">
      <c r="A119" t="s">
        <v>54</v>
      </c>
      <c r="B119" t="s">
        <v>949</v>
      </c>
      <c r="C119" s="63" t="s">
        <v>949</v>
      </c>
      <c r="D119" s="63" t="s">
        <v>8</v>
      </c>
      <c r="E119" t="s">
        <v>8</v>
      </c>
      <c r="F119">
        <v>1</v>
      </c>
      <c r="G119">
        <v>1</v>
      </c>
      <c r="H119">
        <v>1</v>
      </c>
      <c r="I119">
        <v>2</v>
      </c>
      <c r="J119">
        <v>7</v>
      </c>
      <c r="K119">
        <v>2</v>
      </c>
      <c r="L119" t="s">
        <v>102</v>
      </c>
      <c r="M119">
        <v>2</v>
      </c>
      <c r="N119" t="s">
        <v>701</v>
      </c>
      <c r="O119" t="s">
        <v>4</v>
      </c>
      <c r="P119">
        <v>1</v>
      </c>
      <c r="Q119">
        <v>5</v>
      </c>
      <c r="R119">
        <v>0</v>
      </c>
      <c r="S119" t="s">
        <v>642</v>
      </c>
      <c r="T119" t="s">
        <v>689</v>
      </c>
      <c r="U119">
        <v>41.5</v>
      </c>
      <c r="V119">
        <v>5.4605263157894743</v>
      </c>
      <c r="W119">
        <v>41.5</v>
      </c>
      <c r="X119" t="s">
        <v>36</v>
      </c>
      <c r="Y119" t="s">
        <v>732</v>
      </c>
      <c r="Z119" t="s">
        <v>949</v>
      </c>
      <c r="AA119">
        <v>75.5</v>
      </c>
      <c r="AB119">
        <v>75.5</v>
      </c>
      <c r="AC119">
        <v>75.5</v>
      </c>
      <c r="AD119">
        <v>926</v>
      </c>
      <c r="AE119">
        <v>1</v>
      </c>
      <c r="AF119">
        <v>0.54966887417218602</v>
      </c>
      <c r="AG119">
        <v>0.54966887417218602</v>
      </c>
      <c r="AH119">
        <v>4.4816414686825103E-2</v>
      </c>
      <c r="AI119">
        <v>8.1533477321814193E-2</v>
      </c>
      <c r="AJ119">
        <v>4461.9299999999994</v>
      </c>
      <c r="AK119">
        <v>62467.02</v>
      </c>
      <c r="AL119">
        <v>5093.1533585313173</v>
      </c>
      <c r="AM119">
        <v>31638.263909287256</v>
      </c>
      <c r="AN119">
        <v>4461.9299999999994</v>
      </c>
      <c r="AO119">
        <v>62467.02</v>
      </c>
      <c r="AP119">
        <v>2799.5478725701942</v>
      </c>
      <c r="AQ119">
        <v>-4.5474735088646412E-13</v>
      </c>
      <c r="AR119">
        <v>2799.5478725701942</v>
      </c>
      <c r="AS119">
        <v>6.1393593696714781</v>
      </c>
      <c r="AT119" t="s">
        <v>732</v>
      </c>
    </row>
    <row r="120" spans="1:46" x14ac:dyDescent="0.25">
      <c r="A120" t="s">
        <v>54</v>
      </c>
      <c r="B120" t="s">
        <v>949</v>
      </c>
      <c r="C120" s="63" t="s">
        <v>949</v>
      </c>
      <c r="D120" s="63" t="s">
        <v>8</v>
      </c>
      <c r="E120" t="s">
        <v>8</v>
      </c>
      <c r="F120">
        <v>1</v>
      </c>
      <c r="G120">
        <v>1</v>
      </c>
      <c r="H120">
        <v>1</v>
      </c>
      <c r="I120">
        <v>2</v>
      </c>
      <c r="J120">
        <v>7</v>
      </c>
      <c r="K120">
        <v>2</v>
      </c>
      <c r="L120" t="s">
        <v>102</v>
      </c>
      <c r="M120">
        <v>2</v>
      </c>
      <c r="N120" t="s">
        <v>701</v>
      </c>
      <c r="O120" t="s">
        <v>5</v>
      </c>
      <c r="P120">
        <v>2</v>
      </c>
      <c r="Q120">
        <v>3</v>
      </c>
      <c r="R120">
        <v>0</v>
      </c>
      <c r="S120" t="s">
        <v>642</v>
      </c>
      <c r="T120" t="s">
        <v>689</v>
      </c>
      <c r="U120">
        <v>25.5</v>
      </c>
      <c r="V120">
        <v>3.3552631578947372</v>
      </c>
      <c r="W120">
        <v>25.5</v>
      </c>
      <c r="X120" t="s">
        <v>37</v>
      </c>
      <c r="Y120" t="s">
        <v>733</v>
      </c>
      <c r="Z120" t="s">
        <v>949</v>
      </c>
      <c r="AA120">
        <v>75.5</v>
      </c>
      <c r="AB120">
        <v>75.5</v>
      </c>
      <c r="AC120">
        <v>75.5</v>
      </c>
      <c r="AD120">
        <v>926</v>
      </c>
      <c r="AE120">
        <v>1</v>
      </c>
      <c r="AF120">
        <v>0.33774834437086099</v>
      </c>
      <c r="AG120">
        <v>0.33774834437086099</v>
      </c>
      <c r="AH120">
        <v>2.75377969762419E-2</v>
      </c>
      <c r="AI120">
        <v>8.1533477321814193E-2</v>
      </c>
      <c r="AJ120">
        <v>4461.9299999999994</v>
      </c>
      <c r="AK120">
        <v>62467.02</v>
      </c>
      <c r="AL120">
        <v>5093.1533585313173</v>
      </c>
      <c r="AM120">
        <v>31638.263909287256</v>
      </c>
      <c r="AN120">
        <v>4461.9299999999994</v>
      </c>
      <c r="AO120">
        <v>62467.02</v>
      </c>
      <c r="AP120">
        <v>1720.2041144708421</v>
      </c>
      <c r="AQ120">
        <v>-2.2737367544323206E-13</v>
      </c>
      <c r="AR120">
        <v>1720.2041144708421</v>
      </c>
      <c r="AS120">
        <v>3.7723774440150049</v>
      </c>
      <c r="AT120" t="s">
        <v>733</v>
      </c>
    </row>
    <row r="121" spans="1:46" x14ac:dyDescent="0.25">
      <c r="A121" t="s">
        <v>54</v>
      </c>
      <c r="B121" t="s">
        <v>949</v>
      </c>
      <c r="C121" s="63" t="s">
        <v>949</v>
      </c>
      <c r="D121" s="63" t="s">
        <v>8</v>
      </c>
      <c r="E121" t="s">
        <v>8</v>
      </c>
      <c r="F121">
        <v>1</v>
      </c>
      <c r="G121">
        <v>1</v>
      </c>
      <c r="H121">
        <v>1</v>
      </c>
      <c r="I121">
        <v>2</v>
      </c>
      <c r="J121">
        <v>7</v>
      </c>
      <c r="K121">
        <v>2</v>
      </c>
      <c r="L121" t="s">
        <v>102</v>
      </c>
      <c r="M121">
        <v>2</v>
      </c>
      <c r="N121" t="s">
        <v>701</v>
      </c>
      <c r="O121" t="s">
        <v>31</v>
      </c>
      <c r="P121">
        <v>3</v>
      </c>
      <c r="Q121">
        <v>1</v>
      </c>
      <c r="R121">
        <v>0</v>
      </c>
      <c r="S121" t="s">
        <v>642</v>
      </c>
      <c r="T121" t="s">
        <v>689</v>
      </c>
      <c r="U121">
        <v>8.5</v>
      </c>
      <c r="V121">
        <v>1.118421052631579</v>
      </c>
      <c r="W121">
        <v>8.5</v>
      </c>
      <c r="X121" t="s">
        <v>38</v>
      </c>
      <c r="Y121" t="s">
        <v>734</v>
      </c>
      <c r="Z121" t="s">
        <v>949</v>
      </c>
      <c r="AA121">
        <v>75.5</v>
      </c>
      <c r="AB121">
        <v>75.5</v>
      </c>
      <c r="AC121">
        <v>75.5</v>
      </c>
      <c r="AD121">
        <v>926</v>
      </c>
      <c r="AE121">
        <v>1</v>
      </c>
      <c r="AF121">
        <v>0.112582781456954</v>
      </c>
      <c r="AG121">
        <v>0.112582781456954</v>
      </c>
      <c r="AH121">
        <v>9.1792656587473005E-3</v>
      </c>
      <c r="AI121">
        <v>8.1533477321814193E-2</v>
      </c>
      <c r="AJ121">
        <v>4461.9299999999994</v>
      </c>
      <c r="AK121">
        <v>62467.02</v>
      </c>
      <c r="AL121">
        <v>5093.1533585313173</v>
      </c>
      <c r="AM121">
        <v>31638.263909287256</v>
      </c>
      <c r="AN121">
        <v>4461.9299999999994</v>
      </c>
      <c r="AO121">
        <v>62467.02</v>
      </c>
      <c r="AP121">
        <v>573.40137149028078</v>
      </c>
      <c r="AQ121">
        <v>0</v>
      </c>
      <c r="AR121">
        <v>573.40137149028078</v>
      </c>
      <c r="AS121">
        <v>1.2574591480050017</v>
      </c>
      <c r="AT121" t="s">
        <v>734</v>
      </c>
    </row>
    <row r="122" spans="1:46" x14ac:dyDescent="0.25">
      <c r="A122" t="s">
        <v>54</v>
      </c>
      <c r="B122" t="s">
        <v>949</v>
      </c>
      <c r="C122" s="63" t="s">
        <v>949</v>
      </c>
      <c r="D122" s="63" t="s">
        <v>8</v>
      </c>
      <c r="E122" t="s">
        <v>8</v>
      </c>
      <c r="F122">
        <v>1</v>
      </c>
      <c r="G122">
        <v>1</v>
      </c>
      <c r="H122">
        <v>1</v>
      </c>
      <c r="I122">
        <v>2</v>
      </c>
      <c r="J122">
        <v>7</v>
      </c>
      <c r="K122">
        <v>3</v>
      </c>
      <c r="L122" t="s">
        <v>103</v>
      </c>
      <c r="M122">
        <v>3</v>
      </c>
      <c r="N122" t="s">
        <v>703</v>
      </c>
      <c r="O122" t="s">
        <v>4</v>
      </c>
      <c r="P122">
        <v>1</v>
      </c>
      <c r="Q122">
        <v>4</v>
      </c>
      <c r="R122">
        <v>0</v>
      </c>
      <c r="S122" t="s">
        <v>642</v>
      </c>
      <c r="T122" t="s">
        <v>689</v>
      </c>
      <c r="U122">
        <v>33</v>
      </c>
      <c r="V122">
        <v>4.3421052631578947</v>
      </c>
      <c r="W122">
        <v>33</v>
      </c>
      <c r="X122" t="s">
        <v>39</v>
      </c>
      <c r="Y122" t="s">
        <v>735</v>
      </c>
      <c r="Z122" t="s">
        <v>949</v>
      </c>
      <c r="AA122">
        <v>71</v>
      </c>
      <c r="AB122">
        <v>71</v>
      </c>
      <c r="AC122">
        <v>71</v>
      </c>
      <c r="AD122">
        <v>926</v>
      </c>
      <c r="AE122">
        <v>1</v>
      </c>
      <c r="AF122">
        <v>0.46478873239436602</v>
      </c>
      <c r="AG122">
        <v>0.46478873239436602</v>
      </c>
      <c r="AH122">
        <v>3.5637149028077797E-2</v>
      </c>
      <c r="AI122">
        <v>7.6673866090712695E-2</v>
      </c>
      <c r="AJ122">
        <v>4461.9299999999994</v>
      </c>
      <c r="AK122">
        <v>62467.02</v>
      </c>
      <c r="AL122">
        <v>4789.5879265658741</v>
      </c>
      <c r="AM122">
        <v>31638.263909287256</v>
      </c>
      <c r="AN122">
        <v>4461.9299999999994</v>
      </c>
      <c r="AO122">
        <v>62467.02</v>
      </c>
      <c r="AP122">
        <v>2226.1465010799134</v>
      </c>
      <c r="AQ122">
        <v>0</v>
      </c>
      <c r="AR122">
        <v>2226.1465010799134</v>
      </c>
      <c r="AS122">
        <v>4.8819002216664771</v>
      </c>
      <c r="AT122" t="s">
        <v>735</v>
      </c>
    </row>
    <row r="123" spans="1:46" x14ac:dyDescent="0.25">
      <c r="A123" t="s">
        <v>54</v>
      </c>
      <c r="B123" t="s">
        <v>949</v>
      </c>
      <c r="C123" s="63" t="s">
        <v>949</v>
      </c>
      <c r="D123" s="63" t="s">
        <v>8</v>
      </c>
      <c r="E123" t="s">
        <v>8</v>
      </c>
      <c r="F123">
        <v>1</v>
      </c>
      <c r="G123">
        <v>1</v>
      </c>
      <c r="H123">
        <v>1</v>
      </c>
      <c r="I123">
        <v>2</v>
      </c>
      <c r="J123">
        <v>7</v>
      </c>
      <c r="K123">
        <v>3</v>
      </c>
      <c r="L123" t="s">
        <v>103</v>
      </c>
      <c r="M123">
        <v>3</v>
      </c>
      <c r="N123" t="s">
        <v>703</v>
      </c>
      <c r="O123" t="s">
        <v>5</v>
      </c>
      <c r="P123">
        <v>2</v>
      </c>
      <c r="Q123">
        <v>4</v>
      </c>
      <c r="R123">
        <v>0</v>
      </c>
      <c r="S123" t="s">
        <v>642</v>
      </c>
      <c r="T123" t="s">
        <v>689</v>
      </c>
      <c r="U123">
        <v>29.5</v>
      </c>
      <c r="V123">
        <v>3.8815789473684212</v>
      </c>
      <c r="W123">
        <v>29.5</v>
      </c>
      <c r="X123" t="s">
        <v>40</v>
      </c>
      <c r="Y123" t="s">
        <v>736</v>
      </c>
      <c r="Z123" t="s">
        <v>949</v>
      </c>
      <c r="AA123">
        <v>71</v>
      </c>
      <c r="AB123">
        <v>71</v>
      </c>
      <c r="AC123">
        <v>71</v>
      </c>
      <c r="AD123">
        <v>926</v>
      </c>
      <c r="AE123">
        <v>1</v>
      </c>
      <c r="AF123">
        <v>0.41549295774647899</v>
      </c>
      <c r="AG123">
        <v>0.41549295774647899</v>
      </c>
      <c r="AH123">
        <v>3.1857451403887703E-2</v>
      </c>
      <c r="AI123">
        <v>7.6673866090712695E-2</v>
      </c>
      <c r="AJ123">
        <v>4461.9299999999994</v>
      </c>
      <c r="AK123">
        <v>62467.02</v>
      </c>
      <c r="AL123">
        <v>4789.5879265658741</v>
      </c>
      <c r="AM123">
        <v>31638.263909287256</v>
      </c>
      <c r="AN123">
        <v>4461.9299999999994</v>
      </c>
      <c r="AO123">
        <v>62467.02</v>
      </c>
      <c r="AP123">
        <v>1990.0400539956802</v>
      </c>
      <c r="AQ123">
        <v>0</v>
      </c>
      <c r="AR123">
        <v>1990.0400539956802</v>
      </c>
      <c r="AS123">
        <v>4.3641229254291236</v>
      </c>
      <c r="AT123" t="s">
        <v>736</v>
      </c>
    </row>
    <row r="124" spans="1:46" x14ac:dyDescent="0.25">
      <c r="A124" t="s">
        <v>54</v>
      </c>
      <c r="B124" t="s">
        <v>949</v>
      </c>
      <c r="C124" s="63" t="s">
        <v>949</v>
      </c>
      <c r="D124" s="63" t="s">
        <v>8</v>
      </c>
      <c r="E124" t="s">
        <v>8</v>
      </c>
      <c r="F124">
        <v>1</v>
      </c>
      <c r="G124">
        <v>1</v>
      </c>
      <c r="H124">
        <v>1</v>
      </c>
      <c r="I124">
        <v>2</v>
      </c>
      <c r="J124">
        <v>7</v>
      </c>
      <c r="K124">
        <v>3</v>
      </c>
      <c r="L124" t="s">
        <v>103</v>
      </c>
      <c r="M124">
        <v>3</v>
      </c>
      <c r="N124" t="s">
        <v>703</v>
      </c>
      <c r="O124" t="s">
        <v>31</v>
      </c>
      <c r="P124">
        <v>3</v>
      </c>
      <c r="Q124">
        <v>1</v>
      </c>
      <c r="R124">
        <v>0</v>
      </c>
      <c r="S124" t="s">
        <v>642</v>
      </c>
      <c r="T124" t="s">
        <v>689</v>
      </c>
      <c r="U124">
        <v>8.5</v>
      </c>
      <c r="V124">
        <v>1.118421052631579</v>
      </c>
      <c r="W124">
        <v>8.5</v>
      </c>
      <c r="X124" t="s">
        <v>41</v>
      </c>
      <c r="Y124" t="s">
        <v>737</v>
      </c>
      <c r="Z124" t="s">
        <v>949</v>
      </c>
      <c r="AA124">
        <v>71</v>
      </c>
      <c r="AB124">
        <v>71</v>
      </c>
      <c r="AC124">
        <v>71</v>
      </c>
      <c r="AD124">
        <v>926</v>
      </c>
      <c r="AE124">
        <v>1</v>
      </c>
      <c r="AF124">
        <v>0.11971830985915501</v>
      </c>
      <c r="AG124">
        <v>0.11971830985915501</v>
      </c>
      <c r="AH124">
        <v>9.1792656587473005E-3</v>
      </c>
      <c r="AI124">
        <v>7.6673866090712695E-2</v>
      </c>
      <c r="AJ124">
        <v>4461.9299999999994</v>
      </c>
      <c r="AK124">
        <v>62467.02</v>
      </c>
      <c r="AL124">
        <v>4789.5879265658741</v>
      </c>
      <c r="AM124">
        <v>31638.263909287256</v>
      </c>
      <c r="AN124">
        <v>4461.9299999999994</v>
      </c>
      <c r="AO124">
        <v>62467.02</v>
      </c>
      <c r="AP124">
        <v>573.40137149028078</v>
      </c>
      <c r="AQ124">
        <v>1.1368683772161603E-13</v>
      </c>
      <c r="AR124">
        <v>573.40137149028078</v>
      </c>
      <c r="AS124">
        <v>1.2574591480050017</v>
      </c>
      <c r="AT124" t="s">
        <v>737</v>
      </c>
    </row>
    <row r="125" spans="1:46" x14ac:dyDescent="0.25">
      <c r="A125" t="s">
        <v>54</v>
      </c>
      <c r="B125" t="s">
        <v>949</v>
      </c>
      <c r="C125" s="63" t="s">
        <v>949</v>
      </c>
      <c r="D125" s="63" t="s">
        <v>8</v>
      </c>
      <c r="E125" t="s">
        <v>8</v>
      </c>
      <c r="F125">
        <v>1</v>
      </c>
      <c r="G125">
        <v>1</v>
      </c>
      <c r="H125">
        <v>1</v>
      </c>
      <c r="I125">
        <v>2</v>
      </c>
      <c r="J125">
        <v>7</v>
      </c>
      <c r="K125">
        <v>4</v>
      </c>
      <c r="L125" t="s">
        <v>101</v>
      </c>
      <c r="M125">
        <v>4</v>
      </c>
      <c r="N125" t="s">
        <v>705</v>
      </c>
      <c r="O125" t="s">
        <v>4</v>
      </c>
      <c r="P125">
        <v>1</v>
      </c>
      <c r="Q125">
        <v>5</v>
      </c>
      <c r="R125">
        <v>0</v>
      </c>
      <c r="S125" t="s">
        <v>642</v>
      </c>
      <c r="T125" t="s">
        <v>689</v>
      </c>
      <c r="U125">
        <v>42.5</v>
      </c>
      <c r="V125">
        <v>5.5921052631578947</v>
      </c>
      <c r="W125">
        <v>42.5</v>
      </c>
      <c r="X125" t="s">
        <v>42</v>
      </c>
      <c r="Y125" t="s">
        <v>738</v>
      </c>
      <c r="Z125" t="s">
        <v>949</v>
      </c>
      <c r="AA125">
        <v>77.5</v>
      </c>
      <c r="AB125">
        <v>77.5</v>
      </c>
      <c r="AC125">
        <v>77.5</v>
      </c>
      <c r="AD125">
        <v>926</v>
      </c>
      <c r="AE125">
        <v>1</v>
      </c>
      <c r="AF125">
        <v>0.54838709677419395</v>
      </c>
      <c r="AG125">
        <v>0.54838709677419395</v>
      </c>
      <c r="AH125">
        <v>4.5896328293736501E-2</v>
      </c>
      <c r="AI125">
        <v>8.3693304535637197E-2</v>
      </c>
      <c r="AJ125">
        <v>4461.9299999999994</v>
      </c>
      <c r="AK125">
        <v>62467.02</v>
      </c>
      <c r="AL125">
        <v>5228.0713282937368</v>
      </c>
      <c r="AM125">
        <v>31638.263909287256</v>
      </c>
      <c r="AN125">
        <v>4461.9299999999994</v>
      </c>
      <c r="AO125">
        <v>62467.02</v>
      </c>
      <c r="AP125">
        <v>2867.0068574514039</v>
      </c>
      <c r="AQ125">
        <v>0</v>
      </c>
      <c r="AR125">
        <v>2867.0068574514039</v>
      </c>
      <c r="AS125">
        <v>6.2872957400250087</v>
      </c>
      <c r="AT125" t="s">
        <v>738</v>
      </c>
    </row>
    <row r="126" spans="1:46" x14ac:dyDescent="0.25">
      <c r="A126" t="s">
        <v>54</v>
      </c>
      <c r="B126" t="s">
        <v>949</v>
      </c>
      <c r="C126" s="63" t="s">
        <v>949</v>
      </c>
      <c r="D126" s="63" t="s">
        <v>8</v>
      </c>
      <c r="E126" t="s">
        <v>8</v>
      </c>
      <c r="F126">
        <v>1</v>
      </c>
      <c r="G126">
        <v>1</v>
      </c>
      <c r="H126">
        <v>1</v>
      </c>
      <c r="I126">
        <v>2</v>
      </c>
      <c r="J126">
        <v>7</v>
      </c>
      <c r="K126">
        <v>4</v>
      </c>
      <c r="L126" t="s">
        <v>101</v>
      </c>
      <c r="M126">
        <v>4</v>
      </c>
      <c r="N126" t="s">
        <v>705</v>
      </c>
      <c r="O126" t="s">
        <v>5</v>
      </c>
      <c r="P126">
        <v>2</v>
      </c>
      <c r="Q126">
        <v>3</v>
      </c>
      <c r="R126">
        <v>0</v>
      </c>
      <c r="S126" t="s">
        <v>642</v>
      </c>
      <c r="T126" t="s">
        <v>689</v>
      </c>
      <c r="U126">
        <v>26.5</v>
      </c>
      <c r="V126">
        <v>3.486842105263158</v>
      </c>
      <c r="W126">
        <v>26.5</v>
      </c>
      <c r="X126" t="s">
        <v>43</v>
      </c>
      <c r="Y126" t="s">
        <v>739</v>
      </c>
      <c r="Z126" t="s">
        <v>949</v>
      </c>
      <c r="AA126">
        <v>77.5</v>
      </c>
      <c r="AB126">
        <v>77.5</v>
      </c>
      <c r="AC126">
        <v>77.5</v>
      </c>
      <c r="AD126">
        <v>926</v>
      </c>
      <c r="AE126">
        <v>1</v>
      </c>
      <c r="AF126">
        <v>0.341935483870968</v>
      </c>
      <c r="AG126">
        <v>0.341935483870968</v>
      </c>
      <c r="AH126">
        <v>2.8617710583153301E-2</v>
      </c>
      <c r="AI126">
        <v>8.3693304535637197E-2</v>
      </c>
      <c r="AJ126">
        <v>4461.9299999999994</v>
      </c>
      <c r="AK126">
        <v>62467.02</v>
      </c>
      <c r="AL126">
        <v>5228.0713282937368</v>
      </c>
      <c r="AM126">
        <v>31638.263909287256</v>
      </c>
      <c r="AN126">
        <v>4461.9299999999994</v>
      </c>
      <c r="AO126">
        <v>62467.02</v>
      </c>
      <c r="AP126">
        <v>1787.6630993520516</v>
      </c>
      <c r="AQ126">
        <v>-2.2737367544323206E-13</v>
      </c>
      <c r="AR126">
        <v>1787.6630993520516</v>
      </c>
      <c r="AS126">
        <v>3.9203138143685341</v>
      </c>
      <c r="AT126" t="s">
        <v>739</v>
      </c>
    </row>
    <row r="127" spans="1:46" x14ac:dyDescent="0.25">
      <c r="A127" t="s">
        <v>54</v>
      </c>
      <c r="B127" t="s">
        <v>949</v>
      </c>
      <c r="C127" s="63" t="s">
        <v>949</v>
      </c>
      <c r="D127" s="63" t="s">
        <v>8</v>
      </c>
      <c r="E127" t="s">
        <v>8</v>
      </c>
      <c r="F127">
        <v>1</v>
      </c>
      <c r="G127">
        <v>1</v>
      </c>
      <c r="H127">
        <v>1</v>
      </c>
      <c r="I127">
        <v>2</v>
      </c>
      <c r="J127">
        <v>7</v>
      </c>
      <c r="K127">
        <v>4</v>
      </c>
      <c r="L127" t="s">
        <v>101</v>
      </c>
      <c r="M127">
        <v>4</v>
      </c>
      <c r="N127" t="s">
        <v>705</v>
      </c>
      <c r="O127" t="s">
        <v>31</v>
      </c>
      <c r="P127">
        <v>3</v>
      </c>
      <c r="Q127">
        <v>1</v>
      </c>
      <c r="R127">
        <v>0</v>
      </c>
      <c r="S127" t="s">
        <v>642</v>
      </c>
      <c r="T127" t="s">
        <v>689</v>
      </c>
      <c r="U127">
        <v>8.5</v>
      </c>
      <c r="V127">
        <v>1.118421052631579</v>
      </c>
      <c r="W127">
        <v>8.5</v>
      </c>
      <c r="X127" t="s">
        <v>44</v>
      </c>
      <c r="Y127" t="s">
        <v>740</v>
      </c>
      <c r="Z127" t="s">
        <v>949</v>
      </c>
      <c r="AA127">
        <v>77.5</v>
      </c>
      <c r="AB127">
        <v>77.5</v>
      </c>
      <c r="AC127">
        <v>77.5</v>
      </c>
      <c r="AD127">
        <v>926</v>
      </c>
      <c r="AE127">
        <v>1</v>
      </c>
      <c r="AF127">
        <v>0.109677419354839</v>
      </c>
      <c r="AG127">
        <v>0.109677419354839</v>
      </c>
      <c r="AH127">
        <v>9.1792656587473005E-3</v>
      </c>
      <c r="AI127">
        <v>8.3693304535637197E-2</v>
      </c>
      <c r="AJ127">
        <v>4461.9299999999994</v>
      </c>
      <c r="AK127">
        <v>62467.02</v>
      </c>
      <c r="AL127">
        <v>5228.0713282937368</v>
      </c>
      <c r="AM127">
        <v>31638.263909287256</v>
      </c>
      <c r="AN127">
        <v>4461.9299999999994</v>
      </c>
      <c r="AO127">
        <v>62467.02</v>
      </c>
      <c r="AP127">
        <v>573.40137149028078</v>
      </c>
      <c r="AQ127">
        <v>0</v>
      </c>
      <c r="AR127">
        <v>573.40137149028078</v>
      </c>
      <c r="AS127">
        <v>1.2574591480050017</v>
      </c>
      <c r="AT127" t="s">
        <v>740</v>
      </c>
    </row>
    <row r="128" spans="1:46" x14ac:dyDescent="0.25">
      <c r="A128" t="s">
        <v>54</v>
      </c>
      <c r="B128" t="s">
        <v>949</v>
      </c>
      <c r="C128" s="63" t="s">
        <v>949</v>
      </c>
      <c r="D128" s="63" t="s">
        <v>8</v>
      </c>
      <c r="E128" t="s">
        <v>8</v>
      </c>
      <c r="F128">
        <v>1</v>
      </c>
      <c r="G128">
        <v>1</v>
      </c>
      <c r="H128">
        <v>1</v>
      </c>
      <c r="I128">
        <v>2</v>
      </c>
      <c r="J128">
        <v>7</v>
      </c>
      <c r="K128">
        <v>5</v>
      </c>
      <c r="L128" t="s">
        <v>105</v>
      </c>
      <c r="M128">
        <v>5</v>
      </c>
      <c r="N128" t="s">
        <v>707</v>
      </c>
      <c r="O128" t="s">
        <v>4</v>
      </c>
      <c r="P128">
        <v>1</v>
      </c>
      <c r="Q128">
        <v>4</v>
      </c>
      <c r="R128">
        <v>0</v>
      </c>
      <c r="S128" t="s">
        <v>642</v>
      </c>
      <c r="T128" t="s">
        <v>689</v>
      </c>
      <c r="U128">
        <v>34</v>
      </c>
      <c r="V128">
        <v>4.4736842105263159</v>
      </c>
      <c r="W128">
        <v>34</v>
      </c>
      <c r="X128" t="s">
        <v>45</v>
      </c>
      <c r="Y128" t="s">
        <v>741</v>
      </c>
      <c r="Z128" t="s">
        <v>949</v>
      </c>
      <c r="AA128">
        <v>59.5</v>
      </c>
      <c r="AB128">
        <v>59.5</v>
      </c>
      <c r="AC128">
        <v>59.5</v>
      </c>
      <c r="AD128">
        <v>926</v>
      </c>
      <c r="AE128">
        <v>1</v>
      </c>
      <c r="AF128">
        <v>0.57142857142857095</v>
      </c>
      <c r="AG128">
        <v>0.57142857142857095</v>
      </c>
      <c r="AH128">
        <v>3.6717062634989202E-2</v>
      </c>
      <c r="AI128">
        <v>6.4254859611231105E-2</v>
      </c>
      <c r="AJ128">
        <v>4461.9299999999994</v>
      </c>
      <c r="AK128">
        <v>62467.02</v>
      </c>
      <c r="AL128">
        <v>4013.8096004319655</v>
      </c>
      <c r="AM128">
        <v>31638.263909287256</v>
      </c>
      <c r="AN128">
        <v>4461.9299999999994</v>
      </c>
      <c r="AO128">
        <v>62467.02</v>
      </c>
      <c r="AP128">
        <v>2293.6054859611231</v>
      </c>
      <c r="AQ128">
        <v>0</v>
      </c>
      <c r="AR128">
        <v>2293.6054859611231</v>
      </c>
      <c r="AS128">
        <v>5.0298365920200068</v>
      </c>
      <c r="AT128" t="s">
        <v>741</v>
      </c>
    </row>
    <row r="129" spans="1:46" x14ac:dyDescent="0.25">
      <c r="A129" t="s">
        <v>54</v>
      </c>
      <c r="B129" t="s">
        <v>949</v>
      </c>
      <c r="C129" s="63" t="s">
        <v>949</v>
      </c>
      <c r="D129" s="63" t="s">
        <v>8</v>
      </c>
      <c r="E129" t="s">
        <v>8</v>
      </c>
      <c r="F129">
        <v>1</v>
      </c>
      <c r="G129">
        <v>1</v>
      </c>
      <c r="H129">
        <v>1</v>
      </c>
      <c r="I129">
        <v>2</v>
      </c>
      <c r="J129">
        <v>7</v>
      </c>
      <c r="K129">
        <v>5</v>
      </c>
      <c r="L129" t="s">
        <v>105</v>
      </c>
      <c r="M129">
        <v>5</v>
      </c>
      <c r="N129" t="s">
        <v>707</v>
      </c>
      <c r="O129" t="s">
        <v>5</v>
      </c>
      <c r="P129">
        <v>2</v>
      </c>
      <c r="Q129">
        <v>2</v>
      </c>
      <c r="R129">
        <v>0</v>
      </c>
      <c r="S129" t="s">
        <v>642</v>
      </c>
      <c r="T129" t="s">
        <v>689</v>
      </c>
      <c r="U129">
        <v>17</v>
      </c>
      <c r="V129">
        <v>2.236842105263158</v>
      </c>
      <c r="W129">
        <v>17</v>
      </c>
      <c r="X129" t="s">
        <v>46</v>
      </c>
      <c r="Y129" t="s">
        <v>742</v>
      </c>
      <c r="Z129" t="s">
        <v>949</v>
      </c>
      <c r="AA129">
        <v>59.5</v>
      </c>
      <c r="AB129">
        <v>59.5</v>
      </c>
      <c r="AC129">
        <v>59.5</v>
      </c>
      <c r="AD129">
        <v>926</v>
      </c>
      <c r="AE129">
        <v>1</v>
      </c>
      <c r="AF129">
        <v>0.28571428571428598</v>
      </c>
      <c r="AG129">
        <v>0.28571428571428598</v>
      </c>
      <c r="AH129">
        <v>1.8358531317494601E-2</v>
      </c>
      <c r="AI129">
        <v>6.4254859611231105E-2</v>
      </c>
      <c r="AJ129">
        <v>4461.9299999999994</v>
      </c>
      <c r="AK129">
        <v>62467.02</v>
      </c>
      <c r="AL129">
        <v>4013.8096004319655</v>
      </c>
      <c r="AM129">
        <v>31638.263909287256</v>
      </c>
      <c r="AN129">
        <v>4461.9299999999994</v>
      </c>
      <c r="AO129">
        <v>62467.02</v>
      </c>
      <c r="AP129">
        <v>1146.8027429805616</v>
      </c>
      <c r="AQ129">
        <v>0</v>
      </c>
      <c r="AR129">
        <v>1146.8027429805616</v>
      </c>
      <c r="AS129">
        <v>2.5149182960100034</v>
      </c>
      <c r="AT129" t="s">
        <v>742</v>
      </c>
    </row>
    <row r="130" spans="1:46" x14ac:dyDescent="0.25">
      <c r="A130" t="s">
        <v>54</v>
      </c>
      <c r="B130" t="s">
        <v>949</v>
      </c>
      <c r="C130" s="63" t="s">
        <v>949</v>
      </c>
      <c r="D130" s="63" t="s">
        <v>8</v>
      </c>
      <c r="E130" t="s">
        <v>8</v>
      </c>
      <c r="F130">
        <v>1</v>
      </c>
      <c r="G130">
        <v>1</v>
      </c>
      <c r="H130">
        <v>1</v>
      </c>
      <c r="I130">
        <v>2</v>
      </c>
      <c r="J130">
        <v>7</v>
      </c>
      <c r="K130">
        <v>5</v>
      </c>
      <c r="L130" t="s">
        <v>105</v>
      </c>
      <c r="M130">
        <v>5</v>
      </c>
      <c r="N130" t="s">
        <v>707</v>
      </c>
      <c r="O130" t="s">
        <v>31</v>
      </c>
      <c r="P130">
        <v>3</v>
      </c>
      <c r="Q130">
        <v>1</v>
      </c>
      <c r="R130">
        <v>0</v>
      </c>
      <c r="S130" t="s">
        <v>642</v>
      </c>
      <c r="T130" t="s">
        <v>689</v>
      </c>
      <c r="U130">
        <v>8.5</v>
      </c>
      <c r="V130">
        <v>1.118421052631579</v>
      </c>
      <c r="W130">
        <v>8.5</v>
      </c>
      <c r="X130" t="s">
        <v>47</v>
      </c>
      <c r="Y130" t="s">
        <v>743</v>
      </c>
      <c r="Z130" t="s">
        <v>949</v>
      </c>
      <c r="AA130">
        <v>59.5</v>
      </c>
      <c r="AB130">
        <v>59.5</v>
      </c>
      <c r="AC130">
        <v>59.5</v>
      </c>
      <c r="AD130">
        <v>926</v>
      </c>
      <c r="AE130">
        <v>1</v>
      </c>
      <c r="AF130">
        <v>0.14285714285714299</v>
      </c>
      <c r="AG130">
        <v>0.14285714285714299</v>
      </c>
      <c r="AH130">
        <v>9.1792656587473005E-3</v>
      </c>
      <c r="AI130">
        <v>6.4254859611231105E-2</v>
      </c>
      <c r="AJ130">
        <v>4461.9299999999994</v>
      </c>
      <c r="AK130">
        <v>62467.02</v>
      </c>
      <c r="AL130">
        <v>4013.8096004319655</v>
      </c>
      <c r="AM130">
        <v>31638.263909287256</v>
      </c>
      <c r="AN130">
        <v>4461.9299999999994</v>
      </c>
      <c r="AO130">
        <v>62467.02</v>
      </c>
      <c r="AP130">
        <v>573.40137149028078</v>
      </c>
      <c r="AQ130">
        <v>0</v>
      </c>
      <c r="AR130">
        <v>573.40137149028078</v>
      </c>
      <c r="AS130">
        <v>1.2574591480050017</v>
      </c>
      <c r="AT130" t="s">
        <v>743</v>
      </c>
    </row>
    <row r="131" spans="1:46" x14ac:dyDescent="0.25">
      <c r="A131" t="s">
        <v>54</v>
      </c>
      <c r="B131" t="s">
        <v>949</v>
      </c>
      <c r="C131" s="63" t="s">
        <v>949</v>
      </c>
      <c r="D131" s="63" t="s">
        <v>8</v>
      </c>
      <c r="E131" t="s">
        <v>8</v>
      </c>
      <c r="F131">
        <v>1</v>
      </c>
      <c r="G131">
        <v>1</v>
      </c>
      <c r="H131">
        <v>1</v>
      </c>
      <c r="I131">
        <v>2</v>
      </c>
      <c r="J131">
        <v>7</v>
      </c>
      <c r="K131">
        <v>6</v>
      </c>
      <c r="L131" t="s">
        <v>113</v>
      </c>
      <c r="M131">
        <v>6</v>
      </c>
      <c r="N131" t="s">
        <v>709</v>
      </c>
      <c r="O131" t="s">
        <v>4</v>
      </c>
      <c r="P131">
        <v>1</v>
      </c>
      <c r="Q131">
        <v>2</v>
      </c>
      <c r="R131">
        <v>0</v>
      </c>
      <c r="S131" t="s">
        <v>642</v>
      </c>
      <c r="T131" t="s">
        <v>689</v>
      </c>
      <c r="U131">
        <v>17</v>
      </c>
      <c r="V131">
        <v>2.236842105263158</v>
      </c>
      <c r="W131">
        <v>17</v>
      </c>
      <c r="X131" t="s">
        <v>48</v>
      </c>
      <c r="Y131" t="s">
        <v>744</v>
      </c>
      <c r="Z131" t="s">
        <v>949</v>
      </c>
      <c r="AA131">
        <v>51</v>
      </c>
      <c r="AB131">
        <v>51</v>
      </c>
      <c r="AC131">
        <v>51</v>
      </c>
      <c r="AD131">
        <v>926</v>
      </c>
      <c r="AE131">
        <v>1</v>
      </c>
      <c r="AF131">
        <v>0.33333333333333298</v>
      </c>
      <c r="AG131">
        <v>0.33333333333333298</v>
      </c>
      <c r="AH131">
        <v>1.8358531317494601E-2</v>
      </c>
      <c r="AI131">
        <v>5.5075593952483799E-2</v>
      </c>
      <c r="AJ131">
        <v>4461.9299999999994</v>
      </c>
      <c r="AK131">
        <v>62467.02</v>
      </c>
      <c r="AL131">
        <v>3440.4082289416842</v>
      </c>
      <c r="AM131">
        <v>31638.263909287256</v>
      </c>
      <c r="AN131">
        <v>4461.9299999999994</v>
      </c>
      <c r="AO131">
        <v>62467.02</v>
      </c>
      <c r="AP131">
        <v>1146.8027429805616</v>
      </c>
      <c r="AQ131">
        <v>2.2737367544323206E-13</v>
      </c>
      <c r="AR131">
        <v>1146.8027429805616</v>
      </c>
      <c r="AS131">
        <v>2.5149182960100034</v>
      </c>
      <c r="AT131" t="s">
        <v>744</v>
      </c>
    </row>
    <row r="132" spans="1:46" x14ac:dyDescent="0.25">
      <c r="A132" t="s">
        <v>54</v>
      </c>
      <c r="B132" t="s">
        <v>949</v>
      </c>
      <c r="C132" s="63" t="s">
        <v>949</v>
      </c>
      <c r="D132" s="63" t="s">
        <v>8</v>
      </c>
      <c r="E132" t="s">
        <v>8</v>
      </c>
      <c r="F132">
        <v>1</v>
      </c>
      <c r="G132">
        <v>1</v>
      </c>
      <c r="H132">
        <v>1</v>
      </c>
      <c r="I132">
        <v>2</v>
      </c>
      <c r="J132">
        <v>7</v>
      </c>
      <c r="K132">
        <v>6</v>
      </c>
      <c r="L132" t="s">
        <v>113</v>
      </c>
      <c r="M132">
        <v>6</v>
      </c>
      <c r="N132" t="s">
        <v>709</v>
      </c>
      <c r="O132" t="s">
        <v>5</v>
      </c>
      <c r="P132">
        <v>2</v>
      </c>
      <c r="Q132">
        <v>3</v>
      </c>
      <c r="R132">
        <v>0</v>
      </c>
      <c r="S132" t="s">
        <v>642</v>
      </c>
      <c r="T132" t="s">
        <v>689</v>
      </c>
      <c r="U132">
        <v>25.5</v>
      </c>
      <c r="V132">
        <v>3.3552631578947372</v>
      </c>
      <c r="W132">
        <v>25.5</v>
      </c>
      <c r="X132" t="s">
        <v>49</v>
      </c>
      <c r="Y132" t="s">
        <v>745</v>
      </c>
      <c r="Z132" t="s">
        <v>949</v>
      </c>
      <c r="AA132">
        <v>51</v>
      </c>
      <c r="AB132">
        <v>51</v>
      </c>
      <c r="AC132">
        <v>51</v>
      </c>
      <c r="AD132">
        <v>926</v>
      </c>
      <c r="AE132">
        <v>1</v>
      </c>
      <c r="AF132">
        <v>0.5</v>
      </c>
      <c r="AG132">
        <v>0.5</v>
      </c>
      <c r="AH132">
        <v>2.75377969762419E-2</v>
      </c>
      <c r="AI132">
        <v>5.5075593952483799E-2</v>
      </c>
      <c r="AJ132">
        <v>4461.9299999999994</v>
      </c>
      <c r="AK132">
        <v>62467.02</v>
      </c>
      <c r="AL132">
        <v>3440.4082289416842</v>
      </c>
      <c r="AM132">
        <v>31638.263909287256</v>
      </c>
      <c r="AN132">
        <v>4461.9299999999994</v>
      </c>
      <c r="AO132">
        <v>62467.02</v>
      </c>
      <c r="AP132">
        <v>1720.2041144708421</v>
      </c>
      <c r="AQ132">
        <v>0</v>
      </c>
      <c r="AR132">
        <v>1720.2041144708421</v>
      </c>
      <c r="AS132">
        <v>3.7723774440150049</v>
      </c>
      <c r="AT132" t="s">
        <v>745</v>
      </c>
    </row>
    <row r="133" spans="1:46" x14ac:dyDescent="0.25">
      <c r="A133" t="s">
        <v>54</v>
      </c>
      <c r="B133" t="s">
        <v>949</v>
      </c>
      <c r="C133" s="63" t="s">
        <v>949</v>
      </c>
      <c r="D133" s="63" t="s">
        <v>8</v>
      </c>
      <c r="E133" t="s">
        <v>8</v>
      </c>
      <c r="F133">
        <v>1</v>
      </c>
      <c r="G133">
        <v>1</v>
      </c>
      <c r="H133">
        <v>1</v>
      </c>
      <c r="I133">
        <v>2</v>
      </c>
      <c r="J133">
        <v>7</v>
      </c>
      <c r="K133">
        <v>6</v>
      </c>
      <c r="L133" t="s">
        <v>113</v>
      </c>
      <c r="M133">
        <v>6</v>
      </c>
      <c r="N133" t="s">
        <v>709</v>
      </c>
      <c r="O133" t="s">
        <v>31</v>
      </c>
      <c r="P133">
        <v>3</v>
      </c>
      <c r="Q133">
        <v>1</v>
      </c>
      <c r="R133">
        <v>0</v>
      </c>
      <c r="S133" t="s">
        <v>642</v>
      </c>
      <c r="T133" t="s">
        <v>689</v>
      </c>
      <c r="U133">
        <v>8.5</v>
      </c>
      <c r="V133">
        <v>1.118421052631579</v>
      </c>
      <c r="W133">
        <v>8.5</v>
      </c>
      <c r="X133" t="s">
        <v>50</v>
      </c>
      <c r="Y133" t="s">
        <v>746</v>
      </c>
      <c r="Z133" t="s">
        <v>949</v>
      </c>
      <c r="AA133">
        <v>51</v>
      </c>
      <c r="AB133">
        <v>51</v>
      </c>
      <c r="AC133">
        <v>51</v>
      </c>
      <c r="AD133">
        <v>926</v>
      </c>
      <c r="AE133">
        <v>1</v>
      </c>
      <c r="AF133">
        <v>0.16666666666666699</v>
      </c>
      <c r="AG133">
        <v>0.16666666666666699</v>
      </c>
      <c r="AH133">
        <v>9.1792656587473005E-3</v>
      </c>
      <c r="AI133">
        <v>5.5075593952483799E-2</v>
      </c>
      <c r="AJ133">
        <v>4461.9299999999994</v>
      </c>
      <c r="AK133">
        <v>62467.02</v>
      </c>
      <c r="AL133">
        <v>3440.4082289416842</v>
      </c>
      <c r="AM133">
        <v>31638.263909287256</v>
      </c>
      <c r="AN133">
        <v>4461.9299999999994</v>
      </c>
      <c r="AO133">
        <v>62467.02</v>
      </c>
      <c r="AP133">
        <v>573.40137149028078</v>
      </c>
      <c r="AQ133">
        <v>1.1368683772161603E-13</v>
      </c>
      <c r="AR133">
        <v>573.40137149028078</v>
      </c>
      <c r="AS133">
        <v>1.2574591480050017</v>
      </c>
      <c r="AT133" t="s">
        <v>746</v>
      </c>
    </row>
    <row r="134" spans="1:46" x14ac:dyDescent="0.25">
      <c r="A134" t="s">
        <v>54</v>
      </c>
      <c r="B134" t="s">
        <v>949</v>
      </c>
      <c r="C134" s="63" t="s">
        <v>949</v>
      </c>
      <c r="D134" s="63" t="s">
        <v>8</v>
      </c>
      <c r="E134" t="s">
        <v>8</v>
      </c>
      <c r="F134">
        <v>1</v>
      </c>
      <c r="G134">
        <v>1</v>
      </c>
      <c r="H134">
        <v>1</v>
      </c>
      <c r="I134">
        <v>2</v>
      </c>
      <c r="J134">
        <v>7</v>
      </c>
      <c r="K134">
        <v>7</v>
      </c>
      <c r="L134" t="s">
        <v>114</v>
      </c>
      <c r="M134">
        <v>7</v>
      </c>
      <c r="N134" t="s">
        <v>711</v>
      </c>
      <c r="O134" t="s">
        <v>4</v>
      </c>
      <c r="P134">
        <v>1</v>
      </c>
      <c r="Q134">
        <v>3</v>
      </c>
      <c r="R134">
        <v>0</v>
      </c>
      <c r="S134" t="s">
        <v>642</v>
      </c>
      <c r="T134" t="s">
        <v>689</v>
      </c>
      <c r="U134">
        <v>25</v>
      </c>
      <c r="V134">
        <v>3.2894736842105265</v>
      </c>
      <c r="W134">
        <v>25</v>
      </c>
      <c r="X134" t="s">
        <v>51</v>
      </c>
      <c r="Y134" t="s">
        <v>747</v>
      </c>
      <c r="Z134" t="s">
        <v>949</v>
      </c>
      <c r="AA134">
        <v>59</v>
      </c>
      <c r="AB134">
        <v>59</v>
      </c>
      <c r="AC134">
        <v>59</v>
      </c>
      <c r="AD134">
        <v>926</v>
      </c>
      <c r="AE134">
        <v>1</v>
      </c>
      <c r="AF134">
        <v>0.42372881355932202</v>
      </c>
      <c r="AG134">
        <v>0.42372881355932202</v>
      </c>
      <c r="AH134">
        <v>2.6997840172786201E-2</v>
      </c>
      <c r="AI134">
        <v>6.3714902807775406E-2</v>
      </c>
      <c r="AJ134">
        <v>4461.9299999999994</v>
      </c>
      <c r="AK134">
        <v>62467.02</v>
      </c>
      <c r="AL134">
        <v>3980.0801079913604</v>
      </c>
      <c r="AM134">
        <v>31638.263909287256</v>
      </c>
      <c r="AN134">
        <v>4461.9299999999994</v>
      </c>
      <c r="AO134">
        <v>62467.02</v>
      </c>
      <c r="AP134">
        <v>1686.4746220302375</v>
      </c>
      <c r="AQ134">
        <v>0</v>
      </c>
      <c r="AR134">
        <v>1686.4746220302375</v>
      </c>
      <c r="AS134">
        <v>3.69840925883824</v>
      </c>
      <c r="AT134" t="s">
        <v>747</v>
      </c>
    </row>
    <row r="135" spans="1:46" x14ac:dyDescent="0.25">
      <c r="A135" t="s">
        <v>54</v>
      </c>
      <c r="B135" t="s">
        <v>949</v>
      </c>
      <c r="C135" s="63" t="s">
        <v>949</v>
      </c>
      <c r="D135" s="63" t="s">
        <v>8</v>
      </c>
      <c r="E135" t="s">
        <v>8</v>
      </c>
      <c r="F135">
        <v>1</v>
      </c>
      <c r="G135">
        <v>1</v>
      </c>
      <c r="H135">
        <v>1</v>
      </c>
      <c r="I135">
        <v>2</v>
      </c>
      <c r="J135">
        <v>7</v>
      </c>
      <c r="K135">
        <v>7</v>
      </c>
      <c r="L135" t="s">
        <v>114</v>
      </c>
      <c r="M135">
        <v>7</v>
      </c>
      <c r="N135" t="s">
        <v>711</v>
      </c>
      <c r="O135" t="s">
        <v>5</v>
      </c>
      <c r="P135">
        <v>2</v>
      </c>
      <c r="Q135">
        <v>3</v>
      </c>
      <c r="R135">
        <v>0</v>
      </c>
      <c r="S135" t="s">
        <v>642</v>
      </c>
      <c r="T135" t="s">
        <v>689</v>
      </c>
      <c r="U135">
        <v>25.5</v>
      </c>
      <c r="V135">
        <v>3.3552631578947372</v>
      </c>
      <c r="W135">
        <v>25.5</v>
      </c>
      <c r="X135" t="s">
        <v>52</v>
      </c>
      <c r="Y135" t="s">
        <v>748</v>
      </c>
      <c r="Z135" t="s">
        <v>949</v>
      </c>
      <c r="AA135">
        <v>59</v>
      </c>
      <c r="AB135">
        <v>59</v>
      </c>
      <c r="AC135">
        <v>59</v>
      </c>
      <c r="AD135">
        <v>926</v>
      </c>
      <c r="AE135">
        <v>1</v>
      </c>
      <c r="AF135">
        <v>0.43220338983050799</v>
      </c>
      <c r="AG135">
        <v>0.43220338983050799</v>
      </c>
      <c r="AH135">
        <v>2.75377969762419E-2</v>
      </c>
      <c r="AI135">
        <v>6.3714902807775406E-2</v>
      </c>
      <c r="AJ135">
        <v>4461.9299999999994</v>
      </c>
      <c r="AK135">
        <v>62467.02</v>
      </c>
      <c r="AL135">
        <v>3980.0801079913604</v>
      </c>
      <c r="AM135">
        <v>31638.263909287256</v>
      </c>
      <c r="AN135">
        <v>4461.9299999999994</v>
      </c>
      <c r="AO135">
        <v>62467.02</v>
      </c>
      <c r="AP135">
        <v>1720.2041144708421</v>
      </c>
      <c r="AQ135">
        <v>-2.2737367544323206E-13</v>
      </c>
      <c r="AR135">
        <v>1720.2041144708421</v>
      </c>
      <c r="AS135">
        <v>3.7723774440150049</v>
      </c>
      <c r="AT135" t="s">
        <v>748</v>
      </c>
    </row>
    <row r="136" spans="1:46" x14ac:dyDescent="0.25">
      <c r="A136" t="s">
        <v>54</v>
      </c>
      <c r="B136" t="s">
        <v>949</v>
      </c>
      <c r="C136" s="63" t="s">
        <v>949</v>
      </c>
      <c r="D136" s="63" t="s">
        <v>8</v>
      </c>
      <c r="E136" t="s">
        <v>8</v>
      </c>
      <c r="F136">
        <v>1</v>
      </c>
      <c r="G136">
        <v>1</v>
      </c>
      <c r="H136">
        <v>1</v>
      </c>
      <c r="I136">
        <v>2</v>
      </c>
      <c r="J136">
        <v>7</v>
      </c>
      <c r="K136">
        <v>7</v>
      </c>
      <c r="L136" t="s">
        <v>114</v>
      </c>
      <c r="M136">
        <v>7</v>
      </c>
      <c r="N136" t="s">
        <v>711</v>
      </c>
      <c r="O136" t="s">
        <v>31</v>
      </c>
      <c r="P136">
        <v>3</v>
      </c>
      <c r="Q136">
        <v>1</v>
      </c>
      <c r="R136">
        <v>0</v>
      </c>
      <c r="S136" t="s">
        <v>642</v>
      </c>
      <c r="T136" t="s">
        <v>689</v>
      </c>
      <c r="U136">
        <v>8.5</v>
      </c>
      <c r="V136">
        <v>1.118421052631579</v>
      </c>
      <c r="W136">
        <v>8.5</v>
      </c>
      <c r="X136" t="s">
        <v>53</v>
      </c>
      <c r="Y136" t="s">
        <v>749</v>
      </c>
      <c r="Z136" t="s">
        <v>949</v>
      </c>
      <c r="AA136">
        <v>59</v>
      </c>
      <c r="AB136">
        <v>59</v>
      </c>
      <c r="AC136">
        <v>59</v>
      </c>
      <c r="AD136">
        <v>926</v>
      </c>
      <c r="AE136">
        <v>1</v>
      </c>
      <c r="AF136">
        <v>0.14406779661017</v>
      </c>
      <c r="AG136">
        <v>0.14406779661017</v>
      </c>
      <c r="AH136">
        <v>9.1792656587473005E-3</v>
      </c>
      <c r="AI136">
        <v>6.3714902807775406E-2</v>
      </c>
      <c r="AJ136">
        <v>4461.9299999999994</v>
      </c>
      <c r="AK136">
        <v>62467.02</v>
      </c>
      <c r="AL136">
        <v>3980.0801079913604</v>
      </c>
      <c r="AM136">
        <v>31638.263909287256</v>
      </c>
      <c r="AN136">
        <v>4461.9299999999994</v>
      </c>
      <c r="AO136">
        <v>62467.02</v>
      </c>
      <c r="AP136">
        <v>573.40137149028078</v>
      </c>
      <c r="AQ136">
        <v>0</v>
      </c>
      <c r="AR136">
        <v>573.40137149028078</v>
      </c>
      <c r="AS136">
        <v>1.2574591480050017</v>
      </c>
      <c r="AT136" t="s">
        <v>749</v>
      </c>
    </row>
    <row r="137" spans="1:46" x14ac:dyDescent="0.25">
      <c r="A137" t="s">
        <v>54</v>
      </c>
      <c r="B137" t="s">
        <v>949</v>
      </c>
      <c r="C137" s="63" t="s">
        <v>949</v>
      </c>
      <c r="D137" s="63" t="s">
        <v>8</v>
      </c>
      <c r="E137" t="s">
        <v>8</v>
      </c>
      <c r="F137">
        <v>1</v>
      </c>
      <c r="G137">
        <v>2</v>
      </c>
      <c r="H137">
        <v>2</v>
      </c>
      <c r="I137">
        <v>2</v>
      </c>
      <c r="J137">
        <v>7</v>
      </c>
      <c r="K137">
        <v>1</v>
      </c>
      <c r="L137" t="s">
        <v>99</v>
      </c>
      <c r="M137">
        <v>8</v>
      </c>
      <c r="N137" t="s">
        <v>713</v>
      </c>
      <c r="O137" t="s">
        <v>4</v>
      </c>
      <c r="P137">
        <v>1</v>
      </c>
      <c r="Q137">
        <v>3</v>
      </c>
      <c r="R137">
        <v>0</v>
      </c>
      <c r="S137" t="s">
        <v>642</v>
      </c>
      <c r="T137" t="s">
        <v>689</v>
      </c>
      <c r="U137">
        <v>25</v>
      </c>
      <c r="V137">
        <v>3.2894736842105265</v>
      </c>
      <c r="W137">
        <v>25</v>
      </c>
      <c r="X137" t="s">
        <v>33</v>
      </c>
      <c r="Y137" t="s">
        <v>750</v>
      </c>
      <c r="Z137" t="s">
        <v>949</v>
      </c>
      <c r="AA137">
        <v>59</v>
      </c>
      <c r="AB137">
        <v>59</v>
      </c>
      <c r="AC137">
        <v>59</v>
      </c>
      <c r="AD137">
        <v>926</v>
      </c>
      <c r="AE137">
        <v>1</v>
      </c>
      <c r="AF137">
        <v>0.42372881355932202</v>
      </c>
      <c r="AG137">
        <v>0.42372881355932202</v>
      </c>
      <c r="AH137">
        <v>2.6997840172786201E-2</v>
      </c>
      <c r="AI137">
        <v>6.3714902807775406E-2</v>
      </c>
      <c r="AJ137">
        <v>4461.9299999999994</v>
      </c>
      <c r="AK137">
        <v>62467.02</v>
      </c>
      <c r="AL137">
        <v>3980.0801079913604</v>
      </c>
      <c r="AM137">
        <v>30828.756090712741</v>
      </c>
      <c r="AN137">
        <v>4461.9299999999994</v>
      </c>
      <c r="AO137">
        <v>62467.02</v>
      </c>
      <c r="AP137">
        <v>1686.4746220302375</v>
      </c>
      <c r="AQ137">
        <v>0</v>
      </c>
      <c r="AR137">
        <v>1686.4746220302375</v>
      </c>
      <c r="AS137">
        <v>3.69840925883824</v>
      </c>
      <c r="AT137" t="s">
        <v>750</v>
      </c>
    </row>
    <row r="138" spans="1:46" x14ac:dyDescent="0.25">
      <c r="A138" t="s">
        <v>54</v>
      </c>
      <c r="B138" t="s">
        <v>949</v>
      </c>
      <c r="C138" s="63" t="s">
        <v>949</v>
      </c>
      <c r="D138" s="63" t="s">
        <v>8</v>
      </c>
      <c r="E138" t="s">
        <v>8</v>
      </c>
      <c r="F138">
        <v>1</v>
      </c>
      <c r="G138">
        <v>2</v>
      </c>
      <c r="H138">
        <v>2</v>
      </c>
      <c r="I138">
        <v>2</v>
      </c>
      <c r="J138">
        <v>7</v>
      </c>
      <c r="K138">
        <v>1</v>
      </c>
      <c r="L138" t="s">
        <v>99</v>
      </c>
      <c r="M138">
        <v>8</v>
      </c>
      <c r="N138" t="s">
        <v>713</v>
      </c>
      <c r="O138" t="s">
        <v>5</v>
      </c>
      <c r="P138">
        <v>2</v>
      </c>
      <c r="Q138">
        <v>3</v>
      </c>
      <c r="R138">
        <v>0</v>
      </c>
      <c r="S138" t="s">
        <v>642</v>
      </c>
      <c r="T138" t="s">
        <v>689</v>
      </c>
      <c r="U138">
        <v>25.5</v>
      </c>
      <c r="V138">
        <v>3.3552631578947372</v>
      </c>
      <c r="W138">
        <v>25.5</v>
      </c>
      <c r="X138" t="s">
        <v>34</v>
      </c>
      <c r="Y138" t="s">
        <v>751</v>
      </c>
      <c r="Z138" t="s">
        <v>949</v>
      </c>
      <c r="AA138">
        <v>59</v>
      </c>
      <c r="AB138">
        <v>59</v>
      </c>
      <c r="AC138">
        <v>59</v>
      </c>
      <c r="AD138">
        <v>926</v>
      </c>
      <c r="AE138">
        <v>1</v>
      </c>
      <c r="AF138">
        <v>0.43220338983050799</v>
      </c>
      <c r="AG138">
        <v>0.43220338983050799</v>
      </c>
      <c r="AH138">
        <v>2.75377969762419E-2</v>
      </c>
      <c r="AI138">
        <v>6.3714902807775406E-2</v>
      </c>
      <c r="AJ138">
        <v>4461.9299999999994</v>
      </c>
      <c r="AK138">
        <v>62467.02</v>
      </c>
      <c r="AL138">
        <v>3980.0801079913604</v>
      </c>
      <c r="AM138">
        <v>30828.756090712741</v>
      </c>
      <c r="AN138">
        <v>4461.9299999999994</v>
      </c>
      <c r="AO138">
        <v>62467.02</v>
      </c>
      <c r="AP138">
        <v>1720.2041144708421</v>
      </c>
      <c r="AQ138">
        <v>-2.2737367544323206E-13</v>
      </c>
      <c r="AR138">
        <v>1720.2041144708421</v>
      </c>
      <c r="AS138">
        <v>3.7723774440150049</v>
      </c>
      <c r="AT138" t="s">
        <v>751</v>
      </c>
    </row>
    <row r="139" spans="1:46" x14ac:dyDescent="0.25">
      <c r="A139" t="s">
        <v>54</v>
      </c>
      <c r="B139" t="s">
        <v>949</v>
      </c>
      <c r="C139" s="63" t="s">
        <v>949</v>
      </c>
      <c r="D139" s="63" t="s">
        <v>8</v>
      </c>
      <c r="E139" t="s">
        <v>8</v>
      </c>
      <c r="F139">
        <v>1</v>
      </c>
      <c r="G139">
        <v>2</v>
      </c>
      <c r="H139">
        <v>2</v>
      </c>
      <c r="I139">
        <v>2</v>
      </c>
      <c r="J139">
        <v>7</v>
      </c>
      <c r="K139">
        <v>1</v>
      </c>
      <c r="L139" t="s">
        <v>99</v>
      </c>
      <c r="M139">
        <v>8</v>
      </c>
      <c r="N139" t="s">
        <v>713</v>
      </c>
      <c r="O139" t="s">
        <v>31</v>
      </c>
      <c r="P139">
        <v>3</v>
      </c>
      <c r="Q139">
        <v>1</v>
      </c>
      <c r="R139">
        <v>0</v>
      </c>
      <c r="S139" t="s">
        <v>642</v>
      </c>
      <c r="T139" t="s">
        <v>689</v>
      </c>
      <c r="U139">
        <v>8.5</v>
      </c>
      <c r="V139">
        <v>1.118421052631579</v>
      </c>
      <c r="W139">
        <v>8.5</v>
      </c>
      <c r="X139" t="s">
        <v>35</v>
      </c>
      <c r="Y139" t="s">
        <v>752</v>
      </c>
      <c r="Z139" t="s">
        <v>949</v>
      </c>
      <c r="AA139">
        <v>59</v>
      </c>
      <c r="AB139">
        <v>59</v>
      </c>
      <c r="AC139">
        <v>59</v>
      </c>
      <c r="AD139">
        <v>926</v>
      </c>
      <c r="AE139">
        <v>1</v>
      </c>
      <c r="AF139">
        <v>0.14406779661017</v>
      </c>
      <c r="AG139">
        <v>0.14406779661017</v>
      </c>
      <c r="AH139">
        <v>9.1792656587473005E-3</v>
      </c>
      <c r="AI139">
        <v>6.3714902807775406E-2</v>
      </c>
      <c r="AJ139">
        <v>4461.9299999999994</v>
      </c>
      <c r="AK139">
        <v>62467.02</v>
      </c>
      <c r="AL139">
        <v>3980.0801079913604</v>
      </c>
      <c r="AM139">
        <v>30828.756090712741</v>
      </c>
      <c r="AN139">
        <v>4461.9299999999994</v>
      </c>
      <c r="AO139">
        <v>62467.02</v>
      </c>
      <c r="AP139">
        <v>573.40137149028078</v>
      </c>
      <c r="AQ139">
        <v>0</v>
      </c>
      <c r="AR139">
        <v>573.40137149028078</v>
      </c>
      <c r="AS139">
        <v>1.2574591480050017</v>
      </c>
      <c r="AT139" t="s">
        <v>752</v>
      </c>
    </row>
    <row r="140" spans="1:46" x14ac:dyDescent="0.25">
      <c r="A140" t="s">
        <v>54</v>
      </c>
      <c r="B140" t="s">
        <v>949</v>
      </c>
      <c r="C140" s="63" t="s">
        <v>949</v>
      </c>
      <c r="D140" s="63" t="s">
        <v>8</v>
      </c>
      <c r="E140" t="s">
        <v>8</v>
      </c>
      <c r="F140">
        <v>1</v>
      </c>
      <c r="G140">
        <v>2</v>
      </c>
      <c r="H140">
        <v>2</v>
      </c>
      <c r="I140">
        <v>2</v>
      </c>
      <c r="J140">
        <v>7</v>
      </c>
      <c r="K140">
        <v>2</v>
      </c>
      <c r="L140" t="s">
        <v>102</v>
      </c>
      <c r="M140">
        <v>9</v>
      </c>
      <c r="N140" t="s">
        <v>715</v>
      </c>
      <c r="O140" t="s">
        <v>4</v>
      </c>
      <c r="P140">
        <v>1</v>
      </c>
      <c r="Q140">
        <v>6</v>
      </c>
      <c r="R140">
        <v>0</v>
      </c>
      <c r="S140" t="s">
        <v>642</v>
      </c>
      <c r="T140" t="s">
        <v>689</v>
      </c>
      <c r="U140">
        <v>50</v>
      </c>
      <c r="V140">
        <v>6.5789473684210531</v>
      </c>
      <c r="W140">
        <v>50</v>
      </c>
      <c r="X140" t="s">
        <v>36</v>
      </c>
      <c r="Y140" t="s">
        <v>753</v>
      </c>
      <c r="Z140" t="s">
        <v>949</v>
      </c>
      <c r="AA140">
        <v>84</v>
      </c>
      <c r="AB140">
        <v>84</v>
      </c>
      <c r="AC140">
        <v>84</v>
      </c>
      <c r="AD140">
        <v>926</v>
      </c>
      <c r="AE140">
        <v>1</v>
      </c>
      <c r="AF140">
        <v>0.59523809523809501</v>
      </c>
      <c r="AG140">
        <v>0.59523809523809501</v>
      </c>
      <c r="AH140">
        <v>5.3995680345572401E-2</v>
      </c>
      <c r="AI140">
        <v>9.0712742980561603E-2</v>
      </c>
      <c r="AJ140">
        <v>4461.9299999999994</v>
      </c>
      <c r="AK140">
        <v>62467.02</v>
      </c>
      <c r="AL140">
        <v>5666.5547300215985</v>
      </c>
      <c r="AM140">
        <v>30828.756090712741</v>
      </c>
      <c r="AN140">
        <v>4461.9299999999994</v>
      </c>
      <c r="AO140">
        <v>62467.02</v>
      </c>
      <c r="AP140">
        <v>3372.9492440604749</v>
      </c>
      <c r="AQ140">
        <v>-4.5474735088646412E-13</v>
      </c>
      <c r="AR140">
        <v>3372.9492440604749</v>
      </c>
      <c r="AS140">
        <v>7.39681851767648</v>
      </c>
      <c r="AT140" t="s">
        <v>753</v>
      </c>
    </row>
    <row r="141" spans="1:46" x14ac:dyDescent="0.25">
      <c r="A141" t="s">
        <v>54</v>
      </c>
      <c r="B141" t="s">
        <v>949</v>
      </c>
      <c r="C141" s="63" t="s">
        <v>949</v>
      </c>
      <c r="D141" s="63" t="s">
        <v>8</v>
      </c>
      <c r="E141" t="s">
        <v>8</v>
      </c>
      <c r="F141">
        <v>1</v>
      </c>
      <c r="G141">
        <v>2</v>
      </c>
      <c r="H141">
        <v>2</v>
      </c>
      <c r="I141">
        <v>2</v>
      </c>
      <c r="J141">
        <v>7</v>
      </c>
      <c r="K141">
        <v>2</v>
      </c>
      <c r="L141" t="s">
        <v>102</v>
      </c>
      <c r="M141">
        <v>9</v>
      </c>
      <c r="N141" t="s">
        <v>715</v>
      </c>
      <c r="O141" t="s">
        <v>5</v>
      </c>
      <c r="P141">
        <v>2</v>
      </c>
      <c r="Q141">
        <v>3</v>
      </c>
      <c r="R141">
        <v>0</v>
      </c>
      <c r="S141" t="s">
        <v>642</v>
      </c>
      <c r="T141" t="s">
        <v>689</v>
      </c>
      <c r="U141">
        <v>25.5</v>
      </c>
      <c r="V141">
        <v>3.3552631578947372</v>
      </c>
      <c r="W141">
        <v>25.5</v>
      </c>
      <c r="X141" t="s">
        <v>37</v>
      </c>
      <c r="Y141" t="s">
        <v>754</v>
      </c>
      <c r="Z141" t="s">
        <v>949</v>
      </c>
      <c r="AA141">
        <v>84</v>
      </c>
      <c r="AB141">
        <v>84</v>
      </c>
      <c r="AC141">
        <v>84</v>
      </c>
      <c r="AD141">
        <v>926</v>
      </c>
      <c r="AE141">
        <v>1</v>
      </c>
      <c r="AF141">
        <v>0.30357142857142899</v>
      </c>
      <c r="AG141">
        <v>0.30357142857142899</v>
      </c>
      <c r="AH141">
        <v>2.75377969762419E-2</v>
      </c>
      <c r="AI141">
        <v>9.0712742980561603E-2</v>
      </c>
      <c r="AJ141">
        <v>4461.9299999999994</v>
      </c>
      <c r="AK141">
        <v>62467.02</v>
      </c>
      <c r="AL141">
        <v>5666.5547300215985</v>
      </c>
      <c r="AM141">
        <v>30828.756090712741</v>
      </c>
      <c r="AN141">
        <v>4461.9299999999994</v>
      </c>
      <c r="AO141">
        <v>62467.02</v>
      </c>
      <c r="AP141">
        <v>1720.2041144708421</v>
      </c>
      <c r="AQ141">
        <v>-2.2737367544323206E-13</v>
      </c>
      <c r="AR141">
        <v>1720.2041144708421</v>
      </c>
      <c r="AS141">
        <v>3.7723774440150049</v>
      </c>
      <c r="AT141" t="s">
        <v>754</v>
      </c>
    </row>
    <row r="142" spans="1:46" x14ac:dyDescent="0.25">
      <c r="A142" t="s">
        <v>54</v>
      </c>
      <c r="B142" t="s">
        <v>949</v>
      </c>
      <c r="C142" s="63" t="s">
        <v>949</v>
      </c>
      <c r="D142" s="63" t="s">
        <v>8</v>
      </c>
      <c r="E142" t="s">
        <v>8</v>
      </c>
      <c r="F142">
        <v>1</v>
      </c>
      <c r="G142">
        <v>2</v>
      </c>
      <c r="H142">
        <v>2</v>
      </c>
      <c r="I142">
        <v>2</v>
      </c>
      <c r="J142">
        <v>7</v>
      </c>
      <c r="K142">
        <v>2</v>
      </c>
      <c r="L142" t="s">
        <v>102</v>
      </c>
      <c r="M142">
        <v>9</v>
      </c>
      <c r="N142" t="s">
        <v>715</v>
      </c>
      <c r="O142" t="s">
        <v>31</v>
      </c>
      <c r="P142">
        <v>3</v>
      </c>
      <c r="Q142">
        <v>1</v>
      </c>
      <c r="R142">
        <v>0</v>
      </c>
      <c r="S142" t="s">
        <v>642</v>
      </c>
      <c r="T142" t="s">
        <v>689</v>
      </c>
      <c r="U142">
        <v>8.5</v>
      </c>
      <c r="V142">
        <v>1.118421052631579</v>
      </c>
      <c r="W142">
        <v>8.5</v>
      </c>
      <c r="X142" t="s">
        <v>38</v>
      </c>
      <c r="Y142" t="s">
        <v>755</v>
      </c>
      <c r="Z142" t="s">
        <v>949</v>
      </c>
      <c r="AA142">
        <v>84</v>
      </c>
      <c r="AB142">
        <v>84</v>
      </c>
      <c r="AC142">
        <v>84</v>
      </c>
      <c r="AD142">
        <v>926</v>
      </c>
      <c r="AE142">
        <v>1</v>
      </c>
      <c r="AF142">
        <v>0.101190476190476</v>
      </c>
      <c r="AG142">
        <v>0.101190476190476</v>
      </c>
      <c r="AH142">
        <v>9.1792656587473005E-3</v>
      </c>
      <c r="AI142">
        <v>9.0712742980561603E-2</v>
      </c>
      <c r="AJ142">
        <v>4461.9299999999994</v>
      </c>
      <c r="AK142">
        <v>62467.02</v>
      </c>
      <c r="AL142">
        <v>5666.5547300215985</v>
      </c>
      <c r="AM142">
        <v>30828.756090712741</v>
      </c>
      <c r="AN142">
        <v>4461.9299999999994</v>
      </c>
      <c r="AO142">
        <v>62467.02</v>
      </c>
      <c r="AP142">
        <v>573.40137149028078</v>
      </c>
      <c r="AQ142">
        <v>0</v>
      </c>
      <c r="AR142">
        <v>573.40137149028078</v>
      </c>
      <c r="AS142">
        <v>1.2574591480050017</v>
      </c>
      <c r="AT142" t="s">
        <v>755</v>
      </c>
    </row>
    <row r="143" spans="1:46" x14ac:dyDescent="0.25">
      <c r="A143" t="s">
        <v>54</v>
      </c>
      <c r="B143" t="s">
        <v>949</v>
      </c>
      <c r="C143" s="63" t="s">
        <v>949</v>
      </c>
      <c r="D143" s="63" t="s">
        <v>8</v>
      </c>
      <c r="E143" t="s">
        <v>8</v>
      </c>
      <c r="F143">
        <v>1</v>
      </c>
      <c r="G143">
        <v>2</v>
      </c>
      <c r="H143">
        <v>2</v>
      </c>
      <c r="I143">
        <v>2</v>
      </c>
      <c r="J143">
        <v>7</v>
      </c>
      <c r="K143">
        <v>3</v>
      </c>
      <c r="L143" t="s">
        <v>103</v>
      </c>
      <c r="M143">
        <v>10</v>
      </c>
      <c r="N143" t="s">
        <v>717</v>
      </c>
      <c r="O143" t="s">
        <v>4</v>
      </c>
      <c r="P143">
        <v>1</v>
      </c>
      <c r="Q143">
        <v>5</v>
      </c>
      <c r="R143">
        <v>0</v>
      </c>
      <c r="S143" t="s">
        <v>642</v>
      </c>
      <c r="T143" t="s">
        <v>689</v>
      </c>
      <c r="U143">
        <v>41.5</v>
      </c>
      <c r="V143">
        <v>5.4605263157894743</v>
      </c>
      <c r="W143">
        <v>41.5</v>
      </c>
      <c r="X143" t="s">
        <v>39</v>
      </c>
      <c r="Y143" t="s">
        <v>756</v>
      </c>
      <c r="Z143" t="s">
        <v>949</v>
      </c>
      <c r="AA143">
        <v>67</v>
      </c>
      <c r="AB143">
        <v>67</v>
      </c>
      <c r="AC143">
        <v>67</v>
      </c>
      <c r="AD143">
        <v>926</v>
      </c>
      <c r="AE143">
        <v>1</v>
      </c>
      <c r="AF143">
        <v>0.61940298507462699</v>
      </c>
      <c r="AG143">
        <v>0.61940298507462699</v>
      </c>
      <c r="AH143">
        <v>4.4816414686825103E-2</v>
      </c>
      <c r="AI143">
        <v>7.2354211663067006E-2</v>
      </c>
      <c r="AJ143">
        <v>4461.9299999999994</v>
      </c>
      <c r="AK143">
        <v>62467.02</v>
      </c>
      <c r="AL143">
        <v>4519.751987041036</v>
      </c>
      <c r="AM143">
        <v>30828.756090712741</v>
      </c>
      <c r="AN143">
        <v>4461.9299999999994</v>
      </c>
      <c r="AO143">
        <v>62467.02</v>
      </c>
      <c r="AP143">
        <v>2799.5478725701942</v>
      </c>
      <c r="AQ143">
        <v>0</v>
      </c>
      <c r="AR143">
        <v>2799.5478725701942</v>
      </c>
      <c r="AS143">
        <v>6.1393593696714781</v>
      </c>
      <c r="AT143" t="s">
        <v>756</v>
      </c>
    </row>
    <row r="144" spans="1:46" x14ac:dyDescent="0.25">
      <c r="A144" t="s">
        <v>54</v>
      </c>
      <c r="B144" t="s">
        <v>949</v>
      </c>
      <c r="C144" s="63" t="s">
        <v>949</v>
      </c>
      <c r="D144" s="63" t="s">
        <v>8</v>
      </c>
      <c r="E144" t="s">
        <v>8</v>
      </c>
      <c r="F144">
        <v>1</v>
      </c>
      <c r="G144">
        <v>2</v>
      </c>
      <c r="H144">
        <v>2</v>
      </c>
      <c r="I144">
        <v>2</v>
      </c>
      <c r="J144">
        <v>7</v>
      </c>
      <c r="K144">
        <v>3</v>
      </c>
      <c r="L144" t="s">
        <v>103</v>
      </c>
      <c r="M144">
        <v>10</v>
      </c>
      <c r="N144" t="s">
        <v>717</v>
      </c>
      <c r="O144" t="s">
        <v>5</v>
      </c>
      <c r="P144">
        <v>2</v>
      </c>
      <c r="Q144">
        <v>2</v>
      </c>
      <c r="R144">
        <v>0</v>
      </c>
      <c r="S144" t="s">
        <v>642</v>
      </c>
      <c r="T144" t="s">
        <v>689</v>
      </c>
      <c r="U144">
        <v>17</v>
      </c>
      <c r="V144">
        <v>2.236842105263158</v>
      </c>
      <c r="W144">
        <v>17</v>
      </c>
      <c r="X144" t="s">
        <v>40</v>
      </c>
      <c r="Y144" t="s">
        <v>757</v>
      </c>
      <c r="Z144" t="s">
        <v>949</v>
      </c>
      <c r="AA144">
        <v>67</v>
      </c>
      <c r="AB144">
        <v>67</v>
      </c>
      <c r="AC144">
        <v>67</v>
      </c>
      <c r="AD144">
        <v>926</v>
      </c>
      <c r="AE144">
        <v>1</v>
      </c>
      <c r="AF144">
        <v>0.25373134328358199</v>
      </c>
      <c r="AG144">
        <v>0.25373134328358199</v>
      </c>
      <c r="AH144">
        <v>1.8358531317494601E-2</v>
      </c>
      <c r="AI144">
        <v>7.2354211663067006E-2</v>
      </c>
      <c r="AJ144">
        <v>4461.9299999999994</v>
      </c>
      <c r="AK144">
        <v>62467.02</v>
      </c>
      <c r="AL144">
        <v>4519.751987041036</v>
      </c>
      <c r="AM144">
        <v>30828.756090712741</v>
      </c>
      <c r="AN144">
        <v>4461.9299999999994</v>
      </c>
      <c r="AO144">
        <v>62467.02</v>
      </c>
      <c r="AP144">
        <v>1146.8027429805616</v>
      </c>
      <c r="AQ144">
        <v>2.2737367544323206E-13</v>
      </c>
      <c r="AR144">
        <v>1146.8027429805616</v>
      </c>
      <c r="AS144">
        <v>2.5149182960100034</v>
      </c>
      <c r="AT144" t="s">
        <v>757</v>
      </c>
    </row>
    <row r="145" spans="1:46" x14ac:dyDescent="0.25">
      <c r="A145" t="s">
        <v>54</v>
      </c>
      <c r="B145" t="s">
        <v>949</v>
      </c>
      <c r="C145" s="63" t="s">
        <v>949</v>
      </c>
      <c r="D145" s="63" t="s">
        <v>8</v>
      </c>
      <c r="E145" t="s">
        <v>8</v>
      </c>
      <c r="F145">
        <v>1</v>
      </c>
      <c r="G145">
        <v>2</v>
      </c>
      <c r="H145">
        <v>2</v>
      </c>
      <c r="I145">
        <v>2</v>
      </c>
      <c r="J145">
        <v>7</v>
      </c>
      <c r="K145">
        <v>3</v>
      </c>
      <c r="L145" t="s">
        <v>103</v>
      </c>
      <c r="M145">
        <v>10</v>
      </c>
      <c r="N145" t="s">
        <v>717</v>
      </c>
      <c r="O145" t="s">
        <v>31</v>
      </c>
      <c r="P145">
        <v>3</v>
      </c>
      <c r="Q145">
        <v>1</v>
      </c>
      <c r="R145">
        <v>0</v>
      </c>
      <c r="S145" t="s">
        <v>642</v>
      </c>
      <c r="T145" t="s">
        <v>689</v>
      </c>
      <c r="U145">
        <v>8.5</v>
      </c>
      <c r="V145">
        <v>1.118421052631579</v>
      </c>
      <c r="W145">
        <v>8.5</v>
      </c>
      <c r="X145" t="s">
        <v>41</v>
      </c>
      <c r="Y145" t="s">
        <v>758</v>
      </c>
      <c r="Z145" t="s">
        <v>949</v>
      </c>
      <c r="AA145">
        <v>67</v>
      </c>
      <c r="AB145">
        <v>67</v>
      </c>
      <c r="AC145">
        <v>67</v>
      </c>
      <c r="AD145">
        <v>926</v>
      </c>
      <c r="AE145">
        <v>1</v>
      </c>
      <c r="AF145">
        <v>0.12686567164179099</v>
      </c>
      <c r="AG145">
        <v>0.12686567164179099</v>
      </c>
      <c r="AH145">
        <v>9.1792656587473005E-3</v>
      </c>
      <c r="AI145">
        <v>7.2354211663067006E-2</v>
      </c>
      <c r="AJ145">
        <v>4461.9299999999994</v>
      </c>
      <c r="AK145">
        <v>62467.02</v>
      </c>
      <c r="AL145">
        <v>4519.751987041036</v>
      </c>
      <c r="AM145">
        <v>30828.756090712741</v>
      </c>
      <c r="AN145">
        <v>4461.9299999999994</v>
      </c>
      <c r="AO145">
        <v>62467.02</v>
      </c>
      <c r="AP145">
        <v>573.40137149028078</v>
      </c>
      <c r="AQ145">
        <v>1.1368683772161603E-13</v>
      </c>
      <c r="AR145">
        <v>573.40137149028078</v>
      </c>
      <c r="AS145">
        <v>1.2574591480050017</v>
      </c>
      <c r="AT145" t="s">
        <v>758</v>
      </c>
    </row>
    <row r="146" spans="1:46" x14ac:dyDescent="0.25">
      <c r="A146" t="s">
        <v>54</v>
      </c>
      <c r="B146" t="s">
        <v>949</v>
      </c>
      <c r="C146" s="63" t="s">
        <v>949</v>
      </c>
      <c r="D146" s="63" t="s">
        <v>8</v>
      </c>
      <c r="E146" t="s">
        <v>8</v>
      </c>
      <c r="F146">
        <v>1</v>
      </c>
      <c r="G146">
        <v>2</v>
      </c>
      <c r="H146">
        <v>2</v>
      </c>
      <c r="I146">
        <v>2</v>
      </c>
      <c r="J146">
        <v>7</v>
      </c>
      <c r="K146">
        <v>4</v>
      </c>
      <c r="L146" t="s">
        <v>101</v>
      </c>
      <c r="M146">
        <v>11</v>
      </c>
      <c r="N146" t="s">
        <v>719</v>
      </c>
      <c r="O146" t="s">
        <v>4</v>
      </c>
      <c r="P146">
        <v>1</v>
      </c>
      <c r="Q146">
        <v>5</v>
      </c>
      <c r="R146">
        <v>0</v>
      </c>
      <c r="S146" t="s">
        <v>642</v>
      </c>
      <c r="T146" t="s">
        <v>689</v>
      </c>
      <c r="U146">
        <v>41</v>
      </c>
      <c r="V146">
        <v>5.3947368421052637</v>
      </c>
      <c r="W146">
        <v>41</v>
      </c>
      <c r="X146" t="s">
        <v>42</v>
      </c>
      <c r="Y146" t="s">
        <v>759</v>
      </c>
      <c r="Z146" t="s">
        <v>949</v>
      </c>
      <c r="AA146">
        <v>75</v>
      </c>
      <c r="AB146">
        <v>75</v>
      </c>
      <c r="AC146">
        <v>75</v>
      </c>
      <c r="AD146">
        <v>926</v>
      </c>
      <c r="AE146">
        <v>1</v>
      </c>
      <c r="AF146">
        <v>0.54666666666666697</v>
      </c>
      <c r="AG146">
        <v>0.54666666666666697</v>
      </c>
      <c r="AH146">
        <v>4.42764578833693E-2</v>
      </c>
      <c r="AI146">
        <v>8.0993520518358494E-2</v>
      </c>
      <c r="AJ146">
        <v>4461.9299999999994</v>
      </c>
      <c r="AK146">
        <v>62467.02</v>
      </c>
      <c r="AL146">
        <v>5059.4238660907131</v>
      </c>
      <c r="AM146">
        <v>30828.756090712741</v>
      </c>
      <c r="AN146">
        <v>4461.9299999999994</v>
      </c>
      <c r="AO146">
        <v>62467.02</v>
      </c>
      <c r="AP146">
        <v>2765.8183801295895</v>
      </c>
      <c r="AQ146">
        <v>0</v>
      </c>
      <c r="AR146">
        <v>2765.8183801295895</v>
      </c>
      <c r="AS146">
        <v>6.0653911844947137</v>
      </c>
      <c r="AT146" t="s">
        <v>759</v>
      </c>
    </row>
    <row r="147" spans="1:46" x14ac:dyDescent="0.25">
      <c r="A147" t="s">
        <v>54</v>
      </c>
      <c r="B147" t="s">
        <v>949</v>
      </c>
      <c r="C147" s="63" t="s">
        <v>949</v>
      </c>
      <c r="D147" s="63" t="s">
        <v>8</v>
      </c>
      <c r="E147" t="s">
        <v>8</v>
      </c>
      <c r="F147">
        <v>1</v>
      </c>
      <c r="G147">
        <v>2</v>
      </c>
      <c r="H147">
        <v>2</v>
      </c>
      <c r="I147">
        <v>2</v>
      </c>
      <c r="J147">
        <v>7</v>
      </c>
      <c r="K147">
        <v>4</v>
      </c>
      <c r="L147" t="s">
        <v>101</v>
      </c>
      <c r="M147">
        <v>11</v>
      </c>
      <c r="N147" t="s">
        <v>719</v>
      </c>
      <c r="O147" t="s">
        <v>5</v>
      </c>
      <c r="P147">
        <v>2</v>
      </c>
      <c r="Q147">
        <v>3</v>
      </c>
      <c r="R147">
        <v>0</v>
      </c>
      <c r="S147" t="s">
        <v>642</v>
      </c>
      <c r="T147" t="s">
        <v>689</v>
      </c>
      <c r="U147">
        <v>25.5</v>
      </c>
      <c r="V147">
        <v>3.3552631578947372</v>
      </c>
      <c r="W147">
        <v>25.5</v>
      </c>
      <c r="X147" t="s">
        <v>43</v>
      </c>
      <c r="Y147" t="s">
        <v>760</v>
      </c>
      <c r="Z147" t="s">
        <v>949</v>
      </c>
      <c r="AA147">
        <v>75</v>
      </c>
      <c r="AB147">
        <v>75</v>
      </c>
      <c r="AC147">
        <v>75</v>
      </c>
      <c r="AD147">
        <v>926</v>
      </c>
      <c r="AE147">
        <v>1</v>
      </c>
      <c r="AF147">
        <v>0.34</v>
      </c>
      <c r="AG147">
        <v>0.34</v>
      </c>
      <c r="AH147">
        <v>2.75377969762419E-2</v>
      </c>
      <c r="AI147">
        <v>8.0993520518358494E-2</v>
      </c>
      <c r="AJ147">
        <v>4461.9299999999994</v>
      </c>
      <c r="AK147">
        <v>62467.02</v>
      </c>
      <c r="AL147">
        <v>5059.4238660907131</v>
      </c>
      <c r="AM147">
        <v>30828.756090712741</v>
      </c>
      <c r="AN147">
        <v>4461.9299999999994</v>
      </c>
      <c r="AO147">
        <v>62467.02</v>
      </c>
      <c r="AP147">
        <v>1720.2041144708421</v>
      </c>
      <c r="AQ147">
        <v>-4.5474735088646412E-13</v>
      </c>
      <c r="AR147">
        <v>1720.2041144708421</v>
      </c>
      <c r="AS147">
        <v>3.7723774440150049</v>
      </c>
      <c r="AT147" t="s">
        <v>760</v>
      </c>
    </row>
    <row r="148" spans="1:46" x14ac:dyDescent="0.25">
      <c r="A148" t="s">
        <v>54</v>
      </c>
      <c r="B148" t="s">
        <v>949</v>
      </c>
      <c r="C148" s="63" t="s">
        <v>949</v>
      </c>
      <c r="D148" s="63" t="s">
        <v>8</v>
      </c>
      <c r="E148" t="s">
        <v>8</v>
      </c>
      <c r="F148">
        <v>1</v>
      </c>
      <c r="G148">
        <v>2</v>
      </c>
      <c r="H148">
        <v>2</v>
      </c>
      <c r="I148">
        <v>2</v>
      </c>
      <c r="J148">
        <v>7</v>
      </c>
      <c r="K148">
        <v>4</v>
      </c>
      <c r="L148" t="s">
        <v>101</v>
      </c>
      <c r="M148">
        <v>11</v>
      </c>
      <c r="N148" t="s">
        <v>719</v>
      </c>
      <c r="O148" t="s">
        <v>31</v>
      </c>
      <c r="P148">
        <v>3</v>
      </c>
      <c r="Q148">
        <v>1</v>
      </c>
      <c r="R148">
        <v>0</v>
      </c>
      <c r="S148" t="s">
        <v>642</v>
      </c>
      <c r="T148" t="s">
        <v>689</v>
      </c>
      <c r="U148">
        <v>8.5</v>
      </c>
      <c r="V148">
        <v>1.118421052631579</v>
      </c>
      <c r="W148">
        <v>8.5</v>
      </c>
      <c r="X148" t="s">
        <v>44</v>
      </c>
      <c r="Y148" t="s">
        <v>761</v>
      </c>
      <c r="Z148" t="s">
        <v>949</v>
      </c>
      <c r="AA148">
        <v>75</v>
      </c>
      <c r="AB148">
        <v>75</v>
      </c>
      <c r="AC148">
        <v>75</v>
      </c>
      <c r="AD148">
        <v>926</v>
      </c>
      <c r="AE148">
        <v>1</v>
      </c>
      <c r="AF148">
        <v>0.11333333333333299</v>
      </c>
      <c r="AG148">
        <v>0.11333333333333299</v>
      </c>
      <c r="AH148">
        <v>9.1792656587473005E-3</v>
      </c>
      <c r="AI148">
        <v>8.0993520518358494E-2</v>
      </c>
      <c r="AJ148">
        <v>4461.9299999999994</v>
      </c>
      <c r="AK148">
        <v>62467.02</v>
      </c>
      <c r="AL148">
        <v>5059.4238660907131</v>
      </c>
      <c r="AM148">
        <v>30828.756090712741</v>
      </c>
      <c r="AN148">
        <v>4461.9299999999994</v>
      </c>
      <c r="AO148">
        <v>62467.02</v>
      </c>
      <c r="AP148">
        <v>573.40137149028078</v>
      </c>
      <c r="AQ148">
        <v>0</v>
      </c>
      <c r="AR148">
        <v>573.40137149028078</v>
      </c>
      <c r="AS148">
        <v>1.2574591480050017</v>
      </c>
      <c r="AT148" t="s">
        <v>761</v>
      </c>
    </row>
    <row r="149" spans="1:46" x14ac:dyDescent="0.25">
      <c r="A149" t="s">
        <v>54</v>
      </c>
      <c r="B149" t="s">
        <v>949</v>
      </c>
      <c r="C149" s="63" t="s">
        <v>949</v>
      </c>
      <c r="D149" s="63" t="s">
        <v>8</v>
      </c>
      <c r="E149" t="s">
        <v>8</v>
      </c>
      <c r="F149">
        <v>1</v>
      </c>
      <c r="G149">
        <v>2</v>
      </c>
      <c r="H149">
        <v>2</v>
      </c>
      <c r="I149">
        <v>2</v>
      </c>
      <c r="J149">
        <v>7</v>
      </c>
      <c r="K149">
        <v>5</v>
      </c>
      <c r="L149" t="s">
        <v>105</v>
      </c>
      <c r="M149">
        <v>12</v>
      </c>
      <c r="N149" t="s">
        <v>721</v>
      </c>
      <c r="O149" t="s">
        <v>4</v>
      </c>
      <c r="P149">
        <v>1</v>
      </c>
      <c r="Q149">
        <v>4</v>
      </c>
      <c r="R149">
        <v>0</v>
      </c>
      <c r="S149" t="s">
        <v>642</v>
      </c>
      <c r="T149" t="s">
        <v>689</v>
      </c>
      <c r="U149">
        <v>32.5</v>
      </c>
      <c r="V149">
        <v>4.2763157894736841</v>
      </c>
      <c r="W149">
        <v>32.5</v>
      </c>
      <c r="X149" t="s">
        <v>45</v>
      </c>
      <c r="Y149" t="s">
        <v>762</v>
      </c>
      <c r="Z149" t="s">
        <v>949</v>
      </c>
      <c r="AA149">
        <v>58</v>
      </c>
      <c r="AB149">
        <v>58</v>
      </c>
      <c r="AC149">
        <v>58</v>
      </c>
      <c r="AD149">
        <v>926</v>
      </c>
      <c r="AE149">
        <v>1</v>
      </c>
      <c r="AF149">
        <v>0.56034482758620696</v>
      </c>
      <c r="AG149">
        <v>0.56034482758620696</v>
      </c>
      <c r="AH149">
        <v>3.5097192224622001E-2</v>
      </c>
      <c r="AI149">
        <v>6.2634989200863897E-2</v>
      </c>
      <c r="AJ149">
        <v>4461.9299999999994</v>
      </c>
      <c r="AK149">
        <v>62467.02</v>
      </c>
      <c r="AL149">
        <v>3912.6211231101506</v>
      </c>
      <c r="AM149">
        <v>30828.756090712741</v>
      </c>
      <c r="AN149">
        <v>4461.9299999999994</v>
      </c>
      <c r="AO149">
        <v>62467.02</v>
      </c>
      <c r="AP149">
        <v>2192.4170086393087</v>
      </c>
      <c r="AQ149">
        <v>4.5474735088646412E-13</v>
      </c>
      <c r="AR149">
        <v>2192.4170086393087</v>
      </c>
      <c r="AS149">
        <v>4.8079320364897118</v>
      </c>
      <c r="AT149" t="s">
        <v>762</v>
      </c>
    </row>
    <row r="150" spans="1:46" x14ac:dyDescent="0.25">
      <c r="A150" t="s">
        <v>54</v>
      </c>
      <c r="B150" t="s">
        <v>949</v>
      </c>
      <c r="C150" s="63" t="s">
        <v>949</v>
      </c>
      <c r="D150" s="63" t="s">
        <v>8</v>
      </c>
      <c r="E150" t="s">
        <v>8</v>
      </c>
      <c r="F150">
        <v>1</v>
      </c>
      <c r="G150">
        <v>2</v>
      </c>
      <c r="H150">
        <v>2</v>
      </c>
      <c r="I150">
        <v>2</v>
      </c>
      <c r="J150">
        <v>7</v>
      </c>
      <c r="K150">
        <v>5</v>
      </c>
      <c r="L150" t="s">
        <v>105</v>
      </c>
      <c r="M150">
        <v>12</v>
      </c>
      <c r="N150" t="s">
        <v>721</v>
      </c>
      <c r="O150" t="s">
        <v>5</v>
      </c>
      <c r="P150">
        <v>2</v>
      </c>
      <c r="Q150">
        <v>2</v>
      </c>
      <c r="R150">
        <v>0</v>
      </c>
      <c r="S150" t="s">
        <v>642</v>
      </c>
      <c r="T150" t="s">
        <v>689</v>
      </c>
      <c r="U150">
        <v>17</v>
      </c>
      <c r="V150">
        <v>2.236842105263158</v>
      </c>
      <c r="W150">
        <v>17</v>
      </c>
      <c r="X150" t="s">
        <v>46</v>
      </c>
      <c r="Y150" t="s">
        <v>763</v>
      </c>
      <c r="Z150" t="s">
        <v>949</v>
      </c>
      <c r="AA150">
        <v>58</v>
      </c>
      <c r="AB150">
        <v>58</v>
      </c>
      <c r="AC150">
        <v>58</v>
      </c>
      <c r="AD150">
        <v>926</v>
      </c>
      <c r="AE150">
        <v>1</v>
      </c>
      <c r="AF150">
        <v>0.29310344827586199</v>
      </c>
      <c r="AG150">
        <v>0.29310344827586199</v>
      </c>
      <c r="AH150">
        <v>1.8358531317494601E-2</v>
      </c>
      <c r="AI150">
        <v>6.2634989200863897E-2</v>
      </c>
      <c r="AJ150">
        <v>4461.9299999999994</v>
      </c>
      <c r="AK150">
        <v>62467.02</v>
      </c>
      <c r="AL150">
        <v>3912.6211231101506</v>
      </c>
      <c r="AM150">
        <v>30828.756090712741</v>
      </c>
      <c r="AN150">
        <v>4461.9299999999994</v>
      </c>
      <c r="AO150">
        <v>62467.02</v>
      </c>
      <c r="AP150">
        <v>1146.8027429805616</v>
      </c>
      <c r="AQ150">
        <v>2.2737367544323206E-13</v>
      </c>
      <c r="AR150">
        <v>1146.8027429805616</v>
      </c>
      <c r="AS150">
        <v>2.5149182960100034</v>
      </c>
      <c r="AT150" t="s">
        <v>763</v>
      </c>
    </row>
    <row r="151" spans="1:46" x14ac:dyDescent="0.25">
      <c r="A151" t="s">
        <v>54</v>
      </c>
      <c r="B151" t="s">
        <v>949</v>
      </c>
      <c r="C151" s="63" t="s">
        <v>949</v>
      </c>
      <c r="D151" s="63" t="s">
        <v>8</v>
      </c>
      <c r="E151" t="s">
        <v>8</v>
      </c>
      <c r="F151">
        <v>1</v>
      </c>
      <c r="G151">
        <v>2</v>
      </c>
      <c r="H151">
        <v>2</v>
      </c>
      <c r="I151">
        <v>2</v>
      </c>
      <c r="J151">
        <v>7</v>
      </c>
      <c r="K151">
        <v>5</v>
      </c>
      <c r="L151" t="s">
        <v>105</v>
      </c>
      <c r="M151">
        <v>12</v>
      </c>
      <c r="N151" t="s">
        <v>721</v>
      </c>
      <c r="O151" t="s">
        <v>31</v>
      </c>
      <c r="P151">
        <v>3</v>
      </c>
      <c r="Q151">
        <v>1</v>
      </c>
      <c r="R151">
        <v>0</v>
      </c>
      <c r="S151" t="s">
        <v>642</v>
      </c>
      <c r="T151" t="s">
        <v>689</v>
      </c>
      <c r="U151">
        <v>8.5</v>
      </c>
      <c r="V151">
        <v>1.118421052631579</v>
      </c>
      <c r="W151">
        <v>8.5</v>
      </c>
      <c r="X151" t="s">
        <v>47</v>
      </c>
      <c r="Y151" t="s">
        <v>764</v>
      </c>
      <c r="Z151" t="s">
        <v>949</v>
      </c>
      <c r="AA151">
        <v>58</v>
      </c>
      <c r="AB151">
        <v>58</v>
      </c>
      <c r="AC151">
        <v>58</v>
      </c>
      <c r="AD151">
        <v>926</v>
      </c>
      <c r="AE151">
        <v>1</v>
      </c>
      <c r="AF151">
        <v>0.14655172413793099</v>
      </c>
      <c r="AG151">
        <v>0.14655172413793099</v>
      </c>
      <c r="AH151">
        <v>9.1792656587473005E-3</v>
      </c>
      <c r="AI151">
        <v>6.2634989200863897E-2</v>
      </c>
      <c r="AJ151">
        <v>4461.9299999999994</v>
      </c>
      <c r="AK151">
        <v>62467.02</v>
      </c>
      <c r="AL151">
        <v>3912.6211231101506</v>
      </c>
      <c r="AM151">
        <v>30828.756090712741</v>
      </c>
      <c r="AN151">
        <v>4461.9299999999994</v>
      </c>
      <c r="AO151">
        <v>62467.02</v>
      </c>
      <c r="AP151">
        <v>573.40137149028078</v>
      </c>
      <c r="AQ151">
        <v>1.1368683772161603E-13</v>
      </c>
      <c r="AR151">
        <v>573.40137149028078</v>
      </c>
      <c r="AS151">
        <v>1.2574591480050017</v>
      </c>
      <c r="AT151" t="s">
        <v>764</v>
      </c>
    </row>
    <row r="152" spans="1:46" x14ac:dyDescent="0.25">
      <c r="A152" t="s">
        <v>54</v>
      </c>
      <c r="B152" t="s">
        <v>949</v>
      </c>
      <c r="C152" s="63" t="s">
        <v>949</v>
      </c>
      <c r="D152" s="63" t="s">
        <v>8</v>
      </c>
      <c r="E152" t="s">
        <v>8</v>
      </c>
      <c r="F152">
        <v>1</v>
      </c>
      <c r="G152">
        <v>2</v>
      </c>
      <c r="H152">
        <v>2</v>
      </c>
      <c r="I152">
        <v>2</v>
      </c>
      <c r="J152">
        <v>7</v>
      </c>
      <c r="K152">
        <v>6</v>
      </c>
      <c r="L152" t="s">
        <v>113</v>
      </c>
      <c r="M152">
        <v>13</v>
      </c>
      <c r="N152" t="s">
        <v>723</v>
      </c>
      <c r="O152" t="s">
        <v>4</v>
      </c>
      <c r="P152">
        <v>1</v>
      </c>
      <c r="Q152">
        <v>5</v>
      </c>
      <c r="R152">
        <v>0</v>
      </c>
      <c r="S152" t="s">
        <v>642</v>
      </c>
      <c r="T152" t="s">
        <v>689</v>
      </c>
      <c r="U152">
        <v>38</v>
      </c>
      <c r="V152">
        <v>5</v>
      </c>
      <c r="W152">
        <v>38</v>
      </c>
      <c r="X152" t="s">
        <v>48</v>
      </c>
      <c r="Y152" t="s">
        <v>765</v>
      </c>
      <c r="Z152" t="s">
        <v>949</v>
      </c>
      <c r="AA152">
        <v>63.5</v>
      </c>
      <c r="AB152">
        <v>63.5</v>
      </c>
      <c r="AC152">
        <v>63.5</v>
      </c>
      <c r="AD152">
        <v>926</v>
      </c>
      <c r="AE152">
        <v>1</v>
      </c>
      <c r="AF152">
        <v>0.59842519685039397</v>
      </c>
      <c r="AG152">
        <v>0.59842519685039397</v>
      </c>
      <c r="AH152">
        <v>4.1036717062635002E-2</v>
      </c>
      <c r="AI152">
        <v>6.8574514038876905E-2</v>
      </c>
      <c r="AJ152">
        <v>4461.9299999999994</v>
      </c>
      <c r="AK152">
        <v>62467.02</v>
      </c>
      <c r="AL152">
        <v>4283.6455399568031</v>
      </c>
      <c r="AM152">
        <v>30828.756090712741</v>
      </c>
      <c r="AN152">
        <v>4461.9299999999994</v>
      </c>
      <c r="AO152">
        <v>62467.02</v>
      </c>
      <c r="AP152">
        <v>2563.4414254859607</v>
      </c>
      <c r="AQ152">
        <v>-4.5474735088646412E-13</v>
      </c>
      <c r="AR152">
        <v>2563.4414254859607</v>
      </c>
      <c r="AS152">
        <v>5.6215820734341246</v>
      </c>
      <c r="AT152" t="s">
        <v>765</v>
      </c>
    </row>
    <row r="153" spans="1:46" x14ac:dyDescent="0.25">
      <c r="A153" t="s">
        <v>54</v>
      </c>
      <c r="B153" t="s">
        <v>949</v>
      </c>
      <c r="C153" s="63" t="s">
        <v>949</v>
      </c>
      <c r="D153" s="63" t="s">
        <v>8</v>
      </c>
      <c r="E153" t="s">
        <v>8</v>
      </c>
      <c r="F153">
        <v>1</v>
      </c>
      <c r="G153">
        <v>2</v>
      </c>
      <c r="H153">
        <v>2</v>
      </c>
      <c r="I153">
        <v>2</v>
      </c>
      <c r="J153">
        <v>7</v>
      </c>
      <c r="K153">
        <v>6</v>
      </c>
      <c r="L153" t="s">
        <v>113</v>
      </c>
      <c r="M153">
        <v>13</v>
      </c>
      <c r="N153" t="s">
        <v>723</v>
      </c>
      <c r="O153" t="s">
        <v>5</v>
      </c>
      <c r="P153">
        <v>2</v>
      </c>
      <c r="Q153">
        <v>2</v>
      </c>
      <c r="R153">
        <v>0</v>
      </c>
      <c r="S153" t="s">
        <v>642</v>
      </c>
      <c r="T153" t="s">
        <v>689</v>
      </c>
      <c r="U153">
        <v>17</v>
      </c>
      <c r="V153">
        <v>2.236842105263158</v>
      </c>
      <c r="W153">
        <v>17</v>
      </c>
      <c r="X153" t="s">
        <v>49</v>
      </c>
      <c r="Y153" t="s">
        <v>766</v>
      </c>
      <c r="Z153" t="s">
        <v>949</v>
      </c>
      <c r="AA153">
        <v>63.5</v>
      </c>
      <c r="AB153">
        <v>63.5</v>
      </c>
      <c r="AC153">
        <v>63.5</v>
      </c>
      <c r="AD153">
        <v>926</v>
      </c>
      <c r="AE153">
        <v>1</v>
      </c>
      <c r="AF153">
        <v>0.267716535433071</v>
      </c>
      <c r="AG153">
        <v>0.267716535433071</v>
      </c>
      <c r="AH153">
        <v>1.8358531317494601E-2</v>
      </c>
      <c r="AI153">
        <v>6.8574514038876905E-2</v>
      </c>
      <c r="AJ153">
        <v>4461.9299999999994</v>
      </c>
      <c r="AK153">
        <v>62467.02</v>
      </c>
      <c r="AL153">
        <v>4283.6455399568031</v>
      </c>
      <c r="AM153">
        <v>30828.756090712741</v>
      </c>
      <c r="AN153">
        <v>4461.9299999999994</v>
      </c>
      <c r="AO153">
        <v>62467.02</v>
      </c>
      <c r="AP153">
        <v>1146.8027429805616</v>
      </c>
      <c r="AQ153">
        <v>0</v>
      </c>
      <c r="AR153">
        <v>1146.8027429805616</v>
      </c>
      <c r="AS153">
        <v>2.5149182960100034</v>
      </c>
      <c r="AT153" t="s">
        <v>766</v>
      </c>
    </row>
    <row r="154" spans="1:46" x14ac:dyDescent="0.25">
      <c r="A154" t="s">
        <v>54</v>
      </c>
      <c r="B154" t="s">
        <v>949</v>
      </c>
      <c r="C154" s="63" t="s">
        <v>949</v>
      </c>
      <c r="D154" s="63" t="s">
        <v>8</v>
      </c>
      <c r="E154" t="s">
        <v>8</v>
      </c>
      <c r="F154">
        <v>1</v>
      </c>
      <c r="G154">
        <v>2</v>
      </c>
      <c r="H154">
        <v>2</v>
      </c>
      <c r="I154">
        <v>2</v>
      </c>
      <c r="J154">
        <v>7</v>
      </c>
      <c r="K154">
        <v>6</v>
      </c>
      <c r="L154" t="s">
        <v>113</v>
      </c>
      <c r="M154">
        <v>13</v>
      </c>
      <c r="N154" t="s">
        <v>723</v>
      </c>
      <c r="O154" t="s">
        <v>31</v>
      </c>
      <c r="P154">
        <v>3</v>
      </c>
      <c r="Q154">
        <v>1</v>
      </c>
      <c r="R154">
        <v>0</v>
      </c>
      <c r="S154" t="s">
        <v>642</v>
      </c>
      <c r="T154" t="s">
        <v>689</v>
      </c>
      <c r="U154">
        <v>8.5</v>
      </c>
      <c r="V154">
        <v>1.118421052631579</v>
      </c>
      <c r="W154">
        <v>8.5</v>
      </c>
      <c r="X154" t="s">
        <v>50</v>
      </c>
      <c r="Y154" t="s">
        <v>767</v>
      </c>
      <c r="Z154" t="s">
        <v>949</v>
      </c>
      <c r="AA154">
        <v>63.5</v>
      </c>
      <c r="AB154">
        <v>63.5</v>
      </c>
      <c r="AC154">
        <v>63.5</v>
      </c>
      <c r="AD154">
        <v>926</v>
      </c>
      <c r="AE154">
        <v>1</v>
      </c>
      <c r="AF154">
        <v>0.133858267716535</v>
      </c>
      <c r="AG154">
        <v>0.133858267716535</v>
      </c>
      <c r="AH154">
        <v>9.1792656587473005E-3</v>
      </c>
      <c r="AI154">
        <v>6.8574514038876905E-2</v>
      </c>
      <c r="AJ154">
        <v>4461.9299999999994</v>
      </c>
      <c r="AK154">
        <v>62467.02</v>
      </c>
      <c r="AL154">
        <v>4283.6455399568031</v>
      </c>
      <c r="AM154">
        <v>30828.756090712741</v>
      </c>
      <c r="AN154">
        <v>4461.9299999999994</v>
      </c>
      <c r="AO154">
        <v>62467.02</v>
      </c>
      <c r="AP154">
        <v>573.40137149028078</v>
      </c>
      <c r="AQ154">
        <v>0</v>
      </c>
      <c r="AR154">
        <v>573.40137149028078</v>
      </c>
      <c r="AS154">
        <v>1.2574591480050017</v>
      </c>
      <c r="AT154" t="s">
        <v>767</v>
      </c>
    </row>
    <row r="155" spans="1:46" x14ac:dyDescent="0.25">
      <c r="A155" t="s">
        <v>54</v>
      </c>
      <c r="B155" t="s">
        <v>949</v>
      </c>
      <c r="C155" s="63" t="s">
        <v>949</v>
      </c>
      <c r="D155" s="63" t="s">
        <v>8</v>
      </c>
      <c r="E155" t="s">
        <v>8</v>
      </c>
      <c r="F155">
        <v>1</v>
      </c>
      <c r="G155">
        <v>2</v>
      </c>
      <c r="H155">
        <v>2</v>
      </c>
      <c r="I155">
        <v>2</v>
      </c>
      <c r="J155">
        <v>7</v>
      </c>
      <c r="K155">
        <v>7</v>
      </c>
      <c r="L155" t="s">
        <v>114</v>
      </c>
      <c r="M155">
        <v>14</v>
      </c>
      <c r="N155" t="s">
        <v>725</v>
      </c>
      <c r="O155" t="s">
        <v>4</v>
      </c>
      <c r="P155">
        <v>1</v>
      </c>
      <c r="Q155">
        <v>4</v>
      </c>
      <c r="R155">
        <v>0</v>
      </c>
      <c r="S155" t="s">
        <v>642</v>
      </c>
      <c r="T155" t="s">
        <v>689</v>
      </c>
      <c r="U155">
        <v>25</v>
      </c>
      <c r="V155">
        <v>3.2894736842105265</v>
      </c>
      <c r="W155">
        <v>25</v>
      </c>
      <c r="X155" t="s">
        <v>51</v>
      </c>
      <c r="Y155" t="s">
        <v>768</v>
      </c>
      <c r="Z155" t="s">
        <v>949</v>
      </c>
      <c r="AA155">
        <v>50.5</v>
      </c>
      <c r="AB155">
        <v>50.5</v>
      </c>
      <c r="AC155">
        <v>50.5</v>
      </c>
      <c r="AD155">
        <v>926</v>
      </c>
      <c r="AE155">
        <v>1</v>
      </c>
      <c r="AF155">
        <v>0.49504950495049499</v>
      </c>
      <c r="AG155">
        <v>0.49504950495049499</v>
      </c>
      <c r="AH155">
        <v>2.6997840172786201E-2</v>
      </c>
      <c r="AI155">
        <v>5.45356371490281E-2</v>
      </c>
      <c r="AJ155">
        <v>4461.9299999999994</v>
      </c>
      <c r="AK155">
        <v>62467.02</v>
      </c>
      <c r="AL155">
        <v>3406.67873650108</v>
      </c>
      <c r="AM155">
        <v>30828.756090712741</v>
      </c>
      <c r="AN155">
        <v>4461.9299999999994</v>
      </c>
      <c r="AO155">
        <v>62467.02</v>
      </c>
      <c r="AP155">
        <v>1686.4746220302375</v>
      </c>
      <c r="AQ155">
        <v>-2.2737367544323206E-13</v>
      </c>
      <c r="AR155">
        <v>1686.4746220302375</v>
      </c>
      <c r="AS155">
        <v>3.69840925883824</v>
      </c>
      <c r="AT155" t="s">
        <v>768</v>
      </c>
    </row>
    <row r="156" spans="1:46" x14ac:dyDescent="0.25">
      <c r="A156" t="s">
        <v>54</v>
      </c>
      <c r="B156" t="s">
        <v>949</v>
      </c>
      <c r="C156" s="63" t="s">
        <v>949</v>
      </c>
      <c r="D156" s="63" t="s">
        <v>8</v>
      </c>
      <c r="E156" t="s">
        <v>8</v>
      </c>
      <c r="F156">
        <v>1</v>
      </c>
      <c r="G156">
        <v>2</v>
      </c>
      <c r="H156">
        <v>2</v>
      </c>
      <c r="I156">
        <v>2</v>
      </c>
      <c r="J156">
        <v>7</v>
      </c>
      <c r="K156">
        <v>7</v>
      </c>
      <c r="L156" t="s">
        <v>114</v>
      </c>
      <c r="M156">
        <v>14</v>
      </c>
      <c r="N156" t="s">
        <v>725</v>
      </c>
      <c r="O156" t="s">
        <v>5</v>
      </c>
      <c r="P156">
        <v>2</v>
      </c>
      <c r="Q156">
        <v>2</v>
      </c>
      <c r="R156">
        <v>0</v>
      </c>
      <c r="S156" t="s">
        <v>642</v>
      </c>
      <c r="T156" t="s">
        <v>689</v>
      </c>
      <c r="U156">
        <v>17</v>
      </c>
      <c r="V156">
        <v>2.236842105263158</v>
      </c>
      <c r="W156">
        <v>17</v>
      </c>
      <c r="X156" t="s">
        <v>52</v>
      </c>
      <c r="Y156" t="s">
        <v>769</v>
      </c>
      <c r="Z156" t="s">
        <v>949</v>
      </c>
      <c r="AA156">
        <v>50.5</v>
      </c>
      <c r="AB156">
        <v>50.5</v>
      </c>
      <c r="AC156">
        <v>50.5</v>
      </c>
      <c r="AD156">
        <v>926</v>
      </c>
      <c r="AE156">
        <v>1</v>
      </c>
      <c r="AF156">
        <v>0.33663366336633699</v>
      </c>
      <c r="AG156">
        <v>0.33663366336633699</v>
      </c>
      <c r="AH156">
        <v>1.8358531317494601E-2</v>
      </c>
      <c r="AI156">
        <v>5.45356371490281E-2</v>
      </c>
      <c r="AJ156">
        <v>4461.9299999999994</v>
      </c>
      <c r="AK156">
        <v>62467.02</v>
      </c>
      <c r="AL156">
        <v>3406.67873650108</v>
      </c>
      <c r="AM156">
        <v>30828.756090712741</v>
      </c>
      <c r="AN156">
        <v>4461.9299999999994</v>
      </c>
      <c r="AO156">
        <v>62467.02</v>
      </c>
      <c r="AP156">
        <v>1146.8027429805616</v>
      </c>
      <c r="AQ156">
        <v>0</v>
      </c>
      <c r="AR156">
        <v>1146.8027429805616</v>
      </c>
      <c r="AS156">
        <v>2.5149182960100034</v>
      </c>
      <c r="AT156" t="s">
        <v>769</v>
      </c>
    </row>
    <row r="157" spans="1:46" x14ac:dyDescent="0.25">
      <c r="A157" t="s">
        <v>54</v>
      </c>
      <c r="B157" t="s">
        <v>949</v>
      </c>
      <c r="C157" s="63" t="s">
        <v>949</v>
      </c>
      <c r="D157" s="63" t="s">
        <v>8</v>
      </c>
      <c r="E157" t="s">
        <v>8</v>
      </c>
      <c r="F157">
        <v>1</v>
      </c>
      <c r="G157">
        <v>2</v>
      </c>
      <c r="H157">
        <v>2</v>
      </c>
      <c r="I157">
        <v>2</v>
      </c>
      <c r="J157">
        <v>7</v>
      </c>
      <c r="K157">
        <v>7</v>
      </c>
      <c r="L157" t="s">
        <v>114</v>
      </c>
      <c r="M157">
        <v>14</v>
      </c>
      <c r="N157" t="s">
        <v>725</v>
      </c>
      <c r="O157" t="s">
        <v>31</v>
      </c>
      <c r="P157">
        <v>3</v>
      </c>
      <c r="Q157">
        <v>1</v>
      </c>
      <c r="R157">
        <v>0</v>
      </c>
      <c r="S157" t="s">
        <v>642</v>
      </c>
      <c r="T157" t="s">
        <v>689</v>
      </c>
      <c r="U157">
        <v>8.5</v>
      </c>
      <c r="V157">
        <v>1.118421052631579</v>
      </c>
      <c r="W157">
        <v>8.5</v>
      </c>
      <c r="X157" t="s">
        <v>53</v>
      </c>
      <c r="Y157" t="s">
        <v>770</v>
      </c>
      <c r="Z157" t="s">
        <v>949</v>
      </c>
      <c r="AA157">
        <v>50.5</v>
      </c>
      <c r="AB157">
        <v>50.5</v>
      </c>
      <c r="AC157">
        <v>50.5</v>
      </c>
      <c r="AD157">
        <v>926</v>
      </c>
      <c r="AE157">
        <v>1</v>
      </c>
      <c r="AF157">
        <v>0.16831683168316799</v>
      </c>
      <c r="AG157">
        <v>0.16831683168316799</v>
      </c>
      <c r="AH157">
        <v>9.1792656587473005E-3</v>
      </c>
      <c r="AI157">
        <v>5.45356371490281E-2</v>
      </c>
      <c r="AJ157">
        <v>4461.9299999999994</v>
      </c>
      <c r="AK157">
        <v>62467.02</v>
      </c>
      <c r="AL157">
        <v>3406.67873650108</v>
      </c>
      <c r="AM157">
        <v>30828.756090712741</v>
      </c>
      <c r="AN157">
        <v>4461.9299999999994</v>
      </c>
      <c r="AO157">
        <v>62467.02</v>
      </c>
      <c r="AP157">
        <v>573.40137149028078</v>
      </c>
      <c r="AQ157">
        <v>0</v>
      </c>
      <c r="AR157">
        <v>573.40137149028078</v>
      </c>
      <c r="AS157">
        <v>1.2574591480050017</v>
      </c>
      <c r="AT157" t="s">
        <v>770</v>
      </c>
    </row>
    <row r="158" spans="1:46" x14ac:dyDescent="0.25">
      <c r="A158" t="s">
        <v>55</v>
      </c>
      <c r="B158" t="s">
        <v>945</v>
      </c>
      <c r="C158" s="63" t="s">
        <v>945</v>
      </c>
      <c r="D158" s="63" t="s">
        <v>671</v>
      </c>
      <c r="E158" t="s">
        <v>527</v>
      </c>
      <c r="F158">
        <v>1</v>
      </c>
      <c r="G158">
        <v>1</v>
      </c>
      <c r="H158">
        <v>1</v>
      </c>
      <c r="I158">
        <v>2</v>
      </c>
      <c r="J158">
        <v>7</v>
      </c>
      <c r="K158">
        <v>1</v>
      </c>
      <c r="L158" t="s">
        <v>99</v>
      </c>
      <c r="M158">
        <v>1</v>
      </c>
      <c r="N158" t="s">
        <v>699</v>
      </c>
      <c r="O158" t="s">
        <v>4</v>
      </c>
      <c r="P158">
        <v>1</v>
      </c>
      <c r="Q158">
        <v>5</v>
      </c>
      <c r="R158">
        <v>0</v>
      </c>
      <c r="S158" t="s">
        <v>642</v>
      </c>
      <c r="T158" t="s">
        <v>689</v>
      </c>
      <c r="U158">
        <v>40.5</v>
      </c>
      <c r="V158">
        <v>5.3289473684210531</v>
      </c>
      <c r="W158">
        <v>40.5</v>
      </c>
      <c r="X158" t="s">
        <v>33</v>
      </c>
      <c r="Y158" t="s">
        <v>729</v>
      </c>
      <c r="Z158" t="s">
        <v>945</v>
      </c>
      <c r="AA158">
        <v>85.5</v>
      </c>
      <c r="AB158">
        <v>85.5</v>
      </c>
      <c r="AC158">
        <v>122.75</v>
      </c>
      <c r="AD158">
        <v>1643.1999999999998</v>
      </c>
      <c r="AE158">
        <v>0.69653767820773904</v>
      </c>
      <c r="AF158">
        <v>0.47368421052631599</v>
      </c>
      <c r="AG158">
        <v>0.32993890020366601</v>
      </c>
      <c r="AH158">
        <v>2.4647030185004901E-2</v>
      </c>
      <c r="AI158">
        <v>7.4701801363193807E-2</v>
      </c>
      <c r="AJ158">
        <v>6681.4285714285706</v>
      </c>
      <c r="AK158">
        <v>93540</v>
      </c>
      <c r="AL158">
        <v>4867.1312074001953</v>
      </c>
      <c r="AM158">
        <v>34069.918451801364</v>
      </c>
      <c r="AN158">
        <v>4863.0650994575053</v>
      </c>
      <c r="AO158">
        <v>68082.911392405076</v>
      </c>
      <c r="AP158">
        <v>2305.483203505356</v>
      </c>
      <c r="AQ158">
        <v>4.5474735088646412E-13</v>
      </c>
      <c r="AR158">
        <v>2305.483203505356</v>
      </c>
      <c r="AS158">
        <v>5.0558842182134995</v>
      </c>
      <c r="AT158" t="s">
        <v>729</v>
      </c>
    </row>
    <row r="159" spans="1:46" x14ac:dyDescent="0.25">
      <c r="A159" t="s">
        <v>55</v>
      </c>
      <c r="B159" t="s">
        <v>945</v>
      </c>
      <c r="C159" s="63" t="s">
        <v>945</v>
      </c>
      <c r="D159" s="63" t="s">
        <v>671</v>
      </c>
      <c r="E159" t="s">
        <v>527</v>
      </c>
      <c r="F159">
        <v>1</v>
      </c>
      <c r="G159">
        <v>1</v>
      </c>
      <c r="H159">
        <v>1</v>
      </c>
      <c r="I159">
        <v>2</v>
      </c>
      <c r="J159">
        <v>7</v>
      </c>
      <c r="K159">
        <v>1</v>
      </c>
      <c r="L159" t="s">
        <v>99</v>
      </c>
      <c r="M159">
        <v>1</v>
      </c>
      <c r="N159" t="s">
        <v>699</v>
      </c>
      <c r="O159" t="s">
        <v>5</v>
      </c>
      <c r="P159">
        <v>2</v>
      </c>
      <c r="Q159">
        <v>4</v>
      </c>
      <c r="R159">
        <v>0</v>
      </c>
      <c r="S159" t="s">
        <v>642</v>
      </c>
      <c r="T159" t="s">
        <v>689</v>
      </c>
      <c r="U159">
        <v>29</v>
      </c>
      <c r="V159">
        <v>3.8157894736842106</v>
      </c>
      <c r="W159">
        <v>29</v>
      </c>
      <c r="X159" t="s">
        <v>34</v>
      </c>
      <c r="Y159" t="s">
        <v>730</v>
      </c>
      <c r="Z159" t="s">
        <v>945</v>
      </c>
      <c r="AA159">
        <v>85.5</v>
      </c>
      <c r="AB159">
        <v>85.5</v>
      </c>
      <c r="AC159">
        <v>122.75</v>
      </c>
      <c r="AD159">
        <v>1643.1999999999998</v>
      </c>
      <c r="AE159">
        <v>0.69653767820773904</v>
      </c>
      <c r="AF159">
        <v>0.33918128654970803</v>
      </c>
      <c r="AG159">
        <v>0.236252545824847</v>
      </c>
      <c r="AH159">
        <v>1.76484907497566E-2</v>
      </c>
      <c r="AI159">
        <v>7.4701801363193807E-2</v>
      </c>
      <c r="AJ159">
        <v>6681.4285714285706</v>
      </c>
      <c r="AK159">
        <v>93540</v>
      </c>
      <c r="AL159">
        <v>4867.1312074001953</v>
      </c>
      <c r="AM159">
        <v>34069.918451801364</v>
      </c>
      <c r="AN159">
        <v>4863.0650994575053</v>
      </c>
      <c r="AO159">
        <v>68082.911392405076</v>
      </c>
      <c r="AP159">
        <v>1650.83982473223</v>
      </c>
      <c r="AQ159">
        <v>0</v>
      </c>
      <c r="AR159">
        <v>1650.83982473223</v>
      </c>
      <c r="AS159">
        <v>3.6202627735355919</v>
      </c>
      <c r="AT159" t="s">
        <v>730</v>
      </c>
    </row>
    <row r="160" spans="1:46" x14ac:dyDescent="0.25">
      <c r="A160" t="s">
        <v>55</v>
      </c>
      <c r="B160" t="s">
        <v>945</v>
      </c>
      <c r="C160" s="63" t="s">
        <v>945</v>
      </c>
      <c r="D160" s="63" t="s">
        <v>671</v>
      </c>
      <c r="E160" t="s">
        <v>527</v>
      </c>
      <c r="F160">
        <v>1</v>
      </c>
      <c r="G160">
        <v>1</v>
      </c>
      <c r="H160">
        <v>1</v>
      </c>
      <c r="I160">
        <v>2</v>
      </c>
      <c r="J160">
        <v>7</v>
      </c>
      <c r="K160">
        <v>1</v>
      </c>
      <c r="L160" t="s">
        <v>99</v>
      </c>
      <c r="M160">
        <v>1</v>
      </c>
      <c r="N160" t="s">
        <v>699</v>
      </c>
      <c r="O160" t="s">
        <v>31</v>
      </c>
      <c r="P160">
        <v>3</v>
      </c>
      <c r="Q160">
        <v>2</v>
      </c>
      <c r="R160">
        <v>0</v>
      </c>
      <c r="S160" t="s">
        <v>642</v>
      </c>
      <c r="T160" t="s">
        <v>689</v>
      </c>
      <c r="U160">
        <v>16</v>
      </c>
      <c r="V160">
        <v>2.1052631578947367</v>
      </c>
      <c r="W160">
        <v>16</v>
      </c>
      <c r="X160" t="s">
        <v>35</v>
      </c>
      <c r="Y160" t="s">
        <v>731</v>
      </c>
      <c r="Z160" t="s">
        <v>945</v>
      </c>
      <c r="AA160">
        <v>85.5</v>
      </c>
      <c r="AB160">
        <v>85.5</v>
      </c>
      <c r="AC160">
        <v>122.75</v>
      </c>
      <c r="AD160">
        <v>1643.1999999999998</v>
      </c>
      <c r="AE160">
        <v>0.69653767820773904</v>
      </c>
      <c r="AF160">
        <v>0.18713450292397699</v>
      </c>
      <c r="AG160">
        <v>0.130346232179226</v>
      </c>
      <c r="AH160">
        <v>9.7370983446932804E-3</v>
      </c>
      <c r="AI160">
        <v>7.4701801363193807E-2</v>
      </c>
      <c r="AJ160">
        <v>6681.4285714285706</v>
      </c>
      <c r="AK160">
        <v>93540</v>
      </c>
      <c r="AL160">
        <v>4867.1312074001953</v>
      </c>
      <c r="AM160">
        <v>34069.918451801364</v>
      </c>
      <c r="AN160">
        <v>4863.0650994575053</v>
      </c>
      <c r="AO160">
        <v>68082.911392405076</v>
      </c>
      <c r="AP160">
        <v>910.80817916260958</v>
      </c>
      <c r="AQ160">
        <v>0</v>
      </c>
      <c r="AR160">
        <v>910.80817916260958</v>
      </c>
      <c r="AS160">
        <v>1.9973863578127402</v>
      </c>
      <c r="AT160" t="s">
        <v>731</v>
      </c>
    </row>
    <row r="161" spans="1:46" x14ac:dyDescent="0.25">
      <c r="A161" t="s">
        <v>55</v>
      </c>
      <c r="B161" t="s">
        <v>945</v>
      </c>
      <c r="C161" s="63" t="s">
        <v>945</v>
      </c>
      <c r="D161" s="63" t="s">
        <v>671</v>
      </c>
      <c r="E161" t="s">
        <v>527</v>
      </c>
      <c r="F161">
        <v>1</v>
      </c>
      <c r="G161">
        <v>1</v>
      </c>
      <c r="H161">
        <v>1</v>
      </c>
      <c r="I161">
        <v>2</v>
      </c>
      <c r="J161">
        <v>7</v>
      </c>
      <c r="K161">
        <v>2</v>
      </c>
      <c r="L161" t="s">
        <v>102</v>
      </c>
      <c r="M161">
        <v>2</v>
      </c>
      <c r="N161" t="s">
        <v>701</v>
      </c>
      <c r="O161" t="s">
        <v>4</v>
      </c>
      <c r="P161">
        <v>1</v>
      </c>
      <c r="Q161">
        <v>5</v>
      </c>
      <c r="R161">
        <v>0</v>
      </c>
      <c r="S161" t="s">
        <v>642</v>
      </c>
      <c r="T161" t="s">
        <v>689</v>
      </c>
      <c r="U161">
        <v>40.5</v>
      </c>
      <c r="V161">
        <v>5.3289473684210531</v>
      </c>
      <c r="W161">
        <v>40.5</v>
      </c>
      <c r="X161" t="s">
        <v>36</v>
      </c>
      <c r="Y161" t="s">
        <v>732</v>
      </c>
      <c r="Z161" t="s">
        <v>945</v>
      </c>
      <c r="AA161">
        <v>85.5</v>
      </c>
      <c r="AB161">
        <v>85.5</v>
      </c>
      <c r="AC161">
        <v>122.25</v>
      </c>
      <c r="AD161">
        <v>1643.1999999999998</v>
      </c>
      <c r="AE161">
        <v>0.69938650306748495</v>
      </c>
      <c r="AF161">
        <v>0.47368421052631599</v>
      </c>
      <c r="AG161">
        <v>0.33128834355828202</v>
      </c>
      <c r="AH161">
        <v>2.4647030185004901E-2</v>
      </c>
      <c r="AI161">
        <v>7.4397517039922104E-2</v>
      </c>
      <c r="AJ161">
        <v>6681.4285714285706</v>
      </c>
      <c r="AK161">
        <v>93540</v>
      </c>
      <c r="AL161">
        <v>4867.1312074001953</v>
      </c>
      <c r="AM161">
        <v>34069.918451801364</v>
      </c>
      <c r="AN161">
        <v>4863.0650994575053</v>
      </c>
      <c r="AO161">
        <v>68082.911392405076</v>
      </c>
      <c r="AP161">
        <v>2305.483203505356</v>
      </c>
      <c r="AQ161">
        <v>4.5474735088646412E-13</v>
      </c>
      <c r="AR161">
        <v>2305.483203505356</v>
      </c>
      <c r="AS161">
        <v>5.0558842182134995</v>
      </c>
      <c r="AT161" t="s">
        <v>732</v>
      </c>
    </row>
    <row r="162" spans="1:46" x14ac:dyDescent="0.25">
      <c r="A162" t="s">
        <v>55</v>
      </c>
      <c r="B162" t="s">
        <v>945</v>
      </c>
      <c r="C162" s="63" t="s">
        <v>945</v>
      </c>
      <c r="D162" s="63" t="s">
        <v>671</v>
      </c>
      <c r="E162" t="s">
        <v>527</v>
      </c>
      <c r="F162">
        <v>1</v>
      </c>
      <c r="G162">
        <v>1</v>
      </c>
      <c r="H162">
        <v>1</v>
      </c>
      <c r="I162">
        <v>2</v>
      </c>
      <c r="J162">
        <v>7</v>
      </c>
      <c r="K162">
        <v>2</v>
      </c>
      <c r="L162" t="s">
        <v>102</v>
      </c>
      <c r="M162">
        <v>2</v>
      </c>
      <c r="N162" t="s">
        <v>701</v>
      </c>
      <c r="O162" t="s">
        <v>5</v>
      </c>
      <c r="P162">
        <v>2</v>
      </c>
      <c r="Q162">
        <v>4</v>
      </c>
      <c r="R162">
        <v>0</v>
      </c>
      <c r="S162" t="s">
        <v>642</v>
      </c>
      <c r="T162" t="s">
        <v>689</v>
      </c>
      <c r="U162">
        <v>29</v>
      </c>
      <c r="V162">
        <v>3.8157894736842106</v>
      </c>
      <c r="W162">
        <v>29</v>
      </c>
      <c r="X162" t="s">
        <v>37</v>
      </c>
      <c r="Y162" t="s">
        <v>733</v>
      </c>
      <c r="Z162" t="s">
        <v>945</v>
      </c>
      <c r="AA162">
        <v>85.5</v>
      </c>
      <c r="AB162">
        <v>85.5</v>
      </c>
      <c r="AC162">
        <v>122.25</v>
      </c>
      <c r="AD162">
        <v>1643.1999999999998</v>
      </c>
      <c r="AE162">
        <v>0.69938650306748495</v>
      </c>
      <c r="AF162">
        <v>0.33918128654970803</v>
      </c>
      <c r="AG162">
        <v>0.23721881390593</v>
      </c>
      <c r="AH162">
        <v>1.76484907497566E-2</v>
      </c>
      <c r="AI162">
        <v>7.4397517039922104E-2</v>
      </c>
      <c r="AJ162">
        <v>6681.4285714285706</v>
      </c>
      <c r="AK162">
        <v>93540</v>
      </c>
      <c r="AL162">
        <v>4867.1312074001953</v>
      </c>
      <c r="AM162">
        <v>34069.918451801364</v>
      </c>
      <c r="AN162">
        <v>4863.0650994575053</v>
      </c>
      <c r="AO162">
        <v>68082.911392405076</v>
      </c>
      <c r="AP162">
        <v>1650.83982473223</v>
      </c>
      <c r="AQ162">
        <v>0</v>
      </c>
      <c r="AR162">
        <v>1650.83982473223</v>
      </c>
      <c r="AS162">
        <v>3.6202627735355919</v>
      </c>
      <c r="AT162" t="s">
        <v>733</v>
      </c>
    </row>
    <row r="163" spans="1:46" x14ac:dyDescent="0.25">
      <c r="A163" t="s">
        <v>55</v>
      </c>
      <c r="B163" t="s">
        <v>945</v>
      </c>
      <c r="C163" s="63" t="s">
        <v>945</v>
      </c>
      <c r="D163" s="63" t="s">
        <v>671</v>
      </c>
      <c r="E163" t="s">
        <v>527</v>
      </c>
      <c r="F163">
        <v>1</v>
      </c>
      <c r="G163">
        <v>1</v>
      </c>
      <c r="H163">
        <v>1</v>
      </c>
      <c r="I163">
        <v>2</v>
      </c>
      <c r="J163">
        <v>7</v>
      </c>
      <c r="K163">
        <v>2</v>
      </c>
      <c r="L163" t="s">
        <v>102</v>
      </c>
      <c r="M163">
        <v>2</v>
      </c>
      <c r="N163" t="s">
        <v>701</v>
      </c>
      <c r="O163" t="s">
        <v>31</v>
      </c>
      <c r="P163">
        <v>3</v>
      </c>
      <c r="Q163">
        <v>2</v>
      </c>
      <c r="R163">
        <v>0</v>
      </c>
      <c r="S163" t="s">
        <v>642</v>
      </c>
      <c r="T163" t="s">
        <v>689</v>
      </c>
      <c r="U163">
        <v>16</v>
      </c>
      <c r="V163">
        <v>2.1052631578947367</v>
      </c>
      <c r="W163">
        <v>16</v>
      </c>
      <c r="X163" t="s">
        <v>38</v>
      </c>
      <c r="Y163" t="s">
        <v>734</v>
      </c>
      <c r="Z163" t="s">
        <v>945</v>
      </c>
      <c r="AA163">
        <v>85.5</v>
      </c>
      <c r="AB163">
        <v>85.5</v>
      </c>
      <c r="AC163">
        <v>122.25</v>
      </c>
      <c r="AD163">
        <v>1643.1999999999998</v>
      </c>
      <c r="AE163">
        <v>0.69938650306748495</v>
      </c>
      <c r="AF163">
        <v>0.18713450292397699</v>
      </c>
      <c r="AG163">
        <v>0.130879345603272</v>
      </c>
      <c r="AH163">
        <v>9.7370983446932804E-3</v>
      </c>
      <c r="AI163">
        <v>7.4397517039922104E-2</v>
      </c>
      <c r="AJ163">
        <v>6681.4285714285706</v>
      </c>
      <c r="AK163">
        <v>93540</v>
      </c>
      <c r="AL163">
        <v>4867.1312074001953</v>
      </c>
      <c r="AM163">
        <v>34069.918451801364</v>
      </c>
      <c r="AN163">
        <v>4863.0650994575053</v>
      </c>
      <c r="AO163">
        <v>68082.911392405076</v>
      </c>
      <c r="AP163">
        <v>910.80817916260958</v>
      </c>
      <c r="AQ163">
        <v>0</v>
      </c>
      <c r="AR163">
        <v>910.80817916260958</v>
      </c>
      <c r="AS163">
        <v>1.9973863578127402</v>
      </c>
      <c r="AT163" t="s">
        <v>734</v>
      </c>
    </row>
    <row r="164" spans="1:46" x14ac:dyDescent="0.25">
      <c r="A164" t="s">
        <v>55</v>
      </c>
      <c r="B164" t="s">
        <v>945</v>
      </c>
      <c r="C164" s="63" t="s">
        <v>945</v>
      </c>
      <c r="D164" s="63" t="s">
        <v>671</v>
      </c>
      <c r="E164" t="s">
        <v>527</v>
      </c>
      <c r="F164">
        <v>1</v>
      </c>
      <c r="G164">
        <v>1</v>
      </c>
      <c r="H164">
        <v>1</v>
      </c>
      <c r="I164">
        <v>2</v>
      </c>
      <c r="J164">
        <v>7</v>
      </c>
      <c r="K164">
        <v>3</v>
      </c>
      <c r="L164" t="s">
        <v>103</v>
      </c>
      <c r="M164">
        <v>3</v>
      </c>
      <c r="N164" t="s">
        <v>703</v>
      </c>
      <c r="O164" t="s">
        <v>4</v>
      </c>
      <c r="P164">
        <v>1</v>
      </c>
      <c r="Q164">
        <v>5</v>
      </c>
      <c r="R164">
        <v>0</v>
      </c>
      <c r="S164" t="s">
        <v>642</v>
      </c>
      <c r="T164" t="s">
        <v>689</v>
      </c>
      <c r="U164">
        <v>40.5</v>
      </c>
      <c r="V164">
        <v>5.3289473684210531</v>
      </c>
      <c r="W164">
        <v>40.5</v>
      </c>
      <c r="X164" t="s">
        <v>39</v>
      </c>
      <c r="Y164" t="s">
        <v>735</v>
      </c>
      <c r="Z164" t="s">
        <v>945</v>
      </c>
      <c r="AA164">
        <v>85.5</v>
      </c>
      <c r="AB164">
        <v>85.5</v>
      </c>
      <c r="AC164">
        <v>114.75</v>
      </c>
      <c r="AD164">
        <v>1643.1999999999998</v>
      </c>
      <c r="AE164">
        <v>0.74509803921568596</v>
      </c>
      <c r="AF164">
        <v>0.47368421052631599</v>
      </c>
      <c r="AG164">
        <v>0.35294117647058798</v>
      </c>
      <c r="AH164">
        <v>2.4647030185004901E-2</v>
      </c>
      <c r="AI164">
        <v>6.98332521908471E-2</v>
      </c>
      <c r="AJ164">
        <v>6681.4285714285706</v>
      </c>
      <c r="AK164">
        <v>93540</v>
      </c>
      <c r="AL164">
        <v>4867.1312074001953</v>
      </c>
      <c r="AM164">
        <v>34069.918451801364</v>
      </c>
      <c r="AN164">
        <v>4863.0650994575053</v>
      </c>
      <c r="AO164">
        <v>68082.911392405076</v>
      </c>
      <c r="AP164">
        <v>2305.483203505356</v>
      </c>
      <c r="AQ164">
        <v>4.5474735088646412E-13</v>
      </c>
      <c r="AR164">
        <v>2305.483203505356</v>
      </c>
      <c r="AS164">
        <v>5.0558842182134995</v>
      </c>
      <c r="AT164" t="s">
        <v>735</v>
      </c>
    </row>
    <row r="165" spans="1:46" x14ac:dyDescent="0.25">
      <c r="A165" t="s">
        <v>55</v>
      </c>
      <c r="B165" t="s">
        <v>945</v>
      </c>
      <c r="C165" s="63" t="s">
        <v>945</v>
      </c>
      <c r="D165" s="63" t="s">
        <v>671</v>
      </c>
      <c r="E165" t="s">
        <v>527</v>
      </c>
      <c r="F165">
        <v>1</v>
      </c>
      <c r="G165">
        <v>1</v>
      </c>
      <c r="H165">
        <v>1</v>
      </c>
      <c r="I165">
        <v>2</v>
      </c>
      <c r="J165">
        <v>7</v>
      </c>
      <c r="K165">
        <v>3</v>
      </c>
      <c r="L165" t="s">
        <v>103</v>
      </c>
      <c r="M165">
        <v>3</v>
      </c>
      <c r="N165" t="s">
        <v>703</v>
      </c>
      <c r="O165" t="s">
        <v>5</v>
      </c>
      <c r="P165">
        <v>2</v>
      </c>
      <c r="Q165">
        <v>4</v>
      </c>
      <c r="R165">
        <v>0</v>
      </c>
      <c r="S165" t="s">
        <v>642</v>
      </c>
      <c r="T165" t="s">
        <v>689</v>
      </c>
      <c r="U165">
        <v>29</v>
      </c>
      <c r="V165">
        <v>3.8157894736842106</v>
      </c>
      <c r="W165">
        <v>29</v>
      </c>
      <c r="X165" t="s">
        <v>40</v>
      </c>
      <c r="Y165" t="s">
        <v>736</v>
      </c>
      <c r="Z165" t="s">
        <v>945</v>
      </c>
      <c r="AA165">
        <v>85.5</v>
      </c>
      <c r="AB165">
        <v>85.5</v>
      </c>
      <c r="AC165">
        <v>114.75</v>
      </c>
      <c r="AD165">
        <v>1643.1999999999998</v>
      </c>
      <c r="AE165">
        <v>0.74509803921568596</v>
      </c>
      <c r="AF165">
        <v>0.33918128654970803</v>
      </c>
      <c r="AG165">
        <v>0.25272331154684102</v>
      </c>
      <c r="AH165">
        <v>1.76484907497566E-2</v>
      </c>
      <c r="AI165">
        <v>6.98332521908471E-2</v>
      </c>
      <c r="AJ165">
        <v>6681.4285714285706</v>
      </c>
      <c r="AK165">
        <v>93540</v>
      </c>
      <c r="AL165">
        <v>4867.1312074001953</v>
      </c>
      <c r="AM165">
        <v>34069.918451801364</v>
      </c>
      <c r="AN165">
        <v>4863.0650994575053</v>
      </c>
      <c r="AO165">
        <v>68082.911392405076</v>
      </c>
      <c r="AP165">
        <v>1650.83982473223</v>
      </c>
      <c r="AQ165">
        <v>0</v>
      </c>
      <c r="AR165">
        <v>1650.83982473223</v>
      </c>
      <c r="AS165">
        <v>3.6202627735355919</v>
      </c>
      <c r="AT165" t="s">
        <v>736</v>
      </c>
    </row>
    <row r="166" spans="1:46" x14ac:dyDescent="0.25">
      <c r="A166" t="s">
        <v>55</v>
      </c>
      <c r="B166" t="s">
        <v>945</v>
      </c>
      <c r="C166" s="63" t="s">
        <v>945</v>
      </c>
      <c r="D166" s="63" t="s">
        <v>671</v>
      </c>
      <c r="E166" t="s">
        <v>527</v>
      </c>
      <c r="F166">
        <v>1</v>
      </c>
      <c r="G166">
        <v>1</v>
      </c>
      <c r="H166">
        <v>1</v>
      </c>
      <c r="I166">
        <v>2</v>
      </c>
      <c r="J166">
        <v>7</v>
      </c>
      <c r="K166">
        <v>3</v>
      </c>
      <c r="L166" t="s">
        <v>103</v>
      </c>
      <c r="M166">
        <v>3</v>
      </c>
      <c r="N166" t="s">
        <v>703</v>
      </c>
      <c r="O166" t="s">
        <v>31</v>
      </c>
      <c r="P166">
        <v>3</v>
      </c>
      <c r="Q166">
        <v>2</v>
      </c>
      <c r="R166">
        <v>0</v>
      </c>
      <c r="S166" t="s">
        <v>642</v>
      </c>
      <c r="T166" t="s">
        <v>689</v>
      </c>
      <c r="U166">
        <v>16</v>
      </c>
      <c r="V166">
        <v>2.1052631578947367</v>
      </c>
      <c r="W166">
        <v>16</v>
      </c>
      <c r="X166" t="s">
        <v>41</v>
      </c>
      <c r="Y166" t="s">
        <v>737</v>
      </c>
      <c r="Z166" t="s">
        <v>945</v>
      </c>
      <c r="AA166">
        <v>85.5</v>
      </c>
      <c r="AB166">
        <v>85.5</v>
      </c>
      <c r="AC166">
        <v>114.75</v>
      </c>
      <c r="AD166">
        <v>1643.1999999999998</v>
      </c>
      <c r="AE166">
        <v>0.74509803921568596</v>
      </c>
      <c r="AF166">
        <v>0.18713450292397699</v>
      </c>
      <c r="AG166">
        <v>0.13943355119825701</v>
      </c>
      <c r="AH166">
        <v>9.7370983446932804E-3</v>
      </c>
      <c r="AI166">
        <v>6.98332521908471E-2</v>
      </c>
      <c r="AJ166">
        <v>6681.4285714285706</v>
      </c>
      <c r="AK166">
        <v>93540</v>
      </c>
      <c r="AL166">
        <v>4867.1312074001953</v>
      </c>
      <c r="AM166">
        <v>34069.918451801364</v>
      </c>
      <c r="AN166">
        <v>4863.0650994575053</v>
      </c>
      <c r="AO166">
        <v>68082.911392405076</v>
      </c>
      <c r="AP166">
        <v>910.80817916260958</v>
      </c>
      <c r="AQ166">
        <v>0</v>
      </c>
      <c r="AR166">
        <v>910.80817916260958</v>
      </c>
      <c r="AS166">
        <v>1.9973863578127402</v>
      </c>
      <c r="AT166" t="s">
        <v>737</v>
      </c>
    </row>
    <row r="167" spans="1:46" x14ac:dyDescent="0.25">
      <c r="A167" t="s">
        <v>55</v>
      </c>
      <c r="B167" t="s">
        <v>945</v>
      </c>
      <c r="C167" s="63" t="s">
        <v>945</v>
      </c>
      <c r="D167" s="63" t="s">
        <v>671</v>
      </c>
      <c r="E167" t="s">
        <v>527</v>
      </c>
      <c r="F167">
        <v>1</v>
      </c>
      <c r="G167">
        <v>1</v>
      </c>
      <c r="H167">
        <v>1</v>
      </c>
      <c r="I167">
        <v>2</v>
      </c>
      <c r="J167">
        <v>7</v>
      </c>
      <c r="K167">
        <v>4</v>
      </c>
      <c r="L167" t="s">
        <v>101</v>
      </c>
      <c r="M167">
        <v>4</v>
      </c>
      <c r="N167" t="s">
        <v>705</v>
      </c>
      <c r="O167" t="s">
        <v>4</v>
      </c>
      <c r="P167">
        <v>1</v>
      </c>
      <c r="Q167">
        <v>5</v>
      </c>
      <c r="R167">
        <v>0</v>
      </c>
      <c r="S167" t="s">
        <v>642</v>
      </c>
      <c r="T167" t="s">
        <v>689</v>
      </c>
      <c r="U167">
        <v>40.5</v>
      </c>
      <c r="V167">
        <v>5.3289473684210531</v>
      </c>
      <c r="W167">
        <v>40.5</v>
      </c>
      <c r="X167" t="s">
        <v>42</v>
      </c>
      <c r="Y167" t="s">
        <v>738</v>
      </c>
      <c r="Z167" t="s">
        <v>945</v>
      </c>
      <c r="AA167">
        <v>85.5</v>
      </c>
      <c r="AB167">
        <v>85.5</v>
      </c>
      <c r="AC167">
        <v>122.25</v>
      </c>
      <c r="AD167">
        <v>1643.1999999999998</v>
      </c>
      <c r="AE167">
        <v>0.69938650306748495</v>
      </c>
      <c r="AF167">
        <v>0.47368421052631599</v>
      </c>
      <c r="AG167">
        <v>0.33128834355828202</v>
      </c>
      <c r="AH167">
        <v>2.4647030185004901E-2</v>
      </c>
      <c r="AI167">
        <v>7.4397517039922104E-2</v>
      </c>
      <c r="AJ167">
        <v>6681.4285714285706</v>
      </c>
      <c r="AK167">
        <v>93540</v>
      </c>
      <c r="AL167">
        <v>4867.1312074001953</v>
      </c>
      <c r="AM167">
        <v>34069.918451801364</v>
      </c>
      <c r="AN167">
        <v>4863.0650994575053</v>
      </c>
      <c r="AO167">
        <v>68082.911392405076</v>
      </c>
      <c r="AP167">
        <v>2305.483203505356</v>
      </c>
      <c r="AQ167">
        <v>4.5474735088646412E-13</v>
      </c>
      <c r="AR167">
        <v>2305.483203505356</v>
      </c>
      <c r="AS167">
        <v>5.0558842182134995</v>
      </c>
      <c r="AT167" t="s">
        <v>738</v>
      </c>
    </row>
    <row r="168" spans="1:46" x14ac:dyDescent="0.25">
      <c r="A168" t="s">
        <v>55</v>
      </c>
      <c r="B168" t="s">
        <v>945</v>
      </c>
      <c r="C168" s="63" t="s">
        <v>945</v>
      </c>
      <c r="D168" s="63" t="s">
        <v>671</v>
      </c>
      <c r="E168" t="s">
        <v>527</v>
      </c>
      <c r="F168">
        <v>1</v>
      </c>
      <c r="G168">
        <v>1</v>
      </c>
      <c r="H168">
        <v>1</v>
      </c>
      <c r="I168">
        <v>2</v>
      </c>
      <c r="J168">
        <v>7</v>
      </c>
      <c r="K168">
        <v>4</v>
      </c>
      <c r="L168" t="s">
        <v>101</v>
      </c>
      <c r="M168">
        <v>4</v>
      </c>
      <c r="N168" t="s">
        <v>705</v>
      </c>
      <c r="O168" t="s">
        <v>5</v>
      </c>
      <c r="P168">
        <v>2</v>
      </c>
      <c r="Q168">
        <v>4</v>
      </c>
      <c r="R168">
        <v>0</v>
      </c>
      <c r="S168" t="s">
        <v>642</v>
      </c>
      <c r="T168" t="s">
        <v>689</v>
      </c>
      <c r="U168">
        <v>29</v>
      </c>
      <c r="V168">
        <v>3.8157894736842106</v>
      </c>
      <c r="W168">
        <v>29</v>
      </c>
      <c r="X168" t="s">
        <v>43</v>
      </c>
      <c r="Y168" t="s">
        <v>739</v>
      </c>
      <c r="Z168" t="s">
        <v>945</v>
      </c>
      <c r="AA168">
        <v>85.5</v>
      </c>
      <c r="AB168">
        <v>85.5</v>
      </c>
      <c r="AC168">
        <v>122.25</v>
      </c>
      <c r="AD168">
        <v>1643.1999999999998</v>
      </c>
      <c r="AE168">
        <v>0.69938650306748495</v>
      </c>
      <c r="AF168">
        <v>0.33918128654970803</v>
      </c>
      <c r="AG168">
        <v>0.23721881390593</v>
      </c>
      <c r="AH168">
        <v>1.76484907497566E-2</v>
      </c>
      <c r="AI168">
        <v>7.4397517039922104E-2</v>
      </c>
      <c r="AJ168">
        <v>6681.4285714285706</v>
      </c>
      <c r="AK168">
        <v>93540</v>
      </c>
      <c r="AL168">
        <v>4867.1312074001953</v>
      </c>
      <c r="AM168">
        <v>34069.918451801364</v>
      </c>
      <c r="AN168">
        <v>4863.0650994575053</v>
      </c>
      <c r="AO168">
        <v>68082.911392405076</v>
      </c>
      <c r="AP168">
        <v>1650.83982473223</v>
      </c>
      <c r="AQ168">
        <v>0</v>
      </c>
      <c r="AR168">
        <v>1650.83982473223</v>
      </c>
      <c r="AS168">
        <v>3.6202627735355919</v>
      </c>
      <c r="AT168" t="s">
        <v>739</v>
      </c>
    </row>
    <row r="169" spans="1:46" x14ac:dyDescent="0.25">
      <c r="A169" t="s">
        <v>55</v>
      </c>
      <c r="B169" t="s">
        <v>945</v>
      </c>
      <c r="C169" s="63" t="s">
        <v>945</v>
      </c>
      <c r="D169" s="63" t="s">
        <v>671</v>
      </c>
      <c r="E169" t="s">
        <v>527</v>
      </c>
      <c r="F169">
        <v>1</v>
      </c>
      <c r="G169">
        <v>1</v>
      </c>
      <c r="H169">
        <v>1</v>
      </c>
      <c r="I169">
        <v>2</v>
      </c>
      <c r="J169">
        <v>7</v>
      </c>
      <c r="K169">
        <v>4</v>
      </c>
      <c r="L169" t="s">
        <v>101</v>
      </c>
      <c r="M169">
        <v>4</v>
      </c>
      <c r="N169" t="s">
        <v>705</v>
      </c>
      <c r="O169" t="s">
        <v>31</v>
      </c>
      <c r="P169">
        <v>3</v>
      </c>
      <c r="Q169">
        <v>2</v>
      </c>
      <c r="R169">
        <v>0</v>
      </c>
      <c r="S169" t="s">
        <v>642</v>
      </c>
      <c r="T169" t="s">
        <v>689</v>
      </c>
      <c r="U169">
        <v>16</v>
      </c>
      <c r="V169">
        <v>2.1052631578947367</v>
      </c>
      <c r="W169">
        <v>16</v>
      </c>
      <c r="X169" t="s">
        <v>44</v>
      </c>
      <c r="Y169" t="s">
        <v>740</v>
      </c>
      <c r="Z169" t="s">
        <v>945</v>
      </c>
      <c r="AA169">
        <v>85.5</v>
      </c>
      <c r="AB169">
        <v>85.5</v>
      </c>
      <c r="AC169">
        <v>122.25</v>
      </c>
      <c r="AD169">
        <v>1643.1999999999998</v>
      </c>
      <c r="AE169">
        <v>0.69938650306748495</v>
      </c>
      <c r="AF169">
        <v>0.18713450292397699</v>
      </c>
      <c r="AG169">
        <v>0.130879345603272</v>
      </c>
      <c r="AH169">
        <v>9.7370983446932804E-3</v>
      </c>
      <c r="AI169">
        <v>7.4397517039922104E-2</v>
      </c>
      <c r="AJ169">
        <v>6681.4285714285706</v>
      </c>
      <c r="AK169">
        <v>93540</v>
      </c>
      <c r="AL169">
        <v>4867.1312074001953</v>
      </c>
      <c r="AM169">
        <v>34069.918451801364</v>
      </c>
      <c r="AN169">
        <v>4863.0650994575053</v>
      </c>
      <c r="AO169">
        <v>68082.911392405076</v>
      </c>
      <c r="AP169">
        <v>910.80817916260958</v>
      </c>
      <c r="AQ169">
        <v>0</v>
      </c>
      <c r="AR169">
        <v>910.80817916260958</v>
      </c>
      <c r="AS169">
        <v>1.9973863578127402</v>
      </c>
      <c r="AT169" t="s">
        <v>740</v>
      </c>
    </row>
    <row r="170" spans="1:46" x14ac:dyDescent="0.25">
      <c r="A170" t="s">
        <v>55</v>
      </c>
      <c r="B170" t="s">
        <v>945</v>
      </c>
      <c r="C170" s="63" t="s">
        <v>945</v>
      </c>
      <c r="D170" s="63" t="s">
        <v>671</v>
      </c>
      <c r="E170" t="s">
        <v>527</v>
      </c>
      <c r="F170">
        <v>1</v>
      </c>
      <c r="G170">
        <v>1</v>
      </c>
      <c r="H170">
        <v>1</v>
      </c>
      <c r="I170">
        <v>2</v>
      </c>
      <c r="J170">
        <v>7</v>
      </c>
      <c r="K170">
        <v>5</v>
      </c>
      <c r="L170" t="s">
        <v>105</v>
      </c>
      <c r="M170">
        <v>5</v>
      </c>
      <c r="N170" t="s">
        <v>707</v>
      </c>
      <c r="O170" t="s">
        <v>4</v>
      </c>
      <c r="P170">
        <v>1</v>
      </c>
      <c r="Q170">
        <v>5</v>
      </c>
      <c r="R170">
        <v>0</v>
      </c>
      <c r="S170" t="s">
        <v>642</v>
      </c>
      <c r="T170" t="s">
        <v>689</v>
      </c>
      <c r="U170">
        <v>40.5</v>
      </c>
      <c r="V170">
        <v>5.3289473684210531</v>
      </c>
      <c r="W170">
        <v>40.5</v>
      </c>
      <c r="X170" t="s">
        <v>45</v>
      </c>
      <c r="Y170" t="s">
        <v>741</v>
      </c>
      <c r="Z170" t="s">
        <v>945</v>
      </c>
      <c r="AA170">
        <v>85.5</v>
      </c>
      <c r="AB170">
        <v>85.5</v>
      </c>
      <c r="AC170">
        <v>122.25</v>
      </c>
      <c r="AD170">
        <v>1643.1999999999998</v>
      </c>
      <c r="AE170">
        <v>0.69938650306748495</v>
      </c>
      <c r="AF170">
        <v>0.47368421052631599</v>
      </c>
      <c r="AG170">
        <v>0.33128834355828202</v>
      </c>
      <c r="AH170">
        <v>2.4647030185004901E-2</v>
      </c>
      <c r="AI170">
        <v>7.4397517039922104E-2</v>
      </c>
      <c r="AJ170">
        <v>6681.4285714285706</v>
      </c>
      <c r="AK170">
        <v>93540</v>
      </c>
      <c r="AL170">
        <v>4867.1312074001953</v>
      </c>
      <c r="AM170">
        <v>34069.918451801364</v>
      </c>
      <c r="AN170">
        <v>4863.0650994575053</v>
      </c>
      <c r="AO170">
        <v>68082.911392405076</v>
      </c>
      <c r="AP170">
        <v>2305.483203505356</v>
      </c>
      <c r="AQ170">
        <v>4.5474735088646412E-13</v>
      </c>
      <c r="AR170">
        <v>2305.483203505356</v>
      </c>
      <c r="AS170">
        <v>5.0558842182134995</v>
      </c>
      <c r="AT170" t="s">
        <v>741</v>
      </c>
    </row>
    <row r="171" spans="1:46" x14ac:dyDescent="0.25">
      <c r="A171" t="s">
        <v>55</v>
      </c>
      <c r="B171" t="s">
        <v>945</v>
      </c>
      <c r="C171" s="63" t="s">
        <v>945</v>
      </c>
      <c r="D171" s="63" t="s">
        <v>671</v>
      </c>
      <c r="E171" t="s">
        <v>527</v>
      </c>
      <c r="F171">
        <v>1</v>
      </c>
      <c r="G171">
        <v>1</v>
      </c>
      <c r="H171">
        <v>1</v>
      </c>
      <c r="I171">
        <v>2</v>
      </c>
      <c r="J171">
        <v>7</v>
      </c>
      <c r="K171">
        <v>5</v>
      </c>
      <c r="L171" t="s">
        <v>105</v>
      </c>
      <c r="M171">
        <v>5</v>
      </c>
      <c r="N171" t="s">
        <v>707</v>
      </c>
      <c r="O171" t="s">
        <v>5</v>
      </c>
      <c r="P171">
        <v>2</v>
      </c>
      <c r="Q171">
        <v>4</v>
      </c>
      <c r="R171">
        <v>0</v>
      </c>
      <c r="S171" t="s">
        <v>642</v>
      </c>
      <c r="T171" t="s">
        <v>689</v>
      </c>
      <c r="U171">
        <v>29</v>
      </c>
      <c r="V171">
        <v>3.8157894736842106</v>
      </c>
      <c r="W171">
        <v>29</v>
      </c>
      <c r="X171" t="s">
        <v>46</v>
      </c>
      <c r="Y171" t="s">
        <v>742</v>
      </c>
      <c r="Z171" t="s">
        <v>945</v>
      </c>
      <c r="AA171">
        <v>85.5</v>
      </c>
      <c r="AB171">
        <v>85.5</v>
      </c>
      <c r="AC171">
        <v>122.25</v>
      </c>
      <c r="AD171">
        <v>1643.1999999999998</v>
      </c>
      <c r="AE171">
        <v>0.69938650306748495</v>
      </c>
      <c r="AF171">
        <v>0.33918128654970803</v>
      </c>
      <c r="AG171">
        <v>0.23721881390593</v>
      </c>
      <c r="AH171">
        <v>1.76484907497566E-2</v>
      </c>
      <c r="AI171">
        <v>7.4397517039922104E-2</v>
      </c>
      <c r="AJ171">
        <v>6681.4285714285706</v>
      </c>
      <c r="AK171">
        <v>93540</v>
      </c>
      <c r="AL171">
        <v>4867.1312074001953</v>
      </c>
      <c r="AM171">
        <v>34069.918451801364</v>
      </c>
      <c r="AN171">
        <v>4863.0650994575053</v>
      </c>
      <c r="AO171">
        <v>68082.911392405076</v>
      </c>
      <c r="AP171">
        <v>1650.83982473223</v>
      </c>
      <c r="AQ171">
        <v>0</v>
      </c>
      <c r="AR171">
        <v>1650.83982473223</v>
      </c>
      <c r="AS171">
        <v>3.6202627735355919</v>
      </c>
      <c r="AT171" t="s">
        <v>742</v>
      </c>
    </row>
    <row r="172" spans="1:46" x14ac:dyDescent="0.25">
      <c r="A172" t="s">
        <v>55</v>
      </c>
      <c r="B172" t="s">
        <v>945</v>
      </c>
      <c r="C172" s="63" t="s">
        <v>945</v>
      </c>
      <c r="D172" s="63" t="s">
        <v>671</v>
      </c>
      <c r="E172" t="s">
        <v>527</v>
      </c>
      <c r="F172">
        <v>1</v>
      </c>
      <c r="G172">
        <v>1</v>
      </c>
      <c r="H172">
        <v>1</v>
      </c>
      <c r="I172">
        <v>2</v>
      </c>
      <c r="J172">
        <v>7</v>
      </c>
      <c r="K172">
        <v>5</v>
      </c>
      <c r="L172" t="s">
        <v>105</v>
      </c>
      <c r="M172">
        <v>5</v>
      </c>
      <c r="N172" t="s">
        <v>707</v>
      </c>
      <c r="O172" t="s">
        <v>31</v>
      </c>
      <c r="P172">
        <v>3</v>
      </c>
      <c r="Q172">
        <v>2</v>
      </c>
      <c r="R172">
        <v>0</v>
      </c>
      <c r="S172" t="s">
        <v>642</v>
      </c>
      <c r="T172" t="s">
        <v>689</v>
      </c>
      <c r="U172">
        <v>16</v>
      </c>
      <c r="V172">
        <v>2.1052631578947367</v>
      </c>
      <c r="W172">
        <v>16</v>
      </c>
      <c r="X172" t="s">
        <v>47</v>
      </c>
      <c r="Y172" t="s">
        <v>743</v>
      </c>
      <c r="Z172" t="s">
        <v>945</v>
      </c>
      <c r="AA172">
        <v>85.5</v>
      </c>
      <c r="AB172">
        <v>85.5</v>
      </c>
      <c r="AC172">
        <v>122.25</v>
      </c>
      <c r="AD172">
        <v>1643.1999999999998</v>
      </c>
      <c r="AE172">
        <v>0.69938650306748495</v>
      </c>
      <c r="AF172">
        <v>0.18713450292397699</v>
      </c>
      <c r="AG172">
        <v>0.130879345603272</v>
      </c>
      <c r="AH172">
        <v>9.7370983446932804E-3</v>
      </c>
      <c r="AI172">
        <v>7.4397517039922104E-2</v>
      </c>
      <c r="AJ172">
        <v>6681.4285714285706</v>
      </c>
      <c r="AK172">
        <v>93540</v>
      </c>
      <c r="AL172">
        <v>4867.1312074001953</v>
      </c>
      <c r="AM172">
        <v>34069.918451801364</v>
      </c>
      <c r="AN172">
        <v>4863.0650994575053</v>
      </c>
      <c r="AO172">
        <v>68082.911392405076</v>
      </c>
      <c r="AP172">
        <v>910.80817916260958</v>
      </c>
      <c r="AQ172">
        <v>0</v>
      </c>
      <c r="AR172">
        <v>910.80817916260958</v>
      </c>
      <c r="AS172">
        <v>1.9973863578127402</v>
      </c>
      <c r="AT172" t="s">
        <v>743</v>
      </c>
    </row>
    <row r="173" spans="1:46" x14ac:dyDescent="0.25">
      <c r="A173" t="s">
        <v>55</v>
      </c>
      <c r="B173" t="s">
        <v>945</v>
      </c>
      <c r="C173" s="63" t="s">
        <v>945</v>
      </c>
      <c r="D173" s="63" t="s">
        <v>671</v>
      </c>
      <c r="E173" t="s">
        <v>527</v>
      </c>
      <c r="F173">
        <v>1</v>
      </c>
      <c r="G173">
        <v>1</v>
      </c>
      <c r="H173">
        <v>1</v>
      </c>
      <c r="I173">
        <v>2</v>
      </c>
      <c r="J173">
        <v>7</v>
      </c>
      <c r="K173">
        <v>6</v>
      </c>
      <c r="L173" t="s">
        <v>113</v>
      </c>
      <c r="M173">
        <v>6</v>
      </c>
      <c r="N173" t="s">
        <v>709</v>
      </c>
      <c r="O173" t="s">
        <v>4</v>
      </c>
      <c r="P173">
        <v>1</v>
      </c>
      <c r="Q173">
        <v>5</v>
      </c>
      <c r="R173">
        <v>0</v>
      </c>
      <c r="S173" t="s">
        <v>642</v>
      </c>
      <c r="T173" t="s">
        <v>689</v>
      </c>
      <c r="U173">
        <v>40.5</v>
      </c>
      <c r="V173">
        <v>5.3289473684210531</v>
      </c>
      <c r="W173">
        <v>40.5</v>
      </c>
      <c r="X173" t="s">
        <v>48</v>
      </c>
      <c r="Y173" t="s">
        <v>744</v>
      </c>
      <c r="Z173" t="s">
        <v>945</v>
      </c>
      <c r="AA173">
        <v>85.5</v>
      </c>
      <c r="AB173">
        <v>85.5</v>
      </c>
      <c r="AC173">
        <v>105.6</v>
      </c>
      <c r="AD173">
        <v>1643.1999999999998</v>
      </c>
      <c r="AE173">
        <v>0.80965909090909105</v>
      </c>
      <c r="AF173">
        <v>0.47368421052631599</v>
      </c>
      <c r="AG173">
        <v>0.38352272727272702</v>
      </c>
      <c r="AH173">
        <v>2.4647030185004901E-2</v>
      </c>
      <c r="AI173">
        <v>6.4264849074975705E-2</v>
      </c>
      <c r="AJ173">
        <v>6681.4285714285706</v>
      </c>
      <c r="AK173">
        <v>93540</v>
      </c>
      <c r="AL173">
        <v>4867.1312074001953</v>
      </c>
      <c r="AM173">
        <v>34069.918451801364</v>
      </c>
      <c r="AN173">
        <v>4863.0650994575053</v>
      </c>
      <c r="AO173">
        <v>68082.911392405076</v>
      </c>
      <c r="AP173">
        <v>2305.483203505356</v>
      </c>
      <c r="AQ173">
        <v>4.5474735088646412E-13</v>
      </c>
      <c r="AR173">
        <v>2305.483203505356</v>
      </c>
      <c r="AS173">
        <v>5.0558842182134995</v>
      </c>
      <c r="AT173" t="s">
        <v>744</v>
      </c>
    </row>
    <row r="174" spans="1:46" x14ac:dyDescent="0.25">
      <c r="A174" t="s">
        <v>55</v>
      </c>
      <c r="B174" t="s">
        <v>945</v>
      </c>
      <c r="C174" s="63" t="s">
        <v>945</v>
      </c>
      <c r="D174" s="63" t="s">
        <v>671</v>
      </c>
      <c r="E174" t="s">
        <v>527</v>
      </c>
      <c r="F174">
        <v>1</v>
      </c>
      <c r="G174">
        <v>1</v>
      </c>
      <c r="H174">
        <v>1</v>
      </c>
      <c r="I174">
        <v>2</v>
      </c>
      <c r="J174">
        <v>7</v>
      </c>
      <c r="K174">
        <v>6</v>
      </c>
      <c r="L174" t="s">
        <v>113</v>
      </c>
      <c r="M174">
        <v>6</v>
      </c>
      <c r="N174" t="s">
        <v>709</v>
      </c>
      <c r="O174" t="s">
        <v>5</v>
      </c>
      <c r="P174">
        <v>2</v>
      </c>
      <c r="Q174">
        <v>4</v>
      </c>
      <c r="R174">
        <v>0</v>
      </c>
      <c r="S174" t="s">
        <v>642</v>
      </c>
      <c r="T174" t="s">
        <v>689</v>
      </c>
      <c r="U174">
        <v>29</v>
      </c>
      <c r="V174">
        <v>3.8157894736842106</v>
      </c>
      <c r="W174">
        <v>29</v>
      </c>
      <c r="X174" t="s">
        <v>49</v>
      </c>
      <c r="Y174" t="s">
        <v>745</v>
      </c>
      <c r="Z174" t="s">
        <v>945</v>
      </c>
      <c r="AA174">
        <v>85.5</v>
      </c>
      <c r="AB174">
        <v>85.5</v>
      </c>
      <c r="AC174">
        <v>105.6</v>
      </c>
      <c r="AD174">
        <v>1643.1999999999998</v>
      </c>
      <c r="AE174">
        <v>0.80965909090909105</v>
      </c>
      <c r="AF174">
        <v>0.33918128654970803</v>
      </c>
      <c r="AG174">
        <v>0.27462121212121199</v>
      </c>
      <c r="AH174">
        <v>1.76484907497566E-2</v>
      </c>
      <c r="AI174">
        <v>6.4264849074975705E-2</v>
      </c>
      <c r="AJ174">
        <v>6681.4285714285706</v>
      </c>
      <c r="AK174">
        <v>93540</v>
      </c>
      <c r="AL174">
        <v>4867.1312074001953</v>
      </c>
      <c r="AM174">
        <v>34069.918451801364</v>
      </c>
      <c r="AN174">
        <v>4863.0650994575053</v>
      </c>
      <c r="AO174">
        <v>68082.911392405076</v>
      </c>
      <c r="AP174">
        <v>1650.83982473223</v>
      </c>
      <c r="AQ174">
        <v>0</v>
      </c>
      <c r="AR174">
        <v>1650.83982473223</v>
      </c>
      <c r="AS174">
        <v>3.6202627735355919</v>
      </c>
      <c r="AT174" t="s">
        <v>745</v>
      </c>
    </row>
    <row r="175" spans="1:46" x14ac:dyDescent="0.25">
      <c r="A175" t="s">
        <v>55</v>
      </c>
      <c r="B175" t="s">
        <v>945</v>
      </c>
      <c r="C175" s="63" t="s">
        <v>945</v>
      </c>
      <c r="D175" s="63" t="s">
        <v>671</v>
      </c>
      <c r="E175" t="s">
        <v>527</v>
      </c>
      <c r="F175">
        <v>1</v>
      </c>
      <c r="G175">
        <v>1</v>
      </c>
      <c r="H175">
        <v>1</v>
      </c>
      <c r="I175">
        <v>2</v>
      </c>
      <c r="J175">
        <v>7</v>
      </c>
      <c r="K175">
        <v>6</v>
      </c>
      <c r="L175" t="s">
        <v>113</v>
      </c>
      <c r="M175">
        <v>6</v>
      </c>
      <c r="N175" t="s">
        <v>709</v>
      </c>
      <c r="O175" t="s">
        <v>31</v>
      </c>
      <c r="P175">
        <v>3</v>
      </c>
      <c r="Q175">
        <v>2</v>
      </c>
      <c r="R175">
        <v>0</v>
      </c>
      <c r="S175" t="s">
        <v>642</v>
      </c>
      <c r="T175" t="s">
        <v>689</v>
      </c>
      <c r="U175">
        <v>16</v>
      </c>
      <c r="V175">
        <v>2.1052631578947367</v>
      </c>
      <c r="W175">
        <v>16</v>
      </c>
      <c r="X175" t="s">
        <v>50</v>
      </c>
      <c r="Y175" t="s">
        <v>746</v>
      </c>
      <c r="Z175" t="s">
        <v>945</v>
      </c>
      <c r="AA175">
        <v>85.5</v>
      </c>
      <c r="AB175">
        <v>85.5</v>
      </c>
      <c r="AC175">
        <v>105.6</v>
      </c>
      <c r="AD175">
        <v>1643.1999999999998</v>
      </c>
      <c r="AE175">
        <v>0.80965909090909105</v>
      </c>
      <c r="AF175">
        <v>0.18713450292397699</v>
      </c>
      <c r="AG175">
        <v>0.15151515151515199</v>
      </c>
      <c r="AH175">
        <v>9.7370983446932804E-3</v>
      </c>
      <c r="AI175">
        <v>6.4264849074975705E-2</v>
      </c>
      <c r="AJ175">
        <v>6681.4285714285706</v>
      </c>
      <c r="AK175">
        <v>93540</v>
      </c>
      <c r="AL175">
        <v>4867.1312074001953</v>
      </c>
      <c r="AM175">
        <v>34069.918451801364</v>
      </c>
      <c r="AN175">
        <v>4863.0650994575053</v>
      </c>
      <c r="AO175">
        <v>68082.911392405076</v>
      </c>
      <c r="AP175">
        <v>910.80817916260958</v>
      </c>
      <c r="AQ175">
        <v>0</v>
      </c>
      <c r="AR175">
        <v>910.80817916260958</v>
      </c>
      <c r="AS175">
        <v>1.9973863578127402</v>
      </c>
      <c r="AT175" t="s">
        <v>746</v>
      </c>
    </row>
    <row r="176" spans="1:46" x14ac:dyDescent="0.25">
      <c r="A176" t="s">
        <v>55</v>
      </c>
      <c r="B176" t="s">
        <v>945</v>
      </c>
      <c r="C176" s="63" t="s">
        <v>945</v>
      </c>
      <c r="D176" s="63" t="s">
        <v>671</v>
      </c>
      <c r="E176" t="s">
        <v>527</v>
      </c>
      <c r="F176">
        <v>1</v>
      </c>
      <c r="G176">
        <v>1</v>
      </c>
      <c r="H176">
        <v>1</v>
      </c>
      <c r="I176">
        <v>2</v>
      </c>
      <c r="J176">
        <v>7</v>
      </c>
      <c r="K176">
        <v>7</v>
      </c>
      <c r="L176" t="s">
        <v>114</v>
      </c>
      <c r="M176">
        <v>7</v>
      </c>
      <c r="N176" t="s">
        <v>711</v>
      </c>
      <c r="O176" t="s">
        <v>4</v>
      </c>
      <c r="P176">
        <v>1</v>
      </c>
      <c r="Q176">
        <v>5</v>
      </c>
      <c r="R176">
        <v>0</v>
      </c>
      <c r="S176" t="s">
        <v>642</v>
      </c>
      <c r="T176" t="s">
        <v>689</v>
      </c>
      <c r="U176">
        <v>40.5</v>
      </c>
      <c r="V176">
        <v>5.3289473684210531</v>
      </c>
      <c r="W176">
        <v>40.5</v>
      </c>
      <c r="X176" t="s">
        <v>51</v>
      </c>
      <c r="Y176" t="s">
        <v>747</v>
      </c>
      <c r="Z176" t="s">
        <v>945</v>
      </c>
      <c r="AA176">
        <v>85.5</v>
      </c>
      <c r="AB176">
        <v>85.5</v>
      </c>
      <c r="AC176">
        <v>105.6</v>
      </c>
      <c r="AD176">
        <v>1643.1999999999998</v>
      </c>
      <c r="AE176">
        <v>0.80965909090909105</v>
      </c>
      <c r="AF176">
        <v>0.47368421052631599</v>
      </c>
      <c r="AG176">
        <v>0.38352272727272702</v>
      </c>
      <c r="AH176">
        <v>2.4647030185004901E-2</v>
      </c>
      <c r="AI176">
        <v>6.4264849074975705E-2</v>
      </c>
      <c r="AJ176">
        <v>6681.4285714285706</v>
      </c>
      <c r="AK176">
        <v>93540</v>
      </c>
      <c r="AL176">
        <v>4867.1312074001953</v>
      </c>
      <c r="AM176">
        <v>34069.918451801364</v>
      </c>
      <c r="AN176">
        <v>4863.0650994575053</v>
      </c>
      <c r="AO176">
        <v>68082.911392405076</v>
      </c>
      <c r="AP176">
        <v>2305.483203505356</v>
      </c>
      <c r="AQ176">
        <v>4.5474735088646412E-13</v>
      </c>
      <c r="AR176">
        <v>2305.483203505356</v>
      </c>
      <c r="AS176">
        <v>5.0558842182134995</v>
      </c>
      <c r="AT176" t="s">
        <v>747</v>
      </c>
    </row>
    <row r="177" spans="1:46" x14ac:dyDescent="0.25">
      <c r="A177" t="s">
        <v>55</v>
      </c>
      <c r="B177" t="s">
        <v>945</v>
      </c>
      <c r="C177" s="63" t="s">
        <v>945</v>
      </c>
      <c r="D177" s="63" t="s">
        <v>671</v>
      </c>
      <c r="E177" t="s">
        <v>527</v>
      </c>
      <c r="F177">
        <v>1</v>
      </c>
      <c r="G177">
        <v>1</v>
      </c>
      <c r="H177">
        <v>1</v>
      </c>
      <c r="I177">
        <v>2</v>
      </c>
      <c r="J177">
        <v>7</v>
      </c>
      <c r="K177">
        <v>7</v>
      </c>
      <c r="L177" t="s">
        <v>114</v>
      </c>
      <c r="M177">
        <v>7</v>
      </c>
      <c r="N177" t="s">
        <v>711</v>
      </c>
      <c r="O177" t="s">
        <v>5</v>
      </c>
      <c r="P177">
        <v>2</v>
      </c>
      <c r="Q177">
        <v>4</v>
      </c>
      <c r="R177">
        <v>0</v>
      </c>
      <c r="S177" t="s">
        <v>642</v>
      </c>
      <c r="T177" t="s">
        <v>689</v>
      </c>
      <c r="U177">
        <v>29</v>
      </c>
      <c r="V177">
        <v>3.8157894736842106</v>
      </c>
      <c r="W177">
        <v>29</v>
      </c>
      <c r="X177" t="s">
        <v>52</v>
      </c>
      <c r="Y177" t="s">
        <v>748</v>
      </c>
      <c r="Z177" t="s">
        <v>945</v>
      </c>
      <c r="AA177">
        <v>85.5</v>
      </c>
      <c r="AB177">
        <v>85.5</v>
      </c>
      <c r="AC177">
        <v>105.6</v>
      </c>
      <c r="AD177">
        <v>1643.1999999999998</v>
      </c>
      <c r="AE177">
        <v>0.80965909090909105</v>
      </c>
      <c r="AF177">
        <v>0.33918128654970803</v>
      </c>
      <c r="AG177">
        <v>0.27462121212121199</v>
      </c>
      <c r="AH177">
        <v>1.76484907497566E-2</v>
      </c>
      <c r="AI177">
        <v>6.4264849074975705E-2</v>
      </c>
      <c r="AJ177">
        <v>6681.4285714285706</v>
      </c>
      <c r="AK177">
        <v>93540</v>
      </c>
      <c r="AL177">
        <v>4867.1312074001953</v>
      </c>
      <c r="AM177">
        <v>34069.918451801364</v>
      </c>
      <c r="AN177">
        <v>4863.0650994575053</v>
      </c>
      <c r="AO177">
        <v>68082.911392405076</v>
      </c>
      <c r="AP177">
        <v>1650.83982473223</v>
      </c>
      <c r="AQ177">
        <v>0</v>
      </c>
      <c r="AR177">
        <v>1650.83982473223</v>
      </c>
      <c r="AS177">
        <v>3.6202627735355919</v>
      </c>
      <c r="AT177" t="s">
        <v>748</v>
      </c>
    </row>
    <row r="178" spans="1:46" x14ac:dyDescent="0.25">
      <c r="A178" t="s">
        <v>55</v>
      </c>
      <c r="B178" t="s">
        <v>945</v>
      </c>
      <c r="C178" s="63" t="s">
        <v>945</v>
      </c>
      <c r="D178" s="63" t="s">
        <v>671</v>
      </c>
      <c r="E178" t="s">
        <v>527</v>
      </c>
      <c r="F178">
        <v>1</v>
      </c>
      <c r="G178">
        <v>1</v>
      </c>
      <c r="H178">
        <v>1</v>
      </c>
      <c r="I178">
        <v>2</v>
      </c>
      <c r="J178">
        <v>7</v>
      </c>
      <c r="K178">
        <v>7</v>
      </c>
      <c r="L178" t="s">
        <v>114</v>
      </c>
      <c r="M178">
        <v>7</v>
      </c>
      <c r="N178" t="s">
        <v>711</v>
      </c>
      <c r="O178" t="s">
        <v>31</v>
      </c>
      <c r="P178">
        <v>3</v>
      </c>
      <c r="Q178">
        <v>2</v>
      </c>
      <c r="R178">
        <v>0</v>
      </c>
      <c r="S178" t="s">
        <v>642</v>
      </c>
      <c r="T178" t="s">
        <v>689</v>
      </c>
      <c r="U178">
        <v>16</v>
      </c>
      <c r="V178">
        <v>2.1052631578947367</v>
      </c>
      <c r="W178">
        <v>16</v>
      </c>
      <c r="X178" t="s">
        <v>53</v>
      </c>
      <c r="Y178" t="s">
        <v>749</v>
      </c>
      <c r="Z178" t="s">
        <v>945</v>
      </c>
      <c r="AA178">
        <v>85.5</v>
      </c>
      <c r="AB178">
        <v>85.5</v>
      </c>
      <c r="AC178">
        <v>105.6</v>
      </c>
      <c r="AD178">
        <v>1643.1999999999998</v>
      </c>
      <c r="AE178">
        <v>0.80965909090909105</v>
      </c>
      <c r="AF178">
        <v>0.18713450292397699</v>
      </c>
      <c r="AG178">
        <v>0.15151515151515199</v>
      </c>
      <c r="AH178">
        <v>9.7370983446932804E-3</v>
      </c>
      <c r="AI178">
        <v>6.4264849074975705E-2</v>
      </c>
      <c r="AJ178">
        <v>6681.4285714285706</v>
      </c>
      <c r="AK178">
        <v>93540</v>
      </c>
      <c r="AL178">
        <v>4867.1312074001953</v>
      </c>
      <c r="AM178">
        <v>34069.918451801364</v>
      </c>
      <c r="AN178">
        <v>4863.0650994575053</v>
      </c>
      <c r="AO178">
        <v>68082.911392405076</v>
      </c>
      <c r="AP178">
        <v>910.80817916260958</v>
      </c>
      <c r="AQ178">
        <v>0</v>
      </c>
      <c r="AR178">
        <v>910.80817916260958</v>
      </c>
      <c r="AS178">
        <v>1.9973863578127402</v>
      </c>
      <c r="AT178" t="s">
        <v>749</v>
      </c>
    </row>
    <row r="179" spans="1:46" x14ac:dyDescent="0.25">
      <c r="A179" t="s">
        <v>55</v>
      </c>
      <c r="B179" t="s">
        <v>945</v>
      </c>
      <c r="C179" s="63" t="s">
        <v>945</v>
      </c>
      <c r="D179" s="63" t="s">
        <v>671</v>
      </c>
      <c r="E179" t="s">
        <v>527</v>
      </c>
      <c r="F179">
        <v>1</v>
      </c>
      <c r="G179">
        <v>2</v>
      </c>
      <c r="H179">
        <v>2</v>
      </c>
      <c r="I179">
        <v>2</v>
      </c>
      <c r="J179">
        <v>7</v>
      </c>
      <c r="K179">
        <v>1</v>
      </c>
      <c r="L179" t="s">
        <v>99</v>
      </c>
      <c r="M179">
        <v>8</v>
      </c>
      <c r="N179" t="s">
        <v>713</v>
      </c>
      <c r="O179" t="s">
        <v>4</v>
      </c>
      <c r="P179">
        <v>1</v>
      </c>
      <c r="Q179">
        <v>5</v>
      </c>
      <c r="R179">
        <v>0</v>
      </c>
      <c r="S179" t="s">
        <v>642</v>
      </c>
      <c r="T179" t="s">
        <v>689</v>
      </c>
      <c r="U179">
        <v>40.5</v>
      </c>
      <c r="V179">
        <v>5.3289473684210531</v>
      </c>
      <c r="W179">
        <v>40.5</v>
      </c>
      <c r="X179" t="s">
        <v>33</v>
      </c>
      <c r="Y179" t="s">
        <v>750</v>
      </c>
      <c r="Z179" t="s">
        <v>945</v>
      </c>
      <c r="AA179">
        <v>85.5</v>
      </c>
      <c r="AB179">
        <v>85.5</v>
      </c>
      <c r="AC179">
        <v>122.25</v>
      </c>
      <c r="AD179">
        <v>1643.1999999999998</v>
      </c>
      <c r="AE179">
        <v>0.69938650306748495</v>
      </c>
      <c r="AF179">
        <v>0.47368421052631599</v>
      </c>
      <c r="AG179">
        <v>0.33128834355828202</v>
      </c>
      <c r="AH179">
        <v>2.4647030185004901E-2</v>
      </c>
      <c r="AI179">
        <v>7.4397517039922104E-2</v>
      </c>
      <c r="AJ179">
        <v>6681.4285714285706</v>
      </c>
      <c r="AK179">
        <v>93540</v>
      </c>
      <c r="AL179">
        <v>4867.1312074001953</v>
      </c>
      <c r="AM179">
        <v>34012.992940603697</v>
      </c>
      <c r="AN179">
        <v>4863.0650994575053</v>
      </c>
      <c r="AO179">
        <v>68082.911392405076</v>
      </c>
      <c r="AP179">
        <v>2305.483203505356</v>
      </c>
      <c r="AQ179">
        <v>4.5474735088646412E-13</v>
      </c>
      <c r="AR179">
        <v>2305.483203505356</v>
      </c>
      <c r="AS179">
        <v>5.0558842182134995</v>
      </c>
      <c r="AT179" t="s">
        <v>750</v>
      </c>
    </row>
    <row r="180" spans="1:46" x14ac:dyDescent="0.25">
      <c r="A180" t="s">
        <v>55</v>
      </c>
      <c r="B180" t="s">
        <v>945</v>
      </c>
      <c r="C180" s="63" t="s">
        <v>945</v>
      </c>
      <c r="D180" s="63" t="s">
        <v>671</v>
      </c>
      <c r="E180" t="s">
        <v>527</v>
      </c>
      <c r="F180">
        <v>1</v>
      </c>
      <c r="G180">
        <v>2</v>
      </c>
      <c r="H180">
        <v>2</v>
      </c>
      <c r="I180">
        <v>2</v>
      </c>
      <c r="J180">
        <v>7</v>
      </c>
      <c r="K180">
        <v>1</v>
      </c>
      <c r="L180" t="s">
        <v>99</v>
      </c>
      <c r="M180">
        <v>8</v>
      </c>
      <c r="N180" t="s">
        <v>713</v>
      </c>
      <c r="O180" t="s">
        <v>5</v>
      </c>
      <c r="P180">
        <v>2</v>
      </c>
      <c r="Q180">
        <v>4</v>
      </c>
      <c r="R180">
        <v>0</v>
      </c>
      <c r="S180" t="s">
        <v>642</v>
      </c>
      <c r="T180" t="s">
        <v>689</v>
      </c>
      <c r="U180">
        <v>29</v>
      </c>
      <c r="V180">
        <v>3.8157894736842106</v>
      </c>
      <c r="W180">
        <v>29</v>
      </c>
      <c r="X180" t="s">
        <v>34</v>
      </c>
      <c r="Y180" t="s">
        <v>751</v>
      </c>
      <c r="Z180" t="s">
        <v>945</v>
      </c>
      <c r="AA180">
        <v>85.5</v>
      </c>
      <c r="AB180">
        <v>85.5</v>
      </c>
      <c r="AC180">
        <v>122.25</v>
      </c>
      <c r="AD180">
        <v>1643.1999999999998</v>
      </c>
      <c r="AE180">
        <v>0.69938650306748495</v>
      </c>
      <c r="AF180">
        <v>0.33918128654970803</v>
      </c>
      <c r="AG180">
        <v>0.23721881390593</v>
      </c>
      <c r="AH180">
        <v>1.76484907497566E-2</v>
      </c>
      <c r="AI180">
        <v>7.4397517039922104E-2</v>
      </c>
      <c r="AJ180">
        <v>6681.4285714285706</v>
      </c>
      <c r="AK180">
        <v>93540</v>
      </c>
      <c r="AL180">
        <v>4867.1312074001953</v>
      </c>
      <c r="AM180">
        <v>34012.992940603697</v>
      </c>
      <c r="AN180">
        <v>4863.0650994575053</v>
      </c>
      <c r="AO180">
        <v>68082.911392405076</v>
      </c>
      <c r="AP180">
        <v>1650.83982473223</v>
      </c>
      <c r="AQ180">
        <v>0</v>
      </c>
      <c r="AR180">
        <v>1650.83982473223</v>
      </c>
      <c r="AS180">
        <v>3.6202627735355919</v>
      </c>
      <c r="AT180" t="s">
        <v>751</v>
      </c>
    </row>
    <row r="181" spans="1:46" x14ac:dyDescent="0.25">
      <c r="A181" t="s">
        <v>55</v>
      </c>
      <c r="B181" t="s">
        <v>945</v>
      </c>
      <c r="C181" s="63" t="s">
        <v>945</v>
      </c>
      <c r="D181" s="63" t="s">
        <v>671</v>
      </c>
      <c r="E181" t="s">
        <v>527</v>
      </c>
      <c r="F181">
        <v>1</v>
      </c>
      <c r="G181">
        <v>2</v>
      </c>
      <c r="H181">
        <v>2</v>
      </c>
      <c r="I181">
        <v>2</v>
      </c>
      <c r="J181">
        <v>7</v>
      </c>
      <c r="K181">
        <v>1</v>
      </c>
      <c r="L181" t="s">
        <v>99</v>
      </c>
      <c r="M181">
        <v>8</v>
      </c>
      <c r="N181" t="s">
        <v>713</v>
      </c>
      <c r="O181" t="s">
        <v>31</v>
      </c>
      <c r="P181">
        <v>3</v>
      </c>
      <c r="Q181">
        <v>2</v>
      </c>
      <c r="R181">
        <v>0</v>
      </c>
      <c r="S181" t="s">
        <v>642</v>
      </c>
      <c r="T181" t="s">
        <v>689</v>
      </c>
      <c r="U181">
        <v>16</v>
      </c>
      <c r="V181">
        <v>2.1052631578947367</v>
      </c>
      <c r="W181">
        <v>16</v>
      </c>
      <c r="X181" t="s">
        <v>35</v>
      </c>
      <c r="Y181" t="s">
        <v>752</v>
      </c>
      <c r="Z181" t="s">
        <v>945</v>
      </c>
      <c r="AA181">
        <v>85.5</v>
      </c>
      <c r="AB181">
        <v>85.5</v>
      </c>
      <c r="AC181">
        <v>122.25</v>
      </c>
      <c r="AD181">
        <v>1643.1999999999998</v>
      </c>
      <c r="AE181">
        <v>0.69938650306748495</v>
      </c>
      <c r="AF181">
        <v>0.18713450292397699</v>
      </c>
      <c r="AG181">
        <v>0.130879345603272</v>
      </c>
      <c r="AH181">
        <v>9.7370983446932804E-3</v>
      </c>
      <c r="AI181">
        <v>7.4397517039922104E-2</v>
      </c>
      <c r="AJ181">
        <v>6681.4285714285706</v>
      </c>
      <c r="AK181">
        <v>93540</v>
      </c>
      <c r="AL181">
        <v>4867.1312074001953</v>
      </c>
      <c r="AM181">
        <v>34012.992940603697</v>
      </c>
      <c r="AN181">
        <v>4863.0650994575053</v>
      </c>
      <c r="AO181">
        <v>68082.911392405076</v>
      </c>
      <c r="AP181">
        <v>910.80817916260958</v>
      </c>
      <c r="AQ181">
        <v>0</v>
      </c>
      <c r="AR181">
        <v>910.80817916260958</v>
      </c>
      <c r="AS181">
        <v>1.9973863578127402</v>
      </c>
      <c r="AT181" t="s">
        <v>752</v>
      </c>
    </row>
    <row r="182" spans="1:46" x14ac:dyDescent="0.25">
      <c r="A182" t="s">
        <v>55</v>
      </c>
      <c r="B182" t="s">
        <v>945</v>
      </c>
      <c r="C182" s="63" t="s">
        <v>945</v>
      </c>
      <c r="D182" s="63" t="s">
        <v>671</v>
      </c>
      <c r="E182" t="s">
        <v>527</v>
      </c>
      <c r="F182">
        <v>1</v>
      </c>
      <c r="G182">
        <v>2</v>
      </c>
      <c r="H182">
        <v>2</v>
      </c>
      <c r="I182">
        <v>2</v>
      </c>
      <c r="J182">
        <v>7</v>
      </c>
      <c r="K182">
        <v>2</v>
      </c>
      <c r="L182" t="s">
        <v>102</v>
      </c>
      <c r="M182">
        <v>9</v>
      </c>
      <c r="N182" t="s">
        <v>715</v>
      </c>
      <c r="O182" t="s">
        <v>4</v>
      </c>
      <c r="P182">
        <v>1</v>
      </c>
      <c r="Q182">
        <v>5</v>
      </c>
      <c r="R182">
        <v>0</v>
      </c>
      <c r="S182" t="s">
        <v>642</v>
      </c>
      <c r="T182" t="s">
        <v>689</v>
      </c>
      <c r="U182">
        <v>40.5</v>
      </c>
      <c r="V182">
        <v>5.3289473684210531</v>
      </c>
      <c r="W182">
        <v>40.5</v>
      </c>
      <c r="X182" t="s">
        <v>36</v>
      </c>
      <c r="Y182" t="s">
        <v>753</v>
      </c>
      <c r="Z182" t="s">
        <v>945</v>
      </c>
      <c r="AA182">
        <v>85.5</v>
      </c>
      <c r="AB182">
        <v>85.5</v>
      </c>
      <c r="AC182">
        <v>122.25</v>
      </c>
      <c r="AD182">
        <v>1643.1999999999998</v>
      </c>
      <c r="AE182">
        <v>0.69938650306748495</v>
      </c>
      <c r="AF182">
        <v>0.47368421052631599</v>
      </c>
      <c r="AG182">
        <v>0.33128834355828202</v>
      </c>
      <c r="AH182">
        <v>2.4647030185004901E-2</v>
      </c>
      <c r="AI182">
        <v>7.4397517039922104E-2</v>
      </c>
      <c r="AJ182">
        <v>6681.4285714285706</v>
      </c>
      <c r="AK182">
        <v>93540</v>
      </c>
      <c r="AL182">
        <v>4867.1312074001953</v>
      </c>
      <c r="AM182">
        <v>34012.992940603697</v>
      </c>
      <c r="AN182">
        <v>4863.0650994575053</v>
      </c>
      <c r="AO182">
        <v>68082.911392405076</v>
      </c>
      <c r="AP182">
        <v>2305.483203505356</v>
      </c>
      <c r="AQ182">
        <v>4.5474735088646412E-13</v>
      </c>
      <c r="AR182">
        <v>2305.483203505356</v>
      </c>
      <c r="AS182">
        <v>5.0558842182134995</v>
      </c>
      <c r="AT182" t="s">
        <v>753</v>
      </c>
    </row>
    <row r="183" spans="1:46" x14ac:dyDescent="0.25">
      <c r="A183" t="s">
        <v>55</v>
      </c>
      <c r="B183" t="s">
        <v>945</v>
      </c>
      <c r="C183" s="63" t="s">
        <v>945</v>
      </c>
      <c r="D183" s="63" t="s">
        <v>671</v>
      </c>
      <c r="E183" t="s">
        <v>527</v>
      </c>
      <c r="F183">
        <v>1</v>
      </c>
      <c r="G183">
        <v>2</v>
      </c>
      <c r="H183">
        <v>2</v>
      </c>
      <c r="I183">
        <v>2</v>
      </c>
      <c r="J183">
        <v>7</v>
      </c>
      <c r="K183">
        <v>2</v>
      </c>
      <c r="L183" t="s">
        <v>102</v>
      </c>
      <c r="M183">
        <v>9</v>
      </c>
      <c r="N183" t="s">
        <v>715</v>
      </c>
      <c r="O183" t="s">
        <v>5</v>
      </c>
      <c r="P183">
        <v>2</v>
      </c>
      <c r="Q183">
        <v>4</v>
      </c>
      <c r="R183">
        <v>0</v>
      </c>
      <c r="S183" t="s">
        <v>642</v>
      </c>
      <c r="T183" t="s">
        <v>689</v>
      </c>
      <c r="U183">
        <v>29</v>
      </c>
      <c r="V183">
        <v>3.8157894736842106</v>
      </c>
      <c r="W183">
        <v>29</v>
      </c>
      <c r="X183" t="s">
        <v>37</v>
      </c>
      <c r="Y183" t="s">
        <v>754</v>
      </c>
      <c r="Z183" t="s">
        <v>945</v>
      </c>
      <c r="AA183">
        <v>85.5</v>
      </c>
      <c r="AB183">
        <v>85.5</v>
      </c>
      <c r="AC183">
        <v>122.25</v>
      </c>
      <c r="AD183">
        <v>1643.1999999999998</v>
      </c>
      <c r="AE183">
        <v>0.69938650306748495</v>
      </c>
      <c r="AF183">
        <v>0.33918128654970803</v>
      </c>
      <c r="AG183">
        <v>0.23721881390593</v>
      </c>
      <c r="AH183">
        <v>1.76484907497566E-2</v>
      </c>
      <c r="AI183">
        <v>7.4397517039922104E-2</v>
      </c>
      <c r="AJ183">
        <v>6681.4285714285706</v>
      </c>
      <c r="AK183">
        <v>93540</v>
      </c>
      <c r="AL183">
        <v>4867.1312074001953</v>
      </c>
      <c r="AM183">
        <v>34012.992940603697</v>
      </c>
      <c r="AN183">
        <v>4863.0650994575053</v>
      </c>
      <c r="AO183">
        <v>68082.911392405076</v>
      </c>
      <c r="AP183">
        <v>1650.83982473223</v>
      </c>
      <c r="AQ183">
        <v>0</v>
      </c>
      <c r="AR183">
        <v>1650.83982473223</v>
      </c>
      <c r="AS183">
        <v>3.6202627735355919</v>
      </c>
      <c r="AT183" t="s">
        <v>754</v>
      </c>
    </row>
    <row r="184" spans="1:46" x14ac:dyDescent="0.25">
      <c r="A184" t="s">
        <v>55</v>
      </c>
      <c r="B184" t="s">
        <v>945</v>
      </c>
      <c r="C184" s="63" t="s">
        <v>945</v>
      </c>
      <c r="D184" s="63" t="s">
        <v>671</v>
      </c>
      <c r="E184" t="s">
        <v>527</v>
      </c>
      <c r="F184">
        <v>1</v>
      </c>
      <c r="G184">
        <v>2</v>
      </c>
      <c r="H184">
        <v>2</v>
      </c>
      <c r="I184">
        <v>2</v>
      </c>
      <c r="J184">
        <v>7</v>
      </c>
      <c r="K184">
        <v>2</v>
      </c>
      <c r="L184" t="s">
        <v>102</v>
      </c>
      <c r="M184">
        <v>9</v>
      </c>
      <c r="N184" t="s">
        <v>715</v>
      </c>
      <c r="O184" t="s">
        <v>31</v>
      </c>
      <c r="P184">
        <v>3</v>
      </c>
      <c r="Q184">
        <v>2</v>
      </c>
      <c r="R184">
        <v>0</v>
      </c>
      <c r="S184" t="s">
        <v>642</v>
      </c>
      <c r="T184" t="s">
        <v>689</v>
      </c>
      <c r="U184">
        <v>16</v>
      </c>
      <c r="V184">
        <v>2.1052631578947367</v>
      </c>
      <c r="W184">
        <v>16</v>
      </c>
      <c r="X184" t="s">
        <v>38</v>
      </c>
      <c r="Y184" t="s">
        <v>755</v>
      </c>
      <c r="Z184" t="s">
        <v>945</v>
      </c>
      <c r="AA184">
        <v>85.5</v>
      </c>
      <c r="AB184">
        <v>85.5</v>
      </c>
      <c r="AC184">
        <v>122.25</v>
      </c>
      <c r="AD184">
        <v>1643.1999999999998</v>
      </c>
      <c r="AE184">
        <v>0.69938650306748495</v>
      </c>
      <c r="AF184">
        <v>0.18713450292397699</v>
      </c>
      <c r="AG184">
        <v>0.130879345603272</v>
      </c>
      <c r="AH184">
        <v>9.7370983446932804E-3</v>
      </c>
      <c r="AI184">
        <v>7.4397517039922104E-2</v>
      </c>
      <c r="AJ184">
        <v>6681.4285714285706</v>
      </c>
      <c r="AK184">
        <v>93540</v>
      </c>
      <c r="AL184">
        <v>4867.1312074001953</v>
      </c>
      <c r="AM184">
        <v>34012.992940603697</v>
      </c>
      <c r="AN184">
        <v>4863.0650994575053</v>
      </c>
      <c r="AO184">
        <v>68082.911392405076</v>
      </c>
      <c r="AP184">
        <v>910.80817916260958</v>
      </c>
      <c r="AQ184">
        <v>0</v>
      </c>
      <c r="AR184">
        <v>910.80817916260958</v>
      </c>
      <c r="AS184">
        <v>1.9973863578127402</v>
      </c>
      <c r="AT184" t="s">
        <v>755</v>
      </c>
    </row>
    <row r="185" spans="1:46" x14ac:dyDescent="0.25">
      <c r="A185" t="s">
        <v>55</v>
      </c>
      <c r="B185" t="s">
        <v>945</v>
      </c>
      <c r="C185" s="63" t="s">
        <v>945</v>
      </c>
      <c r="D185" s="63" t="s">
        <v>671</v>
      </c>
      <c r="E185" t="s">
        <v>527</v>
      </c>
      <c r="F185">
        <v>1</v>
      </c>
      <c r="G185">
        <v>2</v>
      </c>
      <c r="H185">
        <v>2</v>
      </c>
      <c r="I185">
        <v>2</v>
      </c>
      <c r="J185">
        <v>7</v>
      </c>
      <c r="K185">
        <v>3</v>
      </c>
      <c r="L185" t="s">
        <v>103</v>
      </c>
      <c r="M185">
        <v>10</v>
      </c>
      <c r="N185" t="s">
        <v>717</v>
      </c>
      <c r="O185" t="s">
        <v>4</v>
      </c>
      <c r="P185">
        <v>1</v>
      </c>
      <c r="Q185">
        <v>5</v>
      </c>
      <c r="R185">
        <v>0</v>
      </c>
      <c r="S185" t="s">
        <v>642</v>
      </c>
      <c r="T185" t="s">
        <v>689</v>
      </c>
      <c r="U185">
        <v>40.5</v>
      </c>
      <c r="V185">
        <v>5.3289473684210531</v>
      </c>
      <c r="W185">
        <v>40.5</v>
      </c>
      <c r="X185" t="s">
        <v>39</v>
      </c>
      <c r="Y185" t="s">
        <v>756</v>
      </c>
      <c r="Z185" t="s">
        <v>945</v>
      </c>
      <c r="AA185">
        <v>85.5</v>
      </c>
      <c r="AB185">
        <v>85.5</v>
      </c>
      <c r="AC185">
        <v>125.65</v>
      </c>
      <c r="AD185">
        <v>1643.1999999999998</v>
      </c>
      <c r="AE185">
        <v>0.68046159968165498</v>
      </c>
      <c r="AF185">
        <v>0.47368421052631599</v>
      </c>
      <c r="AG185">
        <v>0.32232391563867901</v>
      </c>
      <c r="AH185">
        <v>2.4647030185004901E-2</v>
      </c>
      <c r="AI185">
        <v>7.6466650438169401E-2</v>
      </c>
      <c r="AJ185">
        <v>6681.4285714285706</v>
      </c>
      <c r="AK185">
        <v>93540</v>
      </c>
      <c r="AL185">
        <v>4867.1312074001953</v>
      </c>
      <c r="AM185">
        <v>34012.992940603697</v>
      </c>
      <c r="AN185">
        <v>4863.0650994575053</v>
      </c>
      <c r="AO185">
        <v>68082.911392405076</v>
      </c>
      <c r="AP185">
        <v>2305.483203505356</v>
      </c>
      <c r="AQ185">
        <v>4.5474735088646412E-13</v>
      </c>
      <c r="AR185">
        <v>2305.483203505356</v>
      </c>
      <c r="AS185">
        <v>5.0558842182134995</v>
      </c>
      <c r="AT185" t="s">
        <v>756</v>
      </c>
    </row>
    <row r="186" spans="1:46" x14ac:dyDescent="0.25">
      <c r="A186" t="s">
        <v>55</v>
      </c>
      <c r="B186" t="s">
        <v>945</v>
      </c>
      <c r="C186" s="63" t="s">
        <v>945</v>
      </c>
      <c r="D186" s="63" t="s">
        <v>671</v>
      </c>
      <c r="E186" t="s">
        <v>527</v>
      </c>
      <c r="F186">
        <v>1</v>
      </c>
      <c r="G186">
        <v>2</v>
      </c>
      <c r="H186">
        <v>2</v>
      </c>
      <c r="I186">
        <v>2</v>
      </c>
      <c r="J186">
        <v>7</v>
      </c>
      <c r="K186">
        <v>3</v>
      </c>
      <c r="L186" t="s">
        <v>103</v>
      </c>
      <c r="M186">
        <v>10</v>
      </c>
      <c r="N186" t="s">
        <v>717</v>
      </c>
      <c r="O186" t="s">
        <v>5</v>
      </c>
      <c r="P186">
        <v>2</v>
      </c>
      <c r="Q186">
        <v>4</v>
      </c>
      <c r="R186">
        <v>0</v>
      </c>
      <c r="S186" t="s">
        <v>642</v>
      </c>
      <c r="T186" t="s">
        <v>689</v>
      </c>
      <c r="U186">
        <v>29</v>
      </c>
      <c r="V186">
        <v>3.8157894736842106</v>
      </c>
      <c r="W186">
        <v>29</v>
      </c>
      <c r="X186" t="s">
        <v>40</v>
      </c>
      <c r="Y186" t="s">
        <v>757</v>
      </c>
      <c r="Z186" t="s">
        <v>945</v>
      </c>
      <c r="AA186">
        <v>85.5</v>
      </c>
      <c r="AB186">
        <v>85.5</v>
      </c>
      <c r="AC186">
        <v>125.65</v>
      </c>
      <c r="AD186">
        <v>1643.1999999999998</v>
      </c>
      <c r="AE186">
        <v>0.68046159968165498</v>
      </c>
      <c r="AF186">
        <v>0.33918128654970803</v>
      </c>
      <c r="AG186">
        <v>0.230799840827696</v>
      </c>
      <c r="AH186">
        <v>1.76484907497566E-2</v>
      </c>
      <c r="AI186">
        <v>7.6466650438169401E-2</v>
      </c>
      <c r="AJ186">
        <v>6681.4285714285706</v>
      </c>
      <c r="AK186">
        <v>93540</v>
      </c>
      <c r="AL186">
        <v>4867.1312074001953</v>
      </c>
      <c r="AM186">
        <v>34012.992940603697</v>
      </c>
      <c r="AN186">
        <v>4863.0650994575053</v>
      </c>
      <c r="AO186">
        <v>68082.911392405076</v>
      </c>
      <c r="AP186">
        <v>1650.83982473223</v>
      </c>
      <c r="AQ186">
        <v>0</v>
      </c>
      <c r="AR186">
        <v>1650.83982473223</v>
      </c>
      <c r="AS186">
        <v>3.6202627735355919</v>
      </c>
      <c r="AT186" t="s">
        <v>757</v>
      </c>
    </row>
    <row r="187" spans="1:46" x14ac:dyDescent="0.25">
      <c r="A187" t="s">
        <v>55</v>
      </c>
      <c r="B187" t="s">
        <v>945</v>
      </c>
      <c r="C187" s="63" t="s">
        <v>945</v>
      </c>
      <c r="D187" s="63" t="s">
        <v>671</v>
      </c>
      <c r="E187" t="s">
        <v>527</v>
      </c>
      <c r="F187">
        <v>1</v>
      </c>
      <c r="G187">
        <v>2</v>
      </c>
      <c r="H187">
        <v>2</v>
      </c>
      <c r="I187">
        <v>2</v>
      </c>
      <c r="J187">
        <v>7</v>
      </c>
      <c r="K187">
        <v>3</v>
      </c>
      <c r="L187" t="s">
        <v>103</v>
      </c>
      <c r="M187">
        <v>10</v>
      </c>
      <c r="N187" t="s">
        <v>717</v>
      </c>
      <c r="O187" t="s">
        <v>31</v>
      </c>
      <c r="P187">
        <v>3</v>
      </c>
      <c r="Q187">
        <v>2</v>
      </c>
      <c r="R187">
        <v>0</v>
      </c>
      <c r="S187" t="s">
        <v>642</v>
      </c>
      <c r="T187" t="s">
        <v>689</v>
      </c>
      <c r="U187">
        <v>16</v>
      </c>
      <c r="V187">
        <v>2.1052631578947367</v>
      </c>
      <c r="W187">
        <v>16</v>
      </c>
      <c r="X187" t="s">
        <v>41</v>
      </c>
      <c r="Y187" t="s">
        <v>758</v>
      </c>
      <c r="Z187" t="s">
        <v>945</v>
      </c>
      <c r="AA187">
        <v>85.5</v>
      </c>
      <c r="AB187">
        <v>85.5</v>
      </c>
      <c r="AC187">
        <v>125.65</v>
      </c>
      <c r="AD187">
        <v>1643.1999999999998</v>
      </c>
      <c r="AE187">
        <v>0.68046159968165498</v>
      </c>
      <c r="AF187">
        <v>0.18713450292397699</v>
      </c>
      <c r="AG187">
        <v>0.12733784321528099</v>
      </c>
      <c r="AH187">
        <v>9.7370983446932804E-3</v>
      </c>
      <c r="AI187">
        <v>7.6466650438169401E-2</v>
      </c>
      <c r="AJ187">
        <v>6681.4285714285706</v>
      </c>
      <c r="AK187">
        <v>93540</v>
      </c>
      <c r="AL187">
        <v>4867.1312074001953</v>
      </c>
      <c r="AM187">
        <v>34012.992940603697</v>
      </c>
      <c r="AN187">
        <v>4863.0650994575053</v>
      </c>
      <c r="AO187">
        <v>68082.911392405076</v>
      </c>
      <c r="AP187">
        <v>910.80817916260958</v>
      </c>
      <c r="AQ187">
        <v>0</v>
      </c>
      <c r="AR187">
        <v>910.80817916260958</v>
      </c>
      <c r="AS187">
        <v>1.9973863578127402</v>
      </c>
      <c r="AT187" t="s">
        <v>758</v>
      </c>
    </row>
    <row r="188" spans="1:46" x14ac:dyDescent="0.25">
      <c r="A188" t="s">
        <v>55</v>
      </c>
      <c r="B188" t="s">
        <v>945</v>
      </c>
      <c r="C188" s="63" t="s">
        <v>945</v>
      </c>
      <c r="D188" s="63" t="s">
        <v>671</v>
      </c>
      <c r="E188" t="s">
        <v>527</v>
      </c>
      <c r="F188">
        <v>1</v>
      </c>
      <c r="G188">
        <v>2</v>
      </c>
      <c r="H188">
        <v>2</v>
      </c>
      <c r="I188">
        <v>2</v>
      </c>
      <c r="J188">
        <v>7</v>
      </c>
      <c r="K188">
        <v>4</v>
      </c>
      <c r="L188" t="s">
        <v>101</v>
      </c>
      <c r="M188">
        <v>11</v>
      </c>
      <c r="N188" t="s">
        <v>719</v>
      </c>
      <c r="O188" t="s">
        <v>4</v>
      </c>
      <c r="P188">
        <v>1</v>
      </c>
      <c r="Q188">
        <v>5</v>
      </c>
      <c r="R188">
        <v>0</v>
      </c>
      <c r="S188" t="s">
        <v>642</v>
      </c>
      <c r="T188" t="s">
        <v>689</v>
      </c>
      <c r="U188">
        <v>40.5</v>
      </c>
      <c r="V188">
        <v>5.3289473684210531</v>
      </c>
      <c r="W188">
        <v>40.5</v>
      </c>
      <c r="X188" t="s">
        <v>42</v>
      </c>
      <c r="Y188" t="s">
        <v>759</v>
      </c>
      <c r="Z188" t="s">
        <v>945</v>
      </c>
      <c r="AA188">
        <v>85.5</v>
      </c>
      <c r="AB188">
        <v>85.5</v>
      </c>
      <c r="AC188">
        <v>117.15</v>
      </c>
      <c r="AD188">
        <v>1643.1999999999998</v>
      </c>
      <c r="AE188">
        <v>0.72983354673495504</v>
      </c>
      <c r="AF188">
        <v>0.47368421052631599</v>
      </c>
      <c r="AG188">
        <v>0.34571062740076802</v>
      </c>
      <c r="AH188">
        <v>2.4647030185004901E-2</v>
      </c>
      <c r="AI188">
        <v>7.1293816942551103E-2</v>
      </c>
      <c r="AJ188">
        <v>6681.4285714285706</v>
      </c>
      <c r="AK188">
        <v>93540</v>
      </c>
      <c r="AL188">
        <v>4867.1312074001953</v>
      </c>
      <c r="AM188">
        <v>34012.992940603697</v>
      </c>
      <c r="AN188">
        <v>4863.0650994575053</v>
      </c>
      <c r="AO188">
        <v>68082.911392405076</v>
      </c>
      <c r="AP188">
        <v>2305.483203505356</v>
      </c>
      <c r="AQ188">
        <v>4.5474735088646412E-13</v>
      </c>
      <c r="AR188">
        <v>2305.483203505356</v>
      </c>
      <c r="AS188">
        <v>5.0558842182134995</v>
      </c>
      <c r="AT188" t="s">
        <v>759</v>
      </c>
    </row>
    <row r="189" spans="1:46" x14ac:dyDescent="0.25">
      <c r="A189" t="s">
        <v>55</v>
      </c>
      <c r="B189" t="s">
        <v>945</v>
      </c>
      <c r="C189" s="63" t="s">
        <v>945</v>
      </c>
      <c r="D189" s="63" t="s">
        <v>671</v>
      </c>
      <c r="E189" t="s">
        <v>527</v>
      </c>
      <c r="F189">
        <v>1</v>
      </c>
      <c r="G189">
        <v>2</v>
      </c>
      <c r="H189">
        <v>2</v>
      </c>
      <c r="I189">
        <v>2</v>
      </c>
      <c r="J189">
        <v>7</v>
      </c>
      <c r="K189">
        <v>4</v>
      </c>
      <c r="L189" t="s">
        <v>101</v>
      </c>
      <c r="M189">
        <v>11</v>
      </c>
      <c r="N189" t="s">
        <v>719</v>
      </c>
      <c r="O189" t="s">
        <v>5</v>
      </c>
      <c r="P189">
        <v>2</v>
      </c>
      <c r="Q189">
        <v>4</v>
      </c>
      <c r="R189">
        <v>0</v>
      </c>
      <c r="S189" t="s">
        <v>642</v>
      </c>
      <c r="T189" t="s">
        <v>689</v>
      </c>
      <c r="U189">
        <v>29</v>
      </c>
      <c r="V189">
        <v>3.8157894736842106</v>
      </c>
      <c r="W189">
        <v>29</v>
      </c>
      <c r="X189" t="s">
        <v>43</v>
      </c>
      <c r="Y189" t="s">
        <v>760</v>
      </c>
      <c r="Z189" t="s">
        <v>945</v>
      </c>
      <c r="AA189">
        <v>85.5</v>
      </c>
      <c r="AB189">
        <v>85.5</v>
      </c>
      <c r="AC189">
        <v>117.15</v>
      </c>
      <c r="AD189">
        <v>1643.1999999999998</v>
      </c>
      <c r="AE189">
        <v>0.72983354673495504</v>
      </c>
      <c r="AF189">
        <v>0.33918128654970803</v>
      </c>
      <c r="AG189">
        <v>0.24754588134869801</v>
      </c>
      <c r="AH189">
        <v>1.76484907497566E-2</v>
      </c>
      <c r="AI189">
        <v>7.1293816942551103E-2</v>
      </c>
      <c r="AJ189">
        <v>6681.4285714285706</v>
      </c>
      <c r="AK189">
        <v>93540</v>
      </c>
      <c r="AL189">
        <v>4867.1312074001953</v>
      </c>
      <c r="AM189">
        <v>34012.992940603697</v>
      </c>
      <c r="AN189">
        <v>4863.0650994575053</v>
      </c>
      <c r="AO189">
        <v>68082.911392405076</v>
      </c>
      <c r="AP189">
        <v>1650.83982473223</v>
      </c>
      <c r="AQ189">
        <v>0</v>
      </c>
      <c r="AR189">
        <v>1650.83982473223</v>
      </c>
      <c r="AS189">
        <v>3.6202627735355919</v>
      </c>
      <c r="AT189" t="s">
        <v>760</v>
      </c>
    </row>
    <row r="190" spans="1:46" x14ac:dyDescent="0.25">
      <c r="A190" t="s">
        <v>55</v>
      </c>
      <c r="B190" t="s">
        <v>945</v>
      </c>
      <c r="C190" s="63" t="s">
        <v>945</v>
      </c>
      <c r="D190" s="63" t="s">
        <v>671</v>
      </c>
      <c r="E190" t="s">
        <v>527</v>
      </c>
      <c r="F190">
        <v>1</v>
      </c>
      <c r="G190">
        <v>2</v>
      </c>
      <c r="H190">
        <v>2</v>
      </c>
      <c r="I190">
        <v>2</v>
      </c>
      <c r="J190">
        <v>7</v>
      </c>
      <c r="K190">
        <v>4</v>
      </c>
      <c r="L190" t="s">
        <v>101</v>
      </c>
      <c r="M190">
        <v>11</v>
      </c>
      <c r="N190" t="s">
        <v>719</v>
      </c>
      <c r="O190" t="s">
        <v>31</v>
      </c>
      <c r="P190">
        <v>3</v>
      </c>
      <c r="Q190">
        <v>2</v>
      </c>
      <c r="R190">
        <v>0</v>
      </c>
      <c r="S190" t="s">
        <v>642</v>
      </c>
      <c r="T190" t="s">
        <v>689</v>
      </c>
      <c r="U190">
        <v>16</v>
      </c>
      <c r="V190">
        <v>2.1052631578947367</v>
      </c>
      <c r="W190">
        <v>16</v>
      </c>
      <c r="X190" t="s">
        <v>44</v>
      </c>
      <c r="Y190" t="s">
        <v>761</v>
      </c>
      <c r="Z190" t="s">
        <v>945</v>
      </c>
      <c r="AA190">
        <v>85.5</v>
      </c>
      <c r="AB190">
        <v>85.5</v>
      </c>
      <c r="AC190">
        <v>117.15</v>
      </c>
      <c r="AD190">
        <v>1643.1999999999998</v>
      </c>
      <c r="AE190">
        <v>0.72983354673495504</v>
      </c>
      <c r="AF190">
        <v>0.18713450292397699</v>
      </c>
      <c r="AG190">
        <v>0.13657703798548901</v>
      </c>
      <c r="AH190">
        <v>9.7370983446932804E-3</v>
      </c>
      <c r="AI190">
        <v>7.1293816942551103E-2</v>
      </c>
      <c r="AJ190">
        <v>6681.4285714285706</v>
      </c>
      <c r="AK190">
        <v>93540</v>
      </c>
      <c r="AL190">
        <v>4867.1312074001953</v>
      </c>
      <c r="AM190">
        <v>34012.992940603697</v>
      </c>
      <c r="AN190">
        <v>4863.0650994575053</v>
      </c>
      <c r="AO190">
        <v>68082.911392405076</v>
      </c>
      <c r="AP190">
        <v>910.80817916260958</v>
      </c>
      <c r="AQ190">
        <v>0</v>
      </c>
      <c r="AR190">
        <v>910.80817916260958</v>
      </c>
      <c r="AS190">
        <v>1.9973863578127402</v>
      </c>
      <c r="AT190" t="s">
        <v>761</v>
      </c>
    </row>
    <row r="191" spans="1:46" x14ac:dyDescent="0.25">
      <c r="A191" t="s">
        <v>55</v>
      </c>
      <c r="B191" t="s">
        <v>945</v>
      </c>
      <c r="C191" s="63" t="s">
        <v>945</v>
      </c>
      <c r="D191" s="63" t="s">
        <v>671</v>
      </c>
      <c r="E191" t="s">
        <v>527</v>
      </c>
      <c r="F191">
        <v>1</v>
      </c>
      <c r="G191">
        <v>2</v>
      </c>
      <c r="H191">
        <v>2</v>
      </c>
      <c r="I191">
        <v>2</v>
      </c>
      <c r="J191">
        <v>7</v>
      </c>
      <c r="K191">
        <v>5</v>
      </c>
      <c r="L191" t="s">
        <v>105</v>
      </c>
      <c r="M191">
        <v>12</v>
      </c>
      <c r="N191" t="s">
        <v>721</v>
      </c>
      <c r="O191" t="s">
        <v>4</v>
      </c>
      <c r="P191">
        <v>1</v>
      </c>
      <c r="Q191">
        <v>5</v>
      </c>
      <c r="R191">
        <v>0</v>
      </c>
      <c r="S191" t="s">
        <v>642</v>
      </c>
      <c r="T191" t="s">
        <v>689</v>
      </c>
      <c r="U191">
        <v>40.5</v>
      </c>
      <c r="V191">
        <v>5.3289473684210531</v>
      </c>
      <c r="W191">
        <v>40.5</v>
      </c>
      <c r="X191" t="s">
        <v>45</v>
      </c>
      <c r="Y191" t="s">
        <v>762</v>
      </c>
      <c r="Z191" t="s">
        <v>945</v>
      </c>
      <c r="AA191">
        <v>85.5</v>
      </c>
      <c r="AB191">
        <v>85.5</v>
      </c>
      <c r="AC191">
        <v>113.25</v>
      </c>
      <c r="AD191">
        <v>1643.1999999999998</v>
      </c>
      <c r="AE191">
        <v>0.75496688741721796</v>
      </c>
      <c r="AF191">
        <v>0.47368421052631599</v>
      </c>
      <c r="AG191">
        <v>0.35761589403973498</v>
      </c>
      <c r="AH191">
        <v>2.4647030185004901E-2</v>
      </c>
      <c r="AI191">
        <v>6.8920399221032103E-2</v>
      </c>
      <c r="AJ191">
        <v>6681.4285714285706</v>
      </c>
      <c r="AK191">
        <v>93540</v>
      </c>
      <c r="AL191">
        <v>4867.1312074001953</v>
      </c>
      <c r="AM191">
        <v>34012.992940603697</v>
      </c>
      <c r="AN191">
        <v>4863.0650994575053</v>
      </c>
      <c r="AO191">
        <v>68082.911392405076</v>
      </c>
      <c r="AP191">
        <v>2305.483203505356</v>
      </c>
      <c r="AQ191">
        <v>4.5474735088646412E-13</v>
      </c>
      <c r="AR191">
        <v>2305.483203505356</v>
      </c>
      <c r="AS191">
        <v>5.0558842182134995</v>
      </c>
      <c r="AT191" t="s">
        <v>762</v>
      </c>
    </row>
    <row r="192" spans="1:46" x14ac:dyDescent="0.25">
      <c r="A192" t="s">
        <v>55</v>
      </c>
      <c r="B192" t="s">
        <v>945</v>
      </c>
      <c r="C192" s="63" t="s">
        <v>945</v>
      </c>
      <c r="D192" s="63" t="s">
        <v>671</v>
      </c>
      <c r="E192" t="s">
        <v>527</v>
      </c>
      <c r="F192">
        <v>1</v>
      </c>
      <c r="G192">
        <v>2</v>
      </c>
      <c r="H192">
        <v>2</v>
      </c>
      <c r="I192">
        <v>2</v>
      </c>
      <c r="J192">
        <v>7</v>
      </c>
      <c r="K192">
        <v>5</v>
      </c>
      <c r="L192" t="s">
        <v>105</v>
      </c>
      <c r="M192">
        <v>12</v>
      </c>
      <c r="N192" t="s">
        <v>721</v>
      </c>
      <c r="O192" t="s">
        <v>5</v>
      </c>
      <c r="P192">
        <v>2</v>
      </c>
      <c r="Q192">
        <v>4</v>
      </c>
      <c r="R192">
        <v>0</v>
      </c>
      <c r="S192" t="s">
        <v>642</v>
      </c>
      <c r="T192" t="s">
        <v>689</v>
      </c>
      <c r="U192">
        <v>29</v>
      </c>
      <c r="V192">
        <v>3.8157894736842106</v>
      </c>
      <c r="W192">
        <v>29</v>
      </c>
      <c r="X192" t="s">
        <v>46</v>
      </c>
      <c r="Y192" t="s">
        <v>763</v>
      </c>
      <c r="Z192" t="s">
        <v>945</v>
      </c>
      <c r="AA192">
        <v>85.5</v>
      </c>
      <c r="AB192">
        <v>85.5</v>
      </c>
      <c r="AC192">
        <v>113.25</v>
      </c>
      <c r="AD192">
        <v>1643.1999999999998</v>
      </c>
      <c r="AE192">
        <v>0.75496688741721796</v>
      </c>
      <c r="AF192">
        <v>0.33918128654970803</v>
      </c>
      <c r="AG192">
        <v>0.25607064017659997</v>
      </c>
      <c r="AH192">
        <v>1.76484907497566E-2</v>
      </c>
      <c r="AI192">
        <v>6.8920399221032103E-2</v>
      </c>
      <c r="AJ192">
        <v>6681.4285714285706</v>
      </c>
      <c r="AK192">
        <v>93540</v>
      </c>
      <c r="AL192">
        <v>4867.1312074001953</v>
      </c>
      <c r="AM192">
        <v>34012.992940603697</v>
      </c>
      <c r="AN192">
        <v>4863.0650994575053</v>
      </c>
      <c r="AO192">
        <v>68082.911392405076</v>
      </c>
      <c r="AP192">
        <v>1650.83982473223</v>
      </c>
      <c r="AQ192">
        <v>0</v>
      </c>
      <c r="AR192">
        <v>1650.83982473223</v>
      </c>
      <c r="AS192">
        <v>3.6202627735355919</v>
      </c>
      <c r="AT192" t="s">
        <v>763</v>
      </c>
    </row>
    <row r="193" spans="1:46" x14ac:dyDescent="0.25">
      <c r="A193" t="s">
        <v>55</v>
      </c>
      <c r="B193" t="s">
        <v>945</v>
      </c>
      <c r="C193" s="63" t="s">
        <v>945</v>
      </c>
      <c r="D193" s="63" t="s">
        <v>671</v>
      </c>
      <c r="E193" t="s">
        <v>527</v>
      </c>
      <c r="F193">
        <v>1</v>
      </c>
      <c r="G193">
        <v>2</v>
      </c>
      <c r="H193">
        <v>2</v>
      </c>
      <c r="I193">
        <v>2</v>
      </c>
      <c r="J193">
        <v>7</v>
      </c>
      <c r="K193">
        <v>5</v>
      </c>
      <c r="L193" t="s">
        <v>105</v>
      </c>
      <c r="M193">
        <v>12</v>
      </c>
      <c r="N193" t="s">
        <v>721</v>
      </c>
      <c r="O193" t="s">
        <v>31</v>
      </c>
      <c r="P193">
        <v>3</v>
      </c>
      <c r="Q193">
        <v>2</v>
      </c>
      <c r="R193">
        <v>0</v>
      </c>
      <c r="S193" t="s">
        <v>642</v>
      </c>
      <c r="T193" t="s">
        <v>689</v>
      </c>
      <c r="U193">
        <v>16</v>
      </c>
      <c r="V193">
        <v>2.1052631578947367</v>
      </c>
      <c r="W193">
        <v>16</v>
      </c>
      <c r="X193" t="s">
        <v>47</v>
      </c>
      <c r="Y193" t="s">
        <v>764</v>
      </c>
      <c r="Z193" t="s">
        <v>945</v>
      </c>
      <c r="AA193">
        <v>85.5</v>
      </c>
      <c r="AB193">
        <v>85.5</v>
      </c>
      <c r="AC193">
        <v>113.25</v>
      </c>
      <c r="AD193">
        <v>1643.1999999999998</v>
      </c>
      <c r="AE193">
        <v>0.75496688741721796</v>
      </c>
      <c r="AF193">
        <v>0.18713450292397699</v>
      </c>
      <c r="AG193">
        <v>0.141280353200883</v>
      </c>
      <c r="AH193">
        <v>9.7370983446932804E-3</v>
      </c>
      <c r="AI193">
        <v>6.8920399221032103E-2</v>
      </c>
      <c r="AJ193">
        <v>6681.4285714285706</v>
      </c>
      <c r="AK193">
        <v>93540</v>
      </c>
      <c r="AL193">
        <v>4867.1312074001953</v>
      </c>
      <c r="AM193">
        <v>34012.992940603697</v>
      </c>
      <c r="AN193">
        <v>4863.0650994575053</v>
      </c>
      <c r="AO193">
        <v>68082.911392405076</v>
      </c>
      <c r="AP193">
        <v>910.80817916260958</v>
      </c>
      <c r="AQ193">
        <v>0</v>
      </c>
      <c r="AR193">
        <v>910.80817916260958</v>
      </c>
      <c r="AS193">
        <v>1.9973863578127402</v>
      </c>
      <c r="AT193" t="s">
        <v>764</v>
      </c>
    </row>
    <row r="194" spans="1:46" x14ac:dyDescent="0.25">
      <c r="A194" t="s">
        <v>55</v>
      </c>
      <c r="B194" t="s">
        <v>945</v>
      </c>
      <c r="C194" s="63" t="s">
        <v>945</v>
      </c>
      <c r="D194" s="63" t="s">
        <v>671</v>
      </c>
      <c r="E194" t="s">
        <v>527</v>
      </c>
      <c r="F194">
        <v>1</v>
      </c>
      <c r="G194">
        <v>2</v>
      </c>
      <c r="H194">
        <v>2</v>
      </c>
      <c r="I194">
        <v>2</v>
      </c>
      <c r="J194">
        <v>7</v>
      </c>
      <c r="K194">
        <v>6</v>
      </c>
      <c r="L194" t="s">
        <v>113</v>
      </c>
      <c r="M194">
        <v>13</v>
      </c>
      <c r="N194" t="s">
        <v>723</v>
      </c>
      <c r="O194" t="s">
        <v>4</v>
      </c>
      <c r="P194">
        <v>1</v>
      </c>
      <c r="Q194">
        <v>5</v>
      </c>
      <c r="R194">
        <v>0</v>
      </c>
      <c r="S194" t="s">
        <v>642</v>
      </c>
      <c r="T194" t="s">
        <v>689</v>
      </c>
      <c r="U194">
        <v>40.5</v>
      </c>
      <c r="V194">
        <v>5.3289473684210531</v>
      </c>
      <c r="W194">
        <v>40.5</v>
      </c>
      <c r="X194" t="s">
        <v>48</v>
      </c>
      <c r="Y194" t="s">
        <v>765</v>
      </c>
      <c r="Z194" t="s">
        <v>945</v>
      </c>
      <c r="AA194">
        <v>84.5</v>
      </c>
      <c r="AB194">
        <v>84.5</v>
      </c>
      <c r="AC194">
        <v>113.1</v>
      </c>
      <c r="AD194">
        <v>1643.1999999999998</v>
      </c>
      <c r="AE194">
        <v>0.74712643678160895</v>
      </c>
      <c r="AF194">
        <v>0.47928994082840198</v>
      </c>
      <c r="AG194">
        <v>0.358090185676393</v>
      </c>
      <c r="AH194">
        <v>2.4647030185004901E-2</v>
      </c>
      <c r="AI194">
        <v>6.8829113924050597E-2</v>
      </c>
      <c r="AJ194">
        <v>6681.4285714285706</v>
      </c>
      <c r="AK194">
        <v>93540</v>
      </c>
      <c r="AL194">
        <v>4810.2056962025326</v>
      </c>
      <c r="AM194">
        <v>34012.992940603697</v>
      </c>
      <c r="AN194">
        <v>4863.0650994575053</v>
      </c>
      <c r="AO194">
        <v>68082.911392405076</v>
      </c>
      <c r="AP194">
        <v>2305.483203505356</v>
      </c>
      <c r="AQ194">
        <v>0</v>
      </c>
      <c r="AR194">
        <v>2305.483203505356</v>
      </c>
      <c r="AS194">
        <v>5.0558842182134995</v>
      </c>
      <c r="AT194" t="s">
        <v>765</v>
      </c>
    </row>
    <row r="195" spans="1:46" x14ac:dyDescent="0.25">
      <c r="A195" t="s">
        <v>55</v>
      </c>
      <c r="B195" t="s">
        <v>945</v>
      </c>
      <c r="C195" s="63" t="s">
        <v>945</v>
      </c>
      <c r="D195" s="63" t="s">
        <v>671</v>
      </c>
      <c r="E195" t="s">
        <v>527</v>
      </c>
      <c r="F195">
        <v>1</v>
      </c>
      <c r="G195">
        <v>2</v>
      </c>
      <c r="H195">
        <v>2</v>
      </c>
      <c r="I195">
        <v>2</v>
      </c>
      <c r="J195">
        <v>7</v>
      </c>
      <c r="K195">
        <v>6</v>
      </c>
      <c r="L195" t="s">
        <v>113</v>
      </c>
      <c r="M195">
        <v>13</v>
      </c>
      <c r="N195" t="s">
        <v>723</v>
      </c>
      <c r="O195" t="s">
        <v>5</v>
      </c>
      <c r="P195">
        <v>2</v>
      </c>
      <c r="Q195">
        <v>4</v>
      </c>
      <c r="R195">
        <v>0</v>
      </c>
      <c r="S195" t="s">
        <v>642</v>
      </c>
      <c r="T195" t="s">
        <v>689</v>
      </c>
      <c r="U195">
        <v>29</v>
      </c>
      <c r="V195">
        <v>3.8157894736842106</v>
      </c>
      <c r="W195">
        <v>29</v>
      </c>
      <c r="X195" t="s">
        <v>49</v>
      </c>
      <c r="Y195" t="s">
        <v>766</v>
      </c>
      <c r="Z195" t="s">
        <v>945</v>
      </c>
      <c r="AA195">
        <v>84.5</v>
      </c>
      <c r="AB195">
        <v>84.5</v>
      </c>
      <c r="AC195">
        <v>113.1</v>
      </c>
      <c r="AD195">
        <v>1643.1999999999998</v>
      </c>
      <c r="AE195">
        <v>0.74712643678160895</v>
      </c>
      <c r="AF195">
        <v>0.34319526627218899</v>
      </c>
      <c r="AG195">
        <v>0.256410256410256</v>
      </c>
      <c r="AH195">
        <v>1.76484907497566E-2</v>
      </c>
      <c r="AI195">
        <v>6.8829113924050597E-2</v>
      </c>
      <c r="AJ195">
        <v>6681.4285714285706</v>
      </c>
      <c r="AK195">
        <v>93540</v>
      </c>
      <c r="AL195">
        <v>4810.2056962025326</v>
      </c>
      <c r="AM195">
        <v>34012.992940603697</v>
      </c>
      <c r="AN195">
        <v>4863.0650994575053</v>
      </c>
      <c r="AO195">
        <v>68082.911392405076</v>
      </c>
      <c r="AP195">
        <v>1650.83982473223</v>
      </c>
      <c r="AQ195">
        <v>0</v>
      </c>
      <c r="AR195">
        <v>1650.83982473223</v>
      </c>
      <c r="AS195">
        <v>3.6202627735355919</v>
      </c>
      <c r="AT195" t="s">
        <v>766</v>
      </c>
    </row>
    <row r="196" spans="1:46" x14ac:dyDescent="0.25">
      <c r="A196" t="s">
        <v>55</v>
      </c>
      <c r="B196" t="s">
        <v>945</v>
      </c>
      <c r="C196" s="63" t="s">
        <v>945</v>
      </c>
      <c r="D196" s="63" t="s">
        <v>671</v>
      </c>
      <c r="E196" t="s">
        <v>527</v>
      </c>
      <c r="F196">
        <v>1</v>
      </c>
      <c r="G196">
        <v>2</v>
      </c>
      <c r="H196">
        <v>2</v>
      </c>
      <c r="I196">
        <v>2</v>
      </c>
      <c r="J196">
        <v>7</v>
      </c>
      <c r="K196">
        <v>6</v>
      </c>
      <c r="L196" t="s">
        <v>113</v>
      </c>
      <c r="M196">
        <v>13</v>
      </c>
      <c r="N196" t="s">
        <v>723</v>
      </c>
      <c r="O196" t="s">
        <v>31</v>
      </c>
      <c r="P196">
        <v>3</v>
      </c>
      <c r="Q196">
        <v>2</v>
      </c>
      <c r="R196">
        <v>0</v>
      </c>
      <c r="S196" t="s">
        <v>642</v>
      </c>
      <c r="T196" t="s">
        <v>689</v>
      </c>
      <c r="U196">
        <v>15</v>
      </c>
      <c r="V196">
        <v>1.9736842105263159</v>
      </c>
      <c r="W196">
        <v>15</v>
      </c>
      <c r="X196" t="s">
        <v>50</v>
      </c>
      <c r="Y196" t="s">
        <v>767</v>
      </c>
      <c r="Z196" t="s">
        <v>945</v>
      </c>
      <c r="AA196">
        <v>84.5</v>
      </c>
      <c r="AB196">
        <v>84.5</v>
      </c>
      <c r="AC196">
        <v>113.1</v>
      </c>
      <c r="AD196">
        <v>1643.1999999999998</v>
      </c>
      <c r="AE196">
        <v>0.74712643678160895</v>
      </c>
      <c r="AF196">
        <v>0.177514792899408</v>
      </c>
      <c r="AG196">
        <v>0.13262599469496</v>
      </c>
      <c r="AH196">
        <v>9.1285296981499509E-3</v>
      </c>
      <c r="AI196">
        <v>6.8829113924050597E-2</v>
      </c>
      <c r="AJ196">
        <v>6681.4285714285706</v>
      </c>
      <c r="AK196">
        <v>93540</v>
      </c>
      <c r="AL196">
        <v>4810.2056962025326</v>
      </c>
      <c r="AM196">
        <v>34012.992940603697</v>
      </c>
      <c r="AN196">
        <v>4863.0650994575053</v>
      </c>
      <c r="AO196">
        <v>68082.911392405076</v>
      </c>
      <c r="AP196">
        <v>853.88266796494656</v>
      </c>
      <c r="AQ196">
        <v>0</v>
      </c>
      <c r="AR196">
        <v>853.88266796494656</v>
      </c>
      <c r="AS196">
        <v>1.8725497104494442</v>
      </c>
      <c r="AT196" t="s">
        <v>767</v>
      </c>
    </row>
    <row r="197" spans="1:46" x14ac:dyDescent="0.25">
      <c r="A197" t="s">
        <v>55</v>
      </c>
      <c r="B197" t="s">
        <v>945</v>
      </c>
      <c r="C197" s="63" t="s">
        <v>945</v>
      </c>
      <c r="D197" s="63" t="s">
        <v>671</v>
      </c>
      <c r="E197" t="s">
        <v>527</v>
      </c>
      <c r="F197">
        <v>1</v>
      </c>
      <c r="G197">
        <v>2</v>
      </c>
      <c r="H197">
        <v>2</v>
      </c>
      <c r="I197">
        <v>2</v>
      </c>
      <c r="J197">
        <v>7</v>
      </c>
      <c r="K197">
        <v>7</v>
      </c>
      <c r="L197" t="s">
        <v>114</v>
      </c>
      <c r="M197">
        <v>14</v>
      </c>
      <c r="N197" t="s">
        <v>725</v>
      </c>
      <c r="O197" t="s">
        <v>4</v>
      </c>
      <c r="P197">
        <v>1</v>
      </c>
      <c r="Q197">
        <v>5</v>
      </c>
      <c r="R197">
        <v>0</v>
      </c>
      <c r="S197" t="s">
        <v>642</v>
      </c>
      <c r="T197" t="s">
        <v>689</v>
      </c>
      <c r="U197">
        <v>40.5</v>
      </c>
      <c r="V197">
        <v>5.3289473684210531</v>
      </c>
      <c r="W197">
        <v>40.5</v>
      </c>
      <c r="X197" t="s">
        <v>51</v>
      </c>
      <c r="Y197" t="s">
        <v>768</v>
      </c>
      <c r="Z197" t="s">
        <v>945</v>
      </c>
      <c r="AA197">
        <v>85.5</v>
      </c>
      <c r="AB197">
        <v>85.5</v>
      </c>
      <c r="AC197">
        <v>114.1</v>
      </c>
      <c r="AD197">
        <v>1643.1999999999998</v>
      </c>
      <c r="AE197">
        <v>0.749342681858019</v>
      </c>
      <c r="AF197">
        <v>0.47368421052631599</v>
      </c>
      <c r="AG197">
        <v>0.35495179666958798</v>
      </c>
      <c r="AH197">
        <v>2.4647030185004901E-2</v>
      </c>
      <c r="AI197">
        <v>6.9437682570594003E-2</v>
      </c>
      <c r="AJ197">
        <v>6681.4285714285706</v>
      </c>
      <c r="AK197">
        <v>93540</v>
      </c>
      <c r="AL197">
        <v>4867.1312074001944</v>
      </c>
      <c r="AM197">
        <v>34012.992940603697</v>
      </c>
      <c r="AN197">
        <v>4863.0650994575053</v>
      </c>
      <c r="AO197">
        <v>68082.911392405076</v>
      </c>
      <c r="AP197">
        <v>2305.483203505356</v>
      </c>
      <c r="AQ197">
        <v>9.0949470177292824E-13</v>
      </c>
      <c r="AR197">
        <v>2305.483203505356</v>
      </c>
      <c r="AS197">
        <v>5.0558842182134995</v>
      </c>
      <c r="AT197" t="s">
        <v>768</v>
      </c>
    </row>
    <row r="198" spans="1:46" x14ac:dyDescent="0.25">
      <c r="A198" t="s">
        <v>55</v>
      </c>
      <c r="B198" t="s">
        <v>945</v>
      </c>
      <c r="C198" s="63" t="s">
        <v>945</v>
      </c>
      <c r="D198" s="63" t="s">
        <v>671</v>
      </c>
      <c r="E198" t="s">
        <v>527</v>
      </c>
      <c r="F198">
        <v>1</v>
      </c>
      <c r="G198">
        <v>2</v>
      </c>
      <c r="H198">
        <v>2</v>
      </c>
      <c r="I198">
        <v>2</v>
      </c>
      <c r="J198">
        <v>7</v>
      </c>
      <c r="K198">
        <v>7</v>
      </c>
      <c r="L198" t="s">
        <v>114</v>
      </c>
      <c r="M198">
        <v>14</v>
      </c>
      <c r="N198" t="s">
        <v>725</v>
      </c>
      <c r="O198" t="s">
        <v>5</v>
      </c>
      <c r="P198">
        <v>2</v>
      </c>
      <c r="Q198">
        <v>4</v>
      </c>
      <c r="R198">
        <v>0</v>
      </c>
      <c r="S198" t="s">
        <v>642</v>
      </c>
      <c r="T198" t="s">
        <v>689</v>
      </c>
      <c r="U198">
        <v>29</v>
      </c>
      <c r="V198">
        <v>3.8157894736842106</v>
      </c>
      <c r="W198">
        <v>29</v>
      </c>
      <c r="X198" t="s">
        <v>52</v>
      </c>
      <c r="Y198" t="s">
        <v>769</v>
      </c>
      <c r="Z198" t="s">
        <v>945</v>
      </c>
      <c r="AA198">
        <v>85.5</v>
      </c>
      <c r="AB198">
        <v>85.5</v>
      </c>
      <c r="AC198">
        <v>114.1</v>
      </c>
      <c r="AD198">
        <v>1643.1999999999998</v>
      </c>
      <c r="AE198">
        <v>0.749342681858019</v>
      </c>
      <c r="AF198">
        <v>0.33918128654970803</v>
      </c>
      <c r="AG198">
        <v>0.254163014899211</v>
      </c>
      <c r="AH198">
        <v>1.76484907497566E-2</v>
      </c>
      <c r="AI198">
        <v>6.9437682570594003E-2</v>
      </c>
      <c r="AJ198">
        <v>6681.4285714285706</v>
      </c>
      <c r="AK198">
        <v>93540</v>
      </c>
      <c r="AL198">
        <v>4867.1312074001944</v>
      </c>
      <c r="AM198">
        <v>34012.992940603697</v>
      </c>
      <c r="AN198">
        <v>4863.0650994575053</v>
      </c>
      <c r="AO198">
        <v>68082.911392405076</v>
      </c>
      <c r="AP198">
        <v>1650.83982473223</v>
      </c>
      <c r="AQ198">
        <v>4.5474735088646412E-13</v>
      </c>
      <c r="AR198">
        <v>1650.83982473223</v>
      </c>
      <c r="AS198">
        <v>3.6202627735355919</v>
      </c>
      <c r="AT198" t="s">
        <v>769</v>
      </c>
    </row>
    <row r="199" spans="1:46" x14ac:dyDescent="0.25">
      <c r="A199" t="s">
        <v>55</v>
      </c>
      <c r="B199" t="s">
        <v>945</v>
      </c>
      <c r="C199" s="63" t="s">
        <v>945</v>
      </c>
      <c r="D199" s="63" t="s">
        <v>671</v>
      </c>
      <c r="E199" t="s">
        <v>527</v>
      </c>
      <c r="F199">
        <v>1</v>
      </c>
      <c r="G199">
        <v>2</v>
      </c>
      <c r="H199">
        <v>2</v>
      </c>
      <c r="I199">
        <v>2</v>
      </c>
      <c r="J199">
        <v>7</v>
      </c>
      <c r="K199">
        <v>7</v>
      </c>
      <c r="L199" t="s">
        <v>114</v>
      </c>
      <c r="M199">
        <v>14</v>
      </c>
      <c r="N199" t="s">
        <v>725</v>
      </c>
      <c r="O199" t="s">
        <v>31</v>
      </c>
      <c r="P199">
        <v>3</v>
      </c>
      <c r="Q199">
        <v>2</v>
      </c>
      <c r="R199">
        <v>0</v>
      </c>
      <c r="S199" t="s">
        <v>642</v>
      </c>
      <c r="T199" t="s">
        <v>689</v>
      </c>
      <c r="U199">
        <v>16</v>
      </c>
      <c r="V199">
        <v>2.1052631578947367</v>
      </c>
      <c r="W199">
        <v>16</v>
      </c>
      <c r="X199" t="s">
        <v>53</v>
      </c>
      <c r="Y199" t="s">
        <v>770</v>
      </c>
      <c r="Z199" t="s">
        <v>945</v>
      </c>
      <c r="AA199">
        <v>85.5</v>
      </c>
      <c r="AB199">
        <v>85.5</v>
      </c>
      <c r="AC199">
        <v>114.1</v>
      </c>
      <c r="AD199">
        <v>1643.1999999999998</v>
      </c>
      <c r="AE199">
        <v>0.749342681858019</v>
      </c>
      <c r="AF199">
        <v>0.18713450292397699</v>
      </c>
      <c r="AG199">
        <v>0.14022787028922001</v>
      </c>
      <c r="AH199">
        <v>9.7370983446932804E-3</v>
      </c>
      <c r="AI199">
        <v>6.9437682570594003E-2</v>
      </c>
      <c r="AJ199">
        <v>6681.4285714285706</v>
      </c>
      <c r="AK199">
        <v>93540</v>
      </c>
      <c r="AL199">
        <v>4867.1312074001944</v>
      </c>
      <c r="AM199">
        <v>34012.992940603697</v>
      </c>
      <c r="AN199">
        <v>4863.0650994575053</v>
      </c>
      <c r="AO199">
        <v>68082.911392405076</v>
      </c>
      <c r="AP199">
        <v>910.80817916260958</v>
      </c>
      <c r="AQ199">
        <v>1.1368683772161603E-13</v>
      </c>
      <c r="AR199">
        <v>910.80817916260958</v>
      </c>
      <c r="AS199">
        <v>1.9973863578127402</v>
      </c>
      <c r="AT199" t="s">
        <v>770</v>
      </c>
    </row>
    <row r="200" spans="1:46" x14ac:dyDescent="0.25">
      <c r="A200" t="s">
        <v>55</v>
      </c>
      <c r="B200" t="s">
        <v>946</v>
      </c>
      <c r="C200" s="63" t="s">
        <v>946</v>
      </c>
      <c r="D200" s="63" t="s">
        <v>671</v>
      </c>
      <c r="E200" t="s">
        <v>527</v>
      </c>
      <c r="F200">
        <v>0.95</v>
      </c>
      <c r="G200">
        <v>1</v>
      </c>
      <c r="H200">
        <v>1</v>
      </c>
      <c r="I200">
        <v>2</v>
      </c>
      <c r="J200">
        <v>7</v>
      </c>
      <c r="K200">
        <v>1</v>
      </c>
      <c r="L200" t="s">
        <v>99</v>
      </c>
      <c r="M200">
        <v>1</v>
      </c>
      <c r="N200" t="s">
        <v>699</v>
      </c>
      <c r="O200" t="s">
        <v>4</v>
      </c>
      <c r="P200">
        <v>1</v>
      </c>
      <c r="Q200">
        <v>1</v>
      </c>
      <c r="R200">
        <v>0</v>
      </c>
      <c r="S200" t="s">
        <v>642</v>
      </c>
      <c r="T200" t="s">
        <v>689</v>
      </c>
      <c r="U200">
        <v>4.5</v>
      </c>
      <c r="V200">
        <v>0.5921052631578948</v>
      </c>
      <c r="W200">
        <v>4.2749999999999995</v>
      </c>
      <c r="X200" t="s">
        <v>33</v>
      </c>
      <c r="Y200" t="s">
        <v>729</v>
      </c>
      <c r="Z200" t="s">
        <v>946</v>
      </c>
      <c r="AA200">
        <v>4.5</v>
      </c>
      <c r="AB200">
        <v>4.2749999999999995</v>
      </c>
      <c r="AC200">
        <v>122.75</v>
      </c>
      <c r="AD200">
        <v>1643.1999999999998</v>
      </c>
      <c r="AE200">
        <v>3.4826883910386998E-2</v>
      </c>
      <c r="AF200">
        <v>1</v>
      </c>
      <c r="AG200">
        <v>3.4826883910386998E-2</v>
      </c>
      <c r="AH200">
        <v>2.6016309639727399E-3</v>
      </c>
      <c r="AI200">
        <v>7.4701801363193807E-2</v>
      </c>
      <c r="AJ200">
        <v>6681.4285714285706</v>
      </c>
      <c r="AK200">
        <v>93540</v>
      </c>
      <c r="AL200">
        <v>243.35656037000976</v>
      </c>
      <c r="AM200">
        <v>1216.7828018500486</v>
      </c>
      <c r="AN200">
        <v>173.82611455000693</v>
      </c>
      <c r="AO200">
        <v>2433.5656037000972</v>
      </c>
      <c r="AP200">
        <v>243.35656037000973</v>
      </c>
      <c r="AQ200">
        <v>-2.8421709430404007E-14</v>
      </c>
      <c r="AR200">
        <v>256.16480038948396</v>
      </c>
      <c r="AS200">
        <v>0.56176491313483323</v>
      </c>
      <c r="AT200" t="s">
        <v>729</v>
      </c>
    </row>
    <row r="201" spans="1:46" x14ac:dyDescent="0.25">
      <c r="A201" t="s">
        <v>55</v>
      </c>
      <c r="B201" t="s">
        <v>946</v>
      </c>
      <c r="C201" s="63" t="s">
        <v>946</v>
      </c>
      <c r="D201" s="63" t="s">
        <v>671</v>
      </c>
      <c r="E201" t="s">
        <v>527</v>
      </c>
      <c r="F201">
        <v>0.95</v>
      </c>
      <c r="G201">
        <v>1</v>
      </c>
      <c r="H201">
        <v>1</v>
      </c>
      <c r="I201">
        <v>2</v>
      </c>
      <c r="J201">
        <v>7</v>
      </c>
      <c r="K201">
        <v>2</v>
      </c>
      <c r="L201" t="s">
        <v>102</v>
      </c>
      <c r="M201">
        <v>2</v>
      </c>
      <c r="N201" t="s">
        <v>701</v>
      </c>
      <c r="O201" t="s">
        <v>4</v>
      </c>
      <c r="P201">
        <v>1</v>
      </c>
      <c r="Q201">
        <v>1</v>
      </c>
      <c r="R201">
        <v>0</v>
      </c>
      <c r="S201" t="s">
        <v>642</v>
      </c>
      <c r="T201" t="s">
        <v>689</v>
      </c>
      <c r="U201">
        <v>4.5</v>
      </c>
      <c r="V201">
        <v>0.5921052631578948</v>
      </c>
      <c r="W201">
        <v>4.2749999999999995</v>
      </c>
      <c r="X201" t="s">
        <v>36</v>
      </c>
      <c r="Y201" t="s">
        <v>732</v>
      </c>
      <c r="Z201" t="s">
        <v>946</v>
      </c>
      <c r="AA201">
        <v>4.5</v>
      </c>
      <c r="AB201">
        <v>4.2749999999999995</v>
      </c>
      <c r="AC201">
        <v>122.25</v>
      </c>
      <c r="AD201">
        <v>1643.1999999999998</v>
      </c>
      <c r="AE201">
        <v>3.4969325153374198E-2</v>
      </c>
      <c r="AF201">
        <v>1</v>
      </c>
      <c r="AG201">
        <v>3.4969325153374198E-2</v>
      </c>
      <c r="AH201">
        <v>2.6016309639727399E-3</v>
      </c>
      <c r="AI201">
        <v>7.4397517039922104E-2</v>
      </c>
      <c r="AJ201">
        <v>6681.4285714285706</v>
      </c>
      <c r="AK201">
        <v>93540</v>
      </c>
      <c r="AL201">
        <v>243.35656037000973</v>
      </c>
      <c r="AM201">
        <v>1216.7828018500486</v>
      </c>
      <c r="AN201">
        <v>173.82611455000693</v>
      </c>
      <c r="AO201">
        <v>2433.5656037000972</v>
      </c>
      <c r="AP201">
        <v>243.35656037000973</v>
      </c>
      <c r="AQ201">
        <v>0</v>
      </c>
      <c r="AR201">
        <v>256.16480038948396</v>
      </c>
      <c r="AS201">
        <v>0.56176491313483323</v>
      </c>
      <c r="AT201" t="s">
        <v>732</v>
      </c>
    </row>
    <row r="202" spans="1:46" x14ac:dyDescent="0.25">
      <c r="A202" t="s">
        <v>55</v>
      </c>
      <c r="B202" t="s">
        <v>946</v>
      </c>
      <c r="C202" s="63" t="s">
        <v>946</v>
      </c>
      <c r="D202" s="63" t="s">
        <v>671</v>
      </c>
      <c r="E202" t="s">
        <v>527</v>
      </c>
      <c r="F202">
        <v>0.95</v>
      </c>
      <c r="G202">
        <v>1</v>
      </c>
      <c r="H202">
        <v>1</v>
      </c>
      <c r="I202">
        <v>2</v>
      </c>
      <c r="J202">
        <v>7</v>
      </c>
      <c r="K202">
        <v>3</v>
      </c>
      <c r="L202" t="s">
        <v>103</v>
      </c>
      <c r="M202">
        <v>3</v>
      </c>
      <c r="N202" t="s">
        <v>703</v>
      </c>
      <c r="O202" t="s">
        <v>4</v>
      </c>
      <c r="P202">
        <v>1</v>
      </c>
      <c r="Q202">
        <v>1</v>
      </c>
      <c r="R202">
        <v>0</v>
      </c>
      <c r="S202" t="s">
        <v>642</v>
      </c>
      <c r="T202" t="s">
        <v>689</v>
      </c>
      <c r="U202">
        <v>4.5</v>
      </c>
      <c r="V202">
        <v>0.5921052631578948</v>
      </c>
      <c r="W202">
        <v>4.2749999999999995</v>
      </c>
      <c r="X202" t="s">
        <v>39</v>
      </c>
      <c r="Y202" t="s">
        <v>735</v>
      </c>
      <c r="Z202" t="s">
        <v>946</v>
      </c>
      <c r="AA202">
        <v>4.5</v>
      </c>
      <c r="AB202">
        <v>4.2749999999999995</v>
      </c>
      <c r="AC202">
        <v>114.75</v>
      </c>
      <c r="AD202">
        <v>1643.1999999999998</v>
      </c>
      <c r="AE202">
        <v>3.7254901960784299E-2</v>
      </c>
      <c r="AF202">
        <v>1</v>
      </c>
      <c r="AG202">
        <v>3.7254901960784299E-2</v>
      </c>
      <c r="AH202">
        <v>2.6016309639727399E-3</v>
      </c>
      <c r="AI202">
        <v>6.98332521908471E-2</v>
      </c>
      <c r="AJ202">
        <v>6681.4285714285706</v>
      </c>
      <c r="AK202">
        <v>93540</v>
      </c>
      <c r="AL202">
        <v>243.35656037000973</v>
      </c>
      <c r="AM202">
        <v>1216.7828018500486</v>
      </c>
      <c r="AN202">
        <v>173.82611455000693</v>
      </c>
      <c r="AO202">
        <v>2433.5656037000972</v>
      </c>
      <c r="AP202">
        <v>243.35656037000973</v>
      </c>
      <c r="AQ202">
        <v>0</v>
      </c>
      <c r="AR202">
        <v>256.16480038948396</v>
      </c>
      <c r="AS202">
        <v>0.56176491313483323</v>
      </c>
      <c r="AT202" t="s">
        <v>735</v>
      </c>
    </row>
    <row r="203" spans="1:46" x14ac:dyDescent="0.25">
      <c r="A203" t="s">
        <v>55</v>
      </c>
      <c r="B203" t="s">
        <v>946</v>
      </c>
      <c r="C203" s="63" t="s">
        <v>946</v>
      </c>
      <c r="D203" s="63" t="s">
        <v>671</v>
      </c>
      <c r="E203" t="s">
        <v>527</v>
      </c>
      <c r="F203">
        <v>0.95</v>
      </c>
      <c r="G203">
        <v>1</v>
      </c>
      <c r="H203">
        <v>1</v>
      </c>
      <c r="I203">
        <v>2</v>
      </c>
      <c r="J203">
        <v>7</v>
      </c>
      <c r="K203">
        <v>4</v>
      </c>
      <c r="L203" t="s">
        <v>101</v>
      </c>
      <c r="M203">
        <v>4</v>
      </c>
      <c r="N203" t="s">
        <v>705</v>
      </c>
      <c r="O203" t="s">
        <v>4</v>
      </c>
      <c r="P203">
        <v>1</v>
      </c>
      <c r="Q203">
        <v>1</v>
      </c>
      <c r="R203">
        <v>0</v>
      </c>
      <c r="S203" t="s">
        <v>642</v>
      </c>
      <c r="T203" t="s">
        <v>689</v>
      </c>
      <c r="U203">
        <v>4.5</v>
      </c>
      <c r="V203">
        <v>0.5921052631578948</v>
      </c>
      <c r="W203">
        <v>4.2749999999999995</v>
      </c>
      <c r="X203" t="s">
        <v>42</v>
      </c>
      <c r="Y203" t="s">
        <v>738</v>
      </c>
      <c r="Z203" t="s">
        <v>946</v>
      </c>
      <c r="AA203">
        <v>4.5</v>
      </c>
      <c r="AB203">
        <v>4.2749999999999995</v>
      </c>
      <c r="AC203">
        <v>122.25</v>
      </c>
      <c r="AD203">
        <v>1643.1999999999998</v>
      </c>
      <c r="AE203">
        <v>3.4969325153374198E-2</v>
      </c>
      <c r="AF203">
        <v>1</v>
      </c>
      <c r="AG203">
        <v>3.4969325153374198E-2</v>
      </c>
      <c r="AH203">
        <v>2.6016309639727399E-3</v>
      </c>
      <c r="AI203">
        <v>7.4397517039922104E-2</v>
      </c>
      <c r="AJ203">
        <v>6681.4285714285706</v>
      </c>
      <c r="AK203">
        <v>93540</v>
      </c>
      <c r="AL203">
        <v>243.35656037000973</v>
      </c>
      <c r="AM203">
        <v>1216.7828018500486</v>
      </c>
      <c r="AN203">
        <v>173.82611455000693</v>
      </c>
      <c r="AO203">
        <v>2433.5656037000972</v>
      </c>
      <c r="AP203">
        <v>243.35656037000973</v>
      </c>
      <c r="AQ203">
        <v>0</v>
      </c>
      <c r="AR203">
        <v>256.16480038948396</v>
      </c>
      <c r="AS203">
        <v>0.56176491313483323</v>
      </c>
      <c r="AT203" t="s">
        <v>738</v>
      </c>
    </row>
    <row r="204" spans="1:46" x14ac:dyDescent="0.25">
      <c r="A204" t="s">
        <v>55</v>
      </c>
      <c r="B204" t="s">
        <v>946</v>
      </c>
      <c r="C204" s="63" t="s">
        <v>946</v>
      </c>
      <c r="D204" s="63" t="s">
        <v>671</v>
      </c>
      <c r="E204" t="s">
        <v>527</v>
      </c>
      <c r="F204">
        <v>0.95</v>
      </c>
      <c r="G204">
        <v>1</v>
      </c>
      <c r="H204">
        <v>1</v>
      </c>
      <c r="I204">
        <v>2</v>
      </c>
      <c r="J204">
        <v>7</v>
      </c>
      <c r="K204">
        <v>5</v>
      </c>
      <c r="L204" t="s">
        <v>105</v>
      </c>
      <c r="M204">
        <v>5</v>
      </c>
      <c r="N204" t="s">
        <v>707</v>
      </c>
      <c r="O204" t="s">
        <v>4</v>
      </c>
      <c r="P204">
        <v>1</v>
      </c>
      <c r="Q204">
        <v>1</v>
      </c>
      <c r="R204">
        <v>0</v>
      </c>
      <c r="S204" t="s">
        <v>642</v>
      </c>
      <c r="T204" t="s">
        <v>689</v>
      </c>
      <c r="U204">
        <v>4.5</v>
      </c>
      <c r="V204">
        <v>0.5921052631578948</v>
      </c>
      <c r="W204">
        <v>4.2749999999999995</v>
      </c>
      <c r="X204" t="s">
        <v>45</v>
      </c>
      <c r="Y204" t="s">
        <v>741</v>
      </c>
      <c r="Z204" t="s">
        <v>946</v>
      </c>
      <c r="AA204">
        <v>4.5</v>
      </c>
      <c r="AB204">
        <v>4.2749999999999995</v>
      </c>
      <c r="AC204">
        <v>122.25</v>
      </c>
      <c r="AD204">
        <v>1643.1999999999998</v>
      </c>
      <c r="AE204">
        <v>3.4969325153374198E-2</v>
      </c>
      <c r="AF204">
        <v>1</v>
      </c>
      <c r="AG204">
        <v>3.4969325153374198E-2</v>
      </c>
      <c r="AH204">
        <v>2.6016309639727399E-3</v>
      </c>
      <c r="AI204">
        <v>7.4397517039922104E-2</v>
      </c>
      <c r="AJ204">
        <v>6681.4285714285706</v>
      </c>
      <c r="AK204">
        <v>93540</v>
      </c>
      <c r="AL204">
        <v>243.35656037000973</v>
      </c>
      <c r="AM204">
        <v>1216.7828018500486</v>
      </c>
      <c r="AN204">
        <v>173.82611455000693</v>
      </c>
      <c r="AO204">
        <v>2433.5656037000972</v>
      </c>
      <c r="AP204">
        <v>243.35656037000973</v>
      </c>
      <c r="AQ204">
        <v>0</v>
      </c>
      <c r="AR204">
        <v>256.16480038948396</v>
      </c>
      <c r="AS204">
        <v>0.56176491313483323</v>
      </c>
      <c r="AT204" t="s">
        <v>741</v>
      </c>
    </row>
    <row r="205" spans="1:46" x14ac:dyDescent="0.25">
      <c r="A205" t="s">
        <v>55</v>
      </c>
      <c r="B205" t="s">
        <v>946</v>
      </c>
      <c r="C205" s="63" t="s">
        <v>946</v>
      </c>
      <c r="D205" s="63" t="s">
        <v>671</v>
      </c>
      <c r="E205" t="s">
        <v>527</v>
      </c>
      <c r="F205">
        <v>0.95</v>
      </c>
      <c r="G205">
        <v>2</v>
      </c>
      <c r="H205">
        <v>2</v>
      </c>
      <c r="I205">
        <v>2</v>
      </c>
      <c r="J205">
        <v>7</v>
      </c>
      <c r="K205">
        <v>1</v>
      </c>
      <c r="L205" t="s">
        <v>99</v>
      </c>
      <c r="M205">
        <v>8</v>
      </c>
      <c r="N205" t="s">
        <v>713</v>
      </c>
      <c r="O205" t="s">
        <v>4</v>
      </c>
      <c r="P205">
        <v>1</v>
      </c>
      <c r="Q205">
        <v>1</v>
      </c>
      <c r="R205">
        <v>0</v>
      </c>
      <c r="S205" t="s">
        <v>642</v>
      </c>
      <c r="T205" t="s">
        <v>689</v>
      </c>
      <c r="U205">
        <v>4.5</v>
      </c>
      <c r="V205">
        <v>0.5921052631578948</v>
      </c>
      <c r="W205">
        <v>4.2749999999999995</v>
      </c>
      <c r="X205" t="s">
        <v>33</v>
      </c>
      <c r="Y205" t="s">
        <v>750</v>
      </c>
      <c r="Z205" t="s">
        <v>946</v>
      </c>
      <c r="AA205">
        <v>4.5</v>
      </c>
      <c r="AB205">
        <v>4.2749999999999995</v>
      </c>
      <c r="AC205">
        <v>122.25</v>
      </c>
      <c r="AD205">
        <v>1643.1999999999998</v>
      </c>
      <c r="AE205">
        <v>3.4969325153374198E-2</v>
      </c>
      <c r="AF205">
        <v>1</v>
      </c>
      <c r="AG205">
        <v>3.4969325153374198E-2</v>
      </c>
      <c r="AH205">
        <v>2.6016309639727399E-3</v>
      </c>
      <c r="AI205">
        <v>7.4397517039922104E-2</v>
      </c>
      <c r="AJ205">
        <v>6681.4285714285706</v>
      </c>
      <c r="AK205">
        <v>93540</v>
      </c>
      <c r="AL205">
        <v>243.35656037000973</v>
      </c>
      <c r="AM205">
        <v>1216.7828018500486</v>
      </c>
      <c r="AN205">
        <v>173.82611455000693</v>
      </c>
      <c r="AO205">
        <v>2433.5656037000972</v>
      </c>
      <c r="AP205">
        <v>243.35656037000973</v>
      </c>
      <c r="AQ205">
        <v>0</v>
      </c>
      <c r="AR205">
        <v>256.16480038948396</v>
      </c>
      <c r="AS205">
        <v>0.56176491313483323</v>
      </c>
      <c r="AT205" t="s">
        <v>750</v>
      </c>
    </row>
    <row r="206" spans="1:46" x14ac:dyDescent="0.25">
      <c r="A206" t="s">
        <v>55</v>
      </c>
      <c r="B206" t="s">
        <v>946</v>
      </c>
      <c r="C206" s="63" t="s">
        <v>946</v>
      </c>
      <c r="D206" s="63" t="s">
        <v>671</v>
      </c>
      <c r="E206" t="s">
        <v>527</v>
      </c>
      <c r="F206">
        <v>0.95</v>
      </c>
      <c r="G206">
        <v>2</v>
      </c>
      <c r="H206">
        <v>2</v>
      </c>
      <c r="I206">
        <v>2</v>
      </c>
      <c r="J206">
        <v>7</v>
      </c>
      <c r="K206">
        <v>2</v>
      </c>
      <c r="L206" t="s">
        <v>102</v>
      </c>
      <c r="M206">
        <v>9</v>
      </c>
      <c r="N206" t="s">
        <v>715</v>
      </c>
      <c r="O206" t="s">
        <v>4</v>
      </c>
      <c r="P206">
        <v>1</v>
      </c>
      <c r="Q206">
        <v>1</v>
      </c>
      <c r="R206">
        <v>0</v>
      </c>
      <c r="S206" t="s">
        <v>642</v>
      </c>
      <c r="T206" t="s">
        <v>689</v>
      </c>
      <c r="U206">
        <v>4.5</v>
      </c>
      <c r="V206">
        <v>0.5921052631578948</v>
      </c>
      <c r="W206">
        <v>4.2749999999999995</v>
      </c>
      <c r="X206" t="s">
        <v>36</v>
      </c>
      <c r="Y206" t="s">
        <v>753</v>
      </c>
      <c r="Z206" t="s">
        <v>946</v>
      </c>
      <c r="AA206">
        <v>4.5</v>
      </c>
      <c r="AB206">
        <v>4.2749999999999995</v>
      </c>
      <c r="AC206">
        <v>122.25</v>
      </c>
      <c r="AD206">
        <v>1643.1999999999998</v>
      </c>
      <c r="AE206">
        <v>3.4969325153374198E-2</v>
      </c>
      <c r="AF206">
        <v>1</v>
      </c>
      <c r="AG206">
        <v>3.4969325153374198E-2</v>
      </c>
      <c r="AH206">
        <v>2.6016309639727399E-3</v>
      </c>
      <c r="AI206">
        <v>7.4397517039922104E-2</v>
      </c>
      <c r="AJ206">
        <v>6681.4285714285706</v>
      </c>
      <c r="AK206">
        <v>93540</v>
      </c>
      <c r="AL206">
        <v>243.35656037000973</v>
      </c>
      <c r="AM206">
        <v>1216.7828018500486</v>
      </c>
      <c r="AN206">
        <v>173.82611455000693</v>
      </c>
      <c r="AO206">
        <v>2433.5656037000972</v>
      </c>
      <c r="AP206">
        <v>243.35656037000973</v>
      </c>
      <c r="AQ206">
        <v>0</v>
      </c>
      <c r="AR206">
        <v>256.16480038948396</v>
      </c>
      <c r="AS206">
        <v>0.56176491313483323</v>
      </c>
      <c r="AT206" t="s">
        <v>753</v>
      </c>
    </row>
    <row r="207" spans="1:46" x14ac:dyDescent="0.25">
      <c r="A207" t="s">
        <v>55</v>
      </c>
      <c r="B207" t="s">
        <v>946</v>
      </c>
      <c r="C207" s="63" t="s">
        <v>946</v>
      </c>
      <c r="D207" s="63" t="s">
        <v>671</v>
      </c>
      <c r="E207" t="s">
        <v>527</v>
      </c>
      <c r="F207">
        <v>0.95</v>
      </c>
      <c r="G207">
        <v>2</v>
      </c>
      <c r="H207">
        <v>2</v>
      </c>
      <c r="I207">
        <v>2</v>
      </c>
      <c r="J207">
        <v>7</v>
      </c>
      <c r="K207">
        <v>3</v>
      </c>
      <c r="L207" t="s">
        <v>103</v>
      </c>
      <c r="M207">
        <v>10</v>
      </c>
      <c r="N207" t="s">
        <v>717</v>
      </c>
      <c r="O207" t="s">
        <v>4</v>
      </c>
      <c r="P207">
        <v>1</v>
      </c>
      <c r="Q207">
        <v>1</v>
      </c>
      <c r="R207">
        <v>0</v>
      </c>
      <c r="S207" t="s">
        <v>642</v>
      </c>
      <c r="T207" t="s">
        <v>689</v>
      </c>
      <c r="U207">
        <v>4.5</v>
      </c>
      <c r="V207">
        <v>0.5921052631578948</v>
      </c>
      <c r="W207">
        <v>4.2749999999999995</v>
      </c>
      <c r="X207" t="s">
        <v>39</v>
      </c>
      <c r="Y207" t="s">
        <v>756</v>
      </c>
      <c r="Z207" t="s">
        <v>946</v>
      </c>
      <c r="AA207">
        <v>4.5</v>
      </c>
      <c r="AB207">
        <v>4.2749999999999995</v>
      </c>
      <c r="AC207">
        <v>125.65</v>
      </c>
      <c r="AD207">
        <v>1643.1999999999998</v>
      </c>
      <c r="AE207">
        <v>3.4023079984082799E-2</v>
      </c>
      <c r="AF207">
        <v>1</v>
      </c>
      <c r="AG207">
        <v>3.4023079984082799E-2</v>
      </c>
      <c r="AH207">
        <v>2.6016309639727399E-3</v>
      </c>
      <c r="AI207">
        <v>7.6466650438169401E-2</v>
      </c>
      <c r="AJ207">
        <v>6681.4285714285706</v>
      </c>
      <c r="AK207">
        <v>93540</v>
      </c>
      <c r="AL207">
        <v>243.35656037000973</v>
      </c>
      <c r="AM207">
        <v>1216.7828018500486</v>
      </c>
      <c r="AN207">
        <v>173.82611455000693</v>
      </c>
      <c r="AO207">
        <v>2433.5656037000972</v>
      </c>
      <c r="AP207">
        <v>243.35656037000973</v>
      </c>
      <c r="AQ207">
        <v>0</v>
      </c>
      <c r="AR207">
        <v>256.16480038948396</v>
      </c>
      <c r="AS207">
        <v>0.56176491313483323</v>
      </c>
      <c r="AT207" t="s">
        <v>756</v>
      </c>
    </row>
    <row r="208" spans="1:46" x14ac:dyDescent="0.25">
      <c r="A208" t="s">
        <v>55</v>
      </c>
      <c r="B208" t="s">
        <v>946</v>
      </c>
      <c r="C208" s="63" t="s">
        <v>946</v>
      </c>
      <c r="D208" s="63" t="s">
        <v>671</v>
      </c>
      <c r="E208" t="s">
        <v>527</v>
      </c>
      <c r="F208">
        <v>0.95</v>
      </c>
      <c r="G208">
        <v>2</v>
      </c>
      <c r="H208">
        <v>2</v>
      </c>
      <c r="I208">
        <v>2</v>
      </c>
      <c r="J208">
        <v>7</v>
      </c>
      <c r="K208">
        <v>4</v>
      </c>
      <c r="L208" t="s">
        <v>101</v>
      </c>
      <c r="M208">
        <v>11</v>
      </c>
      <c r="N208" t="s">
        <v>719</v>
      </c>
      <c r="O208" t="s">
        <v>4</v>
      </c>
      <c r="P208">
        <v>1</v>
      </c>
      <c r="Q208">
        <v>1</v>
      </c>
      <c r="R208">
        <v>0</v>
      </c>
      <c r="S208" t="s">
        <v>642</v>
      </c>
      <c r="T208" t="s">
        <v>689</v>
      </c>
      <c r="U208">
        <v>4.5</v>
      </c>
      <c r="V208">
        <v>0.5921052631578948</v>
      </c>
      <c r="W208">
        <v>4.2749999999999995</v>
      </c>
      <c r="X208" t="s">
        <v>42</v>
      </c>
      <c r="Y208" t="s">
        <v>759</v>
      </c>
      <c r="Z208" t="s">
        <v>946</v>
      </c>
      <c r="AA208">
        <v>4.5</v>
      </c>
      <c r="AB208">
        <v>4.2749999999999995</v>
      </c>
      <c r="AC208">
        <v>117.15</v>
      </c>
      <c r="AD208">
        <v>1643.1999999999998</v>
      </c>
      <c r="AE208">
        <v>3.6491677336747803E-2</v>
      </c>
      <c r="AF208">
        <v>1</v>
      </c>
      <c r="AG208">
        <v>3.6491677336747803E-2</v>
      </c>
      <c r="AH208">
        <v>2.6016309639727399E-3</v>
      </c>
      <c r="AI208">
        <v>7.1293816942551103E-2</v>
      </c>
      <c r="AJ208">
        <v>6681.4285714285706</v>
      </c>
      <c r="AK208">
        <v>93540</v>
      </c>
      <c r="AL208">
        <v>243.35656037000973</v>
      </c>
      <c r="AM208">
        <v>1216.7828018500486</v>
      </c>
      <c r="AN208">
        <v>173.82611455000693</v>
      </c>
      <c r="AO208">
        <v>2433.5656037000972</v>
      </c>
      <c r="AP208">
        <v>243.35656037000973</v>
      </c>
      <c r="AQ208">
        <v>0</v>
      </c>
      <c r="AR208">
        <v>256.16480038948396</v>
      </c>
      <c r="AS208">
        <v>0.56176491313483323</v>
      </c>
      <c r="AT208" t="s">
        <v>759</v>
      </c>
    </row>
    <row r="209" spans="1:46" x14ac:dyDescent="0.25">
      <c r="A209" t="s">
        <v>55</v>
      </c>
      <c r="B209" t="s">
        <v>946</v>
      </c>
      <c r="C209" s="63" t="s">
        <v>946</v>
      </c>
      <c r="D209" s="63" t="s">
        <v>671</v>
      </c>
      <c r="E209" t="s">
        <v>527</v>
      </c>
      <c r="F209">
        <v>0.95</v>
      </c>
      <c r="G209">
        <v>2</v>
      </c>
      <c r="H209">
        <v>2</v>
      </c>
      <c r="I209">
        <v>2</v>
      </c>
      <c r="J209">
        <v>7</v>
      </c>
      <c r="K209">
        <v>5</v>
      </c>
      <c r="L209" t="s">
        <v>105</v>
      </c>
      <c r="M209">
        <v>12</v>
      </c>
      <c r="N209" t="s">
        <v>721</v>
      </c>
      <c r="O209" t="s">
        <v>4</v>
      </c>
      <c r="P209">
        <v>1</v>
      </c>
      <c r="Q209">
        <v>1</v>
      </c>
      <c r="R209">
        <v>0</v>
      </c>
      <c r="S209" t="s">
        <v>642</v>
      </c>
      <c r="T209" t="s">
        <v>689</v>
      </c>
      <c r="U209">
        <v>4.5</v>
      </c>
      <c r="V209">
        <v>0.5921052631578948</v>
      </c>
      <c r="W209">
        <v>4.2749999999999995</v>
      </c>
      <c r="X209" t="s">
        <v>45</v>
      </c>
      <c r="Y209" t="s">
        <v>762</v>
      </c>
      <c r="Z209" t="s">
        <v>946</v>
      </c>
      <c r="AA209">
        <v>4.5</v>
      </c>
      <c r="AB209">
        <v>4.2749999999999995</v>
      </c>
      <c r="AC209">
        <v>113.25</v>
      </c>
      <c r="AD209">
        <v>1643.1999999999998</v>
      </c>
      <c r="AE209">
        <v>3.7748344370860901E-2</v>
      </c>
      <c r="AF209">
        <v>1</v>
      </c>
      <c r="AG209">
        <v>3.7748344370860901E-2</v>
      </c>
      <c r="AH209">
        <v>2.6016309639727399E-3</v>
      </c>
      <c r="AI209">
        <v>6.8920399221032103E-2</v>
      </c>
      <c r="AJ209">
        <v>6681.4285714285706</v>
      </c>
      <c r="AK209">
        <v>93540</v>
      </c>
      <c r="AL209">
        <v>243.35656037000976</v>
      </c>
      <c r="AM209">
        <v>1216.7828018500486</v>
      </c>
      <c r="AN209">
        <v>173.82611455000693</v>
      </c>
      <c r="AO209">
        <v>2433.5656037000972</v>
      </c>
      <c r="AP209">
        <v>243.35656037000973</v>
      </c>
      <c r="AQ209">
        <v>-2.8421709430404007E-14</v>
      </c>
      <c r="AR209">
        <v>256.16480038948396</v>
      </c>
      <c r="AS209">
        <v>0.56176491313483323</v>
      </c>
      <c r="AT209" t="s">
        <v>762</v>
      </c>
    </row>
    <row r="210" spans="1:46" x14ac:dyDescent="0.25">
      <c r="A210" t="s">
        <v>55</v>
      </c>
      <c r="B210" t="s">
        <v>947</v>
      </c>
      <c r="C210" s="63" t="s">
        <v>947</v>
      </c>
      <c r="D210" s="63" t="s">
        <v>671</v>
      </c>
      <c r="E210" t="s">
        <v>527</v>
      </c>
      <c r="F210">
        <v>1</v>
      </c>
      <c r="G210">
        <v>1</v>
      </c>
      <c r="H210">
        <v>1</v>
      </c>
      <c r="I210">
        <v>2</v>
      </c>
      <c r="J210">
        <v>7</v>
      </c>
      <c r="K210">
        <v>1</v>
      </c>
      <c r="L210" t="s">
        <v>99</v>
      </c>
      <c r="M210">
        <v>1</v>
      </c>
      <c r="N210" t="s">
        <v>699</v>
      </c>
      <c r="O210" t="s">
        <v>4</v>
      </c>
      <c r="P210">
        <v>1</v>
      </c>
      <c r="Q210">
        <v>1</v>
      </c>
      <c r="R210">
        <v>0</v>
      </c>
      <c r="S210" t="s">
        <v>642</v>
      </c>
      <c r="T210" t="s">
        <v>689</v>
      </c>
      <c r="U210">
        <v>9.5</v>
      </c>
      <c r="V210">
        <v>1.25</v>
      </c>
      <c r="W210">
        <v>9.5</v>
      </c>
      <c r="X210" t="s">
        <v>33</v>
      </c>
      <c r="Y210" t="s">
        <v>729</v>
      </c>
      <c r="Z210" t="s">
        <v>947</v>
      </c>
      <c r="AA210">
        <v>9.5</v>
      </c>
      <c r="AB210">
        <v>9.5</v>
      </c>
      <c r="AC210">
        <v>122.75</v>
      </c>
      <c r="AD210">
        <v>1643.1999999999998</v>
      </c>
      <c r="AE210">
        <v>7.73930753564155E-2</v>
      </c>
      <c r="AF210">
        <v>1</v>
      </c>
      <c r="AG210">
        <v>7.73930753564155E-2</v>
      </c>
      <c r="AH210">
        <v>5.7814021421616398E-3</v>
      </c>
      <c r="AI210">
        <v>7.4701801363193807E-2</v>
      </c>
      <c r="AJ210">
        <v>6681.4285714285706</v>
      </c>
      <c r="AK210">
        <v>93540</v>
      </c>
      <c r="AL210">
        <v>540.79235637779948</v>
      </c>
      <c r="AM210">
        <v>2077.7811587147039</v>
      </c>
      <c r="AN210">
        <v>327.32168938656298</v>
      </c>
      <c r="AO210">
        <v>4582.5036514118819</v>
      </c>
      <c r="AP210">
        <v>540.79235637779948</v>
      </c>
      <c r="AQ210">
        <v>0</v>
      </c>
      <c r="AR210">
        <v>540.79235637779948</v>
      </c>
      <c r="AS210">
        <v>1.1859481499513147</v>
      </c>
      <c r="AT210" t="s">
        <v>729</v>
      </c>
    </row>
    <row r="211" spans="1:46" x14ac:dyDescent="0.25">
      <c r="A211" t="s">
        <v>55</v>
      </c>
      <c r="B211" t="s">
        <v>947</v>
      </c>
      <c r="C211" s="63" t="s">
        <v>947</v>
      </c>
      <c r="D211" s="63" t="s">
        <v>671</v>
      </c>
      <c r="E211" t="s">
        <v>527</v>
      </c>
      <c r="F211">
        <v>1</v>
      </c>
      <c r="G211">
        <v>1</v>
      </c>
      <c r="H211">
        <v>1</v>
      </c>
      <c r="I211">
        <v>2</v>
      </c>
      <c r="J211">
        <v>7</v>
      </c>
      <c r="K211">
        <v>2</v>
      </c>
      <c r="L211" t="s">
        <v>102</v>
      </c>
      <c r="M211">
        <v>2</v>
      </c>
      <c r="N211" t="s">
        <v>701</v>
      </c>
      <c r="O211" t="s">
        <v>4</v>
      </c>
      <c r="P211">
        <v>1</v>
      </c>
      <c r="Q211">
        <v>1</v>
      </c>
      <c r="R211">
        <v>0</v>
      </c>
      <c r="S211" t="s">
        <v>642</v>
      </c>
      <c r="T211" t="s">
        <v>689</v>
      </c>
      <c r="U211">
        <v>9</v>
      </c>
      <c r="V211">
        <v>1.1842105263157896</v>
      </c>
      <c r="W211">
        <v>9</v>
      </c>
      <c r="X211" t="s">
        <v>36</v>
      </c>
      <c r="Y211" t="s">
        <v>732</v>
      </c>
      <c r="Z211" t="s">
        <v>947</v>
      </c>
      <c r="AA211">
        <v>9</v>
      </c>
      <c r="AB211">
        <v>9</v>
      </c>
      <c r="AC211">
        <v>122.25</v>
      </c>
      <c r="AD211">
        <v>1643.1999999999998</v>
      </c>
      <c r="AE211">
        <v>7.3619631901840496E-2</v>
      </c>
      <c r="AF211">
        <v>1</v>
      </c>
      <c r="AG211">
        <v>7.3619631901840496E-2</v>
      </c>
      <c r="AH211">
        <v>5.4771178188899698E-3</v>
      </c>
      <c r="AI211">
        <v>7.4397517039922104E-2</v>
      </c>
      <c r="AJ211">
        <v>6681.4285714285706</v>
      </c>
      <c r="AK211">
        <v>93540</v>
      </c>
      <c r="AL211">
        <v>512.32960077896803</v>
      </c>
      <c r="AM211">
        <v>2077.7811587147039</v>
      </c>
      <c r="AN211">
        <v>327.32168938656298</v>
      </c>
      <c r="AO211">
        <v>4582.5036514118819</v>
      </c>
      <c r="AP211">
        <v>512.32960077896792</v>
      </c>
      <c r="AQ211">
        <v>-1.1368683772161603E-13</v>
      </c>
      <c r="AR211">
        <v>512.32960077896792</v>
      </c>
      <c r="AS211">
        <v>1.1235298262696665</v>
      </c>
      <c r="AT211" t="s">
        <v>732</v>
      </c>
    </row>
    <row r="212" spans="1:46" x14ac:dyDescent="0.25">
      <c r="A212" t="s">
        <v>55</v>
      </c>
      <c r="B212" t="s">
        <v>947</v>
      </c>
      <c r="C212" s="63" t="s">
        <v>947</v>
      </c>
      <c r="D212" s="63" t="s">
        <v>671</v>
      </c>
      <c r="E212" t="s">
        <v>527</v>
      </c>
      <c r="F212">
        <v>1</v>
      </c>
      <c r="G212">
        <v>1</v>
      </c>
      <c r="H212">
        <v>1</v>
      </c>
      <c r="I212">
        <v>2</v>
      </c>
      <c r="J212">
        <v>7</v>
      </c>
      <c r="K212">
        <v>4</v>
      </c>
      <c r="L212" t="s">
        <v>101</v>
      </c>
      <c r="M212">
        <v>4</v>
      </c>
      <c r="N212" t="s">
        <v>705</v>
      </c>
      <c r="O212" t="s">
        <v>4</v>
      </c>
      <c r="P212">
        <v>1</v>
      </c>
      <c r="Q212">
        <v>1</v>
      </c>
      <c r="R212">
        <v>0</v>
      </c>
      <c r="S212" t="s">
        <v>642</v>
      </c>
      <c r="T212" t="s">
        <v>689</v>
      </c>
      <c r="U212">
        <v>9</v>
      </c>
      <c r="V212">
        <v>1.1842105263157896</v>
      </c>
      <c r="W212">
        <v>9</v>
      </c>
      <c r="X212" t="s">
        <v>42</v>
      </c>
      <c r="Y212" t="s">
        <v>738</v>
      </c>
      <c r="Z212" t="s">
        <v>947</v>
      </c>
      <c r="AA212">
        <v>9</v>
      </c>
      <c r="AB212">
        <v>9</v>
      </c>
      <c r="AC212">
        <v>122.25</v>
      </c>
      <c r="AD212">
        <v>1643.1999999999998</v>
      </c>
      <c r="AE212">
        <v>7.3619631901840496E-2</v>
      </c>
      <c r="AF212">
        <v>1</v>
      </c>
      <c r="AG212">
        <v>7.3619631901840496E-2</v>
      </c>
      <c r="AH212">
        <v>5.4771178188899698E-3</v>
      </c>
      <c r="AI212">
        <v>7.4397517039922104E-2</v>
      </c>
      <c r="AJ212">
        <v>6681.4285714285706</v>
      </c>
      <c r="AK212">
        <v>93540</v>
      </c>
      <c r="AL212">
        <v>512.32960077896803</v>
      </c>
      <c r="AM212">
        <v>2077.7811587147039</v>
      </c>
      <c r="AN212">
        <v>327.32168938656298</v>
      </c>
      <c r="AO212">
        <v>4582.5036514118819</v>
      </c>
      <c r="AP212">
        <v>512.32960077896792</v>
      </c>
      <c r="AQ212">
        <v>-1.1368683772161603E-13</v>
      </c>
      <c r="AR212">
        <v>512.32960077896792</v>
      </c>
      <c r="AS212">
        <v>1.1235298262696665</v>
      </c>
      <c r="AT212" t="s">
        <v>738</v>
      </c>
    </row>
    <row r="213" spans="1:46" x14ac:dyDescent="0.25">
      <c r="A213" t="s">
        <v>55</v>
      </c>
      <c r="B213" t="s">
        <v>947</v>
      </c>
      <c r="C213" s="63" t="s">
        <v>947</v>
      </c>
      <c r="D213" s="63" t="s">
        <v>671</v>
      </c>
      <c r="E213" t="s">
        <v>527</v>
      </c>
      <c r="F213">
        <v>1</v>
      </c>
      <c r="G213">
        <v>1</v>
      </c>
      <c r="H213">
        <v>1</v>
      </c>
      <c r="I213">
        <v>2</v>
      </c>
      <c r="J213">
        <v>7</v>
      </c>
      <c r="K213">
        <v>5</v>
      </c>
      <c r="L213" t="s">
        <v>105</v>
      </c>
      <c r="M213">
        <v>5</v>
      </c>
      <c r="N213" t="s">
        <v>707</v>
      </c>
      <c r="O213" t="s">
        <v>4</v>
      </c>
      <c r="P213">
        <v>1</v>
      </c>
      <c r="Q213">
        <v>1</v>
      </c>
      <c r="R213">
        <v>0</v>
      </c>
      <c r="S213" t="s">
        <v>642</v>
      </c>
      <c r="T213" t="s">
        <v>689</v>
      </c>
      <c r="U213">
        <v>9</v>
      </c>
      <c r="V213">
        <v>1.1842105263157896</v>
      </c>
      <c r="W213">
        <v>9</v>
      </c>
      <c r="X213" t="s">
        <v>45</v>
      </c>
      <c r="Y213" t="s">
        <v>741</v>
      </c>
      <c r="Z213" t="s">
        <v>947</v>
      </c>
      <c r="AA213">
        <v>9</v>
      </c>
      <c r="AB213">
        <v>9</v>
      </c>
      <c r="AC213">
        <v>122.25</v>
      </c>
      <c r="AD213">
        <v>1643.1999999999998</v>
      </c>
      <c r="AE213">
        <v>7.3619631901840496E-2</v>
      </c>
      <c r="AF213">
        <v>1</v>
      </c>
      <c r="AG213">
        <v>7.3619631901840496E-2</v>
      </c>
      <c r="AH213">
        <v>5.4771178188899698E-3</v>
      </c>
      <c r="AI213">
        <v>7.4397517039922104E-2</v>
      </c>
      <c r="AJ213">
        <v>6681.4285714285706</v>
      </c>
      <c r="AK213">
        <v>93540</v>
      </c>
      <c r="AL213">
        <v>512.32960077896803</v>
      </c>
      <c r="AM213">
        <v>2077.7811587147039</v>
      </c>
      <c r="AN213">
        <v>327.32168938656298</v>
      </c>
      <c r="AO213">
        <v>4582.5036514118819</v>
      </c>
      <c r="AP213">
        <v>512.32960077896792</v>
      </c>
      <c r="AQ213">
        <v>-1.1368683772161603E-13</v>
      </c>
      <c r="AR213">
        <v>512.32960077896792</v>
      </c>
      <c r="AS213">
        <v>1.1235298262696665</v>
      </c>
      <c r="AT213" t="s">
        <v>741</v>
      </c>
    </row>
    <row r="214" spans="1:46" x14ac:dyDescent="0.25">
      <c r="A214" t="s">
        <v>55</v>
      </c>
      <c r="B214" t="s">
        <v>947</v>
      </c>
      <c r="C214" s="63" t="s">
        <v>947</v>
      </c>
      <c r="D214" s="63" t="s">
        <v>671</v>
      </c>
      <c r="E214" t="s">
        <v>527</v>
      </c>
      <c r="F214">
        <v>1</v>
      </c>
      <c r="G214">
        <v>2</v>
      </c>
      <c r="H214">
        <v>2</v>
      </c>
      <c r="I214">
        <v>2</v>
      </c>
      <c r="J214">
        <v>7</v>
      </c>
      <c r="K214">
        <v>1</v>
      </c>
      <c r="L214" t="s">
        <v>99</v>
      </c>
      <c r="M214">
        <v>8</v>
      </c>
      <c r="N214" t="s">
        <v>713</v>
      </c>
      <c r="O214" t="s">
        <v>4</v>
      </c>
      <c r="P214">
        <v>1</v>
      </c>
      <c r="Q214">
        <v>1</v>
      </c>
      <c r="R214">
        <v>0</v>
      </c>
      <c r="S214" t="s">
        <v>642</v>
      </c>
      <c r="T214" t="s">
        <v>689</v>
      </c>
      <c r="U214">
        <v>9</v>
      </c>
      <c r="V214">
        <v>1.1842105263157896</v>
      </c>
      <c r="W214">
        <v>9</v>
      </c>
      <c r="X214" t="s">
        <v>33</v>
      </c>
      <c r="Y214" t="s">
        <v>750</v>
      </c>
      <c r="Z214" t="s">
        <v>947</v>
      </c>
      <c r="AA214">
        <v>9</v>
      </c>
      <c r="AB214">
        <v>9</v>
      </c>
      <c r="AC214">
        <v>122.25</v>
      </c>
      <c r="AD214">
        <v>1643.1999999999998</v>
      </c>
      <c r="AE214">
        <v>7.3619631901840496E-2</v>
      </c>
      <c r="AF214">
        <v>1</v>
      </c>
      <c r="AG214">
        <v>7.3619631901840496E-2</v>
      </c>
      <c r="AH214">
        <v>5.4771178188899698E-3</v>
      </c>
      <c r="AI214">
        <v>7.4397517039922104E-2</v>
      </c>
      <c r="AJ214">
        <v>6681.4285714285706</v>
      </c>
      <c r="AK214">
        <v>93540</v>
      </c>
      <c r="AL214">
        <v>512.32960077896803</v>
      </c>
      <c r="AM214">
        <v>2504.7224926971767</v>
      </c>
      <c r="AN214">
        <v>327.32168938656298</v>
      </c>
      <c r="AO214">
        <v>4582.5036514118819</v>
      </c>
      <c r="AP214">
        <v>512.32960077896792</v>
      </c>
      <c r="AQ214">
        <v>-1.1368683772161603E-13</v>
      </c>
      <c r="AR214">
        <v>512.32960077896792</v>
      </c>
      <c r="AS214">
        <v>1.1235298262696665</v>
      </c>
      <c r="AT214" t="s">
        <v>750</v>
      </c>
    </row>
    <row r="215" spans="1:46" x14ac:dyDescent="0.25">
      <c r="A215" t="s">
        <v>55</v>
      </c>
      <c r="B215" t="s">
        <v>947</v>
      </c>
      <c r="C215" s="63" t="s">
        <v>947</v>
      </c>
      <c r="D215" s="63" t="s">
        <v>671</v>
      </c>
      <c r="E215" t="s">
        <v>527</v>
      </c>
      <c r="F215">
        <v>1</v>
      </c>
      <c r="G215">
        <v>2</v>
      </c>
      <c r="H215">
        <v>2</v>
      </c>
      <c r="I215">
        <v>2</v>
      </c>
      <c r="J215">
        <v>7</v>
      </c>
      <c r="K215">
        <v>2</v>
      </c>
      <c r="L215" t="s">
        <v>102</v>
      </c>
      <c r="M215">
        <v>9</v>
      </c>
      <c r="N215" t="s">
        <v>715</v>
      </c>
      <c r="O215" t="s">
        <v>4</v>
      </c>
      <c r="P215">
        <v>1</v>
      </c>
      <c r="Q215">
        <v>1</v>
      </c>
      <c r="R215">
        <v>0</v>
      </c>
      <c r="S215" t="s">
        <v>642</v>
      </c>
      <c r="T215" t="s">
        <v>689</v>
      </c>
      <c r="U215">
        <v>9</v>
      </c>
      <c r="V215">
        <v>1.1842105263157896</v>
      </c>
      <c r="W215">
        <v>9</v>
      </c>
      <c r="X215" t="s">
        <v>36</v>
      </c>
      <c r="Y215" t="s">
        <v>753</v>
      </c>
      <c r="Z215" t="s">
        <v>947</v>
      </c>
      <c r="AA215">
        <v>9</v>
      </c>
      <c r="AB215">
        <v>9</v>
      </c>
      <c r="AC215">
        <v>122.25</v>
      </c>
      <c r="AD215">
        <v>1643.1999999999998</v>
      </c>
      <c r="AE215">
        <v>7.3619631901840496E-2</v>
      </c>
      <c r="AF215">
        <v>1</v>
      </c>
      <c r="AG215">
        <v>7.3619631901840496E-2</v>
      </c>
      <c r="AH215">
        <v>5.4771178188899698E-3</v>
      </c>
      <c r="AI215">
        <v>7.4397517039922104E-2</v>
      </c>
      <c r="AJ215">
        <v>6681.4285714285706</v>
      </c>
      <c r="AK215">
        <v>93540</v>
      </c>
      <c r="AL215">
        <v>512.32960077896803</v>
      </c>
      <c r="AM215">
        <v>2504.7224926971767</v>
      </c>
      <c r="AN215">
        <v>327.32168938656298</v>
      </c>
      <c r="AO215">
        <v>4582.5036514118819</v>
      </c>
      <c r="AP215">
        <v>512.32960077896792</v>
      </c>
      <c r="AQ215">
        <v>-1.1368683772161603E-13</v>
      </c>
      <c r="AR215">
        <v>512.32960077896792</v>
      </c>
      <c r="AS215">
        <v>1.1235298262696665</v>
      </c>
      <c r="AT215" t="s">
        <v>753</v>
      </c>
    </row>
    <row r="216" spans="1:46" x14ac:dyDescent="0.25">
      <c r="A216" t="s">
        <v>55</v>
      </c>
      <c r="B216" t="s">
        <v>947</v>
      </c>
      <c r="C216" s="63" t="s">
        <v>947</v>
      </c>
      <c r="D216" s="63" t="s">
        <v>671</v>
      </c>
      <c r="E216" t="s">
        <v>527</v>
      </c>
      <c r="F216">
        <v>1</v>
      </c>
      <c r="G216">
        <v>2</v>
      </c>
      <c r="H216">
        <v>2</v>
      </c>
      <c r="I216">
        <v>2</v>
      </c>
      <c r="J216">
        <v>7</v>
      </c>
      <c r="K216">
        <v>3</v>
      </c>
      <c r="L216" t="s">
        <v>103</v>
      </c>
      <c r="M216">
        <v>10</v>
      </c>
      <c r="N216" t="s">
        <v>717</v>
      </c>
      <c r="O216" t="s">
        <v>4</v>
      </c>
      <c r="P216">
        <v>1</v>
      </c>
      <c r="Q216">
        <v>1</v>
      </c>
      <c r="R216">
        <v>0</v>
      </c>
      <c r="S216" t="s">
        <v>642</v>
      </c>
      <c r="T216" t="s">
        <v>689</v>
      </c>
      <c r="U216">
        <v>9</v>
      </c>
      <c r="V216">
        <v>1.1842105263157896</v>
      </c>
      <c r="W216">
        <v>9</v>
      </c>
      <c r="X216" t="s">
        <v>39</v>
      </c>
      <c r="Y216" t="s">
        <v>756</v>
      </c>
      <c r="Z216" t="s">
        <v>947</v>
      </c>
      <c r="AA216">
        <v>9</v>
      </c>
      <c r="AB216">
        <v>9</v>
      </c>
      <c r="AC216">
        <v>125.65</v>
      </c>
      <c r="AD216">
        <v>1643.1999999999998</v>
      </c>
      <c r="AE216">
        <v>7.1627536808595293E-2</v>
      </c>
      <c r="AF216">
        <v>1</v>
      </c>
      <c r="AG216">
        <v>7.1627536808595293E-2</v>
      </c>
      <c r="AH216">
        <v>5.4771178188899698E-3</v>
      </c>
      <c r="AI216">
        <v>7.6466650438169401E-2</v>
      </c>
      <c r="AJ216">
        <v>6681.4285714285706</v>
      </c>
      <c r="AK216">
        <v>93540</v>
      </c>
      <c r="AL216">
        <v>512.32960077896803</v>
      </c>
      <c r="AM216">
        <v>2504.7224926971767</v>
      </c>
      <c r="AN216">
        <v>327.32168938656298</v>
      </c>
      <c r="AO216">
        <v>4582.5036514118819</v>
      </c>
      <c r="AP216">
        <v>512.32960077896792</v>
      </c>
      <c r="AQ216">
        <v>-1.1368683772161603E-13</v>
      </c>
      <c r="AR216">
        <v>512.32960077896792</v>
      </c>
      <c r="AS216">
        <v>1.1235298262696665</v>
      </c>
      <c r="AT216" t="s">
        <v>756</v>
      </c>
    </row>
    <row r="217" spans="1:46" x14ac:dyDescent="0.25">
      <c r="A217" t="s">
        <v>55</v>
      </c>
      <c r="B217" t="s">
        <v>947</v>
      </c>
      <c r="C217" s="63" t="s">
        <v>947</v>
      </c>
      <c r="D217" s="63" t="s">
        <v>671</v>
      </c>
      <c r="E217" t="s">
        <v>527</v>
      </c>
      <c r="F217">
        <v>1</v>
      </c>
      <c r="G217">
        <v>2</v>
      </c>
      <c r="H217">
        <v>2</v>
      </c>
      <c r="I217">
        <v>2</v>
      </c>
      <c r="J217">
        <v>7</v>
      </c>
      <c r="K217">
        <v>6</v>
      </c>
      <c r="L217" t="s">
        <v>113</v>
      </c>
      <c r="M217">
        <v>13</v>
      </c>
      <c r="N217" t="s">
        <v>723</v>
      </c>
      <c r="O217" t="s">
        <v>4</v>
      </c>
      <c r="P217">
        <v>1</v>
      </c>
      <c r="Q217">
        <v>1</v>
      </c>
      <c r="R217">
        <v>0</v>
      </c>
      <c r="S217" t="s">
        <v>642</v>
      </c>
      <c r="T217" t="s">
        <v>689</v>
      </c>
      <c r="U217">
        <v>8.5</v>
      </c>
      <c r="V217">
        <v>1.118421052631579</v>
      </c>
      <c r="W217">
        <v>8.5</v>
      </c>
      <c r="X217" t="s">
        <v>48</v>
      </c>
      <c r="Y217" t="s">
        <v>765</v>
      </c>
      <c r="Z217" t="s">
        <v>947</v>
      </c>
      <c r="AA217">
        <v>8.5</v>
      </c>
      <c r="AB217">
        <v>8.5</v>
      </c>
      <c r="AC217">
        <v>113.1</v>
      </c>
      <c r="AD217">
        <v>1643.1999999999998</v>
      </c>
      <c r="AE217">
        <v>7.5154730327144106E-2</v>
      </c>
      <c r="AF217">
        <v>1</v>
      </c>
      <c r="AG217">
        <v>7.5154730327144106E-2</v>
      </c>
      <c r="AH217">
        <v>5.1728334956183102E-3</v>
      </c>
      <c r="AI217">
        <v>6.8829113924050597E-2</v>
      </c>
      <c r="AJ217">
        <v>6681.4285714285706</v>
      </c>
      <c r="AK217">
        <v>93540</v>
      </c>
      <c r="AL217">
        <v>483.86684518013641</v>
      </c>
      <c r="AM217">
        <v>2504.7224926971767</v>
      </c>
      <c r="AN217">
        <v>327.32168938656298</v>
      </c>
      <c r="AO217">
        <v>4582.5036514118819</v>
      </c>
      <c r="AP217">
        <v>483.86684518013635</v>
      </c>
      <c r="AQ217">
        <v>-5.6843418860808015E-14</v>
      </c>
      <c r="AR217">
        <v>483.86684518013635</v>
      </c>
      <c r="AS217">
        <v>1.0611115025880182</v>
      </c>
      <c r="AT217" t="s">
        <v>765</v>
      </c>
    </row>
    <row r="218" spans="1:46" x14ac:dyDescent="0.25">
      <c r="A218" t="s">
        <v>55</v>
      </c>
      <c r="B218" t="s">
        <v>947</v>
      </c>
      <c r="C218" s="63" t="s">
        <v>947</v>
      </c>
      <c r="D218" s="63" t="s">
        <v>671</v>
      </c>
      <c r="E218" t="s">
        <v>527</v>
      </c>
      <c r="F218">
        <v>1</v>
      </c>
      <c r="G218">
        <v>2</v>
      </c>
      <c r="H218">
        <v>2</v>
      </c>
      <c r="I218">
        <v>2</v>
      </c>
      <c r="J218">
        <v>7</v>
      </c>
      <c r="K218">
        <v>7</v>
      </c>
      <c r="L218" t="s">
        <v>114</v>
      </c>
      <c r="M218">
        <v>14</v>
      </c>
      <c r="N218" t="s">
        <v>725</v>
      </c>
      <c r="O218" t="s">
        <v>4</v>
      </c>
      <c r="P218">
        <v>1</v>
      </c>
      <c r="Q218">
        <v>1</v>
      </c>
      <c r="R218">
        <v>0</v>
      </c>
      <c r="S218" t="s">
        <v>642</v>
      </c>
      <c r="T218" t="s">
        <v>689</v>
      </c>
      <c r="U218">
        <v>8.5</v>
      </c>
      <c r="V218">
        <v>1.118421052631579</v>
      </c>
      <c r="W218">
        <v>8.5</v>
      </c>
      <c r="X218" t="s">
        <v>51</v>
      </c>
      <c r="Y218" t="s">
        <v>768</v>
      </c>
      <c r="Z218" t="s">
        <v>947</v>
      </c>
      <c r="AA218">
        <v>8.5</v>
      </c>
      <c r="AB218">
        <v>8.5</v>
      </c>
      <c r="AC218">
        <v>114.1</v>
      </c>
      <c r="AD218">
        <v>1643.1999999999998</v>
      </c>
      <c r="AE218">
        <v>7.4496056091148094E-2</v>
      </c>
      <c r="AF218">
        <v>1</v>
      </c>
      <c r="AG218">
        <v>7.4496056091148094E-2</v>
      </c>
      <c r="AH218">
        <v>5.1728334956183102E-3</v>
      </c>
      <c r="AI218">
        <v>6.9437682570594003E-2</v>
      </c>
      <c r="AJ218">
        <v>6681.4285714285706</v>
      </c>
      <c r="AK218">
        <v>93540</v>
      </c>
      <c r="AL218">
        <v>483.86684518013635</v>
      </c>
      <c r="AM218">
        <v>2504.7224926971767</v>
      </c>
      <c r="AN218">
        <v>327.32168938656298</v>
      </c>
      <c r="AO218">
        <v>4582.5036514118819</v>
      </c>
      <c r="AP218">
        <v>483.86684518013635</v>
      </c>
      <c r="AQ218">
        <v>0</v>
      </c>
      <c r="AR218">
        <v>483.86684518013635</v>
      </c>
      <c r="AS218">
        <v>1.0611115025880182</v>
      </c>
      <c r="AT218" t="s">
        <v>768</v>
      </c>
    </row>
    <row r="219" spans="1:46" x14ac:dyDescent="0.25">
      <c r="A219" t="s">
        <v>55</v>
      </c>
      <c r="B219" t="s">
        <v>948</v>
      </c>
      <c r="C219" s="63" t="s">
        <v>948</v>
      </c>
      <c r="D219" s="63" t="s">
        <v>671</v>
      </c>
      <c r="E219" t="s">
        <v>527</v>
      </c>
      <c r="F219">
        <v>1</v>
      </c>
      <c r="G219">
        <v>1</v>
      </c>
      <c r="H219">
        <v>1</v>
      </c>
      <c r="I219">
        <v>2</v>
      </c>
      <c r="J219">
        <v>7</v>
      </c>
      <c r="K219">
        <v>1</v>
      </c>
      <c r="L219" t="s">
        <v>99</v>
      </c>
      <c r="M219">
        <v>1</v>
      </c>
      <c r="N219" t="s">
        <v>699</v>
      </c>
      <c r="O219" t="s">
        <v>4</v>
      </c>
      <c r="P219">
        <v>1</v>
      </c>
      <c r="Q219">
        <v>1</v>
      </c>
      <c r="R219">
        <v>0</v>
      </c>
      <c r="S219" t="s">
        <v>642</v>
      </c>
      <c r="T219" t="s">
        <v>689</v>
      </c>
      <c r="U219">
        <v>8.5</v>
      </c>
      <c r="V219">
        <v>1.118421052631579</v>
      </c>
      <c r="W219">
        <v>8.5</v>
      </c>
      <c r="X219" t="s">
        <v>33</v>
      </c>
      <c r="Y219" t="s">
        <v>729</v>
      </c>
      <c r="Z219" t="s">
        <v>948</v>
      </c>
      <c r="AA219">
        <v>15</v>
      </c>
      <c r="AB219">
        <v>15</v>
      </c>
      <c r="AC219">
        <v>122.75</v>
      </c>
      <c r="AD219">
        <v>1643.1999999999998</v>
      </c>
      <c r="AE219">
        <v>0.12219959266802401</v>
      </c>
      <c r="AF219">
        <v>0.56666666666666698</v>
      </c>
      <c r="AG219">
        <v>6.9246435845213797E-2</v>
      </c>
      <c r="AH219">
        <v>5.1728334956183102E-3</v>
      </c>
      <c r="AI219">
        <v>7.4701801363193807E-2</v>
      </c>
      <c r="AJ219">
        <v>6681.4285714285706</v>
      </c>
      <c r="AK219">
        <v>93540</v>
      </c>
      <c r="AL219">
        <v>853.88266796494656</v>
      </c>
      <c r="AM219">
        <v>6062.5669425511205</v>
      </c>
      <c r="AN219">
        <v>857.94877590763667</v>
      </c>
      <c r="AO219">
        <v>12011.282862706914</v>
      </c>
      <c r="AP219">
        <v>483.86684518013635</v>
      </c>
      <c r="AQ219">
        <v>0</v>
      </c>
      <c r="AR219">
        <v>483.86684518013635</v>
      </c>
      <c r="AS219">
        <v>1.0611115025880182</v>
      </c>
      <c r="AT219" t="s">
        <v>729</v>
      </c>
    </row>
    <row r="220" spans="1:46" x14ac:dyDescent="0.25">
      <c r="A220" t="s">
        <v>55</v>
      </c>
      <c r="B220" t="s">
        <v>948</v>
      </c>
      <c r="C220" s="63" t="s">
        <v>948</v>
      </c>
      <c r="D220" s="63" t="s">
        <v>671</v>
      </c>
      <c r="E220" t="s">
        <v>527</v>
      </c>
      <c r="F220">
        <v>1</v>
      </c>
      <c r="G220">
        <v>1</v>
      </c>
      <c r="H220">
        <v>1</v>
      </c>
      <c r="I220">
        <v>2</v>
      </c>
      <c r="J220">
        <v>7</v>
      </c>
      <c r="K220">
        <v>1</v>
      </c>
      <c r="L220" t="s">
        <v>99</v>
      </c>
      <c r="M220">
        <v>1</v>
      </c>
      <c r="N220" t="s">
        <v>699</v>
      </c>
      <c r="O220" t="s">
        <v>5</v>
      </c>
      <c r="P220">
        <v>2</v>
      </c>
      <c r="Q220">
        <v>1</v>
      </c>
      <c r="R220">
        <v>0</v>
      </c>
      <c r="S220" t="s">
        <v>642</v>
      </c>
      <c r="T220" t="s">
        <v>689</v>
      </c>
      <c r="U220">
        <v>6.5</v>
      </c>
      <c r="V220">
        <v>0.85526315789473684</v>
      </c>
      <c r="W220">
        <v>6.5</v>
      </c>
      <c r="X220" t="s">
        <v>34</v>
      </c>
      <c r="Y220" t="s">
        <v>730</v>
      </c>
      <c r="Z220" t="s">
        <v>948</v>
      </c>
      <c r="AA220">
        <v>15</v>
      </c>
      <c r="AB220">
        <v>15</v>
      </c>
      <c r="AC220">
        <v>122.75</v>
      </c>
      <c r="AD220">
        <v>1643.1999999999998</v>
      </c>
      <c r="AE220">
        <v>0.12219959266802401</v>
      </c>
      <c r="AF220">
        <v>0.43333333333333302</v>
      </c>
      <c r="AG220">
        <v>5.2953156822810599E-2</v>
      </c>
      <c r="AH220">
        <v>3.9556962025316502E-3</v>
      </c>
      <c r="AI220">
        <v>7.4701801363193807E-2</v>
      </c>
      <c r="AJ220">
        <v>6681.4285714285706</v>
      </c>
      <c r="AK220">
        <v>93540</v>
      </c>
      <c r="AL220">
        <v>853.88266796494656</v>
      </c>
      <c r="AM220">
        <v>6062.5669425511205</v>
      </c>
      <c r="AN220">
        <v>857.94877590763667</v>
      </c>
      <c r="AO220">
        <v>12011.282862706914</v>
      </c>
      <c r="AP220">
        <v>370.01582278481015</v>
      </c>
      <c r="AQ220">
        <v>-5.6843418860808015E-14</v>
      </c>
      <c r="AR220">
        <v>370.01582278481015</v>
      </c>
      <c r="AS220">
        <v>0.81143820786142573</v>
      </c>
      <c r="AT220" t="s">
        <v>730</v>
      </c>
    </row>
    <row r="221" spans="1:46" x14ac:dyDescent="0.25">
      <c r="A221" t="s">
        <v>55</v>
      </c>
      <c r="B221" t="s">
        <v>948</v>
      </c>
      <c r="C221" s="63" t="s">
        <v>948</v>
      </c>
      <c r="D221" s="63" t="s">
        <v>671</v>
      </c>
      <c r="E221" t="s">
        <v>527</v>
      </c>
      <c r="F221">
        <v>1</v>
      </c>
      <c r="G221">
        <v>1</v>
      </c>
      <c r="H221">
        <v>1</v>
      </c>
      <c r="I221">
        <v>2</v>
      </c>
      <c r="J221">
        <v>7</v>
      </c>
      <c r="K221">
        <v>2</v>
      </c>
      <c r="L221" t="s">
        <v>102</v>
      </c>
      <c r="M221">
        <v>2</v>
      </c>
      <c r="N221" t="s">
        <v>701</v>
      </c>
      <c r="O221" t="s">
        <v>4</v>
      </c>
      <c r="P221">
        <v>1</v>
      </c>
      <c r="Q221">
        <v>1</v>
      </c>
      <c r="R221">
        <v>0</v>
      </c>
      <c r="S221" t="s">
        <v>642</v>
      </c>
      <c r="T221" t="s">
        <v>689</v>
      </c>
      <c r="U221">
        <v>8.5</v>
      </c>
      <c r="V221">
        <v>1.118421052631579</v>
      </c>
      <c r="W221">
        <v>8.5</v>
      </c>
      <c r="X221" t="s">
        <v>36</v>
      </c>
      <c r="Y221" t="s">
        <v>732</v>
      </c>
      <c r="Z221" t="s">
        <v>948</v>
      </c>
      <c r="AA221">
        <v>15</v>
      </c>
      <c r="AB221">
        <v>15</v>
      </c>
      <c r="AC221">
        <v>122.25</v>
      </c>
      <c r="AD221">
        <v>1643.1999999999998</v>
      </c>
      <c r="AE221">
        <v>0.122699386503067</v>
      </c>
      <c r="AF221">
        <v>0.56666666666666698</v>
      </c>
      <c r="AG221">
        <v>6.9529652351738205E-2</v>
      </c>
      <c r="AH221">
        <v>5.1728334956183102E-3</v>
      </c>
      <c r="AI221">
        <v>7.4397517039922104E-2</v>
      </c>
      <c r="AJ221">
        <v>6681.4285714285706</v>
      </c>
      <c r="AK221">
        <v>93540</v>
      </c>
      <c r="AL221">
        <v>853.88266796494656</v>
      </c>
      <c r="AM221">
        <v>6062.5669425511205</v>
      </c>
      <c r="AN221">
        <v>857.94877590763667</v>
      </c>
      <c r="AO221">
        <v>12011.282862706914</v>
      </c>
      <c r="AP221">
        <v>483.86684518013635</v>
      </c>
      <c r="AQ221">
        <v>0</v>
      </c>
      <c r="AR221">
        <v>483.86684518013635</v>
      </c>
      <c r="AS221">
        <v>1.0611115025880182</v>
      </c>
      <c r="AT221" t="s">
        <v>732</v>
      </c>
    </row>
    <row r="222" spans="1:46" x14ac:dyDescent="0.25">
      <c r="A222" t="s">
        <v>55</v>
      </c>
      <c r="B222" t="s">
        <v>948</v>
      </c>
      <c r="C222" s="63" t="s">
        <v>948</v>
      </c>
      <c r="D222" s="63" t="s">
        <v>671</v>
      </c>
      <c r="E222" t="s">
        <v>527</v>
      </c>
      <c r="F222">
        <v>1</v>
      </c>
      <c r="G222">
        <v>1</v>
      </c>
      <c r="H222">
        <v>1</v>
      </c>
      <c r="I222">
        <v>2</v>
      </c>
      <c r="J222">
        <v>7</v>
      </c>
      <c r="K222">
        <v>2</v>
      </c>
      <c r="L222" t="s">
        <v>102</v>
      </c>
      <c r="M222">
        <v>2</v>
      </c>
      <c r="N222" t="s">
        <v>701</v>
      </c>
      <c r="O222" t="s">
        <v>5</v>
      </c>
      <c r="P222">
        <v>2</v>
      </c>
      <c r="Q222">
        <v>1</v>
      </c>
      <c r="R222">
        <v>0</v>
      </c>
      <c r="S222" t="s">
        <v>642</v>
      </c>
      <c r="T222" t="s">
        <v>689</v>
      </c>
      <c r="U222">
        <v>6.5</v>
      </c>
      <c r="V222">
        <v>0.85526315789473684</v>
      </c>
      <c r="W222">
        <v>6.5</v>
      </c>
      <c r="X222" t="s">
        <v>37</v>
      </c>
      <c r="Y222" t="s">
        <v>733</v>
      </c>
      <c r="Z222" t="s">
        <v>948</v>
      </c>
      <c r="AA222">
        <v>15</v>
      </c>
      <c r="AB222">
        <v>15</v>
      </c>
      <c r="AC222">
        <v>122.25</v>
      </c>
      <c r="AD222">
        <v>1643.1999999999998</v>
      </c>
      <c r="AE222">
        <v>0.122699386503067</v>
      </c>
      <c r="AF222">
        <v>0.43333333333333302</v>
      </c>
      <c r="AG222">
        <v>5.3169734151329202E-2</v>
      </c>
      <c r="AH222">
        <v>3.9556962025316502E-3</v>
      </c>
      <c r="AI222">
        <v>7.4397517039922104E-2</v>
      </c>
      <c r="AJ222">
        <v>6681.4285714285706</v>
      </c>
      <c r="AK222">
        <v>93540</v>
      </c>
      <c r="AL222">
        <v>853.88266796494656</v>
      </c>
      <c r="AM222">
        <v>6062.5669425511205</v>
      </c>
      <c r="AN222">
        <v>857.94877590763667</v>
      </c>
      <c r="AO222">
        <v>12011.282862706914</v>
      </c>
      <c r="AP222">
        <v>370.01582278481015</v>
      </c>
      <c r="AQ222">
        <v>-5.6843418860808015E-14</v>
      </c>
      <c r="AR222">
        <v>370.01582278481015</v>
      </c>
      <c r="AS222">
        <v>0.81143820786142573</v>
      </c>
      <c r="AT222" t="s">
        <v>733</v>
      </c>
    </row>
    <row r="223" spans="1:46" x14ac:dyDescent="0.25">
      <c r="A223" t="s">
        <v>55</v>
      </c>
      <c r="B223" t="s">
        <v>948</v>
      </c>
      <c r="C223" s="63" t="s">
        <v>948</v>
      </c>
      <c r="D223" s="63" t="s">
        <v>671</v>
      </c>
      <c r="E223" t="s">
        <v>527</v>
      </c>
      <c r="F223">
        <v>1</v>
      </c>
      <c r="G223">
        <v>1</v>
      </c>
      <c r="H223">
        <v>1</v>
      </c>
      <c r="I223">
        <v>2</v>
      </c>
      <c r="J223">
        <v>7</v>
      </c>
      <c r="K223">
        <v>3</v>
      </c>
      <c r="L223" t="s">
        <v>103</v>
      </c>
      <c r="M223">
        <v>3</v>
      </c>
      <c r="N223" t="s">
        <v>703</v>
      </c>
      <c r="O223" t="s">
        <v>4</v>
      </c>
      <c r="P223">
        <v>1</v>
      </c>
      <c r="Q223">
        <v>1</v>
      </c>
      <c r="R223">
        <v>0</v>
      </c>
      <c r="S223" t="s">
        <v>642</v>
      </c>
      <c r="T223" t="s">
        <v>689</v>
      </c>
      <c r="U223">
        <v>8.5</v>
      </c>
      <c r="V223">
        <v>1.118421052631579</v>
      </c>
      <c r="W223">
        <v>8.5</v>
      </c>
      <c r="X223" t="s">
        <v>39</v>
      </c>
      <c r="Y223" t="s">
        <v>735</v>
      </c>
      <c r="Z223" t="s">
        <v>948</v>
      </c>
      <c r="AA223">
        <v>16.5</v>
      </c>
      <c r="AB223">
        <v>16.5</v>
      </c>
      <c r="AC223">
        <v>114.75</v>
      </c>
      <c r="AD223">
        <v>1643.1999999999998</v>
      </c>
      <c r="AE223">
        <v>0.14379084967320299</v>
      </c>
      <c r="AF223">
        <v>0.51515151515151503</v>
      </c>
      <c r="AG223">
        <v>7.4074074074074098E-2</v>
      </c>
      <c r="AH223">
        <v>5.1728334956183102E-3</v>
      </c>
      <c r="AI223">
        <v>6.98332521908471E-2</v>
      </c>
      <c r="AJ223">
        <v>6681.4285714285706</v>
      </c>
      <c r="AK223">
        <v>93540</v>
      </c>
      <c r="AL223">
        <v>939.27093476144114</v>
      </c>
      <c r="AM223">
        <v>6062.5669425511205</v>
      </c>
      <c r="AN223">
        <v>857.94877590763667</v>
      </c>
      <c r="AO223">
        <v>12011.282862706914</v>
      </c>
      <c r="AP223">
        <v>483.86684518013635</v>
      </c>
      <c r="AQ223">
        <v>0</v>
      </c>
      <c r="AR223">
        <v>483.86684518013635</v>
      </c>
      <c r="AS223">
        <v>1.0611115025880182</v>
      </c>
      <c r="AT223" t="s">
        <v>735</v>
      </c>
    </row>
    <row r="224" spans="1:46" x14ac:dyDescent="0.25">
      <c r="A224" t="s">
        <v>55</v>
      </c>
      <c r="B224" t="s">
        <v>948</v>
      </c>
      <c r="C224" s="63" t="s">
        <v>948</v>
      </c>
      <c r="D224" s="63" t="s">
        <v>671</v>
      </c>
      <c r="E224" t="s">
        <v>527</v>
      </c>
      <c r="F224">
        <v>1</v>
      </c>
      <c r="G224">
        <v>1</v>
      </c>
      <c r="H224">
        <v>1</v>
      </c>
      <c r="I224">
        <v>2</v>
      </c>
      <c r="J224">
        <v>7</v>
      </c>
      <c r="K224">
        <v>3</v>
      </c>
      <c r="L224" t="s">
        <v>103</v>
      </c>
      <c r="M224">
        <v>3</v>
      </c>
      <c r="N224" t="s">
        <v>703</v>
      </c>
      <c r="O224" t="s">
        <v>5</v>
      </c>
      <c r="P224">
        <v>2</v>
      </c>
      <c r="Q224">
        <v>1</v>
      </c>
      <c r="R224">
        <v>0</v>
      </c>
      <c r="S224" t="s">
        <v>642</v>
      </c>
      <c r="T224" t="s">
        <v>689</v>
      </c>
      <c r="U224">
        <v>8</v>
      </c>
      <c r="V224">
        <v>1.0526315789473684</v>
      </c>
      <c r="W224">
        <v>8</v>
      </c>
      <c r="X224" t="s">
        <v>40</v>
      </c>
      <c r="Y224" t="s">
        <v>736</v>
      </c>
      <c r="Z224" t="s">
        <v>948</v>
      </c>
      <c r="AA224">
        <v>16.5</v>
      </c>
      <c r="AB224">
        <v>16.5</v>
      </c>
      <c r="AC224">
        <v>114.75</v>
      </c>
      <c r="AD224">
        <v>1643.1999999999998</v>
      </c>
      <c r="AE224">
        <v>0.14379084967320299</v>
      </c>
      <c r="AF224">
        <v>0.48484848484848497</v>
      </c>
      <c r="AG224">
        <v>6.9716775599128603E-2</v>
      </c>
      <c r="AH224">
        <v>4.8685491723466402E-3</v>
      </c>
      <c r="AI224">
        <v>6.98332521908471E-2</v>
      </c>
      <c r="AJ224">
        <v>6681.4285714285706</v>
      </c>
      <c r="AK224">
        <v>93540</v>
      </c>
      <c r="AL224">
        <v>939.27093476144114</v>
      </c>
      <c r="AM224">
        <v>6062.5669425511205</v>
      </c>
      <c r="AN224">
        <v>857.94877590763667</v>
      </c>
      <c r="AO224">
        <v>12011.282862706914</v>
      </c>
      <c r="AP224">
        <v>455.40408958130479</v>
      </c>
      <c r="AQ224">
        <v>0</v>
      </c>
      <c r="AR224">
        <v>455.40408958130479</v>
      </c>
      <c r="AS224">
        <v>0.9986931789063701</v>
      </c>
      <c r="AT224" t="s">
        <v>736</v>
      </c>
    </row>
    <row r="225" spans="1:46" x14ac:dyDescent="0.25">
      <c r="A225" t="s">
        <v>55</v>
      </c>
      <c r="B225" t="s">
        <v>948</v>
      </c>
      <c r="C225" s="63" t="s">
        <v>948</v>
      </c>
      <c r="D225" s="63" t="s">
        <v>671</v>
      </c>
      <c r="E225" t="s">
        <v>527</v>
      </c>
      <c r="F225">
        <v>1</v>
      </c>
      <c r="G225">
        <v>1</v>
      </c>
      <c r="H225">
        <v>1</v>
      </c>
      <c r="I225">
        <v>2</v>
      </c>
      <c r="J225">
        <v>7</v>
      </c>
      <c r="K225">
        <v>4</v>
      </c>
      <c r="L225" t="s">
        <v>101</v>
      </c>
      <c r="M225">
        <v>4</v>
      </c>
      <c r="N225" t="s">
        <v>705</v>
      </c>
      <c r="O225" t="s">
        <v>4</v>
      </c>
      <c r="P225">
        <v>1</v>
      </c>
      <c r="Q225">
        <v>1</v>
      </c>
      <c r="R225">
        <v>0</v>
      </c>
      <c r="S225" t="s">
        <v>642</v>
      </c>
      <c r="T225" t="s">
        <v>689</v>
      </c>
      <c r="U225">
        <v>8.5</v>
      </c>
      <c r="V225">
        <v>1.118421052631579</v>
      </c>
      <c r="W225">
        <v>8.5</v>
      </c>
      <c r="X225" t="s">
        <v>42</v>
      </c>
      <c r="Y225" t="s">
        <v>738</v>
      </c>
      <c r="Z225" t="s">
        <v>948</v>
      </c>
      <c r="AA225">
        <v>15</v>
      </c>
      <c r="AB225">
        <v>15</v>
      </c>
      <c r="AC225">
        <v>122.25</v>
      </c>
      <c r="AD225">
        <v>1643.1999999999998</v>
      </c>
      <c r="AE225">
        <v>0.122699386503067</v>
      </c>
      <c r="AF225">
        <v>0.56666666666666698</v>
      </c>
      <c r="AG225">
        <v>6.9529652351738205E-2</v>
      </c>
      <c r="AH225">
        <v>5.1728334956183102E-3</v>
      </c>
      <c r="AI225">
        <v>7.4397517039922104E-2</v>
      </c>
      <c r="AJ225">
        <v>6681.4285714285706</v>
      </c>
      <c r="AK225">
        <v>93540</v>
      </c>
      <c r="AL225">
        <v>853.88266796494656</v>
      </c>
      <c r="AM225">
        <v>6062.5669425511205</v>
      </c>
      <c r="AN225">
        <v>857.94877590763667</v>
      </c>
      <c r="AO225">
        <v>12011.282862706914</v>
      </c>
      <c r="AP225">
        <v>483.86684518013635</v>
      </c>
      <c r="AQ225">
        <v>0</v>
      </c>
      <c r="AR225">
        <v>483.86684518013635</v>
      </c>
      <c r="AS225">
        <v>1.0611115025880182</v>
      </c>
      <c r="AT225" t="s">
        <v>738</v>
      </c>
    </row>
    <row r="226" spans="1:46" x14ac:dyDescent="0.25">
      <c r="A226" t="s">
        <v>55</v>
      </c>
      <c r="B226" t="s">
        <v>948</v>
      </c>
      <c r="C226" s="63" t="s">
        <v>948</v>
      </c>
      <c r="D226" s="63" t="s">
        <v>671</v>
      </c>
      <c r="E226" t="s">
        <v>527</v>
      </c>
      <c r="F226">
        <v>1</v>
      </c>
      <c r="G226">
        <v>1</v>
      </c>
      <c r="H226">
        <v>1</v>
      </c>
      <c r="I226">
        <v>2</v>
      </c>
      <c r="J226">
        <v>7</v>
      </c>
      <c r="K226">
        <v>4</v>
      </c>
      <c r="L226" t="s">
        <v>101</v>
      </c>
      <c r="M226">
        <v>4</v>
      </c>
      <c r="N226" t="s">
        <v>705</v>
      </c>
      <c r="O226" t="s">
        <v>5</v>
      </c>
      <c r="P226">
        <v>2</v>
      </c>
      <c r="Q226">
        <v>1</v>
      </c>
      <c r="R226">
        <v>0</v>
      </c>
      <c r="S226" t="s">
        <v>642</v>
      </c>
      <c r="T226" t="s">
        <v>689</v>
      </c>
      <c r="U226">
        <v>6.5</v>
      </c>
      <c r="V226">
        <v>0.85526315789473684</v>
      </c>
      <c r="W226">
        <v>6.5</v>
      </c>
      <c r="X226" t="s">
        <v>43</v>
      </c>
      <c r="Y226" t="s">
        <v>739</v>
      </c>
      <c r="Z226" t="s">
        <v>948</v>
      </c>
      <c r="AA226">
        <v>15</v>
      </c>
      <c r="AB226">
        <v>15</v>
      </c>
      <c r="AC226">
        <v>122.25</v>
      </c>
      <c r="AD226">
        <v>1643.1999999999998</v>
      </c>
      <c r="AE226">
        <v>0.122699386503067</v>
      </c>
      <c r="AF226">
        <v>0.43333333333333302</v>
      </c>
      <c r="AG226">
        <v>5.3169734151329202E-2</v>
      </c>
      <c r="AH226">
        <v>3.9556962025316502E-3</v>
      </c>
      <c r="AI226">
        <v>7.4397517039922104E-2</v>
      </c>
      <c r="AJ226">
        <v>6681.4285714285706</v>
      </c>
      <c r="AK226">
        <v>93540</v>
      </c>
      <c r="AL226">
        <v>853.88266796494656</v>
      </c>
      <c r="AM226">
        <v>6062.5669425511205</v>
      </c>
      <c r="AN226">
        <v>857.94877590763667</v>
      </c>
      <c r="AO226">
        <v>12011.282862706914</v>
      </c>
      <c r="AP226">
        <v>370.01582278481015</v>
      </c>
      <c r="AQ226">
        <v>-5.6843418860808015E-14</v>
      </c>
      <c r="AR226">
        <v>370.01582278481015</v>
      </c>
      <c r="AS226">
        <v>0.81143820786142573</v>
      </c>
      <c r="AT226" t="s">
        <v>739</v>
      </c>
    </row>
    <row r="227" spans="1:46" x14ac:dyDescent="0.25">
      <c r="A227" t="s">
        <v>55</v>
      </c>
      <c r="B227" t="s">
        <v>948</v>
      </c>
      <c r="C227" s="63" t="s">
        <v>948</v>
      </c>
      <c r="D227" s="63" t="s">
        <v>671</v>
      </c>
      <c r="E227" t="s">
        <v>527</v>
      </c>
      <c r="F227">
        <v>1</v>
      </c>
      <c r="G227">
        <v>1</v>
      </c>
      <c r="H227">
        <v>1</v>
      </c>
      <c r="I227">
        <v>2</v>
      </c>
      <c r="J227">
        <v>7</v>
      </c>
      <c r="K227">
        <v>5</v>
      </c>
      <c r="L227" t="s">
        <v>105</v>
      </c>
      <c r="M227">
        <v>5</v>
      </c>
      <c r="N227" t="s">
        <v>707</v>
      </c>
      <c r="O227" t="s">
        <v>4</v>
      </c>
      <c r="P227">
        <v>1</v>
      </c>
      <c r="Q227">
        <v>1</v>
      </c>
      <c r="R227">
        <v>0</v>
      </c>
      <c r="S227" t="s">
        <v>642</v>
      </c>
      <c r="T227" t="s">
        <v>689</v>
      </c>
      <c r="U227">
        <v>8.5</v>
      </c>
      <c r="V227">
        <v>1.118421052631579</v>
      </c>
      <c r="W227">
        <v>8.5</v>
      </c>
      <c r="X227" t="s">
        <v>45</v>
      </c>
      <c r="Y227" t="s">
        <v>741</v>
      </c>
      <c r="Z227" t="s">
        <v>948</v>
      </c>
      <c r="AA227">
        <v>15</v>
      </c>
      <c r="AB227">
        <v>15</v>
      </c>
      <c r="AC227">
        <v>122.25</v>
      </c>
      <c r="AD227">
        <v>1643.1999999999998</v>
      </c>
      <c r="AE227">
        <v>0.122699386503067</v>
      </c>
      <c r="AF227">
        <v>0.56666666666666698</v>
      </c>
      <c r="AG227">
        <v>6.9529652351738205E-2</v>
      </c>
      <c r="AH227">
        <v>5.1728334956183102E-3</v>
      </c>
      <c r="AI227">
        <v>7.4397517039922104E-2</v>
      </c>
      <c r="AJ227">
        <v>6681.4285714285706</v>
      </c>
      <c r="AK227">
        <v>93540</v>
      </c>
      <c r="AL227">
        <v>853.88266796494656</v>
      </c>
      <c r="AM227">
        <v>6062.5669425511205</v>
      </c>
      <c r="AN227">
        <v>857.94877590763667</v>
      </c>
      <c r="AO227">
        <v>12011.282862706914</v>
      </c>
      <c r="AP227">
        <v>483.86684518013635</v>
      </c>
      <c r="AQ227">
        <v>0</v>
      </c>
      <c r="AR227">
        <v>483.86684518013635</v>
      </c>
      <c r="AS227">
        <v>1.0611115025880182</v>
      </c>
      <c r="AT227" t="s">
        <v>741</v>
      </c>
    </row>
    <row r="228" spans="1:46" x14ac:dyDescent="0.25">
      <c r="A228" t="s">
        <v>55</v>
      </c>
      <c r="B228" t="s">
        <v>948</v>
      </c>
      <c r="C228" s="63" t="s">
        <v>948</v>
      </c>
      <c r="D228" s="63" t="s">
        <v>671</v>
      </c>
      <c r="E228" t="s">
        <v>527</v>
      </c>
      <c r="F228">
        <v>1</v>
      </c>
      <c r="G228">
        <v>1</v>
      </c>
      <c r="H228">
        <v>1</v>
      </c>
      <c r="I228">
        <v>2</v>
      </c>
      <c r="J228">
        <v>7</v>
      </c>
      <c r="K228">
        <v>5</v>
      </c>
      <c r="L228" t="s">
        <v>105</v>
      </c>
      <c r="M228">
        <v>5</v>
      </c>
      <c r="N228" t="s">
        <v>707</v>
      </c>
      <c r="O228" t="s">
        <v>5</v>
      </c>
      <c r="P228">
        <v>2</v>
      </c>
      <c r="Q228">
        <v>1</v>
      </c>
      <c r="R228">
        <v>0</v>
      </c>
      <c r="S228" t="s">
        <v>642</v>
      </c>
      <c r="T228" t="s">
        <v>689</v>
      </c>
      <c r="U228">
        <v>6.5</v>
      </c>
      <c r="V228">
        <v>0.85526315789473684</v>
      </c>
      <c r="W228">
        <v>6.5</v>
      </c>
      <c r="X228" t="s">
        <v>46</v>
      </c>
      <c r="Y228" t="s">
        <v>742</v>
      </c>
      <c r="Z228" t="s">
        <v>948</v>
      </c>
      <c r="AA228">
        <v>15</v>
      </c>
      <c r="AB228">
        <v>15</v>
      </c>
      <c r="AC228">
        <v>122.25</v>
      </c>
      <c r="AD228">
        <v>1643.1999999999998</v>
      </c>
      <c r="AE228">
        <v>0.122699386503067</v>
      </c>
      <c r="AF228">
        <v>0.43333333333333302</v>
      </c>
      <c r="AG228">
        <v>5.3169734151329202E-2</v>
      </c>
      <c r="AH228">
        <v>3.9556962025316502E-3</v>
      </c>
      <c r="AI228">
        <v>7.4397517039922104E-2</v>
      </c>
      <c r="AJ228">
        <v>6681.4285714285706</v>
      </c>
      <c r="AK228">
        <v>93540</v>
      </c>
      <c r="AL228">
        <v>853.88266796494656</v>
      </c>
      <c r="AM228">
        <v>6062.5669425511205</v>
      </c>
      <c r="AN228">
        <v>857.94877590763667</v>
      </c>
      <c r="AO228">
        <v>12011.282862706914</v>
      </c>
      <c r="AP228">
        <v>370.01582278481015</v>
      </c>
      <c r="AQ228">
        <v>-5.6843418860808015E-14</v>
      </c>
      <c r="AR228">
        <v>370.01582278481015</v>
      </c>
      <c r="AS228">
        <v>0.81143820786142573</v>
      </c>
      <c r="AT228" t="s">
        <v>742</v>
      </c>
    </row>
    <row r="229" spans="1:46" x14ac:dyDescent="0.25">
      <c r="A229" t="s">
        <v>55</v>
      </c>
      <c r="B229" t="s">
        <v>948</v>
      </c>
      <c r="C229" s="63" t="s">
        <v>948</v>
      </c>
      <c r="D229" s="63" t="s">
        <v>671</v>
      </c>
      <c r="E229" t="s">
        <v>527</v>
      </c>
      <c r="F229">
        <v>1</v>
      </c>
      <c r="G229">
        <v>1</v>
      </c>
      <c r="H229">
        <v>1</v>
      </c>
      <c r="I229">
        <v>2</v>
      </c>
      <c r="J229">
        <v>7</v>
      </c>
      <c r="K229">
        <v>6</v>
      </c>
      <c r="L229" t="s">
        <v>113</v>
      </c>
      <c r="M229">
        <v>6</v>
      </c>
      <c r="N229" t="s">
        <v>709</v>
      </c>
      <c r="O229" t="s">
        <v>4</v>
      </c>
      <c r="P229">
        <v>1</v>
      </c>
      <c r="Q229">
        <v>1</v>
      </c>
      <c r="R229">
        <v>0</v>
      </c>
      <c r="S229" t="s">
        <v>642</v>
      </c>
      <c r="T229" t="s">
        <v>689</v>
      </c>
      <c r="U229">
        <v>8.5</v>
      </c>
      <c r="V229">
        <v>1.118421052631579</v>
      </c>
      <c r="W229">
        <v>8.5</v>
      </c>
      <c r="X229" t="s">
        <v>48</v>
      </c>
      <c r="Y229" t="s">
        <v>744</v>
      </c>
      <c r="Z229" t="s">
        <v>948</v>
      </c>
      <c r="AA229">
        <v>15</v>
      </c>
      <c r="AB229">
        <v>15</v>
      </c>
      <c r="AC229">
        <v>105.6</v>
      </c>
      <c r="AD229">
        <v>1643.1999999999998</v>
      </c>
      <c r="AE229">
        <v>0.142045454545455</v>
      </c>
      <c r="AF229">
        <v>0.56666666666666698</v>
      </c>
      <c r="AG229">
        <v>8.0492424242424199E-2</v>
      </c>
      <c r="AH229">
        <v>5.1728334956183102E-3</v>
      </c>
      <c r="AI229">
        <v>6.4264849074975705E-2</v>
      </c>
      <c r="AJ229">
        <v>6681.4285714285706</v>
      </c>
      <c r="AK229">
        <v>93540</v>
      </c>
      <c r="AL229">
        <v>853.88266796494668</v>
      </c>
      <c r="AM229">
        <v>6062.5669425511205</v>
      </c>
      <c r="AN229">
        <v>857.94877590763667</v>
      </c>
      <c r="AO229">
        <v>12011.282862706914</v>
      </c>
      <c r="AP229">
        <v>483.86684518013635</v>
      </c>
      <c r="AQ229">
        <v>-1.1368683772161603E-13</v>
      </c>
      <c r="AR229">
        <v>483.86684518013635</v>
      </c>
      <c r="AS229">
        <v>1.0611115025880182</v>
      </c>
      <c r="AT229" t="s">
        <v>744</v>
      </c>
    </row>
    <row r="230" spans="1:46" x14ac:dyDescent="0.25">
      <c r="A230" t="s">
        <v>55</v>
      </c>
      <c r="B230" t="s">
        <v>948</v>
      </c>
      <c r="C230" s="63" t="s">
        <v>948</v>
      </c>
      <c r="D230" s="63" t="s">
        <v>671</v>
      </c>
      <c r="E230" t="s">
        <v>527</v>
      </c>
      <c r="F230">
        <v>1</v>
      </c>
      <c r="G230">
        <v>1</v>
      </c>
      <c r="H230">
        <v>1</v>
      </c>
      <c r="I230">
        <v>2</v>
      </c>
      <c r="J230">
        <v>7</v>
      </c>
      <c r="K230">
        <v>6</v>
      </c>
      <c r="L230" t="s">
        <v>113</v>
      </c>
      <c r="M230">
        <v>6</v>
      </c>
      <c r="N230" t="s">
        <v>709</v>
      </c>
      <c r="O230" t="s">
        <v>5</v>
      </c>
      <c r="P230">
        <v>2</v>
      </c>
      <c r="Q230">
        <v>1</v>
      </c>
      <c r="R230">
        <v>0</v>
      </c>
      <c r="S230" t="s">
        <v>642</v>
      </c>
      <c r="T230" t="s">
        <v>689</v>
      </c>
      <c r="U230">
        <v>6.5</v>
      </c>
      <c r="V230">
        <v>0.85526315789473684</v>
      </c>
      <c r="W230">
        <v>6.5</v>
      </c>
      <c r="X230" t="s">
        <v>49</v>
      </c>
      <c r="Y230" t="s">
        <v>745</v>
      </c>
      <c r="Z230" t="s">
        <v>948</v>
      </c>
      <c r="AA230">
        <v>15</v>
      </c>
      <c r="AB230">
        <v>15</v>
      </c>
      <c r="AC230">
        <v>105.6</v>
      </c>
      <c r="AD230">
        <v>1643.1999999999998</v>
      </c>
      <c r="AE230">
        <v>0.142045454545455</v>
      </c>
      <c r="AF230">
        <v>0.43333333333333302</v>
      </c>
      <c r="AG230">
        <v>6.1553030303030297E-2</v>
      </c>
      <c r="AH230">
        <v>3.9556962025316502E-3</v>
      </c>
      <c r="AI230">
        <v>6.4264849074975705E-2</v>
      </c>
      <c r="AJ230">
        <v>6681.4285714285706</v>
      </c>
      <c r="AK230">
        <v>93540</v>
      </c>
      <c r="AL230">
        <v>853.88266796494668</v>
      </c>
      <c r="AM230">
        <v>6062.5669425511205</v>
      </c>
      <c r="AN230">
        <v>857.94877590763667</v>
      </c>
      <c r="AO230">
        <v>12011.282862706914</v>
      </c>
      <c r="AP230">
        <v>370.01582278481015</v>
      </c>
      <c r="AQ230">
        <v>-5.6843418860808015E-14</v>
      </c>
      <c r="AR230">
        <v>370.01582278481015</v>
      </c>
      <c r="AS230">
        <v>0.81143820786142573</v>
      </c>
      <c r="AT230" t="s">
        <v>745</v>
      </c>
    </row>
    <row r="231" spans="1:46" x14ac:dyDescent="0.25">
      <c r="A231" t="s">
        <v>55</v>
      </c>
      <c r="B231" t="s">
        <v>948</v>
      </c>
      <c r="C231" s="63" t="s">
        <v>948</v>
      </c>
      <c r="D231" s="63" t="s">
        <v>671</v>
      </c>
      <c r="E231" t="s">
        <v>527</v>
      </c>
      <c r="F231">
        <v>1</v>
      </c>
      <c r="G231">
        <v>1</v>
      </c>
      <c r="H231">
        <v>1</v>
      </c>
      <c r="I231">
        <v>2</v>
      </c>
      <c r="J231">
        <v>7</v>
      </c>
      <c r="K231">
        <v>7</v>
      </c>
      <c r="L231" t="s">
        <v>114</v>
      </c>
      <c r="M231">
        <v>7</v>
      </c>
      <c r="N231" t="s">
        <v>711</v>
      </c>
      <c r="O231" t="s">
        <v>4</v>
      </c>
      <c r="P231">
        <v>1</v>
      </c>
      <c r="Q231">
        <v>1</v>
      </c>
      <c r="R231">
        <v>0</v>
      </c>
      <c r="S231" t="s">
        <v>642</v>
      </c>
      <c r="T231" t="s">
        <v>689</v>
      </c>
      <c r="U231">
        <v>8.5</v>
      </c>
      <c r="V231">
        <v>1.118421052631579</v>
      </c>
      <c r="W231">
        <v>8.5</v>
      </c>
      <c r="X231" t="s">
        <v>51</v>
      </c>
      <c r="Y231" t="s">
        <v>747</v>
      </c>
      <c r="Z231" t="s">
        <v>948</v>
      </c>
      <c r="AA231">
        <v>15</v>
      </c>
      <c r="AB231">
        <v>15</v>
      </c>
      <c r="AC231">
        <v>105.6</v>
      </c>
      <c r="AD231">
        <v>1643.1999999999998</v>
      </c>
      <c r="AE231">
        <v>0.142045454545455</v>
      </c>
      <c r="AF231">
        <v>0.56666666666666698</v>
      </c>
      <c r="AG231">
        <v>8.0492424242424199E-2</v>
      </c>
      <c r="AH231">
        <v>5.1728334956183102E-3</v>
      </c>
      <c r="AI231">
        <v>6.4264849074975705E-2</v>
      </c>
      <c r="AJ231">
        <v>6681.4285714285706</v>
      </c>
      <c r="AK231">
        <v>93540</v>
      </c>
      <c r="AL231">
        <v>853.88266796494668</v>
      </c>
      <c r="AM231">
        <v>6062.5669425511205</v>
      </c>
      <c r="AN231">
        <v>857.94877590763667</v>
      </c>
      <c r="AO231">
        <v>12011.282862706914</v>
      </c>
      <c r="AP231">
        <v>483.86684518013635</v>
      </c>
      <c r="AQ231">
        <v>-1.1368683772161603E-13</v>
      </c>
      <c r="AR231">
        <v>483.86684518013635</v>
      </c>
      <c r="AS231">
        <v>1.0611115025880182</v>
      </c>
      <c r="AT231" t="s">
        <v>747</v>
      </c>
    </row>
    <row r="232" spans="1:46" x14ac:dyDescent="0.25">
      <c r="A232" t="s">
        <v>55</v>
      </c>
      <c r="B232" t="s">
        <v>948</v>
      </c>
      <c r="C232" s="63" t="s">
        <v>948</v>
      </c>
      <c r="D232" s="63" t="s">
        <v>671</v>
      </c>
      <c r="E232" t="s">
        <v>527</v>
      </c>
      <c r="F232">
        <v>1</v>
      </c>
      <c r="G232">
        <v>1</v>
      </c>
      <c r="H232">
        <v>1</v>
      </c>
      <c r="I232">
        <v>2</v>
      </c>
      <c r="J232">
        <v>7</v>
      </c>
      <c r="K232">
        <v>7</v>
      </c>
      <c r="L232" t="s">
        <v>114</v>
      </c>
      <c r="M232">
        <v>7</v>
      </c>
      <c r="N232" t="s">
        <v>711</v>
      </c>
      <c r="O232" t="s">
        <v>5</v>
      </c>
      <c r="P232">
        <v>2</v>
      </c>
      <c r="Q232">
        <v>1</v>
      </c>
      <c r="R232">
        <v>0</v>
      </c>
      <c r="S232" t="s">
        <v>642</v>
      </c>
      <c r="T232" t="s">
        <v>689</v>
      </c>
      <c r="U232">
        <v>6.5</v>
      </c>
      <c r="V232">
        <v>0.85526315789473684</v>
      </c>
      <c r="W232">
        <v>6.5</v>
      </c>
      <c r="X232" t="s">
        <v>52</v>
      </c>
      <c r="Y232" t="s">
        <v>748</v>
      </c>
      <c r="Z232" t="s">
        <v>948</v>
      </c>
      <c r="AA232">
        <v>15</v>
      </c>
      <c r="AB232">
        <v>15</v>
      </c>
      <c r="AC232">
        <v>105.6</v>
      </c>
      <c r="AD232">
        <v>1643.1999999999998</v>
      </c>
      <c r="AE232">
        <v>0.142045454545455</v>
      </c>
      <c r="AF232">
        <v>0.43333333333333302</v>
      </c>
      <c r="AG232">
        <v>6.1553030303030297E-2</v>
      </c>
      <c r="AH232">
        <v>3.9556962025316502E-3</v>
      </c>
      <c r="AI232">
        <v>6.4264849074975705E-2</v>
      </c>
      <c r="AJ232">
        <v>6681.4285714285706</v>
      </c>
      <c r="AK232">
        <v>93540</v>
      </c>
      <c r="AL232">
        <v>853.88266796494668</v>
      </c>
      <c r="AM232">
        <v>6062.5669425511205</v>
      </c>
      <c r="AN232">
        <v>857.94877590763667</v>
      </c>
      <c r="AO232">
        <v>12011.282862706914</v>
      </c>
      <c r="AP232">
        <v>370.01582278481015</v>
      </c>
      <c r="AQ232">
        <v>-5.6843418860808015E-14</v>
      </c>
      <c r="AR232">
        <v>370.01582278481015</v>
      </c>
      <c r="AS232">
        <v>0.81143820786142573</v>
      </c>
      <c r="AT232" t="s">
        <v>748</v>
      </c>
    </row>
    <row r="233" spans="1:46" x14ac:dyDescent="0.25">
      <c r="A233" t="s">
        <v>55</v>
      </c>
      <c r="B233" t="s">
        <v>948</v>
      </c>
      <c r="C233" s="63" t="s">
        <v>948</v>
      </c>
      <c r="D233" s="63" t="s">
        <v>671</v>
      </c>
      <c r="E233" t="s">
        <v>527</v>
      </c>
      <c r="F233">
        <v>1</v>
      </c>
      <c r="G233">
        <v>2</v>
      </c>
      <c r="H233">
        <v>2</v>
      </c>
      <c r="I233">
        <v>2</v>
      </c>
      <c r="J233">
        <v>7</v>
      </c>
      <c r="K233">
        <v>1</v>
      </c>
      <c r="L233" t="s">
        <v>99</v>
      </c>
      <c r="M233">
        <v>8</v>
      </c>
      <c r="N233" t="s">
        <v>713</v>
      </c>
      <c r="O233" t="s">
        <v>4</v>
      </c>
      <c r="P233">
        <v>1</v>
      </c>
      <c r="Q233">
        <v>1</v>
      </c>
      <c r="R233">
        <v>0</v>
      </c>
      <c r="S233" t="s">
        <v>642</v>
      </c>
      <c r="T233" t="s">
        <v>689</v>
      </c>
      <c r="U233">
        <v>8.5</v>
      </c>
      <c r="V233">
        <v>1.118421052631579</v>
      </c>
      <c r="W233">
        <v>8.5</v>
      </c>
      <c r="X233" t="s">
        <v>33</v>
      </c>
      <c r="Y233" t="s">
        <v>750</v>
      </c>
      <c r="Z233" t="s">
        <v>948</v>
      </c>
      <c r="AA233">
        <v>15</v>
      </c>
      <c r="AB233">
        <v>15</v>
      </c>
      <c r="AC233">
        <v>122.25</v>
      </c>
      <c r="AD233">
        <v>1643.1999999999998</v>
      </c>
      <c r="AE233">
        <v>0.122699386503067</v>
      </c>
      <c r="AF233">
        <v>0.56666666666666698</v>
      </c>
      <c r="AG233">
        <v>6.9529652351738205E-2</v>
      </c>
      <c r="AH233">
        <v>5.1728334956183102E-3</v>
      </c>
      <c r="AI233">
        <v>7.4397517039922104E-2</v>
      </c>
      <c r="AJ233">
        <v>6681.4285714285706</v>
      </c>
      <c r="AK233">
        <v>93540</v>
      </c>
      <c r="AL233">
        <v>853.88266796494656</v>
      </c>
      <c r="AM233">
        <v>5948.7159201557943</v>
      </c>
      <c r="AN233">
        <v>857.94877590763667</v>
      </c>
      <c r="AO233">
        <v>12011.282862706914</v>
      </c>
      <c r="AP233">
        <v>483.86684518013635</v>
      </c>
      <c r="AQ233">
        <v>0</v>
      </c>
      <c r="AR233">
        <v>483.86684518013635</v>
      </c>
      <c r="AS233">
        <v>1.0611115025880182</v>
      </c>
      <c r="AT233" t="s">
        <v>750</v>
      </c>
    </row>
    <row r="234" spans="1:46" x14ac:dyDescent="0.25">
      <c r="A234" t="s">
        <v>55</v>
      </c>
      <c r="B234" t="s">
        <v>948</v>
      </c>
      <c r="C234" s="63" t="s">
        <v>948</v>
      </c>
      <c r="D234" s="63" t="s">
        <v>671</v>
      </c>
      <c r="E234" t="s">
        <v>527</v>
      </c>
      <c r="F234">
        <v>1</v>
      </c>
      <c r="G234">
        <v>2</v>
      </c>
      <c r="H234">
        <v>2</v>
      </c>
      <c r="I234">
        <v>2</v>
      </c>
      <c r="J234">
        <v>7</v>
      </c>
      <c r="K234">
        <v>1</v>
      </c>
      <c r="L234" t="s">
        <v>99</v>
      </c>
      <c r="M234">
        <v>8</v>
      </c>
      <c r="N234" t="s">
        <v>713</v>
      </c>
      <c r="O234" t="s">
        <v>5</v>
      </c>
      <c r="P234">
        <v>2</v>
      </c>
      <c r="Q234">
        <v>1</v>
      </c>
      <c r="R234">
        <v>0</v>
      </c>
      <c r="S234" t="s">
        <v>642</v>
      </c>
      <c r="T234" t="s">
        <v>689</v>
      </c>
      <c r="U234">
        <v>6.5</v>
      </c>
      <c r="V234">
        <v>0.85526315789473684</v>
      </c>
      <c r="W234">
        <v>6.5</v>
      </c>
      <c r="X234" t="s">
        <v>34</v>
      </c>
      <c r="Y234" t="s">
        <v>751</v>
      </c>
      <c r="Z234" t="s">
        <v>948</v>
      </c>
      <c r="AA234">
        <v>15</v>
      </c>
      <c r="AB234">
        <v>15</v>
      </c>
      <c r="AC234">
        <v>122.25</v>
      </c>
      <c r="AD234">
        <v>1643.1999999999998</v>
      </c>
      <c r="AE234">
        <v>0.122699386503067</v>
      </c>
      <c r="AF234">
        <v>0.43333333333333302</v>
      </c>
      <c r="AG234">
        <v>5.3169734151329202E-2</v>
      </c>
      <c r="AH234">
        <v>3.9556962025316502E-3</v>
      </c>
      <c r="AI234">
        <v>7.4397517039922104E-2</v>
      </c>
      <c r="AJ234">
        <v>6681.4285714285706</v>
      </c>
      <c r="AK234">
        <v>93540</v>
      </c>
      <c r="AL234">
        <v>853.88266796494656</v>
      </c>
      <c r="AM234">
        <v>5948.7159201557943</v>
      </c>
      <c r="AN234">
        <v>857.94877590763667</v>
      </c>
      <c r="AO234">
        <v>12011.282862706914</v>
      </c>
      <c r="AP234">
        <v>370.01582278481015</v>
      </c>
      <c r="AQ234">
        <v>-5.6843418860808015E-14</v>
      </c>
      <c r="AR234">
        <v>370.01582278481015</v>
      </c>
      <c r="AS234">
        <v>0.81143820786142573</v>
      </c>
      <c r="AT234" t="s">
        <v>751</v>
      </c>
    </row>
    <row r="235" spans="1:46" x14ac:dyDescent="0.25">
      <c r="A235" t="s">
        <v>55</v>
      </c>
      <c r="B235" t="s">
        <v>948</v>
      </c>
      <c r="C235" s="63" t="s">
        <v>948</v>
      </c>
      <c r="D235" s="63" t="s">
        <v>671</v>
      </c>
      <c r="E235" t="s">
        <v>527</v>
      </c>
      <c r="F235">
        <v>1</v>
      </c>
      <c r="G235">
        <v>2</v>
      </c>
      <c r="H235">
        <v>2</v>
      </c>
      <c r="I235">
        <v>2</v>
      </c>
      <c r="J235">
        <v>7</v>
      </c>
      <c r="K235">
        <v>2</v>
      </c>
      <c r="L235" t="s">
        <v>102</v>
      </c>
      <c r="M235">
        <v>9</v>
      </c>
      <c r="N235" t="s">
        <v>715</v>
      </c>
      <c r="O235" t="s">
        <v>4</v>
      </c>
      <c r="P235">
        <v>1</v>
      </c>
      <c r="Q235">
        <v>1</v>
      </c>
      <c r="R235">
        <v>0</v>
      </c>
      <c r="S235" t="s">
        <v>642</v>
      </c>
      <c r="T235" t="s">
        <v>689</v>
      </c>
      <c r="U235">
        <v>8.5</v>
      </c>
      <c r="V235">
        <v>1.118421052631579</v>
      </c>
      <c r="W235">
        <v>8.5</v>
      </c>
      <c r="X235" t="s">
        <v>36</v>
      </c>
      <c r="Y235" t="s">
        <v>753</v>
      </c>
      <c r="Z235" t="s">
        <v>948</v>
      </c>
      <c r="AA235">
        <v>15</v>
      </c>
      <c r="AB235">
        <v>15</v>
      </c>
      <c r="AC235">
        <v>122.25</v>
      </c>
      <c r="AD235">
        <v>1643.1999999999998</v>
      </c>
      <c r="AE235">
        <v>0.122699386503067</v>
      </c>
      <c r="AF235">
        <v>0.56666666666666698</v>
      </c>
      <c r="AG235">
        <v>6.9529652351738205E-2</v>
      </c>
      <c r="AH235">
        <v>5.1728334956183102E-3</v>
      </c>
      <c r="AI235">
        <v>7.4397517039922104E-2</v>
      </c>
      <c r="AJ235">
        <v>6681.4285714285706</v>
      </c>
      <c r="AK235">
        <v>93540</v>
      </c>
      <c r="AL235">
        <v>853.88266796494656</v>
      </c>
      <c r="AM235">
        <v>5948.7159201557943</v>
      </c>
      <c r="AN235">
        <v>857.94877590763667</v>
      </c>
      <c r="AO235">
        <v>12011.282862706914</v>
      </c>
      <c r="AP235">
        <v>483.86684518013635</v>
      </c>
      <c r="AQ235">
        <v>0</v>
      </c>
      <c r="AR235">
        <v>483.86684518013635</v>
      </c>
      <c r="AS235">
        <v>1.0611115025880182</v>
      </c>
      <c r="AT235" t="s">
        <v>753</v>
      </c>
    </row>
    <row r="236" spans="1:46" x14ac:dyDescent="0.25">
      <c r="A236" t="s">
        <v>55</v>
      </c>
      <c r="B236" t="s">
        <v>948</v>
      </c>
      <c r="C236" s="63" t="s">
        <v>948</v>
      </c>
      <c r="D236" s="63" t="s">
        <v>671</v>
      </c>
      <c r="E236" t="s">
        <v>527</v>
      </c>
      <c r="F236">
        <v>1</v>
      </c>
      <c r="G236">
        <v>2</v>
      </c>
      <c r="H236">
        <v>2</v>
      </c>
      <c r="I236">
        <v>2</v>
      </c>
      <c r="J236">
        <v>7</v>
      </c>
      <c r="K236">
        <v>2</v>
      </c>
      <c r="L236" t="s">
        <v>102</v>
      </c>
      <c r="M236">
        <v>9</v>
      </c>
      <c r="N236" t="s">
        <v>715</v>
      </c>
      <c r="O236" t="s">
        <v>5</v>
      </c>
      <c r="P236">
        <v>2</v>
      </c>
      <c r="Q236">
        <v>1</v>
      </c>
      <c r="R236">
        <v>0</v>
      </c>
      <c r="S236" t="s">
        <v>642</v>
      </c>
      <c r="T236" t="s">
        <v>689</v>
      </c>
      <c r="U236">
        <v>6.5</v>
      </c>
      <c r="V236">
        <v>0.85526315789473684</v>
      </c>
      <c r="W236">
        <v>6.5</v>
      </c>
      <c r="X236" t="s">
        <v>37</v>
      </c>
      <c r="Y236" t="s">
        <v>754</v>
      </c>
      <c r="Z236" t="s">
        <v>948</v>
      </c>
      <c r="AA236">
        <v>15</v>
      </c>
      <c r="AB236">
        <v>15</v>
      </c>
      <c r="AC236">
        <v>122.25</v>
      </c>
      <c r="AD236">
        <v>1643.1999999999998</v>
      </c>
      <c r="AE236">
        <v>0.122699386503067</v>
      </c>
      <c r="AF236">
        <v>0.43333333333333302</v>
      </c>
      <c r="AG236">
        <v>5.3169734151329202E-2</v>
      </c>
      <c r="AH236">
        <v>3.9556962025316502E-3</v>
      </c>
      <c r="AI236">
        <v>7.4397517039922104E-2</v>
      </c>
      <c r="AJ236">
        <v>6681.4285714285706</v>
      </c>
      <c r="AK236">
        <v>93540</v>
      </c>
      <c r="AL236">
        <v>853.88266796494656</v>
      </c>
      <c r="AM236">
        <v>5948.7159201557943</v>
      </c>
      <c r="AN236">
        <v>857.94877590763667</v>
      </c>
      <c r="AO236">
        <v>12011.282862706914</v>
      </c>
      <c r="AP236">
        <v>370.01582278481015</v>
      </c>
      <c r="AQ236">
        <v>-5.6843418860808015E-14</v>
      </c>
      <c r="AR236">
        <v>370.01582278481015</v>
      </c>
      <c r="AS236">
        <v>0.81143820786142573</v>
      </c>
      <c r="AT236" t="s">
        <v>754</v>
      </c>
    </row>
    <row r="237" spans="1:46" x14ac:dyDescent="0.25">
      <c r="A237" t="s">
        <v>55</v>
      </c>
      <c r="B237" t="s">
        <v>948</v>
      </c>
      <c r="C237" s="63" t="s">
        <v>948</v>
      </c>
      <c r="D237" s="63" t="s">
        <v>671</v>
      </c>
      <c r="E237" t="s">
        <v>527</v>
      </c>
      <c r="F237">
        <v>1</v>
      </c>
      <c r="G237">
        <v>2</v>
      </c>
      <c r="H237">
        <v>2</v>
      </c>
      <c r="I237">
        <v>2</v>
      </c>
      <c r="J237">
        <v>7</v>
      </c>
      <c r="K237">
        <v>3</v>
      </c>
      <c r="L237" t="s">
        <v>103</v>
      </c>
      <c r="M237">
        <v>10</v>
      </c>
      <c r="N237" t="s">
        <v>717</v>
      </c>
      <c r="O237" t="s">
        <v>4</v>
      </c>
      <c r="P237">
        <v>1</v>
      </c>
      <c r="Q237">
        <v>1</v>
      </c>
      <c r="R237">
        <v>0</v>
      </c>
      <c r="S237" t="s">
        <v>642</v>
      </c>
      <c r="T237" t="s">
        <v>689</v>
      </c>
      <c r="U237">
        <v>6.5</v>
      </c>
      <c r="V237">
        <v>0.85526315789473684</v>
      </c>
      <c r="W237">
        <v>6.5</v>
      </c>
      <c r="X237" t="s">
        <v>39</v>
      </c>
      <c r="Y237" t="s">
        <v>756</v>
      </c>
      <c r="Z237" t="s">
        <v>948</v>
      </c>
      <c r="AA237">
        <v>14.5</v>
      </c>
      <c r="AB237">
        <v>14.5</v>
      </c>
      <c r="AC237">
        <v>125.65</v>
      </c>
      <c r="AD237">
        <v>1643.1999999999998</v>
      </c>
      <c r="AE237">
        <v>0.115399920413848</v>
      </c>
      <c r="AF237">
        <v>0.44827586206896602</v>
      </c>
      <c r="AG237">
        <v>5.1730998806207698E-2</v>
      </c>
      <c r="AH237">
        <v>3.9556962025316502E-3</v>
      </c>
      <c r="AI237">
        <v>7.6466650438169401E-2</v>
      </c>
      <c r="AJ237">
        <v>6681.4285714285706</v>
      </c>
      <c r="AK237">
        <v>93540</v>
      </c>
      <c r="AL237">
        <v>825.419912366115</v>
      </c>
      <c r="AM237">
        <v>5948.7159201557943</v>
      </c>
      <c r="AN237">
        <v>857.94877590763667</v>
      </c>
      <c r="AO237">
        <v>12011.282862706914</v>
      </c>
      <c r="AP237">
        <v>370.01582278481015</v>
      </c>
      <c r="AQ237">
        <v>0</v>
      </c>
      <c r="AR237">
        <v>370.01582278481015</v>
      </c>
      <c r="AS237">
        <v>0.81143820786142573</v>
      </c>
      <c r="AT237" t="s">
        <v>756</v>
      </c>
    </row>
    <row r="238" spans="1:46" x14ac:dyDescent="0.25">
      <c r="A238" t="s">
        <v>55</v>
      </c>
      <c r="B238" t="s">
        <v>948</v>
      </c>
      <c r="C238" s="63" t="s">
        <v>948</v>
      </c>
      <c r="D238" s="63" t="s">
        <v>671</v>
      </c>
      <c r="E238" t="s">
        <v>527</v>
      </c>
      <c r="F238">
        <v>1</v>
      </c>
      <c r="G238">
        <v>2</v>
      </c>
      <c r="H238">
        <v>2</v>
      </c>
      <c r="I238">
        <v>2</v>
      </c>
      <c r="J238">
        <v>7</v>
      </c>
      <c r="K238">
        <v>3</v>
      </c>
      <c r="L238" t="s">
        <v>103</v>
      </c>
      <c r="M238">
        <v>10</v>
      </c>
      <c r="N238" t="s">
        <v>717</v>
      </c>
      <c r="O238" t="s">
        <v>5</v>
      </c>
      <c r="P238">
        <v>2</v>
      </c>
      <c r="Q238">
        <v>1</v>
      </c>
      <c r="R238">
        <v>0</v>
      </c>
      <c r="S238" t="s">
        <v>642</v>
      </c>
      <c r="T238" t="s">
        <v>689</v>
      </c>
      <c r="U238">
        <v>8</v>
      </c>
      <c r="V238">
        <v>1.0526315789473684</v>
      </c>
      <c r="W238">
        <v>8</v>
      </c>
      <c r="X238" t="s">
        <v>40</v>
      </c>
      <c r="Y238" t="s">
        <v>757</v>
      </c>
      <c r="Z238" t="s">
        <v>948</v>
      </c>
      <c r="AA238">
        <v>14.5</v>
      </c>
      <c r="AB238">
        <v>14.5</v>
      </c>
      <c r="AC238">
        <v>125.65</v>
      </c>
      <c r="AD238">
        <v>1643.1999999999998</v>
      </c>
      <c r="AE238">
        <v>0.115399920413848</v>
      </c>
      <c r="AF238">
        <v>0.55172413793103403</v>
      </c>
      <c r="AG238">
        <v>6.3668921607640303E-2</v>
      </c>
      <c r="AH238">
        <v>4.8685491723466402E-3</v>
      </c>
      <c r="AI238">
        <v>7.6466650438169401E-2</v>
      </c>
      <c r="AJ238">
        <v>6681.4285714285706</v>
      </c>
      <c r="AK238">
        <v>93540</v>
      </c>
      <c r="AL238">
        <v>825.419912366115</v>
      </c>
      <c r="AM238">
        <v>5948.7159201557943</v>
      </c>
      <c r="AN238">
        <v>857.94877590763667</v>
      </c>
      <c r="AO238">
        <v>12011.282862706914</v>
      </c>
      <c r="AP238">
        <v>455.40408958130479</v>
      </c>
      <c r="AQ238">
        <v>-5.6843418860808015E-14</v>
      </c>
      <c r="AR238">
        <v>455.40408958130479</v>
      </c>
      <c r="AS238">
        <v>0.9986931789063701</v>
      </c>
      <c r="AT238" t="s">
        <v>757</v>
      </c>
    </row>
    <row r="239" spans="1:46" x14ac:dyDescent="0.25">
      <c r="A239" t="s">
        <v>55</v>
      </c>
      <c r="B239" t="s">
        <v>948</v>
      </c>
      <c r="C239" s="63" t="s">
        <v>948</v>
      </c>
      <c r="D239" s="63" t="s">
        <v>671</v>
      </c>
      <c r="E239" t="s">
        <v>527</v>
      </c>
      <c r="F239">
        <v>1</v>
      </c>
      <c r="G239">
        <v>2</v>
      </c>
      <c r="H239">
        <v>2</v>
      </c>
      <c r="I239">
        <v>2</v>
      </c>
      <c r="J239">
        <v>7</v>
      </c>
      <c r="K239">
        <v>4</v>
      </c>
      <c r="L239" t="s">
        <v>101</v>
      </c>
      <c r="M239">
        <v>11</v>
      </c>
      <c r="N239" t="s">
        <v>719</v>
      </c>
      <c r="O239" t="s">
        <v>4</v>
      </c>
      <c r="P239">
        <v>1</v>
      </c>
      <c r="Q239">
        <v>1</v>
      </c>
      <c r="R239">
        <v>0</v>
      </c>
      <c r="S239" t="s">
        <v>642</v>
      </c>
      <c r="T239" t="s">
        <v>689</v>
      </c>
      <c r="U239">
        <v>8.5</v>
      </c>
      <c r="V239">
        <v>1.118421052631579</v>
      </c>
      <c r="W239">
        <v>8.5</v>
      </c>
      <c r="X239" t="s">
        <v>42</v>
      </c>
      <c r="Y239" t="s">
        <v>759</v>
      </c>
      <c r="Z239" t="s">
        <v>948</v>
      </c>
      <c r="AA239">
        <v>15</v>
      </c>
      <c r="AB239">
        <v>15</v>
      </c>
      <c r="AC239">
        <v>117.15</v>
      </c>
      <c r="AD239">
        <v>1643.1999999999998</v>
      </c>
      <c r="AE239">
        <v>0.12804097311139601</v>
      </c>
      <c r="AF239">
        <v>0.56666666666666698</v>
      </c>
      <c r="AG239">
        <v>7.2556551429790894E-2</v>
      </c>
      <c r="AH239">
        <v>5.1728334956183102E-3</v>
      </c>
      <c r="AI239">
        <v>7.1293816942551103E-2</v>
      </c>
      <c r="AJ239">
        <v>6681.4285714285706</v>
      </c>
      <c r="AK239">
        <v>93540</v>
      </c>
      <c r="AL239">
        <v>853.88266796494656</v>
      </c>
      <c r="AM239">
        <v>5948.7159201557943</v>
      </c>
      <c r="AN239">
        <v>857.94877590763667</v>
      </c>
      <c r="AO239">
        <v>12011.282862706914</v>
      </c>
      <c r="AP239">
        <v>483.86684518013635</v>
      </c>
      <c r="AQ239">
        <v>0</v>
      </c>
      <c r="AR239">
        <v>483.86684518013635</v>
      </c>
      <c r="AS239">
        <v>1.0611115025880182</v>
      </c>
      <c r="AT239" t="s">
        <v>759</v>
      </c>
    </row>
    <row r="240" spans="1:46" x14ac:dyDescent="0.25">
      <c r="A240" t="s">
        <v>55</v>
      </c>
      <c r="B240" t="s">
        <v>948</v>
      </c>
      <c r="C240" s="63" t="s">
        <v>948</v>
      </c>
      <c r="D240" s="63" t="s">
        <v>671</v>
      </c>
      <c r="E240" t="s">
        <v>527</v>
      </c>
      <c r="F240">
        <v>1</v>
      </c>
      <c r="G240">
        <v>2</v>
      </c>
      <c r="H240">
        <v>2</v>
      </c>
      <c r="I240">
        <v>2</v>
      </c>
      <c r="J240">
        <v>7</v>
      </c>
      <c r="K240">
        <v>4</v>
      </c>
      <c r="L240" t="s">
        <v>101</v>
      </c>
      <c r="M240">
        <v>11</v>
      </c>
      <c r="N240" t="s">
        <v>719</v>
      </c>
      <c r="O240" t="s">
        <v>5</v>
      </c>
      <c r="P240">
        <v>2</v>
      </c>
      <c r="Q240">
        <v>1</v>
      </c>
      <c r="R240">
        <v>0</v>
      </c>
      <c r="S240" t="s">
        <v>642</v>
      </c>
      <c r="T240" t="s">
        <v>689</v>
      </c>
      <c r="U240">
        <v>6.5</v>
      </c>
      <c r="V240">
        <v>0.85526315789473684</v>
      </c>
      <c r="W240">
        <v>6.5</v>
      </c>
      <c r="X240" t="s">
        <v>43</v>
      </c>
      <c r="Y240" t="s">
        <v>760</v>
      </c>
      <c r="Z240" t="s">
        <v>948</v>
      </c>
      <c r="AA240">
        <v>15</v>
      </c>
      <c r="AB240">
        <v>15</v>
      </c>
      <c r="AC240">
        <v>117.15</v>
      </c>
      <c r="AD240">
        <v>1643.1999999999998</v>
      </c>
      <c r="AE240">
        <v>0.12804097311139601</v>
      </c>
      <c r="AF240">
        <v>0.43333333333333302</v>
      </c>
      <c r="AG240">
        <v>5.5484421681604799E-2</v>
      </c>
      <c r="AH240">
        <v>3.9556962025316502E-3</v>
      </c>
      <c r="AI240">
        <v>7.1293816942551103E-2</v>
      </c>
      <c r="AJ240">
        <v>6681.4285714285706</v>
      </c>
      <c r="AK240">
        <v>93540</v>
      </c>
      <c r="AL240">
        <v>853.88266796494656</v>
      </c>
      <c r="AM240">
        <v>5948.7159201557943</v>
      </c>
      <c r="AN240">
        <v>857.94877590763667</v>
      </c>
      <c r="AO240">
        <v>12011.282862706914</v>
      </c>
      <c r="AP240">
        <v>370.01582278481015</v>
      </c>
      <c r="AQ240">
        <v>-5.6843418860808015E-14</v>
      </c>
      <c r="AR240">
        <v>370.01582278481015</v>
      </c>
      <c r="AS240">
        <v>0.81143820786142573</v>
      </c>
      <c r="AT240" t="s">
        <v>760</v>
      </c>
    </row>
    <row r="241" spans="1:46" x14ac:dyDescent="0.25">
      <c r="A241" t="s">
        <v>55</v>
      </c>
      <c r="B241" t="s">
        <v>948</v>
      </c>
      <c r="C241" s="63" t="s">
        <v>948</v>
      </c>
      <c r="D241" s="63" t="s">
        <v>671</v>
      </c>
      <c r="E241" t="s">
        <v>527</v>
      </c>
      <c r="F241">
        <v>1</v>
      </c>
      <c r="G241">
        <v>2</v>
      </c>
      <c r="H241">
        <v>2</v>
      </c>
      <c r="I241">
        <v>2</v>
      </c>
      <c r="J241">
        <v>7</v>
      </c>
      <c r="K241">
        <v>5</v>
      </c>
      <c r="L241" t="s">
        <v>105</v>
      </c>
      <c r="M241">
        <v>12</v>
      </c>
      <c r="N241" t="s">
        <v>721</v>
      </c>
      <c r="O241" t="s">
        <v>4</v>
      </c>
      <c r="P241">
        <v>1</v>
      </c>
      <c r="Q241">
        <v>1</v>
      </c>
      <c r="R241">
        <v>0</v>
      </c>
      <c r="S241" t="s">
        <v>642</v>
      </c>
      <c r="T241" t="s">
        <v>689</v>
      </c>
      <c r="U241">
        <v>8.5</v>
      </c>
      <c r="V241">
        <v>1.118421052631579</v>
      </c>
      <c r="W241">
        <v>8.5</v>
      </c>
      <c r="X241" t="s">
        <v>45</v>
      </c>
      <c r="Y241" t="s">
        <v>762</v>
      </c>
      <c r="Z241" t="s">
        <v>948</v>
      </c>
      <c r="AA241">
        <v>15</v>
      </c>
      <c r="AB241">
        <v>15</v>
      </c>
      <c r="AC241">
        <v>113.25</v>
      </c>
      <c r="AD241">
        <v>1643.1999999999998</v>
      </c>
      <c r="AE241">
        <v>0.13245033112582799</v>
      </c>
      <c r="AF241">
        <v>0.56666666666666698</v>
      </c>
      <c r="AG241">
        <v>7.5055187637969104E-2</v>
      </c>
      <c r="AH241">
        <v>5.1728334956183102E-3</v>
      </c>
      <c r="AI241">
        <v>6.8920399221032103E-2</v>
      </c>
      <c r="AJ241">
        <v>6681.4285714285706</v>
      </c>
      <c r="AK241">
        <v>93540</v>
      </c>
      <c r="AL241">
        <v>853.88266796494668</v>
      </c>
      <c r="AM241">
        <v>5948.7159201557943</v>
      </c>
      <c r="AN241">
        <v>857.94877590763667</v>
      </c>
      <c r="AO241">
        <v>12011.282862706914</v>
      </c>
      <c r="AP241">
        <v>483.86684518013635</v>
      </c>
      <c r="AQ241">
        <v>-1.1368683772161603E-13</v>
      </c>
      <c r="AR241">
        <v>483.86684518013635</v>
      </c>
      <c r="AS241">
        <v>1.0611115025880182</v>
      </c>
      <c r="AT241" t="s">
        <v>762</v>
      </c>
    </row>
    <row r="242" spans="1:46" x14ac:dyDescent="0.25">
      <c r="A242" t="s">
        <v>55</v>
      </c>
      <c r="B242" t="s">
        <v>948</v>
      </c>
      <c r="C242" s="63" t="s">
        <v>948</v>
      </c>
      <c r="D242" s="63" t="s">
        <v>671</v>
      </c>
      <c r="E242" t="s">
        <v>527</v>
      </c>
      <c r="F242">
        <v>1</v>
      </c>
      <c r="G242">
        <v>2</v>
      </c>
      <c r="H242">
        <v>2</v>
      </c>
      <c r="I242">
        <v>2</v>
      </c>
      <c r="J242">
        <v>7</v>
      </c>
      <c r="K242">
        <v>5</v>
      </c>
      <c r="L242" t="s">
        <v>105</v>
      </c>
      <c r="M242">
        <v>12</v>
      </c>
      <c r="N242" t="s">
        <v>721</v>
      </c>
      <c r="O242" t="s">
        <v>5</v>
      </c>
      <c r="P242">
        <v>2</v>
      </c>
      <c r="Q242">
        <v>1</v>
      </c>
      <c r="R242">
        <v>0</v>
      </c>
      <c r="S242" t="s">
        <v>642</v>
      </c>
      <c r="T242" t="s">
        <v>689</v>
      </c>
      <c r="U242">
        <v>6.5</v>
      </c>
      <c r="V242">
        <v>0.85526315789473684</v>
      </c>
      <c r="W242">
        <v>6.5</v>
      </c>
      <c r="X242" t="s">
        <v>46</v>
      </c>
      <c r="Y242" t="s">
        <v>763</v>
      </c>
      <c r="Z242" t="s">
        <v>948</v>
      </c>
      <c r="AA242">
        <v>15</v>
      </c>
      <c r="AB242">
        <v>15</v>
      </c>
      <c r="AC242">
        <v>113.25</v>
      </c>
      <c r="AD242">
        <v>1643.1999999999998</v>
      </c>
      <c r="AE242">
        <v>0.13245033112582799</v>
      </c>
      <c r="AF242">
        <v>0.43333333333333302</v>
      </c>
      <c r="AG242">
        <v>5.7395143487858701E-2</v>
      </c>
      <c r="AH242">
        <v>3.9556962025316502E-3</v>
      </c>
      <c r="AI242">
        <v>6.8920399221032103E-2</v>
      </c>
      <c r="AJ242">
        <v>6681.4285714285706</v>
      </c>
      <c r="AK242">
        <v>93540</v>
      </c>
      <c r="AL242">
        <v>853.88266796494668</v>
      </c>
      <c r="AM242">
        <v>5948.7159201557943</v>
      </c>
      <c r="AN242">
        <v>857.94877590763667</v>
      </c>
      <c r="AO242">
        <v>12011.282862706914</v>
      </c>
      <c r="AP242">
        <v>370.01582278481015</v>
      </c>
      <c r="AQ242">
        <v>-5.6843418860808015E-14</v>
      </c>
      <c r="AR242">
        <v>370.01582278481015</v>
      </c>
      <c r="AS242">
        <v>0.81143820786142573</v>
      </c>
      <c r="AT242" t="s">
        <v>763</v>
      </c>
    </row>
    <row r="243" spans="1:46" x14ac:dyDescent="0.25">
      <c r="A243" t="s">
        <v>55</v>
      </c>
      <c r="B243" t="s">
        <v>948</v>
      </c>
      <c r="C243" s="63" t="s">
        <v>948</v>
      </c>
      <c r="D243" s="63" t="s">
        <v>671</v>
      </c>
      <c r="E243" t="s">
        <v>527</v>
      </c>
      <c r="F243">
        <v>1</v>
      </c>
      <c r="G243">
        <v>2</v>
      </c>
      <c r="H243">
        <v>2</v>
      </c>
      <c r="I243">
        <v>2</v>
      </c>
      <c r="J243">
        <v>7</v>
      </c>
      <c r="K243">
        <v>6</v>
      </c>
      <c r="L243" t="s">
        <v>113</v>
      </c>
      <c r="M243">
        <v>13</v>
      </c>
      <c r="N243" t="s">
        <v>723</v>
      </c>
      <c r="O243" t="s">
        <v>4</v>
      </c>
      <c r="P243">
        <v>1</v>
      </c>
      <c r="Q243">
        <v>1</v>
      </c>
      <c r="R243">
        <v>0</v>
      </c>
      <c r="S243" t="s">
        <v>642</v>
      </c>
      <c r="T243" t="s">
        <v>689</v>
      </c>
      <c r="U243">
        <v>8.5</v>
      </c>
      <c r="V243">
        <v>1.118421052631579</v>
      </c>
      <c r="W243">
        <v>8.5</v>
      </c>
      <c r="X243" t="s">
        <v>48</v>
      </c>
      <c r="Y243" t="s">
        <v>765</v>
      </c>
      <c r="Z243" t="s">
        <v>948</v>
      </c>
      <c r="AA243">
        <v>15</v>
      </c>
      <c r="AB243">
        <v>15</v>
      </c>
      <c r="AC243">
        <v>113.1</v>
      </c>
      <c r="AD243">
        <v>1643.1999999999998</v>
      </c>
      <c r="AE243">
        <v>0.13262599469496</v>
      </c>
      <c r="AF243">
        <v>0.56666666666666698</v>
      </c>
      <c r="AG243">
        <v>7.5154730327144106E-2</v>
      </c>
      <c r="AH243">
        <v>5.1728334956183102E-3</v>
      </c>
      <c r="AI243">
        <v>6.8829113924050597E-2</v>
      </c>
      <c r="AJ243">
        <v>6681.4285714285706</v>
      </c>
      <c r="AK243">
        <v>93540</v>
      </c>
      <c r="AL243">
        <v>853.88266796494668</v>
      </c>
      <c r="AM243">
        <v>5948.7159201557943</v>
      </c>
      <c r="AN243">
        <v>857.94877590763667</v>
      </c>
      <c r="AO243">
        <v>12011.282862706914</v>
      </c>
      <c r="AP243">
        <v>483.86684518013635</v>
      </c>
      <c r="AQ243">
        <v>-1.1368683772161603E-13</v>
      </c>
      <c r="AR243">
        <v>483.86684518013635</v>
      </c>
      <c r="AS243">
        <v>1.0611115025880182</v>
      </c>
      <c r="AT243" t="s">
        <v>765</v>
      </c>
    </row>
    <row r="244" spans="1:46" x14ac:dyDescent="0.25">
      <c r="A244" t="s">
        <v>55</v>
      </c>
      <c r="B244" t="s">
        <v>948</v>
      </c>
      <c r="C244" s="63" t="s">
        <v>948</v>
      </c>
      <c r="D244" s="63" t="s">
        <v>671</v>
      </c>
      <c r="E244" t="s">
        <v>527</v>
      </c>
      <c r="F244">
        <v>1</v>
      </c>
      <c r="G244">
        <v>2</v>
      </c>
      <c r="H244">
        <v>2</v>
      </c>
      <c r="I244">
        <v>2</v>
      </c>
      <c r="J244">
        <v>7</v>
      </c>
      <c r="K244">
        <v>6</v>
      </c>
      <c r="L244" t="s">
        <v>113</v>
      </c>
      <c r="M244">
        <v>13</v>
      </c>
      <c r="N244" t="s">
        <v>723</v>
      </c>
      <c r="O244" t="s">
        <v>5</v>
      </c>
      <c r="P244">
        <v>2</v>
      </c>
      <c r="Q244">
        <v>1</v>
      </c>
      <c r="R244">
        <v>0</v>
      </c>
      <c r="S244" t="s">
        <v>642</v>
      </c>
      <c r="T244" t="s">
        <v>689</v>
      </c>
      <c r="U244">
        <v>6.5</v>
      </c>
      <c r="V244">
        <v>0.85526315789473684</v>
      </c>
      <c r="W244">
        <v>6.5</v>
      </c>
      <c r="X244" t="s">
        <v>49</v>
      </c>
      <c r="Y244" t="s">
        <v>766</v>
      </c>
      <c r="Z244" t="s">
        <v>948</v>
      </c>
      <c r="AA244">
        <v>15</v>
      </c>
      <c r="AB244">
        <v>15</v>
      </c>
      <c r="AC244">
        <v>113.1</v>
      </c>
      <c r="AD244">
        <v>1643.1999999999998</v>
      </c>
      <c r="AE244">
        <v>0.13262599469496</v>
      </c>
      <c r="AF244">
        <v>0.43333333333333302</v>
      </c>
      <c r="AG244">
        <v>5.7471264367816098E-2</v>
      </c>
      <c r="AH244">
        <v>3.9556962025316502E-3</v>
      </c>
      <c r="AI244">
        <v>6.8829113924050597E-2</v>
      </c>
      <c r="AJ244">
        <v>6681.4285714285706</v>
      </c>
      <c r="AK244">
        <v>93540</v>
      </c>
      <c r="AL244">
        <v>853.88266796494668</v>
      </c>
      <c r="AM244">
        <v>5948.7159201557943</v>
      </c>
      <c r="AN244">
        <v>857.94877590763667</v>
      </c>
      <c r="AO244">
        <v>12011.282862706914</v>
      </c>
      <c r="AP244">
        <v>370.01582278481015</v>
      </c>
      <c r="AQ244">
        <v>-5.6843418860808015E-14</v>
      </c>
      <c r="AR244">
        <v>370.01582278481015</v>
      </c>
      <c r="AS244">
        <v>0.81143820786142573</v>
      </c>
      <c r="AT244" t="s">
        <v>766</v>
      </c>
    </row>
    <row r="245" spans="1:46" x14ac:dyDescent="0.25">
      <c r="A245" t="s">
        <v>55</v>
      </c>
      <c r="B245" t="s">
        <v>948</v>
      </c>
      <c r="C245" s="63" t="s">
        <v>948</v>
      </c>
      <c r="D245" s="63" t="s">
        <v>671</v>
      </c>
      <c r="E245" t="s">
        <v>527</v>
      </c>
      <c r="F245">
        <v>1</v>
      </c>
      <c r="G245">
        <v>2</v>
      </c>
      <c r="H245">
        <v>2</v>
      </c>
      <c r="I245">
        <v>2</v>
      </c>
      <c r="J245">
        <v>7</v>
      </c>
      <c r="K245">
        <v>7</v>
      </c>
      <c r="L245" t="s">
        <v>114</v>
      </c>
      <c r="M245">
        <v>14</v>
      </c>
      <c r="N245" t="s">
        <v>725</v>
      </c>
      <c r="O245" t="s">
        <v>4</v>
      </c>
      <c r="P245">
        <v>1</v>
      </c>
      <c r="Q245">
        <v>1</v>
      </c>
      <c r="R245">
        <v>0</v>
      </c>
      <c r="S245" t="s">
        <v>642</v>
      </c>
      <c r="T245" t="s">
        <v>689</v>
      </c>
      <c r="U245">
        <v>8.5</v>
      </c>
      <c r="V245">
        <v>1.118421052631579</v>
      </c>
      <c r="W245">
        <v>8.5</v>
      </c>
      <c r="X245" t="s">
        <v>51</v>
      </c>
      <c r="Y245" t="s">
        <v>768</v>
      </c>
      <c r="Z245" t="s">
        <v>948</v>
      </c>
      <c r="AA245">
        <v>15</v>
      </c>
      <c r="AB245">
        <v>15</v>
      </c>
      <c r="AC245">
        <v>114.1</v>
      </c>
      <c r="AD245">
        <v>1643.1999999999998</v>
      </c>
      <c r="AE245">
        <v>0.13146362839614401</v>
      </c>
      <c r="AF245">
        <v>0.56666666666666698</v>
      </c>
      <c r="AG245">
        <v>7.4496056091148094E-2</v>
      </c>
      <c r="AH245">
        <v>5.1728334956183102E-3</v>
      </c>
      <c r="AI245">
        <v>6.9437682570594003E-2</v>
      </c>
      <c r="AJ245">
        <v>6681.4285714285706</v>
      </c>
      <c r="AK245">
        <v>93540</v>
      </c>
      <c r="AL245">
        <v>853.88266796494634</v>
      </c>
      <c r="AM245">
        <v>5948.7159201557943</v>
      </c>
      <c r="AN245">
        <v>857.94877590763667</v>
      </c>
      <c r="AO245">
        <v>12011.282862706914</v>
      </c>
      <c r="AP245">
        <v>483.86684518013635</v>
      </c>
      <c r="AQ245">
        <v>1.1368683772161603E-13</v>
      </c>
      <c r="AR245">
        <v>483.86684518013635</v>
      </c>
      <c r="AS245">
        <v>1.0611115025880182</v>
      </c>
      <c r="AT245" t="s">
        <v>768</v>
      </c>
    </row>
    <row r="246" spans="1:46" x14ac:dyDescent="0.25">
      <c r="A246" t="s">
        <v>55</v>
      </c>
      <c r="B246" t="s">
        <v>948</v>
      </c>
      <c r="C246" s="63" t="s">
        <v>948</v>
      </c>
      <c r="D246" s="63" t="s">
        <v>671</v>
      </c>
      <c r="E246" t="s">
        <v>527</v>
      </c>
      <c r="F246">
        <v>1</v>
      </c>
      <c r="G246">
        <v>2</v>
      </c>
      <c r="H246">
        <v>2</v>
      </c>
      <c r="I246">
        <v>2</v>
      </c>
      <c r="J246">
        <v>7</v>
      </c>
      <c r="K246">
        <v>7</v>
      </c>
      <c r="L246" t="s">
        <v>114</v>
      </c>
      <c r="M246">
        <v>14</v>
      </c>
      <c r="N246" t="s">
        <v>725</v>
      </c>
      <c r="O246" t="s">
        <v>5</v>
      </c>
      <c r="P246">
        <v>2</v>
      </c>
      <c r="Q246">
        <v>1</v>
      </c>
      <c r="R246">
        <v>0</v>
      </c>
      <c r="S246" t="s">
        <v>642</v>
      </c>
      <c r="T246" t="s">
        <v>689</v>
      </c>
      <c r="U246">
        <v>6.5</v>
      </c>
      <c r="V246">
        <v>0.85526315789473684</v>
      </c>
      <c r="W246">
        <v>6.5</v>
      </c>
      <c r="X246" t="s">
        <v>52</v>
      </c>
      <c r="Y246" t="s">
        <v>769</v>
      </c>
      <c r="Z246" t="s">
        <v>948</v>
      </c>
      <c r="AA246">
        <v>15</v>
      </c>
      <c r="AB246">
        <v>15</v>
      </c>
      <c r="AC246">
        <v>114.1</v>
      </c>
      <c r="AD246">
        <v>1643.1999999999998</v>
      </c>
      <c r="AE246">
        <v>0.13146362839614401</v>
      </c>
      <c r="AF246">
        <v>0.43333333333333302</v>
      </c>
      <c r="AG246">
        <v>5.6967572304995599E-2</v>
      </c>
      <c r="AH246">
        <v>3.9556962025316502E-3</v>
      </c>
      <c r="AI246">
        <v>6.9437682570594003E-2</v>
      </c>
      <c r="AJ246">
        <v>6681.4285714285706</v>
      </c>
      <c r="AK246">
        <v>93540</v>
      </c>
      <c r="AL246">
        <v>853.88266796494634</v>
      </c>
      <c r="AM246">
        <v>5948.7159201557943</v>
      </c>
      <c r="AN246">
        <v>857.94877590763667</v>
      </c>
      <c r="AO246">
        <v>12011.282862706914</v>
      </c>
      <c r="AP246">
        <v>370.01582278481015</v>
      </c>
      <c r="AQ246">
        <v>5.6843418860808015E-14</v>
      </c>
      <c r="AR246">
        <v>370.01582278481015</v>
      </c>
      <c r="AS246">
        <v>0.81143820786142573</v>
      </c>
      <c r="AT246" t="s">
        <v>769</v>
      </c>
    </row>
    <row r="247" spans="1:46" x14ac:dyDescent="0.25">
      <c r="A247" t="s">
        <v>55</v>
      </c>
      <c r="B247" t="s">
        <v>950</v>
      </c>
      <c r="C247" s="63" t="s">
        <v>950</v>
      </c>
      <c r="D247" s="63" t="s">
        <v>671</v>
      </c>
      <c r="E247" t="s">
        <v>527</v>
      </c>
      <c r="F247">
        <v>0.75</v>
      </c>
      <c r="G247">
        <v>1</v>
      </c>
      <c r="H247">
        <v>1</v>
      </c>
      <c r="I247">
        <v>2</v>
      </c>
      <c r="J247">
        <v>7</v>
      </c>
      <c r="K247">
        <v>1</v>
      </c>
      <c r="L247" t="s">
        <v>99</v>
      </c>
      <c r="M247">
        <v>1</v>
      </c>
      <c r="N247" t="s">
        <v>699</v>
      </c>
      <c r="O247" t="s">
        <v>4</v>
      </c>
      <c r="P247">
        <v>1</v>
      </c>
      <c r="Q247">
        <v>1</v>
      </c>
      <c r="R247">
        <v>0</v>
      </c>
      <c r="S247" t="s">
        <v>642</v>
      </c>
      <c r="T247" t="s">
        <v>689</v>
      </c>
      <c r="U247">
        <v>4.5</v>
      </c>
      <c r="V247">
        <v>0.5921052631578948</v>
      </c>
      <c r="W247">
        <v>3.375</v>
      </c>
      <c r="X247" t="s">
        <v>33</v>
      </c>
      <c r="Y247" t="s">
        <v>729</v>
      </c>
      <c r="Z247" t="s">
        <v>950</v>
      </c>
      <c r="AA247">
        <v>4.5</v>
      </c>
      <c r="AB247">
        <v>3.375</v>
      </c>
      <c r="AC247">
        <v>122.75</v>
      </c>
      <c r="AD247">
        <v>1643.1999999999998</v>
      </c>
      <c r="AE247">
        <v>2.7494908350305498E-2</v>
      </c>
      <c r="AF247">
        <v>1</v>
      </c>
      <c r="AG247">
        <v>2.7494908350305498E-2</v>
      </c>
      <c r="AH247">
        <v>2.05391918208374E-3</v>
      </c>
      <c r="AI247">
        <v>7.4701801363193807E-2</v>
      </c>
      <c r="AJ247">
        <v>6681.4285714285706</v>
      </c>
      <c r="AK247">
        <v>93540</v>
      </c>
      <c r="AL247">
        <v>192.123600292113</v>
      </c>
      <c r="AM247">
        <v>960.61800146056498</v>
      </c>
      <c r="AN247">
        <v>137.23114306579501</v>
      </c>
      <c r="AO247">
        <v>1921.23600292113</v>
      </c>
      <c r="AP247">
        <v>192.12360029211297</v>
      </c>
      <c r="AQ247">
        <v>-2.8421709430404007E-14</v>
      </c>
      <c r="AR247">
        <v>256.16480038948396</v>
      </c>
      <c r="AS247">
        <v>0.56176491313483323</v>
      </c>
      <c r="AT247" t="s">
        <v>729</v>
      </c>
    </row>
    <row r="248" spans="1:46" x14ac:dyDescent="0.25">
      <c r="A248" t="s">
        <v>55</v>
      </c>
      <c r="B248" t="s">
        <v>950</v>
      </c>
      <c r="C248" s="63" t="s">
        <v>950</v>
      </c>
      <c r="D248" s="63" t="s">
        <v>671</v>
      </c>
      <c r="E248" t="s">
        <v>527</v>
      </c>
      <c r="F248">
        <v>0.75</v>
      </c>
      <c r="G248">
        <v>1</v>
      </c>
      <c r="H248">
        <v>1</v>
      </c>
      <c r="I248">
        <v>2</v>
      </c>
      <c r="J248">
        <v>7</v>
      </c>
      <c r="K248">
        <v>2</v>
      </c>
      <c r="L248" t="s">
        <v>102</v>
      </c>
      <c r="M248">
        <v>2</v>
      </c>
      <c r="N248" t="s">
        <v>701</v>
      </c>
      <c r="O248" t="s">
        <v>4</v>
      </c>
      <c r="P248">
        <v>1</v>
      </c>
      <c r="Q248">
        <v>1</v>
      </c>
      <c r="R248">
        <v>0</v>
      </c>
      <c r="S248" t="s">
        <v>642</v>
      </c>
      <c r="T248" t="s">
        <v>689</v>
      </c>
      <c r="U248">
        <v>4.5</v>
      </c>
      <c r="V248">
        <v>0.5921052631578948</v>
      </c>
      <c r="W248">
        <v>3.375</v>
      </c>
      <c r="X248" t="s">
        <v>36</v>
      </c>
      <c r="Y248" t="s">
        <v>732</v>
      </c>
      <c r="Z248" t="s">
        <v>950</v>
      </c>
      <c r="AA248">
        <v>4.5</v>
      </c>
      <c r="AB248">
        <v>3.375</v>
      </c>
      <c r="AC248">
        <v>122.25</v>
      </c>
      <c r="AD248">
        <v>1643.1999999999998</v>
      </c>
      <c r="AE248">
        <v>2.7607361963190202E-2</v>
      </c>
      <c r="AF248">
        <v>1</v>
      </c>
      <c r="AG248">
        <v>2.7607361963190202E-2</v>
      </c>
      <c r="AH248">
        <v>2.05391918208374E-3</v>
      </c>
      <c r="AI248">
        <v>7.4397517039922104E-2</v>
      </c>
      <c r="AJ248">
        <v>6681.4285714285706</v>
      </c>
      <c r="AK248">
        <v>93540</v>
      </c>
      <c r="AL248">
        <v>192.123600292113</v>
      </c>
      <c r="AM248">
        <v>960.61800146056498</v>
      </c>
      <c r="AN248">
        <v>137.23114306579501</v>
      </c>
      <c r="AO248">
        <v>1921.23600292113</v>
      </c>
      <c r="AP248">
        <v>192.12360029211297</v>
      </c>
      <c r="AQ248">
        <v>-2.8421709430404007E-14</v>
      </c>
      <c r="AR248">
        <v>256.16480038948396</v>
      </c>
      <c r="AS248">
        <v>0.56176491313483323</v>
      </c>
      <c r="AT248" t="s">
        <v>732</v>
      </c>
    </row>
    <row r="249" spans="1:46" x14ac:dyDescent="0.25">
      <c r="A249" t="s">
        <v>55</v>
      </c>
      <c r="B249" t="s">
        <v>950</v>
      </c>
      <c r="C249" s="63" t="s">
        <v>950</v>
      </c>
      <c r="D249" s="63" t="s">
        <v>671</v>
      </c>
      <c r="E249" t="s">
        <v>527</v>
      </c>
      <c r="F249">
        <v>0.75</v>
      </c>
      <c r="G249">
        <v>1</v>
      </c>
      <c r="H249">
        <v>1</v>
      </c>
      <c r="I249">
        <v>2</v>
      </c>
      <c r="J249">
        <v>7</v>
      </c>
      <c r="K249">
        <v>3</v>
      </c>
      <c r="L249" t="s">
        <v>103</v>
      </c>
      <c r="M249">
        <v>3</v>
      </c>
      <c r="N249" t="s">
        <v>703</v>
      </c>
      <c r="O249" t="s">
        <v>4</v>
      </c>
      <c r="P249">
        <v>1</v>
      </c>
      <c r="Q249">
        <v>1</v>
      </c>
      <c r="R249">
        <v>0</v>
      </c>
      <c r="S249" t="s">
        <v>642</v>
      </c>
      <c r="T249" t="s">
        <v>689</v>
      </c>
      <c r="U249">
        <v>4.5</v>
      </c>
      <c r="V249">
        <v>0.5921052631578948</v>
      </c>
      <c r="W249">
        <v>3.375</v>
      </c>
      <c r="X249" t="s">
        <v>39</v>
      </c>
      <c r="Y249" t="s">
        <v>735</v>
      </c>
      <c r="Z249" t="s">
        <v>950</v>
      </c>
      <c r="AA249">
        <v>4.5</v>
      </c>
      <c r="AB249">
        <v>3.375</v>
      </c>
      <c r="AC249">
        <v>114.75</v>
      </c>
      <c r="AD249">
        <v>1643.1999999999998</v>
      </c>
      <c r="AE249">
        <v>2.9411764705882401E-2</v>
      </c>
      <c r="AF249">
        <v>1</v>
      </c>
      <c r="AG249">
        <v>2.9411764705882401E-2</v>
      </c>
      <c r="AH249">
        <v>2.05391918208374E-3</v>
      </c>
      <c r="AI249">
        <v>6.98332521908471E-2</v>
      </c>
      <c r="AJ249">
        <v>6681.4285714285706</v>
      </c>
      <c r="AK249">
        <v>93540</v>
      </c>
      <c r="AL249">
        <v>192.12360029211297</v>
      </c>
      <c r="AM249">
        <v>960.61800146056498</v>
      </c>
      <c r="AN249">
        <v>137.23114306579501</v>
      </c>
      <c r="AO249">
        <v>1921.23600292113</v>
      </c>
      <c r="AP249">
        <v>192.12360029211297</v>
      </c>
      <c r="AQ249">
        <v>0</v>
      </c>
      <c r="AR249">
        <v>256.16480038948396</v>
      </c>
      <c r="AS249">
        <v>0.56176491313483323</v>
      </c>
      <c r="AT249" t="s">
        <v>735</v>
      </c>
    </row>
    <row r="250" spans="1:46" x14ac:dyDescent="0.25">
      <c r="A250" t="s">
        <v>55</v>
      </c>
      <c r="B250" t="s">
        <v>950</v>
      </c>
      <c r="C250" s="63" t="s">
        <v>950</v>
      </c>
      <c r="D250" s="63" t="s">
        <v>671</v>
      </c>
      <c r="E250" t="s">
        <v>527</v>
      </c>
      <c r="F250">
        <v>0.75</v>
      </c>
      <c r="G250">
        <v>1</v>
      </c>
      <c r="H250">
        <v>1</v>
      </c>
      <c r="I250">
        <v>2</v>
      </c>
      <c r="J250">
        <v>7</v>
      </c>
      <c r="K250">
        <v>4</v>
      </c>
      <c r="L250" t="s">
        <v>101</v>
      </c>
      <c r="M250">
        <v>4</v>
      </c>
      <c r="N250" t="s">
        <v>705</v>
      </c>
      <c r="O250" t="s">
        <v>4</v>
      </c>
      <c r="P250">
        <v>1</v>
      </c>
      <c r="Q250">
        <v>1</v>
      </c>
      <c r="R250">
        <v>0</v>
      </c>
      <c r="S250" t="s">
        <v>642</v>
      </c>
      <c r="T250" t="s">
        <v>689</v>
      </c>
      <c r="U250">
        <v>4.5</v>
      </c>
      <c r="V250">
        <v>0.5921052631578948</v>
      </c>
      <c r="W250">
        <v>3.375</v>
      </c>
      <c r="X250" t="s">
        <v>42</v>
      </c>
      <c r="Y250" t="s">
        <v>738</v>
      </c>
      <c r="Z250" t="s">
        <v>950</v>
      </c>
      <c r="AA250">
        <v>4.5</v>
      </c>
      <c r="AB250">
        <v>3.375</v>
      </c>
      <c r="AC250">
        <v>122.25</v>
      </c>
      <c r="AD250">
        <v>1643.1999999999998</v>
      </c>
      <c r="AE250">
        <v>2.7607361963190202E-2</v>
      </c>
      <c r="AF250">
        <v>1</v>
      </c>
      <c r="AG250">
        <v>2.7607361963190202E-2</v>
      </c>
      <c r="AH250">
        <v>2.05391918208374E-3</v>
      </c>
      <c r="AI250">
        <v>7.4397517039922104E-2</v>
      </c>
      <c r="AJ250">
        <v>6681.4285714285706</v>
      </c>
      <c r="AK250">
        <v>93540</v>
      </c>
      <c r="AL250">
        <v>192.123600292113</v>
      </c>
      <c r="AM250">
        <v>960.61800146056498</v>
      </c>
      <c r="AN250">
        <v>137.23114306579501</v>
      </c>
      <c r="AO250">
        <v>1921.23600292113</v>
      </c>
      <c r="AP250">
        <v>192.12360029211297</v>
      </c>
      <c r="AQ250">
        <v>-2.8421709430404007E-14</v>
      </c>
      <c r="AR250">
        <v>256.16480038948396</v>
      </c>
      <c r="AS250">
        <v>0.56176491313483323</v>
      </c>
      <c r="AT250" t="s">
        <v>738</v>
      </c>
    </row>
    <row r="251" spans="1:46" x14ac:dyDescent="0.25">
      <c r="A251" t="s">
        <v>55</v>
      </c>
      <c r="B251" t="s">
        <v>950</v>
      </c>
      <c r="C251" s="63" t="s">
        <v>950</v>
      </c>
      <c r="D251" s="63" t="s">
        <v>671</v>
      </c>
      <c r="E251" t="s">
        <v>527</v>
      </c>
      <c r="F251">
        <v>0.75</v>
      </c>
      <c r="G251">
        <v>1</v>
      </c>
      <c r="H251">
        <v>1</v>
      </c>
      <c r="I251">
        <v>2</v>
      </c>
      <c r="J251">
        <v>7</v>
      </c>
      <c r="K251">
        <v>5</v>
      </c>
      <c r="L251" t="s">
        <v>105</v>
      </c>
      <c r="M251">
        <v>5</v>
      </c>
      <c r="N251" t="s">
        <v>707</v>
      </c>
      <c r="O251" t="s">
        <v>4</v>
      </c>
      <c r="P251">
        <v>1</v>
      </c>
      <c r="Q251">
        <v>1</v>
      </c>
      <c r="R251">
        <v>0</v>
      </c>
      <c r="S251" t="s">
        <v>642</v>
      </c>
      <c r="T251" t="s">
        <v>689</v>
      </c>
      <c r="U251">
        <v>4.5</v>
      </c>
      <c r="V251">
        <v>0.5921052631578948</v>
      </c>
      <c r="W251">
        <v>3.375</v>
      </c>
      <c r="X251" t="s">
        <v>45</v>
      </c>
      <c r="Y251" t="s">
        <v>741</v>
      </c>
      <c r="Z251" t="s">
        <v>950</v>
      </c>
      <c r="AA251">
        <v>4.5</v>
      </c>
      <c r="AB251">
        <v>3.375</v>
      </c>
      <c r="AC251">
        <v>122.25</v>
      </c>
      <c r="AD251">
        <v>1643.1999999999998</v>
      </c>
      <c r="AE251">
        <v>2.7607361963190202E-2</v>
      </c>
      <c r="AF251">
        <v>1</v>
      </c>
      <c r="AG251">
        <v>2.7607361963190202E-2</v>
      </c>
      <c r="AH251">
        <v>2.05391918208374E-3</v>
      </c>
      <c r="AI251">
        <v>7.4397517039922104E-2</v>
      </c>
      <c r="AJ251">
        <v>6681.4285714285706</v>
      </c>
      <c r="AK251">
        <v>93540</v>
      </c>
      <c r="AL251">
        <v>192.123600292113</v>
      </c>
      <c r="AM251">
        <v>960.61800146056498</v>
      </c>
      <c r="AN251">
        <v>137.23114306579501</v>
      </c>
      <c r="AO251">
        <v>1921.23600292113</v>
      </c>
      <c r="AP251">
        <v>192.12360029211297</v>
      </c>
      <c r="AQ251">
        <v>-2.8421709430404007E-14</v>
      </c>
      <c r="AR251">
        <v>256.16480038948396</v>
      </c>
      <c r="AS251">
        <v>0.56176491313483323</v>
      </c>
      <c r="AT251" t="s">
        <v>741</v>
      </c>
    </row>
    <row r="252" spans="1:46" x14ac:dyDescent="0.25">
      <c r="A252" t="s">
        <v>55</v>
      </c>
      <c r="B252" t="s">
        <v>950</v>
      </c>
      <c r="C252" s="63" t="s">
        <v>950</v>
      </c>
      <c r="D252" s="63" t="s">
        <v>671</v>
      </c>
      <c r="E252" t="s">
        <v>527</v>
      </c>
      <c r="F252">
        <v>0.75</v>
      </c>
      <c r="G252">
        <v>2</v>
      </c>
      <c r="H252">
        <v>2</v>
      </c>
      <c r="I252">
        <v>2</v>
      </c>
      <c r="J252">
        <v>7</v>
      </c>
      <c r="K252">
        <v>1</v>
      </c>
      <c r="L252" t="s">
        <v>99</v>
      </c>
      <c r="M252">
        <v>8</v>
      </c>
      <c r="N252" t="s">
        <v>713</v>
      </c>
      <c r="O252" t="s">
        <v>4</v>
      </c>
      <c r="P252">
        <v>1</v>
      </c>
      <c r="Q252">
        <v>1</v>
      </c>
      <c r="R252">
        <v>0</v>
      </c>
      <c r="S252" t="s">
        <v>642</v>
      </c>
      <c r="T252" t="s">
        <v>689</v>
      </c>
      <c r="U252">
        <v>4.5</v>
      </c>
      <c r="V252">
        <v>0.5921052631578948</v>
      </c>
      <c r="W252">
        <v>3.375</v>
      </c>
      <c r="X252" t="s">
        <v>33</v>
      </c>
      <c r="Y252" t="s">
        <v>750</v>
      </c>
      <c r="Z252" t="s">
        <v>950</v>
      </c>
      <c r="AA252">
        <v>4.5</v>
      </c>
      <c r="AB252">
        <v>3.375</v>
      </c>
      <c r="AC252">
        <v>122.25</v>
      </c>
      <c r="AD252">
        <v>1643.1999999999998</v>
      </c>
      <c r="AE252">
        <v>2.7607361963190202E-2</v>
      </c>
      <c r="AF252">
        <v>1</v>
      </c>
      <c r="AG252">
        <v>2.7607361963190202E-2</v>
      </c>
      <c r="AH252">
        <v>2.05391918208374E-3</v>
      </c>
      <c r="AI252">
        <v>7.4397517039922104E-2</v>
      </c>
      <c r="AJ252">
        <v>6681.4285714285706</v>
      </c>
      <c r="AK252">
        <v>93540</v>
      </c>
      <c r="AL252">
        <v>192.123600292113</v>
      </c>
      <c r="AM252">
        <v>960.61800146056498</v>
      </c>
      <c r="AN252">
        <v>137.23114306579501</v>
      </c>
      <c r="AO252">
        <v>1921.23600292113</v>
      </c>
      <c r="AP252">
        <v>192.12360029211297</v>
      </c>
      <c r="AQ252">
        <v>-2.8421709430404007E-14</v>
      </c>
      <c r="AR252">
        <v>256.16480038948396</v>
      </c>
      <c r="AS252">
        <v>0.56176491313483323</v>
      </c>
      <c r="AT252" t="s">
        <v>750</v>
      </c>
    </row>
    <row r="253" spans="1:46" x14ac:dyDescent="0.25">
      <c r="A253" t="s">
        <v>55</v>
      </c>
      <c r="B253" t="s">
        <v>950</v>
      </c>
      <c r="C253" s="63" t="s">
        <v>950</v>
      </c>
      <c r="D253" s="63" t="s">
        <v>671</v>
      </c>
      <c r="E253" t="s">
        <v>527</v>
      </c>
      <c r="F253">
        <v>0.75</v>
      </c>
      <c r="G253">
        <v>2</v>
      </c>
      <c r="H253">
        <v>2</v>
      </c>
      <c r="I253">
        <v>2</v>
      </c>
      <c r="J253">
        <v>7</v>
      </c>
      <c r="K253">
        <v>2</v>
      </c>
      <c r="L253" t="s">
        <v>102</v>
      </c>
      <c r="M253">
        <v>9</v>
      </c>
      <c r="N253" t="s">
        <v>715</v>
      </c>
      <c r="O253" t="s">
        <v>4</v>
      </c>
      <c r="P253">
        <v>1</v>
      </c>
      <c r="Q253">
        <v>1</v>
      </c>
      <c r="R253">
        <v>0</v>
      </c>
      <c r="S253" t="s">
        <v>642</v>
      </c>
      <c r="T253" t="s">
        <v>689</v>
      </c>
      <c r="U253">
        <v>4.5</v>
      </c>
      <c r="V253">
        <v>0.5921052631578948</v>
      </c>
      <c r="W253">
        <v>3.375</v>
      </c>
      <c r="X253" t="s">
        <v>36</v>
      </c>
      <c r="Y253" t="s">
        <v>753</v>
      </c>
      <c r="Z253" t="s">
        <v>950</v>
      </c>
      <c r="AA253">
        <v>4.5</v>
      </c>
      <c r="AB253">
        <v>3.375</v>
      </c>
      <c r="AC253">
        <v>122.25</v>
      </c>
      <c r="AD253">
        <v>1643.1999999999998</v>
      </c>
      <c r="AE253">
        <v>2.7607361963190202E-2</v>
      </c>
      <c r="AF253">
        <v>1</v>
      </c>
      <c r="AG253">
        <v>2.7607361963190202E-2</v>
      </c>
      <c r="AH253">
        <v>2.05391918208374E-3</v>
      </c>
      <c r="AI253">
        <v>7.4397517039922104E-2</v>
      </c>
      <c r="AJ253">
        <v>6681.4285714285706</v>
      </c>
      <c r="AK253">
        <v>93540</v>
      </c>
      <c r="AL253">
        <v>192.123600292113</v>
      </c>
      <c r="AM253">
        <v>960.61800146056498</v>
      </c>
      <c r="AN253">
        <v>137.23114306579501</v>
      </c>
      <c r="AO253">
        <v>1921.23600292113</v>
      </c>
      <c r="AP253">
        <v>192.12360029211297</v>
      </c>
      <c r="AQ253">
        <v>-2.8421709430404007E-14</v>
      </c>
      <c r="AR253">
        <v>256.16480038948396</v>
      </c>
      <c r="AS253">
        <v>0.56176491313483323</v>
      </c>
      <c r="AT253" t="s">
        <v>753</v>
      </c>
    </row>
    <row r="254" spans="1:46" x14ac:dyDescent="0.25">
      <c r="A254" t="s">
        <v>55</v>
      </c>
      <c r="B254" t="s">
        <v>950</v>
      </c>
      <c r="C254" s="63" t="s">
        <v>950</v>
      </c>
      <c r="D254" s="63" t="s">
        <v>671</v>
      </c>
      <c r="E254" t="s">
        <v>527</v>
      </c>
      <c r="F254">
        <v>0.75</v>
      </c>
      <c r="G254">
        <v>2</v>
      </c>
      <c r="H254">
        <v>2</v>
      </c>
      <c r="I254">
        <v>2</v>
      </c>
      <c r="J254">
        <v>7</v>
      </c>
      <c r="K254">
        <v>3</v>
      </c>
      <c r="L254" t="s">
        <v>103</v>
      </c>
      <c r="M254">
        <v>10</v>
      </c>
      <c r="N254" t="s">
        <v>717</v>
      </c>
      <c r="O254" t="s">
        <v>4</v>
      </c>
      <c r="P254">
        <v>1</v>
      </c>
      <c r="Q254">
        <v>1</v>
      </c>
      <c r="R254">
        <v>0</v>
      </c>
      <c r="S254" t="s">
        <v>642</v>
      </c>
      <c r="T254" t="s">
        <v>689</v>
      </c>
      <c r="U254">
        <v>4.5</v>
      </c>
      <c r="V254">
        <v>0.5921052631578948</v>
      </c>
      <c r="W254">
        <v>3.375</v>
      </c>
      <c r="X254" t="s">
        <v>39</v>
      </c>
      <c r="Y254" t="s">
        <v>756</v>
      </c>
      <c r="Z254" t="s">
        <v>950</v>
      </c>
      <c r="AA254">
        <v>4.5</v>
      </c>
      <c r="AB254">
        <v>3.375</v>
      </c>
      <c r="AC254">
        <v>125.65</v>
      </c>
      <c r="AD254">
        <v>1643.1999999999998</v>
      </c>
      <c r="AE254">
        <v>2.68603263032232E-2</v>
      </c>
      <c r="AF254">
        <v>1</v>
      </c>
      <c r="AG254">
        <v>2.68603263032232E-2</v>
      </c>
      <c r="AH254">
        <v>2.05391918208374E-3</v>
      </c>
      <c r="AI254">
        <v>7.6466650438169401E-2</v>
      </c>
      <c r="AJ254">
        <v>6681.4285714285706</v>
      </c>
      <c r="AK254">
        <v>93540</v>
      </c>
      <c r="AL254">
        <v>192.12360029211297</v>
      </c>
      <c r="AM254">
        <v>960.61800146056498</v>
      </c>
      <c r="AN254">
        <v>137.23114306579501</v>
      </c>
      <c r="AO254">
        <v>1921.23600292113</v>
      </c>
      <c r="AP254">
        <v>192.12360029211297</v>
      </c>
      <c r="AQ254">
        <v>0</v>
      </c>
      <c r="AR254">
        <v>256.16480038948396</v>
      </c>
      <c r="AS254">
        <v>0.56176491313483323</v>
      </c>
      <c r="AT254" t="s">
        <v>756</v>
      </c>
    </row>
    <row r="255" spans="1:46" x14ac:dyDescent="0.25">
      <c r="A255" t="s">
        <v>55</v>
      </c>
      <c r="B255" t="s">
        <v>950</v>
      </c>
      <c r="C255" s="63" t="s">
        <v>950</v>
      </c>
      <c r="D255" s="63" t="s">
        <v>671</v>
      </c>
      <c r="E255" t="s">
        <v>527</v>
      </c>
      <c r="F255">
        <v>0.75</v>
      </c>
      <c r="G255">
        <v>2</v>
      </c>
      <c r="H255">
        <v>2</v>
      </c>
      <c r="I255">
        <v>2</v>
      </c>
      <c r="J255">
        <v>7</v>
      </c>
      <c r="K255">
        <v>4</v>
      </c>
      <c r="L255" t="s">
        <v>101</v>
      </c>
      <c r="M255">
        <v>11</v>
      </c>
      <c r="N255" t="s">
        <v>719</v>
      </c>
      <c r="O255" t="s">
        <v>4</v>
      </c>
      <c r="P255">
        <v>1</v>
      </c>
      <c r="Q255">
        <v>1</v>
      </c>
      <c r="R255">
        <v>0</v>
      </c>
      <c r="S255" t="s">
        <v>642</v>
      </c>
      <c r="T255" t="s">
        <v>689</v>
      </c>
      <c r="U255">
        <v>4.5</v>
      </c>
      <c r="V255">
        <v>0.5921052631578948</v>
      </c>
      <c r="W255">
        <v>3.375</v>
      </c>
      <c r="X255" t="s">
        <v>42</v>
      </c>
      <c r="Y255" t="s">
        <v>759</v>
      </c>
      <c r="Z255" t="s">
        <v>950</v>
      </c>
      <c r="AA255">
        <v>4.5</v>
      </c>
      <c r="AB255">
        <v>3.375</v>
      </c>
      <c r="AC255">
        <v>117.15</v>
      </c>
      <c r="AD255">
        <v>1643.1999999999998</v>
      </c>
      <c r="AE255">
        <v>2.8809218950064001E-2</v>
      </c>
      <c r="AF255">
        <v>1</v>
      </c>
      <c r="AG255">
        <v>2.8809218950064001E-2</v>
      </c>
      <c r="AH255">
        <v>2.05391918208374E-3</v>
      </c>
      <c r="AI255">
        <v>7.1293816942551103E-2</v>
      </c>
      <c r="AJ255">
        <v>6681.4285714285706</v>
      </c>
      <c r="AK255">
        <v>93540</v>
      </c>
      <c r="AL255">
        <v>192.12360029211297</v>
      </c>
      <c r="AM255">
        <v>960.61800146056498</v>
      </c>
      <c r="AN255">
        <v>137.23114306579501</v>
      </c>
      <c r="AO255">
        <v>1921.23600292113</v>
      </c>
      <c r="AP255">
        <v>192.12360029211297</v>
      </c>
      <c r="AQ255">
        <v>0</v>
      </c>
      <c r="AR255">
        <v>256.16480038948396</v>
      </c>
      <c r="AS255">
        <v>0.56176491313483323</v>
      </c>
      <c r="AT255" t="s">
        <v>759</v>
      </c>
    </row>
    <row r="256" spans="1:46" x14ac:dyDescent="0.25">
      <c r="A256" t="s">
        <v>55</v>
      </c>
      <c r="B256" t="s">
        <v>950</v>
      </c>
      <c r="C256" s="63" t="s">
        <v>950</v>
      </c>
      <c r="D256" s="63" t="s">
        <v>671</v>
      </c>
      <c r="E256" t="s">
        <v>527</v>
      </c>
      <c r="F256">
        <v>0.75</v>
      </c>
      <c r="G256">
        <v>2</v>
      </c>
      <c r="H256">
        <v>2</v>
      </c>
      <c r="I256">
        <v>2</v>
      </c>
      <c r="J256">
        <v>7</v>
      </c>
      <c r="K256">
        <v>5</v>
      </c>
      <c r="L256" t="s">
        <v>105</v>
      </c>
      <c r="M256">
        <v>12</v>
      </c>
      <c r="N256" t="s">
        <v>721</v>
      </c>
      <c r="O256" t="s">
        <v>4</v>
      </c>
      <c r="P256">
        <v>1</v>
      </c>
      <c r="Q256">
        <v>1</v>
      </c>
      <c r="R256">
        <v>0</v>
      </c>
      <c r="S256" t="s">
        <v>642</v>
      </c>
      <c r="T256" t="s">
        <v>689</v>
      </c>
      <c r="U256">
        <v>4.5</v>
      </c>
      <c r="V256">
        <v>0.5921052631578948</v>
      </c>
      <c r="W256">
        <v>3.375</v>
      </c>
      <c r="X256" t="s">
        <v>45</v>
      </c>
      <c r="Y256" t="s">
        <v>762</v>
      </c>
      <c r="Z256" t="s">
        <v>950</v>
      </c>
      <c r="AA256">
        <v>4.5</v>
      </c>
      <c r="AB256">
        <v>3.375</v>
      </c>
      <c r="AC256">
        <v>113.25</v>
      </c>
      <c r="AD256">
        <v>1643.1999999999998</v>
      </c>
      <c r="AE256">
        <v>2.9801324503311299E-2</v>
      </c>
      <c r="AF256">
        <v>1</v>
      </c>
      <c r="AG256">
        <v>2.9801324503311299E-2</v>
      </c>
      <c r="AH256">
        <v>2.05391918208374E-3</v>
      </c>
      <c r="AI256">
        <v>6.8920399221032103E-2</v>
      </c>
      <c r="AJ256">
        <v>6681.4285714285706</v>
      </c>
      <c r="AK256">
        <v>93540</v>
      </c>
      <c r="AL256">
        <v>192.123600292113</v>
      </c>
      <c r="AM256">
        <v>960.61800146056498</v>
      </c>
      <c r="AN256">
        <v>137.23114306579501</v>
      </c>
      <c r="AO256">
        <v>1921.23600292113</v>
      </c>
      <c r="AP256">
        <v>192.12360029211297</v>
      </c>
      <c r="AQ256">
        <v>-2.8421709430404007E-14</v>
      </c>
      <c r="AR256">
        <v>256.16480038948396</v>
      </c>
      <c r="AS256">
        <v>0.56176491313483323</v>
      </c>
      <c r="AT256" t="s">
        <v>762</v>
      </c>
    </row>
    <row r="257" spans="1:46" x14ac:dyDescent="0.25">
      <c r="A257" t="s">
        <v>55</v>
      </c>
      <c r="B257" t="s">
        <v>951</v>
      </c>
      <c r="C257" s="63" t="s">
        <v>951</v>
      </c>
      <c r="D257" s="63" t="s">
        <v>671</v>
      </c>
      <c r="E257" t="s">
        <v>527</v>
      </c>
      <c r="F257">
        <v>0.6</v>
      </c>
      <c r="G257">
        <v>1</v>
      </c>
      <c r="H257">
        <v>1</v>
      </c>
      <c r="I257">
        <v>2</v>
      </c>
      <c r="J257">
        <v>7</v>
      </c>
      <c r="K257">
        <v>1</v>
      </c>
      <c r="L257" t="s">
        <v>99</v>
      </c>
      <c r="M257">
        <v>1</v>
      </c>
      <c r="N257" t="s">
        <v>699</v>
      </c>
      <c r="O257" t="s">
        <v>4</v>
      </c>
      <c r="P257">
        <v>1</v>
      </c>
      <c r="Q257">
        <v>1</v>
      </c>
      <c r="R257">
        <v>0</v>
      </c>
      <c r="S257" t="s">
        <v>642</v>
      </c>
      <c r="T257" t="s">
        <v>689</v>
      </c>
      <c r="U257">
        <v>8.5</v>
      </c>
      <c r="V257">
        <v>1.118421052631579</v>
      </c>
      <c r="W257">
        <v>5.0999999999999996</v>
      </c>
      <c r="X257" t="s">
        <v>33</v>
      </c>
      <c r="Y257" t="s">
        <v>729</v>
      </c>
      <c r="Z257" t="s">
        <v>951</v>
      </c>
      <c r="AA257">
        <v>8.5</v>
      </c>
      <c r="AB257">
        <v>5.0999999999999996</v>
      </c>
      <c r="AC257">
        <v>122.75</v>
      </c>
      <c r="AD257">
        <v>1643.1999999999998</v>
      </c>
      <c r="AE257">
        <v>4.1547861507128303E-2</v>
      </c>
      <c r="AF257">
        <v>1</v>
      </c>
      <c r="AG257">
        <v>4.1547861507128303E-2</v>
      </c>
      <c r="AH257">
        <v>3.1037000973709798E-3</v>
      </c>
      <c r="AI257">
        <v>7.4701801363193807E-2</v>
      </c>
      <c r="AJ257">
        <v>6681.4285714285706</v>
      </c>
      <c r="AK257">
        <v>93540</v>
      </c>
      <c r="AL257">
        <v>290.32010710808186</v>
      </c>
      <c r="AM257">
        <v>2032.240749756573</v>
      </c>
      <c r="AN257">
        <v>322.03574906106559</v>
      </c>
      <c r="AO257">
        <v>4508.5004868549186</v>
      </c>
      <c r="AP257">
        <v>290.3201071080818</v>
      </c>
      <c r="AQ257">
        <v>-5.6843418860808015E-14</v>
      </c>
      <c r="AR257">
        <v>483.86684518013635</v>
      </c>
      <c r="AS257">
        <v>1.0611115025880182</v>
      </c>
      <c r="AT257" t="s">
        <v>729</v>
      </c>
    </row>
    <row r="258" spans="1:46" x14ac:dyDescent="0.25">
      <c r="A258" t="s">
        <v>55</v>
      </c>
      <c r="B258" t="s">
        <v>951</v>
      </c>
      <c r="C258" s="63" t="s">
        <v>951</v>
      </c>
      <c r="D258" s="63" t="s">
        <v>671</v>
      </c>
      <c r="E258" t="s">
        <v>527</v>
      </c>
      <c r="F258">
        <v>0.6</v>
      </c>
      <c r="G258">
        <v>1</v>
      </c>
      <c r="H258">
        <v>1</v>
      </c>
      <c r="I258">
        <v>2</v>
      </c>
      <c r="J258">
        <v>7</v>
      </c>
      <c r="K258">
        <v>2</v>
      </c>
      <c r="L258" t="s">
        <v>102</v>
      </c>
      <c r="M258">
        <v>2</v>
      </c>
      <c r="N258" t="s">
        <v>701</v>
      </c>
      <c r="O258" t="s">
        <v>4</v>
      </c>
      <c r="P258">
        <v>1</v>
      </c>
      <c r="Q258">
        <v>1</v>
      </c>
      <c r="R258">
        <v>0</v>
      </c>
      <c r="S258" t="s">
        <v>642</v>
      </c>
      <c r="T258" t="s">
        <v>689</v>
      </c>
      <c r="U258">
        <v>8.5</v>
      </c>
      <c r="V258">
        <v>1.118421052631579</v>
      </c>
      <c r="W258">
        <v>5.0999999999999996</v>
      </c>
      <c r="X258" t="s">
        <v>36</v>
      </c>
      <c r="Y258" t="s">
        <v>732</v>
      </c>
      <c r="Z258" t="s">
        <v>951</v>
      </c>
      <c r="AA258">
        <v>8.5</v>
      </c>
      <c r="AB258">
        <v>5.0999999999999996</v>
      </c>
      <c r="AC258">
        <v>122.25</v>
      </c>
      <c r="AD258">
        <v>1643.1999999999998</v>
      </c>
      <c r="AE258">
        <v>4.1717791411042898E-2</v>
      </c>
      <c r="AF258">
        <v>1</v>
      </c>
      <c r="AG258">
        <v>4.1717791411042898E-2</v>
      </c>
      <c r="AH258">
        <v>3.1037000973709798E-3</v>
      </c>
      <c r="AI258">
        <v>7.4397517039922104E-2</v>
      </c>
      <c r="AJ258">
        <v>6681.4285714285706</v>
      </c>
      <c r="AK258">
        <v>93540</v>
      </c>
      <c r="AL258">
        <v>290.3201071080818</v>
      </c>
      <c r="AM258">
        <v>2032.240749756573</v>
      </c>
      <c r="AN258">
        <v>322.03574906106559</v>
      </c>
      <c r="AO258">
        <v>4508.5004868549186</v>
      </c>
      <c r="AP258">
        <v>290.3201071080818</v>
      </c>
      <c r="AQ258">
        <v>0</v>
      </c>
      <c r="AR258">
        <v>483.86684518013635</v>
      </c>
      <c r="AS258">
        <v>1.0611115025880182</v>
      </c>
      <c r="AT258" t="s">
        <v>732</v>
      </c>
    </row>
    <row r="259" spans="1:46" x14ac:dyDescent="0.25">
      <c r="A259" t="s">
        <v>55</v>
      </c>
      <c r="B259" t="s">
        <v>951</v>
      </c>
      <c r="C259" s="63" t="s">
        <v>951</v>
      </c>
      <c r="D259" s="63" t="s">
        <v>671</v>
      </c>
      <c r="E259" t="s">
        <v>527</v>
      </c>
      <c r="F259">
        <v>0.6</v>
      </c>
      <c r="G259">
        <v>1</v>
      </c>
      <c r="H259">
        <v>1</v>
      </c>
      <c r="I259">
        <v>2</v>
      </c>
      <c r="J259">
        <v>7</v>
      </c>
      <c r="K259">
        <v>3</v>
      </c>
      <c r="L259" t="s">
        <v>103</v>
      </c>
      <c r="M259">
        <v>3</v>
      </c>
      <c r="N259" t="s">
        <v>703</v>
      </c>
      <c r="O259" t="s">
        <v>4</v>
      </c>
      <c r="P259">
        <v>1</v>
      </c>
      <c r="Q259">
        <v>1</v>
      </c>
      <c r="R259">
        <v>0</v>
      </c>
      <c r="S259" t="s">
        <v>642</v>
      </c>
      <c r="T259" t="s">
        <v>689</v>
      </c>
      <c r="U259">
        <v>8.5</v>
      </c>
      <c r="V259">
        <v>1.118421052631579</v>
      </c>
      <c r="W259">
        <v>5.0999999999999996</v>
      </c>
      <c r="X259" t="s">
        <v>39</v>
      </c>
      <c r="Y259" t="s">
        <v>735</v>
      </c>
      <c r="Z259" t="s">
        <v>951</v>
      </c>
      <c r="AA259">
        <v>8.5</v>
      </c>
      <c r="AB259">
        <v>5.0999999999999996</v>
      </c>
      <c r="AC259">
        <v>114.75</v>
      </c>
      <c r="AD259">
        <v>1643.1999999999998</v>
      </c>
      <c r="AE259">
        <v>4.4444444444444398E-2</v>
      </c>
      <c r="AF259">
        <v>1</v>
      </c>
      <c r="AG259">
        <v>4.4444444444444398E-2</v>
      </c>
      <c r="AH259">
        <v>3.1037000973709798E-3</v>
      </c>
      <c r="AI259">
        <v>6.98332521908471E-2</v>
      </c>
      <c r="AJ259">
        <v>6681.4285714285706</v>
      </c>
      <c r="AK259">
        <v>93540</v>
      </c>
      <c r="AL259">
        <v>290.3201071080818</v>
      </c>
      <c r="AM259">
        <v>2032.240749756573</v>
      </c>
      <c r="AN259">
        <v>322.03574906106559</v>
      </c>
      <c r="AO259">
        <v>4508.5004868549186</v>
      </c>
      <c r="AP259">
        <v>290.3201071080818</v>
      </c>
      <c r="AQ259">
        <v>0</v>
      </c>
      <c r="AR259">
        <v>483.86684518013635</v>
      </c>
      <c r="AS259">
        <v>1.0611115025880182</v>
      </c>
      <c r="AT259" t="s">
        <v>735</v>
      </c>
    </row>
    <row r="260" spans="1:46" x14ac:dyDescent="0.25">
      <c r="A260" t="s">
        <v>55</v>
      </c>
      <c r="B260" t="s">
        <v>951</v>
      </c>
      <c r="C260" s="63" t="s">
        <v>951</v>
      </c>
      <c r="D260" s="63" t="s">
        <v>671</v>
      </c>
      <c r="E260" t="s">
        <v>527</v>
      </c>
      <c r="F260">
        <v>0.6</v>
      </c>
      <c r="G260">
        <v>1</v>
      </c>
      <c r="H260">
        <v>1</v>
      </c>
      <c r="I260">
        <v>2</v>
      </c>
      <c r="J260">
        <v>7</v>
      </c>
      <c r="K260">
        <v>4</v>
      </c>
      <c r="L260" t="s">
        <v>101</v>
      </c>
      <c r="M260">
        <v>4</v>
      </c>
      <c r="N260" t="s">
        <v>705</v>
      </c>
      <c r="O260" t="s">
        <v>4</v>
      </c>
      <c r="P260">
        <v>1</v>
      </c>
      <c r="Q260">
        <v>1</v>
      </c>
      <c r="R260">
        <v>0</v>
      </c>
      <c r="S260" t="s">
        <v>642</v>
      </c>
      <c r="T260" t="s">
        <v>689</v>
      </c>
      <c r="U260">
        <v>8.5</v>
      </c>
      <c r="V260">
        <v>1.118421052631579</v>
      </c>
      <c r="W260">
        <v>5.0999999999999996</v>
      </c>
      <c r="X260" t="s">
        <v>42</v>
      </c>
      <c r="Y260" t="s">
        <v>738</v>
      </c>
      <c r="Z260" t="s">
        <v>951</v>
      </c>
      <c r="AA260">
        <v>8.5</v>
      </c>
      <c r="AB260">
        <v>5.0999999999999996</v>
      </c>
      <c r="AC260">
        <v>122.25</v>
      </c>
      <c r="AD260">
        <v>1643.1999999999998</v>
      </c>
      <c r="AE260">
        <v>4.1717791411042898E-2</v>
      </c>
      <c r="AF260">
        <v>1</v>
      </c>
      <c r="AG260">
        <v>4.1717791411042898E-2</v>
      </c>
      <c r="AH260">
        <v>3.1037000973709798E-3</v>
      </c>
      <c r="AI260">
        <v>7.4397517039922104E-2</v>
      </c>
      <c r="AJ260">
        <v>6681.4285714285706</v>
      </c>
      <c r="AK260">
        <v>93540</v>
      </c>
      <c r="AL260">
        <v>290.3201071080818</v>
      </c>
      <c r="AM260">
        <v>2032.240749756573</v>
      </c>
      <c r="AN260">
        <v>322.03574906106559</v>
      </c>
      <c r="AO260">
        <v>4508.5004868549186</v>
      </c>
      <c r="AP260">
        <v>290.3201071080818</v>
      </c>
      <c r="AQ260">
        <v>0</v>
      </c>
      <c r="AR260">
        <v>483.86684518013635</v>
      </c>
      <c r="AS260">
        <v>1.0611115025880182</v>
      </c>
      <c r="AT260" t="s">
        <v>738</v>
      </c>
    </row>
    <row r="261" spans="1:46" x14ac:dyDescent="0.25">
      <c r="A261" t="s">
        <v>55</v>
      </c>
      <c r="B261" t="s">
        <v>951</v>
      </c>
      <c r="C261" s="63" t="s">
        <v>951</v>
      </c>
      <c r="D261" s="63" t="s">
        <v>671</v>
      </c>
      <c r="E261" t="s">
        <v>527</v>
      </c>
      <c r="F261">
        <v>0.6</v>
      </c>
      <c r="G261">
        <v>1</v>
      </c>
      <c r="H261">
        <v>1</v>
      </c>
      <c r="I261">
        <v>2</v>
      </c>
      <c r="J261">
        <v>7</v>
      </c>
      <c r="K261">
        <v>5</v>
      </c>
      <c r="L261" t="s">
        <v>105</v>
      </c>
      <c r="M261">
        <v>5</v>
      </c>
      <c r="N261" t="s">
        <v>707</v>
      </c>
      <c r="O261" t="s">
        <v>4</v>
      </c>
      <c r="P261">
        <v>1</v>
      </c>
      <c r="Q261">
        <v>1</v>
      </c>
      <c r="R261">
        <v>0</v>
      </c>
      <c r="S261" t="s">
        <v>642</v>
      </c>
      <c r="T261" t="s">
        <v>689</v>
      </c>
      <c r="U261">
        <v>8.5</v>
      </c>
      <c r="V261">
        <v>1.118421052631579</v>
      </c>
      <c r="W261">
        <v>5.0999999999999996</v>
      </c>
      <c r="X261" t="s">
        <v>45</v>
      </c>
      <c r="Y261" t="s">
        <v>741</v>
      </c>
      <c r="Z261" t="s">
        <v>951</v>
      </c>
      <c r="AA261">
        <v>8.5</v>
      </c>
      <c r="AB261">
        <v>5.0999999999999996</v>
      </c>
      <c r="AC261">
        <v>122.25</v>
      </c>
      <c r="AD261">
        <v>1643.1999999999998</v>
      </c>
      <c r="AE261">
        <v>4.1717791411042898E-2</v>
      </c>
      <c r="AF261">
        <v>1</v>
      </c>
      <c r="AG261">
        <v>4.1717791411042898E-2</v>
      </c>
      <c r="AH261">
        <v>3.1037000973709798E-3</v>
      </c>
      <c r="AI261">
        <v>7.4397517039922104E-2</v>
      </c>
      <c r="AJ261">
        <v>6681.4285714285706</v>
      </c>
      <c r="AK261">
        <v>93540</v>
      </c>
      <c r="AL261">
        <v>290.3201071080818</v>
      </c>
      <c r="AM261">
        <v>2032.240749756573</v>
      </c>
      <c r="AN261">
        <v>322.03574906106559</v>
      </c>
      <c r="AO261">
        <v>4508.5004868549186</v>
      </c>
      <c r="AP261">
        <v>290.3201071080818</v>
      </c>
      <c r="AQ261">
        <v>0</v>
      </c>
      <c r="AR261">
        <v>483.86684518013635</v>
      </c>
      <c r="AS261">
        <v>1.0611115025880182</v>
      </c>
      <c r="AT261" t="s">
        <v>741</v>
      </c>
    </row>
    <row r="262" spans="1:46" x14ac:dyDescent="0.25">
      <c r="A262" t="s">
        <v>55</v>
      </c>
      <c r="B262" t="s">
        <v>951</v>
      </c>
      <c r="C262" s="63" t="s">
        <v>951</v>
      </c>
      <c r="D262" s="63" t="s">
        <v>671</v>
      </c>
      <c r="E262" t="s">
        <v>527</v>
      </c>
      <c r="F262">
        <v>0.6</v>
      </c>
      <c r="G262">
        <v>1</v>
      </c>
      <c r="H262">
        <v>1</v>
      </c>
      <c r="I262">
        <v>2</v>
      </c>
      <c r="J262">
        <v>7</v>
      </c>
      <c r="K262">
        <v>6</v>
      </c>
      <c r="L262" t="s">
        <v>113</v>
      </c>
      <c r="M262">
        <v>6</v>
      </c>
      <c r="N262" t="s">
        <v>709</v>
      </c>
      <c r="O262" t="s">
        <v>4</v>
      </c>
      <c r="P262">
        <v>1</v>
      </c>
      <c r="Q262">
        <v>1</v>
      </c>
      <c r="R262">
        <v>0</v>
      </c>
      <c r="S262" t="s">
        <v>642</v>
      </c>
      <c r="T262" t="s">
        <v>689</v>
      </c>
      <c r="U262">
        <v>8.5</v>
      </c>
      <c r="V262">
        <v>1.118421052631579</v>
      </c>
      <c r="W262">
        <v>5.0999999999999996</v>
      </c>
      <c r="X262" t="s">
        <v>48</v>
      </c>
      <c r="Y262" t="s">
        <v>744</v>
      </c>
      <c r="Z262" t="s">
        <v>951</v>
      </c>
      <c r="AA262">
        <v>8.5</v>
      </c>
      <c r="AB262">
        <v>5.0999999999999996</v>
      </c>
      <c r="AC262">
        <v>105.6</v>
      </c>
      <c r="AD262">
        <v>1643.1999999999998</v>
      </c>
      <c r="AE262">
        <v>4.8295454545454503E-2</v>
      </c>
      <c r="AF262">
        <v>1</v>
      </c>
      <c r="AG262">
        <v>4.8295454545454503E-2</v>
      </c>
      <c r="AH262">
        <v>3.1037000973709798E-3</v>
      </c>
      <c r="AI262">
        <v>6.4264849074975705E-2</v>
      </c>
      <c r="AJ262">
        <v>6681.4285714285706</v>
      </c>
      <c r="AK262">
        <v>93540</v>
      </c>
      <c r="AL262">
        <v>290.3201071080818</v>
      </c>
      <c r="AM262">
        <v>2032.240749756573</v>
      </c>
      <c r="AN262">
        <v>322.03574906106559</v>
      </c>
      <c r="AO262">
        <v>4508.5004868549186</v>
      </c>
      <c r="AP262">
        <v>290.3201071080818</v>
      </c>
      <c r="AQ262">
        <v>0</v>
      </c>
      <c r="AR262">
        <v>483.86684518013635</v>
      </c>
      <c r="AS262">
        <v>1.0611115025880182</v>
      </c>
      <c r="AT262" t="s">
        <v>744</v>
      </c>
    </row>
    <row r="263" spans="1:46" x14ac:dyDescent="0.25">
      <c r="A263" t="s">
        <v>55</v>
      </c>
      <c r="B263" t="s">
        <v>951</v>
      </c>
      <c r="C263" s="63" t="s">
        <v>951</v>
      </c>
      <c r="D263" s="63" t="s">
        <v>671</v>
      </c>
      <c r="E263" t="s">
        <v>527</v>
      </c>
      <c r="F263">
        <v>0.6</v>
      </c>
      <c r="G263">
        <v>1</v>
      </c>
      <c r="H263">
        <v>1</v>
      </c>
      <c r="I263">
        <v>2</v>
      </c>
      <c r="J263">
        <v>7</v>
      </c>
      <c r="K263">
        <v>7</v>
      </c>
      <c r="L263" t="s">
        <v>114</v>
      </c>
      <c r="M263">
        <v>7</v>
      </c>
      <c r="N263" t="s">
        <v>711</v>
      </c>
      <c r="O263" t="s">
        <v>4</v>
      </c>
      <c r="P263">
        <v>1</v>
      </c>
      <c r="Q263">
        <v>1</v>
      </c>
      <c r="R263">
        <v>0</v>
      </c>
      <c r="S263" t="s">
        <v>642</v>
      </c>
      <c r="T263" t="s">
        <v>689</v>
      </c>
      <c r="U263">
        <v>8.5</v>
      </c>
      <c r="V263">
        <v>1.118421052631579</v>
      </c>
      <c r="W263">
        <v>5.0999999999999996</v>
      </c>
      <c r="X263" t="s">
        <v>51</v>
      </c>
      <c r="Y263" t="s">
        <v>747</v>
      </c>
      <c r="Z263" t="s">
        <v>951</v>
      </c>
      <c r="AA263">
        <v>8.5</v>
      </c>
      <c r="AB263">
        <v>5.0999999999999996</v>
      </c>
      <c r="AC263">
        <v>105.6</v>
      </c>
      <c r="AD263">
        <v>1643.1999999999998</v>
      </c>
      <c r="AE263">
        <v>4.8295454545454503E-2</v>
      </c>
      <c r="AF263">
        <v>1</v>
      </c>
      <c r="AG263">
        <v>4.8295454545454503E-2</v>
      </c>
      <c r="AH263">
        <v>3.1037000973709798E-3</v>
      </c>
      <c r="AI263">
        <v>6.4264849074975705E-2</v>
      </c>
      <c r="AJ263">
        <v>6681.4285714285706</v>
      </c>
      <c r="AK263">
        <v>93540</v>
      </c>
      <c r="AL263">
        <v>290.3201071080818</v>
      </c>
      <c r="AM263">
        <v>2032.240749756573</v>
      </c>
      <c r="AN263">
        <v>322.03574906106559</v>
      </c>
      <c r="AO263">
        <v>4508.5004868549186</v>
      </c>
      <c r="AP263">
        <v>290.3201071080818</v>
      </c>
      <c r="AQ263">
        <v>0</v>
      </c>
      <c r="AR263">
        <v>483.86684518013635</v>
      </c>
      <c r="AS263">
        <v>1.0611115025880182</v>
      </c>
      <c r="AT263" t="s">
        <v>747</v>
      </c>
    </row>
    <row r="264" spans="1:46" x14ac:dyDescent="0.25">
      <c r="A264" t="s">
        <v>55</v>
      </c>
      <c r="B264" t="s">
        <v>951</v>
      </c>
      <c r="C264" s="63" t="s">
        <v>951</v>
      </c>
      <c r="D264" s="63" t="s">
        <v>671</v>
      </c>
      <c r="E264" t="s">
        <v>527</v>
      </c>
      <c r="F264">
        <v>0.6</v>
      </c>
      <c r="G264">
        <v>2</v>
      </c>
      <c r="H264">
        <v>2</v>
      </c>
      <c r="I264">
        <v>2</v>
      </c>
      <c r="J264">
        <v>7</v>
      </c>
      <c r="K264">
        <v>1</v>
      </c>
      <c r="L264" t="s">
        <v>99</v>
      </c>
      <c r="M264">
        <v>8</v>
      </c>
      <c r="N264" t="s">
        <v>713</v>
      </c>
      <c r="O264" t="s">
        <v>4</v>
      </c>
      <c r="P264">
        <v>1</v>
      </c>
      <c r="Q264">
        <v>1</v>
      </c>
      <c r="R264">
        <v>0</v>
      </c>
      <c r="S264" t="s">
        <v>642</v>
      </c>
      <c r="T264" t="s">
        <v>689</v>
      </c>
      <c r="U264">
        <v>8.5</v>
      </c>
      <c r="V264">
        <v>1.118421052631579</v>
      </c>
      <c r="W264">
        <v>5.0999999999999996</v>
      </c>
      <c r="X264" t="s">
        <v>33</v>
      </c>
      <c r="Y264" t="s">
        <v>750</v>
      </c>
      <c r="Z264" t="s">
        <v>951</v>
      </c>
      <c r="AA264">
        <v>8.5</v>
      </c>
      <c r="AB264">
        <v>5.0999999999999996</v>
      </c>
      <c r="AC264">
        <v>122.25</v>
      </c>
      <c r="AD264">
        <v>1643.1999999999998</v>
      </c>
      <c r="AE264">
        <v>4.1717791411042898E-2</v>
      </c>
      <c r="AF264">
        <v>1</v>
      </c>
      <c r="AG264">
        <v>4.1717791411042898E-2</v>
      </c>
      <c r="AH264">
        <v>3.1037000973709798E-3</v>
      </c>
      <c r="AI264">
        <v>7.4397517039922104E-2</v>
      </c>
      <c r="AJ264">
        <v>6681.4285714285706</v>
      </c>
      <c r="AK264">
        <v>93540</v>
      </c>
      <c r="AL264">
        <v>290.3201071080818</v>
      </c>
      <c r="AM264">
        <v>2476.2597370983449</v>
      </c>
      <c r="AN264">
        <v>322.03574906106559</v>
      </c>
      <c r="AO264">
        <v>4508.5004868549186</v>
      </c>
      <c r="AP264">
        <v>290.3201071080818</v>
      </c>
      <c r="AQ264">
        <v>0</v>
      </c>
      <c r="AR264">
        <v>483.86684518013635</v>
      </c>
      <c r="AS264">
        <v>1.0611115025880182</v>
      </c>
      <c r="AT264" t="s">
        <v>750</v>
      </c>
    </row>
    <row r="265" spans="1:46" x14ac:dyDescent="0.25">
      <c r="A265" t="s">
        <v>55</v>
      </c>
      <c r="B265" t="s">
        <v>951</v>
      </c>
      <c r="C265" s="63" t="s">
        <v>951</v>
      </c>
      <c r="D265" s="63" t="s">
        <v>671</v>
      </c>
      <c r="E265" t="s">
        <v>527</v>
      </c>
      <c r="F265">
        <v>0.6</v>
      </c>
      <c r="G265">
        <v>2</v>
      </c>
      <c r="H265">
        <v>2</v>
      </c>
      <c r="I265">
        <v>2</v>
      </c>
      <c r="J265">
        <v>7</v>
      </c>
      <c r="K265">
        <v>2</v>
      </c>
      <c r="L265" t="s">
        <v>102</v>
      </c>
      <c r="M265">
        <v>9</v>
      </c>
      <c r="N265" t="s">
        <v>715</v>
      </c>
      <c r="O265" t="s">
        <v>4</v>
      </c>
      <c r="P265">
        <v>1</v>
      </c>
      <c r="Q265">
        <v>1</v>
      </c>
      <c r="R265">
        <v>0</v>
      </c>
      <c r="S265" t="s">
        <v>642</v>
      </c>
      <c r="T265" t="s">
        <v>689</v>
      </c>
      <c r="U265">
        <v>8.5</v>
      </c>
      <c r="V265">
        <v>1.118421052631579</v>
      </c>
      <c r="W265">
        <v>5.0999999999999996</v>
      </c>
      <c r="X265" t="s">
        <v>36</v>
      </c>
      <c r="Y265" t="s">
        <v>753</v>
      </c>
      <c r="Z265" t="s">
        <v>951</v>
      </c>
      <c r="AA265">
        <v>8.5</v>
      </c>
      <c r="AB265">
        <v>5.0999999999999996</v>
      </c>
      <c r="AC265">
        <v>122.25</v>
      </c>
      <c r="AD265">
        <v>1643.1999999999998</v>
      </c>
      <c r="AE265">
        <v>4.1717791411042898E-2</v>
      </c>
      <c r="AF265">
        <v>1</v>
      </c>
      <c r="AG265">
        <v>4.1717791411042898E-2</v>
      </c>
      <c r="AH265">
        <v>3.1037000973709798E-3</v>
      </c>
      <c r="AI265">
        <v>7.4397517039922104E-2</v>
      </c>
      <c r="AJ265">
        <v>6681.4285714285706</v>
      </c>
      <c r="AK265">
        <v>93540</v>
      </c>
      <c r="AL265">
        <v>290.3201071080818</v>
      </c>
      <c r="AM265">
        <v>2476.2597370983449</v>
      </c>
      <c r="AN265">
        <v>322.03574906106559</v>
      </c>
      <c r="AO265">
        <v>4508.5004868549186</v>
      </c>
      <c r="AP265">
        <v>290.3201071080818</v>
      </c>
      <c r="AQ265">
        <v>0</v>
      </c>
      <c r="AR265">
        <v>483.86684518013635</v>
      </c>
      <c r="AS265">
        <v>1.0611115025880182</v>
      </c>
      <c r="AT265" t="s">
        <v>753</v>
      </c>
    </row>
    <row r="266" spans="1:46" x14ac:dyDescent="0.25">
      <c r="A266" t="s">
        <v>55</v>
      </c>
      <c r="B266" t="s">
        <v>951</v>
      </c>
      <c r="C266" s="63" t="s">
        <v>951</v>
      </c>
      <c r="D266" s="63" t="s">
        <v>671</v>
      </c>
      <c r="E266" t="s">
        <v>527</v>
      </c>
      <c r="F266">
        <v>0.6</v>
      </c>
      <c r="G266">
        <v>2</v>
      </c>
      <c r="H266">
        <v>2</v>
      </c>
      <c r="I266">
        <v>2</v>
      </c>
      <c r="J266">
        <v>7</v>
      </c>
      <c r="K266">
        <v>3</v>
      </c>
      <c r="L266" t="s">
        <v>103</v>
      </c>
      <c r="M266">
        <v>10</v>
      </c>
      <c r="N266" t="s">
        <v>717</v>
      </c>
      <c r="O266" t="s">
        <v>4</v>
      </c>
      <c r="P266">
        <v>1</v>
      </c>
      <c r="Q266">
        <v>2</v>
      </c>
      <c r="R266">
        <v>0</v>
      </c>
      <c r="S266" t="s">
        <v>642</v>
      </c>
      <c r="T266" t="s">
        <v>689</v>
      </c>
      <c r="U266">
        <v>15</v>
      </c>
      <c r="V266">
        <v>1.9736842105263159</v>
      </c>
      <c r="W266">
        <v>9</v>
      </c>
      <c r="X266" t="s">
        <v>39</v>
      </c>
      <c r="Y266" t="s">
        <v>756</v>
      </c>
      <c r="Z266" t="s">
        <v>951</v>
      </c>
      <c r="AA266">
        <v>15</v>
      </c>
      <c r="AB266">
        <v>9</v>
      </c>
      <c r="AC266">
        <v>125.65</v>
      </c>
      <c r="AD266">
        <v>1643.1999999999998</v>
      </c>
      <c r="AE266">
        <v>7.1627536808595293E-2</v>
      </c>
      <c r="AF266">
        <v>1</v>
      </c>
      <c r="AG266">
        <v>7.1627536808595293E-2</v>
      </c>
      <c r="AH266">
        <v>5.4771178188899698E-3</v>
      </c>
      <c r="AI266">
        <v>7.6466650438169401E-2</v>
      </c>
      <c r="AJ266">
        <v>6681.4285714285706</v>
      </c>
      <c r="AK266">
        <v>93540</v>
      </c>
      <c r="AL266">
        <v>512.32960077896803</v>
      </c>
      <c r="AM266">
        <v>2476.2597370983449</v>
      </c>
      <c r="AN266">
        <v>322.03574906106559</v>
      </c>
      <c r="AO266">
        <v>4508.5004868549186</v>
      </c>
      <c r="AP266">
        <v>512.32960077896792</v>
      </c>
      <c r="AQ266">
        <v>-1.1368683772161603E-13</v>
      </c>
      <c r="AR266">
        <v>853.88266796494656</v>
      </c>
      <c r="AS266">
        <v>1.8725497104494442</v>
      </c>
      <c r="AT266" t="s">
        <v>756</v>
      </c>
    </row>
    <row r="267" spans="1:46" x14ac:dyDescent="0.25">
      <c r="A267" t="s">
        <v>55</v>
      </c>
      <c r="B267" t="s">
        <v>951</v>
      </c>
      <c r="C267" s="63" t="s">
        <v>951</v>
      </c>
      <c r="D267" s="63" t="s">
        <v>671</v>
      </c>
      <c r="E267" t="s">
        <v>527</v>
      </c>
      <c r="F267">
        <v>0.6</v>
      </c>
      <c r="G267">
        <v>2</v>
      </c>
      <c r="H267">
        <v>2</v>
      </c>
      <c r="I267">
        <v>2</v>
      </c>
      <c r="J267">
        <v>7</v>
      </c>
      <c r="K267">
        <v>4</v>
      </c>
      <c r="L267" t="s">
        <v>101</v>
      </c>
      <c r="M267">
        <v>11</v>
      </c>
      <c r="N267" t="s">
        <v>719</v>
      </c>
      <c r="O267" t="s">
        <v>4</v>
      </c>
      <c r="P267">
        <v>1</v>
      </c>
      <c r="Q267">
        <v>2</v>
      </c>
      <c r="R267">
        <v>0</v>
      </c>
      <c r="S267" t="s">
        <v>642</v>
      </c>
      <c r="T267" t="s">
        <v>689</v>
      </c>
      <c r="U267">
        <v>15</v>
      </c>
      <c r="V267">
        <v>1.9736842105263159</v>
      </c>
      <c r="W267">
        <v>9</v>
      </c>
      <c r="X267" t="s">
        <v>42</v>
      </c>
      <c r="Y267" t="s">
        <v>759</v>
      </c>
      <c r="Z267" t="s">
        <v>951</v>
      </c>
      <c r="AA267">
        <v>15</v>
      </c>
      <c r="AB267">
        <v>9</v>
      </c>
      <c r="AC267">
        <v>117.15</v>
      </c>
      <c r="AD267">
        <v>1643.1999999999998</v>
      </c>
      <c r="AE267">
        <v>7.6824583866837395E-2</v>
      </c>
      <c r="AF267">
        <v>1</v>
      </c>
      <c r="AG267">
        <v>7.6824583866837395E-2</v>
      </c>
      <c r="AH267">
        <v>5.4771178188899698E-3</v>
      </c>
      <c r="AI267">
        <v>7.1293816942551103E-2</v>
      </c>
      <c r="AJ267">
        <v>6681.4285714285706</v>
      </c>
      <c r="AK267">
        <v>93540</v>
      </c>
      <c r="AL267">
        <v>512.32960077896792</v>
      </c>
      <c r="AM267">
        <v>2476.2597370983449</v>
      </c>
      <c r="AN267">
        <v>322.03574906106559</v>
      </c>
      <c r="AO267">
        <v>4508.5004868549186</v>
      </c>
      <c r="AP267">
        <v>512.32960077896792</v>
      </c>
      <c r="AQ267">
        <v>0</v>
      </c>
      <c r="AR267">
        <v>853.88266796494656</v>
      </c>
      <c r="AS267">
        <v>1.8725497104494442</v>
      </c>
      <c r="AT267" t="s">
        <v>759</v>
      </c>
    </row>
    <row r="268" spans="1:46" x14ac:dyDescent="0.25">
      <c r="A268" t="s">
        <v>55</v>
      </c>
      <c r="B268" t="s">
        <v>951</v>
      </c>
      <c r="C268" s="63" t="s">
        <v>951</v>
      </c>
      <c r="D268" s="63" t="s">
        <v>671</v>
      </c>
      <c r="E268" t="s">
        <v>527</v>
      </c>
      <c r="F268">
        <v>0.6</v>
      </c>
      <c r="G268">
        <v>2</v>
      </c>
      <c r="H268">
        <v>2</v>
      </c>
      <c r="I268">
        <v>2</v>
      </c>
      <c r="J268">
        <v>7</v>
      </c>
      <c r="K268">
        <v>5</v>
      </c>
      <c r="L268" t="s">
        <v>105</v>
      </c>
      <c r="M268">
        <v>12</v>
      </c>
      <c r="N268" t="s">
        <v>721</v>
      </c>
      <c r="O268" t="s">
        <v>4</v>
      </c>
      <c r="P268">
        <v>1</v>
      </c>
      <c r="Q268">
        <v>1</v>
      </c>
      <c r="R268">
        <v>0</v>
      </c>
      <c r="S268" t="s">
        <v>642</v>
      </c>
      <c r="T268" t="s">
        <v>689</v>
      </c>
      <c r="U268">
        <v>8.5</v>
      </c>
      <c r="V268">
        <v>1.118421052631579</v>
      </c>
      <c r="W268">
        <v>5.0999999999999996</v>
      </c>
      <c r="X268" t="s">
        <v>45</v>
      </c>
      <c r="Y268" t="s">
        <v>762</v>
      </c>
      <c r="Z268" t="s">
        <v>951</v>
      </c>
      <c r="AA268">
        <v>8.5</v>
      </c>
      <c r="AB268">
        <v>5.0999999999999996</v>
      </c>
      <c r="AC268">
        <v>113.25</v>
      </c>
      <c r="AD268">
        <v>1643.1999999999998</v>
      </c>
      <c r="AE268">
        <v>4.5033112582781497E-2</v>
      </c>
      <c r="AF268">
        <v>1</v>
      </c>
      <c r="AG268">
        <v>4.5033112582781497E-2</v>
      </c>
      <c r="AH268">
        <v>3.1037000973709798E-3</v>
      </c>
      <c r="AI268">
        <v>6.8920399221032103E-2</v>
      </c>
      <c r="AJ268">
        <v>6681.4285714285706</v>
      </c>
      <c r="AK268">
        <v>93540</v>
      </c>
      <c r="AL268">
        <v>290.32010710808186</v>
      </c>
      <c r="AM268">
        <v>2476.2597370983449</v>
      </c>
      <c r="AN268">
        <v>322.03574906106559</v>
      </c>
      <c r="AO268">
        <v>4508.5004868549186</v>
      </c>
      <c r="AP268">
        <v>290.3201071080818</v>
      </c>
      <c r="AQ268">
        <v>-5.6843418860808015E-14</v>
      </c>
      <c r="AR268">
        <v>483.86684518013635</v>
      </c>
      <c r="AS268">
        <v>1.0611115025880182</v>
      </c>
      <c r="AT268" t="s">
        <v>762</v>
      </c>
    </row>
    <row r="269" spans="1:46" x14ac:dyDescent="0.25">
      <c r="A269" t="s">
        <v>55</v>
      </c>
      <c r="B269" t="s">
        <v>951</v>
      </c>
      <c r="C269" s="63" t="s">
        <v>951</v>
      </c>
      <c r="D269" s="63" t="s">
        <v>671</v>
      </c>
      <c r="E269" t="s">
        <v>527</v>
      </c>
      <c r="F269">
        <v>0.6</v>
      </c>
      <c r="G269">
        <v>2</v>
      </c>
      <c r="H269">
        <v>2</v>
      </c>
      <c r="I269">
        <v>2</v>
      </c>
      <c r="J269">
        <v>7</v>
      </c>
      <c r="K269">
        <v>6</v>
      </c>
      <c r="L269" t="s">
        <v>113</v>
      </c>
      <c r="M269">
        <v>13</v>
      </c>
      <c r="N269" t="s">
        <v>723</v>
      </c>
      <c r="O269" t="s">
        <v>4</v>
      </c>
      <c r="P269">
        <v>1</v>
      </c>
      <c r="Q269">
        <v>1</v>
      </c>
      <c r="R269">
        <v>0</v>
      </c>
      <c r="S269" t="s">
        <v>642</v>
      </c>
      <c r="T269" t="s">
        <v>689</v>
      </c>
      <c r="U269">
        <v>8.5</v>
      </c>
      <c r="V269">
        <v>1.118421052631579</v>
      </c>
      <c r="W269">
        <v>5.0999999999999996</v>
      </c>
      <c r="X269" t="s">
        <v>48</v>
      </c>
      <c r="Y269" t="s">
        <v>765</v>
      </c>
      <c r="Z269" t="s">
        <v>951</v>
      </c>
      <c r="AA269">
        <v>8.5</v>
      </c>
      <c r="AB269">
        <v>5.0999999999999996</v>
      </c>
      <c r="AC269">
        <v>113.1</v>
      </c>
      <c r="AD269">
        <v>1643.1999999999998</v>
      </c>
      <c r="AE269">
        <v>4.5092838196286497E-2</v>
      </c>
      <c r="AF269">
        <v>1</v>
      </c>
      <c r="AG269">
        <v>4.5092838196286497E-2</v>
      </c>
      <c r="AH269">
        <v>3.1037000973709798E-3</v>
      </c>
      <c r="AI269">
        <v>6.8829113924050597E-2</v>
      </c>
      <c r="AJ269">
        <v>6681.4285714285706</v>
      </c>
      <c r="AK269">
        <v>93540</v>
      </c>
      <c r="AL269">
        <v>290.3201071080818</v>
      </c>
      <c r="AM269">
        <v>2476.2597370983449</v>
      </c>
      <c r="AN269">
        <v>322.03574906106559</v>
      </c>
      <c r="AO269">
        <v>4508.5004868549186</v>
      </c>
      <c r="AP269">
        <v>290.3201071080818</v>
      </c>
      <c r="AQ269">
        <v>0</v>
      </c>
      <c r="AR269">
        <v>483.86684518013635</v>
      </c>
      <c r="AS269">
        <v>1.0611115025880182</v>
      </c>
      <c r="AT269" t="s">
        <v>765</v>
      </c>
    </row>
    <row r="270" spans="1:46" x14ac:dyDescent="0.25">
      <c r="A270" t="s">
        <v>55</v>
      </c>
      <c r="B270" t="s">
        <v>951</v>
      </c>
      <c r="C270" s="63" t="s">
        <v>951</v>
      </c>
      <c r="D270" s="63" t="s">
        <v>671</v>
      </c>
      <c r="E270" t="s">
        <v>527</v>
      </c>
      <c r="F270">
        <v>0.6</v>
      </c>
      <c r="G270">
        <v>2</v>
      </c>
      <c r="H270">
        <v>2</v>
      </c>
      <c r="I270">
        <v>2</v>
      </c>
      <c r="J270">
        <v>7</v>
      </c>
      <c r="K270">
        <v>7</v>
      </c>
      <c r="L270" t="s">
        <v>114</v>
      </c>
      <c r="M270">
        <v>14</v>
      </c>
      <c r="N270" t="s">
        <v>725</v>
      </c>
      <c r="O270" t="s">
        <v>4</v>
      </c>
      <c r="P270">
        <v>1</v>
      </c>
      <c r="Q270">
        <v>1</v>
      </c>
      <c r="R270">
        <v>0</v>
      </c>
      <c r="S270" t="s">
        <v>642</v>
      </c>
      <c r="T270" t="s">
        <v>689</v>
      </c>
      <c r="U270">
        <v>8.5</v>
      </c>
      <c r="V270">
        <v>1.118421052631579</v>
      </c>
      <c r="W270">
        <v>5.0999999999999996</v>
      </c>
      <c r="X270" t="s">
        <v>51</v>
      </c>
      <c r="Y270" t="s">
        <v>768</v>
      </c>
      <c r="Z270" t="s">
        <v>951</v>
      </c>
      <c r="AA270">
        <v>8.5</v>
      </c>
      <c r="AB270">
        <v>5.0999999999999996</v>
      </c>
      <c r="AC270">
        <v>114.1</v>
      </c>
      <c r="AD270">
        <v>1643.1999999999998</v>
      </c>
      <c r="AE270">
        <v>4.4697633654688901E-2</v>
      </c>
      <c r="AF270">
        <v>1</v>
      </c>
      <c r="AG270">
        <v>4.4697633654688901E-2</v>
      </c>
      <c r="AH270">
        <v>3.1037000973709798E-3</v>
      </c>
      <c r="AI270">
        <v>6.9437682570594003E-2</v>
      </c>
      <c r="AJ270">
        <v>6681.4285714285706</v>
      </c>
      <c r="AK270">
        <v>93540</v>
      </c>
      <c r="AL270">
        <v>290.32010710808174</v>
      </c>
      <c r="AM270">
        <v>2476.2597370983449</v>
      </c>
      <c r="AN270">
        <v>322.03574906106559</v>
      </c>
      <c r="AO270">
        <v>4508.5004868549186</v>
      </c>
      <c r="AP270">
        <v>290.3201071080818</v>
      </c>
      <c r="AQ270">
        <v>5.6843418860808015E-14</v>
      </c>
      <c r="AR270">
        <v>483.86684518013635</v>
      </c>
      <c r="AS270">
        <v>1.0611115025880182</v>
      </c>
      <c r="AT270" t="s">
        <v>768</v>
      </c>
    </row>
    <row r="271" spans="1:46" x14ac:dyDescent="0.25">
      <c r="A271" t="s">
        <v>55</v>
      </c>
      <c r="B271" t="s">
        <v>949</v>
      </c>
      <c r="C271" s="63" t="s">
        <v>949</v>
      </c>
      <c r="D271" s="63" t="s">
        <v>8</v>
      </c>
      <c r="E271" t="s">
        <v>8</v>
      </c>
      <c r="F271">
        <v>1</v>
      </c>
      <c r="G271">
        <v>1</v>
      </c>
      <c r="H271">
        <v>1</v>
      </c>
      <c r="I271">
        <v>2</v>
      </c>
      <c r="J271">
        <v>7</v>
      </c>
      <c r="K271">
        <v>1</v>
      </c>
      <c r="L271" t="s">
        <v>99</v>
      </c>
      <c r="M271">
        <v>1</v>
      </c>
      <c r="N271" t="s">
        <v>699</v>
      </c>
      <c r="O271" t="s">
        <v>4</v>
      </c>
      <c r="P271">
        <v>1</v>
      </c>
      <c r="Q271">
        <v>1</v>
      </c>
      <c r="R271">
        <v>0</v>
      </c>
      <c r="S271" t="s">
        <v>642</v>
      </c>
      <c r="T271" t="s">
        <v>689</v>
      </c>
      <c r="U271">
        <v>8.5</v>
      </c>
      <c r="V271">
        <v>1.118421052631579</v>
      </c>
      <c r="W271">
        <v>8.5</v>
      </c>
      <c r="X271" t="s">
        <v>33</v>
      </c>
      <c r="Y271" t="s">
        <v>729</v>
      </c>
      <c r="Z271" t="s">
        <v>949</v>
      </c>
      <c r="AA271">
        <v>25.5</v>
      </c>
      <c r="AB271">
        <v>25.5</v>
      </c>
      <c r="AC271">
        <v>25.5</v>
      </c>
      <c r="AD271">
        <v>325</v>
      </c>
      <c r="AE271">
        <v>1</v>
      </c>
      <c r="AF271">
        <v>0.33333333333333298</v>
      </c>
      <c r="AG271">
        <v>0.33333333333333298</v>
      </c>
      <c r="AH271">
        <v>2.6153846153846201E-2</v>
      </c>
      <c r="AI271">
        <v>7.8461538461538402E-2</v>
      </c>
      <c r="AJ271">
        <v>1692.8571428571429</v>
      </c>
      <c r="AK271">
        <v>23700</v>
      </c>
      <c r="AL271">
        <v>1859.5384615384614</v>
      </c>
      <c r="AM271">
        <v>11850</v>
      </c>
      <c r="AN271">
        <v>1692.8571428571429</v>
      </c>
      <c r="AO271">
        <v>23700</v>
      </c>
      <c r="AP271">
        <v>619.84615384615381</v>
      </c>
      <c r="AQ271">
        <v>0</v>
      </c>
      <c r="AR271">
        <v>619.84615384615381</v>
      </c>
      <c r="AS271">
        <v>1.3593117408906883</v>
      </c>
      <c r="AT271" t="s">
        <v>729</v>
      </c>
    </row>
    <row r="272" spans="1:46" x14ac:dyDescent="0.25">
      <c r="A272" t="s">
        <v>55</v>
      </c>
      <c r="B272" t="s">
        <v>949</v>
      </c>
      <c r="C272" s="63" t="s">
        <v>949</v>
      </c>
      <c r="D272" s="63" t="s">
        <v>8</v>
      </c>
      <c r="E272" t="s">
        <v>8</v>
      </c>
      <c r="F272">
        <v>1</v>
      </c>
      <c r="G272">
        <v>1</v>
      </c>
      <c r="H272">
        <v>1</v>
      </c>
      <c r="I272">
        <v>2</v>
      </c>
      <c r="J272">
        <v>7</v>
      </c>
      <c r="K272">
        <v>1</v>
      </c>
      <c r="L272" t="s">
        <v>99</v>
      </c>
      <c r="M272">
        <v>1</v>
      </c>
      <c r="N272" t="s">
        <v>699</v>
      </c>
      <c r="O272" t="s">
        <v>5</v>
      </c>
      <c r="P272">
        <v>2</v>
      </c>
      <c r="Q272">
        <v>1</v>
      </c>
      <c r="R272">
        <v>0</v>
      </c>
      <c r="S272" t="s">
        <v>642</v>
      </c>
      <c r="T272" t="s">
        <v>689</v>
      </c>
      <c r="U272">
        <v>8.5</v>
      </c>
      <c r="V272">
        <v>1.118421052631579</v>
      </c>
      <c r="W272">
        <v>8.5</v>
      </c>
      <c r="X272" t="s">
        <v>34</v>
      </c>
      <c r="Y272" t="s">
        <v>730</v>
      </c>
      <c r="Z272" t="s">
        <v>949</v>
      </c>
      <c r="AA272">
        <v>25.5</v>
      </c>
      <c r="AB272">
        <v>25.5</v>
      </c>
      <c r="AC272">
        <v>25.5</v>
      </c>
      <c r="AD272">
        <v>325</v>
      </c>
      <c r="AE272">
        <v>1</v>
      </c>
      <c r="AF272">
        <v>0.33333333333333298</v>
      </c>
      <c r="AG272">
        <v>0.33333333333333298</v>
      </c>
      <c r="AH272">
        <v>2.6153846153846201E-2</v>
      </c>
      <c r="AI272">
        <v>7.8461538461538402E-2</v>
      </c>
      <c r="AJ272">
        <v>1692.8571428571429</v>
      </c>
      <c r="AK272">
        <v>23700</v>
      </c>
      <c r="AL272">
        <v>1859.5384615384614</v>
      </c>
      <c r="AM272">
        <v>11850</v>
      </c>
      <c r="AN272">
        <v>1692.8571428571429</v>
      </c>
      <c r="AO272">
        <v>23700</v>
      </c>
      <c r="AP272">
        <v>619.84615384615381</v>
      </c>
      <c r="AQ272">
        <v>0</v>
      </c>
      <c r="AR272">
        <v>619.84615384615381</v>
      </c>
      <c r="AS272">
        <v>1.3593117408906883</v>
      </c>
      <c r="AT272" t="s">
        <v>730</v>
      </c>
    </row>
    <row r="273" spans="1:46" x14ac:dyDescent="0.25">
      <c r="A273" t="s">
        <v>55</v>
      </c>
      <c r="B273" t="s">
        <v>949</v>
      </c>
      <c r="C273" s="63" t="s">
        <v>949</v>
      </c>
      <c r="D273" s="63" t="s">
        <v>8</v>
      </c>
      <c r="E273" t="s">
        <v>8</v>
      </c>
      <c r="F273">
        <v>1</v>
      </c>
      <c r="G273">
        <v>1</v>
      </c>
      <c r="H273">
        <v>1</v>
      </c>
      <c r="I273">
        <v>2</v>
      </c>
      <c r="J273">
        <v>7</v>
      </c>
      <c r="K273">
        <v>1</v>
      </c>
      <c r="L273" t="s">
        <v>99</v>
      </c>
      <c r="M273">
        <v>1</v>
      </c>
      <c r="N273" t="s">
        <v>699</v>
      </c>
      <c r="O273" t="s">
        <v>31</v>
      </c>
      <c r="P273">
        <v>3</v>
      </c>
      <c r="Q273">
        <v>1</v>
      </c>
      <c r="R273">
        <v>0</v>
      </c>
      <c r="S273" t="s">
        <v>642</v>
      </c>
      <c r="T273" t="s">
        <v>689</v>
      </c>
      <c r="U273">
        <v>8.5</v>
      </c>
      <c r="V273">
        <v>1.118421052631579</v>
      </c>
      <c r="W273">
        <v>8.5</v>
      </c>
      <c r="X273" t="s">
        <v>35</v>
      </c>
      <c r="Y273" t="s">
        <v>731</v>
      </c>
      <c r="Z273" t="s">
        <v>949</v>
      </c>
      <c r="AA273">
        <v>25.5</v>
      </c>
      <c r="AB273">
        <v>25.5</v>
      </c>
      <c r="AC273">
        <v>25.5</v>
      </c>
      <c r="AD273">
        <v>325</v>
      </c>
      <c r="AE273">
        <v>1</v>
      </c>
      <c r="AF273">
        <v>0.33333333333333298</v>
      </c>
      <c r="AG273">
        <v>0.33333333333333298</v>
      </c>
      <c r="AH273">
        <v>2.6153846153846201E-2</v>
      </c>
      <c r="AI273">
        <v>7.8461538461538402E-2</v>
      </c>
      <c r="AJ273">
        <v>1692.8571428571429</v>
      </c>
      <c r="AK273">
        <v>23700</v>
      </c>
      <c r="AL273">
        <v>1859.5384615384614</v>
      </c>
      <c r="AM273">
        <v>11850</v>
      </c>
      <c r="AN273">
        <v>1692.8571428571429</v>
      </c>
      <c r="AO273">
        <v>23700</v>
      </c>
      <c r="AP273">
        <v>619.84615384615381</v>
      </c>
      <c r="AQ273">
        <v>0</v>
      </c>
      <c r="AR273">
        <v>619.84615384615381</v>
      </c>
      <c r="AS273">
        <v>1.3593117408906883</v>
      </c>
      <c r="AT273" t="s">
        <v>731</v>
      </c>
    </row>
    <row r="274" spans="1:46" x14ac:dyDescent="0.25">
      <c r="A274" t="s">
        <v>55</v>
      </c>
      <c r="B274" t="s">
        <v>949</v>
      </c>
      <c r="C274" s="63" t="s">
        <v>949</v>
      </c>
      <c r="D274" s="63" t="s">
        <v>8</v>
      </c>
      <c r="E274" t="s">
        <v>8</v>
      </c>
      <c r="F274">
        <v>1</v>
      </c>
      <c r="G274">
        <v>1</v>
      </c>
      <c r="H274">
        <v>1</v>
      </c>
      <c r="I274">
        <v>2</v>
      </c>
      <c r="J274">
        <v>7</v>
      </c>
      <c r="K274">
        <v>2</v>
      </c>
      <c r="L274" t="s">
        <v>102</v>
      </c>
      <c r="M274">
        <v>2</v>
      </c>
      <c r="N274" t="s">
        <v>701</v>
      </c>
      <c r="O274" t="s">
        <v>4</v>
      </c>
      <c r="P274">
        <v>1</v>
      </c>
      <c r="Q274">
        <v>1</v>
      </c>
      <c r="R274">
        <v>0</v>
      </c>
      <c r="S274" t="s">
        <v>642</v>
      </c>
      <c r="T274" t="s">
        <v>689</v>
      </c>
      <c r="U274">
        <v>8.5</v>
      </c>
      <c r="V274">
        <v>1.118421052631579</v>
      </c>
      <c r="W274">
        <v>8.5</v>
      </c>
      <c r="X274" t="s">
        <v>36</v>
      </c>
      <c r="Y274" t="s">
        <v>732</v>
      </c>
      <c r="Z274" t="s">
        <v>949</v>
      </c>
      <c r="AA274">
        <v>25.5</v>
      </c>
      <c r="AB274">
        <v>25.5</v>
      </c>
      <c r="AC274">
        <v>25.5</v>
      </c>
      <c r="AD274">
        <v>325</v>
      </c>
      <c r="AE274">
        <v>1</v>
      </c>
      <c r="AF274">
        <v>0.33333333333333298</v>
      </c>
      <c r="AG274">
        <v>0.33333333333333298</v>
      </c>
      <c r="AH274">
        <v>2.6153846153846201E-2</v>
      </c>
      <c r="AI274">
        <v>7.8461538461538402E-2</v>
      </c>
      <c r="AJ274">
        <v>1692.8571428571429</v>
      </c>
      <c r="AK274">
        <v>23700</v>
      </c>
      <c r="AL274">
        <v>1859.5384615384614</v>
      </c>
      <c r="AM274">
        <v>11850</v>
      </c>
      <c r="AN274">
        <v>1692.8571428571429</v>
      </c>
      <c r="AO274">
        <v>23700</v>
      </c>
      <c r="AP274">
        <v>619.84615384615381</v>
      </c>
      <c r="AQ274">
        <v>0</v>
      </c>
      <c r="AR274">
        <v>619.84615384615381</v>
      </c>
      <c r="AS274">
        <v>1.3593117408906883</v>
      </c>
      <c r="AT274" t="s">
        <v>732</v>
      </c>
    </row>
    <row r="275" spans="1:46" x14ac:dyDescent="0.25">
      <c r="A275" t="s">
        <v>55</v>
      </c>
      <c r="B275" t="s">
        <v>949</v>
      </c>
      <c r="C275" s="63" t="s">
        <v>949</v>
      </c>
      <c r="D275" s="63" t="s">
        <v>8</v>
      </c>
      <c r="E275" t="s">
        <v>8</v>
      </c>
      <c r="F275">
        <v>1</v>
      </c>
      <c r="G275">
        <v>1</v>
      </c>
      <c r="H275">
        <v>1</v>
      </c>
      <c r="I275">
        <v>2</v>
      </c>
      <c r="J275">
        <v>7</v>
      </c>
      <c r="K275">
        <v>2</v>
      </c>
      <c r="L275" t="s">
        <v>102</v>
      </c>
      <c r="M275">
        <v>2</v>
      </c>
      <c r="N275" t="s">
        <v>701</v>
      </c>
      <c r="O275" t="s">
        <v>5</v>
      </c>
      <c r="P275">
        <v>2</v>
      </c>
      <c r="Q275">
        <v>1</v>
      </c>
      <c r="R275">
        <v>0</v>
      </c>
      <c r="S275" t="s">
        <v>642</v>
      </c>
      <c r="T275" t="s">
        <v>689</v>
      </c>
      <c r="U275">
        <v>8.5</v>
      </c>
      <c r="V275">
        <v>1.118421052631579</v>
      </c>
      <c r="W275">
        <v>8.5</v>
      </c>
      <c r="X275" t="s">
        <v>37</v>
      </c>
      <c r="Y275" t="s">
        <v>733</v>
      </c>
      <c r="Z275" t="s">
        <v>949</v>
      </c>
      <c r="AA275">
        <v>25.5</v>
      </c>
      <c r="AB275">
        <v>25.5</v>
      </c>
      <c r="AC275">
        <v>25.5</v>
      </c>
      <c r="AD275">
        <v>325</v>
      </c>
      <c r="AE275">
        <v>1</v>
      </c>
      <c r="AF275">
        <v>0.33333333333333298</v>
      </c>
      <c r="AG275">
        <v>0.33333333333333298</v>
      </c>
      <c r="AH275">
        <v>2.6153846153846201E-2</v>
      </c>
      <c r="AI275">
        <v>7.8461538461538402E-2</v>
      </c>
      <c r="AJ275">
        <v>1692.8571428571429</v>
      </c>
      <c r="AK275">
        <v>23700</v>
      </c>
      <c r="AL275">
        <v>1859.5384615384614</v>
      </c>
      <c r="AM275">
        <v>11850</v>
      </c>
      <c r="AN275">
        <v>1692.8571428571429</v>
      </c>
      <c r="AO275">
        <v>23700</v>
      </c>
      <c r="AP275">
        <v>619.84615384615381</v>
      </c>
      <c r="AQ275">
        <v>0</v>
      </c>
      <c r="AR275">
        <v>619.84615384615381</v>
      </c>
      <c r="AS275">
        <v>1.3593117408906883</v>
      </c>
      <c r="AT275" t="s">
        <v>733</v>
      </c>
    </row>
    <row r="276" spans="1:46" x14ac:dyDescent="0.25">
      <c r="A276" t="s">
        <v>55</v>
      </c>
      <c r="B276" t="s">
        <v>949</v>
      </c>
      <c r="C276" s="63" t="s">
        <v>949</v>
      </c>
      <c r="D276" s="63" t="s">
        <v>8</v>
      </c>
      <c r="E276" t="s">
        <v>8</v>
      </c>
      <c r="F276">
        <v>1</v>
      </c>
      <c r="G276">
        <v>1</v>
      </c>
      <c r="H276">
        <v>1</v>
      </c>
      <c r="I276">
        <v>2</v>
      </c>
      <c r="J276">
        <v>7</v>
      </c>
      <c r="K276">
        <v>2</v>
      </c>
      <c r="L276" t="s">
        <v>102</v>
      </c>
      <c r="M276">
        <v>2</v>
      </c>
      <c r="N276" t="s">
        <v>701</v>
      </c>
      <c r="O276" t="s">
        <v>31</v>
      </c>
      <c r="P276">
        <v>3</v>
      </c>
      <c r="Q276">
        <v>1</v>
      </c>
      <c r="R276">
        <v>0</v>
      </c>
      <c r="S276" t="s">
        <v>642</v>
      </c>
      <c r="T276" t="s">
        <v>689</v>
      </c>
      <c r="U276">
        <v>8.5</v>
      </c>
      <c r="V276">
        <v>1.118421052631579</v>
      </c>
      <c r="W276">
        <v>8.5</v>
      </c>
      <c r="X276" t="s">
        <v>38</v>
      </c>
      <c r="Y276" t="s">
        <v>734</v>
      </c>
      <c r="Z276" t="s">
        <v>949</v>
      </c>
      <c r="AA276">
        <v>25.5</v>
      </c>
      <c r="AB276">
        <v>25.5</v>
      </c>
      <c r="AC276">
        <v>25.5</v>
      </c>
      <c r="AD276">
        <v>325</v>
      </c>
      <c r="AE276">
        <v>1</v>
      </c>
      <c r="AF276">
        <v>0.33333333333333298</v>
      </c>
      <c r="AG276">
        <v>0.33333333333333298</v>
      </c>
      <c r="AH276">
        <v>2.6153846153846201E-2</v>
      </c>
      <c r="AI276">
        <v>7.8461538461538402E-2</v>
      </c>
      <c r="AJ276">
        <v>1692.8571428571429</v>
      </c>
      <c r="AK276">
        <v>23700</v>
      </c>
      <c r="AL276">
        <v>1859.5384615384614</v>
      </c>
      <c r="AM276">
        <v>11850</v>
      </c>
      <c r="AN276">
        <v>1692.8571428571429</v>
      </c>
      <c r="AO276">
        <v>23700</v>
      </c>
      <c r="AP276">
        <v>619.84615384615381</v>
      </c>
      <c r="AQ276">
        <v>0</v>
      </c>
      <c r="AR276">
        <v>619.84615384615381</v>
      </c>
      <c r="AS276">
        <v>1.3593117408906883</v>
      </c>
      <c r="AT276" t="s">
        <v>734</v>
      </c>
    </row>
    <row r="277" spans="1:46" x14ac:dyDescent="0.25">
      <c r="A277" t="s">
        <v>55</v>
      </c>
      <c r="B277" t="s">
        <v>949</v>
      </c>
      <c r="C277" s="63" t="s">
        <v>949</v>
      </c>
      <c r="D277" s="63" t="s">
        <v>8</v>
      </c>
      <c r="E277" t="s">
        <v>8</v>
      </c>
      <c r="F277">
        <v>1</v>
      </c>
      <c r="G277">
        <v>1</v>
      </c>
      <c r="H277">
        <v>1</v>
      </c>
      <c r="I277">
        <v>2</v>
      </c>
      <c r="J277">
        <v>7</v>
      </c>
      <c r="K277">
        <v>3</v>
      </c>
      <c r="L277" t="s">
        <v>103</v>
      </c>
      <c r="M277">
        <v>3</v>
      </c>
      <c r="N277" t="s">
        <v>703</v>
      </c>
      <c r="O277" t="s">
        <v>4</v>
      </c>
      <c r="P277">
        <v>1</v>
      </c>
      <c r="Q277">
        <v>1</v>
      </c>
      <c r="R277">
        <v>0</v>
      </c>
      <c r="S277" t="s">
        <v>642</v>
      </c>
      <c r="T277" t="s">
        <v>689</v>
      </c>
      <c r="U277">
        <v>8.5</v>
      </c>
      <c r="V277">
        <v>1.118421052631579</v>
      </c>
      <c r="W277">
        <v>8.5</v>
      </c>
      <c r="X277" t="s">
        <v>39</v>
      </c>
      <c r="Y277" t="s">
        <v>735</v>
      </c>
      <c r="Z277" t="s">
        <v>949</v>
      </c>
      <c r="AA277">
        <v>25.5</v>
      </c>
      <c r="AB277">
        <v>25.5</v>
      </c>
      <c r="AC277">
        <v>25.5</v>
      </c>
      <c r="AD277">
        <v>325</v>
      </c>
      <c r="AE277">
        <v>1</v>
      </c>
      <c r="AF277">
        <v>0.33333333333333298</v>
      </c>
      <c r="AG277">
        <v>0.33333333333333298</v>
      </c>
      <c r="AH277">
        <v>2.6153846153846201E-2</v>
      </c>
      <c r="AI277">
        <v>7.8461538461538402E-2</v>
      </c>
      <c r="AJ277">
        <v>1692.8571428571429</v>
      </c>
      <c r="AK277">
        <v>23700</v>
      </c>
      <c r="AL277">
        <v>1859.5384615384614</v>
      </c>
      <c r="AM277">
        <v>11850</v>
      </c>
      <c r="AN277">
        <v>1692.8571428571429</v>
      </c>
      <c r="AO277">
        <v>23700</v>
      </c>
      <c r="AP277">
        <v>619.84615384615381</v>
      </c>
      <c r="AQ277">
        <v>0</v>
      </c>
      <c r="AR277">
        <v>619.84615384615381</v>
      </c>
      <c r="AS277">
        <v>1.3593117408906883</v>
      </c>
      <c r="AT277" t="s">
        <v>735</v>
      </c>
    </row>
    <row r="278" spans="1:46" x14ac:dyDescent="0.25">
      <c r="A278" t="s">
        <v>55</v>
      </c>
      <c r="B278" t="s">
        <v>949</v>
      </c>
      <c r="C278" s="63" t="s">
        <v>949</v>
      </c>
      <c r="D278" s="63" t="s">
        <v>8</v>
      </c>
      <c r="E278" t="s">
        <v>8</v>
      </c>
      <c r="F278">
        <v>1</v>
      </c>
      <c r="G278">
        <v>1</v>
      </c>
      <c r="H278">
        <v>1</v>
      </c>
      <c r="I278">
        <v>2</v>
      </c>
      <c r="J278">
        <v>7</v>
      </c>
      <c r="K278">
        <v>3</v>
      </c>
      <c r="L278" t="s">
        <v>103</v>
      </c>
      <c r="M278">
        <v>3</v>
      </c>
      <c r="N278" t="s">
        <v>703</v>
      </c>
      <c r="O278" t="s">
        <v>5</v>
      </c>
      <c r="P278">
        <v>2</v>
      </c>
      <c r="Q278">
        <v>1</v>
      </c>
      <c r="R278">
        <v>0</v>
      </c>
      <c r="S278" t="s">
        <v>642</v>
      </c>
      <c r="T278" t="s">
        <v>689</v>
      </c>
      <c r="U278">
        <v>8.5</v>
      </c>
      <c r="V278">
        <v>1.118421052631579</v>
      </c>
      <c r="W278">
        <v>8.5</v>
      </c>
      <c r="X278" t="s">
        <v>40</v>
      </c>
      <c r="Y278" t="s">
        <v>736</v>
      </c>
      <c r="Z278" t="s">
        <v>949</v>
      </c>
      <c r="AA278">
        <v>25.5</v>
      </c>
      <c r="AB278">
        <v>25.5</v>
      </c>
      <c r="AC278">
        <v>25.5</v>
      </c>
      <c r="AD278">
        <v>325</v>
      </c>
      <c r="AE278">
        <v>1</v>
      </c>
      <c r="AF278">
        <v>0.33333333333333298</v>
      </c>
      <c r="AG278">
        <v>0.33333333333333298</v>
      </c>
      <c r="AH278">
        <v>2.6153846153846201E-2</v>
      </c>
      <c r="AI278">
        <v>7.8461538461538402E-2</v>
      </c>
      <c r="AJ278">
        <v>1692.8571428571429</v>
      </c>
      <c r="AK278">
        <v>23700</v>
      </c>
      <c r="AL278">
        <v>1859.5384615384614</v>
      </c>
      <c r="AM278">
        <v>11850</v>
      </c>
      <c r="AN278">
        <v>1692.8571428571429</v>
      </c>
      <c r="AO278">
        <v>23700</v>
      </c>
      <c r="AP278">
        <v>619.84615384615381</v>
      </c>
      <c r="AQ278">
        <v>0</v>
      </c>
      <c r="AR278">
        <v>619.84615384615381</v>
      </c>
      <c r="AS278">
        <v>1.3593117408906883</v>
      </c>
      <c r="AT278" t="s">
        <v>736</v>
      </c>
    </row>
    <row r="279" spans="1:46" x14ac:dyDescent="0.25">
      <c r="A279" t="s">
        <v>55</v>
      </c>
      <c r="B279" t="s">
        <v>949</v>
      </c>
      <c r="C279" s="63" t="s">
        <v>949</v>
      </c>
      <c r="D279" s="63" t="s">
        <v>8</v>
      </c>
      <c r="E279" t="s">
        <v>8</v>
      </c>
      <c r="F279">
        <v>1</v>
      </c>
      <c r="G279">
        <v>1</v>
      </c>
      <c r="H279">
        <v>1</v>
      </c>
      <c r="I279">
        <v>2</v>
      </c>
      <c r="J279">
        <v>7</v>
      </c>
      <c r="K279">
        <v>3</v>
      </c>
      <c r="L279" t="s">
        <v>103</v>
      </c>
      <c r="M279">
        <v>3</v>
      </c>
      <c r="N279" t="s">
        <v>703</v>
      </c>
      <c r="O279" t="s">
        <v>31</v>
      </c>
      <c r="P279">
        <v>3</v>
      </c>
      <c r="Q279">
        <v>1</v>
      </c>
      <c r="R279">
        <v>0</v>
      </c>
      <c r="S279" t="s">
        <v>642</v>
      </c>
      <c r="T279" t="s">
        <v>689</v>
      </c>
      <c r="U279">
        <v>8.5</v>
      </c>
      <c r="V279">
        <v>1.118421052631579</v>
      </c>
      <c r="W279">
        <v>8.5</v>
      </c>
      <c r="X279" t="s">
        <v>41</v>
      </c>
      <c r="Y279" t="s">
        <v>737</v>
      </c>
      <c r="Z279" t="s">
        <v>949</v>
      </c>
      <c r="AA279">
        <v>25.5</v>
      </c>
      <c r="AB279">
        <v>25.5</v>
      </c>
      <c r="AC279">
        <v>25.5</v>
      </c>
      <c r="AD279">
        <v>325</v>
      </c>
      <c r="AE279">
        <v>1</v>
      </c>
      <c r="AF279">
        <v>0.33333333333333298</v>
      </c>
      <c r="AG279">
        <v>0.33333333333333298</v>
      </c>
      <c r="AH279">
        <v>2.6153846153846201E-2</v>
      </c>
      <c r="AI279">
        <v>7.8461538461538402E-2</v>
      </c>
      <c r="AJ279">
        <v>1692.8571428571429</v>
      </c>
      <c r="AK279">
        <v>23700</v>
      </c>
      <c r="AL279">
        <v>1859.5384615384614</v>
      </c>
      <c r="AM279">
        <v>11850</v>
      </c>
      <c r="AN279">
        <v>1692.8571428571429</v>
      </c>
      <c r="AO279">
        <v>23700</v>
      </c>
      <c r="AP279">
        <v>619.84615384615381</v>
      </c>
      <c r="AQ279">
        <v>0</v>
      </c>
      <c r="AR279">
        <v>619.84615384615381</v>
      </c>
      <c r="AS279">
        <v>1.3593117408906883</v>
      </c>
      <c r="AT279" t="s">
        <v>737</v>
      </c>
    </row>
    <row r="280" spans="1:46" x14ac:dyDescent="0.25">
      <c r="A280" t="s">
        <v>55</v>
      </c>
      <c r="B280" t="s">
        <v>949</v>
      </c>
      <c r="C280" s="63" t="s">
        <v>949</v>
      </c>
      <c r="D280" s="63" t="s">
        <v>8</v>
      </c>
      <c r="E280" t="s">
        <v>8</v>
      </c>
      <c r="F280">
        <v>1</v>
      </c>
      <c r="G280">
        <v>1</v>
      </c>
      <c r="H280">
        <v>1</v>
      </c>
      <c r="I280">
        <v>2</v>
      </c>
      <c r="J280">
        <v>7</v>
      </c>
      <c r="K280">
        <v>4</v>
      </c>
      <c r="L280" t="s">
        <v>101</v>
      </c>
      <c r="M280">
        <v>4</v>
      </c>
      <c r="N280" t="s">
        <v>705</v>
      </c>
      <c r="O280" t="s">
        <v>4</v>
      </c>
      <c r="P280">
        <v>1</v>
      </c>
      <c r="Q280">
        <v>1</v>
      </c>
      <c r="R280">
        <v>0</v>
      </c>
      <c r="S280" t="s">
        <v>642</v>
      </c>
      <c r="T280" t="s">
        <v>689</v>
      </c>
      <c r="U280">
        <v>9</v>
      </c>
      <c r="V280">
        <v>1.1842105263157896</v>
      </c>
      <c r="W280">
        <v>9</v>
      </c>
      <c r="X280" t="s">
        <v>42</v>
      </c>
      <c r="Y280" t="s">
        <v>738</v>
      </c>
      <c r="Z280" t="s">
        <v>949</v>
      </c>
      <c r="AA280">
        <v>26</v>
      </c>
      <c r="AB280">
        <v>26</v>
      </c>
      <c r="AC280">
        <v>26</v>
      </c>
      <c r="AD280">
        <v>325</v>
      </c>
      <c r="AE280">
        <v>1</v>
      </c>
      <c r="AF280">
        <v>0.34615384615384598</v>
      </c>
      <c r="AG280">
        <v>0.34615384615384598</v>
      </c>
      <c r="AH280">
        <v>2.76923076923077E-2</v>
      </c>
      <c r="AI280">
        <v>0.08</v>
      </c>
      <c r="AJ280">
        <v>1692.8571428571429</v>
      </c>
      <c r="AK280">
        <v>23700</v>
      </c>
      <c r="AL280">
        <v>1896</v>
      </c>
      <c r="AM280">
        <v>11850</v>
      </c>
      <c r="AN280">
        <v>1692.8571428571429</v>
      </c>
      <c r="AO280">
        <v>23700</v>
      </c>
      <c r="AP280">
        <v>656.30769230769238</v>
      </c>
      <c r="AQ280">
        <v>1.1368683772161603E-13</v>
      </c>
      <c r="AR280">
        <v>656.30769230769238</v>
      </c>
      <c r="AS280">
        <v>1.4392712550607289</v>
      </c>
      <c r="AT280" t="s">
        <v>738</v>
      </c>
    </row>
    <row r="281" spans="1:46" x14ac:dyDescent="0.25">
      <c r="A281" t="s">
        <v>55</v>
      </c>
      <c r="B281" t="s">
        <v>949</v>
      </c>
      <c r="C281" s="63" t="s">
        <v>949</v>
      </c>
      <c r="D281" s="63" t="s">
        <v>8</v>
      </c>
      <c r="E281" t="s">
        <v>8</v>
      </c>
      <c r="F281">
        <v>1</v>
      </c>
      <c r="G281">
        <v>1</v>
      </c>
      <c r="H281">
        <v>1</v>
      </c>
      <c r="I281">
        <v>2</v>
      </c>
      <c r="J281">
        <v>7</v>
      </c>
      <c r="K281">
        <v>4</v>
      </c>
      <c r="L281" t="s">
        <v>101</v>
      </c>
      <c r="M281">
        <v>4</v>
      </c>
      <c r="N281" t="s">
        <v>705</v>
      </c>
      <c r="O281" t="s">
        <v>5</v>
      </c>
      <c r="P281">
        <v>2</v>
      </c>
      <c r="Q281">
        <v>1</v>
      </c>
      <c r="R281">
        <v>0</v>
      </c>
      <c r="S281" t="s">
        <v>642</v>
      </c>
      <c r="T281" t="s">
        <v>689</v>
      </c>
      <c r="U281">
        <v>8.5</v>
      </c>
      <c r="V281">
        <v>1.118421052631579</v>
      </c>
      <c r="W281">
        <v>8.5</v>
      </c>
      <c r="X281" t="s">
        <v>43</v>
      </c>
      <c r="Y281" t="s">
        <v>739</v>
      </c>
      <c r="Z281" t="s">
        <v>949</v>
      </c>
      <c r="AA281">
        <v>26</v>
      </c>
      <c r="AB281">
        <v>26</v>
      </c>
      <c r="AC281">
        <v>26</v>
      </c>
      <c r="AD281">
        <v>325</v>
      </c>
      <c r="AE281">
        <v>1</v>
      </c>
      <c r="AF281">
        <v>0.32692307692307698</v>
      </c>
      <c r="AG281">
        <v>0.32692307692307698</v>
      </c>
      <c r="AH281">
        <v>2.6153846153846201E-2</v>
      </c>
      <c r="AI281">
        <v>0.08</v>
      </c>
      <c r="AJ281">
        <v>1692.8571428571429</v>
      </c>
      <c r="AK281">
        <v>23700</v>
      </c>
      <c r="AL281">
        <v>1896</v>
      </c>
      <c r="AM281">
        <v>11850</v>
      </c>
      <c r="AN281">
        <v>1692.8571428571429</v>
      </c>
      <c r="AO281">
        <v>23700</v>
      </c>
      <c r="AP281">
        <v>619.84615384615381</v>
      </c>
      <c r="AQ281">
        <v>0</v>
      </c>
      <c r="AR281">
        <v>619.84615384615381</v>
      </c>
      <c r="AS281">
        <v>1.3593117408906883</v>
      </c>
      <c r="AT281" t="s">
        <v>739</v>
      </c>
    </row>
    <row r="282" spans="1:46" x14ac:dyDescent="0.25">
      <c r="A282" t="s">
        <v>55</v>
      </c>
      <c r="B282" t="s">
        <v>949</v>
      </c>
      <c r="C282" s="63" t="s">
        <v>949</v>
      </c>
      <c r="D282" s="63" t="s">
        <v>8</v>
      </c>
      <c r="E282" t="s">
        <v>8</v>
      </c>
      <c r="F282">
        <v>1</v>
      </c>
      <c r="G282">
        <v>1</v>
      </c>
      <c r="H282">
        <v>1</v>
      </c>
      <c r="I282">
        <v>2</v>
      </c>
      <c r="J282">
        <v>7</v>
      </c>
      <c r="K282">
        <v>4</v>
      </c>
      <c r="L282" t="s">
        <v>101</v>
      </c>
      <c r="M282">
        <v>4</v>
      </c>
      <c r="N282" t="s">
        <v>705</v>
      </c>
      <c r="O282" t="s">
        <v>31</v>
      </c>
      <c r="P282">
        <v>3</v>
      </c>
      <c r="Q282">
        <v>1</v>
      </c>
      <c r="R282">
        <v>0</v>
      </c>
      <c r="S282" t="s">
        <v>642</v>
      </c>
      <c r="T282" t="s">
        <v>689</v>
      </c>
      <c r="U282">
        <v>8.5</v>
      </c>
      <c r="V282">
        <v>1.118421052631579</v>
      </c>
      <c r="W282">
        <v>8.5</v>
      </c>
      <c r="X282" t="s">
        <v>44</v>
      </c>
      <c r="Y282" t="s">
        <v>740</v>
      </c>
      <c r="Z282" t="s">
        <v>949</v>
      </c>
      <c r="AA282">
        <v>26</v>
      </c>
      <c r="AB282">
        <v>26</v>
      </c>
      <c r="AC282">
        <v>26</v>
      </c>
      <c r="AD282">
        <v>325</v>
      </c>
      <c r="AE282">
        <v>1</v>
      </c>
      <c r="AF282">
        <v>0.32692307692307698</v>
      </c>
      <c r="AG282">
        <v>0.32692307692307698</v>
      </c>
      <c r="AH282">
        <v>2.6153846153846201E-2</v>
      </c>
      <c r="AI282">
        <v>0.08</v>
      </c>
      <c r="AJ282">
        <v>1692.8571428571429</v>
      </c>
      <c r="AK282">
        <v>23700</v>
      </c>
      <c r="AL282">
        <v>1896</v>
      </c>
      <c r="AM282">
        <v>11850</v>
      </c>
      <c r="AN282">
        <v>1692.8571428571429</v>
      </c>
      <c r="AO282">
        <v>23700</v>
      </c>
      <c r="AP282">
        <v>619.84615384615381</v>
      </c>
      <c r="AQ282">
        <v>0</v>
      </c>
      <c r="AR282">
        <v>619.84615384615381</v>
      </c>
      <c r="AS282">
        <v>1.3593117408906883</v>
      </c>
      <c r="AT282" t="s">
        <v>740</v>
      </c>
    </row>
    <row r="283" spans="1:46" x14ac:dyDescent="0.25">
      <c r="A283" t="s">
        <v>55</v>
      </c>
      <c r="B283" t="s">
        <v>949</v>
      </c>
      <c r="C283" s="63" t="s">
        <v>949</v>
      </c>
      <c r="D283" s="63" t="s">
        <v>8</v>
      </c>
      <c r="E283" t="s">
        <v>8</v>
      </c>
      <c r="F283">
        <v>1</v>
      </c>
      <c r="G283">
        <v>1</v>
      </c>
      <c r="H283">
        <v>1</v>
      </c>
      <c r="I283">
        <v>2</v>
      </c>
      <c r="J283">
        <v>7</v>
      </c>
      <c r="K283">
        <v>5</v>
      </c>
      <c r="L283" t="s">
        <v>105</v>
      </c>
      <c r="M283">
        <v>5</v>
      </c>
      <c r="N283" t="s">
        <v>707</v>
      </c>
      <c r="O283" t="s">
        <v>4</v>
      </c>
      <c r="P283">
        <v>1</v>
      </c>
      <c r="Q283">
        <v>1</v>
      </c>
      <c r="R283">
        <v>0</v>
      </c>
      <c r="S283" t="s">
        <v>642</v>
      </c>
      <c r="T283" t="s">
        <v>689</v>
      </c>
      <c r="U283">
        <v>9</v>
      </c>
      <c r="V283">
        <v>1.1842105263157896</v>
      </c>
      <c r="W283">
        <v>9</v>
      </c>
      <c r="X283" t="s">
        <v>45</v>
      </c>
      <c r="Y283" t="s">
        <v>741</v>
      </c>
      <c r="Z283" t="s">
        <v>949</v>
      </c>
      <c r="AA283">
        <v>26</v>
      </c>
      <c r="AB283">
        <v>26</v>
      </c>
      <c r="AC283">
        <v>26</v>
      </c>
      <c r="AD283">
        <v>325</v>
      </c>
      <c r="AE283">
        <v>1</v>
      </c>
      <c r="AF283">
        <v>0.34615384615384598</v>
      </c>
      <c r="AG283">
        <v>0.34615384615384598</v>
      </c>
      <c r="AH283">
        <v>2.76923076923077E-2</v>
      </c>
      <c r="AI283">
        <v>0.08</v>
      </c>
      <c r="AJ283">
        <v>1692.8571428571429</v>
      </c>
      <c r="AK283">
        <v>23700</v>
      </c>
      <c r="AL283">
        <v>1896</v>
      </c>
      <c r="AM283">
        <v>11850</v>
      </c>
      <c r="AN283">
        <v>1692.8571428571429</v>
      </c>
      <c r="AO283">
        <v>23700</v>
      </c>
      <c r="AP283">
        <v>656.30769230769238</v>
      </c>
      <c r="AQ283">
        <v>1.1368683772161603E-13</v>
      </c>
      <c r="AR283">
        <v>656.30769230769238</v>
      </c>
      <c r="AS283">
        <v>1.4392712550607289</v>
      </c>
      <c r="AT283" t="s">
        <v>741</v>
      </c>
    </row>
    <row r="284" spans="1:46" x14ac:dyDescent="0.25">
      <c r="A284" t="s">
        <v>55</v>
      </c>
      <c r="B284" t="s">
        <v>949</v>
      </c>
      <c r="C284" s="63" t="s">
        <v>949</v>
      </c>
      <c r="D284" s="63" t="s">
        <v>8</v>
      </c>
      <c r="E284" t="s">
        <v>8</v>
      </c>
      <c r="F284">
        <v>1</v>
      </c>
      <c r="G284">
        <v>1</v>
      </c>
      <c r="H284">
        <v>1</v>
      </c>
      <c r="I284">
        <v>2</v>
      </c>
      <c r="J284">
        <v>7</v>
      </c>
      <c r="K284">
        <v>5</v>
      </c>
      <c r="L284" t="s">
        <v>105</v>
      </c>
      <c r="M284">
        <v>5</v>
      </c>
      <c r="N284" t="s">
        <v>707</v>
      </c>
      <c r="O284" t="s">
        <v>5</v>
      </c>
      <c r="P284">
        <v>2</v>
      </c>
      <c r="Q284">
        <v>1</v>
      </c>
      <c r="R284">
        <v>0</v>
      </c>
      <c r="S284" t="s">
        <v>642</v>
      </c>
      <c r="T284" t="s">
        <v>689</v>
      </c>
      <c r="U284">
        <v>8.5</v>
      </c>
      <c r="V284">
        <v>1.118421052631579</v>
      </c>
      <c r="W284">
        <v>8.5</v>
      </c>
      <c r="X284" t="s">
        <v>46</v>
      </c>
      <c r="Y284" t="s">
        <v>742</v>
      </c>
      <c r="Z284" t="s">
        <v>949</v>
      </c>
      <c r="AA284">
        <v>26</v>
      </c>
      <c r="AB284">
        <v>26</v>
      </c>
      <c r="AC284">
        <v>26</v>
      </c>
      <c r="AD284">
        <v>325</v>
      </c>
      <c r="AE284">
        <v>1</v>
      </c>
      <c r="AF284">
        <v>0.32692307692307698</v>
      </c>
      <c r="AG284">
        <v>0.32692307692307698</v>
      </c>
      <c r="AH284">
        <v>2.6153846153846201E-2</v>
      </c>
      <c r="AI284">
        <v>0.08</v>
      </c>
      <c r="AJ284">
        <v>1692.8571428571429</v>
      </c>
      <c r="AK284">
        <v>23700</v>
      </c>
      <c r="AL284">
        <v>1896</v>
      </c>
      <c r="AM284">
        <v>11850</v>
      </c>
      <c r="AN284">
        <v>1692.8571428571429</v>
      </c>
      <c r="AO284">
        <v>23700</v>
      </c>
      <c r="AP284">
        <v>619.84615384615381</v>
      </c>
      <c r="AQ284">
        <v>0</v>
      </c>
      <c r="AR284">
        <v>619.84615384615381</v>
      </c>
      <c r="AS284">
        <v>1.3593117408906883</v>
      </c>
      <c r="AT284" t="s">
        <v>742</v>
      </c>
    </row>
    <row r="285" spans="1:46" x14ac:dyDescent="0.25">
      <c r="A285" t="s">
        <v>55</v>
      </c>
      <c r="B285" t="s">
        <v>949</v>
      </c>
      <c r="C285" s="63" t="s">
        <v>949</v>
      </c>
      <c r="D285" s="63" t="s">
        <v>8</v>
      </c>
      <c r="E285" t="s">
        <v>8</v>
      </c>
      <c r="F285">
        <v>1</v>
      </c>
      <c r="G285">
        <v>1</v>
      </c>
      <c r="H285">
        <v>1</v>
      </c>
      <c r="I285">
        <v>2</v>
      </c>
      <c r="J285">
        <v>7</v>
      </c>
      <c r="K285">
        <v>5</v>
      </c>
      <c r="L285" t="s">
        <v>105</v>
      </c>
      <c r="M285">
        <v>5</v>
      </c>
      <c r="N285" t="s">
        <v>707</v>
      </c>
      <c r="O285" t="s">
        <v>31</v>
      </c>
      <c r="P285">
        <v>3</v>
      </c>
      <c r="Q285">
        <v>1</v>
      </c>
      <c r="R285">
        <v>0</v>
      </c>
      <c r="S285" t="s">
        <v>642</v>
      </c>
      <c r="T285" t="s">
        <v>689</v>
      </c>
      <c r="U285">
        <v>8.5</v>
      </c>
      <c r="V285">
        <v>1.118421052631579</v>
      </c>
      <c r="W285">
        <v>8.5</v>
      </c>
      <c r="X285" t="s">
        <v>47</v>
      </c>
      <c r="Y285" t="s">
        <v>743</v>
      </c>
      <c r="Z285" t="s">
        <v>949</v>
      </c>
      <c r="AA285">
        <v>26</v>
      </c>
      <c r="AB285">
        <v>26</v>
      </c>
      <c r="AC285">
        <v>26</v>
      </c>
      <c r="AD285">
        <v>325</v>
      </c>
      <c r="AE285">
        <v>1</v>
      </c>
      <c r="AF285">
        <v>0.32692307692307698</v>
      </c>
      <c r="AG285">
        <v>0.32692307692307698</v>
      </c>
      <c r="AH285">
        <v>2.6153846153846201E-2</v>
      </c>
      <c r="AI285">
        <v>0.08</v>
      </c>
      <c r="AJ285">
        <v>1692.8571428571429</v>
      </c>
      <c r="AK285">
        <v>23700</v>
      </c>
      <c r="AL285">
        <v>1896</v>
      </c>
      <c r="AM285">
        <v>11850</v>
      </c>
      <c r="AN285">
        <v>1692.8571428571429</v>
      </c>
      <c r="AO285">
        <v>23700</v>
      </c>
      <c r="AP285">
        <v>619.84615384615381</v>
      </c>
      <c r="AQ285">
        <v>0</v>
      </c>
      <c r="AR285">
        <v>619.84615384615381</v>
      </c>
      <c r="AS285">
        <v>1.3593117408906883</v>
      </c>
      <c r="AT285" t="s">
        <v>743</v>
      </c>
    </row>
    <row r="286" spans="1:46" x14ac:dyDescent="0.25">
      <c r="A286" t="s">
        <v>55</v>
      </c>
      <c r="B286" t="s">
        <v>949</v>
      </c>
      <c r="C286" s="63" t="s">
        <v>949</v>
      </c>
      <c r="D286" s="63" t="s">
        <v>8</v>
      </c>
      <c r="E286" t="s">
        <v>8</v>
      </c>
      <c r="F286">
        <v>1</v>
      </c>
      <c r="G286">
        <v>1</v>
      </c>
      <c r="H286">
        <v>1</v>
      </c>
      <c r="I286">
        <v>2</v>
      </c>
      <c r="J286">
        <v>7</v>
      </c>
      <c r="K286">
        <v>6</v>
      </c>
      <c r="L286" t="s">
        <v>113</v>
      </c>
      <c r="M286">
        <v>6</v>
      </c>
      <c r="N286" t="s">
        <v>709</v>
      </c>
      <c r="O286" t="s">
        <v>5</v>
      </c>
      <c r="P286">
        <v>2</v>
      </c>
      <c r="Q286">
        <v>1</v>
      </c>
      <c r="R286">
        <v>0</v>
      </c>
      <c r="S286" t="s">
        <v>642</v>
      </c>
      <c r="T286" t="s">
        <v>689</v>
      </c>
      <c r="U286">
        <v>8.5</v>
      </c>
      <c r="V286">
        <v>1.118421052631579</v>
      </c>
      <c r="W286">
        <v>8.5</v>
      </c>
      <c r="X286" t="s">
        <v>49</v>
      </c>
      <c r="Y286" t="s">
        <v>745</v>
      </c>
      <c r="Z286" t="s">
        <v>949</v>
      </c>
      <c r="AA286">
        <v>17</v>
      </c>
      <c r="AB286">
        <v>17</v>
      </c>
      <c r="AC286">
        <v>17</v>
      </c>
      <c r="AD286">
        <v>325</v>
      </c>
      <c r="AE286">
        <v>1</v>
      </c>
      <c r="AF286">
        <v>0.5</v>
      </c>
      <c r="AG286">
        <v>0.5</v>
      </c>
      <c r="AH286">
        <v>2.6153846153846201E-2</v>
      </c>
      <c r="AI286">
        <v>5.2307692307692298E-2</v>
      </c>
      <c r="AJ286">
        <v>1692.8571428571429</v>
      </c>
      <c r="AK286">
        <v>23700</v>
      </c>
      <c r="AL286">
        <v>1239.6923076923076</v>
      </c>
      <c r="AM286">
        <v>11850</v>
      </c>
      <c r="AN286">
        <v>1692.8571428571429</v>
      </c>
      <c r="AO286">
        <v>23700</v>
      </c>
      <c r="AP286">
        <v>619.84615384615381</v>
      </c>
      <c r="AQ286">
        <v>0</v>
      </c>
      <c r="AR286">
        <v>619.84615384615381</v>
      </c>
      <c r="AS286">
        <v>1.3593117408906883</v>
      </c>
      <c r="AT286" t="s">
        <v>745</v>
      </c>
    </row>
    <row r="287" spans="1:46" x14ac:dyDescent="0.25">
      <c r="A287" t="s">
        <v>55</v>
      </c>
      <c r="B287" t="s">
        <v>949</v>
      </c>
      <c r="C287" s="63" t="s">
        <v>949</v>
      </c>
      <c r="D287" s="63" t="s">
        <v>8</v>
      </c>
      <c r="E287" t="s">
        <v>8</v>
      </c>
      <c r="F287">
        <v>1</v>
      </c>
      <c r="G287">
        <v>1</v>
      </c>
      <c r="H287">
        <v>1</v>
      </c>
      <c r="I287">
        <v>2</v>
      </c>
      <c r="J287">
        <v>7</v>
      </c>
      <c r="K287">
        <v>6</v>
      </c>
      <c r="L287" t="s">
        <v>113</v>
      </c>
      <c r="M287">
        <v>6</v>
      </c>
      <c r="N287" t="s">
        <v>709</v>
      </c>
      <c r="O287" t="s">
        <v>31</v>
      </c>
      <c r="P287">
        <v>3</v>
      </c>
      <c r="Q287">
        <v>1</v>
      </c>
      <c r="R287">
        <v>0</v>
      </c>
      <c r="S287" t="s">
        <v>642</v>
      </c>
      <c r="T287" t="s">
        <v>689</v>
      </c>
      <c r="U287">
        <v>8.5</v>
      </c>
      <c r="V287">
        <v>1.118421052631579</v>
      </c>
      <c r="W287">
        <v>8.5</v>
      </c>
      <c r="X287" t="s">
        <v>50</v>
      </c>
      <c r="Y287" t="s">
        <v>746</v>
      </c>
      <c r="Z287" t="s">
        <v>949</v>
      </c>
      <c r="AA287">
        <v>17</v>
      </c>
      <c r="AB287">
        <v>17</v>
      </c>
      <c r="AC287">
        <v>17</v>
      </c>
      <c r="AD287">
        <v>325</v>
      </c>
      <c r="AE287">
        <v>1</v>
      </c>
      <c r="AF287">
        <v>0.5</v>
      </c>
      <c r="AG287">
        <v>0.5</v>
      </c>
      <c r="AH287">
        <v>2.6153846153846201E-2</v>
      </c>
      <c r="AI287">
        <v>5.2307692307692298E-2</v>
      </c>
      <c r="AJ287">
        <v>1692.8571428571429</v>
      </c>
      <c r="AK287">
        <v>23700</v>
      </c>
      <c r="AL287">
        <v>1239.6923076923076</v>
      </c>
      <c r="AM287">
        <v>11850</v>
      </c>
      <c r="AN287">
        <v>1692.8571428571429</v>
      </c>
      <c r="AO287">
        <v>23700</v>
      </c>
      <c r="AP287">
        <v>619.84615384615381</v>
      </c>
      <c r="AQ287">
        <v>0</v>
      </c>
      <c r="AR287">
        <v>619.84615384615381</v>
      </c>
      <c r="AS287">
        <v>1.3593117408906883</v>
      </c>
      <c r="AT287" t="s">
        <v>746</v>
      </c>
    </row>
    <row r="288" spans="1:46" x14ac:dyDescent="0.25">
      <c r="A288" t="s">
        <v>55</v>
      </c>
      <c r="B288" t="s">
        <v>949</v>
      </c>
      <c r="C288" s="63" t="s">
        <v>949</v>
      </c>
      <c r="D288" s="63" t="s">
        <v>8</v>
      </c>
      <c r="E288" t="s">
        <v>8</v>
      </c>
      <c r="F288">
        <v>1</v>
      </c>
      <c r="G288">
        <v>1</v>
      </c>
      <c r="H288">
        <v>1</v>
      </c>
      <c r="I288">
        <v>2</v>
      </c>
      <c r="J288">
        <v>7</v>
      </c>
      <c r="K288">
        <v>7</v>
      </c>
      <c r="L288" t="s">
        <v>114</v>
      </c>
      <c r="M288">
        <v>7</v>
      </c>
      <c r="N288" t="s">
        <v>711</v>
      </c>
      <c r="O288" t="s">
        <v>5</v>
      </c>
      <c r="P288">
        <v>2</v>
      </c>
      <c r="Q288">
        <v>1</v>
      </c>
      <c r="R288">
        <v>0</v>
      </c>
      <c r="S288" t="s">
        <v>642</v>
      </c>
      <c r="T288" t="s">
        <v>689</v>
      </c>
      <c r="U288">
        <v>8.5</v>
      </c>
      <c r="V288">
        <v>1.118421052631579</v>
      </c>
      <c r="W288">
        <v>8.5</v>
      </c>
      <c r="X288" t="s">
        <v>52</v>
      </c>
      <c r="Y288" t="s">
        <v>748</v>
      </c>
      <c r="Z288" t="s">
        <v>949</v>
      </c>
      <c r="AA288">
        <v>17</v>
      </c>
      <c r="AB288">
        <v>17</v>
      </c>
      <c r="AC288">
        <v>17</v>
      </c>
      <c r="AD288">
        <v>325</v>
      </c>
      <c r="AE288">
        <v>1</v>
      </c>
      <c r="AF288">
        <v>0.5</v>
      </c>
      <c r="AG288">
        <v>0.5</v>
      </c>
      <c r="AH288">
        <v>2.6153846153846201E-2</v>
      </c>
      <c r="AI288">
        <v>5.2307692307692298E-2</v>
      </c>
      <c r="AJ288">
        <v>1692.8571428571429</v>
      </c>
      <c r="AK288">
        <v>23700</v>
      </c>
      <c r="AL288">
        <v>1239.6923076923076</v>
      </c>
      <c r="AM288">
        <v>11850</v>
      </c>
      <c r="AN288">
        <v>1692.8571428571429</v>
      </c>
      <c r="AO288">
        <v>23700</v>
      </c>
      <c r="AP288">
        <v>619.84615384615381</v>
      </c>
      <c r="AQ288">
        <v>0</v>
      </c>
      <c r="AR288">
        <v>619.84615384615381</v>
      </c>
      <c r="AS288">
        <v>1.3593117408906883</v>
      </c>
      <c r="AT288" t="s">
        <v>748</v>
      </c>
    </row>
    <row r="289" spans="1:46" x14ac:dyDescent="0.25">
      <c r="A289" t="s">
        <v>55</v>
      </c>
      <c r="B289" t="s">
        <v>949</v>
      </c>
      <c r="C289" s="63" t="s">
        <v>949</v>
      </c>
      <c r="D289" s="63" t="s">
        <v>8</v>
      </c>
      <c r="E289" t="s">
        <v>8</v>
      </c>
      <c r="F289">
        <v>1</v>
      </c>
      <c r="G289">
        <v>1</v>
      </c>
      <c r="H289">
        <v>1</v>
      </c>
      <c r="I289">
        <v>2</v>
      </c>
      <c r="J289">
        <v>7</v>
      </c>
      <c r="K289">
        <v>7</v>
      </c>
      <c r="L289" t="s">
        <v>114</v>
      </c>
      <c r="M289">
        <v>7</v>
      </c>
      <c r="N289" t="s">
        <v>711</v>
      </c>
      <c r="O289" t="s">
        <v>31</v>
      </c>
      <c r="P289">
        <v>3</v>
      </c>
      <c r="Q289">
        <v>1</v>
      </c>
      <c r="R289">
        <v>0</v>
      </c>
      <c r="S289" t="s">
        <v>642</v>
      </c>
      <c r="T289" t="s">
        <v>689</v>
      </c>
      <c r="U289">
        <v>8.5</v>
      </c>
      <c r="V289">
        <v>1.118421052631579</v>
      </c>
      <c r="W289">
        <v>8.5</v>
      </c>
      <c r="X289" t="s">
        <v>53</v>
      </c>
      <c r="Y289" t="s">
        <v>749</v>
      </c>
      <c r="Z289" t="s">
        <v>949</v>
      </c>
      <c r="AA289">
        <v>17</v>
      </c>
      <c r="AB289">
        <v>17</v>
      </c>
      <c r="AC289">
        <v>17</v>
      </c>
      <c r="AD289">
        <v>325</v>
      </c>
      <c r="AE289">
        <v>1</v>
      </c>
      <c r="AF289">
        <v>0.5</v>
      </c>
      <c r="AG289">
        <v>0.5</v>
      </c>
      <c r="AH289">
        <v>2.6153846153846201E-2</v>
      </c>
      <c r="AI289">
        <v>5.2307692307692298E-2</v>
      </c>
      <c r="AJ289">
        <v>1692.8571428571429</v>
      </c>
      <c r="AK289">
        <v>23700</v>
      </c>
      <c r="AL289">
        <v>1239.6923076923076</v>
      </c>
      <c r="AM289">
        <v>11850</v>
      </c>
      <c r="AN289">
        <v>1692.8571428571429</v>
      </c>
      <c r="AO289">
        <v>23700</v>
      </c>
      <c r="AP289">
        <v>619.84615384615381</v>
      </c>
      <c r="AQ289">
        <v>0</v>
      </c>
      <c r="AR289">
        <v>619.84615384615381</v>
      </c>
      <c r="AS289">
        <v>1.3593117408906883</v>
      </c>
      <c r="AT289" t="s">
        <v>749</v>
      </c>
    </row>
    <row r="290" spans="1:46" x14ac:dyDescent="0.25">
      <c r="A290" t="s">
        <v>55</v>
      </c>
      <c r="B290" t="s">
        <v>949</v>
      </c>
      <c r="C290" s="63" t="s">
        <v>949</v>
      </c>
      <c r="D290" s="63" t="s">
        <v>8</v>
      </c>
      <c r="E290" t="s">
        <v>8</v>
      </c>
      <c r="F290">
        <v>1</v>
      </c>
      <c r="G290">
        <v>2</v>
      </c>
      <c r="H290">
        <v>2</v>
      </c>
      <c r="I290">
        <v>2</v>
      </c>
      <c r="J290">
        <v>7</v>
      </c>
      <c r="K290">
        <v>1</v>
      </c>
      <c r="L290" t="s">
        <v>99</v>
      </c>
      <c r="M290">
        <v>8</v>
      </c>
      <c r="N290" t="s">
        <v>713</v>
      </c>
      <c r="O290" t="s">
        <v>4</v>
      </c>
      <c r="P290">
        <v>1</v>
      </c>
      <c r="Q290">
        <v>1</v>
      </c>
      <c r="R290">
        <v>0</v>
      </c>
      <c r="S290" t="s">
        <v>642</v>
      </c>
      <c r="T290" t="s">
        <v>689</v>
      </c>
      <c r="U290">
        <v>9</v>
      </c>
      <c r="V290">
        <v>1.1842105263157896</v>
      </c>
      <c r="W290">
        <v>9</v>
      </c>
      <c r="X290" t="s">
        <v>33</v>
      </c>
      <c r="Y290" t="s">
        <v>750</v>
      </c>
      <c r="Z290" t="s">
        <v>949</v>
      </c>
      <c r="AA290">
        <v>26.5</v>
      </c>
      <c r="AB290">
        <v>26.5</v>
      </c>
      <c r="AC290">
        <v>26.5</v>
      </c>
      <c r="AD290">
        <v>325</v>
      </c>
      <c r="AE290">
        <v>1</v>
      </c>
      <c r="AF290">
        <v>0.339622641509434</v>
      </c>
      <c r="AG290">
        <v>0.339622641509434</v>
      </c>
      <c r="AH290">
        <v>2.76923076923077E-2</v>
      </c>
      <c r="AI290">
        <v>8.1538461538461504E-2</v>
      </c>
      <c r="AJ290">
        <v>1692.8571428571429</v>
      </c>
      <c r="AK290">
        <v>23700</v>
      </c>
      <c r="AL290">
        <v>1932.4615384615383</v>
      </c>
      <c r="AM290">
        <v>11850</v>
      </c>
      <c r="AN290">
        <v>1692.8571428571429</v>
      </c>
      <c r="AO290">
        <v>23700</v>
      </c>
      <c r="AP290">
        <v>656.30769230769238</v>
      </c>
      <c r="AQ290">
        <v>1.1368683772161603E-13</v>
      </c>
      <c r="AR290">
        <v>656.30769230769238</v>
      </c>
      <c r="AS290">
        <v>1.4392712550607289</v>
      </c>
      <c r="AT290" t="s">
        <v>750</v>
      </c>
    </row>
    <row r="291" spans="1:46" x14ac:dyDescent="0.25">
      <c r="A291" t="s">
        <v>55</v>
      </c>
      <c r="B291" t="s">
        <v>949</v>
      </c>
      <c r="C291" s="63" t="s">
        <v>949</v>
      </c>
      <c r="D291" s="63" t="s">
        <v>8</v>
      </c>
      <c r="E291" t="s">
        <v>8</v>
      </c>
      <c r="F291">
        <v>1</v>
      </c>
      <c r="G291">
        <v>2</v>
      </c>
      <c r="H291">
        <v>2</v>
      </c>
      <c r="I291">
        <v>2</v>
      </c>
      <c r="J291">
        <v>7</v>
      </c>
      <c r="K291">
        <v>1</v>
      </c>
      <c r="L291" t="s">
        <v>99</v>
      </c>
      <c r="M291">
        <v>8</v>
      </c>
      <c r="N291" t="s">
        <v>713</v>
      </c>
      <c r="O291" t="s">
        <v>5</v>
      </c>
      <c r="P291">
        <v>2</v>
      </c>
      <c r="Q291">
        <v>1</v>
      </c>
      <c r="R291">
        <v>0</v>
      </c>
      <c r="S291" t="s">
        <v>642</v>
      </c>
      <c r="T291" t="s">
        <v>689</v>
      </c>
      <c r="U291">
        <v>9</v>
      </c>
      <c r="V291">
        <v>1.1842105263157896</v>
      </c>
      <c r="W291">
        <v>9</v>
      </c>
      <c r="X291" t="s">
        <v>34</v>
      </c>
      <c r="Y291" t="s">
        <v>751</v>
      </c>
      <c r="Z291" t="s">
        <v>949</v>
      </c>
      <c r="AA291">
        <v>26.5</v>
      </c>
      <c r="AB291">
        <v>26.5</v>
      </c>
      <c r="AC291">
        <v>26.5</v>
      </c>
      <c r="AD291">
        <v>325</v>
      </c>
      <c r="AE291">
        <v>1</v>
      </c>
      <c r="AF291">
        <v>0.339622641509434</v>
      </c>
      <c r="AG291">
        <v>0.339622641509434</v>
      </c>
      <c r="AH291">
        <v>2.76923076923077E-2</v>
      </c>
      <c r="AI291">
        <v>8.1538461538461504E-2</v>
      </c>
      <c r="AJ291">
        <v>1692.8571428571429</v>
      </c>
      <c r="AK291">
        <v>23700</v>
      </c>
      <c r="AL291">
        <v>1932.4615384615383</v>
      </c>
      <c r="AM291">
        <v>11850</v>
      </c>
      <c r="AN291">
        <v>1692.8571428571429</v>
      </c>
      <c r="AO291">
        <v>23700</v>
      </c>
      <c r="AP291">
        <v>656.30769230769238</v>
      </c>
      <c r="AQ291">
        <v>1.1368683772161603E-13</v>
      </c>
      <c r="AR291">
        <v>656.30769230769238</v>
      </c>
      <c r="AS291">
        <v>1.4392712550607289</v>
      </c>
      <c r="AT291" t="s">
        <v>751</v>
      </c>
    </row>
    <row r="292" spans="1:46" x14ac:dyDescent="0.25">
      <c r="A292" t="s">
        <v>55</v>
      </c>
      <c r="B292" t="s">
        <v>949</v>
      </c>
      <c r="C292" s="63" t="s">
        <v>949</v>
      </c>
      <c r="D292" s="63" t="s">
        <v>8</v>
      </c>
      <c r="E292" t="s">
        <v>8</v>
      </c>
      <c r="F292">
        <v>1</v>
      </c>
      <c r="G292">
        <v>2</v>
      </c>
      <c r="H292">
        <v>2</v>
      </c>
      <c r="I292">
        <v>2</v>
      </c>
      <c r="J292">
        <v>7</v>
      </c>
      <c r="K292">
        <v>1</v>
      </c>
      <c r="L292" t="s">
        <v>99</v>
      </c>
      <c r="M292">
        <v>8</v>
      </c>
      <c r="N292" t="s">
        <v>713</v>
      </c>
      <c r="O292" t="s">
        <v>31</v>
      </c>
      <c r="P292">
        <v>3</v>
      </c>
      <c r="Q292">
        <v>1</v>
      </c>
      <c r="R292">
        <v>0</v>
      </c>
      <c r="S292" t="s">
        <v>642</v>
      </c>
      <c r="T292" t="s">
        <v>689</v>
      </c>
      <c r="U292">
        <v>8.5</v>
      </c>
      <c r="V292">
        <v>1.118421052631579</v>
      </c>
      <c r="W292">
        <v>8.5</v>
      </c>
      <c r="X292" t="s">
        <v>35</v>
      </c>
      <c r="Y292" t="s">
        <v>752</v>
      </c>
      <c r="Z292" t="s">
        <v>949</v>
      </c>
      <c r="AA292">
        <v>26.5</v>
      </c>
      <c r="AB292">
        <v>26.5</v>
      </c>
      <c r="AC292">
        <v>26.5</v>
      </c>
      <c r="AD292">
        <v>325</v>
      </c>
      <c r="AE292">
        <v>1</v>
      </c>
      <c r="AF292">
        <v>0.320754716981132</v>
      </c>
      <c r="AG292">
        <v>0.320754716981132</v>
      </c>
      <c r="AH292">
        <v>2.6153846153846201E-2</v>
      </c>
      <c r="AI292">
        <v>8.1538461538461504E-2</v>
      </c>
      <c r="AJ292">
        <v>1692.8571428571429</v>
      </c>
      <c r="AK292">
        <v>23700</v>
      </c>
      <c r="AL292">
        <v>1932.4615384615383</v>
      </c>
      <c r="AM292">
        <v>11850</v>
      </c>
      <c r="AN292">
        <v>1692.8571428571429</v>
      </c>
      <c r="AO292">
        <v>23700</v>
      </c>
      <c r="AP292">
        <v>619.84615384615381</v>
      </c>
      <c r="AQ292">
        <v>0</v>
      </c>
      <c r="AR292">
        <v>619.84615384615381</v>
      </c>
      <c r="AS292">
        <v>1.3593117408906883</v>
      </c>
      <c r="AT292" t="s">
        <v>752</v>
      </c>
    </row>
    <row r="293" spans="1:46" x14ac:dyDescent="0.25">
      <c r="A293" t="s">
        <v>55</v>
      </c>
      <c r="B293" t="s">
        <v>949</v>
      </c>
      <c r="C293" s="63" t="s">
        <v>949</v>
      </c>
      <c r="D293" s="63" t="s">
        <v>8</v>
      </c>
      <c r="E293" t="s">
        <v>8</v>
      </c>
      <c r="F293">
        <v>1</v>
      </c>
      <c r="G293">
        <v>2</v>
      </c>
      <c r="H293">
        <v>2</v>
      </c>
      <c r="I293">
        <v>2</v>
      </c>
      <c r="J293">
        <v>7</v>
      </c>
      <c r="K293">
        <v>2</v>
      </c>
      <c r="L293" t="s">
        <v>102</v>
      </c>
      <c r="M293">
        <v>9</v>
      </c>
      <c r="N293" t="s">
        <v>715</v>
      </c>
      <c r="O293" t="s">
        <v>4</v>
      </c>
      <c r="P293">
        <v>1</v>
      </c>
      <c r="Q293">
        <v>1</v>
      </c>
      <c r="R293">
        <v>0</v>
      </c>
      <c r="S293" t="s">
        <v>642</v>
      </c>
      <c r="T293" t="s">
        <v>689</v>
      </c>
      <c r="U293">
        <v>8.5</v>
      </c>
      <c r="V293">
        <v>1.118421052631579</v>
      </c>
      <c r="W293">
        <v>8.5</v>
      </c>
      <c r="X293" t="s">
        <v>36</v>
      </c>
      <c r="Y293" t="s">
        <v>753</v>
      </c>
      <c r="Z293" t="s">
        <v>949</v>
      </c>
      <c r="AA293">
        <v>25.5</v>
      </c>
      <c r="AB293">
        <v>25.5</v>
      </c>
      <c r="AC293">
        <v>25.5</v>
      </c>
      <c r="AD293">
        <v>325</v>
      </c>
      <c r="AE293">
        <v>1</v>
      </c>
      <c r="AF293">
        <v>0.33333333333333298</v>
      </c>
      <c r="AG293">
        <v>0.33333333333333298</v>
      </c>
      <c r="AH293">
        <v>2.6153846153846201E-2</v>
      </c>
      <c r="AI293">
        <v>7.8461538461538402E-2</v>
      </c>
      <c r="AJ293">
        <v>1692.8571428571429</v>
      </c>
      <c r="AK293">
        <v>23700</v>
      </c>
      <c r="AL293">
        <v>1859.5384615384614</v>
      </c>
      <c r="AM293">
        <v>11850</v>
      </c>
      <c r="AN293">
        <v>1692.8571428571429</v>
      </c>
      <c r="AO293">
        <v>23700</v>
      </c>
      <c r="AP293">
        <v>619.84615384615381</v>
      </c>
      <c r="AQ293">
        <v>0</v>
      </c>
      <c r="AR293">
        <v>619.84615384615381</v>
      </c>
      <c r="AS293">
        <v>1.3593117408906883</v>
      </c>
      <c r="AT293" t="s">
        <v>753</v>
      </c>
    </row>
    <row r="294" spans="1:46" x14ac:dyDescent="0.25">
      <c r="A294" t="s">
        <v>55</v>
      </c>
      <c r="B294" t="s">
        <v>949</v>
      </c>
      <c r="C294" s="63" t="s">
        <v>949</v>
      </c>
      <c r="D294" s="63" t="s">
        <v>8</v>
      </c>
      <c r="E294" t="s">
        <v>8</v>
      </c>
      <c r="F294">
        <v>1</v>
      </c>
      <c r="G294">
        <v>2</v>
      </c>
      <c r="H294">
        <v>2</v>
      </c>
      <c r="I294">
        <v>2</v>
      </c>
      <c r="J294">
        <v>7</v>
      </c>
      <c r="K294">
        <v>2</v>
      </c>
      <c r="L294" t="s">
        <v>102</v>
      </c>
      <c r="M294">
        <v>9</v>
      </c>
      <c r="N294" t="s">
        <v>715</v>
      </c>
      <c r="O294" t="s">
        <v>5</v>
      </c>
      <c r="P294">
        <v>2</v>
      </c>
      <c r="Q294">
        <v>1</v>
      </c>
      <c r="R294">
        <v>0</v>
      </c>
      <c r="S294" t="s">
        <v>642</v>
      </c>
      <c r="T294" t="s">
        <v>689</v>
      </c>
      <c r="U294">
        <v>8.5</v>
      </c>
      <c r="V294">
        <v>1.118421052631579</v>
      </c>
      <c r="W294">
        <v>8.5</v>
      </c>
      <c r="X294" t="s">
        <v>37</v>
      </c>
      <c r="Y294" t="s">
        <v>754</v>
      </c>
      <c r="Z294" t="s">
        <v>949</v>
      </c>
      <c r="AA294">
        <v>25.5</v>
      </c>
      <c r="AB294">
        <v>25.5</v>
      </c>
      <c r="AC294">
        <v>25.5</v>
      </c>
      <c r="AD294">
        <v>325</v>
      </c>
      <c r="AE294">
        <v>1</v>
      </c>
      <c r="AF294">
        <v>0.33333333333333298</v>
      </c>
      <c r="AG294">
        <v>0.33333333333333298</v>
      </c>
      <c r="AH294">
        <v>2.6153846153846201E-2</v>
      </c>
      <c r="AI294">
        <v>7.8461538461538402E-2</v>
      </c>
      <c r="AJ294">
        <v>1692.8571428571429</v>
      </c>
      <c r="AK294">
        <v>23700</v>
      </c>
      <c r="AL294">
        <v>1859.5384615384614</v>
      </c>
      <c r="AM294">
        <v>11850</v>
      </c>
      <c r="AN294">
        <v>1692.8571428571429</v>
      </c>
      <c r="AO294">
        <v>23700</v>
      </c>
      <c r="AP294">
        <v>619.84615384615381</v>
      </c>
      <c r="AQ294">
        <v>0</v>
      </c>
      <c r="AR294">
        <v>619.84615384615381</v>
      </c>
      <c r="AS294">
        <v>1.3593117408906883</v>
      </c>
      <c r="AT294" t="s">
        <v>754</v>
      </c>
    </row>
    <row r="295" spans="1:46" x14ac:dyDescent="0.25">
      <c r="A295" t="s">
        <v>55</v>
      </c>
      <c r="B295" t="s">
        <v>949</v>
      </c>
      <c r="C295" s="63" t="s">
        <v>949</v>
      </c>
      <c r="D295" s="63" t="s">
        <v>8</v>
      </c>
      <c r="E295" t="s">
        <v>8</v>
      </c>
      <c r="F295">
        <v>1</v>
      </c>
      <c r="G295">
        <v>2</v>
      </c>
      <c r="H295">
        <v>2</v>
      </c>
      <c r="I295">
        <v>2</v>
      </c>
      <c r="J295">
        <v>7</v>
      </c>
      <c r="K295">
        <v>2</v>
      </c>
      <c r="L295" t="s">
        <v>102</v>
      </c>
      <c r="M295">
        <v>9</v>
      </c>
      <c r="N295" t="s">
        <v>715</v>
      </c>
      <c r="O295" t="s">
        <v>31</v>
      </c>
      <c r="P295">
        <v>3</v>
      </c>
      <c r="Q295">
        <v>1</v>
      </c>
      <c r="R295">
        <v>0</v>
      </c>
      <c r="S295" t="s">
        <v>642</v>
      </c>
      <c r="T295" t="s">
        <v>689</v>
      </c>
      <c r="U295">
        <v>8.5</v>
      </c>
      <c r="V295">
        <v>1.118421052631579</v>
      </c>
      <c r="W295">
        <v>8.5</v>
      </c>
      <c r="X295" t="s">
        <v>38</v>
      </c>
      <c r="Y295" t="s">
        <v>755</v>
      </c>
      <c r="Z295" t="s">
        <v>949</v>
      </c>
      <c r="AA295">
        <v>25.5</v>
      </c>
      <c r="AB295">
        <v>25.5</v>
      </c>
      <c r="AC295">
        <v>25.5</v>
      </c>
      <c r="AD295">
        <v>325</v>
      </c>
      <c r="AE295">
        <v>1</v>
      </c>
      <c r="AF295">
        <v>0.33333333333333298</v>
      </c>
      <c r="AG295">
        <v>0.33333333333333298</v>
      </c>
      <c r="AH295">
        <v>2.6153846153846201E-2</v>
      </c>
      <c r="AI295">
        <v>7.8461538461538402E-2</v>
      </c>
      <c r="AJ295">
        <v>1692.8571428571429</v>
      </c>
      <c r="AK295">
        <v>23700</v>
      </c>
      <c r="AL295">
        <v>1859.5384615384614</v>
      </c>
      <c r="AM295">
        <v>11850</v>
      </c>
      <c r="AN295">
        <v>1692.8571428571429</v>
      </c>
      <c r="AO295">
        <v>23700</v>
      </c>
      <c r="AP295">
        <v>619.84615384615381</v>
      </c>
      <c r="AQ295">
        <v>0</v>
      </c>
      <c r="AR295">
        <v>619.84615384615381</v>
      </c>
      <c r="AS295">
        <v>1.3593117408906883</v>
      </c>
      <c r="AT295" t="s">
        <v>755</v>
      </c>
    </row>
    <row r="296" spans="1:46" x14ac:dyDescent="0.25">
      <c r="A296" t="s">
        <v>55</v>
      </c>
      <c r="B296" t="s">
        <v>949</v>
      </c>
      <c r="C296" s="63" t="s">
        <v>949</v>
      </c>
      <c r="D296" s="63" t="s">
        <v>8</v>
      </c>
      <c r="E296" t="s">
        <v>8</v>
      </c>
      <c r="F296">
        <v>1</v>
      </c>
      <c r="G296">
        <v>2</v>
      </c>
      <c r="H296">
        <v>2</v>
      </c>
      <c r="I296">
        <v>2</v>
      </c>
      <c r="J296">
        <v>7</v>
      </c>
      <c r="K296">
        <v>3</v>
      </c>
      <c r="L296" t="s">
        <v>103</v>
      </c>
      <c r="M296">
        <v>10</v>
      </c>
      <c r="N296" t="s">
        <v>717</v>
      </c>
      <c r="O296" t="s">
        <v>4</v>
      </c>
      <c r="P296">
        <v>1</v>
      </c>
      <c r="Q296">
        <v>1</v>
      </c>
      <c r="R296">
        <v>0</v>
      </c>
      <c r="S296" t="s">
        <v>642</v>
      </c>
      <c r="T296" t="s">
        <v>689</v>
      </c>
      <c r="U296">
        <v>9</v>
      </c>
      <c r="V296">
        <v>1.1842105263157896</v>
      </c>
      <c r="W296">
        <v>9</v>
      </c>
      <c r="X296" t="s">
        <v>39</v>
      </c>
      <c r="Y296" t="s">
        <v>756</v>
      </c>
      <c r="Z296" t="s">
        <v>949</v>
      </c>
      <c r="AA296">
        <v>26</v>
      </c>
      <c r="AB296">
        <v>26</v>
      </c>
      <c r="AC296">
        <v>26</v>
      </c>
      <c r="AD296">
        <v>325</v>
      </c>
      <c r="AE296">
        <v>1</v>
      </c>
      <c r="AF296">
        <v>0.34615384615384598</v>
      </c>
      <c r="AG296">
        <v>0.34615384615384598</v>
      </c>
      <c r="AH296">
        <v>2.76923076923077E-2</v>
      </c>
      <c r="AI296">
        <v>0.08</v>
      </c>
      <c r="AJ296">
        <v>1692.8571428571429</v>
      </c>
      <c r="AK296">
        <v>23700</v>
      </c>
      <c r="AL296">
        <v>1896</v>
      </c>
      <c r="AM296">
        <v>11850</v>
      </c>
      <c r="AN296">
        <v>1692.8571428571429</v>
      </c>
      <c r="AO296">
        <v>23700</v>
      </c>
      <c r="AP296">
        <v>656.30769230769238</v>
      </c>
      <c r="AQ296">
        <v>1.1368683772161603E-13</v>
      </c>
      <c r="AR296">
        <v>656.30769230769238</v>
      </c>
      <c r="AS296">
        <v>1.4392712550607289</v>
      </c>
      <c r="AT296" t="s">
        <v>756</v>
      </c>
    </row>
    <row r="297" spans="1:46" x14ac:dyDescent="0.25">
      <c r="A297" t="s">
        <v>55</v>
      </c>
      <c r="B297" t="s">
        <v>949</v>
      </c>
      <c r="C297" s="63" t="s">
        <v>949</v>
      </c>
      <c r="D297" s="63" t="s">
        <v>8</v>
      </c>
      <c r="E297" t="s">
        <v>8</v>
      </c>
      <c r="F297">
        <v>1</v>
      </c>
      <c r="G297">
        <v>2</v>
      </c>
      <c r="H297">
        <v>2</v>
      </c>
      <c r="I297">
        <v>2</v>
      </c>
      <c r="J297">
        <v>7</v>
      </c>
      <c r="K297">
        <v>3</v>
      </c>
      <c r="L297" t="s">
        <v>103</v>
      </c>
      <c r="M297">
        <v>10</v>
      </c>
      <c r="N297" t="s">
        <v>717</v>
      </c>
      <c r="O297" t="s">
        <v>5</v>
      </c>
      <c r="P297">
        <v>2</v>
      </c>
      <c r="Q297">
        <v>1</v>
      </c>
      <c r="R297">
        <v>0</v>
      </c>
      <c r="S297" t="s">
        <v>642</v>
      </c>
      <c r="T297" t="s">
        <v>689</v>
      </c>
      <c r="U297">
        <v>8.5</v>
      </c>
      <c r="V297">
        <v>1.118421052631579</v>
      </c>
      <c r="W297">
        <v>8.5</v>
      </c>
      <c r="X297" t="s">
        <v>40</v>
      </c>
      <c r="Y297" t="s">
        <v>757</v>
      </c>
      <c r="Z297" t="s">
        <v>949</v>
      </c>
      <c r="AA297">
        <v>26</v>
      </c>
      <c r="AB297">
        <v>26</v>
      </c>
      <c r="AC297">
        <v>26</v>
      </c>
      <c r="AD297">
        <v>325</v>
      </c>
      <c r="AE297">
        <v>1</v>
      </c>
      <c r="AF297">
        <v>0.32692307692307698</v>
      </c>
      <c r="AG297">
        <v>0.32692307692307698</v>
      </c>
      <c r="AH297">
        <v>2.6153846153846201E-2</v>
      </c>
      <c r="AI297">
        <v>0.08</v>
      </c>
      <c r="AJ297">
        <v>1692.8571428571429</v>
      </c>
      <c r="AK297">
        <v>23700</v>
      </c>
      <c r="AL297">
        <v>1896</v>
      </c>
      <c r="AM297">
        <v>11850</v>
      </c>
      <c r="AN297">
        <v>1692.8571428571429</v>
      </c>
      <c r="AO297">
        <v>23700</v>
      </c>
      <c r="AP297">
        <v>619.84615384615381</v>
      </c>
      <c r="AQ297">
        <v>0</v>
      </c>
      <c r="AR297">
        <v>619.84615384615381</v>
      </c>
      <c r="AS297">
        <v>1.3593117408906883</v>
      </c>
      <c r="AT297" t="s">
        <v>757</v>
      </c>
    </row>
    <row r="298" spans="1:46" x14ac:dyDescent="0.25">
      <c r="A298" t="s">
        <v>55</v>
      </c>
      <c r="B298" t="s">
        <v>949</v>
      </c>
      <c r="C298" s="63" t="s">
        <v>949</v>
      </c>
      <c r="D298" s="63" t="s">
        <v>8</v>
      </c>
      <c r="E298" t="s">
        <v>8</v>
      </c>
      <c r="F298">
        <v>1</v>
      </c>
      <c r="G298">
        <v>2</v>
      </c>
      <c r="H298">
        <v>2</v>
      </c>
      <c r="I298">
        <v>2</v>
      </c>
      <c r="J298">
        <v>7</v>
      </c>
      <c r="K298">
        <v>3</v>
      </c>
      <c r="L298" t="s">
        <v>103</v>
      </c>
      <c r="M298">
        <v>10</v>
      </c>
      <c r="N298" t="s">
        <v>717</v>
      </c>
      <c r="O298" t="s">
        <v>31</v>
      </c>
      <c r="P298">
        <v>3</v>
      </c>
      <c r="Q298">
        <v>1</v>
      </c>
      <c r="R298">
        <v>0</v>
      </c>
      <c r="S298" t="s">
        <v>642</v>
      </c>
      <c r="T298" t="s">
        <v>689</v>
      </c>
      <c r="U298">
        <v>8.5</v>
      </c>
      <c r="V298">
        <v>1.118421052631579</v>
      </c>
      <c r="W298">
        <v>8.5</v>
      </c>
      <c r="X298" t="s">
        <v>41</v>
      </c>
      <c r="Y298" t="s">
        <v>758</v>
      </c>
      <c r="Z298" t="s">
        <v>949</v>
      </c>
      <c r="AA298">
        <v>26</v>
      </c>
      <c r="AB298">
        <v>26</v>
      </c>
      <c r="AC298">
        <v>26</v>
      </c>
      <c r="AD298">
        <v>325</v>
      </c>
      <c r="AE298">
        <v>1</v>
      </c>
      <c r="AF298">
        <v>0.32692307692307698</v>
      </c>
      <c r="AG298">
        <v>0.32692307692307698</v>
      </c>
      <c r="AH298">
        <v>2.6153846153846201E-2</v>
      </c>
      <c r="AI298">
        <v>0.08</v>
      </c>
      <c r="AJ298">
        <v>1692.8571428571429</v>
      </c>
      <c r="AK298">
        <v>23700</v>
      </c>
      <c r="AL298">
        <v>1896</v>
      </c>
      <c r="AM298">
        <v>11850</v>
      </c>
      <c r="AN298">
        <v>1692.8571428571429</v>
      </c>
      <c r="AO298">
        <v>23700</v>
      </c>
      <c r="AP298">
        <v>619.84615384615381</v>
      </c>
      <c r="AQ298">
        <v>0</v>
      </c>
      <c r="AR298">
        <v>619.84615384615381</v>
      </c>
      <c r="AS298">
        <v>1.3593117408906883</v>
      </c>
      <c r="AT298" t="s">
        <v>758</v>
      </c>
    </row>
    <row r="299" spans="1:46" x14ac:dyDescent="0.25">
      <c r="A299" t="s">
        <v>55</v>
      </c>
      <c r="B299" t="s">
        <v>949</v>
      </c>
      <c r="C299" s="63" t="s">
        <v>949</v>
      </c>
      <c r="D299" s="63" t="s">
        <v>8</v>
      </c>
      <c r="E299" t="s">
        <v>8</v>
      </c>
      <c r="F299">
        <v>1</v>
      </c>
      <c r="G299">
        <v>2</v>
      </c>
      <c r="H299">
        <v>2</v>
      </c>
      <c r="I299">
        <v>2</v>
      </c>
      <c r="J299">
        <v>7</v>
      </c>
      <c r="K299">
        <v>4</v>
      </c>
      <c r="L299" t="s">
        <v>101</v>
      </c>
      <c r="M299">
        <v>11</v>
      </c>
      <c r="N299" t="s">
        <v>719</v>
      </c>
      <c r="O299" t="s">
        <v>4</v>
      </c>
      <c r="P299">
        <v>1</v>
      </c>
      <c r="Q299">
        <v>1</v>
      </c>
      <c r="R299">
        <v>0</v>
      </c>
      <c r="S299" t="s">
        <v>642</v>
      </c>
      <c r="T299" t="s">
        <v>689</v>
      </c>
      <c r="U299">
        <v>8.5</v>
      </c>
      <c r="V299">
        <v>1.118421052631579</v>
      </c>
      <c r="W299">
        <v>8.5</v>
      </c>
      <c r="X299" t="s">
        <v>42</v>
      </c>
      <c r="Y299" t="s">
        <v>759</v>
      </c>
      <c r="Z299" t="s">
        <v>949</v>
      </c>
      <c r="AA299">
        <v>25.5</v>
      </c>
      <c r="AB299">
        <v>25.5</v>
      </c>
      <c r="AC299">
        <v>25.5</v>
      </c>
      <c r="AD299">
        <v>325</v>
      </c>
      <c r="AE299">
        <v>1</v>
      </c>
      <c r="AF299">
        <v>0.33333333333333298</v>
      </c>
      <c r="AG299">
        <v>0.33333333333333298</v>
      </c>
      <c r="AH299">
        <v>2.6153846153846201E-2</v>
      </c>
      <c r="AI299">
        <v>7.8461538461538402E-2</v>
      </c>
      <c r="AJ299">
        <v>1692.8571428571429</v>
      </c>
      <c r="AK299">
        <v>23700</v>
      </c>
      <c r="AL299">
        <v>1859.5384615384614</v>
      </c>
      <c r="AM299">
        <v>11850</v>
      </c>
      <c r="AN299">
        <v>1692.8571428571429</v>
      </c>
      <c r="AO299">
        <v>23700</v>
      </c>
      <c r="AP299">
        <v>619.84615384615381</v>
      </c>
      <c r="AQ299">
        <v>0</v>
      </c>
      <c r="AR299">
        <v>619.84615384615381</v>
      </c>
      <c r="AS299">
        <v>1.3593117408906883</v>
      </c>
      <c r="AT299" t="s">
        <v>759</v>
      </c>
    </row>
    <row r="300" spans="1:46" x14ac:dyDescent="0.25">
      <c r="A300" t="s">
        <v>55</v>
      </c>
      <c r="B300" t="s">
        <v>949</v>
      </c>
      <c r="C300" s="63" t="s">
        <v>949</v>
      </c>
      <c r="D300" s="63" t="s">
        <v>8</v>
      </c>
      <c r="E300" t="s">
        <v>8</v>
      </c>
      <c r="F300">
        <v>1</v>
      </c>
      <c r="G300">
        <v>2</v>
      </c>
      <c r="H300">
        <v>2</v>
      </c>
      <c r="I300">
        <v>2</v>
      </c>
      <c r="J300">
        <v>7</v>
      </c>
      <c r="K300">
        <v>4</v>
      </c>
      <c r="L300" t="s">
        <v>101</v>
      </c>
      <c r="M300">
        <v>11</v>
      </c>
      <c r="N300" t="s">
        <v>719</v>
      </c>
      <c r="O300" t="s">
        <v>5</v>
      </c>
      <c r="P300">
        <v>2</v>
      </c>
      <c r="Q300">
        <v>1</v>
      </c>
      <c r="R300">
        <v>0</v>
      </c>
      <c r="S300" t="s">
        <v>642</v>
      </c>
      <c r="T300" t="s">
        <v>689</v>
      </c>
      <c r="U300">
        <v>8.5</v>
      </c>
      <c r="V300">
        <v>1.118421052631579</v>
      </c>
      <c r="W300">
        <v>8.5</v>
      </c>
      <c r="X300" t="s">
        <v>43</v>
      </c>
      <c r="Y300" t="s">
        <v>760</v>
      </c>
      <c r="Z300" t="s">
        <v>949</v>
      </c>
      <c r="AA300">
        <v>25.5</v>
      </c>
      <c r="AB300">
        <v>25.5</v>
      </c>
      <c r="AC300">
        <v>25.5</v>
      </c>
      <c r="AD300">
        <v>325</v>
      </c>
      <c r="AE300">
        <v>1</v>
      </c>
      <c r="AF300">
        <v>0.33333333333333298</v>
      </c>
      <c r="AG300">
        <v>0.33333333333333298</v>
      </c>
      <c r="AH300">
        <v>2.6153846153846201E-2</v>
      </c>
      <c r="AI300">
        <v>7.8461538461538402E-2</v>
      </c>
      <c r="AJ300">
        <v>1692.8571428571429</v>
      </c>
      <c r="AK300">
        <v>23700</v>
      </c>
      <c r="AL300">
        <v>1859.5384615384614</v>
      </c>
      <c r="AM300">
        <v>11850</v>
      </c>
      <c r="AN300">
        <v>1692.8571428571429</v>
      </c>
      <c r="AO300">
        <v>23700</v>
      </c>
      <c r="AP300">
        <v>619.84615384615381</v>
      </c>
      <c r="AQ300">
        <v>0</v>
      </c>
      <c r="AR300">
        <v>619.84615384615381</v>
      </c>
      <c r="AS300">
        <v>1.3593117408906883</v>
      </c>
      <c r="AT300" t="s">
        <v>760</v>
      </c>
    </row>
    <row r="301" spans="1:46" x14ac:dyDescent="0.25">
      <c r="A301" t="s">
        <v>55</v>
      </c>
      <c r="B301" t="s">
        <v>949</v>
      </c>
      <c r="C301" s="63" t="s">
        <v>949</v>
      </c>
      <c r="D301" s="63" t="s">
        <v>8</v>
      </c>
      <c r="E301" t="s">
        <v>8</v>
      </c>
      <c r="F301">
        <v>1</v>
      </c>
      <c r="G301">
        <v>2</v>
      </c>
      <c r="H301">
        <v>2</v>
      </c>
      <c r="I301">
        <v>2</v>
      </c>
      <c r="J301">
        <v>7</v>
      </c>
      <c r="K301">
        <v>4</v>
      </c>
      <c r="L301" t="s">
        <v>101</v>
      </c>
      <c r="M301">
        <v>11</v>
      </c>
      <c r="N301" t="s">
        <v>719</v>
      </c>
      <c r="O301" t="s">
        <v>31</v>
      </c>
      <c r="P301">
        <v>3</v>
      </c>
      <c r="Q301">
        <v>1</v>
      </c>
      <c r="R301">
        <v>0</v>
      </c>
      <c r="S301" t="s">
        <v>642</v>
      </c>
      <c r="T301" t="s">
        <v>689</v>
      </c>
      <c r="U301">
        <v>8.5</v>
      </c>
      <c r="V301">
        <v>1.118421052631579</v>
      </c>
      <c r="W301">
        <v>8.5</v>
      </c>
      <c r="X301" t="s">
        <v>44</v>
      </c>
      <c r="Y301" t="s">
        <v>761</v>
      </c>
      <c r="Z301" t="s">
        <v>949</v>
      </c>
      <c r="AA301">
        <v>25.5</v>
      </c>
      <c r="AB301">
        <v>25.5</v>
      </c>
      <c r="AC301">
        <v>25.5</v>
      </c>
      <c r="AD301">
        <v>325</v>
      </c>
      <c r="AE301">
        <v>1</v>
      </c>
      <c r="AF301">
        <v>0.33333333333333298</v>
      </c>
      <c r="AG301">
        <v>0.33333333333333298</v>
      </c>
      <c r="AH301">
        <v>2.6153846153846201E-2</v>
      </c>
      <c r="AI301">
        <v>7.8461538461538402E-2</v>
      </c>
      <c r="AJ301">
        <v>1692.8571428571429</v>
      </c>
      <c r="AK301">
        <v>23700</v>
      </c>
      <c r="AL301">
        <v>1859.5384615384614</v>
      </c>
      <c r="AM301">
        <v>11850</v>
      </c>
      <c r="AN301">
        <v>1692.8571428571429</v>
      </c>
      <c r="AO301">
        <v>23700</v>
      </c>
      <c r="AP301">
        <v>619.84615384615381</v>
      </c>
      <c r="AQ301">
        <v>0</v>
      </c>
      <c r="AR301">
        <v>619.84615384615381</v>
      </c>
      <c r="AS301">
        <v>1.3593117408906883</v>
      </c>
      <c r="AT301" t="s">
        <v>761</v>
      </c>
    </row>
    <row r="302" spans="1:46" x14ac:dyDescent="0.25">
      <c r="A302" t="s">
        <v>55</v>
      </c>
      <c r="B302" t="s">
        <v>949</v>
      </c>
      <c r="C302" s="63" t="s">
        <v>949</v>
      </c>
      <c r="D302" s="63" t="s">
        <v>8</v>
      </c>
      <c r="E302" t="s">
        <v>8</v>
      </c>
      <c r="F302">
        <v>1</v>
      </c>
      <c r="G302">
        <v>2</v>
      </c>
      <c r="H302">
        <v>2</v>
      </c>
      <c r="I302">
        <v>2</v>
      </c>
      <c r="J302">
        <v>7</v>
      </c>
      <c r="K302">
        <v>5</v>
      </c>
      <c r="L302" t="s">
        <v>105</v>
      </c>
      <c r="M302">
        <v>12</v>
      </c>
      <c r="N302" t="s">
        <v>721</v>
      </c>
      <c r="O302" t="s">
        <v>4</v>
      </c>
      <c r="P302">
        <v>1</v>
      </c>
      <c r="Q302">
        <v>1</v>
      </c>
      <c r="R302">
        <v>0</v>
      </c>
      <c r="S302" t="s">
        <v>642</v>
      </c>
      <c r="T302" t="s">
        <v>689</v>
      </c>
      <c r="U302">
        <v>9</v>
      </c>
      <c r="V302">
        <v>1.1842105263157896</v>
      </c>
      <c r="W302">
        <v>9</v>
      </c>
      <c r="X302" t="s">
        <v>45</v>
      </c>
      <c r="Y302" t="s">
        <v>762</v>
      </c>
      <c r="Z302" t="s">
        <v>949</v>
      </c>
      <c r="AA302">
        <v>26</v>
      </c>
      <c r="AB302">
        <v>26</v>
      </c>
      <c r="AC302">
        <v>26</v>
      </c>
      <c r="AD302">
        <v>325</v>
      </c>
      <c r="AE302">
        <v>1</v>
      </c>
      <c r="AF302">
        <v>0.34615384615384598</v>
      </c>
      <c r="AG302">
        <v>0.34615384615384598</v>
      </c>
      <c r="AH302">
        <v>2.76923076923077E-2</v>
      </c>
      <c r="AI302">
        <v>0.08</v>
      </c>
      <c r="AJ302">
        <v>1692.8571428571429</v>
      </c>
      <c r="AK302">
        <v>23700</v>
      </c>
      <c r="AL302">
        <v>1896</v>
      </c>
      <c r="AM302">
        <v>11850</v>
      </c>
      <c r="AN302">
        <v>1692.8571428571429</v>
      </c>
      <c r="AO302">
        <v>23700</v>
      </c>
      <c r="AP302">
        <v>656.30769230769238</v>
      </c>
      <c r="AQ302">
        <v>1.1368683772161603E-13</v>
      </c>
      <c r="AR302">
        <v>656.30769230769238</v>
      </c>
      <c r="AS302">
        <v>1.4392712550607289</v>
      </c>
      <c r="AT302" t="s">
        <v>762</v>
      </c>
    </row>
    <row r="303" spans="1:46" x14ac:dyDescent="0.25">
      <c r="A303" t="s">
        <v>55</v>
      </c>
      <c r="B303" t="s">
        <v>949</v>
      </c>
      <c r="C303" s="63" t="s">
        <v>949</v>
      </c>
      <c r="D303" s="63" t="s">
        <v>8</v>
      </c>
      <c r="E303" t="s">
        <v>8</v>
      </c>
      <c r="F303">
        <v>1</v>
      </c>
      <c r="G303">
        <v>2</v>
      </c>
      <c r="H303">
        <v>2</v>
      </c>
      <c r="I303">
        <v>2</v>
      </c>
      <c r="J303">
        <v>7</v>
      </c>
      <c r="K303">
        <v>5</v>
      </c>
      <c r="L303" t="s">
        <v>105</v>
      </c>
      <c r="M303">
        <v>12</v>
      </c>
      <c r="N303" t="s">
        <v>721</v>
      </c>
      <c r="O303" t="s">
        <v>5</v>
      </c>
      <c r="P303">
        <v>2</v>
      </c>
      <c r="Q303">
        <v>1</v>
      </c>
      <c r="R303">
        <v>0</v>
      </c>
      <c r="S303" t="s">
        <v>642</v>
      </c>
      <c r="T303" t="s">
        <v>689</v>
      </c>
      <c r="U303">
        <v>8.5</v>
      </c>
      <c r="V303">
        <v>1.118421052631579</v>
      </c>
      <c r="W303">
        <v>8.5</v>
      </c>
      <c r="X303" t="s">
        <v>46</v>
      </c>
      <c r="Y303" t="s">
        <v>763</v>
      </c>
      <c r="Z303" t="s">
        <v>949</v>
      </c>
      <c r="AA303">
        <v>26</v>
      </c>
      <c r="AB303">
        <v>26</v>
      </c>
      <c r="AC303">
        <v>26</v>
      </c>
      <c r="AD303">
        <v>325</v>
      </c>
      <c r="AE303">
        <v>1</v>
      </c>
      <c r="AF303">
        <v>0.32692307692307698</v>
      </c>
      <c r="AG303">
        <v>0.32692307692307698</v>
      </c>
      <c r="AH303">
        <v>2.6153846153846201E-2</v>
      </c>
      <c r="AI303">
        <v>0.08</v>
      </c>
      <c r="AJ303">
        <v>1692.8571428571429</v>
      </c>
      <c r="AK303">
        <v>23700</v>
      </c>
      <c r="AL303">
        <v>1896</v>
      </c>
      <c r="AM303">
        <v>11850</v>
      </c>
      <c r="AN303">
        <v>1692.8571428571429</v>
      </c>
      <c r="AO303">
        <v>23700</v>
      </c>
      <c r="AP303">
        <v>619.84615384615381</v>
      </c>
      <c r="AQ303">
        <v>0</v>
      </c>
      <c r="AR303">
        <v>619.84615384615381</v>
      </c>
      <c r="AS303">
        <v>1.3593117408906883</v>
      </c>
      <c r="AT303" t="s">
        <v>763</v>
      </c>
    </row>
    <row r="304" spans="1:46" x14ac:dyDescent="0.25">
      <c r="A304" t="s">
        <v>55</v>
      </c>
      <c r="B304" t="s">
        <v>949</v>
      </c>
      <c r="C304" s="63" t="s">
        <v>949</v>
      </c>
      <c r="D304" s="63" t="s">
        <v>8</v>
      </c>
      <c r="E304" t="s">
        <v>8</v>
      </c>
      <c r="F304">
        <v>1</v>
      </c>
      <c r="G304">
        <v>2</v>
      </c>
      <c r="H304">
        <v>2</v>
      </c>
      <c r="I304">
        <v>2</v>
      </c>
      <c r="J304">
        <v>7</v>
      </c>
      <c r="K304">
        <v>5</v>
      </c>
      <c r="L304" t="s">
        <v>105</v>
      </c>
      <c r="M304">
        <v>12</v>
      </c>
      <c r="N304" t="s">
        <v>721</v>
      </c>
      <c r="O304" t="s">
        <v>31</v>
      </c>
      <c r="P304">
        <v>3</v>
      </c>
      <c r="Q304">
        <v>1</v>
      </c>
      <c r="R304">
        <v>0</v>
      </c>
      <c r="S304" t="s">
        <v>642</v>
      </c>
      <c r="T304" t="s">
        <v>689</v>
      </c>
      <c r="U304">
        <v>8.5</v>
      </c>
      <c r="V304">
        <v>1.118421052631579</v>
      </c>
      <c r="W304">
        <v>8.5</v>
      </c>
      <c r="X304" t="s">
        <v>47</v>
      </c>
      <c r="Y304" t="s">
        <v>764</v>
      </c>
      <c r="Z304" t="s">
        <v>949</v>
      </c>
      <c r="AA304">
        <v>26</v>
      </c>
      <c r="AB304">
        <v>26</v>
      </c>
      <c r="AC304">
        <v>26</v>
      </c>
      <c r="AD304">
        <v>325</v>
      </c>
      <c r="AE304">
        <v>1</v>
      </c>
      <c r="AF304">
        <v>0.32692307692307698</v>
      </c>
      <c r="AG304">
        <v>0.32692307692307698</v>
      </c>
      <c r="AH304">
        <v>2.6153846153846201E-2</v>
      </c>
      <c r="AI304">
        <v>0.08</v>
      </c>
      <c r="AJ304">
        <v>1692.8571428571429</v>
      </c>
      <c r="AK304">
        <v>23700</v>
      </c>
      <c r="AL304">
        <v>1896</v>
      </c>
      <c r="AM304">
        <v>11850</v>
      </c>
      <c r="AN304">
        <v>1692.8571428571429</v>
      </c>
      <c r="AO304">
        <v>23700</v>
      </c>
      <c r="AP304">
        <v>619.84615384615381</v>
      </c>
      <c r="AQ304">
        <v>0</v>
      </c>
      <c r="AR304">
        <v>619.84615384615381</v>
      </c>
      <c r="AS304">
        <v>1.3593117408906883</v>
      </c>
      <c r="AT304" t="s">
        <v>764</v>
      </c>
    </row>
    <row r="305" spans="1:46" x14ac:dyDescent="0.25">
      <c r="A305" t="s">
        <v>55</v>
      </c>
      <c r="B305" t="s">
        <v>949</v>
      </c>
      <c r="C305" s="63" t="s">
        <v>949</v>
      </c>
      <c r="D305" s="63" t="s">
        <v>8</v>
      </c>
      <c r="E305" t="s">
        <v>8</v>
      </c>
      <c r="F305">
        <v>1</v>
      </c>
      <c r="G305">
        <v>2</v>
      </c>
      <c r="H305">
        <v>2</v>
      </c>
      <c r="I305">
        <v>2</v>
      </c>
      <c r="J305">
        <v>7</v>
      </c>
      <c r="K305">
        <v>6</v>
      </c>
      <c r="L305" t="s">
        <v>113</v>
      </c>
      <c r="M305">
        <v>13</v>
      </c>
      <c r="N305" t="s">
        <v>723</v>
      </c>
      <c r="O305" t="s">
        <v>5</v>
      </c>
      <c r="P305">
        <v>2</v>
      </c>
      <c r="Q305">
        <v>1</v>
      </c>
      <c r="R305">
        <v>0</v>
      </c>
      <c r="S305" t="s">
        <v>642</v>
      </c>
      <c r="T305" t="s">
        <v>689</v>
      </c>
      <c r="U305">
        <v>8.5</v>
      </c>
      <c r="V305">
        <v>1.118421052631579</v>
      </c>
      <c r="W305">
        <v>8.5</v>
      </c>
      <c r="X305" t="s">
        <v>49</v>
      </c>
      <c r="Y305" t="s">
        <v>766</v>
      </c>
      <c r="Z305" t="s">
        <v>949</v>
      </c>
      <c r="AA305">
        <v>16</v>
      </c>
      <c r="AB305">
        <v>16</v>
      </c>
      <c r="AC305">
        <v>16</v>
      </c>
      <c r="AD305">
        <v>325</v>
      </c>
      <c r="AE305">
        <v>1</v>
      </c>
      <c r="AF305">
        <v>0.53125</v>
      </c>
      <c r="AG305">
        <v>0.53125</v>
      </c>
      <c r="AH305">
        <v>2.6153846153846201E-2</v>
      </c>
      <c r="AI305">
        <v>4.9230769230769203E-2</v>
      </c>
      <c r="AJ305">
        <v>1692.8571428571429</v>
      </c>
      <c r="AK305">
        <v>23700</v>
      </c>
      <c r="AL305">
        <v>1166.7692307692307</v>
      </c>
      <c r="AM305">
        <v>11850</v>
      </c>
      <c r="AN305">
        <v>1692.8571428571429</v>
      </c>
      <c r="AO305">
        <v>23700</v>
      </c>
      <c r="AP305">
        <v>619.84615384615381</v>
      </c>
      <c r="AQ305">
        <v>0</v>
      </c>
      <c r="AR305">
        <v>619.84615384615381</v>
      </c>
      <c r="AS305">
        <v>1.3593117408906883</v>
      </c>
      <c r="AT305" t="s">
        <v>766</v>
      </c>
    </row>
    <row r="306" spans="1:46" x14ac:dyDescent="0.25">
      <c r="A306" t="s">
        <v>55</v>
      </c>
      <c r="B306" t="s">
        <v>949</v>
      </c>
      <c r="C306" s="63" t="s">
        <v>949</v>
      </c>
      <c r="D306" s="63" t="s">
        <v>8</v>
      </c>
      <c r="E306" t="s">
        <v>8</v>
      </c>
      <c r="F306">
        <v>1</v>
      </c>
      <c r="G306">
        <v>2</v>
      </c>
      <c r="H306">
        <v>2</v>
      </c>
      <c r="I306">
        <v>2</v>
      </c>
      <c r="J306">
        <v>7</v>
      </c>
      <c r="K306">
        <v>6</v>
      </c>
      <c r="L306" t="s">
        <v>113</v>
      </c>
      <c r="M306">
        <v>13</v>
      </c>
      <c r="N306" t="s">
        <v>723</v>
      </c>
      <c r="O306" t="s">
        <v>31</v>
      </c>
      <c r="P306">
        <v>3</v>
      </c>
      <c r="Q306">
        <v>1</v>
      </c>
      <c r="R306">
        <v>0</v>
      </c>
      <c r="S306" t="s">
        <v>642</v>
      </c>
      <c r="T306" t="s">
        <v>689</v>
      </c>
      <c r="U306">
        <v>7.5</v>
      </c>
      <c r="V306">
        <v>0.98684210526315796</v>
      </c>
      <c r="W306">
        <v>7.5</v>
      </c>
      <c r="X306" t="s">
        <v>50</v>
      </c>
      <c r="Y306" t="s">
        <v>767</v>
      </c>
      <c r="Z306" t="s">
        <v>949</v>
      </c>
      <c r="AA306">
        <v>16</v>
      </c>
      <c r="AB306">
        <v>16</v>
      </c>
      <c r="AC306">
        <v>16</v>
      </c>
      <c r="AD306">
        <v>325</v>
      </c>
      <c r="AE306">
        <v>1</v>
      </c>
      <c r="AF306">
        <v>0.46875</v>
      </c>
      <c r="AG306">
        <v>0.46875</v>
      </c>
      <c r="AH306">
        <v>2.3076923076923099E-2</v>
      </c>
      <c r="AI306">
        <v>4.9230769230769203E-2</v>
      </c>
      <c r="AJ306">
        <v>1692.8571428571429</v>
      </c>
      <c r="AK306">
        <v>23700</v>
      </c>
      <c r="AL306">
        <v>1166.7692307692307</v>
      </c>
      <c r="AM306">
        <v>11850</v>
      </c>
      <c r="AN306">
        <v>1692.8571428571429</v>
      </c>
      <c r="AO306">
        <v>23700</v>
      </c>
      <c r="AP306">
        <v>546.92307692307691</v>
      </c>
      <c r="AQ306">
        <v>0</v>
      </c>
      <c r="AR306">
        <v>546.92307692307691</v>
      </c>
      <c r="AS306">
        <v>1.1993927125506072</v>
      </c>
      <c r="AT306" t="s">
        <v>767</v>
      </c>
    </row>
    <row r="307" spans="1:46" x14ac:dyDescent="0.25">
      <c r="A307" t="s">
        <v>55</v>
      </c>
      <c r="B307" t="s">
        <v>949</v>
      </c>
      <c r="C307" s="63" t="s">
        <v>949</v>
      </c>
      <c r="D307" s="63" t="s">
        <v>8</v>
      </c>
      <c r="E307" t="s">
        <v>8</v>
      </c>
      <c r="F307">
        <v>1</v>
      </c>
      <c r="G307">
        <v>2</v>
      </c>
      <c r="H307">
        <v>2</v>
      </c>
      <c r="I307">
        <v>2</v>
      </c>
      <c r="J307">
        <v>7</v>
      </c>
      <c r="K307">
        <v>7</v>
      </c>
      <c r="L307" t="s">
        <v>114</v>
      </c>
      <c r="M307">
        <v>14</v>
      </c>
      <c r="N307" t="s">
        <v>725</v>
      </c>
      <c r="O307" t="s">
        <v>5</v>
      </c>
      <c r="P307">
        <v>2</v>
      </c>
      <c r="Q307">
        <v>1</v>
      </c>
      <c r="R307">
        <v>0</v>
      </c>
      <c r="S307" t="s">
        <v>642</v>
      </c>
      <c r="T307" t="s">
        <v>689</v>
      </c>
      <c r="U307">
        <v>8.5</v>
      </c>
      <c r="V307">
        <v>1.118421052631579</v>
      </c>
      <c r="W307">
        <v>8.5</v>
      </c>
      <c r="X307" t="s">
        <v>52</v>
      </c>
      <c r="Y307" t="s">
        <v>769</v>
      </c>
      <c r="Z307" t="s">
        <v>949</v>
      </c>
      <c r="AA307">
        <v>17</v>
      </c>
      <c r="AB307">
        <v>17</v>
      </c>
      <c r="AC307">
        <v>17</v>
      </c>
      <c r="AD307">
        <v>325</v>
      </c>
      <c r="AE307">
        <v>1</v>
      </c>
      <c r="AF307">
        <v>0.5</v>
      </c>
      <c r="AG307">
        <v>0.5</v>
      </c>
      <c r="AH307">
        <v>2.6153846153846201E-2</v>
      </c>
      <c r="AI307">
        <v>5.2307692307692298E-2</v>
      </c>
      <c r="AJ307">
        <v>1692.8571428571429</v>
      </c>
      <c r="AK307">
        <v>23700</v>
      </c>
      <c r="AL307">
        <v>1239.6923076923076</v>
      </c>
      <c r="AM307">
        <v>11850</v>
      </c>
      <c r="AN307">
        <v>1692.8571428571429</v>
      </c>
      <c r="AO307">
        <v>23700</v>
      </c>
      <c r="AP307">
        <v>619.84615384615381</v>
      </c>
      <c r="AQ307">
        <v>0</v>
      </c>
      <c r="AR307">
        <v>619.84615384615381</v>
      </c>
      <c r="AS307">
        <v>1.3593117408906883</v>
      </c>
      <c r="AT307" t="s">
        <v>769</v>
      </c>
    </row>
    <row r="308" spans="1:46" x14ac:dyDescent="0.25">
      <c r="A308" t="s">
        <v>55</v>
      </c>
      <c r="B308" t="s">
        <v>949</v>
      </c>
      <c r="C308" s="63" t="s">
        <v>949</v>
      </c>
      <c r="D308" s="63" t="s">
        <v>8</v>
      </c>
      <c r="E308" t="s">
        <v>8</v>
      </c>
      <c r="F308">
        <v>1</v>
      </c>
      <c r="G308">
        <v>2</v>
      </c>
      <c r="H308">
        <v>2</v>
      </c>
      <c r="I308">
        <v>2</v>
      </c>
      <c r="J308">
        <v>7</v>
      </c>
      <c r="K308">
        <v>7</v>
      </c>
      <c r="L308" t="s">
        <v>114</v>
      </c>
      <c r="M308">
        <v>14</v>
      </c>
      <c r="N308" t="s">
        <v>725</v>
      </c>
      <c r="O308" t="s">
        <v>31</v>
      </c>
      <c r="P308">
        <v>3</v>
      </c>
      <c r="Q308">
        <v>1</v>
      </c>
      <c r="R308">
        <v>0</v>
      </c>
      <c r="S308" t="s">
        <v>642</v>
      </c>
      <c r="T308" t="s">
        <v>689</v>
      </c>
      <c r="U308">
        <v>8.5</v>
      </c>
      <c r="V308">
        <v>1.118421052631579</v>
      </c>
      <c r="W308">
        <v>8.5</v>
      </c>
      <c r="X308" t="s">
        <v>53</v>
      </c>
      <c r="Y308" t="s">
        <v>770</v>
      </c>
      <c r="Z308" t="s">
        <v>949</v>
      </c>
      <c r="AA308">
        <v>17</v>
      </c>
      <c r="AB308">
        <v>17</v>
      </c>
      <c r="AC308">
        <v>17</v>
      </c>
      <c r="AD308">
        <v>325</v>
      </c>
      <c r="AE308">
        <v>1</v>
      </c>
      <c r="AF308">
        <v>0.5</v>
      </c>
      <c r="AG308">
        <v>0.5</v>
      </c>
      <c r="AH308">
        <v>2.6153846153846201E-2</v>
      </c>
      <c r="AI308">
        <v>5.2307692307692298E-2</v>
      </c>
      <c r="AJ308">
        <v>1692.8571428571429</v>
      </c>
      <c r="AK308">
        <v>23700</v>
      </c>
      <c r="AL308">
        <v>1239.6923076923076</v>
      </c>
      <c r="AM308">
        <v>11850</v>
      </c>
      <c r="AN308">
        <v>1692.8571428571429</v>
      </c>
      <c r="AO308">
        <v>23700</v>
      </c>
      <c r="AP308">
        <v>619.84615384615381</v>
      </c>
      <c r="AQ308">
        <v>0</v>
      </c>
      <c r="AR308">
        <v>619.84615384615381</v>
      </c>
      <c r="AS308">
        <v>1.3593117408906883</v>
      </c>
      <c r="AT308" t="s">
        <v>770</v>
      </c>
    </row>
    <row r="309" spans="1:46" x14ac:dyDescent="0.25">
      <c r="A309" t="s">
        <v>56</v>
      </c>
      <c r="B309" t="s">
        <v>945</v>
      </c>
      <c r="C309" s="63" t="s">
        <v>945</v>
      </c>
      <c r="D309" s="63" t="s">
        <v>671</v>
      </c>
      <c r="E309" t="s">
        <v>527</v>
      </c>
      <c r="F309">
        <v>1</v>
      </c>
      <c r="G309">
        <v>1</v>
      </c>
      <c r="H309">
        <v>1</v>
      </c>
      <c r="I309">
        <v>2</v>
      </c>
      <c r="J309">
        <v>7</v>
      </c>
      <c r="K309">
        <v>1</v>
      </c>
      <c r="L309" t="s">
        <v>99</v>
      </c>
      <c r="M309">
        <v>1</v>
      </c>
      <c r="N309" t="s">
        <v>699</v>
      </c>
      <c r="O309" t="s">
        <v>4</v>
      </c>
      <c r="P309">
        <v>1</v>
      </c>
      <c r="Q309">
        <v>12</v>
      </c>
      <c r="R309">
        <v>0</v>
      </c>
      <c r="S309" t="s">
        <v>642</v>
      </c>
      <c r="T309" t="s">
        <v>689</v>
      </c>
      <c r="U309">
        <v>92</v>
      </c>
      <c r="V309">
        <v>12.105263157894738</v>
      </c>
      <c r="W309">
        <v>92</v>
      </c>
      <c r="X309" t="s">
        <v>33</v>
      </c>
      <c r="Y309" t="s">
        <v>729</v>
      </c>
      <c r="Z309" t="s">
        <v>945</v>
      </c>
      <c r="AA309">
        <v>192</v>
      </c>
      <c r="AB309">
        <v>192</v>
      </c>
      <c r="AC309">
        <v>238.07499999999999</v>
      </c>
      <c r="AD309">
        <v>3235.9999999999986</v>
      </c>
      <c r="AE309">
        <v>0.80646854982673499</v>
      </c>
      <c r="AF309">
        <v>0.47916666666666702</v>
      </c>
      <c r="AG309">
        <v>0.38643284679197698</v>
      </c>
      <c r="AH309">
        <v>2.8430160692212599E-2</v>
      </c>
      <c r="AI309">
        <v>7.3570766378244806E-2</v>
      </c>
      <c r="AJ309">
        <v>12441.428571428571</v>
      </c>
      <c r="AK309">
        <v>174180</v>
      </c>
      <c r="AL309">
        <v>10334.536464771329</v>
      </c>
      <c r="AM309">
        <v>70215.639678615611</v>
      </c>
      <c r="AN309">
        <v>10050.029136500092</v>
      </c>
      <c r="AO309">
        <v>140700.4079110013</v>
      </c>
      <c r="AP309">
        <v>4951.965389369594</v>
      </c>
      <c r="AQ309">
        <v>-9.0949470177292824E-13</v>
      </c>
      <c r="AR309">
        <v>4951.965389369594</v>
      </c>
      <c r="AS309">
        <v>10.859573222301741</v>
      </c>
      <c r="AT309" t="s">
        <v>729</v>
      </c>
    </row>
    <row r="310" spans="1:46" x14ac:dyDescent="0.25">
      <c r="A310" t="s">
        <v>56</v>
      </c>
      <c r="B310" t="s">
        <v>945</v>
      </c>
      <c r="C310" s="63" t="s">
        <v>945</v>
      </c>
      <c r="D310" s="63" t="s">
        <v>671</v>
      </c>
      <c r="E310" t="s">
        <v>527</v>
      </c>
      <c r="F310">
        <v>1</v>
      </c>
      <c r="G310">
        <v>1</v>
      </c>
      <c r="H310">
        <v>1</v>
      </c>
      <c r="I310">
        <v>2</v>
      </c>
      <c r="J310">
        <v>7</v>
      </c>
      <c r="K310">
        <v>1</v>
      </c>
      <c r="L310" t="s">
        <v>99</v>
      </c>
      <c r="M310">
        <v>1</v>
      </c>
      <c r="N310" t="s">
        <v>699</v>
      </c>
      <c r="O310" t="s">
        <v>5</v>
      </c>
      <c r="P310">
        <v>2</v>
      </c>
      <c r="Q310">
        <v>8</v>
      </c>
      <c r="R310">
        <v>0</v>
      </c>
      <c r="S310" t="s">
        <v>642</v>
      </c>
      <c r="T310" t="s">
        <v>689</v>
      </c>
      <c r="U310">
        <v>66</v>
      </c>
      <c r="V310">
        <v>8.6842105263157894</v>
      </c>
      <c r="W310">
        <v>66</v>
      </c>
      <c r="X310" t="s">
        <v>34</v>
      </c>
      <c r="Y310" t="s">
        <v>730</v>
      </c>
      <c r="Z310" t="s">
        <v>945</v>
      </c>
      <c r="AA310">
        <v>192</v>
      </c>
      <c r="AB310">
        <v>192</v>
      </c>
      <c r="AC310">
        <v>238.07499999999999</v>
      </c>
      <c r="AD310">
        <v>3235.9999999999986</v>
      </c>
      <c r="AE310">
        <v>0.80646854982673499</v>
      </c>
      <c r="AF310">
        <v>0.34375</v>
      </c>
      <c r="AG310">
        <v>0.27722356400294001</v>
      </c>
      <c r="AH310">
        <v>2.0395550061804699E-2</v>
      </c>
      <c r="AI310">
        <v>7.3570766378244806E-2</v>
      </c>
      <c r="AJ310">
        <v>12441.428571428571</v>
      </c>
      <c r="AK310">
        <v>174180</v>
      </c>
      <c r="AL310">
        <v>10334.536464771329</v>
      </c>
      <c r="AM310">
        <v>70215.639678615611</v>
      </c>
      <c r="AN310">
        <v>10050.029136500092</v>
      </c>
      <c r="AO310">
        <v>140700.4079110013</v>
      </c>
      <c r="AP310">
        <v>3552.4969097651438</v>
      </c>
      <c r="AQ310">
        <v>-4.5474735088646412E-13</v>
      </c>
      <c r="AR310">
        <v>3552.4969097651438</v>
      </c>
      <c r="AS310">
        <v>7.7905633986077714</v>
      </c>
      <c r="AT310" t="s">
        <v>730</v>
      </c>
    </row>
    <row r="311" spans="1:46" x14ac:dyDescent="0.25">
      <c r="A311" t="s">
        <v>56</v>
      </c>
      <c r="B311" t="s">
        <v>945</v>
      </c>
      <c r="C311" s="63" t="s">
        <v>945</v>
      </c>
      <c r="D311" s="63" t="s">
        <v>671</v>
      </c>
      <c r="E311" t="s">
        <v>527</v>
      </c>
      <c r="F311">
        <v>1</v>
      </c>
      <c r="G311">
        <v>1</v>
      </c>
      <c r="H311">
        <v>1</v>
      </c>
      <c r="I311">
        <v>2</v>
      </c>
      <c r="J311">
        <v>7</v>
      </c>
      <c r="K311">
        <v>1</v>
      </c>
      <c r="L311" t="s">
        <v>99</v>
      </c>
      <c r="M311">
        <v>1</v>
      </c>
      <c r="N311" t="s">
        <v>699</v>
      </c>
      <c r="O311" t="s">
        <v>31</v>
      </c>
      <c r="P311">
        <v>3</v>
      </c>
      <c r="Q311">
        <v>4</v>
      </c>
      <c r="R311">
        <v>0</v>
      </c>
      <c r="S311" t="s">
        <v>642</v>
      </c>
      <c r="T311" t="s">
        <v>689</v>
      </c>
      <c r="U311">
        <v>34</v>
      </c>
      <c r="V311">
        <v>4.4736842105263159</v>
      </c>
      <c r="W311">
        <v>34</v>
      </c>
      <c r="X311" t="s">
        <v>35</v>
      </c>
      <c r="Y311" t="s">
        <v>731</v>
      </c>
      <c r="Z311" t="s">
        <v>945</v>
      </c>
      <c r="AA311">
        <v>192</v>
      </c>
      <c r="AB311">
        <v>192</v>
      </c>
      <c r="AC311">
        <v>238.07499999999999</v>
      </c>
      <c r="AD311">
        <v>3235.9999999999986</v>
      </c>
      <c r="AE311">
        <v>0.80646854982673499</v>
      </c>
      <c r="AF311">
        <v>0.17708333333333301</v>
      </c>
      <c r="AG311">
        <v>0.142812139031818</v>
      </c>
      <c r="AH311">
        <v>1.05067985166873E-2</v>
      </c>
      <c r="AI311">
        <v>7.3570766378244806E-2</v>
      </c>
      <c r="AJ311">
        <v>12441.428571428571</v>
      </c>
      <c r="AK311">
        <v>174180</v>
      </c>
      <c r="AL311">
        <v>10334.536464771329</v>
      </c>
      <c r="AM311">
        <v>70215.639678615611</v>
      </c>
      <c r="AN311">
        <v>10050.029136500092</v>
      </c>
      <c r="AO311">
        <v>140700.4079110013</v>
      </c>
      <c r="AP311">
        <v>1830.074165636589</v>
      </c>
      <c r="AQ311">
        <v>-4.5474735088646412E-13</v>
      </c>
      <c r="AR311">
        <v>1830.074165636589</v>
      </c>
      <c r="AS311">
        <v>4.0133205386767301</v>
      </c>
      <c r="AT311" t="s">
        <v>731</v>
      </c>
    </row>
    <row r="312" spans="1:46" x14ac:dyDescent="0.25">
      <c r="A312" t="s">
        <v>56</v>
      </c>
      <c r="B312" t="s">
        <v>945</v>
      </c>
      <c r="C312" s="63" t="s">
        <v>945</v>
      </c>
      <c r="D312" s="63" t="s">
        <v>671</v>
      </c>
      <c r="E312" t="s">
        <v>527</v>
      </c>
      <c r="F312">
        <v>1</v>
      </c>
      <c r="G312">
        <v>1</v>
      </c>
      <c r="H312">
        <v>1</v>
      </c>
      <c r="I312">
        <v>2</v>
      </c>
      <c r="J312">
        <v>7</v>
      </c>
      <c r="K312">
        <v>2</v>
      </c>
      <c r="L312" t="s">
        <v>102</v>
      </c>
      <c r="M312">
        <v>2</v>
      </c>
      <c r="N312" t="s">
        <v>701</v>
      </c>
      <c r="O312" t="s">
        <v>4</v>
      </c>
      <c r="P312">
        <v>1</v>
      </c>
      <c r="Q312">
        <v>12</v>
      </c>
      <c r="R312">
        <v>0</v>
      </c>
      <c r="S312" t="s">
        <v>642</v>
      </c>
      <c r="T312" t="s">
        <v>689</v>
      </c>
      <c r="U312">
        <v>92</v>
      </c>
      <c r="V312">
        <v>12.105263157894738</v>
      </c>
      <c r="W312">
        <v>92</v>
      </c>
      <c r="X312" t="s">
        <v>36</v>
      </c>
      <c r="Y312" t="s">
        <v>732</v>
      </c>
      <c r="Z312" t="s">
        <v>945</v>
      </c>
      <c r="AA312">
        <v>192</v>
      </c>
      <c r="AB312">
        <v>192</v>
      </c>
      <c r="AC312">
        <v>250.07499999999999</v>
      </c>
      <c r="AD312">
        <v>3235.9999999999986</v>
      </c>
      <c r="AE312">
        <v>0.76776966909927002</v>
      </c>
      <c r="AF312">
        <v>0.47916666666666702</v>
      </c>
      <c r="AG312">
        <v>0.367889633110067</v>
      </c>
      <c r="AH312">
        <v>2.8430160692212599E-2</v>
      </c>
      <c r="AI312">
        <v>7.7279048207663806E-2</v>
      </c>
      <c r="AJ312">
        <v>12441.428571428571</v>
      </c>
      <c r="AK312">
        <v>174180</v>
      </c>
      <c r="AL312">
        <v>10334.536464771325</v>
      </c>
      <c r="AM312">
        <v>70215.639678615611</v>
      </c>
      <c r="AN312">
        <v>10050.029136500092</v>
      </c>
      <c r="AO312">
        <v>140700.4079110013</v>
      </c>
      <c r="AP312">
        <v>4951.965389369594</v>
      </c>
      <c r="AQ312">
        <v>9.0949470177292824E-13</v>
      </c>
      <c r="AR312">
        <v>4951.965389369594</v>
      </c>
      <c r="AS312">
        <v>10.859573222301741</v>
      </c>
      <c r="AT312" t="s">
        <v>732</v>
      </c>
    </row>
    <row r="313" spans="1:46" x14ac:dyDescent="0.25">
      <c r="A313" t="s">
        <v>56</v>
      </c>
      <c r="B313" t="s">
        <v>945</v>
      </c>
      <c r="C313" s="63" t="s">
        <v>945</v>
      </c>
      <c r="D313" s="63" t="s">
        <v>671</v>
      </c>
      <c r="E313" t="s">
        <v>527</v>
      </c>
      <c r="F313">
        <v>1</v>
      </c>
      <c r="G313">
        <v>1</v>
      </c>
      <c r="H313">
        <v>1</v>
      </c>
      <c r="I313">
        <v>2</v>
      </c>
      <c r="J313">
        <v>7</v>
      </c>
      <c r="K313">
        <v>2</v>
      </c>
      <c r="L313" t="s">
        <v>102</v>
      </c>
      <c r="M313">
        <v>2</v>
      </c>
      <c r="N313" t="s">
        <v>701</v>
      </c>
      <c r="O313" t="s">
        <v>5</v>
      </c>
      <c r="P313">
        <v>2</v>
      </c>
      <c r="Q313">
        <v>8</v>
      </c>
      <c r="R313">
        <v>0</v>
      </c>
      <c r="S313" t="s">
        <v>642</v>
      </c>
      <c r="T313" t="s">
        <v>689</v>
      </c>
      <c r="U313">
        <v>66</v>
      </c>
      <c r="V313">
        <v>8.6842105263157894</v>
      </c>
      <c r="W313">
        <v>66</v>
      </c>
      <c r="X313" t="s">
        <v>37</v>
      </c>
      <c r="Y313" t="s">
        <v>733</v>
      </c>
      <c r="Z313" t="s">
        <v>945</v>
      </c>
      <c r="AA313">
        <v>192</v>
      </c>
      <c r="AB313">
        <v>192</v>
      </c>
      <c r="AC313">
        <v>250.07499999999999</v>
      </c>
      <c r="AD313">
        <v>3235.9999999999986</v>
      </c>
      <c r="AE313">
        <v>0.76776966909927002</v>
      </c>
      <c r="AF313">
        <v>0.34375</v>
      </c>
      <c r="AG313">
        <v>0.26392082375287401</v>
      </c>
      <c r="AH313">
        <v>2.0395550061804699E-2</v>
      </c>
      <c r="AI313">
        <v>7.7279048207663806E-2</v>
      </c>
      <c r="AJ313">
        <v>12441.428571428571</v>
      </c>
      <c r="AK313">
        <v>174180</v>
      </c>
      <c r="AL313">
        <v>10334.536464771325</v>
      </c>
      <c r="AM313">
        <v>70215.639678615611</v>
      </c>
      <c r="AN313">
        <v>10050.029136500092</v>
      </c>
      <c r="AO313">
        <v>140700.4079110013</v>
      </c>
      <c r="AP313">
        <v>3552.4969097651438</v>
      </c>
      <c r="AQ313">
        <v>9.0949470177292824E-13</v>
      </c>
      <c r="AR313">
        <v>3552.4969097651438</v>
      </c>
      <c r="AS313">
        <v>7.7905633986077714</v>
      </c>
      <c r="AT313" t="s">
        <v>733</v>
      </c>
    </row>
    <row r="314" spans="1:46" x14ac:dyDescent="0.25">
      <c r="A314" t="s">
        <v>56</v>
      </c>
      <c r="B314" t="s">
        <v>945</v>
      </c>
      <c r="C314" s="63" t="s">
        <v>945</v>
      </c>
      <c r="D314" s="63" t="s">
        <v>671</v>
      </c>
      <c r="E314" t="s">
        <v>527</v>
      </c>
      <c r="F314">
        <v>1</v>
      </c>
      <c r="G314">
        <v>1</v>
      </c>
      <c r="H314">
        <v>1</v>
      </c>
      <c r="I314">
        <v>2</v>
      </c>
      <c r="J314">
        <v>7</v>
      </c>
      <c r="K314">
        <v>2</v>
      </c>
      <c r="L314" t="s">
        <v>102</v>
      </c>
      <c r="M314">
        <v>2</v>
      </c>
      <c r="N314" t="s">
        <v>701</v>
      </c>
      <c r="O314" t="s">
        <v>31</v>
      </c>
      <c r="P314">
        <v>3</v>
      </c>
      <c r="Q314">
        <v>3</v>
      </c>
      <c r="R314">
        <v>0</v>
      </c>
      <c r="S314" t="s">
        <v>642</v>
      </c>
      <c r="T314" t="s">
        <v>689</v>
      </c>
      <c r="U314">
        <v>34</v>
      </c>
      <c r="V314">
        <v>4.4736842105263159</v>
      </c>
      <c r="W314">
        <v>34</v>
      </c>
      <c r="X314" t="s">
        <v>38</v>
      </c>
      <c r="Y314" t="s">
        <v>734</v>
      </c>
      <c r="Z314" t="s">
        <v>945</v>
      </c>
      <c r="AA314">
        <v>192</v>
      </c>
      <c r="AB314">
        <v>192</v>
      </c>
      <c r="AC314">
        <v>250.07499999999999</v>
      </c>
      <c r="AD314">
        <v>3235.9999999999986</v>
      </c>
      <c r="AE314">
        <v>0.76776966909927002</v>
      </c>
      <c r="AF314">
        <v>0.17708333333333301</v>
      </c>
      <c r="AG314">
        <v>0.13595921223632901</v>
      </c>
      <c r="AH314">
        <v>1.05067985166873E-2</v>
      </c>
      <c r="AI314">
        <v>7.7279048207663806E-2</v>
      </c>
      <c r="AJ314">
        <v>12441.428571428571</v>
      </c>
      <c r="AK314">
        <v>174180</v>
      </c>
      <c r="AL314">
        <v>10334.536464771325</v>
      </c>
      <c r="AM314">
        <v>70215.639678615611</v>
      </c>
      <c r="AN314">
        <v>10050.029136500092</v>
      </c>
      <c r="AO314">
        <v>140700.4079110013</v>
      </c>
      <c r="AP314">
        <v>1830.074165636589</v>
      </c>
      <c r="AQ314">
        <v>0</v>
      </c>
      <c r="AR314">
        <v>1830.074165636589</v>
      </c>
      <c r="AS314">
        <v>4.0133205386767301</v>
      </c>
      <c r="AT314" t="s">
        <v>734</v>
      </c>
    </row>
    <row r="315" spans="1:46" x14ac:dyDescent="0.25">
      <c r="A315" t="s">
        <v>56</v>
      </c>
      <c r="B315" t="s">
        <v>945</v>
      </c>
      <c r="C315" s="63" t="s">
        <v>945</v>
      </c>
      <c r="D315" s="63" t="s">
        <v>671</v>
      </c>
      <c r="E315" t="s">
        <v>527</v>
      </c>
      <c r="F315">
        <v>1</v>
      </c>
      <c r="G315">
        <v>1</v>
      </c>
      <c r="H315">
        <v>1</v>
      </c>
      <c r="I315">
        <v>2</v>
      </c>
      <c r="J315">
        <v>7</v>
      </c>
      <c r="K315">
        <v>3</v>
      </c>
      <c r="L315" t="s">
        <v>103</v>
      </c>
      <c r="M315">
        <v>3</v>
      </c>
      <c r="N315" t="s">
        <v>703</v>
      </c>
      <c r="O315" t="s">
        <v>4</v>
      </c>
      <c r="P315">
        <v>1</v>
      </c>
      <c r="Q315">
        <v>11</v>
      </c>
      <c r="R315">
        <v>0</v>
      </c>
      <c r="S315" t="s">
        <v>642</v>
      </c>
      <c r="T315" t="s">
        <v>689</v>
      </c>
      <c r="U315">
        <v>83.5</v>
      </c>
      <c r="V315">
        <v>10.986842105263158</v>
      </c>
      <c r="W315">
        <v>83.5</v>
      </c>
      <c r="X315" t="s">
        <v>39</v>
      </c>
      <c r="Y315" t="s">
        <v>735</v>
      </c>
      <c r="Z315" t="s">
        <v>945</v>
      </c>
      <c r="AA315">
        <v>177</v>
      </c>
      <c r="AB315">
        <v>177</v>
      </c>
      <c r="AC315">
        <v>251.67499999999998</v>
      </c>
      <c r="AD315">
        <v>3235.9999999999986</v>
      </c>
      <c r="AE315">
        <v>0.70328797059699999</v>
      </c>
      <c r="AF315">
        <v>0.47175141242937801</v>
      </c>
      <c r="AG315">
        <v>0.33177709347372603</v>
      </c>
      <c r="AH315">
        <v>2.5803461063040802E-2</v>
      </c>
      <c r="AI315">
        <v>7.7773485784919702E-2</v>
      </c>
      <c r="AJ315">
        <v>12441.428571428571</v>
      </c>
      <c r="AK315">
        <v>174180</v>
      </c>
      <c r="AL315">
        <v>9527.150803461067</v>
      </c>
      <c r="AM315">
        <v>70215.639678615611</v>
      </c>
      <c r="AN315">
        <v>10050.029136500092</v>
      </c>
      <c r="AO315">
        <v>140700.4079110013</v>
      </c>
      <c r="AP315">
        <v>4494.4468479604466</v>
      </c>
      <c r="AQ315">
        <v>0</v>
      </c>
      <c r="AR315">
        <v>4494.4468479604466</v>
      </c>
      <c r="AS315">
        <v>9.8562430876325582</v>
      </c>
      <c r="AT315" t="s">
        <v>735</v>
      </c>
    </row>
    <row r="316" spans="1:46" x14ac:dyDescent="0.25">
      <c r="A316" t="s">
        <v>56</v>
      </c>
      <c r="B316" t="s">
        <v>945</v>
      </c>
      <c r="C316" s="63" t="s">
        <v>945</v>
      </c>
      <c r="D316" s="63" t="s">
        <v>671</v>
      </c>
      <c r="E316" t="s">
        <v>527</v>
      </c>
      <c r="F316">
        <v>1</v>
      </c>
      <c r="G316">
        <v>1</v>
      </c>
      <c r="H316">
        <v>1</v>
      </c>
      <c r="I316">
        <v>2</v>
      </c>
      <c r="J316">
        <v>7</v>
      </c>
      <c r="K316">
        <v>3</v>
      </c>
      <c r="L316" t="s">
        <v>103</v>
      </c>
      <c r="M316">
        <v>3</v>
      </c>
      <c r="N316" t="s">
        <v>703</v>
      </c>
      <c r="O316" t="s">
        <v>5</v>
      </c>
      <c r="P316">
        <v>2</v>
      </c>
      <c r="Q316">
        <v>7</v>
      </c>
      <c r="R316">
        <v>0</v>
      </c>
      <c r="S316" t="s">
        <v>642</v>
      </c>
      <c r="T316" t="s">
        <v>689</v>
      </c>
      <c r="U316">
        <v>59.5</v>
      </c>
      <c r="V316">
        <v>7.8289473684210531</v>
      </c>
      <c r="W316">
        <v>59.5</v>
      </c>
      <c r="X316" t="s">
        <v>40</v>
      </c>
      <c r="Y316" t="s">
        <v>736</v>
      </c>
      <c r="Z316" t="s">
        <v>945</v>
      </c>
      <c r="AA316">
        <v>177</v>
      </c>
      <c r="AB316">
        <v>177</v>
      </c>
      <c r="AC316">
        <v>251.67499999999998</v>
      </c>
      <c r="AD316">
        <v>3235.9999999999986</v>
      </c>
      <c r="AE316">
        <v>0.70328797059699999</v>
      </c>
      <c r="AF316">
        <v>0.33615819209039599</v>
      </c>
      <c r="AG316">
        <v>0.236416012714811</v>
      </c>
      <c r="AH316">
        <v>1.8386897404202698E-2</v>
      </c>
      <c r="AI316">
        <v>7.7773485784919702E-2</v>
      </c>
      <c r="AJ316">
        <v>12441.428571428571</v>
      </c>
      <c r="AK316">
        <v>174180</v>
      </c>
      <c r="AL316">
        <v>9527.150803461067</v>
      </c>
      <c r="AM316">
        <v>70215.639678615611</v>
      </c>
      <c r="AN316">
        <v>10050.029136500092</v>
      </c>
      <c r="AO316">
        <v>140700.4079110013</v>
      </c>
      <c r="AP316">
        <v>3202.629789864031</v>
      </c>
      <c r="AQ316">
        <v>0</v>
      </c>
      <c r="AR316">
        <v>3202.629789864031</v>
      </c>
      <c r="AS316">
        <v>7.0233109426842786</v>
      </c>
      <c r="AT316" t="s">
        <v>736</v>
      </c>
    </row>
    <row r="317" spans="1:46" x14ac:dyDescent="0.25">
      <c r="A317" t="s">
        <v>56</v>
      </c>
      <c r="B317" t="s">
        <v>945</v>
      </c>
      <c r="C317" s="63" t="s">
        <v>945</v>
      </c>
      <c r="D317" s="63" t="s">
        <v>671</v>
      </c>
      <c r="E317" t="s">
        <v>527</v>
      </c>
      <c r="F317">
        <v>1</v>
      </c>
      <c r="G317">
        <v>1</v>
      </c>
      <c r="H317">
        <v>1</v>
      </c>
      <c r="I317">
        <v>2</v>
      </c>
      <c r="J317">
        <v>7</v>
      </c>
      <c r="K317">
        <v>3</v>
      </c>
      <c r="L317" t="s">
        <v>103</v>
      </c>
      <c r="M317">
        <v>3</v>
      </c>
      <c r="N317" t="s">
        <v>703</v>
      </c>
      <c r="O317" t="s">
        <v>31</v>
      </c>
      <c r="P317">
        <v>3</v>
      </c>
      <c r="Q317">
        <v>3</v>
      </c>
      <c r="R317">
        <v>0</v>
      </c>
      <c r="S317" t="s">
        <v>642</v>
      </c>
      <c r="T317" t="s">
        <v>689</v>
      </c>
      <c r="U317">
        <v>34</v>
      </c>
      <c r="V317">
        <v>4.4736842105263159</v>
      </c>
      <c r="W317">
        <v>34</v>
      </c>
      <c r="X317" t="s">
        <v>41</v>
      </c>
      <c r="Y317" t="s">
        <v>737</v>
      </c>
      <c r="Z317" t="s">
        <v>945</v>
      </c>
      <c r="AA317">
        <v>177</v>
      </c>
      <c r="AB317">
        <v>177</v>
      </c>
      <c r="AC317">
        <v>251.67499999999998</v>
      </c>
      <c r="AD317">
        <v>3235.9999999999986</v>
      </c>
      <c r="AE317">
        <v>0.70328797059699999</v>
      </c>
      <c r="AF317">
        <v>0.19209039548022599</v>
      </c>
      <c r="AG317">
        <v>0.13509486440846299</v>
      </c>
      <c r="AH317">
        <v>1.05067985166873E-2</v>
      </c>
      <c r="AI317">
        <v>7.7773485784919702E-2</v>
      </c>
      <c r="AJ317">
        <v>12441.428571428571</v>
      </c>
      <c r="AK317">
        <v>174180</v>
      </c>
      <c r="AL317">
        <v>9527.150803461067</v>
      </c>
      <c r="AM317">
        <v>70215.639678615611</v>
      </c>
      <c r="AN317">
        <v>10050.029136500092</v>
      </c>
      <c r="AO317">
        <v>140700.4079110013</v>
      </c>
      <c r="AP317">
        <v>1830.074165636589</v>
      </c>
      <c r="AQ317">
        <v>-2.2737367544323206E-13</v>
      </c>
      <c r="AR317">
        <v>1830.074165636589</v>
      </c>
      <c r="AS317">
        <v>4.0133205386767301</v>
      </c>
      <c r="AT317" t="s">
        <v>737</v>
      </c>
    </row>
    <row r="318" spans="1:46" x14ac:dyDescent="0.25">
      <c r="A318" t="s">
        <v>56</v>
      </c>
      <c r="B318" t="s">
        <v>945</v>
      </c>
      <c r="C318" s="63" t="s">
        <v>945</v>
      </c>
      <c r="D318" s="63" t="s">
        <v>671</v>
      </c>
      <c r="E318" t="s">
        <v>527</v>
      </c>
      <c r="F318">
        <v>1</v>
      </c>
      <c r="G318">
        <v>1</v>
      </c>
      <c r="H318">
        <v>1</v>
      </c>
      <c r="I318">
        <v>2</v>
      </c>
      <c r="J318">
        <v>7</v>
      </c>
      <c r="K318">
        <v>4</v>
      </c>
      <c r="L318" t="s">
        <v>101</v>
      </c>
      <c r="M318">
        <v>4</v>
      </c>
      <c r="N318" t="s">
        <v>705</v>
      </c>
      <c r="O318" t="s">
        <v>4</v>
      </c>
      <c r="P318">
        <v>1</v>
      </c>
      <c r="Q318">
        <v>12</v>
      </c>
      <c r="R318">
        <v>0</v>
      </c>
      <c r="S318" t="s">
        <v>642</v>
      </c>
      <c r="T318" t="s">
        <v>689</v>
      </c>
      <c r="U318">
        <v>92</v>
      </c>
      <c r="V318">
        <v>12.105263157894738</v>
      </c>
      <c r="W318">
        <v>92</v>
      </c>
      <c r="X318" t="s">
        <v>42</v>
      </c>
      <c r="Y318" t="s">
        <v>738</v>
      </c>
      <c r="Z318" t="s">
        <v>945</v>
      </c>
      <c r="AA318">
        <v>192</v>
      </c>
      <c r="AB318">
        <v>192</v>
      </c>
      <c r="AC318">
        <v>262.57499999999999</v>
      </c>
      <c r="AD318">
        <v>3235.9999999999986</v>
      </c>
      <c r="AE318">
        <v>0.73121965152813495</v>
      </c>
      <c r="AF318">
        <v>0.47916666666666702</v>
      </c>
      <c r="AG318">
        <v>0.350376083023898</v>
      </c>
      <c r="AH318">
        <v>2.8430160692212599E-2</v>
      </c>
      <c r="AI318">
        <v>8.1141841779975299E-2</v>
      </c>
      <c r="AJ318">
        <v>12441.428571428571</v>
      </c>
      <c r="AK318">
        <v>174180</v>
      </c>
      <c r="AL318">
        <v>10334.536464771327</v>
      </c>
      <c r="AM318">
        <v>70215.639678615611</v>
      </c>
      <c r="AN318">
        <v>10050.029136500092</v>
      </c>
      <c r="AO318">
        <v>140700.4079110013</v>
      </c>
      <c r="AP318">
        <v>4951.965389369594</v>
      </c>
      <c r="AQ318">
        <v>0</v>
      </c>
      <c r="AR318">
        <v>4951.965389369594</v>
      </c>
      <c r="AS318">
        <v>10.859573222301741</v>
      </c>
      <c r="AT318" t="s">
        <v>738</v>
      </c>
    </row>
    <row r="319" spans="1:46" x14ac:dyDescent="0.25">
      <c r="A319" t="s">
        <v>56</v>
      </c>
      <c r="B319" t="s">
        <v>945</v>
      </c>
      <c r="C319" s="63" t="s">
        <v>945</v>
      </c>
      <c r="D319" s="63" t="s">
        <v>671</v>
      </c>
      <c r="E319" t="s">
        <v>527</v>
      </c>
      <c r="F319">
        <v>1</v>
      </c>
      <c r="G319">
        <v>1</v>
      </c>
      <c r="H319">
        <v>1</v>
      </c>
      <c r="I319">
        <v>2</v>
      </c>
      <c r="J319">
        <v>7</v>
      </c>
      <c r="K319">
        <v>4</v>
      </c>
      <c r="L319" t="s">
        <v>101</v>
      </c>
      <c r="M319">
        <v>4</v>
      </c>
      <c r="N319" t="s">
        <v>705</v>
      </c>
      <c r="O319" t="s">
        <v>5</v>
      </c>
      <c r="P319">
        <v>2</v>
      </c>
      <c r="Q319">
        <v>8</v>
      </c>
      <c r="R319">
        <v>0</v>
      </c>
      <c r="S319" t="s">
        <v>642</v>
      </c>
      <c r="T319" t="s">
        <v>689</v>
      </c>
      <c r="U319">
        <v>66</v>
      </c>
      <c r="V319">
        <v>8.6842105263157894</v>
      </c>
      <c r="W319">
        <v>66</v>
      </c>
      <c r="X319" t="s">
        <v>43</v>
      </c>
      <c r="Y319" t="s">
        <v>739</v>
      </c>
      <c r="Z319" t="s">
        <v>945</v>
      </c>
      <c r="AA319">
        <v>192</v>
      </c>
      <c r="AB319">
        <v>192</v>
      </c>
      <c r="AC319">
        <v>262.57499999999999</v>
      </c>
      <c r="AD319">
        <v>3235.9999999999986</v>
      </c>
      <c r="AE319">
        <v>0.73121965152813495</v>
      </c>
      <c r="AF319">
        <v>0.34375</v>
      </c>
      <c r="AG319">
        <v>0.25135675521279599</v>
      </c>
      <c r="AH319">
        <v>2.0395550061804699E-2</v>
      </c>
      <c r="AI319">
        <v>8.1141841779975299E-2</v>
      </c>
      <c r="AJ319">
        <v>12441.428571428571</v>
      </c>
      <c r="AK319">
        <v>174180</v>
      </c>
      <c r="AL319">
        <v>10334.536464771327</v>
      </c>
      <c r="AM319">
        <v>70215.639678615611</v>
      </c>
      <c r="AN319">
        <v>10050.029136500092</v>
      </c>
      <c r="AO319">
        <v>140700.4079110013</v>
      </c>
      <c r="AP319">
        <v>3552.4969097651438</v>
      </c>
      <c r="AQ319">
        <v>0</v>
      </c>
      <c r="AR319">
        <v>3552.4969097651438</v>
      </c>
      <c r="AS319">
        <v>7.7905633986077714</v>
      </c>
      <c r="AT319" t="s">
        <v>739</v>
      </c>
    </row>
    <row r="320" spans="1:46" x14ac:dyDescent="0.25">
      <c r="A320" t="s">
        <v>56</v>
      </c>
      <c r="B320" t="s">
        <v>945</v>
      </c>
      <c r="C320" s="63" t="s">
        <v>945</v>
      </c>
      <c r="D320" s="63" t="s">
        <v>671</v>
      </c>
      <c r="E320" t="s">
        <v>527</v>
      </c>
      <c r="F320">
        <v>1</v>
      </c>
      <c r="G320">
        <v>1</v>
      </c>
      <c r="H320">
        <v>1</v>
      </c>
      <c r="I320">
        <v>2</v>
      </c>
      <c r="J320">
        <v>7</v>
      </c>
      <c r="K320">
        <v>4</v>
      </c>
      <c r="L320" t="s">
        <v>101</v>
      </c>
      <c r="M320">
        <v>4</v>
      </c>
      <c r="N320" t="s">
        <v>705</v>
      </c>
      <c r="O320" t="s">
        <v>31</v>
      </c>
      <c r="P320">
        <v>3</v>
      </c>
      <c r="Q320">
        <v>4</v>
      </c>
      <c r="R320">
        <v>0</v>
      </c>
      <c r="S320" t="s">
        <v>642</v>
      </c>
      <c r="T320" t="s">
        <v>689</v>
      </c>
      <c r="U320">
        <v>34</v>
      </c>
      <c r="V320">
        <v>4.4736842105263159</v>
      </c>
      <c r="W320">
        <v>34</v>
      </c>
      <c r="X320" t="s">
        <v>44</v>
      </c>
      <c r="Y320" t="s">
        <v>740</v>
      </c>
      <c r="Z320" t="s">
        <v>945</v>
      </c>
      <c r="AA320">
        <v>192</v>
      </c>
      <c r="AB320">
        <v>192</v>
      </c>
      <c r="AC320">
        <v>262.57499999999999</v>
      </c>
      <c r="AD320">
        <v>3235.9999999999986</v>
      </c>
      <c r="AE320">
        <v>0.73121965152813495</v>
      </c>
      <c r="AF320">
        <v>0.17708333333333301</v>
      </c>
      <c r="AG320">
        <v>0.12948681329144099</v>
      </c>
      <c r="AH320">
        <v>1.05067985166873E-2</v>
      </c>
      <c r="AI320">
        <v>8.1141841779975299E-2</v>
      </c>
      <c r="AJ320">
        <v>12441.428571428571</v>
      </c>
      <c r="AK320">
        <v>174180</v>
      </c>
      <c r="AL320">
        <v>10334.536464771327</v>
      </c>
      <c r="AM320">
        <v>70215.639678615611</v>
      </c>
      <c r="AN320">
        <v>10050.029136500092</v>
      </c>
      <c r="AO320">
        <v>140700.4079110013</v>
      </c>
      <c r="AP320">
        <v>1830.074165636589</v>
      </c>
      <c r="AQ320">
        <v>-2.2737367544323206E-13</v>
      </c>
      <c r="AR320">
        <v>1830.074165636589</v>
      </c>
      <c r="AS320">
        <v>4.0133205386767301</v>
      </c>
      <c r="AT320" t="s">
        <v>740</v>
      </c>
    </row>
    <row r="321" spans="1:46" x14ac:dyDescent="0.25">
      <c r="A321" t="s">
        <v>56</v>
      </c>
      <c r="B321" t="s">
        <v>945</v>
      </c>
      <c r="C321" s="63" t="s">
        <v>945</v>
      </c>
      <c r="D321" s="63" t="s">
        <v>671</v>
      </c>
      <c r="E321" t="s">
        <v>527</v>
      </c>
      <c r="F321">
        <v>1</v>
      </c>
      <c r="G321">
        <v>1</v>
      </c>
      <c r="H321">
        <v>1</v>
      </c>
      <c r="I321">
        <v>2</v>
      </c>
      <c r="J321">
        <v>7</v>
      </c>
      <c r="K321">
        <v>5</v>
      </c>
      <c r="L321" t="s">
        <v>105</v>
      </c>
      <c r="M321">
        <v>5</v>
      </c>
      <c r="N321" t="s">
        <v>707</v>
      </c>
      <c r="O321" t="s">
        <v>4</v>
      </c>
      <c r="P321">
        <v>1</v>
      </c>
      <c r="Q321">
        <v>11</v>
      </c>
      <c r="R321">
        <v>0</v>
      </c>
      <c r="S321" t="s">
        <v>642</v>
      </c>
      <c r="T321" t="s">
        <v>689</v>
      </c>
      <c r="U321">
        <v>83.5</v>
      </c>
      <c r="V321">
        <v>10.986842105263158</v>
      </c>
      <c r="W321">
        <v>83.5</v>
      </c>
      <c r="X321" t="s">
        <v>45</v>
      </c>
      <c r="Y321" t="s">
        <v>741</v>
      </c>
      <c r="Z321" t="s">
        <v>945</v>
      </c>
      <c r="AA321">
        <v>183.5</v>
      </c>
      <c r="AB321">
        <v>183.5</v>
      </c>
      <c r="AC321">
        <v>232.17500000000001</v>
      </c>
      <c r="AD321">
        <v>3235.9999999999986</v>
      </c>
      <c r="AE321">
        <v>0.79035210509314102</v>
      </c>
      <c r="AF321">
        <v>0.45504087193460502</v>
      </c>
      <c r="AG321">
        <v>0.35964251103693301</v>
      </c>
      <c r="AH321">
        <v>2.5803461063040802E-2</v>
      </c>
      <c r="AI321">
        <v>7.1747527812113798E-2</v>
      </c>
      <c r="AJ321">
        <v>12441.428571428571</v>
      </c>
      <c r="AK321">
        <v>174180</v>
      </c>
      <c r="AL321">
        <v>9877.0179233621802</v>
      </c>
      <c r="AM321">
        <v>70215.639678615611</v>
      </c>
      <c r="AN321">
        <v>10050.029136500092</v>
      </c>
      <c r="AO321">
        <v>140700.4079110013</v>
      </c>
      <c r="AP321">
        <v>4494.4468479604466</v>
      </c>
      <c r="AQ321">
        <v>-9.0949470177292824E-13</v>
      </c>
      <c r="AR321">
        <v>4494.4468479604466</v>
      </c>
      <c r="AS321">
        <v>9.8562430876325582</v>
      </c>
      <c r="AT321" t="s">
        <v>741</v>
      </c>
    </row>
    <row r="322" spans="1:46" x14ac:dyDescent="0.25">
      <c r="A322" t="s">
        <v>56</v>
      </c>
      <c r="B322" t="s">
        <v>945</v>
      </c>
      <c r="C322" s="63" t="s">
        <v>945</v>
      </c>
      <c r="D322" s="63" t="s">
        <v>671</v>
      </c>
      <c r="E322" t="s">
        <v>527</v>
      </c>
      <c r="F322">
        <v>1</v>
      </c>
      <c r="G322">
        <v>1</v>
      </c>
      <c r="H322">
        <v>1</v>
      </c>
      <c r="I322">
        <v>2</v>
      </c>
      <c r="J322">
        <v>7</v>
      </c>
      <c r="K322">
        <v>5</v>
      </c>
      <c r="L322" t="s">
        <v>105</v>
      </c>
      <c r="M322">
        <v>5</v>
      </c>
      <c r="N322" t="s">
        <v>707</v>
      </c>
      <c r="O322" t="s">
        <v>5</v>
      </c>
      <c r="P322">
        <v>2</v>
      </c>
      <c r="Q322">
        <v>8</v>
      </c>
      <c r="R322">
        <v>0</v>
      </c>
      <c r="S322" t="s">
        <v>642</v>
      </c>
      <c r="T322" t="s">
        <v>689</v>
      </c>
      <c r="U322">
        <v>66</v>
      </c>
      <c r="V322">
        <v>8.6842105263157894</v>
      </c>
      <c r="W322">
        <v>66</v>
      </c>
      <c r="X322" t="s">
        <v>46</v>
      </c>
      <c r="Y322" t="s">
        <v>742</v>
      </c>
      <c r="Z322" t="s">
        <v>945</v>
      </c>
      <c r="AA322">
        <v>183.5</v>
      </c>
      <c r="AB322">
        <v>183.5</v>
      </c>
      <c r="AC322">
        <v>232.17500000000001</v>
      </c>
      <c r="AD322">
        <v>3235.9999999999986</v>
      </c>
      <c r="AE322">
        <v>0.79035210509314102</v>
      </c>
      <c r="AF322">
        <v>0.35967302452316102</v>
      </c>
      <c r="AG322">
        <v>0.28426833207709701</v>
      </c>
      <c r="AH322">
        <v>2.0395550061804699E-2</v>
      </c>
      <c r="AI322">
        <v>7.1747527812113798E-2</v>
      </c>
      <c r="AJ322">
        <v>12441.428571428571</v>
      </c>
      <c r="AK322">
        <v>174180</v>
      </c>
      <c r="AL322">
        <v>9877.0179233621802</v>
      </c>
      <c r="AM322">
        <v>70215.639678615611</v>
      </c>
      <c r="AN322">
        <v>10050.029136500092</v>
      </c>
      <c r="AO322">
        <v>140700.4079110013</v>
      </c>
      <c r="AP322">
        <v>3552.4969097651438</v>
      </c>
      <c r="AQ322">
        <v>0</v>
      </c>
      <c r="AR322">
        <v>3552.4969097651438</v>
      </c>
      <c r="AS322">
        <v>7.7905633986077714</v>
      </c>
      <c r="AT322" t="s">
        <v>742</v>
      </c>
    </row>
    <row r="323" spans="1:46" x14ac:dyDescent="0.25">
      <c r="A323" t="s">
        <v>56</v>
      </c>
      <c r="B323" t="s">
        <v>945</v>
      </c>
      <c r="C323" s="63" t="s">
        <v>945</v>
      </c>
      <c r="D323" s="63" t="s">
        <v>671</v>
      </c>
      <c r="E323" t="s">
        <v>527</v>
      </c>
      <c r="F323">
        <v>1</v>
      </c>
      <c r="G323">
        <v>1</v>
      </c>
      <c r="H323">
        <v>1</v>
      </c>
      <c r="I323">
        <v>2</v>
      </c>
      <c r="J323">
        <v>7</v>
      </c>
      <c r="K323">
        <v>5</v>
      </c>
      <c r="L323" t="s">
        <v>105</v>
      </c>
      <c r="M323">
        <v>5</v>
      </c>
      <c r="N323" t="s">
        <v>707</v>
      </c>
      <c r="O323" t="s">
        <v>31</v>
      </c>
      <c r="P323">
        <v>3</v>
      </c>
      <c r="Q323">
        <v>4</v>
      </c>
      <c r="R323">
        <v>0</v>
      </c>
      <c r="S323" t="s">
        <v>642</v>
      </c>
      <c r="T323" t="s">
        <v>689</v>
      </c>
      <c r="U323">
        <v>34</v>
      </c>
      <c r="V323">
        <v>4.4736842105263159</v>
      </c>
      <c r="W323">
        <v>34</v>
      </c>
      <c r="X323" t="s">
        <v>47</v>
      </c>
      <c r="Y323" t="s">
        <v>743</v>
      </c>
      <c r="Z323" t="s">
        <v>945</v>
      </c>
      <c r="AA323">
        <v>183.5</v>
      </c>
      <c r="AB323">
        <v>183.5</v>
      </c>
      <c r="AC323">
        <v>232.17500000000001</v>
      </c>
      <c r="AD323">
        <v>3235.9999999999986</v>
      </c>
      <c r="AE323">
        <v>0.79035210509314102</v>
      </c>
      <c r="AF323">
        <v>0.18528610354223399</v>
      </c>
      <c r="AG323">
        <v>0.146441261979111</v>
      </c>
      <c r="AH323">
        <v>1.05067985166873E-2</v>
      </c>
      <c r="AI323">
        <v>7.1747527812113798E-2</v>
      </c>
      <c r="AJ323">
        <v>12441.428571428571</v>
      </c>
      <c r="AK323">
        <v>174180</v>
      </c>
      <c r="AL323">
        <v>9877.0179233621802</v>
      </c>
      <c r="AM323">
        <v>70215.639678615611</v>
      </c>
      <c r="AN323">
        <v>10050.029136500092</v>
      </c>
      <c r="AO323">
        <v>140700.4079110013</v>
      </c>
      <c r="AP323">
        <v>1830.074165636589</v>
      </c>
      <c r="AQ323">
        <v>-2.2737367544323206E-13</v>
      </c>
      <c r="AR323">
        <v>1830.074165636589</v>
      </c>
      <c r="AS323">
        <v>4.0133205386767301</v>
      </c>
      <c r="AT323" t="s">
        <v>743</v>
      </c>
    </row>
    <row r="324" spans="1:46" x14ac:dyDescent="0.25">
      <c r="A324" t="s">
        <v>56</v>
      </c>
      <c r="B324" t="s">
        <v>945</v>
      </c>
      <c r="C324" s="63" t="s">
        <v>945</v>
      </c>
      <c r="D324" s="63" t="s">
        <v>671</v>
      </c>
      <c r="E324" t="s">
        <v>527</v>
      </c>
      <c r="F324">
        <v>1</v>
      </c>
      <c r="G324">
        <v>1</v>
      </c>
      <c r="H324">
        <v>1</v>
      </c>
      <c r="I324">
        <v>2</v>
      </c>
      <c r="J324">
        <v>7</v>
      </c>
      <c r="K324">
        <v>6</v>
      </c>
      <c r="L324" t="s">
        <v>113</v>
      </c>
      <c r="M324">
        <v>6</v>
      </c>
      <c r="N324" t="s">
        <v>709</v>
      </c>
      <c r="O324" t="s">
        <v>4</v>
      </c>
      <c r="P324">
        <v>1</v>
      </c>
      <c r="Q324">
        <v>11</v>
      </c>
      <c r="R324">
        <v>0</v>
      </c>
      <c r="S324" t="s">
        <v>642</v>
      </c>
      <c r="T324" t="s">
        <v>689</v>
      </c>
      <c r="U324">
        <v>83.5</v>
      </c>
      <c r="V324">
        <v>10.986842105263158</v>
      </c>
      <c r="W324">
        <v>83.5</v>
      </c>
      <c r="X324" t="s">
        <v>48</v>
      </c>
      <c r="Y324" t="s">
        <v>744</v>
      </c>
      <c r="Z324" t="s">
        <v>945</v>
      </c>
      <c r="AA324">
        <v>183.5</v>
      </c>
      <c r="AB324">
        <v>183.5</v>
      </c>
      <c r="AC324">
        <v>192</v>
      </c>
      <c r="AD324">
        <v>3235.9999999999986</v>
      </c>
      <c r="AE324">
        <v>0.95572916666666596</v>
      </c>
      <c r="AF324">
        <v>0.45504087193460502</v>
      </c>
      <c r="AG324">
        <v>0.43489583333333298</v>
      </c>
      <c r="AH324">
        <v>2.5803461063040802E-2</v>
      </c>
      <c r="AI324">
        <v>5.9332509270704603E-2</v>
      </c>
      <c r="AJ324">
        <v>12441.428571428571</v>
      </c>
      <c r="AK324">
        <v>174180</v>
      </c>
      <c r="AL324">
        <v>9877.0179233621784</v>
      </c>
      <c r="AM324">
        <v>70215.639678615611</v>
      </c>
      <c r="AN324">
        <v>10050.029136500092</v>
      </c>
      <c r="AO324">
        <v>140700.4079110013</v>
      </c>
      <c r="AP324">
        <v>4494.4468479604466</v>
      </c>
      <c r="AQ324">
        <v>0</v>
      </c>
      <c r="AR324">
        <v>4494.4468479604466</v>
      </c>
      <c r="AS324">
        <v>9.8562430876325582</v>
      </c>
      <c r="AT324" t="s">
        <v>744</v>
      </c>
    </row>
    <row r="325" spans="1:46" x14ac:dyDescent="0.25">
      <c r="A325" t="s">
        <v>56</v>
      </c>
      <c r="B325" t="s">
        <v>945</v>
      </c>
      <c r="C325" s="63" t="s">
        <v>945</v>
      </c>
      <c r="D325" s="63" t="s">
        <v>671</v>
      </c>
      <c r="E325" t="s">
        <v>527</v>
      </c>
      <c r="F325">
        <v>1</v>
      </c>
      <c r="G325">
        <v>1</v>
      </c>
      <c r="H325">
        <v>1</v>
      </c>
      <c r="I325">
        <v>2</v>
      </c>
      <c r="J325">
        <v>7</v>
      </c>
      <c r="K325">
        <v>6</v>
      </c>
      <c r="L325" t="s">
        <v>113</v>
      </c>
      <c r="M325">
        <v>6</v>
      </c>
      <c r="N325" t="s">
        <v>709</v>
      </c>
      <c r="O325" t="s">
        <v>5</v>
      </c>
      <c r="P325">
        <v>2</v>
      </c>
      <c r="Q325">
        <v>8</v>
      </c>
      <c r="R325">
        <v>0</v>
      </c>
      <c r="S325" t="s">
        <v>642</v>
      </c>
      <c r="T325" t="s">
        <v>689</v>
      </c>
      <c r="U325">
        <v>66</v>
      </c>
      <c r="V325">
        <v>8.6842105263157894</v>
      </c>
      <c r="W325">
        <v>66</v>
      </c>
      <c r="X325" t="s">
        <v>49</v>
      </c>
      <c r="Y325" t="s">
        <v>745</v>
      </c>
      <c r="Z325" t="s">
        <v>945</v>
      </c>
      <c r="AA325">
        <v>183.5</v>
      </c>
      <c r="AB325">
        <v>183.5</v>
      </c>
      <c r="AC325">
        <v>192</v>
      </c>
      <c r="AD325">
        <v>3235.9999999999986</v>
      </c>
      <c r="AE325">
        <v>0.95572916666666596</v>
      </c>
      <c r="AF325">
        <v>0.35967302452316102</v>
      </c>
      <c r="AG325">
        <v>0.34375</v>
      </c>
      <c r="AH325">
        <v>2.0395550061804699E-2</v>
      </c>
      <c r="AI325">
        <v>5.9332509270704603E-2</v>
      </c>
      <c r="AJ325">
        <v>12441.428571428571</v>
      </c>
      <c r="AK325">
        <v>174180</v>
      </c>
      <c r="AL325">
        <v>9877.0179233621784</v>
      </c>
      <c r="AM325">
        <v>70215.639678615611</v>
      </c>
      <c r="AN325">
        <v>10050.029136500092</v>
      </c>
      <c r="AO325">
        <v>140700.4079110013</v>
      </c>
      <c r="AP325">
        <v>3552.4969097651438</v>
      </c>
      <c r="AQ325">
        <v>9.0949470177292824E-13</v>
      </c>
      <c r="AR325">
        <v>3552.4969097651438</v>
      </c>
      <c r="AS325">
        <v>7.7905633986077714</v>
      </c>
      <c r="AT325" t="s">
        <v>745</v>
      </c>
    </row>
    <row r="326" spans="1:46" x14ac:dyDescent="0.25">
      <c r="A326" t="s">
        <v>56</v>
      </c>
      <c r="B326" t="s">
        <v>945</v>
      </c>
      <c r="C326" s="63" t="s">
        <v>945</v>
      </c>
      <c r="D326" s="63" t="s">
        <v>671</v>
      </c>
      <c r="E326" t="s">
        <v>527</v>
      </c>
      <c r="F326">
        <v>1</v>
      </c>
      <c r="G326">
        <v>1</v>
      </c>
      <c r="H326">
        <v>1</v>
      </c>
      <c r="I326">
        <v>2</v>
      </c>
      <c r="J326">
        <v>7</v>
      </c>
      <c r="K326">
        <v>6</v>
      </c>
      <c r="L326" t="s">
        <v>113</v>
      </c>
      <c r="M326">
        <v>6</v>
      </c>
      <c r="N326" t="s">
        <v>709</v>
      </c>
      <c r="O326" t="s">
        <v>31</v>
      </c>
      <c r="P326">
        <v>3</v>
      </c>
      <c r="Q326">
        <v>4</v>
      </c>
      <c r="R326">
        <v>0</v>
      </c>
      <c r="S326" t="s">
        <v>642</v>
      </c>
      <c r="T326" t="s">
        <v>689</v>
      </c>
      <c r="U326">
        <v>34</v>
      </c>
      <c r="V326">
        <v>4.4736842105263159</v>
      </c>
      <c r="W326">
        <v>34</v>
      </c>
      <c r="X326" t="s">
        <v>50</v>
      </c>
      <c r="Y326" t="s">
        <v>746</v>
      </c>
      <c r="Z326" t="s">
        <v>945</v>
      </c>
      <c r="AA326">
        <v>183.5</v>
      </c>
      <c r="AB326">
        <v>183.5</v>
      </c>
      <c r="AC326">
        <v>192</v>
      </c>
      <c r="AD326">
        <v>3235.9999999999986</v>
      </c>
      <c r="AE326">
        <v>0.95572916666666596</v>
      </c>
      <c r="AF326">
        <v>0.18528610354223399</v>
      </c>
      <c r="AG326">
        <v>0.17708333333333301</v>
      </c>
      <c r="AH326">
        <v>1.05067985166873E-2</v>
      </c>
      <c r="AI326">
        <v>5.9332509270704603E-2</v>
      </c>
      <c r="AJ326">
        <v>12441.428571428571</v>
      </c>
      <c r="AK326">
        <v>174180</v>
      </c>
      <c r="AL326">
        <v>9877.0179233621784</v>
      </c>
      <c r="AM326">
        <v>70215.639678615611</v>
      </c>
      <c r="AN326">
        <v>10050.029136500092</v>
      </c>
      <c r="AO326">
        <v>140700.4079110013</v>
      </c>
      <c r="AP326">
        <v>1830.074165636589</v>
      </c>
      <c r="AQ326">
        <v>2.2737367544323206E-13</v>
      </c>
      <c r="AR326">
        <v>1830.074165636589</v>
      </c>
      <c r="AS326">
        <v>4.0133205386767301</v>
      </c>
      <c r="AT326" t="s">
        <v>746</v>
      </c>
    </row>
    <row r="327" spans="1:46" x14ac:dyDescent="0.25">
      <c r="A327" t="s">
        <v>56</v>
      </c>
      <c r="B327" t="s">
        <v>945</v>
      </c>
      <c r="C327" s="63" t="s">
        <v>945</v>
      </c>
      <c r="D327" s="63" t="s">
        <v>671</v>
      </c>
      <c r="E327" t="s">
        <v>527</v>
      </c>
      <c r="F327">
        <v>1</v>
      </c>
      <c r="G327">
        <v>1</v>
      </c>
      <c r="H327">
        <v>1</v>
      </c>
      <c r="I327">
        <v>2</v>
      </c>
      <c r="J327">
        <v>7</v>
      </c>
      <c r="K327">
        <v>7</v>
      </c>
      <c r="L327" t="s">
        <v>114</v>
      </c>
      <c r="M327">
        <v>7</v>
      </c>
      <c r="N327" t="s">
        <v>711</v>
      </c>
      <c r="O327" t="s">
        <v>4</v>
      </c>
      <c r="P327">
        <v>1</v>
      </c>
      <c r="Q327">
        <v>11</v>
      </c>
      <c r="R327">
        <v>0</v>
      </c>
      <c r="S327" t="s">
        <v>642</v>
      </c>
      <c r="T327" t="s">
        <v>689</v>
      </c>
      <c r="U327">
        <v>84.5</v>
      </c>
      <c r="V327">
        <v>11.118421052631579</v>
      </c>
      <c r="W327">
        <v>84.5</v>
      </c>
      <c r="X327" t="s">
        <v>51</v>
      </c>
      <c r="Y327" t="s">
        <v>747</v>
      </c>
      <c r="Z327" t="s">
        <v>945</v>
      </c>
      <c r="AA327">
        <v>184.5</v>
      </c>
      <c r="AB327">
        <v>184.5</v>
      </c>
      <c r="AC327">
        <v>193</v>
      </c>
      <c r="AD327">
        <v>3235.9999999999986</v>
      </c>
      <c r="AE327">
        <v>0.95595854922279799</v>
      </c>
      <c r="AF327">
        <v>0.45799457994579901</v>
      </c>
      <c r="AG327">
        <v>0.43782383419689103</v>
      </c>
      <c r="AH327">
        <v>2.6112484548825698E-2</v>
      </c>
      <c r="AI327">
        <v>5.96415327564895E-2</v>
      </c>
      <c r="AJ327">
        <v>12441.428571428571</v>
      </c>
      <c r="AK327">
        <v>174180</v>
      </c>
      <c r="AL327">
        <v>9930.843634116196</v>
      </c>
      <c r="AM327">
        <v>70215.639678615611</v>
      </c>
      <c r="AN327">
        <v>10050.029136500092</v>
      </c>
      <c r="AO327">
        <v>140700.4079110013</v>
      </c>
      <c r="AP327">
        <v>4548.2725587144641</v>
      </c>
      <c r="AQ327">
        <v>9.0949470177292824E-13</v>
      </c>
      <c r="AR327">
        <v>4548.2725587144641</v>
      </c>
      <c r="AS327">
        <v>9.9742819270054035</v>
      </c>
      <c r="AT327" t="s">
        <v>747</v>
      </c>
    </row>
    <row r="328" spans="1:46" x14ac:dyDescent="0.25">
      <c r="A328" t="s">
        <v>56</v>
      </c>
      <c r="B328" t="s">
        <v>945</v>
      </c>
      <c r="C328" s="63" t="s">
        <v>945</v>
      </c>
      <c r="D328" s="63" t="s">
        <v>671</v>
      </c>
      <c r="E328" t="s">
        <v>527</v>
      </c>
      <c r="F328">
        <v>1</v>
      </c>
      <c r="G328">
        <v>1</v>
      </c>
      <c r="H328">
        <v>1</v>
      </c>
      <c r="I328">
        <v>2</v>
      </c>
      <c r="J328">
        <v>7</v>
      </c>
      <c r="K328">
        <v>7</v>
      </c>
      <c r="L328" t="s">
        <v>114</v>
      </c>
      <c r="M328">
        <v>7</v>
      </c>
      <c r="N328" t="s">
        <v>711</v>
      </c>
      <c r="O328" t="s">
        <v>5</v>
      </c>
      <c r="P328">
        <v>2</v>
      </c>
      <c r="Q328">
        <v>8</v>
      </c>
      <c r="R328">
        <v>0</v>
      </c>
      <c r="S328" t="s">
        <v>642</v>
      </c>
      <c r="T328" t="s">
        <v>689</v>
      </c>
      <c r="U328">
        <v>66</v>
      </c>
      <c r="V328">
        <v>8.6842105263157894</v>
      </c>
      <c r="W328">
        <v>66</v>
      </c>
      <c r="X328" t="s">
        <v>52</v>
      </c>
      <c r="Y328" t="s">
        <v>748</v>
      </c>
      <c r="Z328" t="s">
        <v>945</v>
      </c>
      <c r="AA328">
        <v>184.5</v>
      </c>
      <c r="AB328">
        <v>184.5</v>
      </c>
      <c r="AC328">
        <v>193</v>
      </c>
      <c r="AD328">
        <v>3235.9999999999986</v>
      </c>
      <c r="AE328">
        <v>0.95595854922279799</v>
      </c>
      <c r="AF328">
        <v>0.35772357723577197</v>
      </c>
      <c r="AG328">
        <v>0.341968911917098</v>
      </c>
      <c r="AH328">
        <v>2.0395550061804699E-2</v>
      </c>
      <c r="AI328">
        <v>5.96415327564895E-2</v>
      </c>
      <c r="AJ328">
        <v>12441.428571428571</v>
      </c>
      <c r="AK328">
        <v>174180</v>
      </c>
      <c r="AL328">
        <v>9930.843634116196</v>
      </c>
      <c r="AM328">
        <v>70215.639678615611</v>
      </c>
      <c r="AN328">
        <v>10050.029136500092</v>
      </c>
      <c r="AO328">
        <v>140700.4079110013</v>
      </c>
      <c r="AP328">
        <v>3552.4969097651438</v>
      </c>
      <c r="AQ328">
        <v>4.5474735088646412E-13</v>
      </c>
      <c r="AR328">
        <v>3552.4969097651438</v>
      </c>
      <c r="AS328">
        <v>7.7905633986077714</v>
      </c>
      <c r="AT328" t="s">
        <v>748</v>
      </c>
    </row>
    <row r="329" spans="1:46" x14ac:dyDescent="0.25">
      <c r="A329" t="s">
        <v>56</v>
      </c>
      <c r="B329" t="s">
        <v>945</v>
      </c>
      <c r="C329" s="63" t="s">
        <v>945</v>
      </c>
      <c r="D329" s="63" t="s">
        <v>671</v>
      </c>
      <c r="E329" t="s">
        <v>527</v>
      </c>
      <c r="F329">
        <v>1</v>
      </c>
      <c r="G329">
        <v>1</v>
      </c>
      <c r="H329">
        <v>1</v>
      </c>
      <c r="I329">
        <v>2</v>
      </c>
      <c r="J329">
        <v>7</v>
      </c>
      <c r="K329">
        <v>7</v>
      </c>
      <c r="L329" t="s">
        <v>114</v>
      </c>
      <c r="M329">
        <v>7</v>
      </c>
      <c r="N329" t="s">
        <v>711</v>
      </c>
      <c r="O329" t="s">
        <v>31</v>
      </c>
      <c r="P329">
        <v>3</v>
      </c>
      <c r="Q329">
        <v>4</v>
      </c>
      <c r="R329">
        <v>0</v>
      </c>
      <c r="S329" t="s">
        <v>642</v>
      </c>
      <c r="T329" t="s">
        <v>689</v>
      </c>
      <c r="U329">
        <v>34</v>
      </c>
      <c r="V329">
        <v>4.4736842105263159</v>
      </c>
      <c r="W329">
        <v>34</v>
      </c>
      <c r="X329" t="s">
        <v>53</v>
      </c>
      <c r="Y329" t="s">
        <v>749</v>
      </c>
      <c r="Z329" t="s">
        <v>945</v>
      </c>
      <c r="AA329">
        <v>184.5</v>
      </c>
      <c r="AB329">
        <v>184.5</v>
      </c>
      <c r="AC329">
        <v>193</v>
      </c>
      <c r="AD329">
        <v>3235.9999999999986</v>
      </c>
      <c r="AE329">
        <v>0.95595854922279799</v>
      </c>
      <c r="AF329">
        <v>0.18428184281842799</v>
      </c>
      <c r="AG329">
        <v>0.176165803108808</v>
      </c>
      <c r="AH329">
        <v>1.05067985166873E-2</v>
      </c>
      <c r="AI329">
        <v>5.96415327564895E-2</v>
      </c>
      <c r="AJ329">
        <v>12441.428571428571</v>
      </c>
      <c r="AK329">
        <v>174180</v>
      </c>
      <c r="AL329">
        <v>9930.843634116196</v>
      </c>
      <c r="AM329">
        <v>70215.639678615611</v>
      </c>
      <c r="AN329">
        <v>10050.029136500092</v>
      </c>
      <c r="AO329">
        <v>140700.4079110013</v>
      </c>
      <c r="AP329">
        <v>1830.074165636589</v>
      </c>
      <c r="AQ329">
        <v>0</v>
      </c>
      <c r="AR329">
        <v>1830.074165636589</v>
      </c>
      <c r="AS329">
        <v>4.0133205386767301</v>
      </c>
      <c r="AT329" t="s">
        <v>749</v>
      </c>
    </row>
    <row r="330" spans="1:46" x14ac:dyDescent="0.25">
      <c r="A330" t="s">
        <v>56</v>
      </c>
      <c r="B330" t="s">
        <v>945</v>
      </c>
      <c r="C330" s="63" t="s">
        <v>945</v>
      </c>
      <c r="D330" s="63" t="s">
        <v>671</v>
      </c>
      <c r="E330" t="s">
        <v>527</v>
      </c>
      <c r="F330">
        <v>1</v>
      </c>
      <c r="G330">
        <v>2</v>
      </c>
      <c r="H330">
        <v>2</v>
      </c>
      <c r="I330">
        <v>2</v>
      </c>
      <c r="J330">
        <v>7</v>
      </c>
      <c r="K330">
        <v>1</v>
      </c>
      <c r="L330" t="s">
        <v>99</v>
      </c>
      <c r="M330">
        <v>8</v>
      </c>
      <c r="N330" t="s">
        <v>713</v>
      </c>
      <c r="O330" t="s">
        <v>4</v>
      </c>
      <c r="P330">
        <v>1</v>
      </c>
      <c r="Q330">
        <v>12</v>
      </c>
      <c r="R330">
        <v>0</v>
      </c>
      <c r="S330" t="s">
        <v>642</v>
      </c>
      <c r="T330" t="s">
        <v>689</v>
      </c>
      <c r="U330">
        <v>92</v>
      </c>
      <c r="V330">
        <v>12.105263157894738</v>
      </c>
      <c r="W330">
        <v>92</v>
      </c>
      <c r="X330" t="s">
        <v>33</v>
      </c>
      <c r="Y330" t="s">
        <v>750</v>
      </c>
      <c r="Z330" t="s">
        <v>945</v>
      </c>
      <c r="AA330">
        <v>192</v>
      </c>
      <c r="AB330">
        <v>192</v>
      </c>
      <c r="AC330">
        <v>239.92499999999998</v>
      </c>
      <c r="AD330">
        <v>3235.9999999999986</v>
      </c>
      <c r="AE330">
        <v>0.80025007814942195</v>
      </c>
      <c r="AF330">
        <v>0.47916666666666702</v>
      </c>
      <c r="AG330">
        <v>0.38345316244659799</v>
      </c>
      <c r="AH330">
        <v>2.8430160692212599E-2</v>
      </c>
      <c r="AI330">
        <v>7.4142459826946894E-2</v>
      </c>
      <c r="AJ330">
        <v>12441.428571428571</v>
      </c>
      <c r="AK330">
        <v>174180</v>
      </c>
      <c r="AL330">
        <v>10334.536464771327</v>
      </c>
      <c r="AM330">
        <v>70484.768232385701</v>
      </c>
      <c r="AN330">
        <v>10050.029136500092</v>
      </c>
      <c r="AO330">
        <v>140700.4079110013</v>
      </c>
      <c r="AP330">
        <v>4951.965389369594</v>
      </c>
      <c r="AQ330">
        <v>0</v>
      </c>
      <c r="AR330">
        <v>4951.965389369594</v>
      </c>
      <c r="AS330">
        <v>10.859573222301741</v>
      </c>
      <c r="AT330" t="s">
        <v>750</v>
      </c>
    </row>
    <row r="331" spans="1:46" x14ac:dyDescent="0.25">
      <c r="A331" t="s">
        <v>56</v>
      </c>
      <c r="B331" t="s">
        <v>945</v>
      </c>
      <c r="C331" s="63" t="s">
        <v>945</v>
      </c>
      <c r="D331" s="63" t="s">
        <v>671</v>
      </c>
      <c r="E331" t="s">
        <v>527</v>
      </c>
      <c r="F331">
        <v>1</v>
      </c>
      <c r="G331">
        <v>2</v>
      </c>
      <c r="H331">
        <v>2</v>
      </c>
      <c r="I331">
        <v>2</v>
      </c>
      <c r="J331">
        <v>7</v>
      </c>
      <c r="K331">
        <v>1</v>
      </c>
      <c r="L331" t="s">
        <v>99</v>
      </c>
      <c r="M331">
        <v>8</v>
      </c>
      <c r="N331" t="s">
        <v>713</v>
      </c>
      <c r="O331" t="s">
        <v>5</v>
      </c>
      <c r="P331">
        <v>2</v>
      </c>
      <c r="Q331">
        <v>8</v>
      </c>
      <c r="R331">
        <v>0</v>
      </c>
      <c r="S331" t="s">
        <v>642</v>
      </c>
      <c r="T331" t="s">
        <v>689</v>
      </c>
      <c r="U331">
        <v>66</v>
      </c>
      <c r="V331">
        <v>8.6842105263157894</v>
      </c>
      <c r="W331">
        <v>66</v>
      </c>
      <c r="X331" t="s">
        <v>34</v>
      </c>
      <c r="Y331" t="s">
        <v>751</v>
      </c>
      <c r="Z331" t="s">
        <v>945</v>
      </c>
      <c r="AA331">
        <v>192</v>
      </c>
      <c r="AB331">
        <v>192</v>
      </c>
      <c r="AC331">
        <v>239.92499999999998</v>
      </c>
      <c r="AD331">
        <v>3235.9999999999986</v>
      </c>
      <c r="AE331">
        <v>0.80025007814942195</v>
      </c>
      <c r="AF331">
        <v>0.34375</v>
      </c>
      <c r="AG331">
        <v>0.27508596436386401</v>
      </c>
      <c r="AH331">
        <v>2.0395550061804699E-2</v>
      </c>
      <c r="AI331">
        <v>7.4142459826946894E-2</v>
      </c>
      <c r="AJ331">
        <v>12441.428571428571</v>
      </c>
      <c r="AK331">
        <v>174180</v>
      </c>
      <c r="AL331">
        <v>10334.536464771327</v>
      </c>
      <c r="AM331">
        <v>70484.768232385701</v>
      </c>
      <c r="AN331">
        <v>10050.029136500092</v>
      </c>
      <c r="AO331">
        <v>140700.4079110013</v>
      </c>
      <c r="AP331">
        <v>3552.4969097651438</v>
      </c>
      <c r="AQ331">
        <v>0</v>
      </c>
      <c r="AR331">
        <v>3552.4969097651438</v>
      </c>
      <c r="AS331">
        <v>7.7905633986077714</v>
      </c>
      <c r="AT331" t="s">
        <v>751</v>
      </c>
    </row>
    <row r="332" spans="1:46" x14ac:dyDescent="0.25">
      <c r="A332" t="s">
        <v>56</v>
      </c>
      <c r="B332" t="s">
        <v>945</v>
      </c>
      <c r="C332" s="63" t="s">
        <v>945</v>
      </c>
      <c r="D332" s="63" t="s">
        <v>671</v>
      </c>
      <c r="E332" t="s">
        <v>527</v>
      </c>
      <c r="F332">
        <v>1</v>
      </c>
      <c r="G332">
        <v>2</v>
      </c>
      <c r="H332">
        <v>2</v>
      </c>
      <c r="I332">
        <v>2</v>
      </c>
      <c r="J332">
        <v>7</v>
      </c>
      <c r="K332">
        <v>1</v>
      </c>
      <c r="L332" t="s">
        <v>99</v>
      </c>
      <c r="M332">
        <v>8</v>
      </c>
      <c r="N332" t="s">
        <v>713</v>
      </c>
      <c r="O332" t="s">
        <v>31</v>
      </c>
      <c r="P332">
        <v>3</v>
      </c>
      <c r="Q332">
        <v>4</v>
      </c>
      <c r="R332">
        <v>0</v>
      </c>
      <c r="S332" t="s">
        <v>642</v>
      </c>
      <c r="T332" t="s">
        <v>689</v>
      </c>
      <c r="U332">
        <v>34</v>
      </c>
      <c r="V332">
        <v>4.4736842105263159</v>
      </c>
      <c r="W332">
        <v>34</v>
      </c>
      <c r="X332" t="s">
        <v>35</v>
      </c>
      <c r="Y332" t="s">
        <v>752</v>
      </c>
      <c r="Z332" t="s">
        <v>945</v>
      </c>
      <c r="AA332">
        <v>192</v>
      </c>
      <c r="AB332">
        <v>192</v>
      </c>
      <c r="AC332">
        <v>239.92499999999998</v>
      </c>
      <c r="AD332">
        <v>3235.9999999999986</v>
      </c>
      <c r="AE332">
        <v>0.80025007814942195</v>
      </c>
      <c r="AF332">
        <v>0.17708333333333301</v>
      </c>
      <c r="AG332">
        <v>0.14171095133896</v>
      </c>
      <c r="AH332">
        <v>1.05067985166873E-2</v>
      </c>
      <c r="AI332">
        <v>7.4142459826946894E-2</v>
      </c>
      <c r="AJ332">
        <v>12441.428571428571</v>
      </c>
      <c r="AK332">
        <v>174180</v>
      </c>
      <c r="AL332">
        <v>10334.536464771327</v>
      </c>
      <c r="AM332">
        <v>70484.768232385701</v>
      </c>
      <c r="AN332">
        <v>10050.029136500092</v>
      </c>
      <c r="AO332">
        <v>140700.4079110013</v>
      </c>
      <c r="AP332">
        <v>1830.074165636589</v>
      </c>
      <c r="AQ332">
        <v>-2.2737367544323206E-13</v>
      </c>
      <c r="AR332">
        <v>1830.074165636589</v>
      </c>
      <c r="AS332">
        <v>4.0133205386767301</v>
      </c>
      <c r="AT332" t="s">
        <v>752</v>
      </c>
    </row>
    <row r="333" spans="1:46" x14ac:dyDescent="0.25">
      <c r="A333" t="s">
        <v>56</v>
      </c>
      <c r="B333" t="s">
        <v>945</v>
      </c>
      <c r="C333" s="63" t="s">
        <v>945</v>
      </c>
      <c r="D333" s="63" t="s">
        <v>671</v>
      </c>
      <c r="E333" t="s">
        <v>527</v>
      </c>
      <c r="F333">
        <v>1</v>
      </c>
      <c r="G333">
        <v>2</v>
      </c>
      <c r="H333">
        <v>2</v>
      </c>
      <c r="I333">
        <v>2</v>
      </c>
      <c r="J333">
        <v>7</v>
      </c>
      <c r="K333">
        <v>2</v>
      </c>
      <c r="L333" t="s">
        <v>102</v>
      </c>
      <c r="M333">
        <v>9</v>
      </c>
      <c r="N333" t="s">
        <v>715</v>
      </c>
      <c r="O333" t="s">
        <v>4</v>
      </c>
      <c r="P333">
        <v>1</v>
      </c>
      <c r="Q333">
        <v>11</v>
      </c>
      <c r="R333">
        <v>0</v>
      </c>
      <c r="S333" t="s">
        <v>642</v>
      </c>
      <c r="T333" t="s">
        <v>689</v>
      </c>
      <c r="U333">
        <v>83.5</v>
      </c>
      <c r="V333">
        <v>10.986842105263158</v>
      </c>
      <c r="W333">
        <v>83.5</v>
      </c>
      <c r="X333" t="s">
        <v>36</v>
      </c>
      <c r="Y333" t="s">
        <v>753</v>
      </c>
      <c r="Z333" t="s">
        <v>945</v>
      </c>
      <c r="AA333">
        <v>183</v>
      </c>
      <c r="AB333">
        <v>183</v>
      </c>
      <c r="AC333">
        <v>250.17499999999998</v>
      </c>
      <c r="AD333">
        <v>3235.9999999999986</v>
      </c>
      <c r="AE333">
        <v>0.73148795842909997</v>
      </c>
      <c r="AF333">
        <v>0.45628415300546399</v>
      </c>
      <c r="AG333">
        <v>0.33376636354551797</v>
      </c>
      <c r="AH333">
        <v>2.5803461063040802E-2</v>
      </c>
      <c r="AI333">
        <v>7.7309950556242304E-2</v>
      </c>
      <c r="AJ333">
        <v>12441.428571428571</v>
      </c>
      <c r="AK333">
        <v>174180</v>
      </c>
      <c r="AL333">
        <v>9850.1050679851705</v>
      </c>
      <c r="AM333">
        <v>70484.768232385701</v>
      </c>
      <c r="AN333">
        <v>10050.029136500092</v>
      </c>
      <c r="AO333">
        <v>140700.4079110013</v>
      </c>
      <c r="AP333">
        <v>4494.4468479604466</v>
      </c>
      <c r="AQ333">
        <v>0</v>
      </c>
      <c r="AR333">
        <v>4494.4468479604466</v>
      </c>
      <c r="AS333">
        <v>9.8562430876325582</v>
      </c>
      <c r="AT333" t="s">
        <v>753</v>
      </c>
    </row>
    <row r="334" spans="1:46" x14ac:dyDescent="0.25">
      <c r="A334" t="s">
        <v>56</v>
      </c>
      <c r="B334" t="s">
        <v>945</v>
      </c>
      <c r="C334" s="63" t="s">
        <v>945</v>
      </c>
      <c r="D334" s="63" t="s">
        <v>671</v>
      </c>
      <c r="E334" t="s">
        <v>527</v>
      </c>
      <c r="F334">
        <v>1</v>
      </c>
      <c r="G334">
        <v>2</v>
      </c>
      <c r="H334">
        <v>2</v>
      </c>
      <c r="I334">
        <v>2</v>
      </c>
      <c r="J334">
        <v>7</v>
      </c>
      <c r="K334">
        <v>2</v>
      </c>
      <c r="L334" t="s">
        <v>102</v>
      </c>
      <c r="M334">
        <v>9</v>
      </c>
      <c r="N334" t="s">
        <v>715</v>
      </c>
      <c r="O334" t="s">
        <v>5</v>
      </c>
      <c r="P334">
        <v>2</v>
      </c>
      <c r="Q334">
        <v>7</v>
      </c>
      <c r="R334">
        <v>0</v>
      </c>
      <c r="S334" t="s">
        <v>642</v>
      </c>
      <c r="T334" t="s">
        <v>689</v>
      </c>
      <c r="U334">
        <v>65.5</v>
      </c>
      <c r="V334">
        <v>8.6184210526315788</v>
      </c>
      <c r="W334">
        <v>65.5</v>
      </c>
      <c r="X334" t="s">
        <v>37</v>
      </c>
      <c r="Y334" t="s">
        <v>754</v>
      </c>
      <c r="Z334" t="s">
        <v>945</v>
      </c>
      <c r="AA334">
        <v>183</v>
      </c>
      <c r="AB334">
        <v>183</v>
      </c>
      <c r="AC334">
        <v>250.17499999999998</v>
      </c>
      <c r="AD334">
        <v>3235.9999999999986</v>
      </c>
      <c r="AE334">
        <v>0.73148795842909997</v>
      </c>
      <c r="AF334">
        <v>0.35792349726776002</v>
      </c>
      <c r="AG334">
        <v>0.26181672829019698</v>
      </c>
      <c r="AH334">
        <v>2.0241038318912202E-2</v>
      </c>
      <c r="AI334">
        <v>7.7309950556242304E-2</v>
      </c>
      <c r="AJ334">
        <v>12441.428571428571</v>
      </c>
      <c r="AK334">
        <v>174180</v>
      </c>
      <c r="AL334">
        <v>9850.1050679851705</v>
      </c>
      <c r="AM334">
        <v>70484.768232385701</v>
      </c>
      <c r="AN334">
        <v>10050.029136500092</v>
      </c>
      <c r="AO334">
        <v>140700.4079110013</v>
      </c>
      <c r="AP334">
        <v>3525.584054388135</v>
      </c>
      <c r="AQ334">
        <v>0</v>
      </c>
      <c r="AR334">
        <v>3525.584054388135</v>
      </c>
      <c r="AS334">
        <v>7.7315439789213487</v>
      </c>
      <c r="AT334" t="s">
        <v>754</v>
      </c>
    </row>
    <row r="335" spans="1:46" x14ac:dyDescent="0.25">
      <c r="A335" t="s">
        <v>56</v>
      </c>
      <c r="B335" t="s">
        <v>945</v>
      </c>
      <c r="C335" s="63" t="s">
        <v>945</v>
      </c>
      <c r="D335" s="63" t="s">
        <v>671</v>
      </c>
      <c r="E335" t="s">
        <v>527</v>
      </c>
      <c r="F335">
        <v>1</v>
      </c>
      <c r="G335">
        <v>2</v>
      </c>
      <c r="H335">
        <v>2</v>
      </c>
      <c r="I335">
        <v>2</v>
      </c>
      <c r="J335">
        <v>7</v>
      </c>
      <c r="K335">
        <v>2</v>
      </c>
      <c r="L335" t="s">
        <v>102</v>
      </c>
      <c r="M335">
        <v>9</v>
      </c>
      <c r="N335" t="s">
        <v>715</v>
      </c>
      <c r="O335" t="s">
        <v>31</v>
      </c>
      <c r="P335">
        <v>3</v>
      </c>
      <c r="Q335">
        <v>4</v>
      </c>
      <c r="R335">
        <v>0</v>
      </c>
      <c r="S335" t="s">
        <v>642</v>
      </c>
      <c r="T335" t="s">
        <v>689</v>
      </c>
      <c r="U335">
        <v>34</v>
      </c>
      <c r="V335">
        <v>4.4736842105263159</v>
      </c>
      <c r="W335">
        <v>34</v>
      </c>
      <c r="X335" t="s">
        <v>38</v>
      </c>
      <c r="Y335" t="s">
        <v>755</v>
      </c>
      <c r="Z335" t="s">
        <v>945</v>
      </c>
      <c r="AA335">
        <v>183</v>
      </c>
      <c r="AB335">
        <v>183</v>
      </c>
      <c r="AC335">
        <v>250.17499999999998</v>
      </c>
      <c r="AD335">
        <v>3235.9999999999986</v>
      </c>
      <c r="AE335">
        <v>0.73148795842909997</v>
      </c>
      <c r="AF335">
        <v>0.185792349726776</v>
      </c>
      <c r="AG335">
        <v>0.13590486659338499</v>
      </c>
      <c r="AH335">
        <v>1.05067985166873E-2</v>
      </c>
      <c r="AI335">
        <v>7.7309950556242304E-2</v>
      </c>
      <c r="AJ335">
        <v>12441.428571428571</v>
      </c>
      <c r="AK335">
        <v>174180</v>
      </c>
      <c r="AL335">
        <v>9850.1050679851705</v>
      </c>
      <c r="AM335">
        <v>70484.768232385701</v>
      </c>
      <c r="AN335">
        <v>10050.029136500092</v>
      </c>
      <c r="AO335">
        <v>140700.4079110013</v>
      </c>
      <c r="AP335">
        <v>1830.074165636589</v>
      </c>
      <c r="AQ335">
        <v>-2.2737367544323206E-13</v>
      </c>
      <c r="AR335">
        <v>1830.074165636589</v>
      </c>
      <c r="AS335">
        <v>4.0133205386767301</v>
      </c>
      <c r="AT335" t="s">
        <v>755</v>
      </c>
    </row>
    <row r="336" spans="1:46" x14ac:dyDescent="0.25">
      <c r="A336" t="s">
        <v>56</v>
      </c>
      <c r="B336" t="s">
        <v>945</v>
      </c>
      <c r="C336" s="63" t="s">
        <v>945</v>
      </c>
      <c r="D336" s="63" t="s">
        <v>671</v>
      </c>
      <c r="E336" t="s">
        <v>527</v>
      </c>
      <c r="F336">
        <v>1</v>
      </c>
      <c r="G336">
        <v>2</v>
      </c>
      <c r="H336">
        <v>2</v>
      </c>
      <c r="I336">
        <v>2</v>
      </c>
      <c r="J336">
        <v>7</v>
      </c>
      <c r="K336">
        <v>3</v>
      </c>
      <c r="L336" t="s">
        <v>103</v>
      </c>
      <c r="M336">
        <v>10</v>
      </c>
      <c r="N336" t="s">
        <v>717</v>
      </c>
      <c r="O336" t="s">
        <v>4</v>
      </c>
      <c r="P336">
        <v>1</v>
      </c>
      <c r="Q336">
        <v>11</v>
      </c>
      <c r="R336">
        <v>0</v>
      </c>
      <c r="S336" t="s">
        <v>642</v>
      </c>
      <c r="T336" t="s">
        <v>689</v>
      </c>
      <c r="U336">
        <v>83.5</v>
      </c>
      <c r="V336">
        <v>10.986842105263158</v>
      </c>
      <c r="W336">
        <v>83.5</v>
      </c>
      <c r="X336" t="s">
        <v>39</v>
      </c>
      <c r="Y336" t="s">
        <v>756</v>
      </c>
      <c r="Z336" t="s">
        <v>945</v>
      </c>
      <c r="AA336">
        <v>177</v>
      </c>
      <c r="AB336">
        <v>177</v>
      </c>
      <c r="AC336">
        <v>251.67499999999998</v>
      </c>
      <c r="AD336">
        <v>3235.9999999999986</v>
      </c>
      <c r="AE336">
        <v>0.70328797059699999</v>
      </c>
      <c r="AF336">
        <v>0.47175141242937801</v>
      </c>
      <c r="AG336">
        <v>0.33177709347372603</v>
      </c>
      <c r="AH336">
        <v>2.5803461063040802E-2</v>
      </c>
      <c r="AI336">
        <v>7.7773485784919702E-2</v>
      </c>
      <c r="AJ336">
        <v>12441.428571428571</v>
      </c>
      <c r="AK336">
        <v>174180</v>
      </c>
      <c r="AL336">
        <v>9527.150803461067</v>
      </c>
      <c r="AM336">
        <v>70484.768232385701</v>
      </c>
      <c r="AN336">
        <v>10050.029136500092</v>
      </c>
      <c r="AO336">
        <v>140700.4079110013</v>
      </c>
      <c r="AP336">
        <v>4494.4468479604466</v>
      </c>
      <c r="AQ336">
        <v>0</v>
      </c>
      <c r="AR336">
        <v>4494.4468479604466</v>
      </c>
      <c r="AS336">
        <v>9.8562430876325582</v>
      </c>
      <c r="AT336" t="s">
        <v>756</v>
      </c>
    </row>
    <row r="337" spans="1:46" x14ac:dyDescent="0.25">
      <c r="A337" t="s">
        <v>56</v>
      </c>
      <c r="B337" t="s">
        <v>945</v>
      </c>
      <c r="C337" s="63" t="s">
        <v>945</v>
      </c>
      <c r="D337" s="63" t="s">
        <v>671</v>
      </c>
      <c r="E337" t="s">
        <v>527</v>
      </c>
      <c r="F337">
        <v>1</v>
      </c>
      <c r="G337">
        <v>2</v>
      </c>
      <c r="H337">
        <v>2</v>
      </c>
      <c r="I337">
        <v>2</v>
      </c>
      <c r="J337">
        <v>7</v>
      </c>
      <c r="K337">
        <v>3</v>
      </c>
      <c r="L337" t="s">
        <v>103</v>
      </c>
      <c r="M337">
        <v>10</v>
      </c>
      <c r="N337" t="s">
        <v>717</v>
      </c>
      <c r="O337" t="s">
        <v>5</v>
      </c>
      <c r="P337">
        <v>2</v>
      </c>
      <c r="Q337">
        <v>7</v>
      </c>
      <c r="R337">
        <v>0</v>
      </c>
      <c r="S337" t="s">
        <v>642</v>
      </c>
      <c r="T337" t="s">
        <v>689</v>
      </c>
      <c r="U337">
        <v>59.5</v>
      </c>
      <c r="V337">
        <v>7.8289473684210531</v>
      </c>
      <c r="W337">
        <v>59.5</v>
      </c>
      <c r="X337" t="s">
        <v>40</v>
      </c>
      <c r="Y337" t="s">
        <v>757</v>
      </c>
      <c r="Z337" t="s">
        <v>945</v>
      </c>
      <c r="AA337">
        <v>177</v>
      </c>
      <c r="AB337">
        <v>177</v>
      </c>
      <c r="AC337">
        <v>251.67499999999998</v>
      </c>
      <c r="AD337">
        <v>3235.9999999999986</v>
      </c>
      <c r="AE337">
        <v>0.70328797059699999</v>
      </c>
      <c r="AF337">
        <v>0.33615819209039599</v>
      </c>
      <c r="AG337">
        <v>0.236416012714811</v>
      </c>
      <c r="AH337">
        <v>1.8386897404202698E-2</v>
      </c>
      <c r="AI337">
        <v>7.7773485784919702E-2</v>
      </c>
      <c r="AJ337">
        <v>12441.428571428571</v>
      </c>
      <c r="AK337">
        <v>174180</v>
      </c>
      <c r="AL337">
        <v>9527.150803461067</v>
      </c>
      <c r="AM337">
        <v>70484.768232385701</v>
      </c>
      <c r="AN337">
        <v>10050.029136500092</v>
      </c>
      <c r="AO337">
        <v>140700.4079110013</v>
      </c>
      <c r="AP337">
        <v>3202.629789864031</v>
      </c>
      <c r="AQ337">
        <v>0</v>
      </c>
      <c r="AR337">
        <v>3202.629789864031</v>
      </c>
      <c r="AS337">
        <v>7.0233109426842786</v>
      </c>
      <c r="AT337" t="s">
        <v>757</v>
      </c>
    </row>
    <row r="338" spans="1:46" x14ac:dyDescent="0.25">
      <c r="A338" t="s">
        <v>56</v>
      </c>
      <c r="B338" t="s">
        <v>945</v>
      </c>
      <c r="C338" s="63" t="s">
        <v>945</v>
      </c>
      <c r="D338" s="63" t="s">
        <v>671</v>
      </c>
      <c r="E338" t="s">
        <v>527</v>
      </c>
      <c r="F338">
        <v>1</v>
      </c>
      <c r="G338">
        <v>2</v>
      </c>
      <c r="H338">
        <v>2</v>
      </c>
      <c r="I338">
        <v>2</v>
      </c>
      <c r="J338">
        <v>7</v>
      </c>
      <c r="K338">
        <v>3</v>
      </c>
      <c r="L338" t="s">
        <v>103</v>
      </c>
      <c r="M338">
        <v>10</v>
      </c>
      <c r="N338" t="s">
        <v>717</v>
      </c>
      <c r="O338" t="s">
        <v>31</v>
      </c>
      <c r="P338">
        <v>3</v>
      </c>
      <c r="Q338">
        <v>4</v>
      </c>
      <c r="R338">
        <v>0</v>
      </c>
      <c r="S338" t="s">
        <v>642</v>
      </c>
      <c r="T338" t="s">
        <v>689</v>
      </c>
      <c r="U338">
        <v>34</v>
      </c>
      <c r="V338">
        <v>4.4736842105263159</v>
      </c>
      <c r="W338">
        <v>34</v>
      </c>
      <c r="X338" t="s">
        <v>41</v>
      </c>
      <c r="Y338" t="s">
        <v>758</v>
      </c>
      <c r="Z338" t="s">
        <v>945</v>
      </c>
      <c r="AA338">
        <v>177</v>
      </c>
      <c r="AB338">
        <v>177</v>
      </c>
      <c r="AC338">
        <v>251.67499999999998</v>
      </c>
      <c r="AD338">
        <v>3235.9999999999986</v>
      </c>
      <c r="AE338">
        <v>0.70328797059699999</v>
      </c>
      <c r="AF338">
        <v>0.19209039548022599</v>
      </c>
      <c r="AG338">
        <v>0.13509486440846299</v>
      </c>
      <c r="AH338">
        <v>1.05067985166873E-2</v>
      </c>
      <c r="AI338">
        <v>7.7773485784919702E-2</v>
      </c>
      <c r="AJ338">
        <v>12441.428571428571</v>
      </c>
      <c r="AK338">
        <v>174180</v>
      </c>
      <c r="AL338">
        <v>9527.150803461067</v>
      </c>
      <c r="AM338">
        <v>70484.768232385701</v>
      </c>
      <c r="AN338">
        <v>10050.029136500092</v>
      </c>
      <c r="AO338">
        <v>140700.4079110013</v>
      </c>
      <c r="AP338">
        <v>1830.074165636589</v>
      </c>
      <c r="AQ338">
        <v>-2.2737367544323206E-13</v>
      </c>
      <c r="AR338">
        <v>1830.074165636589</v>
      </c>
      <c r="AS338">
        <v>4.0133205386767301</v>
      </c>
      <c r="AT338" t="s">
        <v>758</v>
      </c>
    </row>
    <row r="339" spans="1:46" x14ac:dyDescent="0.25">
      <c r="A339" t="s">
        <v>56</v>
      </c>
      <c r="B339" t="s">
        <v>945</v>
      </c>
      <c r="C339" s="63" t="s">
        <v>945</v>
      </c>
      <c r="D339" s="63" t="s">
        <v>671</v>
      </c>
      <c r="E339" t="s">
        <v>527</v>
      </c>
      <c r="F339">
        <v>1</v>
      </c>
      <c r="G339">
        <v>2</v>
      </c>
      <c r="H339">
        <v>2</v>
      </c>
      <c r="I339">
        <v>2</v>
      </c>
      <c r="J339">
        <v>7</v>
      </c>
      <c r="K339">
        <v>4</v>
      </c>
      <c r="L339" t="s">
        <v>101</v>
      </c>
      <c r="M339">
        <v>11</v>
      </c>
      <c r="N339" t="s">
        <v>719</v>
      </c>
      <c r="O339" t="s">
        <v>4</v>
      </c>
      <c r="P339">
        <v>1</v>
      </c>
      <c r="Q339">
        <v>12</v>
      </c>
      <c r="R339">
        <v>0</v>
      </c>
      <c r="S339" t="s">
        <v>642</v>
      </c>
      <c r="T339" t="s">
        <v>689</v>
      </c>
      <c r="U339">
        <v>92</v>
      </c>
      <c r="V339">
        <v>12.105263157894738</v>
      </c>
      <c r="W339">
        <v>92</v>
      </c>
      <c r="X339" t="s">
        <v>42</v>
      </c>
      <c r="Y339" t="s">
        <v>759</v>
      </c>
      <c r="Z339" t="s">
        <v>945</v>
      </c>
      <c r="AA339">
        <v>192</v>
      </c>
      <c r="AB339">
        <v>192</v>
      </c>
      <c r="AC339">
        <v>254.07499999999999</v>
      </c>
      <c r="AD339">
        <v>3235.9999999999986</v>
      </c>
      <c r="AE339">
        <v>0.755682377250812</v>
      </c>
      <c r="AF339">
        <v>0.47916666666666702</v>
      </c>
      <c r="AG339">
        <v>0.36209780576601402</v>
      </c>
      <c r="AH339">
        <v>2.8430160692212599E-2</v>
      </c>
      <c r="AI339">
        <v>7.8515142150803505E-2</v>
      </c>
      <c r="AJ339">
        <v>12441.428571428571</v>
      </c>
      <c r="AK339">
        <v>174180</v>
      </c>
      <c r="AL339">
        <v>10334.536464771327</v>
      </c>
      <c r="AM339">
        <v>70484.768232385701</v>
      </c>
      <c r="AN339">
        <v>10050.029136500092</v>
      </c>
      <c r="AO339">
        <v>140700.4079110013</v>
      </c>
      <c r="AP339">
        <v>4951.965389369594</v>
      </c>
      <c r="AQ339">
        <v>0</v>
      </c>
      <c r="AR339">
        <v>4951.965389369594</v>
      </c>
      <c r="AS339">
        <v>10.859573222301741</v>
      </c>
      <c r="AT339" t="s">
        <v>759</v>
      </c>
    </row>
    <row r="340" spans="1:46" x14ac:dyDescent="0.25">
      <c r="A340" t="s">
        <v>56</v>
      </c>
      <c r="B340" t="s">
        <v>945</v>
      </c>
      <c r="C340" s="63" t="s">
        <v>945</v>
      </c>
      <c r="D340" s="63" t="s">
        <v>671</v>
      </c>
      <c r="E340" t="s">
        <v>527</v>
      </c>
      <c r="F340">
        <v>1</v>
      </c>
      <c r="G340">
        <v>2</v>
      </c>
      <c r="H340">
        <v>2</v>
      </c>
      <c r="I340">
        <v>2</v>
      </c>
      <c r="J340">
        <v>7</v>
      </c>
      <c r="K340">
        <v>4</v>
      </c>
      <c r="L340" t="s">
        <v>101</v>
      </c>
      <c r="M340">
        <v>11</v>
      </c>
      <c r="N340" t="s">
        <v>719</v>
      </c>
      <c r="O340" t="s">
        <v>5</v>
      </c>
      <c r="P340">
        <v>2</v>
      </c>
      <c r="Q340">
        <v>8</v>
      </c>
      <c r="R340">
        <v>0</v>
      </c>
      <c r="S340" t="s">
        <v>642</v>
      </c>
      <c r="T340" t="s">
        <v>689</v>
      </c>
      <c r="U340">
        <v>66</v>
      </c>
      <c r="V340">
        <v>8.6842105263157894</v>
      </c>
      <c r="W340">
        <v>66</v>
      </c>
      <c r="X340" t="s">
        <v>43</v>
      </c>
      <c r="Y340" t="s">
        <v>760</v>
      </c>
      <c r="Z340" t="s">
        <v>945</v>
      </c>
      <c r="AA340">
        <v>192</v>
      </c>
      <c r="AB340">
        <v>192</v>
      </c>
      <c r="AC340">
        <v>254.07499999999999</v>
      </c>
      <c r="AD340">
        <v>3235.9999999999986</v>
      </c>
      <c r="AE340">
        <v>0.755682377250812</v>
      </c>
      <c r="AF340">
        <v>0.34375</v>
      </c>
      <c r="AG340">
        <v>0.259765817179967</v>
      </c>
      <c r="AH340">
        <v>2.0395550061804699E-2</v>
      </c>
      <c r="AI340">
        <v>7.8515142150803505E-2</v>
      </c>
      <c r="AJ340">
        <v>12441.428571428571</v>
      </c>
      <c r="AK340">
        <v>174180</v>
      </c>
      <c r="AL340">
        <v>10334.536464771327</v>
      </c>
      <c r="AM340">
        <v>70484.768232385701</v>
      </c>
      <c r="AN340">
        <v>10050.029136500092</v>
      </c>
      <c r="AO340">
        <v>140700.4079110013</v>
      </c>
      <c r="AP340">
        <v>3552.4969097651438</v>
      </c>
      <c r="AQ340">
        <v>0</v>
      </c>
      <c r="AR340">
        <v>3552.4969097651438</v>
      </c>
      <c r="AS340">
        <v>7.7905633986077714</v>
      </c>
      <c r="AT340" t="s">
        <v>760</v>
      </c>
    </row>
    <row r="341" spans="1:46" x14ac:dyDescent="0.25">
      <c r="A341" t="s">
        <v>56</v>
      </c>
      <c r="B341" t="s">
        <v>945</v>
      </c>
      <c r="C341" s="63" t="s">
        <v>945</v>
      </c>
      <c r="D341" s="63" t="s">
        <v>671</v>
      </c>
      <c r="E341" t="s">
        <v>527</v>
      </c>
      <c r="F341">
        <v>1</v>
      </c>
      <c r="G341">
        <v>2</v>
      </c>
      <c r="H341">
        <v>2</v>
      </c>
      <c r="I341">
        <v>2</v>
      </c>
      <c r="J341">
        <v>7</v>
      </c>
      <c r="K341">
        <v>4</v>
      </c>
      <c r="L341" t="s">
        <v>101</v>
      </c>
      <c r="M341">
        <v>11</v>
      </c>
      <c r="N341" t="s">
        <v>719</v>
      </c>
      <c r="O341" t="s">
        <v>31</v>
      </c>
      <c r="P341">
        <v>3</v>
      </c>
      <c r="Q341">
        <v>3</v>
      </c>
      <c r="R341">
        <v>0</v>
      </c>
      <c r="S341" t="s">
        <v>642</v>
      </c>
      <c r="T341" t="s">
        <v>689</v>
      </c>
      <c r="U341">
        <v>34</v>
      </c>
      <c r="V341">
        <v>4.4736842105263159</v>
      </c>
      <c r="W341">
        <v>34</v>
      </c>
      <c r="X341" t="s">
        <v>44</v>
      </c>
      <c r="Y341" t="s">
        <v>761</v>
      </c>
      <c r="Z341" t="s">
        <v>945</v>
      </c>
      <c r="AA341">
        <v>192</v>
      </c>
      <c r="AB341">
        <v>192</v>
      </c>
      <c r="AC341">
        <v>254.07499999999999</v>
      </c>
      <c r="AD341">
        <v>3235.9999999999986</v>
      </c>
      <c r="AE341">
        <v>0.755682377250812</v>
      </c>
      <c r="AF341">
        <v>0.17708333333333301</v>
      </c>
      <c r="AG341">
        <v>0.13381875430483101</v>
      </c>
      <c r="AH341">
        <v>1.05067985166873E-2</v>
      </c>
      <c r="AI341">
        <v>7.8515142150803505E-2</v>
      </c>
      <c r="AJ341">
        <v>12441.428571428571</v>
      </c>
      <c r="AK341">
        <v>174180</v>
      </c>
      <c r="AL341">
        <v>10334.536464771327</v>
      </c>
      <c r="AM341">
        <v>70484.768232385701</v>
      </c>
      <c r="AN341">
        <v>10050.029136500092</v>
      </c>
      <c r="AO341">
        <v>140700.4079110013</v>
      </c>
      <c r="AP341">
        <v>1830.074165636589</v>
      </c>
      <c r="AQ341">
        <v>-2.2737367544323206E-13</v>
      </c>
      <c r="AR341">
        <v>1830.074165636589</v>
      </c>
      <c r="AS341">
        <v>4.0133205386767301</v>
      </c>
      <c r="AT341" t="s">
        <v>761</v>
      </c>
    </row>
    <row r="342" spans="1:46" x14ac:dyDescent="0.25">
      <c r="A342" t="s">
        <v>56</v>
      </c>
      <c r="B342" t="s">
        <v>945</v>
      </c>
      <c r="C342" s="63" t="s">
        <v>945</v>
      </c>
      <c r="D342" s="63" t="s">
        <v>671</v>
      </c>
      <c r="E342" t="s">
        <v>527</v>
      </c>
      <c r="F342">
        <v>1</v>
      </c>
      <c r="G342">
        <v>2</v>
      </c>
      <c r="H342">
        <v>2</v>
      </c>
      <c r="I342">
        <v>2</v>
      </c>
      <c r="J342">
        <v>7</v>
      </c>
      <c r="K342">
        <v>5</v>
      </c>
      <c r="L342" t="s">
        <v>105</v>
      </c>
      <c r="M342">
        <v>12</v>
      </c>
      <c r="N342" t="s">
        <v>721</v>
      </c>
      <c r="O342" t="s">
        <v>4</v>
      </c>
      <c r="P342">
        <v>1</v>
      </c>
      <c r="Q342">
        <v>11</v>
      </c>
      <c r="R342">
        <v>0</v>
      </c>
      <c r="S342" t="s">
        <v>642</v>
      </c>
      <c r="T342" t="s">
        <v>689</v>
      </c>
      <c r="U342">
        <v>83.5</v>
      </c>
      <c r="V342">
        <v>10.986842105263158</v>
      </c>
      <c r="W342">
        <v>83.5</v>
      </c>
      <c r="X342" t="s">
        <v>45</v>
      </c>
      <c r="Y342" t="s">
        <v>762</v>
      </c>
      <c r="Z342" t="s">
        <v>945</v>
      </c>
      <c r="AA342">
        <v>183.5</v>
      </c>
      <c r="AB342">
        <v>183.5</v>
      </c>
      <c r="AC342">
        <v>232.17500000000001</v>
      </c>
      <c r="AD342">
        <v>3235.9999999999986</v>
      </c>
      <c r="AE342">
        <v>0.79035210509314102</v>
      </c>
      <c r="AF342">
        <v>0.45504087193460502</v>
      </c>
      <c r="AG342">
        <v>0.35964251103693301</v>
      </c>
      <c r="AH342">
        <v>2.5803461063040802E-2</v>
      </c>
      <c r="AI342">
        <v>7.1747527812113798E-2</v>
      </c>
      <c r="AJ342">
        <v>12441.428571428571</v>
      </c>
      <c r="AK342">
        <v>174180</v>
      </c>
      <c r="AL342">
        <v>9877.0179233621802</v>
      </c>
      <c r="AM342">
        <v>70484.768232385701</v>
      </c>
      <c r="AN342">
        <v>10050.029136500092</v>
      </c>
      <c r="AO342">
        <v>140700.4079110013</v>
      </c>
      <c r="AP342">
        <v>4494.4468479604466</v>
      </c>
      <c r="AQ342">
        <v>-9.0949470177292824E-13</v>
      </c>
      <c r="AR342">
        <v>4494.4468479604466</v>
      </c>
      <c r="AS342">
        <v>9.8562430876325582</v>
      </c>
      <c r="AT342" t="s">
        <v>762</v>
      </c>
    </row>
    <row r="343" spans="1:46" x14ac:dyDescent="0.25">
      <c r="A343" t="s">
        <v>56</v>
      </c>
      <c r="B343" t="s">
        <v>945</v>
      </c>
      <c r="C343" s="63" t="s">
        <v>945</v>
      </c>
      <c r="D343" s="63" t="s">
        <v>671</v>
      </c>
      <c r="E343" t="s">
        <v>527</v>
      </c>
      <c r="F343">
        <v>1</v>
      </c>
      <c r="G343">
        <v>2</v>
      </c>
      <c r="H343">
        <v>2</v>
      </c>
      <c r="I343">
        <v>2</v>
      </c>
      <c r="J343">
        <v>7</v>
      </c>
      <c r="K343">
        <v>5</v>
      </c>
      <c r="L343" t="s">
        <v>105</v>
      </c>
      <c r="M343">
        <v>12</v>
      </c>
      <c r="N343" t="s">
        <v>721</v>
      </c>
      <c r="O343" t="s">
        <v>5</v>
      </c>
      <c r="P343">
        <v>2</v>
      </c>
      <c r="Q343">
        <v>8</v>
      </c>
      <c r="R343">
        <v>0</v>
      </c>
      <c r="S343" t="s">
        <v>642</v>
      </c>
      <c r="T343" t="s">
        <v>689</v>
      </c>
      <c r="U343">
        <v>66</v>
      </c>
      <c r="V343">
        <v>8.6842105263157894</v>
      </c>
      <c r="W343">
        <v>66</v>
      </c>
      <c r="X343" t="s">
        <v>46</v>
      </c>
      <c r="Y343" t="s">
        <v>763</v>
      </c>
      <c r="Z343" t="s">
        <v>945</v>
      </c>
      <c r="AA343">
        <v>183.5</v>
      </c>
      <c r="AB343">
        <v>183.5</v>
      </c>
      <c r="AC343">
        <v>232.17500000000001</v>
      </c>
      <c r="AD343">
        <v>3235.9999999999986</v>
      </c>
      <c r="AE343">
        <v>0.79035210509314102</v>
      </c>
      <c r="AF343">
        <v>0.35967302452316102</v>
      </c>
      <c r="AG343">
        <v>0.28426833207709701</v>
      </c>
      <c r="AH343">
        <v>2.0395550061804699E-2</v>
      </c>
      <c r="AI343">
        <v>7.1747527812113798E-2</v>
      </c>
      <c r="AJ343">
        <v>12441.428571428571</v>
      </c>
      <c r="AK343">
        <v>174180</v>
      </c>
      <c r="AL343">
        <v>9877.0179233621802</v>
      </c>
      <c r="AM343">
        <v>70484.768232385701</v>
      </c>
      <c r="AN343">
        <v>10050.029136500092</v>
      </c>
      <c r="AO343">
        <v>140700.4079110013</v>
      </c>
      <c r="AP343">
        <v>3552.4969097651438</v>
      </c>
      <c r="AQ343">
        <v>0</v>
      </c>
      <c r="AR343">
        <v>3552.4969097651438</v>
      </c>
      <c r="AS343">
        <v>7.7905633986077714</v>
      </c>
      <c r="AT343" t="s">
        <v>763</v>
      </c>
    </row>
    <row r="344" spans="1:46" x14ac:dyDescent="0.25">
      <c r="A344" t="s">
        <v>56</v>
      </c>
      <c r="B344" t="s">
        <v>945</v>
      </c>
      <c r="C344" s="63" t="s">
        <v>945</v>
      </c>
      <c r="D344" s="63" t="s">
        <v>671</v>
      </c>
      <c r="E344" t="s">
        <v>527</v>
      </c>
      <c r="F344">
        <v>1</v>
      </c>
      <c r="G344">
        <v>2</v>
      </c>
      <c r="H344">
        <v>2</v>
      </c>
      <c r="I344">
        <v>2</v>
      </c>
      <c r="J344">
        <v>7</v>
      </c>
      <c r="K344">
        <v>5</v>
      </c>
      <c r="L344" t="s">
        <v>105</v>
      </c>
      <c r="M344">
        <v>12</v>
      </c>
      <c r="N344" t="s">
        <v>721</v>
      </c>
      <c r="O344" t="s">
        <v>31</v>
      </c>
      <c r="P344">
        <v>3</v>
      </c>
      <c r="Q344">
        <v>4</v>
      </c>
      <c r="R344">
        <v>0</v>
      </c>
      <c r="S344" t="s">
        <v>642</v>
      </c>
      <c r="T344" t="s">
        <v>689</v>
      </c>
      <c r="U344">
        <v>34</v>
      </c>
      <c r="V344">
        <v>4.4736842105263159</v>
      </c>
      <c r="W344">
        <v>34</v>
      </c>
      <c r="X344" t="s">
        <v>47</v>
      </c>
      <c r="Y344" t="s">
        <v>764</v>
      </c>
      <c r="Z344" t="s">
        <v>945</v>
      </c>
      <c r="AA344">
        <v>183.5</v>
      </c>
      <c r="AB344">
        <v>183.5</v>
      </c>
      <c r="AC344">
        <v>232.17500000000001</v>
      </c>
      <c r="AD344">
        <v>3235.9999999999986</v>
      </c>
      <c r="AE344">
        <v>0.79035210509314102</v>
      </c>
      <c r="AF344">
        <v>0.18528610354223399</v>
      </c>
      <c r="AG344">
        <v>0.146441261979111</v>
      </c>
      <c r="AH344">
        <v>1.05067985166873E-2</v>
      </c>
      <c r="AI344">
        <v>7.1747527812113798E-2</v>
      </c>
      <c r="AJ344">
        <v>12441.428571428571</v>
      </c>
      <c r="AK344">
        <v>174180</v>
      </c>
      <c r="AL344">
        <v>9877.0179233621802</v>
      </c>
      <c r="AM344">
        <v>70484.768232385701</v>
      </c>
      <c r="AN344">
        <v>10050.029136500092</v>
      </c>
      <c r="AO344">
        <v>140700.4079110013</v>
      </c>
      <c r="AP344">
        <v>1830.074165636589</v>
      </c>
      <c r="AQ344">
        <v>-2.2737367544323206E-13</v>
      </c>
      <c r="AR344">
        <v>1830.074165636589</v>
      </c>
      <c r="AS344">
        <v>4.0133205386767301</v>
      </c>
      <c r="AT344" t="s">
        <v>764</v>
      </c>
    </row>
    <row r="345" spans="1:46" x14ac:dyDescent="0.25">
      <c r="A345" t="s">
        <v>56</v>
      </c>
      <c r="B345" t="s">
        <v>945</v>
      </c>
      <c r="C345" s="63" t="s">
        <v>945</v>
      </c>
      <c r="D345" s="63" t="s">
        <v>671</v>
      </c>
      <c r="E345" t="s">
        <v>527</v>
      </c>
      <c r="F345">
        <v>1</v>
      </c>
      <c r="G345">
        <v>2</v>
      </c>
      <c r="H345">
        <v>2</v>
      </c>
      <c r="I345">
        <v>2</v>
      </c>
      <c r="J345">
        <v>7</v>
      </c>
      <c r="K345">
        <v>6</v>
      </c>
      <c r="L345" t="s">
        <v>113</v>
      </c>
      <c r="M345">
        <v>13</v>
      </c>
      <c r="N345" t="s">
        <v>723</v>
      </c>
      <c r="O345" t="s">
        <v>4</v>
      </c>
      <c r="P345">
        <v>1</v>
      </c>
      <c r="Q345">
        <v>12</v>
      </c>
      <c r="R345">
        <v>0</v>
      </c>
      <c r="S345" t="s">
        <v>642</v>
      </c>
      <c r="T345" t="s">
        <v>689</v>
      </c>
      <c r="U345">
        <v>92</v>
      </c>
      <c r="V345">
        <v>12.105263157894738</v>
      </c>
      <c r="W345">
        <v>92</v>
      </c>
      <c r="X345" t="s">
        <v>48</v>
      </c>
      <c r="Y345" t="s">
        <v>765</v>
      </c>
      <c r="Z345" t="s">
        <v>945</v>
      </c>
      <c r="AA345">
        <v>190</v>
      </c>
      <c r="AB345">
        <v>190</v>
      </c>
      <c r="AC345">
        <v>190</v>
      </c>
      <c r="AD345">
        <v>3235.9999999999986</v>
      </c>
      <c r="AE345">
        <v>1</v>
      </c>
      <c r="AF345">
        <v>0.48421052631578998</v>
      </c>
      <c r="AG345">
        <v>0.48421052631578998</v>
      </c>
      <c r="AH345">
        <v>2.8430160692212599E-2</v>
      </c>
      <c r="AI345">
        <v>5.8714462299134802E-2</v>
      </c>
      <c r="AJ345">
        <v>12441.428571428571</v>
      </c>
      <c r="AK345">
        <v>174180</v>
      </c>
      <c r="AL345">
        <v>10226.885043263293</v>
      </c>
      <c r="AM345">
        <v>70484.768232385701</v>
      </c>
      <c r="AN345">
        <v>10050.029136500092</v>
      </c>
      <c r="AO345">
        <v>140700.4079110013</v>
      </c>
      <c r="AP345">
        <v>4951.965389369594</v>
      </c>
      <c r="AQ345">
        <v>-9.0949470177292824E-13</v>
      </c>
      <c r="AR345">
        <v>4951.965389369594</v>
      </c>
      <c r="AS345">
        <v>10.859573222301741</v>
      </c>
      <c r="AT345" t="s">
        <v>765</v>
      </c>
    </row>
    <row r="346" spans="1:46" x14ac:dyDescent="0.25">
      <c r="A346" t="s">
        <v>56</v>
      </c>
      <c r="B346" t="s">
        <v>945</v>
      </c>
      <c r="C346" s="63" t="s">
        <v>945</v>
      </c>
      <c r="D346" s="63" t="s">
        <v>671</v>
      </c>
      <c r="E346" t="s">
        <v>527</v>
      </c>
      <c r="F346">
        <v>1</v>
      </c>
      <c r="G346">
        <v>2</v>
      </c>
      <c r="H346">
        <v>2</v>
      </c>
      <c r="I346">
        <v>2</v>
      </c>
      <c r="J346">
        <v>7</v>
      </c>
      <c r="K346">
        <v>6</v>
      </c>
      <c r="L346" t="s">
        <v>113</v>
      </c>
      <c r="M346">
        <v>13</v>
      </c>
      <c r="N346" t="s">
        <v>723</v>
      </c>
      <c r="O346" t="s">
        <v>5</v>
      </c>
      <c r="P346">
        <v>2</v>
      </c>
      <c r="Q346">
        <v>8</v>
      </c>
      <c r="R346">
        <v>0</v>
      </c>
      <c r="S346" t="s">
        <v>642</v>
      </c>
      <c r="T346" t="s">
        <v>689</v>
      </c>
      <c r="U346">
        <v>66</v>
      </c>
      <c r="V346">
        <v>8.6842105263157894</v>
      </c>
      <c r="W346">
        <v>66</v>
      </c>
      <c r="X346" t="s">
        <v>49</v>
      </c>
      <c r="Y346" t="s">
        <v>766</v>
      </c>
      <c r="Z346" t="s">
        <v>945</v>
      </c>
      <c r="AA346">
        <v>190</v>
      </c>
      <c r="AB346">
        <v>190</v>
      </c>
      <c r="AC346">
        <v>190</v>
      </c>
      <c r="AD346">
        <v>3235.9999999999986</v>
      </c>
      <c r="AE346">
        <v>1</v>
      </c>
      <c r="AF346">
        <v>0.34736842105263199</v>
      </c>
      <c r="AG346">
        <v>0.34736842105263199</v>
      </c>
      <c r="AH346">
        <v>2.0395550061804699E-2</v>
      </c>
      <c r="AI346">
        <v>5.8714462299134802E-2</v>
      </c>
      <c r="AJ346">
        <v>12441.428571428571</v>
      </c>
      <c r="AK346">
        <v>174180</v>
      </c>
      <c r="AL346">
        <v>10226.885043263293</v>
      </c>
      <c r="AM346">
        <v>70484.768232385701</v>
      </c>
      <c r="AN346">
        <v>10050.029136500092</v>
      </c>
      <c r="AO346">
        <v>140700.4079110013</v>
      </c>
      <c r="AP346">
        <v>3552.4969097651438</v>
      </c>
      <c r="AQ346">
        <v>-4.5474735088646412E-13</v>
      </c>
      <c r="AR346">
        <v>3552.4969097651438</v>
      </c>
      <c r="AS346">
        <v>7.7905633986077714</v>
      </c>
      <c r="AT346" t="s">
        <v>766</v>
      </c>
    </row>
    <row r="347" spans="1:46" x14ac:dyDescent="0.25">
      <c r="A347" t="s">
        <v>56</v>
      </c>
      <c r="B347" t="s">
        <v>945</v>
      </c>
      <c r="C347" s="63" t="s">
        <v>945</v>
      </c>
      <c r="D347" s="63" t="s">
        <v>671</v>
      </c>
      <c r="E347" t="s">
        <v>527</v>
      </c>
      <c r="F347">
        <v>1</v>
      </c>
      <c r="G347">
        <v>2</v>
      </c>
      <c r="H347">
        <v>2</v>
      </c>
      <c r="I347">
        <v>2</v>
      </c>
      <c r="J347">
        <v>7</v>
      </c>
      <c r="K347">
        <v>6</v>
      </c>
      <c r="L347" t="s">
        <v>113</v>
      </c>
      <c r="M347">
        <v>13</v>
      </c>
      <c r="N347" t="s">
        <v>723</v>
      </c>
      <c r="O347" t="s">
        <v>31</v>
      </c>
      <c r="P347">
        <v>3</v>
      </c>
      <c r="Q347">
        <v>4</v>
      </c>
      <c r="R347">
        <v>0</v>
      </c>
      <c r="S347" t="s">
        <v>642</v>
      </c>
      <c r="T347" t="s">
        <v>689</v>
      </c>
      <c r="U347">
        <v>32</v>
      </c>
      <c r="V347">
        <v>4.2105263157894735</v>
      </c>
      <c r="W347">
        <v>32</v>
      </c>
      <c r="X347" t="s">
        <v>50</v>
      </c>
      <c r="Y347" t="s">
        <v>767</v>
      </c>
      <c r="Z347" t="s">
        <v>945</v>
      </c>
      <c r="AA347">
        <v>190</v>
      </c>
      <c r="AB347">
        <v>190</v>
      </c>
      <c r="AC347">
        <v>190</v>
      </c>
      <c r="AD347">
        <v>3235.9999999999986</v>
      </c>
      <c r="AE347">
        <v>1</v>
      </c>
      <c r="AF347">
        <v>0.168421052631579</v>
      </c>
      <c r="AG347">
        <v>0.168421052631579</v>
      </c>
      <c r="AH347">
        <v>9.8887515451174298E-3</v>
      </c>
      <c r="AI347">
        <v>5.8714462299134802E-2</v>
      </c>
      <c r="AJ347">
        <v>12441.428571428571</v>
      </c>
      <c r="AK347">
        <v>174180</v>
      </c>
      <c r="AL347">
        <v>10226.885043263293</v>
      </c>
      <c r="AM347">
        <v>70484.768232385701</v>
      </c>
      <c r="AN347">
        <v>10050.029136500092</v>
      </c>
      <c r="AO347">
        <v>140700.4079110013</v>
      </c>
      <c r="AP347">
        <v>1722.4227441285545</v>
      </c>
      <c r="AQ347">
        <v>0</v>
      </c>
      <c r="AR347">
        <v>1722.4227441285545</v>
      </c>
      <c r="AS347">
        <v>3.7772428599310408</v>
      </c>
      <c r="AT347" t="s">
        <v>767</v>
      </c>
    </row>
    <row r="348" spans="1:46" x14ac:dyDescent="0.25">
      <c r="A348" t="s">
        <v>56</v>
      </c>
      <c r="B348" t="s">
        <v>945</v>
      </c>
      <c r="C348" s="63" t="s">
        <v>945</v>
      </c>
      <c r="D348" s="63" t="s">
        <v>671</v>
      </c>
      <c r="E348" t="s">
        <v>527</v>
      </c>
      <c r="F348">
        <v>1</v>
      </c>
      <c r="G348">
        <v>2</v>
      </c>
      <c r="H348">
        <v>2</v>
      </c>
      <c r="I348">
        <v>2</v>
      </c>
      <c r="J348">
        <v>7</v>
      </c>
      <c r="K348">
        <v>7</v>
      </c>
      <c r="L348" t="s">
        <v>114</v>
      </c>
      <c r="M348">
        <v>14</v>
      </c>
      <c r="N348" t="s">
        <v>725</v>
      </c>
      <c r="O348" t="s">
        <v>4</v>
      </c>
      <c r="P348">
        <v>1</v>
      </c>
      <c r="Q348">
        <v>12</v>
      </c>
      <c r="R348">
        <v>0</v>
      </c>
      <c r="S348" t="s">
        <v>642</v>
      </c>
      <c r="T348" t="s">
        <v>689</v>
      </c>
      <c r="U348">
        <v>92</v>
      </c>
      <c r="V348">
        <v>12.105263157894738</v>
      </c>
      <c r="W348">
        <v>92</v>
      </c>
      <c r="X348" t="s">
        <v>51</v>
      </c>
      <c r="Y348" t="s">
        <v>768</v>
      </c>
      <c r="Z348" t="s">
        <v>945</v>
      </c>
      <c r="AA348">
        <v>192</v>
      </c>
      <c r="AB348">
        <v>192</v>
      </c>
      <c r="AC348">
        <v>198.4</v>
      </c>
      <c r="AD348">
        <v>3235.9999999999986</v>
      </c>
      <c r="AE348">
        <v>0.967741935483871</v>
      </c>
      <c r="AF348">
        <v>0.47916666666666702</v>
      </c>
      <c r="AG348">
        <v>0.46370967741935498</v>
      </c>
      <c r="AH348">
        <v>2.8430160692212599E-2</v>
      </c>
      <c r="AI348">
        <v>6.1310259579728098E-2</v>
      </c>
      <c r="AJ348">
        <v>12441.428571428571</v>
      </c>
      <c r="AK348">
        <v>174180</v>
      </c>
      <c r="AL348">
        <v>10334.536464771325</v>
      </c>
      <c r="AM348">
        <v>70484.768232385701</v>
      </c>
      <c r="AN348">
        <v>10050.029136500092</v>
      </c>
      <c r="AO348">
        <v>140700.4079110013</v>
      </c>
      <c r="AP348">
        <v>4951.965389369594</v>
      </c>
      <c r="AQ348">
        <v>9.0949470177292824E-13</v>
      </c>
      <c r="AR348">
        <v>4951.965389369594</v>
      </c>
      <c r="AS348">
        <v>10.859573222301741</v>
      </c>
      <c r="AT348" t="s">
        <v>768</v>
      </c>
    </row>
    <row r="349" spans="1:46" x14ac:dyDescent="0.25">
      <c r="A349" t="s">
        <v>56</v>
      </c>
      <c r="B349" t="s">
        <v>945</v>
      </c>
      <c r="C349" s="63" t="s">
        <v>945</v>
      </c>
      <c r="D349" s="63" t="s">
        <v>671</v>
      </c>
      <c r="E349" t="s">
        <v>527</v>
      </c>
      <c r="F349">
        <v>1</v>
      </c>
      <c r="G349">
        <v>2</v>
      </c>
      <c r="H349">
        <v>2</v>
      </c>
      <c r="I349">
        <v>2</v>
      </c>
      <c r="J349">
        <v>7</v>
      </c>
      <c r="K349">
        <v>7</v>
      </c>
      <c r="L349" t="s">
        <v>114</v>
      </c>
      <c r="M349">
        <v>14</v>
      </c>
      <c r="N349" t="s">
        <v>725</v>
      </c>
      <c r="O349" t="s">
        <v>5</v>
      </c>
      <c r="P349">
        <v>2</v>
      </c>
      <c r="Q349">
        <v>8</v>
      </c>
      <c r="R349">
        <v>0</v>
      </c>
      <c r="S349" t="s">
        <v>642</v>
      </c>
      <c r="T349" t="s">
        <v>689</v>
      </c>
      <c r="U349">
        <v>66</v>
      </c>
      <c r="V349">
        <v>8.6842105263157894</v>
      </c>
      <c r="W349">
        <v>66</v>
      </c>
      <c r="X349" t="s">
        <v>52</v>
      </c>
      <c r="Y349" t="s">
        <v>769</v>
      </c>
      <c r="Z349" t="s">
        <v>945</v>
      </c>
      <c r="AA349">
        <v>192</v>
      </c>
      <c r="AB349">
        <v>192</v>
      </c>
      <c r="AC349">
        <v>198.4</v>
      </c>
      <c r="AD349">
        <v>3235.9999999999986</v>
      </c>
      <c r="AE349">
        <v>0.967741935483871</v>
      </c>
      <c r="AF349">
        <v>0.34375</v>
      </c>
      <c r="AG349">
        <v>0.33266129032258102</v>
      </c>
      <c r="AH349">
        <v>2.0395550061804699E-2</v>
      </c>
      <c r="AI349">
        <v>6.1310259579728098E-2</v>
      </c>
      <c r="AJ349">
        <v>12441.428571428571</v>
      </c>
      <c r="AK349">
        <v>174180</v>
      </c>
      <c r="AL349">
        <v>10334.536464771325</v>
      </c>
      <c r="AM349">
        <v>70484.768232385701</v>
      </c>
      <c r="AN349">
        <v>10050.029136500092</v>
      </c>
      <c r="AO349">
        <v>140700.4079110013</v>
      </c>
      <c r="AP349">
        <v>3552.4969097651438</v>
      </c>
      <c r="AQ349">
        <v>9.0949470177292824E-13</v>
      </c>
      <c r="AR349">
        <v>3552.4969097651438</v>
      </c>
      <c r="AS349">
        <v>7.7905633986077714</v>
      </c>
      <c r="AT349" t="s">
        <v>769</v>
      </c>
    </row>
    <row r="350" spans="1:46" x14ac:dyDescent="0.25">
      <c r="A350" t="s">
        <v>56</v>
      </c>
      <c r="B350" t="s">
        <v>945</v>
      </c>
      <c r="C350" s="63" t="s">
        <v>945</v>
      </c>
      <c r="D350" s="63" t="s">
        <v>671</v>
      </c>
      <c r="E350" t="s">
        <v>527</v>
      </c>
      <c r="F350">
        <v>1</v>
      </c>
      <c r="G350">
        <v>2</v>
      </c>
      <c r="H350">
        <v>2</v>
      </c>
      <c r="I350">
        <v>2</v>
      </c>
      <c r="J350">
        <v>7</v>
      </c>
      <c r="K350">
        <v>7</v>
      </c>
      <c r="L350" t="s">
        <v>114</v>
      </c>
      <c r="M350">
        <v>14</v>
      </c>
      <c r="N350" t="s">
        <v>725</v>
      </c>
      <c r="O350" t="s">
        <v>31</v>
      </c>
      <c r="P350">
        <v>3</v>
      </c>
      <c r="Q350">
        <v>4</v>
      </c>
      <c r="R350">
        <v>0</v>
      </c>
      <c r="S350" t="s">
        <v>642</v>
      </c>
      <c r="T350" t="s">
        <v>689</v>
      </c>
      <c r="U350">
        <v>34</v>
      </c>
      <c r="V350">
        <v>4.4736842105263159</v>
      </c>
      <c r="W350">
        <v>34</v>
      </c>
      <c r="X350" t="s">
        <v>53</v>
      </c>
      <c r="Y350" t="s">
        <v>770</v>
      </c>
      <c r="Z350" t="s">
        <v>945</v>
      </c>
      <c r="AA350">
        <v>192</v>
      </c>
      <c r="AB350">
        <v>192</v>
      </c>
      <c r="AC350">
        <v>198.4</v>
      </c>
      <c r="AD350">
        <v>3235.9999999999986</v>
      </c>
      <c r="AE350">
        <v>0.967741935483871</v>
      </c>
      <c r="AF350">
        <v>0.17708333333333301</v>
      </c>
      <c r="AG350">
        <v>0.171370967741935</v>
      </c>
      <c r="AH350">
        <v>1.05067985166873E-2</v>
      </c>
      <c r="AI350">
        <v>6.1310259579728098E-2</v>
      </c>
      <c r="AJ350">
        <v>12441.428571428571</v>
      </c>
      <c r="AK350">
        <v>174180</v>
      </c>
      <c r="AL350">
        <v>10334.536464771325</v>
      </c>
      <c r="AM350">
        <v>70484.768232385701</v>
      </c>
      <c r="AN350">
        <v>10050.029136500092</v>
      </c>
      <c r="AO350">
        <v>140700.4079110013</v>
      </c>
      <c r="AP350">
        <v>1830.074165636589</v>
      </c>
      <c r="AQ350">
        <v>0</v>
      </c>
      <c r="AR350">
        <v>1830.074165636589</v>
      </c>
      <c r="AS350">
        <v>4.0133205386767301</v>
      </c>
      <c r="AT350" t="s">
        <v>770</v>
      </c>
    </row>
    <row r="351" spans="1:46" x14ac:dyDescent="0.25">
      <c r="A351" t="s">
        <v>56</v>
      </c>
      <c r="B351" t="s">
        <v>946</v>
      </c>
      <c r="C351" s="63" t="s">
        <v>946</v>
      </c>
      <c r="D351" s="63" t="s">
        <v>671</v>
      </c>
      <c r="E351" t="s">
        <v>527</v>
      </c>
      <c r="F351">
        <v>0.95</v>
      </c>
      <c r="G351">
        <v>1</v>
      </c>
      <c r="H351">
        <v>1</v>
      </c>
      <c r="I351">
        <v>2</v>
      </c>
      <c r="J351">
        <v>7</v>
      </c>
      <c r="K351">
        <v>1</v>
      </c>
      <c r="L351" t="s">
        <v>99</v>
      </c>
      <c r="M351">
        <v>1</v>
      </c>
      <c r="N351" t="s">
        <v>699</v>
      </c>
      <c r="O351" t="s">
        <v>4</v>
      </c>
      <c r="P351">
        <v>1</v>
      </c>
      <c r="Q351">
        <v>2</v>
      </c>
      <c r="R351">
        <v>0</v>
      </c>
      <c r="S351" t="s">
        <v>642</v>
      </c>
      <c r="T351" t="s">
        <v>689</v>
      </c>
      <c r="U351">
        <v>8.5</v>
      </c>
      <c r="V351">
        <v>1.118421052631579</v>
      </c>
      <c r="W351">
        <v>8.0749999999999993</v>
      </c>
      <c r="X351" t="s">
        <v>33</v>
      </c>
      <c r="Y351" t="s">
        <v>729</v>
      </c>
      <c r="Z351" t="s">
        <v>946</v>
      </c>
      <c r="AA351">
        <v>8.5</v>
      </c>
      <c r="AB351">
        <v>8.0749999999999993</v>
      </c>
      <c r="AC351">
        <v>238.07499999999999</v>
      </c>
      <c r="AD351">
        <v>3235.9999999999986</v>
      </c>
      <c r="AE351">
        <v>3.3917883020056702E-2</v>
      </c>
      <c r="AF351">
        <v>1</v>
      </c>
      <c r="AG351">
        <v>3.3917883020056702E-2</v>
      </c>
      <c r="AH351">
        <v>2.4953646477132302E-3</v>
      </c>
      <c r="AI351">
        <v>7.3570766378244806E-2</v>
      </c>
      <c r="AJ351">
        <v>12441.428571428571</v>
      </c>
      <c r="AK351">
        <v>174180</v>
      </c>
      <c r="AL351">
        <v>434.6426143386899</v>
      </c>
      <c r="AM351">
        <v>2070.9442212608164</v>
      </c>
      <c r="AN351">
        <v>295.84917446583091</v>
      </c>
      <c r="AO351">
        <v>4141.8884425216329</v>
      </c>
      <c r="AP351">
        <v>434.6426143386899</v>
      </c>
      <c r="AQ351">
        <v>0</v>
      </c>
      <c r="AR351">
        <v>457.5185414091473</v>
      </c>
      <c r="AS351">
        <v>1.0033301346691827</v>
      </c>
      <c r="AT351" t="s">
        <v>729</v>
      </c>
    </row>
    <row r="352" spans="1:46" x14ac:dyDescent="0.25">
      <c r="A352" t="s">
        <v>56</v>
      </c>
      <c r="B352" t="s">
        <v>946</v>
      </c>
      <c r="C352" s="63" t="s">
        <v>946</v>
      </c>
      <c r="D352" s="63" t="s">
        <v>671</v>
      </c>
      <c r="E352" t="s">
        <v>527</v>
      </c>
      <c r="F352">
        <v>0.95</v>
      </c>
      <c r="G352">
        <v>1</v>
      </c>
      <c r="H352">
        <v>1</v>
      </c>
      <c r="I352">
        <v>2</v>
      </c>
      <c r="J352">
        <v>7</v>
      </c>
      <c r="K352">
        <v>2</v>
      </c>
      <c r="L352" t="s">
        <v>102</v>
      </c>
      <c r="M352">
        <v>2</v>
      </c>
      <c r="N352" t="s">
        <v>701</v>
      </c>
      <c r="O352" t="s">
        <v>4</v>
      </c>
      <c r="P352">
        <v>1</v>
      </c>
      <c r="Q352">
        <v>2</v>
      </c>
      <c r="R352">
        <v>0</v>
      </c>
      <c r="S352" t="s">
        <v>642</v>
      </c>
      <c r="T352" t="s">
        <v>689</v>
      </c>
      <c r="U352">
        <v>8.5</v>
      </c>
      <c r="V352">
        <v>1.118421052631579</v>
      </c>
      <c r="W352">
        <v>8.0749999999999993</v>
      </c>
      <c r="X352" t="s">
        <v>36</v>
      </c>
      <c r="Y352" t="s">
        <v>732</v>
      </c>
      <c r="Z352" t="s">
        <v>946</v>
      </c>
      <c r="AA352">
        <v>8.5</v>
      </c>
      <c r="AB352">
        <v>8.0749999999999993</v>
      </c>
      <c r="AC352">
        <v>250.07499999999999</v>
      </c>
      <c r="AD352">
        <v>3235.9999999999986</v>
      </c>
      <c r="AE352">
        <v>3.2290312906128202E-2</v>
      </c>
      <c r="AF352">
        <v>1</v>
      </c>
      <c r="AG352">
        <v>3.2290312906128202E-2</v>
      </c>
      <c r="AH352">
        <v>2.4953646477132302E-3</v>
      </c>
      <c r="AI352">
        <v>7.7279048207663806E-2</v>
      </c>
      <c r="AJ352">
        <v>12441.428571428571</v>
      </c>
      <c r="AK352">
        <v>174180</v>
      </c>
      <c r="AL352">
        <v>434.64261433868984</v>
      </c>
      <c r="AM352">
        <v>2070.9442212608164</v>
      </c>
      <c r="AN352">
        <v>295.84917446583091</v>
      </c>
      <c r="AO352">
        <v>4141.8884425216329</v>
      </c>
      <c r="AP352">
        <v>434.6426143386899</v>
      </c>
      <c r="AQ352">
        <v>5.6843418860808015E-14</v>
      </c>
      <c r="AR352">
        <v>457.5185414091473</v>
      </c>
      <c r="AS352">
        <v>1.0033301346691827</v>
      </c>
      <c r="AT352" t="s">
        <v>732</v>
      </c>
    </row>
    <row r="353" spans="1:46" x14ac:dyDescent="0.25">
      <c r="A353" t="s">
        <v>56</v>
      </c>
      <c r="B353" t="s">
        <v>946</v>
      </c>
      <c r="C353" s="63" t="s">
        <v>946</v>
      </c>
      <c r="D353" s="63" t="s">
        <v>671</v>
      </c>
      <c r="E353" t="s">
        <v>527</v>
      </c>
      <c r="F353">
        <v>0.95</v>
      </c>
      <c r="G353">
        <v>1</v>
      </c>
      <c r="H353">
        <v>1</v>
      </c>
      <c r="I353">
        <v>2</v>
      </c>
      <c r="J353">
        <v>7</v>
      </c>
      <c r="K353">
        <v>3</v>
      </c>
      <c r="L353" t="s">
        <v>103</v>
      </c>
      <c r="M353">
        <v>3</v>
      </c>
      <c r="N353" t="s">
        <v>703</v>
      </c>
      <c r="O353" t="s">
        <v>4</v>
      </c>
      <c r="P353">
        <v>1</v>
      </c>
      <c r="Q353">
        <v>2</v>
      </c>
      <c r="R353">
        <v>0</v>
      </c>
      <c r="S353" t="s">
        <v>642</v>
      </c>
      <c r="T353" t="s">
        <v>689</v>
      </c>
      <c r="U353">
        <v>8.5</v>
      </c>
      <c r="V353">
        <v>1.118421052631579</v>
      </c>
      <c r="W353">
        <v>8.0749999999999993</v>
      </c>
      <c r="X353" t="s">
        <v>39</v>
      </c>
      <c r="Y353" t="s">
        <v>735</v>
      </c>
      <c r="Z353" t="s">
        <v>946</v>
      </c>
      <c r="AA353">
        <v>8.5</v>
      </c>
      <c r="AB353">
        <v>8.0749999999999993</v>
      </c>
      <c r="AC353">
        <v>251.67499999999998</v>
      </c>
      <c r="AD353">
        <v>3235.9999999999986</v>
      </c>
      <c r="AE353">
        <v>3.208503029701E-2</v>
      </c>
      <c r="AF353">
        <v>1</v>
      </c>
      <c r="AG353">
        <v>3.208503029701E-2</v>
      </c>
      <c r="AH353">
        <v>2.4953646477132302E-3</v>
      </c>
      <c r="AI353">
        <v>7.7773485784919702E-2</v>
      </c>
      <c r="AJ353">
        <v>12441.428571428571</v>
      </c>
      <c r="AK353">
        <v>174180</v>
      </c>
      <c r="AL353">
        <v>434.64261433868995</v>
      </c>
      <c r="AM353">
        <v>2070.9442212608164</v>
      </c>
      <c r="AN353">
        <v>295.84917446583091</v>
      </c>
      <c r="AO353">
        <v>4141.8884425216329</v>
      </c>
      <c r="AP353">
        <v>434.6426143386899</v>
      </c>
      <c r="AQ353">
        <v>-5.6843418860808015E-14</v>
      </c>
      <c r="AR353">
        <v>457.5185414091473</v>
      </c>
      <c r="AS353">
        <v>1.0033301346691827</v>
      </c>
      <c r="AT353" t="s">
        <v>735</v>
      </c>
    </row>
    <row r="354" spans="1:46" x14ac:dyDescent="0.25">
      <c r="A354" t="s">
        <v>56</v>
      </c>
      <c r="B354" t="s">
        <v>946</v>
      </c>
      <c r="C354" s="63" t="s">
        <v>946</v>
      </c>
      <c r="D354" s="63" t="s">
        <v>671</v>
      </c>
      <c r="E354" t="s">
        <v>527</v>
      </c>
      <c r="F354">
        <v>0.95</v>
      </c>
      <c r="G354">
        <v>1</v>
      </c>
      <c r="H354">
        <v>1</v>
      </c>
      <c r="I354">
        <v>2</v>
      </c>
      <c r="J354">
        <v>7</v>
      </c>
      <c r="K354">
        <v>4</v>
      </c>
      <c r="L354" t="s">
        <v>101</v>
      </c>
      <c r="M354">
        <v>4</v>
      </c>
      <c r="N354" t="s">
        <v>705</v>
      </c>
      <c r="O354" t="s">
        <v>4</v>
      </c>
      <c r="P354">
        <v>1</v>
      </c>
      <c r="Q354">
        <v>2</v>
      </c>
      <c r="R354">
        <v>0</v>
      </c>
      <c r="S354" t="s">
        <v>642</v>
      </c>
      <c r="T354" t="s">
        <v>689</v>
      </c>
      <c r="U354">
        <v>8.5</v>
      </c>
      <c r="V354">
        <v>1.118421052631579</v>
      </c>
      <c r="W354">
        <v>8.0749999999999993</v>
      </c>
      <c r="X354" t="s">
        <v>42</v>
      </c>
      <c r="Y354" t="s">
        <v>738</v>
      </c>
      <c r="Z354" t="s">
        <v>946</v>
      </c>
      <c r="AA354">
        <v>8.5</v>
      </c>
      <c r="AB354">
        <v>8.0749999999999993</v>
      </c>
      <c r="AC354">
        <v>262.57499999999999</v>
      </c>
      <c r="AD354">
        <v>3235.9999999999986</v>
      </c>
      <c r="AE354">
        <v>3.0753118156717101E-2</v>
      </c>
      <c r="AF354">
        <v>1</v>
      </c>
      <c r="AG354">
        <v>3.0753118156717101E-2</v>
      </c>
      <c r="AH354">
        <v>2.4953646477132302E-3</v>
      </c>
      <c r="AI354">
        <v>8.1141841779975299E-2</v>
      </c>
      <c r="AJ354">
        <v>12441.428571428571</v>
      </c>
      <c r="AK354">
        <v>174180</v>
      </c>
      <c r="AL354">
        <v>434.6426143386899</v>
      </c>
      <c r="AM354">
        <v>2070.9442212608164</v>
      </c>
      <c r="AN354">
        <v>295.84917446583091</v>
      </c>
      <c r="AO354">
        <v>4141.8884425216329</v>
      </c>
      <c r="AP354">
        <v>434.6426143386899</v>
      </c>
      <c r="AQ354">
        <v>0</v>
      </c>
      <c r="AR354">
        <v>457.5185414091473</v>
      </c>
      <c r="AS354">
        <v>1.0033301346691827</v>
      </c>
      <c r="AT354" t="s">
        <v>738</v>
      </c>
    </row>
    <row r="355" spans="1:46" x14ac:dyDescent="0.25">
      <c r="A355" t="s">
        <v>56</v>
      </c>
      <c r="B355" t="s">
        <v>946</v>
      </c>
      <c r="C355" s="63" t="s">
        <v>946</v>
      </c>
      <c r="D355" s="63" t="s">
        <v>671</v>
      </c>
      <c r="E355" t="s">
        <v>527</v>
      </c>
      <c r="F355">
        <v>0.95</v>
      </c>
      <c r="G355">
        <v>1</v>
      </c>
      <c r="H355">
        <v>1</v>
      </c>
      <c r="I355">
        <v>2</v>
      </c>
      <c r="J355">
        <v>7</v>
      </c>
      <c r="K355">
        <v>5</v>
      </c>
      <c r="L355" t="s">
        <v>105</v>
      </c>
      <c r="M355">
        <v>5</v>
      </c>
      <c r="N355" t="s">
        <v>707</v>
      </c>
      <c r="O355" t="s">
        <v>4</v>
      </c>
      <c r="P355">
        <v>1</v>
      </c>
      <c r="Q355">
        <v>2</v>
      </c>
      <c r="R355">
        <v>0</v>
      </c>
      <c r="S355" t="s">
        <v>642</v>
      </c>
      <c r="T355" t="s">
        <v>689</v>
      </c>
      <c r="U355">
        <v>6.5</v>
      </c>
      <c r="V355">
        <v>0.85526315789473684</v>
      </c>
      <c r="W355">
        <v>6.1749999999999998</v>
      </c>
      <c r="X355" t="s">
        <v>45</v>
      </c>
      <c r="Y355" t="s">
        <v>741</v>
      </c>
      <c r="Z355" t="s">
        <v>946</v>
      </c>
      <c r="AA355">
        <v>6.5</v>
      </c>
      <c r="AB355">
        <v>6.1749999999999998</v>
      </c>
      <c r="AC355">
        <v>232.17500000000001</v>
      </c>
      <c r="AD355">
        <v>3235.9999999999986</v>
      </c>
      <c r="AE355">
        <v>2.6596317432970799E-2</v>
      </c>
      <c r="AF355">
        <v>1</v>
      </c>
      <c r="AG355">
        <v>2.6596317432970799E-2</v>
      </c>
      <c r="AH355">
        <v>1.9082200247218799E-3</v>
      </c>
      <c r="AI355">
        <v>7.1747527812113798E-2</v>
      </c>
      <c r="AJ355">
        <v>12441.428571428571</v>
      </c>
      <c r="AK355">
        <v>174180</v>
      </c>
      <c r="AL355">
        <v>332.37376390605704</v>
      </c>
      <c r="AM355">
        <v>2070.9442212608164</v>
      </c>
      <c r="AN355">
        <v>295.84917446583091</v>
      </c>
      <c r="AO355">
        <v>4141.8884425216329</v>
      </c>
      <c r="AP355">
        <v>332.37376390605698</v>
      </c>
      <c r="AQ355">
        <v>-5.6843418860808015E-14</v>
      </c>
      <c r="AR355">
        <v>349.86711990111263</v>
      </c>
      <c r="AS355">
        <v>0.76725245592349256</v>
      </c>
      <c r="AT355" t="s">
        <v>741</v>
      </c>
    </row>
    <row r="356" spans="1:46" x14ac:dyDescent="0.25">
      <c r="A356" t="s">
        <v>56</v>
      </c>
      <c r="B356" t="s">
        <v>946</v>
      </c>
      <c r="C356" s="63" t="s">
        <v>946</v>
      </c>
      <c r="D356" s="63" t="s">
        <v>671</v>
      </c>
      <c r="E356" t="s">
        <v>527</v>
      </c>
      <c r="F356">
        <v>0.95</v>
      </c>
      <c r="G356">
        <v>2</v>
      </c>
      <c r="H356">
        <v>2</v>
      </c>
      <c r="I356">
        <v>2</v>
      </c>
      <c r="J356">
        <v>7</v>
      </c>
      <c r="K356">
        <v>1</v>
      </c>
      <c r="L356" t="s">
        <v>99</v>
      </c>
      <c r="M356">
        <v>8</v>
      </c>
      <c r="N356" t="s">
        <v>713</v>
      </c>
      <c r="O356" t="s">
        <v>4</v>
      </c>
      <c r="P356">
        <v>1</v>
      </c>
      <c r="Q356">
        <v>2</v>
      </c>
      <c r="R356">
        <v>0</v>
      </c>
      <c r="S356" t="s">
        <v>642</v>
      </c>
      <c r="T356" t="s">
        <v>689</v>
      </c>
      <c r="U356">
        <v>8.5</v>
      </c>
      <c r="V356">
        <v>1.118421052631579</v>
      </c>
      <c r="W356">
        <v>8.0749999999999993</v>
      </c>
      <c r="X356" t="s">
        <v>33</v>
      </c>
      <c r="Y356" t="s">
        <v>750</v>
      </c>
      <c r="Z356" t="s">
        <v>946</v>
      </c>
      <c r="AA356">
        <v>8.5</v>
      </c>
      <c r="AB356">
        <v>8.0749999999999993</v>
      </c>
      <c r="AC356">
        <v>239.92499999999998</v>
      </c>
      <c r="AD356">
        <v>3235.9999999999986</v>
      </c>
      <c r="AE356">
        <v>3.3656350943002997E-2</v>
      </c>
      <c r="AF356">
        <v>1</v>
      </c>
      <c r="AG356">
        <v>3.3656350943002997E-2</v>
      </c>
      <c r="AH356">
        <v>2.4953646477132302E-3</v>
      </c>
      <c r="AI356">
        <v>7.4142459826946894E-2</v>
      </c>
      <c r="AJ356">
        <v>12441.428571428571</v>
      </c>
      <c r="AK356">
        <v>174180</v>
      </c>
      <c r="AL356">
        <v>434.64261433868995</v>
      </c>
      <c r="AM356">
        <v>2070.9442212608164</v>
      </c>
      <c r="AN356">
        <v>295.84917446583091</v>
      </c>
      <c r="AO356">
        <v>4141.8884425216329</v>
      </c>
      <c r="AP356">
        <v>434.6426143386899</v>
      </c>
      <c r="AQ356">
        <v>-5.6843418860808015E-14</v>
      </c>
      <c r="AR356">
        <v>457.5185414091473</v>
      </c>
      <c r="AS356">
        <v>1.0033301346691827</v>
      </c>
      <c r="AT356" t="s">
        <v>750</v>
      </c>
    </row>
    <row r="357" spans="1:46" x14ac:dyDescent="0.25">
      <c r="A357" t="s">
        <v>56</v>
      </c>
      <c r="B357" t="s">
        <v>946</v>
      </c>
      <c r="C357" s="63" t="s">
        <v>946</v>
      </c>
      <c r="D357" s="63" t="s">
        <v>671</v>
      </c>
      <c r="E357" t="s">
        <v>527</v>
      </c>
      <c r="F357">
        <v>0.95</v>
      </c>
      <c r="G357">
        <v>2</v>
      </c>
      <c r="H357">
        <v>2</v>
      </c>
      <c r="I357">
        <v>2</v>
      </c>
      <c r="J357">
        <v>7</v>
      </c>
      <c r="K357">
        <v>2</v>
      </c>
      <c r="L357" t="s">
        <v>102</v>
      </c>
      <c r="M357">
        <v>9</v>
      </c>
      <c r="N357" t="s">
        <v>715</v>
      </c>
      <c r="O357" t="s">
        <v>4</v>
      </c>
      <c r="P357">
        <v>1</v>
      </c>
      <c r="Q357">
        <v>2</v>
      </c>
      <c r="R357">
        <v>0</v>
      </c>
      <c r="S357" t="s">
        <v>642</v>
      </c>
      <c r="T357" t="s">
        <v>689</v>
      </c>
      <c r="U357">
        <v>8.5</v>
      </c>
      <c r="V357">
        <v>1.118421052631579</v>
      </c>
      <c r="W357">
        <v>8.0749999999999993</v>
      </c>
      <c r="X357" t="s">
        <v>36</v>
      </c>
      <c r="Y357" t="s">
        <v>753</v>
      </c>
      <c r="Z357" t="s">
        <v>946</v>
      </c>
      <c r="AA357">
        <v>8.5</v>
      </c>
      <c r="AB357">
        <v>8.0749999999999993</v>
      </c>
      <c r="AC357">
        <v>250.17499999999998</v>
      </c>
      <c r="AD357">
        <v>3235.9999999999986</v>
      </c>
      <c r="AE357">
        <v>3.2277405815928799E-2</v>
      </c>
      <c r="AF357">
        <v>1</v>
      </c>
      <c r="AG357">
        <v>3.2277405815928799E-2</v>
      </c>
      <c r="AH357">
        <v>2.4953646477132302E-3</v>
      </c>
      <c r="AI357">
        <v>7.7309950556242304E-2</v>
      </c>
      <c r="AJ357">
        <v>12441.428571428571</v>
      </c>
      <c r="AK357">
        <v>174180</v>
      </c>
      <c r="AL357">
        <v>434.64261433868984</v>
      </c>
      <c r="AM357">
        <v>2070.9442212608164</v>
      </c>
      <c r="AN357">
        <v>295.84917446583091</v>
      </c>
      <c r="AO357">
        <v>4141.8884425216329</v>
      </c>
      <c r="AP357">
        <v>434.6426143386899</v>
      </c>
      <c r="AQ357">
        <v>5.6843418860808015E-14</v>
      </c>
      <c r="AR357">
        <v>457.5185414091473</v>
      </c>
      <c r="AS357">
        <v>1.0033301346691827</v>
      </c>
      <c r="AT357" t="s">
        <v>753</v>
      </c>
    </row>
    <row r="358" spans="1:46" x14ac:dyDescent="0.25">
      <c r="A358" t="s">
        <v>56</v>
      </c>
      <c r="B358" t="s">
        <v>946</v>
      </c>
      <c r="C358" s="63" t="s">
        <v>946</v>
      </c>
      <c r="D358" s="63" t="s">
        <v>671</v>
      </c>
      <c r="E358" t="s">
        <v>527</v>
      </c>
      <c r="F358">
        <v>0.95</v>
      </c>
      <c r="G358">
        <v>2</v>
      </c>
      <c r="H358">
        <v>2</v>
      </c>
      <c r="I358">
        <v>2</v>
      </c>
      <c r="J358">
        <v>7</v>
      </c>
      <c r="K358">
        <v>3</v>
      </c>
      <c r="L358" t="s">
        <v>103</v>
      </c>
      <c r="M358">
        <v>10</v>
      </c>
      <c r="N358" t="s">
        <v>717</v>
      </c>
      <c r="O358" t="s">
        <v>4</v>
      </c>
      <c r="P358">
        <v>1</v>
      </c>
      <c r="Q358">
        <v>2</v>
      </c>
      <c r="R358">
        <v>0</v>
      </c>
      <c r="S358" t="s">
        <v>642</v>
      </c>
      <c r="T358" t="s">
        <v>689</v>
      </c>
      <c r="U358">
        <v>8.5</v>
      </c>
      <c r="V358">
        <v>1.118421052631579</v>
      </c>
      <c r="W358">
        <v>8.0749999999999993</v>
      </c>
      <c r="X358" t="s">
        <v>39</v>
      </c>
      <c r="Y358" t="s">
        <v>756</v>
      </c>
      <c r="Z358" t="s">
        <v>946</v>
      </c>
      <c r="AA358">
        <v>8.5</v>
      </c>
      <c r="AB358">
        <v>8.0749999999999993</v>
      </c>
      <c r="AC358">
        <v>251.67499999999998</v>
      </c>
      <c r="AD358">
        <v>3235.9999999999986</v>
      </c>
      <c r="AE358">
        <v>3.208503029701E-2</v>
      </c>
      <c r="AF358">
        <v>1</v>
      </c>
      <c r="AG358">
        <v>3.208503029701E-2</v>
      </c>
      <c r="AH358">
        <v>2.4953646477132302E-3</v>
      </c>
      <c r="AI358">
        <v>7.7773485784919702E-2</v>
      </c>
      <c r="AJ358">
        <v>12441.428571428571</v>
      </c>
      <c r="AK358">
        <v>174180</v>
      </c>
      <c r="AL358">
        <v>434.64261433868995</v>
      </c>
      <c r="AM358">
        <v>2070.9442212608164</v>
      </c>
      <c r="AN358">
        <v>295.84917446583091</v>
      </c>
      <c r="AO358">
        <v>4141.8884425216329</v>
      </c>
      <c r="AP358">
        <v>434.6426143386899</v>
      </c>
      <c r="AQ358">
        <v>-5.6843418860808015E-14</v>
      </c>
      <c r="AR358">
        <v>457.5185414091473</v>
      </c>
      <c r="AS358">
        <v>1.0033301346691827</v>
      </c>
      <c r="AT358" t="s">
        <v>756</v>
      </c>
    </row>
    <row r="359" spans="1:46" x14ac:dyDescent="0.25">
      <c r="A359" t="s">
        <v>56</v>
      </c>
      <c r="B359" t="s">
        <v>946</v>
      </c>
      <c r="C359" s="63" t="s">
        <v>946</v>
      </c>
      <c r="D359" s="63" t="s">
        <v>671</v>
      </c>
      <c r="E359" t="s">
        <v>527</v>
      </c>
      <c r="F359">
        <v>0.95</v>
      </c>
      <c r="G359">
        <v>2</v>
      </c>
      <c r="H359">
        <v>2</v>
      </c>
      <c r="I359">
        <v>2</v>
      </c>
      <c r="J359">
        <v>7</v>
      </c>
      <c r="K359">
        <v>4</v>
      </c>
      <c r="L359" t="s">
        <v>101</v>
      </c>
      <c r="M359">
        <v>11</v>
      </c>
      <c r="N359" t="s">
        <v>719</v>
      </c>
      <c r="O359" t="s">
        <v>4</v>
      </c>
      <c r="P359">
        <v>1</v>
      </c>
      <c r="Q359">
        <v>2</v>
      </c>
      <c r="R359">
        <v>0</v>
      </c>
      <c r="S359" t="s">
        <v>642</v>
      </c>
      <c r="T359" t="s">
        <v>689</v>
      </c>
      <c r="U359">
        <v>8.5</v>
      </c>
      <c r="V359">
        <v>1.118421052631579</v>
      </c>
      <c r="W359">
        <v>8.0749999999999993</v>
      </c>
      <c r="X359" t="s">
        <v>42</v>
      </c>
      <c r="Y359" t="s">
        <v>759</v>
      </c>
      <c r="Z359" t="s">
        <v>946</v>
      </c>
      <c r="AA359">
        <v>8.5</v>
      </c>
      <c r="AB359">
        <v>8.0749999999999993</v>
      </c>
      <c r="AC359">
        <v>254.07499999999999</v>
      </c>
      <c r="AD359">
        <v>3235.9999999999986</v>
      </c>
      <c r="AE359">
        <v>3.1781954147397401E-2</v>
      </c>
      <c r="AF359">
        <v>1</v>
      </c>
      <c r="AG359">
        <v>3.1781954147397401E-2</v>
      </c>
      <c r="AH359">
        <v>2.4953646477132302E-3</v>
      </c>
      <c r="AI359">
        <v>7.8515142150803505E-2</v>
      </c>
      <c r="AJ359">
        <v>12441.428571428571</v>
      </c>
      <c r="AK359">
        <v>174180</v>
      </c>
      <c r="AL359">
        <v>434.6426143386899</v>
      </c>
      <c r="AM359">
        <v>2070.9442212608164</v>
      </c>
      <c r="AN359">
        <v>295.84917446583091</v>
      </c>
      <c r="AO359">
        <v>4141.8884425216329</v>
      </c>
      <c r="AP359">
        <v>434.6426143386899</v>
      </c>
      <c r="AQ359">
        <v>0</v>
      </c>
      <c r="AR359">
        <v>457.5185414091473</v>
      </c>
      <c r="AS359">
        <v>1.0033301346691827</v>
      </c>
      <c r="AT359" t="s">
        <v>759</v>
      </c>
    </row>
    <row r="360" spans="1:46" x14ac:dyDescent="0.25">
      <c r="A360" t="s">
        <v>56</v>
      </c>
      <c r="B360" t="s">
        <v>946</v>
      </c>
      <c r="C360" s="63" t="s">
        <v>946</v>
      </c>
      <c r="D360" s="63" t="s">
        <v>671</v>
      </c>
      <c r="E360" t="s">
        <v>527</v>
      </c>
      <c r="F360">
        <v>0.95</v>
      </c>
      <c r="G360">
        <v>2</v>
      </c>
      <c r="H360">
        <v>2</v>
      </c>
      <c r="I360">
        <v>2</v>
      </c>
      <c r="J360">
        <v>7</v>
      </c>
      <c r="K360">
        <v>5</v>
      </c>
      <c r="L360" t="s">
        <v>105</v>
      </c>
      <c r="M360">
        <v>12</v>
      </c>
      <c r="N360" t="s">
        <v>721</v>
      </c>
      <c r="O360" t="s">
        <v>4</v>
      </c>
      <c r="P360">
        <v>1</v>
      </c>
      <c r="Q360">
        <v>2</v>
      </c>
      <c r="R360">
        <v>0</v>
      </c>
      <c r="S360" t="s">
        <v>642</v>
      </c>
      <c r="T360" t="s">
        <v>689</v>
      </c>
      <c r="U360">
        <v>6.5</v>
      </c>
      <c r="V360">
        <v>0.85526315789473684</v>
      </c>
      <c r="W360">
        <v>6.1749999999999998</v>
      </c>
      <c r="X360" t="s">
        <v>45</v>
      </c>
      <c r="Y360" t="s">
        <v>762</v>
      </c>
      <c r="Z360" t="s">
        <v>946</v>
      </c>
      <c r="AA360">
        <v>6.5</v>
      </c>
      <c r="AB360">
        <v>6.1749999999999998</v>
      </c>
      <c r="AC360">
        <v>232.17500000000001</v>
      </c>
      <c r="AD360">
        <v>3235.9999999999986</v>
      </c>
      <c r="AE360">
        <v>2.6596317432970799E-2</v>
      </c>
      <c r="AF360">
        <v>1</v>
      </c>
      <c r="AG360">
        <v>2.6596317432970799E-2</v>
      </c>
      <c r="AH360">
        <v>1.9082200247218799E-3</v>
      </c>
      <c r="AI360">
        <v>7.1747527812113798E-2</v>
      </c>
      <c r="AJ360">
        <v>12441.428571428571</v>
      </c>
      <c r="AK360">
        <v>174180</v>
      </c>
      <c r="AL360">
        <v>332.37376390605704</v>
      </c>
      <c r="AM360">
        <v>2070.9442212608164</v>
      </c>
      <c r="AN360">
        <v>295.84917446583091</v>
      </c>
      <c r="AO360">
        <v>4141.8884425216329</v>
      </c>
      <c r="AP360">
        <v>332.37376390605698</v>
      </c>
      <c r="AQ360">
        <v>-5.6843418860808015E-14</v>
      </c>
      <c r="AR360">
        <v>349.86711990111263</v>
      </c>
      <c r="AS360">
        <v>0.76725245592349256</v>
      </c>
      <c r="AT360" t="s">
        <v>762</v>
      </c>
    </row>
    <row r="361" spans="1:46" x14ac:dyDescent="0.25">
      <c r="A361" t="s">
        <v>56</v>
      </c>
      <c r="B361" t="s">
        <v>947</v>
      </c>
      <c r="C361" s="63" t="s">
        <v>947</v>
      </c>
      <c r="D361" s="63" t="s">
        <v>671</v>
      </c>
      <c r="E361" t="s">
        <v>527</v>
      </c>
      <c r="F361">
        <v>1</v>
      </c>
      <c r="G361">
        <v>1</v>
      </c>
      <c r="H361">
        <v>1</v>
      </c>
      <c r="I361">
        <v>2</v>
      </c>
      <c r="J361">
        <v>7</v>
      </c>
      <c r="K361">
        <v>1</v>
      </c>
      <c r="L361" t="s">
        <v>99</v>
      </c>
      <c r="M361">
        <v>1</v>
      </c>
      <c r="N361" t="s">
        <v>699</v>
      </c>
      <c r="O361" t="s">
        <v>4</v>
      </c>
      <c r="P361">
        <v>1</v>
      </c>
      <c r="Q361">
        <v>1</v>
      </c>
      <c r="R361">
        <v>0</v>
      </c>
      <c r="S361" t="s">
        <v>642</v>
      </c>
      <c r="T361" t="s">
        <v>689</v>
      </c>
      <c r="U361">
        <v>8.5</v>
      </c>
      <c r="V361">
        <v>1.118421052631579</v>
      </c>
      <c r="W361">
        <v>8.5</v>
      </c>
      <c r="X361" t="s">
        <v>33</v>
      </c>
      <c r="Y361" t="s">
        <v>729</v>
      </c>
      <c r="Z361" t="s">
        <v>947</v>
      </c>
      <c r="AA361">
        <v>8.5</v>
      </c>
      <c r="AB361">
        <v>8.5</v>
      </c>
      <c r="AC361">
        <v>238.07499999999999</v>
      </c>
      <c r="AD361">
        <v>3235.9999999999986</v>
      </c>
      <c r="AE361">
        <v>3.5703034757954402E-2</v>
      </c>
      <c r="AF361">
        <v>1</v>
      </c>
      <c r="AG361">
        <v>3.5703034757954402E-2</v>
      </c>
      <c r="AH361">
        <v>2.6266996291718198E-3</v>
      </c>
      <c r="AI361">
        <v>7.3570766378244806E-2</v>
      </c>
      <c r="AJ361">
        <v>12441.428571428571</v>
      </c>
      <c r="AK361">
        <v>174180</v>
      </c>
      <c r="AL361">
        <v>457.51854140914736</v>
      </c>
      <c r="AM361">
        <v>1830.0741656365892</v>
      </c>
      <c r="AN361">
        <v>228.75927070457368</v>
      </c>
      <c r="AO361">
        <v>3202.6297898640314</v>
      </c>
      <c r="AP361">
        <v>457.51854140914725</v>
      </c>
      <c r="AQ361">
        <v>-1.1368683772161603E-13</v>
      </c>
      <c r="AR361">
        <v>457.51854140914725</v>
      </c>
      <c r="AS361">
        <v>1.0033301346691825</v>
      </c>
      <c r="AT361" t="s">
        <v>729</v>
      </c>
    </row>
    <row r="362" spans="1:46" x14ac:dyDescent="0.25">
      <c r="A362" t="s">
        <v>56</v>
      </c>
      <c r="B362" t="s">
        <v>947</v>
      </c>
      <c r="C362" s="63" t="s">
        <v>947</v>
      </c>
      <c r="D362" s="63" t="s">
        <v>671</v>
      </c>
      <c r="E362" t="s">
        <v>527</v>
      </c>
      <c r="F362">
        <v>1</v>
      </c>
      <c r="G362">
        <v>1</v>
      </c>
      <c r="H362">
        <v>1</v>
      </c>
      <c r="I362">
        <v>2</v>
      </c>
      <c r="J362">
        <v>7</v>
      </c>
      <c r="K362">
        <v>2</v>
      </c>
      <c r="L362" t="s">
        <v>102</v>
      </c>
      <c r="M362">
        <v>2</v>
      </c>
      <c r="N362" t="s">
        <v>701</v>
      </c>
      <c r="O362" t="s">
        <v>4</v>
      </c>
      <c r="P362">
        <v>1</v>
      </c>
      <c r="Q362">
        <v>1</v>
      </c>
      <c r="R362">
        <v>0</v>
      </c>
      <c r="S362" t="s">
        <v>642</v>
      </c>
      <c r="T362" t="s">
        <v>689</v>
      </c>
      <c r="U362">
        <v>8.5</v>
      </c>
      <c r="V362">
        <v>1.118421052631579</v>
      </c>
      <c r="W362">
        <v>8.5</v>
      </c>
      <c r="X362" t="s">
        <v>36</v>
      </c>
      <c r="Y362" t="s">
        <v>732</v>
      </c>
      <c r="Z362" t="s">
        <v>947</v>
      </c>
      <c r="AA362">
        <v>8.5</v>
      </c>
      <c r="AB362">
        <v>8.5</v>
      </c>
      <c r="AC362">
        <v>250.07499999999999</v>
      </c>
      <c r="AD362">
        <v>3235.9999999999986</v>
      </c>
      <c r="AE362">
        <v>3.3989803059082301E-2</v>
      </c>
      <c r="AF362">
        <v>1</v>
      </c>
      <c r="AG362">
        <v>3.3989803059082301E-2</v>
      </c>
      <c r="AH362">
        <v>2.6266996291718198E-3</v>
      </c>
      <c r="AI362">
        <v>7.7279048207663806E-2</v>
      </c>
      <c r="AJ362">
        <v>12441.428571428571</v>
      </c>
      <c r="AK362">
        <v>174180</v>
      </c>
      <c r="AL362">
        <v>457.51854140914725</v>
      </c>
      <c r="AM362">
        <v>1830.0741656365892</v>
      </c>
      <c r="AN362">
        <v>228.75927070457368</v>
      </c>
      <c r="AO362">
        <v>3202.6297898640314</v>
      </c>
      <c r="AP362">
        <v>457.51854140914725</v>
      </c>
      <c r="AQ362">
        <v>0</v>
      </c>
      <c r="AR362">
        <v>457.51854140914725</v>
      </c>
      <c r="AS362">
        <v>1.0033301346691825</v>
      </c>
      <c r="AT362" t="s">
        <v>732</v>
      </c>
    </row>
    <row r="363" spans="1:46" x14ac:dyDescent="0.25">
      <c r="A363" t="s">
        <v>56</v>
      </c>
      <c r="B363" t="s">
        <v>947</v>
      </c>
      <c r="C363" s="63" t="s">
        <v>947</v>
      </c>
      <c r="D363" s="63" t="s">
        <v>671</v>
      </c>
      <c r="E363" t="s">
        <v>527</v>
      </c>
      <c r="F363">
        <v>1</v>
      </c>
      <c r="G363">
        <v>1</v>
      </c>
      <c r="H363">
        <v>1</v>
      </c>
      <c r="I363">
        <v>2</v>
      </c>
      <c r="J363">
        <v>7</v>
      </c>
      <c r="K363">
        <v>3</v>
      </c>
      <c r="L363" t="s">
        <v>103</v>
      </c>
      <c r="M363">
        <v>3</v>
      </c>
      <c r="N363" t="s">
        <v>703</v>
      </c>
      <c r="O363" t="s">
        <v>4</v>
      </c>
      <c r="P363">
        <v>1</v>
      </c>
      <c r="Q363">
        <v>1</v>
      </c>
      <c r="R363">
        <v>0</v>
      </c>
      <c r="S363" t="s">
        <v>642</v>
      </c>
      <c r="T363" t="s">
        <v>689</v>
      </c>
      <c r="U363">
        <v>8.5</v>
      </c>
      <c r="V363">
        <v>1.118421052631579</v>
      </c>
      <c r="W363">
        <v>8.5</v>
      </c>
      <c r="X363" t="s">
        <v>39</v>
      </c>
      <c r="Y363" t="s">
        <v>735</v>
      </c>
      <c r="Z363" t="s">
        <v>947</v>
      </c>
      <c r="AA363">
        <v>8.5</v>
      </c>
      <c r="AB363">
        <v>8.5</v>
      </c>
      <c r="AC363">
        <v>251.67499999999998</v>
      </c>
      <c r="AD363">
        <v>3235.9999999999986</v>
      </c>
      <c r="AE363">
        <v>3.3773716102115797E-2</v>
      </c>
      <c r="AF363">
        <v>1</v>
      </c>
      <c r="AG363">
        <v>3.3773716102115797E-2</v>
      </c>
      <c r="AH363">
        <v>2.6266996291718198E-3</v>
      </c>
      <c r="AI363">
        <v>7.7773485784919702E-2</v>
      </c>
      <c r="AJ363">
        <v>12441.428571428571</v>
      </c>
      <c r="AK363">
        <v>174180</v>
      </c>
      <c r="AL363">
        <v>457.5185414091473</v>
      </c>
      <c r="AM363">
        <v>1830.0741656365892</v>
      </c>
      <c r="AN363">
        <v>228.75927070457368</v>
      </c>
      <c r="AO363">
        <v>3202.6297898640314</v>
      </c>
      <c r="AP363">
        <v>457.51854140914725</v>
      </c>
      <c r="AQ363">
        <v>-5.6843418860808015E-14</v>
      </c>
      <c r="AR363">
        <v>457.51854140914725</v>
      </c>
      <c r="AS363">
        <v>1.0033301346691825</v>
      </c>
      <c r="AT363" t="s">
        <v>735</v>
      </c>
    </row>
    <row r="364" spans="1:46" x14ac:dyDescent="0.25">
      <c r="A364" t="s">
        <v>56</v>
      </c>
      <c r="B364" t="s">
        <v>947</v>
      </c>
      <c r="C364" s="63" t="s">
        <v>947</v>
      </c>
      <c r="D364" s="63" t="s">
        <v>671</v>
      </c>
      <c r="E364" t="s">
        <v>527</v>
      </c>
      <c r="F364">
        <v>1</v>
      </c>
      <c r="G364">
        <v>1</v>
      </c>
      <c r="H364">
        <v>1</v>
      </c>
      <c r="I364">
        <v>2</v>
      </c>
      <c r="J364">
        <v>7</v>
      </c>
      <c r="K364">
        <v>4</v>
      </c>
      <c r="L364" t="s">
        <v>101</v>
      </c>
      <c r="M364">
        <v>4</v>
      </c>
      <c r="N364" t="s">
        <v>705</v>
      </c>
      <c r="O364" t="s">
        <v>4</v>
      </c>
      <c r="P364">
        <v>1</v>
      </c>
      <c r="Q364">
        <v>1</v>
      </c>
      <c r="R364">
        <v>0</v>
      </c>
      <c r="S364" t="s">
        <v>642</v>
      </c>
      <c r="T364" t="s">
        <v>689</v>
      </c>
      <c r="U364">
        <v>8.5</v>
      </c>
      <c r="V364">
        <v>1.118421052631579</v>
      </c>
      <c r="W364">
        <v>8.5</v>
      </c>
      <c r="X364" t="s">
        <v>42</v>
      </c>
      <c r="Y364" t="s">
        <v>738</v>
      </c>
      <c r="Z364" t="s">
        <v>947</v>
      </c>
      <c r="AA364">
        <v>8.5</v>
      </c>
      <c r="AB364">
        <v>8.5</v>
      </c>
      <c r="AC364">
        <v>262.57499999999999</v>
      </c>
      <c r="AD364">
        <v>3235.9999999999986</v>
      </c>
      <c r="AE364">
        <v>3.2371703322860101E-2</v>
      </c>
      <c r="AF364">
        <v>1</v>
      </c>
      <c r="AG364">
        <v>3.2371703322860101E-2</v>
      </c>
      <c r="AH364">
        <v>2.6266996291718198E-3</v>
      </c>
      <c r="AI364">
        <v>8.1141841779975299E-2</v>
      </c>
      <c r="AJ364">
        <v>12441.428571428571</v>
      </c>
      <c r="AK364">
        <v>174180</v>
      </c>
      <c r="AL364">
        <v>457.5185414091473</v>
      </c>
      <c r="AM364">
        <v>1830.0741656365892</v>
      </c>
      <c r="AN364">
        <v>228.75927070457368</v>
      </c>
      <c r="AO364">
        <v>3202.6297898640314</v>
      </c>
      <c r="AP364">
        <v>457.51854140914725</v>
      </c>
      <c r="AQ364">
        <v>-5.6843418860808015E-14</v>
      </c>
      <c r="AR364">
        <v>457.51854140914725</v>
      </c>
      <c r="AS364">
        <v>1.0033301346691825</v>
      </c>
      <c r="AT364" t="s">
        <v>738</v>
      </c>
    </row>
    <row r="365" spans="1:46" x14ac:dyDescent="0.25">
      <c r="A365" t="s">
        <v>56</v>
      </c>
      <c r="B365" t="s">
        <v>947</v>
      </c>
      <c r="C365" s="63" t="s">
        <v>947</v>
      </c>
      <c r="D365" s="63" t="s">
        <v>671</v>
      </c>
      <c r="E365" t="s">
        <v>527</v>
      </c>
      <c r="F365">
        <v>1</v>
      </c>
      <c r="G365">
        <v>2</v>
      </c>
      <c r="H365">
        <v>2</v>
      </c>
      <c r="I365">
        <v>2</v>
      </c>
      <c r="J365">
        <v>7</v>
      </c>
      <c r="K365">
        <v>1</v>
      </c>
      <c r="L365" t="s">
        <v>99</v>
      </c>
      <c r="M365">
        <v>8</v>
      </c>
      <c r="N365" t="s">
        <v>713</v>
      </c>
      <c r="O365" t="s">
        <v>4</v>
      </c>
      <c r="P365">
        <v>1</v>
      </c>
      <c r="Q365">
        <v>1</v>
      </c>
      <c r="R365">
        <v>0</v>
      </c>
      <c r="S365" t="s">
        <v>642</v>
      </c>
      <c r="T365" t="s">
        <v>689</v>
      </c>
      <c r="U365">
        <v>8.5</v>
      </c>
      <c r="V365">
        <v>1.118421052631579</v>
      </c>
      <c r="W365">
        <v>8.5</v>
      </c>
      <c r="X365" t="s">
        <v>33</v>
      </c>
      <c r="Y365" t="s">
        <v>750</v>
      </c>
      <c r="Z365" t="s">
        <v>947</v>
      </c>
      <c r="AA365">
        <v>8.5</v>
      </c>
      <c r="AB365">
        <v>8.5</v>
      </c>
      <c r="AC365">
        <v>239.92499999999998</v>
      </c>
      <c r="AD365">
        <v>3235.9999999999986</v>
      </c>
      <c r="AE365">
        <v>3.542773783474E-2</v>
      </c>
      <c r="AF365">
        <v>1</v>
      </c>
      <c r="AG365">
        <v>3.542773783474E-2</v>
      </c>
      <c r="AH365">
        <v>2.6266996291718198E-3</v>
      </c>
      <c r="AI365">
        <v>7.4142459826946894E-2</v>
      </c>
      <c r="AJ365">
        <v>12441.428571428571</v>
      </c>
      <c r="AK365">
        <v>174180</v>
      </c>
      <c r="AL365">
        <v>457.51854140914736</v>
      </c>
      <c r="AM365">
        <v>1372.555624227442</v>
      </c>
      <c r="AN365">
        <v>228.75927070457368</v>
      </c>
      <c r="AO365">
        <v>3202.6297898640314</v>
      </c>
      <c r="AP365">
        <v>457.51854140914725</v>
      </c>
      <c r="AQ365">
        <v>-1.1368683772161603E-13</v>
      </c>
      <c r="AR365">
        <v>457.51854140914725</v>
      </c>
      <c r="AS365">
        <v>1.0033301346691825</v>
      </c>
      <c r="AT365" t="s">
        <v>750</v>
      </c>
    </row>
    <row r="366" spans="1:46" x14ac:dyDescent="0.25">
      <c r="A366" t="s">
        <v>56</v>
      </c>
      <c r="B366" t="s">
        <v>947</v>
      </c>
      <c r="C366" s="63" t="s">
        <v>947</v>
      </c>
      <c r="D366" s="63" t="s">
        <v>671</v>
      </c>
      <c r="E366" t="s">
        <v>527</v>
      </c>
      <c r="F366">
        <v>1</v>
      </c>
      <c r="G366">
        <v>2</v>
      </c>
      <c r="H366">
        <v>2</v>
      </c>
      <c r="I366">
        <v>2</v>
      </c>
      <c r="J366">
        <v>7</v>
      </c>
      <c r="K366">
        <v>2</v>
      </c>
      <c r="L366" t="s">
        <v>102</v>
      </c>
      <c r="M366">
        <v>9</v>
      </c>
      <c r="N366" t="s">
        <v>715</v>
      </c>
      <c r="O366" t="s">
        <v>4</v>
      </c>
      <c r="P366">
        <v>1</v>
      </c>
      <c r="Q366">
        <v>1</v>
      </c>
      <c r="R366">
        <v>0</v>
      </c>
      <c r="S366" t="s">
        <v>642</v>
      </c>
      <c r="T366" t="s">
        <v>689</v>
      </c>
      <c r="U366">
        <v>8.5</v>
      </c>
      <c r="V366">
        <v>1.118421052631579</v>
      </c>
      <c r="W366">
        <v>8.5</v>
      </c>
      <c r="X366" t="s">
        <v>36</v>
      </c>
      <c r="Y366" t="s">
        <v>753</v>
      </c>
      <c r="Z366" t="s">
        <v>947</v>
      </c>
      <c r="AA366">
        <v>8.5</v>
      </c>
      <c r="AB366">
        <v>8.5</v>
      </c>
      <c r="AC366">
        <v>250.17499999999998</v>
      </c>
      <c r="AD366">
        <v>3235.9999999999986</v>
      </c>
      <c r="AE366">
        <v>3.39762166483462E-2</v>
      </c>
      <c r="AF366">
        <v>1</v>
      </c>
      <c r="AG366">
        <v>3.39762166483462E-2</v>
      </c>
      <c r="AH366">
        <v>2.6266996291718198E-3</v>
      </c>
      <c r="AI366">
        <v>7.7309950556242304E-2</v>
      </c>
      <c r="AJ366">
        <v>12441.428571428571</v>
      </c>
      <c r="AK366">
        <v>174180</v>
      </c>
      <c r="AL366">
        <v>457.51854140914725</v>
      </c>
      <c r="AM366">
        <v>1372.555624227442</v>
      </c>
      <c r="AN366">
        <v>228.75927070457368</v>
      </c>
      <c r="AO366">
        <v>3202.6297898640314</v>
      </c>
      <c r="AP366">
        <v>457.51854140914725</v>
      </c>
      <c r="AQ366">
        <v>0</v>
      </c>
      <c r="AR366">
        <v>457.51854140914725</v>
      </c>
      <c r="AS366">
        <v>1.0033301346691825</v>
      </c>
      <c r="AT366" t="s">
        <v>753</v>
      </c>
    </row>
    <row r="367" spans="1:46" x14ac:dyDescent="0.25">
      <c r="A367" t="s">
        <v>56</v>
      </c>
      <c r="B367" t="s">
        <v>947</v>
      </c>
      <c r="C367" s="63" t="s">
        <v>947</v>
      </c>
      <c r="D367" s="63" t="s">
        <v>671</v>
      </c>
      <c r="E367" t="s">
        <v>527</v>
      </c>
      <c r="F367">
        <v>1</v>
      </c>
      <c r="G367">
        <v>2</v>
      </c>
      <c r="H367">
        <v>2</v>
      </c>
      <c r="I367">
        <v>2</v>
      </c>
      <c r="J367">
        <v>7</v>
      </c>
      <c r="K367">
        <v>3</v>
      </c>
      <c r="L367" t="s">
        <v>103</v>
      </c>
      <c r="M367">
        <v>10</v>
      </c>
      <c r="N367" t="s">
        <v>717</v>
      </c>
      <c r="O367" t="s">
        <v>4</v>
      </c>
      <c r="P367">
        <v>1</v>
      </c>
      <c r="Q367">
        <v>1</v>
      </c>
      <c r="R367">
        <v>0</v>
      </c>
      <c r="S367" t="s">
        <v>642</v>
      </c>
      <c r="T367" t="s">
        <v>689</v>
      </c>
      <c r="U367">
        <v>8.5</v>
      </c>
      <c r="V367">
        <v>1.118421052631579</v>
      </c>
      <c r="W367">
        <v>8.5</v>
      </c>
      <c r="X367" t="s">
        <v>39</v>
      </c>
      <c r="Y367" t="s">
        <v>756</v>
      </c>
      <c r="Z367" t="s">
        <v>947</v>
      </c>
      <c r="AA367">
        <v>8.5</v>
      </c>
      <c r="AB367">
        <v>8.5</v>
      </c>
      <c r="AC367">
        <v>251.67499999999998</v>
      </c>
      <c r="AD367">
        <v>3235.9999999999986</v>
      </c>
      <c r="AE367">
        <v>3.3773716102115797E-2</v>
      </c>
      <c r="AF367">
        <v>1</v>
      </c>
      <c r="AG367">
        <v>3.3773716102115797E-2</v>
      </c>
      <c r="AH367">
        <v>2.6266996291718198E-3</v>
      </c>
      <c r="AI367">
        <v>7.7773485784919702E-2</v>
      </c>
      <c r="AJ367">
        <v>12441.428571428571</v>
      </c>
      <c r="AK367">
        <v>174180</v>
      </c>
      <c r="AL367">
        <v>457.5185414091473</v>
      </c>
      <c r="AM367">
        <v>1372.555624227442</v>
      </c>
      <c r="AN367">
        <v>228.75927070457368</v>
      </c>
      <c r="AO367">
        <v>3202.6297898640314</v>
      </c>
      <c r="AP367">
        <v>457.51854140914725</v>
      </c>
      <c r="AQ367">
        <v>-5.6843418860808015E-14</v>
      </c>
      <c r="AR367">
        <v>457.51854140914725</v>
      </c>
      <c r="AS367">
        <v>1.0033301346691825</v>
      </c>
      <c r="AT367" t="s">
        <v>756</v>
      </c>
    </row>
    <row r="368" spans="1:46" x14ac:dyDescent="0.25">
      <c r="A368" t="s">
        <v>56</v>
      </c>
      <c r="B368" t="s">
        <v>948</v>
      </c>
      <c r="C368" s="63" t="s">
        <v>948</v>
      </c>
      <c r="D368" s="63" t="s">
        <v>671</v>
      </c>
      <c r="E368" t="s">
        <v>527</v>
      </c>
      <c r="F368">
        <v>1</v>
      </c>
      <c r="G368">
        <v>1</v>
      </c>
      <c r="H368">
        <v>1</v>
      </c>
      <c r="I368">
        <v>2</v>
      </c>
      <c r="J368">
        <v>7</v>
      </c>
      <c r="K368">
        <v>1</v>
      </c>
      <c r="L368" t="s">
        <v>99</v>
      </c>
      <c r="M368">
        <v>1</v>
      </c>
      <c r="N368" t="s">
        <v>699</v>
      </c>
      <c r="O368" t="s">
        <v>4</v>
      </c>
      <c r="P368">
        <v>1</v>
      </c>
      <c r="Q368">
        <v>1</v>
      </c>
      <c r="R368">
        <v>0</v>
      </c>
      <c r="S368" t="s">
        <v>642</v>
      </c>
      <c r="T368" t="s">
        <v>689</v>
      </c>
      <c r="U368">
        <v>8.5</v>
      </c>
      <c r="V368">
        <v>1.118421052631579</v>
      </c>
      <c r="W368">
        <v>8.5</v>
      </c>
      <c r="X368" t="s">
        <v>33</v>
      </c>
      <c r="Y368" t="s">
        <v>729</v>
      </c>
      <c r="Z368" t="s">
        <v>948</v>
      </c>
      <c r="AA368">
        <v>8.5</v>
      </c>
      <c r="AB368">
        <v>8.5</v>
      </c>
      <c r="AC368">
        <v>238.07499999999999</v>
      </c>
      <c r="AD368">
        <v>3235.9999999999986</v>
      </c>
      <c r="AE368">
        <v>3.5703034757954402E-2</v>
      </c>
      <c r="AF368">
        <v>1</v>
      </c>
      <c r="AG368">
        <v>3.5703034757954402E-2</v>
      </c>
      <c r="AH368">
        <v>2.6266996291718198E-3</v>
      </c>
      <c r="AI368">
        <v>7.3570766378244806E-2</v>
      </c>
      <c r="AJ368">
        <v>12441.428571428571</v>
      </c>
      <c r="AK368">
        <v>174180</v>
      </c>
      <c r="AL368">
        <v>457.51854140914736</v>
      </c>
      <c r="AM368">
        <v>5840.0896168108811</v>
      </c>
      <c r="AN368">
        <v>784.31749955853832</v>
      </c>
      <c r="AO368">
        <v>10980.444993819536</v>
      </c>
      <c r="AP368">
        <v>457.51854140914725</v>
      </c>
      <c r="AQ368">
        <v>-1.1368683772161603E-13</v>
      </c>
      <c r="AR368">
        <v>457.51854140914725</v>
      </c>
      <c r="AS368">
        <v>1.0033301346691825</v>
      </c>
      <c r="AT368" t="s">
        <v>729</v>
      </c>
    </row>
    <row r="369" spans="1:46" x14ac:dyDescent="0.25">
      <c r="A369" t="s">
        <v>56</v>
      </c>
      <c r="B369" t="s">
        <v>948</v>
      </c>
      <c r="C369" s="63" t="s">
        <v>948</v>
      </c>
      <c r="D369" s="63" t="s">
        <v>671</v>
      </c>
      <c r="E369" t="s">
        <v>527</v>
      </c>
      <c r="F369">
        <v>1</v>
      </c>
      <c r="G369">
        <v>1</v>
      </c>
      <c r="H369">
        <v>1</v>
      </c>
      <c r="I369">
        <v>2</v>
      </c>
      <c r="J369">
        <v>7</v>
      </c>
      <c r="K369">
        <v>2</v>
      </c>
      <c r="L369" t="s">
        <v>102</v>
      </c>
      <c r="M369">
        <v>2</v>
      </c>
      <c r="N369" t="s">
        <v>701</v>
      </c>
      <c r="O369" t="s">
        <v>4</v>
      </c>
      <c r="P369">
        <v>1</v>
      </c>
      <c r="Q369">
        <v>1</v>
      </c>
      <c r="R369">
        <v>0</v>
      </c>
      <c r="S369" t="s">
        <v>642</v>
      </c>
      <c r="T369" t="s">
        <v>689</v>
      </c>
      <c r="U369">
        <v>8.5</v>
      </c>
      <c r="V369">
        <v>1.118421052631579</v>
      </c>
      <c r="W369">
        <v>8.5</v>
      </c>
      <c r="X369" t="s">
        <v>36</v>
      </c>
      <c r="Y369" t="s">
        <v>732</v>
      </c>
      <c r="Z369" t="s">
        <v>948</v>
      </c>
      <c r="AA369">
        <v>8.5</v>
      </c>
      <c r="AB369">
        <v>8.5</v>
      </c>
      <c r="AC369">
        <v>250.07499999999999</v>
      </c>
      <c r="AD369">
        <v>3235.9999999999986</v>
      </c>
      <c r="AE369">
        <v>3.3989803059082301E-2</v>
      </c>
      <c r="AF369">
        <v>1</v>
      </c>
      <c r="AG369">
        <v>3.3989803059082301E-2</v>
      </c>
      <c r="AH369">
        <v>2.6266996291718198E-3</v>
      </c>
      <c r="AI369">
        <v>7.7279048207663806E-2</v>
      </c>
      <c r="AJ369">
        <v>12441.428571428571</v>
      </c>
      <c r="AK369">
        <v>174180</v>
      </c>
      <c r="AL369">
        <v>457.51854140914725</v>
      </c>
      <c r="AM369">
        <v>5840.0896168108811</v>
      </c>
      <c r="AN369">
        <v>784.31749955853832</v>
      </c>
      <c r="AO369">
        <v>10980.444993819536</v>
      </c>
      <c r="AP369">
        <v>457.51854140914725</v>
      </c>
      <c r="AQ369">
        <v>0</v>
      </c>
      <c r="AR369">
        <v>457.51854140914725</v>
      </c>
      <c r="AS369">
        <v>1.0033301346691825</v>
      </c>
      <c r="AT369" t="s">
        <v>732</v>
      </c>
    </row>
    <row r="370" spans="1:46" x14ac:dyDescent="0.25">
      <c r="A370" t="s">
        <v>56</v>
      </c>
      <c r="B370" t="s">
        <v>948</v>
      </c>
      <c r="C370" s="63" t="s">
        <v>948</v>
      </c>
      <c r="D370" s="63" t="s">
        <v>671</v>
      </c>
      <c r="E370" t="s">
        <v>527</v>
      </c>
      <c r="F370">
        <v>1</v>
      </c>
      <c r="G370">
        <v>1</v>
      </c>
      <c r="H370">
        <v>1</v>
      </c>
      <c r="I370">
        <v>2</v>
      </c>
      <c r="J370">
        <v>7</v>
      </c>
      <c r="K370">
        <v>3</v>
      </c>
      <c r="L370" t="s">
        <v>103</v>
      </c>
      <c r="M370">
        <v>3</v>
      </c>
      <c r="N370" t="s">
        <v>703</v>
      </c>
      <c r="O370" t="s">
        <v>4</v>
      </c>
      <c r="P370">
        <v>1</v>
      </c>
      <c r="Q370">
        <v>3</v>
      </c>
      <c r="R370">
        <v>0</v>
      </c>
      <c r="S370" t="s">
        <v>642</v>
      </c>
      <c r="T370" t="s">
        <v>689</v>
      </c>
      <c r="U370">
        <v>25.5</v>
      </c>
      <c r="V370">
        <v>3.3552631578947372</v>
      </c>
      <c r="W370">
        <v>25.5</v>
      </c>
      <c r="X370" t="s">
        <v>39</v>
      </c>
      <c r="Y370" t="s">
        <v>735</v>
      </c>
      <c r="Z370" t="s">
        <v>948</v>
      </c>
      <c r="AA370">
        <v>32</v>
      </c>
      <c r="AB370">
        <v>32</v>
      </c>
      <c r="AC370">
        <v>251.67499999999998</v>
      </c>
      <c r="AD370">
        <v>3235.9999999999986</v>
      </c>
      <c r="AE370">
        <v>0.127148107678554</v>
      </c>
      <c r="AF370">
        <v>0.796875</v>
      </c>
      <c r="AG370">
        <v>0.101321148306347</v>
      </c>
      <c r="AH370">
        <v>7.8800988875154503E-3</v>
      </c>
      <c r="AI370">
        <v>7.7773485784919702E-2</v>
      </c>
      <c r="AJ370">
        <v>12441.428571428571</v>
      </c>
      <c r="AK370">
        <v>174180</v>
      </c>
      <c r="AL370">
        <v>1722.4227441285545</v>
      </c>
      <c r="AM370">
        <v>5840.0896168108811</v>
      </c>
      <c r="AN370">
        <v>784.31749955853832</v>
      </c>
      <c r="AO370">
        <v>10980.444993819536</v>
      </c>
      <c r="AP370">
        <v>1372.5556242274417</v>
      </c>
      <c r="AQ370">
        <v>-2.2737367544323206E-13</v>
      </c>
      <c r="AR370">
        <v>1372.5556242274417</v>
      </c>
      <c r="AS370">
        <v>3.0099904040075476</v>
      </c>
      <c r="AT370" t="s">
        <v>735</v>
      </c>
    </row>
    <row r="371" spans="1:46" x14ac:dyDescent="0.25">
      <c r="A371" t="s">
        <v>56</v>
      </c>
      <c r="B371" t="s">
        <v>948</v>
      </c>
      <c r="C371" s="63" t="s">
        <v>948</v>
      </c>
      <c r="D371" s="63" t="s">
        <v>671</v>
      </c>
      <c r="E371" t="s">
        <v>527</v>
      </c>
      <c r="F371">
        <v>1</v>
      </c>
      <c r="G371">
        <v>1</v>
      </c>
      <c r="H371">
        <v>1</v>
      </c>
      <c r="I371">
        <v>2</v>
      </c>
      <c r="J371">
        <v>7</v>
      </c>
      <c r="K371">
        <v>3</v>
      </c>
      <c r="L371" t="s">
        <v>103</v>
      </c>
      <c r="M371">
        <v>3</v>
      </c>
      <c r="N371" t="s">
        <v>703</v>
      </c>
      <c r="O371" t="s">
        <v>5</v>
      </c>
      <c r="P371">
        <v>2</v>
      </c>
      <c r="Q371">
        <v>1</v>
      </c>
      <c r="R371">
        <v>0</v>
      </c>
      <c r="S371" t="s">
        <v>642</v>
      </c>
      <c r="T371" t="s">
        <v>689</v>
      </c>
      <c r="U371">
        <v>6.5</v>
      </c>
      <c r="V371">
        <v>0.85526315789473684</v>
      </c>
      <c r="W371">
        <v>6.5</v>
      </c>
      <c r="X371" t="s">
        <v>40</v>
      </c>
      <c r="Y371" t="s">
        <v>736</v>
      </c>
      <c r="Z371" t="s">
        <v>948</v>
      </c>
      <c r="AA371">
        <v>32</v>
      </c>
      <c r="AB371">
        <v>32</v>
      </c>
      <c r="AC371">
        <v>251.67499999999998</v>
      </c>
      <c r="AD371">
        <v>3235.9999999999986</v>
      </c>
      <c r="AE371">
        <v>0.127148107678554</v>
      </c>
      <c r="AF371">
        <v>0.203125</v>
      </c>
      <c r="AG371">
        <v>2.58269593722062E-2</v>
      </c>
      <c r="AH371">
        <v>2.0086526576019799E-3</v>
      </c>
      <c r="AI371">
        <v>7.7773485784919702E-2</v>
      </c>
      <c r="AJ371">
        <v>12441.428571428571</v>
      </c>
      <c r="AK371">
        <v>174180</v>
      </c>
      <c r="AL371">
        <v>1722.4227441285545</v>
      </c>
      <c r="AM371">
        <v>5840.0896168108811</v>
      </c>
      <c r="AN371">
        <v>784.31749955853832</v>
      </c>
      <c r="AO371">
        <v>10980.444993819536</v>
      </c>
      <c r="AP371">
        <v>349.86711990111263</v>
      </c>
      <c r="AQ371">
        <v>0</v>
      </c>
      <c r="AR371">
        <v>349.86711990111263</v>
      </c>
      <c r="AS371">
        <v>0.76725245592349256</v>
      </c>
      <c r="AT371" t="s">
        <v>736</v>
      </c>
    </row>
    <row r="372" spans="1:46" x14ac:dyDescent="0.25">
      <c r="A372" t="s">
        <v>56</v>
      </c>
      <c r="B372" t="s">
        <v>948</v>
      </c>
      <c r="C372" s="63" t="s">
        <v>948</v>
      </c>
      <c r="D372" s="63" t="s">
        <v>671</v>
      </c>
      <c r="E372" t="s">
        <v>527</v>
      </c>
      <c r="F372">
        <v>1</v>
      </c>
      <c r="G372">
        <v>1</v>
      </c>
      <c r="H372">
        <v>1</v>
      </c>
      <c r="I372">
        <v>2</v>
      </c>
      <c r="J372">
        <v>7</v>
      </c>
      <c r="K372">
        <v>4</v>
      </c>
      <c r="L372" t="s">
        <v>101</v>
      </c>
      <c r="M372">
        <v>4</v>
      </c>
      <c r="N372" t="s">
        <v>705</v>
      </c>
      <c r="O372" t="s">
        <v>4</v>
      </c>
      <c r="P372">
        <v>1</v>
      </c>
      <c r="Q372">
        <v>3</v>
      </c>
      <c r="R372">
        <v>0</v>
      </c>
      <c r="S372" t="s">
        <v>642</v>
      </c>
      <c r="T372" t="s">
        <v>689</v>
      </c>
      <c r="U372">
        <v>25.5</v>
      </c>
      <c r="V372">
        <v>3.3552631578947372</v>
      </c>
      <c r="W372">
        <v>25.5</v>
      </c>
      <c r="X372" t="s">
        <v>42</v>
      </c>
      <c r="Y372" t="s">
        <v>738</v>
      </c>
      <c r="Z372" t="s">
        <v>948</v>
      </c>
      <c r="AA372">
        <v>25.5</v>
      </c>
      <c r="AB372">
        <v>25.5</v>
      </c>
      <c r="AC372">
        <v>262.57499999999999</v>
      </c>
      <c r="AD372">
        <v>3235.9999999999986</v>
      </c>
      <c r="AE372">
        <v>9.7115109968580401E-2</v>
      </c>
      <c r="AF372">
        <v>1</v>
      </c>
      <c r="AG372">
        <v>9.7115109968580401E-2</v>
      </c>
      <c r="AH372">
        <v>7.8800988875154503E-3</v>
      </c>
      <c r="AI372">
        <v>8.1141841779975299E-2</v>
      </c>
      <c r="AJ372">
        <v>12441.428571428571</v>
      </c>
      <c r="AK372">
        <v>174180</v>
      </c>
      <c r="AL372">
        <v>1372.555624227442</v>
      </c>
      <c r="AM372">
        <v>5840.0896168108811</v>
      </c>
      <c r="AN372">
        <v>784.31749955853832</v>
      </c>
      <c r="AO372">
        <v>10980.444993819536</v>
      </c>
      <c r="AP372">
        <v>1372.5556242274417</v>
      </c>
      <c r="AQ372">
        <v>-2.2737367544323206E-13</v>
      </c>
      <c r="AR372">
        <v>1372.5556242274417</v>
      </c>
      <c r="AS372">
        <v>3.0099904040075476</v>
      </c>
      <c r="AT372" t="s">
        <v>738</v>
      </c>
    </row>
    <row r="373" spans="1:46" x14ac:dyDescent="0.25">
      <c r="A373" t="s">
        <v>56</v>
      </c>
      <c r="B373" t="s">
        <v>948</v>
      </c>
      <c r="C373" s="63" t="s">
        <v>948</v>
      </c>
      <c r="D373" s="63" t="s">
        <v>671</v>
      </c>
      <c r="E373" t="s">
        <v>527</v>
      </c>
      <c r="F373">
        <v>1</v>
      </c>
      <c r="G373">
        <v>1</v>
      </c>
      <c r="H373">
        <v>1</v>
      </c>
      <c r="I373">
        <v>2</v>
      </c>
      <c r="J373">
        <v>7</v>
      </c>
      <c r="K373">
        <v>5</v>
      </c>
      <c r="L373" t="s">
        <v>105</v>
      </c>
      <c r="M373">
        <v>5</v>
      </c>
      <c r="N373" t="s">
        <v>707</v>
      </c>
      <c r="O373" t="s">
        <v>4</v>
      </c>
      <c r="P373">
        <v>1</v>
      </c>
      <c r="Q373">
        <v>2</v>
      </c>
      <c r="R373">
        <v>0</v>
      </c>
      <c r="S373" t="s">
        <v>642</v>
      </c>
      <c r="T373" t="s">
        <v>689</v>
      </c>
      <c r="U373">
        <v>17</v>
      </c>
      <c r="V373">
        <v>2.236842105263158</v>
      </c>
      <c r="W373">
        <v>17</v>
      </c>
      <c r="X373" t="s">
        <v>45</v>
      </c>
      <c r="Y373" t="s">
        <v>741</v>
      </c>
      <c r="Z373" t="s">
        <v>948</v>
      </c>
      <c r="AA373">
        <v>17</v>
      </c>
      <c r="AB373">
        <v>17</v>
      </c>
      <c r="AC373">
        <v>232.17500000000001</v>
      </c>
      <c r="AD373">
        <v>3235.9999999999986</v>
      </c>
      <c r="AE373">
        <v>7.3220630989555294E-2</v>
      </c>
      <c r="AF373">
        <v>1</v>
      </c>
      <c r="AG373">
        <v>7.3220630989555294E-2</v>
      </c>
      <c r="AH373">
        <v>5.2533992583436396E-3</v>
      </c>
      <c r="AI373">
        <v>7.1747527812113798E-2</v>
      </c>
      <c r="AJ373">
        <v>12441.428571428571</v>
      </c>
      <c r="AK373">
        <v>174180</v>
      </c>
      <c r="AL373">
        <v>915.03708281829472</v>
      </c>
      <c r="AM373">
        <v>5840.0896168108811</v>
      </c>
      <c r="AN373">
        <v>784.31749955853832</v>
      </c>
      <c r="AO373">
        <v>10980.444993819536</v>
      </c>
      <c r="AP373">
        <v>915.03708281829449</v>
      </c>
      <c r="AQ373">
        <v>-2.2737367544323206E-13</v>
      </c>
      <c r="AR373">
        <v>915.03708281829449</v>
      </c>
      <c r="AS373">
        <v>2.0066602693383651</v>
      </c>
      <c r="AT373" t="s">
        <v>741</v>
      </c>
    </row>
    <row r="374" spans="1:46" x14ac:dyDescent="0.25">
      <c r="A374" t="s">
        <v>56</v>
      </c>
      <c r="B374" t="s">
        <v>948</v>
      </c>
      <c r="C374" s="63" t="s">
        <v>948</v>
      </c>
      <c r="D374" s="63" t="s">
        <v>671</v>
      </c>
      <c r="E374" t="s">
        <v>527</v>
      </c>
      <c r="F374">
        <v>1</v>
      </c>
      <c r="G374">
        <v>1</v>
      </c>
      <c r="H374">
        <v>1</v>
      </c>
      <c r="I374">
        <v>2</v>
      </c>
      <c r="J374">
        <v>7</v>
      </c>
      <c r="K374">
        <v>6</v>
      </c>
      <c r="L374" t="s">
        <v>113</v>
      </c>
      <c r="M374">
        <v>6</v>
      </c>
      <c r="N374" t="s">
        <v>709</v>
      </c>
      <c r="O374" t="s">
        <v>4</v>
      </c>
      <c r="P374">
        <v>1</v>
      </c>
      <c r="Q374">
        <v>1</v>
      </c>
      <c r="R374">
        <v>0</v>
      </c>
      <c r="S374" t="s">
        <v>642</v>
      </c>
      <c r="T374" t="s">
        <v>689</v>
      </c>
      <c r="U374">
        <v>8.5</v>
      </c>
      <c r="V374">
        <v>1.118421052631579</v>
      </c>
      <c r="W374">
        <v>8.5</v>
      </c>
      <c r="X374" t="s">
        <v>48</v>
      </c>
      <c r="Y374" t="s">
        <v>744</v>
      </c>
      <c r="Z374" t="s">
        <v>948</v>
      </c>
      <c r="AA374">
        <v>8.5</v>
      </c>
      <c r="AB374">
        <v>8.5</v>
      </c>
      <c r="AC374">
        <v>192</v>
      </c>
      <c r="AD374">
        <v>3235.9999999999986</v>
      </c>
      <c r="AE374">
        <v>4.4270833333333301E-2</v>
      </c>
      <c r="AF374">
        <v>1</v>
      </c>
      <c r="AG374">
        <v>4.4270833333333301E-2</v>
      </c>
      <c r="AH374">
        <v>2.6266996291718198E-3</v>
      </c>
      <c r="AI374">
        <v>5.9332509270704603E-2</v>
      </c>
      <c r="AJ374">
        <v>12441.428571428571</v>
      </c>
      <c r="AK374">
        <v>174180</v>
      </c>
      <c r="AL374">
        <v>457.5185414091473</v>
      </c>
      <c r="AM374">
        <v>5840.0896168108811</v>
      </c>
      <c r="AN374">
        <v>784.31749955853832</v>
      </c>
      <c r="AO374">
        <v>10980.444993819536</v>
      </c>
      <c r="AP374">
        <v>457.51854140914725</v>
      </c>
      <c r="AQ374">
        <v>-5.6843418860808015E-14</v>
      </c>
      <c r="AR374">
        <v>457.51854140914725</v>
      </c>
      <c r="AS374">
        <v>1.0033301346691825</v>
      </c>
      <c r="AT374" t="s">
        <v>744</v>
      </c>
    </row>
    <row r="375" spans="1:46" x14ac:dyDescent="0.25">
      <c r="A375" t="s">
        <v>56</v>
      </c>
      <c r="B375" t="s">
        <v>948</v>
      </c>
      <c r="C375" s="63" t="s">
        <v>948</v>
      </c>
      <c r="D375" s="63" t="s">
        <v>671</v>
      </c>
      <c r="E375" t="s">
        <v>527</v>
      </c>
      <c r="F375">
        <v>1</v>
      </c>
      <c r="G375">
        <v>1</v>
      </c>
      <c r="H375">
        <v>1</v>
      </c>
      <c r="I375">
        <v>2</v>
      </c>
      <c r="J375">
        <v>7</v>
      </c>
      <c r="K375">
        <v>7</v>
      </c>
      <c r="L375" t="s">
        <v>114</v>
      </c>
      <c r="M375">
        <v>7</v>
      </c>
      <c r="N375" t="s">
        <v>711</v>
      </c>
      <c r="O375" t="s">
        <v>4</v>
      </c>
      <c r="P375">
        <v>1</v>
      </c>
      <c r="Q375">
        <v>1</v>
      </c>
      <c r="R375">
        <v>0</v>
      </c>
      <c r="S375" t="s">
        <v>642</v>
      </c>
      <c r="T375" t="s">
        <v>689</v>
      </c>
      <c r="U375">
        <v>8.5</v>
      </c>
      <c r="V375">
        <v>1.118421052631579</v>
      </c>
      <c r="W375">
        <v>8.5</v>
      </c>
      <c r="X375" t="s">
        <v>51</v>
      </c>
      <c r="Y375" t="s">
        <v>747</v>
      </c>
      <c r="Z375" t="s">
        <v>948</v>
      </c>
      <c r="AA375">
        <v>8.5</v>
      </c>
      <c r="AB375">
        <v>8.5</v>
      </c>
      <c r="AC375">
        <v>193</v>
      </c>
      <c r="AD375">
        <v>3235.9999999999986</v>
      </c>
      <c r="AE375">
        <v>4.4041450777202097E-2</v>
      </c>
      <c r="AF375">
        <v>1</v>
      </c>
      <c r="AG375">
        <v>4.4041450777202097E-2</v>
      </c>
      <c r="AH375">
        <v>2.6266996291718198E-3</v>
      </c>
      <c r="AI375">
        <v>5.96415327564895E-2</v>
      </c>
      <c r="AJ375">
        <v>12441.428571428571</v>
      </c>
      <c r="AK375">
        <v>174180</v>
      </c>
      <c r="AL375">
        <v>457.51854140914725</v>
      </c>
      <c r="AM375">
        <v>5840.0896168108811</v>
      </c>
      <c r="AN375">
        <v>784.31749955853832</v>
      </c>
      <c r="AO375">
        <v>10980.444993819536</v>
      </c>
      <c r="AP375">
        <v>457.51854140914725</v>
      </c>
      <c r="AQ375">
        <v>0</v>
      </c>
      <c r="AR375">
        <v>457.51854140914725</v>
      </c>
      <c r="AS375">
        <v>1.0033301346691825</v>
      </c>
      <c r="AT375" t="s">
        <v>747</v>
      </c>
    </row>
    <row r="376" spans="1:46" x14ac:dyDescent="0.25">
      <c r="A376" t="s">
        <v>56</v>
      </c>
      <c r="B376" t="s">
        <v>948</v>
      </c>
      <c r="C376" s="63" t="s">
        <v>948</v>
      </c>
      <c r="D376" s="63" t="s">
        <v>671</v>
      </c>
      <c r="E376" t="s">
        <v>527</v>
      </c>
      <c r="F376">
        <v>1</v>
      </c>
      <c r="G376">
        <v>2</v>
      </c>
      <c r="H376">
        <v>2</v>
      </c>
      <c r="I376">
        <v>2</v>
      </c>
      <c r="J376">
        <v>7</v>
      </c>
      <c r="K376">
        <v>2</v>
      </c>
      <c r="L376" t="s">
        <v>102</v>
      </c>
      <c r="M376">
        <v>9</v>
      </c>
      <c r="N376" t="s">
        <v>715</v>
      </c>
      <c r="O376" t="s">
        <v>4</v>
      </c>
      <c r="P376">
        <v>1</v>
      </c>
      <c r="Q376">
        <v>2</v>
      </c>
      <c r="R376">
        <v>0</v>
      </c>
      <c r="S376" t="s">
        <v>642</v>
      </c>
      <c r="T376" t="s">
        <v>689</v>
      </c>
      <c r="U376">
        <v>17</v>
      </c>
      <c r="V376">
        <v>2.236842105263158</v>
      </c>
      <c r="W376">
        <v>17</v>
      </c>
      <c r="X376" t="s">
        <v>36</v>
      </c>
      <c r="Y376" t="s">
        <v>753</v>
      </c>
      <c r="Z376" t="s">
        <v>948</v>
      </c>
      <c r="AA376">
        <v>17</v>
      </c>
      <c r="AB376">
        <v>17</v>
      </c>
      <c r="AC376">
        <v>250.17499999999998</v>
      </c>
      <c r="AD376">
        <v>3235.9999999999986</v>
      </c>
      <c r="AE376">
        <v>6.7952433296692302E-2</v>
      </c>
      <c r="AF376">
        <v>1</v>
      </c>
      <c r="AG376">
        <v>6.7952433296692302E-2</v>
      </c>
      <c r="AH376">
        <v>5.2533992583436396E-3</v>
      </c>
      <c r="AI376">
        <v>7.7309950556242304E-2</v>
      </c>
      <c r="AJ376">
        <v>12441.428571428571</v>
      </c>
      <c r="AK376">
        <v>174180</v>
      </c>
      <c r="AL376">
        <v>915.03708281829449</v>
      </c>
      <c r="AM376">
        <v>5140.3553770086546</v>
      </c>
      <c r="AN376">
        <v>784.31749955853832</v>
      </c>
      <c r="AO376">
        <v>10980.444993819536</v>
      </c>
      <c r="AP376">
        <v>915.03708281829449</v>
      </c>
      <c r="AQ376">
        <v>0</v>
      </c>
      <c r="AR376">
        <v>915.03708281829449</v>
      </c>
      <c r="AS376">
        <v>2.0066602693383651</v>
      </c>
      <c r="AT376" t="s">
        <v>753</v>
      </c>
    </row>
    <row r="377" spans="1:46" x14ac:dyDescent="0.25">
      <c r="A377" t="s">
        <v>56</v>
      </c>
      <c r="B377" t="s">
        <v>948</v>
      </c>
      <c r="C377" s="63" t="s">
        <v>948</v>
      </c>
      <c r="D377" s="63" t="s">
        <v>671</v>
      </c>
      <c r="E377" t="s">
        <v>527</v>
      </c>
      <c r="F377">
        <v>1</v>
      </c>
      <c r="G377">
        <v>2</v>
      </c>
      <c r="H377">
        <v>2</v>
      </c>
      <c r="I377">
        <v>2</v>
      </c>
      <c r="J377">
        <v>7</v>
      </c>
      <c r="K377">
        <v>3</v>
      </c>
      <c r="L377" t="s">
        <v>103</v>
      </c>
      <c r="M377">
        <v>10</v>
      </c>
      <c r="N377" t="s">
        <v>717</v>
      </c>
      <c r="O377" t="s">
        <v>4</v>
      </c>
      <c r="P377">
        <v>1</v>
      </c>
      <c r="Q377">
        <v>3</v>
      </c>
      <c r="R377">
        <v>0</v>
      </c>
      <c r="S377" t="s">
        <v>642</v>
      </c>
      <c r="T377" t="s">
        <v>689</v>
      </c>
      <c r="U377">
        <v>25.5</v>
      </c>
      <c r="V377">
        <v>3.3552631578947372</v>
      </c>
      <c r="W377">
        <v>25.5</v>
      </c>
      <c r="X377" t="s">
        <v>39</v>
      </c>
      <c r="Y377" t="s">
        <v>756</v>
      </c>
      <c r="Z377" t="s">
        <v>948</v>
      </c>
      <c r="AA377">
        <v>32</v>
      </c>
      <c r="AB377">
        <v>32</v>
      </c>
      <c r="AC377">
        <v>251.67499999999998</v>
      </c>
      <c r="AD377">
        <v>3235.9999999999986</v>
      </c>
      <c r="AE377">
        <v>0.127148107678554</v>
      </c>
      <c r="AF377">
        <v>0.796875</v>
      </c>
      <c r="AG377">
        <v>0.101321148306347</v>
      </c>
      <c r="AH377">
        <v>7.8800988875154503E-3</v>
      </c>
      <c r="AI377">
        <v>7.7773485784919702E-2</v>
      </c>
      <c r="AJ377">
        <v>12441.428571428571</v>
      </c>
      <c r="AK377">
        <v>174180</v>
      </c>
      <c r="AL377">
        <v>1722.4227441285545</v>
      </c>
      <c r="AM377">
        <v>5140.3553770086546</v>
      </c>
      <c r="AN377">
        <v>784.31749955853832</v>
      </c>
      <c r="AO377">
        <v>10980.444993819536</v>
      </c>
      <c r="AP377">
        <v>1372.5556242274417</v>
      </c>
      <c r="AQ377">
        <v>-2.2737367544323206E-13</v>
      </c>
      <c r="AR377">
        <v>1372.5556242274417</v>
      </c>
      <c r="AS377">
        <v>3.0099904040075476</v>
      </c>
      <c r="AT377" t="s">
        <v>756</v>
      </c>
    </row>
    <row r="378" spans="1:46" x14ac:dyDescent="0.25">
      <c r="A378" t="s">
        <v>56</v>
      </c>
      <c r="B378" t="s">
        <v>948</v>
      </c>
      <c r="C378" s="63" t="s">
        <v>948</v>
      </c>
      <c r="D378" s="63" t="s">
        <v>671</v>
      </c>
      <c r="E378" t="s">
        <v>527</v>
      </c>
      <c r="F378">
        <v>1</v>
      </c>
      <c r="G378">
        <v>2</v>
      </c>
      <c r="H378">
        <v>2</v>
      </c>
      <c r="I378">
        <v>2</v>
      </c>
      <c r="J378">
        <v>7</v>
      </c>
      <c r="K378">
        <v>3</v>
      </c>
      <c r="L378" t="s">
        <v>103</v>
      </c>
      <c r="M378">
        <v>10</v>
      </c>
      <c r="N378" t="s">
        <v>717</v>
      </c>
      <c r="O378" t="s">
        <v>5</v>
      </c>
      <c r="P378">
        <v>2</v>
      </c>
      <c r="Q378">
        <v>1</v>
      </c>
      <c r="R378">
        <v>0</v>
      </c>
      <c r="S378" t="s">
        <v>642</v>
      </c>
      <c r="T378" t="s">
        <v>689</v>
      </c>
      <c r="U378">
        <v>6.5</v>
      </c>
      <c r="V378">
        <v>0.85526315789473684</v>
      </c>
      <c r="W378">
        <v>6.5</v>
      </c>
      <c r="X378" t="s">
        <v>40</v>
      </c>
      <c r="Y378" t="s">
        <v>757</v>
      </c>
      <c r="Z378" t="s">
        <v>948</v>
      </c>
      <c r="AA378">
        <v>32</v>
      </c>
      <c r="AB378">
        <v>32</v>
      </c>
      <c r="AC378">
        <v>251.67499999999998</v>
      </c>
      <c r="AD378">
        <v>3235.9999999999986</v>
      </c>
      <c r="AE378">
        <v>0.127148107678554</v>
      </c>
      <c r="AF378">
        <v>0.203125</v>
      </c>
      <c r="AG378">
        <v>2.58269593722062E-2</v>
      </c>
      <c r="AH378">
        <v>2.0086526576019799E-3</v>
      </c>
      <c r="AI378">
        <v>7.7773485784919702E-2</v>
      </c>
      <c r="AJ378">
        <v>12441.428571428571</v>
      </c>
      <c r="AK378">
        <v>174180</v>
      </c>
      <c r="AL378">
        <v>1722.4227441285545</v>
      </c>
      <c r="AM378">
        <v>5140.3553770086546</v>
      </c>
      <c r="AN378">
        <v>784.31749955853832</v>
      </c>
      <c r="AO378">
        <v>10980.444993819536</v>
      </c>
      <c r="AP378">
        <v>349.86711990111263</v>
      </c>
      <c r="AQ378">
        <v>0</v>
      </c>
      <c r="AR378">
        <v>349.86711990111263</v>
      </c>
      <c r="AS378">
        <v>0.76725245592349256</v>
      </c>
      <c r="AT378" t="s">
        <v>757</v>
      </c>
    </row>
    <row r="379" spans="1:46" x14ac:dyDescent="0.25">
      <c r="A379" t="s">
        <v>56</v>
      </c>
      <c r="B379" t="s">
        <v>948</v>
      </c>
      <c r="C379" s="63" t="s">
        <v>948</v>
      </c>
      <c r="D379" s="63" t="s">
        <v>671</v>
      </c>
      <c r="E379" t="s">
        <v>527</v>
      </c>
      <c r="F379">
        <v>1</v>
      </c>
      <c r="G379">
        <v>2</v>
      </c>
      <c r="H379">
        <v>2</v>
      </c>
      <c r="I379">
        <v>2</v>
      </c>
      <c r="J379">
        <v>7</v>
      </c>
      <c r="K379">
        <v>4</v>
      </c>
      <c r="L379" t="s">
        <v>101</v>
      </c>
      <c r="M379">
        <v>11</v>
      </c>
      <c r="N379" t="s">
        <v>719</v>
      </c>
      <c r="O379" t="s">
        <v>4</v>
      </c>
      <c r="P379">
        <v>1</v>
      </c>
      <c r="Q379">
        <v>3</v>
      </c>
      <c r="R379">
        <v>0</v>
      </c>
      <c r="S379" t="s">
        <v>642</v>
      </c>
      <c r="T379" t="s">
        <v>689</v>
      </c>
      <c r="U379">
        <v>25.5</v>
      </c>
      <c r="V379">
        <v>3.3552631578947372</v>
      </c>
      <c r="W379">
        <v>25.5</v>
      </c>
      <c r="X379" t="s">
        <v>42</v>
      </c>
      <c r="Y379" t="s">
        <v>759</v>
      </c>
      <c r="Z379" t="s">
        <v>948</v>
      </c>
      <c r="AA379">
        <v>25.5</v>
      </c>
      <c r="AB379">
        <v>25.5</v>
      </c>
      <c r="AC379">
        <v>254.07499999999999</v>
      </c>
      <c r="AD379">
        <v>3235.9999999999986</v>
      </c>
      <c r="AE379">
        <v>0.100364065728623</v>
      </c>
      <c r="AF379">
        <v>1</v>
      </c>
      <c r="AG379">
        <v>0.100364065728623</v>
      </c>
      <c r="AH379">
        <v>7.8800988875154503E-3</v>
      </c>
      <c r="AI379">
        <v>7.8515142150803505E-2</v>
      </c>
      <c r="AJ379">
        <v>12441.428571428571</v>
      </c>
      <c r="AK379">
        <v>174180</v>
      </c>
      <c r="AL379">
        <v>1372.5556242274417</v>
      </c>
      <c r="AM379">
        <v>5140.3553770086546</v>
      </c>
      <c r="AN379">
        <v>784.31749955853832</v>
      </c>
      <c r="AO379">
        <v>10980.444993819536</v>
      </c>
      <c r="AP379">
        <v>1372.5556242274417</v>
      </c>
      <c r="AQ379">
        <v>0</v>
      </c>
      <c r="AR379">
        <v>1372.5556242274417</v>
      </c>
      <c r="AS379">
        <v>3.0099904040075476</v>
      </c>
      <c r="AT379" t="s">
        <v>759</v>
      </c>
    </row>
    <row r="380" spans="1:46" x14ac:dyDescent="0.25">
      <c r="A380" t="s">
        <v>56</v>
      </c>
      <c r="B380" t="s">
        <v>948</v>
      </c>
      <c r="C380" s="63" t="s">
        <v>948</v>
      </c>
      <c r="D380" s="63" t="s">
        <v>671</v>
      </c>
      <c r="E380" t="s">
        <v>527</v>
      </c>
      <c r="F380">
        <v>1</v>
      </c>
      <c r="G380">
        <v>2</v>
      </c>
      <c r="H380">
        <v>2</v>
      </c>
      <c r="I380">
        <v>2</v>
      </c>
      <c r="J380">
        <v>7</v>
      </c>
      <c r="K380">
        <v>5</v>
      </c>
      <c r="L380" t="s">
        <v>105</v>
      </c>
      <c r="M380">
        <v>12</v>
      </c>
      <c r="N380" t="s">
        <v>721</v>
      </c>
      <c r="O380" t="s">
        <v>4</v>
      </c>
      <c r="P380">
        <v>1</v>
      </c>
      <c r="Q380">
        <v>2</v>
      </c>
      <c r="R380">
        <v>0</v>
      </c>
      <c r="S380" t="s">
        <v>642</v>
      </c>
      <c r="T380" t="s">
        <v>689</v>
      </c>
      <c r="U380">
        <v>17</v>
      </c>
      <c r="V380">
        <v>2.236842105263158</v>
      </c>
      <c r="W380">
        <v>17</v>
      </c>
      <c r="X380" t="s">
        <v>45</v>
      </c>
      <c r="Y380" t="s">
        <v>762</v>
      </c>
      <c r="Z380" t="s">
        <v>948</v>
      </c>
      <c r="AA380">
        <v>17</v>
      </c>
      <c r="AB380">
        <v>17</v>
      </c>
      <c r="AC380">
        <v>232.17500000000001</v>
      </c>
      <c r="AD380">
        <v>3235.9999999999986</v>
      </c>
      <c r="AE380">
        <v>7.3220630989555294E-2</v>
      </c>
      <c r="AF380">
        <v>1</v>
      </c>
      <c r="AG380">
        <v>7.3220630989555294E-2</v>
      </c>
      <c r="AH380">
        <v>5.2533992583436396E-3</v>
      </c>
      <c r="AI380">
        <v>7.1747527812113798E-2</v>
      </c>
      <c r="AJ380">
        <v>12441.428571428571</v>
      </c>
      <c r="AK380">
        <v>174180</v>
      </c>
      <c r="AL380">
        <v>915.03708281829472</v>
      </c>
      <c r="AM380">
        <v>5140.3553770086546</v>
      </c>
      <c r="AN380">
        <v>784.31749955853832</v>
      </c>
      <c r="AO380">
        <v>10980.444993819536</v>
      </c>
      <c r="AP380">
        <v>915.03708281829449</v>
      </c>
      <c r="AQ380">
        <v>-2.2737367544323206E-13</v>
      </c>
      <c r="AR380">
        <v>915.03708281829449</v>
      </c>
      <c r="AS380">
        <v>2.0066602693383651</v>
      </c>
      <c r="AT380" t="s">
        <v>762</v>
      </c>
    </row>
    <row r="381" spans="1:46" x14ac:dyDescent="0.25">
      <c r="A381" t="s">
        <v>56</v>
      </c>
      <c r="B381" t="s">
        <v>948</v>
      </c>
      <c r="C381" s="63" t="s">
        <v>948</v>
      </c>
      <c r="D381" s="63" t="s">
        <v>671</v>
      </c>
      <c r="E381" t="s">
        <v>527</v>
      </c>
      <c r="F381">
        <v>1</v>
      </c>
      <c r="G381">
        <v>2</v>
      </c>
      <c r="H381">
        <v>2</v>
      </c>
      <c r="I381">
        <v>2</v>
      </c>
      <c r="J381">
        <v>7</v>
      </c>
      <c r="K381">
        <v>7</v>
      </c>
      <c r="L381" t="s">
        <v>114</v>
      </c>
      <c r="M381">
        <v>14</v>
      </c>
      <c r="N381" t="s">
        <v>725</v>
      </c>
      <c r="O381" t="s">
        <v>4</v>
      </c>
      <c r="P381">
        <v>1</v>
      </c>
      <c r="Q381">
        <v>1</v>
      </c>
      <c r="R381">
        <v>0</v>
      </c>
      <c r="S381" t="s">
        <v>642</v>
      </c>
      <c r="T381" t="s">
        <v>689</v>
      </c>
      <c r="U381">
        <v>4</v>
      </c>
      <c r="V381">
        <v>0.52631578947368418</v>
      </c>
      <c r="W381">
        <v>4</v>
      </c>
      <c r="X381" t="s">
        <v>51</v>
      </c>
      <c r="Y381" t="s">
        <v>768</v>
      </c>
      <c r="Z381" t="s">
        <v>948</v>
      </c>
      <c r="AA381">
        <v>4</v>
      </c>
      <c r="AB381">
        <v>4</v>
      </c>
      <c r="AC381">
        <v>198.4</v>
      </c>
      <c r="AD381">
        <v>3235.9999999999986</v>
      </c>
      <c r="AE381">
        <v>2.0161290322580599E-2</v>
      </c>
      <c r="AF381">
        <v>1</v>
      </c>
      <c r="AG381">
        <v>2.0161290322580599E-2</v>
      </c>
      <c r="AH381">
        <v>1.23609394313968E-3</v>
      </c>
      <c r="AI381">
        <v>6.1310259579728098E-2</v>
      </c>
      <c r="AJ381">
        <v>12441.428571428571</v>
      </c>
      <c r="AK381">
        <v>174180</v>
      </c>
      <c r="AL381">
        <v>215.30284301606929</v>
      </c>
      <c r="AM381">
        <v>5140.3553770086546</v>
      </c>
      <c r="AN381">
        <v>784.31749955853832</v>
      </c>
      <c r="AO381">
        <v>10980.444993819536</v>
      </c>
      <c r="AP381">
        <v>215.30284301606932</v>
      </c>
      <c r="AQ381">
        <v>2.8421709430404007E-14</v>
      </c>
      <c r="AR381">
        <v>215.30284301606932</v>
      </c>
      <c r="AS381">
        <v>0.4721553574913801</v>
      </c>
      <c r="AT381" t="s">
        <v>768</v>
      </c>
    </row>
    <row r="382" spans="1:46" x14ac:dyDescent="0.25">
      <c r="A382" t="s">
        <v>56</v>
      </c>
      <c r="B382" t="s">
        <v>950</v>
      </c>
      <c r="C382" s="63" t="s">
        <v>950</v>
      </c>
      <c r="D382" s="63" t="s">
        <v>671</v>
      </c>
      <c r="E382" t="s">
        <v>527</v>
      </c>
      <c r="F382">
        <v>0.75</v>
      </c>
      <c r="G382">
        <v>1</v>
      </c>
      <c r="H382">
        <v>1</v>
      </c>
      <c r="I382">
        <v>2</v>
      </c>
      <c r="J382">
        <v>7</v>
      </c>
      <c r="K382">
        <v>1</v>
      </c>
      <c r="L382" t="s">
        <v>99</v>
      </c>
      <c r="M382">
        <v>1</v>
      </c>
      <c r="N382" t="s">
        <v>699</v>
      </c>
      <c r="O382" t="s">
        <v>4</v>
      </c>
      <c r="P382">
        <v>1</v>
      </c>
      <c r="Q382">
        <v>2</v>
      </c>
      <c r="R382">
        <v>0</v>
      </c>
      <c r="S382" t="s">
        <v>642</v>
      </c>
      <c r="T382" t="s">
        <v>689</v>
      </c>
      <c r="U382">
        <v>8</v>
      </c>
      <c r="V382">
        <v>1.0526315789473684</v>
      </c>
      <c r="W382">
        <v>6</v>
      </c>
      <c r="X382" t="s">
        <v>33</v>
      </c>
      <c r="Y382" t="s">
        <v>729</v>
      </c>
      <c r="Z382" t="s">
        <v>950</v>
      </c>
      <c r="AA382">
        <v>8</v>
      </c>
      <c r="AB382">
        <v>6</v>
      </c>
      <c r="AC382">
        <v>238.07499999999999</v>
      </c>
      <c r="AD382">
        <v>3235.9999999999986</v>
      </c>
      <c r="AE382">
        <v>2.52021421820855E-2</v>
      </c>
      <c r="AF382">
        <v>1</v>
      </c>
      <c r="AG382">
        <v>2.52021421820855E-2</v>
      </c>
      <c r="AH382">
        <v>1.8541409147095199E-3</v>
      </c>
      <c r="AI382">
        <v>7.3570766378244806E-2</v>
      </c>
      <c r="AJ382">
        <v>12441.428571428571</v>
      </c>
      <c r="AK382">
        <v>174180</v>
      </c>
      <c r="AL382">
        <v>322.95426452410402</v>
      </c>
      <c r="AM382">
        <v>1614.7713226205199</v>
      </c>
      <c r="AN382">
        <v>233.56513773618235</v>
      </c>
      <c r="AO382">
        <v>3269.9119283065529</v>
      </c>
      <c r="AP382">
        <v>322.95426452410396</v>
      </c>
      <c r="AQ382">
        <v>-5.6843418860808015E-14</v>
      </c>
      <c r="AR382">
        <v>430.60568603213864</v>
      </c>
      <c r="AS382">
        <v>0.9443107149827602</v>
      </c>
      <c r="AT382" t="s">
        <v>729</v>
      </c>
    </row>
    <row r="383" spans="1:46" x14ac:dyDescent="0.25">
      <c r="A383" t="s">
        <v>56</v>
      </c>
      <c r="B383" t="s">
        <v>950</v>
      </c>
      <c r="C383" s="63" t="s">
        <v>950</v>
      </c>
      <c r="D383" s="63" t="s">
        <v>671</v>
      </c>
      <c r="E383" t="s">
        <v>527</v>
      </c>
      <c r="F383">
        <v>0.75</v>
      </c>
      <c r="G383">
        <v>1</v>
      </c>
      <c r="H383">
        <v>1</v>
      </c>
      <c r="I383">
        <v>2</v>
      </c>
      <c r="J383">
        <v>7</v>
      </c>
      <c r="K383">
        <v>2</v>
      </c>
      <c r="L383" t="s">
        <v>102</v>
      </c>
      <c r="M383">
        <v>2</v>
      </c>
      <c r="N383" t="s">
        <v>701</v>
      </c>
      <c r="O383" t="s">
        <v>4</v>
      </c>
      <c r="P383">
        <v>1</v>
      </c>
      <c r="Q383">
        <v>2</v>
      </c>
      <c r="R383">
        <v>0</v>
      </c>
      <c r="S383" t="s">
        <v>642</v>
      </c>
      <c r="T383" t="s">
        <v>689</v>
      </c>
      <c r="U383">
        <v>8</v>
      </c>
      <c r="V383">
        <v>1.0526315789473684</v>
      </c>
      <c r="W383">
        <v>6</v>
      </c>
      <c r="X383" t="s">
        <v>36</v>
      </c>
      <c r="Y383" t="s">
        <v>732</v>
      </c>
      <c r="Z383" t="s">
        <v>950</v>
      </c>
      <c r="AA383">
        <v>8</v>
      </c>
      <c r="AB383">
        <v>6</v>
      </c>
      <c r="AC383">
        <v>250.07499999999999</v>
      </c>
      <c r="AD383">
        <v>3235.9999999999986</v>
      </c>
      <c r="AE383">
        <v>2.3992802159352199E-2</v>
      </c>
      <c r="AF383">
        <v>1</v>
      </c>
      <c r="AG383">
        <v>2.3992802159352199E-2</v>
      </c>
      <c r="AH383">
        <v>1.8541409147095199E-3</v>
      </c>
      <c r="AI383">
        <v>7.7279048207663806E-2</v>
      </c>
      <c r="AJ383">
        <v>12441.428571428571</v>
      </c>
      <c r="AK383">
        <v>174180</v>
      </c>
      <c r="AL383">
        <v>322.95426452410391</v>
      </c>
      <c r="AM383">
        <v>1614.7713226205199</v>
      </c>
      <c r="AN383">
        <v>233.56513773618235</v>
      </c>
      <c r="AO383">
        <v>3269.9119283065529</v>
      </c>
      <c r="AP383">
        <v>322.95426452410396</v>
      </c>
      <c r="AQ383">
        <v>5.6843418860808015E-14</v>
      </c>
      <c r="AR383">
        <v>430.60568603213864</v>
      </c>
      <c r="AS383">
        <v>0.9443107149827602</v>
      </c>
      <c r="AT383" t="s">
        <v>732</v>
      </c>
    </row>
    <row r="384" spans="1:46" x14ac:dyDescent="0.25">
      <c r="A384" t="s">
        <v>56</v>
      </c>
      <c r="B384" t="s">
        <v>950</v>
      </c>
      <c r="C384" s="63" t="s">
        <v>950</v>
      </c>
      <c r="D384" s="63" t="s">
        <v>671</v>
      </c>
      <c r="E384" t="s">
        <v>527</v>
      </c>
      <c r="F384">
        <v>0.75</v>
      </c>
      <c r="G384">
        <v>1</v>
      </c>
      <c r="H384">
        <v>1</v>
      </c>
      <c r="I384">
        <v>2</v>
      </c>
      <c r="J384">
        <v>7</v>
      </c>
      <c r="K384">
        <v>3</v>
      </c>
      <c r="L384" t="s">
        <v>103</v>
      </c>
      <c r="M384">
        <v>3</v>
      </c>
      <c r="N384" t="s">
        <v>703</v>
      </c>
      <c r="O384" t="s">
        <v>4</v>
      </c>
      <c r="P384">
        <v>1</v>
      </c>
      <c r="Q384">
        <v>2</v>
      </c>
      <c r="R384">
        <v>0</v>
      </c>
      <c r="S384" t="s">
        <v>642</v>
      </c>
      <c r="T384" t="s">
        <v>689</v>
      </c>
      <c r="U384">
        <v>8</v>
      </c>
      <c r="V384">
        <v>1.0526315789473684</v>
      </c>
      <c r="W384">
        <v>6</v>
      </c>
      <c r="X384" t="s">
        <v>39</v>
      </c>
      <c r="Y384" t="s">
        <v>735</v>
      </c>
      <c r="Z384" t="s">
        <v>950</v>
      </c>
      <c r="AA384">
        <v>8</v>
      </c>
      <c r="AB384">
        <v>6</v>
      </c>
      <c r="AC384">
        <v>251.67499999999998</v>
      </c>
      <c r="AD384">
        <v>3235.9999999999986</v>
      </c>
      <c r="AE384">
        <v>2.3840270189728799E-2</v>
      </c>
      <c r="AF384">
        <v>1</v>
      </c>
      <c r="AG384">
        <v>2.3840270189728799E-2</v>
      </c>
      <c r="AH384">
        <v>1.8541409147095199E-3</v>
      </c>
      <c r="AI384">
        <v>7.7773485784919702E-2</v>
      </c>
      <c r="AJ384">
        <v>12441.428571428571</v>
      </c>
      <c r="AK384">
        <v>174180</v>
      </c>
      <c r="AL384">
        <v>322.95426452410402</v>
      </c>
      <c r="AM384">
        <v>1614.7713226205199</v>
      </c>
      <c r="AN384">
        <v>233.56513773618235</v>
      </c>
      <c r="AO384">
        <v>3269.9119283065529</v>
      </c>
      <c r="AP384">
        <v>322.95426452410396</v>
      </c>
      <c r="AQ384">
        <v>-5.6843418860808015E-14</v>
      </c>
      <c r="AR384">
        <v>430.60568603213864</v>
      </c>
      <c r="AS384">
        <v>0.9443107149827602</v>
      </c>
      <c r="AT384" t="s">
        <v>735</v>
      </c>
    </row>
    <row r="385" spans="1:46" x14ac:dyDescent="0.25">
      <c r="A385" t="s">
        <v>56</v>
      </c>
      <c r="B385" t="s">
        <v>950</v>
      </c>
      <c r="C385" s="63" t="s">
        <v>950</v>
      </c>
      <c r="D385" s="63" t="s">
        <v>671</v>
      </c>
      <c r="E385" t="s">
        <v>527</v>
      </c>
      <c r="F385">
        <v>0.75</v>
      </c>
      <c r="G385">
        <v>1</v>
      </c>
      <c r="H385">
        <v>1</v>
      </c>
      <c r="I385">
        <v>2</v>
      </c>
      <c r="J385">
        <v>7</v>
      </c>
      <c r="K385">
        <v>4</v>
      </c>
      <c r="L385" t="s">
        <v>101</v>
      </c>
      <c r="M385">
        <v>4</v>
      </c>
      <c r="N385" t="s">
        <v>705</v>
      </c>
      <c r="O385" t="s">
        <v>4</v>
      </c>
      <c r="P385">
        <v>1</v>
      </c>
      <c r="Q385">
        <v>2</v>
      </c>
      <c r="R385">
        <v>0</v>
      </c>
      <c r="S385" t="s">
        <v>642</v>
      </c>
      <c r="T385" t="s">
        <v>689</v>
      </c>
      <c r="U385">
        <v>8</v>
      </c>
      <c r="V385">
        <v>1.0526315789473684</v>
      </c>
      <c r="W385">
        <v>6</v>
      </c>
      <c r="X385" t="s">
        <v>42</v>
      </c>
      <c r="Y385" t="s">
        <v>738</v>
      </c>
      <c r="Z385" t="s">
        <v>950</v>
      </c>
      <c r="AA385">
        <v>8</v>
      </c>
      <c r="AB385">
        <v>6</v>
      </c>
      <c r="AC385">
        <v>262.57499999999999</v>
      </c>
      <c r="AD385">
        <v>3235.9999999999986</v>
      </c>
      <c r="AE385">
        <v>2.28506141102542E-2</v>
      </c>
      <c r="AF385">
        <v>1</v>
      </c>
      <c r="AG385">
        <v>2.28506141102542E-2</v>
      </c>
      <c r="AH385">
        <v>1.8541409147095199E-3</v>
      </c>
      <c r="AI385">
        <v>8.1141841779975299E-2</v>
      </c>
      <c r="AJ385">
        <v>12441.428571428571</v>
      </c>
      <c r="AK385">
        <v>174180</v>
      </c>
      <c r="AL385">
        <v>322.95426452410396</v>
      </c>
      <c r="AM385">
        <v>1614.7713226205199</v>
      </c>
      <c r="AN385">
        <v>233.56513773618235</v>
      </c>
      <c r="AO385">
        <v>3269.9119283065529</v>
      </c>
      <c r="AP385">
        <v>322.95426452410396</v>
      </c>
      <c r="AQ385">
        <v>0</v>
      </c>
      <c r="AR385">
        <v>430.60568603213864</v>
      </c>
      <c r="AS385">
        <v>0.9443107149827602</v>
      </c>
      <c r="AT385" t="s">
        <v>738</v>
      </c>
    </row>
    <row r="386" spans="1:46" x14ac:dyDescent="0.25">
      <c r="A386" t="s">
        <v>56</v>
      </c>
      <c r="B386" t="s">
        <v>950</v>
      </c>
      <c r="C386" s="63" t="s">
        <v>950</v>
      </c>
      <c r="D386" s="63" t="s">
        <v>671</v>
      </c>
      <c r="E386" t="s">
        <v>527</v>
      </c>
      <c r="F386">
        <v>0.75</v>
      </c>
      <c r="G386">
        <v>1</v>
      </c>
      <c r="H386">
        <v>1</v>
      </c>
      <c r="I386">
        <v>2</v>
      </c>
      <c r="J386">
        <v>7</v>
      </c>
      <c r="K386">
        <v>5</v>
      </c>
      <c r="L386" t="s">
        <v>105</v>
      </c>
      <c r="M386">
        <v>5</v>
      </c>
      <c r="N386" t="s">
        <v>707</v>
      </c>
      <c r="O386" t="s">
        <v>4</v>
      </c>
      <c r="P386">
        <v>1</v>
      </c>
      <c r="Q386">
        <v>2</v>
      </c>
      <c r="R386">
        <v>0</v>
      </c>
      <c r="S386" t="s">
        <v>642</v>
      </c>
      <c r="T386" t="s">
        <v>689</v>
      </c>
      <c r="U386">
        <v>8</v>
      </c>
      <c r="V386">
        <v>1.0526315789473684</v>
      </c>
      <c r="W386">
        <v>6</v>
      </c>
      <c r="X386" t="s">
        <v>45</v>
      </c>
      <c r="Y386" t="s">
        <v>741</v>
      </c>
      <c r="Z386" t="s">
        <v>950</v>
      </c>
      <c r="AA386">
        <v>8</v>
      </c>
      <c r="AB386">
        <v>6</v>
      </c>
      <c r="AC386">
        <v>232.17500000000001</v>
      </c>
      <c r="AD386">
        <v>3235.9999999999986</v>
      </c>
      <c r="AE386">
        <v>2.5842575643372501E-2</v>
      </c>
      <c r="AF386">
        <v>1</v>
      </c>
      <c r="AG386">
        <v>2.5842575643372501E-2</v>
      </c>
      <c r="AH386">
        <v>1.8541409147095199E-3</v>
      </c>
      <c r="AI386">
        <v>7.1747527812113798E-2</v>
      </c>
      <c r="AJ386">
        <v>12441.428571428571</v>
      </c>
      <c r="AK386">
        <v>174180</v>
      </c>
      <c r="AL386">
        <v>322.95426452410402</v>
      </c>
      <c r="AM386">
        <v>1614.7713226205199</v>
      </c>
      <c r="AN386">
        <v>233.56513773618235</v>
      </c>
      <c r="AO386">
        <v>3269.9119283065529</v>
      </c>
      <c r="AP386">
        <v>322.95426452410396</v>
      </c>
      <c r="AQ386">
        <v>-5.6843418860808015E-14</v>
      </c>
      <c r="AR386">
        <v>430.60568603213864</v>
      </c>
      <c r="AS386">
        <v>0.9443107149827602</v>
      </c>
      <c r="AT386" t="s">
        <v>741</v>
      </c>
    </row>
    <row r="387" spans="1:46" x14ac:dyDescent="0.25">
      <c r="A387" t="s">
        <v>56</v>
      </c>
      <c r="B387" t="s">
        <v>950</v>
      </c>
      <c r="C387" s="63" t="s">
        <v>950</v>
      </c>
      <c r="D387" s="63" t="s">
        <v>671</v>
      </c>
      <c r="E387" t="s">
        <v>527</v>
      </c>
      <c r="F387">
        <v>0.75</v>
      </c>
      <c r="G387">
        <v>2</v>
      </c>
      <c r="H387">
        <v>2</v>
      </c>
      <c r="I387">
        <v>2</v>
      </c>
      <c r="J387">
        <v>7</v>
      </c>
      <c r="K387">
        <v>1</v>
      </c>
      <c r="L387" t="s">
        <v>99</v>
      </c>
      <c r="M387">
        <v>8</v>
      </c>
      <c r="N387" t="s">
        <v>713</v>
      </c>
      <c r="O387" t="s">
        <v>4</v>
      </c>
      <c r="P387">
        <v>1</v>
      </c>
      <c r="Q387">
        <v>2</v>
      </c>
      <c r="R387">
        <v>0</v>
      </c>
      <c r="S387" t="s">
        <v>642</v>
      </c>
      <c r="T387" t="s">
        <v>689</v>
      </c>
      <c r="U387">
        <v>9</v>
      </c>
      <c r="V387">
        <v>1.1842105263157896</v>
      </c>
      <c r="W387">
        <v>6.75</v>
      </c>
      <c r="X387" t="s">
        <v>33</v>
      </c>
      <c r="Y387" t="s">
        <v>750</v>
      </c>
      <c r="Z387" t="s">
        <v>950</v>
      </c>
      <c r="AA387">
        <v>9</v>
      </c>
      <c r="AB387">
        <v>6.75</v>
      </c>
      <c r="AC387">
        <v>239.92499999999998</v>
      </c>
      <c r="AD387">
        <v>3235.9999999999986</v>
      </c>
      <c r="AE387">
        <v>2.8133791809940599E-2</v>
      </c>
      <c r="AF387">
        <v>1</v>
      </c>
      <c r="AG387">
        <v>2.8133791809940599E-2</v>
      </c>
      <c r="AH387">
        <v>2.0859085290482098E-3</v>
      </c>
      <c r="AI387">
        <v>7.4142459826946894E-2</v>
      </c>
      <c r="AJ387">
        <v>12441.428571428571</v>
      </c>
      <c r="AK387">
        <v>174180</v>
      </c>
      <c r="AL387">
        <v>363.32354758961696</v>
      </c>
      <c r="AM387">
        <v>1655.140605686033</v>
      </c>
      <c r="AN387">
        <v>233.56513773618235</v>
      </c>
      <c r="AO387">
        <v>3269.9119283065529</v>
      </c>
      <c r="AP387">
        <v>363.32354758961696</v>
      </c>
      <c r="AQ387">
        <v>0</v>
      </c>
      <c r="AR387">
        <v>484.43139678615597</v>
      </c>
      <c r="AS387">
        <v>1.0623495543556052</v>
      </c>
      <c r="AT387" t="s">
        <v>750</v>
      </c>
    </row>
    <row r="388" spans="1:46" x14ac:dyDescent="0.25">
      <c r="A388" t="s">
        <v>56</v>
      </c>
      <c r="B388" t="s">
        <v>950</v>
      </c>
      <c r="C388" s="63" t="s">
        <v>950</v>
      </c>
      <c r="D388" s="63" t="s">
        <v>671</v>
      </c>
      <c r="E388" t="s">
        <v>527</v>
      </c>
      <c r="F388">
        <v>0.75</v>
      </c>
      <c r="G388">
        <v>2</v>
      </c>
      <c r="H388">
        <v>2</v>
      </c>
      <c r="I388">
        <v>2</v>
      </c>
      <c r="J388">
        <v>7</v>
      </c>
      <c r="K388">
        <v>2</v>
      </c>
      <c r="L388" t="s">
        <v>102</v>
      </c>
      <c r="M388">
        <v>9</v>
      </c>
      <c r="N388" t="s">
        <v>715</v>
      </c>
      <c r="O388" t="s">
        <v>4</v>
      </c>
      <c r="P388">
        <v>1</v>
      </c>
      <c r="Q388">
        <v>2</v>
      </c>
      <c r="R388">
        <v>0</v>
      </c>
      <c r="S388" t="s">
        <v>642</v>
      </c>
      <c r="T388" t="s">
        <v>689</v>
      </c>
      <c r="U388">
        <v>8</v>
      </c>
      <c r="V388">
        <v>1.0526315789473684</v>
      </c>
      <c r="W388">
        <v>6</v>
      </c>
      <c r="X388" t="s">
        <v>36</v>
      </c>
      <c r="Y388" t="s">
        <v>753</v>
      </c>
      <c r="Z388" t="s">
        <v>950</v>
      </c>
      <c r="AA388">
        <v>8</v>
      </c>
      <c r="AB388">
        <v>6</v>
      </c>
      <c r="AC388">
        <v>250.17499999999998</v>
      </c>
      <c r="AD388">
        <v>3235.9999999999986</v>
      </c>
      <c r="AE388">
        <v>2.39832117517738E-2</v>
      </c>
      <c r="AF388">
        <v>1</v>
      </c>
      <c r="AG388">
        <v>2.39832117517738E-2</v>
      </c>
      <c r="AH388">
        <v>1.8541409147095199E-3</v>
      </c>
      <c r="AI388">
        <v>7.7309950556242304E-2</v>
      </c>
      <c r="AJ388">
        <v>12441.428571428571</v>
      </c>
      <c r="AK388">
        <v>174180</v>
      </c>
      <c r="AL388">
        <v>322.95426452410396</v>
      </c>
      <c r="AM388">
        <v>1655.140605686033</v>
      </c>
      <c r="AN388">
        <v>233.56513773618235</v>
      </c>
      <c r="AO388">
        <v>3269.9119283065529</v>
      </c>
      <c r="AP388">
        <v>322.95426452410396</v>
      </c>
      <c r="AQ388">
        <v>0</v>
      </c>
      <c r="AR388">
        <v>430.60568603213864</v>
      </c>
      <c r="AS388">
        <v>0.9443107149827602</v>
      </c>
      <c r="AT388" t="s">
        <v>753</v>
      </c>
    </row>
    <row r="389" spans="1:46" x14ac:dyDescent="0.25">
      <c r="A389" t="s">
        <v>56</v>
      </c>
      <c r="B389" t="s">
        <v>950</v>
      </c>
      <c r="C389" s="63" t="s">
        <v>950</v>
      </c>
      <c r="D389" s="63" t="s">
        <v>671</v>
      </c>
      <c r="E389" t="s">
        <v>527</v>
      </c>
      <c r="F389">
        <v>0.75</v>
      </c>
      <c r="G389">
        <v>2</v>
      </c>
      <c r="H389">
        <v>2</v>
      </c>
      <c r="I389">
        <v>2</v>
      </c>
      <c r="J389">
        <v>7</v>
      </c>
      <c r="K389">
        <v>3</v>
      </c>
      <c r="L389" t="s">
        <v>103</v>
      </c>
      <c r="M389">
        <v>10</v>
      </c>
      <c r="N389" t="s">
        <v>717</v>
      </c>
      <c r="O389" t="s">
        <v>4</v>
      </c>
      <c r="P389">
        <v>1</v>
      </c>
      <c r="Q389">
        <v>2</v>
      </c>
      <c r="R389">
        <v>0</v>
      </c>
      <c r="S389" t="s">
        <v>642</v>
      </c>
      <c r="T389" t="s">
        <v>689</v>
      </c>
      <c r="U389">
        <v>8</v>
      </c>
      <c r="V389">
        <v>1.0526315789473684</v>
      </c>
      <c r="W389">
        <v>6</v>
      </c>
      <c r="X389" t="s">
        <v>39</v>
      </c>
      <c r="Y389" t="s">
        <v>756</v>
      </c>
      <c r="Z389" t="s">
        <v>950</v>
      </c>
      <c r="AA389">
        <v>8</v>
      </c>
      <c r="AB389">
        <v>6</v>
      </c>
      <c r="AC389">
        <v>251.67499999999998</v>
      </c>
      <c r="AD389">
        <v>3235.9999999999986</v>
      </c>
      <c r="AE389">
        <v>2.3840270189728799E-2</v>
      </c>
      <c r="AF389">
        <v>1</v>
      </c>
      <c r="AG389">
        <v>2.3840270189728799E-2</v>
      </c>
      <c r="AH389">
        <v>1.8541409147095199E-3</v>
      </c>
      <c r="AI389">
        <v>7.7773485784919702E-2</v>
      </c>
      <c r="AJ389">
        <v>12441.428571428571</v>
      </c>
      <c r="AK389">
        <v>174180</v>
      </c>
      <c r="AL389">
        <v>322.95426452410402</v>
      </c>
      <c r="AM389">
        <v>1655.140605686033</v>
      </c>
      <c r="AN389">
        <v>233.56513773618235</v>
      </c>
      <c r="AO389">
        <v>3269.9119283065529</v>
      </c>
      <c r="AP389">
        <v>322.95426452410396</v>
      </c>
      <c r="AQ389">
        <v>-5.6843418860808015E-14</v>
      </c>
      <c r="AR389">
        <v>430.60568603213864</v>
      </c>
      <c r="AS389">
        <v>0.9443107149827602</v>
      </c>
      <c r="AT389" t="s">
        <v>756</v>
      </c>
    </row>
    <row r="390" spans="1:46" x14ac:dyDescent="0.25">
      <c r="A390" t="s">
        <v>56</v>
      </c>
      <c r="B390" t="s">
        <v>950</v>
      </c>
      <c r="C390" s="63" t="s">
        <v>950</v>
      </c>
      <c r="D390" s="63" t="s">
        <v>671</v>
      </c>
      <c r="E390" t="s">
        <v>527</v>
      </c>
      <c r="F390">
        <v>0.75</v>
      </c>
      <c r="G390">
        <v>2</v>
      </c>
      <c r="H390">
        <v>2</v>
      </c>
      <c r="I390">
        <v>2</v>
      </c>
      <c r="J390">
        <v>7</v>
      </c>
      <c r="K390">
        <v>4</v>
      </c>
      <c r="L390" t="s">
        <v>101</v>
      </c>
      <c r="M390">
        <v>11</v>
      </c>
      <c r="N390" t="s">
        <v>719</v>
      </c>
      <c r="O390" t="s">
        <v>4</v>
      </c>
      <c r="P390">
        <v>1</v>
      </c>
      <c r="Q390">
        <v>2</v>
      </c>
      <c r="R390">
        <v>0</v>
      </c>
      <c r="S390" t="s">
        <v>642</v>
      </c>
      <c r="T390" t="s">
        <v>689</v>
      </c>
      <c r="U390">
        <v>8</v>
      </c>
      <c r="V390">
        <v>1.0526315789473684</v>
      </c>
      <c r="W390">
        <v>6</v>
      </c>
      <c r="X390" t="s">
        <v>42</v>
      </c>
      <c r="Y390" t="s">
        <v>759</v>
      </c>
      <c r="Z390" t="s">
        <v>950</v>
      </c>
      <c r="AA390">
        <v>8</v>
      </c>
      <c r="AB390">
        <v>6</v>
      </c>
      <c r="AC390">
        <v>254.07499999999999</v>
      </c>
      <c r="AD390">
        <v>3235.9999999999986</v>
      </c>
      <c r="AE390">
        <v>2.3615074289087899E-2</v>
      </c>
      <c r="AF390">
        <v>1</v>
      </c>
      <c r="AG390">
        <v>2.3615074289087899E-2</v>
      </c>
      <c r="AH390">
        <v>1.8541409147095199E-3</v>
      </c>
      <c r="AI390">
        <v>7.8515142150803505E-2</v>
      </c>
      <c r="AJ390">
        <v>12441.428571428571</v>
      </c>
      <c r="AK390">
        <v>174180</v>
      </c>
      <c r="AL390">
        <v>322.95426452410396</v>
      </c>
      <c r="AM390">
        <v>1655.140605686033</v>
      </c>
      <c r="AN390">
        <v>233.56513773618235</v>
      </c>
      <c r="AO390">
        <v>3269.9119283065529</v>
      </c>
      <c r="AP390">
        <v>322.95426452410396</v>
      </c>
      <c r="AQ390">
        <v>0</v>
      </c>
      <c r="AR390">
        <v>430.60568603213864</v>
      </c>
      <c r="AS390">
        <v>0.9443107149827602</v>
      </c>
      <c r="AT390" t="s">
        <v>759</v>
      </c>
    </row>
    <row r="391" spans="1:46" x14ac:dyDescent="0.25">
      <c r="A391" t="s">
        <v>56</v>
      </c>
      <c r="B391" t="s">
        <v>950</v>
      </c>
      <c r="C391" s="63" t="s">
        <v>950</v>
      </c>
      <c r="D391" s="63" t="s">
        <v>671</v>
      </c>
      <c r="E391" t="s">
        <v>527</v>
      </c>
      <c r="F391">
        <v>0.75</v>
      </c>
      <c r="G391">
        <v>2</v>
      </c>
      <c r="H391">
        <v>2</v>
      </c>
      <c r="I391">
        <v>2</v>
      </c>
      <c r="J391">
        <v>7</v>
      </c>
      <c r="K391">
        <v>5</v>
      </c>
      <c r="L391" t="s">
        <v>105</v>
      </c>
      <c r="M391">
        <v>12</v>
      </c>
      <c r="N391" t="s">
        <v>721</v>
      </c>
      <c r="O391" t="s">
        <v>4</v>
      </c>
      <c r="P391">
        <v>1</v>
      </c>
      <c r="Q391">
        <v>2</v>
      </c>
      <c r="R391">
        <v>0</v>
      </c>
      <c r="S391" t="s">
        <v>642</v>
      </c>
      <c r="T391" t="s">
        <v>689</v>
      </c>
      <c r="U391">
        <v>8</v>
      </c>
      <c r="V391">
        <v>1.0526315789473684</v>
      </c>
      <c r="W391">
        <v>6</v>
      </c>
      <c r="X391" t="s">
        <v>45</v>
      </c>
      <c r="Y391" t="s">
        <v>762</v>
      </c>
      <c r="Z391" t="s">
        <v>950</v>
      </c>
      <c r="AA391">
        <v>8</v>
      </c>
      <c r="AB391">
        <v>6</v>
      </c>
      <c r="AC391">
        <v>232.17500000000001</v>
      </c>
      <c r="AD391">
        <v>3235.9999999999986</v>
      </c>
      <c r="AE391">
        <v>2.5842575643372501E-2</v>
      </c>
      <c r="AF391">
        <v>1</v>
      </c>
      <c r="AG391">
        <v>2.5842575643372501E-2</v>
      </c>
      <c r="AH391">
        <v>1.8541409147095199E-3</v>
      </c>
      <c r="AI391">
        <v>7.1747527812113798E-2</v>
      </c>
      <c r="AJ391">
        <v>12441.428571428571</v>
      </c>
      <c r="AK391">
        <v>174180</v>
      </c>
      <c r="AL391">
        <v>322.95426452410402</v>
      </c>
      <c r="AM391">
        <v>1655.140605686033</v>
      </c>
      <c r="AN391">
        <v>233.56513773618235</v>
      </c>
      <c r="AO391">
        <v>3269.9119283065529</v>
      </c>
      <c r="AP391">
        <v>322.95426452410396</v>
      </c>
      <c r="AQ391">
        <v>-5.6843418860808015E-14</v>
      </c>
      <c r="AR391">
        <v>430.60568603213864</v>
      </c>
      <c r="AS391">
        <v>0.9443107149827602</v>
      </c>
      <c r="AT391" t="s">
        <v>762</v>
      </c>
    </row>
    <row r="392" spans="1:46" x14ac:dyDescent="0.25">
      <c r="A392" t="s">
        <v>56</v>
      </c>
      <c r="B392" t="s">
        <v>951</v>
      </c>
      <c r="C392" s="63" t="s">
        <v>951</v>
      </c>
      <c r="D392" s="63" t="s">
        <v>671</v>
      </c>
      <c r="E392" t="s">
        <v>527</v>
      </c>
      <c r="F392">
        <v>0.6</v>
      </c>
      <c r="G392">
        <v>1</v>
      </c>
      <c r="H392">
        <v>1</v>
      </c>
      <c r="I392">
        <v>2</v>
      </c>
      <c r="J392">
        <v>7</v>
      </c>
      <c r="K392">
        <v>1</v>
      </c>
      <c r="L392" t="s">
        <v>99</v>
      </c>
      <c r="M392">
        <v>1</v>
      </c>
      <c r="N392" t="s">
        <v>699</v>
      </c>
      <c r="O392" t="s">
        <v>4</v>
      </c>
      <c r="P392">
        <v>1</v>
      </c>
      <c r="Q392">
        <v>4</v>
      </c>
      <c r="R392">
        <v>0</v>
      </c>
      <c r="S392" t="s">
        <v>642</v>
      </c>
      <c r="T392" t="s">
        <v>689</v>
      </c>
      <c r="U392">
        <v>25</v>
      </c>
      <c r="V392">
        <v>3.2894736842105265</v>
      </c>
      <c r="W392">
        <v>15</v>
      </c>
      <c r="X392" t="s">
        <v>33</v>
      </c>
      <c r="Y392" t="s">
        <v>729</v>
      </c>
      <c r="Z392" t="s">
        <v>951</v>
      </c>
      <c r="AA392">
        <v>25</v>
      </c>
      <c r="AB392">
        <v>15</v>
      </c>
      <c r="AC392">
        <v>238.07499999999999</v>
      </c>
      <c r="AD392">
        <v>3235.9999999999986</v>
      </c>
      <c r="AE392">
        <v>6.3005355455213699E-2</v>
      </c>
      <c r="AF392">
        <v>1</v>
      </c>
      <c r="AG392">
        <v>6.3005355455213699E-2</v>
      </c>
      <c r="AH392">
        <v>4.6353522867737997E-3</v>
      </c>
      <c r="AI392">
        <v>7.3570766378244806E-2</v>
      </c>
      <c r="AJ392">
        <v>12441.428571428571</v>
      </c>
      <c r="AK392">
        <v>174180</v>
      </c>
      <c r="AL392">
        <v>807.38566131026005</v>
      </c>
      <c r="AM392">
        <v>5603.2564894932038</v>
      </c>
      <c r="AN392">
        <v>848.90835246335905</v>
      </c>
      <c r="AO392">
        <v>11884.716934487027</v>
      </c>
      <c r="AP392">
        <v>807.38566131025993</v>
      </c>
      <c r="AQ392">
        <v>-1.1368683772161603E-13</v>
      </c>
      <c r="AR392">
        <v>1345.6427688504332</v>
      </c>
      <c r="AS392">
        <v>2.9509709843211254</v>
      </c>
      <c r="AT392" t="s">
        <v>729</v>
      </c>
    </row>
    <row r="393" spans="1:46" x14ac:dyDescent="0.25">
      <c r="A393" t="s">
        <v>56</v>
      </c>
      <c r="B393" t="s">
        <v>951</v>
      </c>
      <c r="C393" s="63" t="s">
        <v>951</v>
      </c>
      <c r="D393" s="63" t="s">
        <v>671</v>
      </c>
      <c r="E393" t="s">
        <v>527</v>
      </c>
      <c r="F393">
        <v>0.6</v>
      </c>
      <c r="G393">
        <v>1</v>
      </c>
      <c r="H393">
        <v>1</v>
      </c>
      <c r="I393">
        <v>2</v>
      </c>
      <c r="J393">
        <v>7</v>
      </c>
      <c r="K393">
        <v>2</v>
      </c>
      <c r="L393" t="s">
        <v>102</v>
      </c>
      <c r="M393">
        <v>2</v>
      </c>
      <c r="N393" t="s">
        <v>701</v>
      </c>
      <c r="O393" t="s">
        <v>4</v>
      </c>
      <c r="P393">
        <v>1</v>
      </c>
      <c r="Q393">
        <v>7</v>
      </c>
      <c r="R393">
        <v>0</v>
      </c>
      <c r="S393" t="s">
        <v>642</v>
      </c>
      <c r="T393" t="s">
        <v>689</v>
      </c>
      <c r="U393">
        <v>45</v>
      </c>
      <c r="V393">
        <v>5.9210526315789478</v>
      </c>
      <c r="W393">
        <v>27</v>
      </c>
      <c r="X393" t="s">
        <v>36</v>
      </c>
      <c r="Y393" t="s">
        <v>732</v>
      </c>
      <c r="Z393" t="s">
        <v>951</v>
      </c>
      <c r="AA393">
        <v>45</v>
      </c>
      <c r="AB393">
        <v>27</v>
      </c>
      <c r="AC393">
        <v>250.07499999999999</v>
      </c>
      <c r="AD393">
        <v>3235.9999999999986</v>
      </c>
      <c r="AE393">
        <v>0.10796760971708499</v>
      </c>
      <c r="AF393">
        <v>1</v>
      </c>
      <c r="AG393">
        <v>0.10796760971708499</v>
      </c>
      <c r="AH393">
        <v>8.3436341161928392E-3</v>
      </c>
      <c r="AI393">
        <v>7.7279048207663806E-2</v>
      </c>
      <c r="AJ393">
        <v>12441.428571428571</v>
      </c>
      <c r="AK393">
        <v>174180</v>
      </c>
      <c r="AL393">
        <v>1453.2941903584676</v>
      </c>
      <c r="AM393">
        <v>5603.2564894932038</v>
      </c>
      <c r="AN393">
        <v>848.90835246335905</v>
      </c>
      <c r="AO393">
        <v>11884.716934487027</v>
      </c>
      <c r="AP393">
        <v>1453.2941903584679</v>
      </c>
      <c r="AQ393">
        <v>2.2737367544323206E-13</v>
      </c>
      <c r="AR393">
        <v>2422.1569839307799</v>
      </c>
      <c r="AS393">
        <v>5.3117477717780259</v>
      </c>
      <c r="AT393" t="s">
        <v>732</v>
      </c>
    </row>
    <row r="394" spans="1:46" x14ac:dyDescent="0.25">
      <c r="A394" t="s">
        <v>56</v>
      </c>
      <c r="B394" t="s">
        <v>951</v>
      </c>
      <c r="C394" s="63" t="s">
        <v>951</v>
      </c>
      <c r="D394" s="63" t="s">
        <v>671</v>
      </c>
      <c r="E394" t="s">
        <v>527</v>
      </c>
      <c r="F394">
        <v>0.6</v>
      </c>
      <c r="G394">
        <v>1</v>
      </c>
      <c r="H394">
        <v>1</v>
      </c>
      <c r="I394">
        <v>2</v>
      </c>
      <c r="J394">
        <v>7</v>
      </c>
      <c r="K394">
        <v>3</v>
      </c>
      <c r="L394" t="s">
        <v>103</v>
      </c>
      <c r="M394">
        <v>3</v>
      </c>
      <c r="N394" t="s">
        <v>703</v>
      </c>
      <c r="O394" t="s">
        <v>4</v>
      </c>
      <c r="P394">
        <v>1</v>
      </c>
      <c r="Q394">
        <v>4</v>
      </c>
      <c r="R394">
        <v>0</v>
      </c>
      <c r="S394" t="s">
        <v>642</v>
      </c>
      <c r="T394" t="s">
        <v>689</v>
      </c>
      <c r="U394">
        <v>33.5</v>
      </c>
      <c r="V394">
        <v>4.4078947368421053</v>
      </c>
      <c r="W394">
        <v>20.099999999999998</v>
      </c>
      <c r="X394" t="s">
        <v>39</v>
      </c>
      <c r="Y394" t="s">
        <v>735</v>
      </c>
      <c r="Z394" t="s">
        <v>951</v>
      </c>
      <c r="AA394">
        <v>33.5</v>
      </c>
      <c r="AB394">
        <v>20.099999999999998</v>
      </c>
      <c r="AC394">
        <v>251.67499999999998</v>
      </c>
      <c r="AD394">
        <v>3235.9999999999986</v>
      </c>
      <c r="AE394">
        <v>7.9864905135591496E-2</v>
      </c>
      <c r="AF394">
        <v>1</v>
      </c>
      <c r="AG394">
        <v>7.9864905135591496E-2</v>
      </c>
      <c r="AH394">
        <v>6.21137206427689E-3</v>
      </c>
      <c r="AI394">
        <v>7.7773485784919702E-2</v>
      </c>
      <c r="AJ394">
        <v>12441.428571428571</v>
      </c>
      <c r="AK394">
        <v>174180</v>
      </c>
      <c r="AL394">
        <v>1081.8967861557483</v>
      </c>
      <c r="AM394">
        <v>5603.2564894932038</v>
      </c>
      <c r="AN394">
        <v>848.90835246335905</v>
      </c>
      <c r="AO394">
        <v>11884.716934487027</v>
      </c>
      <c r="AP394">
        <v>1081.8967861557483</v>
      </c>
      <c r="AQ394">
        <v>0</v>
      </c>
      <c r="AR394">
        <v>1803.1613102595804</v>
      </c>
      <c r="AS394">
        <v>3.9543011189903079</v>
      </c>
      <c r="AT394" t="s">
        <v>735</v>
      </c>
    </row>
    <row r="395" spans="1:46" x14ac:dyDescent="0.25">
      <c r="A395" t="s">
        <v>56</v>
      </c>
      <c r="B395" t="s">
        <v>951</v>
      </c>
      <c r="C395" s="63" t="s">
        <v>951</v>
      </c>
      <c r="D395" s="63" t="s">
        <v>671</v>
      </c>
      <c r="E395" t="s">
        <v>527</v>
      </c>
      <c r="F395">
        <v>0.6</v>
      </c>
      <c r="G395">
        <v>1</v>
      </c>
      <c r="H395">
        <v>1</v>
      </c>
      <c r="I395">
        <v>2</v>
      </c>
      <c r="J395">
        <v>7</v>
      </c>
      <c r="K395">
        <v>4</v>
      </c>
      <c r="L395" t="s">
        <v>101</v>
      </c>
      <c r="M395">
        <v>4</v>
      </c>
      <c r="N395" t="s">
        <v>705</v>
      </c>
      <c r="O395" t="s">
        <v>4</v>
      </c>
      <c r="P395">
        <v>1</v>
      </c>
      <c r="Q395">
        <v>5</v>
      </c>
      <c r="R395">
        <v>0</v>
      </c>
      <c r="S395" t="s">
        <v>642</v>
      </c>
      <c r="T395" t="s">
        <v>689</v>
      </c>
      <c r="U395">
        <v>37.5</v>
      </c>
      <c r="V395">
        <v>4.9342105263157894</v>
      </c>
      <c r="W395">
        <v>22.5</v>
      </c>
      <c r="X395" t="s">
        <v>42</v>
      </c>
      <c r="Y395" t="s">
        <v>738</v>
      </c>
      <c r="Z395" t="s">
        <v>951</v>
      </c>
      <c r="AA395">
        <v>37.5</v>
      </c>
      <c r="AB395">
        <v>22.5</v>
      </c>
      <c r="AC395">
        <v>262.57499999999999</v>
      </c>
      <c r="AD395">
        <v>3235.9999999999986</v>
      </c>
      <c r="AE395">
        <v>8.5689802913453295E-2</v>
      </c>
      <c r="AF395">
        <v>1</v>
      </c>
      <c r="AG395">
        <v>8.5689802913453295E-2</v>
      </c>
      <c r="AH395">
        <v>6.9530284301606996E-3</v>
      </c>
      <c r="AI395">
        <v>8.1141841779975299E-2</v>
      </c>
      <c r="AJ395">
        <v>12441.428571428571</v>
      </c>
      <c r="AK395">
        <v>174180</v>
      </c>
      <c r="AL395">
        <v>1211.07849196539</v>
      </c>
      <c r="AM395">
        <v>5603.2564894932038</v>
      </c>
      <c r="AN395">
        <v>848.90835246335905</v>
      </c>
      <c r="AO395">
        <v>11884.716934487027</v>
      </c>
      <c r="AP395">
        <v>1211.07849196539</v>
      </c>
      <c r="AQ395">
        <v>0</v>
      </c>
      <c r="AR395">
        <v>2018.46415327565</v>
      </c>
      <c r="AS395">
        <v>4.4264564764816887</v>
      </c>
      <c r="AT395" t="s">
        <v>738</v>
      </c>
    </row>
    <row r="396" spans="1:46" x14ac:dyDescent="0.25">
      <c r="A396" t="s">
        <v>56</v>
      </c>
      <c r="B396" t="s">
        <v>951</v>
      </c>
      <c r="C396" s="63" t="s">
        <v>951</v>
      </c>
      <c r="D396" s="63" t="s">
        <v>671</v>
      </c>
      <c r="E396" t="s">
        <v>527</v>
      </c>
      <c r="F396">
        <v>0.6</v>
      </c>
      <c r="G396">
        <v>1</v>
      </c>
      <c r="H396">
        <v>1</v>
      </c>
      <c r="I396">
        <v>2</v>
      </c>
      <c r="J396">
        <v>7</v>
      </c>
      <c r="K396">
        <v>5</v>
      </c>
      <c r="L396" t="s">
        <v>105</v>
      </c>
      <c r="M396">
        <v>5</v>
      </c>
      <c r="N396" t="s">
        <v>707</v>
      </c>
      <c r="O396" t="s">
        <v>4</v>
      </c>
      <c r="P396">
        <v>1</v>
      </c>
      <c r="Q396">
        <v>4</v>
      </c>
      <c r="R396">
        <v>0</v>
      </c>
      <c r="S396" t="s">
        <v>642</v>
      </c>
      <c r="T396" t="s">
        <v>689</v>
      </c>
      <c r="U396">
        <v>32.5</v>
      </c>
      <c r="V396">
        <v>4.2763157894736841</v>
      </c>
      <c r="W396">
        <v>19.5</v>
      </c>
      <c r="X396" t="s">
        <v>45</v>
      </c>
      <c r="Y396" t="s">
        <v>741</v>
      </c>
      <c r="Z396" t="s">
        <v>951</v>
      </c>
      <c r="AA396">
        <v>32.5</v>
      </c>
      <c r="AB396">
        <v>19.5</v>
      </c>
      <c r="AC396">
        <v>232.17500000000001</v>
      </c>
      <c r="AD396">
        <v>3235.9999999999986</v>
      </c>
      <c r="AE396">
        <v>8.3988370840960502E-2</v>
      </c>
      <c r="AF396">
        <v>1</v>
      </c>
      <c r="AG396">
        <v>8.3988370840960502E-2</v>
      </c>
      <c r="AH396">
        <v>6.0259579728059402E-3</v>
      </c>
      <c r="AI396">
        <v>7.1747527812113798E-2</v>
      </c>
      <c r="AJ396">
        <v>12441.428571428571</v>
      </c>
      <c r="AK396">
        <v>174180</v>
      </c>
      <c r="AL396">
        <v>1049.6013597033379</v>
      </c>
      <c r="AM396">
        <v>5603.2564894932038</v>
      </c>
      <c r="AN396">
        <v>848.90835246335905</v>
      </c>
      <c r="AO396">
        <v>11884.716934487027</v>
      </c>
      <c r="AP396">
        <v>1049.6013597033379</v>
      </c>
      <c r="AQ396">
        <v>0</v>
      </c>
      <c r="AR396">
        <v>1749.3355995055633</v>
      </c>
      <c r="AS396">
        <v>3.8362622796174635</v>
      </c>
      <c r="AT396" t="s">
        <v>741</v>
      </c>
    </row>
    <row r="397" spans="1:46" x14ac:dyDescent="0.25">
      <c r="A397" t="s">
        <v>56</v>
      </c>
      <c r="B397" t="s">
        <v>951</v>
      </c>
      <c r="C397" s="63" t="s">
        <v>951</v>
      </c>
      <c r="D397" s="63" t="s">
        <v>671</v>
      </c>
      <c r="E397" t="s">
        <v>527</v>
      </c>
      <c r="F397">
        <v>0.6</v>
      </c>
      <c r="G397">
        <v>2</v>
      </c>
      <c r="H397">
        <v>2</v>
      </c>
      <c r="I397">
        <v>2</v>
      </c>
      <c r="J397">
        <v>7</v>
      </c>
      <c r="K397">
        <v>1</v>
      </c>
      <c r="L397" t="s">
        <v>99</v>
      </c>
      <c r="M397">
        <v>8</v>
      </c>
      <c r="N397" t="s">
        <v>713</v>
      </c>
      <c r="O397" t="s">
        <v>4</v>
      </c>
      <c r="P397">
        <v>1</v>
      </c>
      <c r="Q397">
        <v>5</v>
      </c>
      <c r="R397">
        <v>0</v>
      </c>
      <c r="S397" t="s">
        <v>642</v>
      </c>
      <c r="T397" t="s">
        <v>689</v>
      </c>
      <c r="U397">
        <v>41</v>
      </c>
      <c r="V397">
        <v>5.3947368421052637</v>
      </c>
      <c r="W397">
        <v>24.599999999999998</v>
      </c>
      <c r="X397" t="s">
        <v>33</v>
      </c>
      <c r="Y397" t="s">
        <v>750</v>
      </c>
      <c r="Z397" t="s">
        <v>951</v>
      </c>
      <c r="AA397">
        <v>41</v>
      </c>
      <c r="AB397">
        <v>24.599999999999998</v>
      </c>
      <c r="AC397">
        <v>239.92499999999998</v>
      </c>
      <c r="AD397">
        <v>3235.9999999999986</v>
      </c>
      <c r="AE397">
        <v>0.102532041262895</v>
      </c>
      <c r="AF397">
        <v>1</v>
      </c>
      <c r="AG397">
        <v>0.102532041262895</v>
      </c>
      <c r="AH397">
        <v>7.6019777503090304E-3</v>
      </c>
      <c r="AI397">
        <v>7.4142459826946894E-2</v>
      </c>
      <c r="AJ397">
        <v>12441.428571428571</v>
      </c>
      <c r="AK397">
        <v>174180</v>
      </c>
      <c r="AL397">
        <v>1324.1124845488262</v>
      </c>
      <c r="AM397">
        <v>6281.4604449938215</v>
      </c>
      <c r="AN397">
        <v>848.90835246335905</v>
      </c>
      <c r="AO397">
        <v>11884.716934487027</v>
      </c>
      <c r="AP397">
        <v>1324.1124845488262</v>
      </c>
      <c r="AQ397">
        <v>0</v>
      </c>
      <c r="AR397">
        <v>2206.8541409147106</v>
      </c>
      <c r="AS397">
        <v>4.8395924142866455</v>
      </c>
      <c r="AT397" t="s">
        <v>750</v>
      </c>
    </row>
    <row r="398" spans="1:46" x14ac:dyDescent="0.25">
      <c r="A398" t="s">
        <v>56</v>
      </c>
      <c r="B398" t="s">
        <v>951</v>
      </c>
      <c r="C398" s="63" t="s">
        <v>951</v>
      </c>
      <c r="D398" s="63" t="s">
        <v>671</v>
      </c>
      <c r="E398" t="s">
        <v>527</v>
      </c>
      <c r="F398">
        <v>0.6</v>
      </c>
      <c r="G398">
        <v>2</v>
      </c>
      <c r="H398">
        <v>2</v>
      </c>
      <c r="I398">
        <v>2</v>
      </c>
      <c r="J398">
        <v>7</v>
      </c>
      <c r="K398">
        <v>2</v>
      </c>
      <c r="L398" t="s">
        <v>102</v>
      </c>
      <c r="M398">
        <v>9</v>
      </c>
      <c r="N398" t="s">
        <v>715</v>
      </c>
      <c r="O398" t="s">
        <v>4</v>
      </c>
      <c r="P398">
        <v>1</v>
      </c>
      <c r="Q398">
        <v>7</v>
      </c>
      <c r="R398">
        <v>0</v>
      </c>
      <c r="S398" t="s">
        <v>642</v>
      </c>
      <c r="T398" t="s">
        <v>689</v>
      </c>
      <c r="U398">
        <v>46</v>
      </c>
      <c r="V398">
        <v>6.052631578947369</v>
      </c>
      <c r="W398">
        <v>27.599999999999998</v>
      </c>
      <c r="X398" t="s">
        <v>36</v>
      </c>
      <c r="Y398" t="s">
        <v>753</v>
      </c>
      <c r="Z398" t="s">
        <v>951</v>
      </c>
      <c r="AA398">
        <v>46</v>
      </c>
      <c r="AB398">
        <v>27.599999999999998</v>
      </c>
      <c r="AC398">
        <v>250.17499999999998</v>
      </c>
      <c r="AD398">
        <v>3235.9999999999986</v>
      </c>
      <c r="AE398">
        <v>0.110322774058159</v>
      </c>
      <c r="AF398">
        <v>1</v>
      </c>
      <c r="AG398">
        <v>0.110322774058159</v>
      </c>
      <c r="AH398">
        <v>8.5290482076637794E-3</v>
      </c>
      <c r="AI398">
        <v>7.7309950556242304E-2</v>
      </c>
      <c r="AJ398">
        <v>12441.428571428571</v>
      </c>
      <c r="AK398">
        <v>174180</v>
      </c>
      <c r="AL398">
        <v>1485.5896168108779</v>
      </c>
      <c r="AM398">
        <v>6281.4604449938215</v>
      </c>
      <c r="AN398">
        <v>848.90835246335905</v>
      </c>
      <c r="AO398">
        <v>11884.716934487027</v>
      </c>
      <c r="AP398">
        <v>1485.5896168108779</v>
      </c>
      <c r="AQ398">
        <v>0</v>
      </c>
      <c r="AR398">
        <v>2475.9826946847966</v>
      </c>
      <c r="AS398">
        <v>5.4297866111508695</v>
      </c>
      <c r="AT398" t="s">
        <v>753</v>
      </c>
    </row>
    <row r="399" spans="1:46" x14ac:dyDescent="0.25">
      <c r="A399" t="s">
        <v>56</v>
      </c>
      <c r="B399" t="s">
        <v>951</v>
      </c>
      <c r="C399" s="63" t="s">
        <v>951</v>
      </c>
      <c r="D399" s="63" t="s">
        <v>671</v>
      </c>
      <c r="E399" t="s">
        <v>527</v>
      </c>
      <c r="F399">
        <v>0.6</v>
      </c>
      <c r="G399">
        <v>2</v>
      </c>
      <c r="H399">
        <v>2</v>
      </c>
      <c r="I399">
        <v>2</v>
      </c>
      <c r="J399">
        <v>7</v>
      </c>
      <c r="K399">
        <v>3</v>
      </c>
      <c r="L399" t="s">
        <v>103</v>
      </c>
      <c r="M399">
        <v>10</v>
      </c>
      <c r="N399" t="s">
        <v>717</v>
      </c>
      <c r="O399" t="s">
        <v>4</v>
      </c>
      <c r="P399">
        <v>1</v>
      </c>
      <c r="Q399">
        <v>4</v>
      </c>
      <c r="R399">
        <v>0</v>
      </c>
      <c r="S399" t="s">
        <v>642</v>
      </c>
      <c r="T399" t="s">
        <v>689</v>
      </c>
      <c r="U399">
        <v>33.5</v>
      </c>
      <c r="V399">
        <v>4.4078947368421053</v>
      </c>
      <c r="W399">
        <v>20.099999999999998</v>
      </c>
      <c r="X399" t="s">
        <v>39</v>
      </c>
      <c r="Y399" t="s">
        <v>756</v>
      </c>
      <c r="Z399" t="s">
        <v>951</v>
      </c>
      <c r="AA399">
        <v>33.5</v>
      </c>
      <c r="AB399">
        <v>20.099999999999998</v>
      </c>
      <c r="AC399">
        <v>251.67499999999998</v>
      </c>
      <c r="AD399">
        <v>3235.9999999999986</v>
      </c>
      <c r="AE399">
        <v>7.9864905135591496E-2</v>
      </c>
      <c r="AF399">
        <v>1</v>
      </c>
      <c r="AG399">
        <v>7.9864905135591496E-2</v>
      </c>
      <c r="AH399">
        <v>6.21137206427689E-3</v>
      </c>
      <c r="AI399">
        <v>7.7773485784919702E-2</v>
      </c>
      <c r="AJ399">
        <v>12441.428571428571</v>
      </c>
      <c r="AK399">
        <v>174180</v>
      </c>
      <c r="AL399">
        <v>1081.8967861557483</v>
      </c>
      <c r="AM399">
        <v>6281.4604449938215</v>
      </c>
      <c r="AN399">
        <v>848.90835246335905</v>
      </c>
      <c r="AO399">
        <v>11884.716934487027</v>
      </c>
      <c r="AP399">
        <v>1081.8967861557483</v>
      </c>
      <c r="AQ399">
        <v>0</v>
      </c>
      <c r="AR399">
        <v>1803.1613102595804</v>
      </c>
      <c r="AS399">
        <v>3.9543011189903079</v>
      </c>
      <c r="AT399" t="s">
        <v>756</v>
      </c>
    </row>
    <row r="400" spans="1:46" x14ac:dyDescent="0.25">
      <c r="A400" t="s">
        <v>56</v>
      </c>
      <c r="B400" t="s">
        <v>951</v>
      </c>
      <c r="C400" s="63" t="s">
        <v>951</v>
      </c>
      <c r="D400" s="63" t="s">
        <v>671</v>
      </c>
      <c r="E400" t="s">
        <v>527</v>
      </c>
      <c r="F400">
        <v>0.6</v>
      </c>
      <c r="G400">
        <v>2</v>
      </c>
      <c r="H400">
        <v>2</v>
      </c>
      <c r="I400">
        <v>2</v>
      </c>
      <c r="J400">
        <v>7</v>
      </c>
      <c r="K400">
        <v>4</v>
      </c>
      <c r="L400" t="s">
        <v>101</v>
      </c>
      <c r="M400">
        <v>11</v>
      </c>
      <c r="N400" t="s">
        <v>719</v>
      </c>
      <c r="O400" t="s">
        <v>4</v>
      </c>
      <c r="P400">
        <v>1</v>
      </c>
      <c r="Q400">
        <v>5</v>
      </c>
      <c r="R400">
        <v>0</v>
      </c>
      <c r="S400" t="s">
        <v>642</v>
      </c>
      <c r="T400" t="s">
        <v>689</v>
      </c>
      <c r="U400">
        <v>37.5</v>
      </c>
      <c r="V400">
        <v>4.9342105263157894</v>
      </c>
      <c r="W400">
        <v>22.5</v>
      </c>
      <c r="X400" t="s">
        <v>42</v>
      </c>
      <c r="Y400" t="s">
        <v>759</v>
      </c>
      <c r="Z400" t="s">
        <v>951</v>
      </c>
      <c r="AA400">
        <v>37.5</v>
      </c>
      <c r="AB400">
        <v>22.5</v>
      </c>
      <c r="AC400">
        <v>254.07499999999999</v>
      </c>
      <c r="AD400">
        <v>3235.9999999999986</v>
      </c>
      <c r="AE400">
        <v>8.8556528584079502E-2</v>
      </c>
      <c r="AF400">
        <v>1</v>
      </c>
      <c r="AG400">
        <v>8.8556528584079502E-2</v>
      </c>
      <c r="AH400">
        <v>6.9530284301606996E-3</v>
      </c>
      <c r="AI400">
        <v>7.8515142150803505E-2</v>
      </c>
      <c r="AJ400">
        <v>12441.428571428571</v>
      </c>
      <c r="AK400">
        <v>174180</v>
      </c>
      <c r="AL400">
        <v>1211.0784919653897</v>
      </c>
      <c r="AM400">
        <v>6281.4604449938215</v>
      </c>
      <c r="AN400">
        <v>848.90835246335905</v>
      </c>
      <c r="AO400">
        <v>11884.716934487027</v>
      </c>
      <c r="AP400">
        <v>1211.07849196539</v>
      </c>
      <c r="AQ400">
        <v>2.2737367544323206E-13</v>
      </c>
      <c r="AR400">
        <v>2018.46415327565</v>
      </c>
      <c r="AS400">
        <v>4.4264564764816887</v>
      </c>
      <c r="AT400" t="s">
        <v>759</v>
      </c>
    </row>
    <row r="401" spans="1:46" x14ac:dyDescent="0.25">
      <c r="A401" t="s">
        <v>56</v>
      </c>
      <c r="B401" t="s">
        <v>951</v>
      </c>
      <c r="C401" s="63" t="s">
        <v>951</v>
      </c>
      <c r="D401" s="63" t="s">
        <v>671</v>
      </c>
      <c r="E401" t="s">
        <v>527</v>
      </c>
      <c r="F401">
        <v>0.6</v>
      </c>
      <c r="G401">
        <v>2</v>
      </c>
      <c r="H401">
        <v>2</v>
      </c>
      <c r="I401">
        <v>2</v>
      </c>
      <c r="J401">
        <v>7</v>
      </c>
      <c r="K401">
        <v>5</v>
      </c>
      <c r="L401" t="s">
        <v>105</v>
      </c>
      <c r="M401">
        <v>12</v>
      </c>
      <c r="N401" t="s">
        <v>721</v>
      </c>
      <c r="O401" t="s">
        <v>4</v>
      </c>
      <c r="P401">
        <v>1</v>
      </c>
      <c r="Q401">
        <v>4</v>
      </c>
      <c r="R401">
        <v>0</v>
      </c>
      <c r="S401" t="s">
        <v>642</v>
      </c>
      <c r="T401" t="s">
        <v>689</v>
      </c>
      <c r="U401">
        <v>32.5</v>
      </c>
      <c r="V401">
        <v>4.2763157894736841</v>
      </c>
      <c r="W401">
        <v>19.5</v>
      </c>
      <c r="X401" t="s">
        <v>45</v>
      </c>
      <c r="Y401" t="s">
        <v>762</v>
      </c>
      <c r="Z401" t="s">
        <v>951</v>
      </c>
      <c r="AA401">
        <v>32.5</v>
      </c>
      <c r="AB401">
        <v>19.5</v>
      </c>
      <c r="AC401">
        <v>232.17500000000001</v>
      </c>
      <c r="AD401">
        <v>3235.9999999999986</v>
      </c>
      <c r="AE401">
        <v>8.3988370840960502E-2</v>
      </c>
      <c r="AF401">
        <v>1</v>
      </c>
      <c r="AG401">
        <v>8.3988370840960502E-2</v>
      </c>
      <c r="AH401">
        <v>6.0259579728059402E-3</v>
      </c>
      <c r="AI401">
        <v>7.1747527812113798E-2</v>
      </c>
      <c r="AJ401">
        <v>12441.428571428571</v>
      </c>
      <c r="AK401">
        <v>174180</v>
      </c>
      <c r="AL401">
        <v>1049.6013597033379</v>
      </c>
      <c r="AM401">
        <v>6281.4604449938215</v>
      </c>
      <c r="AN401">
        <v>848.90835246335905</v>
      </c>
      <c r="AO401">
        <v>11884.716934487027</v>
      </c>
      <c r="AP401">
        <v>1049.6013597033379</v>
      </c>
      <c r="AQ401">
        <v>0</v>
      </c>
      <c r="AR401">
        <v>1749.3355995055633</v>
      </c>
      <c r="AS401">
        <v>3.8362622796174635</v>
      </c>
      <c r="AT401" t="s">
        <v>762</v>
      </c>
    </row>
    <row r="402" spans="1:46" x14ac:dyDescent="0.25">
      <c r="A402" t="s">
        <v>56</v>
      </c>
      <c r="B402" t="s">
        <v>951</v>
      </c>
      <c r="C402" s="63" t="s">
        <v>951</v>
      </c>
      <c r="D402" s="63" t="s">
        <v>671</v>
      </c>
      <c r="E402" t="s">
        <v>527</v>
      </c>
      <c r="F402">
        <v>0.6</v>
      </c>
      <c r="G402">
        <v>2</v>
      </c>
      <c r="H402">
        <v>2</v>
      </c>
      <c r="I402">
        <v>2</v>
      </c>
      <c r="J402">
        <v>7</v>
      </c>
      <c r="K402">
        <v>7</v>
      </c>
      <c r="L402" t="s">
        <v>114</v>
      </c>
      <c r="M402">
        <v>14</v>
      </c>
      <c r="N402" t="s">
        <v>725</v>
      </c>
      <c r="O402" t="s">
        <v>5</v>
      </c>
      <c r="P402">
        <v>2</v>
      </c>
      <c r="Q402">
        <v>1</v>
      </c>
      <c r="R402">
        <v>0</v>
      </c>
      <c r="S402" t="s">
        <v>642</v>
      </c>
      <c r="T402" t="s">
        <v>689</v>
      </c>
      <c r="U402">
        <v>4</v>
      </c>
      <c r="V402">
        <v>0.52631578947368418</v>
      </c>
      <c r="W402">
        <v>2.4</v>
      </c>
      <c r="X402" t="s">
        <v>52</v>
      </c>
      <c r="Y402" t="s">
        <v>769</v>
      </c>
      <c r="Z402" t="s">
        <v>951</v>
      </c>
      <c r="AA402">
        <v>4</v>
      </c>
      <c r="AB402">
        <v>2.4</v>
      </c>
      <c r="AC402">
        <v>198.4</v>
      </c>
      <c r="AD402">
        <v>3235.9999999999986</v>
      </c>
      <c r="AE402">
        <v>1.2096774193548401E-2</v>
      </c>
      <c r="AF402">
        <v>1</v>
      </c>
      <c r="AG402">
        <v>1.2096774193548401E-2</v>
      </c>
      <c r="AH402">
        <v>7.4165636588380799E-4</v>
      </c>
      <c r="AI402">
        <v>6.1310259579728098E-2</v>
      </c>
      <c r="AJ402">
        <v>12441.428571428571</v>
      </c>
      <c r="AK402">
        <v>174180</v>
      </c>
      <c r="AL402">
        <v>129.18170580964158</v>
      </c>
      <c r="AM402">
        <v>6281.4604449938215</v>
      </c>
      <c r="AN402">
        <v>848.90835246335905</v>
      </c>
      <c r="AO402">
        <v>11884.716934487027</v>
      </c>
      <c r="AP402">
        <v>129.18170580964158</v>
      </c>
      <c r="AQ402">
        <v>0</v>
      </c>
      <c r="AR402">
        <v>215.30284301606932</v>
      </c>
      <c r="AS402">
        <v>0.4721553574913801</v>
      </c>
      <c r="AT402" t="s">
        <v>769</v>
      </c>
    </row>
    <row r="403" spans="1:46" x14ac:dyDescent="0.25">
      <c r="A403" t="s">
        <v>56</v>
      </c>
      <c r="B403" t="s">
        <v>949</v>
      </c>
      <c r="C403" s="63" t="s">
        <v>949</v>
      </c>
      <c r="D403" s="63" t="s">
        <v>8</v>
      </c>
      <c r="E403" t="s">
        <v>8</v>
      </c>
      <c r="F403">
        <v>1</v>
      </c>
      <c r="G403">
        <v>1</v>
      </c>
      <c r="H403">
        <v>1</v>
      </c>
      <c r="I403">
        <v>2</v>
      </c>
      <c r="J403">
        <v>7</v>
      </c>
      <c r="K403">
        <v>1</v>
      </c>
      <c r="L403" t="s">
        <v>99</v>
      </c>
      <c r="M403">
        <v>1</v>
      </c>
      <c r="N403" t="s">
        <v>699</v>
      </c>
      <c r="O403" t="s">
        <v>4</v>
      </c>
      <c r="P403">
        <v>1</v>
      </c>
      <c r="Q403">
        <v>1</v>
      </c>
      <c r="R403">
        <v>0</v>
      </c>
      <c r="S403" t="s">
        <v>642</v>
      </c>
      <c r="T403" t="s">
        <v>689</v>
      </c>
      <c r="U403">
        <v>8.5</v>
      </c>
      <c r="V403">
        <v>1.118421052631579</v>
      </c>
      <c r="W403">
        <v>8.5</v>
      </c>
      <c r="X403" t="s">
        <v>33</v>
      </c>
      <c r="Y403" t="s">
        <v>729</v>
      </c>
      <c r="Z403" t="s">
        <v>949</v>
      </c>
      <c r="AA403">
        <v>35.5</v>
      </c>
      <c r="AB403">
        <v>35.5</v>
      </c>
      <c r="AC403">
        <v>35.5</v>
      </c>
      <c r="AD403">
        <v>559.5</v>
      </c>
      <c r="AE403">
        <v>1</v>
      </c>
      <c r="AF403">
        <v>0.23943661971831001</v>
      </c>
      <c r="AG403">
        <v>0.23943661971831001</v>
      </c>
      <c r="AH403">
        <v>1.51921358355675E-2</v>
      </c>
      <c r="AI403">
        <v>6.3449508489723E-2</v>
      </c>
      <c r="AJ403">
        <v>3162.8571428571427</v>
      </c>
      <c r="AK403">
        <v>44280</v>
      </c>
      <c r="AL403">
        <v>2809.5442359249332</v>
      </c>
      <c r="AM403">
        <v>22041.072386058979</v>
      </c>
      <c r="AN403">
        <v>3162.8571428571427</v>
      </c>
      <c r="AO403">
        <v>44280</v>
      </c>
      <c r="AP403">
        <v>672.70777479892763</v>
      </c>
      <c r="AQ403">
        <v>0</v>
      </c>
      <c r="AR403">
        <v>672.70777479892763</v>
      </c>
      <c r="AS403">
        <v>1.4752363482432624</v>
      </c>
      <c r="AT403" t="s">
        <v>729</v>
      </c>
    </row>
    <row r="404" spans="1:46" x14ac:dyDescent="0.25">
      <c r="A404" t="s">
        <v>56</v>
      </c>
      <c r="B404" t="s">
        <v>949</v>
      </c>
      <c r="C404" s="63" t="s">
        <v>949</v>
      </c>
      <c r="D404" s="63" t="s">
        <v>8</v>
      </c>
      <c r="E404" t="s">
        <v>8</v>
      </c>
      <c r="F404">
        <v>1</v>
      </c>
      <c r="G404">
        <v>1</v>
      </c>
      <c r="H404">
        <v>1</v>
      </c>
      <c r="I404">
        <v>2</v>
      </c>
      <c r="J404">
        <v>7</v>
      </c>
      <c r="K404">
        <v>1</v>
      </c>
      <c r="L404" t="s">
        <v>99</v>
      </c>
      <c r="M404">
        <v>1</v>
      </c>
      <c r="N404" t="s">
        <v>699</v>
      </c>
      <c r="O404" t="s">
        <v>5</v>
      </c>
      <c r="P404">
        <v>2</v>
      </c>
      <c r="Q404">
        <v>2</v>
      </c>
      <c r="R404">
        <v>0</v>
      </c>
      <c r="S404" t="s">
        <v>642</v>
      </c>
      <c r="T404" t="s">
        <v>689</v>
      </c>
      <c r="U404">
        <v>17</v>
      </c>
      <c r="V404">
        <v>2.236842105263158</v>
      </c>
      <c r="W404">
        <v>17</v>
      </c>
      <c r="X404" t="s">
        <v>34</v>
      </c>
      <c r="Y404" t="s">
        <v>730</v>
      </c>
      <c r="Z404" t="s">
        <v>949</v>
      </c>
      <c r="AA404">
        <v>35.5</v>
      </c>
      <c r="AB404">
        <v>35.5</v>
      </c>
      <c r="AC404">
        <v>35.5</v>
      </c>
      <c r="AD404">
        <v>559.5</v>
      </c>
      <c r="AE404">
        <v>1</v>
      </c>
      <c r="AF404">
        <v>0.47887323943662002</v>
      </c>
      <c r="AG404">
        <v>0.47887323943662002</v>
      </c>
      <c r="AH404">
        <v>3.0384271671134899E-2</v>
      </c>
      <c r="AI404">
        <v>6.3449508489723E-2</v>
      </c>
      <c r="AJ404">
        <v>3162.8571428571427</v>
      </c>
      <c r="AK404">
        <v>44280</v>
      </c>
      <c r="AL404">
        <v>2809.5442359249332</v>
      </c>
      <c r="AM404">
        <v>22041.072386058979</v>
      </c>
      <c r="AN404">
        <v>3162.8571428571427</v>
      </c>
      <c r="AO404">
        <v>44280</v>
      </c>
      <c r="AP404">
        <v>1345.4155495978553</v>
      </c>
      <c r="AQ404">
        <v>0</v>
      </c>
      <c r="AR404">
        <v>1345.4155495978553</v>
      </c>
      <c r="AS404">
        <v>2.9504726964865249</v>
      </c>
      <c r="AT404" t="s">
        <v>730</v>
      </c>
    </row>
    <row r="405" spans="1:46" x14ac:dyDescent="0.25">
      <c r="A405" t="s">
        <v>56</v>
      </c>
      <c r="B405" t="s">
        <v>949</v>
      </c>
      <c r="C405" s="63" t="s">
        <v>949</v>
      </c>
      <c r="D405" s="63" t="s">
        <v>8</v>
      </c>
      <c r="E405" t="s">
        <v>8</v>
      </c>
      <c r="F405">
        <v>1</v>
      </c>
      <c r="G405">
        <v>1</v>
      </c>
      <c r="H405">
        <v>1</v>
      </c>
      <c r="I405">
        <v>2</v>
      </c>
      <c r="J405">
        <v>7</v>
      </c>
      <c r="K405">
        <v>1</v>
      </c>
      <c r="L405" t="s">
        <v>99</v>
      </c>
      <c r="M405">
        <v>1</v>
      </c>
      <c r="N405" t="s">
        <v>699</v>
      </c>
      <c r="O405" t="s">
        <v>31</v>
      </c>
      <c r="P405">
        <v>3</v>
      </c>
      <c r="Q405">
        <v>1</v>
      </c>
      <c r="R405">
        <v>0</v>
      </c>
      <c r="S405" t="s">
        <v>642</v>
      </c>
      <c r="T405" t="s">
        <v>689</v>
      </c>
      <c r="U405">
        <v>10</v>
      </c>
      <c r="V405">
        <v>1.3157894736842106</v>
      </c>
      <c r="W405">
        <v>10</v>
      </c>
      <c r="X405" t="s">
        <v>35</v>
      </c>
      <c r="Y405" t="s">
        <v>731</v>
      </c>
      <c r="Z405" t="s">
        <v>949</v>
      </c>
      <c r="AA405">
        <v>35.5</v>
      </c>
      <c r="AB405">
        <v>35.5</v>
      </c>
      <c r="AC405">
        <v>35.5</v>
      </c>
      <c r="AD405">
        <v>559.5</v>
      </c>
      <c r="AE405">
        <v>1</v>
      </c>
      <c r="AF405">
        <v>0.28169014084506999</v>
      </c>
      <c r="AG405">
        <v>0.28169014084506999</v>
      </c>
      <c r="AH405">
        <v>1.7873100983020598E-2</v>
      </c>
      <c r="AI405">
        <v>6.3449508489723E-2</v>
      </c>
      <c r="AJ405">
        <v>3162.8571428571427</v>
      </c>
      <c r="AK405">
        <v>44280</v>
      </c>
      <c r="AL405">
        <v>2809.5442359249332</v>
      </c>
      <c r="AM405">
        <v>22041.072386058979</v>
      </c>
      <c r="AN405">
        <v>3162.8571428571427</v>
      </c>
      <c r="AO405">
        <v>44280</v>
      </c>
      <c r="AP405">
        <v>791.4209115281501</v>
      </c>
      <c r="AQ405">
        <v>-1.1368683772161603E-13</v>
      </c>
      <c r="AR405">
        <v>791.4209115281501</v>
      </c>
      <c r="AS405">
        <v>1.7355721744038379</v>
      </c>
      <c r="AT405" t="s">
        <v>731</v>
      </c>
    </row>
    <row r="406" spans="1:46" x14ac:dyDescent="0.25">
      <c r="A406" t="s">
        <v>56</v>
      </c>
      <c r="B406" t="s">
        <v>949</v>
      </c>
      <c r="C406" s="63" t="s">
        <v>949</v>
      </c>
      <c r="D406" s="63" t="s">
        <v>8</v>
      </c>
      <c r="E406" t="s">
        <v>8</v>
      </c>
      <c r="F406">
        <v>1</v>
      </c>
      <c r="G406">
        <v>1</v>
      </c>
      <c r="H406">
        <v>1</v>
      </c>
      <c r="I406">
        <v>2</v>
      </c>
      <c r="J406">
        <v>7</v>
      </c>
      <c r="K406">
        <v>2</v>
      </c>
      <c r="L406" t="s">
        <v>102</v>
      </c>
      <c r="M406">
        <v>2</v>
      </c>
      <c r="N406" t="s">
        <v>701</v>
      </c>
      <c r="O406" t="s">
        <v>4</v>
      </c>
      <c r="P406">
        <v>1</v>
      </c>
      <c r="Q406">
        <v>1</v>
      </c>
      <c r="R406">
        <v>0</v>
      </c>
      <c r="S406" t="s">
        <v>642</v>
      </c>
      <c r="T406" t="s">
        <v>689</v>
      </c>
      <c r="U406">
        <v>8.5</v>
      </c>
      <c r="V406">
        <v>1.118421052631579</v>
      </c>
      <c r="W406">
        <v>8.5</v>
      </c>
      <c r="X406" t="s">
        <v>36</v>
      </c>
      <c r="Y406" t="s">
        <v>732</v>
      </c>
      <c r="Z406" t="s">
        <v>949</v>
      </c>
      <c r="AA406">
        <v>35.5</v>
      </c>
      <c r="AB406">
        <v>35.5</v>
      </c>
      <c r="AC406">
        <v>35.5</v>
      </c>
      <c r="AD406">
        <v>559.5</v>
      </c>
      <c r="AE406">
        <v>1</v>
      </c>
      <c r="AF406">
        <v>0.23943661971831001</v>
      </c>
      <c r="AG406">
        <v>0.23943661971831001</v>
      </c>
      <c r="AH406">
        <v>1.51921358355675E-2</v>
      </c>
      <c r="AI406">
        <v>6.3449508489723E-2</v>
      </c>
      <c r="AJ406">
        <v>3162.8571428571427</v>
      </c>
      <c r="AK406">
        <v>44280</v>
      </c>
      <c r="AL406">
        <v>2809.5442359249332</v>
      </c>
      <c r="AM406">
        <v>22041.072386058979</v>
      </c>
      <c r="AN406">
        <v>3162.8571428571427</v>
      </c>
      <c r="AO406">
        <v>44280</v>
      </c>
      <c r="AP406">
        <v>672.70777479892763</v>
      </c>
      <c r="AQ406">
        <v>0</v>
      </c>
      <c r="AR406">
        <v>672.70777479892763</v>
      </c>
      <c r="AS406">
        <v>1.4752363482432624</v>
      </c>
      <c r="AT406" t="s">
        <v>732</v>
      </c>
    </row>
    <row r="407" spans="1:46" x14ac:dyDescent="0.25">
      <c r="A407" t="s">
        <v>56</v>
      </c>
      <c r="B407" t="s">
        <v>949</v>
      </c>
      <c r="C407" s="63" t="s">
        <v>949</v>
      </c>
      <c r="D407" s="63" t="s">
        <v>8</v>
      </c>
      <c r="E407" t="s">
        <v>8</v>
      </c>
      <c r="F407">
        <v>1</v>
      </c>
      <c r="G407">
        <v>1</v>
      </c>
      <c r="H407">
        <v>1</v>
      </c>
      <c r="I407">
        <v>2</v>
      </c>
      <c r="J407">
        <v>7</v>
      </c>
      <c r="K407">
        <v>2</v>
      </c>
      <c r="L407" t="s">
        <v>102</v>
      </c>
      <c r="M407">
        <v>2</v>
      </c>
      <c r="N407" t="s">
        <v>701</v>
      </c>
      <c r="O407" t="s">
        <v>5</v>
      </c>
      <c r="P407">
        <v>2</v>
      </c>
      <c r="Q407">
        <v>2</v>
      </c>
      <c r="R407">
        <v>0</v>
      </c>
      <c r="S407" t="s">
        <v>642</v>
      </c>
      <c r="T407" t="s">
        <v>689</v>
      </c>
      <c r="U407">
        <v>17</v>
      </c>
      <c r="V407">
        <v>2.236842105263158</v>
      </c>
      <c r="W407">
        <v>17</v>
      </c>
      <c r="X407" t="s">
        <v>37</v>
      </c>
      <c r="Y407" t="s">
        <v>733</v>
      </c>
      <c r="Z407" t="s">
        <v>949</v>
      </c>
      <c r="AA407">
        <v>35.5</v>
      </c>
      <c r="AB407">
        <v>35.5</v>
      </c>
      <c r="AC407">
        <v>35.5</v>
      </c>
      <c r="AD407">
        <v>559.5</v>
      </c>
      <c r="AE407">
        <v>1</v>
      </c>
      <c r="AF407">
        <v>0.47887323943662002</v>
      </c>
      <c r="AG407">
        <v>0.47887323943662002</v>
      </c>
      <c r="AH407">
        <v>3.0384271671134899E-2</v>
      </c>
      <c r="AI407">
        <v>6.3449508489723E-2</v>
      </c>
      <c r="AJ407">
        <v>3162.8571428571427</v>
      </c>
      <c r="AK407">
        <v>44280</v>
      </c>
      <c r="AL407">
        <v>2809.5442359249332</v>
      </c>
      <c r="AM407">
        <v>22041.072386058979</v>
      </c>
      <c r="AN407">
        <v>3162.8571428571427</v>
      </c>
      <c r="AO407">
        <v>44280</v>
      </c>
      <c r="AP407">
        <v>1345.4155495978553</v>
      </c>
      <c r="AQ407">
        <v>0</v>
      </c>
      <c r="AR407">
        <v>1345.4155495978553</v>
      </c>
      <c r="AS407">
        <v>2.9504726964865249</v>
      </c>
      <c r="AT407" t="s">
        <v>733</v>
      </c>
    </row>
    <row r="408" spans="1:46" x14ac:dyDescent="0.25">
      <c r="A408" t="s">
        <v>56</v>
      </c>
      <c r="B408" t="s">
        <v>949</v>
      </c>
      <c r="C408" s="63" t="s">
        <v>949</v>
      </c>
      <c r="D408" s="63" t="s">
        <v>8</v>
      </c>
      <c r="E408" t="s">
        <v>8</v>
      </c>
      <c r="F408">
        <v>1</v>
      </c>
      <c r="G408">
        <v>1</v>
      </c>
      <c r="H408">
        <v>1</v>
      </c>
      <c r="I408">
        <v>2</v>
      </c>
      <c r="J408">
        <v>7</v>
      </c>
      <c r="K408">
        <v>2</v>
      </c>
      <c r="L408" t="s">
        <v>102</v>
      </c>
      <c r="M408">
        <v>2</v>
      </c>
      <c r="N408" t="s">
        <v>701</v>
      </c>
      <c r="O408" t="s">
        <v>31</v>
      </c>
      <c r="P408">
        <v>3</v>
      </c>
      <c r="Q408">
        <v>1</v>
      </c>
      <c r="R408">
        <v>0</v>
      </c>
      <c r="S408" t="s">
        <v>642</v>
      </c>
      <c r="T408" t="s">
        <v>689</v>
      </c>
      <c r="U408">
        <v>10</v>
      </c>
      <c r="V408">
        <v>1.3157894736842106</v>
      </c>
      <c r="W408">
        <v>10</v>
      </c>
      <c r="X408" t="s">
        <v>38</v>
      </c>
      <c r="Y408" t="s">
        <v>734</v>
      </c>
      <c r="Z408" t="s">
        <v>949</v>
      </c>
      <c r="AA408">
        <v>35.5</v>
      </c>
      <c r="AB408">
        <v>35.5</v>
      </c>
      <c r="AC408">
        <v>35.5</v>
      </c>
      <c r="AD408">
        <v>559.5</v>
      </c>
      <c r="AE408">
        <v>1</v>
      </c>
      <c r="AF408">
        <v>0.28169014084506999</v>
      </c>
      <c r="AG408">
        <v>0.28169014084506999</v>
      </c>
      <c r="AH408">
        <v>1.7873100983020598E-2</v>
      </c>
      <c r="AI408">
        <v>6.3449508489723E-2</v>
      </c>
      <c r="AJ408">
        <v>3162.8571428571427</v>
      </c>
      <c r="AK408">
        <v>44280</v>
      </c>
      <c r="AL408">
        <v>2809.5442359249332</v>
      </c>
      <c r="AM408">
        <v>22041.072386058979</v>
      </c>
      <c r="AN408">
        <v>3162.8571428571427</v>
      </c>
      <c r="AO408">
        <v>44280</v>
      </c>
      <c r="AP408">
        <v>791.4209115281501</v>
      </c>
      <c r="AQ408">
        <v>-1.1368683772161603E-13</v>
      </c>
      <c r="AR408">
        <v>791.4209115281501</v>
      </c>
      <c r="AS408">
        <v>1.7355721744038379</v>
      </c>
      <c r="AT408" t="s">
        <v>734</v>
      </c>
    </row>
    <row r="409" spans="1:46" x14ac:dyDescent="0.25">
      <c r="A409" t="s">
        <v>56</v>
      </c>
      <c r="B409" t="s">
        <v>949</v>
      </c>
      <c r="C409" s="63" t="s">
        <v>949</v>
      </c>
      <c r="D409" s="63" t="s">
        <v>8</v>
      </c>
      <c r="E409" t="s">
        <v>8</v>
      </c>
      <c r="F409">
        <v>1</v>
      </c>
      <c r="G409">
        <v>1</v>
      </c>
      <c r="H409">
        <v>1</v>
      </c>
      <c r="I409">
        <v>2</v>
      </c>
      <c r="J409">
        <v>7</v>
      </c>
      <c r="K409">
        <v>3</v>
      </c>
      <c r="L409" t="s">
        <v>103</v>
      </c>
      <c r="M409">
        <v>3</v>
      </c>
      <c r="N409" t="s">
        <v>703</v>
      </c>
      <c r="O409" t="s">
        <v>4</v>
      </c>
      <c r="P409">
        <v>1</v>
      </c>
      <c r="Q409">
        <v>2</v>
      </c>
      <c r="R409">
        <v>0</v>
      </c>
      <c r="S409" t="s">
        <v>642</v>
      </c>
      <c r="T409" t="s">
        <v>689</v>
      </c>
      <c r="U409">
        <v>17</v>
      </c>
      <c r="V409">
        <v>2.236842105263158</v>
      </c>
      <c r="W409">
        <v>17</v>
      </c>
      <c r="X409" t="s">
        <v>39</v>
      </c>
      <c r="Y409" t="s">
        <v>735</v>
      </c>
      <c r="Z409" t="s">
        <v>949</v>
      </c>
      <c r="AA409">
        <v>44</v>
      </c>
      <c r="AB409">
        <v>44</v>
      </c>
      <c r="AC409">
        <v>44</v>
      </c>
      <c r="AD409">
        <v>559.5</v>
      </c>
      <c r="AE409">
        <v>1</v>
      </c>
      <c r="AF409">
        <v>0.38636363636363602</v>
      </c>
      <c r="AG409">
        <v>0.38636363636363602</v>
      </c>
      <c r="AH409">
        <v>3.0384271671134899E-2</v>
      </c>
      <c r="AI409">
        <v>7.8641644325290402E-2</v>
      </c>
      <c r="AJ409">
        <v>3162.8571428571427</v>
      </c>
      <c r="AK409">
        <v>44280</v>
      </c>
      <c r="AL409">
        <v>3482.2520107238611</v>
      </c>
      <c r="AM409">
        <v>22041.072386058979</v>
      </c>
      <c r="AN409">
        <v>3162.8571428571427</v>
      </c>
      <c r="AO409">
        <v>44280</v>
      </c>
      <c r="AP409">
        <v>1345.4155495978553</v>
      </c>
      <c r="AQ409">
        <v>-2.2737367544323206E-13</v>
      </c>
      <c r="AR409">
        <v>1345.4155495978553</v>
      </c>
      <c r="AS409">
        <v>2.9504726964865249</v>
      </c>
      <c r="AT409" t="s">
        <v>735</v>
      </c>
    </row>
    <row r="410" spans="1:46" x14ac:dyDescent="0.25">
      <c r="A410" t="s">
        <v>56</v>
      </c>
      <c r="B410" t="s">
        <v>949</v>
      </c>
      <c r="C410" s="63" t="s">
        <v>949</v>
      </c>
      <c r="D410" s="63" t="s">
        <v>8</v>
      </c>
      <c r="E410" t="s">
        <v>8</v>
      </c>
      <c r="F410">
        <v>1</v>
      </c>
      <c r="G410">
        <v>1</v>
      </c>
      <c r="H410">
        <v>1</v>
      </c>
      <c r="I410">
        <v>2</v>
      </c>
      <c r="J410">
        <v>7</v>
      </c>
      <c r="K410">
        <v>3</v>
      </c>
      <c r="L410" t="s">
        <v>103</v>
      </c>
      <c r="M410">
        <v>3</v>
      </c>
      <c r="N410" t="s">
        <v>703</v>
      </c>
      <c r="O410" t="s">
        <v>5</v>
      </c>
      <c r="P410">
        <v>2</v>
      </c>
      <c r="Q410">
        <v>2</v>
      </c>
      <c r="R410">
        <v>0</v>
      </c>
      <c r="S410" t="s">
        <v>642</v>
      </c>
      <c r="T410" t="s">
        <v>689</v>
      </c>
      <c r="U410">
        <v>17</v>
      </c>
      <c r="V410">
        <v>2.236842105263158</v>
      </c>
      <c r="W410">
        <v>17</v>
      </c>
      <c r="X410" t="s">
        <v>40</v>
      </c>
      <c r="Y410" t="s">
        <v>736</v>
      </c>
      <c r="Z410" t="s">
        <v>949</v>
      </c>
      <c r="AA410">
        <v>44</v>
      </c>
      <c r="AB410">
        <v>44</v>
      </c>
      <c r="AC410">
        <v>44</v>
      </c>
      <c r="AD410">
        <v>559.5</v>
      </c>
      <c r="AE410">
        <v>1</v>
      </c>
      <c r="AF410">
        <v>0.38636363636363602</v>
      </c>
      <c r="AG410">
        <v>0.38636363636363602</v>
      </c>
      <c r="AH410">
        <v>3.0384271671134899E-2</v>
      </c>
      <c r="AI410">
        <v>7.8641644325290402E-2</v>
      </c>
      <c r="AJ410">
        <v>3162.8571428571427</v>
      </c>
      <c r="AK410">
        <v>44280</v>
      </c>
      <c r="AL410">
        <v>3482.2520107238611</v>
      </c>
      <c r="AM410">
        <v>22041.072386058979</v>
      </c>
      <c r="AN410">
        <v>3162.8571428571427</v>
      </c>
      <c r="AO410">
        <v>44280</v>
      </c>
      <c r="AP410">
        <v>1345.4155495978553</v>
      </c>
      <c r="AQ410">
        <v>-2.2737367544323206E-13</v>
      </c>
      <c r="AR410">
        <v>1345.4155495978553</v>
      </c>
      <c r="AS410">
        <v>2.9504726964865249</v>
      </c>
      <c r="AT410" t="s">
        <v>736</v>
      </c>
    </row>
    <row r="411" spans="1:46" x14ac:dyDescent="0.25">
      <c r="A411" t="s">
        <v>56</v>
      </c>
      <c r="B411" t="s">
        <v>949</v>
      </c>
      <c r="C411" s="63" t="s">
        <v>949</v>
      </c>
      <c r="D411" s="63" t="s">
        <v>8</v>
      </c>
      <c r="E411" t="s">
        <v>8</v>
      </c>
      <c r="F411">
        <v>1</v>
      </c>
      <c r="G411">
        <v>1</v>
      </c>
      <c r="H411">
        <v>1</v>
      </c>
      <c r="I411">
        <v>2</v>
      </c>
      <c r="J411">
        <v>7</v>
      </c>
      <c r="K411">
        <v>3</v>
      </c>
      <c r="L411" t="s">
        <v>103</v>
      </c>
      <c r="M411">
        <v>3</v>
      </c>
      <c r="N411" t="s">
        <v>703</v>
      </c>
      <c r="O411" t="s">
        <v>31</v>
      </c>
      <c r="P411">
        <v>3</v>
      </c>
      <c r="Q411">
        <v>1</v>
      </c>
      <c r="R411">
        <v>0</v>
      </c>
      <c r="S411" t="s">
        <v>642</v>
      </c>
      <c r="T411" t="s">
        <v>689</v>
      </c>
      <c r="U411">
        <v>10</v>
      </c>
      <c r="V411">
        <v>1.3157894736842106</v>
      </c>
      <c r="W411">
        <v>10</v>
      </c>
      <c r="X411" t="s">
        <v>41</v>
      </c>
      <c r="Y411" t="s">
        <v>737</v>
      </c>
      <c r="Z411" t="s">
        <v>949</v>
      </c>
      <c r="AA411">
        <v>44</v>
      </c>
      <c r="AB411">
        <v>44</v>
      </c>
      <c r="AC411">
        <v>44</v>
      </c>
      <c r="AD411">
        <v>559.5</v>
      </c>
      <c r="AE411">
        <v>1</v>
      </c>
      <c r="AF411">
        <v>0.22727272727272699</v>
      </c>
      <c r="AG411">
        <v>0.22727272727272699</v>
      </c>
      <c r="AH411">
        <v>1.7873100983020598E-2</v>
      </c>
      <c r="AI411">
        <v>7.8641644325290402E-2</v>
      </c>
      <c r="AJ411">
        <v>3162.8571428571427</v>
      </c>
      <c r="AK411">
        <v>44280</v>
      </c>
      <c r="AL411">
        <v>3482.2520107238611</v>
      </c>
      <c r="AM411">
        <v>22041.072386058979</v>
      </c>
      <c r="AN411">
        <v>3162.8571428571427</v>
      </c>
      <c r="AO411">
        <v>44280</v>
      </c>
      <c r="AP411">
        <v>791.4209115281501</v>
      </c>
      <c r="AQ411">
        <v>-1.1368683772161603E-13</v>
      </c>
      <c r="AR411">
        <v>791.4209115281501</v>
      </c>
      <c r="AS411">
        <v>1.7355721744038379</v>
      </c>
      <c r="AT411" t="s">
        <v>737</v>
      </c>
    </row>
    <row r="412" spans="1:46" x14ac:dyDescent="0.25">
      <c r="A412" t="s">
        <v>56</v>
      </c>
      <c r="B412" t="s">
        <v>949</v>
      </c>
      <c r="C412" s="63" t="s">
        <v>949</v>
      </c>
      <c r="D412" s="63" t="s">
        <v>8</v>
      </c>
      <c r="E412" t="s">
        <v>8</v>
      </c>
      <c r="F412">
        <v>1</v>
      </c>
      <c r="G412">
        <v>1</v>
      </c>
      <c r="H412">
        <v>1</v>
      </c>
      <c r="I412">
        <v>2</v>
      </c>
      <c r="J412">
        <v>7</v>
      </c>
      <c r="K412">
        <v>4</v>
      </c>
      <c r="L412" t="s">
        <v>101</v>
      </c>
      <c r="M412">
        <v>4</v>
      </c>
      <c r="N412" t="s">
        <v>705</v>
      </c>
      <c r="O412" t="s">
        <v>4</v>
      </c>
      <c r="P412">
        <v>1</v>
      </c>
      <c r="Q412">
        <v>1</v>
      </c>
      <c r="R412">
        <v>0</v>
      </c>
      <c r="S412" t="s">
        <v>642</v>
      </c>
      <c r="T412" t="s">
        <v>689</v>
      </c>
      <c r="U412">
        <v>8.5</v>
      </c>
      <c r="V412">
        <v>1.118421052631579</v>
      </c>
      <c r="W412">
        <v>8.5</v>
      </c>
      <c r="X412" t="s">
        <v>42</v>
      </c>
      <c r="Y412" t="s">
        <v>738</v>
      </c>
      <c r="Z412" t="s">
        <v>949</v>
      </c>
      <c r="AA412">
        <v>33.5</v>
      </c>
      <c r="AB412">
        <v>33.5</v>
      </c>
      <c r="AC412">
        <v>33.5</v>
      </c>
      <c r="AD412">
        <v>559.5</v>
      </c>
      <c r="AE412">
        <v>1</v>
      </c>
      <c r="AF412">
        <v>0.25373134328358199</v>
      </c>
      <c r="AG412">
        <v>0.25373134328358199</v>
      </c>
      <c r="AH412">
        <v>1.51921358355675E-2</v>
      </c>
      <c r="AI412">
        <v>5.9874888293118898E-2</v>
      </c>
      <c r="AJ412">
        <v>3162.8571428571427</v>
      </c>
      <c r="AK412">
        <v>44280</v>
      </c>
      <c r="AL412">
        <v>2651.2600536193031</v>
      </c>
      <c r="AM412">
        <v>22041.072386058979</v>
      </c>
      <c r="AN412">
        <v>3162.8571428571427</v>
      </c>
      <c r="AO412">
        <v>44280</v>
      </c>
      <c r="AP412">
        <v>672.70777479892763</v>
      </c>
      <c r="AQ412">
        <v>0</v>
      </c>
      <c r="AR412">
        <v>672.70777479892763</v>
      </c>
      <c r="AS412">
        <v>1.4752363482432624</v>
      </c>
      <c r="AT412" t="s">
        <v>738</v>
      </c>
    </row>
    <row r="413" spans="1:46" x14ac:dyDescent="0.25">
      <c r="A413" t="s">
        <v>56</v>
      </c>
      <c r="B413" t="s">
        <v>949</v>
      </c>
      <c r="C413" s="63" t="s">
        <v>949</v>
      </c>
      <c r="D413" s="63" t="s">
        <v>8</v>
      </c>
      <c r="E413" t="s">
        <v>8</v>
      </c>
      <c r="F413">
        <v>1</v>
      </c>
      <c r="G413">
        <v>1</v>
      </c>
      <c r="H413">
        <v>1</v>
      </c>
      <c r="I413">
        <v>2</v>
      </c>
      <c r="J413">
        <v>7</v>
      </c>
      <c r="K413">
        <v>4</v>
      </c>
      <c r="L413" t="s">
        <v>101</v>
      </c>
      <c r="M413">
        <v>4</v>
      </c>
      <c r="N413" t="s">
        <v>705</v>
      </c>
      <c r="O413" t="s">
        <v>5</v>
      </c>
      <c r="P413">
        <v>2</v>
      </c>
      <c r="Q413">
        <v>2</v>
      </c>
      <c r="R413">
        <v>0</v>
      </c>
      <c r="S413" t="s">
        <v>642</v>
      </c>
      <c r="T413" t="s">
        <v>689</v>
      </c>
      <c r="U413">
        <v>15</v>
      </c>
      <c r="V413">
        <v>1.9736842105263159</v>
      </c>
      <c r="W413">
        <v>15</v>
      </c>
      <c r="X413" t="s">
        <v>43</v>
      </c>
      <c r="Y413" t="s">
        <v>739</v>
      </c>
      <c r="Z413" t="s">
        <v>949</v>
      </c>
      <c r="AA413">
        <v>33.5</v>
      </c>
      <c r="AB413">
        <v>33.5</v>
      </c>
      <c r="AC413">
        <v>33.5</v>
      </c>
      <c r="AD413">
        <v>559.5</v>
      </c>
      <c r="AE413">
        <v>1</v>
      </c>
      <c r="AF413">
        <v>0.44776119402985098</v>
      </c>
      <c r="AG413">
        <v>0.44776119402985098</v>
      </c>
      <c r="AH413">
        <v>2.68096514745308E-2</v>
      </c>
      <c r="AI413">
        <v>5.9874888293118898E-2</v>
      </c>
      <c r="AJ413">
        <v>3162.8571428571427</v>
      </c>
      <c r="AK413">
        <v>44280</v>
      </c>
      <c r="AL413">
        <v>2651.2600536193031</v>
      </c>
      <c r="AM413">
        <v>22041.072386058979</v>
      </c>
      <c r="AN413">
        <v>3162.8571428571427</v>
      </c>
      <c r="AO413">
        <v>44280</v>
      </c>
      <c r="AP413">
        <v>1187.1313672922251</v>
      </c>
      <c r="AQ413">
        <v>-2.2737367544323206E-13</v>
      </c>
      <c r="AR413">
        <v>1187.1313672922251</v>
      </c>
      <c r="AS413">
        <v>2.6033582616057571</v>
      </c>
      <c r="AT413" t="s">
        <v>739</v>
      </c>
    </row>
    <row r="414" spans="1:46" x14ac:dyDescent="0.25">
      <c r="A414" t="s">
        <v>56</v>
      </c>
      <c r="B414" t="s">
        <v>949</v>
      </c>
      <c r="C414" s="63" t="s">
        <v>949</v>
      </c>
      <c r="D414" s="63" t="s">
        <v>8</v>
      </c>
      <c r="E414" t="s">
        <v>8</v>
      </c>
      <c r="F414">
        <v>1</v>
      </c>
      <c r="G414">
        <v>1</v>
      </c>
      <c r="H414">
        <v>1</v>
      </c>
      <c r="I414">
        <v>2</v>
      </c>
      <c r="J414">
        <v>7</v>
      </c>
      <c r="K414">
        <v>4</v>
      </c>
      <c r="L414" t="s">
        <v>101</v>
      </c>
      <c r="M414">
        <v>4</v>
      </c>
      <c r="N414" t="s">
        <v>705</v>
      </c>
      <c r="O414" t="s">
        <v>31</v>
      </c>
      <c r="P414">
        <v>3</v>
      </c>
      <c r="Q414">
        <v>1</v>
      </c>
      <c r="R414">
        <v>0</v>
      </c>
      <c r="S414" t="s">
        <v>642</v>
      </c>
      <c r="T414" t="s">
        <v>689</v>
      </c>
      <c r="U414">
        <v>10</v>
      </c>
      <c r="V414">
        <v>1.3157894736842106</v>
      </c>
      <c r="W414">
        <v>10</v>
      </c>
      <c r="X414" t="s">
        <v>44</v>
      </c>
      <c r="Y414" t="s">
        <v>740</v>
      </c>
      <c r="Z414" t="s">
        <v>949</v>
      </c>
      <c r="AA414">
        <v>33.5</v>
      </c>
      <c r="AB414">
        <v>33.5</v>
      </c>
      <c r="AC414">
        <v>33.5</v>
      </c>
      <c r="AD414">
        <v>559.5</v>
      </c>
      <c r="AE414">
        <v>1</v>
      </c>
      <c r="AF414">
        <v>0.29850746268656703</v>
      </c>
      <c r="AG414">
        <v>0.29850746268656703</v>
      </c>
      <c r="AH414">
        <v>1.7873100983020598E-2</v>
      </c>
      <c r="AI414">
        <v>5.9874888293118898E-2</v>
      </c>
      <c r="AJ414">
        <v>3162.8571428571427</v>
      </c>
      <c r="AK414">
        <v>44280</v>
      </c>
      <c r="AL414">
        <v>2651.2600536193031</v>
      </c>
      <c r="AM414">
        <v>22041.072386058979</v>
      </c>
      <c r="AN414">
        <v>3162.8571428571427</v>
      </c>
      <c r="AO414">
        <v>44280</v>
      </c>
      <c r="AP414">
        <v>791.4209115281501</v>
      </c>
      <c r="AQ414">
        <v>0</v>
      </c>
      <c r="AR414">
        <v>791.4209115281501</v>
      </c>
      <c r="AS414">
        <v>1.7355721744038379</v>
      </c>
      <c r="AT414" t="s">
        <v>740</v>
      </c>
    </row>
    <row r="415" spans="1:46" x14ac:dyDescent="0.25">
      <c r="A415" t="s">
        <v>56</v>
      </c>
      <c r="B415" t="s">
        <v>949</v>
      </c>
      <c r="C415" s="63" t="s">
        <v>949</v>
      </c>
      <c r="D415" s="63" t="s">
        <v>8</v>
      </c>
      <c r="E415" t="s">
        <v>8</v>
      </c>
      <c r="F415">
        <v>1</v>
      </c>
      <c r="G415">
        <v>1</v>
      </c>
      <c r="H415">
        <v>1</v>
      </c>
      <c r="I415">
        <v>2</v>
      </c>
      <c r="J415">
        <v>7</v>
      </c>
      <c r="K415">
        <v>5</v>
      </c>
      <c r="L415" t="s">
        <v>105</v>
      </c>
      <c r="M415">
        <v>5</v>
      </c>
      <c r="N415" t="s">
        <v>707</v>
      </c>
      <c r="O415" t="s">
        <v>4</v>
      </c>
      <c r="P415">
        <v>1</v>
      </c>
      <c r="Q415">
        <v>4</v>
      </c>
      <c r="R415">
        <v>0</v>
      </c>
      <c r="S415" t="s">
        <v>642</v>
      </c>
      <c r="T415" t="s">
        <v>689</v>
      </c>
      <c r="U415">
        <v>34</v>
      </c>
      <c r="V415">
        <v>4.4736842105263159</v>
      </c>
      <c r="W415">
        <v>34</v>
      </c>
      <c r="X415" t="s">
        <v>45</v>
      </c>
      <c r="Y415" t="s">
        <v>741</v>
      </c>
      <c r="Z415" t="s">
        <v>949</v>
      </c>
      <c r="AA415">
        <v>59</v>
      </c>
      <c r="AB415">
        <v>59</v>
      </c>
      <c r="AC415">
        <v>59</v>
      </c>
      <c r="AD415">
        <v>559.5</v>
      </c>
      <c r="AE415">
        <v>1</v>
      </c>
      <c r="AF415">
        <v>0.57627118644067798</v>
      </c>
      <c r="AG415">
        <v>0.57627118644067798</v>
      </c>
      <c r="AH415">
        <v>6.0768543342269901E-2</v>
      </c>
      <c r="AI415">
        <v>0.105451295799821</v>
      </c>
      <c r="AJ415">
        <v>3162.8571428571427</v>
      </c>
      <c r="AK415">
        <v>44280</v>
      </c>
      <c r="AL415">
        <v>4669.3833780160858</v>
      </c>
      <c r="AM415">
        <v>22041.072386058979</v>
      </c>
      <c r="AN415">
        <v>3162.8571428571427</v>
      </c>
      <c r="AO415">
        <v>44280</v>
      </c>
      <c r="AP415">
        <v>2690.8310991957105</v>
      </c>
      <c r="AQ415">
        <v>0</v>
      </c>
      <c r="AR415">
        <v>2690.8310991957105</v>
      </c>
      <c r="AS415">
        <v>5.9009453929730498</v>
      </c>
      <c r="AT415" t="s">
        <v>741</v>
      </c>
    </row>
    <row r="416" spans="1:46" x14ac:dyDescent="0.25">
      <c r="A416" t="s">
        <v>56</v>
      </c>
      <c r="B416" t="s">
        <v>949</v>
      </c>
      <c r="C416" s="63" t="s">
        <v>949</v>
      </c>
      <c r="D416" s="63" t="s">
        <v>8</v>
      </c>
      <c r="E416" t="s">
        <v>8</v>
      </c>
      <c r="F416">
        <v>1</v>
      </c>
      <c r="G416">
        <v>1</v>
      </c>
      <c r="H416">
        <v>1</v>
      </c>
      <c r="I416">
        <v>2</v>
      </c>
      <c r="J416">
        <v>7</v>
      </c>
      <c r="K416">
        <v>5</v>
      </c>
      <c r="L416" t="s">
        <v>105</v>
      </c>
      <c r="M416">
        <v>5</v>
      </c>
      <c r="N416" t="s">
        <v>707</v>
      </c>
      <c r="O416" t="s">
        <v>5</v>
      </c>
      <c r="P416">
        <v>2</v>
      </c>
      <c r="Q416">
        <v>2</v>
      </c>
      <c r="R416">
        <v>0</v>
      </c>
      <c r="S416" t="s">
        <v>642</v>
      </c>
      <c r="T416" t="s">
        <v>689</v>
      </c>
      <c r="U416">
        <v>15</v>
      </c>
      <c r="V416">
        <v>1.9736842105263159</v>
      </c>
      <c r="W416">
        <v>15</v>
      </c>
      <c r="X416" t="s">
        <v>46</v>
      </c>
      <c r="Y416" t="s">
        <v>742</v>
      </c>
      <c r="Z416" t="s">
        <v>949</v>
      </c>
      <c r="AA416">
        <v>59</v>
      </c>
      <c r="AB416">
        <v>59</v>
      </c>
      <c r="AC416">
        <v>59</v>
      </c>
      <c r="AD416">
        <v>559.5</v>
      </c>
      <c r="AE416">
        <v>1</v>
      </c>
      <c r="AF416">
        <v>0.25423728813559299</v>
      </c>
      <c r="AG416">
        <v>0.25423728813559299</v>
      </c>
      <c r="AH416">
        <v>2.68096514745308E-2</v>
      </c>
      <c r="AI416">
        <v>0.105451295799821</v>
      </c>
      <c r="AJ416">
        <v>3162.8571428571427</v>
      </c>
      <c r="AK416">
        <v>44280</v>
      </c>
      <c r="AL416">
        <v>4669.3833780160858</v>
      </c>
      <c r="AM416">
        <v>22041.072386058979</v>
      </c>
      <c r="AN416">
        <v>3162.8571428571427</v>
      </c>
      <c r="AO416">
        <v>44280</v>
      </c>
      <c r="AP416">
        <v>1187.1313672922251</v>
      </c>
      <c r="AQ416">
        <v>0</v>
      </c>
      <c r="AR416">
        <v>1187.1313672922251</v>
      </c>
      <c r="AS416">
        <v>2.6033582616057571</v>
      </c>
      <c r="AT416" t="s">
        <v>742</v>
      </c>
    </row>
    <row r="417" spans="1:46" x14ac:dyDescent="0.25">
      <c r="A417" t="s">
        <v>56</v>
      </c>
      <c r="B417" t="s">
        <v>949</v>
      </c>
      <c r="C417" s="63" t="s">
        <v>949</v>
      </c>
      <c r="D417" s="63" t="s">
        <v>8</v>
      </c>
      <c r="E417" t="s">
        <v>8</v>
      </c>
      <c r="F417">
        <v>1</v>
      </c>
      <c r="G417">
        <v>1</v>
      </c>
      <c r="H417">
        <v>1</v>
      </c>
      <c r="I417">
        <v>2</v>
      </c>
      <c r="J417">
        <v>7</v>
      </c>
      <c r="K417">
        <v>5</v>
      </c>
      <c r="L417" t="s">
        <v>105</v>
      </c>
      <c r="M417">
        <v>5</v>
      </c>
      <c r="N417" t="s">
        <v>707</v>
      </c>
      <c r="O417" t="s">
        <v>31</v>
      </c>
      <c r="P417">
        <v>3</v>
      </c>
      <c r="Q417">
        <v>1</v>
      </c>
      <c r="R417">
        <v>0</v>
      </c>
      <c r="S417" t="s">
        <v>642</v>
      </c>
      <c r="T417" t="s">
        <v>689</v>
      </c>
      <c r="U417">
        <v>10</v>
      </c>
      <c r="V417">
        <v>1.3157894736842106</v>
      </c>
      <c r="W417">
        <v>10</v>
      </c>
      <c r="X417" t="s">
        <v>47</v>
      </c>
      <c r="Y417" t="s">
        <v>743</v>
      </c>
      <c r="Z417" t="s">
        <v>949</v>
      </c>
      <c r="AA417">
        <v>59</v>
      </c>
      <c r="AB417">
        <v>59</v>
      </c>
      <c r="AC417">
        <v>59</v>
      </c>
      <c r="AD417">
        <v>559.5</v>
      </c>
      <c r="AE417">
        <v>1</v>
      </c>
      <c r="AF417">
        <v>0.169491525423729</v>
      </c>
      <c r="AG417">
        <v>0.169491525423729</v>
      </c>
      <c r="AH417">
        <v>1.7873100983020598E-2</v>
      </c>
      <c r="AI417">
        <v>0.105451295799821</v>
      </c>
      <c r="AJ417">
        <v>3162.8571428571427</v>
      </c>
      <c r="AK417">
        <v>44280</v>
      </c>
      <c r="AL417">
        <v>4669.3833780160858</v>
      </c>
      <c r="AM417">
        <v>22041.072386058979</v>
      </c>
      <c r="AN417">
        <v>3162.8571428571427</v>
      </c>
      <c r="AO417">
        <v>44280</v>
      </c>
      <c r="AP417">
        <v>791.4209115281501</v>
      </c>
      <c r="AQ417">
        <v>0</v>
      </c>
      <c r="AR417">
        <v>791.4209115281501</v>
      </c>
      <c r="AS417">
        <v>1.7355721744038379</v>
      </c>
      <c r="AT417" t="s">
        <v>743</v>
      </c>
    </row>
    <row r="418" spans="1:46" x14ac:dyDescent="0.25">
      <c r="A418" t="s">
        <v>56</v>
      </c>
      <c r="B418" t="s">
        <v>949</v>
      </c>
      <c r="C418" s="63" t="s">
        <v>949</v>
      </c>
      <c r="D418" s="63" t="s">
        <v>8</v>
      </c>
      <c r="E418" t="s">
        <v>8</v>
      </c>
      <c r="F418">
        <v>1</v>
      </c>
      <c r="G418">
        <v>1</v>
      </c>
      <c r="H418">
        <v>1</v>
      </c>
      <c r="I418">
        <v>2</v>
      </c>
      <c r="J418">
        <v>7</v>
      </c>
      <c r="K418">
        <v>6</v>
      </c>
      <c r="L418" t="s">
        <v>113</v>
      </c>
      <c r="M418">
        <v>6</v>
      </c>
      <c r="N418" t="s">
        <v>709</v>
      </c>
      <c r="O418" t="s">
        <v>4</v>
      </c>
      <c r="P418">
        <v>1</v>
      </c>
      <c r="Q418">
        <v>1</v>
      </c>
      <c r="R418">
        <v>0</v>
      </c>
      <c r="S418" t="s">
        <v>642</v>
      </c>
      <c r="T418" t="s">
        <v>689</v>
      </c>
      <c r="U418">
        <v>8.5</v>
      </c>
      <c r="V418">
        <v>1.118421052631579</v>
      </c>
      <c r="W418">
        <v>8.5</v>
      </c>
      <c r="X418" t="s">
        <v>48</v>
      </c>
      <c r="Y418" t="s">
        <v>744</v>
      </c>
      <c r="Z418" t="s">
        <v>949</v>
      </c>
      <c r="AA418">
        <v>35.5</v>
      </c>
      <c r="AB418">
        <v>35.5</v>
      </c>
      <c r="AC418">
        <v>35.5</v>
      </c>
      <c r="AD418">
        <v>559.5</v>
      </c>
      <c r="AE418">
        <v>1</v>
      </c>
      <c r="AF418">
        <v>0.23943661971831001</v>
      </c>
      <c r="AG418">
        <v>0.23943661971831001</v>
      </c>
      <c r="AH418">
        <v>1.51921358355675E-2</v>
      </c>
      <c r="AI418">
        <v>6.3449508489723E-2</v>
      </c>
      <c r="AJ418">
        <v>3162.8571428571427</v>
      </c>
      <c r="AK418">
        <v>44280</v>
      </c>
      <c r="AL418">
        <v>2809.5442359249332</v>
      </c>
      <c r="AM418">
        <v>22041.072386058979</v>
      </c>
      <c r="AN418">
        <v>3162.8571428571427</v>
      </c>
      <c r="AO418">
        <v>44280</v>
      </c>
      <c r="AP418">
        <v>672.70777479892763</v>
      </c>
      <c r="AQ418">
        <v>0</v>
      </c>
      <c r="AR418">
        <v>672.70777479892763</v>
      </c>
      <c r="AS418">
        <v>1.4752363482432624</v>
      </c>
      <c r="AT418" t="s">
        <v>744</v>
      </c>
    </row>
    <row r="419" spans="1:46" x14ac:dyDescent="0.25">
      <c r="A419" t="s">
        <v>56</v>
      </c>
      <c r="B419" t="s">
        <v>949</v>
      </c>
      <c r="C419" s="63" t="s">
        <v>949</v>
      </c>
      <c r="D419" s="63" t="s">
        <v>8</v>
      </c>
      <c r="E419" t="s">
        <v>8</v>
      </c>
      <c r="F419">
        <v>1</v>
      </c>
      <c r="G419">
        <v>1</v>
      </c>
      <c r="H419">
        <v>1</v>
      </c>
      <c r="I419">
        <v>2</v>
      </c>
      <c r="J419">
        <v>7</v>
      </c>
      <c r="K419">
        <v>6</v>
      </c>
      <c r="L419" t="s">
        <v>113</v>
      </c>
      <c r="M419">
        <v>6</v>
      </c>
      <c r="N419" t="s">
        <v>709</v>
      </c>
      <c r="O419" t="s">
        <v>5</v>
      </c>
      <c r="P419">
        <v>2</v>
      </c>
      <c r="Q419">
        <v>2</v>
      </c>
      <c r="R419">
        <v>0</v>
      </c>
      <c r="S419" t="s">
        <v>642</v>
      </c>
      <c r="T419" t="s">
        <v>689</v>
      </c>
      <c r="U419">
        <v>17</v>
      </c>
      <c r="V419">
        <v>2.236842105263158</v>
      </c>
      <c r="W419">
        <v>17</v>
      </c>
      <c r="X419" t="s">
        <v>49</v>
      </c>
      <c r="Y419" t="s">
        <v>745</v>
      </c>
      <c r="Z419" t="s">
        <v>949</v>
      </c>
      <c r="AA419">
        <v>35.5</v>
      </c>
      <c r="AB419">
        <v>35.5</v>
      </c>
      <c r="AC419">
        <v>35.5</v>
      </c>
      <c r="AD419">
        <v>559.5</v>
      </c>
      <c r="AE419">
        <v>1</v>
      </c>
      <c r="AF419">
        <v>0.47887323943662002</v>
      </c>
      <c r="AG419">
        <v>0.47887323943662002</v>
      </c>
      <c r="AH419">
        <v>3.0384271671134899E-2</v>
      </c>
      <c r="AI419">
        <v>6.3449508489723E-2</v>
      </c>
      <c r="AJ419">
        <v>3162.8571428571427</v>
      </c>
      <c r="AK419">
        <v>44280</v>
      </c>
      <c r="AL419">
        <v>2809.5442359249332</v>
      </c>
      <c r="AM419">
        <v>22041.072386058979</v>
      </c>
      <c r="AN419">
        <v>3162.8571428571427</v>
      </c>
      <c r="AO419">
        <v>44280</v>
      </c>
      <c r="AP419">
        <v>1345.4155495978553</v>
      </c>
      <c r="AQ419">
        <v>0</v>
      </c>
      <c r="AR419">
        <v>1345.4155495978553</v>
      </c>
      <c r="AS419">
        <v>2.9504726964865249</v>
      </c>
      <c r="AT419" t="s">
        <v>745</v>
      </c>
    </row>
    <row r="420" spans="1:46" x14ac:dyDescent="0.25">
      <c r="A420" t="s">
        <v>56</v>
      </c>
      <c r="B420" t="s">
        <v>949</v>
      </c>
      <c r="C420" s="63" t="s">
        <v>949</v>
      </c>
      <c r="D420" s="63" t="s">
        <v>8</v>
      </c>
      <c r="E420" t="s">
        <v>8</v>
      </c>
      <c r="F420">
        <v>1</v>
      </c>
      <c r="G420">
        <v>1</v>
      </c>
      <c r="H420">
        <v>1</v>
      </c>
      <c r="I420">
        <v>2</v>
      </c>
      <c r="J420">
        <v>7</v>
      </c>
      <c r="K420">
        <v>6</v>
      </c>
      <c r="L420" t="s">
        <v>113</v>
      </c>
      <c r="M420">
        <v>6</v>
      </c>
      <c r="N420" t="s">
        <v>709</v>
      </c>
      <c r="O420" t="s">
        <v>31</v>
      </c>
      <c r="P420">
        <v>3</v>
      </c>
      <c r="Q420">
        <v>1</v>
      </c>
      <c r="R420">
        <v>0</v>
      </c>
      <c r="S420" t="s">
        <v>642</v>
      </c>
      <c r="T420" t="s">
        <v>689</v>
      </c>
      <c r="U420">
        <v>10</v>
      </c>
      <c r="V420">
        <v>1.3157894736842106</v>
      </c>
      <c r="W420">
        <v>10</v>
      </c>
      <c r="X420" t="s">
        <v>50</v>
      </c>
      <c r="Y420" t="s">
        <v>746</v>
      </c>
      <c r="Z420" t="s">
        <v>949</v>
      </c>
      <c r="AA420">
        <v>35.5</v>
      </c>
      <c r="AB420">
        <v>35.5</v>
      </c>
      <c r="AC420">
        <v>35.5</v>
      </c>
      <c r="AD420">
        <v>559.5</v>
      </c>
      <c r="AE420">
        <v>1</v>
      </c>
      <c r="AF420">
        <v>0.28169014084506999</v>
      </c>
      <c r="AG420">
        <v>0.28169014084506999</v>
      </c>
      <c r="AH420">
        <v>1.7873100983020598E-2</v>
      </c>
      <c r="AI420">
        <v>6.3449508489723E-2</v>
      </c>
      <c r="AJ420">
        <v>3162.8571428571427</v>
      </c>
      <c r="AK420">
        <v>44280</v>
      </c>
      <c r="AL420">
        <v>2809.5442359249332</v>
      </c>
      <c r="AM420">
        <v>22041.072386058979</v>
      </c>
      <c r="AN420">
        <v>3162.8571428571427</v>
      </c>
      <c r="AO420">
        <v>44280</v>
      </c>
      <c r="AP420">
        <v>791.4209115281501</v>
      </c>
      <c r="AQ420">
        <v>-1.1368683772161603E-13</v>
      </c>
      <c r="AR420">
        <v>791.4209115281501</v>
      </c>
      <c r="AS420">
        <v>1.7355721744038379</v>
      </c>
      <c r="AT420" t="s">
        <v>746</v>
      </c>
    </row>
    <row r="421" spans="1:46" x14ac:dyDescent="0.25">
      <c r="A421" t="s">
        <v>56</v>
      </c>
      <c r="B421" t="s">
        <v>949</v>
      </c>
      <c r="C421" s="63" t="s">
        <v>949</v>
      </c>
      <c r="D421" s="63" t="s">
        <v>8</v>
      </c>
      <c r="E421" t="s">
        <v>8</v>
      </c>
      <c r="F421">
        <v>1</v>
      </c>
      <c r="G421">
        <v>1</v>
      </c>
      <c r="H421">
        <v>1</v>
      </c>
      <c r="I421">
        <v>2</v>
      </c>
      <c r="J421">
        <v>7</v>
      </c>
      <c r="K421">
        <v>7</v>
      </c>
      <c r="L421" t="s">
        <v>114</v>
      </c>
      <c r="M421">
        <v>7</v>
      </c>
      <c r="N421" t="s">
        <v>711</v>
      </c>
      <c r="O421" t="s">
        <v>4</v>
      </c>
      <c r="P421">
        <v>1</v>
      </c>
      <c r="Q421">
        <v>1</v>
      </c>
      <c r="R421">
        <v>0</v>
      </c>
      <c r="S421" t="s">
        <v>642</v>
      </c>
      <c r="T421" t="s">
        <v>689</v>
      </c>
      <c r="U421">
        <v>8.5</v>
      </c>
      <c r="V421">
        <v>1.118421052631579</v>
      </c>
      <c r="W421">
        <v>8.5</v>
      </c>
      <c r="X421" t="s">
        <v>51</v>
      </c>
      <c r="Y421" t="s">
        <v>747</v>
      </c>
      <c r="Z421" t="s">
        <v>949</v>
      </c>
      <c r="AA421">
        <v>35.5</v>
      </c>
      <c r="AB421">
        <v>35.5</v>
      </c>
      <c r="AC421">
        <v>35.5</v>
      </c>
      <c r="AD421">
        <v>559.5</v>
      </c>
      <c r="AE421">
        <v>1</v>
      </c>
      <c r="AF421">
        <v>0.23943661971831001</v>
      </c>
      <c r="AG421">
        <v>0.23943661971831001</v>
      </c>
      <c r="AH421">
        <v>1.51921358355675E-2</v>
      </c>
      <c r="AI421">
        <v>6.3449508489723E-2</v>
      </c>
      <c r="AJ421">
        <v>3162.8571428571427</v>
      </c>
      <c r="AK421">
        <v>44280</v>
      </c>
      <c r="AL421">
        <v>2809.5442359249332</v>
      </c>
      <c r="AM421">
        <v>22041.072386058979</v>
      </c>
      <c r="AN421">
        <v>3162.8571428571427</v>
      </c>
      <c r="AO421">
        <v>44280</v>
      </c>
      <c r="AP421">
        <v>672.70777479892763</v>
      </c>
      <c r="AQ421">
        <v>0</v>
      </c>
      <c r="AR421">
        <v>672.70777479892763</v>
      </c>
      <c r="AS421">
        <v>1.4752363482432624</v>
      </c>
      <c r="AT421" t="s">
        <v>747</v>
      </c>
    </row>
    <row r="422" spans="1:46" x14ac:dyDescent="0.25">
      <c r="A422" t="s">
        <v>56</v>
      </c>
      <c r="B422" t="s">
        <v>949</v>
      </c>
      <c r="C422" s="63" t="s">
        <v>949</v>
      </c>
      <c r="D422" s="63" t="s">
        <v>8</v>
      </c>
      <c r="E422" t="s">
        <v>8</v>
      </c>
      <c r="F422">
        <v>1</v>
      </c>
      <c r="G422">
        <v>1</v>
      </c>
      <c r="H422">
        <v>1</v>
      </c>
      <c r="I422">
        <v>2</v>
      </c>
      <c r="J422">
        <v>7</v>
      </c>
      <c r="K422">
        <v>7</v>
      </c>
      <c r="L422" t="s">
        <v>114</v>
      </c>
      <c r="M422">
        <v>7</v>
      </c>
      <c r="N422" t="s">
        <v>711</v>
      </c>
      <c r="O422" t="s">
        <v>5</v>
      </c>
      <c r="P422">
        <v>2</v>
      </c>
      <c r="Q422">
        <v>2</v>
      </c>
      <c r="R422">
        <v>0</v>
      </c>
      <c r="S422" t="s">
        <v>642</v>
      </c>
      <c r="T422" t="s">
        <v>689</v>
      </c>
      <c r="U422">
        <v>17</v>
      </c>
      <c r="V422">
        <v>2.236842105263158</v>
      </c>
      <c r="W422">
        <v>17</v>
      </c>
      <c r="X422" t="s">
        <v>52</v>
      </c>
      <c r="Y422" t="s">
        <v>748</v>
      </c>
      <c r="Z422" t="s">
        <v>949</v>
      </c>
      <c r="AA422">
        <v>35.5</v>
      </c>
      <c r="AB422">
        <v>35.5</v>
      </c>
      <c r="AC422">
        <v>35.5</v>
      </c>
      <c r="AD422">
        <v>559.5</v>
      </c>
      <c r="AE422">
        <v>1</v>
      </c>
      <c r="AF422">
        <v>0.47887323943662002</v>
      </c>
      <c r="AG422">
        <v>0.47887323943662002</v>
      </c>
      <c r="AH422">
        <v>3.0384271671134899E-2</v>
      </c>
      <c r="AI422">
        <v>6.3449508489723E-2</v>
      </c>
      <c r="AJ422">
        <v>3162.8571428571427</v>
      </c>
      <c r="AK422">
        <v>44280</v>
      </c>
      <c r="AL422">
        <v>2809.5442359249332</v>
      </c>
      <c r="AM422">
        <v>22041.072386058979</v>
      </c>
      <c r="AN422">
        <v>3162.8571428571427</v>
      </c>
      <c r="AO422">
        <v>44280</v>
      </c>
      <c r="AP422">
        <v>1345.4155495978553</v>
      </c>
      <c r="AQ422">
        <v>0</v>
      </c>
      <c r="AR422">
        <v>1345.4155495978553</v>
      </c>
      <c r="AS422">
        <v>2.9504726964865249</v>
      </c>
      <c r="AT422" t="s">
        <v>748</v>
      </c>
    </row>
    <row r="423" spans="1:46" x14ac:dyDescent="0.25">
      <c r="A423" t="s">
        <v>56</v>
      </c>
      <c r="B423" t="s">
        <v>949</v>
      </c>
      <c r="C423" s="63" t="s">
        <v>949</v>
      </c>
      <c r="D423" s="63" t="s">
        <v>8</v>
      </c>
      <c r="E423" t="s">
        <v>8</v>
      </c>
      <c r="F423">
        <v>1</v>
      </c>
      <c r="G423">
        <v>1</v>
      </c>
      <c r="H423">
        <v>1</v>
      </c>
      <c r="I423">
        <v>2</v>
      </c>
      <c r="J423">
        <v>7</v>
      </c>
      <c r="K423">
        <v>7</v>
      </c>
      <c r="L423" t="s">
        <v>114</v>
      </c>
      <c r="M423">
        <v>7</v>
      </c>
      <c r="N423" t="s">
        <v>711</v>
      </c>
      <c r="O423" t="s">
        <v>31</v>
      </c>
      <c r="P423">
        <v>3</v>
      </c>
      <c r="Q423">
        <v>1</v>
      </c>
      <c r="R423">
        <v>0</v>
      </c>
      <c r="S423" t="s">
        <v>642</v>
      </c>
      <c r="T423" t="s">
        <v>689</v>
      </c>
      <c r="U423">
        <v>10</v>
      </c>
      <c r="V423">
        <v>1.3157894736842106</v>
      </c>
      <c r="W423">
        <v>10</v>
      </c>
      <c r="X423" t="s">
        <v>53</v>
      </c>
      <c r="Y423" t="s">
        <v>749</v>
      </c>
      <c r="Z423" t="s">
        <v>949</v>
      </c>
      <c r="AA423">
        <v>35.5</v>
      </c>
      <c r="AB423">
        <v>35.5</v>
      </c>
      <c r="AC423">
        <v>35.5</v>
      </c>
      <c r="AD423">
        <v>559.5</v>
      </c>
      <c r="AE423">
        <v>1</v>
      </c>
      <c r="AF423">
        <v>0.28169014084506999</v>
      </c>
      <c r="AG423">
        <v>0.28169014084506999</v>
      </c>
      <c r="AH423">
        <v>1.7873100983020598E-2</v>
      </c>
      <c r="AI423">
        <v>6.3449508489723E-2</v>
      </c>
      <c r="AJ423">
        <v>3162.8571428571427</v>
      </c>
      <c r="AK423">
        <v>44280</v>
      </c>
      <c r="AL423">
        <v>2809.5442359249332</v>
      </c>
      <c r="AM423">
        <v>22041.072386058979</v>
      </c>
      <c r="AN423">
        <v>3162.8571428571427</v>
      </c>
      <c r="AO423">
        <v>44280</v>
      </c>
      <c r="AP423">
        <v>791.4209115281501</v>
      </c>
      <c r="AQ423">
        <v>-1.1368683772161603E-13</v>
      </c>
      <c r="AR423">
        <v>791.4209115281501</v>
      </c>
      <c r="AS423">
        <v>1.7355721744038379</v>
      </c>
      <c r="AT423" t="s">
        <v>749</v>
      </c>
    </row>
    <row r="424" spans="1:46" x14ac:dyDescent="0.25">
      <c r="A424" t="s">
        <v>56</v>
      </c>
      <c r="B424" t="s">
        <v>949</v>
      </c>
      <c r="C424" s="63" t="s">
        <v>949</v>
      </c>
      <c r="D424" s="63" t="s">
        <v>8</v>
      </c>
      <c r="E424" t="s">
        <v>8</v>
      </c>
      <c r="F424">
        <v>1</v>
      </c>
      <c r="G424">
        <v>2</v>
      </c>
      <c r="H424">
        <v>2</v>
      </c>
      <c r="I424">
        <v>2</v>
      </c>
      <c r="J424">
        <v>7</v>
      </c>
      <c r="K424">
        <v>1</v>
      </c>
      <c r="L424" t="s">
        <v>99</v>
      </c>
      <c r="M424">
        <v>8</v>
      </c>
      <c r="N424" t="s">
        <v>713</v>
      </c>
      <c r="O424" t="s">
        <v>4</v>
      </c>
      <c r="P424">
        <v>1</v>
      </c>
      <c r="Q424">
        <v>1</v>
      </c>
      <c r="R424">
        <v>0</v>
      </c>
      <c r="S424" t="s">
        <v>642</v>
      </c>
      <c r="T424" t="s">
        <v>689</v>
      </c>
      <c r="U424">
        <v>6.5</v>
      </c>
      <c r="V424">
        <v>0.85526315789473684</v>
      </c>
      <c r="W424">
        <v>6.5</v>
      </c>
      <c r="X424" t="s">
        <v>33</v>
      </c>
      <c r="Y424" t="s">
        <v>750</v>
      </c>
      <c r="Z424" t="s">
        <v>949</v>
      </c>
      <c r="AA424">
        <v>33.5</v>
      </c>
      <c r="AB424">
        <v>33.5</v>
      </c>
      <c r="AC424">
        <v>33.5</v>
      </c>
      <c r="AD424">
        <v>559.5</v>
      </c>
      <c r="AE424">
        <v>1</v>
      </c>
      <c r="AF424">
        <v>0.19402985074626899</v>
      </c>
      <c r="AG424">
        <v>0.19402985074626899</v>
      </c>
      <c r="AH424">
        <v>1.16175156389634E-2</v>
      </c>
      <c r="AI424">
        <v>5.9874888293118898E-2</v>
      </c>
      <c r="AJ424">
        <v>3162.8571428571427</v>
      </c>
      <c r="AK424">
        <v>44280</v>
      </c>
      <c r="AL424">
        <v>2651.2600536193031</v>
      </c>
      <c r="AM424">
        <v>22238.927613941014</v>
      </c>
      <c r="AN424">
        <v>3162.8571428571427</v>
      </c>
      <c r="AO424">
        <v>44280</v>
      </c>
      <c r="AP424">
        <v>514.42359249329752</v>
      </c>
      <c r="AQ424">
        <v>-1.1368683772161603E-13</v>
      </c>
      <c r="AR424">
        <v>514.42359249329752</v>
      </c>
      <c r="AS424">
        <v>1.1281219133624945</v>
      </c>
      <c r="AT424" t="s">
        <v>750</v>
      </c>
    </row>
    <row r="425" spans="1:46" x14ac:dyDescent="0.25">
      <c r="A425" t="s">
        <v>56</v>
      </c>
      <c r="B425" t="s">
        <v>949</v>
      </c>
      <c r="C425" s="63" t="s">
        <v>949</v>
      </c>
      <c r="D425" s="63" t="s">
        <v>8</v>
      </c>
      <c r="E425" t="s">
        <v>8</v>
      </c>
      <c r="F425">
        <v>1</v>
      </c>
      <c r="G425">
        <v>2</v>
      </c>
      <c r="H425">
        <v>2</v>
      </c>
      <c r="I425">
        <v>2</v>
      </c>
      <c r="J425">
        <v>7</v>
      </c>
      <c r="K425">
        <v>1</v>
      </c>
      <c r="L425" t="s">
        <v>99</v>
      </c>
      <c r="M425">
        <v>8</v>
      </c>
      <c r="N425" t="s">
        <v>713</v>
      </c>
      <c r="O425" t="s">
        <v>5</v>
      </c>
      <c r="P425">
        <v>2</v>
      </c>
      <c r="Q425">
        <v>2</v>
      </c>
      <c r="R425">
        <v>0</v>
      </c>
      <c r="S425" t="s">
        <v>642</v>
      </c>
      <c r="T425" t="s">
        <v>689</v>
      </c>
      <c r="U425">
        <v>17</v>
      </c>
      <c r="V425">
        <v>2.236842105263158</v>
      </c>
      <c r="W425">
        <v>17</v>
      </c>
      <c r="X425" t="s">
        <v>34</v>
      </c>
      <c r="Y425" t="s">
        <v>751</v>
      </c>
      <c r="Z425" t="s">
        <v>949</v>
      </c>
      <c r="AA425">
        <v>33.5</v>
      </c>
      <c r="AB425">
        <v>33.5</v>
      </c>
      <c r="AC425">
        <v>33.5</v>
      </c>
      <c r="AD425">
        <v>559.5</v>
      </c>
      <c r="AE425">
        <v>1</v>
      </c>
      <c r="AF425">
        <v>0.50746268656716398</v>
      </c>
      <c r="AG425">
        <v>0.50746268656716398</v>
      </c>
      <c r="AH425">
        <v>3.0384271671134899E-2</v>
      </c>
      <c r="AI425">
        <v>5.9874888293118898E-2</v>
      </c>
      <c r="AJ425">
        <v>3162.8571428571427</v>
      </c>
      <c r="AK425">
        <v>44280</v>
      </c>
      <c r="AL425">
        <v>2651.2600536193031</v>
      </c>
      <c r="AM425">
        <v>22238.927613941014</v>
      </c>
      <c r="AN425">
        <v>3162.8571428571427</v>
      </c>
      <c r="AO425">
        <v>44280</v>
      </c>
      <c r="AP425">
        <v>1345.4155495978553</v>
      </c>
      <c r="AQ425">
        <v>0</v>
      </c>
      <c r="AR425">
        <v>1345.4155495978553</v>
      </c>
      <c r="AS425">
        <v>2.9504726964865249</v>
      </c>
      <c r="AT425" t="s">
        <v>751</v>
      </c>
    </row>
    <row r="426" spans="1:46" x14ac:dyDescent="0.25">
      <c r="A426" t="s">
        <v>56</v>
      </c>
      <c r="B426" t="s">
        <v>949</v>
      </c>
      <c r="C426" s="63" t="s">
        <v>949</v>
      </c>
      <c r="D426" s="63" t="s">
        <v>8</v>
      </c>
      <c r="E426" t="s">
        <v>8</v>
      </c>
      <c r="F426">
        <v>1</v>
      </c>
      <c r="G426">
        <v>2</v>
      </c>
      <c r="H426">
        <v>2</v>
      </c>
      <c r="I426">
        <v>2</v>
      </c>
      <c r="J426">
        <v>7</v>
      </c>
      <c r="K426">
        <v>1</v>
      </c>
      <c r="L426" t="s">
        <v>99</v>
      </c>
      <c r="M426">
        <v>8</v>
      </c>
      <c r="N426" t="s">
        <v>713</v>
      </c>
      <c r="O426" t="s">
        <v>31</v>
      </c>
      <c r="P426">
        <v>3</v>
      </c>
      <c r="Q426">
        <v>1</v>
      </c>
      <c r="R426">
        <v>0</v>
      </c>
      <c r="S426" t="s">
        <v>642</v>
      </c>
      <c r="T426" t="s">
        <v>689</v>
      </c>
      <c r="U426">
        <v>10</v>
      </c>
      <c r="V426">
        <v>1.3157894736842106</v>
      </c>
      <c r="W426">
        <v>10</v>
      </c>
      <c r="X426" t="s">
        <v>35</v>
      </c>
      <c r="Y426" t="s">
        <v>752</v>
      </c>
      <c r="Z426" t="s">
        <v>949</v>
      </c>
      <c r="AA426">
        <v>33.5</v>
      </c>
      <c r="AB426">
        <v>33.5</v>
      </c>
      <c r="AC426">
        <v>33.5</v>
      </c>
      <c r="AD426">
        <v>559.5</v>
      </c>
      <c r="AE426">
        <v>1</v>
      </c>
      <c r="AF426">
        <v>0.29850746268656703</v>
      </c>
      <c r="AG426">
        <v>0.29850746268656703</v>
      </c>
      <c r="AH426">
        <v>1.7873100983020598E-2</v>
      </c>
      <c r="AI426">
        <v>5.9874888293118898E-2</v>
      </c>
      <c r="AJ426">
        <v>3162.8571428571427</v>
      </c>
      <c r="AK426">
        <v>44280</v>
      </c>
      <c r="AL426">
        <v>2651.2600536193031</v>
      </c>
      <c r="AM426">
        <v>22238.927613941014</v>
      </c>
      <c r="AN426">
        <v>3162.8571428571427</v>
      </c>
      <c r="AO426">
        <v>44280</v>
      </c>
      <c r="AP426">
        <v>791.4209115281501</v>
      </c>
      <c r="AQ426">
        <v>0</v>
      </c>
      <c r="AR426">
        <v>791.4209115281501</v>
      </c>
      <c r="AS426">
        <v>1.7355721744038379</v>
      </c>
      <c r="AT426" t="s">
        <v>752</v>
      </c>
    </row>
    <row r="427" spans="1:46" x14ac:dyDescent="0.25">
      <c r="A427" t="s">
        <v>56</v>
      </c>
      <c r="B427" t="s">
        <v>949</v>
      </c>
      <c r="C427" s="63" t="s">
        <v>949</v>
      </c>
      <c r="D427" s="63" t="s">
        <v>8</v>
      </c>
      <c r="E427" t="s">
        <v>8</v>
      </c>
      <c r="F427">
        <v>1</v>
      </c>
      <c r="G427">
        <v>2</v>
      </c>
      <c r="H427">
        <v>2</v>
      </c>
      <c r="I427">
        <v>2</v>
      </c>
      <c r="J427">
        <v>7</v>
      </c>
      <c r="K427">
        <v>2</v>
      </c>
      <c r="L427" t="s">
        <v>102</v>
      </c>
      <c r="M427">
        <v>9</v>
      </c>
      <c r="N427" t="s">
        <v>715</v>
      </c>
      <c r="O427" t="s">
        <v>4</v>
      </c>
      <c r="P427">
        <v>1</v>
      </c>
      <c r="Q427">
        <v>1</v>
      </c>
      <c r="R427">
        <v>0</v>
      </c>
      <c r="S427" t="s">
        <v>642</v>
      </c>
      <c r="T427" t="s">
        <v>689</v>
      </c>
      <c r="U427">
        <v>8.5</v>
      </c>
      <c r="V427">
        <v>1.118421052631579</v>
      </c>
      <c r="W427">
        <v>8.5</v>
      </c>
      <c r="X427" t="s">
        <v>36</v>
      </c>
      <c r="Y427" t="s">
        <v>753</v>
      </c>
      <c r="Z427" t="s">
        <v>949</v>
      </c>
      <c r="AA427">
        <v>35.5</v>
      </c>
      <c r="AB427">
        <v>35.5</v>
      </c>
      <c r="AC427">
        <v>35.5</v>
      </c>
      <c r="AD427">
        <v>559.5</v>
      </c>
      <c r="AE427">
        <v>1</v>
      </c>
      <c r="AF427">
        <v>0.23943661971831001</v>
      </c>
      <c r="AG427">
        <v>0.23943661971831001</v>
      </c>
      <c r="AH427">
        <v>1.51921358355675E-2</v>
      </c>
      <c r="AI427">
        <v>6.3449508489723E-2</v>
      </c>
      <c r="AJ427">
        <v>3162.8571428571427</v>
      </c>
      <c r="AK427">
        <v>44280</v>
      </c>
      <c r="AL427">
        <v>2809.5442359249332</v>
      </c>
      <c r="AM427">
        <v>22238.927613941014</v>
      </c>
      <c r="AN427">
        <v>3162.8571428571427</v>
      </c>
      <c r="AO427">
        <v>44280</v>
      </c>
      <c r="AP427">
        <v>672.70777479892763</v>
      </c>
      <c r="AQ427">
        <v>0</v>
      </c>
      <c r="AR427">
        <v>672.70777479892763</v>
      </c>
      <c r="AS427">
        <v>1.4752363482432624</v>
      </c>
      <c r="AT427" t="s">
        <v>753</v>
      </c>
    </row>
    <row r="428" spans="1:46" x14ac:dyDescent="0.25">
      <c r="A428" t="s">
        <v>56</v>
      </c>
      <c r="B428" t="s">
        <v>949</v>
      </c>
      <c r="C428" s="63" t="s">
        <v>949</v>
      </c>
      <c r="D428" s="63" t="s">
        <v>8</v>
      </c>
      <c r="E428" t="s">
        <v>8</v>
      </c>
      <c r="F428">
        <v>1</v>
      </c>
      <c r="G428">
        <v>2</v>
      </c>
      <c r="H428">
        <v>2</v>
      </c>
      <c r="I428">
        <v>2</v>
      </c>
      <c r="J428">
        <v>7</v>
      </c>
      <c r="K428">
        <v>2</v>
      </c>
      <c r="L428" t="s">
        <v>102</v>
      </c>
      <c r="M428">
        <v>9</v>
      </c>
      <c r="N428" t="s">
        <v>715</v>
      </c>
      <c r="O428" t="s">
        <v>5</v>
      </c>
      <c r="P428">
        <v>2</v>
      </c>
      <c r="Q428">
        <v>2</v>
      </c>
      <c r="R428">
        <v>0</v>
      </c>
      <c r="S428" t="s">
        <v>642</v>
      </c>
      <c r="T428" t="s">
        <v>689</v>
      </c>
      <c r="U428">
        <v>17</v>
      </c>
      <c r="V428">
        <v>2.236842105263158</v>
      </c>
      <c r="W428">
        <v>17</v>
      </c>
      <c r="X428" t="s">
        <v>37</v>
      </c>
      <c r="Y428" t="s">
        <v>754</v>
      </c>
      <c r="Z428" t="s">
        <v>949</v>
      </c>
      <c r="AA428">
        <v>35.5</v>
      </c>
      <c r="AB428">
        <v>35.5</v>
      </c>
      <c r="AC428">
        <v>35.5</v>
      </c>
      <c r="AD428">
        <v>559.5</v>
      </c>
      <c r="AE428">
        <v>1</v>
      </c>
      <c r="AF428">
        <v>0.47887323943662002</v>
      </c>
      <c r="AG428">
        <v>0.47887323943662002</v>
      </c>
      <c r="AH428">
        <v>3.0384271671134899E-2</v>
      </c>
      <c r="AI428">
        <v>6.3449508489723E-2</v>
      </c>
      <c r="AJ428">
        <v>3162.8571428571427</v>
      </c>
      <c r="AK428">
        <v>44280</v>
      </c>
      <c r="AL428">
        <v>2809.5442359249332</v>
      </c>
      <c r="AM428">
        <v>22238.927613941014</v>
      </c>
      <c r="AN428">
        <v>3162.8571428571427</v>
      </c>
      <c r="AO428">
        <v>44280</v>
      </c>
      <c r="AP428">
        <v>1345.4155495978553</v>
      </c>
      <c r="AQ428">
        <v>0</v>
      </c>
      <c r="AR428">
        <v>1345.4155495978553</v>
      </c>
      <c r="AS428">
        <v>2.9504726964865249</v>
      </c>
      <c r="AT428" t="s">
        <v>754</v>
      </c>
    </row>
    <row r="429" spans="1:46" x14ac:dyDescent="0.25">
      <c r="A429" t="s">
        <v>56</v>
      </c>
      <c r="B429" t="s">
        <v>949</v>
      </c>
      <c r="C429" s="63" t="s">
        <v>949</v>
      </c>
      <c r="D429" s="63" t="s">
        <v>8</v>
      </c>
      <c r="E429" t="s">
        <v>8</v>
      </c>
      <c r="F429">
        <v>1</v>
      </c>
      <c r="G429">
        <v>2</v>
      </c>
      <c r="H429">
        <v>2</v>
      </c>
      <c r="I429">
        <v>2</v>
      </c>
      <c r="J429">
        <v>7</v>
      </c>
      <c r="K429">
        <v>2</v>
      </c>
      <c r="L429" t="s">
        <v>102</v>
      </c>
      <c r="M429">
        <v>9</v>
      </c>
      <c r="N429" t="s">
        <v>715</v>
      </c>
      <c r="O429" t="s">
        <v>31</v>
      </c>
      <c r="P429">
        <v>3</v>
      </c>
      <c r="Q429">
        <v>1</v>
      </c>
      <c r="R429">
        <v>0</v>
      </c>
      <c r="S429" t="s">
        <v>642</v>
      </c>
      <c r="T429" t="s">
        <v>689</v>
      </c>
      <c r="U429">
        <v>10</v>
      </c>
      <c r="V429">
        <v>1.3157894736842106</v>
      </c>
      <c r="W429">
        <v>10</v>
      </c>
      <c r="X429" t="s">
        <v>38</v>
      </c>
      <c r="Y429" t="s">
        <v>755</v>
      </c>
      <c r="Z429" t="s">
        <v>949</v>
      </c>
      <c r="AA429">
        <v>35.5</v>
      </c>
      <c r="AB429">
        <v>35.5</v>
      </c>
      <c r="AC429">
        <v>35.5</v>
      </c>
      <c r="AD429">
        <v>559.5</v>
      </c>
      <c r="AE429">
        <v>1</v>
      </c>
      <c r="AF429">
        <v>0.28169014084506999</v>
      </c>
      <c r="AG429">
        <v>0.28169014084506999</v>
      </c>
      <c r="AH429">
        <v>1.7873100983020598E-2</v>
      </c>
      <c r="AI429">
        <v>6.3449508489723E-2</v>
      </c>
      <c r="AJ429">
        <v>3162.8571428571427</v>
      </c>
      <c r="AK429">
        <v>44280</v>
      </c>
      <c r="AL429">
        <v>2809.5442359249332</v>
      </c>
      <c r="AM429">
        <v>22238.927613941014</v>
      </c>
      <c r="AN429">
        <v>3162.8571428571427</v>
      </c>
      <c r="AO429">
        <v>44280</v>
      </c>
      <c r="AP429">
        <v>791.4209115281501</v>
      </c>
      <c r="AQ429">
        <v>-1.1368683772161603E-13</v>
      </c>
      <c r="AR429">
        <v>791.4209115281501</v>
      </c>
      <c r="AS429">
        <v>1.7355721744038379</v>
      </c>
      <c r="AT429" t="s">
        <v>755</v>
      </c>
    </row>
    <row r="430" spans="1:46" x14ac:dyDescent="0.25">
      <c r="A430" t="s">
        <v>56</v>
      </c>
      <c r="B430" t="s">
        <v>949</v>
      </c>
      <c r="C430" s="63" t="s">
        <v>949</v>
      </c>
      <c r="D430" s="63" t="s">
        <v>8</v>
      </c>
      <c r="E430" t="s">
        <v>8</v>
      </c>
      <c r="F430">
        <v>1</v>
      </c>
      <c r="G430">
        <v>2</v>
      </c>
      <c r="H430">
        <v>2</v>
      </c>
      <c r="I430">
        <v>2</v>
      </c>
      <c r="J430">
        <v>7</v>
      </c>
      <c r="K430">
        <v>3</v>
      </c>
      <c r="L430" t="s">
        <v>103</v>
      </c>
      <c r="M430">
        <v>10</v>
      </c>
      <c r="N430" t="s">
        <v>717</v>
      </c>
      <c r="O430" t="s">
        <v>4</v>
      </c>
      <c r="P430">
        <v>1</v>
      </c>
      <c r="Q430">
        <v>2</v>
      </c>
      <c r="R430">
        <v>0</v>
      </c>
      <c r="S430" t="s">
        <v>642</v>
      </c>
      <c r="T430" t="s">
        <v>689</v>
      </c>
      <c r="U430">
        <v>17</v>
      </c>
      <c r="V430">
        <v>2.236842105263158</v>
      </c>
      <c r="W430">
        <v>17</v>
      </c>
      <c r="X430" t="s">
        <v>39</v>
      </c>
      <c r="Y430" t="s">
        <v>756</v>
      </c>
      <c r="Z430" t="s">
        <v>949</v>
      </c>
      <c r="AA430">
        <v>42</v>
      </c>
      <c r="AB430">
        <v>42</v>
      </c>
      <c r="AC430">
        <v>42</v>
      </c>
      <c r="AD430">
        <v>559.5</v>
      </c>
      <c r="AE430">
        <v>1</v>
      </c>
      <c r="AF430">
        <v>0.40476190476190499</v>
      </c>
      <c r="AG430">
        <v>0.40476190476190499</v>
      </c>
      <c r="AH430">
        <v>3.0384271671134899E-2</v>
      </c>
      <c r="AI430">
        <v>7.5067024128686294E-2</v>
      </c>
      <c r="AJ430">
        <v>3162.8571428571427</v>
      </c>
      <c r="AK430">
        <v>44280</v>
      </c>
      <c r="AL430">
        <v>3323.9678284182305</v>
      </c>
      <c r="AM430">
        <v>22238.927613941014</v>
      </c>
      <c r="AN430">
        <v>3162.8571428571427</v>
      </c>
      <c r="AO430">
        <v>44280</v>
      </c>
      <c r="AP430">
        <v>1345.4155495978553</v>
      </c>
      <c r="AQ430">
        <v>0</v>
      </c>
      <c r="AR430">
        <v>1345.4155495978553</v>
      </c>
      <c r="AS430">
        <v>2.9504726964865249</v>
      </c>
      <c r="AT430" t="s">
        <v>756</v>
      </c>
    </row>
    <row r="431" spans="1:46" x14ac:dyDescent="0.25">
      <c r="A431" t="s">
        <v>56</v>
      </c>
      <c r="B431" t="s">
        <v>949</v>
      </c>
      <c r="C431" s="63" t="s">
        <v>949</v>
      </c>
      <c r="D431" s="63" t="s">
        <v>8</v>
      </c>
      <c r="E431" t="s">
        <v>8</v>
      </c>
      <c r="F431">
        <v>1</v>
      </c>
      <c r="G431">
        <v>2</v>
      </c>
      <c r="H431">
        <v>2</v>
      </c>
      <c r="I431">
        <v>2</v>
      </c>
      <c r="J431">
        <v>7</v>
      </c>
      <c r="K431">
        <v>3</v>
      </c>
      <c r="L431" t="s">
        <v>103</v>
      </c>
      <c r="M431">
        <v>10</v>
      </c>
      <c r="N431" t="s">
        <v>717</v>
      </c>
      <c r="O431" t="s">
        <v>5</v>
      </c>
      <c r="P431">
        <v>2</v>
      </c>
      <c r="Q431">
        <v>2</v>
      </c>
      <c r="R431">
        <v>0</v>
      </c>
      <c r="S431" t="s">
        <v>642</v>
      </c>
      <c r="T431" t="s">
        <v>689</v>
      </c>
      <c r="U431">
        <v>15</v>
      </c>
      <c r="V431">
        <v>1.9736842105263159</v>
      </c>
      <c r="W431">
        <v>15</v>
      </c>
      <c r="X431" t="s">
        <v>40</v>
      </c>
      <c r="Y431" t="s">
        <v>757</v>
      </c>
      <c r="Z431" t="s">
        <v>949</v>
      </c>
      <c r="AA431">
        <v>42</v>
      </c>
      <c r="AB431">
        <v>42</v>
      </c>
      <c r="AC431">
        <v>42</v>
      </c>
      <c r="AD431">
        <v>559.5</v>
      </c>
      <c r="AE431">
        <v>1</v>
      </c>
      <c r="AF431">
        <v>0.35714285714285698</v>
      </c>
      <c r="AG431">
        <v>0.35714285714285698</v>
      </c>
      <c r="AH431">
        <v>2.68096514745308E-2</v>
      </c>
      <c r="AI431">
        <v>7.5067024128686294E-2</v>
      </c>
      <c r="AJ431">
        <v>3162.8571428571427</v>
      </c>
      <c r="AK431">
        <v>44280</v>
      </c>
      <c r="AL431">
        <v>3323.9678284182305</v>
      </c>
      <c r="AM431">
        <v>22238.927613941014</v>
      </c>
      <c r="AN431">
        <v>3162.8571428571427</v>
      </c>
      <c r="AO431">
        <v>44280</v>
      </c>
      <c r="AP431">
        <v>1187.1313672922251</v>
      </c>
      <c r="AQ431">
        <v>0</v>
      </c>
      <c r="AR431">
        <v>1187.1313672922251</v>
      </c>
      <c r="AS431">
        <v>2.6033582616057571</v>
      </c>
      <c r="AT431" t="s">
        <v>757</v>
      </c>
    </row>
    <row r="432" spans="1:46" x14ac:dyDescent="0.25">
      <c r="A432" t="s">
        <v>56</v>
      </c>
      <c r="B432" t="s">
        <v>949</v>
      </c>
      <c r="C432" s="63" t="s">
        <v>949</v>
      </c>
      <c r="D432" s="63" t="s">
        <v>8</v>
      </c>
      <c r="E432" t="s">
        <v>8</v>
      </c>
      <c r="F432">
        <v>1</v>
      </c>
      <c r="G432">
        <v>2</v>
      </c>
      <c r="H432">
        <v>2</v>
      </c>
      <c r="I432">
        <v>2</v>
      </c>
      <c r="J432">
        <v>7</v>
      </c>
      <c r="K432">
        <v>3</v>
      </c>
      <c r="L432" t="s">
        <v>103</v>
      </c>
      <c r="M432">
        <v>10</v>
      </c>
      <c r="N432" t="s">
        <v>717</v>
      </c>
      <c r="O432" t="s">
        <v>31</v>
      </c>
      <c r="P432">
        <v>3</v>
      </c>
      <c r="Q432">
        <v>1</v>
      </c>
      <c r="R432">
        <v>0</v>
      </c>
      <c r="S432" t="s">
        <v>642</v>
      </c>
      <c r="T432" t="s">
        <v>689</v>
      </c>
      <c r="U432">
        <v>10</v>
      </c>
      <c r="V432">
        <v>1.3157894736842106</v>
      </c>
      <c r="W432">
        <v>10</v>
      </c>
      <c r="X432" t="s">
        <v>41</v>
      </c>
      <c r="Y432" t="s">
        <v>758</v>
      </c>
      <c r="Z432" t="s">
        <v>949</v>
      </c>
      <c r="AA432">
        <v>42</v>
      </c>
      <c r="AB432">
        <v>42</v>
      </c>
      <c r="AC432">
        <v>42</v>
      </c>
      <c r="AD432">
        <v>559.5</v>
      </c>
      <c r="AE432">
        <v>1</v>
      </c>
      <c r="AF432">
        <v>0.238095238095238</v>
      </c>
      <c r="AG432">
        <v>0.238095238095238</v>
      </c>
      <c r="AH432">
        <v>1.7873100983020598E-2</v>
      </c>
      <c r="AI432">
        <v>7.5067024128686294E-2</v>
      </c>
      <c r="AJ432">
        <v>3162.8571428571427</v>
      </c>
      <c r="AK432">
        <v>44280</v>
      </c>
      <c r="AL432">
        <v>3323.9678284182305</v>
      </c>
      <c r="AM432">
        <v>22238.927613941014</v>
      </c>
      <c r="AN432">
        <v>3162.8571428571427</v>
      </c>
      <c r="AO432">
        <v>44280</v>
      </c>
      <c r="AP432">
        <v>791.4209115281501</v>
      </c>
      <c r="AQ432">
        <v>0</v>
      </c>
      <c r="AR432">
        <v>791.4209115281501</v>
      </c>
      <c r="AS432">
        <v>1.7355721744038379</v>
      </c>
      <c r="AT432" t="s">
        <v>758</v>
      </c>
    </row>
    <row r="433" spans="1:46" x14ac:dyDescent="0.25">
      <c r="A433" t="s">
        <v>56</v>
      </c>
      <c r="B433" t="s">
        <v>949</v>
      </c>
      <c r="C433" s="63" t="s">
        <v>949</v>
      </c>
      <c r="D433" s="63" t="s">
        <v>8</v>
      </c>
      <c r="E433" t="s">
        <v>8</v>
      </c>
      <c r="F433">
        <v>1</v>
      </c>
      <c r="G433">
        <v>2</v>
      </c>
      <c r="H433">
        <v>2</v>
      </c>
      <c r="I433">
        <v>2</v>
      </c>
      <c r="J433">
        <v>7</v>
      </c>
      <c r="K433">
        <v>4</v>
      </c>
      <c r="L433" t="s">
        <v>101</v>
      </c>
      <c r="M433">
        <v>11</v>
      </c>
      <c r="N433" t="s">
        <v>719</v>
      </c>
      <c r="O433" t="s">
        <v>4</v>
      </c>
      <c r="P433">
        <v>1</v>
      </c>
      <c r="Q433">
        <v>2</v>
      </c>
      <c r="R433">
        <v>0</v>
      </c>
      <c r="S433" t="s">
        <v>642</v>
      </c>
      <c r="T433" t="s">
        <v>689</v>
      </c>
      <c r="U433">
        <v>17</v>
      </c>
      <c r="V433">
        <v>2.236842105263158</v>
      </c>
      <c r="W433">
        <v>17</v>
      </c>
      <c r="X433" t="s">
        <v>42</v>
      </c>
      <c r="Y433" t="s">
        <v>759</v>
      </c>
      <c r="Z433" t="s">
        <v>949</v>
      </c>
      <c r="AA433">
        <v>42</v>
      </c>
      <c r="AB433">
        <v>42</v>
      </c>
      <c r="AC433">
        <v>42</v>
      </c>
      <c r="AD433">
        <v>559.5</v>
      </c>
      <c r="AE433">
        <v>1</v>
      </c>
      <c r="AF433">
        <v>0.40476190476190499</v>
      </c>
      <c r="AG433">
        <v>0.40476190476190499</v>
      </c>
      <c r="AH433">
        <v>3.0384271671134899E-2</v>
      </c>
      <c r="AI433">
        <v>7.5067024128686294E-2</v>
      </c>
      <c r="AJ433">
        <v>3162.8571428571427</v>
      </c>
      <c r="AK433">
        <v>44280</v>
      </c>
      <c r="AL433">
        <v>3323.9678284182305</v>
      </c>
      <c r="AM433">
        <v>22238.927613941014</v>
      </c>
      <c r="AN433">
        <v>3162.8571428571427</v>
      </c>
      <c r="AO433">
        <v>44280</v>
      </c>
      <c r="AP433">
        <v>1345.4155495978553</v>
      </c>
      <c r="AQ433">
        <v>0</v>
      </c>
      <c r="AR433">
        <v>1345.4155495978553</v>
      </c>
      <c r="AS433">
        <v>2.9504726964865249</v>
      </c>
      <c r="AT433" t="s">
        <v>759</v>
      </c>
    </row>
    <row r="434" spans="1:46" x14ac:dyDescent="0.25">
      <c r="A434" t="s">
        <v>56</v>
      </c>
      <c r="B434" t="s">
        <v>949</v>
      </c>
      <c r="C434" s="63" t="s">
        <v>949</v>
      </c>
      <c r="D434" s="63" t="s">
        <v>8</v>
      </c>
      <c r="E434" t="s">
        <v>8</v>
      </c>
      <c r="F434">
        <v>1</v>
      </c>
      <c r="G434">
        <v>2</v>
      </c>
      <c r="H434">
        <v>2</v>
      </c>
      <c r="I434">
        <v>2</v>
      </c>
      <c r="J434">
        <v>7</v>
      </c>
      <c r="K434">
        <v>4</v>
      </c>
      <c r="L434" t="s">
        <v>101</v>
      </c>
      <c r="M434">
        <v>11</v>
      </c>
      <c r="N434" t="s">
        <v>719</v>
      </c>
      <c r="O434" t="s">
        <v>5</v>
      </c>
      <c r="P434">
        <v>2</v>
      </c>
      <c r="Q434">
        <v>2</v>
      </c>
      <c r="R434">
        <v>0</v>
      </c>
      <c r="S434" t="s">
        <v>642</v>
      </c>
      <c r="T434" t="s">
        <v>689</v>
      </c>
      <c r="U434">
        <v>15</v>
      </c>
      <c r="V434">
        <v>1.9736842105263159</v>
      </c>
      <c r="W434">
        <v>15</v>
      </c>
      <c r="X434" t="s">
        <v>43</v>
      </c>
      <c r="Y434" t="s">
        <v>760</v>
      </c>
      <c r="Z434" t="s">
        <v>949</v>
      </c>
      <c r="AA434">
        <v>42</v>
      </c>
      <c r="AB434">
        <v>42</v>
      </c>
      <c r="AC434">
        <v>42</v>
      </c>
      <c r="AD434">
        <v>559.5</v>
      </c>
      <c r="AE434">
        <v>1</v>
      </c>
      <c r="AF434">
        <v>0.35714285714285698</v>
      </c>
      <c r="AG434">
        <v>0.35714285714285698</v>
      </c>
      <c r="AH434">
        <v>2.68096514745308E-2</v>
      </c>
      <c r="AI434">
        <v>7.5067024128686294E-2</v>
      </c>
      <c r="AJ434">
        <v>3162.8571428571427</v>
      </c>
      <c r="AK434">
        <v>44280</v>
      </c>
      <c r="AL434">
        <v>3323.9678284182305</v>
      </c>
      <c r="AM434">
        <v>22238.927613941014</v>
      </c>
      <c r="AN434">
        <v>3162.8571428571427</v>
      </c>
      <c r="AO434">
        <v>44280</v>
      </c>
      <c r="AP434">
        <v>1187.1313672922251</v>
      </c>
      <c r="AQ434">
        <v>0</v>
      </c>
      <c r="AR434">
        <v>1187.1313672922251</v>
      </c>
      <c r="AS434">
        <v>2.6033582616057571</v>
      </c>
      <c r="AT434" t="s">
        <v>760</v>
      </c>
    </row>
    <row r="435" spans="1:46" x14ac:dyDescent="0.25">
      <c r="A435" t="s">
        <v>56</v>
      </c>
      <c r="B435" t="s">
        <v>949</v>
      </c>
      <c r="C435" s="63" t="s">
        <v>949</v>
      </c>
      <c r="D435" s="63" t="s">
        <v>8</v>
      </c>
      <c r="E435" t="s">
        <v>8</v>
      </c>
      <c r="F435">
        <v>1</v>
      </c>
      <c r="G435">
        <v>2</v>
      </c>
      <c r="H435">
        <v>2</v>
      </c>
      <c r="I435">
        <v>2</v>
      </c>
      <c r="J435">
        <v>7</v>
      </c>
      <c r="K435">
        <v>4</v>
      </c>
      <c r="L435" t="s">
        <v>101</v>
      </c>
      <c r="M435">
        <v>11</v>
      </c>
      <c r="N435" t="s">
        <v>719</v>
      </c>
      <c r="O435" t="s">
        <v>31</v>
      </c>
      <c r="P435">
        <v>3</v>
      </c>
      <c r="Q435">
        <v>1</v>
      </c>
      <c r="R435">
        <v>0</v>
      </c>
      <c r="S435" t="s">
        <v>642</v>
      </c>
      <c r="T435" t="s">
        <v>689</v>
      </c>
      <c r="U435">
        <v>10</v>
      </c>
      <c r="V435">
        <v>1.3157894736842106</v>
      </c>
      <c r="W435">
        <v>10</v>
      </c>
      <c r="X435" t="s">
        <v>44</v>
      </c>
      <c r="Y435" t="s">
        <v>761</v>
      </c>
      <c r="Z435" t="s">
        <v>949</v>
      </c>
      <c r="AA435">
        <v>42</v>
      </c>
      <c r="AB435">
        <v>42</v>
      </c>
      <c r="AC435">
        <v>42</v>
      </c>
      <c r="AD435">
        <v>559.5</v>
      </c>
      <c r="AE435">
        <v>1</v>
      </c>
      <c r="AF435">
        <v>0.238095238095238</v>
      </c>
      <c r="AG435">
        <v>0.238095238095238</v>
      </c>
      <c r="AH435">
        <v>1.7873100983020598E-2</v>
      </c>
      <c r="AI435">
        <v>7.5067024128686294E-2</v>
      </c>
      <c r="AJ435">
        <v>3162.8571428571427</v>
      </c>
      <c r="AK435">
        <v>44280</v>
      </c>
      <c r="AL435">
        <v>3323.9678284182305</v>
      </c>
      <c r="AM435">
        <v>22238.927613941014</v>
      </c>
      <c r="AN435">
        <v>3162.8571428571427</v>
      </c>
      <c r="AO435">
        <v>44280</v>
      </c>
      <c r="AP435">
        <v>791.4209115281501</v>
      </c>
      <c r="AQ435">
        <v>0</v>
      </c>
      <c r="AR435">
        <v>791.4209115281501</v>
      </c>
      <c r="AS435">
        <v>1.7355721744038379</v>
      </c>
      <c r="AT435" t="s">
        <v>761</v>
      </c>
    </row>
    <row r="436" spans="1:46" x14ac:dyDescent="0.25">
      <c r="A436" t="s">
        <v>56</v>
      </c>
      <c r="B436" t="s">
        <v>949</v>
      </c>
      <c r="C436" s="63" t="s">
        <v>949</v>
      </c>
      <c r="D436" s="63" t="s">
        <v>8</v>
      </c>
      <c r="E436" t="s">
        <v>8</v>
      </c>
      <c r="F436">
        <v>1</v>
      </c>
      <c r="G436">
        <v>2</v>
      </c>
      <c r="H436">
        <v>2</v>
      </c>
      <c r="I436">
        <v>2</v>
      </c>
      <c r="J436">
        <v>7</v>
      </c>
      <c r="K436">
        <v>5</v>
      </c>
      <c r="L436" t="s">
        <v>105</v>
      </c>
      <c r="M436">
        <v>12</v>
      </c>
      <c r="N436" t="s">
        <v>721</v>
      </c>
      <c r="O436" t="s">
        <v>4</v>
      </c>
      <c r="P436">
        <v>1</v>
      </c>
      <c r="Q436">
        <v>4</v>
      </c>
      <c r="R436">
        <v>0</v>
      </c>
      <c r="S436" t="s">
        <v>642</v>
      </c>
      <c r="T436" t="s">
        <v>689</v>
      </c>
      <c r="U436">
        <v>32</v>
      </c>
      <c r="V436">
        <v>4.2105263157894735</v>
      </c>
      <c r="W436">
        <v>32</v>
      </c>
      <c r="X436" t="s">
        <v>45</v>
      </c>
      <c r="Y436" t="s">
        <v>762</v>
      </c>
      <c r="Z436" t="s">
        <v>949</v>
      </c>
      <c r="AA436">
        <v>59</v>
      </c>
      <c r="AB436">
        <v>59</v>
      </c>
      <c r="AC436">
        <v>59</v>
      </c>
      <c r="AD436">
        <v>559.5</v>
      </c>
      <c r="AE436">
        <v>1</v>
      </c>
      <c r="AF436">
        <v>0.54237288135593198</v>
      </c>
      <c r="AG436">
        <v>0.54237288135593198</v>
      </c>
      <c r="AH436">
        <v>5.71939231456658E-2</v>
      </c>
      <c r="AI436">
        <v>0.105451295799821</v>
      </c>
      <c r="AJ436">
        <v>3162.8571428571427</v>
      </c>
      <c r="AK436">
        <v>44280</v>
      </c>
      <c r="AL436">
        <v>4669.3833780160858</v>
      </c>
      <c r="AM436">
        <v>22238.927613941014</v>
      </c>
      <c r="AN436">
        <v>3162.8571428571427</v>
      </c>
      <c r="AO436">
        <v>44280</v>
      </c>
      <c r="AP436">
        <v>2532.5469168900804</v>
      </c>
      <c r="AQ436">
        <v>0</v>
      </c>
      <c r="AR436">
        <v>2532.5469168900804</v>
      </c>
      <c r="AS436">
        <v>5.5538309580922816</v>
      </c>
      <c r="AT436" t="s">
        <v>762</v>
      </c>
    </row>
    <row r="437" spans="1:46" x14ac:dyDescent="0.25">
      <c r="A437" t="s">
        <v>56</v>
      </c>
      <c r="B437" t="s">
        <v>949</v>
      </c>
      <c r="C437" s="63" t="s">
        <v>949</v>
      </c>
      <c r="D437" s="63" t="s">
        <v>8</v>
      </c>
      <c r="E437" t="s">
        <v>8</v>
      </c>
      <c r="F437">
        <v>1</v>
      </c>
      <c r="G437">
        <v>2</v>
      </c>
      <c r="H437">
        <v>2</v>
      </c>
      <c r="I437">
        <v>2</v>
      </c>
      <c r="J437">
        <v>7</v>
      </c>
      <c r="K437">
        <v>5</v>
      </c>
      <c r="L437" t="s">
        <v>105</v>
      </c>
      <c r="M437">
        <v>12</v>
      </c>
      <c r="N437" t="s">
        <v>721</v>
      </c>
      <c r="O437" t="s">
        <v>5</v>
      </c>
      <c r="P437">
        <v>2</v>
      </c>
      <c r="Q437">
        <v>2</v>
      </c>
      <c r="R437">
        <v>0</v>
      </c>
      <c r="S437" t="s">
        <v>642</v>
      </c>
      <c r="T437" t="s">
        <v>689</v>
      </c>
      <c r="U437">
        <v>17</v>
      </c>
      <c r="V437">
        <v>2.236842105263158</v>
      </c>
      <c r="W437">
        <v>17</v>
      </c>
      <c r="X437" t="s">
        <v>46</v>
      </c>
      <c r="Y437" t="s">
        <v>763</v>
      </c>
      <c r="Z437" t="s">
        <v>949</v>
      </c>
      <c r="AA437">
        <v>59</v>
      </c>
      <c r="AB437">
        <v>59</v>
      </c>
      <c r="AC437">
        <v>59</v>
      </c>
      <c r="AD437">
        <v>559.5</v>
      </c>
      <c r="AE437">
        <v>1</v>
      </c>
      <c r="AF437">
        <v>0.28813559322033899</v>
      </c>
      <c r="AG437">
        <v>0.28813559322033899</v>
      </c>
      <c r="AH437">
        <v>3.0384271671134899E-2</v>
      </c>
      <c r="AI437">
        <v>0.105451295799821</v>
      </c>
      <c r="AJ437">
        <v>3162.8571428571427</v>
      </c>
      <c r="AK437">
        <v>44280</v>
      </c>
      <c r="AL437">
        <v>4669.3833780160858</v>
      </c>
      <c r="AM437">
        <v>22238.927613941014</v>
      </c>
      <c r="AN437">
        <v>3162.8571428571427</v>
      </c>
      <c r="AO437">
        <v>44280</v>
      </c>
      <c r="AP437">
        <v>1345.4155495978553</v>
      </c>
      <c r="AQ437">
        <v>0</v>
      </c>
      <c r="AR437">
        <v>1345.4155495978553</v>
      </c>
      <c r="AS437">
        <v>2.9504726964865249</v>
      </c>
      <c r="AT437" t="s">
        <v>763</v>
      </c>
    </row>
    <row r="438" spans="1:46" x14ac:dyDescent="0.25">
      <c r="A438" t="s">
        <v>56</v>
      </c>
      <c r="B438" t="s">
        <v>949</v>
      </c>
      <c r="C438" s="63" t="s">
        <v>949</v>
      </c>
      <c r="D438" s="63" t="s">
        <v>8</v>
      </c>
      <c r="E438" t="s">
        <v>8</v>
      </c>
      <c r="F438">
        <v>1</v>
      </c>
      <c r="G438">
        <v>2</v>
      </c>
      <c r="H438">
        <v>2</v>
      </c>
      <c r="I438">
        <v>2</v>
      </c>
      <c r="J438">
        <v>7</v>
      </c>
      <c r="K438">
        <v>5</v>
      </c>
      <c r="L438" t="s">
        <v>105</v>
      </c>
      <c r="M438">
        <v>12</v>
      </c>
      <c r="N438" t="s">
        <v>721</v>
      </c>
      <c r="O438" t="s">
        <v>31</v>
      </c>
      <c r="P438">
        <v>3</v>
      </c>
      <c r="Q438">
        <v>1</v>
      </c>
      <c r="R438">
        <v>0</v>
      </c>
      <c r="S438" t="s">
        <v>642</v>
      </c>
      <c r="T438" t="s">
        <v>689</v>
      </c>
      <c r="U438">
        <v>10</v>
      </c>
      <c r="V438">
        <v>1.3157894736842106</v>
      </c>
      <c r="W438">
        <v>10</v>
      </c>
      <c r="X438" t="s">
        <v>47</v>
      </c>
      <c r="Y438" t="s">
        <v>764</v>
      </c>
      <c r="Z438" t="s">
        <v>949</v>
      </c>
      <c r="AA438">
        <v>59</v>
      </c>
      <c r="AB438">
        <v>59</v>
      </c>
      <c r="AC438">
        <v>59</v>
      </c>
      <c r="AD438">
        <v>559.5</v>
      </c>
      <c r="AE438">
        <v>1</v>
      </c>
      <c r="AF438">
        <v>0.169491525423729</v>
      </c>
      <c r="AG438">
        <v>0.169491525423729</v>
      </c>
      <c r="AH438">
        <v>1.7873100983020598E-2</v>
      </c>
      <c r="AI438">
        <v>0.105451295799821</v>
      </c>
      <c r="AJ438">
        <v>3162.8571428571427</v>
      </c>
      <c r="AK438">
        <v>44280</v>
      </c>
      <c r="AL438">
        <v>4669.3833780160858</v>
      </c>
      <c r="AM438">
        <v>22238.927613941014</v>
      </c>
      <c r="AN438">
        <v>3162.8571428571427</v>
      </c>
      <c r="AO438">
        <v>44280</v>
      </c>
      <c r="AP438">
        <v>791.4209115281501</v>
      </c>
      <c r="AQ438">
        <v>0</v>
      </c>
      <c r="AR438">
        <v>791.4209115281501</v>
      </c>
      <c r="AS438">
        <v>1.7355721744038379</v>
      </c>
      <c r="AT438" t="s">
        <v>764</v>
      </c>
    </row>
    <row r="439" spans="1:46" x14ac:dyDescent="0.25">
      <c r="A439" t="s">
        <v>56</v>
      </c>
      <c r="B439" t="s">
        <v>949</v>
      </c>
      <c r="C439" s="63" t="s">
        <v>949</v>
      </c>
      <c r="D439" s="63" t="s">
        <v>8</v>
      </c>
      <c r="E439" t="s">
        <v>8</v>
      </c>
      <c r="F439">
        <v>1</v>
      </c>
      <c r="G439">
        <v>2</v>
      </c>
      <c r="H439">
        <v>2</v>
      </c>
      <c r="I439">
        <v>2</v>
      </c>
      <c r="J439">
        <v>7</v>
      </c>
      <c r="K439">
        <v>6</v>
      </c>
      <c r="L439" t="s">
        <v>113</v>
      </c>
      <c r="M439">
        <v>13</v>
      </c>
      <c r="N439" t="s">
        <v>723</v>
      </c>
      <c r="O439" t="s">
        <v>4</v>
      </c>
      <c r="P439">
        <v>1</v>
      </c>
      <c r="Q439">
        <v>1</v>
      </c>
      <c r="R439">
        <v>0</v>
      </c>
      <c r="S439" t="s">
        <v>642</v>
      </c>
      <c r="T439" t="s">
        <v>689</v>
      </c>
      <c r="U439">
        <v>8.5</v>
      </c>
      <c r="V439">
        <v>1.118421052631579</v>
      </c>
      <c r="W439">
        <v>8.5</v>
      </c>
      <c r="X439" t="s">
        <v>48</v>
      </c>
      <c r="Y439" t="s">
        <v>765</v>
      </c>
      <c r="Z439" t="s">
        <v>949</v>
      </c>
      <c r="AA439">
        <v>33.5</v>
      </c>
      <c r="AB439">
        <v>33.5</v>
      </c>
      <c r="AC439">
        <v>33.5</v>
      </c>
      <c r="AD439">
        <v>559.5</v>
      </c>
      <c r="AE439">
        <v>1</v>
      </c>
      <c r="AF439">
        <v>0.25373134328358199</v>
      </c>
      <c r="AG439">
        <v>0.25373134328358199</v>
      </c>
      <c r="AH439">
        <v>1.51921358355675E-2</v>
      </c>
      <c r="AI439">
        <v>5.9874888293118898E-2</v>
      </c>
      <c r="AJ439">
        <v>3162.8571428571427</v>
      </c>
      <c r="AK439">
        <v>44280</v>
      </c>
      <c r="AL439">
        <v>2651.2600536193031</v>
      </c>
      <c r="AM439">
        <v>22238.927613941014</v>
      </c>
      <c r="AN439">
        <v>3162.8571428571427</v>
      </c>
      <c r="AO439">
        <v>44280</v>
      </c>
      <c r="AP439">
        <v>672.70777479892763</v>
      </c>
      <c r="AQ439">
        <v>0</v>
      </c>
      <c r="AR439">
        <v>672.70777479892763</v>
      </c>
      <c r="AS439">
        <v>1.4752363482432624</v>
      </c>
      <c r="AT439" t="s">
        <v>765</v>
      </c>
    </row>
    <row r="440" spans="1:46" x14ac:dyDescent="0.25">
      <c r="A440" t="s">
        <v>56</v>
      </c>
      <c r="B440" t="s">
        <v>949</v>
      </c>
      <c r="C440" s="63" t="s">
        <v>949</v>
      </c>
      <c r="D440" s="63" t="s">
        <v>8</v>
      </c>
      <c r="E440" t="s">
        <v>8</v>
      </c>
      <c r="F440">
        <v>1</v>
      </c>
      <c r="G440">
        <v>2</v>
      </c>
      <c r="H440">
        <v>2</v>
      </c>
      <c r="I440">
        <v>2</v>
      </c>
      <c r="J440">
        <v>7</v>
      </c>
      <c r="K440">
        <v>6</v>
      </c>
      <c r="L440" t="s">
        <v>113</v>
      </c>
      <c r="M440">
        <v>13</v>
      </c>
      <c r="N440" t="s">
        <v>723</v>
      </c>
      <c r="O440" t="s">
        <v>5</v>
      </c>
      <c r="P440">
        <v>2</v>
      </c>
      <c r="Q440">
        <v>2</v>
      </c>
      <c r="R440">
        <v>0</v>
      </c>
      <c r="S440" t="s">
        <v>642</v>
      </c>
      <c r="T440" t="s">
        <v>689</v>
      </c>
      <c r="U440">
        <v>15</v>
      </c>
      <c r="V440">
        <v>1.9736842105263159</v>
      </c>
      <c r="W440">
        <v>15</v>
      </c>
      <c r="X440" t="s">
        <v>49</v>
      </c>
      <c r="Y440" t="s">
        <v>766</v>
      </c>
      <c r="Z440" t="s">
        <v>949</v>
      </c>
      <c r="AA440">
        <v>33.5</v>
      </c>
      <c r="AB440">
        <v>33.5</v>
      </c>
      <c r="AC440">
        <v>33.5</v>
      </c>
      <c r="AD440">
        <v>559.5</v>
      </c>
      <c r="AE440">
        <v>1</v>
      </c>
      <c r="AF440">
        <v>0.44776119402985098</v>
      </c>
      <c r="AG440">
        <v>0.44776119402985098</v>
      </c>
      <c r="AH440">
        <v>2.68096514745308E-2</v>
      </c>
      <c r="AI440">
        <v>5.9874888293118898E-2</v>
      </c>
      <c r="AJ440">
        <v>3162.8571428571427</v>
      </c>
      <c r="AK440">
        <v>44280</v>
      </c>
      <c r="AL440">
        <v>2651.2600536193031</v>
      </c>
      <c r="AM440">
        <v>22238.927613941014</v>
      </c>
      <c r="AN440">
        <v>3162.8571428571427</v>
      </c>
      <c r="AO440">
        <v>44280</v>
      </c>
      <c r="AP440">
        <v>1187.1313672922251</v>
      </c>
      <c r="AQ440">
        <v>-2.2737367544323206E-13</v>
      </c>
      <c r="AR440">
        <v>1187.1313672922251</v>
      </c>
      <c r="AS440">
        <v>2.6033582616057571</v>
      </c>
      <c r="AT440" t="s">
        <v>766</v>
      </c>
    </row>
    <row r="441" spans="1:46" x14ac:dyDescent="0.25">
      <c r="A441" t="s">
        <v>56</v>
      </c>
      <c r="B441" t="s">
        <v>949</v>
      </c>
      <c r="C441" s="63" t="s">
        <v>949</v>
      </c>
      <c r="D441" s="63" t="s">
        <v>8</v>
      </c>
      <c r="E441" t="s">
        <v>8</v>
      </c>
      <c r="F441">
        <v>1</v>
      </c>
      <c r="G441">
        <v>2</v>
      </c>
      <c r="H441">
        <v>2</v>
      </c>
      <c r="I441">
        <v>2</v>
      </c>
      <c r="J441">
        <v>7</v>
      </c>
      <c r="K441">
        <v>6</v>
      </c>
      <c r="L441" t="s">
        <v>113</v>
      </c>
      <c r="M441">
        <v>13</v>
      </c>
      <c r="N441" t="s">
        <v>723</v>
      </c>
      <c r="O441" t="s">
        <v>31</v>
      </c>
      <c r="P441">
        <v>3</v>
      </c>
      <c r="Q441">
        <v>1</v>
      </c>
      <c r="R441">
        <v>0</v>
      </c>
      <c r="S441" t="s">
        <v>642</v>
      </c>
      <c r="T441" t="s">
        <v>689</v>
      </c>
      <c r="U441">
        <v>10</v>
      </c>
      <c r="V441">
        <v>1.3157894736842106</v>
      </c>
      <c r="W441">
        <v>10</v>
      </c>
      <c r="X441" t="s">
        <v>50</v>
      </c>
      <c r="Y441" t="s">
        <v>767</v>
      </c>
      <c r="Z441" t="s">
        <v>949</v>
      </c>
      <c r="AA441">
        <v>33.5</v>
      </c>
      <c r="AB441">
        <v>33.5</v>
      </c>
      <c r="AC441">
        <v>33.5</v>
      </c>
      <c r="AD441">
        <v>559.5</v>
      </c>
      <c r="AE441">
        <v>1</v>
      </c>
      <c r="AF441">
        <v>0.29850746268656703</v>
      </c>
      <c r="AG441">
        <v>0.29850746268656703</v>
      </c>
      <c r="AH441">
        <v>1.7873100983020598E-2</v>
      </c>
      <c r="AI441">
        <v>5.9874888293118898E-2</v>
      </c>
      <c r="AJ441">
        <v>3162.8571428571427</v>
      </c>
      <c r="AK441">
        <v>44280</v>
      </c>
      <c r="AL441">
        <v>2651.2600536193031</v>
      </c>
      <c r="AM441">
        <v>22238.927613941014</v>
      </c>
      <c r="AN441">
        <v>3162.8571428571427</v>
      </c>
      <c r="AO441">
        <v>44280</v>
      </c>
      <c r="AP441">
        <v>791.4209115281501</v>
      </c>
      <c r="AQ441">
        <v>0</v>
      </c>
      <c r="AR441">
        <v>791.4209115281501</v>
      </c>
      <c r="AS441">
        <v>1.7355721744038379</v>
      </c>
      <c r="AT441" t="s">
        <v>767</v>
      </c>
    </row>
    <row r="442" spans="1:46" x14ac:dyDescent="0.25">
      <c r="A442" t="s">
        <v>56</v>
      </c>
      <c r="B442" t="s">
        <v>949</v>
      </c>
      <c r="C442" s="63" t="s">
        <v>949</v>
      </c>
      <c r="D442" s="63" t="s">
        <v>8</v>
      </c>
      <c r="E442" t="s">
        <v>8</v>
      </c>
      <c r="F442">
        <v>1</v>
      </c>
      <c r="G442">
        <v>2</v>
      </c>
      <c r="H442">
        <v>2</v>
      </c>
      <c r="I442">
        <v>2</v>
      </c>
      <c r="J442">
        <v>7</v>
      </c>
      <c r="K442">
        <v>7</v>
      </c>
      <c r="L442" t="s">
        <v>114</v>
      </c>
      <c r="M442">
        <v>14</v>
      </c>
      <c r="N442" t="s">
        <v>725</v>
      </c>
      <c r="O442" t="s">
        <v>4</v>
      </c>
      <c r="P442">
        <v>1</v>
      </c>
      <c r="Q442">
        <v>1</v>
      </c>
      <c r="R442">
        <v>0</v>
      </c>
      <c r="S442" t="s">
        <v>642</v>
      </c>
      <c r="T442" t="s">
        <v>689</v>
      </c>
      <c r="U442">
        <v>8.5</v>
      </c>
      <c r="V442">
        <v>1.118421052631579</v>
      </c>
      <c r="W442">
        <v>8.5</v>
      </c>
      <c r="X442" t="s">
        <v>51</v>
      </c>
      <c r="Y442" t="s">
        <v>768</v>
      </c>
      <c r="Z442" t="s">
        <v>949</v>
      </c>
      <c r="AA442">
        <v>35.5</v>
      </c>
      <c r="AB442">
        <v>35.5</v>
      </c>
      <c r="AC442">
        <v>35.5</v>
      </c>
      <c r="AD442">
        <v>559.5</v>
      </c>
      <c r="AE442">
        <v>1</v>
      </c>
      <c r="AF442">
        <v>0.23943661971831001</v>
      </c>
      <c r="AG442">
        <v>0.23943661971831001</v>
      </c>
      <c r="AH442">
        <v>1.51921358355675E-2</v>
      </c>
      <c r="AI442">
        <v>6.3449508489723E-2</v>
      </c>
      <c r="AJ442">
        <v>3162.8571428571427</v>
      </c>
      <c r="AK442">
        <v>44280</v>
      </c>
      <c r="AL442">
        <v>2809.5442359249332</v>
      </c>
      <c r="AM442">
        <v>22238.927613941014</v>
      </c>
      <c r="AN442">
        <v>3162.8571428571427</v>
      </c>
      <c r="AO442">
        <v>44280</v>
      </c>
      <c r="AP442">
        <v>672.70777479892763</v>
      </c>
      <c r="AQ442">
        <v>0</v>
      </c>
      <c r="AR442">
        <v>672.70777479892763</v>
      </c>
      <c r="AS442">
        <v>1.4752363482432624</v>
      </c>
      <c r="AT442" t="s">
        <v>768</v>
      </c>
    </row>
    <row r="443" spans="1:46" x14ac:dyDescent="0.25">
      <c r="A443" t="s">
        <v>56</v>
      </c>
      <c r="B443" t="s">
        <v>949</v>
      </c>
      <c r="C443" s="63" t="s">
        <v>949</v>
      </c>
      <c r="D443" s="63" t="s">
        <v>8</v>
      </c>
      <c r="E443" t="s">
        <v>8</v>
      </c>
      <c r="F443">
        <v>1</v>
      </c>
      <c r="G443">
        <v>2</v>
      </c>
      <c r="H443">
        <v>2</v>
      </c>
      <c r="I443">
        <v>2</v>
      </c>
      <c r="J443">
        <v>7</v>
      </c>
      <c r="K443">
        <v>7</v>
      </c>
      <c r="L443" t="s">
        <v>114</v>
      </c>
      <c r="M443">
        <v>14</v>
      </c>
      <c r="N443" t="s">
        <v>725</v>
      </c>
      <c r="O443" t="s">
        <v>5</v>
      </c>
      <c r="P443">
        <v>2</v>
      </c>
      <c r="Q443">
        <v>2</v>
      </c>
      <c r="R443">
        <v>0</v>
      </c>
      <c r="S443" t="s">
        <v>642</v>
      </c>
      <c r="T443" t="s">
        <v>689</v>
      </c>
      <c r="U443">
        <v>17</v>
      </c>
      <c r="V443">
        <v>2.236842105263158</v>
      </c>
      <c r="W443">
        <v>17</v>
      </c>
      <c r="X443" t="s">
        <v>52</v>
      </c>
      <c r="Y443" t="s">
        <v>769</v>
      </c>
      <c r="Z443" t="s">
        <v>949</v>
      </c>
      <c r="AA443">
        <v>35.5</v>
      </c>
      <c r="AB443">
        <v>35.5</v>
      </c>
      <c r="AC443">
        <v>35.5</v>
      </c>
      <c r="AD443">
        <v>559.5</v>
      </c>
      <c r="AE443">
        <v>1</v>
      </c>
      <c r="AF443">
        <v>0.47887323943662002</v>
      </c>
      <c r="AG443">
        <v>0.47887323943662002</v>
      </c>
      <c r="AH443">
        <v>3.0384271671134899E-2</v>
      </c>
      <c r="AI443">
        <v>6.3449508489723E-2</v>
      </c>
      <c r="AJ443">
        <v>3162.8571428571427</v>
      </c>
      <c r="AK443">
        <v>44280</v>
      </c>
      <c r="AL443">
        <v>2809.5442359249332</v>
      </c>
      <c r="AM443">
        <v>22238.927613941014</v>
      </c>
      <c r="AN443">
        <v>3162.8571428571427</v>
      </c>
      <c r="AO443">
        <v>44280</v>
      </c>
      <c r="AP443">
        <v>1345.4155495978553</v>
      </c>
      <c r="AQ443">
        <v>0</v>
      </c>
      <c r="AR443">
        <v>1345.4155495978553</v>
      </c>
      <c r="AS443">
        <v>2.9504726964865249</v>
      </c>
      <c r="AT443" t="s">
        <v>769</v>
      </c>
    </row>
    <row r="444" spans="1:46" x14ac:dyDescent="0.25">
      <c r="A444" t="s">
        <v>56</v>
      </c>
      <c r="B444" t="s">
        <v>949</v>
      </c>
      <c r="C444" s="63" t="s">
        <v>949</v>
      </c>
      <c r="D444" s="63" t="s">
        <v>8</v>
      </c>
      <c r="E444" t="s">
        <v>8</v>
      </c>
      <c r="F444">
        <v>1</v>
      </c>
      <c r="G444">
        <v>2</v>
      </c>
      <c r="H444">
        <v>2</v>
      </c>
      <c r="I444">
        <v>2</v>
      </c>
      <c r="J444">
        <v>7</v>
      </c>
      <c r="K444">
        <v>7</v>
      </c>
      <c r="L444" t="s">
        <v>114</v>
      </c>
      <c r="M444">
        <v>14</v>
      </c>
      <c r="N444" t="s">
        <v>725</v>
      </c>
      <c r="O444" t="s">
        <v>31</v>
      </c>
      <c r="P444">
        <v>3</v>
      </c>
      <c r="Q444">
        <v>1</v>
      </c>
      <c r="R444">
        <v>0</v>
      </c>
      <c r="S444" t="s">
        <v>642</v>
      </c>
      <c r="T444" t="s">
        <v>689</v>
      </c>
      <c r="U444">
        <v>10</v>
      </c>
      <c r="V444">
        <v>1.3157894736842106</v>
      </c>
      <c r="W444">
        <v>10</v>
      </c>
      <c r="X444" t="s">
        <v>53</v>
      </c>
      <c r="Y444" t="s">
        <v>770</v>
      </c>
      <c r="Z444" t="s">
        <v>949</v>
      </c>
      <c r="AA444">
        <v>35.5</v>
      </c>
      <c r="AB444">
        <v>35.5</v>
      </c>
      <c r="AC444">
        <v>35.5</v>
      </c>
      <c r="AD444">
        <v>559.5</v>
      </c>
      <c r="AE444">
        <v>1</v>
      </c>
      <c r="AF444">
        <v>0.28169014084506999</v>
      </c>
      <c r="AG444">
        <v>0.28169014084506999</v>
      </c>
      <c r="AH444">
        <v>1.7873100983020598E-2</v>
      </c>
      <c r="AI444">
        <v>6.3449508489723E-2</v>
      </c>
      <c r="AJ444">
        <v>3162.8571428571427</v>
      </c>
      <c r="AK444">
        <v>44280</v>
      </c>
      <c r="AL444">
        <v>2809.5442359249332</v>
      </c>
      <c r="AM444">
        <v>22238.927613941014</v>
      </c>
      <c r="AN444">
        <v>3162.8571428571427</v>
      </c>
      <c r="AO444">
        <v>44280</v>
      </c>
      <c r="AP444">
        <v>791.4209115281501</v>
      </c>
      <c r="AQ444">
        <v>-1.1368683772161603E-13</v>
      </c>
      <c r="AR444">
        <v>791.4209115281501</v>
      </c>
      <c r="AS444">
        <v>1.7355721744038379</v>
      </c>
      <c r="AT444" t="s">
        <v>770</v>
      </c>
    </row>
  </sheetData>
  <phoneticPr fontId="10"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699AA-AED2-43D4-BDCF-2A376E63BC65}">
  <dimension ref="A1:H433"/>
  <sheetViews>
    <sheetView workbookViewId="0"/>
  </sheetViews>
  <sheetFormatPr defaultRowHeight="15" x14ac:dyDescent="0.25"/>
  <cols>
    <col min="1" max="1" width="53.7109375" bestFit="1" customWidth="1"/>
    <col min="2" max="2" width="10.5703125" bestFit="1" customWidth="1"/>
    <col min="3" max="3" width="9.5703125" bestFit="1" customWidth="1"/>
    <col min="4" max="4" width="17.85546875" bestFit="1" customWidth="1"/>
    <col min="5" max="5" width="40" bestFit="1" customWidth="1"/>
    <col min="6" max="6" width="8.85546875" bestFit="1" customWidth="1"/>
    <col min="7" max="7" width="11.42578125" bestFit="1" customWidth="1"/>
    <col min="8" max="8" width="81.140625" bestFit="1" customWidth="1"/>
  </cols>
  <sheetData>
    <row r="1" spans="1:8" x14ac:dyDescent="0.25">
      <c r="A1" t="s">
        <v>520</v>
      </c>
      <c r="B1" t="s">
        <v>521</v>
      </c>
      <c r="C1" t="s">
        <v>522</v>
      </c>
      <c r="D1" t="s">
        <v>523</v>
      </c>
      <c r="E1" t="s">
        <v>3</v>
      </c>
      <c r="F1" t="s">
        <v>524</v>
      </c>
      <c r="G1" t="s">
        <v>525</v>
      </c>
      <c r="H1" t="s">
        <v>526</v>
      </c>
    </row>
    <row r="2" spans="1:8" x14ac:dyDescent="0.25">
      <c r="A2" t="s">
        <v>678</v>
      </c>
      <c r="B2" t="s">
        <v>533</v>
      </c>
      <c r="C2" t="s">
        <v>54</v>
      </c>
      <c r="F2">
        <v>3006.75</v>
      </c>
      <c r="G2">
        <v>3006.75</v>
      </c>
      <c r="H2" t="s">
        <v>679</v>
      </c>
    </row>
    <row r="3" spans="1:8" x14ac:dyDescent="0.25">
      <c r="A3" t="s">
        <v>678</v>
      </c>
      <c r="B3" t="s">
        <v>533</v>
      </c>
      <c r="C3" t="s">
        <v>54</v>
      </c>
      <c r="F3">
        <v>2980.75</v>
      </c>
      <c r="G3">
        <v>2980.75</v>
      </c>
      <c r="H3" t="s">
        <v>680</v>
      </c>
    </row>
    <row r="4" spans="1:8" x14ac:dyDescent="0.25">
      <c r="A4" t="s">
        <v>678</v>
      </c>
      <c r="B4" t="s">
        <v>533</v>
      </c>
      <c r="C4" t="s">
        <v>55</v>
      </c>
      <c r="F4">
        <v>1008.5</v>
      </c>
      <c r="G4">
        <v>1008.5</v>
      </c>
      <c r="H4" t="s">
        <v>679</v>
      </c>
    </row>
    <row r="5" spans="1:8" x14ac:dyDescent="0.25">
      <c r="A5" t="s">
        <v>678</v>
      </c>
      <c r="B5" t="s">
        <v>533</v>
      </c>
      <c r="C5" t="s">
        <v>55</v>
      </c>
      <c r="F5">
        <v>1026</v>
      </c>
      <c r="G5">
        <v>1026</v>
      </c>
      <c r="H5" t="s">
        <v>680</v>
      </c>
    </row>
    <row r="6" spans="1:8" x14ac:dyDescent="0.25">
      <c r="A6" t="s">
        <v>678</v>
      </c>
      <c r="B6" t="s">
        <v>533</v>
      </c>
      <c r="C6" t="s">
        <v>56</v>
      </c>
      <c r="F6">
        <v>1979.5</v>
      </c>
      <c r="G6">
        <v>1979.5</v>
      </c>
      <c r="H6" t="s">
        <v>679</v>
      </c>
    </row>
    <row r="7" spans="1:8" x14ac:dyDescent="0.25">
      <c r="A7" t="s">
        <v>678</v>
      </c>
      <c r="B7" t="s">
        <v>533</v>
      </c>
      <c r="C7" t="s">
        <v>56</v>
      </c>
      <c r="F7">
        <v>1987.5</v>
      </c>
      <c r="G7">
        <v>1987.5</v>
      </c>
      <c r="H7" t="s">
        <v>680</v>
      </c>
    </row>
    <row r="8" spans="1:8" x14ac:dyDescent="0.25">
      <c r="A8" t="s">
        <v>771</v>
      </c>
      <c r="B8" t="s">
        <v>533</v>
      </c>
      <c r="C8" t="s">
        <v>54</v>
      </c>
      <c r="F8">
        <v>2</v>
      </c>
      <c r="G8">
        <v>2</v>
      </c>
      <c r="H8" t="s">
        <v>772</v>
      </c>
    </row>
    <row r="9" spans="1:8" x14ac:dyDescent="0.25">
      <c r="A9" t="s">
        <v>771</v>
      </c>
      <c r="B9" t="s">
        <v>533</v>
      </c>
      <c r="C9" t="s">
        <v>55</v>
      </c>
      <c r="F9">
        <v>2</v>
      </c>
      <c r="G9">
        <v>2</v>
      </c>
      <c r="H9" t="s">
        <v>772</v>
      </c>
    </row>
    <row r="10" spans="1:8" x14ac:dyDescent="0.25">
      <c r="A10" t="s">
        <v>771</v>
      </c>
      <c r="B10" t="s">
        <v>533</v>
      </c>
      <c r="C10" t="s">
        <v>56</v>
      </c>
      <c r="F10">
        <v>2</v>
      </c>
      <c r="G10">
        <v>2</v>
      </c>
      <c r="H10" t="s">
        <v>772</v>
      </c>
    </row>
    <row r="11" spans="1:8" x14ac:dyDescent="0.25">
      <c r="A11" t="s">
        <v>681</v>
      </c>
      <c r="B11" t="s">
        <v>533</v>
      </c>
      <c r="C11" t="s">
        <v>54</v>
      </c>
      <c r="D11" t="s">
        <v>527</v>
      </c>
      <c r="F11">
        <v>0.99999999999999967</v>
      </c>
      <c r="G11">
        <v>1</v>
      </c>
      <c r="H11" t="s">
        <v>773</v>
      </c>
    </row>
    <row r="12" spans="1:8" x14ac:dyDescent="0.25">
      <c r="A12" t="s">
        <v>681</v>
      </c>
      <c r="B12" t="s">
        <v>533</v>
      </c>
      <c r="C12" t="s">
        <v>54</v>
      </c>
      <c r="D12" t="s">
        <v>8</v>
      </c>
      <c r="F12">
        <v>1.0000000000000002</v>
      </c>
      <c r="G12">
        <v>1</v>
      </c>
      <c r="H12" t="s">
        <v>773</v>
      </c>
    </row>
    <row r="13" spans="1:8" x14ac:dyDescent="0.25">
      <c r="A13" t="s">
        <v>681</v>
      </c>
      <c r="B13" t="s">
        <v>533</v>
      </c>
      <c r="C13" t="s">
        <v>55</v>
      </c>
      <c r="D13" t="s">
        <v>527</v>
      </c>
      <c r="F13">
        <v>0.99999999999999856</v>
      </c>
      <c r="G13">
        <v>1</v>
      </c>
      <c r="H13" t="s">
        <v>773</v>
      </c>
    </row>
    <row r="14" spans="1:8" x14ac:dyDescent="0.25">
      <c r="A14" t="s">
        <v>681</v>
      </c>
      <c r="B14" t="s">
        <v>533</v>
      </c>
      <c r="C14" t="s">
        <v>55</v>
      </c>
      <c r="D14" t="s">
        <v>8</v>
      </c>
      <c r="F14">
        <v>1.0000000000000002</v>
      </c>
      <c r="G14">
        <v>1</v>
      </c>
      <c r="H14" t="s">
        <v>773</v>
      </c>
    </row>
    <row r="15" spans="1:8" x14ac:dyDescent="0.25">
      <c r="A15" t="s">
        <v>681</v>
      </c>
      <c r="B15" t="s">
        <v>533</v>
      </c>
      <c r="C15" t="s">
        <v>56</v>
      </c>
      <c r="D15" t="s">
        <v>527</v>
      </c>
      <c r="F15">
        <v>1.0000000000000009</v>
      </c>
      <c r="G15">
        <v>1</v>
      </c>
      <c r="H15" t="s">
        <v>773</v>
      </c>
    </row>
    <row r="16" spans="1:8" x14ac:dyDescent="0.25">
      <c r="A16" t="s">
        <v>681</v>
      </c>
      <c r="B16" t="s">
        <v>533</v>
      </c>
      <c r="C16" t="s">
        <v>56</v>
      </c>
      <c r="D16" t="s">
        <v>8</v>
      </c>
      <c r="F16">
        <v>0.99999999999999933</v>
      </c>
      <c r="G16">
        <v>1</v>
      </c>
      <c r="H16" t="s">
        <v>773</v>
      </c>
    </row>
    <row r="17" spans="1:8" x14ac:dyDescent="0.25">
      <c r="A17" t="s">
        <v>532</v>
      </c>
      <c r="B17" t="s">
        <v>533</v>
      </c>
      <c r="C17" t="s">
        <v>54</v>
      </c>
      <c r="D17" t="s">
        <v>527</v>
      </c>
      <c r="F17">
        <v>0.99999999999999989</v>
      </c>
      <c r="G17">
        <v>1</v>
      </c>
      <c r="H17" t="s">
        <v>774</v>
      </c>
    </row>
    <row r="18" spans="1:8" x14ac:dyDescent="0.25">
      <c r="A18" t="s">
        <v>532</v>
      </c>
      <c r="B18" t="s">
        <v>533</v>
      </c>
      <c r="C18" t="s">
        <v>54</v>
      </c>
      <c r="D18" t="s">
        <v>527</v>
      </c>
      <c r="F18">
        <v>0.99999999999999978</v>
      </c>
      <c r="G18">
        <v>1</v>
      </c>
      <c r="H18" t="s">
        <v>775</v>
      </c>
    </row>
    <row r="19" spans="1:8" x14ac:dyDescent="0.25">
      <c r="A19" t="s">
        <v>532</v>
      </c>
      <c r="B19" t="s">
        <v>533</v>
      </c>
      <c r="C19" t="s">
        <v>54</v>
      </c>
      <c r="D19" t="s">
        <v>527</v>
      </c>
      <c r="F19">
        <v>0.99999999999999989</v>
      </c>
      <c r="G19">
        <v>1</v>
      </c>
      <c r="H19" t="s">
        <v>776</v>
      </c>
    </row>
    <row r="20" spans="1:8" x14ac:dyDescent="0.25">
      <c r="A20" t="s">
        <v>532</v>
      </c>
      <c r="B20" t="s">
        <v>533</v>
      </c>
      <c r="C20" t="s">
        <v>54</v>
      </c>
      <c r="D20" t="s">
        <v>527</v>
      </c>
      <c r="F20">
        <v>0.99999999999999989</v>
      </c>
      <c r="G20">
        <v>1</v>
      </c>
      <c r="H20" t="s">
        <v>777</v>
      </c>
    </row>
    <row r="21" spans="1:8" x14ac:dyDescent="0.25">
      <c r="A21" t="s">
        <v>532</v>
      </c>
      <c r="B21" t="s">
        <v>533</v>
      </c>
      <c r="C21" t="s">
        <v>54</v>
      </c>
      <c r="D21" t="s">
        <v>527</v>
      </c>
      <c r="F21">
        <v>1</v>
      </c>
      <c r="G21">
        <v>1</v>
      </c>
      <c r="H21" t="s">
        <v>778</v>
      </c>
    </row>
    <row r="22" spans="1:8" x14ac:dyDescent="0.25">
      <c r="A22" t="s">
        <v>532</v>
      </c>
      <c r="B22" t="s">
        <v>533</v>
      </c>
      <c r="C22" t="s">
        <v>54</v>
      </c>
      <c r="D22" t="s">
        <v>527</v>
      </c>
      <c r="F22">
        <v>1</v>
      </c>
      <c r="G22">
        <v>1</v>
      </c>
      <c r="H22" t="s">
        <v>779</v>
      </c>
    </row>
    <row r="23" spans="1:8" x14ac:dyDescent="0.25">
      <c r="A23" t="s">
        <v>532</v>
      </c>
      <c r="B23" t="s">
        <v>533</v>
      </c>
      <c r="C23" t="s">
        <v>54</v>
      </c>
      <c r="D23" t="s">
        <v>527</v>
      </c>
      <c r="F23">
        <v>1</v>
      </c>
      <c r="G23">
        <v>1</v>
      </c>
      <c r="H23" t="s">
        <v>780</v>
      </c>
    </row>
    <row r="24" spans="1:8" x14ac:dyDescent="0.25">
      <c r="A24" t="s">
        <v>532</v>
      </c>
      <c r="B24" t="s">
        <v>533</v>
      </c>
      <c r="C24" t="s">
        <v>54</v>
      </c>
      <c r="D24" t="s">
        <v>527</v>
      </c>
      <c r="F24">
        <v>1</v>
      </c>
      <c r="G24">
        <v>1</v>
      </c>
      <c r="H24" t="s">
        <v>781</v>
      </c>
    </row>
    <row r="25" spans="1:8" x14ac:dyDescent="0.25">
      <c r="A25" t="s">
        <v>532</v>
      </c>
      <c r="B25" t="s">
        <v>533</v>
      </c>
      <c r="C25" t="s">
        <v>54</v>
      </c>
      <c r="D25" t="s">
        <v>527</v>
      </c>
      <c r="F25">
        <v>0.99999999999999989</v>
      </c>
      <c r="G25">
        <v>1</v>
      </c>
      <c r="H25" t="s">
        <v>782</v>
      </c>
    </row>
    <row r="26" spans="1:8" x14ac:dyDescent="0.25">
      <c r="A26" t="s">
        <v>532</v>
      </c>
      <c r="B26" t="s">
        <v>533</v>
      </c>
      <c r="C26" t="s">
        <v>54</v>
      </c>
      <c r="D26" t="s">
        <v>527</v>
      </c>
      <c r="F26">
        <v>0.99999999999999989</v>
      </c>
      <c r="G26">
        <v>1</v>
      </c>
      <c r="H26" t="s">
        <v>783</v>
      </c>
    </row>
    <row r="27" spans="1:8" x14ac:dyDescent="0.25">
      <c r="A27" t="s">
        <v>532</v>
      </c>
      <c r="B27" t="s">
        <v>533</v>
      </c>
      <c r="C27" t="s">
        <v>54</v>
      </c>
      <c r="D27" t="s">
        <v>527</v>
      </c>
      <c r="F27">
        <v>0.99999999999999989</v>
      </c>
      <c r="G27">
        <v>1</v>
      </c>
      <c r="H27" t="s">
        <v>784</v>
      </c>
    </row>
    <row r="28" spans="1:8" x14ac:dyDescent="0.25">
      <c r="A28" t="s">
        <v>532</v>
      </c>
      <c r="B28" t="s">
        <v>533</v>
      </c>
      <c r="C28" t="s">
        <v>54</v>
      </c>
      <c r="D28" t="s">
        <v>527</v>
      </c>
      <c r="F28">
        <v>1</v>
      </c>
      <c r="G28">
        <v>1</v>
      </c>
      <c r="H28" t="s">
        <v>785</v>
      </c>
    </row>
    <row r="29" spans="1:8" x14ac:dyDescent="0.25">
      <c r="A29" t="s">
        <v>532</v>
      </c>
      <c r="B29" t="s">
        <v>533</v>
      </c>
      <c r="C29" t="s">
        <v>54</v>
      </c>
      <c r="D29" t="s">
        <v>527</v>
      </c>
      <c r="F29">
        <v>0.99999999999999989</v>
      </c>
      <c r="G29">
        <v>1</v>
      </c>
      <c r="H29" t="s">
        <v>786</v>
      </c>
    </row>
    <row r="30" spans="1:8" x14ac:dyDescent="0.25">
      <c r="A30" t="s">
        <v>532</v>
      </c>
      <c r="B30" t="s">
        <v>533</v>
      </c>
      <c r="C30" t="s">
        <v>54</v>
      </c>
      <c r="D30" t="s">
        <v>527</v>
      </c>
      <c r="F30">
        <v>1</v>
      </c>
      <c r="G30">
        <v>1</v>
      </c>
      <c r="H30" t="s">
        <v>787</v>
      </c>
    </row>
    <row r="31" spans="1:8" x14ac:dyDescent="0.25">
      <c r="A31" t="s">
        <v>532</v>
      </c>
      <c r="B31" t="s">
        <v>533</v>
      </c>
      <c r="C31" t="s">
        <v>54</v>
      </c>
      <c r="D31" t="s">
        <v>8</v>
      </c>
      <c r="F31">
        <v>1</v>
      </c>
      <c r="G31">
        <v>1</v>
      </c>
      <c r="H31" t="s">
        <v>774</v>
      </c>
    </row>
    <row r="32" spans="1:8" x14ac:dyDescent="0.25">
      <c r="A32" t="s">
        <v>532</v>
      </c>
      <c r="B32" t="s">
        <v>533</v>
      </c>
      <c r="C32" t="s">
        <v>54</v>
      </c>
      <c r="D32" t="s">
        <v>8</v>
      </c>
      <c r="F32">
        <v>1</v>
      </c>
      <c r="G32">
        <v>1</v>
      </c>
      <c r="H32" t="s">
        <v>775</v>
      </c>
    </row>
    <row r="33" spans="1:8" x14ac:dyDescent="0.25">
      <c r="A33" t="s">
        <v>532</v>
      </c>
      <c r="B33" t="s">
        <v>533</v>
      </c>
      <c r="C33" t="s">
        <v>54</v>
      </c>
      <c r="D33" t="s">
        <v>8</v>
      </c>
      <c r="F33">
        <v>1</v>
      </c>
      <c r="G33">
        <v>1</v>
      </c>
      <c r="H33" t="s">
        <v>776</v>
      </c>
    </row>
    <row r="34" spans="1:8" x14ac:dyDescent="0.25">
      <c r="A34" t="s">
        <v>532</v>
      </c>
      <c r="B34" t="s">
        <v>533</v>
      </c>
      <c r="C34" t="s">
        <v>54</v>
      </c>
      <c r="D34" t="s">
        <v>8</v>
      </c>
      <c r="F34">
        <v>1</v>
      </c>
      <c r="G34">
        <v>1</v>
      </c>
      <c r="H34" t="s">
        <v>777</v>
      </c>
    </row>
    <row r="35" spans="1:8" x14ac:dyDescent="0.25">
      <c r="A35" t="s">
        <v>532</v>
      </c>
      <c r="B35" t="s">
        <v>533</v>
      </c>
      <c r="C35" t="s">
        <v>54</v>
      </c>
      <c r="D35" t="s">
        <v>8</v>
      </c>
      <c r="F35">
        <v>1</v>
      </c>
      <c r="G35">
        <v>1</v>
      </c>
      <c r="H35" t="s">
        <v>778</v>
      </c>
    </row>
    <row r="36" spans="1:8" x14ac:dyDescent="0.25">
      <c r="A36" t="s">
        <v>532</v>
      </c>
      <c r="B36" t="s">
        <v>533</v>
      </c>
      <c r="C36" t="s">
        <v>54</v>
      </c>
      <c r="D36" t="s">
        <v>8</v>
      </c>
      <c r="F36">
        <v>1</v>
      </c>
      <c r="G36">
        <v>1</v>
      </c>
      <c r="H36" t="s">
        <v>779</v>
      </c>
    </row>
    <row r="37" spans="1:8" x14ac:dyDescent="0.25">
      <c r="A37" t="s">
        <v>532</v>
      </c>
      <c r="B37" t="s">
        <v>533</v>
      </c>
      <c r="C37" t="s">
        <v>54</v>
      </c>
      <c r="D37" t="s">
        <v>8</v>
      </c>
      <c r="F37">
        <v>1</v>
      </c>
      <c r="G37">
        <v>1</v>
      </c>
      <c r="H37" t="s">
        <v>780</v>
      </c>
    </row>
    <row r="38" spans="1:8" x14ac:dyDescent="0.25">
      <c r="A38" t="s">
        <v>532</v>
      </c>
      <c r="B38" t="s">
        <v>533</v>
      </c>
      <c r="C38" t="s">
        <v>54</v>
      </c>
      <c r="D38" t="s">
        <v>8</v>
      </c>
      <c r="F38">
        <v>1</v>
      </c>
      <c r="G38">
        <v>1</v>
      </c>
      <c r="H38" t="s">
        <v>781</v>
      </c>
    </row>
    <row r="39" spans="1:8" x14ac:dyDescent="0.25">
      <c r="A39" t="s">
        <v>532</v>
      </c>
      <c r="B39" t="s">
        <v>533</v>
      </c>
      <c r="C39" t="s">
        <v>54</v>
      </c>
      <c r="D39" t="s">
        <v>8</v>
      </c>
      <c r="F39">
        <v>1</v>
      </c>
      <c r="G39">
        <v>1</v>
      </c>
      <c r="H39" t="s">
        <v>782</v>
      </c>
    </row>
    <row r="40" spans="1:8" x14ac:dyDescent="0.25">
      <c r="A40" t="s">
        <v>532</v>
      </c>
      <c r="B40" t="s">
        <v>533</v>
      </c>
      <c r="C40" t="s">
        <v>54</v>
      </c>
      <c r="D40" t="s">
        <v>8</v>
      </c>
      <c r="F40">
        <v>1</v>
      </c>
      <c r="G40">
        <v>1</v>
      </c>
      <c r="H40" t="s">
        <v>783</v>
      </c>
    </row>
    <row r="41" spans="1:8" x14ac:dyDescent="0.25">
      <c r="A41" t="s">
        <v>532</v>
      </c>
      <c r="B41" t="s">
        <v>533</v>
      </c>
      <c r="C41" t="s">
        <v>54</v>
      </c>
      <c r="D41" t="s">
        <v>8</v>
      </c>
      <c r="F41">
        <v>1</v>
      </c>
      <c r="G41">
        <v>1</v>
      </c>
      <c r="H41" t="s">
        <v>784</v>
      </c>
    </row>
    <row r="42" spans="1:8" x14ac:dyDescent="0.25">
      <c r="A42" t="s">
        <v>532</v>
      </c>
      <c r="B42" t="s">
        <v>533</v>
      </c>
      <c r="C42" t="s">
        <v>54</v>
      </c>
      <c r="D42" t="s">
        <v>8</v>
      </c>
      <c r="F42">
        <v>1</v>
      </c>
      <c r="G42">
        <v>1</v>
      </c>
      <c r="H42" t="s">
        <v>785</v>
      </c>
    </row>
    <row r="43" spans="1:8" x14ac:dyDescent="0.25">
      <c r="A43" t="s">
        <v>532</v>
      </c>
      <c r="B43" t="s">
        <v>533</v>
      </c>
      <c r="C43" t="s">
        <v>54</v>
      </c>
      <c r="D43" t="s">
        <v>8</v>
      </c>
      <c r="F43">
        <v>1</v>
      </c>
      <c r="G43">
        <v>1</v>
      </c>
      <c r="H43" t="s">
        <v>786</v>
      </c>
    </row>
    <row r="44" spans="1:8" x14ac:dyDescent="0.25">
      <c r="A44" t="s">
        <v>532</v>
      </c>
      <c r="B44" t="s">
        <v>533</v>
      </c>
      <c r="C44" t="s">
        <v>54</v>
      </c>
      <c r="D44" t="s">
        <v>8</v>
      </c>
      <c r="F44">
        <v>1</v>
      </c>
      <c r="G44">
        <v>1</v>
      </c>
      <c r="H44" t="s">
        <v>787</v>
      </c>
    </row>
    <row r="45" spans="1:8" x14ac:dyDescent="0.25">
      <c r="A45" t="s">
        <v>532</v>
      </c>
      <c r="B45" t="s">
        <v>533</v>
      </c>
      <c r="C45" t="s">
        <v>55</v>
      </c>
      <c r="D45" t="s">
        <v>527</v>
      </c>
      <c r="F45">
        <v>1</v>
      </c>
      <c r="G45">
        <v>1</v>
      </c>
      <c r="H45" t="s">
        <v>774</v>
      </c>
    </row>
    <row r="46" spans="1:8" x14ac:dyDescent="0.25">
      <c r="A46" t="s">
        <v>532</v>
      </c>
      <c r="B46" t="s">
        <v>533</v>
      </c>
      <c r="C46" t="s">
        <v>55</v>
      </c>
      <c r="D46" t="s">
        <v>527</v>
      </c>
      <c r="F46">
        <v>0.99999999999999989</v>
      </c>
      <c r="G46">
        <v>1</v>
      </c>
      <c r="H46" t="s">
        <v>775</v>
      </c>
    </row>
    <row r="47" spans="1:8" x14ac:dyDescent="0.25">
      <c r="A47" t="s">
        <v>532</v>
      </c>
      <c r="B47" t="s">
        <v>533</v>
      </c>
      <c r="C47" t="s">
        <v>55</v>
      </c>
      <c r="D47" t="s">
        <v>527</v>
      </c>
      <c r="F47">
        <v>1</v>
      </c>
      <c r="G47">
        <v>1</v>
      </c>
      <c r="H47" t="s">
        <v>776</v>
      </c>
    </row>
    <row r="48" spans="1:8" x14ac:dyDescent="0.25">
      <c r="A48" t="s">
        <v>532</v>
      </c>
      <c r="B48" t="s">
        <v>533</v>
      </c>
      <c r="C48" t="s">
        <v>55</v>
      </c>
      <c r="D48" t="s">
        <v>527</v>
      </c>
      <c r="F48">
        <v>0.99999999999999989</v>
      </c>
      <c r="G48">
        <v>1</v>
      </c>
      <c r="H48" t="s">
        <v>777</v>
      </c>
    </row>
    <row r="49" spans="1:8" x14ac:dyDescent="0.25">
      <c r="A49" t="s">
        <v>532</v>
      </c>
      <c r="B49" t="s">
        <v>533</v>
      </c>
      <c r="C49" t="s">
        <v>55</v>
      </c>
      <c r="D49" t="s">
        <v>527</v>
      </c>
      <c r="F49">
        <v>0.99999999999999989</v>
      </c>
      <c r="G49">
        <v>1</v>
      </c>
      <c r="H49" t="s">
        <v>778</v>
      </c>
    </row>
    <row r="50" spans="1:8" x14ac:dyDescent="0.25">
      <c r="A50" t="s">
        <v>532</v>
      </c>
      <c r="B50" t="s">
        <v>533</v>
      </c>
      <c r="C50" t="s">
        <v>55</v>
      </c>
      <c r="D50" t="s">
        <v>527</v>
      </c>
      <c r="F50">
        <v>1</v>
      </c>
      <c r="G50">
        <v>1</v>
      </c>
      <c r="H50" t="s">
        <v>779</v>
      </c>
    </row>
    <row r="51" spans="1:8" x14ac:dyDescent="0.25">
      <c r="A51" t="s">
        <v>532</v>
      </c>
      <c r="B51" t="s">
        <v>533</v>
      </c>
      <c r="C51" t="s">
        <v>55</v>
      </c>
      <c r="D51" t="s">
        <v>527</v>
      </c>
      <c r="F51">
        <v>1</v>
      </c>
      <c r="G51">
        <v>1</v>
      </c>
      <c r="H51" t="s">
        <v>780</v>
      </c>
    </row>
    <row r="52" spans="1:8" x14ac:dyDescent="0.25">
      <c r="A52" t="s">
        <v>532</v>
      </c>
      <c r="B52" t="s">
        <v>533</v>
      </c>
      <c r="C52" t="s">
        <v>55</v>
      </c>
      <c r="D52" t="s">
        <v>527</v>
      </c>
      <c r="F52">
        <v>0.99999999999999989</v>
      </c>
      <c r="G52">
        <v>1</v>
      </c>
      <c r="H52" t="s">
        <v>781</v>
      </c>
    </row>
    <row r="53" spans="1:8" x14ac:dyDescent="0.25">
      <c r="A53" t="s">
        <v>532</v>
      </c>
      <c r="B53" t="s">
        <v>533</v>
      </c>
      <c r="C53" t="s">
        <v>55</v>
      </c>
      <c r="D53" t="s">
        <v>527</v>
      </c>
      <c r="F53">
        <v>0.99999999999999989</v>
      </c>
      <c r="G53">
        <v>1</v>
      </c>
      <c r="H53" t="s">
        <v>782</v>
      </c>
    </row>
    <row r="54" spans="1:8" x14ac:dyDescent="0.25">
      <c r="A54" t="s">
        <v>532</v>
      </c>
      <c r="B54" t="s">
        <v>533</v>
      </c>
      <c r="C54" t="s">
        <v>55</v>
      </c>
      <c r="D54" t="s">
        <v>527</v>
      </c>
      <c r="F54">
        <v>0.99999999999999989</v>
      </c>
      <c r="G54">
        <v>1</v>
      </c>
      <c r="H54" t="s">
        <v>783</v>
      </c>
    </row>
    <row r="55" spans="1:8" x14ac:dyDescent="0.25">
      <c r="A55" t="s">
        <v>532</v>
      </c>
      <c r="B55" t="s">
        <v>533</v>
      </c>
      <c r="C55" t="s">
        <v>55</v>
      </c>
      <c r="D55" t="s">
        <v>527</v>
      </c>
      <c r="F55">
        <v>1</v>
      </c>
      <c r="G55">
        <v>1</v>
      </c>
      <c r="H55" t="s">
        <v>784</v>
      </c>
    </row>
    <row r="56" spans="1:8" x14ac:dyDescent="0.25">
      <c r="A56" t="s">
        <v>532</v>
      </c>
      <c r="B56" t="s">
        <v>533</v>
      </c>
      <c r="C56" t="s">
        <v>55</v>
      </c>
      <c r="D56" t="s">
        <v>527</v>
      </c>
      <c r="F56">
        <v>1</v>
      </c>
      <c r="G56">
        <v>1</v>
      </c>
      <c r="H56" t="s">
        <v>785</v>
      </c>
    </row>
    <row r="57" spans="1:8" x14ac:dyDescent="0.25">
      <c r="A57" t="s">
        <v>532</v>
      </c>
      <c r="B57" t="s">
        <v>533</v>
      </c>
      <c r="C57" t="s">
        <v>55</v>
      </c>
      <c r="D57" t="s">
        <v>527</v>
      </c>
      <c r="F57">
        <v>1.0000000000000002</v>
      </c>
      <c r="G57">
        <v>1</v>
      </c>
      <c r="H57" t="s">
        <v>786</v>
      </c>
    </row>
    <row r="58" spans="1:8" x14ac:dyDescent="0.25">
      <c r="A58" t="s">
        <v>532</v>
      </c>
      <c r="B58" t="s">
        <v>533</v>
      </c>
      <c r="C58" t="s">
        <v>55</v>
      </c>
      <c r="D58" t="s">
        <v>527</v>
      </c>
      <c r="F58">
        <v>0.99999999999999989</v>
      </c>
      <c r="G58">
        <v>1</v>
      </c>
      <c r="H58" t="s">
        <v>787</v>
      </c>
    </row>
    <row r="59" spans="1:8" x14ac:dyDescent="0.25">
      <c r="A59" t="s">
        <v>532</v>
      </c>
      <c r="B59" t="s">
        <v>533</v>
      </c>
      <c r="C59" t="s">
        <v>55</v>
      </c>
      <c r="D59" t="s">
        <v>8</v>
      </c>
      <c r="F59">
        <v>1</v>
      </c>
      <c r="G59">
        <v>1</v>
      </c>
      <c r="H59" t="s">
        <v>774</v>
      </c>
    </row>
    <row r="60" spans="1:8" x14ac:dyDescent="0.25">
      <c r="A60" t="s">
        <v>532</v>
      </c>
      <c r="B60" t="s">
        <v>533</v>
      </c>
      <c r="C60" t="s">
        <v>55</v>
      </c>
      <c r="D60" t="s">
        <v>8</v>
      </c>
      <c r="F60">
        <v>1</v>
      </c>
      <c r="G60">
        <v>1</v>
      </c>
      <c r="H60" t="s">
        <v>775</v>
      </c>
    </row>
    <row r="61" spans="1:8" x14ac:dyDescent="0.25">
      <c r="A61" t="s">
        <v>532</v>
      </c>
      <c r="B61" t="s">
        <v>533</v>
      </c>
      <c r="C61" t="s">
        <v>55</v>
      </c>
      <c r="D61" t="s">
        <v>8</v>
      </c>
      <c r="F61">
        <v>1</v>
      </c>
      <c r="G61">
        <v>1</v>
      </c>
      <c r="H61" t="s">
        <v>776</v>
      </c>
    </row>
    <row r="62" spans="1:8" x14ac:dyDescent="0.25">
      <c r="A62" t="s">
        <v>532</v>
      </c>
      <c r="B62" t="s">
        <v>533</v>
      </c>
      <c r="C62" t="s">
        <v>55</v>
      </c>
      <c r="D62" t="s">
        <v>8</v>
      </c>
      <c r="F62">
        <v>1</v>
      </c>
      <c r="G62">
        <v>1</v>
      </c>
      <c r="H62" t="s">
        <v>777</v>
      </c>
    </row>
    <row r="63" spans="1:8" x14ac:dyDescent="0.25">
      <c r="A63" t="s">
        <v>532</v>
      </c>
      <c r="B63" t="s">
        <v>533</v>
      </c>
      <c r="C63" t="s">
        <v>55</v>
      </c>
      <c r="D63" t="s">
        <v>8</v>
      </c>
      <c r="F63">
        <v>1</v>
      </c>
      <c r="G63">
        <v>1</v>
      </c>
      <c r="H63" t="s">
        <v>778</v>
      </c>
    </row>
    <row r="64" spans="1:8" x14ac:dyDescent="0.25">
      <c r="A64" t="s">
        <v>532</v>
      </c>
      <c r="B64" t="s">
        <v>533</v>
      </c>
      <c r="C64" t="s">
        <v>55</v>
      </c>
      <c r="D64" t="s">
        <v>8</v>
      </c>
      <c r="F64">
        <v>1</v>
      </c>
      <c r="G64">
        <v>1</v>
      </c>
      <c r="H64" t="s">
        <v>779</v>
      </c>
    </row>
    <row r="65" spans="1:8" x14ac:dyDescent="0.25">
      <c r="A65" t="s">
        <v>532</v>
      </c>
      <c r="B65" t="s">
        <v>533</v>
      </c>
      <c r="C65" t="s">
        <v>55</v>
      </c>
      <c r="D65" t="s">
        <v>8</v>
      </c>
      <c r="F65">
        <v>1</v>
      </c>
      <c r="G65">
        <v>1</v>
      </c>
      <c r="H65" t="s">
        <v>780</v>
      </c>
    </row>
    <row r="66" spans="1:8" x14ac:dyDescent="0.25">
      <c r="A66" t="s">
        <v>532</v>
      </c>
      <c r="B66" t="s">
        <v>533</v>
      </c>
      <c r="C66" t="s">
        <v>55</v>
      </c>
      <c r="D66" t="s">
        <v>8</v>
      </c>
      <c r="F66">
        <v>1</v>
      </c>
      <c r="G66">
        <v>1</v>
      </c>
      <c r="H66" t="s">
        <v>781</v>
      </c>
    </row>
    <row r="67" spans="1:8" x14ac:dyDescent="0.25">
      <c r="A67" t="s">
        <v>532</v>
      </c>
      <c r="B67" t="s">
        <v>533</v>
      </c>
      <c r="C67" t="s">
        <v>55</v>
      </c>
      <c r="D67" t="s">
        <v>8</v>
      </c>
      <c r="F67">
        <v>1</v>
      </c>
      <c r="G67">
        <v>1</v>
      </c>
      <c r="H67" t="s">
        <v>782</v>
      </c>
    </row>
    <row r="68" spans="1:8" x14ac:dyDescent="0.25">
      <c r="A68" t="s">
        <v>532</v>
      </c>
      <c r="B68" t="s">
        <v>533</v>
      </c>
      <c r="C68" t="s">
        <v>55</v>
      </c>
      <c r="D68" t="s">
        <v>8</v>
      </c>
      <c r="F68">
        <v>1</v>
      </c>
      <c r="G68">
        <v>1</v>
      </c>
      <c r="H68" t="s">
        <v>783</v>
      </c>
    </row>
    <row r="69" spans="1:8" x14ac:dyDescent="0.25">
      <c r="A69" t="s">
        <v>532</v>
      </c>
      <c r="B69" t="s">
        <v>533</v>
      </c>
      <c r="C69" t="s">
        <v>55</v>
      </c>
      <c r="D69" t="s">
        <v>8</v>
      </c>
      <c r="F69">
        <v>1</v>
      </c>
      <c r="G69">
        <v>1</v>
      </c>
      <c r="H69" t="s">
        <v>784</v>
      </c>
    </row>
    <row r="70" spans="1:8" x14ac:dyDescent="0.25">
      <c r="A70" t="s">
        <v>532</v>
      </c>
      <c r="B70" t="s">
        <v>533</v>
      </c>
      <c r="C70" t="s">
        <v>55</v>
      </c>
      <c r="D70" t="s">
        <v>8</v>
      </c>
      <c r="F70">
        <v>1</v>
      </c>
      <c r="G70">
        <v>1</v>
      </c>
      <c r="H70" t="s">
        <v>785</v>
      </c>
    </row>
    <row r="71" spans="1:8" x14ac:dyDescent="0.25">
      <c r="A71" t="s">
        <v>532</v>
      </c>
      <c r="B71" t="s">
        <v>533</v>
      </c>
      <c r="C71" t="s">
        <v>55</v>
      </c>
      <c r="D71" t="s">
        <v>8</v>
      </c>
      <c r="F71">
        <v>1</v>
      </c>
      <c r="G71">
        <v>1</v>
      </c>
      <c r="H71" t="s">
        <v>786</v>
      </c>
    </row>
    <row r="72" spans="1:8" x14ac:dyDescent="0.25">
      <c r="A72" t="s">
        <v>532</v>
      </c>
      <c r="B72" t="s">
        <v>533</v>
      </c>
      <c r="C72" t="s">
        <v>55</v>
      </c>
      <c r="D72" t="s">
        <v>8</v>
      </c>
      <c r="F72">
        <v>1</v>
      </c>
      <c r="G72">
        <v>1</v>
      </c>
      <c r="H72" t="s">
        <v>787</v>
      </c>
    </row>
    <row r="73" spans="1:8" x14ac:dyDescent="0.25">
      <c r="A73" t="s">
        <v>532</v>
      </c>
      <c r="B73" t="s">
        <v>533</v>
      </c>
      <c r="C73" t="s">
        <v>56</v>
      </c>
      <c r="D73" t="s">
        <v>527</v>
      </c>
      <c r="F73">
        <v>1.0000000000000002</v>
      </c>
      <c r="G73">
        <v>1</v>
      </c>
      <c r="H73" t="s">
        <v>774</v>
      </c>
    </row>
    <row r="74" spans="1:8" x14ac:dyDescent="0.25">
      <c r="A74" t="s">
        <v>532</v>
      </c>
      <c r="B74" t="s">
        <v>533</v>
      </c>
      <c r="C74" t="s">
        <v>56</v>
      </c>
      <c r="D74" t="s">
        <v>527</v>
      </c>
      <c r="F74">
        <v>1</v>
      </c>
      <c r="G74">
        <v>1</v>
      </c>
      <c r="H74" t="s">
        <v>775</v>
      </c>
    </row>
    <row r="75" spans="1:8" x14ac:dyDescent="0.25">
      <c r="A75" t="s">
        <v>532</v>
      </c>
      <c r="B75" t="s">
        <v>533</v>
      </c>
      <c r="C75" t="s">
        <v>56</v>
      </c>
      <c r="D75" t="s">
        <v>527</v>
      </c>
      <c r="F75">
        <v>0.99999999999999989</v>
      </c>
      <c r="G75">
        <v>1</v>
      </c>
      <c r="H75" t="s">
        <v>776</v>
      </c>
    </row>
    <row r="76" spans="1:8" x14ac:dyDescent="0.25">
      <c r="A76" t="s">
        <v>532</v>
      </c>
      <c r="B76" t="s">
        <v>533</v>
      </c>
      <c r="C76" t="s">
        <v>56</v>
      </c>
      <c r="D76" t="s">
        <v>527</v>
      </c>
      <c r="F76">
        <v>1</v>
      </c>
      <c r="G76">
        <v>1</v>
      </c>
      <c r="H76" t="s">
        <v>777</v>
      </c>
    </row>
    <row r="77" spans="1:8" x14ac:dyDescent="0.25">
      <c r="A77" t="s">
        <v>532</v>
      </c>
      <c r="B77" t="s">
        <v>533</v>
      </c>
      <c r="C77" t="s">
        <v>56</v>
      </c>
      <c r="D77" t="s">
        <v>527</v>
      </c>
      <c r="F77">
        <v>1</v>
      </c>
      <c r="G77">
        <v>1</v>
      </c>
      <c r="H77" t="s">
        <v>778</v>
      </c>
    </row>
    <row r="78" spans="1:8" x14ac:dyDescent="0.25">
      <c r="A78" t="s">
        <v>532</v>
      </c>
      <c r="B78" t="s">
        <v>533</v>
      </c>
      <c r="C78" t="s">
        <v>56</v>
      </c>
      <c r="D78" t="s">
        <v>527</v>
      </c>
      <c r="F78">
        <v>1</v>
      </c>
      <c r="G78">
        <v>1</v>
      </c>
      <c r="H78" t="s">
        <v>779</v>
      </c>
    </row>
    <row r="79" spans="1:8" x14ac:dyDescent="0.25">
      <c r="A79" t="s">
        <v>532</v>
      </c>
      <c r="B79" t="s">
        <v>533</v>
      </c>
      <c r="C79" t="s">
        <v>56</v>
      </c>
      <c r="D79" t="s">
        <v>527</v>
      </c>
      <c r="F79">
        <v>1</v>
      </c>
      <c r="G79">
        <v>1</v>
      </c>
      <c r="H79" t="s">
        <v>780</v>
      </c>
    </row>
    <row r="80" spans="1:8" x14ac:dyDescent="0.25">
      <c r="A80" t="s">
        <v>532</v>
      </c>
      <c r="B80" t="s">
        <v>533</v>
      </c>
      <c r="C80" t="s">
        <v>56</v>
      </c>
      <c r="D80" t="s">
        <v>527</v>
      </c>
      <c r="F80">
        <v>1</v>
      </c>
      <c r="G80">
        <v>1</v>
      </c>
      <c r="H80" t="s">
        <v>781</v>
      </c>
    </row>
    <row r="81" spans="1:8" x14ac:dyDescent="0.25">
      <c r="A81" t="s">
        <v>532</v>
      </c>
      <c r="B81" t="s">
        <v>533</v>
      </c>
      <c r="C81" t="s">
        <v>56</v>
      </c>
      <c r="D81" t="s">
        <v>527</v>
      </c>
      <c r="F81">
        <v>1</v>
      </c>
      <c r="G81">
        <v>1</v>
      </c>
      <c r="H81" t="s">
        <v>782</v>
      </c>
    </row>
    <row r="82" spans="1:8" x14ac:dyDescent="0.25">
      <c r="A82" t="s">
        <v>532</v>
      </c>
      <c r="B82" t="s">
        <v>533</v>
      </c>
      <c r="C82" t="s">
        <v>56</v>
      </c>
      <c r="D82" t="s">
        <v>527</v>
      </c>
      <c r="F82">
        <v>0.99999999999999989</v>
      </c>
      <c r="G82">
        <v>1</v>
      </c>
      <c r="H82" t="s">
        <v>783</v>
      </c>
    </row>
    <row r="83" spans="1:8" x14ac:dyDescent="0.25">
      <c r="A83" t="s">
        <v>532</v>
      </c>
      <c r="B83" t="s">
        <v>533</v>
      </c>
      <c r="C83" t="s">
        <v>56</v>
      </c>
      <c r="D83" t="s">
        <v>527</v>
      </c>
      <c r="F83">
        <v>0.99999999999999989</v>
      </c>
      <c r="G83">
        <v>1</v>
      </c>
      <c r="H83" t="s">
        <v>784</v>
      </c>
    </row>
    <row r="84" spans="1:8" x14ac:dyDescent="0.25">
      <c r="A84" t="s">
        <v>532</v>
      </c>
      <c r="B84" t="s">
        <v>533</v>
      </c>
      <c r="C84" t="s">
        <v>56</v>
      </c>
      <c r="D84" t="s">
        <v>527</v>
      </c>
      <c r="F84">
        <v>1</v>
      </c>
      <c r="G84">
        <v>1</v>
      </c>
      <c r="H84" t="s">
        <v>785</v>
      </c>
    </row>
    <row r="85" spans="1:8" x14ac:dyDescent="0.25">
      <c r="A85" t="s">
        <v>532</v>
      </c>
      <c r="B85" t="s">
        <v>533</v>
      </c>
      <c r="C85" t="s">
        <v>56</v>
      </c>
      <c r="D85" t="s">
        <v>527</v>
      </c>
      <c r="F85">
        <v>1</v>
      </c>
      <c r="G85">
        <v>1</v>
      </c>
      <c r="H85" t="s">
        <v>786</v>
      </c>
    </row>
    <row r="86" spans="1:8" x14ac:dyDescent="0.25">
      <c r="A86" t="s">
        <v>532</v>
      </c>
      <c r="B86" t="s">
        <v>533</v>
      </c>
      <c r="C86" t="s">
        <v>56</v>
      </c>
      <c r="D86" t="s">
        <v>527</v>
      </c>
      <c r="F86">
        <v>0.99999999999999989</v>
      </c>
      <c r="G86">
        <v>1</v>
      </c>
      <c r="H86" t="s">
        <v>787</v>
      </c>
    </row>
    <row r="87" spans="1:8" x14ac:dyDescent="0.25">
      <c r="A87" t="s">
        <v>532</v>
      </c>
      <c r="B87" t="s">
        <v>533</v>
      </c>
      <c r="C87" t="s">
        <v>56</v>
      </c>
      <c r="D87" t="s">
        <v>8</v>
      </c>
      <c r="F87">
        <v>1</v>
      </c>
      <c r="G87">
        <v>1</v>
      </c>
      <c r="H87" t="s">
        <v>774</v>
      </c>
    </row>
    <row r="88" spans="1:8" x14ac:dyDescent="0.25">
      <c r="A88" t="s">
        <v>532</v>
      </c>
      <c r="B88" t="s">
        <v>533</v>
      </c>
      <c r="C88" t="s">
        <v>56</v>
      </c>
      <c r="D88" t="s">
        <v>8</v>
      </c>
      <c r="F88">
        <v>1</v>
      </c>
      <c r="G88">
        <v>1</v>
      </c>
      <c r="H88" t="s">
        <v>775</v>
      </c>
    </row>
    <row r="89" spans="1:8" x14ac:dyDescent="0.25">
      <c r="A89" t="s">
        <v>532</v>
      </c>
      <c r="B89" t="s">
        <v>533</v>
      </c>
      <c r="C89" t="s">
        <v>56</v>
      </c>
      <c r="D89" t="s">
        <v>8</v>
      </c>
      <c r="F89">
        <v>1</v>
      </c>
      <c r="G89">
        <v>1</v>
      </c>
      <c r="H89" t="s">
        <v>776</v>
      </c>
    </row>
    <row r="90" spans="1:8" x14ac:dyDescent="0.25">
      <c r="A90" t="s">
        <v>532</v>
      </c>
      <c r="B90" t="s">
        <v>533</v>
      </c>
      <c r="C90" t="s">
        <v>56</v>
      </c>
      <c r="D90" t="s">
        <v>8</v>
      </c>
      <c r="F90">
        <v>1</v>
      </c>
      <c r="G90">
        <v>1</v>
      </c>
      <c r="H90" t="s">
        <v>777</v>
      </c>
    </row>
    <row r="91" spans="1:8" x14ac:dyDescent="0.25">
      <c r="A91" t="s">
        <v>532</v>
      </c>
      <c r="B91" t="s">
        <v>533</v>
      </c>
      <c r="C91" t="s">
        <v>56</v>
      </c>
      <c r="D91" t="s">
        <v>8</v>
      </c>
      <c r="F91">
        <v>1</v>
      </c>
      <c r="G91">
        <v>1</v>
      </c>
      <c r="H91" t="s">
        <v>778</v>
      </c>
    </row>
    <row r="92" spans="1:8" x14ac:dyDescent="0.25">
      <c r="A92" t="s">
        <v>532</v>
      </c>
      <c r="B92" t="s">
        <v>533</v>
      </c>
      <c r="C92" t="s">
        <v>56</v>
      </c>
      <c r="D92" t="s">
        <v>8</v>
      </c>
      <c r="F92">
        <v>1</v>
      </c>
      <c r="G92">
        <v>1</v>
      </c>
      <c r="H92" t="s">
        <v>779</v>
      </c>
    </row>
    <row r="93" spans="1:8" x14ac:dyDescent="0.25">
      <c r="A93" t="s">
        <v>532</v>
      </c>
      <c r="B93" t="s">
        <v>533</v>
      </c>
      <c r="C93" t="s">
        <v>56</v>
      </c>
      <c r="D93" t="s">
        <v>8</v>
      </c>
      <c r="F93">
        <v>1</v>
      </c>
      <c r="G93">
        <v>1</v>
      </c>
      <c r="H93" t="s">
        <v>780</v>
      </c>
    </row>
    <row r="94" spans="1:8" x14ac:dyDescent="0.25">
      <c r="A94" t="s">
        <v>532</v>
      </c>
      <c r="B94" t="s">
        <v>533</v>
      </c>
      <c r="C94" t="s">
        <v>56</v>
      </c>
      <c r="D94" t="s">
        <v>8</v>
      </c>
      <c r="F94">
        <v>1</v>
      </c>
      <c r="G94">
        <v>1</v>
      </c>
      <c r="H94" t="s">
        <v>781</v>
      </c>
    </row>
    <row r="95" spans="1:8" x14ac:dyDescent="0.25">
      <c r="A95" t="s">
        <v>532</v>
      </c>
      <c r="B95" t="s">
        <v>533</v>
      </c>
      <c r="C95" t="s">
        <v>56</v>
      </c>
      <c r="D95" t="s">
        <v>8</v>
      </c>
      <c r="F95">
        <v>1</v>
      </c>
      <c r="G95">
        <v>1</v>
      </c>
      <c r="H95" t="s">
        <v>782</v>
      </c>
    </row>
    <row r="96" spans="1:8" x14ac:dyDescent="0.25">
      <c r="A96" t="s">
        <v>532</v>
      </c>
      <c r="B96" t="s">
        <v>533</v>
      </c>
      <c r="C96" t="s">
        <v>56</v>
      </c>
      <c r="D96" t="s">
        <v>8</v>
      </c>
      <c r="F96">
        <v>1</v>
      </c>
      <c r="G96">
        <v>1</v>
      </c>
      <c r="H96" t="s">
        <v>783</v>
      </c>
    </row>
    <row r="97" spans="1:8" x14ac:dyDescent="0.25">
      <c r="A97" t="s">
        <v>532</v>
      </c>
      <c r="B97" t="s">
        <v>533</v>
      </c>
      <c r="C97" t="s">
        <v>56</v>
      </c>
      <c r="D97" t="s">
        <v>8</v>
      </c>
      <c r="F97">
        <v>1</v>
      </c>
      <c r="G97">
        <v>1</v>
      </c>
      <c r="H97" t="s">
        <v>784</v>
      </c>
    </row>
    <row r="98" spans="1:8" x14ac:dyDescent="0.25">
      <c r="A98" t="s">
        <v>532</v>
      </c>
      <c r="B98" t="s">
        <v>533</v>
      </c>
      <c r="C98" t="s">
        <v>56</v>
      </c>
      <c r="D98" t="s">
        <v>8</v>
      </c>
      <c r="F98">
        <v>1</v>
      </c>
      <c r="G98">
        <v>1</v>
      </c>
      <c r="H98" t="s">
        <v>785</v>
      </c>
    </row>
    <row r="99" spans="1:8" x14ac:dyDescent="0.25">
      <c r="A99" t="s">
        <v>532</v>
      </c>
      <c r="B99" t="s">
        <v>533</v>
      </c>
      <c r="C99" t="s">
        <v>56</v>
      </c>
      <c r="D99" t="s">
        <v>8</v>
      </c>
      <c r="F99">
        <v>1</v>
      </c>
      <c r="G99">
        <v>1</v>
      </c>
      <c r="H99" t="s">
        <v>786</v>
      </c>
    </row>
    <row r="100" spans="1:8" x14ac:dyDescent="0.25">
      <c r="A100" t="s">
        <v>532</v>
      </c>
      <c r="B100" t="s">
        <v>533</v>
      </c>
      <c r="C100" t="s">
        <v>56</v>
      </c>
      <c r="D100" t="s">
        <v>8</v>
      </c>
      <c r="F100">
        <v>1</v>
      </c>
      <c r="G100">
        <v>1</v>
      </c>
      <c r="H100" t="s">
        <v>787</v>
      </c>
    </row>
    <row r="101" spans="1:8" x14ac:dyDescent="0.25">
      <c r="A101" t="s">
        <v>534</v>
      </c>
      <c r="B101" t="s">
        <v>533</v>
      </c>
      <c r="C101" t="s">
        <v>54</v>
      </c>
      <c r="D101" t="s">
        <v>527</v>
      </c>
      <c r="E101" t="s">
        <v>945</v>
      </c>
      <c r="F101">
        <v>1</v>
      </c>
      <c r="G101">
        <v>1</v>
      </c>
      <c r="H101" t="s">
        <v>952</v>
      </c>
    </row>
    <row r="102" spans="1:8" x14ac:dyDescent="0.25">
      <c r="A102" t="s">
        <v>534</v>
      </c>
      <c r="B102" t="s">
        <v>533</v>
      </c>
      <c r="C102" t="s">
        <v>54</v>
      </c>
      <c r="D102" t="s">
        <v>527</v>
      </c>
      <c r="E102" t="s">
        <v>946</v>
      </c>
      <c r="F102">
        <v>1</v>
      </c>
      <c r="G102">
        <v>1</v>
      </c>
      <c r="H102" t="s">
        <v>953</v>
      </c>
    </row>
    <row r="103" spans="1:8" x14ac:dyDescent="0.25">
      <c r="A103" t="s">
        <v>534</v>
      </c>
      <c r="B103" t="s">
        <v>533</v>
      </c>
      <c r="C103" t="s">
        <v>54</v>
      </c>
      <c r="D103" t="s">
        <v>527</v>
      </c>
      <c r="E103" t="s">
        <v>947</v>
      </c>
      <c r="F103">
        <v>1</v>
      </c>
      <c r="G103">
        <v>1</v>
      </c>
      <c r="H103" t="s">
        <v>954</v>
      </c>
    </row>
    <row r="104" spans="1:8" x14ac:dyDescent="0.25">
      <c r="A104" t="s">
        <v>534</v>
      </c>
      <c r="B104" t="s">
        <v>533</v>
      </c>
      <c r="C104" t="s">
        <v>54</v>
      </c>
      <c r="D104" t="s">
        <v>527</v>
      </c>
      <c r="E104" t="s">
        <v>948</v>
      </c>
      <c r="F104">
        <v>1</v>
      </c>
      <c r="G104">
        <v>1</v>
      </c>
      <c r="H104" t="s">
        <v>955</v>
      </c>
    </row>
    <row r="105" spans="1:8" x14ac:dyDescent="0.25">
      <c r="A105" t="s">
        <v>534</v>
      </c>
      <c r="B105" t="s">
        <v>533</v>
      </c>
      <c r="C105" t="s">
        <v>54</v>
      </c>
      <c r="D105" t="s">
        <v>527</v>
      </c>
      <c r="E105" t="s">
        <v>945</v>
      </c>
      <c r="F105">
        <v>1</v>
      </c>
      <c r="G105">
        <v>1</v>
      </c>
      <c r="H105" t="s">
        <v>956</v>
      </c>
    </row>
    <row r="106" spans="1:8" x14ac:dyDescent="0.25">
      <c r="A106" t="s">
        <v>534</v>
      </c>
      <c r="B106" t="s">
        <v>533</v>
      </c>
      <c r="C106" t="s">
        <v>54</v>
      </c>
      <c r="D106" t="s">
        <v>527</v>
      </c>
      <c r="E106" t="s">
        <v>946</v>
      </c>
      <c r="F106">
        <v>1</v>
      </c>
      <c r="G106">
        <v>1</v>
      </c>
      <c r="H106" t="s">
        <v>957</v>
      </c>
    </row>
    <row r="107" spans="1:8" x14ac:dyDescent="0.25">
      <c r="A107" t="s">
        <v>534</v>
      </c>
      <c r="B107" t="s">
        <v>533</v>
      </c>
      <c r="C107" t="s">
        <v>54</v>
      </c>
      <c r="D107" t="s">
        <v>527</v>
      </c>
      <c r="E107" t="s">
        <v>948</v>
      </c>
      <c r="F107">
        <v>1</v>
      </c>
      <c r="G107">
        <v>1</v>
      </c>
      <c r="H107" t="s">
        <v>958</v>
      </c>
    </row>
    <row r="108" spans="1:8" x14ac:dyDescent="0.25">
      <c r="A108" t="s">
        <v>534</v>
      </c>
      <c r="B108" t="s">
        <v>533</v>
      </c>
      <c r="C108" t="s">
        <v>54</v>
      </c>
      <c r="D108" t="s">
        <v>527</v>
      </c>
      <c r="E108" t="s">
        <v>945</v>
      </c>
      <c r="F108">
        <v>1</v>
      </c>
      <c r="G108">
        <v>1</v>
      </c>
      <c r="H108" t="s">
        <v>959</v>
      </c>
    </row>
    <row r="109" spans="1:8" x14ac:dyDescent="0.25">
      <c r="A109" t="s">
        <v>534</v>
      </c>
      <c r="B109" t="s">
        <v>533</v>
      </c>
      <c r="C109" t="s">
        <v>54</v>
      </c>
      <c r="D109" t="s">
        <v>527</v>
      </c>
      <c r="E109" t="s">
        <v>946</v>
      </c>
      <c r="F109">
        <v>1</v>
      </c>
      <c r="G109">
        <v>1</v>
      </c>
      <c r="H109" t="s">
        <v>960</v>
      </c>
    </row>
    <row r="110" spans="1:8" x14ac:dyDescent="0.25">
      <c r="A110" t="s">
        <v>534</v>
      </c>
      <c r="B110" t="s">
        <v>533</v>
      </c>
      <c r="C110" t="s">
        <v>54</v>
      </c>
      <c r="D110" t="s">
        <v>527</v>
      </c>
      <c r="E110" t="s">
        <v>947</v>
      </c>
      <c r="F110">
        <v>1</v>
      </c>
      <c r="G110">
        <v>1</v>
      </c>
      <c r="H110" t="s">
        <v>961</v>
      </c>
    </row>
    <row r="111" spans="1:8" x14ac:dyDescent="0.25">
      <c r="A111" t="s">
        <v>534</v>
      </c>
      <c r="B111" t="s">
        <v>533</v>
      </c>
      <c r="C111" t="s">
        <v>54</v>
      </c>
      <c r="D111" t="s">
        <v>527</v>
      </c>
      <c r="E111" t="s">
        <v>948</v>
      </c>
      <c r="F111">
        <v>1</v>
      </c>
      <c r="G111">
        <v>1</v>
      </c>
      <c r="H111" t="s">
        <v>962</v>
      </c>
    </row>
    <row r="112" spans="1:8" x14ac:dyDescent="0.25">
      <c r="A112" t="s">
        <v>534</v>
      </c>
      <c r="B112" t="s">
        <v>533</v>
      </c>
      <c r="C112" t="s">
        <v>54</v>
      </c>
      <c r="D112" t="s">
        <v>527</v>
      </c>
      <c r="E112" t="s">
        <v>945</v>
      </c>
      <c r="F112">
        <v>1</v>
      </c>
      <c r="G112">
        <v>1</v>
      </c>
      <c r="H112" t="s">
        <v>963</v>
      </c>
    </row>
    <row r="113" spans="1:8" x14ac:dyDescent="0.25">
      <c r="A113" t="s">
        <v>534</v>
      </c>
      <c r="B113" t="s">
        <v>533</v>
      </c>
      <c r="C113" t="s">
        <v>54</v>
      </c>
      <c r="D113" t="s">
        <v>527</v>
      </c>
      <c r="E113" t="s">
        <v>946</v>
      </c>
      <c r="F113">
        <v>1</v>
      </c>
      <c r="G113">
        <v>1</v>
      </c>
      <c r="H113" t="s">
        <v>964</v>
      </c>
    </row>
    <row r="114" spans="1:8" x14ac:dyDescent="0.25">
      <c r="A114" t="s">
        <v>534</v>
      </c>
      <c r="B114" t="s">
        <v>533</v>
      </c>
      <c r="C114" t="s">
        <v>54</v>
      </c>
      <c r="D114" t="s">
        <v>527</v>
      </c>
      <c r="E114" t="s">
        <v>947</v>
      </c>
      <c r="F114">
        <v>1</v>
      </c>
      <c r="G114">
        <v>1</v>
      </c>
      <c r="H114" t="s">
        <v>965</v>
      </c>
    </row>
    <row r="115" spans="1:8" x14ac:dyDescent="0.25">
      <c r="A115" t="s">
        <v>534</v>
      </c>
      <c r="B115" t="s">
        <v>533</v>
      </c>
      <c r="C115" t="s">
        <v>54</v>
      </c>
      <c r="D115" t="s">
        <v>527</v>
      </c>
      <c r="E115" t="s">
        <v>948</v>
      </c>
      <c r="F115">
        <v>1</v>
      </c>
      <c r="G115">
        <v>1</v>
      </c>
      <c r="H115" t="s">
        <v>966</v>
      </c>
    </row>
    <row r="116" spans="1:8" x14ac:dyDescent="0.25">
      <c r="A116" t="s">
        <v>534</v>
      </c>
      <c r="B116" t="s">
        <v>533</v>
      </c>
      <c r="C116" t="s">
        <v>54</v>
      </c>
      <c r="D116" t="s">
        <v>527</v>
      </c>
      <c r="E116" t="s">
        <v>945</v>
      </c>
      <c r="F116">
        <v>1</v>
      </c>
      <c r="G116">
        <v>1</v>
      </c>
      <c r="H116" t="s">
        <v>967</v>
      </c>
    </row>
    <row r="117" spans="1:8" x14ac:dyDescent="0.25">
      <c r="A117" t="s">
        <v>534</v>
      </c>
      <c r="B117" t="s">
        <v>533</v>
      </c>
      <c r="C117" t="s">
        <v>54</v>
      </c>
      <c r="D117" t="s">
        <v>527</v>
      </c>
      <c r="E117" t="s">
        <v>946</v>
      </c>
      <c r="F117">
        <v>1</v>
      </c>
      <c r="G117">
        <v>1</v>
      </c>
      <c r="H117" t="s">
        <v>968</v>
      </c>
    </row>
    <row r="118" spans="1:8" x14ac:dyDescent="0.25">
      <c r="A118" t="s">
        <v>534</v>
      </c>
      <c r="B118" t="s">
        <v>533</v>
      </c>
      <c r="C118" t="s">
        <v>54</v>
      </c>
      <c r="D118" t="s">
        <v>527</v>
      </c>
      <c r="E118" t="s">
        <v>947</v>
      </c>
      <c r="F118">
        <v>1</v>
      </c>
      <c r="G118">
        <v>1</v>
      </c>
      <c r="H118" t="s">
        <v>969</v>
      </c>
    </row>
    <row r="119" spans="1:8" x14ac:dyDescent="0.25">
      <c r="A119" t="s">
        <v>534</v>
      </c>
      <c r="B119" t="s">
        <v>533</v>
      </c>
      <c r="C119" t="s">
        <v>54</v>
      </c>
      <c r="D119" t="s">
        <v>527</v>
      </c>
      <c r="E119" t="s">
        <v>948</v>
      </c>
      <c r="F119">
        <v>1</v>
      </c>
      <c r="G119">
        <v>1</v>
      </c>
      <c r="H119" t="s">
        <v>970</v>
      </c>
    </row>
    <row r="120" spans="1:8" x14ac:dyDescent="0.25">
      <c r="A120" t="s">
        <v>534</v>
      </c>
      <c r="B120" t="s">
        <v>533</v>
      </c>
      <c r="C120" t="s">
        <v>54</v>
      </c>
      <c r="D120" t="s">
        <v>527</v>
      </c>
      <c r="E120" t="s">
        <v>945</v>
      </c>
      <c r="F120">
        <v>1</v>
      </c>
      <c r="G120">
        <v>1</v>
      </c>
      <c r="H120" t="s">
        <v>971</v>
      </c>
    </row>
    <row r="121" spans="1:8" x14ac:dyDescent="0.25">
      <c r="A121" t="s">
        <v>534</v>
      </c>
      <c r="B121" t="s">
        <v>533</v>
      </c>
      <c r="C121" t="s">
        <v>54</v>
      </c>
      <c r="D121" t="s">
        <v>527</v>
      </c>
      <c r="E121" t="s">
        <v>948</v>
      </c>
      <c r="F121">
        <v>1</v>
      </c>
      <c r="G121">
        <v>1</v>
      </c>
      <c r="H121" t="s">
        <v>972</v>
      </c>
    </row>
    <row r="122" spans="1:8" x14ac:dyDescent="0.25">
      <c r="A122" t="s">
        <v>534</v>
      </c>
      <c r="B122" t="s">
        <v>533</v>
      </c>
      <c r="C122" t="s">
        <v>54</v>
      </c>
      <c r="D122" t="s">
        <v>527</v>
      </c>
      <c r="E122" t="s">
        <v>945</v>
      </c>
      <c r="F122">
        <v>1</v>
      </c>
      <c r="G122">
        <v>1</v>
      </c>
      <c r="H122" t="s">
        <v>973</v>
      </c>
    </row>
    <row r="123" spans="1:8" x14ac:dyDescent="0.25">
      <c r="A123" t="s">
        <v>534</v>
      </c>
      <c r="B123" t="s">
        <v>533</v>
      </c>
      <c r="C123" t="s">
        <v>54</v>
      </c>
      <c r="D123" t="s">
        <v>527</v>
      </c>
      <c r="E123" t="s">
        <v>948</v>
      </c>
      <c r="F123">
        <v>1</v>
      </c>
      <c r="G123">
        <v>1</v>
      </c>
      <c r="H123" t="s">
        <v>974</v>
      </c>
    </row>
    <row r="124" spans="1:8" x14ac:dyDescent="0.25">
      <c r="A124" t="s">
        <v>534</v>
      </c>
      <c r="B124" t="s">
        <v>533</v>
      </c>
      <c r="C124" t="s">
        <v>54</v>
      </c>
      <c r="D124" t="s">
        <v>527</v>
      </c>
      <c r="E124" t="s">
        <v>945</v>
      </c>
      <c r="F124">
        <v>1</v>
      </c>
      <c r="G124">
        <v>1</v>
      </c>
      <c r="H124" t="s">
        <v>975</v>
      </c>
    </row>
    <row r="125" spans="1:8" x14ac:dyDescent="0.25">
      <c r="A125" t="s">
        <v>534</v>
      </c>
      <c r="B125" t="s">
        <v>533</v>
      </c>
      <c r="C125" t="s">
        <v>54</v>
      </c>
      <c r="D125" t="s">
        <v>527</v>
      </c>
      <c r="E125" t="s">
        <v>946</v>
      </c>
      <c r="F125">
        <v>1</v>
      </c>
      <c r="G125">
        <v>1</v>
      </c>
      <c r="H125" t="s">
        <v>976</v>
      </c>
    </row>
    <row r="126" spans="1:8" x14ac:dyDescent="0.25">
      <c r="A126" t="s">
        <v>534</v>
      </c>
      <c r="B126" t="s">
        <v>533</v>
      </c>
      <c r="C126" t="s">
        <v>54</v>
      </c>
      <c r="D126" t="s">
        <v>527</v>
      </c>
      <c r="E126" t="s">
        <v>947</v>
      </c>
      <c r="F126">
        <v>1</v>
      </c>
      <c r="G126">
        <v>1</v>
      </c>
      <c r="H126" t="s">
        <v>977</v>
      </c>
    </row>
    <row r="127" spans="1:8" x14ac:dyDescent="0.25">
      <c r="A127" t="s">
        <v>534</v>
      </c>
      <c r="B127" t="s">
        <v>533</v>
      </c>
      <c r="C127" t="s">
        <v>54</v>
      </c>
      <c r="D127" t="s">
        <v>527</v>
      </c>
      <c r="E127" t="s">
        <v>948</v>
      </c>
      <c r="F127">
        <v>1</v>
      </c>
      <c r="G127">
        <v>1</v>
      </c>
      <c r="H127" t="s">
        <v>978</v>
      </c>
    </row>
    <row r="128" spans="1:8" x14ac:dyDescent="0.25">
      <c r="A128" t="s">
        <v>534</v>
      </c>
      <c r="B128" t="s">
        <v>533</v>
      </c>
      <c r="C128" t="s">
        <v>54</v>
      </c>
      <c r="D128" t="s">
        <v>527</v>
      </c>
      <c r="E128" t="s">
        <v>945</v>
      </c>
      <c r="F128">
        <v>1</v>
      </c>
      <c r="G128">
        <v>1</v>
      </c>
      <c r="H128" t="s">
        <v>979</v>
      </c>
    </row>
    <row r="129" spans="1:8" x14ac:dyDescent="0.25">
      <c r="A129" t="s">
        <v>534</v>
      </c>
      <c r="B129" t="s">
        <v>533</v>
      </c>
      <c r="C129" t="s">
        <v>54</v>
      </c>
      <c r="D129" t="s">
        <v>527</v>
      </c>
      <c r="E129" t="s">
        <v>946</v>
      </c>
      <c r="F129">
        <v>1</v>
      </c>
      <c r="G129">
        <v>1</v>
      </c>
      <c r="H129" t="s">
        <v>980</v>
      </c>
    </row>
    <row r="130" spans="1:8" x14ac:dyDescent="0.25">
      <c r="A130" t="s">
        <v>534</v>
      </c>
      <c r="B130" t="s">
        <v>533</v>
      </c>
      <c r="C130" t="s">
        <v>54</v>
      </c>
      <c r="D130" t="s">
        <v>527</v>
      </c>
      <c r="E130" t="s">
        <v>947</v>
      </c>
      <c r="F130">
        <v>1</v>
      </c>
      <c r="G130">
        <v>1</v>
      </c>
      <c r="H130" t="s">
        <v>981</v>
      </c>
    </row>
    <row r="131" spans="1:8" x14ac:dyDescent="0.25">
      <c r="A131" t="s">
        <v>534</v>
      </c>
      <c r="B131" t="s">
        <v>533</v>
      </c>
      <c r="C131" t="s">
        <v>54</v>
      </c>
      <c r="D131" t="s">
        <v>527</v>
      </c>
      <c r="E131" t="s">
        <v>948</v>
      </c>
      <c r="F131">
        <v>1</v>
      </c>
      <c r="G131">
        <v>1</v>
      </c>
      <c r="H131" t="s">
        <v>982</v>
      </c>
    </row>
    <row r="132" spans="1:8" x14ac:dyDescent="0.25">
      <c r="A132" t="s">
        <v>534</v>
      </c>
      <c r="B132" t="s">
        <v>533</v>
      </c>
      <c r="C132" t="s">
        <v>54</v>
      </c>
      <c r="D132" t="s">
        <v>527</v>
      </c>
      <c r="E132" t="s">
        <v>945</v>
      </c>
      <c r="F132">
        <v>1</v>
      </c>
      <c r="G132">
        <v>1</v>
      </c>
      <c r="H132" t="s">
        <v>983</v>
      </c>
    </row>
    <row r="133" spans="1:8" x14ac:dyDescent="0.25">
      <c r="A133" t="s">
        <v>534</v>
      </c>
      <c r="B133" t="s">
        <v>533</v>
      </c>
      <c r="C133" t="s">
        <v>54</v>
      </c>
      <c r="D133" t="s">
        <v>527</v>
      </c>
      <c r="E133" t="s">
        <v>946</v>
      </c>
      <c r="F133">
        <v>1</v>
      </c>
      <c r="G133">
        <v>1</v>
      </c>
      <c r="H133" t="s">
        <v>984</v>
      </c>
    </row>
    <row r="134" spans="1:8" x14ac:dyDescent="0.25">
      <c r="A134" t="s">
        <v>534</v>
      </c>
      <c r="B134" t="s">
        <v>533</v>
      </c>
      <c r="C134" t="s">
        <v>54</v>
      </c>
      <c r="D134" t="s">
        <v>527</v>
      </c>
      <c r="E134" t="s">
        <v>948</v>
      </c>
      <c r="F134">
        <v>1</v>
      </c>
      <c r="G134">
        <v>1</v>
      </c>
      <c r="H134" t="s">
        <v>985</v>
      </c>
    </row>
    <row r="135" spans="1:8" x14ac:dyDescent="0.25">
      <c r="A135" t="s">
        <v>534</v>
      </c>
      <c r="B135" t="s">
        <v>533</v>
      </c>
      <c r="C135" t="s">
        <v>54</v>
      </c>
      <c r="D135" t="s">
        <v>527</v>
      </c>
      <c r="E135" t="s">
        <v>945</v>
      </c>
      <c r="F135">
        <v>1</v>
      </c>
      <c r="G135">
        <v>1</v>
      </c>
      <c r="H135" t="s">
        <v>986</v>
      </c>
    </row>
    <row r="136" spans="1:8" x14ac:dyDescent="0.25">
      <c r="A136" t="s">
        <v>534</v>
      </c>
      <c r="B136" t="s">
        <v>533</v>
      </c>
      <c r="C136" t="s">
        <v>54</v>
      </c>
      <c r="D136" t="s">
        <v>527</v>
      </c>
      <c r="E136" t="s">
        <v>946</v>
      </c>
      <c r="F136">
        <v>1</v>
      </c>
      <c r="G136">
        <v>1</v>
      </c>
      <c r="H136" t="s">
        <v>987</v>
      </c>
    </row>
    <row r="137" spans="1:8" x14ac:dyDescent="0.25">
      <c r="A137" t="s">
        <v>534</v>
      </c>
      <c r="B137" t="s">
        <v>533</v>
      </c>
      <c r="C137" t="s">
        <v>54</v>
      </c>
      <c r="D137" t="s">
        <v>527</v>
      </c>
      <c r="E137" t="s">
        <v>947</v>
      </c>
      <c r="F137">
        <v>1</v>
      </c>
      <c r="G137">
        <v>1</v>
      </c>
      <c r="H137" t="s">
        <v>988</v>
      </c>
    </row>
    <row r="138" spans="1:8" x14ac:dyDescent="0.25">
      <c r="A138" t="s">
        <v>534</v>
      </c>
      <c r="B138" t="s">
        <v>533</v>
      </c>
      <c r="C138" t="s">
        <v>54</v>
      </c>
      <c r="D138" t="s">
        <v>527</v>
      </c>
      <c r="E138" t="s">
        <v>948</v>
      </c>
      <c r="F138">
        <v>1</v>
      </c>
      <c r="G138">
        <v>1</v>
      </c>
      <c r="H138" t="s">
        <v>989</v>
      </c>
    </row>
    <row r="139" spans="1:8" x14ac:dyDescent="0.25">
      <c r="A139" t="s">
        <v>534</v>
      </c>
      <c r="B139" t="s">
        <v>533</v>
      </c>
      <c r="C139" t="s">
        <v>54</v>
      </c>
      <c r="D139" t="s">
        <v>527</v>
      </c>
      <c r="E139" t="s">
        <v>945</v>
      </c>
      <c r="F139">
        <v>1</v>
      </c>
      <c r="G139">
        <v>1</v>
      </c>
      <c r="H139" t="s">
        <v>990</v>
      </c>
    </row>
    <row r="140" spans="1:8" x14ac:dyDescent="0.25">
      <c r="A140" t="s">
        <v>534</v>
      </c>
      <c r="B140" t="s">
        <v>533</v>
      </c>
      <c r="C140" t="s">
        <v>54</v>
      </c>
      <c r="D140" t="s">
        <v>527</v>
      </c>
      <c r="E140" t="s">
        <v>946</v>
      </c>
      <c r="F140">
        <v>1</v>
      </c>
      <c r="G140">
        <v>1</v>
      </c>
      <c r="H140" t="s">
        <v>991</v>
      </c>
    </row>
    <row r="141" spans="1:8" x14ac:dyDescent="0.25">
      <c r="A141" t="s">
        <v>534</v>
      </c>
      <c r="B141" t="s">
        <v>533</v>
      </c>
      <c r="C141" t="s">
        <v>54</v>
      </c>
      <c r="D141" t="s">
        <v>527</v>
      </c>
      <c r="E141" t="s">
        <v>947</v>
      </c>
      <c r="F141">
        <v>1</v>
      </c>
      <c r="G141">
        <v>1</v>
      </c>
      <c r="H141" t="s">
        <v>992</v>
      </c>
    </row>
    <row r="142" spans="1:8" x14ac:dyDescent="0.25">
      <c r="A142" t="s">
        <v>534</v>
      </c>
      <c r="B142" t="s">
        <v>533</v>
      </c>
      <c r="C142" t="s">
        <v>54</v>
      </c>
      <c r="D142" t="s">
        <v>527</v>
      </c>
      <c r="E142" t="s">
        <v>948</v>
      </c>
      <c r="F142">
        <v>1</v>
      </c>
      <c r="G142">
        <v>1</v>
      </c>
      <c r="H142" t="s">
        <v>993</v>
      </c>
    </row>
    <row r="143" spans="1:8" x14ac:dyDescent="0.25">
      <c r="A143" t="s">
        <v>534</v>
      </c>
      <c r="B143" t="s">
        <v>533</v>
      </c>
      <c r="C143" t="s">
        <v>54</v>
      </c>
      <c r="D143" t="s">
        <v>527</v>
      </c>
      <c r="E143" t="s">
        <v>945</v>
      </c>
      <c r="F143">
        <v>1</v>
      </c>
      <c r="G143">
        <v>1</v>
      </c>
      <c r="H143" t="s">
        <v>994</v>
      </c>
    </row>
    <row r="144" spans="1:8" x14ac:dyDescent="0.25">
      <c r="A144" t="s">
        <v>534</v>
      </c>
      <c r="B144" t="s">
        <v>533</v>
      </c>
      <c r="C144" t="s">
        <v>54</v>
      </c>
      <c r="D144" t="s">
        <v>527</v>
      </c>
      <c r="E144" t="s">
        <v>947</v>
      </c>
      <c r="F144">
        <v>1</v>
      </c>
      <c r="G144">
        <v>1</v>
      </c>
      <c r="H144" t="s">
        <v>995</v>
      </c>
    </row>
    <row r="145" spans="1:8" x14ac:dyDescent="0.25">
      <c r="A145" t="s">
        <v>534</v>
      </c>
      <c r="B145" t="s">
        <v>533</v>
      </c>
      <c r="C145" t="s">
        <v>54</v>
      </c>
      <c r="D145" t="s">
        <v>527</v>
      </c>
      <c r="E145" t="s">
        <v>945</v>
      </c>
      <c r="F145">
        <v>1</v>
      </c>
      <c r="G145">
        <v>1</v>
      </c>
      <c r="H145" t="s">
        <v>996</v>
      </c>
    </row>
    <row r="146" spans="1:8" x14ac:dyDescent="0.25">
      <c r="A146" t="s">
        <v>534</v>
      </c>
      <c r="B146" t="s">
        <v>533</v>
      </c>
      <c r="C146" t="s">
        <v>54</v>
      </c>
      <c r="D146" t="s">
        <v>527</v>
      </c>
      <c r="E146" t="s">
        <v>947</v>
      </c>
      <c r="F146">
        <v>1</v>
      </c>
      <c r="G146">
        <v>1</v>
      </c>
      <c r="H146" t="s">
        <v>997</v>
      </c>
    </row>
    <row r="147" spans="1:8" x14ac:dyDescent="0.25">
      <c r="A147" t="s">
        <v>534</v>
      </c>
      <c r="B147" t="s">
        <v>533</v>
      </c>
      <c r="C147" t="s">
        <v>54</v>
      </c>
      <c r="D147" t="s">
        <v>527</v>
      </c>
      <c r="E147" t="s">
        <v>948</v>
      </c>
      <c r="F147">
        <v>1</v>
      </c>
      <c r="G147">
        <v>1</v>
      </c>
      <c r="H147" t="s">
        <v>998</v>
      </c>
    </row>
    <row r="148" spans="1:8" x14ac:dyDescent="0.25">
      <c r="A148" t="s">
        <v>534</v>
      </c>
      <c r="B148" t="s">
        <v>533</v>
      </c>
      <c r="C148" t="s">
        <v>54</v>
      </c>
      <c r="D148" t="s">
        <v>527</v>
      </c>
      <c r="E148" t="s">
        <v>948</v>
      </c>
      <c r="F148">
        <v>1</v>
      </c>
      <c r="G148">
        <v>1</v>
      </c>
      <c r="H148" t="s">
        <v>999</v>
      </c>
    </row>
    <row r="149" spans="1:8" x14ac:dyDescent="0.25">
      <c r="A149" t="s">
        <v>534</v>
      </c>
      <c r="B149" t="s">
        <v>533</v>
      </c>
      <c r="C149" t="s">
        <v>54</v>
      </c>
      <c r="D149" t="s">
        <v>8</v>
      </c>
      <c r="E149" t="s">
        <v>949</v>
      </c>
      <c r="F149">
        <v>1</v>
      </c>
      <c r="G149">
        <v>1</v>
      </c>
      <c r="H149" t="s">
        <v>1000</v>
      </c>
    </row>
    <row r="150" spans="1:8" x14ac:dyDescent="0.25">
      <c r="A150" t="s">
        <v>534</v>
      </c>
      <c r="B150" t="s">
        <v>533</v>
      </c>
      <c r="C150" t="s">
        <v>54</v>
      </c>
      <c r="D150" t="s">
        <v>8</v>
      </c>
      <c r="E150" t="s">
        <v>949</v>
      </c>
      <c r="F150">
        <v>1</v>
      </c>
      <c r="G150">
        <v>1</v>
      </c>
      <c r="H150" t="s">
        <v>1001</v>
      </c>
    </row>
    <row r="151" spans="1:8" x14ac:dyDescent="0.25">
      <c r="A151" t="s">
        <v>534</v>
      </c>
      <c r="B151" t="s">
        <v>533</v>
      </c>
      <c r="C151" t="s">
        <v>54</v>
      </c>
      <c r="D151" t="s">
        <v>8</v>
      </c>
      <c r="E151" t="s">
        <v>949</v>
      </c>
      <c r="F151">
        <v>0.99999999999999989</v>
      </c>
      <c r="G151">
        <v>1</v>
      </c>
      <c r="H151" t="s">
        <v>1002</v>
      </c>
    </row>
    <row r="152" spans="1:8" x14ac:dyDescent="0.25">
      <c r="A152" t="s">
        <v>534</v>
      </c>
      <c r="B152" t="s">
        <v>533</v>
      </c>
      <c r="C152" t="s">
        <v>54</v>
      </c>
      <c r="D152" t="s">
        <v>8</v>
      </c>
      <c r="E152" t="s">
        <v>949</v>
      </c>
      <c r="F152">
        <v>1</v>
      </c>
      <c r="G152">
        <v>1</v>
      </c>
      <c r="H152" t="s">
        <v>1003</v>
      </c>
    </row>
    <row r="153" spans="1:8" x14ac:dyDescent="0.25">
      <c r="A153" t="s">
        <v>534</v>
      </c>
      <c r="B153" t="s">
        <v>533</v>
      </c>
      <c r="C153" t="s">
        <v>54</v>
      </c>
      <c r="D153" t="s">
        <v>8</v>
      </c>
      <c r="E153" t="s">
        <v>949</v>
      </c>
      <c r="F153">
        <v>1</v>
      </c>
      <c r="G153">
        <v>1</v>
      </c>
      <c r="H153" t="s">
        <v>1004</v>
      </c>
    </row>
    <row r="154" spans="1:8" x14ac:dyDescent="0.25">
      <c r="A154" t="s">
        <v>534</v>
      </c>
      <c r="B154" t="s">
        <v>533</v>
      </c>
      <c r="C154" t="s">
        <v>54</v>
      </c>
      <c r="D154" t="s">
        <v>8</v>
      </c>
      <c r="E154" t="s">
        <v>949</v>
      </c>
      <c r="F154">
        <v>0.99999999999999989</v>
      </c>
      <c r="G154">
        <v>1</v>
      </c>
      <c r="H154" t="s">
        <v>1005</v>
      </c>
    </row>
    <row r="155" spans="1:8" x14ac:dyDescent="0.25">
      <c r="A155" t="s">
        <v>534</v>
      </c>
      <c r="B155" t="s">
        <v>533</v>
      </c>
      <c r="C155" t="s">
        <v>54</v>
      </c>
      <c r="D155" t="s">
        <v>8</v>
      </c>
      <c r="E155" t="s">
        <v>949</v>
      </c>
      <c r="F155">
        <v>1</v>
      </c>
      <c r="G155">
        <v>1</v>
      </c>
      <c r="H155" t="s">
        <v>1006</v>
      </c>
    </row>
    <row r="156" spans="1:8" x14ac:dyDescent="0.25">
      <c r="A156" t="s">
        <v>534</v>
      </c>
      <c r="B156" t="s">
        <v>533</v>
      </c>
      <c r="C156" t="s">
        <v>54</v>
      </c>
      <c r="D156" t="s">
        <v>8</v>
      </c>
      <c r="E156" t="s">
        <v>949</v>
      </c>
      <c r="F156">
        <v>1</v>
      </c>
      <c r="G156">
        <v>1</v>
      </c>
      <c r="H156" t="s">
        <v>1007</v>
      </c>
    </row>
    <row r="157" spans="1:8" x14ac:dyDescent="0.25">
      <c r="A157" t="s">
        <v>534</v>
      </c>
      <c r="B157" t="s">
        <v>533</v>
      </c>
      <c r="C157" t="s">
        <v>54</v>
      </c>
      <c r="D157" t="s">
        <v>8</v>
      </c>
      <c r="E157" t="s">
        <v>949</v>
      </c>
      <c r="F157">
        <v>0.99999999999999989</v>
      </c>
      <c r="G157">
        <v>1</v>
      </c>
      <c r="H157" t="s">
        <v>1008</v>
      </c>
    </row>
    <row r="158" spans="1:8" x14ac:dyDescent="0.25">
      <c r="A158" t="s">
        <v>534</v>
      </c>
      <c r="B158" t="s">
        <v>533</v>
      </c>
      <c r="C158" t="s">
        <v>54</v>
      </c>
      <c r="D158" t="s">
        <v>8</v>
      </c>
      <c r="E158" t="s">
        <v>949</v>
      </c>
      <c r="F158">
        <v>1</v>
      </c>
      <c r="G158">
        <v>1</v>
      </c>
      <c r="H158" t="s">
        <v>1009</v>
      </c>
    </row>
    <row r="159" spans="1:8" x14ac:dyDescent="0.25">
      <c r="A159" t="s">
        <v>534</v>
      </c>
      <c r="B159" t="s">
        <v>533</v>
      </c>
      <c r="C159" t="s">
        <v>54</v>
      </c>
      <c r="D159" t="s">
        <v>8</v>
      </c>
      <c r="E159" t="s">
        <v>949</v>
      </c>
      <c r="F159">
        <v>1</v>
      </c>
      <c r="G159">
        <v>1</v>
      </c>
      <c r="H159" t="s">
        <v>1010</v>
      </c>
    </row>
    <row r="160" spans="1:8" x14ac:dyDescent="0.25">
      <c r="A160" t="s">
        <v>534</v>
      </c>
      <c r="B160" t="s">
        <v>533</v>
      </c>
      <c r="C160" t="s">
        <v>54</v>
      </c>
      <c r="D160" t="s">
        <v>8</v>
      </c>
      <c r="E160" t="s">
        <v>949</v>
      </c>
      <c r="F160">
        <v>1</v>
      </c>
      <c r="G160">
        <v>1</v>
      </c>
      <c r="H160" t="s">
        <v>1011</v>
      </c>
    </row>
    <row r="161" spans="1:8" x14ac:dyDescent="0.25">
      <c r="A161" t="s">
        <v>534</v>
      </c>
      <c r="B161" t="s">
        <v>533</v>
      </c>
      <c r="C161" t="s">
        <v>54</v>
      </c>
      <c r="D161" t="s">
        <v>8</v>
      </c>
      <c r="E161" t="s">
        <v>949</v>
      </c>
      <c r="F161">
        <v>1</v>
      </c>
      <c r="G161">
        <v>1</v>
      </c>
      <c r="H161" t="s">
        <v>1012</v>
      </c>
    </row>
    <row r="162" spans="1:8" x14ac:dyDescent="0.25">
      <c r="A162" t="s">
        <v>534</v>
      </c>
      <c r="B162" t="s">
        <v>533</v>
      </c>
      <c r="C162" t="s">
        <v>54</v>
      </c>
      <c r="D162" t="s">
        <v>8</v>
      </c>
      <c r="E162" t="s">
        <v>949</v>
      </c>
      <c r="F162">
        <v>1</v>
      </c>
      <c r="G162">
        <v>1</v>
      </c>
      <c r="H162" t="s">
        <v>1013</v>
      </c>
    </row>
    <row r="163" spans="1:8" x14ac:dyDescent="0.25">
      <c r="A163" t="s">
        <v>534</v>
      </c>
      <c r="B163" t="s">
        <v>533</v>
      </c>
      <c r="C163" t="s">
        <v>54</v>
      </c>
      <c r="D163" t="s">
        <v>527</v>
      </c>
      <c r="E163" t="s">
        <v>950</v>
      </c>
      <c r="F163">
        <v>1</v>
      </c>
      <c r="G163">
        <v>1</v>
      </c>
      <c r="H163" t="s">
        <v>1014</v>
      </c>
    </row>
    <row r="164" spans="1:8" x14ac:dyDescent="0.25">
      <c r="A164" t="s">
        <v>534</v>
      </c>
      <c r="B164" t="s">
        <v>533</v>
      </c>
      <c r="C164" t="s">
        <v>54</v>
      </c>
      <c r="D164" t="s">
        <v>527</v>
      </c>
      <c r="E164" t="s">
        <v>950</v>
      </c>
      <c r="F164">
        <v>1</v>
      </c>
      <c r="G164">
        <v>1</v>
      </c>
      <c r="H164" t="s">
        <v>1015</v>
      </c>
    </row>
    <row r="165" spans="1:8" x14ac:dyDescent="0.25">
      <c r="A165" t="s">
        <v>534</v>
      </c>
      <c r="B165" t="s">
        <v>533</v>
      </c>
      <c r="C165" t="s">
        <v>54</v>
      </c>
      <c r="D165" t="s">
        <v>527</v>
      </c>
      <c r="E165" t="s">
        <v>950</v>
      </c>
      <c r="F165">
        <v>1</v>
      </c>
      <c r="G165">
        <v>1</v>
      </c>
      <c r="H165" t="s">
        <v>1016</v>
      </c>
    </row>
    <row r="166" spans="1:8" x14ac:dyDescent="0.25">
      <c r="A166" t="s">
        <v>534</v>
      </c>
      <c r="B166" t="s">
        <v>533</v>
      </c>
      <c r="C166" t="s">
        <v>54</v>
      </c>
      <c r="D166" t="s">
        <v>527</v>
      </c>
      <c r="E166" t="s">
        <v>950</v>
      </c>
      <c r="F166">
        <v>1</v>
      </c>
      <c r="G166">
        <v>1</v>
      </c>
      <c r="H166" t="s">
        <v>1017</v>
      </c>
    </row>
    <row r="167" spans="1:8" x14ac:dyDescent="0.25">
      <c r="A167" t="s">
        <v>534</v>
      </c>
      <c r="B167" t="s">
        <v>533</v>
      </c>
      <c r="C167" t="s">
        <v>54</v>
      </c>
      <c r="D167" t="s">
        <v>527</v>
      </c>
      <c r="E167" t="s">
        <v>950</v>
      </c>
      <c r="F167">
        <v>1</v>
      </c>
      <c r="G167">
        <v>1</v>
      </c>
      <c r="H167" t="s">
        <v>1018</v>
      </c>
    </row>
    <row r="168" spans="1:8" x14ac:dyDescent="0.25">
      <c r="A168" t="s">
        <v>534</v>
      </c>
      <c r="B168" t="s">
        <v>533</v>
      </c>
      <c r="C168" t="s">
        <v>54</v>
      </c>
      <c r="D168" t="s">
        <v>527</v>
      </c>
      <c r="E168" t="s">
        <v>950</v>
      </c>
      <c r="F168">
        <v>1</v>
      </c>
      <c r="G168">
        <v>1</v>
      </c>
      <c r="H168" t="s">
        <v>1019</v>
      </c>
    </row>
    <row r="169" spans="1:8" x14ac:dyDescent="0.25">
      <c r="A169" t="s">
        <v>534</v>
      </c>
      <c r="B169" t="s">
        <v>533</v>
      </c>
      <c r="C169" t="s">
        <v>54</v>
      </c>
      <c r="D169" t="s">
        <v>527</v>
      </c>
      <c r="E169" t="s">
        <v>950</v>
      </c>
      <c r="F169">
        <v>1</v>
      </c>
      <c r="G169">
        <v>1</v>
      </c>
      <c r="H169" t="s">
        <v>1020</v>
      </c>
    </row>
    <row r="170" spans="1:8" x14ac:dyDescent="0.25">
      <c r="A170" t="s">
        <v>534</v>
      </c>
      <c r="B170" t="s">
        <v>533</v>
      </c>
      <c r="C170" t="s">
        <v>54</v>
      </c>
      <c r="D170" t="s">
        <v>527</v>
      </c>
      <c r="E170" t="s">
        <v>950</v>
      </c>
      <c r="F170">
        <v>1</v>
      </c>
      <c r="G170">
        <v>1</v>
      </c>
      <c r="H170" t="s">
        <v>1021</v>
      </c>
    </row>
    <row r="171" spans="1:8" x14ac:dyDescent="0.25">
      <c r="A171" t="s">
        <v>534</v>
      </c>
      <c r="B171" t="s">
        <v>533</v>
      </c>
      <c r="C171" t="s">
        <v>54</v>
      </c>
      <c r="D171" t="s">
        <v>527</v>
      </c>
      <c r="E171" t="s">
        <v>950</v>
      </c>
      <c r="F171">
        <v>1</v>
      </c>
      <c r="G171">
        <v>1</v>
      </c>
      <c r="H171" t="s">
        <v>1022</v>
      </c>
    </row>
    <row r="172" spans="1:8" x14ac:dyDescent="0.25">
      <c r="A172" t="s">
        <v>534</v>
      </c>
      <c r="B172" t="s">
        <v>533</v>
      </c>
      <c r="C172" t="s">
        <v>54</v>
      </c>
      <c r="D172" t="s">
        <v>527</v>
      </c>
      <c r="E172" t="s">
        <v>950</v>
      </c>
      <c r="F172">
        <v>1</v>
      </c>
      <c r="G172">
        <v>1</v>
      </c>
      <c r="H172" t="s">
        <v>1023</v>
      </c>
    </row>
    <row r="173" spans="1:8" x14ac:dyDescent="0.25">
      <c r="A173" t="s">
        <v>534</v>
      </c>
      <c r="B173" t="s">
        <v>533</v>
      </c>
      <c r="C173" t="s">
        <v>54</v>
      </c>
      <c r="D173" t="s">
        <v>527</v>
      </c>
      <c r="E173" t="s">
        <v>951</v>
      </c>
      <c r="F173">
        <v>1</v>
      </c>
      <c r="G173">
        <v>1</v>
      </c>
      <c r="H173" t="s">
        <v>1024</v>
      </c>
    </row>
    <row r="174" spans="1:8" x14ac:dyDescent="0.25">
      <c r="A174" t="s">
        <v>534</v>
      </c>
      <c r="B174" t="s">
        <v>533</v>
      </c>
      <c r="C174" t="s">
        <v>54</v>
      </c>
      <c r="D174" t="s">
        <v>527</v>
      </c>
      <c r="E174" t="s">
        <v>951</v>
      </c>
      <c r="F174">
        <v>1</v>
      </c>
      <c r="G174">
        <v>1</v>
      </c>
      <c r="H174" t="s">
        <v>1025</v>
      </c>
    </row>
    <row r="175" spans="1:8" x14ac:dyDescent="0.25">
      <c r="A175" t="s">
        <v>534</v>
      </c>
      <c r="B175" t="s">
        <v>533</v>
      </c>
      <c r="C175" t="s">
        <v>54</v>
      </c>
      <c r="D175" t="s">
        <v>527</v>
      </c>
      <c r="E175" t="s">
        <v>951</v>
      </c>
      <c r="F175">
        <v>1</v>
      </c>
      <c r="G175">
        <v>1</v>
      </c>
      <c r="H175" t="s">
        <v>1026</v>
      </c>
    </row>
    <row r="176" spans="1:8" x14ac:dyDescent="0.25">
      <c r="A176" t="s">
        <v>534</v>
      </c>
      <c r="B176" t="s">
        <v>533</v>
      </c>
      <c r="C176" t="s">
        <v>54</v>
      </c>
      <c r="D176" t="s">
        <v>527</v>
      </c>
      <c r="E176" t="s">
        <v>951</v>
      </c>
      <c r="F176">
        <v>1</v>
      </c>
      <c r="G176">
        <v>1</v>
      </c>
      <c r="H176" t="s">
        <v>1027</v>
      </c>
    </row>
    <row r="177" spans="1:8" x14ac:dyDescent="0.25">
      <c r="A177" t="s">
        <v>534</v>
      </c>
      <c r="B177" t="s">
        <v>533</v>
      </c>
      <c r="C177" t="s">
        <v>54</v>
      </c>
      <c r="D177" t="s">
        <v>527</v>
      </c>
      <c r="E177" t="s">
        <v>951</v>
      </c>
      <c r="F177">
        <v>1</v>
      </c>
      <c r="G177">
        <v>1</v>
      </c>
      <c r="H177" t="s">
        <v>1028</v>
      </c>
    </row>
    <row r="178" spans="1:8" x14ac:dyDescent="0.25">
      <c r="A178" t="s">
        <v>534</v>
      </c>
      <c r="B178" t="s">
        <v>533</v>
      </c>
      <c r="C178" t="s">
        <v>54</v>
      </c>
      <c r="D178" t="s">
        <v>527</v>
      </c>
      <c r="E178" t="s">
        <v>951</v>
      </c>
      <c r="F178">
        <v>1</v>
      </c>
      <c r="G178">
        <v>1</v>
      </c>
      <c r="H178" t="s">
        <v>1029</v>
      </c>
    </row>
    <row r="179" spans="1:8" x14ac:dyDescent="0.25">
      <c r="A179" t="s">
        <v>534</v>
      </c>
      <c r="B179" t="s">
        <v>533</v>
      </c>
      <c r="C179" t="s">
        <v>54</v>
      </c>
      <c r="D179" t="s">
        <v>527</v>
      </c>
      <c r="E179" t="s">
        <v>951</v>
      </c>
      <c r="F179">
        <v>1</v>
      </c>
      <c r="G179">
        <v>1</v>
      </c>
      <c r="H179" t="s">
        <v>1030</v>
      </c>
    </row>
    <row r="180" spans="1:8" x14ac:dyDescent="0.25">
      <c r="A180" t="s">
        <v>534</v>
      </c>
      <c r="B180" t="s">
        <v>533</v>
      </c>
      <c r="C180" t="s">
        <v>54</v>
      </c>
      <c r="D180" t="s">
        <v>527</v>
      </c>
      <c r="E180" t="s">
        <v>951</v>
      </c>
      <c r="F180">
        <v>1</v>
      </c>
      <c r="G180">
        <v>1</v>
      </c>
      <c r="H180" t="s">
        <v>1031</v>
      </c>
    </row>
    <row r="181" spans="1:8" x14ac:dyDescent="0.25">
      <c r="A181" t="s">
        <v>534</v>
      </c>
      <c r="B181" t="s">
        <v>533</v>
      </c>
      <c r="C181" t="s">
        <v>54</v>
      </c>
      <c r="D181" t="s">
        <v>527</v>
      </c>
      <c r="E181" t="s">
        <v>951</v>
      </c>
      <c r="F181">
        <v>1</v>
      </c>
      <c r="G181">
        <v>1</v>
      </c>
      <c r="H181" t="s">
        <v>1032</v>
      </c>
    </row>
    <row r="182" spans="1:8" x14ac:dyDescent="0.25">
      <c r="A182" t="s">
        <v>534</v>
      </c>
      <c r="B182" t="s">
        <v>533</v>
      </c>
      <c r="C182" t="s">
        <v>54</v>
      </c>
      <c r="D182" t="s">
        <v>527</v>
      </c>
      <c r="E182" t="s">
        <v>951</v>
      </c>
      <c r="F182">
        <v>1</v>
      </c>
      <c r="G182">
        <v>1</v>
      </c>
      <c r="H182" t="s">
        <v>1033</v>
      </c>
    </row>
    <row r="183" spans="1:8" x14ac:dyDescent="0.25">
      <c r="A183" t="s">
        <v>534</v>
      </c>
      <c r="B183" t="s">
        <v>533</v>
      </c>
      <c r="C183" t="s">
        <v>54</v>
      </c>
      <c r="D183" t="s">
        <v>527</v>
      </c>
      <c r="E183" t="s">
        <v>951</v>
      </c>
      <c r="F183">
        <v>1</v>
      </c>
      <c r="G183">
        <v>1</v>
      </c>
      <c r="H183" t="s">
        <v>1034</v>
      </c>
    </row>
    <row r="184" spans="1:8" x14ac:dyDescent="0.25">
      <c r="A184" t="s">
        <v>534</v>
      </c>
      <c r="B184" t="s">
        <v>533</v>
      </c>
      <c r="C184" t="s">
        <v>54</v>
      </c>
      <c r="D184" t="s">
        <v>527</v>
      </c>
      <c r="E184" t="s">
        <v>951</v>
      </c>
      <c r="F184">
        <v>1</v>
      </c>
      <c r="G184">
        <v>1</v>
      </c>
      <c r="H184" t="s">
        <v>1035</v>
      </c>
    </row>
    <row r="185" spans="1:8" x14ac:dyDescent="0.25">
      <c r="A185" t="s">
        <v>534</v>
      </c>
      <c r="B185" t="s">
        <v>533</v>
      </c>
      <c r="C185" t="s">
        <v>54</v>
      </c>
      <c r="D185" t="s">
        <v>527</v>
      </c>
      <c r="E185" t="s">
        <v>951</v>
      </c>
      <c r="F185">
        <v>1</v>
      </c>
      <c r="G185">
        <v>1</v>
      </c>
      <c r="H185" t="s">
        <v>1036</v>
      </c>
    </row>
    <row r="186" spans="1:8" x14ac:dyDescent="0.25">
      <c r="A186" t="s">
        <v>534</v>
      </c>
      <c r="B186" t="s">
        <v>533</v>
      </c>
      <c r="C186" t="s">
        <v>54</v>
      </c>
      <c r="D186" t="s">
        <v>527</v>
      </c>
      <c r="E186" t="s">
        <v>951</v>
      </c>
      <c r="F186">
        <v>1</v>
      </c>
      <c r="G186">
        <v>1</v>
      </c>
      <c r="H186" t="s">
        <v>1037</v>
      </c>
    </row>
    <row r="187" spans="1:8" x14ac:dyDescent="0.25">
      <c r="A187" t="s">
        <v>534</v>
      </c>
      <c r="B187" t="s">
        <v>533</v>
      </c>
      <c r="C187" t="s">
        <v>55</v>
      </c>
      <c r="D187" t="s">
        <v>527</v>
      </c>
      <c r="E187" t="s">
        <v>945</v>
      </c>
      <c r="F187">
        <v>1</v>
      </c>
      <c r="G187">
        <v>1</v>
      </c>
      <c r="H187" t="s">
        <v>952</v>
      </c>
    </row>
    <row r="188" spans="1:8" x14ac:dyDescent="0.25">
      <c r="A188" t="s">
        <v>534</v>
      </c>
      <c r="B188" t="s">
        <v>533</v>
      </c>
      <c r="C188" t="s">
        <v>55</v>
      </c>
      <c r="D188" t="s">
        <v>527</v>
      </c>
      <c r="E188" t="s">
        <v>945</v>
      </c>
      <c r="F188">
        <v>1</v>
      </c>
      <c r="G188">
        <v>1</v>
      </c>
      <c r="H188" t="s">
        <v>956</v>
      </c>
    </row>
    <row r="189" spans="1:8" x14ac:dyDescent="0.25">
      <c r="A189" t="s">
        <v>534</v>
      </c>
      <c r="B189" t="s">
        <v>533</v>
      </c>
      <c r="C189" t="s">
        <v>55</v>
      </c>
      <c r="D189" t="s">
        <v>527</v>
      </c>
      <c r="E189" t="s">
        <v>945</v>
      </c>
      <c r="F189">
        <v>1</v>
      </c>
      <c r="G189">
        <v>1</v>
      </c>
      <c r="H189" t="s">
        <v>959</v>
      </c>
    </row>
    <row r="190" spans="1:8" x14ac:dyDescent="0.25">
      <c r="A190" t="s">
        <v>534</v>
      </c>
      <c r="B190" t="s">
        <v>533</v>
      </c>
      <c r="C190" t="s">
        <v>55</v>
      </c>
      <c r="D190" t="s">
        <v>527</v>
      </c>
      <c r="E190" t="s">
        <v>945</v>
      </c>
      <c r="F190">
        <v>1</v>
      </c>
      <c r="G190">
        <v>1</v>
      </c>
      <c r="H190" t="s">
        <v>963</v>
      </c>
    </row>
    <row r="191" spans="1:8" x14ac:dyDescent="0.25">
      <c r="A191" t="s">
        <v>534</v>
      </c>
      <c r="B191" t="s">
        <v>533</v>
      </c>
      <c r="C191" t="s">
        <v>55</v>
      </c>
      <c r="D191" t="s">
        <v>527</v>
      </c>
      <c r="E191" t="s">
        <v>945</v>
      </c>
      <c r="F191">
        <v>1</v>
      </c>
      <c r="G191">
        <v>1</v>
      </c>
      <c r="H191" t="s">
        <v>967</v>
      </c>
    </row>
    <row r="192" spans="1:8" x14ac:dyDescent="0.25">
      <c r="A192" t="s">
        <v>534</v>
      </c>
      <c r="B192" t="s">
        <v>533</v>
      </c>
      <c r="C192" t="s">
        <v>55</v>
      </c>
      <c r="D192" t="s">
        <v>527</v>
      </c>
      <c r="E192" t="s">
        <v>945</v>
      </c>
      <c r="F192">
        <v>1</v>
      </c>
      <c r="G192">
        <v>1</v>
      </c>
      <c r="H192" t="s">
        <v>971</v>
      </c>
    </row>
    <row r="193" spans="1:8" x14ac:dyDescent="0.25">
      <c r="A193" t="s">
        <v>534</v>
      </c>
      <c r="B193" t="s">
        <v>533</v>
      </c>
      <c r="C193" t="s">
        <v>55</v>
      </c>
      <c r="D193" t="s">
        <v>527</v>
      </c>
      <c r="E193" t="s">
        <v>945</v>
      </c>
      <c r="F193">
        <v>1</v>
      </c>
      <c r="G193">
        <v>1</v>
      </c>
      <c r="H193" t="s">
        <v>973</v>
      </c>
    </row>
    <row r="194" spans="1:8" x14ac:dyDescent="0.25">
      <c r="A194" t="s">
        <v>534</v>
      </c>
      <c r="B194" t="s">
        <v>533</v>
      </c>
      <c r="C194" t="s">
        <v>55</v>
      </c>
      <c r="D194" t="s">
        <v>527</v>
      </c>
      <c r="E194" t="s">
        <v>945</v>
      </c>
      <c r="F194">
        <v>1</v>
      </c>
      <c r="G194">
        <v>1</v>
      </c>
      <c r="H194" t="s">
        <v>975</v>
      </c>
    </row>
    <row r="195" spans="1:8" x14ac:dyDescent="0.25">
      <c r="A195" t="s">
        <v>534</v>
      </c>
      <c r="B195" t="s">
        <v>533</v>
      </c>
      <c r="C195" t="s">
        <v>55</v>
      </c>
      <c r="D195" t="s">
        <v>527</v>
      </c>
      <c r="E195" t="s">
        <v>945</v>
      </c>
      <c r="F195">
        <v>1</v>
      </c>
      <c r="G195">
        <v>1</v>
      </c>
      <c r="H195" t="s">
        <v>979</v>
      </c>
    </row>
    <row r="196" spans="1:8" x14ac:dyDescent="0.25">
      <c r="A196" t="s">
        <v>534</v>
      </c>
      <c r="B196" t="s">
        <v>533</v>
      </c>
      <c r="C196" t="s">
        <v>55</v>
      </c>
      <c r="D196" t="s">
        <v>527</v>
      </c>
      <c r="E196" t="s">
        <v>945</v>
      </c>
      <c r="F196">
        <v>1</v>
      </c>
      <c r="G196">
        <v>1</v>
      </c>
      <c r="H196" t="s">
        <v>983</v>
      </c>
    </row>
    <row r="197" spans="1:8" x14ac:dyDescent="0.25">
      <c r="A197" t="s">
        <v>534</v>
      </c>
      <c r="B197" t="s">
        <v>533</v>
      </c>
      <c r="C197" t="s">
        <v>55</v>
      </c>
      <c r="D197" t="s">
        <v>527</v>
      </c>
      <c r="E197" t="s">
        <v>945</v>
      </c>
      <c r="F197">
        <v>1</v>
      </c>
      <c r="G197">
        <v>1</v>
      </c>
      <c r="H197" t="s">
        <v>986</v>
      </c>
    </row>
    <row r="198" spans="1:8" x14ac:dyDescent="0.25">
      <c r="A198" t="s">
        <v>534</v>
      </c>
      <c r="B198" t="s">
        <v>533</v>
      </c>
      <c r="C198" t="s">
        <v>55</v>
      </c>
      <c r="D198" t="s">
        <v>527</v>
      </c>
      <c r="E198" t="s">
        <v>945</v>
      </c>
      <c r="F198">
        <v>1</v>
      </c>
      <c r="G198">
        <v>1</v>
      </c>
      <c r="H198" t="s">
        <v>990</v>
      </c>
    </row>
    <row r="199" spans="1:8" x14ac:dyDescent="0.25">
      <c r="A199" t="s">
        <v>534</v>
      </c>
      <c r="B199" t="s">
        <v>533</v>
      </c>
      <c r="C199" t="s">
        <v>55</v>
      </c>
      <c r="D199" t="s">
        <v>527</v>
      </c>
      <c r="E199" t="s">
        <v>945</v>
      </c>
      <c r="F199">
        <v>1</v>
      </c>
      <c r="G199">
        <v>1</v>
      </c>
      <c r="H199" t="s">
        <v>994</v>
      </c>
    </row>
    <row r="200" spans="1:8" x14ac:dyDescent="0.25">
      <c r="A200" t="s">
        <v>534</v>
      </c>
      <c r="B200" t="s">
        <v>533</v>
      </c>
      <c r="C200" t="s">
        <v>55</v>
      </c>
      <c r="D200" t="s">
        <v>527</v>
      </c>
      <c r="E200" t="s">
        <v>945</v>
      </c>
      <c r="F200">
        <v>1</v>
      </c>
      <c r="G200">
        <v>1</v>
      </c>
      <c r="H200" t="s">
        <v>996</v>
      </c>
    </row>
    <row r="201" spans="1:8" x14ac:dyDescent="0.25">
      <c r="A201" t="s">
        <v>534</v>
      </c>
      <c r="B201" t="s">
        <v>533</v>
      </c>
      <c r="C201" t="s">
        <v>55</v>
      </c>
      <c r="D201" t="s">
        <v>527</v>
      </c>
      <c r="E201" t="s">
        <v>946</v>
      </c>
      <c r="F201">
        <v>1</v>
      </c>
      <c r="G201">
        <v>1</v>
      </c>
      <c r="H201" t="s">
        <v>953</v>
      </c>
    </row>
    <row r="202" spans="1:8" x14ac:dyDescent="0.25">
      <c r="A202" t="s">
        <v>534</v>
      </c>
      <c r="B202" t="s">
        <v>533</v>
      </c>
      <c r="C202" t="s">
        <v>55</v>
      </c>
      <c r="D202" t="s">
        <v>527</v>
      </c>
      <c r="E202" t="s">
        <v>946</v>
      </c>
      <c r="F202">
        <v>1</v>
      </c>
      <c r="G202">
        <v>1</v>
      </c>
      <c r="H202" t="s">
        <v>957</v>
      </c>
    </row>
    <row r="203" spans="1:8" x14ac:dyDescent="0.25">
      <c r="A203" t="s">
        <v>534</v>
      </c>
      <c r="B203" t="s">
        <v>533</v>
      </c>
      <c r="C203" t="s">
        <v>55</v>
      </c>
      <c r="D203" t="s">
        <v>527</v>
      </c>
      <c r="E203" t="s">
        <v>946</v>
      </c>
      <c r="F203">
        <v>1</v>
      </c>
      <c r="G203">
        <v>1</v>
      </c>
      <c r="H203" t="s">
        <v>960</v>
      </c>
    </row>
    <row r="204" spans="1:8" x14ac:dyDescent="0.25">
      <c r="A204" t="s">
        <v>534</v>
      </c>
      <c r="B204" t="s">
        <v>533</v>
      </c>
      <c r="C204" t="s">
        <v>55</v>
      </c>
      <c r="D204" t="s">
        <v>527</v>
      </c>
      <c r="E204" t="s">
        <v>946</v>
      </c>
      <c r="F204">
        <v>1</v>
      </c>
      <c r="G204">
        <v>1</v>
      </c>
      <c r="H204" t="s">
        <v>964</v>
      </c>
    </row>
    <row r="205" spans="1:8" x14ac:dyDescent="0.25">
      <c r="A205" t="s">
        <v>534</v>
      </c>
      <c r="B205" t="s">
        <v>533</v>
      </c>
      <c r="C205" t="s">
        <v>55</v>
      </c>
      <c r="D205" t="s">
        <v>527</v>
      </c>
      <c r="E205" t="s">
        <v>946</v>
      </c>
      <c r="F205">
        <v>1</v>
      </c>
      <c r="G205">
        <v>1</v>
      </c>
      <c r="H205" t="s">
        <v>968</v>
      </c>
    </row>
    <row r="206" spans="1:8" x14ac:dyDescent="0.25">
      <c r="A206" t="s">
        <v>534</v>
      </c>
      <c r="B206" t="s">
        <v>533</v>
      </c>
      <c r="C206" t="s">
        <v>55</v>
      </c>
      <c r="D206" t="s">
        <v>527</v>
      </c>
      <c r="E206" t="s">
        <v>946</v>
      </c>
      <c r="F206">
        <v>1</v>
      </c>
      <c r="G206">
        <v>1</v>
      </c>
      <c r="H206" t="s">
        <v>976</v>
      </c>
    </row>
    <row r="207" spans="1:8" x14ac:dyDescent="0.25">
      <c r="A207" t="s">
        <v>534</v>
      </c>
      <c r="B207" t="s">
        <v>533</v>
      </c>
      <c r="C207" t="s">
        <v>55</v>
      </c>
      <c r="D207" t="s">
        <v>527</v>
      </c>
      <c r="E207" t="s">
        <v>946</v>
      </c>
      <c r="F207">
        <v>1</v>
      </c>
      <c r="G207">
        <v>1</v>
      </c>
      <c r="H207" t="s">
        <v>980</v>
      </c>
    </row>
    <row r="208" spans="1:8" x14ac:dyDescent="0.25">
      <c r="A208" t="s">
        <v>534</v>
      </c>
      <c r="B208" t="s">
        <v>533</v>
      </c>
      <c r="C208" t="s">
        <v>55</v>
      </c>
      <c r="D208" t="s">
        <v>527</v>
      </c>
      <c r="E208" t="s">
        <v>946</v>
      </c>
      <c r="F208">
        <v>1</v>
      </c>
      <c r="G208">
        <v>1</v>
      </c>
      <c r="H208" t="s">
        <v>984</v>
      </c>
    </row>
    <row r="209" spans="1:8" x14ac:dyDescent="0.25">
      <c r="A209" t="s">
        <v>534</v>
      </c>
      <c r="B209" t="s">
        <v>533</v>
      </c>
      <c r="C209" t="s">
        <v>55</v>
      </c>
      <c r="D209" t="s">
        <v>527</v>
      </c>
      <c r="E209" t="s">
        <v>946</v>
      </c>
      <c r="F209">
        <v>1</v>
      </c>
      <c r="G209">
        <v>1</v>
      </c>
      <c r="H209" t="s">
        <v>987</v>
      </c>
    </row>
    <row r="210" spans="1:8" x14ac:dyDescent="0.25">
      <c r="A210" t="s">
        <v>534</v>
      </c>
      <c r="B210" t="s">
        <v>533</v>
      </c>
      <c r="C210" t="s">
        <v>55</v>
      </c>
      <c r="D210" t="s">
        <v>527</v>
      </c>
      <c r="E210" t="s">
        <v>946</v>
      </c>
      <c r="F210">
        <v>1</v>
      </c>
      <c r="G210">
        <v>1</v>
      </c>
      <c r="H210" t="s">
        <v>991</v>
      </c>
    </row>
    <row r="211" spans="1:8" x14ac:dyDescent="0.25">
      <c r="A211" t="s">
        <v>534</v>
      </c>
      <c r="B211" t="s">
        <v>533</v>
      </c>
      <c r="C211" t="s">
        <v>55</v>
      </c>
      <c r="D211" t="s">
        <v>527</v>
      </c>
      <c r="E211" t="s">
        <v>947</v>
      </c>
      <c r="F211">
        <v>1</v>
      </c>
      <c r="G211">
        <v>1</v>
      </c>
      <c r="H211" t="s">
        <v>954</v>
      </c>
    </row>
    <row r="212" spans="1:8" x14ac:dyDescent="0.25">
      <c r="A212" t="s">
        <v>534</v>
      </c>
      <c r="B212" t="s">
        <v>533</v>
      </c>
      <c r="C212" t="s">
        <v>55</v>
      </c>
      <c r="D212" t="s">
        <v>527</v>
      </c>
      <c r="E212" t="s">
        <v>947</v>
      </c>
      <c r="F212">
        <v>1</v>
      </c>
      <c r="G212">
        <v>1</v>
      </c>
      <c r="H212" t="s">
        <v>1038</v>
      </c>
    </row>
    <row r="213" spans="1:8" x14ac:dyDescent="0.25">
      <c r="A213" t="s">
        <v>534</v>
      </c>
      <c r="B213" t="s">
        <v>533</v>
      </c>
      <c r="C213" t="s">
        <v>55</v>
      </c>
      <c r="D213" t="s">
        <v>527</v>
      </c>
      <c r="E213" t="s">
        <v>947</v>
      </c>
      <c r="F213">
        <v>1</v>
      </c>
      <c r="G213">
        <v>1</v>
      </c>
      <c r="H213" t="s">
        <v>965</v>
      </c>
    </row>
    <row r="214" spans="1:8" x14ac:dyDescent="0.25">
      <c r="A214" t="s">
        <v>534</v>
      </c>
      <c r="B214" t="s">
        <v>533</v>
      </c>
      <c r="C214" t="s">
        <v>55</v>
      </c>
      <c r="D214" t="s">
        <v>527</v>
      </c>
      <c r="E214" t="s">
        <v>947</v>
      </c>
      <c r="F214">
        <v>1</v>
      </c>
      <c r="G214">
        <v>1</v>
      </c>
      <c r="H214" t="s">
        <v>969</v>
      </c>
    </row>
    <row r="215" spans="1:8" x14ac:dyDescent="0.25">
      <c r="A215" t="s">
        <v>534</v>
      </c>
      <c r="B215" t="s">
        <v>533</v>
      </c>
      <c r="C215" t="s">
        <v>55</v>
      </c>
      <c r="D215" t="s">
        <v>527</v>
      </c>
      <c r="E215" t="s">
        <v>947</v>
      </c>
      <c r="F215">
        <v>1</v>
      </c>
      <c r="G215">
        <v>1</v>
      </c>
      <c r="H215" t="s">
        <v>977</v>
      </c>
    </row>
    <row r="216" spans="1:8" x14ac:dyDescent="0.25">
      <c r="A216" t="s">
        <v>534</v>
      </c>
      <c r="B216" t="s">
        <v>533</v>
      </c>
      <c r="C216" t="s">
        <v>55</v>
      </c>
      <c r="D216" t="s">
        <v>527</v>
      </c>
      <c r="E216" t="s">
        <v>947</v>
      </c>
      <c r="F216">
        <v>1</v>
      </c>
      <c r="G216">
        <v>1</v>
      </c>
      <c r="H216" t="s">
        <v>981</v>
      </c>
    </row>
    <row r="217" spans="1:8" x14ac:dyDescent="0.25">
      <c r="A217" t="s">
        <v>534</v>
      </c>
      <c r="B217" t="s">
        <v>533</v>
      </c>
      <c r="C217" t="s">
        <v>55</v>
      </c>
      <c r="D217" t="s">
        <v>527</v>
      </c>
      <c r="E217" t="s">
        <v>947</v>
      </c>
      <c r="F217">
        <v>1</v>
      </c>
      <c r="G217">
        <v>1</v>
      </c>
      <c r="H217" t="s">
        <v>1039</v>
      </c>
    </row>
    <row r="218" spans="1:8" x14ac:dyDescent="0.25">
      <c r="A218" t="s">
        <v>534</v>
      </c>
      <c r="B218" t="s">
        <v>533</v>
      </c>
      <c r="C218" t="s">
        <v>55</v>
      </c>
      <c r="D218" t="s">
        <v>527</v>
      </c>
      <c r="E218" t="s">
        <v>947</v>
      </c>
      <c r="F218">
        <v>1</v>
      </c>
      <c r="G218">
        <v>1</v>
      </c>
      <c r="H218" t="s">
        <v>995</v>
      </c>
    </row>
    <row r="219" spans="1:8" x14ac:dyDescent="0.25">
      <c r="A219" t="s">
        <v>534</v>
      </c>
      <c r="B219" t="s">
        <v>533</v>
      </c>
      <c r="C219" t="s">
        <v>55</v>
      </c>
      <c r="D219" t="s">
        <v>527</v>
      </c>
      <c r="E219" t="s">
        <v>947</v>
      </c>
      <c r="F219">
        <v>1</v>
      </c>
      <c r="G219">
        <v>1</v>
      </c>
      <c r="H219" t="s">
        <v>997</v>
      </c>
    </row>
    <row r="220" spans="1:8" x14ac:dyDescent="0.25">
      <c r="A220" t="s">
        <v>534</v>
      </c>
      <c r="B220" t="s">
        <v>533</v>
      </c>
      <c r="C220" t="s">
        <v>55</v>
      </c>
      <c r="D220" t="s">
        <v>527</v>
      </c>
      <c r="E220" t="s">
        <v>948</v>
      </c>
      <c r="F220">
        <v>1</v>
      </c>
      <c r="G220">
        <v>1</v>
      </c>
      <c r="H220" t="s">
        <v>955</v>
      </c>
    </row>
    <row r="221" spans="1:8" x14ac:dyDescent="0.25">
      <c r="A221" t="s">
        <v>534</v>
      </c>
      <c r="B221" t="s">
        <v>533</v>
      </c>
      <c r="C221" t="s">
        <v>55</v>
      </c>
      <c r="D221" t="s">
        <v>527</v>
      </c>
      <c r="E221" t="s">
        <v>948</v>
      </c>
      <c r="F221">
        <v>1</v>
      </c>
      <c r="G221">
        <v>1</v>
      </c>
      <c r="H221" t="s">
        <v>958</v>
      </c>
    </row>
    <row r="222" spans="1:8" x14ac:dyDescent="0.25">
      <c r="A222" t="s">
        <v>534</v>
      </c>
      <c r="B222" t="s">
        <v>533</v>
      </c>
      <c r="C222" t="s">
        <v>55</v>
      </c>
      <c r="D222" t="s">
        <v>527</v>
      </c>
      <c r="E222" t="s">
        <v>948</v>
      </c>
      <c r="F222">
        <v>1</v>
      </c>
      <c r="G222">
        <v>1</v>
      </c>
      <c r="H222" t="s">
        <v>962</v>
      </c>
    </row>
    <row r="223" spans="1:8" x14ac:dyDescent="0.25">
      <c r="A223" t="s">
        <v>534</v>
      </c>
      <c r="B223" t="s">
        <v>533</v>
      </c>
      <c r="C223" t="s">
        <v>55</v>
      </c>
      <c r="D223" t="s">
        <v>527</v>
      </c>
      <c r="E223" t="s">
        <v>948</v>
      </c>
      <c r="F223">
        <v>1</v>
      </c>
      <c r="G223">
        <v>1</v>
      </c>
      <c r="H223" t="s">
        <v>966</v>
      </c>
    </row>
    <row r="224" spans="1:8" x14ac:dyDescent="0.25">
      <c r="A224" t="s">
        <v>534</v>
      </c>
      <c r="B224" t="s">
        <v>533</v>
      </c>
      <c r="C224" t="s">
        <v>55</v>
      </c>
      <c r="D224" t="s">
        <v>527</v>
      </c>
      <c r="E224" t="s">
        <v>948</v>
      </c>
      <c r="F224">
        <v>1</v>
      </c>
      <c r="G224">
        <v>1</v>
      </c>
      <c r="H224" t="s">
        <v>970</v>
      </c>
    </row>
    <row r="225" spans="1:8" x14ac:dyDescent="0.25">
      <c r="A225" t="s">
        <v>534</v>
      </c>
      <c r="B225" t="s">
        <v>533</v>
      </c>
      <c r="C225" t="s">
        <v>55</v>
      </c>
      <c r="D225" t="s">
        <v>527</v>
      </c>
      <c r="E225" t="s">
        <v>948</v>
      </c>
      <c r="F225">
        <v>1</v>
      </c>
      <c r="G225">
        <v>1</v>
      </c>
      <c r="H225" t="s">
        <v>972</v>
      </c>
    </row>
    <row r="226" spans="1:8" x14ac:dyDescent="0.25">
      <c r="A226" t="s">
        <v>534</v>
      </c>
      <c r="B226" t="s">
        <v>533</v>
      </c>
      <c r="C226" t="s">
        <v>55</v>
      </c>
      <c r="D226" t="s">
        <v>527</v>
      </c>
      <c r="E226" t="s">
        <v>948</v>
      </c>
      <c r="F226">
        <v>1</v>
      </c>
      <c r="G226">
        <v>1</v>
      </c>
      <c r="H226" t="s">
        <v>974</v>
      </c>
    </row>
    <row r="227" spans="1:8" x14ac:dyDescent="0.25">
      <c r="A227" t="s">
        <v>534</v>
      </c>
      <c r="B227" t="s">
        <v>533</v>
      </c>
      <c r="C227" t="s">
        <v>55</v>
      </c>
      <c r="D227" t="s">
        <v>527</v>
      </c>
      <c r="E227" t="s">
        <v>948</v>
      </c>
      <c r="F227">
        <v>1</v>
      </c>
      <c r="G227">
        <v>1</v>
      </c>
      <c r="H227" t="s">
        <v>978</v>
      </c>
    </row>
    <row r="228" spans="1:8" x14ac:dyDescent="0.25">
      <c r="A228" t="s">
        <v>534</v>
      </c>
      <c r="B228" t="s">
        <v>533</v>
      </c>
      <c r="C228" t="s">
        <v>55</v>
      </c>
      <c r="D228" t="s">
        <v>527</v>
      </c>
      <c r="E228" t="s">
        <v>948</v>
      </c>
      <c r="F228">
        <v>1</v>
      </c>
      <c r="G228">
        <v>1</v>
      </c>
      <c r="H228" t="s">
        <v>982</v>
      </c>
    </row>
    <row r="229" spans="1:8" x14ac:dyDescent="0.25">
      <c r="A229" t="s">
        <v>534</v>
      </c>
      <c r="B229" t="s">
        <v>533</v>
      </c>
      <c r="C229" t="s">
        <v>55</v>
      </c>
      <c r="D229" t="s">
        <v>527</v>
      </c>
      <c r="E229" t="s">
        <v>948</v>
      </c>
      <c r="F229">
        <v>1</v>
      </c>
      <c r="G229">
        <v>1</v>
      </c>
      <c r="H229" t="s">
        <v>985</v>
      </c>
    </row>
    <row r="230" spans="1:8" x14ac:dyDescent="0.25">
      <c r="A230" t="s">
        <v>534</v>
      </c>
      <c r="B230" t="s">
        <v>533</v>
      </c>
      <c r="C230" t="s">
        <v>55</v>
      </c>
      <c r="D230" t="s">
        <v>527</v>
      </c>
      <c r="E230" t="s">
        <v>948</v>
      </c>
      <c r="F230">
        <v>1</v>
      </c>
      <c r="G230">
        <v>1</v>
      </c>
      <c r="H230" t="s">
        <v>989</v>
      </c>
    </row>
    <row r="231" spans="1:8" x14ac:dyDescent="0.25">
      <c r="A231" t="s">
        <v>534</v>
      </c>
      <c r="B231" t="s">
        <v>533</v>
      </c>
      <c r="C231" t="s">
        <v>55</v>
      </c>
      <c r="D231" t="s">
        <v>527</v>
      </c>
      <c r="E231" t="s">
        <v>948</v>
      </c>
      <c r="F231">
        <v>1</v>
      </c>
      <c r="G231">
        <v>1</v>
      </c>
      <c r="H231" t="s">
        <v>993</v>
      </c>
    </row>
    <row r="232" spans="1:8" x14ac:dyDescent="0.25">
      <c r="A232" t="s">
        <v>534</v>
      </c>
      <c r="B232" t="s">
        <v>533</v>
      </c>
      <c r="C232" t="s">
        <v>55</v>
      </c>
      <c r="D232" t="s">
        <v>527</v>
      </c>
      <c r="E232" t="s">
        <v>948</v>
      </c>
      <c r="F232">
        <v>1</v>
      </c>
      <c r="G232">
        <v>1</v>
      </c>
      <c r="H232" t="s">
        <v>998</v>
      </c>
    </row>
    <row r="233" spans="1:8" x14ac:dyDescent="0.25">
      <c r="A233" t="s">
        <v>534</v>
      </c>
      <c r="B233" t="s">
        <v>533</v>
      </c>
      <c r="C233" t="s">
        <v>55</v>
      </c>
      <c r="D233" t="s">
        <v>527</v>
      </c>
      <c r="E233" t="s">
        <v>948</v>
      </c>
      <c r="F233">
        <v>1</v>
      </c>
      <c r="G233">
        <v>1</v>
      </c>
      <c r="H233" t="s">
        <v>999</v>
      </c>
    </row>
    <row r="234" spans="1:8" x14ac:dyDescent="0.25">
      <c r="A234" t="s">
        <v>534</v>
      </c>
      <c r="B234" t="s">
        <v>533</v>
      </c>
      <c r="C234" t="s">
        <v>55</v>
      </c>
      <c r="D234" t="s">
        <v>8</v>
      </c>
      <c r="E234" t="s">
        <v>949</v>
      </c>
      <c r="F234">
        <v>1</v>
      </c>
      <c r="G234">
        <v>1</v>
      </c>
      <c r="H234" t="s">
        <v>1000</v>
      </c>
    </row>
    <row r="235" spans="1:8" x14ac:dyDescent="0.25">
      <c r="A235" t="s">
        <v>534</v>
      </c>
      <c r="B235" t="s">
        <v>533</v>
      </c>
      <c r="C235" t="s">
        <v>55</v>
      </c>
      <c r="D235" t="s">
        <v>8</v>
      </c>
      <c r="E235" t="s">
        <v>949</v>
      </c>
      <c r="F235">
        <v>1</v>
      </c>
      <c r="G235">
        <v>1</v>
      </c>
      <c r="H235" t="s">
        <v>1001</v>
      </c>
    </row>
    <row r="236" spans="1:8" x14ac:dyDescent="0.25">
      <c r="A236" t="s">
        <v>534</v>
      </c>
      <c r="B236" t="s">
        <v>533</v>
      </c>
      <c r="C236" t="s">
        <v>55</v>
      </c>
      <c r="D236" t="s">
        <v>8</v>
      </c>
      <c r="E236" t="s">
        <v>949</v>
      </c>
      <c r="F236">
        <v>1</v>
      </c>
      <c r="G236">
        <v>1</v>
      </c>
      <c r="H236" t="s">
        <v>1002</v>
      </c>
    </row>
    <row r="237" spans="1:8" x14ac:dyDescent="0.25">
      <c r="A237" t="s">
        <v>534</v>
      </c>
      <c r="B237" t="s">
        <v>533</v>
      </c>
      <c r="C237" t="s">
        <v>55</v>
      </c>
      <c r="D237" t="s">
        <v>8</v>
      </c>
      <c r="E237" t="s">
        <v>949</v>
      </c>
      <c r="F237">
        <v>1</v>
      </c>
      <c r="G237">
        <v>1</v>
      </c>
      <c r="H237" t="s">
        <v>1003</v>
      </c>
    </row>
    <row r="238" spans="1:8" x14ac:dyDescent="0.25">
      <c r="A238" t="s">
        <v>534</v>
      </c>
      <c r="B238" t="s">
        <v>533</v>
      </c>
      <c r="C238" t="s">
        <v>55</v>
      </c>
      <c r="D238" t="s">
        <v>8</v>
      </c>
      <c r="E238" t="s">
        <v>949</v>
      </c>
      <c r="F238">
        <v>1</v>
      </c>
      <c r="G238">
        <v>1</v>
      </c>
      <c r="H238" t="s">
        <v>1004</v>
      </c>
    </row>
    <row r="239" spans="1:8" x14ac:dyDescent="0.25">
      <c r="A239" t="s">
        <v>534</v>
      </c>
      <c r="B239" t="s">
        <v>533</v>
      </c>
      <c r="C239" t="s">
        <v>55</v>
      </c>
      <c r="D239" t="s">
        <v>8</v>
      </c>
      <c r="E239" t="s">
        <v>949</v>
      </c>
      <c r="F239">
        <v>1</v>
      </c>
      <c r="G239">
        <v>1</v>
      </c>
      <c r="H239" t="s">
        <v>1005</v>
      </c>
    </row>
    <row r="240" spans="1:8" x14ac:dyDescent="0.25">
      <c r="A240" t="s">
        <v>534</v>
      </c>
      <c r="B240" t="s">
        <v>533</v>
      </c>
      <c r="C240" t="s">
        <v>55</v>
      </c>
      <c r="D240" t="s">
        <v>8</v>
      </c>
      <c r="E240" t="s">
        <v>949</v>
      </c>
      <c r="F240">
        <v>1</v>
      </c>
      <c r="G240">
        <v>1</v>
      </c>
      <c r="H240" t="s">
        <v>1006</v>
      </c>
    </row>
    <row r="241" spans="1:8" x14ac:dyDescent="0.25">
      <c r="A241" t="s">
        <v>534</v>
      </c>
      <c r="B241" t="s">
        <v>533</v>
      </c>
      <c r="C241" t="s">
        <v>55</v>
      </c>
      <c r="D241" t="s">
        <v>8</v>
      </c>
      <c r="E241" t="s">
        <v>949</v>
      </c>
      <c r="F241">
        <v>1</v>
      </c>
      <c r="G241">
        <v>1</v>
      </c>
      <c r="H241" t="s">
        <v>1007</v>
      </c>
    </row>
    <row r="242" spans="1:8" x14ac:dyDescent="0.25">
      <c r="A242" t="s">
        <v>534</v>
      </c>
      <c r="B242" t="s">
        <v>533</v>
      </c>
      <c r="C242" t="s">
        <v>55</v>
      </c>
      <c r="D242" t="s">
        <v>8</v>
      </c>
      <c r="E242" t="s">
        <v>949</v>
      </c>
      <c r="F242">
        <v>1</v>
      </c>
      <c r="G242">
        <v>1</v>
      </c>
      <c r="H242" t="s">
        <v>1008</v>
      </c>
    </row>
    <row r="243" spans="1:8" x14ac:dyDescent="0.25">
      <c r="A243" t="s">
        <v>534</v>
      </c>
      <c r="B243" t="s">
        <v>533</v>
      </c>
      <c r="C243" t="s">
        <v>55</v>
      </c>
      <c r="D243" t="s">
        <v>8</v>
      </c>
      <c r="E243" t="s">
        <v>949</v>
      </c>
      <c r="F243">
        <v>1</v>
      </c>
      <c r="G243">
        <v>1</v>
      </c>
      <c r="H243" t="s">
        <v>1009</v>
      </c>
    </row>
    <row r="244" spans="1:8" x14ac:dyDescent="0.25">
      <c r="A244" t="s">
        <v>534</v>
      </c>
      <c r="B244" t="s">
        <v>533</v>
      </c>
      <c r="C244" t="s">
        <v>55</v>
      </c>
      <c r="D244" t="s">
        <v>8</v>
      </c>
      <c r="E244" t="s">
        <v>949</v>
      </c>
      <c r="F244">
        <v>1</v>
      </c>
      <c r="G244">
        <v>1</v>
      </c>
      <c r="H244" t="s">
        <v>1010</v>
      </c>
    </row>
    <row r="245" spans="1:8" x14ac:dyDescent="0.25">
      <c r="A245" t="s">
        <v>534</v>
      </c>
      <c r="B245" t="s">
        <v>533</v>
      </c>
      <c r="C245" t="s">
        <v>55</v>
      </c>
      <c r="D245" t="s">
        <v>8</v>
      </c>
      <c r="E245" t="s">
        <v>949</v>
      </c>
      <c r="F245">
        <v>1</v>
      </c>
      <c r="G245">
        <v>1</v>
      </c>
      <c r="H245" t="s">
        <v>1011</v>
      </c>
    </row>
    <row r="246" spans="1:8" x14ac:dyDescent="0.25">
      <c r="A246" t="s">
        <v>534</v>
      </c>
      <c r="B246" t="s">
        <v>533</v>
      </c>
      <c r="C246" t="s">
        <v>55</v>
      </c>
      <c r="D246" t="s">
        <v>8</v>
      </c>
      <c r="E246" t="s">
        <v>949</v>
      </c>
      <c r="F246">
        <v>1</v>
      </c>
      <c r="G246">
        <v>1</v>
      </c>
      <c r="H246" t="s">
        <v>1012</v>
      </c>
    </row>
    <row r="247" spans="1:8" x14ac:dyDescent="0.25">
      <c r="A247" t="s">
        <v>534</v>
      </c>
      <c r="B247" t="s">
        <v>533</v>
      </c>
      <c r="C247" t="s">
        <v>55</v>
      </c>
      <c r="D247" t="s">
        <v>8</v>
      </c>
      <c r="E247" t="s">
        <v>949</v>
      </c>
      <c r="F247">
        <v>1</v>
      </c>
      <c r="G247">
        <v>1</v>
      </c>
      <c r="H247" t="s">
        <v>1013</v>
      </c>
    </row>
    <row r="248" spans="1:8" x14ac:dyDescent="0.25">
      <c r="A248" t="s">
        <v>534</v>
      </c>
      <c r="B248" t="s">
        <v>533</v>
      </c>
      <c r="C248" t="s">
        <v>55</v>
      </c>
      <c r="D248" t="s">
        <v>527</v>
      </c>
      <c r="E248" t="s">
        <v>950</v>
      </c>
      <c r="F248">
        <v>1</v>
      </c>
      <c r="G248">
        <v>1</v>
      </c>
      <c r="H248" t="s">
        <v>1014</v>
      </c>
    </row>
    <row r="249" spans="1:8" x14ac:dyDescent="0.25">
      <c r="A249" t="s">
        <v>534</v>
      </c>
      <c r="B249" t="s">
        <v>533</v>
      </c>
      <c r="C249" t="s">
        <v>55</v>
      </c>
      <c r="D249" t="s">
        <v>527</v>
      </c>
      <c r="E249" t="s">
        <v>950</v>
      </c>
      <c r="F249">
        <v>1</v>
      </c>
      <c r="G249">
        <v>1</v>
      </c>
      <c r="H249" t="s">
        <v>1015</v>
      </c>
    </row>
    <row r="250" spans="1:8" x14ac:dyDescent="0.25">
      <c r="A250" t="s">
        <v>534</v>
      </c>
      <c r="B250" t="s">
        <v>533</v>
      </c>
      <c r="C250" t="s">
        <v>55</v>
      </c>
      <c r="D250" t="s">
        <v>527</v>
      </c>
      <c r="E250" t="s">
        <v>950</v>
      </c>
      <c r="F250">
        <v>1</v>
      </c>
      <c r="G250">
        <v>1</v>
      </c>
      <c r="H250" t="s">
        <v>1016</v>
      </c>
    </row>
    <row r="251" spans="1:8" x14ac:dyDescent="0.25">
      <c r="A251" t="s">
        <v>534</v>
      </c>
      <c r="B251" t="s">
        <v>533</v>
      </c>
      <c r="C251" t="s">
        <v>55</v>
      </c>
      <c r="D251" t="s">
        <v>527</v>
      </c>
      <c r="E251" t="s">
        <v>950</v>
      </c>
      <c r="F251">
        <v>1</v>
      </c>
      <c r="G251">
        <v>1</v>
      </c>
      <c r="H251" t="s">
        <v>1017</v>
      </c>
    </row>
    <row r="252" spans="1:8" x14ac:dyDescent="0.25">
      <c r="A252" t="s">
        <v>534</v>
      </c>
      <c r="B252" t="s">
        <v>533</v>
      </c>
      <c r="C252" t="s">
        <v>55</v>
      </c>
      <c r="D252" t="s">
        <v>527</v>
      </c>
      <c r="E252" t="s">
        <v>950</v>
      </c>
      <c r="F252">
        <v>1</v>
      </c>
      <c r="G252">
        <v>1</v>
      </c>
      <c r="H252" t="s">
        <v>1018</v>
      </c>
    </row>
    <row r="253" spans="1:8" x14ac:dyDescent="0.25">
      <c r="A253" t="s">
        <v>534</v>
      </c>
      <c r="B253" t="s">
        <v>533</v>
      </c>
      <c r="C253" t="s">
        <v>55</v>
      </c>
      <c r="D253" t="s">
        <v>527</v>
      </c>
      <c r="E253" t="s">
        <v>950</v>
      </c>
      <c r="F253">
        <v>1</v>
      </c>
      <c r="G253">
        <v>1</v>
      </c>
      <c r="H253" t="s">
        <v>1019</v>
      </c>
    </row>
    <row r="254" spans="1:8" x14ac:dyDescent="0.25">
      <c r="A254" t="s">
        <v>534</v>
      </c>
      <c r="B254" t="s">
        <v>533</v>
      </c>
      <c r="C254" t="s">
        <v>55</v>
      </c>
      <c r="D254" t="s">
        <v>527</v>
      </c>
      <c r="E254" t="s">
        <v>950</v>
      </c>
      <c r="F254">
        <v>1</v>
      </c>
      <c r="G254">
        <v>1</v>
      </c>
      <c r="H254" t="s">
        <v>1020</v>
      </c>
    </row>
    <row r="255" spans="1:8" x14ac:dyDescent="0.25">
      <c r="A255" t="s">
        <v>534</v>
      </c>
      <c r="B255" t="s">
        <v>533</v>
      </c>
      <c r="C255" t="s">
        <v>55</v>
      </c>
      <c r="D255" t="s">
        <v>527</v>
      </c>
      <c r="E255" t="s">
        <v>950</v>
      </c>
      <c r="F255">
        <v>1</v>
      </c>
      <c r="G255">
        <v>1</v>
      </c>
      <c r="H255" t="s">
        <v>1021</v>
      </c>
    </row>
    <row r="256" spans="1:8" x14ac:dyDescent="0.25">
      <c r="A256" t="s">
        <v>534</v>
      </c>
      <c r="B256" t="s">
        <v>533</v>
      </c>
      <c r="C256" t="s">
        <v>55</v>
      </c>
      <c r="D256" t="s">
        <v>527</v>
      </c>
      <c r="E256" t="s">
        <v>950</v>
      </c>
      <c r="F256">
        <v>1</v>
      </c>
      <c r="G256">
        <v>1</v>
      </c>
      <c r="H256" t="s">
        <v>1022</v>
      </c>
    </row>
    <row r="257" spans="1:8" x14ac:dyDescent="0.25">
      <c r="A257" t="s">
        <v>534</v>
      </c>
      <c r="B257" t="s">
        <v>533</v>
      </c>
      <c r="C257" t="s">
        <v>55</v>
      </c>
      <c r="D257" t="s">
        <v>527</v>
      </c>
      <c r="E257" t="s">
        <v>950</v>
      </c>
      <c r="F257">
        <v>1</v>
      </c>
      <c r="G257">
        <v>1</v>
      </c>
      <c r="H257" t="s">
        <v>1023</v>
      </c>
    </row>
    <row r="258" spans="1:8" x14ac:dyDescent="0.25">
      <c r="A258" t="s">
        <v>534</v>
      </c>
      <c r="B258" t="s">
        <v>533</v>
      </c>
      <c r="C258" t="s">
        <v>55</v>
      </c>
      <c r="D258" t="s">
        <v>527</v>
      </c>
      <c r="E258" t="s">
        <v>951</v>
      </c>
      <c r="F258">
        <v>1</v>
      </c>
      <c r="G258">
        <v>1</v>
      </c>
      <c r="H258" t="s">
        <v>1024</v>
      </c>
    </row>
    <row r="259" spans="1:8" x14ac:dyDescent="0.25">
      <c r="A259" t="s">
        <v>534</v>
      </c>
      <c r="B259" t="s">
        <v>533</v>
      </c>
      <c r="C259" t="s">
        <v>55</v>
      </c>
      <c r="D259" t="s">
        <v>527</v>
      </c>
      <c r="E259" t="s">
        <v>951</v>
      </c>
      <c r="F259">
        <v>1</v>
      </c>
      <c r="G259">
        <v>1</v>
      </c>
      <c r="H259" t="s">
        <v>1025</v>
      </c>
    </row>
    <row r="260" spans="1:8" x14ac:dyDescent="0.25">
      <c r="A260" t="s">
        <v>534</v>
      </c>
      <c r="B260" t="s">
        <v>533</v>
      </c>
      <c r="C260" t="s">
        <v>55</v>
      </c>
      <c r="D260" t="s">
        <v>527</v>
      </c>
      <c r="E260" t="s">
        <v>951</v>
      </c>
      <c r="F260">
        <v>1</v>
      </c>
      <c r="G260">
        <v>1</v>
      </c>
      <c r="H260" t="s">
        <v>1026</v>
      </c>
    </row>
    <row r="261" spans="1:8" x14ac:dyDescent="0.25">
      <c r="A261" t="s">
        <v>534</v>
      </c>
      <c r="B261" t="s">
        <v>533</v>
      </c>
      <c r="C261" t="s">
        <v>55</v>
      </c>
      <c r="D261" t="s">
        <v>527</v>
      </c>
      <c r="E261" t="s">
        <v>951</v>
      </c>
      <c r="F261">
        <v>1</v>
      </c>
      <c r="G261">
        <v>1</v>
      </c>
      <c r="H261" t="s">
        <v>1027</v>
      </c>
    </row>
    <row r="262" spans="1:8" x14ac:dyDescent="0.25">
      <c r="A262" t="s">
        <v>534</v>
      </c>
      <c r="B262" t="s">
        <v>533</v>
      </c>
      <c r="C262" t="s">
        <v>55</v>
      </c>
      <c r="D262" t="s">
        <v>527</v>
      </c>
      <c r="E262" t="s">
        <v>951</v>
      </c>
      <c r="F262">
        <v>1</v>
      </c>
      <c r="G262">
        <v>1</v>
      </c>
      <c r="H262" t="s">
        <v>1028</v>
      </c>
    </row>
    <row r="263" spans="1:8" x14ac:dyDescent="0.25">
      <c r="A263" t="s">
        <v>534</v>
      </c>
      <c r="B263" t="s">
        <v>533</v>
      </c>
      <c r="C263" t="s">
        <v>55</v>
      </c>
      <c r="D263" t="s">
        <v>527</v>
      </c>
      <c r="E263" t="s">
        <v>951</v>
      </c>
      <c r="F263">
        <v>1</v>
      </c>
      <c r="G263">
        <v>1</v>
      </c>
      <c r="H263" t="s">
        <v>1029</v>
      </c>
    </row>
    <row r="264" spans="1:8" x14ac:dyDescent="0.25">
      <c r="A264" t="s">
        <v>534</v>
      </c>
      <c r="B264" t="s">
        <v>533</v>
      </c>
      <c r="C264" t="s">
        <v>55</v>
      </c>
      <c r="D264" t="s">
        <v>527</v>
      </c>
      <c r="E264" t="s">
        <v>951</v>
      </c>
      <c r="F264">
        <v>1</v>
      </c>
      <c r="G264">
        <v>1</v>
      </c>
      <c r="H264" t="s">
        <v>1030</v>
      </c>
    </row>
    <row r="265" spans="1:8" x14ac:dyDescent="0.25">
      <c r="A265" t="s">
        <v>534</v>
      </c>
      <c r="B265" t="s">
        <v>533</v>
      </c>
      <c r="C265" t="s">
        <v>55</v>
      </c>
      <c r="D265" t="s">
        <v>527</v>
      </c>
      <c r="E265" t="s">
        <v>951</v>
      </c>
      <c r="F265">
        <v>1</v>
      </c>
      <c r="G265">
        <v>1</v>
      </c>
      <c r="H265" t="s">
        <v>1031</v>
      </c>
    </row>
    <row r="266" spans="1:8" x14ac:dyDescent="0.25">
      <c r="A266" t="s">
        <v>534</v>
      </c>
      <c r="B266" t="s">
        <v>533</v>
      </c>
      <c r="C266" t="s">
        <v>55</v>
      </c>
      <c r="D266" t="s">
        <v>527</v>
      </c>
      <c r="E266" t="s">
        <v>951</v>
      </c>
      <c r="F266">
        <v>1</v>
      </c>
      <c r="G266">
        <v>1</v>
      </c>
      <c r="H266" t="s">
        <v>1032</v>
      </c>
    </row>
    <row r="267" spans="1:8" x14ac:dyDescent="0.25">
      <c r="A267" t="s">
        <v>534</v>
      </c>
      <c r="B267" t="s">
        <v>533</v>
      </c>
      <c r="C267" t="s">
        <v>55</v>
      </c>
      <c r="D267" t="s">
        <v>527</v>
      </c>
      <c r="E267" t="s">
        <v>951</v>
      </c>
      <c r="F267">
        <v>1</v>
      </c>
      <c r="G267">
        <v>1</v>
      </c>
      <c r="H267" t="s">
        <v>1033</v>
      </c>
    </row>
    <row r="268" spans="1:8" x14ac:dyDescent="0.25">
      <c r="A268" t="s">
        <v>534</v>
      </c>
      <c r="B268" t="s">
        <v>533</v>
      </c>
      <c r="C268" t="s">
        <v>55</v>
      </c>
      <c r="D268" t="s">
        <v>527</v>
      </c>
      <c r="E268" t="s">
        <v>951</v>
      </c>
      <c r="F268">
        <v>1</v>
      </c>
      <c r="G268">
        <v>1</v>
      </c>
      <c r="H268" t="s">
        <v>1034</v>
      </c>
    </row>
    <row r="269" spans="1:8" x14ac:dyDescent="0.25">
      <c r="A269" t="s">
        <v>534</v>
      </c>
      <c r="B269" t="s">
        <v>533</v>
      </c>
      <c r="C269" t="s">
        <v>55</v>
      </c>
      <c r="D269" t="s">
        <v>527</v>
      </c>
      <c r="E269" t="s">
        <v>951</v>
      </c>
      <c r="F269">
        <v>1</v>
      </c>
      <c r="G269">
        <v>1</v>
      </c>
      <c r="H269" t="s">
        <v>1035</v>
      </c>
    </row>
    <row r="270" spans="1:8" x14ac:dyDescent="0.25">
      <c r="A270" t="s">
        <v>534</v>
      </c>
      <c r="B270" t="s">
        <v>533</v>
      </c>
      <c r="C270" t="s">
        <v>55</v>
      </c>
      <c r="D270" t="s">
        <v>527</v>
      </c>
      <c r="E270" t="s">
        <v>951</v>
      </c>
      <c r="F270">
        <v>1</v>
      </c>
      <c r="G270">
        <v>1</v>
      </c>
      <c r="H270" t="s">
        <v>1036</v>
      </c>
    </row>
    <row r="271" spans="1:8" x14ac:dyDescent="0.25">
      <c r="A271" t="s">
        <v>534</v>
      </c>
      <c r="B271" t="s">
        <v>533</v>
      </c>
      <c r="C271" t="s">
        <v>55</v>
      </c>
      <c r="D271" t="s">
        <v>527</v>
      </c>
      <c r="E271" t="s">
        <v>951</v>
      </c>
      <c r="F271">
        <v>1</v>
      </c>
      <c r="G271">
        <v>1</v>
      </c>
      <c r="H271" t="s">
        <v>1037</v>
      </c>
    </row>
    <row r="272" spans="1:8" x14ac:dyDescent="0.25">
      <c r="A272" t="s">
        <v>534</v>
      </c>
      <c r="B272" t="s">
        <v>533</v>
      </c>
      <c r="C272" t="s">
        <v>56</v>
      </c>
      <c r="D272" t="s">
        <v>527</v>
      </c>
      <c r="E272" t="s">
        <v>945</v>
      </c>
      <c r="F272">
        <v>1</v>
      </c>
      <c r="G272">
        <v>1</v>
      </c>
      <c r="H272" t="s">
        <v>952</v>
      </c>
    </row>
    <row r="273" spans="1:8" x14ac:dyDescent="0.25">
      <c r="A273" t="s">
        <v>534</v>
      </c>
      <c r="B273" t="s">
        <v>533</v>
      </c>
      <c r="C273" t="s">
        <v>56</v>
      </c>
      <c r="D273" t="s">
        <v>527</v>
      </c>
      <c r="E273" t="s">
        <v>945</v>
      </c>
      <c r="F273">
        <v>1</v>
      </c>
      <c r="G273">
        <v>1</v>
      </c>
      <c r="H273" t="s">
        <v>956</v>
      </c>
    </row>
    <row r="274" spans="1:8" x14ac:dyDescent="0.25">
      <c r="A274" t="s">
        <v>534</v>
      </c>
      <c r="B274" t="s">
        <v>533</v>
      </c>
      <c r="C274" t="s">
        <v>56</v>
      </c>
      <c r="D274" t="s">
        <v>527</v>
      </c>
      <c r="E274" t="s">
        <v>945</v>
      </c>
      <c r="F274">
        <v>1</v>
      </c>
      <c r="G274">
        <v>1</v>
      </c>
      <c r="H274" t="s">
        <v>959</v>
      </c>
    </row>
    <row r="275" spans="1:8" x14ac:dyDescent="0.25">
      <c r="A275" t="s">
        <v>534</v>
      </c>
      <c r="B275" t="s">
        <v>533</v>
      </c>
      <c r="C275" t="s">
        <v>56</v>
      </c>
      <c r="D275" t="s">
        <v>527</v>
      </c>
      <c r="E275" t="s">
        <v>945</v>
      </c>
      <c r="F275">
        <v>1</v>
      </c>
      <c r="G275">
        <v>1</v>
      </c>
      <c r="H275" t="s">
        <v>963</v>
      </c>
    </row>
    <row r="276" spans="1:8" x14ac:dyDescent="0.25">
      <c r="A276" t="s">
        <v>534</v>
      </c>
      <c r="B276" t="s">
        <v>533</v>
      </c>
      <c r="C276" t="s">
        <v>56</v>
      </c>
      <c r="D276" t="s">
        <v>527</v>
      </c>
      <c r="E276" t="s">
        <v>945</v>
      </c>
      <c r="F276">
        <v>0.99999999999999989</v>
      </c>
      <c r="G276">
        <v>1</v>
      </c>
      <c r="H276" t="s">
        <v>967</v>
      </c>
    </row>
    <row r="277" spans="1:8" x14ac:dyDescent="0.25">
      <c r="A277" t="s">
        <v>534</v>
      </c>
      <c r="B277" t="s">
        <v>533</v>
      </c>
      <c r="C277" t="s">
        <v>56</v>
      </c>
      <c r="D277" t="s">
        <v>527</v>
      </c>
      <c r="E277" t="s">
        <v>945</v>
      </c>
      <c r="F277">
        <v>0.99999999999999989</v>
      </c>
      <c r="G277">
        <v>1</v>
      </c>
      <c r="H277" t="s">
        <v>971</v>
      </c>
    </row>
    <row r="278" spans="1:8" x14ac:dyDescent="0.25">
      <c r="A278" t="s">
        <v>534</v>
      </c>
      <c r="B278" t="s">
        <v>533</v>
      </c>
      <c r="C278" t="s">
        <v>56</v>
      </c>
      <c r="D278" t="s">
        <v>527</v>
      </c>
      <c r="E278" t="s">
        <v>945</v>
      </c>
      <c r="F278">
        <v>1</v>
      </c>
      <c r="G278">
        <v>1</v>
      </c>
      <c r="H278" t="s">
        <v>973</v>
      </c>
    </row>
    <row r="279" spans="1:8" x14ac:dyDescent="0.25">
      <c r="A279" t="s">
        <v>534</v>
      </c>
      <c r="B279" t="s">
        <v>533</v>
      </c>
      <c r="C279" t="s">
        <v>56</v>
      </c>
      <c r="D279" t="s">
        <v>527</v>
      </c>
      <c r="E279" t="s">
        <v>945</v>
      </c>
      <c r="F279">
        <v>1</v>
      </c>
      <c r="G279">
        <v>1</v>
      </c>
      <c r="H279" t="s">
        <v>975</v>
      </c>
    </row>
    <row r="280" spans="1:8" x14ac:dyDescent="0.25">
      <c r="A280" t="s">
        <v>534</v>
      </c>
      <c r="B280" t="s">
        <v>533</v>
      </c>
      <c r="C280" t="s">
        <v>56</v>
      </c>
      <c r="D280" t="s">
        <v>527</v>
      </c>
      <c r="E280" t="s">
        <v>945</v>
      </c>
      <c r="F280">
        <v>1</v>
      </c>
      <c r="G280">
        <v>1</v>
      </c>
      <c r="H280" t="s">
        <v>979</v>
      </c>
    </row>
    <row r="281" spans="1:8" x14ac:dyDescent="0.25">
      <c r="A281" t="s">
        <v>534</v>
      </c>
      <c r="B281" t="s">
        <v>533</v>
      </c>
      <c r="C281" t="s">
        <v>56</v>
      </c>
      <c r="D281" t="s">
        <v>527</v>
      </c>
      <c r="E281" t="s">
        <v>945</v>
      </c>
      <c r="F281">
        <v>1</v>
      </c>
      <c r="G281">
        <v>1</v>
      </c>
      <c r="H281" t="s">
        <v>983</v>
      </c>
    </row>
    <row r="282" spans="1:8" x14ac:dyDescent="0.25">
      <c r="A282" t="s">
        <v>534</v>
      </c>
      <c r="B282" t="s">
        <v>533</v>
      </c>
      <c r="C282" t="s">
        <v>56</v>
      </c>
      <c r="D282" t="s">
        <v>527</v>
      </c>
      <c r="E282" t="s">
        <v>945</v>
      </c>
      <c r="F282">
        <v>1</v>
      </c>
      <c r="G282">
        <v>1</v>
      </c>
      <c r="H282" t="s">
        <v>986</v>
      </c>
    </row>
    <row r="283" spans="1:8" x14ac:dyDescent="0.25">
      <c r="A283" t="s">
        <v>534</v>
      </c>
      <c r="B283" t="s">
        <v>533</v>
      </c>
      <c r="C283" t="s">
        <v>56</v>
      </c>
      <c r="D283" t="s">
        <v>527</v>
      </c>
      <c r="E283" t="s">
        <v>945</v>
      </c>
      <c r="F283">
        <v>0.99999999999999989</v>
      </c>
      <c r="G283">
        <v>1</v>
      </c>
      <c r="H283" t="s">
        <v>990</v>
      </c>
    </row>
    <row r="284" spans="1:8" x14ac:dyDescent="0.25">
      <c r="A284" t="s">
        <v>534</v>
      </c>
      <c r="B284" t="s">
        <v>533</v>
      </c>
      <c r="C284" t="s">
        <v>56</v>
      </c>
      <c r="D284" t="s">
        <v>527</v>
      </c>
      <c r="E284" t="s">
        <v>945</v>
      </c>
      <c r="F284">
        <v>1</v>
      </c>
      <c r="G284">
        <v>1</v>
      </c>
      <c r="H284" t="s">
        <v>994</v>
      </c>
    </row>
    <row r="285" spans="1:8" x14ac:dyDescent="0.25">
      <c r="A285" t="s">
        <v>534</v>
      </c>
      <c r="B285" t="s">
        <v>533</v>
      </c>
      <c r="C285" t="s">
        <v>56</v>
      </c>
      <c r="D285" t="s">
        <v>527</v>
      </c>
      <c r="E285" t="s">
        <v>945</v>
      </c>
      <c r="F285">
        <v>1</v>
      </c>
      <c r="G285">
        <v>1</v>
      </c>
      <c r="H285" t="s">
        <v>996</v>
      </c>
    </row>
    <row r="286" spans="1:8" x14ac:dyDescent="0.25">
      <c r="A286" t="s">
        <v>534</v>
      </c>
      <c r="B286" t="s">
        <v>533</v>
      </c>
      <c r="C286" t="s">
        <v>56</v>
      </c>
      <c r="D286" t="s">
        <v>527</v>
      </c>
      <c r="E286" t="s">
        <v>946</v>
      </c>
      <c r="F286">
        <v>1</v>
      </c>
      <c r="G286">
        <v>1</v>
      </c>
      <c r="H286" t="s">
        <v>953</v>
      </c>
    </row>
    <row r="287" spans="1:8" x14ac:dyDescent="0.25">
      <c r="A287" t="s">
        <v>534</v>
      </c>
      <c r="B287" t="s">
        <v>533</v>
      </c>
      <c r="C287" t="s">
        <v>56</v>
      </c>
      <c r="D287" t="s">
        <v>527</v>
      </c>
      <c r="E287" t="s">
        <v>946</v>
      </c>
      <c r="F287">
        <v>1</v>
      </c>
      <c r="G287">
        <v>1</v>
      </c>
      <c r="H287" t="s">
        <v>957</v>
      </c>
    </row>
    <row r="288" spans="1:8" x14ac:dyDescent="0.25">
      <c r="A288" t="s">
        <v>534</v>
      </c>
      <c r="B288" t="s">
        <v>533</v>
      </c>
      <c r="C288" t="s">
        <v>56</v>
      </c>
      <c r="D288" t="s">
        <v>527</v>
      </c>
      <c r="E288" t="s">
        <v>946</v>
      </c>
      <c r="F288">
        <v>1</v>
      </c>
      <c r="G288">
        <v>1</v>
      </c>
      <c r="H288" t="s">
        <v>960</v>
      </c>
    </row>
    <row r="289" spans="1:8" x14ac:dyDescent="0.25">
      <c r="A289" t="s">
        <v>534</v>
      </c>
      <c r="B289" t="s">
        <v>533</v>
      </c>
      <c r="C289" t="s">
        <v>56</v>
      </c>
      <c r="D289" t="s">
        <v>527</v>
      </c>
      <c r="E289" t="s">
        <v>946</v>
      </c>
      <c r="F289">
        <v>1</v>
      </c>
      <c r="G289">
        <v>1</v>
      </c>
      <c r="H289" t="s">
        <v>964</v>
      </c>
    </row>
    <row r="290" spans="1:8" x14ac:dyDescent="0.25">
      <c r="A290" t="s">
        <v>534</v>
      </c>
      <c r="B290" t="s">
        <v>533</v>
      </c>
      <c r="C290" t="s">
        <v>56</v>
      </c>
      <c r="D290" t="s">
        <v>527</v>
      </c>
      <c r="E290" t="s">
        <v>946</v>
      </c>
      <c r="F290">
        <v>1</v>
      </c>
      <c r="G290">
        <v>1</v>
      </c>
      <c r="H290" t="s">
        <v>968</v>
      </c>
    </row>
    <row r="291" spans="1:8" x14ac:dyDescent="0.25">
      <c r="A291" t="s">
        <v>534</v>
      </c>
      <c r="B291" t="s">
        <v>533</v>
      </c>
      <c r="C291" t="s">
        <v>56</v>
      </c>
      <c r="D291" t="s">
        <v>527</v>
      </c>
      <c r="E291" t="s">
        <v>946</v>
      </c>
      <c r="F291">
        <v>1</v>
      </c>
      <c r="G291">
        <v>1</v>
      </c>
      <c r="H291" t="s">
        <v>976</v>
      </c>
    </row>
    <row r="292" spans="1:8" x14ac:dyDescent="0.25">
      <c r="A292" t="s">
        <v>534</v>
      </c>
      <c r="B292" t="s">
        <v>533</v>
      </c>
      <c r="C292" t="s">
        <v>56</v>
      </c>
      <c r="D292" t="s">
        <v>527</v>
      </c>
      <c r="E292" t="s">
        <v>946</v>
      </c>
      <c r="F292">
        <v>1</v>
      </c>
      <c r="G292">
        <v>1</v>
      </c>
      <c r="H292" t="s">
        <v>980</v>
      </c>
    </row>
    <row r="293" spans="1:8" x14ac:dyDescent="0.25">
      <c r="A293" t="s">
        <v>534</v>
      </c>
      <c r="B293" t="s">
        <v>533</v>
      </c>
      <c r="C293" t="s">
        <v>56</v>
      </c>
      <c r="D293" t="s">
        <v>527</v>
      </c>
      <c r="E293" t="s">
        <v>946</v>
      </c>
      <c r="F293">
        <v>1</v>
      </c>
      <c r="G293">
        <v>1</v>
      </c>
      <c r="H293" t="s">
        <v>984</v>
      </c>
    </row>
    <row r="294" spans="1:8" x14ac:dyDescent="0.25">
      <c r="A294" t="s">
        <v>534</v>
      </c>
      <c r="B294" t="s">
        <v>533</v>
      </c>
      <c r="C294" t="s">
        <v>56</v>
      </c>
      <c r="D294" t="s">
        <v>527</v>
      </c>
      <c r="E294" t="s">
        <v>946</v>
      </c>
      <c r="F294">
        <v>1</v>
      </c>
      <c r="G294">
        <v>1</v>
      </c>
      <c r="H294" t="s">
        <v>987</v>
      </c>
    </row>
    <row r="295" spans="1:8" x14ac:dyDescent="0.25">
      <c r="A295" t="s">
        <v>534</v>
      </c>
      <c r="B295" t="s">
        <v>533</v>
      </c>
      <c r="C295" t="s">
        <v>56</v>
      </c>
      <c r="D295" t="s">
        <v>527</v>
      </c>
      <c r="E295" t="s">
        <v>946</v>
      </c>
      <c r="F295">
        <v>1</v>
      </c>
      <c r="G295">
        <v>1</v>
      </c>
      <c r="H295" t="s">
        <v>991</v>
      </c>
    </row>
    <row r="296" spans="1:8" x14ac:dyDescent="0.25">
      <c r="A296" t="s">
        <v>534</v>
      </c>
      <c r="B296" t="s">
        <v>533</v>
      </c>
      <c r="C296" t="s">
        <v>56</v>
      </c>
      <c r="D296" t="s">
        <v>527</v>
      </c>
      <c r="E296" t="s">
        <v>947</v>
      </c>
      <c r="F296">
        <v>1</v>
      </c>
      <c r="G296">
        <v>1</v>
      </c>
      <c r="H296" t="s">
        <v>954</v>
      </c>
    </row>
    <row r="297" spans="1:8" x14ac:dyDescent="0.25">
      <c r="A297" t="s">
        <v>534</v>
      </c>
      <c r="B297" t="s">
        <v>533</v>
      </c>
      <c r="C297" t="s">
        <v>56</v>
      </c>
      <c r="D297" t="s">
        <v>527</v>
      </c>
      <c r="E297" t="s">
        <v>947</v>
      </c>
      <c r="F297">
        <v>1</v>
      </c>
      <c r="G297">
        <v>1</v>
      </c>
      <c r="H297" t="s">
        <v>1038</v>
      </c>
    </row>
    <row r="298" spans="1:8" x14ac:dyDescent="0.25">
      <c r="A298" t="s">
        <v>534</v>
      </c>
      <c r="B298" t="s">
        <v>533</v>
      </c>
      <c r="C298" t="s">
        <v>56</v>
      </c>
      <c r="D298" t="s">
        <v>527</v>
      </c>
      <c r="E298" t="s">
        <v>947</v>
      </c>
      <c r="F298">
        <v>1</v>
      </c>
      <c r="G298">
        <v>1</v>
      </c>
      <c r="H298" t="s">
        <v>961</v>
      </c>
    </row>
    <row r="299" spans="1:8" x14ac:dyDescent="0.25">
      <c r="A299" t="s">
        <v>534</v>
      </c>
      <c r="B299" t="s">
        <v>533</v>
      </c>
      <c r="C299" t="s">
        <v>56</v>
      </c>
      <c r="D299" t="s">
        <v>527</v>
      </c>
      <c r="E299" t="s">
        <v>947</v>
      </c>
      <c r="F299">
        <v>1</v>
      </c>
      <c r="G299">
        <v>1</v>
      </c>
      <c r="H299" t="s">
        <v>965</v>
      </c>
    </row>
    <row r="300" spans="1:8" x14ac:dyDescent="0.25">
      <c r="A300" t="s">
        <v>534</v>
      </c>
      <c r="B300" t="s">
        <v>533</v>
      </c>
      <c r="C300" t="s">
        <v>56</v>
      </c>
      <c r="D300" t="s">
        <v>527</v>
      </c>
      <c r="E300" t="s">
        <v>947</v>
      </c>
      <c r="F300">
        <v>1</v>
      </c>
      <c r="G300">
        <v>1</v>
      </c>
      <c r="H300" t="s">
        <v>977</v>
      </c>
    </row>
    <row r="301" spans="1:8" x14ac:dyDescent="0.25">
      <c r="A301" t="s">
        <v>534</v>
      </c>
      <c r="B301" t="s">
        <v>533</v>
      </c>
      <c r="C301" t="s">
        <v>56</v>
      </c>
      <c r="D301" t="s">
        <v>527</v>
      </c>
      <c r="E301" t="s">
        <v>947</v>
      </c>
      <c r="F301">
        <v>1</v>
      </c>
      <c r="G301">
        <v>1</v>
      </c>
      <c r="H301" t="s">
        <v>981</v>
      </c>
    </row>
    <row r="302" spans="1:8" x14ac:dyDescent="0.25">
      <c r="A302" t="s">
        <v>534</v>
      </c>
      <c r="B302" t="s">
        <v>533</v>
      </c>
      <c r="C302" t="s">
        <v>56</v>
      </c>
      <c r="D302" t="s">
        <v>527</v>
      </c>
      <c r="E302" t="s">
        <v>947</v>
      </c>
      <c r="F302">
        <v>1</v>
      </c>
      <c r="G302">
        <v>1</v>
      </c>
      <c r="H302" t="s">
        <v>1039</v>
      </c>
    </row>
    <row r="303" spans="1:8" x14ac:dyDescent="0.25">
      <c r="A303" t="s">
        <v>534</v>
      </c>
      <c r="B303" t="s">
        <v>533</v>
      </c>
      <c r="C303" t="s">
        <v>56</v>
      </c>
      <c r="D303" t="s">
        <v>527</v>
      </c>
      <c r="E303" t="s">
        <v>948</v>
      </c>
      <c r="F303">
        <v>1</v>
      </c>
      <c r="G303">
        <v>1</v>
      </c>
      <c r="H303" t="s">
        <v>955</v>
      </c>
    </row>
    <row r="304" spans="1:8" x14ac:dyDescent="0.25">
      <c r="A304" t="s">
        <v>534</v>
      </c>
      <c r="B304" t="s">
        <v>533</v>
      </c>
      <c r="C304" t="s">
        <v>56</v>
      </c>
      <c r="D304" t="s">
        <v>527</v>
      </c>
      <c r="E304" t="s">
        <v>948</v>
      </c>
      <c r="F304">
        <v>1</v>
      </c>
      <c r="G304">
        <v>1</v>
      </c>
      <c r="H304" t="s">
        <v>958</v>
      </c>
    </row>
    <row r="305" spans="1:8" x14ac:dyDescent="0.25">
      <c r="A305" t="s">
        <v>534</v>
      </c>
      <c r="B305" t="s">
        <v>533</v>
      </c>
      <c r="C305" t="s">
        <v>56</v>
      </c>
      <c r="D305" t="s">
        <v>527</v>
      </c>
      <c r="E305" t="s">
        <v>948</v>
      </c>
      <c r="F305">
        <v>1</v>
      </c>
      <c r="G305">
        <v>1</v>
      </c>
      <c r="H305" t="s">
        <v>962</v>
      </c>
    </row>
    <row r="306" spans="1:8" x14ac:dyDescent="0.25">
      <c r="A306" t="s">
        <v>534</v>
      </c>
      <c r="B306" t="s">
        <v>533</v>
      </c>
      <c r="C306" t="s">
        <v>56</v>
      </c>
      <c r="D306" t="s">
        <v>527</v>
      </c>
      <c r="E306" t="s">
        <v>948</v>
      </c>
      <c r="F306">
        <v>1</v>
      </c>
      <c r="G306">
        <v>1</v>
      </c>
      <c r="H306" t="s">
        <v>966</v>
      </c>
    </row>
    <row r="307" spans="1:8" x14ac:dyDescent="0.25">
      <c r="A307" t="s">
        <v>534</v>
      </c>
      <c r="B307" t="s">
        <v>533</v>
      </c>
      <c r="C307" t="s">
        <v>56</v>
      </c>
      <c r="D307" t="s">
        <v>527</v>
      </c>
      <c r="E307" t="s">
        <v>948</v>
      </c>
      <c r="F307">
        <v>1</v>
      </c>
      <c r="G307">
        <v>1</v>
      </c>
      <c r="H307" t="s">
        <v>970</v>
      </c>
    </row>
    <row r="308" spans="1:8" x14ac:dyDescent="0.25">
      <c r="A308" t="s">
        <v>534</v>
      </c>
      <c r="B308" t="s">
        <v>533</v>
      </c>
      <c r="C308" t="s">
        <v>56</v>
      </c>
      <c r="D308" t="s">
        <v>527</v>
      </c>
      <c r="E308" t="s">
        <v>948</v>
      </c>
      <c r="F308">
        <v>1</v>
      </c>
      <c r="G308">
        <v>1</v>
      </c>
      <c r="H308" t="s">
        <v>972</v>
      </c>
    </row>
    <row r="309" spans="1:8" x14ac:dyDescent="0.25">
      <c r="A309" t="s">
        <v>534</v>
      </c>
      <c r="B309" t="s">
        <v>533</v>
      </c>
      <c r="C309" t="s">
        <v>56</v>
      </c>
      <c r="D309" t="s">
        <v>527</v>
      </c>
      <c r="E309" t="s">
        <v>948</v>
      </c>
      <c r="F309">
        <v>1</v>
      </c>
      <c r="G309">
        <v>1</v>
      </c>
      <c r="H309" t="s">
        <v>974</v>
      </c>
    </row>
    <row r="310" spans="1:8" x14ac:dyDescent="0.25">
      <c r="A310" t="s">
        <v>534</v>
      </c>
      <c r="B310" t="s">
        <v>533</v>
      </c>
      <c r="C310" t="s">
        <v>56</v>
      </c>
      <c r="D310" t="s">
        <v>527</v>
      </c>
      <c r="E310" t="s">
        <v>948</v>
      </c>
      <c r="F310">
        <v>1</v>
      </c>
      <c r="G310">
        <v>1</v>
      </c>
      <c r="H310" t="s">
        <v>982</v>
      </c>
    </row>
    <row r="311" spans="1:8" x14ac:dyDescent="0.25">
      <c r="A311" t="s">
        <v>534</v>
      </c>
      <c r="B311" t="s">
        <v>533</v>
      </c>
      <c r="C311" t="s">
        <v>56</v>
      </c>
      <c r="D311" t="s">
        <v>527</v>
      </c>
      <c r="E311" t="s">
        <v>948</v>
      </c>
      <c r="F311">
        <v>1</v>
      </c>
      <c r="G311">
        <v>1</v>
      </c>
      <c r="H311" t="s">
        <v>985</v>
      </c>
    </row>
    <row r="312" spans="1:8" x14ac:dyDescent="0.25">
      <c r="A312" t="s">
        <v>534</v>
      </c>
      <c r="B312" t="s">
        <v>533</v>
      </c>
      <c r="C312" t="s">
        <v>56</v>
      </c>
      <c r="D312" t="s">
        <v>527</v>
      </c>
      <c r="E312" t="s">
        <v>948</v>
      </c>
      <c r="F312">
        <v>1</v>
      </c>
      <c r="G312">
        <v>1</v>
      </c>
      <c r="H312" t="s">
        <v>989</v>
      </c>
    </row>
    <row r="313" spans="1:8" x14ac:dyDescent="0.25">
      <c r="A313" t="s">
        <v>534</v>
      </c>
      <c r="B313" t="s">
        <v>533</v>
      </c>
      <c r="C313" t="s">
        <v>56</v>
      </c>
      <c r="D313" t="s">
        <v>527</v>
      </c>
      <c r="E313" t="s">
        <v>948</v>
      </c>
      <c r="F313">
        <v>1</v>
      </c>
      <c r="G313">
        <v>1</v>
      </c>
      <c r="H313" t="s">
        <v>993</v>
      </c>
    </row>
    <row r="314" spans="1:8" x14ac:dyDescent="0.25">
      <c r="A314" t="s">
        <v>534</v>
      </c>
      <c r="B314" t="s">
        <v>533</v>
      </c>
      <c r="C314" t="s">
        <v>56</v>
      </c>
      <c r="D314" t="s">
        <v>527</v>
      </c>
      <c r="E314" t="s">
        <v>948</v>
      </c>
      <c r="F314">
        <v>1</v>
      </c>
      <c r="G314">
        <v>1</v>
      </c>
      <c r="H314" t="s">
        <v>999</v>
      </c>
    </row>
    <row r="315" spans="1:8" x14ac:dyDescent="0.25">
      <c r="A315" t="s">
        <v>534</v>
      </c>
      <c r="B315" t="s">
        <v>533</v>
      </c>
      <c r="C315" t="s">
        <v>56</v>
      </c>
      <c r="D315" t="s">
        <v>8</v>
      </c>
      <c r="E315" t="s">
        <v>949</v>
      </c>
      <c r="F315">
        <v>1</v>
      </c>
      <c r="G315">
        <v>1</v>
      </c>
      <c r="H315" t="s">
        <v>1000</v>
      </c>
    </row>
    <row r="316" spans="1:8" x14ac:dyDescent="0.25">
      <c r="A316" t="s">
        <v>534</v>
      </c>
      <c r="B316" t="s">
        <v>533</v>
      </c>
      <c r="C316" t="s">
        <v>56</v>
      </c>
      <c r="D316" t="s">
        <v>8</v>
      </c>
      <c r="E316" t="s">
        <v>949</v>
      </c>
      <c r="F316">
        <v>1</v>
      </c>
      <c r="G316">
        <v>1</v>
      </c>
      <c r="H316" t="s">
        <v>1001</v>
      </c>
    </row>
    <row r="317" spans="1:8" x14ac:dyDescent="0.25">
      <c r="A317" t="s">
        <v>534</v>
      </c>
      <c r="B317" t="s">
        <v>533</v>
      </c>
      <c r="C317" t="s">
        <v>56</v>
      </c>
      <c r="D317" t="s">
        <v>8</v>
      </c>
      <c r="E317" t="s">
        <v>949</v>
      </c>
      <c r="F317">
        <v>1</v>
      </c>
      <c r="G317">
        <v>1</v>
      </c>
      <c r="H317" t="s">
        <v>1002</v>
      </c>
    </row>
    <row r="318" spans="1:8" x14ac:dyDescent="0.25">
      <c r="A318" t="s">
        <v>534</v>
      </c>
      <c r="B318" t="s">
        <v>533</v>
      </c>
      <c r="C318" t="s">
        <v>56</v>
      </c>
      <c r="D318" t="s">
        <v>8</v>
      </c>
      <c r="E318" t="s">
        <v>949</v>
      </c>
      <c r="F318">
        <v>1</v>
      </c>
      <c r="G318">
        <v>1</v>
      </c>
      <c r="H318" t="s">
        <v>1003</v>
      </c>
    </row>
    <row r="319" spans="1:8" x14ac:dyDescent="0.25">
      <c r="A319" t="s">
        <v>534</v>
      </c>
      <c r="B319" t="s">
        <v>533</v>
      </c>
      <c r="C319" t="s">
        <v>56</v>
      </c>
      <c r="D319" t="s">
        <v>8</v>
      </c>
      <c r="E319" t="s">
        <v>949</v>
      </c>
      <c r="F319">
        <v>1</v>
      </c>
      <c r="G319">
        <v>1</v>
      </c>
      <c r="H319" t="s">
        <v>1004</v>
      </c>
    </row>
    <row r="320" spans="1:8" x14ac:dyDescent="0.25">
      <c r="A320" t="s">
        <v>534</v>
      </c>
      <c r="B320" t="s">
        <v>533</v>
      </c>
      <c r="C320" t="s">
        <v>56</v>
      </c>
      <c r="D320" t="s">
        <v>8</v>
      </c>
      <c r="E320" t="s">
        <v>949</v>
      </c>
      <c r="F320">
        <v>1</v>
      </c>
      <c r="G320">
        <v>1</v>
      </c>
      <c r="H320" t="s">
        <v>1005</v>
      </c>
    </row>
    <row r="321" spans="1:8" x14ac:dyDescent="0.25">
      <c r="A321" t="s">
        <v>534</v>
      </c>
      <c r="B321" t="s">
        <v>533</v>
      </c>
      <c r="C321" t="s">
        <v>56</v>
      </c>
      <c r="D321" t="s">
        <v>8</v>
      </c>
      <c r="E321" t="s">
        <v>949</v>
      </c>
      <c r="F321">
        <v>1</v>
      </c>
      <c r="G321">
        <v>1</v>
      </c>
      <c r="H321" t="s">
        <v>1006</v>
      </c>
    </row>
    <row r="322" spans="1:8" x14ac:dyDescent="0.25">
      <c r="A322" t="s">
        <v>534</v>
      </c>
      <c r="B322" t="s">
        <v>533</v>
      </c>
      <c r="C322" t="s">
        <v>56</v>
      </c>
      <c r="D322" t="s">
        <v>8</v>
      </c>
      <c r="E322" t="s">
        <v>949</v>
      </c>
      <c r="F322">
        <v>1</v>
      </c>
      <c r="G322">
        <v>1</v>
      </c>
      <c r="H322" t="s">
        <v>1007</v>
      </c>
    </row>
    <row r="323" spans="1:8" x14ac:dyDescent="0.25">
      <c r="A323" t="s">
        <v>534</v>
      </c>
      <c r="B323" t="s">
        <v>533</v>
      </c>
      <c r="C323" t="s">
        <v>56</v>
      </c>
      <c r="D323" t="s">
        <v>8</v>
      </c>
      <c r="E323" t="s">
        <v>949</v>
      </c>
      <c r="F323">
        <v>1</v>
      </c>
      <c r="G323">
        <v>1</v>
      </c>
      <c r="H323" t="s">
        <v>1008</v>
      </c>
    </row>
    <row r="324" spans="1:8" x14ac:dyDescent="0.25">
      <c r="A324" t="s">
        <v>534</v>
      </c>
      <c r="B324" t="s">
        <v>533</v>
      </c>
      <c r="C324" t="s">
        <v>56</v>
      </c>
      <c r="D324" t="s">
        <v>8</v>
      </c>
      <c r="E324" t="s">
        <v>949</v>
      </c>
      <c r="F324">
        <v>1</v>
      </c>
      <c r="G324">
        <v>1</v>
      </c>
      <c r="H324" t="s">
        <v>1009</v>
      </c>
    </row>
    <row r="325" spans="1:8" x14ac:dyDescent="0.25">
      <c r="A325" t="s">
        <v>534</v>
      </c>
      <c r="B325" t="s">
        <v>533</v>
      </c>
      <c r="C325" t="s">
        <v>56</v>
      </c>
      <c r="D325" t="s">
        <v>8</v>
      </c>
      <c r="E325" t="s">
        <v>949</v>
      </c>
      <c r="F325">
        <v>1</v>
      </c>
      <c r="G325">
        <v>1</v>
      </c>
      <c r="H325" t="s">
        <v>1010</v>
      </c>
    </row>
    <row r="326" spans="1:8" x14ac:dyDescent="0.25">
      <c r="A326" t="s">
        <v>534</v>
      </c>
      <c r="B326" t="s">
        <v>533</v>
      </c>
      <c r="C326" t="s">
        <v>56</v>
      </c>
      <c r="D326" t="s">
        <v>8</v>
      </c>
      <c r="E326" t="s">
        <v>949</v>
      </c>
      <c r="F326">
        <v>1</v>
      </c>
      <c r="G326">
        <v>1</v>
      </c>
      <c r="H326" t="s">
        <v>1011</v>
      </c>
    </row>
    <row r="327" spans="1:8" x14ac:dyDescent="0.25">
      <c r="A327" t="s">
        <v>534</v>
      </c>
      <c r="B327" t="s">
        <v>533</v>
      </c>
      <c r="C327" t="s">
        <v>56</v>
      </c>
      <c r="D327" t="s">
        <v>8</v>
      </c>
      <c r="E327" t="s">
        <v>949</v>
      </c>
      <c r="F327">
        <v>1</v>
      </c>
      <c r="G327">
        <v>1</v>
      </c>
      <c r="H327" t="s">
        <v>1012</v>
      </c>
    </row>
    <row r="328" spans="1:8" x14ac:dyDescent="0.25">
      <c r="A328" t="s">
        <v>534</v>
      </c>
      <c r="B328" t="s">
        <v>533</v>
      </c>
      <c r="C328" t="s">
        <v>56</v>
      </c>
      <c r="D328" t="s">
        <v>8</v>
      </c>
      <c r="E328" t="s">
        <v>949</v>
      </c>
      <c r="F328">
        <v>1</v>
      </c>
      <c r="G328">
        <v>1</v>
      </c>
      <c r="H328" t="s">
        <v>1013</v>
      </c>
    </row>
    <row r="329" spans="1:8" x14ac:dyDescent="0.25">
      <c r="A329" t="s">
        <v>534</v>
      </c>
      <c r="B329" t="s">
        <v>533</v>
      </c>
      <c r="C329" t="s">
        <v>56</v>
      </c>
      <c r="D329" t="s">
        <v>527</v>
      </c>
      <c r="E329" t="s">
        <v>950</v>
      </c>
      <c r="F329">
        <v>1</v>
      </c>
      <c r="G329">
        <v>1</v>
      </c>
      <c r="H329" t="s">
        <v>1014</v>
      </c>
    </row>
    <row r="330" spans="1:8" x14ac:dyDescent="0.25">
      <c r="A330" t="s">
        <v>534</v>
      </c>
      <c r="B330" t="s">
        <v>533</v>
      </c>
      <c r="C330" t="s">
        <v>56</v>
      </c>
      <c r="D330" t="s">
        <v>527</v>
      </c>
      <c r="E330" t="s">
        <v>950</v>
      </c>
      <c r="F330">
        <v>1</v>
      </c>
      <c r="G330">
        <v>1</v>
      </c>
      <c r="H330" t="s">
        <v>1015</v>
      </c>
    </row>
    <row r="331" spans="1:8" x14ac:dyDescent="0.25">
      <c r="A331" t="s">
        <v>534</v>
      </c>
      <c r="B331" t="s">
        <v>533</v>
      </c>
      <c r="C331" t="s">
        <v>56</v>
      </c>
      <c r="D331" t="s">
        <v>527</v>
      </c>
      <c r="E331" t="s">
        <v>950</v>
      </c>
      <c r="F331">
        <v>1</v>
      </c>
      <c r="G331">
        <v>1</v>
      </c>
      <c r="H331" t="s">
        <v>1016</v>
      </c>
    </row>
    <row r="332" spans="1:8" x14ac:dyDescent="0.25">
      <c r="A332" t="s">
        <v>534</v>
      </c>
      <c r="B332" t="s">
        <v>533</v>
      </c>
      <c r="C332" t="s">
        <v>56</v>
      </c>
      <c r="D332" t="s">
        <v>527</v>
      </c>
      <c r="E332" t="s">
        <v>950</v>
      </c>
      <c r="F332">
        <v>1</v>
      </c>
      <c r="G332">
        <v>1</v>
      </c>
      <c r="H332" t="s">
        <v>1017</v>
      </c>
    </row>
    <row r="333" spans="1:8" x14ac:dyDescent="0.25">
      <c r="A333" t="s">
        <v>534</v>
      </c>
      <c r="B333" t="s">
        <v>533</v>
      </c>
      <c r="C333" t="s">
        <v>56</v>
      </c>
      <c r="D333" t="s">
        <v>527</v>
      </c>
      <c r="E333" t="s">
        <v>950</v>
      </c>
      <c r="F333">
        <v>1</v>
      </c>
      <c r="G333">
        <v>1</v>
      </c>
      <c r="H333" t="s">
        <v>1018</v>
      </c>
    </row>
    <row r="334" spans="1:8" x14ac:dyDescent="0.25">
      <c r="A334" t="s">
        <v>534</v>
      </c>
      <c r="B334" t="s">
        <v>533</v>
      </c>
      <c r="C334" t="s">
        <v>56</v>
      </c>
      <c r="D334" t="s">
        <v>527</v>
      </c>
      <c r="E334" t="s">
        <v>950</v>
      </c>
      <c r="F334">
        <v>1</v>
      </c>
      <c r="G334">
        <v>1</v>
      </c>
      <c r="H334" t="s">
        <v>1019</v>
      </c>
    </row>
    <row r="335" spans="1:8" x14ac:dyDescent="0.25">
      <c r="A335" t="s">
        <v>534</v>
      </c>
      <c r="B335" t="s">
        <v>533</v>
      </c>
      <c r="C335" t="s">
        <v>56</v>
      </c>
      <c r="D335" t="s">
        <v>527</v>
      </c>
      <c r="E335" t="s">
        <v>950</v>
      </c>
      <c r="F335">
        <v>1</v>
      </c>
      <c r="G335">
        <v>1</v>
      </c>
      <c r="H335" t="s">
        <v>1020</v>
      </c>
    </row>
    <row r="336" spans="1:8" x14ac:dyDescent="0.25">
      <c r="A336" t="s">
        <v>534</v>
      </c>
      <c r="B336" t="s">
        <v>533</v>
      </c>
      <c r="C336" t="s">
        <v>56</v>
      </c>
      <c r="D336" t="s">
        <v>527</v>
      </c>
      <c r="E336" t="s">
        <v>950</v>
      </c>
      <c r="F336">
        <v>1</v>
      </c>
      <c r="G336">
        <v>1</v>
      </c>
      <c r="H336" t="s">
        <v>1021</v>
      </c>
    </row>
    <row r="337" spans="1:8" x14ac:dyDescent="0.25">
      <c r="A337" t="s">
        <v>534</v>
      </c>
      <c r="B337" t="s">
        <v>533</v>
      </c>
      <c r="C337" t="s">
        <v>56</v>
      </c>
      <c r="D337" t="s">
        <v>527</v>
      </c>
      <c r="E337" t="s">
        <v>950</v>
      </c>
      <c r="F337">
        <v>1</v>
      </c>
      <c r="G337">
        <v>1</v>
      </c>
      <c r="H337" t="s">
        <v>1022</v>
      </c>
    </row>
    <row r="338" spans="1:8" x14ac:dyDescent="0.25">
      <c r="A338" t="s">
        <v>534</v>
      </c>
      <c r="B338" t="s">
        <v>533</v>
      </c>
      <c r="C338" t="s">
        <v>56</v>
      </c>
      <c r="D338" t="s">
        <v>527</v>
      </c>
      <c r="E338" t="s">
        <v>950</v>
      </c>
      <c r="F338">
        <v>1</v>
      </c>
      <c r="G338">
        <v>1</v>
      </c>
      <c r="H338" t="s">
        <v>1023</v>
      </c>
    </row>
    <row r="339" spans="1:8" x14ac:dyDescent="0.25">
      <c r="A339" t="s">
        <v>534</v>
      </c>
      <c r="B339" t="s">
        <v>533</v>
      </c>
      <c r="C339" t="s">
        <v>56</v>
      </c>
      <c r="D339" t="s">
        <v>527</v>
      </c>
      <c r="E339" t="s">
        <v>951</v>
      </c>
      <c r="F339">
        <v>1</v>
      </c>
      <c r="G339">
        <v>1</v>
      </c>
      <c r="H339" t="s">
        <v>1024</v>
      </c>
    </row>
    <row r="340" spans="1:8" x14ac:dyDescent="0.25">
      <c r="A340" t="s">
        <v>534</v>
      </c>
      <c r="B340" t="s">
        <v>533</v>
      </c>
      <c r="C340" t="s">
        <v>56</v>
      </c>
      <c r="D340" t="s">
        <v>527</v>
      </c>
      <c r="E340" t="s">
        <v>951</v>
      </c>
      <c r="F340">
        <v>1</v>
      </c>
      <c r="G340">
        <v>1</v>
      </c>
      <c r="H340" t="s">
        <v>1025</v>
      </c>
    </row>
    <row r="341" spans="1:8" x14ac:dyDescent="0.25">
      <c r="A341" t="s">
        <v>534</v>
      </c>
      <c r="B341" t="s">
        <v>533</v>
      </c>
      <c r="C341" t="s">
        <v>56</v>
      </c>
      <c r="D341" t="s">
        <v>527</v>
      </c>
      <c r="E341" t="s">
        <v>951</v>
      </c>
      <c r="F341">
        <v>1</v>
      </c>
      <c r="G341">
        <v>1</v>
      </c>
      <c r="H341" t="s">
        <v>1026</v>
      </c>
    </row>
    <row r="342" spans="1:8" x14ac:dyDescent="0.25">
      <c r="A342" t="s">
        <v>534</v>
      </c>
      <c r="B342" t="s">
        <v>533</v>
      </c>
      <c r="C342" t="s">
        <v>56</v>
      </c>
      <c r="D342" t="s">
        <v>527</v>
      </c>
      <c r="E342" t="s">
        <v>951</v>
      </c>
      <c r="F342">
        <v>1</v>
      </c>
      <c r="G342">
        <v>1</v>
      </c>
      <c r="H342" t="s">
        <v>1027</v>
      </c>
    </row>
    <row r="343" spans="1:8" x14ac:dyDescent="0.25">
      <c r="A343" t="s">
        <v>534</v>
      </c>
      <c r="B343" t="s">
        <v>533</v>
      </c>
      <c r="C343" t="s">
        <v>56</v>
      </c>
      <c r="D343" t="s">
        <v>527</v>
      </c>
      <c r="E343" t="s">
        <v>951</v>
      </c>
      <c r="F343">
        <v>1</v>
      </c>
      <c r="G343">
        <v>1</v>
      </c>
      <c r="H343" t="s">
        <v>1028</v>
      </c>
    </row>
    <row r="344" spans="1:8" x14ac:dyDescent="0.25">
      <c r="A344" t="s">
        <v>534</v>
      </c>
      <c r="B344" t="s">
        <v>533</v>
      </c>
      <c r="C344" t="s">
        <v>56</v>
      </c>
      <c r="D344" t="s">
        <v>527</v>
      </c>
      <c r="E344" t="s">
        <v>951</v>
      </c>
      <c r="F344">
        <v>1</v>
      </c>
      <c r="G344">
        <v>1</v>
      </c>
      <c r="H344" t="s">
        <v>1031</v>
      </c>
    </row>
    <row r="345" spans="1:8" x14ac:dyDescent="0.25">
      <c r="A345" t="s">
        <v>534</v>
      </c>
      <c r="B345" t="s">
        <v>533</v>
      </c>
      <c r="C345" t="s">
        <v>56</v>
      </c>
      <c r="D345" t="s">
        <v>527</v>
      </c>
      <c r="E345" t="s">
        <v>951</v>
      </c>
      <c r="F345">
        <v>1</v>
      </c>
      <c r="G345">
        <v>1</v>
      </c>
      <c r="H345" t="s">
        <v>1032</v>
      </c>
    </row>
    <row r="346" spans="1:8" x14ac:dyDescent="0.25">
      <c r="A346" t="s">
        <v>534</v>
      </c>
      <c r="B346" t="s">
        <v>533</v>
      </c>
      <c r="C346" t="s">
        <v>56</v>
      </c>
      <c r="D346" t="s">
        <v>527</v>
      </c>
      <c r="E346" t="s">
        <v>951</v>
      </c>
      <c r="F346">
        <v>1</v>
      </c>
      <c r="G346">
        <v>1</v>
      </c>
      <c r="H346" t="s">
        <v>1033</v>
      </c>
    </row>
    <row r="347" spans="1:8" x14ac:dyDescent="0.25">
      <c r="A347" t="s">
        <v>534</v>
      </c>
      <c r="B347" t="s">
        <v>533</v>
      </c>
      <c r="C347" t="s">
        <v>56</v>
      </c>
      <c r="D347" t="s">
        <v>527</v>
      </c>
      <c r="E347" t="s">
        <v>951</v>
      </c>
      <c r="F347">
        <v>1</v>
      </c>
      <c r="G347">
        <v>1</v>
      </c>
      <c r="H347" t="s">
        <v>1034</v>
      </c>
    </row>
    <row r="348" spans="1:8" x14ac:dyDescent="0.25">
      <c r="A348" t="s">
        <v>534</v>
      </c>
      <c r="B348" t="s">
        <v>533</v>
      </c>
      <c r="C348" t="s">
        <v>56</v>
      </c>
      <c r="D348" t="s">
        <v>527</v>
      </c>
      <c r="E348" t="s">
        <v>951</v>
      </c>
      <c r="F348">
        <v>1</v>
      </c>
      <c r="G348">
        <v>1</v>
      </c>
      <c r="H348" t="s">
        <v>1035</v>
      </c>
    </row>
    <row r="349" spans="1:8" x14ac:dyDescent="0.25">
      <c r="A349" t="s">
        <v>534</v>
      </c>
      <c r="B349" t="s">
        <v>533</v>
      </c>
      <c r="C349" t="s">
        <v>56</v>
      </c>
      <c r="D349" t="s">
        <v>527</v>
      </c>
      <c r="E349" t="s">
        <v>951</v>
      </c>
      <c r="F349">
        <v>1</v>
      </c>
      <c r="G349">
        <v>1</v>
      </c>
      <c r="H349" t="s">
        <v>1037</v>
      </c>
    </row>
    <row r="350" spans="1:8" x14ac:dyDescent="0.25">
      <c r="A350" t="s">
        <v>652</v>
      </c>
      <c r="B350" t="s">
        <v>533</v>
      </c>
      <c r="C350" t="s">
        <v>54</v>
      </c>
      <c r="D350" t="s">
        <v>527</v>
      </c>
      <c r="F350">
        <v>1</v>
      </c>
      <c r="G350">
        <v>1</v>
      </c>
      <c r="H350" t="s">
        <v>788</v>
      </c>
    </row>
    <row r="351" spans="1:8" x14ac:dyDescent="0.25">
      <c r="A351" t="s">
        <v>652</v>
      </c>
      <c r="B351" t="s">
        <v>533</v>
      </c>
      <c r="C351" t="s">
        <v>54</v>
      </c>
      <c r="D351" t="s">
        <v>527</v>
      </c>
      <c r="F351">
        <v>0.99999999999999978</v>
      </c>
      <c r="G351">
        <v>1</v>
      </c>
      <c r="H351" t="s">
        <v>789</v>
      </c>
    </row>
    <row r="352" spans="1:8" x14ac:dyDescent="0.25">
      <c r="A352" t="s">
        <v>652</v>
      </c>
      <c r="B352" t="s">
        <v>533</v>
      </c>
      <c r="C352" t="s">
        <v>54</v>
      </c>
      <c r="D352" t="s">
        <v>527</v>
      </c>
      <c r="F352">
        <v>0.99999999999999989</v>
      </c>
      <c r="G352">
        <v>1</v>
      </c>
      <c r="H352" t="s">
        <v>790</v>
      </c>
    </row>
    <row r="353" spans="1:8" x14ac:dyDescent="0.25">
      <c r="A353" t="s">
        <v>652</v>
      </c>
      <c r="B353" t="s">
        <v>533</v>
      </c>
      <c r="C353" t="s">
        <v>54</v>
      </c>
      <c r="D353" t="s">
        <v>527</v>
      </c>
      <c r="F353">
        <v>1</v>
      </c>
      <c r="G353">
        <v>1</v>
      </c>
      <c r="H353" t="s">
        <v>791</v>
      </c>
    </row>
    <row r="354" spans="1:8" x14ac:dyDescent="0.25">
      <c r="A354" t="s">
        <v>652</v>
      </c>
      <c r="B354" t="s">
        <v>533</v>
      </c>
      <c r="C354" t="s">
        <v>54</v>
      </c>
      <c r="D354" t="s">
        <v>527</v>
      </c>
      <c r="F354">
        <v>1</v>
      </c>
      <c r="G354">
        <v>1</v>
      </c>
      <c r="H354" t="s">
        <v>792</v>
      </c>
    </row>
    <row r="355" spans="1:8" x14ac:dyDescent="0.25">
      <c r="A355" t="s">
        <v>652</v>
      </c>
      <c r="B355" t="s">
        <v>533</v>
      </c>
      <c r="C355" t="s">
        <v>54</v>
      </c>
      <c r="D355" t="s">
        <v>527</v>
      </c>
      <c r="F355">
        <v>1</v>
      </c>
      <c r="G355">
        <v>1</v>
      </c>
      <c r="H355" t="s">
        <v>793</v>
      </c>
    </row>
    <row r="356" spans="1:8" x14ac:dyDescent="0.25">
      <c r="A356" t="s">
        <v>652</v>
      </c>
      <c r="B356" t="s">
        <v>533</v>
      </c>
      <c r="C356" t="s">
        <v>54</v>
      </c>
      <c r="D356" t="s">
        <v>527</v>
      </c>
      <c r="F356">
        <v>0.99999999999999989</v>
      </c>
      <c r="G356">
        <v>1</v>
      </c>
      <c r="H356" t="s">
        <v>794</v>
      </c>
    </row>
    <row r="357" spans="1:8" x14ac:dyDescent="0.25">
      <c r="A357" t="s">
        <v>652</v>
      </c>
      <c r="B357" t="s">
        <v>533</v>
      </c>
      <c r="C357" t="s">
        <v>54</v>
      </c>
      <c r="D357" t="s">
        <v>527</v>
      </c>
      <c r="F357">
        <v>1</v>
      </c>
      <c r="G357">
        <v>1</v>
      </c>
      <c r="H357" t="s">
        <v>795</v>
      </c>
    </row>
    <row r="358" spans="1:8" x14ac:dyDescent="0.25">
      <c r="A358" t="s">
        <v>652</v>
      </c>
      <c r="B358" t="s">
        <v>533</v>
      </c>
      <c r="C358" t="s">
        <v>54</v>
      </c>
      <c r="D358" t="s">
        <v>527</v>
      </c>
      <c r="F358">
        <v>1</v>
      </c>
      <c r="G358">
        <v>1</v>
      </c>
      <c r="H358" t="s">
        <v>796</v>
      </c>
    </row>
    <row r="359" spans="1:8" x14ac:dyDescent="0.25">
      <c r="A359" t="s">
        <v>652</v>
      </c>
      <c r="B359" t="s">
        <v>533</v>
      </c>
      <c r="C359" t="s">
        <v>54</v>
      </c>
      <c r="D359" t="s">
        <v>527</v>
      </c>
      <c r="F359">
        <v>0.99999999999999989</v>
      </c>
      <c r="G359">
        <v>1</v>
      </c>
      <c r="H359" t="s">
        <v>797</v>
      </c>
    </row>
    <row r="360" spans="1:8" x14ac:dyDescent="0.25">
      <c r="A360" t="s">
        <v>652</v>
      </c>
      <c r="B360" t="s">
        <v>533</v>
      </c>
      <c r="C360" t="s">
        <v>54</v>
      </c>
      <c r="D360" t="s">
        <v>527</v>
      </c>
      <c r="F360">
        <v>0.99999999999999989</v>
      </c>
      <c r="G360">
        <v>1</v>
      </c>
      <c r="H360" t="s">
        <v>798</v>
      </c>
    </row>
    <row r="361" spans="1:8" x14ac:dyDescent="0.25">
      <c r="A361" t="s">
        <v>652</v>
      </c>
      <c r="B361" t="s">
        <v>533</v>
      </c>
      <c r="C361" t="s">
        <v>54</v>
      </c>
      <c r="D361" t="s">
        <v>527</v>
      </c>
      <c r="F361">
        <v>1</v>
      </c>
      <c r="G361">
        <v>1</v>
      </c>
      <c r="H361" t="s">
        <v>799</v>
      </c>
    </row>
    <row r="362" spans="1:8" x14ac:dyDescent="0.25">
      <c r="A362" t="s">
        <v>652</v>
      </c>
      <c r="B362" t="s">
        <v>533</v>
      </c>
      <c r="C362" t="s">
        <v>54</v>
      </c>
      <c r="D362" t="s">
        <v>527</v>
      </c>
      <c r="F362">
        <v>1</v>
      </c>
      <c r="G362">
        <v>1</v>
      </c>
      <c r="H362" t="s">
        <v>800</v>
      </c>
    </row>
    <row r="363" spans="1:8" x14ac:dyDescent="0.25">
      <c r="A363" t="s">
        <v>652</v>
      </c>
      <c r="B363" t="s">
        <v>533</v>
      </c>
      <c r="C363" t="s">
        <v>54</v>
      </c>
      <c r="D363" t="s">
        <v>527</v>
      </c>
      <c r="F363">
        <v>1</v>
      </c>
      <c r="G363">
        <v>1</v>
      </c>
      <c r="H363" t="s">
        <v>801</v>
      </c>
    </row>
    <row r="364" spans="1:8" x14ac:dyDescent="0.25">
      <c r="A364" t="s">
        <v>652</v>
      </c>
      <c r="B364" t="s">
        <v>533</v>
      </c>
      <c r="C364" t="s">
        <v>54</v>
      </c>
      <c r="D364" t="s">
        <v>8</v>
      </c>
      <c r="F364">
        <v>1</v>
      </c>
      <c r="G364">
        <v>1</v>
      </c>
      <c r="H364" t="s">
        <v>788</v>
      </c>
    </row>
    <row r="365" spans="1:8" x14ac:dyDescent="0.25">
      <c r="A365" t="s">
        <v>652</v>
      </c>
      <c r="B365" t="s">
        <v>533</v>
      </c>
      <c r="C365" t="s">
        <v>54</v>
      </c>
      <c r="D365" t="s">
        <v>8</v>
      </c>
      <c r="F365">
        <v>1</v>
      </c>
      <c r="G365">
        <v>1</v>
      </c>
      <c r="H365" t="s">
        <v>789</v>
      </c>
    </row>
    <row r="366" spans="1:8" x14ac:dyDescent="0.25">
      <c r="A366" t="s">
        <v>652</v>
      </c>
      <c r="B366" t="s">
        <v>533</v>
      </c>
      <c r="C366" t="s">
        <v>54</v>
      </c>
      <c r="D366" t="s">
        <v>8</v>
      </c>
      <c r="F366">
        <v>0.99999999999999989</v>
      </c>
      <c r="G366">
        <v>1</v>
      </c>
      <c r="H366" t="s">
        <v>790</v>
      </c>
    </row>
    <row r="367" spans="1:8" x14ac:dyDescent="0.25">
      <c r="A367" t="s">
        <v>652</v>
      </c>
      <c r="B367" t="s">
        <v>533</v>
      </c>
      <c r="C367" t="s">
        <v>54</v>
      </c>
      <c r="D367" t="s">
        <v>8</v>
      </c>
      <c r="F367">
        <v>1</v>
      </c>
      <c r="G367">
        <v>1</v>
      </c>
      <c r="H367" t="s">
        <v>791</v>
      </c>
    </row>
    <row r="368" spans="1:8" x14ac:dyDescent="0.25">
      <c r="A368" t="s">
        <v>652</v>
      </c>
      <c r="B368" t="s">
        <v>533</v>
      </c>
      <c r="C368" t="s">
        <v>54</v>
      </c>
      <c r="D368" t="s">
        <v>8</v>
      </c>
      <c r="F368">
        <v>1</v>
      </c>
      <c r="G368">
        <v>1</v>
      </c>
      <c r="H368" t="s">
        <v>792</v>
      </c>
    </row>
    <row r="369" spans="1:8" x14ac:dyDescent="0.25">
      <c r="A369" t="s">
        <v>652</v>
      </c>
      <c r="B369" t="s">
        <v>533</v>
      </c>
      <c r="C369" t="s">
        <v>54</v>
      </c>
      <c r="D369" t="s">
        <v>8</v>
      </c>
      <c r="F369">
        <v>0.99999999999999989</v>
      </c>
      <c r="G369">
        <v>1</v>
      </c>
      <c r="H369" t="s">
        <v>793</v>
      </c>
    </row>
    <row r="370" spans="1:8" x14ac:dyDescent="0.25">
      <c r="A370" t="s">
        <v>652</v>
      </c>
      <c r="B370" t="s">
        <v>533</v>
      </c>
      <c r="C370" t="s">
        <v>54</v>
      </c>
      <c r="D370" t="s">
        <v>8</v>
      </c>
      <c r="F370">
        <v>1</v>
      </c>
      <c r="G370">
        <v>1</v>
      </c>
      <c r="H370" t="s">
        <v>794</v>
      </c>
    </row>
    <row r="371" spans="1:8" x14ac:dyDescent="0.25">
      <c r="A371" t="s">
        <v>652</v>
      </c>
      <c r="B371" t="s">
        <v>533</v>
      </c>
      <c r="C371" t="s">
        <v>54</v>
      </c>
      <c r="D371" t="s">
        <v>8</v>
      </c>
      <c r="F371">
        <v>1</v>
      </c>
      <c r="G371">
        <v>1</v>
      </c>
      <c r="H371" t="s">
        <v>795</v>
      </c>
    </row>
    <row r="372" spans="1:8" x14ac:dyDescent="0.25">
      <c r="A372" t="s">
        <v>652</v>
      </c>
      <c r="B372" t="s">
        <v>533</v>
      </c>
      <c r="C372" t="s">
        <v>54</v>
      </c>
      <c r="D372" t="s">
        <v>8</v>
      </c>
      <c r="F372">
        <v>0.99999999999999989</v>
      </c>
      <c r="G372">
        <v>1</v>
      </c>
      <c r="H372" t="s">
        <v>796</v>
      </c>
    </row>
    <row r="373" spans="1:8" x14ac:dyDescent="0.25">
      <c r="A373" t="s">
        <v>652</v>
      </c>
      <c r="B373" t="s">
        <v>533</v>
      </c>
      <c r="C373" t="s">
        <v>54</v>
      </c>
      <c r="D373" t="s">
        <v>8</v>
      </c>
      <c r="F373">
        <v>1</v>
      </c>
      <c r="G373">
        <v>1</v>
      </c>
      <c r="H373" t="s">
        <v>797</v>
      </c>
    </row>
    <row r="374" spans="1:8" x14ac:dyDescent="0.25">
      <c r="A374" t="s">
        <v>652</v>
      </c>
      <c r="B374" t="s">
        <v>533</v>
      </c>
      <c r="C374" t="s">
        <v>54</v>
      </c>
      <c r="D374" t="s">
        <v>8</v>
      </c>
      <c r="F374">
        <v>1</v>
      </c>
      <c r="G374">
        <v>1</v>
      </c>
      <c r="H374" t="s">
        <v>798</v>
      </c>
    </row>
    <row r="375" spans="1:8" x14ac:dyDescent="0.25">
      <c r="A375" t="s">
        <v>652</v>
      </c>
      <c r="B375" t="s">
        <v>533</v>
      </c>
      <c r="C375" t="s">
        <v>54</v>
      </c>
      <c r="D375" t="s">
        <v>8</v>
      </c>
      <c r="F375">
        <v>1</v>
      </c>
      <c r="G375">
        <v>1</v>
      </c>
      <c r="H375" t="s">
        <v>799</v>
      </c>
    </row>
    <row r="376" spans="1:8" x14ac:dyDescent="0.25">
      <c r="A376" t="s">
        <v>652</v>
      </c>
      <c r="B376" t="s">
        <v>533</v>
      </c>
      <c r="C376" t="s">
        <v>54</v>
      </c>
      <c r="D376" t="s">
        <v>8</v>
      </c>
      <c r="F376">
        <v>1</v>
      </c>
      <c r="G376">
        <v>1</v>
      </c>
      <c r="H376" t="s">
        <v>800</v>
      </c>
    </row>
    <row r="377" spans="1:8" x14ac:dyDescent="0.25">
      <c r="A377" t="s">
        <v>652</v>
      </c>
      <c r="B377" t="s">
        <v>533</v>
      </c>
      <c r="C377" t="s">
        <v>54</v>
      </c>
      <c r="D377" t="s">
        <v>8</v>
      </c>
      <c r="F377">
        <v>1</v>
      </c>
      <c r="G377">
        <v>1</v>
      </c>
      <c r="H377" t="s">
        <v>801</v>
      </c>
    </row>
    <row r="378" spans="1:8" x14ac:dyDescent="0.25">
      <c r="A378" t="s">
        <v>652</v>
      </c>
      <c r="B378" t="s">
        <v>533</v>
      </c>
      <c r="C378" t="s">
        <v>55</v>
      </c>
      <c r="D378" t="s">
        <v>527</v>
      </c>
      <c r="F378">
        <v>0.99999999999999989</v>
      </c>
      <c r="G378">
        <v>1</v>
      </c>
      <c r="H378" t="s">
        <v>788</v>
      </c>
    </row>
    <row r="379" spans="1:8" x14ac:dyDescent="0.25">
      <c r="A379" t="s">
        <v>652</v>
      </c>
      <c r="B379" t="s">
        <v>533</v>
      </c>
      <c r="C379" t="s">
        <v>55</v>
      </c>
      <c r="D379" t="s">
        <v>527</v>
      </c>
      <c r="F379">
        <v>0.99999999999999989</v>
      </c>
      <c r="G379">
        <v>1</v>
      </c>
      <c r="H379" t="s">
        <v>789</v>
      </c>
    </row>
    <row r="380" spans="1:8" x14ac:dyDescent="0.25">
      <c r="A380" t="s">
        <v>652</v>
      </c>
      <c r="B380" t="s">
        <v>533</v>
      </c>
      <c r="C380" t="s">
        <v>55</v>
      </c>
      <c r="D380" t="s">
        <v>527</v>
      </c>
      <c r="F380">
        <v>1</v>
      </c>
      <c r="G380">
        <v>1</v>
      </c>
      <c r="H380" t="s">
        <v>790</v>
      </c>
    </row>
    <row r="381" spans="1:8" x14ac:dyDescent="0.25">
      <c r="A381" t="s">
        <v>652</v>
      </c>
      <c r="B381" t="s">
        <v>533</v>
      </c>
      <c r="C381" t="s">
        <v>55</v>
      </c>
      <c r="D381" t="s">
        <v>527</v>
      </c>
      <c r="F381">
        <v>0.99999999999999989</v>
      </c>
      <c r="G381">
        <v>1</v>
      </c>
      <c r="H381" t="s">
        <v>791</v>
      </c>
    </row>
    <row r="382" spans="1:8" x14ac:dyDescent="0.25">
      <c r="A382" t="s">
        <v>652</v>
      </c>
      <c r="B382" t="s">
        <v>533</v>
      </c>
      <c r="C382" t="s">
        <v>55</v>
      </c>
      <c r="D382" t="s">
        <v>527</v>
      </c>
      <c r="F382">
        <v>0.99999999999999989</v>
      </c>
      <c r="G382">
        <v>1</v>
      </c>
      <c r="H382" t="s">
        <v>792</v>
      </c>
    </row>
    <row r="383" spans="1:8" x14ac:dyDescent="0.25">
      <c r="A383" t="s">
        <v>652</v>
      </c>
      <c r="B383" t="s">
        <v>533</v>
      </c>
      <c r="C383" t="s">
        <v>55</v>
      </c>
      <c r="D383" t="s">
        <v>527</v>
      </c>
      <c r="F383">
        <v>1</v>
      </c>
      <c r="G383">
        <v>1</v>
      </c>
      <c r="H383" t="s">
        <v>793</v>
      </c>
    </row>
    <row r="384" spans="1:8" x14ac:dyDescent="0.25">
      <c r="A384" t="s">
        <v>652</v>
      </c>
      <c r="B384" t="s">
        <v>533</v>
      </c>
      <c r="C384" t="s">
        <v>55</v>
      </c>
      <c r="D384" t="s">
        <v>527</v>
      </c>
      <c r="F384">
        <v>1</v>
      </c>
      <c r="G384">
        <v>1</v>
      </c>
      <c r="H384" t="s">
        <v>794</v>
      </c>
    </row>
    <row r="385" spans="1:8" x14ac:dyDescent="0.25">
      <c r="A385" t="s">
        <v>652</v>
      </c>
      <c r="B385" t="s">
        <v>533</v>
      </c>
      <c r="C385" t="s">
        <v>55</v>
      </c>
      <c r="D385" t="s">
        <v>527</v>
      </c>
      <c r="F385">
        <v>0.99999999999999989</v>
      </c>
      <c r="G385">
        <v>1</v>
      </c>
      <c r="H385" t="s">
        <v>795</v>
      </c>
    </row>
    <row r="386" spans="1:8" x14ac:dyDescent="0.25">
      <c r="A386" t="s">
        <v>652</v>
      </c>
      <c r="B386" t="s">
        <v>533</v>
      </c>
      <c r="C386" t="s">
        <v>55</v>
      </c>
      <c r="D386" t="s">
        <v>527</v>
      </c>
      <c r="F386">
        <v>0.99999999999999989</v>
      </c>
      <c r="G386">
        <v>1</v>
      </c>
      <c r="H386" t="s">
        <v>796</v>
      </c>
    </row>
    <row r="387" spans="1:8" x14ac:dyDescent="0.25">
      <c r="A387" t="s">
        <v>652</v>
      </c>
      <c r="B387" t="s">
        <v>533</v>
      </c>
      <c r="C387" t="s">
        <v>55</v>
      </c>
      <c r="D387" t="s">
        <v>527</v>
      </c>
      <c r="F387">
        <v>0.99999999999999989</v>
      </c>
      <c r="G387">
        <v>1</v>
      </c>
      <c r="H387" t="s">
        <v>797</v>
      </c>
    </row>
    <row r="388" spans="1:8" x14ac:dyDescent="0.25">
      <c r="A388" t="s">
        <v>652</v>
      </c>
      <c r="B388" t="s">
        <v>533</v>
      </c>
      <c r="C388" t="s">
        <v>55</v>
      </c>
      <c r="D388" t="s">
        <v>527</v>
      </c>
      <c r="F388">
        <v>1</v>
      </c>
      <c r="G388">
        <v>1</v>
      </c>
      <c r="H388" t="s">
        <v>798</v>
      </c>
    </row>
    <row r="389" spans="1:8" x14ac:dyDescent="0.25">
      <c r="A389" t="s">
        <v>652</v>
      </c>
      <c r="B389" t="s">
        <v>533</v>
      </c>
      <c r="C389" t="s">
        <v>55</v>
      </c>
      <c r="D389" t="s">
        <v>527</v>
      </c>
      <c r="F389">
        <v>1.0000000000000002</v>
      </c>
      <c r="G389">
        <v>1</v>
      </c>
      <c r="H389" t="s">
        <v>799</v>
      </c>
    </row>
    <row r="390" spans="1:8" x14ac:dyDescent="0.25">
      <c r="A390" t="s">
        <v>652</v>
      </c>
      <c r="B390" t="s">
        <v>533</v>
      </c>
      <c r="C390" t="s">
        <v>55</v>
      </c>
      <c r="D390" t="s">
        <v>527</v>
      </c>
      <c r="F390">
        <v>1.0000000000000002</v>
      </c>
      <c r="G390">
        <v>1</v>
      </c>
      <c r="H390" t="s">
        <v>800</v>
      </c>
    </row>
    <row r="391" spans="1:8" x14ac:dyDescent="0.25">
      <c r="A391" t="s">
        <v>652</v>
      </c>
      <c r="B391" t="s">
        <v>533</v>
      </c>
      <c r="C391" t="s">
        <v>55</v>
      </c>
      <c r="D391" t="s">
        <v>527</v>
      </c>
      <c r="F391">
        <v>0.99999999999999989</v>
      </c>
      <c r="G391">
        <v>1</v>
      </c>
      <c r="H391" t="s">
        <v>801</v>
      </c>
    </row>
    <row r="392" spans="1:8" x14ac:dyDescent="0.25">
      <c r="A392" t="s">
        <v>652</v>
      </c>
      <c r="B392" t="s">
        <v>533</v>
      </c>
      <c r="C392" t="s">
        <v>55</v>
      </c>
      <c r="D392" t="s">
        <v>8</v>
      </c>
      <c r="F392">
        <v>1</v>
      </c>
      <c r="G392">
        <v>1</v>
      </c>
      <c r="H392" t="s">
        <v>788</v>
      </c>
    </row>
    <row r="393" spans="1:8" x14ac:dyDescent="0.25">
      <c r="A393" t="s">
        <v>652</v>
      </c>
      <c r="B393" t="s">
        <v>533</v>
      </c>
      <c r="C393" t="s">
        <v>55</v>
      </c>
      <c r="D393" t="s">
        <v>8</v>
      </c>
      <c r="F393">
        <v>1</v>
      </c>
      <c r="G393">
        <v>1</v>
      </c>
      <c r="H393" t="s">
        <v>789</v>
      </c>
    </row>
    <row r="394" spans="1:8" x14ac:dyDescent="0.25">
      <c r="A394" t="s">
        <v>652</v>
      </c>
      <c r="B394" t="s">
        <v>533</v>
      </c>
      <c r="C394" t="s">
        <v>55</v>
      </c>
      <c r="D394" t="s">
        <v>8</v>
      </c>
      <c r="F394">
        <v>1</v>
      </c>
      <c r="G394">
        <v>1</v>
      </c>
      <c r="H394" t="s">
        <v>790</v>
      </c>
    </row>
    <row r="395" spans="1:8" x14ac:dyDescent="0.25">
      <c r="A395" t="s">
        <v>652</v>
      </c>
      <c r="B395" t="s">
        <v>533</v>
      </c>
      <c r="C395" t="s">
        <v>55</v>
      </c>
      <c r="D395" t="s">
        <v>8</v>
      </c>
      <c r="F395">
        <v>1</v>
      </c>
      <c r="G395">
        <v>1</v>
      </c>
      <c r="H395" t="s">
        <v>791</v>
      </c>
    </row>
    <row r="396" spans="1:8" x14ac:dyDescent="0.25">
      <c r="A396" t="s">
        <v>652</v>
      </c>
      <c r="B396" t="s">
        <v>533</v>
      </c>
      <c r="C396" t="s">
        <v>55</v>
      </c>
      <c r="D396" t="s">
        <v>8</v>
      </c>
      <c r="F396">
        <v>1</v>
      </c>
      <c r="G396">
        <v>1</v>
      </c>
      <c r="H396" t="s">
        <v>792</v>
      </c>
    </row>
    <row r="397" spans="1:8" x14ac:dyDescent="0.25">
      <c r="A397" t="s">
        <v>652</v>
      </c>
      <c r="B397" t="s">
        <v>533</v>
      </c>
      <c r="C397" t="s">
        <v>55</v>
      </c>
      <c r="D397" t="s">
        <v>8</v>
      </c>
      <c r="F397">
        <v>1</v>
      </c>
      <c r="G397">
        <v>1</v>
      </c>
      <c r="H397" t="s">
        <v>793</v>
      </c>
    </row>
    <row r="398" spans="1:8" x14ac:dyDescent="0.25">
      <c r="A398" t="s">
        <v>652</v>
      </c>
      <c r="B398" t="s">
        <v>533</v>
      </c>
      <c r="C398" t="s">
        <v>55</v>
      </c>
      <c r="D398" t="s">
        <v>8</v>
      </c>
      <c r="F398">
        <v>1</v>
      </c>
      <c r="G398">
        <v>1</v>
      </c>
      <c r="H398" t="s">
        <v>794</v>
      </c>
    </row>
    <row r="399" spans="1:8" x14ac:dyDescent="0.25">
      <c r="A399" t="s">
        <v>652</v>
      </c>
      <c r="B399" t="s">
        <v>533</v>
      </c>
      <c r="C399" t="s">
        <v>55</v>
      </c>
      <c r="D399" t="s">
        <v>8</v>
      </c>
      <c r="F399">
        <v>1</v>
      </c>
      <c r="G399">
        <v>1</v>
      </c>
      <c r="H399" t="s">
        <v>795</v>
      </c>
    </row>
    <row r="400" spans="1:8" x14ac:dyDescent="0.25">
      <c r="A400" t="s">
        <v>652</v>
      </c>
      <c r="B400" t="s">
        <v>533</v>
      </c>
      <c r="C400" t="s">
        <v>55</v>
      </c>
      <c r="D400" t="s">
        <v>8</v>
      </c>
      <c r="F400">
        <v>1</v>
      </c>
      <c r="G400">
        <v>1</v>
      </c>
      <c r="H400" t="s">
        <v>796</v>
      </c>
    </row>
    <row r="401" spans="1:8" x14ac:dyDescent="0.25">
      <c r="A401" t="s">
        <v>652</v>
      </c>
      <c r="B401" t="s">
        <v>533</v>
      </c>
      <c r="C401" t="s">
        <v>55</v>
      </c>
      <c r="D401" t="s">
        <v>8</v>
      </c>
      <c r="F401">
        <v>1</v>
      </c>
      <c r="G401">
        <v>1</v>
      </c>
      <c r="H401" t="s">
        <v>797</v>
      </c>
    </row>
    <row r="402" spans="1:8" x14ac:dyDescent="0.25">
      <c r="A402" t="s">
        <v>652</v>
      </c>
      <c r="B402" t="s">
        <v>533</v>
      </c>
      <c r="C402" t="s">
        <v>55</v>
      </c>
      <c r="D402" t="s">
        <v>8</v>
      </c>
      <c r="F402">
        <v>1</v>
      </c>
      <c r="G402">
        <v>1</v>
      </c>
      <c r="H402" t="s">
        <v>798</v>
      </c>
    </row>
    <row r="403" spans="1:8" x14ac:dyDescent="0.25">
      <c r="A403" t="s">
        <v>652</v>
      </c>
      <c r="B403" t="s">
        <v>533</v>
      </c>
      <c r="C403" t="s">
        <v>55</v>
      </c>
      <c r="D403" t="s">
        <v>8</v>
      </c>
      <c r="F403">
        <v>1</v>
      </c>
      <c r="G403">
        <v>1</v>
      </c>
      <c r="H403" t="s">
        <v>799</v>
      </c>
    </row>
    <row r="404" spans="1:8" x14ac:dyDescent="0.25">
      <c r="A404" t="s">
        <v>652</v>
      </c>
      <c r="B404" t="s">
        <v>533</v>
      </c>
      <c r="C404" t="s">
        <v>55</v>
      </c>
      <c r="D404" t="s">
        <v>8</v>
      </c>
      <c r="F404">
        <v>1</v>
      </c>
      <c r="G404">
        <v>1</v>
      </c>
      <c r="H404" t="s">
        <v>800</v>
      </c>
    </row>
    <row r="405" spans="1:8" x14ac:dyDescent="0.25">
      <c r="A405" t="s">
        <v>652</v>
      </c>
      <c r="B405" t="s">
        <v>533</v>
      </c>
      <c r="C405" t="s">
        <v>55</v>
      </c>
      <c r="D405" t="s">
        <v>8</v>
      </c>
      <c r="F405">
        <v>1</v>
      </c>
      <c r="G405">
        <v>1</v>
      </c>
      <c r="H405" t="s">
        <v>801</v>
      </c>
    </row>
    <row r="406" spans="1:8" x14ac:dyDescent="0.25">
      <c r="A406" t="s">
        <v>652</v>
      </c>
      <c r="B406" t="s">
        <v>533</v>
      </c>
      <c r="C406" t="s">
        <v>56</v>
      </c>
      <c r="D406" t="s">
        <v>527</v>
      </c>
      <c r="F406">
        <v>1</v>
      </c>
      <c r="G406">
        <v>1</v>
      </c>
      <c r="H406" t="s">
        <v>788</v>
      </c>
    </row>
    <row r="407" spans="1:8" x14ac:dyDescent="0.25">
      <c r="A407" t="s">
        <v>652</v>
      </c>
      <c r="B407" t="s">
        <v>533</v>
      </c>
      <c r="C407" t="s">
        <v>56</v>
      </c>
      <c r="D407" t="s">
        <v>527</v>
      </c>
      <c r="F407">
        <v>1</v>
      </c>
      <c r="G407">
        <v>1</v>
      </c>
      <c r="H407" t="s">
        <v>789</v>
      </c>
    </row>
    <row r="408" spans="1:8" x14ac:dyDescent="0.25">
      <c r="A408" t="s">
        <v>652</v>
      </c>
      <c r="B408" t="s">
        <v>533</v>
      </c>
      <c r="C408" t="s">
        <v>56</v>
      </c>
      <c r="D408" t="s">
        <v>527</v>
      </c>
      <c r="F408">
        <v>0.99999999999999989</v>
      </c>
      <c r="G408">
        <v>1</v>
      </c>
      <c r="H408" t="s">
        <v>790</v>
      </c>
    </row>
    <row r="409" spans="1:8" x14ac:dyDescent="0.25">
      <c r="A409" t="s">
        <v>652</v>
      </c>
      <c r="B409" t="s">
        <v>533</v>
      </c>
      <c r="C409" t="s">
        <v>56</v>
      </c>
      <c r="D409" t="s">
        <v>527</v>
      </c>
      <c r="F409">
        <v>1</v>
      </c>
      <c r="G409">
        <v>1</v>
      </c>
      <c r="H409" t="s">
        <v>791</v>
      </c>
    </row>
    <row r="410" spans="1:8" x14ac:dyDescent="0.25">
      <c r="A410" t="s">
        <v>652</v>
      </c>
      <c r="B410" t="s">
        <v>533</v>
      </c>
      <c r="C410" t="s">
        <v>56</v>
      </c>
      <c r="D410" t="s">
        <v>527</v>
      </c>
      <c r="F410">
        <v>1</v>
      </c>
      <c r="G410">
        <v>1</v>
      </c>
      <c r="H410" t="s">
        <v>792</v>
      </c>
    </row>
    <row r="411" spans="1:8" x14ac:dyDescent="0.25">
      <c r="A411" t="s">
        <v>652</v>
      </c>
      <c r="B411" t="s">
        <v>533</v>
      </c>
      <c r="C411" t="s">
        <v>56</v>
      </c>
      <c r="D411" t="s">
        <v>527</v>
      </c>
      <c r="F411">
        <v>1</v>
      </c>
      <c r="G411">
        <v>1</v>
      </c>
      <c r="H411" t="s">
        <v>793</v>
      </c>
    </row>
    <row r="412" spans="1:8" x14ac:dyDescent="0.25">
      <c r="A412" t="s">
        <v>652</v>
      </c>
      <c r="B412" t="s">
        <v>533</v>
      </c>
      <c r="C412" t="s">
        <v>56</v>
      </c>
      <c r="D412" t="s">
        <v>527</v>
      </c>
      <c r="F412">
        <v>1</v>
      </c>
      <c r="G412">
        <v>1</v>
      </c>
      <c r="H412" t="s">
        <v>794</v>
      </c>
    </row>
    <row r="413" spans="1:8" x14ac:dyDescent="0.25">
      <c r="A413" t="s">
        <v>652</v>
      </c>
      <c r="B413" t="s">
        <v>533</v>
      </c>
      <c r="C413" t="s">
        <v>56</v>
      </c>
      <c r="D413" t="s">
        <v>527</v>
      </c>
      <c r="F413">
        <v>1</v>
      </c>
      <c r="G413">
        <v>1</v>
      </c>
      <c r="H413" t="s">
        <v>795</v>
      </c>
    </row>
    <row r="414" spans="1:8" x14ac:dyDescent="0.25">
      <c r="A414" t="s">
        <v>652</v>
      </c>
      <c r="B414" t="s">
        <v>533</v>
      </c>
      <c r="C414" t="s">
        <v>56</v>
      </c>
      <c r="D414" t="s">
        <v>527</v>
      </c>
      <c r="F414">
        <v>1</v>
      </c>
      <c r="G414">
        <v>1</v>
      </c>
      <c r="H414" t="s">
        <v>796</v>
      </c>
    </row>
    <row r="415" spans="1:8" x14ac:dyDescent="0.25">
      <c r="A415" t="s">
        <v>652</v>
      </c>
      <c r="B415" t="s">
        <v>533</v>
      </c>
      <c r="C415" t="s">
        <v>56</v>
      </c>
      <c r="D415" t="s">
        <v>527</v>
      </c>
      <c r="F415">
        <v>0.99999999999999989</v>
      </c>
      <c r="G415">
        <v>1</v>
      </c>
      <c r="H415" t="s">
        <v>797</v>
      </c>
    </row>
    <row r="416" spans="1:8" x14ac:dyDescent="0.25">
      <c r="A416" t="s">
        <v>652</v>
      </c>
      <c r="B416" t="s">
        <v>533</v>
      </c>
      <c r="C416" t="s">
        <v>56</v>
      </c>
      <c r="D416" t="s">
        <v>527</v>
      </c>
      <c r="F416">
        <v>0.99999999999999989</v>
      </c>
      <c r="G416">
        <v>1</v>
      </c>
      <c r="H416" t="s">
        <v>798</v>
      </c>
    </row>
    <row r="417" spans="1:8" x14ac:dyDescent="0.25">
      <c r="A417" t="s">
        <v>652</v>
      </c>
      <c r="B417" t="s">
        <v>533</v>
      </c>
      <c r="C417" t="s">
        <v>56</v>
      </c>
      <c r="D417" t="s">
        <v>527</v>
      </c>
      <c r="F417">
        <v>1</v>
      </c>
      <c r="G417">
        <v>1</v>
      </c>
      <c r="H417" t="s">
        <v>799</v>
      </c>
    </row>
    <row r="418" spans="1:8" x14ac:dyDescent="0.25">
      <c r="A418" t="s">
        <v>652</v>
      </c>
      <c r="B418" t="s">
        <v>533</v>
      </c>
      <c r="C418" t="s">
        <v>56</v>
      </c>
      <c r="D418" t="s">
        <v>527</v>
      </c>
      <c r="F418">
        <v>1</v>
      </c>
      <c r="G418">
        <v>1</v>
      </c>
      <c r="H418" t="s">
        <v>800</v>
      </c>
    </row>
    <row r="419" spans="1:8" x14ac:dyDescent="0.25">
      <c r="A419" t="s">
        <v>652</v>
      </c>
      <c r="B419" t="s">
        <v>533</v>
      </c>
      <c r="C419" t="s">
        <v>56</v>
      </c>
      <c r="D419" t="s">
        <v>527</v>
      </c>
      <c r="F419">
        <v>1</v>
      </c>
      <c r="G419">
        <v>1</v>
      </c>
      <c r="H419" t="s">
        <v>801</v>
      </c>
    </row>
    <row r="420" spans="1:8" x14ac:dyDescent="0.25">
      <c r="A420" t="s">
        <v>652</v>
      </c>
      <c r="B420" t="s">
        <v>533</v>
      </c>
      <c r="C420" t="s">
        <v>56</v>
      </c>
      <c r="D420" t="s">
        <v>8</v>
      </c>
      <c r="F420">
        <v>1</v>
      </c>
      <c r="G420">
        <v>1</v>
      </c>
      <c r="H420" t="s">
        <v>788</v>
      </c>
    </row>
    <row r="421" spans="1:8" x14ac:dyDescent="0.25">
      <c r="A421" t="s">
        <v>652</v>
      </c>
      <c r="B421" t="s">
        <v>533</v>
      </c>
      <c r="C421" t="s">
        <v>56</v>
      </c>
      <c r="D421" t="s">
        <v>8</v>
      </c>
      <c r="F421">
        <v>1</v>
      </c>
      <c r="G421">
        <v>1</v>
      </c>
      <c r="H421" t="s">
        <v>789</v>
      </c>
    </row>
    <row r="422" spans="1:8" x14ac:dyDescent="0.25">
      <c r="A422" t="s">
        <v>652</v>
      </c>
      <c r="B422" t="s">
        <v>533</v>
      </c>
      <c r="C422" t="s">
        <v>56</v>
      </c>
      <c r="D422" t="s">
        <v>8</v>
      </c>
      <c r="F422">
        <v>1</v>
      </c>
      <c r="G422">
        <v>1</v>
      </c>
      <c r="H422" t="s">
        <v>790</v>
      </c>
    </row>
    <row r="423" spans="1:8" x14ac:dyDescent="0.25">
      <c r="A423" t="s">
        <v>652</v>
      </c>
      <c r="B423" t="s">
        <v>533</v>
      </c>
      <c r="C423" t="s">
        <v>56</v>
      </c>
      <c r="D423" t="s">
        <v>8</v>
      </c>
      <c r="F423">
        <v>1</v>
      </c>
      <c r="G423">
        <v>1</v>
      </c>
      <c r="H423" t="s">
        <v>791</v>
      </c>
    </row>
    <row r="424" spans="1:8" x14ac:dyDescent="0.25">
      <c r="A424" t="s">
        <v>652</v>
      </c>
      <c r="B424" t="s">
        <v>533</v>
      </c>
      <c r="C424" t="s">
        <v>56</v>
      </c>
      <c r="D424" t="s">
        <v>8</v>
      </c>
      <c r="F424">
        <v>1</v>
      </c>
      <c r="G424">
        <v>1</v>
      </c>
      <c r="H424" t="s">
        <v>792</v>
      </c>
    </row>
    <row r="425" spans="1:8" x14ac:dyDescent="0.25">
      <c r="A425" t="s">
        <v>652</v>
      </c>
      <c r="B425" t="s">
        <v>533</v>
      </c>
      <c r="C425" t="s">
        <v>56</v>
      </c>
      <c r="D425" t="s">
        <v>8</v>
      </c>
      <c r="F425">
        <v>1</v>
      </c>
      <c r="G425">
        <v>1</v>
      </c>
      <c r="H425" t="s">
        <v>793</v>
      </c>
    </row>
    <row r="426" spans="1:8" x14ac:dyDescent="0.25">
      <c r="A426" t="s">
        <v>652</v>
      </c>
      <c r="B426" t="s">
        <v>533</v>
      </c>
      <c r="C426" t="s">
        <v>56</v>
      </c>
      <c r="D426" t="s">
        <v>8</v>
      </c>
      <c r="F426">
        <v>1</v>
      </c>
      <c r="G426">
        <v>1</v>
      </c>
      <c r="H426" t="s">
        <v>794</v>
      </c>
    </row>
    <row r="427" spans="1:8" x14ac:dyDescent="0.25">
      <c r="A427" t="s">
        <v>652</v>
      </c>
      <c r="B427" t="s">
        <v>533</v>
      </c>
      <c r="C427" t="s">
        <v>56</v>
      </c>
      <c r="D427" t="s">
        <v>8</v>
      </c>
      <c r="F427">
        <v>1</v>
      </c>
      <c r="G427">
        <v>1</v>
      </c>
      <c r="H427" t="s">
        <v>795</v>
      </c>
    </row>
    <row r="428" spans="1:8" x14ac:dyDescent="0.25">
      <c r="A428" t="s">
        <v>652</v>
      </c>
      <c r="B428" t="s">
        <v>533</v>
      </c>
      <c r="C428" t="s">
        <v>56</v>
      </c>
      <c r="D428" t="s">
        <v>8</v>
      </c>
      <c r="F428">
        <v>1</v>
      </c>
      <c r="G428">
        <v>1</v>
      </c>
      <c r="H428" t="s">
        <v>796</v>
      </c>
    </row>
    <row r="429" spans="1:8" x14ac:dyDescent="0.25">
      <c r="A429" t="s">
        <v>652</v>
      </c>
      <c r="B429" t="s">
        <v>533</v>
      </c>
      <c r="C429" t="s">
        <v>56</v>
      </c>
      <c r="D429" t="s">
        <v>8</v>
      </c>
      <c r="F429">
        <v>1</v>
      </c>
      <c r="G429">
        <v>1</v>
      </c>
      <c r="H429" t="s">
        <v>797</v>
      </c>
    </row>
    <row r="430" spans="1:8" x14ac:dyDescent="0.25">
      <c r="A430" t="s">
        <v>652</v>
      </c>
      <c r="B430" t="s">
        <v>533</v>
      </c>
      <c r="C430" t="s">
        <v>56</v>
      </c>
      <c r="D430" t="s">
        <v>8</v>
      </c>
      <c r="F430">
        <v>1</v>
      </c>
      <c r="G430">
        <v>1</v>
      </c>
      <c r="H430" t="s">
        <v>798</v>
      </c>
    </row>
    <row r="431" spans="1:8" x14ac:dyDescent="0.25">
      <c r="A431" t="s">
        <v>652</v>
      </c>
      <c r="B431" t="s">
        <v>533</v>
      </c>
      <c r="C431" t="s">
        <v>56</v>
      </c>
      <c r="D431" t="s">
        <v>8</v>
      </c>
      <c r="F431">
        <v>1</v>
      </c>
      <c r="G431">
        <v>1</v>
      </c>
      <c r="H431" t="s">
        <v>799</v>
      </c>
    </row>
    <row r="432" spans="1:8" x14ac:dyDescent="0.25">
      <c r="A432" t="s">
        <v>652</v>
      </c>
      <c r="B432" t="s">
        <v>533</v>
      </c>
      <c r="C432" t="s">
        <v>56</v>
      </c>
      <c r="D432" t="s">
        <v>8</v>
      </c>
      <c r="F432">
        <v>1</v>
      </c>
      <c r="G432">
        <v>1</v>
      </c>
      <c r="H432" t="s">
        <v>800</v>
      </c>
    </row>
    <row r="433" spans="1:8" x14ac:dyDescent="0.25">
      <c r="A433" t="s">
        <v>652</v>
      </c>
      <c r="B433" t="s">
        <v>533</v>
      </c>
      <c r="C433" t="s">
        <v>56</v>
      </c>
      <c r="D433" t="s">
        <v>8</v>
      </c>
      <c r="F433">
        <v>1</v>
      </c>
      <c r="G433">
        <v>1</v>
      </c>
      <c r="H433" t="s">
        <v>801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CADF0-448E-4714-B158-ADE632C2A26A}">
  <dimension ref="A1:AH295"/>
  <sheetViews>
    <sheetView workbookViewId="0"/>
  </sheetViews>
  <sheetFormatPr defaultRowHeight="15" x14ac:dyDescent="0.25"/>
  <cols>
    <col min="1" max="1" width="9.5703125" bestFit="1" customWidth="1"/>
    <col min="2" max="2" width="17.85546875" bestFit="1" customWidth="1"/>
    <col min="3" max="4" width="40" bestFit="1" customWidth="1"/>
    <col min="5" max="5" width="14" bestFit="1" customWidth="1"/>
    <col min="6" max="6" width="15" bestFit="1" customWidth="1"/>
    <col min="7" max="7" width="20.5703125" bestFit="1" customWidth="1"/>
    <col min="8" max="8" width="32.7109375" bestFit="1" customWidth="1"/>
    <col min="9" max="9" width="16.85546875" bestFit="1" customWidth="1"/>
    <col min="10" max="10" width="14" bestFit="1" customWidth="1"/>
    <col min="11" max="11" width="12.28515625" bestFit="1" customWidth="1"/>
    <col min="12" max="12" width="20" bestFit="1" customWidth="1"/>
    <col min="13" max="13" width="14.7109375" bestFit="1" customWidth="1"/>
    <col min="14" max="14" width="11.5703125" bestFit="1" customWidth="1"/>
    <col min="15" max="15" width="32.7109375" bestFit="1" customWidth="1"/>
    <col min="16" max="16" width="28.7109375" bestFit="1" customWidth="1"/>
    <col min="17" max="17" width="18.28515625" bestFit="1" customWidth="1"/>
    <col min="18" max="18" width="15" bestFit="1" customWidth="1"/>
    <col min="19" max="19" width="14.85546875" bestFit="1" customWidth="1"/>
    <col min="20" max="20" width="14.28515625" bestFit="1" customWidth="1"/>
    <col min="21" max="21" width="29" bestFit="1" customWidth="1"/>
    <col min="22" max="22" width="45.140625" bestFit="1" customWidth="1"/>
    <col min="23" max="23" width="24" bestFit="1" customWidth="1"/>
    <col min="24" max="24" width="25.140625" bestFit="1" customWidth="1"/>
    <col min="25" max="25" width="36.42578125" bestFit="1" customWidth="1"/>
    <col min="26" max="26" width="22" bestFit="1" customWidth="1"/>
    <col min="27" max="27" width="36.140625" bestFit="1" customWidth="1"/>
    <col min="28" max="28" width="42.140625" bestFit="1" customWidth="1"/>
    <col min="29" max="29" width="23.28515625" bestFit="1" customWidth="1"/>
    <col min="30" max="30" width="31.28515625" bestFit="1" customWidth="1"/>
    <col min="31" max="31" width="25.7109375" bestFit="1" customWidth="1"/>
    <col min="32" max="32" width="27" bestFit="1" customWidth="1"/>
    <col min="33" max="33" width="8.7109375" customWidth="1"/>
    <col min="34" max="35" width="81.140625" bestFit="1" customWidth="1"/>
    <col min="36" max="36" width="28.28515625" bestFit="1" customWidth="1"/>
    <col min="37" max="37" width="32.42578125" bestFit="1" customWidth="1"/>
    <col min="38" max="38" width="22" bestFit="1" customWidth="1"/>
    <col min="39" max="39" width="20.5703125" bestFit="1" customWidth="1"/>
    <col min="40" max="40" width="42.140625" bestFit="1" customWidth="1"/>
    <col min="41" max="41" width="27" customWidth="1"/>
    <col min="42" max="42" width="8.7109375" bestFit="1" customWidth="1"/>
    <col min="43" max="43" width="81.140625" bestFit="1" customWidth="1"/>
    <col min="44" max="44" width="8.7109375" bestFit="1" customWidth="1"/>
    <col min="45" max="45" width="81.140625" bestFit="1" customWidth="1"/>
  </cols>
  <sheetData>
    <row r="1" spans="1:34" x14ac:dyDescent="0.25">
      <c r="A1" t="s">
        <v>522</v>
      </c>
      <c r="B1" t="s">
        <v>523</v>
      </c>
      <c r="C1" t="s">
        <v>3</v>
      </c>
      <c r="D1" t="s">
        <v>675</v>
      </c>
      <c r="E1" t="s">
        <v>674</v>
      </c>
      <c r="F1" t="s">
        <v>510</v>
      </c>
      <c r="G1" t="s">
        <v>547</v>
      </c>
      <c r="H1" t="s">
        <v>651</v>
      </c>
      <c r="I1" t="s">
        <v>691</v>
      </c>
      <c r="J1" t="s">
        <v>538</v>
      </c>
      <c r="K1" t="s">
        <v>76</v>
      </c>
      <c r="L1" t="s">
        <v>692</v>
      </c>
      <c r="M1" t="s">
        <v>693</v>
      </c>
      <c r="N1" t="s">
        <v>75</v>
      </c>
      <c r="O1" t="s">
        <v>631</v>
      </c>
      <c r="P1" t="s">
        <v>632</v>
      </c>
      <c r="Q1" t="s">
        <v>633</v>
      </c>
      <c r="R1" t="s">
        <v>694</v>
      </c>
      <c r="S1" t="s">
        <v>695</v>
      </c>
      <c r="T1" t="s">
        <v>696</v>
      </c>
      <c r="U1" t="s">
        <v>648</v>
      </c>
      <c r="V1" t="s">
        <v>650</v>
      </c>
      <c r="W1" t="s">
        <v>697</v>
      </c>
      <c r="X1" t="s">
        <v>573</v>
      </c>
      <c r="Y1" t="s">
        <v>635</v>
      </c>
      <c r="Z1" t="s">
        <v>637</v>
      </c>
      <c r="AA1" t="s">
        <v>634</v>
      </c>
      <c r="AB1" t="s">
        <v>638</v>
      </c>
      <c r="AC1" t="s">
        <v>698</v>
      </c>
      <c r="AD1" t="s">
        <v>649</v>
      </c>
      <c r="AE1" t="s">
        <v>636</v>
      </c>
      <c r="AF1" t="s">
        <v>639</v>
      </c>
      <c r="AG1" t="s">
        <v>640</v>
      </c>
      <c r="AH1" t="s">
        <v>641</v>
      </c>
    </row>
    <row r="2" spans="1:34" hidden="1" x14ac:dyDescent="0.25">
      <c r="A2" t="s">
        <v>54</v>
      </c>
      <c r="B2" t="s">
        <v>527</v>
      </c>
      <c r="C2" t="s">
        <v>945</v>
      </c>
      <c r="D2" s="63" t="s">
        <v>945</v>
      </c>
      <c r="E2" s="63" t="s">
        <v>671</v>
      </c>
      <c r="F2">
        <v>1</v>
      </c>
      <c r="G2">
        <v>180284.05830614257</v>
      </c>
      <c r="H2">
        <v>12877.432736153041</v>
      </c>
      <c r="I2">
        <v>1</v>
      </c>
      <c r="J2">
        <v>1</v>
      </c>
      <c r="K2" t="s">
        <v>99</v>
      </c>
      <c r="L2">
        <v>1</v>
      </c>
      <c r="M2" t="s">
        <v>699</v>
      </c>
      <c r="N2">
        <v>1</v>
      </c>
      <c r="O2">
        <v>12991.392317888911</v>
      </c>
      <c r="P2">
        <v>12991.392317888911</v>
      </c>
      <c r="Q2">
        <v>28.489895433966911</v>
      </c>
      <c r="R2">
        <v>12.495568172792504</v>
      </c>
      <c r="S2">
        <v>11.551458577514849</v>
      </c>
      <c r="T2">
        <v>4.4428686836595572</v>
      </c>
      <c r="U2">
        <v>1</v>
      </c>
      <c r="V2">
        <v>2.2737367544323206E-13</v>
      </c>
      <c r="W2">
        <v>0</v>
      </c>
      <c r="X2">
        <v>12991.392317888911</v>
      </c>
      <c r="Y2">
        <v>90851.110994983377</v>
      </c>
      <c r="Z2">
        <v>199.23489253285825</v>
      </c>
      <c r="AA2">
        <v>90851.110994983363</v>
      </c>
      <c r="AB2">
        <v>180284.0583061426</v>
      </c>
      <c r="AC2">
        <v>395.35977698715482</v>
      </c>
      <c r="AD2">
        <v>0</v>
      </c>
      <c r="AE2">
        <v>1.4551915228366852E-11</v>
      </c>
      <c r="AF2">
        <v>2.9103830456733704E-11</v>
      </c>
      <c r="AG2" t="s">
        <v>642</v>
      </c>
      <c r="AH2" t="s">
        <v>700</v>
      </c>
    </row>
    <row r="3" spans="1:34" hidden="1" x14ac:dyDescent="0.25">
      <c r="A3" t="s">
        <v>54</v>
      </c>
      <c r="B3" t="s">
        <v>527</v>
      </c>
      <c r="C3" t="s">
        <v>945</v>
      </c>
      <c r="D3" s="63" t="s">
        <v>945</v>
      </c>
      <c r="E3" s="63" t="s">
        <v>671</v>
      </c>
      <c r="F3">
        <v>1</v>
      </c>
      <c r="G3">
        <v>180284.05830614257</v>
      </c>
      <c r="H3">
        <v>12877.432736153041</v>
      </c>
      <c r="I3">
        <v>1</v>
      </c>
      <c r="J3">
        <v>2</v>
      </c>
      <c r="K3" t="s">
        <v>102</v>
      </c>
      <c r="L3">
        <v>2</v>
      </c>
      <c r="M3" t="s">
        <v>701</v>
      </c>
      <c r="N3">
        <v>1</v>
      </c>
      <c r="O3">
        <v>13535.865875071391</v>
      </c>
      <c r="P3">
        <v>13535.865875071391</v>
      </c>
      <c r="Q3">
        <v>29.683916392700418</v>
      </c>
      <c r="R3">
        <v>13.689589131526011</v>
      </c>
      <c r="S3">
        <v>11.551458577514849</v>
      </c>
      <c r="T3">
        <v>4.4428686836595572</v>
      </c>
      <c r="U3">
        <v>1</v>
      </c>
      <c r="V3">
        <v>9.0949470177292824E-13</v>
      </c>
      <c r="W3">
        <v>0</v>
      </c>
      <c r="X3">
        <v>13535.865875071388</v>
      </c>
      <c r="Y3">
        <v>90851.110994983377</v>
      </c>
      <c r="Z3">
        <v>199.23489253285825</v>
      </c>
      <c r="AA3">
        <v>90851.110994983363</v>
      </c>
      <c r="AB3">
        <v>180284.0583061426</v>
      </c>
      <c r="AC3">
        <v>395.35977698715482</v>
      </c>
      <c r="AD3">
        <v>3.637978807091713E-12</v>
      </c>
      <c r="AE3">
        <v>1.4551915228366852E-11</v>
      </c>
      <c r="AF3">
        <v>2.9103830456733704E-11</v>
      </c>
      <c r="AG3" t="s">
        <v>642</v>
      </c>
      <c r="AH3" t="s">
        <v>702</v>
      </c>
    </row>
    <row r="4" spans="1:34" hidden="1" x14ac:dyDescent="0.25">
      <c r="A4" t="s">
        <v>54</v>
      </c>
      <c r="B4" t="s">
        <v>527</v>
      </c>
      <c r="C4" t="s">
        <v>945</v>
      </c>
      <c r="D4" s="63" t="s">
        <v>945</v>
      </c>
      <c r="E4" s="63" t="s">
        <v>671</v>
      </c>
      <c r="F4">
        <v>1</v>
      </c>
      <c r="G4">
        <v>180284.05830614257</v>
      </c>
      <c r="H4">
        <v>12877.432736153041</v>
      </c>
      <c r="I4">
        <v>1</v>
      </c>
      <c r="J4">
        <v>3</v>
      </c>
      <c r="K4" t="s">
        <v>103</v>
      </c>
      <c r="L4">
        <v>3</v>
      </c>
      <c r="M4" t="s">
        <v>703</v>
      </c>
      <c r="N4">
        <v>1</v>
      </c>
      <c r="O4">
        <v>13257.298008605936</v>
      </c>
      <c r="P4">
        <v>13257.298008605936</v>
      </c>
      <c r="Q4">
        <v>29.073021948697228</v>
      </c>
      <c r="R4">
        <v>13.245302263160054</v>
      </c>
      <c r="S4">
        <v>11.384851001877616</v>
      </c>
      <c r="T4">
        <v>4.4428686836595572</v>
      </c>
      <c r="U4">
        <v>1</v>
      </c>
      <c r="V4">
        <v>0</v>
      </c>
      <c r="W4">
        <v>0</v>
      </c>
      <c r="X4">
        <v>13257.298008605936</v>
      </c>
      <c r="Y4">
        <v>90851.110994983377</v>
      </c>
      <c r="Z4">
        <v>199.23489253285825</v>
      </c>
      <c r="AA4">
        <v>90851.110994983363</v>
      </c>
      <c r="AB4">
        <v>180284.0583061426</v>
      </c>
      <c r="AC4">
        <v>395.35977698715482</v>
      </c>
      <c r="AD4">
        <v>0</v>
      </c>
      <c r="AE4">
        <v>1.4551915228366852E-11</v>
      </c>
      <c r="AF4">
        <v>2.9103830456733704E-11</v>
      </c>
      <c r="AG4" t="s">
        <v>642</v>
      </c>
      <c r="AH4" t="s">
        <v>704</v>
      </c>
    </row>
    <row r="5" spans="1:34" hidden="1" x14ac:dyDescent="0.25">
      <c r="A5" t="s">
        <v>54</v>
      </c>
      <c r="B5" t="s">
        <v>527</v>
      </c>
      <c r="C5" t="s">
        <v>945</v>
      </c>
      <c r="D5" s="63" t="s">
        <v>945</v>
      </c>
      <c r="E5" s="63" t="s">
        <v>671</v>
      </c>
      <c r="F5">
        <v>1</v>
      </c>
      <c r="G5">
        <v>180284.05830614257</v>
      </c>
      <c r="H5">
        <v>12877.432736153041</v>
      </c>
      <c r="I5">
        <v>1</v>
      </c>
      <c r="J5">
        <v>4</v>
      </c>
      <c r="K5" t="s">
        <v>101</v>
      </c>
      <c r="L5">
        <v>4</v>
      </c>
      <c r="M5" t="s">
        <v>705</v>
      </c>
      <c r="N5">
        <v>1</v>
      </c>
      <c r="O5">
        <v>12928.081439146763</v>
      </c>
      <c r="P5">
        <v>12928.081439146763</v>
      </c>
      <c r="Q5">
        <v>28.351055787602551</v>
      </c>
      <c r="R5">
        <v>12.356728526428144</v>
      </c>
      <c r="S5">
        <v>11.551458577514849</v>
      </c>
      <c r="T5">
        <v>4.4428686836595572</v>
      </c>
      <c r="U5">
        <v>1</v>
      </c>
      <c r="V5">
        <v>9.0949470177292824E-13</v>
      </c>
      <c r="W5">
        <v>0</v>
      </c>
      <c r="X5">
        <v>12928.081439146765</v>
      </c>
      <c r="Y5">
        <v>90851.110994983377</v>
      </c>
      <c r="Z5">
        <v>199.23489253285825</v>
      </c>
      <c r="AA5">
        <v>90851.110994983363</v>
      </c>
      <c r="AB5">
        <v>180284.0583061426</v>
      </c>
      <c r="AC5">
        <v>395.35977698715482</v>
      </c>
      <c r="AD5">
        <v>-1.8189894035458565E-12</v>
      </c>
      <c r="AE5">
        <v>1.4551915228366852E-11</v>
      </c>
      <c r="AF5">
        <v>2.9103830456733704E-11</v>
      </c>
      <c r="AG5" t="s">
        <v>642</v>
      </c>
      <c r="AH5" t="s">
        <v>706</v>
      </c>
    </row>
    <row r="6" spans="1:34" hidden="1" x14ac:dyDescent="0.25">
      <c r="A6" t="s">
        <v>54</v>
      </c>
      <c r="B6" t="s">
        <v>527</v>
      </c>
      <c r="C6" t="s">
        <v>945</v>
      </c>
      <c r="D6" s="63" t="s">
        <v>945</v>
      </c>
      <c r="E6" s="63" t="s">
        <v>671</v>
      </c>
      <c r="F6">
        <v>1</v>
      </c>
      <c r="G6">
        <v>180284.05830614257</v>
      </c>
      <c r="H6">
        <v>12877.432736153041</v>
      </c>
      <c r="I6">
        <v>1</v>
      </c>
      <c r="J6">
        <v>5</v>
      </c>
      <c r="K6" t="s">
        <v>105</v>
      </c>
      <c r="L6">
        <v>5</v>
      </c>
      <c r="M6" t="s">
        <v>707</v>
      </c>
      <c r="N6">
        <v>1</v>
      </c>
      <c r="O6">
        <v>12586.20269393916</v>
      </c>
      <c r="P6">
        <v>12586.20269393916</v>
      </c>
      <c r="Q6">
        <v>27.601321697235001</v>
      </c>
      <c r="R6">
        <v>11.551458577514849</v>
      </c>
      <c r="S6">
        <v>11.606994436060594</v>
      </c>
      <c r="T6">
        <v>4.4428686836595572</v>
      </c>
      <c r="U6">
        <v>1</v>
      </c>
      <c r="V6">
        <v>9.0949470177292824E-13</v>
      </c>
      <c r="W6">
        <v>0</v>
      </c>
      <c r="X6">
        <v>12586.20269393916</v>
      </c>
      <c r="Y6">
        <v>90851.110994983377</v>
      </c>
      <c r="Z6">
        <v>199.23489253285825</v>
      </c>
      <c r="AA6">
        <v>90851.110994983363</v>
      </c>
      <c r="AB6">
        <v>180284.0583061426</v>
      </c>
      <c r="AC6">
        <v>395.35977698715482</v>
      </c>
      <c r="AD6">
        <v>0</v>
      </c>
      <c r="AE6">
        <v>1.4551915228366852E-11</v>
      </c>
      <c r="AF6">
        <v>2.9103830456733704E-11</v>
      </c>
      <c r="AG6" t="s">
        <v>642</v>
      </c>
      <c r="AH6" t="s">
        <v>708</v>
      </c>
    </row>
    <row r="7" spans="1:34" hidden="1" x14ac:dyDescent="0.25">
      <c r="A7" t="s">
        <v>54</v>
      </c>
      <c r="B7" t="s">
        <v>527</v>
      </c>
      <c r="C7" t="s">
        <v>945</v>
      </c>
      <c r="D7" s="63" t="s">
        <v>945</v>
      </c>
      <c r="E7" s="63" t="s">
        <v>671</v>
      </c>
      <c r="F7">
        <v>1</v>
      </c>
      <c r="G7">
        <v>180284.05830614257</v>
      </c>
      <c r="H7">
        <v>12877.432736153041</v>
      </c>
      <c r="I7">
        <v>1</v>
      </c>
      <c r="J7">
        <v>6</v>
      </c>
      <c r="K7" t="s">
        <v>113</v>
      </c>
      <c r="L7">
        <v>6</v>
      </c>
      <c r="M7" t="s">
        <v>709</v>
      </c>
      <c r="N7">
        <v>1</v>
      </c>
      <c r="O7">
        <v>12586.20269393916</v>
      </c>
      <c r="P7">
        <v>12586.20269393916</v>
      </c>
      <c r="Q7">
        <v>27.601321697235001</v>
      </c>
      <c r="R7">
        <v>11.606994436060594</v>
      </c>
      <c r="S7">
        <v>11.551458577514849</v>
      </c>
      <c r="T7">
        <v>4.4428686836595572</v>
      </c>
      <c r="U7">
        <v>1</v>
      </c>
      <c r="V7">
        <v>1.8189894035458565E-12</v>
      </c>
      <c r="W7">
        <v>0</v>
      </c>
      <c r="X7">
        <v>12586.202693939162</v>
      </c>
      <c r="Y7">
        <v>90851.110994983377</v>
      </c>
      <c r="Z7">
        <v>199.23489253285825</v>
      </c>
      <c r="AA7">
        <v>90851.110994983363</v>
      </c>
      <c r="AB7">
        <v>180284.0583061426</v>
      </c>
      <c r="AC7">
        <v>395.35977698715482</v>
      </c>
      <c r="AD7">
        <v>-1.8189894035458565E-12</v>
      </c>
      <c r="AE7">
        <v>1.4551915228366852E-11</v>
      </c>
      <c r="AF7">
        <v>2.9103830456733704E-11</v>
      </c>
      <c r="AG7" t="s">
        <v>642</v>
      </c>
      <c r="AH7" t="s">
        <v>710</v>
      </c>
    </row>
    <row r="8" spans="1:34" hidden="1" x14ac:dyDescent="0.25">
      <c r="A8" t="s">
        <v>54</v>
      </c>
      <c r="B8" t="s">
        <v>527</v>
      </c>
      <c r="C8" t="s">
        <v>945</v>
      </c>
      <c r="D8" s="63" t="s">
        <v>945</v>
      </c>
      <c r="E8" s="63" t="s">
        <v>671</v>
      </c>
      <c r="F8">
        <v>1</v>
      </c>
      <c r="G8">
        <v>180284.05830614257</v>
      </c>
      <c r="H8">
        <v>12877.432736153041</v>
      </c>
      <c r="I8">
        <v>1</v>
      </c>
      <c r="J8">
        <v>7</v>
      </c>
      <c r="K8" t="s">
        <v>114</v>
      </c>
      <c r="L8">
        <v>7</v>
      </c>
      <c r="M8" t="s">
        <v>711</v>
      </c>
      <c r="N8">
        <v>1</v>
      </c>
      <c r="O8">
        <v>12966.067966392053</v>
      </c>
      <c r="P8">
        <v>12966.067966392053</v>
      </c>
      <c r="Q8">
        <v>28.434359575421166</v>
      </c>
      <c r="R8">
        <v>11.551458577514849</v>
      </c>
      <c r="S8">
        <v>12.440032314246761</v>
      </c>
      <c r="T8">
        <v>4.4428686836595572</v>
      </c>
      <c r="U8">
        <v>1</v>
      </c>
      <c r="V8">
        <v>2.2737367544323206E-13</v>
      </c>
      <c r="W8">
        <v>0</v>
      </c>
      <c r="X8">
        <v>12966.067966392051</v>
      </c>
      <c r="Y8">
        <v>90851.110994983377</v>
      </c>
      <c r="Z8">
        <v>199.23489253285825</v>
      </c>
      <c r="AA8">
        <v>90851.110994983363</v>
      </c>
      <c r="AB8">
        <v>180284.0583061426</v>
      </c>
      <c r="AC8">
        <v>395.35977698715482</v>
      </c>
      <c r="AD8">
        <v>1.8189894035458565E-12</v>
      </c>
      <c r="AE8">
        <v>1.4551915228366852E-11</v>
      </c>
      <c r="AF8">
        <v>2.9103830456733704E-11</v>
      </c>
      <c r="AG8" t="s">
        <v>642</v>
      </c>
      <c r="AH8" t="s">
        <v>712</v>
      </c>
    </row>
    <row r="9" spans="1:34" hidden="1" x14ac:dyDescent="0.25">
      <c r="A9" t="s">
        <v>54</v>
      </c>
      <c r="B9" t="s">
        <v>527</v>
      </c>
      <c r="C9" t="s">
        <v>945</v>
      </c>
      <c r="D9" s="63" t="s">
        <v>945</v>
      </c>
      <c r="E9" s="63" t="s">
        <v>671</v>
      </c>
      <c r="F9">
        <v>1</v>
      </c>
      <c r="G9">
        <v>180284.05830614257</v>
      </c>
      <c r="H9">
        <v>12877.432736153041</v>
      </c>
      <c r="I9">
        <v>2</v>
      </c>
      <c r="J9">
        <v>1</v>
      </c>
      <c r="K9" t="s">
        <v>99</v>
      </c>
      <c r="L9">
        <v>8</v>
      </c>
      <c r="M9" t="s">
        <v>713</v>
      </c>
      <c r="N9">
        <v>2</v>
      </c>
      <c r="O9">
        <v>12991.392317888911</v>
      </c>
      <c r="P9">
        <v>12991.392317888911</v>
      </c>
      <c r="Q9">
        <v>28.489895433966911</v>
      </c>
      <c r="R9">
        <v>12.495568172792504</v>
      </c>
      <c r="S9">
        <v>11.551458577514849</v>
      </c>
      <c r="T9">
        <v>4.4428686836595572</v>
      </c>
      <c r="U9">
        <v>1</v>
      </c>
      <c r="V9">
        <v>2.2737367544323206E-13</v>
      </c>
      <c r="W9">
        <v>0</v>
      </c>
      <c r="X9">
        <v>12991.392317888911</v>
      </c>
      <c r="Y9">
        <v>89432.947311159238</v>
      </c>
      <c r="Z9">
        <v>196.12488445429656</v>
      </c>
      <c r="AA9">
        <v>89432.947311159238</v>
      </c>
      <c r="AB9">
        <v>180284.0583061426</v>
      </c>
      <c r="AC9">
        <v>395.35977698715482</v>
      </c>
      <c r="AD9">
        <v>0</v>
      </c>
      <c r="AE9">
        <v>0</v>
      </c>
      <c r="AF9">
        <v>2.9103830456733704E-11</v>
      </c>
      <c r="AG9" t="s">
        <v>642</v>
      </c>
      <c r="AH9" t="s">
        <v>714</v>
      </c>
    </row>
    <row r="10" spans="1:34" hidden="1" x14ac:dyDescent="0.25">
      <c r="A10" t="s">
        <v>54</v>
      </c>
      <c r="B10" t="s">
        <v>527</v>
      </c>
      <c r="C10" t="s">
        <v>945</v>
      </c>
      <c r="D10" s="63" t="s">
        <v>945</v>
      </c>
      <c r="E10" s="63" t="s">
        <v>671</v>
      </c>
      <c r="F10">
        <v>1</v>
      </c>
      <c r="G10">
        <v>180284.05830614257</v>
      </c>
      <c r="H10">
        <v>12877.432736153041</v>
      </c>
      <c r="I10">
        <v>2</v>
      </c>
      <c r="J10">
        <v>2</v>
      </c>
      <c r="K10" t="s">
        <v>102</v>
      </c>
      <c r="L10">
        <v>9</v>
      </c>
      <c r="M10" t="s">
        <v>715</v>
      </c>
      <c r="N10">
        <v>2</v>
      </c>
      <c r="O10">
        <v>12928.081439146763</v>
      </c>
      <c r="P10">
        <v>12928.081439146763</v>
      </c>
      <c r="Q10">
        <v>28.351055787602551</v>
      </c>
      <c r="R10">
        <v>12.356728526428144</v>
      </c>
      <c r="S10">
        <v>11.551458577514849</v>
      </c>
      <c r="T10">
        <v>4.4428686836595572</v>
      </c>
      <c r="U10">
        <v>1</v>
      </c>
      <c r="V10">
        <v>9.0949470177292824E-13</v>
      </c>
      <c r="W10">
        <v>0</v>
      </c>
      <c r="X10">
        <v>12928.081439146765</v>
      </c>
      <c r="Y10">
        <v>89432.947311159238</v>
      </c>
      <c r="Z10">
        <v>196.12488445429656</v>
      </c>
      <c r="AA10">
        <v>89432.947311159238</v>
      </c>
      <c r="AB10">
        <v>180284.0583061426</v>
      </c>
      <c r="AC10">
        <v>395.35977698715482</v>
      </c>
      <c r="AD10">
        <v>-1.8189894035458565E-12</v>
      </c>
      <c r="AE10">
        <v>0</v>
      </c>
      <c r="AF10">
        <v>2.9103830456733704E-11</v>
      </c>
      <c r="AG10" t="s">
        <v>642</v>
      </c>
      <c r="AH10" t="s">
        <v>716</v>
      </c>
    </row>
    <row r="11" spans="1:34" hidden="1" x14ac:dyDescent="0.25">
      <c r="A11" t="s">
        <v>54</v>
      </c>
      <c r="B11" t="s">
        <v>527</v>
      </c>
      <c r="C11" t="s">
        <v>945</v>
      </c>
      <c r="D11" s="63" t="s">
        <v>945</v>
      </c>
      <c r="E11" s="63" t="s">
        <v>671</v>
      </c>
      <c r="F11">
        <v>1</v>
      </c>
      <c r="G11">
        <v>180284.05830614257</v>
      </c>
      <c r="H11">
        <v>12877.432736153041</v>
      </c>
      <c r="I11">
        <v>2</v>
      </c>
      <c r="J11">
        <v>3</v>
      </c>
      <c r="K11" t="s">
        <v>103</v>
      </c>
      <c r="L11">
        <v>10</v>
      </c>
      <c r="M11" t="s">
        <v>717</v>
      </c>
      <c r="N11">
        <v>2</v>
      </c>
      <c r="O11">
        <v>13257.298008605936</v>
      </c>
      <c r="P11">
        <v>13257.298008605936</v>
      </c>
      <c r="Q11">
        <v>29.073021948697228</v>
      </c>
      <c r="R11">
        <v>13.245302263160054</v>
      </c>
      <c r="S11">
        <v>11.384851001877616</v>
      </c>
      <c r="T11">
        <v>4.4428686836595572</v>
      </c>
      <c r="U11">
        <v>1</v>
      </c>
      <c r="V11">
        <v>9.0949470177292824E-13</v>
      </c>
      <c r="W11">
        <v>0</v>
      </c>
      <c r="X11">
        <v>13257.298008605934</v>
      </c>
      <c r="Y11">
        <v>89432.947311159238</v>
      </c>
      <c r="Z11">
        <v>196.12488445429656</v>
      </c>
      <c r="AA11">
        <v>89432.947311159238</v>
      </c>
      <c r="AB11">
        <v>180284.0583061426</v>
      </c>
      <c r="AC11">
        <v>395.35977698715482</v>
      </c>
      <c r="AD11">
        <v>1.8189894035458565E-12</v>
      </c>
      <c r="AE11">
        <v>0</v>
      </c>
      <c r="AF11">
        <v>2.9103830456733704E-11</v>
      </c>
      <c r="AG11" t="s">
        <v>642</v>
      </c>
      <c r="AH11" t="s">
        <v>718</v>
      </c>
    </row>
    <row r="12" spans="1:34" hidden="1" x14ac:dyDescent="0.25">
      <c r="A12" t="s">
        <v>54</v>
      </c>
      <c r="B12" t="s">
        <v>527</v>
      </c>
      <c r="C12" t="s">
        <v>945</v>
      </c>
      <c r="D12" s="63" t="s">
        <v>945</v>
      </c>
      <c r="E12" s="63" t="s">
        <v>671</v>
      </c>
      <c r="F12">
        <v>1</v>
      </c>
      <c r="G12">
        <v>180284.05830614257</v>
      </c>
      <c r="H12">
        <v>12877.432736153041</v>
      </c>
      <c r="I12">
        <v>2</v>
      </c>
      <c r="J12">
        <v>4</v>
      </c>
      <c r="K12" t="s">
        <v>101</v>
      </c>
      <c r="L12">
        <v>11</v>
      </c>
      <c r="M12" t="s">
        <v>719</v>
      </c>
      <c r="N12">
        <v>2</v>
      </c>
      <c r="O12">
        <v>12522.89181519701</v>
      </c>
      <c r="P12">
        <v>12522.89181519701</v>
      </c>
      <c r="Q12">
        <v>27.462482050870637</v>
      </c>
      <c r="R12">
        <v>11.468154789696232</v>
      </c>
      <c r="S12">
        <v>11.551458577514849</v>
      </c>
      <c r="T12">
        <v>4.4428686836595572</v>
      </c>
      <c r="U12">
        <v>1</v>
      </c>
      <c r="V12">
        <v>4.5474735088646412E-13</v>
      </c>
      <c r="W12">
        <v>0</v>
      </c>
      <c r="X12">
        <v>12522.89181519701</v>
      </c>
      <c r="Y12">
        <v>89432.947311159238</v>
      </c>
      <c r="Z12">
        <v>196.12488445429656</v>
      </c>
      <c r="AA12">
        <v>89432.947311159238</v>
      </c>
      <c r="AB12">
        <v>180284.0583061426</v>
      </c>
      <c r="AC12">
        <v>395.35977698715482</v>
      </c>
      <c r="AD12">
        <v>0</v>
      </c>
      <c r="AE12">
        <v>0</v>
      </c>
      <c r="AF12">
        <v>2.9103830456733704E-11</v>
      </c>
      <c r="AG12" t="s">
        <v>642</v>
      </c>
      <c r="AH12" t="s">
        <v>720</v>
      </c>
    </row>
    <row r="13" spans="1:34" hidden="1" x14ac:dyDescent="0.25">
      <c r="A13" t="s">
        <v>54</v>
      </c>
      <c r="B13" t="s">
        <v>527</v>
      </c>
      <c r="C13" t="s">
        <v>945</v>
      </c>
      <c r="D13" s="63" t="s">
        <v>945</v>
      </c>
      <c r="E13" s="63" t="s">
        <v>671</v>
      </c>
      <c r="F13">
        <v>1</v>
      </c>
      <c r="G13">
        <v>180284.05830614257</v>
      </c>
      <c r="H13">
        <v>12877.432736153041</v>
      </c>
      <c r="I13">
        <v>2</v>
      </c>
      <c r="J13">
        <v>5</v>
      </c>
      <c r="K13" t="s">
        <v>105</v>
      </c>
      <c r="L13">
        <v>12</v>
      </c>
      <c r="M13" t="s">
        <v>721</v>
      </c>
      <c r="N13">
        <v>2</v>
      </c>
      <c r="O13">
        <v>12586.20269393916</v>
      </c>
      <c r="P13">
        <v>12586.20269393916</v>
      </c>
      <c r="Q13">
        <v>27.601321697235001</v>
      </c>
      <c r="R13">
        <v>11.551458577514849</v>
      </c>
      <c r="S13">
        <v>11.606994436060594</v>
      </c>
      <c r="T13">
        <v>4.4428686836595572</v>
      </c>
      <c r="U13">
        <v>1</v>
      </c>
      <c r="V13">
        <v>9.0949470177292824E-13</v>
      </c>
      <c r="W13">
        <v>0</v>
      </c>
      <c r="X13">
        <v>12586.20269393916</v>
      </c>
      <c r="Y13">
        <v>89432.947311159238</v>
      </c>
      <c r="Z13">
        <v>196.12488445429656</v>
      </c>
      <c r="AA13">
        <v>89432.947311159238</v>
      </c>
      <c r="AB13">
        <v>180284.0583061426</v>
      </c>
      <c r="AC13">
        <v>395.35977698715482</v>
      </c>
      <c r="AD13">
        <v>0</v>
      </c>
      <c r="AE13">
        <v>0</v>
      </c>
      <c r="AF13">
        <v>2.9103830456733704E-11</v>
      </c>
      <c r="AG13" t="s">
        <v>642</v>
      </c>
      <c r="AH13" t="s">
        <v>722</v>
      </c>
    </row>
    <row r="14" spans="1:34" hidden="1" x14ac:dyDescent="0.25">
      <c r="A14" t="s">
        <v>54</v>
      </c>
      <c r="B14" t="s">
        <v>527</v>
      </c>
      <c r="C14" t="s">
        <v>945</v>
      </c>
      <c r="D14" s="63" t="s">
        <v>945</v>
      </c>
      <c r="E14" s="63" t="s">
        <v>671</v>
      </c>
      <c r="F14">
        <v>1</v>
      </c>
      <c r="G14">
        <v>180284.05830614257</v>
      </c>
      <c r="H14">
        <v>12877.432736153041</v>
      </c>
      <c r="I14">
        <v>2</v>
      </c>
      <c r="J14">
        <v>6</v>
      </c>
      <c r="K14" t="s">
        <v>113</v>
      </c>
      <c r="L14">
        <v>13</v>
      </c>
      <c r="M14" t="s">
        <v>723</v>
      </c>
      <c r="N14">
        <v>2</v>
      </c>
      <c r="O14">
        <v>12586.20269393916</v>
      </c>
      <c r="P14">
        <v>12586.20269393916</v>
      </c>
      <c r="Q14">
        <v>27.601321697235001</v>
      </c>
      <c r="R14">
        <v>11.606994436060594</v>
      </c>
      <c r="S14">
        <v>11.551458577514849</v>
      </c>
      <c r="T14">
        <v>4.4428686836595572</v>
      </c>
      <c r="U14">
        <v>1</v>
      </c>
      <c r="V14">
        <v>9.0949470177292824E-13</v>
      </c>
      <c r="W14">
        <v>0</v>
      </c>
      <c r="X14">
        <v>12586.20269393916</v>
      </c>
      <c r="Y14">
        <v>89432.947311159238</v>
      </c>
      <c r="Z14">
        <v>196.12488445429656</v>
      </c>
      <c r="AA14">
        <v>89432.947311159238</v>
      </c>
      <c r="AB14">
        <v>180284.0583061426</v>
      </c>
      <c r="AC14">
        <v>395.35977698715482</v>
      </c>
      <c r="AD14">
        <v>0</v>
      </c>
      <c r="AE14">
        <v>0</v>
      </c>
      <c r="AF14">
        <v>2.9103830456733704E-11</v>
      </c>
      <c r="AG14" t="s">
        <v>642</v>
      </c>
      <c r="AH14" t="s">
        <v>724</v>
      </c>
    </row>
    <row r="15" spans="1:34" hidden="1" x14ac:dyDescent="0.25">
      <c r="A15" t="s">
        <v>54</v>
      </c>
      <c r="B15" t="s">
        <v>527</v>
      </c>
      <c r="C15" t="s">
        <v>945</v>
      </c>
      <c r="D15" s="63" t="s">
        <v>945</v>
      </c>
      <c r="E15" s="63" t="s">
        <v>671</v>
      </c>
      <c r="F15">
        <v>1</v>
      </c>
      <c r="G15">
        <v>180284.05830614257</v>
      </c>
      <c r="H15">
        <v>12877.432736153041</v>
      </c>
      <c r="I15">
        <v>2</v>
      </c>
      <c r="J15">
        <v>7</v>
      </c>
      <c r="K15" t="s">
        <v>114</v>
      </c>
      <c r="L15">
        <v>14</v>
      </c>
      <c r="M15" t="s">
        <v>725</v>
      </c>
      <c r="N15">
        <v>2</v>
      </c>
      <c r="O15">
        <v>12560.8783424423</v>
      </c>
      <c r="P15">
        <v>12560.8783424423</v>
      </c>
      <c r="Q15">
        <v>27.545785838689255</v>
      </c>
      <c r="R15">
        <v>11.551458577514849</v>
      </c>
      <c r="S15">
        <v>11.551458577514849</v>
      </c>
      <c r="T15">
        <v>4.4428686836595572</v>
      </c>
      <c r="U15">
        <v>1</v>
      </c>
      <c r="V15">
        <v>4.5474735088646412E-13</v>
      </c>
      <c r="W15">
        <v>0</v>
      </c>
      <c r="X15">
        <v>12560.878342442298</v>
      </c>
      <c r="Y15">
        <v>89432.947311159238</v>
      </c>
      <c r="Z15">
        <v>196.12488445429656</v>
      </c>
      <c r="AA15">
        <v>89432.947311159238</v>
      </c>
      <c r="AB15">
        <v>180284.0583061426</v>
      </c>
      <c r="AC15">
        <v>395.35977698715482</v>
      </c>
      <c r="AD15">
        <v>1.8189894035458565E-12</v>
      </c>
      <c r="AE15">
        <v>0</v>
      </c>
      <c r="AF15">
        <v>2.9103830456733704E-11</v>
      </c>
      <c r="AG15" t="s">
        <v>642</v>
      </c>
      <c r="AH15" t="s">
        <v>726</v>
      </c>
    </row>
    <row r="16" spans="1:34" hidden="1" x14ac:dyDescent="0.25">
      <c r="A16" t="s">
        <v>54</v>
      </c>
      <c r="B16" t="s">
        <v>527</v>
      </c>
      <c r="C16" t="s">
        <v>946</v>
      </c>
      <c r="D16" s="63" t="s">
        <v>946</v>
      </c>
      <c r="E16" s="63" t="s">
        <v>671</v>
      </c>
      <c r="F16">
        <v>0.95</v>
      </c>
      <c r="G16">
        <v>3897.4176953666738</v>
      </c>
      <c r="H16">
        <v>278.38697824047671</v>
      </c>
      <c r="I16">
        <v>1</v>
      </c>
      <c r="J16">
        <v>1</v>
      </c>
      <c r="K16" t="s">
        <v>99</v>
      </c>
      <c r="L16">
        <v>1</v>
      </c>
      <c r="M16" t="s">
        <v>699</v>
      </c>
      <c r="N16">
        <v>1</v>
      </c>
      <c r="O16">
        <v>408.98827667428054</v>
      </c>
      <c r="P16">
        <v>430.51397544661114</v>
      </c>
      <c r="Q16">
        <v>0.94410959527765603</v>
      </c>
      <c r="R16">
        <v>0.94410959527765603</v>
      </c>
      <c r="S16">
        <v>0</v>
      </c>
      <c r="T16">
        <v>0</v>
      </c>
      <c r="U16">
        <v>1</v>
      </c>
      <c r="V16">
        <v>0</v>
      </c>
      <c r="W16">
        <v>0</v>
      </c>
      <c r="X16">
        <v>408.98827667428054</v>
      </c>
      <c r="Y16">
        <v>1948.7088476833369</v>
      </c>
      <c r="Z16">
        <v>4.4984045422053018</v>
      </c>
      <c r="AA16">
        <v>1948.7088476833369</v>
      </c>
      <c r="AB16">
        <v>3897.4176953666738</v>
      </c>
      <c r="AC16">
        <v>8.9968090844106055</v>
      </c>
      <c r="AD16">
        <v>0</v>
      </c>
      <c r="AE16">
        <v>0</v>
      </c>
      <c r="AF16">
        <v>0</v>
      </c>
      <c r="AG16" t="s">
        <v>642</v>
      </c>
      <c r="AH16" t="s">
        <v>700</v>
      </c>
    </row>
    <row r="17" spans="1:34" hidden="1" x14ac:dyDescent="0.25">
      <c r="A17" t="s">
        <v>54</v>
      </c>
      <c r="B17" t="s">
        <v>527</v>
      </c>
      <c r="C17" t="s">
        <v>946</v>
      </c>
      <c r="D17" s="63" t="s">
        <v>946</v>
      </c>
      <c r="E17" s="63" t="s">
        <v>671</v>
      </c>
      <c r="F17">
        <v>0.95</v>
      </c>
      <c r="G17">
        <v>3897.4176953666738</v>
      </c>
      <c r="H17">
        <v>278.38697824047671</v>
      </c>
      <c r="I17">
        <v>1</v>
      </c>
      <c r="J17">
        <v>2</v>
      </c>
      <c r="K17" t="s">
        <v>102</v>
      </c>
      <c r="L17">
        <v>2</v>
      </c>
      <c r="M17" t="s">
        <v>701</v>
      </c>
      <c r="N17">
        <v>1</v>
      </c>
      <c r="O17">
        <v>384.93014275226403</v>
      </c>
      <c r="P17">
        <v>405.18962394975165</v>
      </c>
      <c r="Q17">
        <v>0.88857373673191153</v>
      </c>
      <c r="R17">
        <v>0.88857373673191153</v>
      </c>
      <c r="S17">
        <v>0</v>
      </c>
      <c r="T17">
        <v>0</v>
      </c>
      <c r="U17">
        <v>1</v>
      </c>
      <c r="V17">
        <v>5.6843418860808015E-14</v>
      </c>
      <c r="W17">
        <v>0</v>
      </c>
      <c r="X17">
        <v>384.93014275226398</v>
      </c>
      <c r="Y17">
        <v>1948.7088476833369</v>
      </c>
      <c r="Z17">
        <v>4.4984045422053018</v>
      </c>
      <c r="AA17">
        <v>1948.7088476833369</v>
      </c>
      <c r="AB17">
        <v>3897.4176953666738</v>
      </c>
      <c r="AC17">
        <v>8.9968090844106055</v>
      </c>
      <c r="AD17">
        <v>5.6843418860808015E-14</v>
      </c>
      <c r="AE17">
        <v>0</v>
      </c>
      <c r="AF17">
        <v>0</v>
      </c>
      <c r="AG17" t="s">
        <v>642</v>
      </c>
      <c r="AH17" t="s">
        <v>702</v>
      </c>
    </row>
    <row r="18" spans="1:34" hidden="1" x14ac:dyDescent="0.25">
      <c r="A18" t="s">
        <v>54</v>
      </c>
      <c r="B18" t="s">
        <v>527</v>
      </c>
      <c r="C18" t="s">
        <v>946</v>
      </c>
      <c r="D18" s="63" t="s">
        <v>946</v>
      </c>
      <c r="E18" s="63" t="s">
        <v>671</v>
      </c>
      <c r="F18">
        <v>0.95</v>
      </c>
      <c r="G18">
        <v>3897.4176953666738</v>
      </c>
      <c r="H18">
        <v>278.38697824047671</v>
      </c>
      <c r="I18">
        <v>1</v>
      </c>
      <c r="J18">
        <v>3</v>
      </c>
      <c r="K18" t="s">
        <v>103</v>
      </c>
      <c r="L18">
        <v>3</v>
      </c>
      <c r="M18" t="s">
        <v>703</v>
      </c>
      <c r="N18">
        <v>1</v>
      </c>
      <c r="O18">
        <v>384.93014275226403</v>
      </c>
      <c r="P18">
        <v>405.18962394975165</v>
      </c>
      <c r="Q18">
        <v>0.88857373673191153</v>
      </c>
      <c r="R18">
        <v>0.88857373673191153</v>
      </c>
      <c r="S18">
        <v>0</v>
      </c>
      <c r="T18">
        <v>0</v>
      </c>
      <c r="U18">
        <v>1</v>
      </c>
      <c r="V18">
        <v>0</v>
      </c>
      <c r="W18">
        <v>0</v>
      </c>
      <c r="X18">
        <v>384.93014275226403</v>
      </c>
      <c r="Y18">
        <v>1948.7088476833369</v>
      </c>
      <c r="Z18">
        <v>4.4984045422053018</v>
      </c>
      <c r="AA18">
        <v>1948.7088476833369</v>
      </c>
      <c r="AB18">
        <v>3897.4176953666738</v>
      </c>
      <c r="AC18">
        <v>8.9968090844106055</v>
      </c>
      <c r="AD18">
        <v>0</v>
      </c>
      <c r="AE18">
        <v>0</v>
      </c>
      <c r="AF18">
        <v>0</v>
      </c>
      <c r="AG18" t="s">
        <v>642</v>
      </c>
      <c r="AH18" t="s">
        <v>704</v>
      </c>
    </row>
    <row r="19" spans="1:34" hidden="1" x14ac:dyDescent="0.25">
      <c r="A19" t="s">
        <v>54</v>
      </c>
      <c r="B19" t="s">
        <v>527</v>
      </c>
      <c r="C19" t="s">
        <v>946</v>
      </c>
      <c r="D19" s="63" t="s">
        <v>946</v>
      </c>
      <c r="E19" s="63" t="s">
        <v>671</v>
      </c>
      <c r="F19">
        <v>0.95</v>
      </c>
      <c r="G19">
        <v>3897.4176953666738</v>
      </c>
      <c r="H19">
        <v>278.38697824047671</v>
      </c>
      <c r="I19">
        <v>1</v>
      </c>
      <c r="J19">
        <v>4</v>
      </c>
      <c r="K19" t="s">
        <v>101</v>
      </c>
      <c r="L19">
        <v>4</v>
      </c>
      <c r="M19" t="s">
        <v>705</v>
      </c>
      <c r="N19">
        <v>1</v>
      </c>
      <c r="O19">
        <v>384.93014275226403</v>
      </c>
      <c r="P19">
        <v>405.18962394975165</v>
      </c>
      <c r="Q19">
        <v>0.88857373673191153</v>
      </c>
      <c r="R19">
        <v>0.88857373673191153</v>
      </c>
      <c r="S19">
        <v>0</v>
      </c>
      <c r="T19">
        <v>0</v>
      </c>
      <c r="U19">
        <v>1</v>
      </c>
      <c r="V19">
        <v>5.6843418860808015E-14</v>
      </c>
      <c r="W19">
        <v>0</v>
      </c>
      <c r="X19">
        <v>384.93014275226409</v>
      </c>
      <c r="Y19">
        <v>1948.7088476833369</v>
      </c>
      <c r="Z19">
        <v>4.4984045422053018</v>
      </c>
      <c r="AA19">
        <v>1948.7088476833369</v>
      </c>
      <c r="AB19">
        <v>3897.4176953666738</v>
      </c>
      <c r="AC19">
        <v>8.9968090844106055</v>
      </c>
      <c r="AD19">
        <v>-5.6843418860808015E-14</v>
      </c>
      <c r="AE19">
        <v>0</v>
      </c>
      <c r="AF19">
        <v>0</v>
      </c>
      <c r="AG19" t="s">
        <v>642</v>
      </c>
      <c r="AH19" t="s">
        <v>706</v>
      </c>
    </row>
    <row r="20" spans="1:34" hidden="1" x14ac:dyDescent="0.25">
      <c r="A20" t="s">
        <v>54</v>
      </c>
      <c r="B20" t="s">
        <v>527</v>
      </c>
      <c r="C20" t="s">
        <v>946</v>
      </c>
      <c r="D20" s="63" t="s">
        <v>946</v>
      </c>
      <c r="E20" s="63" t="s">
        <v>671</v>
      </c>
      <c r="F20">
        <v>0.95</v>
      </c>
      <c r="G20">
        <v>3897.4176953666738</v>
      </c>
      <c r="H20">
        <v>278.38697824047671</v>
      </c>
      <c r="I20">
        <v>1</v>
      </c>
      <c r="J20">
        <v>5</v>
      </c>
      <c r="K20" t="s">
        <v>105</v>
      </c>
      <c r="L20">
        <v>5</v>
      </c>
      <c r="M20" t="s">
        <v>707</v>
      </c>
      <c r="N20">
        <v>1</v>
      </c>
      <c r="O20">
        <v>384.93014275226403</v>
      </c>
      <c r="P20">
        <v>405.18962394975165</v>
      </c>
      <c r="Q20">
        <v>0.88857373673191153</v>
      </c>
      <c r="R20">
        <v>0.88857373673191153</v>
      </c>
      <c r="S20">
        <v>0</v>
      </c>
      <c r="T20">
        <v>0</v>
      </c>
      <c r="U20">
        <v>1</v>
      </c>
      <c r="V20">
        <v>0</v>
      </c>
      <c r="W20">
        <v>0</v>
      </c>
      <c r="X20">
        <v>384.93014275226403</v>
      </c>
      <c r="Y20">
        <v>1948.7088476833369</v>
      </c>
      <c r="Z20">
        <v>4.4984045422053018</v>
      </c>
      <c r="AA20">
        <v>1948.7088476833369</v>
      </c>
      <c r="AB20">
        <v>3897.4176953666738</v>
      </c>
      <c r="AC20">
        <v>8.9968090844106055</v>
      </c>
      <c r="AD20">
        <v>0</v>
      </c>
      <c r="AE20">
        <v>0</v>
      </c>
      <c r="AF20">
        <v>0</v>
      </c>
      <c r="AG20" t="s">
        <v>642</v>
      </c>
      <c r="AH20" t="s">
        <v>708</v>
      </c>
    </row>
    <row r="21" spans="1:34" hidden="1" x14ac:dyDescent="0.25">
      <c r="A21" t="s">
        <v>54</v>
      </c>
      <c r="B21" t="s">
        <v>527</v>
      </c>
      <c r="C21" t="s">
        <v>946</v>
      </c>
      <c r="D21" s="63" t="s">
        <v>946</v>
      </c>
      <c r="E21" s="63" t="s">
        <v>671</v>
      </c>
      <c r="F21">
        <v>0.95</v>
      </c>
      <c r="G21">
        <v>3897.4176953666738</v>
      </c>
      <c r="H21">
        <v>278.38697824047671</v>
      </c>
      <c r="I21">
        <v>1</v>
      </c>
      <c r="J21">
        <v>6</v>
      </c>
      <c r="K21" t="s">
        <v>113</v>
      </c>
      <c r="L21">
        <v>6</v>
      </c>
      <c r="M21" t="s">
        <v>709</v>
      </c>
      <c r="N21">
        <v>1</v>
      </c>
      <c r="O21">
        <v>0</v>
      </c>
      <c r="P21">
        <v>0</v>
      </c>
      <c r="Q21">
        <v>0</v>
      </c>
      <c r="R21">
        <v>0</v>
      </c>
      <c r="S21">
        <v>0</v>
      </c>
      <c r="T21">
        <v>0</v>
      </c>
      <c r="U21">
        <v>0</v>
      </c>
      <c r="V21">
        <v>0</v>
      </c>
      <c r="W21">
        <v>0</v>
      </c>
      <c r="X21">
        <v>0</v>
      </c>
      <c r="Y21">
        <v>1948.7088476833369</v>
      </c>
      <c r="Z21">
        <v>4.4984045422053018</v>
      </c>
      <c r="AA21">
        <v>1948.7088476833369</v>
      </c>
      <c r="AB21">
        <v>3897.4176953666738</v>
      </c>
      <c r="AC21">
        <v>8.9968090844106055</v>
      </c>
      <c r="AD21">
        <v>0</v>
      </c>
      <c r="AE21">
        <v>0</v>
      </c>
      <c r="AF21">
        <v>0</v>
      </c>
      <c r="AG21" t="s">
        <v>642</v>
      </c>
      <c r="AH21" t="s">
        <v>710</v>
      </c>
    </row>
    <row r="22" spans="1:34" hidden="1" x14ac:dyDescent="0.25">
      <c r="A22" t="s">
        <v>54</v>
      </c>
      <c r="B22" t="s">
        <v>527</v>
      </c>
      <c r="C22" t="s">
        <v>946</v>
      </c>
      <c r="D22" s="63" t="s">
        <v>946</v>
      </c>
      <c r="E22" s="63" t="s">
        <v>671</v>
      </c>
      <c r="F22">
        <v>0.95</v>
      </c>
      <c r="G22">
        <v>3897.4176953666738</v>
      </c>
      <c r="H22">
        <v>278.38697824047671</v>
      </c>
      <c r="I22">
        <v>1</v>
      </c>
      <c r="J22">
        <v>7</v>
      </c>
      <c r="K22" t="s">
        <v>114</v>
      </c>
      <c r="L22">
        <v>7</v>
      </c>
      <c r="M22" t="s">
        <v>711</v>
      </c>
      <c r="N22">
        <v>1</v>
      </c>
      <c r="O22">
        <v>0</v>
      </c>
      <c r="P22">
        <v>0</v>
      </c>
      <c r="Q22">
        <v>0</v>
      </c>
      <c r="R22">
        <v>0</v>
      </c>
      <c r="S22">
        <v>0</v>
      </c>
      <c r="T22">
        <v>0</v>
      </c>
      <c r="U22">
        <v>0</v>
      </c>
      <c r="V22">
        <v>0</v>
      </c>
      <c r="W22">
        <v>0</v>
      </c>
      <c r="X22">
        <v>0</v>
      </c>
      <c r="Y22">
        <v>1948.7088476833369</v>
      </c>
      <c r="Z22">
        <v>4.4984045422053018</v>
      </c>
      <c r="AA22">
        <v>1948.7088476833369</v>
      </c>
      <c r="AB22">
        <v>3897.4176953666738</v>
      </c>
      <c r="AC22">
        <v>8.9968090844106055</v>
      </c>
      <c r="AD22">
        <v>0</v>
      </c>
      <c r="AE22">
        <v>0</v>
      </c>
      <c r="AF22">
        <v>0</v>
      </c>
      <c r="AG22" t="s">
        <v>642</v>
      </c>
      <c r="AH22" t="s">
        <v>712</v>
      </c>
    </row>
    <row r="23" spans="1:34" hidden="1" x14ac:dyDescent="0.25">
      <c r="A23" t="s">
        <v>54</v>
      </c>
      <c r="B23" t="s">
        <v>527</v>
      </c>
      <c r="C23" t="s">
        <v>946</v>
      </c>
      <c r="D23" s="63" t="s">
        <v>946</v>
      </c>
      <c r="E23" s="63" t="s">
        <v>671</v>
      </c>
      <c r="F23">
        <v>0.95</v>
      </c>
      <c r="G23">
        <v>3897.4176953666738</v>
      </c>
      <c r="H23">
        <v>278.38697824047671</v>
      </c>
      <c r="I23">
        <v>2</v>
      </c>
      <c r="J23">
        <v>1</v>
      </c>
      <c r="K23" t="s">
        <v>99</v>
      </c>
      <c r="L23">
        <v>8</v>
      </c>
      <c r="M23" t="s">
        <v>713</v>
      </c>
      <c r="N23">
        <v>2</v>
      </c>
      <c r="O23">
        <v>408.98827667428054</v>
      </c>
      <c r="P23">
        <v>430.51397544661114</v>
      </c>
      <c r="Q23">
        <v>0.94410959527765603</v>
      </c>
      <c r="R23">
        <v>0.94410959527765603</v>
      </c>
      <c r="S23">
        <v>0</v>
      </c>
      <c r="T23">
        <v>0</v>
      </c>
      <c r="U23">
        <v>1</v>
      </c>
      <c r="V23">
        <v>5.6843418860808015E-14</v>
      </c>
      <c r="W23">
        <v>0</v>
      </c>
      <c r="X23">
        <v>408.98827667428048</v>
      </c>
      <c r="Y23">
        <v>1948.7088476833369</v>
      </c>
      <c r="Z23">
        <v>4.4984045422053018</v>
      </c>
      <c r="AA23">
        <v>1948.7088476833369</v>
      </c>
      <c r="AB23">
        <v>3897.4176953666738</v>
      </c>
      <c r="AC23">
        <v>8.9968090844106055</v>
      </c>
      <c r="AD23">
        <v>5.6843418860808015E-14</v>
      </c>
      <c r="AE23">
        <v>0</v>
      </c>
      <c r="AF23">
        <v>0</v>
      </c>
      <c r="AG23" t="s">
        <v>642</v>
      </c>
      <c r="AH23" t="s">
        <v>714</v>
      </c>
    </row>
    <row r="24" spans="1:34" hidden="1" x14ac:dyDescent="0.25">
      <c r="A24" t="s">
        <v>54</v>
      </c>
      <c r="B24" t="s">
        <v>527</v>
      </c>
      <c r="C24" t="s">
        <v>946</v>
      </c>
      <c r="D24" s="63" t="s">
        <v>946</v>
      </c>
      <c r="E24" s="63" t="s">
        <v>671</v>
      </c>
      <c r="F24">
        <v>0.95</v>
      </c>
      <c r="G24">
        <v>3897.4176953666738</v>
      </c>
      <c r="H24">
        <v>278.38697824047671</v>
      </c>
      <c r="I24">
        <v>2</v>
      </c>
      <c r="J24">
        <v>2</v>
      </c>
      <c r="K24" t="s">
        <v>102</v>
      </c>
      <c r="L24">
        <v>9</v>
      </c>
      <c r="M24" t="s">
        <v>715</v>
      </c>
      <c r="N24">
        <v>2</v>
      </c>
      <c r="O24">
        <v>384.93014275226403</v>
      </c>
      <c r="P24">
        <v>405.18962394975165</v>
      </c>
      <c r="Q24">
        <v>0.88857373673191153</v>
      </c>
      <c r="R24">
        <v>0.88857373673191153</v>
      </c>
      <c r="S24">
        <v>0</v>
      </c>
      <c r="T24">
        <v>0</v>
      </c>
      <c r="U24">
        <v>1</v>
      </c>
      <c r="V24">
        <v>5.6843418860808015E-14</v>
      </c>
      <c r="W24">
        <v>0</v>
      </c>
      <c r="X24">
        <v>384.93014275226409</v>
      </c>
      <c r="Y24">
        <v>1948.7088476833369</v>
      </c>
      <c r="Z24">
        <v>4.4984045422053018</v>
      </c>
      <c r="AA24">
        <v>1948.7088476833369</v>
      </c>
      <c r="AB24">
        <v>3897.4176953666738</v>
      </c>
      <c r="AC24">
        <v>8.9968090844106055</v>
      </c>
      <c r="AD24">
        <v>-5.6843418860808015E-14</v>
      </c>
      <c r="AE24">
        <v>0</v>
      </c>
      <c r="AF24">
        <v>0</v>
      </c>
      <c r="AG24" t="s">
        <v>642</v>
      </c>
      <c r="AH24" t="s">
        <v>716</v>
      </c>
    </row>
    <row r="25" spans="1:34" hidden="1" x14ac:dyDescent="0.25">
      <c r="A25" t="s">
        <v>54</v>
      </c>
      <c r="B25" t="s">
        <v>527</v>
      </c>
      <c r="C25" t="s">
        <v>946</v>
      </c>
      <c r="D25" s="63" t="s">
        <v>946</v>
      </c>
      <c r="E25" s="63" t="s">
        <v>671</v>
      </c>
      <c r="F25">
        <v>0.95</v>
      </c>
      <c r="G25">
        <v>3897.4176953666738</v>
      </c>
      <c r="H25">
        <v>278.38697824047671</v>
      </c>
      <c r="I25">
        <v>2</v>
      </c>
      <c r="J25">
        <v>3</v>
      </c>
      <c r="K25" t="s">
        <v>103</v>
      </c>
      <c r="L25">
        <v>10</v>
      </c>
      <c r="M25" t="s">
        <v>717</v>
      </c>
      <c r="N25">
        <v>2</v>
      </c>
      <c r="O25">
        <v>384.93014275226403</v>
      </c>
      <c r="P25">
        <v>405.18962394975165</v>
      </c>
      <c r="Q25">
        <v>0.88857373673191153</v>
      </c>
      <c r="R25">
        <v>0.88857373673191153</v>
      </c>
      <c r="S25">
        <v>0</v>
      </c>
      <c r="T25">
        <v>0</v>
      </c>
      <c r="U25">
        <v>1</v>
      </c>
      <c r="V25">
        <v>5.6843418860808015E-14</v>
      </c>
      <c r="W25">
        <v>0</v>
      </c>
      <c r="X25">
        <v>384.93014275226398</v>
      </c>
      <c r="Y25">
        <v>1948.7088476833369</v>
      </c>
      <c r="Z25">
        <v>4.4984045422053018</v>
      </c>
      <c r="AA25">
        <v>1948.7088476833369</v>
      </c>
      <c r="AB25">
        <v>3897.4176953666738</v>
      </c>
      <c r="AC25">
        <v>8.9968090844106055</v>
      </c>
      <c r="AD25">
        <v>5.6843418860808015E-14</v>
      </c>
      <c r="AE25">
        <v>0</v>
      </c>
      <c r="AF25">
        <v>0</v>
      </c>
      <c r="AG25" t="s">
        <v>642</v>
      </c>
      <c r="AH25" t="s">
        <v>718</v>
      </c>
    </row>
    <row r="26" spans="1:34" hidden="1" x14ac:dyDescent="0.25">
      <c r="A26" t="s">
        <v>54</v>
      </c>
      <c r="B26" t="s">
        <v>527</v>
      </c>
      <c r="C26" t="s">
        <v>946</v>
      </c>
      <c r="D26" s="63" t="s">
        <v>946</v>
      </c>
      <c r="E26" s="63" t="s">
        <v>671</v>
      </c>
      <c r="F26">
        <v>0.95</v>
      </c>
      <c r="G26">
        <v>3897.4176953666738</v>
      </c>
      <c r="H26">
        <v>278.38697824047671</v>
      </c>
      <c r="I26">
        <v>2</v>
      </c>
      <c r="J26">
        <v>4</v>
      </c>
      <c r="K26" t="s">
        <v>101</v>
      </c>
      <c r="L26">
        <v>11</v>
      </c>
      <c r="M26" t="s">
        <v>719</v>
      </c>
      <c r="N26">
        <v>2</v>
      </c>
      <c r="O26">
        <v>384.93014275226403</v>
      </c>
      <c r="P26">
        <v>405.18962394975165</v>
      </c>
      <c r="Q26">
        <v>0.88857373673191153</v>
      </c>
      <c r="R26">
        <v>0.88857373673191153</v>
      </c>
      <c r="S26">
        <v>0</v>
      </c>
      <c r="T26">
        <v>0</v>
      </c>
      <c r="U26">
        <v>1</v>
      </c>
      <c r="V26">
        <v>0</v>
      </c>
      <c r="W26">
        <v>0</v>
      </c>
      <c r="X26">
        <v>384.93014275226403</v>
      </c>
      <c r="Y26">
        <v>1948.7088476833369</v>
      </c>
      <c r="Z26">
        <v>4.4984045422053018</v>
      </c>
      <c r="AA26">
        <v>1948.7088476833369</v>
      </c>
      <c r="AB26">
        <v>3897.4176953666738</v>
      </c>
      <c r="AC26">
        <v>8.9968090844106055</v>
      </c>
      <c r="AD26">
        <v>0</v>
      </c>
      <c r="AE26">
        <v>0</v>
      </c>
      <c r="AF26">
        <v>0</v>
      </c>
      <c r="AG26" t="s">
        <v>642</v>
      </c>
      <c r="AH26" t="s">
        <v>720</v>
      </c>
    </row>
    <row r="27" spans="1:34" hidden="1" x14ac:dyDescent="0.25">
      <c r="A27" t="s">
        <v>54</v>
      </c>
      <c r="B27" t="s">
        <v>527</v>
      </c>
      <c r="C27" t="s">
        <v>946</v>
      </c>
      <c r="D27" s="63" t="s">
        <v>946</v>
      </c>
      <c r="E27" s="63" t="s">
        <v>671</v>
      </c>
      <c r="F27">
        <v>0.95</v>
      </c>
      <c r="G27">
        <v>3897.4176953666738</v>
      </c>
      <c r="H27">
        <v>278.38697824047671</v>
      </c>
      <c r="I27">
        <v>2</v>
      </c>
      <c r="J27">
        <v>5</v>
      </c>
      <c r="K27" t="s">
        <v>105</v>
      </c>
      <c r="L27">
        <v>12</v>
      </c>
      <c r="M27" t="s">
        <v>721</v>
      </c>
      <c r="N27">
        <v>2</v>
      </c>
      <c r="O27">
        <v>384.93014275226403</v>
      </c>
      <c r="P27">
        <v>405.18962394975165</v>
      </c>
      <c r="Q27">
        <v>0.88857373673191153</v>
      </c>
      <c r="R27">
        <v>0.88857373673191153</v>
      </c>
      <c r="S27">
        <v>0</v>
      </c>
      <c r="T27">
        <v>0</v>
      </c>
      <c r="U27">
        <v>1</v>
      </c>
      <c r="V27">
        <v>0</v>
      </c>
      <c r="W27">
        <v>0</v>
      </c>
      <c r="X27">
        <v>384.93014275226403</v>
      </c>
      <c r="Y27">
        <v>1948.7088476833369</v>
      </c>
      <c r="Z27">
        <v>4.4984045422053018</v>
      </c>
      <c r="AA27">
        <v>1948.7088476833369</v>
      </c>
      <c r="AB27">
        <v>3897.4176953666738</v>
      </c>
      <c r="AC27">
        <v>8.9968090844106055</v>
      </c>
      <c r="AD27">
        <v>0</v>
      </c>
      <c r="AE27">
        <v>0</v>
      </c>
      <c r="AF27">
        <v>0</v>
      </c>
      <c r="AG27" t="s">
        <v>642</v>
      </c>
      <c r="AH27" t="s">
        <v>722</v>
      </c>
    </row>
    <row r="28" spans="1:34" hidden="1" x14ac:dyDescent="0.25">
      <c r="A28" t="s">
        <v>54</v>
      </c>
      <c r="B28" t="s">
        <v>527</v>
      </c>
      <c r="C28" t="s">
        <v>946</v>
      </c>
      <c r="D28" s="63" t="s">
        <v>946</v>
      </c>
      <c r="E28" s="63" t="s">
        <v>671</v>
      </c>
      <c r="F28">
        <v>0.95</v>
      </c>
      <c r="G28">
        <v>3897.4176953666738</v>
      </c>
      <c r="H28">
        <v>278.38697824047671</v>
      </c>
      <c r="I28">
        <v>2</v>
      </c>
      <c r="J28">
        <v>6</v>
      </c>
      <c r="K28" t="s">
        <v>113</v>
      </c>
      <c r="L28">
        <v>13</v>
      </c>
      <c r="M28" t="s">
        <v>723</v>
      </c>
      <c r="N28">
        <v>2</v>
      </c>
      <c r="O28">
        <v>0</v>
      </c>
      <c r="P28">
        <v>0</v>
      </c>
      <c r="Q28">
        <v>0</v>
      </c>
      <c r="R28">
        <v>0</v>
      </c>
      <c r="S28">
        <v>0</v>
      </c>
      <c r="T28">
        <v>0</v>
      </c>
      <c r="U28">
        <v>0</v>
      </c>
      <c r="V28">
        <v>0</v>
      </c>
      <c r="W28">
        <v>0</v>
      </c>
      <c r="X28">
        <v>0</v>
      </c>
      <c r="Y28">
        <v>1948.7088476833369</v>
      </c>
      <c r="Z28">
        <v>4.4984045422053018</v>
      </c>
      <c r="AA28">
        <v>1948.7088476833369</v>
      </c>
      <c r="AB28">
        <v>3897.4176953666738</v>
      </c>
      <c r="AC28">
        <v>8.9968090844106055</v>
      </c>
      <c r="AD28">
        <v>0</v>
      </c>
      <c r="AE28">
        <v>0</v>
      </c>
      <c r="AF28">
        <v>0</v>
      </c>
      <c r="AG28" t="s">
        <v>642</v>
      </c>
      <c r="AH28" t="s">
        <v>724</v>
      </c>
    </row>
    <row r="29" spans="1:34" hidden="1" x14ac:dyDescent="0.25">
      <c r="A29" t="s">
        <v>54</v>
      </c>
      <c r="B29" t="s">
        <v>527</v>
      </c>
      <c r="C29" t="s">
        <v>946</v>
      </c>
      <c r="D29" s="63" t="s">
        <v>946</v>
      </c>
      <c r="E29" s="63" t="s">
        <v>671</v>
      </c>
      <c r="F29">
        <v>0.95</v>
      </c>
      <c r="G29">
        <v>3897.4176953666738</v>
      </c>
      <c r="H29">
        <v>278.38697824047671</v>
      </c>
      <c r="I29">
        <v>2</v>
      </c>
      <c r="J29">
        <v>7</v>
      </c>
      <c r="K29" t="s">
        <v>114</v>
      </c>
      <c r="L29">
        <v>14</v>
      </c>
      <c r="M29" t="s">
        <v>725</v>
      </c>
      <c r="N29">
        <v>2</v>
      </c>
      <c r="O29">
        <v>0</v>
      </c>
      <c r="P29">
        <v>0</v>
      </c>
      <c r="Q29">
        <v>0</v>
      </c>
      <c r="R29">
        <v>0</v>
      </c>
      <c r="S29">
        <v>0</v>
      </c>
      <c r="T29">
        <v>0</v>
      </c>
      <c r="U29">
        <v>0</v>
      </c>
      <c r="V29">
        <v>0</v>
      </c>
      <c r="W29">
        <v>0</v>
      </c>
      <c r="X29">
        <v>0</v>
      </c>
      <c r="Y29">
        <v>1948.7088476833369</v>
      </c>
      <c r="Z29">
        <v>4.4984045422053018</v>
      </c>
      <c r="AA29">
        <v>1948.7088476833369</v>
      </c>
      <c r="AB29">
        <v>3897.4176953666738</v>
      </c>
      <c r="AC29">
        <v>8.9968090844106055</v>
      </c>
      <c r="AD29">
        <v>0</v>
      </c>
      <c r="AE29">
        <v>0</v>
      </c>
      <c r="AF29">
        <v>0</v>
      </c>
      <c r="AG29" t="s">
        <v>642</v>
      </c>
      <c r="AH29" t="s">
        <v>726</v>
      </c>
    </row>
    <row r="30" spans="1:34" hidden="1" x14ac:dyDescent="0.25">
      <c r="A30" t="s">
        <v>54</v>
      </c>
      <c r="B30" t="s">
        <v>527</v>
      </c>
      <c r="C30" t="s">
        <v>947</v>
      </c>
      <c r="D30" s="63" t="s">
        <v>947</v>
      </c>
      <c r="E30" s="63" t="s">
        <v>671</v>
      </c>
      <c r="F30">
        <v>1</v>
      </c>
      <c r="G30">
        <v>4102.5449424912358</v>
      </c>
      <c r="H30">
        <v>293.03892446365973</v>
      </c>
      <c r="I30">
        <v>1</v>
      </c>
      <c r="J30">
        <v>1</v>
      </c>
      <c r="K30" t="s">
        <v>99</v>
      </c>
      <c r="L30">
        <v>1</v>
      </c>
      <c r="M30" t="s">
        <v>699</v>
      </c>
      <c r="N30">
        <v>1</v>
      </c>
      <c r="O30">
        <v>430.51397544661114</v>
      </c>
      <c r="P30">
        <v>430.51397544661114</v>
      </c>
      <c r="Q30">
        <v>0.94410959527765603</v>
      </c>
      <c r="R30">
        <v>0.94410959527765603</v>
      </c>
      <c r="S30">
        <v>0</v>
      </c>
      <c r="T30">
        <v>0</v>
      </c>
      <c r="U30">
        <v>1</v>
      </c>
      <c r="V30">
        <v>0</v>
      </c>
      <c r="W30">
        <v>0</v>
      </c>
      <c r="X30">
        <v>430.51397544661114</v>
      </c>
      <c r="Y30">
        <v>1646.082847295866</v>
      </c>
      <c r="Z30">
        <v>3.6098308054733903</v>
      </c>
      <c r="AA30">
        <v>1646.082847295866</v>
      </c>
      <c r="AB30">
        <v>4102.5449424912349</v>
      </c>
      <c r="AC30">
        <v>8.9968090844106037</v>
      </c>
      <c r="AD30">
        <v>0</v>
      </c>
      <c r="AE30">
        <v>0</v>
      </c>
      <c r="AF30">
        <v>-9.0949470177292824E-13</v>
      </c>
      <c r="AG30" t="s">
        <v>642</v>
      </c>
      <c r="AH30" t="s">
        <v>700</v>
      </c>
    </row>
    <row r="31" spans="1:34" hidden="1" x14ac:dyDescent="0.25">
      <c r="A31" t="s">
        <v>54</v>
      </c>
      <c r="B31" t="s">
        <v>527</v>
      </c>
      <c r="C31" t="s">
        <v>947</v>
      </c>
      <c r="D31" s="63" t="s">
        <v>947</v>
      </c>
      <c r="E31" s="63" t="s">
        <v>671</v>
      </c>
      <c r="F31">
        <v>1</v>
      </c>
      <c r="G31">
        <v>4102.5449424912358</v>
      </c>
      <c r="H31">
        <v>293.03892446365973</v>
      </c>
      <c r="I31">
        <v>1</v>
      </c>
      <c r="J31">
        <v>2</v>
      </c>
      <c r="K31" t="s">
        <v>102</v>
      </c>
      <c r="L31">
        <v>2</v>
      </c>
      <c r="M31" t="s">
        <v>701</v>
      </c>
      <c r="N31">
        <v>1</v>
      </c>
      <c r="O31">
        <v>0</v>
      </c>
      <c r="P31">
        <v>0</v>
      </c>
      <c r="Q31">
        <v>0</v>
      </c>
      <c r="R31">
        <v>0</v>
      </c>
      <c r="S31">
        <v>0</v>
      </c>
      <c r="T31">
        <v>0</v>
      </c>
      <c r="U31">
        <v>0</v>
      </c>
      <c r="V31">
        <v>0</v>
      </c>
      <c r="W31">
        <v>0</v>
      </c>
      <c r="X31">
        <v>0</v>
      </c>
      <c r="Y31">
        <v>1646.082847295866</v>
      </c>
      <c r="Z31">
        <v>3.6098308054733903</v>
      </c>
      <c r="AA31">
        <v>1646.082847295866</v>
      </c>
      <c r="AB31">
        <v>4102.5449424912349</v>
      </c>
      <c r="AC31">
        <v>8.9968090844106037</v>
      </c>
      <c r="AD31">
        <v>0</v>
      </c>
      <c r="AE31">
        <v>0</v>
      </c>
      <c r="AF31">
        <v>-9.0949470177292824E-13</v>
      </c>
      <c r="AG31" t="s">
        <v>642</v>
      </c>
      <c r="AH31" t="s">
        <v>702</v>
      </c>
    </row>
    <row r="32" spans="1:34" hidden="1" x14ac:dyDescent="0.25">
      <c r="A32" t="s">
        <v>54</v>
      </c>
      <c r="B32" t="s">
        <v>527</v>
      </c>
      <c r="C32" t="s">
        <v>947</v>
      </c>
      <c r="D32" s="63" t="s">
        <v>947</v>
      </c>
      <c r="E32" s="63" t="s">
        <v>671</v>
      </c>
      <c r="F32">
        <v>1</v>
      </c>
      <c r="G32">
        <v>4102.5449424912358</v>
      </c>
      <c r="H32">
        <v>293.03892446365973</v>
      </c>
      <c r="I32">
        <v>1</v>
      </c>
      <c r="J32">
        <v>3</v>
      </c>
      <c r="K32" t="s">
        <v>103</v>
      </c>
      <c r="L32">
        <v>3</v>
      </c>
      <c r="M32" t="s">
        <v>703</v>
      </c>
      <c r="N32">
        <v>1</v>
      </c>
      <c r="O32">
        <v>405.18962394975159</v>
      </c>
      <c r="P32">
        <v>405.18962394975159</v>
      </c>
      <c r="Q32">
        <v>0.88857373673191142</v>
      </c>
      <c r="R32">
        <v>0.88857373673191142</v>
      </c>
      <c r="S32">
        <v>0</v>
      </c>
      <c r="T32">
        <v>0</v>
      </c>
      <c r="U32">
        <v>1</v>
      </c>
      <c r="V32">
        <v>5.6843418860808015E-14</v>
      </c>
      <c r="W32">
        <v>0</v>
      </c>
      <c r="X32">
        <v>405.18962394975165</v>
      </c>
      <c r="Y32">
        <v>1646.082847295866</v>
      </c>
      <c r="Z32">
        <v>3.6098308054733903</v>
      </c>
      <c r="AA32">
        <v>1646.082847295866</v>
      </c>
      <c r="AB32">
        <v>4102.5449424912349</v>
      </c>
      <c r="AC32">
        <v>8.9968090844106037</v>
      </c>
      <c r="AD32">
        <v>-5.6843418860808015E-14</v>
      </c>
      <c r="AE32">
        <v>0</v>
      </c>
      <c r="AF32">
        <v>-9.0949470177292824E-13</v>
      </c>
      <c r="AG32" t="s">
        <v>642</v>
      </c>
      <c r="AH32" t="s">
        <v>704</v>
      </c>
    </row>
    <row r="33" spans="1:34" hidden="1" x14ac:dyDescent="0.25">
      <c r="A33" t="s">
        <v>54</v>
      </c>
      <c r="B33" t="s">
        <v>527</v>
      </c>
      <c r="C33" t="s">
        <v>947</v>
      </c>
      <c r="D33" s="63" t="s">
        <v>947</v>
      </c>
      <c r="E33" s="63" t="s">
        <v>671</v>
      </c>
      <c r="F33">
        <v>1</v>
      </c>
      <c r="G33">
        <v>4102.5449424912358</v>
      </c>
      <c r="H33">
        <v>293.03892446365973</v>
      </c>
      <c r="I33">
        <v>1</v>
      </c>
      <c r="J33">
        <v>4</v>
      </c>
      <c r="K33" t="s">
        <v>101</v>
      </c>
      <c r="L33">
        <v>4</v>
      </c>
      <c r="M33" t="s">
        <v>705</v>
      </c>
      <c r="N33">
        <v>1</v>
      </c>
      <c r="O33">
        <v>405.18962394975159</v>
      </c>
      <c r="P33">
        <v>405.18962394975159</v>
      </c>
      <c r="Q33">
        <v>0.88857373673191142</v>
      </c>
      <c r="R33">
        <v>0.88857373673191142</v>
      </c>
      <c r="S33">
        <v>0</v>
      </c>
      <c r="T33">
        <v>0</v>
      </c>
      <c r="U33">
        <v>1</v>
      </c>
      <c r="V33">
        <v>1.1368683772161603E-13</v>
      </c>
      <c r="W33">
        <v>0</v>
      </c>
      <c r="X33">
        <v>405.18962394975171</v>
      </c>
      <c r="Y33">
        <v>1646.082847295866</v>
      </c>
      <c r="Z33">
        <v>3.6098308054733903</v>
      </c>
      <c r="AA33">
        <v>1646.082847295866</v>
      </c>
      <c r="AB33">
        <v>4102.5449424912349</v>
      </c>
      <c r="AC33">
        <v>8.9968090844106037</v>
      </c>
      <c r="AD33">
        <v>-1.1368683772161603E-13</v>
      </c>
      <c r="AE33">
        <v>0</v>
      </c>
      <c r="AF33">
        <v>-9.0949470177292824E-13</v>
      </c>
      <c r="AG33" t="s">
        <v>642</v>
      </c>
      <c r="AH33" t="s">
        <v>706</v>
      </c>
    </row>
    <row r="34" spans="1:34" hidden="1" x14ac:dyDescent="0.25">
      <c r="A34" t="s">
        <v>54</v>
      </c>
      <c r="B34" t="s">
        <v>527</v>
      </c>
      <c r="C34" t="s">
        <v>947</v>
      </c>
      <c r="D34" s="63" t="s">
        <v>947</v>
      </c>
      <c r="E34" s="63" t="s">
        <v>671</v>
      </c>
      <c r="F34">
        <v>1</v>
      </c>
      <c r="G34">
        <v>4102.5449424912358</v>
      </c>
      <c r="H34">
        <v>293.03892446365973</v>
      </c>
      <c r="I34">
        <v>1</v>
      </c>
      <c r="J34">
        <v>5</v>
      </c>
      <c r="K34" t="s">
        <v>105</v>
      </c>
      <c r="L34">
        <v>5</v>
      </c>
      <c r="M34" t="s">
        <v>707</v>
      </c>
      <c r="N34">
        <v>1</v>
      </c>
      <c r="O34">
        <v>405.18962394975159</v>
      </c>
      <c r="P34">
        <v>405.18962394975159</v>
      </c>
      <c r="Q34">
        <v>0.88857373673191142</v>
      </c>
      <c r="R34">
        <v>0.88857373673191142</v>
      </c>
      <c r="S34">
        <v>0</v>
      </c>
      <c r="T34">
        <v>0</v>
      </c>
      <c r="U34">
        <v>1</v>
      </c>
      <c r="V34">
        <v>5.6843418860808015E-14</v>
      </c>
      <c r="W34">
        <v>0</v>
      </c>
      <c r="X34">
        <v>405.18962394975165</v>
      </c>
      <c r="Y34">
        <v>1646.082847295866</v>
      </c>
      <c r="Z34">
        <v>3.6098308054733903</v>
      </c>
      <c r="AA34">
        <v>1646.082847295866</v>
      </c>
      <c r="AB34">
        <v>4102.5449424912349</v>
      </c>
      <c r="AC34">
        <v>8.9968090844106037</v>
      </c>
      <c r="AD34">
        <v>-5.6843418860808015E-14</v>
      </c>
      <c r="AE34">
        <v>0</v>
      </c>
      <c r="AF34">
        <v>-9.0949470177292824E-13</v>
      </c>
      <c r="AG34" t="s">
        <v>642</v>
      </c>
      <c r="AH34" t="s">
        <v>708</v>
      </c>
    </row>
    <row r="35" spans="1:34" hidden="1" x14ac:dyDescent="0.25">
      <c r="A35" t="s">
        <v>54</v>
      </c>
      <c r="B35" t="s">
        <v>527</v>
      </c>
      <c r="C35" t="s">
        <v>947</v>
      </c>
      <c r="D35" s="63" t="s">
        <v>947</v>
      </c>
      <c r="E35" s="63" t="s">
        <v>671</v>
      </c>
      <c r="F35">
        <v>1</v>
      </c>
      <c r="G35">
        <v>4102.5449424912358</v>
      </c>
      <c r="H35">
        <v>293.03892446365973</v>
      </c>
      <c r="I35">
        <v>1</v>
      </c>
      <c r="J35">
        <v>6</v>
      </c>
      <c r="K35" t="s">
        <v>113</v>
      </c>
      <c r="L35">
        <v>6</v>
      </c>
      <c r="M35" t="s">
        <v>709</v>
      </c>
      <c r="N35">
        <v>1</v>
      </c>
      <c r="O35">
        <v>0</v>
      </c>
      <c r="P35">
        <v>0</v>
      </c>
      <c r="Q35">
        <v>0</v>
      </c>
      <c r="R35">
        <v>0</v>
      </c>
      <c r="S35">
        <v>0</v>
      </c>
      <c r="T35">
        <v>0</v>
      </c>
      <c r="U35">
        <v>0</v>
      </c>
      <c r="V35">
        <v>0</v>
      </c>
      <c r="W35">
        <v>0</v>
      </c>
      <c r="X35">
        <v>0</v>
      </c>
      <c r="Y35">
        <v>1646.082847295866</v>
      </c>
      <c r="Z35">
        <v>3.6098308054733903</v>
      </c>
      <c r="AA35">
        <v>1646.082847295866</v>
      </c>
      <c r="AB35">
        <v>4102.5449424912349</v>
      </c>
      <c r="AC35">
        <v>8.9968090844106037</v>
      </c>
      <c r="AD35">
        <v>0</v>
      </c>
      <c r="AE35">
        <v>0</v>
      </c>
      <c r="AF35">
        <v>-9.0949470177292824E-13</v>
      </c>
      <c r="AG35" t="s">
        <v>642</v>
      </c>
      <c r="AH35" t="s">
        <v>710</v>
      </c>
    </row>
    <row r="36" spans="1:34" hidden="1" x14ac:dyDescent="0.25">
      <c r="A36" t="s">
        <v>54</v>
      </c>
      <c r="B36" t="s">
        <v>527</v>
      </c>
      <c r="C36" t="s">
        <v>947</v>
      </c>
      <c r="D36" s="63" t="s">
        <v>947</v>
      </c>
      <c r="E36" s="63" t="s">
        <v>671</v>
      </c>
      <c r="F36">
        <v>1</v>
      </c>
      <c r="G36">
        <v>4102.5449424912358</v>
      </c>
      <c r="H36">
        <v>293.03892446365973</v>
      </c>
      <c r="I36">
        <v>1</v>
      </c>
      <c r="J36">
        <v>7</v>
      </c>
      <c r="K36" t="s">
        <v>114</v>
      </c>
      <c r="L36">
        <v>7</v>
      </c>
      <c r="M36" t="s">
        <v>711</v>
      </c>
      <c r="N36">
        <v>1</v>
      </c>
      <c r="O36">
        <v>0</v>
      </c>
      <c r="P36">
        <v>0</v>
      </c>
      <c r="Q36">
        <v>0</v>
      </c>
      <c r="R36">
        <v>0</v>
      </c>
      <c r="S36">
        <v>0</v>
      </c>
      <c r="T36">
        <v>0</v>
      </c>
      <c r="U36">
        <v>0</v>
      </c>
      <c r="V36">
        <v>0</v>
      </c>
      <c r="W36">
        <v>0</v>
      </c>
      <c r="X36">
        <v>0</v>
      </c>
      <c r="Y36">
        <v>1646.082847295866</v>
      </c>
      <c r="Z36">
        <v>3.6098308054733903</v>
      </c>
      <c r="AA36">
        <v>1646.082847295866</v>
      </c>
      <c r="AB36">
        <v>4102.5449424912349</v>
      </c>
      <c r="AC36">
        <v>8.9968090844106037</v>
      </c>
      <c r="AD36">
        <v>0</v>
      </c>
      <c r="AE36">
        <v>0</v>
      </c>
      <c r="AF36">
        <v>-9.0949470177292824E-13</v>
      </c>
      <c r="AG36" t="s">
        <v>642</v>
      </c>
      <c r="AH36" t="s">
        <v>712</v>
      </c>
    </row>
    <row r="37" spans="1:34" hidden="1" x14ac:dyDescent="0.25">
      <c r="A37" t="s">
        <v>54</v>
      </c>
      <c r="B37" t="s">
        <v>527</v>
      </c>
      <c r="C37" t="s">
        <v>947</v>
      </c>
      <c r="D37" s="63" t="s">
        <v>947</v>
      </c>
      <c r="E37" s="63" t="s">
        <v>671</v>
      </c>
      <c r="F37">
        <v>1</v>
      </c>
      <c r="G37">
        <v>4102.5449424912358</v>
      </c>
      <c r="H37">
        <v>293.03892446365973</v>
      </c>
      <c r="I37">
        <v>2</v>
      </c>
      <c r="J37">
        <v>1</v>
      </c>
      <c r="K37" t="s">
        <v>99</v>
      </c>
      <c r="L37">
        <v>8</v>
      </c>
      <c r="M37" t="s">
        <v>713</v>
      </c>
      <c r="N37">
        <v>2</v>
      </c>
      <c r="O37">
        <v>430.51397544661114</v>
      </c>
      <c r="P37">
        <v>430.51397544661114</v>
      </c>
      <c r="Q37">
        <v>0.94410959527765603</v>
      </c>
      <c r="R37">
        <v>0.94410959527765603</v>
      </c>
      <c r="S37">
        <v>0</v>
      </c>
      <c r="T37">
        <v>0</v>
      </c>
      <c r="U37">
        <v>1</v>
      </c>
      <c r="V37">
        <v>1.1368683772161603E-13</v>
      </c>
      <c r="W37">
        <v>0</v>
      </c>
      <c r="X37">
        <v>430.51397544661103</v>
      </c>
      <c r="Y37">
        <v>2456.4620951953689</v>
      </c>
      <c r="Z37">
        <v>5.3869782789372129</v>
      </c>
      <c r="AA37">
        <v>2456.4620951953689</v>
      </c>
      <c r="AB37">
        <v>4102.5449424912349</v>
      </c>
      <c r="AC37">
        <v>8.9968090844106037</v>
      </c>
      <c r="AD37">
        <v>1.1368683772161603E-13</v>
      </c>
      <c r="AE37">
        <v>0</v>
      </c>
      <c r="AF37">
        <v>-9.0949470177292824E-13</v>
      </c>
      <c r="AG37" t="s">
        <v>642</v>
      </c>
      <c r="AH37" t="s">
        <v>714</v>
      </c>
    </row>
    <row r="38" spans="1:34" hidden="1" x14ac:dyDescent="0.25">
      <c r="A38" t="s">
        <v>54</v>
      </c>
      <c r="B38" t="s">
        <v>527</v>
      </c>
      <c r="C38" t="s">
        <v>947</v>
      </c>
      <c r="D38" s="63" t="s">
        <v>947</v>
      </c>
      <c r="E38" s="63" t="s">
        <v>671</v>
      </c>
      <c r="F38">
        <v>1</v>
      </c>
      <c r="G38">
        <v>4102.5449424912358</v>
      </c>
      <c r="H38">
        <v>293.03892446365973</v>
      </c>
      <c r="I38">
        <v>2</v>
      </c>
      <c r="J38">
        <v>2</v>
      </c>
      <c r="K38" t="s">
        <v>102</v>
      </c>
      <c r="L38">
        <v>9</v>
      </c>
      <c r="M38" t="s">
        <v>715</v>
      </c>
      <c r="N38">
        <v>2</v>
      </c>
      <c r="O38">
        <v>405.18962394975159</v>
      </c>
      <c r="P38">
        <v>405.18962394975159</v>
      </c>
      <c r="Q38">
        <v>0.88857373673191142</v>
      </c>
      <c r="R38">
        <v>0.88857373673191142</v>
      </c>
      <c r="S38">
        <v>0</v>
      </c>
      <c r="T38">
        <v>0</v>
      </c>
      <c r="U38">
        <v>1</v>
      </c>
      <c r="V38">
        <v>1.1368683772161603E-13</v>
      </c>
      <c r="W38">
        <v>0</v>
      </c>
      <c r="X38">
        <v>405.18962394975171</v>
      </c>
      <c r="Y38">
        <v>2456.4620951953689</v>
      </c>
      <c r="Z38">
        <v>5.3869782789372129</v>
      </c>
      <c r="AA38">
        <v>2456.4620951953689</v>
      </c>
      <c r="AB38">
        <v>4102.5449424912349</v>
      </c>
      <c r="AC38">
        <v>8.9968090844106037</v>
      </c>
      <c r="AD38">
        <v>-1.1368683772161603E-13</v>
      </c>
      <c r="AE38">
        <v>0</v>
      </c>
      <c r="AF38">
        <v>-9.0949470177292824E-13</v>
      </c>
      <c r="AG38" t="s">
        <v>642</v>
      </c>
      <c r="AH38" t="s">
        <v>716</v>
      </c>
    </row>
    <row r="39" spans="1:34" hidden="1" x14ac:dyDescent="0.25">
      <c r="A39" t="s">
        <v>54</v>
      </c>
      <c r="B39" t="s">
        <v>527</v>
      </c>
      <c r="C39" t="s">
        <v>947</v>
      </c>
      <c r="D39" s="63" t="s">
        <v>947</v>
      </c>
      <c r="E39" s="63" t="s">
        <v>671</v>
      </c>
      <c r="F39">
        <v>1</v>
      </c>
      <c r="G39">
        <v>4102.5449424912358</v>
      </c>
      <c r="H39">
        <v>293.03892446365973</v>
      </c>
      <c r="I39">
        <v>2</v>
      </c>
      <c r="J39">
        <v>3</v>
      </c>
      <c r="K39" t="s">
        <v>103</v>
      </c>
      <c r="L39">
        <v>10</v>
      </c>
      <c r="M39" t="s">
        <v>717</v>
      </c>
      <c r="N39">
        <v>2</v>
      </c>
      <c r="O39">
        <v>0</v>
      </c>
      <c r="P39">
        <v>0</v>
      </c>
      <c r="Q39">
        <v>0</v>
      </c>
      <c r="R39">
        <v>0</v>
      </c>
      <c r="S39">
        <v>0</v>
      </c>
      <c r="T39">
        <v>0</v>
      </c>
      <c r="U39">
        <v>0</v>
      </c>
      <c r="V39">
        <v>0</v>
      </c>
      <c r="W39">
        <v>0</v>
      </c>
      <c r="X39">
        <v>0</v>
      </c>
      <c r="Y39">
        <v>2456.4620951953689</v>
      </c>
      <c r="Z39">
        <v>5.3869782789372129</v>
      </c>
      <c r="AA39">
        <v>2456.4620951953689</v>
      </c>
      <c r="AB39">
        <v>4102.5449424912349</v>
      </c>
      <c r="AC39">
        <v>8.9968090844106037</v>
      </c>
      <c r="AD39">
        <v>0</v>
      </c>
      <c r="AE39">
        <v>0</v>
      </c>
      <c r="AF39">
        <v>-9.0949470177292824E-13</v>
      </c>
      <c r="AG39" t="s">
        <v>642</v>
      </c>
      <c r="AH39" t="s">
        <v>718</v>
      </c>
    </row>
    <row r="40" spans="1:34" hidden="1" x14ac:dyDescent="0.25">
      <c r="A40" t="s">
        <v>54</v>
      </c>
      <c r="B40" t="s">
        <v>527</v>
      </c>
      <c r="C40" t="s">
        <v>947</v>
      </c>
      <c r="D40" s="63" t="s">
        <v>947</v>
      </c>
      <c r="E40" s="63" t="s">
        <v>671</v>
      </c>
      <c r="F40">
        <v>1</v>
      </c>
      <c r="G40">
        <v>4102.5449424912358</v>
      </c>
      <c r="H40">
        <v>293.03892446365973</v>
      </c>
      <c r="I40">
        <v>2</v>
      </c>
      <c r="J40">
        <v>4</v>
      </c>
      <c r="K40" t="s">
        <v>101</v>
      </c>
      <c r="L40">
        <v>11</v>
      </c>
      <c r="M40" t="s">
        <v>719</v>
      </c>
      <c r="N40">
        <v>2</v>
      </c>
      <c r="O40">
        <v>405.18962394975159</v>
      </c>
      <c r="P40">
        <v>405.18962394975159</v>
      </c>
      <c r="Q40">
        <v>0.88857373673191142</v>
      </c>
      <c r="R40">
        <v>0.88857373673191142</v>
      </c>
      <c r="S40">
        <v>0</v>
      </c>
      <c r="T40">
        <v>0</v>
      </c>
      <c r="U40">
        <v>1</v>
      </c>
      <c r="V40">
        <v>0</v>
      </c>
      <c r="W40">
        <v>0</v>
      </c>
      <c r="X40">
        <v>405.18962394975159</v>
      </c>
      <c r="Y40">
        <v>2456.4620951953689</v>
      </c>
      <c r="Z40">
        <v>5.3869782789372129</v>
      </c>
      <c r="AA40">
        <v>2456.4620951953689</v>
      </c>
      <c r="AB40">
        <v>4102.5449424912349</v>
      </c>
      <c r="AC40">
        <v>8.9968090844106037</v>
      </c>
      <c r="AD40">
        <v>0</v>
      </c>
      <c r="AE40">
        <v>0</v>
      </c>
      <c r="AF40">
        <v>-9.0949470177292824E-13</v>
      </c>
      <c r="AG40" t="s">
        <v>642</v>
      </c>
      <c r="AH40" t="s">
        <v>720</v>
      </c>
    </row>
    <row r="41" spans="1:34" hidden="1" x14ac:dyDescent="0.25">
      <c r="A41" t="s">
        <v>54</v>
      </c>
      <c r="B41" t="s">
        <v>527</v>
      </c>
      <c r="C41" t="s">
        <v>947</v>
      </c>
      <c r="D41" s="63" t="s">
        <v>947</v>
      </c>
      <c r="E41" s="63" t="s">
        <v>671</v>
      </c>
      <c r="F41">
        <v>1</v>
      </c>
      <c r="G41">
        <v>4102.5449424912358</v>
      </c>
      <c r="H41">
        <v>293.03892446365973</v>
      </c>
      <c r="I41">
        <v>2</v>
      </c>
      <c r="J41">
        <v>5</v>
      </c>
      <c r="K41" t="s">
        <v>105</v>
      </c>
      <c r="L41">
        <v>12</v>
      </c>
      <c r="M41" t="s">
        <v>721</v>
      </c>
      <c r="N41">
        <v>2</v>
      </c>
      <c r="O41">
        <v>405.18962394975159</v>
      </c>
      <c r="P41">
        <v>405.18962394975159</v>
      </c>
      <c r="Q41">
        <v>0.88857373673191142</v>
      </c>
      <c r="R41">
        <v>0.88857373673191142</v>
      </c>
      <c r="S41">
        <v>0</v>
      </c>
      <c r="T41">
        <v>0</v>
      </c>
      <c r="U41">
        <v>1</v>
      </c>
      <c r="V41">
        <v>5.6843418860808015E-14</v>
      </c>
      <c r="W41">
        <v>0</v>
      </c>
      <c r="X41">
        <v>405.18962394975165</v>
      </c>
      <c r="Y41">
        <v>2456.4620951953689</v>
      </c>
      <c r="Z41">
        <v>5.3869782789372129</v>
      </c>
      <c r="AA41">
        <v>2456.4620951953689</v>
      </c>
      <c r="AB41">
        <v>4102.5449424912349</v>
      </c>
      <c r="AC41">
        <v>8.9968090844106037</v>
      </c>
      <c r="AD41">
        <v>-5.6843418860808015E-14</v>
      </c>
      <c r="AE41">
        <v>0</v>
      </c>
      <c r="AF41">
        <v>-9.0949470177292824E-13</v>
      </c>
      <c r="AG41" t="s">
        <v>642</v>
      </c>
      <c r="AH41" t="s">
        <v>722</v>
      </c>
    </row>
    <row r="42" spans="1:34" hidden="1" x14ac:dyDescent="0.25">
      <c r="A42" t="s">
        <v>54</v>
      </c>
      <c r="B42" t="s">
        <v>527</v>
      </c>
      <c r="C42" t="s">
        <v>947</v>
      </c>
      <c r="D42" s="63" t="s">
        <v>947</v>
      </c>
      <c r="E42" s="63" t="s">
        <v>671</v>
      </c>
      <c r="F42">
        <v>1</v>
      </c>
      <c r="G42">
        <v>4102.5449424912358</v>
      </c>
      <c r="H42">
        <v>293.03892446365973</v>
      </c>
      <c r="I42">
        <v>2</v>
      </c>
      <c r="J42">
        <v>6</v>
      </c>
      <c r="K42" t="s">
        <v>113</v>
      </c>
      <c r="L42">
        <v>13</v>
      </c>
      <c r="M42" t="s">
        <v>723</v>
      </c>
      <c r="N42">
        <v>2</v>
      </c>
      <c r="O42">
        <v>405.18962394975159</v>
      </c>
      <c r="P42">
        <v>405.18962394975159</v>
      </c>
      <c r="Q42">
        <v>0.88857373673191142</v>
      </c>
      <c r="R42">
        <v>0.88857373673191142</v>
      </c>
      <c r="S42">
        <v>0</v>
      </c>
      <c r="T42">
        <v>0</v>
      </c>
      <c r="U42">
        <v>1</v>
      </c>
      <c r="V42">
        <v>5.6843418860808015E-14</v>
      </c>
      <c r="W42">
        <v>0</v>
      </c>
      <c r="X42">
        <v>405.18962394975165</v>
      </c>
      <c r="Y42">
        <v>2456.4620951953689</v>
      </c>
      <c r="Z42">
        <v>5.3869782789372129</v>
      </c>
      <c r="AA42">
        <v>2456.4620951953689</v>
      </c>
      <c r="AB42">
        <v>4102.5449424912349</v>
      </c>
      <c r="AC42">
        <v>8.9968090844106037</v>
      </c>
      <c r="AD42">
        <v>-5.6843418860808015E-14</v>
      </c>
      <c r="AE42">
        <v>0</v>
      </c>
      <c r="AF42">
        <v>-9.0949470177292824E-13</v>
      </c>
      <c r="AG42" t="s">
        <v>642</v>
      </c>
      <c r="AH42" t="s">
        <v>724</v>
      </c>
    </row>
    <row r="43" spans="1:34" hidden="1" x14ac:dyDescent="0.25">
      <c r="A43" t="s">
        <v>54</v>
      </c>
      <c r="B43" t="s">
        <v>527</v>
      </c>
      <c r="C43" t="s">
        <v>947</v>
      </c>
      <c r="D43" s="63" t="s">
        <v>947</v>
      </c>
      <c r="E43" s="63" t="s">
        <v>671</v>
      </c>
      <c r="F43">
        <v>1</v>
      </c>
      <c r="G43">
        <v>4102.5449424912358</v>
      </c>
      <c r="H43">
        <v>293.03892446365973</v>
      </c>
      <c r="I43">
        <v>2</v>
      </c>
      <c r="J43">
        <v>7</v>
      </c>
      <c r="K43" t="s">
        <v>114</v>
      </c>
      <c r="L43">
        <v>14</v>
      </c>
      <c r="M43" t="s">
        <v>725</v>
      </c>
      <c r="N43">
        <v>2</v>
      </c>
      <c r="O43">
        <v>405.18962394975159</v>
      </c>
      <c r="P43">
        <v>405.18962394975159</v>
      </c>
      <c r="Q43">
        <v>0.88857373673191142</v>
      </c>
      <c r="R43">
        <v>0.88857373673191142</v>
      </c>
      <c r="S43">
        <v>0</v>
      </c>
      <c r="T43">
        <v>0</v>
      </c>
      <c r="U43">
        <v>1</v>
      </c>
      <c r="V43">
        <v>0</v>
      </c>
      <c r="W43">
        <v>0</v>
      </c>
      <c r="X43">
        <v>405.18962394975159</v>
      </c>
      <c r="Y43">
        <v>2456.4620951953689</v>
      </c>
      <c r="Z43">
        <v>5.3869782789372129</v>
      </c>
      <c r="AA43">
        <v>2456.4620951953689</v>
      </c>
      <c r="AB43">
        <v>4102.5449424912349</v>
      </c>
      <c r="AC43">
        <v>8.9968090844106037</v>
      </c>
      <c r="AD43">
        <v>0</v>
      </c>
      <c r="AE43">
        <v>0</v>
      </c>
      <c r="AF43">
        <v>-9.0949470177292824E-13</v>
      </c>
      <c r="AG43" t="s">
        <v>642</v>
      </c>
      <c r="AH43" t="s">
        <v>726</v>
      </c>
    </row>
    <row r="44" spans="1:34" hidden="1" x14ac:dyDescent="0.25">
      <c r="A44" t="s">
        <v>54</v>
      </c>
      <c r="B44" t="s">
        <v>527</v>
      </c>
      <c r="C44" t="s">
        <v>948</v>
      </c>
      <c r="D44" s="63" t="s">
        <v>948</v>
      </c>
      <c r="E44" s="63" t="s">
        <v>671</v>
      </c>
      <c r="F44">
        <v>1</v>
      </c>
      <c r="G44">
        <v>46850.050269190018</v>
      </c>
      <c r="H44">
        <v>3346.4321620850014</v>
      </c>
      <c r="I44">
        <v>1</v>
      </c>
      <c r="J44">
        <v>1</v>
      </c>
      <c r="K44" t="s">
        <v>99</v>
      </c>
      <c r="L44">
        <v>1</v>
      </c>
      <c r="M44" t="s">
        <v>699</v>
      </c>
      <c r="N44">
        <v>1</v>
      </c>
      <c r="O44">
        <v>3342.8143975854509</v>
      </c>
      <c r="P44">
        <v>3342.8143975854509</v>
      </c>
      <c r="Q44">
        <v>7.3307333280382698</v>
      </c>
      <c r="R44">
        <v>3.7764383811106241</v>
      </c>
      <c r="S44">
        <v>3.5542949469276457</v>
      </c>
      <c r="T44">
        <v>0</v>
      </c>
      <c r="U44">
        <v>1</v>
      </c>
      <c r="V44">
        <v>2.2737367544323206E-13</v>
      </c>
      <c r="W44">
        <v>0</v>
      </c>
      <c r="X44">
        <v>3342.8143975854509</v>
      </c>
      <c r="Y44">
        <v>23425.025134595016</v>
      </c>
      <c r="Z44">
        <v>51.370669154813633</v>
      </c>
      <c r="AA44">
        <v>23425.025134595016</v>
      </c>
      <c r="AB44">
        <v>46850.050269190018</v>
      </c>
      <c r="AC44">
        <v>102.74133830962724</v>
      </c>
      <c r="AD44">
        <v>0</v>
      </c>
      <c r="AE44">
        <v>0</v>
      </c>
      <c r="AF44">
        <v>0</v>
      </c>
      <c r="AG44" t="s">
        <v>642</v>
      </c>
      <c r="AH44" t="s">
        <v>700</v>
      </c>
    </row>
    <row r="45" spans="1:34" hidden="1" x14ac:dyDescent="0.25">
      <c r="A45" t="s">
        <v>54</v>
      </c>
      <c r="B45" t="s">
        <v>527</v>
      </c>
      <c r="C45" t="s">
        <v>948</v>
      </c>
      <c r="D45" s="63" t="s">
        <v>948</v>
      </c>
      <c r="E45" s="63" t="s">
        <v>671</v>
      </c>
      <c r="F45">
        <v>1</v>
      </c>
      <c r="G45">
        <v>46850.050269190018</v>
      </c>
      <c r="H45">
        <v>3346.4321620850014</v>
      </c>
      <c r="I45">
        <v>1</v>
      </c>
      <c r="J45">
        <v>2</v>
      </c>
      <c r="K45" t="s">
        <v>102</v>
      </c>
      <c r="L45">
        <v>2</v>
      </c>
      <c r="M45" t="s">
        <v>701</v>
      </c>
      <c r="N45">
        <v>1</v>
      </c>
      <c r="O45">
        <v>3368.1387490823108</v>
      </c>
      <c r="P45">
        <v>3368.1387490823108</v>
      </c>
      <c r="Q45">
        <v>7.3862691865840144</v>
      </c>
      <c r="R45">
        <v>3.7764383811106241</v>
      </c>
      <c r="S45">
        <v>3.6098308054733903</v>
      </c>
      <c r="T45">
        <v>0</v>
      </c>
      <c r="U45">
        <v>1</v>
      </c>
      <c r="V45">
        <v>4.5474735088646412E-13</v>
      </c>
      <c r="W45">
        <v>0</v>
      </c>
      <c r="X45">
        <v>3368.1387490823099</v>
      </c>
      <c r="Y45">
        <v>23425.025134595016</v>
      </c>
      <c r="Z45">
        <v>51.370669154813633</v>
      </c>
      <c r="AA45">
        <v>23425.025134595016</v>
      </c>
      <c r="AB45">
        <v>46850.050269190018</v>
      </c>
      <c r="AC45">
        <v>102.74133830962724</v>
      </c>
      <c r="AD45">
        <v>9.0949470177292824E-13</v>
      </c>
      <c r="AE45">
        <v>0</v>
      </c>
      <c r="AF45">
        <v>0</v>
      </c>
      <c r="AG45" t="s">
        <v>642</v>
      </c>
      <c r="AH45" t="s">
        <v>702</v>
      </c>
    </row>
    <row r="46" spans="1:34" hidden="1" x14ac:dyDescent="0.25">
      <c r="A46" t="s">
        <v>54</v>
      </c>
      <c r="B46" t="s">
        <v>527</v>
      </c>
      <c r="C46" t="s">
        <v>948</v>
      </c>
      <c r="D46" s="63" t="s">
        <v>948</v>
      </c>
      <c r="E46" s="63" t="s">
        <v>671</v>
      </c>
      <c r="F46">
        <v>1</v>
      </c>
      <c r="G46">
        <v>46850.050269190018</v>
      </c>
      <c r="H46">
        <v>3346.4321620850014</v>
      </c>
      <c r="I46">
        <v>1</v>
      </c>
      <c r="J46">
        <v>3</v>
      </c>
      <c r="K46" t="s">
        <v>103</v>
      </c>
      <c r="L46">
        <v>3</v>
      </c>
      <c r="M46" t="s">
        <v>703</v>
      </c>
      <c r="N46">
        <v>1</v>
      </c>
      <c r="O46">
        <v>3342.8143975854509</v>
      </c>
      <c r="P46">
        <v>3342.8143975854509</v>
      </c>
      <c r="Q46">
        <v>7.3307333280382698</v>
      </c>
      <c r="R46">
        <v>3.7764383811106241</v>
      </c>
      <c r="S46">
        <v>3.5542949469276457</v>
      </c>
      <c r="T46">
        <v>0</v>
      </c>
      <c r="U46">
        <v>1</v>
      </c>
      <c r="V46">
        <v>2.2737367544323206E-13</v>
      </c>
      <c r="W46">
        <v>0</v>
      </c>
      <c r="X46">
        <v>3342.8143975854509</v>
      </c>
      <c r="Y46">
        <v>23425.025134595016</v>
      </c>
      <c r="Z46">
        <v>51.370669154813633</v>
      </c>
      <c r="AA46">
        <v>23425.025134595016</v>
      </c>
      <c r="AB46">
        <v>46850.050269190018</v>
      </c>
      <c r="AC46">
        <v>102.74133830962724</v>
      </c>
      <c r="AD46">
        <v>0</v>
      </c>
      <c r="AE46">
        <v>0</v>
      </c>
      <c r="AF46">
        <v>0</v>
      </c>
      <c r="AG46" t="s">
        <v>642</v>
      </c>
      <c r="AH46" t="s">
        <v>704</v>
      </c>
    </row>
    <row r="47" spans="1:34" hidden="1" x14ac:dyDescent="0.25">
      <c r="A47" t="s">
        <v>54</v>
      </c>
      <c r="B47" t="s">
        <v>527</v>
      </c>
      <c r="C47" t="s">
        <v>948</v>
      </c>
      <c r="D47" s="63" t="s">
        <v>948</v>
      </c>
      <c r="E47" s="63" t="s">
        <v>671</v>
      </c>
      <c r="F47">
        <v>1</v>
      </c>
      <c r="G47">
        <v>46850.050269190018</v>
      </c>
      <c r="H47">
        <v>3346.4321620850014</v>
      </c>
      <c r="I47">
        <v>1</v>
      </c>
      <c r="J47">
        <v>4</v>
      </c>
      <c r="K47" t="s">
        <v>101</v>
      </c>
      <c r="L47">
        <v>4</v>
      </c>
      <c r="M47" t="s">
        <v>705</v>
      </c>
      <c r="N47">
        <v>1</v>
      </c>
      <c r="O47">
        <v>3342.8143975854509</v>
      </c>
      <c r="P47">
        <v>3342.8143975854509</v>
      </c>
      <c r="Q47">
        <v>7.3307333280382698</v>
      </c>
      <c r="R47">
        <v>3.7764383811106241</v>
      </c>
      <c r="S47">
        <v>3.5542949469276457</v>
      </c>
      <c r="T47">
        <v>0</v>
      </c>
      <c r="U47">
        <v>1</v>
      </c>
      <c r="V47">
        <v>4.5474735088646412E-13</v>
      </c>
      <c r="W47">
        <v>0</v>
      </c>
      <c r="X47">
        <v>3342.8143975854514</v>
      </c>
      <c r="Y47">
        <v>23425.025134595016</v>
      </c>
      <c r="Z47">
        <v>51.370669154813633</v>
      </c>
      <c r="AA47">
        <v>23425.025134595016</v>
      </c>
      <c r="AB47">
        <v>46850.050269190018</v>
      </c>
      <c r="AC47">
        <v>102.74133830962724</v>
      </c>
      <c r="AD47">
        <v>-4.5474735088646412E-13</v>
      </c>
      <c r="AE47">
        <v>0</v>
      </c>
      <c r="AF47">
        <v>0</v>
      </c>
      <c r="AG47" t="s">
        <v>642</v>
      </c>
      <c r="AH47" t="s">
        <v>706</v>
      </c>
    </row>
    <row r="48" spans="1:34" hidden="1" x14ac:dyDescent="0.25">
      <c r="A48" t="s">
        <v>54</v>
      </c>
      <c r="B48" t="s">
        <v>527</v>
      </c>
      <c r="C48" t="s">
        <v>948</v>
      </c>
      <c r="D48" s="63" t="s">
        <v>948</v>
      </c>
      <c r="E48" s="63" t="s">
        <v>671</v>
      </c>
      <c r="F48">
        <v>1</v>
      </c>
      <c r="G48">
        <v>46850.050269190018</v>
      </c>
      <c r="H48">
        <v>3346.4321620850014</v>
      </c>
      <c r="I48">
        <v>1</v>
      </c>
      <c r="J48">
        <v>5</v>
      </c>
      <c r="K48" t="s">
        <v>105</v>
      </c>
      <c r="L48">
        <v>5</v>
      </c>
      <c r="M48" t="s">
        <v>707</v>
      </c>
      <c r="N48">
        <v>1</v>
      </c>
      <c r="O48">
        <v>3342.8143975854509</v>
      </c>
      <c r="P48">
        <v>3342.8143975854509</v>
      </c>
      <c r="Q48">
        <v>7.3307333280382698</v>
      </c>
      <c r="R48">
        <v>3.7764383811106241</v>
      </c>
      <c r="S48">
        <v>3.5542949469276457</v>
      </c>
      <c r="T48">
        <v>0</v>
      </c>
      <c r="U48">
        <v>1</v>
      </c>
      <c r="V48">
        <v>4.5474735088646412E-13</v>
      </c>
      <c r="W48">
        <v>0</v>
      </c>
      <c r="X48">
        <v>3342.8143975854505</v>
      </c>
      <c r="Y48">
        <v>23425.025134595016</v>
      </c>
      <c r="Z48">
        <v>51.370669154813633</v>
      </c>
      <c r="AA48">
        <v>23425.025134595016</v>
      </c>
      <c r="AB48">
        <v>46850.050269190018</v>
      </c>
      <c r="AC48">
        <v>102.74133830962724</v>
      </c>
      <c r="AD48">
        <v>4.5474735088646412E-13</v>
      </c>
      <c r="AE48">
        <v>0</v>
      </c>
      <c r="AF48">
        <v>0</v>
      </c>
      <c r="AG48" t="s">
        <v>642</v>
      </c>
      <c r="AH48" t="s">
        <v>708</v>
      </c>
    </row>
    <row r="49" spans="1:34" hidden="1" x14ac:dyDescent="0.25">
      <c r="A49" t="s">
        <v>54</v>
      </c>
      <c r="B49" t="s">
        <v>527</v>
      </c>
      <c r="C49" t="s">
        <v>948</v>
      </c>
      <c r="D49" s="63" t="s">
        <v>948</v>
      </c>
      <c r="E49" s="63" t="s">
        <v>671</v>
      </c>
      <c r="F49">
        <v>1</v>
      </c>
      <c r="G49">
        <v>46850.050269190018</v>
      </c>
      <c r="H49">
        <v>3346.4321620850014</v>
      </c>
      <c r="I49">
        <v>1</v>
      </c>
      <c r="J49">
        <v>6</v>
      </c>
      <c r="K49" t="s">
        <v>113</v>
      </c>
      <c r="L49">
        <v>6</v>
      </c>
      <c r="M49" t="s">
        <v>709</v>
      </c>
      <c r="N49">
        <v>1</v>
      </c>
      <c r="O49">
        <v>3342.8143975854509</v>
      </c>
      <c r="P49">
        <v>3342.8143975854509</v>
      </c>
      <c r="Q49">
        <v>7.3307333280382698</v>
      </c>
      <c r="R49">
        <v>3.7764383811106241</v>
      </c>
      <c r="S49">
        <v>3.5542949469276457</v>
      </c>
      <c r="T49">
        <v>0</v>
      </c>
      <c r="U49">
        <v>1</v>
      </c>
      <c r="V49">
        <v>4.5474735088646412E-13</v>
      </c>
      <c r="W49">
        <v>0</v>
      </c>
      <c r="X49">
        <v>3342.8143975854514</v>
      </c>
      <c r="Y49">
        <v>23425.025134595016</v>
      </c>
      <c r="Z49">
        <v>51.370669154813633</v>
      </c>
      <c r="AA49">
        <v>23425.025134595016</v>
      </c>
      <c r="AB49">
        <v>46850.050269190018</v>
      </c>
      <c r="AC49">
        <v>102.74133830962724</v>
      </c>
      <c r="AD49">
        <v>-4.5474735088646412E-13</v>
      </c>
      <c r="AE49">
        <v>0</v>
      </c>
      <c r="AF49">
        <v>0</v>
      </c>
      <c r="AG49" t="s">
        <v>642</v>
      </c>
      <c r="AH49" t="s">
        <v>710</v>
      </c>
    </row>
    <row r="50" spans="1:34" hidden="1" x14ac:dyDescent="0.25">
      <c r="A50" t="s">
        <v>54</v>
      </c>
      <c r="B50" t="s">
        <v>527</v>
      </c>
      <c r="C50" t="s">
        <v>948</v>
      </c>
      <c r="D50" s="63" t="s">
        <v>948</v>
      </c>
      <c r="E50" s="63" t="s">
        <v>671</v>
      </c>
      <c r="F50">
        <v>1</v>
      </c>
      <c r="G50">
        <v>46850.050269190018</v>
      </c>
      <c r="H50">
        <v>3346.4321620850014</v>
      </c>
      <c r="I50">
        <v>1</v>
      </c>
      <c r="J50">
        <v>7</v>
      </c>
      <c r="K50" t="s">
        <v>114</v>
      </c>
      <c r="L50">
        <v>7</v>
      </c>
      <c r="M50" t="s">
        <v>711</v>
      </c>
      <c r="N50">
        <v>1</v>
      </c>
      <c r="O50">
        <v>3342.8143975854509</v>
      </c>
      <c r="P50">
        <v>3342.8143975854509</v>
      </c>
      <c r="Q50">
        <v>7.3307333280382698</v>
      </c>
      <c r="R50">
        <v>3.7764383811106241</v>
      </c>
      <c r="S50">
        <v>3.5542949469276457</v>
      </c>
      <c r="T50">
        <v>0</v>
      </c>
      <c r="U50">
        <v>1</v>
      </c>
      <c r="V50">
        <v>4.5474735088646412E-13</v>
      </c>
      <c r="W50">
        <v>0</v>
      </c>
      <c r="X50">
        <v>3342.8143975854505</v>
      </c>
      <c r="Y50">
        <v>23425.025134595016</v>
      </c>
      <c r="Z50">
        <v>51.370669154813633</v>
      </c>
      <c r="AA50">
        <v>23425.025134595016</v>
      </c>
      <c r="AB50">
        <v>46850.050269190018</v>
      </c>
      <c r="AC50">
        <v>102.74133830962724</v>
      </c>
      <c r="AD50">
        <v>4.5474735088646412E-13</v>
      </c>
      <c r="AE50">
        <v>0</v>
      </c>
      <c r="AF50">
        <v>0</v>
      </c>
      <c r="AG50" t="s">
        <v>642</v>
      </c>
      <c r="AH50" t="s">
        <v>712</v>
      </c>
    </row>
    <row r="51" spans="1:34" hidden="1" x14ac:dyDescent="0.25">
      <c r="A51" t="s">
        <v>54</v>
      </c>
      <c r="B51" t="s">
        <v>527</v>
      </c>
      <c r="C51" t="s">
        <v>948</v>
      </c>
      <c r="D51" s="63" t="s">
        <v>948</v>
      </c>
      <c r="E51" s="63" t="s">
        <v>671</v>
      </c>
      <c r="F51">
        <v>1</v>
      </c>
      <c r="G51">
        <v>46850.050269190018</v>
      </c>
      <c r="H51">
        <v>3346.4321620850014</v>
      </c>
      <c r="I51">
        <v>2</v>
      </c>
      <c r="J51">
        <v>1</v>
      </c>
      <c r="K51" t="s">
        <v>99</v>
      </c>
      <c r="L51">
        <v>8</v>
      </c>
      <c r="M51" t="s">
        <v>713</v>
      </c>
      <c r="N51">
        <v>2</v>
      </c>
      <c r="O51">
        <v>3342.8143975854509</v>
      </c>
      <c r="P51">
        <v>3342.8143975854509</v>
      </c>
      <c r="Q51">
        <v>7.3307333280382698</v>
      </c>
      <c r="R51">
        <v>3.7764383811106241</v>
      </c>
      <c r="S51">
        <v>3.5542949469276457</v>
      </c>
      <c r="T51">
        <v>0</v>
      </c>
      <c r="U51">
        <v>1</v>
      </c>
      <c r="V51">
        <v>2.2737367544323206E-13</v>
      </c>
      <c r="W51">
        <v>0</v>
      </c>
      <c r="X51">
        <v>3342.8143975854509</v>
      </c>
      <c r="Y51">
        <v>23425.025134595016</v>
      </c>
      <c r="Z51">
        <v>51.370669154813633</v>
      </c>
      <c r="AA51">
        <v>23425.025134595016</v>
      </c>
      <c r="AB51">
        <v>46850.050269190018</v>
      </c>
      <c r="AC51">
        <v>102.74133830962724</v>
      </c>
      <c r="AD51">
        <v>0</v>
      </c>
      <c r="AE51">
        <v>0</v>
      </c>
      <c r="AF51">
        <v>0</v>
      </c>
      <c r="AG51" t="s">
        <v>642</v>
      </c>
      <c r="AH51" t="s">
        <v>714</v>
      </c>
    </row>
    <row r="52" spans="1:34" hidden="1" x14ac:dyDescent="0.25">
      <c r="A52" t="s">
        <v>54</v>
      </c>
      <c r="B52" t="s">
        <v>527</v>
      </c>
      <c r="C52" t="s">
        <v>948</v>
      </c>
      <c r="D52" s="63" t="s">
        <v>948</v>
      </c>
      <c r="E52" s="63" t="s">
        <v>671</v>
      </c>
      <c r="F52">
        <v>1</v>
      </c>
      <c r="G52">
        <v>46850.050269190018</v>
      </c>
      <c r="H52">
        <v>3346.4321620850014</v>
      </c>
      <c r="I52">
        <v>2</v>
      </c>
      <c r="J52">
        <v>2</v>
      </c>
      <c r="K52" t="s">
        <v>102</v>
      </c>
      <c r="L52">
        <v>9</v>
      </c>
      <c r="M52" t="s">
        <v>715</v>
      </c>
      <c r="N52">
        <v>2</v>
      </c>
      <c r="O52">
        <v>3342.8143975854509</v>
      </c>
      <c r="P52">
        <v>3342.8143975854509</v>
      </c>
      <c r="Q52">
        <v>7.3307333280382698</v>
      </c>
      <c r="R52">
        <v>3.7764383811106241</v>
      </c>
      <c r="S52">
        <v>3.5542949469276457</v>
      </c>
      <c r="T52">
        <v>0</v>
      </c>
      <c r="U52">
        <v>1</v>
      </c>
      <c r="V52">
        <v>4.5474735088646412E-13</v>
      </c>
      <c r="W52">
        <v>0</v>
      </c>
      <c r="X52">
        <v>3342.8143975854514</v>
      </c>
      <c r="Y52">
        <v>23425.025134595016</v>
      </c>
      <c r="Z52">
        <v>51.370669154813633</v>
      </c>
      <c r="AA52">
        <v>23425.025134595016</v>
      </c>
      <c r="AB52">
        <v>46850.050269190018</v>
      </c>
      <c r="AC52">
        <v>102.74133830962724</v>
      </c>
      <c r="AD52">
        <v>-4.5474735088646412E-13</v>
      </c>
      <c r="AE52">
        <v>0</v>
      </c>
      <c r="AF52">
        <v>0</v>
      </c>
      <c r="AG52" t="s">
        <v>642</v>
      </c>
      <c r="AH52" t="s">
        <v>716</v>
      </c>
    </row>
    <row r="53" spans="1:34" hidden="1" x14ac:dyDescent="0.25">
      <c r="A53" t="s">
        <v>54</v>
      </c>
      <c r="B53" t="s">
        <v>527</v>
      </c>
      <c r="C53" t="s">
        <v>948</v>
      </c>
      <c r="D53" s="63" t="s">
        <v>948</v>
      </c>
      <c r="E53" s="63" t="s">
        <v>671</v>
      </c>
      <c r="F53">
        <v>1</v>
      </c>
      <c r="G53">
        <v>46850.050269190018</v>
      </c>
      <c r="H53">
        <v>3346.4321620850014</v>
      </c>
      <c r="I53">
        <v>2</v>
      </c>
      <c r="J53">
        <v>3</v>
      </c>
      <c r="K53" t="s">
        <v>103</v>
      </c>
      <c r="L53">
        <v>10</v>
      </c>
      <c r="M53" t="s">
        <v>717</v>
      </c>
      <c r="N53">
        <v>2</v>
      </c>
      <c r="O53">
        <v>3342.8143975854509</v>
      </c>
      <c r="P53">
        <v>3342.8143975854509</v>
      </c>
      <c r="Q53">
        <v>7.3307333280382698</v>
      </c>
      <c r="R53">
        <v>3.7764383811106241</v>
      </c>
      <c r="S53">
        <v>3.5542949469276457</v>
      </c>
      <c r="T53">
        <v>0</v>
      </c>
      <c r="U53">
        <v>1</v>
      </c>
      <c r="V53">
        <v>4.5474735088646412E-13</v>
      </c>
      <c r="W53">
        <v>0</v>
      </c>
      <c r="X53">
        <v>3342.8143975854505</v>
      </c>
      <c r="Y53">
        <v>23425.025134595016</v>
      </c>
      <c r="Z53">
        <v>51.370669154813633</v>
      </c>
      <c r="AA53">
        <v>23425.025134595016</v>
      </c>
      <c r="AB53">
        <v>46850.050269190018</v>
      </c>
      <c r="AC53">
        <v>102.74133830962724</v>
      </c>
      <c r="AD53">
        <v>4.5474735088646412E-13</v>
      </c>
      <c r="AE53">
        <v>0</v>
      </c>
      <c r="AF53">
        <v>0</v>
      </c>
      <c r="AG53" t="s">
        <v>642</v>
      </c>
      <c r="AH53" t="s">
        <v>718</v>
      </c>
    </row>
    <row r="54" spans="1:34" hidden="1" x14ac:dyDescent="0.25">
      <c r="A54" t="s">
        <v>54</v>
      </c>
      <c r="B54" t="s">
        <v>527</v>
      </c>
      <c r="C54" t="s">
        <v>948</v>
      </c>
      <c r="D54" s="63" t="s">
        <v>948</v>
      </c>
      <c r="E54" s="63" t="s">
        <v>671</v>
      </c>
      <c r="F54">
        <v>1</v>
      </c>
      <c r="G54">
        <v>46850.050269190018</v>
      </c>
      <c r="H54">
        <v>3346.4321620850014</v>
      </c>
      <c r="I54">
        <v>2</v>
      </c>
      <c r="J54">
        <v>4</v>
      </c>
      <c r="K54" t="s">
        <v>101</v>
      </c>
      <c r="L54">
        <v>11</v>
      </c>
      <c r="M54" t="s">
        <v>719</v>
      </c>
      <c r="N54">
        <v>2</v>
      </c>
      <c r="O54">
        <v>3342.8143975854509</v>
      </c>
      <c r="P54">
        <v>3342.8143975854509</v>
      </c>
      <c r="Q54">
        <v>7.3307333280382698</v>
      </c>
      <c r="R54">
        <v>3.7764383811106241</v>
      </c>
      <c r="S54">
        <v>3.5542949469276457</v>
      </c>
      <c r="T54">
        <v>0</v>
      </c>
      <c r="U54">
        <v>1</v>
      </c>
      <c r="V54">
        <v>4.5474735088646412E-13</v>
      </c>
      <c r="W54">
        <v>0</v>
      </c>
      <c r="X54">
        <v>3342.8143975854505</v>
      </c>
      <c r="Y54">
        <v>23425.025134595016</v>
      </c>
      <c r="Z54">
        <v>51.370669154813633</v>
      </c>
      <c r="AA54">
        <v>23425.025134595016</v>
      </c>
      <c r="AB54">
        <v>46850.050269190018</v>
      </c>
      <c r="AC54">
        <v>102.74133830962724</v>
      </c>
      <c r="AD54">
        <v>4.5474735088646412E-13</v>
      </c>
      <c r="AE54">
        <v>0</v>
      </c>
      <c r="AF54">
        <v>0</v>
      </c>
      <c r="AG54" t="s">
        <v>642</v>
      </c>
      <c r="AH54" t="s">
        <v>720</v>
      </c>
    </row>
    <row r="55" spans="1:34" hidden="1" x14ac:dyDescent="0.25">
      <c r="A55" t="s">
        <v>54</v>
      </c>
      <c r="B55" t="s">
        <v>527</v>
      </c>
      <c r="C55" t="s">
        <v>948</v>
      </c>
      <c r="D55" s="63" t="s">
        <v>948</v>
      </c>
      <c r="E55" s="63" t="s">
        <v>671</v>
      </c>
      <c r="F55">
        <v>1</v>
      </c>
      <c r="G55">
        <v>46850.050269190018</v>
      </c>
      <c r="H55">
        <v>3346.4321620850014</v>
      </c>
      <c r="I55">
        <v>2</v>
      </c>
      <c r="J55">
        <v>5</v>
      </c>
      <c r="K55" t="s">
        <v>105</v>
      </c>
      <c r="L55">
        <v>12</v>
      </c>
      <c r="M55" t="s">
        <v>721</v>
      </c>
      <c r="N55">
        <v>2</v>
      </c>
      <c r="O55">
        <v>3342.8143975854509</v>
      </c>
      <c r="P55">
        <v>3342.8143975854509</v>
      </c>
      <c r="Q55">
        <v>7.3307333280382698</v>
      </c>
      <c r="R55">
        <v>3.7764383811106241</v>
      </c>
      <c r="S55">
        <v>3.5542949469276457</v>
      </c>
      <c r="T55">
        <v>0</v>
      </c>
      <c r="U55">
        <v>1</v>
      </c>
      <c r="V55">
        <v>4.5474735088646412E-13</v>
      </c>
      <c r="W55">
        <v>0</v>
      </c>
      <c r="X55">
        <v>3342.8143975854505</v>
      </c>
      <c r="Y55">
        <v>23425.025134595016</v>
      </c>
      <c r="Z55">
        <v>51.370669154813633</v>
      </c>
      <c r="AA55">
        <v>23425.025134595016</v>
      </c>
      <c r="AB55">
        <v>46850.050269190018</v>
      </c>
      <c r="AC55">
        <v>102.74133830962724</v>
      </c>
      <c r="AD55">
        <v>4.5474735088646412E-13</v>
      </c>
      <c r="AE55">
        <v>0</v>
      </c>
      <c r="AF55">
        <v>0</v>
      </c>
      <c r="AG55" t="s">
        <v>642</v>
      </c>
      <c r="AH55" t="s">
        <v>722</v>
      </c>
    </row>
    <row r="56" spans="1:34" hidden="1" x14ac:dyDescent="0.25">
      <c r="A56" t="s">
        <v>54</v>
      </c>
      <c r="B56" t="s">
        <v>527</v>
      </c>
      <c r="C56" t="s">
        <v>948</v>
      </c>
      <c r="D56" s="63" t="s">
        <v>948</v>
      </c>
      <c r="E56" s="63" t="s">
        <v>671</v>
      </c>
      <c r="F56">
        <v>1</v>
      </c>
      <c r="G56">
        <v>46850.050269190018</v>
      </c>
      <c r="H56">
        <v>3346.4321620850014</v>
      </c>
      <c r="I56">
        <v>2</v>
      </c>
      <c r="J56">
        <v>6</v>
      </c>
      <c r="K56" t="s">
        <v>113</v>
      </c>
      <c r="L56">
        <v>13</v>
      </c>
      <c r="M56" t="s">
        <v>723</v>
      </c>
      <c r="N56">
        <v>2</v>
      </c>
      <c r="O56">
        <v>3368.1387490823108</v>
      </c>
      <c r="P56">
        <v>3368.1387490823108</v>
      </c>
      <c r="Q56">
        <v>7.3862691865840144</v>
      </c>
      <c r="R56">
        <v>3.7764383811106241</v>
      </c>
      <c r="S56">
        <v>3.6098308054733903</v>
      </c>
      <c r="T56">
        <v>0</v>
      </c>
      <c r="U56">
        <v>1</v>
      </c>
      <c r="V56">
        <v>0</v>
      </c>
      <c r="W56">
        <v>0</v>
      </c>
      <c r="X56">
        <v>3368.1387490823108</v>
      </c>
      <c r="Y56">
        <v>23425.025134595016</v>
      </c>
      <c r="Z56">
        <v>51.370669154813633</v>
      </c>
      <c r="AA56">
        <v>23425.025134595016</v>
      </c>
      <c r="AB56">
        <v>46850.050269190018</v>
      </c>
      <c r="AC56">
        <v>102.74133830962724</v>
      </c>
      <c r="AD56">
        <v>0</v>
      </c>
      <c r="AE56">
        <v>0</v>
      </c>
      <c r="AF56">
        <v>0</v>
      </c>
      <c r="AG56" t="s">
        <v>642</v>
      </c>
      <c r="AH56" t="s">
        <v>724</v>
      </c>
    </row>
    <row r="57" spans="1:34" hidden="1" x14ac:dyDescent="0.25">
      <c r="A57" t="s">
        <v>54</v>
      </c>
      <c r="B57" t="s">
        <v>527</v>
      </c>
      <c r="C57" t="s">
        <v>948</v>
      </c>
      <c r="D57" s="63" t="s">
        <v>948</v>
      </c>
      <c r="E57" s="63" t="s">
        <v>671</v>
      </c>
      <c r="F57">
        <v>1</v>
      </c>
      <c r="G57">
        <v>46850.050269190018</v>
      </c>
      <c r="H57">
        <v>3346.4321620850014</v>
      </c>
      <c r="I57">
        <v>2</v>
      </c>
      <c r="J57">
        <v>7</v>
      </c>
      <c r="K57" t="s">
        <v>114</v>
      </c>
      <c r="L57">
        <v>14</v>
      </c>
      <c r="M57" t="s">
        <v>725</v>
      </c>
      <c r="N57">
        <v>2</v>
      </c>
      <c r="O57">
        <v>3342.8143975854509</v>
      </c>
      <c r="P57">
        <v>3342.8143975854509</v>
      </c>
      <c r="Q57">
        <v>7.3307333280382698</v>
      </c>
      <c r="R57">
        <v>3.7764383811106241</v>
      </c>
      <c r="S57">
        <v>3.5542949469276457</v>
      </c>
      <c r="T57">
        <v>0</v>
      </c>
      <c r="U57">
        <v>1</v>
      </c>
      <c r="V57">
        <v>4.5474735088646412E-13</v>
      </c>
      <c r="W57">
        <v>0</v>
      </c>
      <c r="X57">
        <v>3342.8143975854505</v>
      </c>
      <c r="Y57">
        <v>23425.025134595016</v>
      </c>
      <c r="Z57">
        <v>51.370669154813633</v>
      </c>
      <c r="AA57">
        <v>23425.025134595016</v>
      </c>
      <c r="AB57">
        <v>46850.050269190018</v>
      </c>
      <c r="AC57">
        <v>102.74133830962724</v>
      </c>
      <c r="AD57">
        <v>4.5474735088646412E-13</v>
      </c>
      <c r="AE57">
        <v>0</v>
      </c>
      <c r="AF57">
        <v>0</v>
      </c>
      <c r="AG57" t="s">
        <v>642</v>
      </c>
      <c r="AH57" t="s">
        <v>726</v>
      </c>
    </row>
    <row r="58" spans="1:34" x14ac:dyDescent="0.25">
      <c r="A58" t="s">
        <v>54</v>
      </c>
      <c r="B58" t="s">
        <v>8</v>
      </c>
      <c r="C58" t="s">
        <v>949</v>
      </c>
      <c r="D58" s="63" t="s">
        <v>949</v>
      </c>
      <c r="E58" s="63" t="s">
        <v>8</v>
      </c>
      <c r="F58">
        <v>1</v>
      </c>
      <c r="G58">
        <v>62467.02</v>
      </c>
      <c r="H58">
        <v>4461.9299999999994</v>
      </c>
      <c r="I58">
        <v>1</v>
      </c>
      <c r="J58">
        <v>1</v>
      </c>
      <c r="K58" t="s">
        <v>99</v>
      </c>
      <c r="L58">
        <v>1</v>
      </c>
      <c r="M58" t="s">
        <v>699</v>
      </c>
      <c r="N58">
        <v>1</v>
      </c>
      <c r="O58">
        <v>5093.1533585313173</v>
      </c>
      <c r="P58">
        <v>5093.1533585313173</v>
      </c>
      <c r="Q58">
        <v>11.169195961691484</v>
      </c>
      <c r="R58">
        <v>6.1393593696714781</v>
      </c>
      <c r="S58">
        <v>3.7723774440150049</v>
      </c>
      <c r="T58">
        <v>1.2574591480050017</v>
      </c>
      <c r="U58">
        <v>1</v>
      </c>
      <c r="V58">
        <v>4.5474735088646412E-13</v>
      </c>
      <c r="W58">
        <v>0</v>
      </c>
      <c r="X58">
        <v>5093.1533585313173</v>
      </c>
      <c r="Y58">
        <v>31638.26390928726</v>
      </c>
      <c r="Z58">
        <v>69.382157695805375</v>
      </c>
      <c r="AA58">
        <v>31638.263909287256</v>
      </c>
      <c r="AB58">
        <v>62467.02</v>
      </c>
      <c r="AC58">
        <v>136.9890789473684</v>
      </c>
      <c r="AD58">
        <v>0</v>
      </c>
      <c r="AE58">
        <v>3.637978807091713E-12</v>
      </c>
      <c r="AF58">
        <v>0</v>
      </c>
      <c r="AG58" t="s">
        <v>642</v>
      </c>
      <c r="AH58" t="s">
        <v>700</v>
      </c>
    </row>
    <row r="59" spans="1:34" hidden="1" x14ac:dyDescent="0.25">
      <c r="A59" t="s">
        <v>54</v>
      </c>
      <c r="B59" t="s">
        <v>8</v>
      </c>
      <c r="C59" t="s">
        <v>949</v>
      </c>
      <c r="D59" s="63" t="s">
        <v>949</v>
      </c>
      <c r="E59" s="63" t="s">
        <v>8</v>
      </c>
      <c r="F59">
        <v>1</v>
      </c>
      <c r="G59">
        <v>62467.02</v>
      </c>
      <c r="H59">
        <v>4461.9299999999994</v>
      </c>
      <c r="I59">
        <v>1</v>
      </c>
      <c r="J59">
        <v>2</v>
      </c>
      <c r="K59" t="s">
        <v>102</v>
      </c>
      <c r="L59">
        <v>2</v>
      </c>
      <c r="M59" t="s">
        <v>701</v>
      </c>
      <c r="N59">
        <v>1</v>
      </c>
      <c r="O59">
        <v>5093.1533585313173</v>
      </c>
      <c r="P59">
        <v>5093.1533585313173</v>
      </c>
      <c r="Q59">
        <v>11.169195961691484</v>
      </c>
      <c r="R59">
        <v>6.1393593696714781</v>
      </c>
      <c r="S59">
        <v>3.7723774440150049</v>
      </c>
      <c r="T59">
        <v>1.2574591480050017</v>
      </c>
      <c r="U59">
        <v>1</v>
      </c>
      <c r="V59">
        <v>4.5474735088646412E-13</v>
      </c>
      <c r="W59">
        <v>0</v>
      </c>
      <c r="X59">
        <v>5093.1533585313173</v>
      </c>
      <c r="Y59">
        <v>31638.26390928726</v>
      </c>
      <c r="Z59">
        <v>69.382157695805375</v>
      </c>
      <c r="AA59">
        <v>31638.263909287256</v>
      </c>
      <c r="AB59">
        <v>62467.02</v>
      </c>
      <c r="AC59">
        <v>136.9890789473684</v>
      </c>
      <c r="AD59">
        <v>0</v>
      </c>
      <c r="AE59">
        <v>3.637978807091713E-12</v>
      </c>
      <c r="AF59">
        <v>0</v>
      </c>
      <c r="AG59" t="s">
        <v>642</v>
      </c>
      <c r="AH59" t="s">
        <v>702</v>
      </c>
    </row>
    <row r="60" spans="1:34" hidden="1" x14ac:dyDescent="0.25">
      <c r="A60" t="s">
        <v>54</v>
      </c>
      <c r="B60" t="s">
        <v>8</v>
      </c>
      <c r="C60" t="s">
        <v>949</v>
      </c>
      <c r="D60" s="63" t="s">
        <v>949</v>
      </c>
      <c r="E60" s="63" t="s">
        <v>8</v>
      </c>
      <c r="F60">
        <v>1</v>
      </c>
      <c r="G60">
        <v>62467.02</v>
      </c>
      <c r="H60">
        <v>4461.9299999999994</v>
      </c>
      <c r="I60">
        <v>1</v>
      </c>
      <c r="J60">
        <v>3</v>
      </c>
      <c r="K60" t="s">
        <v>103</v>
      </c>
      <c r="L60">
        <v>3</v>
      </c>
      <c r="M60" t="s">
        <v>703</v>
      </c>
      <c r="N60">
        <v>1</v>
      </c>
      <c r="O60">
        <v>4789.587926565875</v>
      </c>
      <c r="P60">
        <v>4789.587926565875</v>
      </c>
      <c r="Q60">
        <v>10.503482295100602</v>
      </c>
      <c r="R60">
        <v>4.8819002216664771</v>
      </c>
      <c r="S60">
        <v>4.3641229254291236</v>
      </c>
      <c r="T60">
        <v>1.2574591480050017</v>
      </c>
      <c r="U60">
        <v>0.99999999999999989</v>
      </c>
      <c r="V60">
        <v>1.1368683772161603E-13</v>
      </c>
      <c r="W60">
        <v>0</v>
      </c>
      <c r="X60">
        <v>4789.5879265658741</v>
      </c>
      <c r="Y60">
        <v>31638.26390928726</v>
      </c>
      <c r="Z60">
        <v>69.382157695805375</v>
      </c>
      <c r="AA60">
        <v>31638.263909287256</v>
      </c>
      <c r="AB60">
        <v>62467.02</v>
      </c>
      <c r="AC60">
        <v>136.9890789473684</v>
      </c>
      <c r="AD60">
        <v>9.0949470177292824E-13</v>
      </c>
      <c r="AE60">
        <v>3.637978807091713E-12</v>
      </c>
      <c r="AF60">
        <v>0</v>
      </c>
      <c r="AG60" t="s">
        <v>642</v>
      </c>
      <c r="AH60" t="s">
        <v>704</v>
      </c>
    </row>
    <row r="61" spans="1:34" hidden="1" x14ac:dyDescent="0.25">
      <c r="A61" t="s">
        <v>54</v>
      </c>
      <c r="B61" t="s">
        <v>8</v>
      </c>
      <c r="C61" t="s">
        <v>949</v>
      </c>
      <c r="D61" s="63" t="s">
        <v>949</v>
      </c>
      <c r="E61" s="63" t="s">
        <v>8</v>
      </c>
      <c r="F61">
        <v>1</v>
      </c>
      <c r="G61">
        <v>62467.02</v>
      </c>
      <c r="H61">
        <v>4461.9299999999994</v>
      </c>
      <c r="I61">
        <v>1</v>
      </c>
      <c r="J61">
        <v>4</v>
      </c>
      <c r="K61" t="s">
        <v>101</v>
      </c>
      <c r="L61">
        <v>4</v>
      </c>
      <c r="M61" t="s">
        <v>705</v>
      </c>
      <c r="N61">
        <v>1</v>
      </c>
      <c r="O61">
        <v>5228.0713282937359</v>
      </c>
      <c r="P61">
        <v>5228.0713282937359</v>
      </c>
      <c r="Q61">
        <v>11.465068702398543</v>
      </c>
      <c r="R61">
        <v>6.2872957400250087</v>
      </c>
      <c r="S61">
        <v>3.9203138143685341</v>
      </c>
      <c r="T61">
        <v>1.2574591480050017</v>
      </c>
      <c r="U61">
        <v>1</v>
      </c>
      <c r="V61">
        <v>2.2737367544323206E-13</v>
      </c>
      <c r="W61">
        <v>0</v>
      </c>
      <c r="X61">
        <v>5228.0713282937368</v>
      </c>
      <c r="Y61">
        <v>31638.26390928726</v>
      </c>
      <c r="Z61">
        <v>69.382157695805375</v>
      </c>
      <c r="AA61">
        <v>31638.263909287256</v>
      </c>
      <c r="AB61">
        <v>62467.02</v>
      </c>
      <c r="AC61">
        <v>136.9890789473684</v>
      </c>
      <c r="AD61">
        <v>-9.0949470177292824E-13</v>
      </c>
      <c r="AE61">
        <v>3.637978807091713E-12</v>
      </c>
      <c r="AF61">
        <v>0</v>
      </c>
      <c r="AG61" t="s">
        <v>642</v>
      </c>
      <c r="AH61" t="s">
        <v>706</v>
      </c>
    </row>
    <row r="62" spans="1:34" hidden="1" x14ac:dyDescent="0.25">
      <c r="A62" t="s">
        <v>54</v>
      </c>
      <c r="B62" t="s">
        <v>8</v>
      </c>
      <c r="C62" t="s">
        <v>949</v>
      </c>
      <c r="D62" s="63" t="s">
        <v>949</v>
      </c>
      <c r="E62" s="63" t="s">
        <v>8</v>
      </c>
      <c r="F62">
        <v>1</v>
      </c>
      <c r="G62">
        <v>62467.02</v>
      </c>
      <c r="H62">
        <v>4461.9299999999994</v>
      </c>
      <c r="I62">
        <v>1</v>
      </c>
      <c r="J62">
        <v>5</v>
      </c>
      <c r="K62" t="s">
        <v>105</v>
      </c>
      <c r="L62">
        <v>5</v>
      </c>
      <c r="M62" t="s">
        <v>707</v>
      </c>
      <c r="N62">
        <v>1</v>
      </c>
      <c r="O62">
        <v>4013.8096004319655</v>
      </c>
      <c r="P62">
        <v>4013.8096004319655</v>
      </c>
      <c r="Q62">
        <v>8.8022140360350107</v>
      </c>
      <c r="R62">
        <v>5.0298365920200068</v>
      </c>
      <c r="S62">
        <v>2.5149182960100034</v>
      </c>
      <c r="T62">
        <v>1.2574591480050017</v>
      </c>
      <c r="U62">
        <v>1</v>
      </c>
      <c r="V62">
        <v>0</v>
      </c>
      <c r="W62">
        <v>0</v>
      </c>
      <c r="X62">
        <v>4013.8096004319655</v>
      </c>
      <c r="Y62">
        <v>31638.26390928726</v>
      </c>
      <c r="Z62">
        <v>69.382157695805375</v>
      </c>
      <c r="AA62">
        <v>31638.263909287256</v>
      </c>
      <c r="AB62">
        <v>62467.02</v>
      </c>
      <c r="AC62">
        <v>136.9890789473684</v>
      </c>
      <c r="AD62">
        <v>0</v>
      </c>
      <c r="AE62">
        <v>3.637978807091713E-12</v>
      </c>
      <c r="AF62">
        <v>0</v>
      </c>
      <c r="AG62" t="s">
        <v>642</v>
      </c>
      <c r="AH62" t="s">
        <v>708</v>
      </c>
    </row>
    <row r="63" spans="1:34" hidden="1" x14ac:dyDescent="0.25">
      <c r="A63" t="s">
        <v>54</v>
      </c>
      <c r="B63" t="s">
        <v>8</v>
      </c>
      <c r="C63" t="s">
        <v>949</v>
      </c>
      <c r="D63" s="63" t="s">
        <v>949</v>
      </c>
      <c r="E63" s="63" t="s">
        <v>8</v>
      </c>
      <c r="F63">
        <v>1</v>
      </c>
      <c r="G63">
        <v>62467.02</v>
      </c>
      <c r="H63">
        <v>4461.9299999999994</v>
      </c>
      <c r="I63">
        <v>1</v>
      </c>
      <c r="J63">
        <v>6</v>
      </c>
      <c r="K63" t="s">
        <v>113</v>
      </c>
      <c r="L63">
        <v>6</v>
      </c>
      <c r="M63" t="s">
        <v>709</v>
      </c>
      <c r="N63">
        <v>1</v>
      </c>
      <c r="O63">
        <v>3440.4082289416842</v>
      </c>
      <c r="P63">
        <v>3440.4082289416842</v>
      </c>
      <c r="Q63">
        <v>7.5447548880300106</v>
      </c>
      <c r="R63">
        <v>2.5149182960100034</v>
      </c>
      <c r="S63">
        <v>3.7723774440150049</v>
      </c>
      <c r="T63">
        <v>1.2574591480050017</v>
      </c>
      <c r="U63">
        <v>0.99999999999999989</v>
      </c>
      <c r="V63">
        <v>2.2737367544323206E-13</v>
      </c>
      <c r="W63">
        <v>0</v>
      </c>
      <c r="X63">
        <v>3440.4082289416842</v>
      </c>
      <c r="Y63">
        <v>31638.26390928726</v>
      </c>
      <c r="Z63">
        <v>69.382157695805375</v>
      </c>
      <c r="AA63">
        <v>31638.263909287256</v>
      </c>
      <c r="AB63">
        <v>62467.02</v>
      </c>
      <c r="AC63">
        <v>136.9890789473684</v>
      </c>
      <c r="AD63">
        <v>0</v>
      </c>
      <c r="AE63">
        <v>3.637978807091713E-12</v>
      </c>
      <c r="AF63">
        <v>0</v>
      </c>
      <c r="AG63" t="s">
        <v>642</v>
      </c>
      <c r="AH63" t="s">
        <v>710</v>
      </c>
    </row>
    <row r="64" spans="1:34" hidden="1" x14ac:dyDescent="0.25">
      <c r="A64" t="s">
        <v>54</v>
      </c>
      <c r="B64" t="s">
        <v>8</v>
      </c>
      <c r="C64" t="s">
        <v>949</v>
      </c>
      <c r="D64" s="63" t="s">
        <v>949</v>
      </c>
      <c r="E64" s="63" t="s">
        <v>8</v>
      </c>
      <c r="F64">
        <v>1</v>
      </c>
      <c r="G64">
        <v>62467.02</v>
      </c>
      <c r="H64">
        <v>4461.9299999999994</v>
      </c>
      <c r="I64">
        <v>1</v>
      </c>
      <c r="J64">
        <v>7</v>
      </c>
      <c r="K64" t="s">
        <v>114</v>
      </c>
      <c r="L64">
        <v>7</v>
      </c>
      <c r="M64" t="s">
        <v>711</v>
      </c>
      <c r="N64">
        <v>1</v>
      </c>
      <c r="O64">
        <v>3980.0801079913604</v>
      </c>
      <c r="P64">
        <v>3980.0801079913604</v>
      </c>
      <c r="Q64">
        <v>8.7282458508582454</v>
      </c>
      <c r="R64">
        <v>3.69840925883824</v>
      </c>
      <c r="S64">
        <v>3.7723774440150049</v>
      </c>
      <c r="T64">
        <v>1.2574591480050017</v>
      </c>
      <c r="U64">
        <v>1</v>
      </c>
      <c r="V64">
        <v>2.2737367544323206E-13</v>
      </c>
      <c r="W64">
        <v>0</v>
      </c>
      <c r="X64">
        <v>3980.0801079913604</v>
      </c>
      <c r="Y64">
        <v>31638.26390928726</v>
      </c>
      <c r="Z64">
        <v>69.382157695805375</v>
      </c>
      <c r="AA64">
        <v>31638.263909287256</v>
      </c>
      <c r="AB64">
        <v>62467.02</v>
      </c>
      <c r="AC64">
        <v>136.9890789473684</v>
      </c>
      <c r="AD64">
        <v>0</v>
      </c>
      <c r="AE64">
        <v>3.637978807091713E-12</v>
      </c>
      <c r="AF64">
        <v>0</v>
      </c>
      <c r="AG64" t="s">
        <v>642</v>
      </c>
      <c r="AH64" t="s">
        <v>712</v>
      </c>
    </row>
    <row r="65" spans="1:34" x14ac:dyDescent="0.25">
      <c r="A65" t="s">
        <v>54</v>
      </c>
      <c r="B65" t="s">
        <v>8</v>
      </c>
      <c r="C65" t="s">
        <v>949</v>
      </c>
      <c r="D65" s="63" t="s">
        <v>949</v>
      </c>
      <c r="E65" s="63" t="s">
        <v>8</v>
      </c>
      <c r="F65">
        <v>1</v>
      </c>
      <c r="G65">
        <v>62467.02</v>
      </c>
      <c r="H65">
        <v>4461.9299999999994</v>
      </c>
      <c r="I65">
        <v>2</v>
      </c>
      <c r="J65">
        <v>1</v>
      </c>
      <c r="K65" t="s">
        <v>99</v>
      </c>
      <c r="L65">
        <v>8</v>
      </c>
      <c r="M65" t="s">
        <v>713</v>
      </c>
      <c r="N65">
        <v>2</v>
      </c>
      <c r="O65">
        <v>3980.0801079913604</v>
      </c>
      <c r="P65">
        <v>3980.0801079913604</v>
      </c>
      <c r="Q65">
        <v>8.7282458508582454</v>
      </c>
      <c r="R65">
        <v>3.69840925883824</v>
      </c>
      <c r="S65">
        <v>3.7723774440150049</v>
      </c>
      <c r="T65">
        <v>1.2574591480050017</v>
      </c>
      <c r="U65">
        <v>1</v>
      </c>
      <c r="V65">
        <v>2.2737367544323206E-13</v>
      </c>
      <c r="W65">
        <v>0</v>
      </c>
      <c r="X65">
        <v>3980.0801079913604</v>
      </c>
      <c r="Y65">
        <v>30828.756090712741</v>
      </c>
      <c r="Z65">
        <v>67.606921251563023</v>
      </c>
      <c r="AA65">
        <v>30828.756090712741</v>
      </c>
      <c r="AB65">
        <v>62467.02</v>
      </c>
      <c r="AC65">
        <v>136.9890789473684</v>
      </c>
      <c r="AD65">
        <v>0</v>
      </c>
      <c r="AE65">
        <v>0</v>
      </c>
      <c r="AF65">
        <v>0</v>
      </c>
      <c r="AG65" t="s">
        <v>642</v>
      </c>
      <c r="AH65" t="s">
        <v>714</v>
      </c>
    </row>
    <row r="66" spans="1:34" hidden="1" x14ac:dyDescent="0.25">
      <c r="A66" t="s">
        <v>54</v>
      </c>
      <c r="B66" t="s">
        <v>8</v>
      </c>
      <c r="C66" t="s">
        <v>949</v>
      </c>
      <c r="D66" s="63" t="s">
        <v>949</v>
      </c>
      <c r="E66" s="63" t="s">
        <v>8</v>
      </c>
      <c r="F66">
        <v>1</v>
      </c>
      <c r="G66">
        <v>62467.02</v>
      </c>
      <c r="H66">
        <v>4461.9299999999994</v>
      </c>
      <c r="I66">
        <v>2</v>
      </c>
      <c r="J66">
        <v>2</v>
      </c>
      <c r="K66" t="s">
        <v>102</v>
      </c>
      <c r="L66">
        <v>9</v>
      </c>
      <c r="M66" t="s">
        <v>715</v>
      </c>
      <c r="N66">
        <v>2</v>
      </c>
      <c r="O66">
        <v>5666.5547300215985</v>
      </c>
      <c r="P66">
        <v>5666.5547300215985</v>
      </c>
      <c r="Q66">
        <v>12.426655109696487</v>
      </c>
      <c r="R66">
        <v>7.39681851767648</v>
      </c>
      <c r="S66">
        <v>3.7723774440150049</v>
      </c>
      <c r="T66">
        <v>1.2574591480050017</v>
      </c>
      <c r="U66">
        <v>0.99999999999999989</v>
      </c>
      <c r="V66">
        <v>4.5474735088646412E-13</v>
      </c>
      <c r="W66">
        <v>0</v>
      </c>
      <c r="X66">
        <v>5666.5547300215985</v>
      </c>
      <c r="Y66">
        <v>30828.756090712741</v>
      </c>
      <c r="Z66">
        <v>67.606921251563023</v>
      </c>
      <c r="AA66">
        <v>30828.756090712741</v>
      </c>
      <c r="AB66">
        <v>62467.02</v>
      </c>
      <c r="AC66">
        <v>136.9890789473684</v>
      </c>
      <c r="AD66">
        <v>0</v>
      </c>
      <c r="AE66">
        <v>0</v>
      </c>
      <c r="AF66">
        <v>0</v>
      </c>
      <c r="AG66" t="s">
        <v>642</v>
      </c>
      <c r="AH66" t="s">
        <v>716</v>
      </c>
    </row>
    <row r="67" spans="1:34" hidden="1" x14ac:dyDescent="0.25">
      <c r="A67" t="s">
        <v>54</v>
      </c>
      <c r="B67" t="s">
        <v>8</v>
      </c>
      <c r="C67" t="s">
        <v>949</v>
      </c>
      <c r="D67" s="63" t="s">
        <v>949</v>
      </c>
      <c r="E67" s="63" t="s">
        <v>8</v>
      </c>
      <c r="F67">
        <v>1</v>
      </c>
      <c r="G67">
        <v>62467.02</v>
      </c>
      <c r="H67">
        <v>4461.9299999999994</v>
      </c>
      <c r="I67">
        <v>2</v>
      </c>
      <c r="J67">
        <v>3</v>
      </c>
      <c r="K67" t="s">
        <v>103</v>
      </c>
      <c r="L67">
        <v>10</v>
      </c>
      <c r="M67" t="s">
        <v>717</v>
      </c>
      <c r="N67">
        <v>2</v>
      </c>
      <c r="O67">
        <v>4519.751987041036</v>
      </c>
      <c r="P67">
        <v>4519.751987041036</v>
      </c>
      <c r="Q67">
        <v>9.911736813686483</v>
      </c>
      <c r="R67">
        <v>6.1393593696714781</v>
      </c>
      <c r="S67">
        <v>2.5149182960100034</v>
      </c>
      <c r="T67">
        <v>1.2574591480050017</v>
      </c>
      <c r="U67">
        <v>1</v>
      </c>
      <c r="V67">
        <v>2.2737367544323206E-13</v>
      </c>
      <c r="W67">
        <v>0</v>
      </c>
      <c r="X67">
        <v>4519.751987041036</v>
      </c>
      <c r="Y67">
        <v>30828.756090712741</v>
      </c>
      <c r="Z67">
        <v>67.606921251563023</v>
      </c>
      <c r="AA67">
        <v>30828.756090712741</v>
      </c>
      <c r="AB67">
        <v>62467.02</v>
      </c>
      <c r="AC67">
        <v>136.9890789473684</v>
      </c>
      <c r="AD67">
        <v>0</v>
      </c>
      <c r="AE67">
        <v>0</v>
      </c>
      <c r="AF67">
        <v>0</v>
      </c>
      <c r="AG67" t="s">
        <v>642</v>
      </c>
      <c r="AH67" t="s">
        <v>718</v>
      </c>
    </row>
    <row r="68" spans="1:34" hidden="1" x14ac:dyDescent="0.25">
      <c r="A68" t="s">
        <v>54</v>
      </c>
      <c r="B68" t="s">
        <v>8</v>
      </c>
      <c r="C68" t="s">
        <v>949</v>
      </c>
      <c r="D68" s="63" t="s">
        <v>949</v>
      </c>
      <c r="E68" s="63" t="s">
        <v>8</v>
      </c>
      <c r="F68">
        <v>1</v>
      </c>
      <c r="G68">
        <v>62467.02</v>
      </c>
      <c r="H68">
        <v>4461.9299999999994</v>
      </c>
      <c r="I68">
        <v>2</v>
      </c>
      <c r="J68">
        <v>4</v>
      </c>
      <c r="K68" t="s">
        <v>101</v>
      </c>
      <c r="L68">
        <v>11</v>
      </c>
      <c r="M68" t="s">
        <v>719</v>
      </c>
      <c r="N68">
        <v>2</v>
      </c>
      <c r="O68">
        <v>5059.4238660907122</v>
      </c>
      <c r="P68">
        <v>5059.4238660907122</v>
      </c>
      <c r="Q68">
        <v>11.095227776514719</v>
      </c>
      <c r="R68">
        <v>6.0653911844947137</v>
      </c>
      <c r="S68">
        <v>3.7723774440150049</v>
      </c>
      <c r="T68">
        <v>1.2574591480050017</v>
      </c>
      <c r="U68">
        <v>1</v>
      </c>
      <c r="V68">
        <v>4.5474735088646412E-13</v>
      </c>
      <c r="W68">
        <v>0</v>
      </c>
      <c r="X68">
        <v>5059.4238660907131</v>
      </c>
      <c r="Y68">
        <v>30828.756090712741</v>
      </c>
      <c r="Z68">
        <v>67.606921251563023</v>
      </c>
      <c r="AA68">
        <v>30828.756090712741</v>
      </c>
      <c r="AB68">
        <v>62467.02</v>
      </c>
      <c r="AC68">
        <v>136.9890789473684</v>
      </c>
      <c r="AD68">
        <v>-9.0949470177292824E-13</v>
      </c>
      <c r="AE68">
        <v>0</v>
      </c>
      <c r="AF68">
        <v>0</v>
      </c>
      <c r="AG68" t="s">
        <v>642</v>
      </c>
      <c r="AH68" t="s">
        <v>720</v>
      </c>
    </row>
    <row r="69" spans="1:34" hidden="1" x14ac:dyDescent="0.25">
      <c r="A69" t="s">
        <v>54</v>
      </c>
      <c r="B69" t="s">
        <v>8</v>
      </c>
      <c r="C69" t="s">
        <v>949</v>
      </c>
      <c r="D69" s="63" t="s">
        <v>949</v>
      </c>
      <c r="E69" s="63" t="s">
        <v>8</v>
      </c>
      <c r="F69">
        <v>1</v>
      </c>
      <c r="G69">
        <v>62467.02</v>
      </c>
      <c r="H69">
        <v>4461.9299999999994</v>
      </c>
      <c r="I69">
        <v>2</v>
      </c>
      <c r="J69">
        <v>5</v>
      </c>
      <c r="K69" t="s">
        <v>105</v>
      </c>
      <c r="L69">
        <v>12</v>
      </c>
      <c r="M69" t="s">
        <v>721</v>
      </c>
      <c r="N69">
        <v>2</v>
      </c>
      <c r="O69">
        <v>3912.6211231101511</v>
      </c>
      <c r="P69">
        <v>3912.6211231101511</v>
      </c>
      <c r="Q69">
        <v>8.5803094805047166</v>
      </c>
      <c r="R69">
        <v>4.8079320364897118</v>
      </c>
      <c r="S69">
        <v>2.5149182960100034</v>
      </c>
      <c r="T69">
        <v>1.2574591480050017</v>
      </c>
      <c r="U69">
        <v>1</v>
      </c>
      <c r="V69">
        <v>4.5474735088646412E-13</v>
      </c>
      <c r="W69">
        <v>0</v>
      </c>
      <c r="X69">
        <v>3912.6211231101506</v>
      </c>
      <c r="Y69">
        <v>30828.756090712741</v>
      </c>
      <c r="Z69">
        <v>67.606921251563023</v>
      </c>
      <c r="AA69">
        <v>30828.756090712741</v>
      </c>
      <c r="AB69">
        <v>62467.02</v>
      </c>
      <c r="AC69">
        <v>136.9890789473684</v>
      </c>
      <c r="AD69">
        <v>4.5474735088646412E-13</v>
      </c>
      <c r="AE69">
        <v>0</v>
      </c>
      <c r="AF69">
        <v>0</v>
      </c>
      <c r="AG69" t="s">
        <v>642</v>
      </c>
      <c r="AH69" t="s">
        <v>722</v>
      </c>
    </row>
    <row r="70" spans="1:34" hidden="1" x14ac:dyDescent="0.25">
      <c r="A70" t="s">
        <v>54</v>
      </c>
      <c r="B70" t="s">
        <v>8</v>
      </c>
      <c r="C70" t="s">
        <v>949</v>
      </c>
      <c r="D70" s="63" t="s">
        <v>949</v>
      </c>
      <c r="E70" s="63" t="s">
        <v>8</v>
      </c>
      <c r="F70">
        <v>1</v>
      </c>
      <c r="G70">
        <v>62467.02</v>
      </c>
      <c r="H70">
        <v>4461.9299999999994</v>
      </c>
      <c r="I70">
        <v>2</v>
      </c>
      <c r="J70">
        <v>6</v>
      </c>
      <c r="K70" t="s">
        <v>113</v>
      </c>
      <c r="L70">
        <v>13</v>
      </c>
      <c r="M70" t="s">
        <v>723</v>
      </c>
      <c r="N70">
        <v>2</v>
      </c>
      <c r="O70">
        <v>4283.6455399568031</v>
      </c>
      <c r="P70">
        <v>4283.6455399568031</v>
      </c>
      <c r="Q70">
        <v>9.3939595174491295</v>
      </c>
      <c r="R70">
        <v>5.6215820734341246</v>
      </c>
      <c r="S70">
        <v>2.5149182960100034</v>
      </c>
      <c r="T70">
        <v>1.2574591480050017</v>
      </c>
      <c r="U70">
        <v>1</v>
      </c>
      <c r="V70">
        <v>4.5474735088646412E-13</v>
      </c>
      <c r="W70">
        <v>0</v>
      </c>
      <c r="X70">
        <v>4283.6455399568031</v>
      </c>
      <c r="Y70">
        <v>30828.756090712741</v>
      </c>
      <c r="Z70">
        <v>67.606921251563023</v>
      </c>
      <c r="AA70">
        <v>30828.756090712741</v>
      </c>
      <c r="AB70">
        <v>62467.02</v>
      </c>
      <c r="AC70">
        <v>136.9890789473684</v>
      </c>
      <c r="AD70">
        <v>0</v>
      </c>
      <c r="AE70">
        <v>0</v>
      </c>
      <c r="AF70">
        <v>0</v>
      </c>
      <c r="AG70" t="s">
        <v>642</v>
      </c>
      <c r="AH70" t="s">
        <v>724</v>
      </c>
    </row>
    <row r="71" spans="1:34" hidden="1" x14ac:dyDescent="0.25">
      <c r="A71" t="s">
        <v>54</v>
      </c>
      <c r="B71" t="s">
        <v>8</v>
      </c>
      <c r="C71" t="s">
        <v>949</v>
      </c>
      <c r="D71" s="63" t="s">
        <v>949</v>
      </c>
      <c r="E71" s="63" t="s">
        <v>8</v>
      </c>
      <c r="F71">
        <v>1</v>
      </c>
      <c r="G71">
        <v>62467.02</v>
      </c>
      <c r="H71">
        <v>4461.9299999999994</v>
      </c>
      <c r="I71">
        <v>2</v>
      </c>
      <c r="J71">
        <v>7</v>
      </c>
      <c r="K71" t="s">
        <v>114</v>
      </c>
      <c r="L71">
        <v>14</v>
      </c>
      <c r="M71" t="s">
        <v>725</v>
      </c>
      <c r="N71">
        <v>2</v>
      </c>
      <c r="O71">
        <v>3406.67873650108</v>
      </c>
      <c r="P71">
        <v>3406.67873650108</v>
      </c>
      <c r="Q71">
        <v>7.4707867028532453</v>
      </c>
      <c r="R71">
        <v>3.69840925883824</v>
      </c>
      <c r="S71">
        <v>2.5149182960100034</v>
      </c>
      <c r="T71">
        <v>1.2574591480050017</v>
      </c>
      <c r="U71">
        <v>1</v>
      </c>
      <c r="V71">
        <v>2.2737367544323206E-13</v>
      </c>
      <c r="W71">
        <v>0</v>
      </c>
      <c r="X71">
        <v>3406.67873650108</v>
      </c>
      <c r="Y71">
        <v>30828.756090712741</v>
      </c>
      <c r="Z71">
        <v>67.606921251563023</v>
      </c>
      <c r="AA71">
        <v>30828.756090712741</v>
      </c>
      <c r="AB71">
        <v>62467.02</v>
      </c>
      <c r="AC71">
        <v>136.9890789473684</v>
      </c>
      <c r="AD71">
        <v>0</v>
      </c>
      <c r="AE71">
        <v>0</v>
      </c>
      <c r="AF71">
        <v>0</v>
      </c>
      <c r="AG71" t="s">
        <v>642</v>
      </c>
      <c r="AH71" t="s">
        <v>726</v>
      </c>
    </row>
    <row r="72" spans="1:34" hidden="1" x14ac:dyDescent="0.25">
      <c r="A72" t="s">
        <v>54</v>
      </c>
      <c r="B72" t="s">
        <v>527</v>
      </c>
      <c r="C72" t="s">
        <v>950</v>
      </c>
      <c r="D72" s="63" t="s">
        <v>950</v>
      </c>
      <c r="E72" s="63" t="s">
        <v>671</v>
      </c>
      <c r="F72">
        <v>0.75</v>
      </c>
      <c r="G72">
        <v>3076.9087068684266</v>
      </c>
      <c r="H72">
        <v>219.77919334774475</v>
      </c>
      <c r="I72">
        <v>1</v>
      </c>
      <c r="J72">
        <v>1</v>
      </c>
      <c r="K72" t="s">
        <v>99</v>
      </c>
      <c r="L72">
        <v>1</v>
      </c>
      <c r="M72" t="s">
        <v>699</v>
      </c>
      <c r="N72">
        <v>1</v>
      </c>
      <c r="O72">
        <v>322.88548158495837</v>
      </c>
      <c r="P72">
        <v>430.51397544661114</v>
      </c>
      <c r="Q72">
        <v>0.94410959527765603</v>
      </c>
      <c r="R72">
        <v>0.94410959527765603</v>
      </c>
      <c r="S72">
        <v>0</v>
      </c>
      <c r="T72">
        <v>0</v>
      </c>
      <c r="U72">
        <v>1</v>
      </c>
      <c r="V72">
        <v>0</v>
      </c>
      <c r="W72">
        <v>0</v>
      </c>
      <c r="X72">
        <v>322.88548158495837</v>
      </c>
      <c r="Y72">
        <v>1538.4543534342131</v>
      </c>
      <c r="Z72">
        <v>4.4984045422053018</v>
      </c>
      <c r="AA72">
        <v>1538.4543534342133</v>
      </c>
      <c r="AB72">
        <v>3076.9087068684262</v>
      </c>
      <c r="AC72">
        <v>8.9968090844106055</v>
      </c>
      <c r="AD72">
        <v>0</v>
      </c>
      <c r="AE72">
        <v>-2.2737367544323206E-13</v>
      </c>
      <c r="AF72">
        <v>-4.5474735088646412E-13</v>
      </c>
      <c r="AG72" t="s">
        <v>642</v>
      </c>
      <c r="AH72" t="s">
        <v>700</v>
      </c>
    </row>
    <row r="73" spans="1:34" hidden="1" x14ac:dyDescent="0.25">
      <c r="A73" t="s">
        <v>54</v>
      </c>
      <c r="B73" t="s">
        <v>527</v>
      </c>
      <c r="C73" t="s">
        <v>950</v>
      </c>
      <c r="D73" s="63" t="s">
        <v>950</v>
      </c>
      <c r="E73" s="63" t="s">
        <v>671</v>
      </c>
      <c r="F73">
        <v>0.75</v>
      </c>
      <c r="G73">
        <v>3076.9087068684266</v>
      </c>
      <c r="H73">
        <v>219.77919334774475</v>
      </c>
      <c r="I73">
        <v>1</v>
      </c>
      <c r="J73">
        <v>2</v>
      </c>
      <c r="K73" t="s">
        <v>102</v>
      </c>
      <c r="L73">
        <v>2</v>
      </c>
      <c r="M73" t="s">
        <v>701</v>
      </c>
      <c r="N73">
        <v>1</v>
      </c>
      <c r="O73">
        <v>303.89221796231374</v>
      </c>
      <c r="P73">
        <v>405.18962394975165</v>
      </c>
      <c r="Q73">
        <v>0.88857373673191153</v>
      </c>
      <c r="R73">
        <v>0.88857373673191153</v>
      </c>
      <c r="S73">
        <v>0</v>
      </c>
      <c r="T73">
        <v>0</v>
      </c>
      <c r="U73">
        <v>1</v>
      </c>
      <c r="V73">
        <v>5.6843418860808015E-14</v>
      </c>
      <c r="W73">
        <v>0</v>
      </c>
      <c r="X73">
        <v>303.89221796231368</v>
      </c>
      <c r="Y73">
        <v>1538.4543534342131</v>
      </c>
      <c r="Z73">
        <v>4.4984045422053018</v>
      </c>
      <c r="AA73">
        <v>1538.4543534342133</v>
      </c>
      <c r="AB73">
        <v>3076.9087068684262</v>
      </c>
      <c r="AC73">
        <v>8.9968090844106055</v>
      </c>
      <c r="AD73">
        <v>5.6843418860808015E-14</v>
      </c>
      <c r="AE73">
        <v>-2.2737367544323206E-13</v>
      </c>
      <c r="AF73">
        <v>-4.5474735088646412E-13</v>
      </c>
      <c r="AG73" t="s">
        <v>642</v>
      </c>
      <c r="AH73" t="s">
        <v>702</v>
      </c>
    </row>
    <row r="74" spans="1:34" hidden="1" x14ac:dyDescent="0.25">
      <c r="A74" t="s">
        <v>54</v>
      </c>
      <c r="B74" t="s">
        <v>527</v>
      </c>
      <c r="C74" t="s">
        <v>950</v>
      </c>
      <c r="D74" s="63" t="s">
        <v>950</v>
      </c>
      <c r="E74" s="63" t="s">
        <v>671</v>
      </c>
      <c r="F74">
        <v>0.75</v>
      </c>
      <c r="G74">
        <v>3076.9087068684266</v>
      </c>
      <c r="H74">
        <v>219.77919334774475</v>
      </c>
      <c r="I74">
        <v>1</v>
      </c>
      <c r="J74">
        <v>3</v>
      </c>
      <c r="K74" t="s">
        <v>103</v>
      </c>
      <c r="L74">
        <v>3</v>
      </c>
      <c r="M74" t="s">
        <v>703</v>
      </c>
      <c r="N74">
        <v>1</v>
      </c>
      <c r="O74">
        <v>303.89221796231374</v>
      </c>
      <c r="P74">
        <v>405.18962394975165</v>
      </c>
      <c r="Q74">
        <v>0.88857373673191153</v>
      </c>
      <c r="R74">
        <v>0.88857373673191153</v>
      </c>
      <c r="S74">
        <v>0</v>
      </c>
      <c r="T74">
        <v>0</v>
      </c>
      <c r="U74">
        <v>1</v>
      </c>
      <c r="V74">
        <v>0</v>
      </c>
      <c r="W74">
        <v>0</v>
      </c>
      <c r="X74">
        <v>303.89221796231374</v>
      </c>
      <c r="Y74">
        <v>1538.4543534342131</v>
      </c>
      <c r="Z74">
        <v>4.4984045422053018</v>
      </c>
      <c r="AA74">
        <v>1538.4543534342133</v>
      </c>
      <c r="AB74">
        <v>3076.9087068684262</v>
      </c>
      <c r="AC74">
        <v>8.9968090844106055</v>
      </c>
      <c r="AD74">
        <v>0</v>
      </c>
      <c r="AE74">
        <v>-2.2737367544323206E-13</v>
      </c>
      <c r="AF74">
        <v>-4.5474735088646412E-13</v>
      </c>
      <c r="AG74" t="s">
        <v>642</v>
      </c>
      <c r="AH74" t="s">
        <v>704</v>
      </c>
    </row>
    <row r="75" spans="1:34" hidden="1" x14ac:dyDescent="0.25">
      <c r="A75" t="s">
        <v>54</v>
      </c>
      <c r="B75" t="s">
        <v>527</v>
      </c>
      <c r="C75" t="s">
        <v>950</v>
      </c>
      <c r="D75" s="63" t="s">
        <v>950</v>
      </c>
      <c r="E75" s="63" t="s">
        <v>671</v>
      </c>
      <c r="F75">
        <v>0.75</v>
      </c>
      <c r="G75">
        <v>3076.9087068684266</v>
      </c>
      <c r="H75">
        <v>219.77919334774475</v>
      </c>
      <c r="I75">
        <v>1</v>
      </c>
      <c r="J75">
        <v>4</v>
      </c>
      <c r="K75" t="s">
        <v>101</v>
      </c>
      <c r="L75">
        <v>4</v>
      </c>
      <c r="M75" t="s">
        <v>705</v>
      </c>
      <c r="N75">
        <v>1</v>
      </c>
      <c r="O75">
        <v>303.89221796231374</v>
      </c>
      <c r="P75">
        <v>405.18962394975165</v>
      </c>
      <c r="Q75">
        <v>0.88857373673191153</v>
      </c>
      <c r="R75">
        <v>0.88857373673191153</v>
      </c>
      <c r="S75">
        <v>0</v>
      </c>
      <c r="T75">
        <v>0</v>
      </c>
      <c r="U75">
        <v>1</v>
      </c>
      <c r="V75">
        <v>5.6843418860808015E-14</v>
      </c>
      <c r="W75">
        <v>0</v>
      </c>
      <c r="X75">
        <v>303.89221796231379</v>
      </c>
      <c r="Y75">
        <v>1538.4543534342131</v>
      </c>
      <c r="Z75">
        <v>4.4984045422053018</v>
      </c>
      <c r="AA75">
        <v>1538.4543534342133</v>
      </c>
      <c r="AB75">
        <v>3076.9087068684262</v>
      </c>
      <c r="AC75">
        <v>8.9968090844106055</v>
      </c>
      <c r="AD75">
        <v>-5.6843418860808015E-14</v>
      </c>
      <c r="AE75">
        <v>-2.2737367544323206E-13</v>
      </c>
      <c r="AF75">
        <v>-4.5474735088646412E-13</v>
      </c>
      <c r="AG75" t="s">
        <v>642</v>
      </c>
      <c r="AH75" t="s">
        <v>706</v>
      </c>
    </row>
    <row r="76" spans="1:34" hidden="1" x14ac:dyDescent="0.25">
      <c r="A76" t="s">
        <v>54</v>
      </c>
      <c r="B76" t="s">
        <v>527</v>
      </c>
      <c r="C76" t="s">
        <v>950</v>
      </c>
      <c r="D76" s="63" t="s">
        <v>950</v>
      </c>
      <c r="E76" s="63" t="s">
        <v>671</v>
      </c>
      <c r="F76">
        <v>0.75</v>
      </c>
      <c r="G76">
        <v>3076.9087068684266</v>
      </c>
      <c r="H76">
        <v>219.77919334774475</v>
      </c>
      <c r="I76">
        <v>1</v>
      </c>
      <c r="J76">
        <v>5</v>
      </c>
      <c r="K76" t="s">
        <v>105</v>
      </c>
      <c r="L76">
        <v>5</v>
      </c>
      <c r="M76" t="s">
        <v>707</v>
      </c>
      <c r="N76">
        <v>1</v>
      </c>
      <c r="O76">
        <v>303.89221796231374</v>
      </c>
      <c r="P76">
        <v>405.18962394975165</v>
      </c>
      <c r="Q76">
        <v>0.88857373673191153</v>
      </c>
      <c r="R76">
        <v>0.88857373673191153</v>
      </c>
      <c r="S76">
        <v>0</v>
      </c>
      <c r="T76">
        <v>0</v>
      </c>
      <c r="U76">
        <v>1</v>
      </c>
      <c r="V76">
        <v>5.6843418860808015E-14</v>
      </c>
      <c r="W76">
        <v>0</v>
      </c>
      <c r="X76">
        <v>303.89221796231368</v>
      </c>
      <c r="Y76">
        <v>1538.4543534342131</v>
      </c>
      <c r="Z76">
        <v>4.4984045422053018</v>
      </c>
      <c r="AA76">
        <v>1538.4543534342133</v>
      </c>
      <c r="AB76">
        <v>3076.9087068684262</v>
      </c>
      <c r="AC76">
        <v>8.9968090844106055</v>
      </c>
      <c r="AD76">
        <v>5.6843418860808015E-14</v>
      </c>
      <c r="AE76">
        <v>-2.2737367544323206E-13</v>
      </c>
      <c r="AF76">
        <v>-4.5474735088646412E-13</v>
      </c>
      <c r="AG76" t="s">
        <v>642</v>
      </c>
      <c r="AH76" t="s">
        <v>708</v>
      </c>
    </row>
    <row r="77" spans="1:34" hidden="1" x14ac:dyDescent="0.25">
      <c r="A77" t="s">
        <v>54</v>
      </c>
      <c r="B77" t="s">
        <v>527</v>
      </c>
      <c r="C77" t="s">
        <v>950</v>
      </c>
      <c r="D77" s="63" t="s">
        <v>950</v>
      </c>
      <c r="E77" s="63" t="s">
        <v>671</v>
      </c>
      <c r="F77">
        <v>0.75</v>
      </c>
      <c r="G77">
        <v>3076.9087068684266</v>
      </c>
      <c r="H77">
        <v>219.77919334774475</v>
      </c>
      <c r="I77">
        <v>1</v>
      </c>
      <c r="J77">
        <v>6</v>
      </c>
      <c r="K77" t="s">
        <v>113</v>
      </c>
      <c r="L77">
        <v>6</v>
      </c>
      <c r="M77" t="s">
        <v>709</v>
      </c>
      <c r="N77">
        <v>1</v>
      </c>
      <c r="O77">
        <v>0</v>
      </c>
      <c r="P77">
        <v>0</v>
      </c>
      <c r="Q77">
        <v>0</v>
      </c>
      <c r="R77">
        <v>0</v>
      </c>
      <c r="S77">
        <v>0</v>
      </c>
      <c r="T77">
        <v>0</v>
      </c>
      <c r="U77">
        <v>0</v>
      </c>
      <c r="V77">
        <v>0</v>
      </c>
      <c r="W77">
        <v>0</v>
      </c>
      <c r="X77">
        <v>0</v>
      </c>
      <c r="Y77">
        <v>1538.4543534342131</v>
      </c>
      <c r="Z77">
        <v>4.4984045422053018</v>
      </c>
      <c r="AA77">
        <v>1538.4543534342133</v>
      </c>
      <c r="AB77">
        <v>3076.9087068684262</v>
      </c>
      <c r="AC77">
        <v>8.9968090844106055</v>
      </c>
      <c r="AD77">
        <v>0</v>
      </c>
      <c r="AE77">
        <v>-2.2737367544323206E-13</v>
      </c>
      <c r="AF77">
        <v>-4.5474735088646412E-13</v>
      </c>
      <c r="AG77" t="s">
        <v>642</v>
      </c>
      <c r="AH77" t="s">
        <v>710</v>
      </c>
    </row>
    <row r="78" spans="1:34" hidden="1" x14ac:dyDescent="0.25">
      <c r="A78" t="s">
        <v>54</v>
      </c>
      <c r="B78" t="s">
        <v>527</v>
      </c>
      <c r="C78" t="s">
        <v>950</v>
      </c>
      <c r="D78" s="63" t="s">
        <v>950</v>
      </c>
      <c r="E78" s="63" t="s">
        <v>671</v>
      </c>
      <c r="F78">
        <v>0.75</v>
      </c>
      <c r="G78">
        <v>3076.9087068684266</v>
      </c>
      <c r="H78">
        <v>219.77919334774475</v>
      </c>
      <c r="I78">
        <v>1</v>
      </c>
      <c r="J78">
        <v>7</v>
      </c>
      <c r="K78" t="s">
        <v>114</v>
      </c>
      <c r="L78">
        <v>7</v>
      </c>
      <c r="M78" t="s">
        <v>711</v>
      </c>
      <c r="N78">
        <v>1</v>
      </c>
      <c r="O78">
        <v>0</v>
      </c>
      <c r="P78">
        <v>0</v>
      </c>
      <c r="Q78">
        <v>0</v>
      </c>
      <c r="R78">
        <v>0</v>
      </c>
      <c r="S78">
        <v>0</v>
      </c>
      <c r="T78">
        <v>0</v>
      </c>
      <c r="U78">
        <v>0</v>
      </c>
      <c r="V78">
        <v>0</v>
      </c>
      <c r="W78">
        <v>0</v>
      </c>
      <c r="X78">
        <v>0</v>
      </c>
      <c r="Y78">
        <v>1538.4543534342131</v>
      </c>
      <c r="Z78">
        <v>4.4984045422053018</v>
      </c>
      <c r="AA78">
        <v>1538.4543534342133</v>
      </c>
      <c r="AB78">
        <v>3076.9087068684262</v>
      </c>
      <c r="AC78">
        <v>8.9968090844106055</v>
      </c>
      <c r="AD78">
        <v>0</v>
      </c>
      <c r="AE78">
        <v>-2.2737367544323206E-13</v>
      </c>
      <c r="AF78">
        <v>-4.5474735088646412E-13</v>
      </c>
      <c r="AG78" t="s">
        <v>642</v>
      </c>
      <c r="AH78" t="s">
        <v>712</v>
      </c>
    </row>
    <row r="79" spans="1:34" hidden="1" x14ac:dyDescent="0.25">
      <c r="A79" t="s">
        <v>54</v>
      </c>
      <c r="B79" t="s">
        <v>527</v>
      </c>
      <c r="C79" t="s">
        <v>950</v>
      </c>
      <c r="D79" s="63" t="s">
        <v>950</v>
      </c>
      <c r="E79" s="63" t="s">
        <v>671</v>
      </c>
      <c r="F79">
        <v>0.75</v>
      </c>
      <c r="G79">
        <v>3076.9087068684266</v>
      </c>
      <c r="H79">
        <v>219.77919334774475</v>
      </c>
      <c r="I79">
        <v>2</v>
      </c>
      <c r="J79">
        <v>1</v>
      </c>
      <c r="K79" t="s">
        <v>99</v>
      </c>
      <c r="L79">
        <v>8</v>
      </c>
      <c r="M79" t="s">
        <v>713</v>
      </c>
      <c r="N79">
        <v>2</v>
      </c>
      <c r="O79">
        <v>322.88548158495837</v>
      </c>
      <c r="P79">
        <v>430.51397544661114</v>
      </c>
      <c r="Q79">
        <v>0.94410959527765603</v>
      </c>
      <c r="R79">
        <v>0.94410959527765603</v>
      </c>
      <c r="S79">
        <v>0</v>
      </c>
      <c r="T79">
        <v>0</v>
      </c>
      <c r="U79">
        <v>1</v>
      </c>
      <c r="V79">
        <v>5.6843418860808015E-14</v>
      </c>
      <c r="W79">
        <v>0</v>
      </c>
      <c r="X79">
        <v>322.88548158495831</v>
      </c>
      <c r="Y79">
        <v>1538.4543534342131</v>
      </c>
      <c r="Z79">
        <v>4.4984045422053018</v>
      </c>
      <c r="AA79">
        <v>1538.4543534342131</v>
      </c>
      <c r="AB79">
        <v>3076.9087068684262</v>
      </c>
      <c r="AC79">
        <v>8.9968090844106055</v>
      </c>
      <c r="AD79">
        <v>5.6843418860808015E-14</v>
      </c>
      <c r="AE79">
        <v>0</v>
      </c>
      <c r="AF79">
        <v>-4.5474735088646412E-13</v>
      </c>
      <c r="AG79" t="s">
        <v>642</v>
      </c>
      <c r="AH79" t="s">
        <v>714</v>
      </c>
    </row>
    <row r="80" spans="1:34" hidden="1" x14ac:dyDescent="0.25">
      <c r="A80" t="s">
        <v>54</v>
      </c>
      <c r="B80" t="s">
        <v>527</v>
      </c>
      <c r="C80" t="s">
        <v>950</v>
      </c>
      <c r="D80" s="63" t="s">
        <v>950</v>
      </c>
      <c r="E80" s="63" t="s">
        <v>671</v>
      </c>
      <c r="F80">
        <v>0.75</v>
      </c>
      <c r="G80">
        <v>3076.9087068684266</v>
      </c>
      <c r="H80">
        <v>219.77919334774475</v>
      </c>
      <c r="I80">
        <v>2</v>
      </c>
      <c r="J80">
        <v>2</v>
      </c>
      <c r="K80" t="s">
        <v>102</v>
      </c>
      <c r="L80">
        <v>9</v>
      </c>
      <c r="M80" t="s">
        <v>715</v>
      </c>
      <c r="N80">
        <v>2</v>
      </c>
      <c r="O80">
        <v>303.89221796231374</v>
      </c>
      <c r="P80">
        <v>405.18962394975165</v>
      </c>
      <c r="Q80">
        <v>0.88857373673191153</v>
      </c>
      <c r="R80">
        <v>0.88857373673191153</v>
      </c>
      <c r="S80">
        <v>0</v>
      </c>
      <c r="T80">
        <v>0</v>
      </c>
      <c r="U80">
        <v>1</v>
      </c>
      <c r="V80">
        <v>5.6843418860808015E-14</v>
      </c>
      <c r="W80">
        <v>0</v>
      </c>
      <c r="X80">
        <v>303.89221796231379</v>
      </c>
      <c r="Y80">
        <v>1538.4543534342131</v>
      </c>
      <c r="Z80">
        <v>4.4984045422053018</v>
      </c>
      <c r="AA80">
        <v>1538.4543534342131</v>
      </c>
      <c r="AB80">
        <v>3076.9087068684262</v>
      </c>
      <c r="AC80">
        <v>8.9968090844106055</v>
      </c>
      <c r="AD80">
        <v>-5.6843418860808015E-14</v>
      </c>
      <c r="AE80">
        <v>0</v>
      </c>
      <c r="AF80">
        <v>-4.5474735088646412E-13</v>
      </c>
      <c r="AG80" t="s">
        <v>642</v>
      </c>
      <c r="AH80" t="s">
        <v>716</v>
      </c>
    </row>
    <row r="81" spans="1:34" hidden="1" x14ac:dyDescent="0.25">
      <c r="A81" t="s">
        <v>54</v>
      </c>
      <c r="B81" t="s">
        <v>527</v>
      </c>
      <c r="C81" t="s">
        <v>950</v>
      </c>
      <c r="D81" s="63" t="s">
        <v>950</v>
      </c>
      <c r="E81" s="63" t="s">
        <v>671</v>
      </c>
      <c r="F81">
        <v>0.75</v>
      </c>
      <c r="G81">
        <v>3076.9087068684266</v>
      </c>
      <c r="H81">
        <v>219.77919334774475</v>
      </c>
      <c r="I81">
        <v>2</v>
      </c>
      <c r="J81">
        <v>3</v>
      </c>
      <c r="K81" t="s">
        <v>103</v>
      </c>
      <c r="L81">
        <v>10</v>
      </c>
      <c r="M81" t="s">
        <v>717</v>
      </c>
      <c r="N81">
        <v>2</v>
      </c>
      <c r="O81">
        <v>303.89221796231374</v>
      </c>
      <c r="P81">
        <v>405.18962394975165</v>
      </c>
      <c r="Q81">
        <v>0.88857373673191153</v>
      </c>
      <c r="R81">
        <v>0.88857373673191153</v>
      </c>
      <c r="S81">
        <v>0</v>
      </c>
      <c r="T81">
        <v>0</v>
      </c>
      <c r="U81">
        <v>1</v>
      </c>
      <c r="V81">
        <v>5.6843418860808015E-14</v>
      </c>
      <c r="W81">
        <v>0</v>
      </c>
      <c r="X81">
        <v>303.89221796231368</v>
      </c>
      <c r="Y81">
        <v>1538.4543534342131</v>
      </c>
      <c r="Z81">
        <v>4.4984045422053018</v>
      </c>
      <c r="AA81">
        <v>1538.4543534342131</v>
      </c>
      <c r="AB81">
        <v>3076.9087068684262</v>
      </c>
      <c r="AC81">
        <v>8.9968090844106055</v>
      </c>
      <c r="AD81">
        <v>5.6843418860808015E-14</v>
      </c>
      <c r="AE81">
        <v>0</v>
      </c>
      <c r="AF81">
        <v>-4.5474735088646412E-13</v>
      </c>
      <c r="AG81" t="s">
        <v>642</v>
      </c>
      <c r="AH81" t="s">
        <v>718</v>
      </c>
    </row>
    <row r="82" spans="1:34" hidden="1" x14ac:dyDescent="0.25">
      <c r="A82" t="s">
        <v>54</v>
      </c>
      <c r="B82" t="s">
        <v>527</v>
      </c>
      <c r="C82" t="s">
        <v>950</v>
      </c>
      <c r="D82" s="63" t="s">
        <v>950</v>
      </c>
      <c r="E82" s="63" t="s">
        <v>671</v>
      </c>
      <c r="F82">
        <v>0.75</v>
      </c>
      <c r="G82">
        <v>3076.9087068684266</v>
      </c>
      <c r="H82">
        <v>219.77919334774475</v>
      </c>
      <c r="I82">
        <v>2</v>
      </c>
      <c r="J82">
        <v>4</v>
      </c>
      <c r="K82" t="s">
        <v>101</v>
      </c>
      <c r="L82">
        <v>11</v>
      </c>
      <c r="M82" t="s">
        <v>719</v>
      </c>
      <c r="N82">
        <v>2</v>
      </c>
      <c r="O82">
        <v>303.89221796231374</v>
      </c>
      <c r="P82">
        <v>405.18962394975165</v>
      </c>
      <c r="Q82">
        <v>0.88857373673191153</v>
      </c>
      <c r="R82">
        <v>0.88857373673191153</v>
      </c>
      <c r="S82">
        <v>0</v>
      </c>
      <c r="T82">
        <v>0</v>
      </c>
      <c r="U82">
        <v>1</v>
      </c>
      <c r="V82">
        <v>5.6843418860808015E-14</v>
      </c>
      <c r="W82">
        <v>0</v>
      </c>
      <c r="X82">
        <v>303.89221796231368</v>
      </c>
      <c r="Y82">
        <v>1538.4543534342131</v>
      </c>
      <c r="Z82">
        <v>4.4984045422053018</v>
      </c>
      <c r="AA82">
        <v>1538.4543534342131</v>
      </c>
      <c r="AB82">
        <v>3076.9087068684262</v>
      </c>
      <c r="AC82">
        <v>8.9968090844106055</v>
      </c>
      <c r="AD82">
        <v>5.6843418860808015E-14</v>
      </c>
      <c r="AE82">
        <v>0</v>
      </c>
      <c r="AF82">
        <v>-4.5474735088646412E-13</v>
      </c>
      <c r="AG82" t="s">
        <v>642</v>
      </c>
      <c r="AH82" t="s">
        <v>720</v>
      </c>
    </row>
    <row r="83" spans="1:34" hidden="1" x14ac:dyDescent="0.25">
      <c r="A83" t="s">
        <v>54</v>
      </c>
      <c r="B83" t="s">
        <v>527</v>
      </c>
      <c r="C83" t="s">
        <v>950</v>
      </c>
      <c r="D83" s="63" t="s">
        <v>950</v>
      </c>
      <c r="E83" s="63" t="s">
        <v>671</v>
      </c>
      <c r="F83">
        <v>0.75</v>
      </c>
      <c r="G83">
        <v>3076.9087068684266</v>
      </c>
      <c r="H83">
        <v>219.77919334774475</v>
      </c>
      <c r="I83">
        <v>2</v>
      </c>
      <c r="J83">
        <v>5</v>
      </c>
      <c r="K83" t="s">
        <v>105</v>
      </c>
      <c r="L83">
        <v>12</v>
      </c>
      <c r="M83" t="s">
        <v>721</v>
      </c>
      <c r="N83">
        <v>2</v>
      </c>
      <c r="O83">
        <v>303.89221796231374</v>
      </c>
      <c r="P83">
        <v>405.18962394975165</v>
      </c>
      <c r="Q83">
        <v>0.88857373673191153</v>
      </c>
      <c r="R83">
        <v>0.88857373673191153</v>
      </c>
      <c r="S83">
        <v>0</v>
      </c>
      <c r="T83">
        <v>0</v>
      </c>
      <c r="U83">
        <v>1</v>
      </c>
      <c r="V83">
        <v>5.6843418860808015E-14</v>
      </c>
      <c r="W83">
        <v>0</v>
      </c>
      <c r="X83">
        <v>303.89221796231368</v>
      </c>
      <c r="Y83">
        <v>1538.4543534342131</v>
      </c>
      <c r="Z83">
        <v>4.4984045422053018</v>
      </c>
      <c r="AA83">
        <v>1538.4543534342131</v>
      </c>
      <c r="AB83">
        <v>3076.9087068684262</v>
      </c>
      <c r="AC83">
        <v>8.9968090844106055</v>
      </c>
      <c r="AD83">
        <v>5.6843418860808015E-14</v>
      </c>
      <c r="AE83">
        <v>0</v>
      </c>
      <c r="AF83">
        <v>-4.5474735088646412E-13</v>
      </c>
      <c r="AG83" t="s">
        <v>642</v>
      </c>
      <c r="AH83" t="s">
        <v>722</v>
      </c>
    </row>
    <row r="84" spans="1:34" hidden="1" x14ac:dyDescent="0.25">
      <c r="A84" t="s">
        <v>54</v>
      </c>
      <c r="B84" t="s">
        <v>527</v>
      </c>
      <c r="C84" t="s">
        <v>950</v>
      </c>
      <c r="D84" s="63" t="s">
        <v>950</v>
      </c>
      <c r="E84" s="63" t="s">
        <v>671</v>
      </c>
      <c r="F84">
        <v>0.75</v>
      </c>
      <c r="G84">
        <v>3076.9087068684266</v>
      </c>
      <c r="H84">
        <v>219.77919334774475</v>
      </c>
      <c r="I84">
        <v>2</v>
      </c>
      <c r="J84">
        <v>6</v>
      </c>
      <c r="K84" t="s">
        <v>113</v>
      </c>
      <c r="L84">
        <v>13</v>
      </c>
      <c r="M84" t="s">
        <v>723</v>
      </c>
      <c r="N84">
        <v>2</v>
      </c>
      <c r="O84">
        <v>0</v>
      </c>
      <c r="P84">
        <v>0</v>
      </c>
      <c r="Q84">
        <v>0</v>
      </c>
      <c r="R84">
        <v>0</v>
      </c>
      <c r="S84">
        <v>0</v>
      </c>
      <c r="T84">
        <v>0</v>
      </c>
      <c r="U84">
        <v>0</v>
      </c>
      <c r="V84">
        <v>0</v>
      </c>
      <c r="W84">
        <v>0</v>
      </c>
      <c r="X84">
        <v>0</v>
      </c>
      <c r="Y84">
        <v>1538.4543534342131</v>
      </c>
      <c r="Z84">
        <v>4.4984045422053018</v>
      </c>
      <c r="AA84">
        <v>1538.4543534342131</v>
      </c>
      <c r="AB84">
        <v>3076.9087068684262</v>
      </c>
      <c r="AC84">
        <v>8.9968090844106055</v>
      </c>
      <c r="AD84">
        <v>0</v>
      </c>
      <c r="AE84">
        <v>0</v>
      </c>
      <c r="AF84">
        <v>-4.5474735088646412E-13</v>
      </c>
      <c r="AG84" t="s">
        <v>642</v>
      </c>
      <c r="AH84" t="s">
        <v>724</v>
      </c>
    </row>
    <row r="85" spans="1:34" hidden="1" x14ac:dyDescent="0.25">
      <c r="A85" t="s">
        <v>54</v>
      </c>
      <c r="B85" t="s">
        <v>527</v>
      </c>
      <c r="C85" t="s">
        <v>950</v>
      </c>
      <c r="D85" s="63" t="s">
        <v>950</v>
      </c>
      <c r="E85" s="63" t="s">
        <v>671</v>
      </c>
      <c r="F85">
        <v>0.75</v>
      </c>
      <c r="G85">
        <v>3076.9087068684266</v>
      </c>
      <c r="H85">
        <v>219.77919334774475</v>
      </c>
      <c r="I85">
        <v>2</v>
      </c>
      <c r="J85">
        <v>7</v>
      </c>
      <c r="K85" t="s">
        <v>114</v>
      </c>
      <c r="L85">
        <v>14</v>
      </c>
      <c r="M85" t="s">
        <v>725</v>
      </c>
      <c r="N85">
        <v>2</v>
      </c>
      <c r="O85">
        <v>0</v>
      </c>
      <c r="P85">
        <v>0</v>
      </c>
      <c r="Q85">
        <v>0</v>
      </c>
      <c r="R85">
        <v>0</v>
      </c>
      <c r="S85">
        <v>0</v>
      </c>
      <c r="T85">
        <v>0</v>
      </c>
      <c r="U85">
        <v>0</v>
      </c>
      <c r="V85">
        <v>0</v>
      </c>
      <c r="W85">
        <v>0</v>
      </c>
      <c r="X85">
        <v>0</v>
      </c>
      <c r="Y85">
        <v>1538.4543534342131</v>
      </c>
      <c r="Z85">
        <v>4.4984045422053018</v>
      </c>
      <c r="AA85">
        <v>1538.4543534342131</v>
      </c>
      <c r="AB85">
        <v>3076.9087068684262</v>
      </c>
      <c r="AC85">
        <v>8.9968090844106055</v>
      </c>
      <c r="AD85">
        <v>0</v>
      </c>
      <c r="AE85">
        <v>0</v>
      </c>
      <c r="AF85">
        <v>-4.5474735088646412E-13</v>
      </c>
      <c r="AG85" t="s">
        <v>642</v>
      </c>
      <c r="AH85" t="s">
        <v>726</v>
      </c>
    </row>
    <row r="86" spans="1:34" hidden="1" x14ac:dyDescent="0.25">
      <c r="A86" t="s">
        <v>54</v>
      </c>
      <c r="B86" t="s">
        <v>527</v>
      </c>
      <c r="C86" t="s">
        <v>951</v>
      </c>
      <c r="D86" s="63" t="s">
        <v>951</v>
      </c>
      <c r="E86" s="63" t="s">
        <v>671</v>
      </c>
      <c r="F86">
        <v>0.6</v>
      </c>
      <c r="G86">
        <v>10150.000079941277</v>
      </c>
      <c r="H86">
        <v>725.00000571009127</v>
      </c>
      <c r="I86">
        <v>1</v>
      </c>
      <c r="J86">
        <v>1</v>
      </c>
      <c r="K86" t="s">
        <v>99</v>
      </c>
      <c r="L86">
        <v>1</v>
      </c>
      <c r="M86" t="s">
        <v>699</v>
      </c>
      <c r="N86">
        <v>1</v>
      </c>
      <c r="O86">
        <v>1154.7904282567922</v>
      </c>
      <c r="P86">
        <v>1924.6507137613205</v>
      </c>
      <c r="Q86">
        <v>4.2207252494765797</v>
      </c>
      <c r="R86">
        <v>4.2207252494765797</v>
      </c>
      <c r="S86">
        <v>0</v>
      </c>
      <c r="T86">
        <v>0</v>
      </c>
      <c r="U86">
        <v>1</v>
      </c>
      <c r="V86">
        <v>0</v>
      </c>
      <c r="W86">
        <v>0</v>
      </c>
      <c r="X86">
        <v>1154.7904282567922</v>
      </c>
      <c r="Y86">
        <v>5105.3892617668707</v>
      </c>
      <c r="Z86">
        <v>18.660048471370146</v>
      </c>
      <c r="AA86">
        <v>5105.3892617668707</v>
      </c>
      <c r="AB86">
        <v>10150.000079941277</v>
      </c>
      <c r="AC86">
        <v>37.09795350855731</v>
      </c>
      <c r="AD86">
        <v>0</v>
      </c>
      <c r="AE86">
        <v>0</v>
      </c>
      <c r="AF86">
        <v>0</v>
      </c>
      <c r="AG86" t="s">
        <v>642</v>
      </c>
      <c r="AH86" t="s">
        <v>700</v>
      </c>
    </row>
    <row r="87" spans="1:34" hidden="1" x14ac:dyDescent="0.25">
      <c r="A87" t="s">
        <v>54</v>
      </c>
      <c r="B87" t="s">
        <v>527</v>
      </c>
      <c r="C87" t="s">
        <v>951</v>
      </c>
      <c r="D87" s="63" t="s">
        <v>951</v>
      </c>
      <c r="E87" s="63" t="s">
        <v>671</v>
      </c>
      <c r="F87">
        <v>0.6</v>
      </c>
      <c r="G87">
        <v>10150.000079941277</v>
      </c>
      <c r="H87">
        <v>725.00000571009127</v>
      </c>
      <c r="I87">
        <v>1</v>
      </c>
      <c r="J87">
        <v>2</v>
      </c>
      <c r="K87" t="s">
        <v>102</v>
      </c>
      <c r="L87">
        <v>2</v>
      </c>
      <c r="M87" t="s">
        <v>701</v>
      </c>
      <c r="N87">
        <v>1</v>
      </c>
      <c r="O87">
        <v>698.95210131332146</v>
      </c>
      <c r="P87">
        <v>1164.9201688555358</v>
      </c>
      <c r="Q87">
        <v>2.5546494931042454</v>
      </c>
      <c r="R87">
        <v>2.5546494931042454</v>
      </c>
      <c r="S87">
        <v>0</v>
      </c>
      <c r="T87">
        <v>0</v>
      </c>
      <c r="U87">
        <v>1</v>
      </c>
      <c r="V87">
        <v>1.1368683772161603E-13</v>
      </c>
      <c r="W87">
        <v>0</v>
      </c>
      <c r="X87">
        <v>698.95210131332135</v>
      </c>
      <c r="Y87">
        <v>5105.3892617668707</v>
      </c>
      <c r="Z87">
        <v>18.660048471370146</v>
      </c>
      <c r="AA87">
        <v>5105.3892617668707</v>
      </c>
      <c r="AB87">
        <v>10150.000079941277</v>
      </c>
      <c r="AC87">
        <v>37.09795350855731</v>
      </c>
      <c r="AD87">
        <v>1.1368683772161603E-13</v>
      </c>
      <c r="AE87">
        <v>0</v>
      </c>
      <c r="AF87">
        <v>0</v>
      </c>
      <c r="AG87" t="s">
        <v>642</v>
      </c>
      <c r="AH87" t="s">
        <v>702</v>
      </c>
    </row>
    <row r="88" spans="1:34" hidden="1" x14ac:dyDescent="0.25">
      <c r="A88" t="s">
        <v>54</v>
      </c>
      <c r="B88" t="s">
        <v>527</v>
      </c>
      <c r="C88" t="s">
        <v>951</v>
      </c>
      <c r="D88" s="63" t="s">
        <v>951</v>
      </c>
      <c r="E88" s="63" t="s">
        <v>671</v>
      </c>
      <c r="F88">
        <v>0.6</v>
      </c>
      <c r="G88">
        <v>10150.000079941277</v>
      </c>
      <c r="H88">
        <v>725.00000571009127</v>
      </c>
      <c r="I88">
        <v>1</v>
      </c>
      <c r="J88">
        <v>3</v>
      </c>
      <c r="K88" t="s">
        <v>103</v>
      </c>
      <c r="L88">
        <v>3</v>
      </c>
      <c r="M88" t="s">
        <v>703</v>
      </c>
      <c r="N88">
        <v>1</v>
      </c>
      <c r="O88">
        <v>1063.6227628680981</v>
      </c>
      <c r="P88">
        <v>1772.7046047801637</v>
      </c>
      <c r="Q88">
        <v>3.8875100982021134</v>
      </c>
      <c r="R88">
        <v>3.8875100982021134</v>
      </c>
      <c r="S88">
        <v>0</v>
      </c>
      <c r="T88">
        <v>0</v>
      </c>
      <c r="U88">
        <v>1</v>
      </c>
      <c r="V88">
        <v>0</v>
      </c>
      <c r="W88">
        <v>0</v>
      </c>
      <c r="X88">
        <v>1063.6227628680981</v>
      </c>
      <c r="Y88">
        <v>5105.3892617668707</v>
      </c>
      <c r="Z88">
        <v>18.660048471370146</v>
      </c>
      <c r="AA88">
        <v>5105.3892617668707</v>
      </c>
      <c r="AB88">
        <v>10150.000079941277</v>
      </c>
      <c r="AC88">
        <v>37.09795350855731</v>
      </c>
      <c r="AD88">
        <v>0</v>
      </c>
      <c r="AE88">
        <v>0</v>
      </c>
      <c r="AF88">
        <v>0</v>
      </c>
      <c r="AG88" t="s">
        <v>642</v>
      </c>
      <c r="AH88" t="s">
        <v>704</v>
      </c>
    </row>
    <row r="89" spans="1:34" hidden="1" x14ac:dyDescent="0.25">
      <c r="A89" t="s">
        <v>54</v>
      </c>
      <c r="B89" t="s">
        <v>527</v>
      </c>
      <c r="C89" t="s">
        <v>951</v>
      </c>
      <c r="D89" s="63" t="s">
        <v>951</v>
      </c>
      <c r="E89" s="63" t="s">
        <v>671</v>
      </c>
      <c r="F89">
        <v>0.6</v>
      </c>
      <c r="G89">
        <v>10150.000079941277</v>
      </c>
      <c r="H89">
        <v>725.00000571009127</v>
      </c>
      <c r="I89">
        <v>1</v>
      </c>
      <c r="J89">
        <v>4</v>
      </c>
      <c r="K89" t="s">
        <v>101</v>
      </c>
      <c r="L89">
        <v>4</v>
      </c>
      <c r="M89" t="s">
        <v>705</v>
      </c>
      <c r="N89">
        <v>1</v>
      </c>
      <c r="O89">
        <v>668.5628795170901</v>
      </c>
      <c r="P89">
        <v>1114.271465861817</v>
      </c>
      <c r="Q89">
        <v>2.4435777760127566</v>
      </c>
      <c r="R89">
        <v>2.4435777760127566</v>
      </c>
      <c r="S89">
        <v>0</v>
      </c>
      <c r="T89">
        <v>0</v>
      </c>
      <c r="U89">
        <v>1</v>
      </c>
      <c r="V89">
        <v>1.1368683772161603E-13</v>
      </c>
      <c r="W89">
        <v>0</v>
      </c>
      <c r="X89">
        <v>668.56287951709021</v>
      </c>
      <c r="Y89">
        <v>5105.3892617668707</v>
      </c>
      <c r="Z89">
        <v>18.660048471370146</v>
      </c>
      <c r="AA89">
        <v>5105.3892617668707</v>
      </c>
      <c r="AB89">
        <v>10150.000079941277</v>
      </c>
      <c r="AC89">
        <v>37.09795350855731</v>
      </c>
      <c r="AD89">
        <v>-1.1368683772161603E-13</v>
      </c>
      <c r="AE89">
        <v>0</v>
      </c>
      <c r="AF89">
        <v>0</v>
      </c>
      <c r="AG89" t="s">
        <v>642</v>
      </c>
      <c r="AH89" t="s">
        <v>706</v>
      </c>
    </row>
    <row r="90" spans="1:34" hidden="1" x14ac:dyDescent="0.25">
      <c r="A90" t="s">
        <v>54</v>
      </c>
      <c r="B90" t="s">
        <v>527</v>
      </c>
      <c r="C90" t="s">
        <v>951</v>
      </c>
      <c r="D90" s="63" t="s">
        <v>951</v>
      </c>
      <c r="E90" s="63" t="s">
        <v>671</v>
      </c>
      <c r="F90">
        <v>0.6</v>
      </c>
      <c r="G90">
        <v>10150.000079941277</v>
      </c>
      <c r="H90">
        <v>725.00000571009127</v>
      </c>
      <c r="I90">
        <v>1</v>
      </c>
      <c r="J90">
        <v>5</v>
      </c>
      <c r="K90" t="s">
        <v>105</v>
      </c>
      <c r="L90">
        <v>5</v>
      </c>
      <c r="M90" t="s">
        <v>707</v>
      </c>
      <c r="N90">
        <v>1</v>
      </c>
      <c r="O90">
        <v>1063.6227628680981</v>
      </c>
      <c r="P90">
        <v>1772.7046047801637</v>
      </c>
      <c r="Q90">
        <v>3.8875100982021134</v>
      </c>
      <c r="R90">
        <v>3.8875100982021134</v>
      </c>
      <c r="S90">
        <v>0</v>
      </c>
      <c r="T90">
        <v>0</v>
      </c>
      <c r="U90">
        <v>1</v>
      </c>
      <c r="V90">
        <v>2.2737367544323206E-13</v>
      </c>
      <c r="W90">
        <v>0</v>
      </c>
      <c r="X90">
        <v>1063.6227628680979</v>
      </c>
      <c r="Y90">
        <v>5105.3892617668707</v>
      </c>
      <c r="Z90">
        <v>18.660048471370146</v>
      </c>
      <c r="AA90">
        <v>5105.3892617668707</v>
      </c>
      <c r="AB90">
        <v>10150.000079941277</v>
      </c>
      <c r="AC90">
        <v>37.09795350855731</v>
      </c>
      <c r="AD90">
        <v>2.2737367544323206E-13</v>
      </c>
      <c r="AE90">
        <v>0</v>
      </c>
      <c r="AF90">
        <v>0</v>
      </c>
      <c r="AG90" t="s">
        <v>642</v>
      </c>
      <c r="AH90" t="s">
        <v>708</v>
      </c>
    </row>
    <row r="91" spans="1:34" hidden="1" x14ac:dyDescent="0.25">
      <c r="A91" t="s">
        <v>54</v>
      </c>
      <c r="B91" t="s">
        <v>527</v>
      </c>
      <c r="C91" t="s">
        <v>951</v>
      </c>
      <c r="D91" s="63" t="s">
        <v>951</v>
      </c>
      <c r="E91" s="63" t="s">
        <v>671</v>
      </c>
      <c r="F91">
        <v>0.6</v>
      </c>
      <c r="G91">
        <v>10150.000079941277</v>
      </c>
      <c r="H91">
        <v>725.00000571009127</v>
      </c>
      <c r="I91">
        <v>1</v>
      </c>
      <c r="J91">
        <v>6</v>
      </c>
      <c r="K91" t="s">
        <v>113</v>
      </c>
      <c r="L91">
        <v>6</v>
      </c>
      <c r="M91" t="s">
        <v>709</v>
      </c>
      <c r="N91">
        <v>1</v>
      </c>
      <c r="O91">
        <v>227.91916347173529</v>
      </c>
      <c r="P91">
        <v>379.86527245289216</v>
      </c>
      <c r="Q91">
        <v>0.83303787818616704</v>
      </c>
      <c r="R91">
        <v>0.83303787818616704</v>
      </c>
      <c r="S91">
        <v>0</v>
      </c>
      <c r="T91">
        <v>0</v>
      </c>
      <c r="U91">
        <v>1</v>
      </c>
      <c r="V91">
        <v>2.8421709430404007E-14</v>
      </c>
      <c r="W91">
        <v>0</v>
      </c>
      <c r="X91">
        <v>227.91916347173532</v>
      </c>
      <c r="Y91">
        <v>5105.3892617668707</v>
      </c>
      <c r="Z91">
        <v>18.660048471370146</v>
      </c>
      <c r="AA91">
        <v>5105.3892617668707</v>
      </c>
      <c r="AB91">
        <v>10150.000079941277</v>
      </c>
      <c r="AC91">
        <v>37.09795350855731</v>
      </c>
      <c r="AD91">
        <v>-2.8421709430404007E-14</v>
      </c>
      <c r="AE91">
        <v>0</v>
      </c>
      <c r="AF91">
        <v>0</v>
      </c>
      <c r="AG91" t="s">
        <v>642</v>
      </c>
      <c r="AH91" t="s">
        <v>710</v>
      </c>
    </row>
    <row r="92" spans="1:34" hidden="1" x14ac:dyDescent="0.25">
      <c r="A92" t="s">
        <v>54</v>
      </c>
      <c r="B92" t="s">
        <v>527</v>
      </c>
      <c r="C92" t="s">
        <v>951</v>
      </c>
      <c r="D92" s="63" t="s">
        <v>951</v>
      </c>
      <c r="E92" s="63" t="s">
        <v>671</v>
      </c>
      <c r="F92">
        <v>0.6</v>
      </c>
      <c r="G92">
        <v>10150.000079941277</v>
      </c>
      <c r="H92">
        <v>725.00000571009127</v>
      </c>
      <c r="I92">
        <v>1</v>
      </c>
      <c r="J92">
        <v>7</v>
      </c>
      <c r="K92" t="s">
        <v>114</v>
      </c>
      <c r="L92">
        <v>7</v>
      </c>
      <c r="M92" t="s">
        <v>711</v>
      </c>
      <c r="N92">
        <v>1</v>
      </c>
      <c r="O92">
        <v>227.91916347173529</v>
      </c>
      <c r="P92">
        <v>379.86527245289216</v>
      </c>
      <c r="Q92">
        <v>0.83303787818616704</v>
      </c>
      <c r="R92">
        <v>0.83303787818616704</v>
      </c>
      <c r="S92">
        <v>0</v>
      </c>
      <c r="T92">
        <v>0</v>
      </c>
      <c r="U92">
        <v>1</v>
      </c>
      <c r="V92">
        <v>5.6843418860808015E-14</v>
      </c>
      <c r="W92">
        <v>0</v>
      </c>
      <c r="X92">
        <v>227.91916347173523</v>
      </c>
      <c r="Y92">
        <v>5105.3892617668707</v>
      </c>
      <c r="Z92">
        <v>18.660048471370146</v>
      </c>
      <c r="AA92">
        <v>5105.3892617668707</v>
      </c>
      <c r="AB92">
        <v>10150.000079941277</v>
      </c>
      <c r="AC92">
        <v>37.09795350855731</v>
      </c>
      <c r="AD92">
        <v>5.6843418860808015E-14</v>
      </c>
      <c r="AE92">
        <v>0</v>
      </c>
      <c r="AF92">
        <v>0</v>
      </c>
      <c r="AG92" t="s">
        <v>642</v>
      </c>
      <c r="AH92" t="s">
        <v>712</v>
      </c>
    </row>
    <row r="93" spans="1:34" hidden="1" x14ac:dyDescent="0.25">
      <c r="A93" t="s">
        <v>54</v>
      </c>
      <c r="B93" t="s">
        <v>527</v>
      </c>
      <c r="C93" t="s">
        <v>951</v>
      </c>
      <c r="D93" s="63" t="s">
        <v>951</v>
      </c>
      <c r="E93" s="63" t="s">
        <v>671</v>
      </c>
      <c r="F93">
        <v>0.6</v>
      </c>
      <c r="G93">
        <v>10150.000079941277</v>
      </c>
      <c r="H93">
        <v>725.00000571009127</v>
      </c>
      <c r="I93">
        <v>2</v>
      </c>
      <c r="J93">
        <v>1</v>
      </c>
      <c r="K93" t="s">
        <v>99</v>
      </c>
      <c r="L93">
        <v>8</v>
      </c>
      <c r="M93" t="s">
        <v>713</v>
      </c>
      <c r="N93">
        <v>2</v>
      </c>
      <c r="O93">
        <v>1124.4012064605608</v>
      </c>
      <c r="P93">
        <v>1874.0020107676014</v>
      </c>
      <c r="Q93">
        <v>4.1096535323850905</v>
      </c>
      <c r="R93">
        <v>4.1096535323850905</v>
      </c>
      <c r="S93">
        <v>0</v>
      </c>
      <c r="T93">
        <v>0</v>
      </c>
      <c r="U93">
        <v>1</v>
      </c>
      <c r="V93">
        <v>2.2737367544323206E-13</v>
      </c>
      <c r="W93">
        <v>0</v>
      </c>
      <c r="X93">
        <v>1124.4012064605606</v>
      </c>
      <c r="Y93">
        <v>5044.6108181744075</v>
      </c>
      <c r="Z93">
        <v>18.437905037187168</v>
      </c>
      <c r="AA93">
        <v>5044.6108181744075</v>
      </c>
      <c r="AB93">
        <v>10150.000079941277</v>
      </c>
      <c r="AC93">
        <v>37.09795350855731</v>
      </c>
      <c r="AD93">
        <v>2.2737367544323206E-13</v>
      </c>
      <c r="AE93">
        <v>0</v>
      </c>
      <c r="AF93">
        <v>0</v>
      </c>
      <c r="AG93" t="s">
        <v>642</v>
      </c>
      <c r="AH93" t="s">
        <v>714</v>
      </c>
    </row>
    <row r="94" spans="1:34" hidden="1" x14ac:dyDescent="0.25">
      <c r="A94" t="s">
        <v>54</v>
      </c>
      <c r="B94" t="s">
        <v>527</v>
      </c>
      <c r="C94" t="s">
        <v>951</v>
      </c>
      <c r="D94" s="63" t="s">
        <v>951</v>
      </c>
      <c r="E94" s="63" t="s">
        <v>671</v>
      </c>
      <c r="F94">
        <v>0.6</v>
      </c>
      <c r="G94">
        <v>10150.000079941277</v>
      </c>
      <c r="H94">
        <v>725.00000571009127</v>
      </c>
      <c r="I94">
        <v>2</v>
      </c>
      <c r="J94">
        <v>2</v>
      </c>
      <c r="K94" t="s">
        <v>102</v>
      </c>
      <c r="L94">
        <v>9</v>
      </c>
      <c r="M94" t="s">
        <v>715</v>
      </c>
      <c r="N94">
        <v>2</v>
      </c>
      <c r="O94">
        <v>668.5628795170901</v>
      </c>
      <c r="P94">
        <v>1114.271465861817</v>
      </c>
      <c r="Q94">
        <v>2.4435777760127566</v>
      </c>
      <c r="R94">
        <v>2.4435777760127566</v>
      </c>
      <c r="S94">
        <v>0</v>
      </c>
      <c r="T94">
        <v>0</v>
      </c>
      <c r="U94">
        <v>1</v>
      </c>
      <c r="V94">
        <v>1.1368683772161603E-13</v>
      </c>
      <c r="W94">
        <v>0</v>
      </c>
      <c r="X94">
        <v>668.56287951709021</v>
      </c>
      <c r="Y94">
        <v>5044.6108181744075</v>
      </c>
      <c r="Z94">
        <v>18.437905037187168</v>
      </c>
      <c r="AA94">
        <v>5044.6108181744075</v>
      </c>
      <c r="AB94">
        <v>10150.000079941277</v>
      </c>
      <c r="AC94">
        <v>37.09795350855731</v>
      </c>
      <c r="AD94">
        <v>-1.1368683772161603E-13</v>
      </c>
      <c r="AE94">
        <v>0</v>
      </c>
      <c r="AF94">
        <v>0</v>
      </c>
      <c r="AG94" t="s">
        <v>642</v>
      </c>
      <c r="AH94" t="s">
        <v>716</v>
      </c>
    </row>
    <row r="95" spans="1:34" hidden="1" x14ac:dyDescent="0.25">
      <c r="A95" t="s">
        <v>54</v>
      </c>
      <c r="B95" t="s">
        <v>527</v>
      </c>
      <c r="C95" t="s">
        <v>951</v>
      </c>
      <c r="D95" s="63" t="s">
        <v>951</v>
      </c>
      <c r="E95" s="63" t="s">
        <v>671</v>
      </c>
      <c r="F95">
        <v>0.6</v>
      </c>
      <c r="G95">
        <v>10150.000079941277</v>
      </c>
      <c r="H95">
        <v>725.00000571009127</v>
      </c>
      <c r="I95">
        <v>2</v>
      </c>
      <c r="J95">
        <v>3</v>
      </c>
      <c r="K95" t="s">
        <v>103</v>
      </c>
      <c r="L95">
        <v>10</v>
      </c>
      <c r="M95" t="s">
        <v>717</v>
      </c>
      <c r="N95">
        <v>2</v>
      </c>
      <c r="O95">
        <v>1063.6227628680981</v>
      </c>
      <c r="P95">
        <v>1772.7046047801637</v>
      </c>
      <c r="Q95">
        <v>3.8875100982021134</v>
      </c>
      <c r="R95">
        <v>3.8875100982021134</v>
      </c>
      <c r="S95">
        <v>0</v>
      </c>
      <c r="T95">
        <v>0</v>
      </c>
      <c r="U95">
        <v>1</v>
      </c>
      <c r="V95">
        <v>2.2737367544323206E-13</v>
      </c>
      <c r="W95">
        <v>0</v>
      </c>
      <c r="X95">
        <v>1063.6227628680979</v>
      </c>
      <c r="Y95">
        <v>5044.6108181744075</v>
      </c>
      <c r="Z95">
        <v>18.437905037187168</v>
      </c>
      <c r="AA95">
        <v>5044.6108181744075</v>
      </c>
      <c r="AB95">
        <v>10150.000079941277</v>
      </c>
      <c r="AC95">
        <v>37.09795350855731</v>
      </c>
      <c r="AD95">
        <v>2.2737367544323206E-13</v>
      </c>
      <c r="AE95">
        <v>0</v>
      </c>
      <c r="AF95">
        <v>0</v>
      </c>
      <c r="AG95" t="s">
        <v>642</v>
      </c>
      <c r="AH95" t="s">
        <v>718</v>
      </c>
    </row>
    <row r="96" spans="1:34" hidden="1" x14ac:dyDescent="0.25">
      <c r="A96" t="s">
        <v>54</v>
      </c>
      <c r="B96" t="s">
        <v>527</v>
      </c>
      <c r="C96" t="s">
        <v>951</v>
      </c>
      <c r="D96" s="63" t="s">
        <v>951</v>
      </c>
      <c r="E96" s="63" t="s">
        <v>671</v>
      </c>
      <c r="F96">
        <v>0.6</v>
      </c>
      <c r="G96">
        <v>10150.000079941277</v>
      </c>
      <c r="H96">
        <v>725.00000571009127</v>
      </c>
      <c r="I96">
        <v>2</v>
      </c>
      <c r="J96">
        <v>4</v>
      </c>
      <c r="K96" t="s">
        <v>101</v>
      </c>
      <c r="L96">
        <v>11</v>
      </c>
      <c r="M96" t="s">
        <v>719</v>
      </c>
      <c r="N96">
        <v>2</v>
      </c>
      <c r="O96">
        <v>668.5628795170901</v>
      </c>
      <c r="P96">
        <v>1114.271465861817</v>
      </c>
      <c r="Q96">
        <v>2.4435777760127566</v>
      </c>
      <c r="R96">
        <v>2.4435777760127566</v>
      </c>
      <c r="S96">
        <v>0</v>
      </c>
      <c r="T96">
        <v>0</v>
      </c>
      <c r="U96">
        <v>1</v>
      </c>
      <c r="V96">
        <v>0</v>
      </c>
      <c r="W96">
        <v>0</v>
      </c>
      <c r="X96">
        <v>668.5628795170901</v>
      </c>
      <c r="Y96">
        <v>5044.6108181744075</v>
      </c>
      <c r="Z96">
        <v>18.437905037187168</v>
      </c>
      <c r="AA96">
        <v>5044.6108181744075</v>
      </c>
      <c r="AB96">
        <v>10150.000079941277</v>
      </c>
      <c r="AC96">
        <v>37.09795350855731</v>
      </c>
      <c r="AD96">
        <v>0</v>
      </c>
      <c r="AE96">
        <v>0</v>
      </c>
      <c r="AF96">
        <v>0</v>
      </c>
      <c r="AG96" t="s">
        <v>642</v>
      </c>
      <c r="AH96" t="s">
        <v>720</v>
      </c>
    </row>
    <row r="97" spans="1:34" hidden="1" x14ac:dyDescent="0.25">
      <c r="A97" t="s">
        <v>54</v>
      </c>
      <c r="B97" t="s">
        <v>527</v>
      </c>
      <c r="C97" t="s">
        <v>951</v>
      </c>
      <c r="D97" s="63" t="s">
        <v>951</v>
      </c>
      <c r="E97" s="63" t="s">
        <v>671</v>
      </c>
      <c r="F97">
        <v>0.6</v>
      </c>
      <c r="G97">
        <v>10150.000079941277</v>
      </c>
      <c r="H97">
        <v>725.00000571009127</v>
      </c>
      <c r="I97">
        <v>2</v>
      </c>
      <c r="J97">
        <v>5</v>
      </c>
      <c r="K97" t="s">
        <v>105</v>
      </c>
      <c r="L97">
        <v>12</v>
      </c>
      <c r="M97" t="s">
        <v>721</v>
      </c>
      <c r="N97">
        <v>2</v>
      </c>
      <c r="O97">
        <v>1063.6227628680981</v>
      </c>
      <c r="P97">
        <v>1772.7046047801637</v>
      </c>
      <c r="Q97">
        <v>3.8875100982021134</v>
      </c>
      <c r="R97">
        <v>3.8875100982021134</v>
      </c>
      <c r="S97">
        <v>0</v>
      </c>
      <c r="T97">
        <v>0</v>
      </c>
      <c r="U97">
        <v>1</v>
      </c>
      <c r="V97">
        <v>2.2737367544323206E-13</v>
      </c>
      <c r="W97">
        <v>0</v>
      </c>
      <c r="X97">
        <v>1063.6227628680979</v>
      </c>
      <c r="Y97">
        <v>5044.6108181744075</v>
      </c>
      <c r="Z97">
        <v>18.437905037187168</v>
      </c>
      <c r="AA97">
        <v>5044.6108181744075</v>
      </c>
      <c r="AB97">
        <v>10150.000079941277</v>
      </c>
      <c r="AC97">
        <v>37.09795350855731</v>
      </c>
      <c r="AD97">
        <v>2.2737367544323206E-13</v>
      </c>
      <c r="AE97">
        <v>0</v>
      </c>
      <c r="AF97">
        <v>0</v>
      </c>
      <c r="AG97" t="s">
        <v>642</v>
      </c>
      <c r="AH97" t="s">
        <v>722</v>
      </c>
    </row>
    <row r="98" spans="1:34" hidden="1" x14ac:dyDescent="0.25">
      <c r="A98" t="s">
        <v>54</v>
      </c>
      <c r="B98" t="s">
        <v>527</v>
      </c>
      <c r="C98" t="s">
        <v>951</v>
      </c>
      <c r="D98" s="63" t="s">
        <v>951</v>
      </c>
      <c r="E98" s="63" t="s">
        <v>671</v>
      </c>
      <c r="F98">
        <v>0.6</v>
      </c>
      <c r="G98">
        <v>10150.000079941277</v>
      </c>
      <c r="H98">
        <v>725.00000571009127</v>
      </c>
      <c r="I98">
        <v>2</v>
      </c>
      <c r="J98">
        <v>6</v>
      </c>
      <c r="K98" t="s">
        <v>113</v>
      </c>
      <c r="L98">
        <v>13</v>
      </c>
      <c r="M98" t="s">
        <v>723</v>
      </c>
      <c r="N98">
        <v>2</v>
      </c>
      <c r="O98">
        <v>227.91916347173529</v>
      </c>
      <c r="P98">
        <v>379.86527245289216</v>
      </c>
      <c r="Q98">
        <v>0.83303787818616704</v>
      </c>
      <c r="R98">
        <v>0.83303787818616704</v>
      </c>
      <c r="S98">
        <v>0</v>
      </c>
      <c r="T98">
        <v>0</v>
      </c>
      <c r="U98">
        <v>1</v>
      </c>
      <c r="V98">
        <v>2.8421709430404007E-14</v>
      </c>
      <c r="W98">
        <v>0</v>
      </c>
      <c r="X98">
        <v>227.91916347173532</v>
      </c>
      <c r="Y98">
        <v>5044.6108181744075</v>
      </c>
      <c r="Z98">
        <v>18.437905037187168</v>
      </c>
      <c r="AA98">
        <v>5044.6108181744075</v>
      </c>
      <c r="AB98">
        <v>10150.000079941277</v>
      </c>
      <c r="AC98">
        <v>37.09795350855731</v>
      </c>
      <c r="AD98">
        <v>-2.8421709430404007E-14</v>
      </c>
      <c r="AE98">
        <v>0</v>
      </c>
      <c r="AF98">
        <v>0</v>
      </c>
      <c r="AG98" t="s">
        <v>642</v>
      </c>
      <c r="AH98" t="s">
        <v>724</v>
      </c>
    </row>
    <row r="99" spans="1:34" hidden="1" x14ac:dyDescent="0.25">
      <c r="A99" t="s">
        <v>54</v>
      </c>
      <c r="B99" t="s">
        <v>527</v>
      </c>
      <c r="C99" t="s">
        <v>951</v>
      </c>
      <c r="D99" s="63" t="s">
        <v>951</v>
      </c>
      <c r="E99" s="63" t="s">
        <v>671</v>
      </c>
      <c r="F99">
        <v>0.6</v>
      </c>
      <c r="G99">
        <v>10150.000079941277</v>
      </c>
      <c r="H99">
        <v>725.00000571009127</v>
      </c>
      <c r="I99">
        <v>2</v>
      </c>
      <c r="J99">
        <v>7</v>
      </c>
      <c r="K99" t="s">
        <v>114</v>
      </c>
      <c r="L99">
        <v>14</v>
      </c>
      <c r="M99" t="s">
        <v>725</v>
      </c>
      <c r="N99">
        <v>2</v>
      </c>
      <c r="O99">
        <v>227.91916347173529</v>
      </c>
      <c r="P99">
        <v>379.86527245289216</v>
      </c>
      <c r="Q99">
        <v>0.83303787818616704</v>
      </c>
      <c r="R99">
        <v>0.83303787818616704</v>
      </c>
      <c r="S99">
        <v>0</v>
      </c>
      <c r="T99">
        <v>0</v>
      </c>
      <c r="U99">
        <v>1</v>
      </c>
      <c r="V99">
        <v>5.6843418860808015E-14</v>
      </c>
      <c r="W99">
        <v>0</v>
      </c>
      <c r="X99">
        <v>227.91916347173523</v>
      </c>
      <c r="Y99">
        <v>5044.6108181744075</v>
      </c>
      <c r="Z99">
        <v>18.437905037187168</v>
      </c>
      <c r="AA99">
        <v>5044.6108181744075</v>
      </c>
      <c r="AB99">
        <v>10150.000079941277</v>
      </c>
      <c r="AC99">
        <v>37.09795350855731</v>
      </c>
      <c r="AD99">
        <v>5.6843418860808015E-14</v>
      </c>
      <c r="AE99">
        <v>0</v>
      </c>
      <c r="AF99">
        <v>0</v>
      </c>
      <c r="AG99" t="s">
        <v>642</v>
      </c>
      <c r="AH99" t="s">
        <v>726</v>
      </c>
    </row>
    <row r="100" spans="1:34" hidden="1" x14ac:dyDescent="0.25">
      <c r="A100" t="s">
        <v>55</v>
      </c>
      <c r="B100" t="s">
        <v>527</v>
      </c>
      <c r="C100" t="s">
        <v>945</v>
      </c>
      <c r="D100" s="63" t="s">
        <v>945</v>
      </c>
      <c r="E100" s="63" t="s">
        <v>671</v>
      </c>
      <c r="F100">
        <v>1</v>
      </c>
      <c r="G100">
        <v>68082.911392405076</v>
      </c>
      <c r="H100">
        <v>4863.0650994575053</v>
      </c>
      <c r="I100">
        <v>1</v>
      </c>
      <c r="J100">
        <v>1</v>
      </c>
      <c r="K100" t="s">
        <v>99</v>
      </c>
      <c r="L100">
        <v>1</v>
      </c>
      <c r="M100" t="s">
        <v>699</v>
      </c>
      <c r="N100">
        <v>1</v>
      </c>
      <c r="O100">
        <v>4867.1312074001962</v>
      </c>
      <c r="P100">
        <v>4867.1312074001962</v>
      </c>
      <c r="Q100">
        <v>10.673533349561831</v>
      </c>
      <c r="R100">
        <v>5.0558842182134995</v>
      </c>
      <c r="S100">
        <v>3.6202627735355919</v>
      </c>
      <c r="T100">
        <v>1.9973863578127402</v>
      </c>
      <c r="U100">
        <v>1</v>
      </c>
      <c r="V100">
        <v>4.5474735088646412E-13</v>
      </c>
      <c r="W100">
        <v>0</v>
      </c>
      <c r="X100">
        <v>4867.1312074001953</v>
      </c>
      <c r="Y100">
        <v>34069.918451801379</v>
      </c>
      <c r="Z100">
        <v>74.714733446932826</v>
      </c>
      <c r="AA100">
        <v>34069.918451801364</v>
      </c>
      <c r="AB100">
        <v>68082.911392405091</v>
      </c>
      <c r="AC100">
        <v>149.30463024650237</v>
      </c>
      <c r="AD100">
        <v>9.0949470177292824E-13</v>
      </c>
      <c r="AE100">
        <v>1.4551915228366852E-11</v>
      </c>
      <c r="AF100">
        <v>1.4551915228366852E-11</v>
      </c>
      <c r="AG100" t="s">
        <v>642</v>
      </c>
      <c r="AH100" t="s">
        <v>700</v>
      </c>
    </row>
    <row r="101" spans="1:34" hidden="1" x14ac:dyDescent="0.25">
      <c r="A101" t="s">
        <v>55</v>
      </c>
      <c r="B101" t="s">
        <v>527</v>
      </c>
      <c r="C101" t="s">
        <v>945</v>
      </c>
      <c r="D101" s="63" t="s">
        <v>945</v>
      </c>
      <c r="E101" s="63" t="s">
        <v>671</v>
      </c>
      <c r="F101">
        <v>1</v>
      </c>
      <c r="G101">
        <v>68082.911392405076</v>
      </c>
      <c r="H101">
        <v>4863.0650994575053</v>
      </c>
      <c r="I101">
        <v>1</v>
      </c>
      <c r="J101">
        <v>2</v>
      </c>
      <c r="K101" t="s">
        <v>102</v>
      </c>
      <c r="L101">
        <v>2</v>
      </c>
      <c r="M101" t="s">
        <v>701</v>
      </c>
      <c r="N101">
        <v>1</v>
      </c>
      <c r="O101">
        <v>4867.1312074001962</v>
      </c>
      <c r="P101">
        <v>4867.1312074001962</v>
      </c>
      <c r="Q101">
        <v>10.673533349561831</v>
      </c>
      <c r="R101">
        <v>5.0558842182134995</v>
      </c>
      <c r="S101">
        <v>3.6202627735355919</v>
      </c>
      <c r="T101">
        <v>1.9973863578127402</v>
      </c>
      <c r="U101">
        <v>1</v>
      </c>
      <c r="V101">
        <v>4.5474735088646412E-13</v>
      </c>
      <c r="W101">
        <v>0</v>
      </c>
      <c r="X101">
        <v>4867.1312074001953</v>
      </c>
      <c r="Y101">
        <v>34069.918451801379</v>
      </c>
      <c r="Z101">
        <v>74.714733446932826</v>
      </c>
      <c r="AA101">
        <v>34069.918451801364</v>
      </c>
      <c r="AB101">
        <v>68082.911392405091</v>
      </c>
      <c r="AC101">
        <v>149.30463024650237</v>
      </c>
      <c r="AD101">
        <v>9.0949470177292824E-13</v>
      </c>
      <c r="AE101">
        <v>1.4551915228366852E-11</v>
      </c>
      <c r="AF101">
        <v>1.4551915228366852E-11</v>
      </c>
      <c r="AG101" t="s">
        <v>642</v>
      </c>
      <c r="AH101" t="s">
        <v>702</v>
      </c>
    </row>
    <row r="102" spans="1:34" hidden="1" x14ac:dyDescent="0.25">
      <c r="A102" t="s">
        <v>55</v>
      </c>
      <c r="B102" t="s">
        <v>527</v>
      </c>
      <c r="C102" t="s">
        <v>945</v>
      </c>
      <c r="D102" s="63" t="s">
        <v>945</v>
      </c>
      <c r="E102" s="63" t="s">
        <v>671</v>
      </c>
      <c r="F102">
        <v>1</v>
      </c>
      <c r="G102">
        <v>68082.911392405076</v>
      </c>
      <c r="H102">
        <v>4863.0650994575053</v>
      </c>
      <c r="I102">
        <v>1</v>
      </c>
      <c r="J102">
        <v>3</v>
      </c>
      <c r="K102" t="s">
        <v>103</v>
      </c>
      <c r="L102">
        <v>3</v>
      </c>
      <c r="M102" t="s">
        <v>703</v>
      </c>
      <c r="N102">
        <v>1</v>
      </c>
      <c r="O102">
        <v>4867.1312074001962</v>
      </c>
      <c r="P102">
        <v>4867.1312074001962</v>
      </c>
      <c r="Q102">
        <v>10.673533349561831</v>
      </c>
      <c r="R102">
        <v>5.0558842182134995</v>
      </c>
      <c r="S102">
        <v>3.6202627735355919</v>
      </c>
      <c r="T102">
        <v>1.9973863578127402</v>
      </c>
      <c r="U102">
        <v>1</v>
      </c>
      <c r="V102">
        <v>4.5474735088646412E-13</v>
      </c>
      <c r="W102">
        <v>0</v>
      </c>
      <c r="X102">
        <v>4867.1312074001953</v>
      </c>
      <c r="Y102">
        <v>34069.918451801379</v>
      </c>
      <c r="Z102">
        <v>74.714733446932826</v>
      </c>
      <c r="AA102">
        <v>34069.918451801364</v>
      </c>
      <c r="AB102">
        <v>68082.911392405091</v>
      </c>
      <c r="AC102">
        <v>149.30463024650237</v>
      </c>
      <c r="AD102">
        <v>9.0949470177292824E-13</v>
      </c>
      <c r="AE102">
        <v>1.4551915228366852E-11</v>
      </c>
      <c r="AF102">
        <v>1.4551915228366852E-11</v>
      </c>
      <c r="AG102" t="s">
        <v>642</v>
      </c>
      <c r="AH102" t="s">
        <v>704</v>
      </c>
    </row>
    <row r="103" spans="1:34" hidden="1" x14ac:dyDescent="0.25">
      <c r="A103" t="s">
        <v>55</v>
      </c>
      <c r="B103" t="s">
        <v>527</v>
      </c>
      <c r="C103" t="s">
        <v>945</v>
      </c>
      <c r="D103" s="63" t="s">
        <v>945</v>
      </c>
      <c r="E103" s="63" t="s">
        <v>671</v>
      </c>
      <c r="F103">
        <v>1</v>
      </c>
      <c r="G103">
        <v>68082.911392405076</v>
      </c>
      <c r="H103">
        <v>4863.0650994575053</v>
      </c>
      <c r="I103">
        <v>1</v>
      </c>
      <c r="J103">
        <v>4</v>
      </c>
      <c r="K103" t="s">
        <v>101</v>
      </c>
      <c r="L103">
        <v>4</v>
      </c>
      <c r="M103" t="s">
        <v>705</v>
      </c>
      <c r="N103">
        <v>1</v>
      </c>
      <c r="O103">
        <v>4867.1312074001962</v>
      </c>
      <c r="P103">
        <v>4867.1312074001962</v>
      </c>
      <c r="Q103">
        <v>10.673533349561831</v>
      </c>
      <c r="R103">
        <v>5.0558842182134995</v>
      </c>
      <c r="S103">
        <v>3.6202627735355919</v>
      </c>
      <c r="T103">
        <v>1.9973863578127402</v>
      </c>
      <c r="U103">
        <v>1</v>
      </c>
      <c r="V103">
        <v>4.5474735088646412E-13</v>
      </c>
      <c r="W103">
        <v>0</v>
      </c>
      <c r="X103">
        <v>4867.1312074001953</v>
      </c>
      <c r="Y103">
        <v>34069.918451801379</v>
      </c>
      <c r="Z103">
        <v>74.714733446932826</v>
      </c>
      <c r="AA103">
        <v>34069.918451801364</v>
      </c>
      <c r="AB103">
        <v>68082.911392405091</v>
      </c>
      <c r="AC103">
        <v>149.30463024650237</v>
      </c>
      <c r="AD103">
        <v>9.0949470177292824E-13</v>
      </c>
      <c r="AE103">
        <v>1.4551915228366852E-11</v>
      </c>
      <c r="AF103">
        <v>1.4551915228366852E-11</v>
      </c>
      <c r="AG103" t="s">
        <v>642</v>
      </c>
      <c r="AH103" t="s">
        <v>706</v>
      </c>
    </row>
    <row r="104" spans="1:34" hidden="1" x14ac:dyDescent="0.25">
      <c r="A104" t="s">
        <v>55</v>
      </c>
      <c r="B104" t="s">
        <v>527</v>
      </c>
      <c r="C104" t="s">
        <v>945</v>
      </c>
      <c r="D104" s="63" t="s">
        <v>945</v>
      </c>
      <c r="E104" s="63" t="s">
        <v>671</v>
      </c>
      <c r="F104">
        <v>1</v>
      </c>
      <c r="G104">
        <v>68082.911392405076</v>
      </c>
      <c r="H104">
        <v>4863.0650994575053</v>
      </c>
      <c r="I104">
        <v>1</v>
      </c>
      <c r="J104">
        <v>5</v>
      </c>
      <c r="K104" t="s">
        <v>105</v>
      </c>
      <c r="L104">
        <v>5</v>
      </c>
      <c r="M104" t="s">
        <v>707</v>
      </c>
      <c r="N104">
        <v>1</v>
      </c>
      <c r="O104">
        <v>4867.1312074001962</v>
      </c>
      <c r="P104">
        <v>4867.1312074001962</v>
      </c>
      <c r="Q104">
        <v>10.673533349561831</v>
      </c>
      <c r="R104">
        <v>5.0558842182134995</v>
      </c>
      <c r="S104">
        <v>3.6202627735355919</v>
      </c>
      <c r="T104">
        <v>1.9973863578127402</v>
      </c>
      <c r="U104">
        <v>1</v>
      </c>
      <c r="V104">
        <v>4.5474735088646412E-13</v>
      </c>
      <c r="W104">
        <v>0</v>
      </c>
      <c r="X104">
        <v>4867.1312074001953</v>
      </c>
      <c r="Y104">
        <v>34069.918451801379</v>
      </c>
      <c r="Z104">
        <v>74.714733446932826</v>
      </c>
      <c r="AA104">
        <v>34069.918451801364</v>
      </c>
      <c r="AB104">
        <v>68082.911392405091</v>
      </c>
      <c r="AC104">
        <v>149.30463024650237</v>
      </c>
      <c r="AD104">
        <v>9.0949470177292824E-13</v>
      </c>
      <c r="AE104">
        <v>1.4551915228366852E-11</v>
      </c>
      <c r="AF104">
        <v>1.4551915228366852E-11</v>
      </c>
      <c r="AG104" t="s">
        <v>642</v>
      </c>
      <c r="AH104" t="s">
        <v>708</v>
      </c>
    </row>
    <row r="105" spans="1:34" hidden="1" x14ac:dyDescent="0.25">
      <c r="A105" t="s">
        <v>55</v>
      </c>
      <c r="B105" t="s">
        <v>527</v>
      </c>
      <c r="C105" t="s">
        <v>945</v>
      </c>
      <c r="D105" s="63" t="s">
        <v>945</v>
      </c>
      <c r="E105" s="63" t="s">
        <v>671</v>
      </c>
      <c r="F105">
        <v>1</v>
      </c>
      <c r="G105">
        <v>68082.911392405076</v>
      </c>
      <c r="H105">
        <v>4863.0650994575053</v>
      </c>
      <c r="I105">
        <v>1</v>
      </c>
      <c r="J105">
        <v>6</v>
      </c>
      <c r="K105" t="s">
        <v>113</v>
      </c>
      <c r="L105">
        <v>6</v>
      </c>
      <c r="M105" t="s">
        <v>709</v>
      </c>
      <c r="N105">
        <v>1</v>
      </c>
      <c r="O105">
        <v>4867.1312074001962</v>
      </c>
      <c r="P105">
        <v>4867.1312074001962</v>
      </c>
      <c r="Q105">
        <v>10.673533349561831</v>
      </c>
      <c r="R105">
        <v>5.0558842182134995</v>
      </c>
      <c r="S105">
        <v>3.6202627735355919</v>
      </c>
      <c r="T105">
        <v>1.9973863578127402</v>
      </c>
      <c r="U105">
        <v>1</v>
      </c>
      <c r="V105">
        <v>4.5474735088646412E-13</v>
      </c>
      <c r="W105">
        <v>0</v>
      </c>
      <c r="X105">
        <v>4867.1312074001953</v>
      </c>
      <c r="Y105">
        <v>34069.918451801379</v>
      </c>
      <c r="Z105">
        <v>74.714733446932826</v>
      </c>
      <c r="AA105">
        <v>34069.918451801364</v>
      </c>
      <c r="AB105">
        <v>68082.911392405091</v>
      </c>
      <c r="AC105">
        <v>149.30463024650237</v>
      </c>
      <c r="AD105">
        <v>9.0949470177292824E-13</v>
      </c>
      <c r="AE105">
        <v>1.4551915228366852E-11</v>
      </c>
      <c r="AF105">
        <v>1.4551915228366852E-11</v>
      </c>
      <c r="AG105" t="s">
        <v>642</v>
      </c>
      <c r="AH105" t="s">
        <v>710</v>
      </c>
    </row>
    <row r="106" spans="1:34" hidden="1" x14ac:dyDescent="0.25">
      <c r="A106" t="s">
        <v>55</v>
      </c>
      <c r="B106" t="s">
        <v>527</v>
      </c>
      <c r="C106" t="s">
        <v>945</v>
      </c>
      <c r="D106" s="63" t="s">
        <v>945</v>
      </c>
      <c r="E106" s="63" t="s">
        <v>671</v>
      </c>
      <c r="F106">
        <v>1</v>
      </c>
      <c r="G106">
        <v>68082.911392405076</v>
      </c>
      <c r="H106">
        <v>4863.0650994575053</v>
      </c>
      <c r="I106">
        <v>1</v>
      </c>
      <c r="J106">
        <v>7</v>
      </c>
      <c r="K106" t="s">
        <v>114</v>
      </c>
      <c r="L106">
        <v>7</v>
      </c>
      <c r="M106" t="s">
        <v>711</v>
      </c>
      <c r="N106">
        <v>1</v>
      </c>
      <c r="O106">
        <v>4867.1312074001962</v>
      </c>
      <c r="P106">
        <v>4867.1312074001962</v>
      </c>
      <c r="Q106">
        <v>10.673533349561831</v>
      </c>
      <c r="R106">
        <v>5.0558842182134995</v>
      </c>
      <c r="S106">
        <v>3.6202627735355919</v>
      </c>
      <c r="T106">
        <v>1.9973863578127402</v>
      </c>
      <c r="U106">
        <v>1</v>
      </c>
      <c r="V106">
        <v>4.5474735088646412E-13</v>
      </c>
      <c r="W106">
        <v>0</v>
      </c>
      <c r="X106">
        <v>4867.1312074001953</v>
      </c>
      <c r="Y106">
        <v>34069.918451801379</v>
      </c>
      <c r="Z106">
        <v>74.714733446932826</v>
      </c>
      <c r="AA106">
        <v>34069.918451801364</v>
      </c>
      <c r="AB106">
        <v>68082.911392405091</v>
      </c>
      <c r="AC106">
        <v>149.30463024650237</v>
      </c>
      <c r="AD106">
        <v>9.0949470177292824E-13</v>
      </c>
      <c r="AE106">
        <v>1.4551915228366852E-11</v>
      </c>
      <c r="AF106">
        <v>1.4551915228366852E-11</v>
      </c>
      <c r="AG106" t="s">
        <v>642</v>
      </c>
      <c r="AH106" t="s">
        <v>712</v>
      </c>
    </row>
    <row r="107" spans="1:34" hidden="1" x14ac:dyDescent="0.25">
      <c r="A107" t="s">
        <v>55</v>
      </c>
      <c r="B107" t="s">
        <v>527</v>
      </c>
      <c r="C107" t="s">
        <v>945</v>
      </c>
      <c r="D107" s="63" t="s">
        <v>945</v>
      </c>
      <c r="E107" s="63" t="s">
        <v>671</v>
      </c>
      <c r="F107">
        <v>1</v>
      </c>
      <c r="G107">
        <v>68082.911392405076</v>
      </c>
      <c r="H107">
        <v>4863.0650994575053</v>
      </c>
      <c r="I107">
        <v>2</v>
      </c>
      <c r="J107">
        <v>1</v>
      </c>
      <c r="K107" t="s">
        <v>99</v>
      </c>
      <c r="L107">
        <v>8</v>
      </c>
      <c r="M107" t="s">
        <v>713</v>
      </c>
      <c r="N107">
        <v>2</v>
      </c>
      <c r="O107">
        <v>4867.1312074001962</v>
      </c>
      <c r="P107">
        <v>4867.1312074001962</v>
      </c>
      <c r="Q107">
        <v>10.673533349561831</v>
      </c>
      <c r="R107">
        <v>5.0558842182134995</v>
      </c>
      <c r="S107">
        <v>3.6202627735355919</v>
      </c>
      <c r="T107">
        <v>1.9973863578127402</v>
      </c>
      <c r="U107">
        <v>1</v>
      </c>
      <c r="V107">
        <v>4.5474735088646412E-13</v>
      </c>
      <c r="W107">
        <v>0</v>
      </c>
      <c r="X107">
        <v>4867.1312074001953</v>
      </c>
      <c r="Y107">
        <v>34012.992940603712</v>
      </c>
      <c r="Z107">
        <v>74.589896799569516</v>
      </c>
      <c r="AA107">
        <v>34012.992940603697</v>
      </c>
      <c r="AB107">
        <v>68082.911392405091</v>
      </c>
      <c r="AC107">
        <v>149.30463024650237</v>
      </c>
      <c r="AD107">
        <v>9.0949470177292824E-13</v>
      </c>
      <c r="AE107">
        <v>1.4551915228366852E-11</v>
      </c>
      <c r="AF107">
        <v>1.4551915228366852E-11</v>
      </c>
      <c r="AG107" t="s">
        <v>642</v>
      </c>
      <c r="AH107" t="s">
        <v>714</v>
      </c>
    </row>
    <row r="108" spans="1:34" hidden="1" x14ac:dyDescent="0.25">
      <c r="A108" t="s">
        <v>55</v>
      </c>
      <c r="B108" t="s">
        <v>527</v>
      </c>
      <c r="C108" t="s">
        <v>945</v>
      </c>
      <c r="D108" s="63" t="s">
        <v>945</v>
      </c>
      <c r="E108" s="63" t="s">
        <v>671</v>
      </c>
      <c r="F108">
        <v>1</v>
      </c>
      <c r="G108">
        <v>68082.911392405076</v>
      </c>
      <c r="H108">
        <v>4863.0650994575053</v>
      </c>
      <c r="I108">
        <v>2</v>
      </c>
      <c r="J108">
        <v>2</v>
      </c>
      <c r="K108" t="s">
        <v>102</v>
      </c>
      <c r="L108">
        <v>9</v>
      </c>
      <c r="M108" t="s">
        <v>715</v>
      </c>
      <c r="N108">
        <v>2</v>
      </c>
      <c r="O108">
        <v>4867.1312074001962</v>
      </c>
      <c r="P108">
        <v>4867.1312074001962</v>
      </c>
      <c r="Q108">
        <v>10.673533349561831</v>
      </c>
      <c r="R108">
        <v>5.0558842182134995</v>
      </c>
      <c r="S108">
        <v>3.6202627735355919</v>
      </c>
      <c r="T108">
        <v>1.9973863578127402</v>
      </c>
      <c r="U108">
        <v>1</v>
      </c>
      <c r="V108">
        <v>4.5474735088646412E-13</v>
      </c>
      <c r="W108">
        <v>0</v>
      </c>
      <c r="X108">
        <v>4867.1312074001953</v>
      </c>
      <c r="Y108">
        <v>34012.992940603712</v>
      </c>
      <c r="Z108">
        <v>74.589896799569516</v>
      </c>
      <c r="AA108">
        <v>34012.992940603697</v>
      </c>
      <c r="AB108">
        <v>68082.911392405091</v>
      </c>
      <c r="AC108">
        <v>149.30463024650237</v>
      </c>
      <c r="AD108">
        <v>9.0949470177292824E-13</v>
      </c>
      <c r="AE108">
        <v>1.4551915228366852E-11</v>
      </c>
      <c r="AF108">
        <v>1.4551915228366852E-11</v>
      </c>
      <c r="AG108" t="s">
        <v>642</v>
      </c>
      <c r="AH108" t="s">
        <v>716</v>
      </c>
    </row>
    <row r="109" spans="1:34" hidden="1" x14ac:dyDescent="0.25">
      <c r="A109" t="s">
        <v>55</v>
      </c>
      <c r="B109" t="s">
        <v>527</v>
      </c>
      <c r="C109" t="s">
        <v>945</v>
      </c>
      <c r="D109" s="63" t="s">
        <v>945</v>
      </c>
      <c r="E109" s="63" t="s">
        <v>671</v>
      </c>
      <c r="F109">
        <v>1</v>
      </c>
      <c r="G109">
        <v>68082.911392405076</v>
      </c>
      <c r="H109">
        <v>4863.0650994575053</v>
      </c>
      <c r="I109">
        <v>2</v>
      </c>
      <c r="J109">
        <v>3</v>
      </c>
      <c r="K109" t="s">
        <v>103</v>
      </c>
      <c r="L109">
        <v>10</v>
      </c>
      <c r="M109" t="s">
        <v>717</v>
      </c>
      <c r="N109">
        <v>2</v>
      </c>
      <c r="O109">
        <v>4867.1312074001962</v>
      </c>
      <c r="P109">
        <v>4867.1312074001962</v>
      </c>
      <c r="Q109">
        <v>10.673533349561831</v>
      </c>
      <c r="R109">
        <v>5.0558842182134995</v>
      </c>
      <c r="S109">
        <v>3.6202627735355919</v>
      </c>
      <c r="T109">
        <v>1.9973863578127402</v>
      </c>
      <c r="U109">
        <v>1</v>
      </c>
      <c r="V109">
        <v>4.5474735088646412E-13</v>
      </c>
      <c r="W109">
        <v>0</v>
      </c>
      <c r="X109">
        <v>4867.1312074001953</v>
      </c>
      <c r="Y109">
        <v>34012.992940603712</v>
      </c>
      <c r="Z109">
        <v>74.589896799569516</v>
      </c>
      <c r="AA109">
        <v>34012.992940603697</v>
      </c>
      <c r="AB109">
        <v>68082.911392405091</v>
      </c>
      <c r="AC109">
        <v>149.30463024650237</v>
      </c>
      <c r="AD109">
        <v>9.0949470177292824E-13</v>
      </c>
      <c r="AE109">
        <v>1.4551915228366852E-11</v>
      </c>
      <c r="AF109">
        <v>1.4551915228366852E-11</v>
      </c>
      <c r="AG109" t="s">
        <v>642</v>
      </c>
      <c r="AH109" t="s">
        <v>718</v>
      </c>
    </row>
    <row r="110" spans="1:34" hidden="1" x14ac:dyDescent="0.25">
      <c r="A110" t="s">
        <v>55</v>
      </c>
      <c r="B110" t="s">
        <v>527</v>
      </c>
      <c r="C110" t="s">
        <v>945</v>
      </c>
      <c r="D110" s="63" t="s">
        <v>945</v>
      </c>
      <c r="E110" s="63" t="s">
        <v>671</v>
      </c>
      <c r="F110">
        <v>1</v>
      </c>
      <c r="G110">
        <v>68082.911392405076</v>
      </c>
      <c r="H110">
        <v>4863.0650994575053</v>
      </c>
      <c r="I110">
        <v>2</v>
      </c>
      <c r="J110">
        <v>4</v>
      </c>
      <c r="K110" t="s">
        <v>101</v>
      </c>
      <c r="L110">
        <v>11</v>
      </c>
      <c r="M110" t="s">
        <v>719</v>
      </c>
      <c r="N110">
        <v>2</v>
      </c>
      <c r="O110">
        <v>4867.1312074001962</v>
      </c>
      <c r="P110">
        <v>4867.1312074001962</v>
      </c>
      <c r="Q110">
        <v>10.673533349561831</v>
      </c>
      <c r="R110">
        <v>5.0558842182134995</v>
      </c>
      <c r="S110">
        <v>3.6202627735355919</v>
      </c>
      <c r="T110">
        <v>1.9973863578127402</v>
      </c>
      <c r="U110">
        <v>1</v>
      </c>
      <c r="V110">
        <v>4.5474735088646412E-13</v>
      </c>
      <c r="W110">
        <v>0</v>
      </c>
      <c r="X110">
        <v>4867.1312074001953</v>
      </c>
      <c r="Y110">
        <v>34012.992940603712</v>
      </c>
      <c r="Z110">
        <v>74.589896799569516</v>
      </c>
      <c r="AA110">
        <v>34012.992940603697</v>
      </c>
      <c r="AB110">
        <v>68082.911392405091</v>
      </c>
      <c r="AC110">
        <v>149.30463024650237</v>
      </c>
      <c r="AD110">
        <v>9.0949470177292824E-13</v>
      </c>
      <c r="AE110">
        <v>1.4551915228366852E-11</v>
      </c>
      <c r="AF110">
        <v>1.4551915228366852E-11</v>
      </c>
      <c r="AG110" t="s">
        <v>642</v>
      </c>
      <c r="AH110" t="s">
        <v>720</v>
      </c>
    </row>
    <row r="111" spans="1:34" hidden="1" x14ac:dyDescent="0.25">
      <c r="A111" t="s">
        <v>55</v>
      </c>
      <c r="B111" t="s">
        <v>527</v>
      </c>
      <c r="C111" t="s">
        <v>945</v>
      </c>
      <c r="D111" s="63" t="s">
        <v>945</v>
      </c>
      <c r="E111" s="63" t="s">
        <v>671</v>
      </c>
      <c r="F111">
        <v>1</v>
      </c>
      <c r="G111">
        <v>68082.911392405076</v>
      </c>
      <c r="H111">
        <v>4863.0650994575053</v>
      </c>
      <c r="I111">
        <v>2</v>
      </c>
      <c r="J111">
        <v>5</v>
      </c>
      <c r="K111" t="s">
        <v>105</v>
      </c>
      <c r="L111">
        <v>12</v>
      </c>
      <c r="M111" t="s">
        <v>721</v>
      </c>
      <c r="N111">
        <v>2</v>
      </c>
      <c r="O111">
        <v>4867.1312074001962</v>
      </c>
      <c r="P111">
        <v>4867.1312074001962</v>
      </c>
      <c r="Q111">
        <v>10.673533349561831</v>
      </c>
      <c r="R111">
        <v>5.0558842182134995</v>
      </c>
      <c r="S111">
        <v>3.6202627735355919</v>
      </c>
      <c r="T111">
        <v>1.9973863578127402</v>
      </c>
      <c r="U111">
        <v>1</v>
      </c>
      <c r="V111">
        <v>4.5474735088646412E-13</v>
      </c>
      <c r="W111">
        <v>0</v>
      </c>
      <c r="X111">
        <v>4867.1312074001953</v>
      </c>
      <c r="Y111">
        <v>34012.992940603712</v>
      </c>
      <c r="Z111">
        <v>74.589896799569516</v>
      </c>
      <c r="AA111">
        <v>34012.992940603697</v>
      </c>
      <c r="AB111">
        <v>68082.911392405091</v>
      </c>
      <c r="AC111">
        <v>149.30463024650237</v>
      </c>
      <c r="AD111">
        <v>9.0949470177292824E-13</v>
      </c>
      <c r="AE111">
        <v>1.4551915228366852E-11</v>
      </c>
      <c r="AF111">
        <v>1.4551915228366852E-11</v>
      </c>
      <c r="AG111" t="s">
        <v>642</v>
      </c>
      <c r="AH111" t="s">
        <v>722</v>
      </c>
    </row>
    <row r="112" spans="1:34" hidden="1" x14ac:dyDescent="0.25">
      <c r="A112" t="s">
        <v>55</v>
      </c>
      <c r="B112" t="s">
        <v>527</v>
      </c>
      <c r="C112" t="s">
        <v>945</v>
      </c>
      <c r="D112" s="63" t="s">
        <v>945</v>
      </c>
      <c r="E112" s="63" t="s">
        <v>671</v>
      </c>
      <c r="F112">
        <v>1</v>
      </c>
      <c r="G112">
        <v>68082.911392405076</v>
      </c>
      <c r="H112">
        <v>4863.0650994575053</v>
      </c>
      <c r="I112">
        <v>2</v>
      </c>
      <c r="J112">
        <v>6</v>
      </c>
      <c r="K112" t="s">
        <v>113</v>
      </c>
      <c r="L112">
        <v>13</v>
      </c>
      <c r="M112" t="s">
        <v>723</v>
      </c>
      <c r="N112">
        <v>2</v>
      </c>
      <c r="O112">
        <v>4810.2056962025326</v>
      </c>
      <c r="P112">
        <v>4810.2056962025326</v>
      </c>
      <c r="Q112">
        <v>10.548696702198535</v>
      </c>
      <c r="R112">
        <v>5.0558842182134995</v>
      </c>
      <c r="S112">
        <v>3.6202627735355919</v>
      </c>
      <c r="T112">
        <v>1.8725497104494442</v>
      </c>
      <c r="U112">
        <v>1</v>
      </c>
      <c r="V112">
        <v>0</v>
      </c>
      <c r="W112">
        <v>0</v>
      </c>
      <c r="X112">
        <v>4810.2056962025326</v>
      </c>
      <c r="Y112">
        <v>34012.992940603712</v>
      </c>
      <c r="Z112">
        <v>74.589896799569516</v>
      </c>
      <c r="AA112">
        <v>34012.992940603697</v>
      </c>
      <c r="AB112">
        <v>68082.911392405091</v>
      </c>
      <c r="AC112">
        <v>149.30463024650237</v>
      </c>
      <c r="AD112">
        <v>0</v>
      </c>
      <c r="AE112">
        <v>1.4551915228366852E-11</v>
      </c>
      <c r="AF112">
        <v>1.4551915228366852E-11</v>
      </c>
      <c r="AG112" t="s">
        <v>642</v>
      </c>
      <c r="AH112" t="s">
        <v>724</v>
      </c>
    </row>
    <row r="113" spans="1:34" hidden="1" x14ac:dyDescent="0.25">
      <c r="A113" t="s">
        <v>55</v>
      </c>
      <c r="B113" t="s">
        <v>527</v>
      </c>
      <c r="C113" t="s">
        <v>945</v>
      </c>
      <c r="D113" s="63" t="s">
        <v>945</v>
      </c>
      <c r="E113" s="63" t="s">
        <v>671</v>
      </c>
      <c r="F113">
        <v>1</v>
      </c>
      <c r="G113">
        <v>68082.911392405076</v>
      </c>
      <c r="H113">
        <v>4863.0650994575053</v>
      </c>
      <c r="I113">
        <v>2</v>
      </c>
      <c r="J113">
        <v>7</v>
      </c>
      <c r="K113" t="s">
        <v>114</v>
      </c>
      <c r="L113">
        <v>14</v>
      </c>
      <c r="M113" t="s">
        <v>725</v>
      </c>
      <c r="N113">
        <v>2</v>
      </c>
      <c r="O113">
        <v>4867.1312074001962</v>
      </c>
      <c r="P113">
        <v>4867.1312074001962</v>
      </c>
      <c r="Q113">
        <v>10.673533349561831</v>
      </c>
      <c r="R113">
        <v>5.0558842182134995</v>
      </c>
      <c r="S113">
        <v>3.6202627735355919</v>
      </c>
      <c r="T113">
        <v>1.9973863578127402</v>
      </c>
      <c r="U113">
        <v>1</v>
      </c>
      <c r="V113">
        <v>9.0949470177292824E-13</v>
      </c>
      <c r="W113">
        <v>0</v>
      </c>
      <c r="X113">
        <v>4867.1312074001944</v>
      </c>
      <c r="Y113">
        <v>34012.992940603712</v>
      </c>
      <c r="Z113">
        <v>74.589896799569516</v>
      </c>
      <c r="AA113">
        <v>34012.992940603697</v>
      </c>
      <c r="AB113">
        <v>68082.911392405091</v>
      </c>
      <c r="AC113">
        <v>149.30463024650237</v>
      </c>
      <c r="AD113">
        <v>1.8189894035458565E-12</v>
      </c>
      <c r="AE113">
        <v>1.4551915228366852E-11</v>
      </c>
      <c r="AF113">
        <v>1.4551915228366852E-11</v>
      </c>
      <c r="AG113" t="s">
        <v>642</v>
      </c>
      <c r="AH113" t="s">
        <v>726</v>
      </c>
    </row>
    <row r="114" spans="1:34" hidden="1" x14ac:dyDescent="0.25">
      <c r="A114" t="s">
        <v>55</v>
      </c>
      <c r="B114" t="s">
        <v>527</v>
      </c>
      <c r="C114" t="s">
        <v>946</v>
      </c>
      <c r="D114" s="63" t="s">
        <v>946</v>
      </c>
      <c r="E114" s="63" t="s">
        <v>671</v>
      </c>
      <c r="F114">
        <v>0.95</v>
      </c>
      <c r="G114">
        <v>2433.5656037000972</v>
      </c>
      <c r="H114">
        <v>173.82611455000693</v>
      </c>
      <c r="I114">
        <v>1</v>
      </c>
      <c r="J114">
        <v>1</v>
      </c>
      <c r="K114" t="s">
        <v>99</v>
      </c>
      <c r="L114">
        <v>1</v>
      </c>
      <c r="M114" t="s">
        <v>699</v>
      </c>
      <c r="N114">
        <v>1</v>
      </c>
      <c r="O114">
        <v>243.35656037000973</v>
      </c>
      <c r="P114">
        <v>256.16480038948396</v>
      </c>
      <c r="Q114">
        <v>0.56176491313483323</v>
      </c>
      <c r="R114">
        <v>0.56176491313483323</v>
      </c>
      <c r="S114">
        <v>0</v>
      </c>
      <c r="T114">
        <v>0</v>
      </c>
      <c r="U114">
        <v>1</v>
      </c>
      <c r="V114">
        <v>2.8421709430404007E-14</v>
      </c>
      <c r="W114">
        <v>0</v>
      </c>
      <c r="X114">
        <v>243.35656037000976</v>
      </c>
      <c r="Y114">
        <v>1216.7828018500486</v>
      </c>
      <c r="Z114">
        <v>2.8088245656741662</v>
      </c>
      <c r="AA114">
        <v>1216.7828018500486</v>
      </c>
      <c r="AB114">
        <v>2433.5656037000972</v>
      </c>
      <c r="AC114">
        <v>5.6176491313483332</v>
      </c>
      <c r="AD114">
        <v>-2.8421709430404007E-14</v>
      </c>
      <c r="AE114">
        <v>0</v>
      </c>
      <c r="AF114">
        <v>0</v>
      </c>
      <c r="AG114" t="s">
        <v>642</v>
      </c>
      <c r="AH114" t="s">
        <v>700</v>
      </c>
    </row>
    <row r="115" spans="1:34" hidden="1" x14ac:dyDescent="0.25">
      <c r="A115" t="s">
        <v>55</v>
      </c>
      <c r="B115" t="s">
        <v>527</v>
      </c>
      <c r="C115" t="s">
        <v>946</v>
      </c>
      <c r="D115" s="63" t="s">
        <v>946</v>
      </c>
      <c r="E115" s="63" t="s">
        <v>671</v>
      </c>
      <c r="F115">
        <v>0.95</v>
      </c>
      <c r="G115">
        <v>2433.5656037000972</v>
      </c>
      <c r="H115">
        <v>173.82611455000693</v>
      </c>
      <c r="I115">
        <v>1</v>
      </c>
      <c r="J115">
        <v>2</v>
      </c>
      <c r="K115" t="s">
        <v>102</v>
      </c>
      <c r="L115">
        <v>2</v>
      </c>
      <c r="M115" t="s">
        <v>701</v>
      </c>
      <c r="N115">
        <v>1</v>
      </c>
      <c r="O115">
        <v>243.35656037000973</v>
      </c>
      <c r="P115">
        <v>256.16480038948396</v>
      </c>
      <c r="Q115">
        <v>0.56176491313483323</v>
      </c>
      <c r="R115">
        <v>0.56176491313483323</v>
      </c>
      <c r="S115">
        <v>0</v>
      </c>
      <c r="T115">
        <v>0</v>
      </c>
      <c r="U115">
        <v>1</v>
      </c>
      <c r="V115">
        <v>0</v>
      </c>
      <c r="W115">
        <v>0</v>
      </c>
      <c r="X115">
        <v>243.35656037000973</v>
      </c>
      <c r="Y115">
        <v>1216.7828018500486</v>
      </c>
      <c r="Z115">
        <v>2.8088245656741662</v>
      </c>
      <c r="AA115">
        <v>1216.7828018500486</v>
      </c>
      <c r="AB115">
        <v>2433.5656037000972</v>
      </c>
      <c r="AC115">
        <v>5.6176491313483332</v>
      </c>
      <c r="AD115">
        <v>0</v>
      </c>
      <c r="AE115">
        <v>0</v>
      </c>
      <c r="AF115">
        <v>0</v>
      </c>
      <c r="AG115" t="s">
        <v>642</v>
      </c>
      <c r="AH115" t="s">
        <v>702</v>
      </c>
    </row>
    <row r="116" spans="1:34" hidden="1" x14ac:dyDescent="0.25">
      <c r="A116" t="s">
        <v>55</v>
      </c>
      <c r="B116" t="s">
        <v>527</v>
      </c>
      <c r="C116" t="s">
        <v>946</v>
      </c>
      <c r="D116" s="63" t="s">
        <v>946</v>
      </c>
      <c r="E116" s="63" t="s">
        <v>671</v>
      </c>
      <c r="F116">
        <v>0.95</v>
      </c>
      <c r="G116">
        <v>2433.5656037000972</v>
      </c>
      <c r="H116">
        <v>173.82611455000693</v>
      </c>
      <c r="I116">
        <v>1</v>
      </c>
      <c r="J116">
        <v>3</v>
      </c>
      <c r="K116" t="s">
        <v>103</v>
      </c>
      <c r="L116">
        <v>3</v>
      </c>
      <c r="M116" t="s">
        <v>703</v>
      </c>
      <c r="N116">
        <v>1</v>
      </c>
      <c r="O116">
        <v>243.35656037000973</v>
      </c>
      <c r="P116">
        <v>256.16480038948396</v>
      </c>
      <c r="Q116">
        <v>0.56176491313483323</v>
      </c>
      <c r="R116">
        <v>0.56176491313483323</v>
      </c>
      <c r="S116">
        <v>0</v>
      </c>
      <c r="T116">
        <v>0</v>
      </c>
      <c r="U116">
        <v>1</v>
      </c>
      <c r="V116">
        <v>0</v>
      </c>
      <c r="W116">
        <v>0</v>
      </c>
      <c r="X116">
        <v>243.35656037000973</v>
      </c>
      <c r="Y116">
        <v>1216.7828018500486</v>
      </c>
      <c r="Z116">
        <v>2.8088245656741662</v>
      </c>
      <c r="AA116">
        <v>1216.7828018500486</v>
      </c>
      <c r="AB116">
        <v>2433.5656037000972</v>
      </c>
      <c r="AC116">
        <v>5.6176491313483332</v>
      </c>
      <c r="AD116">
        <v>0</v>
      </c>
      <c r="AE116">
        <v>0</v>
      </c>
      <c r="AF116">
        <v>0</v>
      </c>
      <c r="AG116" t="s">
        <v>642</v>
      </c>
      <c r="AH116" t="s">
        <v>704</v>
      </c>
    </row>
    <row r="117" spans="1:34" hidden="1" x14ac:dyDescent="0.25">
      <c r="A117" t="s">
        <v>55</v>
      </c>
      <c r="B117" t="s">
        <v>527</v>
      </c>
      <c r="C117" t="s">
        <v>946</v>
      </c>
      <c r="D117" s="63" t="s">
        <v>946</v>
      </c>
      <c r="E117" s="63" t="s">
        <v>671</v>
      </c>
      <c r="F117">
        <v>0.95</v>
      </c>
      <c r="G117">
        <v>2433.5656037000972</v>
      </c>
      <c r="H117">
        <v>173.82611455000693</v>
      </c>
      <c r="I117">
        <v>1</v>
      </c>
      <c r="J117">
        <v>4</v>
      </c>
      <c r="K117" t="s">
        <v>101</v>
      </c>
      <c r="L117">
        <v>4</v>
      </c>
      <c r="M117" t="s">
        <v>705</v>
      </c>
      <c r="N117">
        <v>1</v>
      </c>
      <c r="O117">
        <v>243.35656037000973</v>
      </c>
      <c r="P117">
        <v>256.16480038948396</v>
      </c>
      <c r="Q117">
        <v>0.56176491313483323</v>
      </c>
      <c r="R117">
        <v>0.56176491313483323</v>
      </c>
      <c r="S117">
        <v>0</v>
      </c>
      <c r="T117">
        <v>0</v>
      </c>
      <c r="U117">
        <v>1</v>
      </c>
      <c r="V117">
        <v>0</v>
      </c>
      <c r="W117">
        <v>0</v>
      </c>
      <c r="X117">
        <v>243.35656037000973</v>
      </c>
      <c r="Y117">
        <v>1216.7828018500486</v>
      </c>
      <c r="Z117">
        <v>2.8088245656741662</v>
      </c>
      <c r="AA117">
        <v>1216.7828018500486</v>
      </c>
      <c r="AB117">
        <v>2433.5656037000972</v>
      </c>
      <c r="AC117">
        <v>5.6176491313483332</v>
      </c>
      <c r="AD117">
        <v>0</v>
      </c>
      <c r="AE117">
        <v>0</v>
      </c>
      <c r="AF117">
        <v>0</v>
      </c>
      <c r="AG117" t="s">
        <v>642</v>
      </c>
      <c r="AH117" t="s">
        <v>706</v>
      </c>
    </row>
    <row r="118" spans="1:34" hidden="1" x14ac:dyDescent="0.25">
      <c r="A118" t="s">
        <v>55</v>
      </c>
      <c r="B118" t="s">
        <v>527</v>
      </c>
      <c r="C118" t="s">
        <v>946</v>
      </c>
      <c r="D118" s="63" t="s">
        <v>946</v>
      </c>
      <c r="E118" s="63" t="s">
        <v>671</v>
      </c>
      <c r="F118">
        <v>0.95</v>
      </c>
      <c r="G118">
        <v>2433.5656037000972</v>
      </c>
      <c r="H118">
        <v>173.82611455000693</v>
      </c>
      <c r="I118">
        <v>1</v>
      </c>
      <c r="J118">
        <v>5</v>
      </c>
      <c r="K118" t="s">
        <v>105</v>
      </c>
      <c r="L118">
        <v>5</v>
      </c>
      <c r="M118" t="s">
        <v>707</v>
      </c>
      <c r="N118">
        <v>1</v>
      </c>
      <c r="O118">
        <v>243.35656037000973</v>
      </c>
      <c r="P118">
        <v>256.16480038948396</v>
      </c>
      <c r="Q118">
        <v>0.56176491313483323</v>
      </c>
      <c r="R118">
        <v>0.56176491313483323</v>
      </c>
      <c r="S118">
        <v>0</v>
      </c>
      <c r="T118">
        <v>0</v>
      </c>
      <c r="U118">
        <v>1</v>
      </c>
      <c r="V118">
        <v>0</v>
      </c>
      <c r="W118">
        <v>0</v>
      </c>
      <c r="X118">
        <v>243.35656037000973</v>
      </c>
      <c r="Y118">
        <v>1216.7828018500486</v>
      </c>
      <c r="Z118">
        <v>2.8088245656741662</v>
      </c>
      <c r="AA118">
        <v>1216.7828018500486</v>
      </c>
      <c r="AB118">
        <v>2433.5656037000972</v>
      </c>
      <c r="AC118">
        <v>5.6176491313483332</v>
      </c>
      <c r="AD118">
        <v>0</v>
      </c>
      <c r="AE118">
        <v>0</v>
      </c>
      <c r="AF118">
        <v>0</v>
      </c>
      <c r="AG118" t="s">
        <v>642</v>
      </c>
      <c r="AH118" t="s">
        <v>708</v>
      </c>
    </row>
    <row r="119" spans="1:34" hidden="1" x14ac:dyDescent="0.25">
      <c r="A119" t="s">
        <v>55</v>
      </c>
      <c r="B119" t="s">
        <v>527</v>
      </c>
      <c r="C119" t="s">
        <v>946</v>
      </c>
      <c r="D119" s="63" t="s">
        <v>946</v>
      </c>
      <c r="E119" s="63" t="s">
        <v>671</v>
      </c>
      <c r="F119">
        <v>0.95</v>
      </c>
      <c r="G119">
        <v>2433.5656037000972</v>
      </c>
      <c r="H119">
        <v>173.82611455000693</v>
      </c>
      <c r="I119">
        <v>1</v>
      </c>
      <c r="J119">
        <v>6</v>
      </c>
      <c r="K119" t="s">
        <v>113</v>
      </c>
      <c r="L119">
        <v>6</v>
      </c>
      <c r="M119" t="s">
        <v>709</v>
      </c>
      <c r="N119">
        <v>1</v>
      </c>
      <c r="O119">
        <v>0</v>
      </c>
      <c r="P119">
        <v>0</v>
      </c>
      <c r="Q119">
        <v>0</v>
      </c>
      <c r="R119">
        <v>0</v>
      </c>
      <c r="S119">
        <v>0</v>
      </c>
      <c r="T119">
        <v>0</v>
      </c>
      <c r="U119">
        <v>0</v>
      </c>
      <c r="V119">
        <v>0</v>
      </c>
      <c r="W119">
        <v>0</v>
      </c>
      <c r="X119">
        <v>0</v>
      </c>
      <c r="Y119">
        <v>1216.7828018500486</v>
      </c>
      <c r="Z119">
        <v>2.8088245656741662</v>
      </c>
      <c r="AA119">
        <v>1216.7828018500486</v>
      </c>
      <c r="AB119">
        <v>2433.5656037000972</v>
      </c>
      <c r="AC119">
        <v>5.6176491313483332</v>
      </c>
      <c r="AD119">
        <v>0</v>
      </c>
      <c r="AE119">
        <v>0</v>
      </c>
      <c r="AF119">
        <v>0</v>
      </c>
      <c r="AG119" t="s">
        <v>642</v>
      </c>
      <c r="AH119" t="s">
        <v>710</v>
      </c>
    </row>
    <row r="120" spans="1:34" hidden="1" x14ac:dyDescent="0.25">
      <c r="A120" t="s">
        <v>55</v>
      </c>
      <c r="B120" t="s">
        <v>527</v>
      </c>
      <c r="C120" t="s">
        <v>946</v>
      </c>
      <c r="D120" s="63" t="s">
        <v>946</v>
      </c>
      <c r="E120" s="63" t="s">
        <v>671</v>
      </c>
      <c r="F120">
        <v>0.95</v>
      </c>
      <c r="G120">
        <v>2433.5656037000972</v>
      </c>
      <c r="H120">
        <v>173.82611455000693</v>
      </c>
      <c r="I120">
        <v>1</v>
      </c>
      <c r="J120">
        <v>7</v>
      </c>
      <c r="K120" t="s">
        <v>114</v>
      </c>
      <c r="L120">
        <v>7</v>
      </c>
      <c r="M120" t="s">
        <v>711</v>
      </c>
      <c r="N120">
        <v>1</v>
      </c>
      <c r="O120">
        <v>0</v>
      </c>
      <c r="P120">
        <v>0</v>
      </c>
      <c r="Q120">
        <v>0</v>
      </c>
      <c r="R120">
        <v>0</v>
      </c>
      <c r="S120">
        <v>0</v>
      </c>
      <c r="T120">
        <v>0</v>
      </c>
      <c r="U120">
        <v>0</v>
      </c>
      <c r="V120">
        <v>0</v>
      </c>
      <c r="W120">
        <v>0</v>
      </c>
      <c r="X120">
        <v>0</v>
      </c>
      <c r="Y120">
        <v>1216.7828018500486</v>
      </c>
      <c r="Z120">
        <v>2.8088245656741662</v>
      </c>
      <c r="AA120">
        <v>1216.7828018500486</v>
      </c>
      <c r="AB120">
        <v>2433.5656037000972</v>
      </c>
      <c r="AC120">
        <v>5.6176491313483332</v>
      </c>
      <c r="AD120">
        <v>0</v>
      </c>
      <c r="AE120">
        <v>0</v>
      </c>
      <c r="AF120">
        <v>0</v>
      </c>
      <c r="AG120" t="s">
        <v>642</v>
      </c>
      <c r="AH120" t="s">
        <v>712</v>
      </c>
    </row>
    <row r="121" spans="1:34" hidden="1" x14ac:dyDescent="0.25">
      <c r="A121" t="s">
        <v>55</v>
      </c>
      <c r="B121" t="s">
        <v>527</v>
      </c>
      <c r="C121" t="s">
        <v>946</v>
      </c>
      <c r="D121" s="63" t="s">
        <v>946</v>
      </c>
      <c r="E121" s="63" t="s">
        <v>671</v>
      </c>
      <c r="F121">
        <v>0.95</v>
      </c>
      <c r="G121">
        <v>2433.5656037000972</v>
      </c>
      <c r="H121">
        <v>173.82611455000693</v>
      </c>
      <c r="I121">
        <v>2</v>
      </c>
      <c r="J121">
        <v>1</v>
      </c>
      <c r="K121" t="s">
        <v>99</v>
      </c>
      <c r="L121">
        <v>8</v>
      </c>
      <c r="M121" t="s">
        <v>713</v>
      </c>
      <c r="N121">
        <v>2</v>
      </c>
      <c r="O121">
        <v>243.35656037000973</v>
      </c>
      <c r="P121">
        <v>256.16480038948396</v>
      </c>
      <c r="Q121">
        <v>0.56176491313483323</v>
      </c>
      <c r="R121">
        <v>0.56176491313483323</v>
      </c>
      <c r="S121">
        <v>0</v>
      </c>
      <c r="T121">
        <v>0</v>
      </c>
      <c r="U121">
        <v>1</v>
      </c>
      <c r="V121">
        <v>0</v>
      </c>
      <c r="W121">
        <v>0</v>
      </c>
      <c r="X121">
        <v>243.35656037000973</v>
      </c>
      <c r="Y121">
        <v>1216.7828018500486</v>
      </c>
      <c r="Z121">
        <v>2.8088245656741662</v>
      </c>
      <c r="AA121">
        <v>1216.7828018500486</v>
      </c>
      <c r="AB121">
        <v>2433.5656037000972</v>
      </c>
      <c r="AC121">
        <v>5.6176491313483332</v>
      </c>
      <c r="AD121">
        <v>0</v>
      </c>
      <c r="AE121">
        <v>0</v>
      </c>
      <c r="AF121">
        <v>0</v>
      </c>
      <c r="AG121" t="s">
        <v>642</v>
      </c>
      <c r="AH121" t="s">
        <v>714</v>
      </c>
    </row>
    <row r="122" spans="1:34" hidden="1" x14ac:dyDescent="0.25">
      <c r="A122" t="s">
        <v>55</v>
      </c>
      <c r="B122" t="s">
        <v>527</v>
      </c>
      <c r="C122" t="s">
        <v>946</v>
      </c>
      <c r="D122" s="63" t="s">
        <v>946</v>
      </c>
      <c r="E122" s="63" t="s">
        <v>671</v>
      </c>
      <c r="F122">
        <v>0.95</v>
      </c>
      <c r="G122">
        <v>2433.5656037000972</v>
      </c>
      <c r="H122">
        <v>173.82611455000693</v>
      </c>
      <c r="I122">
        <v>2</v>
      </c>
      <c r="J122">
        <v>2</v>
      </c>
      <c r="K122" t="s">
        <v>102</v>
      </c>
      <c r="L122">
        <v>9</v>
      </c>
      <c r="M122" t="s">
        <v>715</v>
      </c>
      <c r="N122">
        <v>2</v>
      </c>
      <c r="O122">
        <v>243.35656037000973</v>
      </c>
      <c r="P122">
        <v>256.16480038948396</v>
      </c>
      <c r="Q122">
        <v>0.56176491313483323</v>
      </c>
      <c r="R122">
        <v>0.56176491313483323</v>
      </c>
      <c r="S122">
        <v>0</v>
      </c>
      <c r="T122">
        <v>0</v>
      </c>
      <c r="U122">
        <v>1</v>
      </c>
      <c r="V122">
        <v>0</v>
      </c>
      <c r="W122">
        <v>0</v>
      </c>
      <c r="X122">
        <v>243.35656037000973</v>
      </c>
      <c r="Y122">
        <v>1216.7828018500486</v>
      </c>
      <c r="Z122">
        <v>2.8088245656741662</v>
      </c>
      <c r="AA122">
        <v>1216.7828018500486</v>
      </c>
      <c r="AB122">
        <v>2433.5656037000972</v>
      </c>
      <c r="AC122">
        <v>5.6176491313483332</v>
      </c>
      <c r="AD122">
        <v>0</v>
      </c>
      <c r="AE122">
        <v>0</v>
      </c>
      <c r="AF122">
        <v>0</v>
      </c>
      <c r="AG122" t="s">
        <v>642</v>
      </c>
      <c r="AH122" t="s">
        <v>716</v>
      </c>
    </row>
    <row r="123" spans="1:34" hidden="1" x14ac:dyDescent="0.25">
      <c r="A123" t="s">
        <v>55</v>
      </c>
      <c r="B123" t="s">
        <v>527</v>
      </c>
      <c r="C123" t="s">
        <v>946</v>
      </c>
      <c r="D123" s="63" t="s">
        <v>946</v>
      </c>
      <c r="E123" s="63" t="s">
        <v>671</v>
      </c>
      <c r="F123">
        <v>0.95</v>
      </c>
      <c r="G123">
        <v>2433.5656037000972</v>
      </c>
      <c r="H123">
        <v>173.82611455000693</v>
      </c>
      <c r="I123">
        <v>2</v>
      </c>
      <c r="J123">
        <v>3</v>
      </c>
      <c r="K123" t="s">
        <v>103</v>
      </c>
      <c r="L123">
        <v>10</v>
      </c>
      <c r="M123" t="s">
        <v>717</v>
      </c>
      <c r="N123">
        <v>2</v>
      </c>
      <c r="O123">
        <v>243.35656037000973</v>
      </c>
      <c r="P123">
        <v>256.16480038948396</v>
      </c>
      <c r="Q123">
        <v>0.56176491313483323</v>
      </c>
      <c r="R123">
        <v>0.56176491313483323</v>
      </c>
      <c r="S123">
        <v>0</v>
      </c>
      <c r="T123">
        <v>0</v>
      </c>
      <c r="U123">
        <v>1</v>
      </c>
      <c r="V123">
        <v>0</v>
      </c>
      <c r="W123">
        <v>0</v>
      </c>
      <c r="X123">
        <v>243.35656037000973</v>
      </c>
      <c r="Y123">
        <v>1216.7828018500486</v>
      </c>
      <c r="Z123">
        <v>2.8088245656741662</v>
      </c>
      <c r="AA123">
        <v>1216.7828018500486</v>
      </c>
      <c r="AB123">
        <v>2433.5656037000972</v>
      </c>
      <c r="AC123">
        <v>5.6176491313483332</v>
      </c>
      <c r="AD123">
        <v>0</v>
      </c>
      <c r="AE123">
        <v>0</v>
      </c>
      <c r="AF123">
        <v>0</v>
      </c>
      <c r="AG123" t="s">
        <v>642</v>
      </c>
      <c r="AH123" t="s">
        <v>718</v>
      </c>
    </row>
    <row r="124" spans="1:34" hidden="1" x14ac:dyDescent="0.25">
      <c r="A124" t="s">
        <v>55</v>
      </c>
      <c r="B124" t="s">
        <v>527</v>
      </c>
      <c r="C124" t="s">
        <v>946</v>
      </c>
      <c r="D124" s="63" t="s">
        <v>946</v>
      </c>
      <c r="E124" s="63" t="s">
        <v>671</v>
      </c>
      <c r="F124">
        <v>0.95</v>
      </c>
      <c r="G124">
        <v>2433.5656037000972</v>
      </c>
      <c r="H124">
        <v>173.82611455000693</v>
      </c>
      <c r="I124">
        <v>2</v>
      </c>
      <c r="J124">
        <v>4</v>
      </c>
      <c r="K124" t="s">
        <v>101</v>
      </c>
      <c r="L124">
        <v>11</v>
      </c>
      <c r="M124" t="s">
        <v>719</v>
      </c>
      <c r="N124">
        <v>2</v>
      </c>
      <c r="O124">
        <v>243.35656037000973</v>
      </c>
      <c r="P124">
        <v>256.16480038948396</v>
      </c>
      <c r="Q124">
        <v>0.56176491313483323</v>
      </c>
      <c r="R124">
        <v>0.56176491313483323</v>
      </c>
      <c r="S124">
        <v>0</v>
      </c>
      <c r="T124">
        <v>0</v>
      </c>
      <c r="U124">
        <v>1</v>
      </c>
      <c r="V124">
        <v>0</v>
      </c>
      <c r="W124">
        <v>0</v>
      </c>
      <c r="X124">
        <v>243.35656037000973</v>
      </c>
      <c r="Y124">
        <v>1216.7828018500486</v>
      </c>
      <c r="Z124">
        <v>2.8088245656741662</v>
      </c>
      <c r="AA124">
        <v>1216.7828018500486</v>
      </c>
      <c r="AB124">
        <v>2433.5656037000972</v>
      </c>
      <c r="AC124">
        <v>5.6176491313483332</v>
      </c>
      <c r="AD124">
        <v>0</v>
      </c>
      <c r="AE124">
        <v>0</v>
      </c>
      <c r="AF124">
        <v>0</v>
      </c>
      <c r="AG124" t="s">
        <v>642</v>
      </c>
      <c r="AH124" t="s">
        <v>720</v>
      </c>
    </row>
    <row r="125" spans="1:34" hidden="1" x14ac:dyDescent="0.25">
      <c r="A125" t="s">
        <v>55</v>
      </c>
      <c r="B125" t="s">
        <v>527</v>
      </c>
      <c r="C125" t="s">
        <v>946</v>
      </c>
      <c r="D125" s="63" t="s">
        <v>946</v>
      </c>
      <c r="E125" s="63" t="s">
        <v>671</v>
      </c>
      <c r="F125">
        <v>0.95</v>
      </c>
      <c r="G125">
        <v>2433.5656037000972</v>
      </c>
      <c r="H125">
        <v>173.82611455000693</v>
      </c>
      <c r="I125">
        <v>2</v>
      </c>
      <c r="J125">
        <v>5</v>
      </c>
      <c r="K125" t="s">
        <v>105</v>
      </c>
      <c r="L125">
        <v>12</v>
      </c>
      <c r="M125" t="s">
        <v>721</v>
      </c>
      <c r="N125">
        <v>2</v>
      </c>
      <c r="O125">
        <v>243.35656037000973</v>
      </c>
      <c r="P125">
        <v>256.16480038948396</v>
      </c>
      <c r="Q125">
        <v>0.56176491313483323</v>
      </c>
      <c r="R125">
        <v>0.56176491313483323</v>
      </c>
      <c r="S125">
        <v>0</v>
      </c>
      <c r="T125">
        <v>0</v>
      </c>
      <c r="U125">
        <v>1</v>
      </c>
      <c r="V125">
        <v>2.8421709430404007E-14</v>
      </c>
      <c r="W125">
        <v>0</v>
      </c>
      <c r="X125">
        <v>243.35656037000976</v>
      </c>
      <c r="Y125">
        <v>1216.7828018500486</v>
      </c>
      <c r="Z125">
        <v>2.8088245656741662</v>
      </c>
      <c r="AA125">
        <v>1216.7828018500486</v>
      </c>
      <c r="AB125">
        <v>2433.5656037000972</v>
      </c>
      <c r="AC125">
        <v>5.6176491313483332</v>
      </c>
      <c r="AD125">
        <v>-2.8421709430404007E-14</v>
      </c>
      <c r="AE125">
        <v>0</v>
      </c>
      <c r="AF125">
        <v>0</v>
      </c>
      <c r="AG125" t="s">
        <v>642</v>
      </c>
      <c r="AH125" t="s">
        <v>722</v>
      </c>
    </row>
    <row r="126" spans="1:34" hidden="1" x14ac:dyDescent="0.25">
      <c r="A126" t="s">
        <v>55</v>
      </c>
      <c r="B126" t="s">
        <v>527</v>
      </c>
      <c r="C126" t="s">
        <v>946</v>
      </c>
      <c r="D126" s="63" t="s">
        <v>946</v>
      </c>
      <c r="E126" s="63" t="s">
        <v>671</v>
      </c>
      <c r="F126">
        <v>0.95</v>
      </c>
      <c r="G126">
        <v>2433.5656037000972</v>
      </c>
      <c r="H126">
        <v>173.82611455000693</v>
      </c>
      <c r="I126">
        <v>2</v>
      </c>
      <c r="J126">
        <v>6</v>
      </c>
      <c r="K126" t="s">
        <v>113</v>
      </c>
      <c r="L126">
        <v>13</v>
      </c>
      <c r="M126" t="s">
        <v>723</v>
      </c>
      <c r="N126">
        <v>2</v>
      </c>
      <c r="O126">
        <v>0</v>
      </c>
      <c r="P126">
        <v>0</v>
      </c>
      <c r="Q126">
        <v>0</v>
      </c>
      <c r="R126">
        <v>0</v>
      </c>
      <c r="S126">
        <v>0</v>
      </c>
      <c r="T126">
        <v>0</v>
      </c>
      <c r="U126">
        <v>0</v>
      </c>
      <c r="V126">
        <v>0</v>
      </c>
      <c r="W126">
        <v>0</v>
      </c>
      <c r="X126">
        <v>0</v>
      </c>
      <c r="Y126">
        <v>1216.7828018500486</v>
      </c>
      <c r="Z126">
        <v>2.8088245656741662</v>
      </c>
      <c r="AA126">
        <v>1216.7828018500486</v>
      </c>
      <c r="AB126">
        <v>2433.5656037000972</v>
      </c>
      <c r="AC126">
        <v>5.6176491313483332</v>
      </c>
      <c r="AD126">
        <v>0</v>
      </c>
      <c r="AE126">
        <v>0</v>
      </c>
      <c r="AF126">
        <v>0</v>
      </c>
      <c r="AG126" t="s">
        <v>642</v>
      </c>
      <c r="AH126" t="s">
        <v>724</v>
      </c>
    </row>
    <row r="127" spans="1:34" hidden="1" x14ac:dyDescent="0.25">
      <c r="A127" t="s">
        <v>55</v>
      </c>
      <c r="B127" t="s">
        <v>527</v>
      </c>
      <c r="C127" t="s">
        <v>946</v>
      </c>
      <c r="D127" s="63" t="s">
        <v>946</v>
      </c>
      <c r="E127" s="63" t="s">
        <v>671</v>
      </c>
      <c r="F127">
        <v>0.95</v>
      </c>
      <c r="G127">
        <v>2433.5656037000972</v>
      </c>
      <c r="H127">
        <v>173.82611455000693</v>
      </c>
      <c r="I127">
        <v>2</v>
      </c>
      <c r="J127">
        <v>7</v>
      </c>
      <c r="K127" t="s">
        <v>114</v>
      </c>
      <c r="L127">
        <v>14</v>
      </c>
      <c r="M127" t="s">
        <v>725</v>
      </c>
      <c r="N127">
        <v>2</v>
      </c>
      <c r="O127">
        <v>0</v>
      </c>
      <c r="P127">
        <v>0</v>
      </c>
      <c r="Q127">
        <v>0</v>
      </c>
      <c r="R127">
        <v>0</v>
      </c>
      <c r="S127">
        <v>0</v>
      </c>
      <c r="T127">
        <v>0</v>
      </c>
      <c r="U127">
        <v>0</v>
      </c>
      <c r="V127">
        <v>0</v>
      </c>
      <c r="W127">
        <v>0</v>
      </c>
      <c r="X127">
        <v>0</v>
      </c>
      <c r="Y127">
        <v>1216.7828018500486</v>
      </c>
      <c r="Z127">
        <v>2.8088245656741662</v>
      </c>
      <c r="AA127">
        <v>1216.7828018500486</v>
      </c>
      <c r="AB127">
        <v>2433.5656037000972</v>
      </c>
      <c r="AC127">
        <v>5.6176491313483332</v>
      </c>
      <c r="AD127">
        <v>0</v>
      </c>
      <c r="AE127">
        <v>0</v>
      </c>
      <c r="AF127">
        <v>0</v>
      </c>
      <c r="AG127" t="s">
        <v>642</v>
      </c>
      <c r="AH127" t="s">
        <v>726</v>
      </c>
    </row>
    <row r="128" spans="1:34" hidden="1" x14ac:dyDescent="0.25">
      <c r="A128" t="s">
        <v>55</v>
      </c>
      <c r="B128" t="s">
        <v>527</v>
      </c>
      <c r="C128" t="s">
        <v>947</v>
      </c>
      <c r="D128" s="63" t="s">
        <v>947</v>
      </c>
      <c r="E128" s="63" t="s">
        <v>671</v>
      </c>
      <c r="F128">
        <v>1</v>
      </c>
      <c r="G128">
        <v>4582.5036514118819</v>
      </c>
      <c r="H128">
        <v>327.32168938656298</v>
      </c>
      <c r="I128">
        <v>1</v>
      </c>
      <c r="J128">
        <v>1</v>
      </c>
      <c r="K128" t="s">
        <v>99</v>
      </c>
      <c r="L128">
        <v>1</v>
      </c>
      <c r="M128" t="s">
        <v>699</v>
      </c>
      <c r="N128">
        <v>1</v>
      </c>
      <c r="O128">
        <v>540.79235637779948</v>
      </c>
      <c r="P128">
        <v>540.79235637779948</v>
      </c>
      <c r="Q128">
        <v>1.1859481499513147</v>
      </c>
      <c r="R128">
        <v>1.1859481499513147</v>
      </c>
      <c r="S128">
        <v>0</v>
      </c>
      <c r="T128">
        <v>0</v>
      </c>
      <c r="U128">
        <v>1</v>
      </c>
      <c r="V128">
        <v>0</v>
      </c>
      <c r="W128">
        <v>0</v>
      </c>
      <c r="X128">
        <v>540.79235637779948</v>
      </c>
      <c r="Y128">
        <v>2077.7811587147035</v>
      </c>
      <c r="Z128">
        <v>4.5565376287603137</v>
      </c>
      <c r="AA128">
        <v>2077.7811587147039</v>
      </c>
      <c r="AB128">
        <v>4582.5036514118801</v>
      </c>
      <c r="AC128">
        <v>10.04935011274535</v>
      </c>
      <c r="AD128">
        <v>0</v>
      </c>
      <c r="AE128">
        <v>-4.5474735088646412E-13</v>
      </c>
      <c r="AF128">
        <v>-1.8189894035458565E-12</v>
      </c>
      <c r="AG128" t="s">
        <v>642</v>
      </c>
      <c r="AH128" t="s">
        <v>700</v>
      </c>
    </row>
    <row r="129" spans="1:34" hidden="1" x14ac:dyDescent="0.25">
      <c r="A129" t="s">
        <v>55</v>
      </c>
      <c r="B129" t="s">
        <v>527</v>
      </c>
      <c r="C129" t="s">
        <v>947</v>
      </c>
      <c r="D129" s="63" t="s">
        <v>947</v>
      </c>
      <c r="E129" s="63" t="s">
        <v>671</v>
      </c>
      <c r="F129">
        <v>1</v>
      </c>
      <c r="G129">
        <v>4582.5036514118819</v>
      </c>
      <c r="H129">
        <v>327.32168938656298</v>
      </c>
      <c r="I129">
        <v>1</v>
      </c>
      <c r="J129">
        <v>2</v>
      </c>
      <c r="K129" t="s">
        <v>102</v>
      </c>
      <c r="L129">
        <v>2</v>
      </c>
      <c r="M129" t="s">
        <v>701</v>
      </c>
      <c r="N129">
        <v>1</v>
      </c>
      <c r="O129">
        <v>512.32960077896792</v>
      </c>
      <c r="P129">
        <v>512.32960077896792</v>
      </c>
      <c r="Q129">
        <v>1.1235298262696665</v>
      </c>
      <c r="R129">
        <v>1.1235298262696665</v>
      </c>
      <c r="S129">
        <v>0</v>
      </c>
      <c r="T129">
        <v>0</v>
      </c>
      <c r="U129">
        <v>1</v>
      </c>
      <c r="V129">
        <v>1.1368683772161603E-13</v>
      </c>
      <c r="W129">
        <v>0</v>
      </c>
      <c r="X129">
        <v>512.32960077896803</v>
      </c>
      <c r="Y129">
        <v>2077.7811587147035</v>
      </c>
      <c r="Z129">
        <v>4.5565376287603137</v>
      </c>
      <c r="AA129">
        <v>2077.7811587147039</v>
      </c>
      <c r="AB129">
        <v>4582.5036514118801</v>
      </c>
      <c r="AC129">
        <v>10.04935011274535</v>
      </c>
      <c r="AD129">
        <v>-1.1368683772161603E-13</v>
      </c>
      <c r="AE129">
        <v>-4.5474735088646412E-13</v>
      </c>
      <c r="AF129">
        <v>-1.8189894035458565E-12</v>
      </c>
      <c r="AG129" t="s">
        <v>642</v>
      </c>
      <c r="AH129" t="s">
        <v>702</v>
      </c>
    </row>
    <row r="130" spans="1:34" hidden="1" x14ac:dyDescent="0.25">
      <c r="A130" t="s">
        <v>55</v>
      </c>
      <c r="B130" t="s">
        <v>527</v>
      </c>
      <c r="C130" t="s">
        <v>947</v>
      </c>
      <c r="D130" s="63" t="s">
        <v>947</v>
      </c>
      <c r="E130" s="63" t="s">
        <v>671</v>
      </c>
      <c r="F130">
        <v>1</v>
      </c>
      <c r="G130">
        <v>4582.5036514118819</v>
      </c>
      <c r="H130">
        <v>327.32168938656298</v>
      </c>
      <c r="I130">
        <v>1</v>
      </c>
      <c r="J130">
        <v>3</v>
      </c>
      <c r="K130" t="s">
        <v>103</v>
      </c>
      <c r="L130">
        <v>3</v>
      </c>
      <c r="M130" t="s">
        <v>703</v>
      </c>
      <c r="N130">
        <v>1</v>
      </c>
      <c r="O130">
        <v>0</v>
      </c>
      <c r="P130">
        <v>0</v>
      </c>
      <c r="Q130">
        <v>0</v>
      </c>
      <c r="R130">
        <v>0</v>
      </c>
      <c r="S130">
        <v>0</v>
      </c>
      <c r="T130">
        <v>0</v>
      </c>
      <c r="U130">
        <v>0</v>
      </c>
      <c r="V130">
        <v>0</v>
      </c>
      <c r="W130">
        <v>0</v>
      </c>
      <c r="X130">
        <v>0</v>
      </c>
      <c r="Y130">
        <v>2077.7811587147035</v>
      </c>
      <c r="Z130">
        <v>4.5565376287603137</v>
      </c>
      <c r="AA130">
        <v>2077.7811587147039</v>
      </c>
      <c r="AB130">
        <v>4582.5036514118801</v>
      </c>
      <c r="AC130">
        <v>10.04935011274535</v>
      </c>
      <c r="AD130">
        <v>0</v>
      </c>
      <c r="AE130">
        <v>-4.5474735088646412E-13</v>
      </c>
      <c r="AF130">
        <v>-1.8189894035458565E-12</v>
      </c>
      <c r="AG130" t="s">
        <v>642</v>
      </c>
      <c r="AH130" t="s">
        <v>704</v>
      </c>
    </row>
    <row r="131" spans="1:34" hidden="1" x14ac:dyDescent="0.25">
      <c r="A131" t="s">
        <v>55</v>
      </c>
      <c r="B131" t="s">
        <v>527</v>
      </c>
      <c r="C131" t="s">
        <v>947</v>
      </c>
      <c r="D131" s="63" t="s">
        <v>947</v>
      </c>
      <c r="E131" s="63" t="s">
        <v>671</v>
      </c>
      <c r="F131">
        <v>1</v>
      </c>
      <c r="G131">
        <v>4582.5036514118819</v>
      </c>
      <c r="H131">
        <v>327.32168938656298</v>
      </c>
      <c r="I131">
        <v>1</v>
      </c>
      <c r="J131">
        <v>4</v>
      </c>
      <c r="K131" t="s">
        <v>101</v>
      </c>
      <c r="L131">
        <v>4</v>
      </c>
      <c r="M131" t="s">
        <v>705</v>
      </c>
      <c r="N131">
        <v>1</v>
      </c>
      <c r="O131">
        <v>512.32960077896792</v>
      </c>
      <c r="P131">
        <v>512.32960077896792</v>
      </c>
      <c r="Q131">
        <v>1.1235298262696665</v>
      </c>
      <c r="R131">
        <v>1.1235298262696665</v>
      </c>
      <c r="S131">
        <v>0</v>
      </c>
      <c r="T131">
        <v>0</v>
      </c>
      <c r="U131">
        <v>1</v>
      </c>
      <c r="V131">
        <v>1.1368683772161603E-13</v>
      </c>
      <c r="W131">
        <v>0</v>
      </c>
      <c r="X131">
        <v>512.32960077896803</v>
      </c>
      <c r="Y131">
        <v>2077.7811587147035</v>
      </c>
      <c r="Z131">
        <v>4.5565376287603137</v>
      </c>
      <c r="AA131">
        <v>2077.7811587147039</v>
      </c>
      <c r="AB131">
        <v>4582.5036514118801</v>
      </c>
      <c r="AC131">
        <v>10.04935011274535</v>
      </c>
      <c r="AD131">
        <v>-1.1368683772161603E-13</v>
      </c>
      <c r="AE131">
        <v>-4.5474735088646412E-13</v>
      </c>
      <c r="AF131">
        <v>-1.8189894035458565E-12</v>
      </c>
      <c r="AG131" t="s">
        <v>642</v>
      </c>
      <c r="AH131" t="s">
        <v>706</v>
      </c>
    </row>
    <row r="132" spans="1:34" hidden="1" x14ac:dyDescent="0.25">
      <c r="A132" t="s">
        <v>55</v>
      </c>
      <c r="B132" t="s">
        <v>527</v>
      </c>
      <c r="C132" t="s">
        <v>947</v>
      </c>
      <c r="D132" s="63" t="s">
        <v>947</v>
      </c>
      <c r="E132" s="63" t="s">
        <v>671</v>
      </c>
      <c r="F132">
        <v>1</v>
      </c>
      <c r="G132">
        <v>4582.5036514118819</v>
      </c>
      <c r="H132">
        <v>327.32168938656298</v>
      </c>
      <c r="I132">
        <v>1</v>
      </c>
      <c r="J132">
        <v>5</v>
      </c>
      <c r="K132" t="s">
        <v>105</v>
      </c>
      <c r="L132">
        <v>5</v>
      </c>
      <c r="M132" t="s">
        <v>707</v>
      </c>
      <c r="N132">
        <v>1</v>
      </c>
      <c r="O132">
        <v>512.32960077896792</v>
      </c>
      <c r="P132">
        <v>512.32960077896792</v>
      </c>
      <c r="Q132">
        <v>1.1235298262696665</v>
      </c>
      <c r="R132">
        <v>1.1235298262696665</v>
      </c>
      <c r="S132">
        <v>0</v>
      </c>
      <c r="T132">
        <v>0</v>
      </c>
      <c r="U132">
        <v>1</v>
      </c>
      <c r="V132">
        <v>1.1368683772161603E-13</v>
      </c>
      <c r="W132">
        <v>0</v>
      </c>
      <c r="X132">
        <v>512.32960077896803</v>
      </c>
      <c r="Y132">
        <v>2077.7811587147035</v>
      </c>
      <c r="Z132">
        <v>4.5565376287603137</v>
      </c>
      <c r="AA132">
        <v>2077.7811587147039</v>
      </c>
      <c r="AB132">
        <v>4582.5036514118801</v>
      </c>
      <c r="AC132">
        <v>10.04935011274535</v>
      </c>
      <c r="AD132">
        <v>-1.1368683772161603E-13</v>
      </c>
      <c r="AE132">
        <v>-4.5474735088646412E-13</v>
      </c>
      <c r="AF132">
        <v>-1.8189894035458565E-12</v>
      </c>
      <c r="AG132" t="s">
        <v>642</v>
      </c>
      <c r="AH132" t="s">
        <v>708</v>
      </c>
    </row>
    <row r="133" spans="1:34" hidden="1" x14ac:dyDescent="0.25">
      <c r="A133" t="s">
        <v>55</v>
      </c>
      <c r="B133" t="s">
        <v>527</v>
      </c>
      <c r="C133" t="s">
        <v>947</v>
      </c>
      <c r="D133" s="63" t="s">
        <v>947</v>
      </c>
      <c r="E133" s="63" t="s">
        <v>671</v>
      </c>
      <c r="F133">
        <v>1</v>
      </c>
      <c r="G133">
        <v>4582.5036514118819</v>
      </c>
      <c r="H133">
        <v>327.32168938656298</v>
      </c>
      <c r="I133">
        <v>1</v>
      </c>
      <c r="J133">
        <v>6</v>
      </c>
      <c r="K133" t="s">
        <v>113</v>
      </c>
      <c r="L133">
        <v>6</v>
      </c>
      <c r="M133" t="s">
        <v>709</v>
      </c>
      <c r="N133">
        <v>1</v>
      </c>
      <c r="O133">
        <v>0</v>
      </c>
      <c r="P133">
        <v>0</v>
      </c>
      <c r="Q133">
        <v>0</v>
      </c>
      <c r="R133">
        <v>0</v>
      </c>
      <c r="S133">
        <v>0</v>
      </c>
      <c r="T133">
        <v>0</v>
      </c>
      <c r="U133">
        <v>0</v>
      </c>
      <c r="V133">
        <v>0</v>
      </c>
      <c r="W133">
        <v>0</v>
      </c>
      <c r="X133">
        <v>0</v>
      </c>
      <c r="Y133">
        <v>2077.7811587147035</v>
      </c>
      <c r="Z133">
        <v>4.5565376287603137</v>
      </c>
      <c r="AA133">
        <v>2077.7811587147039</v>
      </c>
      <c r="AB133">
        <v>4582.5036514118801</v>
      </c>
      <c r="AC133">
        <v>10.04935011274535</v>
      </c>
      <c r="AD133">
        <v>0</v>
      </c>
      <c r="AE133">
        <v>-4.5474735088646412E-13</v>
      </c>
      <c r="AF133">
        <v>-1.8189894035458565E-12</v>
      </c>
      <c r="AG133" t="s">
        <v>642</v>
      </c>
      <c r="AH133" t="s">
        <v>710</v>
      </c>
    </row>
    <row r="134" spans="1:34" hidden="1" x14ac:dyDescent="0.25">
      <c r="A134" t="s">
        <v>55</v>
      </c>
      <c r="B134" t="s">
        <v>527</v>
      </c>
      <c r="C134" t="s">
        <v>947</v>
      </c>
      <c r="D134" s="63" t="s">
        <v>947</v>
      </c>
      <c r="E134" s="63" t="s">
        <v>671</v>
      </c>
      <c r="F134">
        <v>1</v>
      </c>
      <c r="G134">
        <v>4582.5036514118819</v>
      </c>
      <c r="H134">
        <v>327.32168938656298</v>
      </c>
      <c r="I134">
        <v>1</v>
      </c>
      <c r="J134">
        <v>7</v>
      </c>
      <c r="K134" t="s">
        <v>114</v>
      </c>
      <c r="L134">
        <v>7</v>
      </c>
      <c r="M134" t="s">
        <v>711</v>
      </c>
      <c r="N134">
        <v>1</v>
      </c>
      <c r="O134">
        <v>0</v>
      </c>
      <c r="P134">
        <v>0</v>
      </c>
      <c r="Q134">
        <v>0</v>
      </c>
      <c r="R134">
        <v>0</v>
      </c>
      <c r="S134">
        <v>0</v>
      </c>
      <c r="T134">
        <v>0</v>
      </c>
      <c r="U134">
        <v>0</v>
      </c>
      <c r="V134">
        <v>0</v>
      </c>
      <c r="W134">
        <v>0</v>
      </c>
      <c r="X134">
        <v>0</v>
      </c>
      <c r="Y134">
        <v>2077.7811587147035</v>
      </c>
      <c r="Z134">
        <v>4.5565376287603137</v>
      </c>
      <c r="AA134">
        <v>2077.7811587147039</v>
      </c>
      <c r="AB134">
        <v>4582.5036514118801</v>
      </c>
      <c r="AC134">
        <v>10.04935011274535</v>
      </c>
      <c r="AD134">
        <v>0</v>
      </c>
      <c r="AE134">
        <v>-4.5474735088646412E-13</v>
      </c>
      <c r="AF134">
        <v>-1.8189894035458565E-12</v>
      </c>
      <c r="AG134" t="s">
        <v>642</v>
      </c>
      <c r="AH134" t="s">
        <v>712</v>
      </c>
    </row>
    <row r="135" spans="1:34" hidden="1" x14ac:dyDescent="0.25">
      <c r="A135" t="s">
        <v>55</v>
      </c>
      <c r="B135" t="s">
        <v>527</v>
      </c>
      <c r="C135" t="s">
        <v>947</v>
      </c>
      <c r="D135" s="63" t="s">
        <v>947</v>
      </c>
      <c r="E135" s="63" t="s">
        <v>671</v>
      </c>
      <c r="F135">
        <v>1</v>
      </c>
      <c r="G135">
        <v>4582.5036514118819</v>
      </c>
      <c r="H135">
        <v>327.32168938656298</v>
      </c>
      <c r="I135">
        <v>2</v>
      </c>
      <c r="J135">
        <v>1</v>
      </c>
      <c r="K135" t="s">
        <v>99</v>
      </c>
      <c r="L135">
        <v>8</v>
      </c>
      <c r="M135" t="s">
        <v>713</v>
      </c>
      <c r="N135">
        <v>2</v>
      </c>
      <c r="O135">
        <v>512.32960077896792</v>
      </c>
      <c r="P135">
        <v>512.32960077896792</v>
      </c>
      <c r="Q135">
        <v>1.1235298262696665</v>
      </c>
      <c r="R135">
        <v>1.1235298262696665</v>
      </c>
      <c r="S135">
        <v>0</v>
      </c>
      <c r="T135">
        <v>0</v>
      </c>
      <c r="U135">
        <v>1</v>
      </c>
      <c r="V135">
        <v>1.1368683772161603E-13</v>
      </c>
      <c r="W135">
        <v>0</v>
      </c>
      <c r="X135">
        <v>512.32960077896803</v>
      </c>
      <c r="Y135">
        <v>2504.7224926971767</v>
      </c>
      <c r="Z135">
        <v>5.4928124839850359</v>
      </c>
      <c r="AA135">
        <v>2504.7224926971767</v>
      </c>
      <c r="AB135">
        <v>4582.5036514118801</v>
      </c>
      <c r="AC135">
        <v>10.04935011274535</v>
      </c>
      <c r="AD135">
        <v>-1.1368683772161603E-13</v>
      </c>
      <c r="AE135">
        <v>0</v>
      </c>
      <c r="AF135">
        <v>-1.8189894035458565E-12</v>
      </c>
      <c r="AG135" t="s">
        <v>642</v>
      </c>
      <c r="AH135" t="s">
        <v>714</v>
      </c>
    </row>
    <row r="136" spans="1:34" hidden="1" x14ac:dyDescent="0.25">
      <c r="A136" t="s">
        <v>55</v>
      </c>
      <c r="B136" t="s">
        <v>527</v>
      </c>
      <c r="C136" t="s">
        <v>947</v>
      </c>
      <c r="D136" s="63" t="s">
        <v>947</v>
      </c>
      <c r="E136" s="63" t="s">
        <v>671</v>
      </c>
      <c r="F136">
        <v>1</v>
      </c>
      <c r="G136">
        <v>4582.5036514118819</v>
      </c>
      <c r="H136">
        <v>327.32168938656298</v>
      </c>
      <c r="I136">
        <v>2</v>
      </c>
      <c r="J136">
        <v>2</v>
      </c>
      <c r="K136" t="s">
        <v>102</v>
      </c>
      <c r="L136">
        <v>9</v>
      </c>
      <c r="M136" t="s">
        <v>715</v>
      </c>
      <c r="N136">
        <v>2</v>
      </c>
      <c r="O136">
        <v>512.32960077896792</v>
      </c>
      <c r="P136">
        <v>512.32960077896792</v>
      </c>
      <c r="Q136">
        <v>1.1235298262696665</v>
      </c>
      <c r="R136">
        <v>1.1235298262696665</v>
      </c>
      <c r="S136">
        <v>0</v>
      </c>
      <c r="T136">
        <v>0</v>
      </c>
      <c r="U136">
        <v>1</v>
      </c>
      <c r="V136">
        <v>1.1368683772161603E-13</v>
      </c>
      <c r="W136">
        <v>0</v>
      </c>
      <c r="X136">
        <v>512.32960077896803</v>
      </c>
      <c r="Y136">
        <v>2504.7224926971767</v>
      </c>
      <c r="Z136">
        <v>5.4928124839850359</v>
      </c>
      <c r="AA136">
        <v>2504.7224926971767</v>
      </c>
      <c r="AB136">
        <v>4582.5036514118801</v>
      </c>
      <c r="AC136">
        <v>10.04935011274535</v>
      </c>
      <c r="AD136">
        <v>-1.1368683772161603E-13</v>
      </c>
      <c r="AE136">
        <v>0</v>
      </c>
      <c r="AF136">
        <v>-1.8189894035458565E-12</v>
      </c>
      <c r="AG136" t="s">
        <v>642</v>
      </c>
      <c r="AH136" t="s">
        <v>716</v>
      </c>
    </row>
    <row r="137" spans="1:34" hidden="1" x14ac:dyDescent="0.25">
      <c r="A137" t="s">
        <v>55</v>
      </c>
      <c r="B137" t="s">
        <v>527</v>
      </c>
      <c r="C137" t="s">
        <v>947</v>
      </c>
      <c r="D137" s="63" t="s">
        <v>947</v>
      </c>
      <c r="E137" s="63" t="s">
        <v>671</v>
      </c>
      <c r="F137">
        <v>1</v>
      </c>
      <c r="G137">
        <v>4582.5036514118819</v>
      </c>
      <c r="H137">
        <v>327.32168938656298</v>
      </c>
      <c r="I137">
        <v>2</v>
      </c>
      <c r="J137">
        <v>3</v>
      </c>
      <c r="K137" t="s">
        <v>103</v>
      </c>
      <c r="L137">
        <v>10</v>
      </c>
      <c r="M137" t="s">
        <v>717</v>
      </c>
      <c r="N137">
        <v>2</v>
      </c>
      <c r="O137">
        <v>512.32960077896792</v>
      </c>
      <c r="P137">
        <v>512.32960077896792</v>
      </c>
      <c r="Q137">
        <v>1.1235298262696665</v>
      </c>
      <c r="R137">
        <v>1.1235298262696665</v>
      </c>
      <c r="S137">
        <v>0</v>
      </c>
      <c r="T137">
        <v>0</v>
      </c>
      <c r="U137">
        <v>1</v>
      </c>
      <c r="V137">
        <v>1.1368683772161603E-13</v>
      </c>
      <c r="W137">
        <v>0</v>
      </c>
      <c r="X137">
        <v>512.32960077896803</v>
      </c>
      <c r="Y137">
        <v>2504.7224926971767</v>
      </c>
      <c r="Z137">
        <v>5.4928124839850359</v>
      </c>
      <c r="AA137">
        <v>2504.7224926971767</v>
      </c>
      <c r="AB137">
        <v>4582.5036514118801</v>
      </c>
      <c r="AC137">
        <v>10.04935011274535</v>
      </c>
      <c r="AD137">
        <v>-1.1368683772161603E-13</v>
      </c>
      <c r="AE137">
        <v>0</v>
      </c>
      <c r="AF137">
        <v>-1.8189894035458565E-12</v>
      </c>
      <c r="AG137" t="s">
        <v>642</v>
      </c>
      <c r="AH137" t="s">
        <v>718</v>
      </c>
    </row>
    <row r="138" spans="1:34" hidden="1" x14ac:dyDescent="0.25">
      <c r="A138" t="s">
        <v>55</v>
      </c>
      <c r="B138" t="s">
        <v>527</v>
      </c>
      <c r="C138" t="s">
        <v>947</v>
      </c>
      <c r="D138" s="63" t="s">
        <v>947</v>
      </c>
      <c r="E138" s="63" t="s">
        <v>671</v>
      </c>
      <c r="F138">
        <v>1</v>
      </c>
      <c r="G138">
        <v>4582.5036514118819</v>
      </c>
      <c r="H138">
        <v>327.32168938656298</v>
      </c>
      <c r="I138">
        <v>2</v>
      </c>
      <c r="J138">
        <v>4</v>
      </c>
      <c r="K138" t="s">
        <v>101</v>
      </c>
      <c r="L138">
        <v>11</v>
      </c>
      <c r="M138" t="s">
        <v>719</v>
      </c>
      <c r="N138">
        <v>2</v>
      </c>
      <c r="O138">
        <v>0</v>
      </c>
      <c r="P138">
        <v>0</v>
      </c>
      <c r="Q138">
        <v>0</v>
      </c>
      <c r="R138">
        <v>0</v>
      </c>
      <c r="S138">
        <v>0</v>
      </c>
      <c r="T138">
        <v>0</v>
      </c>
      <c r="U138">
        <v>0</v>
      </c>
      <c r="V138">
        <v>0</v>
      </c>
      <c r="W138">
        <v>0</v>
      </c>
      <c r="X138">
        <v>0</v>
      </c>
      <c r="Y138">
        <v>2504.7224926971767</v>
      </c>
      <c r="Z138">
        <v>5.4928124839850359</v>
      </c>
      <c r="AA138">
        <v>2504.7224926971767</v>
      </c>
      <c r="AB138">
        <v>4582.5036514118801</v>
      </c>
      <c r="AC138">
        <v>10.04935011274535</v>
      </c>
      <c r="AD138">
        <v>0</v>
      </c>
      <c r="AE138">
        <v>0</v>
      </c>
      <c r="AF138">
        <v>-1.8189894035458565E-12</v>
      </c>
      <c r="AG138" t="s">
        <v>642</v>
      </c>
      <c r="AH138" t="s">
        <v>720</v>
      </c>
    </row>
    <row r="139" spans="1:34" hidden="1" x14ac:dyDescent="0.25">
      <c r="A139" t="s">
        <v>55</v>
      </c>
      <c r="B139" t="s">
        <v>527</v>
      </c>
      <c r="C139" t="s">
        <v>947</v>
      </c>
      <c r="D139" s="63" t="s">
        <v>947</v>
      </c>
      <c r="E139" s="63" t="s">
        <v>671</v>
      </c>
      <c r="F139">
        <v>1</v>
      </c>
      <c r="G139">
        <v>4582.5036514118819</v>
      </c>
      <c r="H139">
        <v>327.32168938656298</v>
      </c>
      <c r="I139">
        <v>2</v>
      </c>
      <c r="J139">
        <v>5</v>
      </c>
      <c r="K139" t="s">
        <v>105</v>
      </c>
      <c r="L139">
        <v>12</v>
      </c>
      <c r="M139" t="s">
        <v>721</v>
      </c>
      <c r="N139">
        <v>2</v>
      </c>
      <c r="O139">
        <v>0</v>
      </c>
      <c r="P139">
        <v>0</v>
      </c>
      <c r="Q139">
        <v>0</v>
      </c>
      <c r="R139">
        <v>0</v>
      </c>
      <c r="S139">
        <v>0</v>
      </c>
      <c r="T139">
        <v>0</v>
      </c>
      <c r="U139">
        <v>0</v>
      </c>
      <c r="V139">
        <v>0</v>
      </c>
      <c r="W139">
        <v>0</v>
      </c>
      <c r="X139">
        <v>0</v>
      </c>
      <c r="Y139">
        <v>2504.7224926971767</v>
      </c>
      <c r="Z139">
        <v>5.4928124839850359</v>
      </c>
      <c r="AA139">
        <v>2504.7224926971767</v>
      </c>
      <c r="AB139">
        <v>4582.5036514118801</v>
      </c>
      <c r="AC139">
        <v>10.04935011274535</v>
      </c>
      <c r="AD139">
        <v>0</v>
      </c>
      <c r="AE139">
        <v>0</v>
      </c>
      <c r="AF139">
        <v>-1.8189894035458565E-12</v>
      </c>
      <c r="AG139" t="s">
        <v>642</v>
      </c>
      <c r="AH139" t="s">
        <v>722</v>
      </c>
    </row>
    <row r="140" spans="1:34" hidden="1" x14ac:dyDescent="0.25">
      <c r="A140" t="s">
        <v>55</v>
      </c>
      <c r="B140" t="s">
        <v>527</v>
      </c>
      <c r="C140" t="s">
        <v>947</v>
      </c>
      <c r="D140" s="63" t="s">
        <v>947</v>
      </c>
      <c r="E140" s="63" t="s">
        <v>671</v>
      </c>
      <c r="F140">
        <v>1</v>
      </c>
      <c r="G140">
        <v>4582.5036514118819</v>
      </c>
      <c r="H140">
        <v>327.32168938656298</v>
      </c>
      <c r="I140">
        <v>2</v>
      </c>
      <c r="J140">
        <v>6</v>
      </c>
      <c r="K140" t="s">
        <v>113</v>
      </c>
      <c r="L140">
        <v>13</v>
      </c>
      <c r="M140" t="s">
        <v>723</v>
      </c>
      <c r="N140">
        <v>2</v>
      </c>
      <c r="O140">
        <v>483.86684518013635</v>
      </c>
      <c r="P140">
        <v>483.86684518013635</v>
      </c>
      <c r="Q140">
        <v>1.0611115025880182</v>
      </c>
      <c r="R140">
        <v>1.0611115025880182</v>
      </c>
      <c r="S140">
        <v>0</v>
      </c>
      <c r="T140">
        <v>0</v>
      </c>
      <c r="U140">
        <v>1</v>
      </c>
      <c r="V140">
        <v>5.6843418860808015E-14</v>
      </c>
      <c r="W140">
        <v>0</v>
      </c>
      <c r="X140">
        <v>483.86684518013641</v>
      </c>
      <c r="Y140">
        <v>2504.7224926971767</v>
      </c>
      <c r="Z140">
        <v>5.4928124839850359</v>
      </c>
      <c r="AA140">
        <v>2504.7224926971767</v>
      </c>
      <c r="AB140">
        <v>4582.5036514118801</v>
      </c>
      <c r="AC140">
        <v>10.04935011274535</v>
      </c>
      <c r="AD140">
        <v>-5.6843418860808015E-14</v>
      </c>
      <c r="AE140">
        <v>0</v>
      </c>
      <c r="AF140">
        <v>-1.8189894035458565E-12</v>
      </c>
      <c r="AG140" t="s">
        <v>642</v>
      </c>
      <c r="AH140" t="s">
        <v>724</v>
      </c>
    </row>
    <row r="141" spans="1:34" hidden="1" x14ac:dyDescent="0.25">
      <c r="A141" t="s">
        <v>55</v>
      </c>
      <c r="B141" t="s">
        <v>527</v>
      </c>
      <c r="C141" t="s">
        <v>947</v>
      </c>
      <c r="D141" s="63" t="s">
        <v>947</v>
      </c>
      <c r="E141" s="63" t="s">
        <v>671</v>
      </c>
      <c r="F141">
        <v>1</v>
      </c>
      <c r="G141">
        <v>4582.5036514118819</v>
      </c>
      <c r="H141">
        <v>327.32168938656298</v>
      </c>
      <c r="I141">
        <v>2</v>
      </c>
      <c r="J141">
        <v>7</v>
      </c>
      <c r="K141" t="s">
        <v>114</v>
      </c>
      <c r="L141">
        <v>14</v>
      </c>
      <c r="M141" t="s">
        <v>725</v>
      </c>
      <c r="N141">
        <v>2</v>
      </c>
      <c r="O141">
        <v>483.86684518013635</v>
      </c>
      <c r="P141">
        <v>483.86684518013635</v>
      </c>
      <c r="Q141">
        <v>1.0611115025880182</v>
      </c>
      <c r="R141">
        <v>1.0611115025880182</v>
      </c>
      <c r="S141">
        <v>0</v>
      </c>
      <c r="T141">
        <v>0</v>
      </c>
      <c r="U141">
        <v>1</v>
      </c>
      <c r="V141">
        <v>0</v>
      </c>
      <c r="W141">
        <v>0</v>
      </c>
      <c r="X141">
        <v>483.86684518013635</v>
      </c>
      <c r="Y141">
        <v>2504.7224926971767</v>
      </c>
      <c r="Z141">
        <v>5.4928124839850359</v>
      </c>
      <c r="AA141">
        <v>2504.7224926971767</v>
      </c>
      <c r="AB141">
        <v>4582.5036514118801</v>
      </c>
      <c r="AC141">
        <v>10.04935011274535</v>
      </c>
      <c r="AD141">
        <v>0</v>
      </c>
      <c r="AE141">
        <v>0</v>
      </c>
      <c r="AF141">
        <v>-1.8189894035458565E-12</v>
      </c>
      <c r="AG141" t="s">
        <v>642</v>
      </c>
      <c r="AH141" t="s">
        <v>726</v>
      </c>
    </row>
    <row r="142" spans="1:34" hidden="1" x14ac:dyDescent="0.25">
      <c r="A142" t="s">
        <v>55</v>
      </c>
      <c r="B142" t="s">
        <v>527</v>
      </c>
      <c r="C142" t="s">
        <v>948</v>
      </c>
      <c r="D142" s="63" t="s">
        <v>948</v>
      </c>
      <c r="E142" s="63" t="s">
        <v>671</v>
      </c>
      <c r="F142">
        <v>1</v>
      </c>
      <c r="G142">
        <v>12011.282862706914</v>
      </c>
      <c r="H142">
        <v>857.94877590763667</v>
      </c>
      <c r="I142">
        <v>1</v>
      </c>
      <c r="J142">
        <v>1</v>
      </c>
      <c r="K142" t="s">
        <v>99</v>
      </c>
      <c r="L142">
        <v>1</v>
      </c>
      <c r="M142" t="s">
        <v>699</v>
      </c>
      <c r="N142">
        <v>1</v>
      </c>
      <c r="O142">
        <v>853.88266796494645</v>
      </c>
      <c r="P142">
        <v>853.88266796494645</v>
      </c>
      <c r="Q142">
        <v>1.872549710449444</v>
      </c>
      <c r="R142">
        <v>1.0611115025880182</v>
      </c>
      <c r="S142">
        <v>0.81143820786142573</v>
      </c>
      <c r="T142">
        <v>0</v>
      </c>
      <c r="U142">
        <v>1</v>
      </c>
      <c r="V142">
        <v>5.6843418860808015E-14</v>
      </c>
      <c r="W142">
        <v>0</v>
      </c>
      <c r="X142">
        <v>853.88266796494656</v>
      </c>
      <c r="Y142">
        <v>6062.5669425511196</v>
      </c>
      <c r="Z142">
        <v>13.295102944191054</v>
      </c>
      <c r="AA142">
        <v>6062.5669425511205</v>
      </c>
      <c r="AB142">
        <v>12011.282862706914</v>
      </c>
      <c r="AC142">
        <v>26.340532593655517</v>
      </c>
      <c r="AD142">
        <v>-1.1368683772161603E-13</v>
      </c>
      <c r="AE142">
        <v>-9.0949470177292824E-13</v>
      </c>
      <c r="AF142">
        <v>0</v>
      </c>
      <c r="AG142" t="s">
        <v>642</v>
      </c>
      <c r="AH142" t="s">
        <v>700</v>
      </c>
    </row>
    <row r="143" spans="1:34" hidden="1" x14ac:dyDescent="0.25">
      <c r="A143" t="s">
        <v>55</v>
      </c>
      <c r="B143" t="s">
        <v>527</v>
      </c>
      <c r="C143" t="s">
        <v>948</v>
      </c>
      <c r="D143" s="63" t="s">
        <v>948</v>
      </c>
      <c r="E143" s="63" t="s">
        <v>671</v>
      </c>
      <c r="F143">
        <v>1</v>
      </c>
      <c r="G143">
        <v>12011.282862706914</v>
      </c>
      <c r="H143">
        <v>857.94877590763667</v>
      </c>
      <c r="I143">
        <v>1</v>
      </c>
      <c r="J143">
        <v>2</v>
      </c>
      <c r="K143" t="s">
        <v>102</v>
      </c>
      <c r="L143">
        <v>2</v>
      </c>
      <c r="M143" t="s">
        <v>701</v>
      </c>
      <c r="N143">
        <v>1</v>
      </c>
      <c r="O143">
        <v>853.88266796494645</v>
      </c>
      <c r="P143">
        <v>853.88266796494645</v>
      </c>
      <c r="Q143">
        <v>1.872549710449444</v>
      </c>
      <c r="R143">
        <v>1.0611115025880182</v>
      </c>
      <c r="S143">
        <v>0.81143820786142573</v>
      </c>
      <c r="T143">
        <v>0</v>
      </c>
      <c r="U143">
        <v>1</v>
      </c>
      <c r="V143">
        <v>5.6843418860808015E-14</v>
      </c>
      <c r="W143">
        <v>0</v>
      </c>
      <c r="X143">
        <v>853.88266796494656</v>
      </c>
      <c r="Y143">
        <v>6062.5669425511196</v>
      </c>
      <c r="Z143">
        <v>13.295102944191054</v>
      </c>
      <c r="AA143">
        <v>6062.5669425511205</v>
      </c>
      <c r="AB143">
        <v>12011.282862706914</v>
      </c>
      <c r="AC143">
        <v>26.340532593655517</v>
      </c>
      <c r="AD143">
        <v>-1.1368683772161603E-13</v>
      </c>
      <c r="AE143">
        <v>-9.0949470177292824E-13</v>
      </c>
      <c r="AF143">
        <v>0</v>
      </c>
      <c r="AG143" t="s">
        <v>642</v>
      </c>
      <c r="AH143" t="s">
        <v>702</v>
      </c>
    </row>
    <row r="144" spans="1:34" hidden="1" x14ac:dyDescent="0.25">
      <c r="A144" t="s">
        <v>55</v>
      </c>
      <c r="B144" t="s">
        <v>527</v>
      </c>
      <c r="C144" t="s">
        <v>948</v>
      </c>
      <c r="D144" s="63" t="s">
        <v>948</v>
      </c>
      <c r="E144" s="63" t="s">
        <v>671</v>
      </c>
      <c r="F144">
        <v>1</v>
      </c>
      <c r="G144">
        <v>12011.282862706914</v>
      </c>
      <c r="H144">
        <v>857.94877590763667</v>
      </c>
      <c r="I144">
        <v>1</v>
      </c>
      <c r="J144">
        <v>3</v>
      </c>
      <c r="K144" t="s">
        <v>103</v>
      </c>
      <c r="L144">
        <v>3</v>
      </c>
      <c r="M144" t="s">
        <v>703</v>
      </c>
      <c r="N144">
        <v>1</v>
      </c>
      <c r="O144">
        <v>939.27093476144114</v>
      </c>
      <c r="P144">
        <v>939.27093476144114</v>
      </c>
      <c r="Q144">
        <v>2.0598046814943882</v>
      </c>
      <c r="R144">
        <v>1.0611115025880182</v>
      </c>
      <c r="S144">
        <v>0.9986931789063701</v>
      </c>
      <c r="T144">
        <v>0</v>
      </c>
      <c r="U144">
        <v>1</v>
      </c>
      <c r="V144">
        <v>0</v>
      </c>
      <c r="W144">
        <v>0</v>
      </c>
      <c r="X144">
        <v>939.27093476144114</v>
      </c>
      <c r="Y144">
        <v>6062.5669425511196</v>
      </c>
      <c r="Z144">
        <v>13.295102944191054</v>
      </c>
      <c r="AA144">
        <v>6062.5669425511205</v>
      </c>
      <c r="AB144">
        <v>12011.282862706914</v>
      </c>
      <c r="AC144">
        <v>26.340532593655517</v>
      </c>
      <c r="AD144">
        <v>0</v>
      </c>
      <c r="AE144">
        <v>-9.0949470177292824E-13</v>
      </c>
      <c r="AF144">
        <v>0</v>
      </c>
      <c r="AG144" t="s">
        <v>642</v>
      </c>
      <c r="AH144" t="s">
        <v>704</v>
      </c>
    </row>
    <row r="145" spans="1:34" hidden="1" x14ac:dyDescent="0.25">
      <c r="A145" t="s">
        <v>55</v>
      </c>
      <c r="B145" t="s">
        <v>527</v>
      </c>
      <c r="C145" t="s">
        <v>948</v>
      </c>
      <c r="D145" s="63" t="s">
        <v>948</v>
      </c>
      <c r="E145" s="63" t="s">
        <v>671</v>
      </c>
      <c r="F145">
        <v>1</v>
      </c>
      <c r="G145">
        <v>12011.282862706914</v>
      </c>
      <c r="H145">
        <v>857.94877590763667</v>
      </c>
      <c r="I145">
        <v>1</v>
      </c>
      <c r="J145">
        <v>4</v>
      </c>
      <c r="K145" t="s">
        <v>101</v>
      </c>
      <c r="L145">
        <v>4</v>
      </c>
      <c r="M145" t="s">
        <v>705</v>
      </c>
      <c r="N145">
        <v>1</v>
      </c>
      <c r="O145">
        <v>853.88266796494645</v>
      </c>
      <c r="P145">
        <v>853.88266796494645</v>
      </c>
      <c r="Q145">
        <v>1.872549710449444</v>
      </c>
      <c r="R145">
        <v>1.0611115025880182</v>
      </c>
      <c r="S145">
        <v>0.81143820786142573</v>
      </c>
      <c r="T145">
        <v>0</v>
      </c>
      <c r="U145">
        <v>1</v>
      </c>
      <c r="V145">
        <v>5.6843418860808015E-14</v>
      </c>
      <c r="W145">
        <v>0</v>
      </c>
      <c r="X145">
        <v>853.88266796494656</v>
      </c>
      <c r="Y145">
        <v>6062.5669425511196</v>
      </c>
      <c r="Z145">
        <v>13.295102944191054</v>
      </c>
      <c r="AA145">
        <v>6062.5669425511205</v>
      </c>
      <c r="AB145">
        <v>12011.282862706914</v>
      </c>
      <c r="AC145">
        <v>26.340532593655517</v>
      </c>
      <c r="AD145">
        <v>-1.1368683772161603E-13</v>
      </c>
      <c r="AE145">
        <v>-9.0949470177292824E-13</v>
      </c>
      <c r="AF145">
        <v>0</v>
      </c>
      <c r="AG145" t="s">
        <v>642</v>
      </c>
      <c r="AH145" t="s">
        <v>706</v>
      </c>
    </row>
    <row r="146" spans="1:34" hidden="1" x14ac:dyDescent="0.25">
      <c r="A146" t="s">
        <v>55</v>
      </c>
      <c r="B146" t="s">
        <v>527</v>
      </c>
      <c r="C146" t="s">
        <v>948</v>
      </c>
      <c r="D146" s="63" t="s">
        <v>948</v>
      </c>
      <c r="E146" s="63" t="s">
        <v>671</v>
      </c>
      <c r="F146">
        <v>1</v>
      </c>
      <c r="G146">
        <v>12011.282862706914</v>
      </c>
      <c r="H146">
        <v>857.94877590763667</v>
      </c>
      <c r="I146">
        <v>1</v>
      </c>
      <c r="J146">
        <v>5</v>
      </c>
      <c r="K146" t="s">
        <v>105</v>
      </c>
      <c r="L146">
        <v>5</v>
      </c>
      <c r="M146" t="s">
        <v>707</v>
      </c>
      <c r="N146">
        <v>1</v>
      </c>
      <c r="O146">
        <v>853.88266796494645</v>
      </c>
      <c r="P146">
        <v>853.88266796494645</v>
      </c>
      <c r="Q146">
        <v>1.872549710449444</v>
      </c>
      <c r="R146">
        <v>1.0611115025880182</v>
      </c>
      <c r="S146">
        <v>0.81143820786142573</v>
      </c>
      <c r="T146">
        <v>0</v>
      </c>
      <c r="U146">
        <v>1</v>
      </c>
      <c r="V146">
        <v>5.6843418860808015E-14</v>
      </c>
      <c r="W146">
        <v>0</v>
      </c>
      <c r="X146">
        <v>853.88266796494656</v>
      </c>
      <c r="Y146">
        <v>6062.5669425511196</v>
      </c>
      <c r="Z146">
        <v>13.295102944191054</v>
      </c>
      <c r="AA146">
        <v>6062.5669425511205</v>
      </c>
      <c r="AB146">
        <v>12011.282862706914</v>
      </c>
      <c r="AC146">
        <v>26.340532593655517</v>
      </c>
      <c r="AD146">
        <v>-1.1368683772161603E-13</v>
      </c>
      <c r="AE146">
        <v>-9.0949470177292824E-13</v>
      </c>
      <c r="AF146">
        <v>0</v>
      </c>
      <c r="AG146" t="s">
        <v>642</v>
      </c>
      <c r="AH146" t="s">
        <v>708</v>
      </c>
    </row>
    <row r="147" spans="1:34" hidden="1" x14ac:dyDescent="0.25">
      <c r="A147" t="s">
        <v>55</v>
      </c>
      <c r="B147" t="s">
        <v>527</v>
      </c>
      <c r="C147" t="s">
        <v>948</v>
      </c>
      <c r="D147" s="63" t="s">
        <v>948</v>
      </c>
      <c r="E147" s="63" t="s">
        <v>671</v>
      </c>
      <c r="F147">
        <v>1</v>
      </c>
      <c r="G147">
        <v>12011.282862706914</v>
      </c>
      <c r="H147">
        <v>857.94877590763667</v>
      </c>
      <c r="I147">
        <v>1</v>
      </c>
      <c r="J147">
        <v>6</v>
      </c>
      <c r="K147" t="s">
        <v>113</v>
      </c>
      <c r="L147">
        <v>6</v>
      </c>
      <c r="M147" t="s">
        <v>709</v>
      </c>
      <c r="N147">
        <v>1</v>
      </c>
      <c r="O147">
        <v>853.88266796494645</v>
      </c>
      <c r="P147">
        <v>853.88266796494645</v>
      </c>
      <c r="Q147">
        <v>1.872549710449444</v>
      </c>
      <c r="R147">
        <v>1.0611115025880182</v>
      </c>
      <c r="S147">
        <v>0.81143820786142573</v>
      </c>
      <c r="T147">
        <v>0</v>
      </c>
      <c r="U147">
        <v>1</v>
      </c>
      <c r="V147">
        <v>1.1368683772161603E-13</v>
      </c>
      <c r="W147">
        <v>0</v>
      </c>
      <c r="X147">
        <v>853.88266796494668</v>
      </c>
      <c r="Y147">
        <v>6062.5669425511196</v>
      </c>
      <c r="Z147">
        <v>13.295102944191054</v>
      </c>
      <c r="AA147">
        <v>6062.5669425511205</v>
      </c>
      <c r="AB147">
        <v>12011.282862706914</v>
      </c>
      <c r="AC147">
        <v>26.340532593655517</v>
      </c>
      <c r="AD147">
        <v>-2.2737367544323206E-13</v>
      </c>
      <c r="AE147">
        <v>-9.0949470177292824E-13</v>
      </c>
      <c r="AF147">
        <v>0</v>
      </c>
      <c r="AG147" t="s">
        <v>642</v>
      </c>
      <c r="AH147" t="s">
        <v>710</v>
      </c>
    </row>
    <row r="148" spans="1:34" hidden="1" x14ac:dyDescent="0.25">
      <c r="A148" t="s">
        <v>55</v>
      </c>
      <c r="B148" t="s">
        <v>527</v>
      </c>
      <c r="C148" t="s">
        <v>948</v>
      </c>
      <c r="D148" s="63" t="s">
        <v>948</v>
      </c>
      <c r="E148" s="63" t="s">
        <v>671</v>
      </c>
      <c r="F148">
        <v>1</v>
      </c>
      <c r="G148">
        <v>12011.282862706914</v>
      </c>
      <c r="H148">
        <v>857.94877590763667</v>
      </c>
      <c r="I148">
        <v>1</v>
      </c>
      <c r="J148">
        <v>7</v>
      </c>
      <c r="K148" t="s">
        <v>114</v>
      </c>
      <c r="L148">
        <v>7</v>
      </c>
      <c r="M148" t="s">
        <v>711</v>
      </c>
      <c r="N148">
        <v>1</v>
      </c>
      <c r="O148">
        <v>853.88266796494645</v>
      </c>
      <c r="P148">
        <v>853.88266796494645</v>
      </c>
      <c r="Q148">
        <v>1.872549710449444</v>
      </c>
      <c r="R148">
        <v>1.0611115025880182</v>
      </c>
      <c r="S148">
        <v>0.81143820786142573</v>
      </c>
      <c r="T148">
        <v>0</v>
      </c>
      <c r="U148">
        <v>1</v>
      </c>
      <c r="V148">
        <v>1.1368683772161603E-13</v>
      </c>
      <c r="W148">
        <v>0</v>
      </c>
      <c r="X148">
        <v>853.88266796494668</v>
      </c>
      <c r="Y148">
        <v>6062.5669425511196</v>
      </c>
      <c r="Z148">
        <v>13.295102944191054</v>
      </c>
      <c r="AA148">
        <v>6062.5669425511205</v>
      </c>
      <c r="AB148">
        <v>12011.282862706914</v>
      </c>
      <c r="AC148">
        <v>26.340532593655517</v>
      </c>
      <c r="AD148">
        <v>-2.2737367544323206E-13</v>
      </c>
      <c r="AE148">
        <v>-9.0949470177292824E-13</v>
      </c>
      <c r="AF148">
        <v>0</v>
      </c>
      <c r="AG148" t="s">
        <v>642</v>
      </c>
      <c r="AH148" t="s">
        <v>712</v>
      </c>
    </row>
    <row r="149" spans="1:34" hidden="1" x14ac:dyDescent="0.25">
      <c r="A149" t="s">
        <v>55</v>
      </c>
      <c r="B149" t="s">
        <v>527</v>
      </c>
      <c r="C149" t="s">
        <v>948</v>
      </c>
      <c r="D149" s="63" t="s">
        <v>948</v>
      </c>
      <c r="E149" s="63" t="s">
        <v>671</v>
      </c>
      <c r="F149">
        <v>1</v>
      </c>
      <c r="G149">
        <v>12011.282862706914</v>
      </c>
      <c r="H149">
        <v>857.94877590763667</v>
      </c>
      <c r="I149">
        <v>2</v>
      </c>
      <c r="J149">
        <v>1</v>
      </c>
      <c r="K149" t="s">
        <v>99</v>
      </c>
      <c r="L149">
        <v>8</v>
      </c>
      <c r="M149" t="s">
        <v>713</v>
      </c>
      <c r="N149">
        <v>2</v>
      </c>
      <c r="O149">
        <v>853.88266796494645</v>
      </c>
      <c r="P149">
        <v>853.88266796494645</v>
      </c>
      <c r="Q149">
        <v>1.872549710449444</v>
      </c>
      <c r="R149">
        <v>1.0611115025880182</v>
      </c>
      <c r="S149">
        <v>0.81143820786142573</v>
      </c>
      <c r="T149">
        <v>0</v>
      </c>
      <c r="U149">
        <v>1</v>
      </c>
      <c r="V149">
        <v>5.6843418860808015E-14</v>
      </c>
      <c r="W149">
        <v>0</v>
      </c>
      <c r="X149">
        <v>853.88266796494656</v>
      </c>
      <c r="Y149">
        <v>5948.7159201557934</v>
      </c>
      <c r="Z149">
        <v>13.045429649464461</v>
      </c>
      <c r="AA149">
        <v>5948.7159201557943</v>
      </c>
      <c r="AB149">
        <v>12011.282862706914</v>
      </c>
      <c r="AC149">
        <v>26.340532593655517</v>
      </c>
      <c r="AD149">
        <v>-1.1368683772161603E-13</v>
      </c>
      <c r="AE149">
        <v>-9.0949470177292824E-13</v>
      </c>
      <c r="AF149">
        <v>0</v>
      </c>
      <c r="AG149" t="s">
        <v>642</v>
      </c>
      <c r="AH149" t="s">
        <v>714</v>
      </c>
    </row>
    <row r="150" spans="1:34" hidden="1" x14ac:dyDescent="0.25">
      <c r="A150" t="s">
        <v>55</v>
      </c>
      <c r="B150" t="s">
        <v>527</v>
      </c>
      <c r="C150" t="s">
        <v>948</v>
      </c>
      <c r="D150" s="63" t="s">
        <v>948</v>
      </c>
      <c r="E150" s="63" t="s">
        <v>671</v>
      </c>
      <c r="F150">
        <v>1</v>
      </c>
      <c r="G150">
        <v>12011.282862706914</v>
      </c>
      <c r="H150">
        <v>857.94877590763667</v>
      </c>
      <c r="I150">
        <v>2</v>
      </c>
      <c r="J150">
        <v>2</v>
      </c>
      <c r="K150" t="s">
        <v>102</v>
      </c>
      <c r="L150">
        <v>9</v>
      </c>
      <c r="M150" t="s">
        <v>715</v>
      </c>
      <c r="N150">
        <v>2</v>
      </c>
      <c r="O150">
        <v>853.88266796494645</v>
      </c>
      <c r="P150">
        <v>853.88266796494645</v>
      </c>
      <c r="Q150">
        <v>1.872549710449444</v>
      </c>
      <c r="R150">
        <v>1.0611115025880182</v>
      </c>
      <c r="S150">
        <v>0.81143820786142573</v>
      </c>
      <c r="T150">
        <v>0</v>
      </c>
      <c r="U150">
        <v>1</v>
      </c>
      <c r="V150">
        <v>5.6843418860808015E-14</v>
      </c>
      <c r="W150">
        <v>0</v>
      </c>
      <c r="X150">
        <v>853.88266796494656</v>
      </c>
      <c r="Y150">
        <v>5948.7159201557934</v>
      </c>
      <c r="Z150">
        <v>13.045429649464461</v>
      </c>
      <c r="AA150">
        <v>5948.7159201557943</v>
      </c>
      <c r="AB150">
        <v>12011.282862706914</v>
      </c>
      <c r="AC150">
        <v>26.340532593655517</v>
      </c>
      <c r="AD150">
        <v>-1.1368683772161603E-13</v>
      </c>
      <c r="AE150">
        <v>-9.0949470177292824E-13</v>
      </c>
      <c r="AF150">
        <v>0</v>
      </c>
      <c r="AG150" t="s">
        <v>642</v>
      </c>
      <c r="AH150" t="s">
        <v>716</v>
      </c>
    </row>
    <row r="151" spans="1:34" hidden="1" x14ac:dyDescent="0.25">
      <c r="A151" t="s">
        <v>55</v>
      </c>
      <c r="B151" t="s">
        <v>527</v>
      </c>
      <c r="C151" t="s">
        <v>948</v>
      </c>
      <c r="D151" s="63" t="s">
        <v>948</v>
      </c>
      <c r="E151" s="63" t="s">
        <v>671</v>
      </c>
      <c r="F151">
        <v>1</v>
      </c>
      <c r="G151">
        <v>12011.282862706914</v>
      </c>
      <c r="H151">
        <v>857.94877590763667</v>
      </c>
      <c r="I151">
        <v>2</v>
      </c>
      <c r="J151">
        <v>3</v>
      </c>
      <c r="K151" t="s">
        <v>103</v>
      </c>
      <c r="L151">
        <v>10</v>
      </c>
      <c r="M151" t="s">
        <v>717</v>
      </c>
      <c r="N151">
        <v>2</v>
      </c>
      <c r="O151">
        <v>825.41991236611489</v>
      </c>
      <c r="P151">
        <v>825.41991236611489</v>
      </c>
      <c r="Q151">
        <v>1.8101313867677957</v>
      </c>
      <c r="R151">
        <v>0.81143820786142573</v>
      </c>
      <c r="S151">
        <v>0.9986931789063701</v>
      </c>
      <c r="T151">
        <v>0</v>
      </c>
      <c r="U151">
        <v>1</v>
      </c>
      <c r="V151">
        <v>5.6843418860808015E-14</v>
      </c>
      <c r="W151">
        <v>0</v>
      </c>
      <c r="X151">
        <v>825.419912366115</v>
      </c>
      <c r="Y151">
        <v>5948.7159201557934</v>
      </c>
      <c r="Z151">
        <v>13.045429649464461</v>
      </c>
      <c r="AA151">
        <v>5948.7159201557943</v>
      </c>
      <c r="AB151">
        <v>12011.282862706914</v>
      </c>
      <c r="AC151">
        <v>26.340532593655517</v>
      </c>
      <c r="AD151">
        <v>-1.1368683772161603E-13</v>
      </c>
      <c r="AE151">
        <v>-9.0949470177292824E-13</v>
      </c>
      <c r="AF151">
        <v>0</v>
      </c>
      <c r="AG151" t="s">
        <v>642</v>
      </c>
      <c r="AH151" t="s">
        <v>718</v>
      </c>
    </row>
    <row r="152" spans="1:34" hidden="1" x14ac:dyDescent="0.25">
      <c r="A152" t="s">
        <v>55</v>
      </c>
      <c r="B152" t="s">
        <v>527</v>
      </c>
      <c r="C152" t="s">
        <v>948</v>
      </c>
      <c r="D152" s="63" t="s">
        <v>948</v>
      </c>
      <c r="E152" s="63" t="s">
        <v>671</v>
      </c>
      <c r="F152">
        <v>1</v>
      </c>
      <c r="G152">
        <v>12011.282862706914</v>
      </c>
      <c r="H152">
        <v>857.94877590763667</v>
      </c>
      <c r="I152">
        <v>2</v>
      </c>
      <c r="J152">
        <v>4</v>
      </c>
      <c r="K152" t="s">
        <v>101</v>
      </c>
      <c r="L152">
        <v>11</v>
      </c>
      <c r="M152" t="s">
        <v>719</v>
      </c>
      <c r="N152">
        <v>2</v>
      </c>
      <c r="O152">
        <v>853.88266796494645</v>
      </c>
      <c r="P152">
        <v>853.88266796494645</v>
      </c>
      <c r="Q152">
        <v>1.872549710449444</v>
      </c>
      <c r="R152">
        <v>1.0611115025880182</v>
      </c>
      <c r="S152">
        <v>0.81143820786142573</v>
      </c>
      <c r="T152">
        <v>0</v>
      </c>
      <c r="U152">
        <v>1</v>
      </c>
      <c r="V152">
        <v>5.6843418860808015E-14</v>
      </c>
      <c r="W152">
        <v>0</v>
      </c>
      <c r="X152">
        <v>853.88266796494656</v>
      </c>
      <c r="Y152">
        <v>5948.7159201557934</v>
      </c>
      <c r="Z152">
        <v>13.045429649464461</v>
      </c>
      <c r="AA152">
        <v>5948.7159201557943</v>
      </c>
      <c r="AB152">
        <v>12011.282862706914</v>
      </c>
      <c r="AC152">
        <v>26.340532593655517</v>
      </c>
      <c r="AD152">
        <v>-1.1368683772161603E-13</v>
      </c>
      <c r="AE152">
        <v>-9.0949470177292824E-13</v>
      </c>
      <c r="AF152">
        <v>0</v>
      </c>
      <c r="AG152" t="s">
        <v>642</v>
      </c>
      <c r="AH152" t="s">
        <v>720</v>
      </c>
    </row>
    <row r="153" spans="1:34" hidden="1" x14ac:dyDescent="0.25">
      <c r="A153" t="s">
        <v>55</v>
      </c>
      <c r="B153" t="s">
        <v>527</v>
      </c>
      <c r="C153" t="s">
        <v>948</v>
      </c>
      <c r="D153" s="63" t="s">
        <v>948</v>
      </c>
      <c r="E153" s="63" t="s">
        <v>671</v>
      </c>
      <c r="F153">
        <v>1</v>
      </c>
      <c r="G153">
        <v>12011.282862706914</v>
      </c>
      <c r="H153">
        <v>857.94877590763667</v>
      </c>
      <c r="I153">
        <v>2</v>
      </c>
      <c r="J153">
        <v>5</v>
      </c>
      <c r="K153" t="s">
        <v>105</v>
      </c>
      <c r="L153">
        <v>12</v>
      </c>
      <c r="M153" t="s">
        <v>721</v>
      </c>
      <c r="N153">
        <v>2</v>
      </c>
      <c r="O153">
        <v>853.88266796494645</v>
      </c>
      <c r="P153">
        <v>853.88266796494645</v>
      </c>
      <c r="Q153">
        <v>1.872549710449444</v>
      </c>
      <c r="R153">
        <v>1.0611115025880182</v>
      </c>
      <c r="S153">
        <v>0.81143820786142573</v>
      </c>
      <c r="T153">
        <v>0</v>
      </c>
      <c r="U153">
        <v>1</v>
      </c>
      <c r="V153">
        <v>1.1368683772161603E-13</v>
      </c>
      <c r="W153">
        <v>0</v>
      </c>
      <c r="X153">
        <v>853.88266796494668</v>
      </c>
      <c r="Y153">
        <v>5948.7159201557934</v>
      </c>
      <c r="Z153">
        <v>13.045429649464461</v>
      </c>
      <c r="AA153">
        <v>5948.7159201557943</v>
      </c>
      <c r="AB153">
        <v>12011.282862706914</v>
      </c>
      <c r="AC153">
        <v>26.340532593655517</v>
      </c>
      <c r="AD153">
        <v>-2.2737367544323206E-13</v>
      </c>
      <c r="AE153">
        <v>-9.0949470177292824E-13</v>
      </c>
      <c r="AF153">
        <v>0</v>
      </c>
      <c r="AG153" t="s">
        <v>642</v>
      </c>
      <c r="AH153" t="s">
        <v>722</v>
      </c>
    </row>
    <row r="154" spans="1:34" hidden="1" x14ac:dyDescent="0.25">
      <c r="A154" t="s">
        <v>55</v>
      </c>
      <c r="B154" t="s">
        <v>527</v>
      </c>
      <c r="C154" t="s">
        <v>948</v>
      </c>
      <c r="D154" s="63" t="s">
        <v>948</v>
      </c>
      <c r="E154" s="63" t="s">
        <v>671</v>
      </c>
      <c r="F154">
        <v>1</v>
      </c>
      <c r="G154">
        <v>12011.282862706914</v>
      </c>
      <c r="H154">
        <v>857.94877590763667</v>
      </c>
      <c r="I154">
        <v>2</v>
      </c>
      <c r="J154">
        <v>6</v>
      </c>
      <c r="K154" t="s">
        <v>113</v>
      </c>
      <c r="L154">
        <v>13</v>
      </c>
      <c r="M154" t="s">
        <v>723</v>
      </c>
      <c r="N154">
        <v>2</v>
      </c>
      <c r="O154">
        <v>853.88266796494645</v>
      </c>
      <c r="P154">
        <v>853.88266796494645</v>
      </c>
      <c r="Q154">
        <v>1.872549710449444</v>
      </c>
      <c r="R154">
        <v>1.0611115025880182</v>
      </c>
      <c r="S154">
        <v>0.81143820786142573</v>
      </c>
      <c r="T154">
        <v>0</v>
      </c>
      <c r="U154">
        <v>1</v>
      </c>
      <c r="V154">
        <v>1.1368683772161603E-13</v>
      </c>
      <c r="W154">
        <v>0</v>
      </c>
      <c r="X154">
        <v>853.88266796494668</v>
      </c>
      <c r="Y154">
        <v>5948.7159201557934</v>
      </c>
      <c r="Z154">
        <v>13.045429649464461</v>
      </c>
      <c r="AA154">
        <v>5948.7159201557943</v>
      </c>
      <c r="AB154">
        <v>12011.282862706914</v>
      </c>
      <c r="AC154">
        <v>26.340532593655517</v>
      </c>
      <c r="AD154">
        <v>-2.2737367544323206E-13</v>
      </c>
      <c r="AE154">
        <v>-9.0949470177292824E-13</v>
      </c>
      <c r="AF154">
        <v>0</v>
      </c>
      <c r="AG154" t="s">
        <v>642</v>
      </c>
      <c r="AH154" t="s">
        <v>724</v>
      </c>
    </row>
    <row r="155" spans="1:34" hidden="1" x14ac:dyDescent="0.25">
      <c r="A155" t="s">
        <v>55</v>
      </c>
      <c r="B155" t="s">
        <v>527</v>
      </c>
      <c r="C155" t="s">
        <v>948</v>
      </c>
      <c r="D155" s="63" t="s">
        <v>948</v>
      </c>
      <c r="E155" s="63" t="s">
        <v>671</v>
      </c>
      <c r="F155">
        <v>1</v>
      </c>
      <c r="G155">
        <v>12011.282862706914</v>
      </c>
      <c r="H155">
        <v>857.94877590763667</v>
      </c>
      <c r="I155">
        <v>2</v>
      </c>
      <c r="J155">
        <v>7</v>
      </c>
      <c r="K155" t="s">
        <v>114</v>
      </c>
      <c r="L155">
        <v>14</v>
      </c>
      <c r="M155" t="s">
        <v>725</v>
      </c>
      <c r="N155">
        <v>2</v>
      </c>
      <c r="O155">
        <v>853.88266796494645</v>
      </c>
      <c r="P155">
        <v>853.88266796494645</v>
      </c>
      <c r="Q155">
        <v>1.872549710449444</v>
      </c>
      <c r="R155">
        <v>1.0611115025880182</v>
      </c>
      <c r="S155">
        <v>0.81143820786142573</v>
      </c>
      <c r="T155">
        <v>0</v>
      </c>
      <c r="U155">
        <v>1</v>
      </c>
      <c r="V155">
        <v>1.1368683772161603E-13</v>
      </c>
      <c r="W155">
        <v>0</v>
      </c>
      <c r="X155">
        <v>853.88266796494634</v>
      </c>
      <c r="Y155">
        <v>5948.7159201557934</v>
      </c>
      <c r="Z155">
        <v>13.045429649464461</v>
      </c>
      <c r="AA155">
        <v>5948.7159201557943</v>
      </c>
      <c r="AB155">
        <v>12011.282862706914</v>
      </c>
      <c r="AC155">
        <v>26.340532593655517</v>
      </c>
      <c r="AD155">
        <v>1.1368683772161603E-13</v>
      </c>
      <c r="AE155">
        <v>-9.0949470177292824E-13</v>
      </c>
      <c r="AF155">
        <v>0</v>
      </c>
      <c r="AG155" t="s">
        <v>642</v>
      </c>
      <c r="AH155" t="s">
        <v>726</v>
      </c>
    </row>
    <row r="156" spans="1:34" x14ac:dyDescent="0.25">
      <c r="A156" t="s">
        <v>55</v>
      </c>
      <c r="B156" t="s">
        <v>8</v>
      </c>
      <c r="C156" t="s">
        <v>949</v>
      </c>
      <c r="D156" s="63" t="s">
        <v>949</v>
      </c>
      <c r="E156" s="63" t="s">
        <v>8</v>
      </c>
      <c r="F156">
        <v>1</v>
      </c>
      <c r="G156">
        <v>23700</v>
      </c>
      <c r="H156">
        <v>1692.8571428571429</v>
      </c>
      <c r="I156">
        <v>1</v>
      </c>
      <c r="J156">
        <v>1</v>
      </c>
      <c r="K156" t="s">
        <v>99</v>
      </c>
      <c r="L156">
        <v>1</v>
      </c>
      <c r="M156" t="s">
        <v>699</v>
      </c>
      <c r="N156">
        <v>1</v>
      </c>
      <c r="O156">
        <v>1859.5384615384614</v>
      </c>
      <c r="P156">
        <v>1859.5384615384614</v>
      </c>
      <c r="Q156">
        <v>4.0779352226720649</v>
      </c>
      <c r="R156">
        <v>1.3593117408906883</v>
      </c>
      <c r="S156">
        <v>1.3593117408906883</v>
      </c>
      <c r="T156">
        <v>1.3593117408906883</v>
      </c>
      <c r="U156">
        <v>1</v>
      </c>
      <c r="V156">
        <v>0</v>
      </c>
      <c r="W156">
        <v>0</v>
      </c>
      <c r="X156">
        <v>1859.5384615384614</v>
      </c>
      <c r="Y156">
        <v>11850</v>
      </c>
      <c r="Z156">
        <v>25.986842105263165</v>
      </c>
      <c r="AA156">
        <v>11850</v>
      </c>
      <c r="AB156">
        <v>23700</v>
      </c>
      <c r="AC156">
        <v>51.973684210526322</v>
      </c>
      <c r="AD156">
        <v>0</v>
      </c>
      <c r="AE156">
        <v>0</v>
      </c>
      <c r="AF156">
        <v>0</v>
      </c>
      <c r="AG156" t="s">
        <v>642</v>
      </c>
      <c r="AH156" t="s">
        <v>700</v>
      </c>
    </row>
    <row r="157" spans="1:34" hidden="1" x14ac:dyDescent="0.25">
      <c r="A157" t="s">
        <v>55</v>
      </c>
      <c r="B157" t="s">
        <v>8</v>
      </c>
      <c r="C157" t="s">
        <v>949</v>
      </c>
      <c r="D157" s="63" t="s">
        <v>949</v>
      </c>
      <c r="E157" s="63" t="s">
        <v>8</v>
      </c>
      <c r="F157">
        <v>1</v>
      </c>
      <c r="G157">
        <v>23700</v>
      </c>
      <c r="H157">
        <v>1692.8571428571429</v>
      </c>
      <c r="I157">
        <v>1</v>
      </c>
      <c r="J157">
        <v>2</v>
      </c>
      <c r="K157" t="s">
        <v>102</v>
      </c>
      <c r="L157">
        <v>2</v>
      </c>
      <c r="M157" t="s">
        <v>701</v>
      </c>
      <c r="N157">
        <v>1</v>
      </c>
      <c r="O157">
        <v>1859.5384615384614</v>
      </c>
      <c r="P157">
        <v>1859.5384615384614</v>
      </c>
      <c r="Q157">
        <v>4.0779352226720649</v>
      </c>
      <c r="R157">
        <v>1.3593117408906883</v>
      </c>
      <c r="S157">
        <v>1.3593117408906883</v>
      </c>
      <c r="T157">
        <v>1.3593117408906883</v>
      </c>
      <c r="U157">
        <v>1</v>
      </c>
      <c r="V157">
        <v>0</v>
      </c>
      <c r="W157">
        <v>0</v>
      </c>
      <c r="X157">
        <v>1859.5384615384614</v>
      </c>
      <c r="Y157">
        <v>11850</v>
      </c>
      <c r="Z157">
        <v>25.986842105263165</v>
      </c>
      <c r="AA157">
        <v>11850</v>
      </c>
      <c r="AB157">
        <v>23700</v>
      </c>
      <c r="AC157">
        <v>51.973684210526322</v>
      </c>
      <c r="AD157">
        <v>0</v>
      </c>
      <c r="AE157">
        <v>0</v>
      </c>
      <c r="AF157">
        <v>0</v>
      </c>
      <c r="AG157" t="s">
        <v>642</v>
      </c>
      <c r="AH157" t="s">
        <v>702</v>
      </c>
    </row>
    <row r="158" spans="1:34" hidden="1" x14ac:dyDescent="0.25">
      <c r="A158" t="s">
        <v>55</v>
      </c>
      <c r="B158" t="s">
        <v>8</v>
      </c>
      <c r="C158" t="s">
        <v>949</v>
      </c>
      <c r="D158" s="63" t="s">
        <v>949</v>
      </c>
      <c r="E158" s="63" t="s">
        <v>8</v>
      </c>
      <c r="F158">
        <v>1</v>
      </c>
      <c r="G158">
        <v>23700</v>
      </c>
      <c r="H158">
        <v>1692.8571428571429</v>
      </c>
      <c r="I158">
        <v>1</v>
      </c>
      <c r="J158">
        <v>3</v>
      </c>
      <c r="K158" t="s">
        <v>103</v>
      </c>
      <c r="L158">
        <v>3</v>
      </c>
      <c r="M158" t="s">
        <v>703</v>
      </c>
      <c r="N158">
        <v>1</v>
      </c>
      <c r="O158">
        <v>1859.5384615384614</v>
      </c>
      <c r="P158">
        <v>1859.5384615384614</v>
      </c>
      <c r="Q158">
        <v>4.0779352226720649</v>
      </c>
      <c r="R158">
        <v>1.3593117408906883</v>
      </c>
      <c r="S158">
        <v>1.3593117408906883</v>
      </c>
      <c r="T158">
        <v>1.3593117408906883</v>
      </c>
      <c r="U158">
        <v>1</v>
      </c>
      <c r="V158">
        <v>0</v>
      </c>
      <c r="W158">
        <v>0</v>
      </c>
      <c r="X158">
        <v>1859.5384615384614</v>
      </c>
      <c r="Y158">
        <v>11850</v>
      </c>
      <c r="Z158">
        <v>25.986842105263165</v>
      </c>
      <c r="AA158">
        <v>11850</v>
      </c>
      <c r="AB158">
        <v>23700</v>
      </c>
      <c r="AC158">
        <v>51.973684210526322</v>
      </c>
      <c r="AD158">
        <v>0</v>
      </c>
      <c r="AE158">
        <v>0</v>
      </c>
      <c r="AF158">
        <v>0</v>
      </c>
      <c r="AG158" t="s">
        <v>642</v>
      </c>
      <c r="AH158" t="s">
        <v>704</v>
      </c>
    </row>
    <row r="159" spans="1:34" hidden="1" x14ac:dyDescent="0.25">
      <c r="A159" t="s">
        <v>55</v>
      </c>
      <c r="B159" t="s">
        <v>8</v>
      </c>
      <c r="C159" t="s">
        <v>949</v>
      </c>
      <c r="D159" s="63" t="s">
        <v>949</v>
      </c>
      <c r="E159" s="63" t="s">
        <v>8</v>
      </c>
      <c r="F159">
        <v>1</v>
      </c>
      <c r="G159">
        <v>23700</v>
      </c>
      <c r="H159">
        <v>1692.8571428571429</v>
      </c>
      <c r="I159">
        <v>1</v>
      </c>
      <c r="J159">
        <v>4</v>
      </c>
      <c r="K159" t="s">
        <v>101</v>
      </c>
      <c r="L159">
        <v>4</v>
      </c>
      <c r="M159" t="s">
        <v>705</v>
      </c>
      <c r="N159">
        <v>1</v>
      </c>
      <c r="O159">
        <v>1896</v>
      </c>
      <c r="P159">
        <v>1896</v>
      </c>
      <c r="Q159">
        <v>4.1578947368421053</v>
      </c>
      <c r="R159">
        <v>1.4392712550607289</v>
      </c>
      <c r="S159">
        <v>1.3593117408906883</v>
      </c>
      <c r="T159">
        <v>1.3593117408906883</v>
      </c>
      <c r="U159">
        <v>1</v>
      </c>
      <c r="V159">
        <v>1.1368683772161603E-13</v>
      </c>
      <c r="W159">
        <v>0</v>
      </c>
      <c r="X159">
        <v>1896</v>
      </c>
      <c r="Y159">
        <v>11850</v>
      </c>
      <c r="Z159">
        <v>25.986842105263165</v>
      </c>
      <c r="AA159">
        <v>11850</v>
      </c>
      <c r="AB159">
        <v>23700</v>
      </c>
      <c r="AC159">
        <v>51.973684210526322</v>
      </c>
      <c r="AD159">
        <v>0</v>
      </c>
      <c r="AE159">
        <v>0</v>
      </c>
      <c r="AF159">
        <v>0</v>
      </c>
      <c r="AG159" t="s">
        <v>642</v>
      </c>
      <c r="AH159" t="s">
        <v>706</v>
      </c>
    </row>
    <row r="160" spans="1:34" hidden="1" x14ac:dyDescent="0.25">
      <c r="A160" t="s">
        <v>55</v>
      </c>
      <c r="B160" t="s">
        <v>8</v>
      </c>
      <c r="C160" t="s">
        <v>949</v>
      </c>
      <c r="D160" s="63" t="s">
        <v>949</v>
      </c>
      <c r="E160" s="63" t="s">
        <v>8</v>
      </c>
      <c r="F160">
        <v>1</v>
      </c>
      <c r="G160">
        <v>23700</v>
      </c>
      <c r="H160">
        <v>1692.8571428571429</v>
      </c>
      <c r="I160">
        <v>1</v>
      </c>
      <c r="J160">
        <v>5</v>
      </c>
      <c r="K160" t="s">
        <v>105</v>
      </c>
      <c r="L160">
        <v>5</v>
      </c>
      <c r="M160" t="s">
        <v>707</v>
      </c>
      <c r="N160">
        <v>1</v>
      </c>
      <c r="O160">
        <v>1896</v>
      </c>
      <c r="P160">
        <v>1896</v>
      </c>
      <c r="Q160">
        <v>4.1578947368421053</v>
      </c>
      <c r="R160">
        <v>1.4392712550607289</v>
      </c>
      <c r="S160">
        <v>1.3593117408906883</v>
      </c>
      <c r="T160">
        <v>1.3593117408906883</v>
      </c>
      <c r="U160">
        <v>1</v>
      </c>
      <c r="V160">
        <v>1.1368683772161603E-13</v>
      </c>
      <c r="W160">
        <v>0</v>
      </c>
      <c r="X160">
        <v>1896</v>
      </c>
      <c r="Y160">
        <v>11850</v>
      </c>
      <c r="Z160">
        <v>25.986842105263165</v>
      </c>
      <c r="AA160">
        <v>11850</v>
      </c>
      <c r="AB160">
        <v>23700</v>
      </c>
      <c r="AC160">
        <v>51.973684210526322</v>
      </c>
      <c r="AD160">
        <v>0</v>
      </c>
      <c r="AE160">
        <v>0</v>
      </c>
      <c r="AF160">
        <v>0</v>
      </c>
      <c r="AG160" t="s">
        <v>642</v>
      </c>
      <c r="AH160" t="s">
        <v>708</v>
      </c>
    </row>
    <row r="161" spans="1:34" hidden="1" x14ac:dyDescent="0.25">
      <c r="A161" t="s">
        <v>55</v>
      </c>
      <c r="B161" t="s">
        <v>8</v>
      </c>
      <c r="C161" t="s">
        <v>949</v>
      </c>
      <c r="D161" s="63" t="s">
        <v>949</v>
      </c>
      <c r="E161" s="63" t="s">
        <v>8</v>
      </c>
      <c r="F161">
        <v>1</v>
      </c>
      <c r="G161">
        <v>23700</v>
      </c>
      <c r="H161">
        <v>1692.8571428571429</v>
      </c>
      <c r="I161">
        <v>1</v>
      </c>
      <c r="J161">
        <v>6</v>
      </c>
      <c r="K161" t="s">
        <v>113</v>
      </c>
      <c r="L161">
        <v>6</v>
      </c>
      <c r="M161" t="s">
        <v>709</v>
      </c>
      <c r="N161">
        <v>1</v>
      </c>
      <c r="O161">
        <v>1239.6923076923076</v>
      </c>
      <c r="P161">
        <v>1239.6923076923076</v>
      </c>
      <c r="Q161">
        <v>2.7186234817813766</v>
      </c>
      <c r="R161">
        <v>0</v>
      </c>
      <c r="S161">
        <v>1.3593117408906883</v>
      </c>
      <c r="T161">
        <v>1.3593117408906883</v>
      </c>
      <c r="U161">
        <v>1</v>
      </c>
      <c r="V161">
        <v>0</v>
      </c>
      <c r="W161">
        <v>0</v>
      </c>
      <c r="X161">
        <v>1239.6923076923076</v>
      </c>
      <c r="Y161">
        <v>11850</v>
      </c>
      <c r="Z161">
        <v>25.986842105263165</v>
      </c>
      <c r="AA161">
        <v>11850</v>
      </c>
      <c r="AB161">
        <v>23700</v>
      </c>
      <c r="AC161">
        <v>51.973684210526322</v>
      </c>
      <c r="AD161">
        <v>0</v>
      </c>
      <c r="AE161">
        <v>0</v>
      </c>
      <c r="AF161">
        <v>0</v>
      </c>
      <c r="AG161" t="s">
        <v>642</v>
      </c>
      <c r="AH161" t="s">
        <v>710</v>
      </c>
    </row>
    <row r="162" spans="1:34" hidden="1" x14ac:dyDescent="0.25">
      <c r="A162" t="s">
        <v>55</v>
      </c>
      <c r="B162" t="s">
        <v>8</v>
      </c>
      <c r="C162" t="s">
        <v>949</v>
      </c>
      <c r="D162" s="63" t="s">
        <v>949</v>
      </c>
      <c r="E162" s="63" t="s">
        <v>8</v>
      </c>
      <c r="F162">
        <v>1</v>
      </c>
      <c r="G162">
        <v>23700</v>
      </c>
      <c r="H162">
        <v>1692.8571428571429</v>
      </c>
      <c r="I162">
        <v>1</v>
      </c>
      <c r="J162">
        <v>7</v>
      </c>
      <c r="K162" t="s">
        <v>114</v>
      </c>
      <c r="L162">
        <v>7</v>
      </c>
      <c r="M162" t="s">
        <v>711</v>
      </c>
      <c r="N162">
        <v>1</v>
      </c>
      <c r="O162">
        <v>1239.6923076923076</v>
      </c>
      <c r="P162">
        <v>1239.6923076923076</v>
      </c>
      <c r="Q162">
        <v>2.7186234817813766</v>
      </c>
      <c r="R162">
        <v>0</v>
      </c>
      <c r="S162">
        <v>1.3593117408906883</v>
      </c>
      <c r="T162">
        <v>1.3593117408906883</v>
      </c>
      <c r="U162">
        <v>1</v>
      </c>
      <c r="V162">
        <v>0</v>
      </c>
      <c r="W162">
        <v>0</v>
      </c>
      <c r="X162">
        <v>1239.6923076923076</v>
      </c>
      <c r="Y162">
        <v>11850</v>
      </c>
      <c r="Z162">
        <v>25.986842105263165</v>
      </c>
      <c r="AA162">
        <v>11850</v>
      </c>
      <c r="AB162">
        <v>23700</v>
      </c>
      <c r="AC162">
        <v>51.973684210526322</v>
      </c>
      <c r="AD162">
        <v>0</v>
      </c>
      <c r="AE162">
        <v>0</v>
      </c>
      <c r="AF162">
        <v>0</v>
      </c>
      <c r="AG162" t="s">
        <v>642</v>
      </c>
      <c r="AH162" t="s">
        <v>712</v>
      </c>
    </row>
    <row r="163" spans="1:34" x14ac:dyDescent="0.25">
      <c r="A163" t="s">
        <v>55</v>
      </c>
      <c r="B163" t="s">
        <v>8</v>
      </c>
      <c r="C163" t="s">
        <v>949</v>
      </c>
      <c r="D163" s="63" t="s">
        <v>949</v>
      </c>
      <c r="E163" s="63" t="s">
        <v>8</v>
      </c>
      <c r="F163">
        <v>1</v>
      </c>
      <c r="G163">
        <v>23700</v>
      </c>
      <c r="H163">
        <v>1692.8571428571429</v>
      </c>
      <c r="I163">
        <v>2</v>
      </c>
      <c r="J163">
        <v>1</v>
      </c>
      <c r="K163" t="s">
        <v>99</v>
      </c>
      <c r="L163">
        <v>8</v>
      </c>
      <c r="M163" t="s">
        <v>713</v>
      </c>
      <c r="N163">
        <v>2</v>
      </c>
      <c r="O163">
        <v>1932.4615384615386</v>
      </c>
      <c r="P163">
        <v>1932.4615384615386</v>
      </c>
      <c r="Q163">
        <v>4.2378542510121466</v>
      </c>
      <c r="R163">
        <v>1.4392712550607289</v>
      </c>
      <c r="S163">
        <v>1.4392712550607289</v>
      </c>
      <c r="T163">
        <v>1.3593117408906883</v>
      </c>
      <c r="U163">
        <v>1</v>
      </c>
      <c r="V163">
        <v>1.1368683772161603E-13</v>
      </c>
      <c r="W163">
        <v>0</v>
      </c>
      <c r="X163">
        <v>1932.4615384615383</v>
      </c>
      <c r="Y163">
        <v>11850</v>
      </c>
      <c r="Z163">
        <v>25.986842105263165</v>
      </c>
      <c r="AA163">
        <v>11850</v>
      </c>
      <c r="AB163">
        <v>23700</v>
      </c>
      <c r="AC163">
        <v>51.973684210526322</v>
      </c>
      <c r="AD163">
        <v>2.2737367544323206E-13</v>
      </c>
      <c r="AE163">
        <v>0</v>
      </c>
      <c r="AF163">
        <v>0</v>
      </c>
      <c r="AG163" t="s">
        <v>642</v>
      </c>
      <c r="AH163" t="s">
        <v>714</v>
      </c>
    </row>
    <row r="164" spans="1:34" hidden="1" x14ac:dyDescent="0.25">
      <c r="A164" t="s">
        <v>55</v>
      </c>
      <c r="B164" t="s">
        <v>8</v>
      </c>
      <c r="C164" t="s">
        <v>949</v>
      </c>
      <c r="D164" s="63" t="s">
        <v>949</v>
      </c>
      <c r="E164" s="63" t="s">
        <v>8</v>
      </c>
      <c r="F164">
        <v>1</v>
      </c>
      <c r="G164">
        <v>23700</v>
      </c>
      <c r="H164">
        <v>1692.8571428571429</v>
      </c>
      <c r="I164">
        <v>2</v>
      </c>
      <c r="J164">
        <v>2</v>
      </c>
      <c r="K164" t="s">
        <v>102</v>
      </c>
      <c r="L164">
        <v>9</v>
      </c>
      <c r="M164" t="s">
        <v>715</v>
      </c>
      <c r="N164">
        <v>2</v>
      </c>
      <c r="O164">
        <v>1859.5384615384614</v>
      </c>
      <c r="P164">
        <v>1859.5384615384614</v>
      </c>
      <c r="Q164">
        <v>4.0779352226720649</v>
      </c>
      <c r="R164">
        <v>1.3593117408906883</v>
      </c>
      <c r="S164">
        <v>1.3593117408906883</v>
      </c>
      <c r="T164">
        <v>1.3593117408906883</v>
      </c>
      <c r="U164">
        <v>1</v>
      </c>
      <c r="V164">
        <v>0</v>
      </c>
      <c r="W164">
        <v>0</v>
      </c>
      <c r="X164">
        <v>1859.5384615384614</v>
      </c>
      <c r="Y164">
        <v>11850</v>
      </c>
      <c r="Z164">
        <v>25.986842105263165</v>
      </c>
      <c r="AA164">
        <v>11850</v>
      </c>
      <c r="AB164">
        <v>23700</v>
      </c>
      <c r="AC164">
        <v>51.973684210526322</v>
      </c>
      <c r="AD164">
        <v>0</v>
      </c>
      <c r="AE164">
        <v>0</v>
      </c>
      <c r="AF164">
        <v>0</v>
      </c>
      <c r="AG164" t="s">
        <v>642</v>
      </c>
      <c r="AH164" t="s">
        <v>716</v>
      </c>
    </row>
    <row r="165" spans="1:34" hidden="1" x14ac:dyDescent="0.25">
      <c r="A165" t="s">
        <v>55</v>
      </c>
      <c r="B165" t="s">
        <v>8</v>
      </c>
      <c r="C165" t="s">
        <v>949</v>
      </c>
      <c r="D165" s="63" t="s">
        <v>949</v>
      </c>
      <c r="E165" s="63" t="s">
        <v>8</v>
      </c>
      <c r="F165">
        <v>1</v>
      </c>
      <c r="G165">
        <v>23700</v>
      </c>
      <c r="H165">
        <v>1692.8571428571429</v>
      </c>
      <c r="I165">
        <v>2</v>
      </c>
      <c r="J165">
        <v>3</v>
      </c>
      <c r="K165" t="s">
        <v>103</v>
      </c>
      <c r="L165">
        <v>10</v>
      </c>
      <c r="M165" t="s">
        <v>717</v>
      </c>
      <c r="N165">
        <v>2</v>
      </c>
      <c r="O165">
        <v>1896</v>
      </c>
      <c r="P165">
        <v>1896</v>
      </c>
      <c r="Q165">
        <v>4.1578947368421053</v>
      </c>
      <c r="R165">
        <v>1.4392712550607289</v>
      </c>
      <c r="S165">
        <v>1.3593117408906883</v>
      </c>
      <c r="T165">
        <v>1.3593117408906883</v>
      </c>
      <c r="U165">
        <v>1</v>
      </c>
      <c r="V165">
        <v>1.1368683772161603E-13</v>
      </c>
      <c r="W165">
        <v>0</v>
      </c>
      <c r="X165">
        <v>1896</v>
      </c>
      <c r="Y165">
        <v>11850</v>
      </c>
      <c r="Z165">
        <v>25.986842105263165</v>
      </c>
      <c r="AA165">
        <v>11850</v>
      </c>
      <c r="AB165">
        <v>23700</v>
      </c>
      <c r="AC165">
        <v>51.973684210526322</v>
      </c>
      <c r="AD165">
        <v>0</v>
      </c>
      <c r="AE165">
        <v>0</v>
      </c>
      <c r="AF165">
        <v>0</v>
      </c>
      <c r="AG165" t="s">
        <v>642</v>
      </c>
      <c r="AH165" t="s">
        <v>718</v>
      </c>
    </row>
    <row r="166" spans="1:34" hidden="1" x14ac:dyDescent="0.25">
      <c r="A166" t="s">
        <v>55</v>
      </c>
      <c r="B166" t="s">
        <v>8</v>
      </c>
      <c r="C166" t="s">
        <v>949</v>
      </c>
      <c r="D166" s="63" t="s">
        <v>949</v>
      </c>
      <c r="E166" s="63" t="s">
        <v>8</v>
      </c>
      <c r="F166">
        <v>1</v>
      </c>
      <c r="G166">
        <v>23700</v>
      </c>
      <c r="H166">
        <v>1692.8571428571429</v>
      </c>
      <c r="I166">
        <v>2</v>
      </c>
      <c r="J166">
        <v>4</v>
      </c>
      <c r="K166" t="s">
        <v>101</v>
      </c>
      <c r="L166">
        <v>11</v>
      </c>
      <c r="M166" t="s">
        <v>719</v>
      </c>
      <c r="N166">
        <v>2</v>
      </c>
      <c r="O166">
        <v>1859.5384615384614</v>
      </c>
      <c r="P166">
        <v>1859.5384615384614</v>
      </c>
      <c r="Q166">
        <v>4.0779352226720649</v>
      </c>
      <c r="R166">
        <v>1.3593117408906883</v>
      </c>
      <c r="S166">
        <v>1.3593117408906883</v>
      </c>
      <c r="T166">
        <v>1.3593117408906883</v>
      </c>
      <c r="U166">
        <v>1</v>
      </c>
      <c r="V166">
        <v>0</v>
      </c>
      <c r="W166">
        <v>0</v>
      </c>
      <c r="X166">
        <v>1859.5384615384614</v>
      </c>
      <c r="Y166">
        <v>11850</v>
      </c>
      <c r="Z166">
        <v>25.986842105263165</v>
      </c>
      <c r="AA166">
        <v>11850</v>
      </c>
      <c r="AB166">
        <v>23700</v>
      </c>
      <c r="AC166">
        <v>51.973684210526322</v>
      </c>
      <c r="AD166">
        <v>0</v>
      </c>
      <c r="AE166">
        <v>0</v>
      </c>
      <c r="AF166">
        <v>0</v>
      </c>
      <c r="AG166" t="s">
        <v>642</v>
      </c>
      <c r="AH166" t="s">
        <v>720</v>
      </c>
    </row>
    <row r="167" spans="1:34" hidden="1" x14ac:dyDescent="0.25">
      <c r="A167" t="s">
        <v>55</v>
      </c>
      <c r="B167" t="s">
        <v>8</v>
      </c>
      <c r="C167" t="s">
        <v>949</v>
      </c>
      <c r="D167" s="63" t="s">
        <v>949</v>
      </c>
      <c r="E167" s="63" t="s">
        <v>8</v>
      </c>
      <c r="F167">
        <v>1</v>
      </c>
      <c r="G167">
        <v>23700</v>
      </c>
      <c r="H167">
        <v>1692.8571428571429</v>
      </c>
      <c r="I167">
        <v>2</v>
      </c>
      <c r="J167">
        <v>5</v>
      </c>
      <c r="K167" t="s">
        <v>105</v>
      </c>
      <c r="L167">
        <v>12</v>
      </c>
      <c r="M167" t="s">
        <v>721</v>
      </c>
      <c r="N167">
        <v>2</v>
      </c>
      <c r="O167">
        <v>1896</v>
      </c>
      <c r="P167">
        <v>1896</v>
      </c>
      <c r="Q167">
        <v>4.1578947368421053</v>
      </c>
      <c r="R167">
        <v>1.4392712550607289</v>
      </c>
      <c r="S167">
        <v>1.3593117408906883</v>
      </c>
      <c r="T167">
        <v>1.3593117408906883</v>
      </c>
      <c r="U167">
        <v>1</v>
      </c>
      <c r="V167">
        <v>1.1368683772161603E-13</v>
      </c>
      <c r="W167">
        <v>0</v>
      </c>
      <c r="X167">
        <v>1896</v>
      </c>
      <c r="Y167">
        <v>11850</v>
      </c>
      <c r="Z167">
        <v>25.986842105263165</v>
      </c>
      <c r="AA167">
        <v>11850</v>
      </c>
      <c r="AB167">
        <v>23700</v>
      </c>
      <c r="AC167">
        <v>51.973684210526322</v>
      </c>
      <c r="AD167">
        <v>0</v>
      </c>
      <c r="AE167">
        <v>0</v>
      </c>
      <c r="AF167">
        <v>0</v>
      </c>
      <c r="AG167" t="s">
        <v>642</v>
      </c>
      <c r="AH167" t="s">
        <v>722</v>
      </c>
    </row>
    <row r="168" spans="1:34" hidden="1" x14ac:dyDescent="0.25">
      <c r="A168" t="s">
        <v>55</v>
      </c>
      <c r="B168" t="s">
        <v>8</v>
      </c>
      <c r="C168" t="s">
        <v>949</v>
      </c>
      <c r="D168" s="63" t="s">
        <v>949</v>
      </c>
      <c r="E168" s="63" t="s">
        <v>8</v>
      </c>
      <c r="F168">
        <v>1</v>
      </c>
      <c r="G168">
        <v>23700</v>
      </c>
      <c r="H168">
        <v>1692.8571428571429</v>
      </c>
      <c r="I168">
        <v>2</v>
      </c>
      <c r="J168">
        <v>6</v>
      </c>
      <c r="K168" t="s">
        <v>113</v>
      </c>
      <c r="L168">
        <v>13</v>
      </c>
      <c r="M168" t="s">
        <v>723</v>
      </c>
      <c r="N168">
        <v>2</v>
      </c>
      <c r="O168">
        <v>1166.7692307692307</v>
      </c>
      <c r="P168">
        <v>1166.7692307692307</v>
      </c>
      <c r="Q168">
        <v>2.5587044534412957</v>
      </c>
      <c r="R168">
        <v>0</v>
      </c>
      <c r="S168">
        <v>1.3593117408906883</v>
      </c>
      <c r="T168">
        <v>1.1993927125506072</v>
      </c>
      <c r="U168">
        <v>1</v>
      </c>
      <c r="V168">
        <v>0</v>
      </c>
      <c r="W168">
        <v>0</v>
      </c>
      <c r="X168">
        <v>1166.7692307692307</v>
      </c>
      <c r="Y168">
        <v>11850</v>
      </c>
      <c r="Z168">
        <v>25.986842105263165</v>
      </c>
      <c r="AA168">
        <v>11850</v>
      </c>
      <c r="AB168">
        <v>23700</v>
      </c>
      <c r="AC168">
        <v>51.973684210526322</v>
      </c>
      <c r="AD168">
        <v>0</v>
      </c>
      <c r="AE168">
        <v>0</v>
      </c>
      <c r="AF168">
        <v>0</v>
      </c>
      <c r="AG168" t="s">
        <v>642</v>
      </c>
      <c r="AH168" t="s">
        <v>724</v>
      </c>
    </row>
    <row r="169" spans="1:34" hidden="1" x14ac:dyDescent="0.25">
      <c r="A169" t="s">
        <v>55</v>
      </c>
      <c r="B169" t="s">
        <v>8</v>
      </c>
      <c r="C169" t="s">
        <v>949</v>
      </c>
      <c r="D169" s="63" t="s">
        <v>949</v>
      </c>
      <c r="E169" s="63" t="s">
        <v>8</v>
      </c>
      <c r="F169">
        <v>1</v>
      </c>
      <c r="G169">
        <v>23700</v>
      </c>
      <c r="H169">
        <v>1692.8571428571429</v>
      </c>
      <c r="I169">
        <v>2</v>
      </c>
      <c r="J169">
        <v>7</v>
      </c>
      <c r="K169" t="s">
        <v>114</v>
      </c>
      <c r="L169">
        <v>14</v>
      </c>
      <c r="M169" t="s">
        <v>725</v>
      </c>
      <c r="N169">
        <v>2</v>
      </c>
      <c r="O169">
        <v>1239.6923076923076</v>
      </c>
      <c r="P169">
        <v>1239.6923076923076</v>
      </c>
      <c r="Q169">
        <v>2.7186234817813766</v>
      </c>
      <c r="R169">
        <v>0</v>
      </c>
      <c r="S169">
        <v>1.3593117408906883</v>
      </c>
      <c r="T169">
        <v>1.3593117408906883</v>
      </c>
      <c r="U169">
        <v>1</v>
      </c>
      <c r="V169">
        <v>0</v>
      </c>
      <c r="W169">
        <v>0</v>
      </c>
      <c r="X169">
        <v>1239.6923076923076</v>
      </c>
      <c r="Y169">
        <v>11850</v>
      </c>
      <c r="Z169">
        <v>25.986842105263165</v>
      </c>
      <c r="AA169">
        <v>11850</v>
      </c>
      <c r="AB169">
        <v>23700</v>
      </c>
      <c r="AC169">
        <v>51.973684210526322</v>
      </c>
      <c r="AD169">
        <v>0</v>
      </c>
      <c r="AE169">
        <v>0</v>
      </c>
      <c r="AF169">
        <v>0</v>
      </c>
      <c r="AG169" t="s">
        <v>642</v>
      </c>
      <c r="AH169" t="s">
        <v>726</v>
      </c>
    </row>
    <row r="170" spans="1:34" hidden="1" x14ac:dyDescent="0.25">
      <c r="A170" t="s">
        <v>55</v>
      </c>
      <c r="B170" t="s">
        <v>527</v>
      </c>
      <c r="C170" t="s">
        <v>950</v>
      </c>
      <c r="D170" s="63" t="s">
        <v>950</v>
      </c>
      <c r="E170" s="63" t="s">
        <v>671</v>
      </c>
      <c r="F170">
        <v>0.75</v>
      </c>
      <c r="G170">
        <v>1921.23600292113</v>
      </c>
      <c r="H170">
        <v>137.23114306579501</v>
      </c>
      <c r="I170">
        <v>1</v>
      </c>
      <c r="J170">
        <v>1</v>
      </c>
      <c r="K170" t="s">
        <v>99</v>
      </c>
      <c r="L170">
        <v>1</v>
      </c>
      <c r="M170" t="s">
        <v>699</v>
      </c>
      <c r="N170">
        <v>1</v>
      </c>
      <c r="O170">
        <v>192.12360029211297</v>
      </c>
      <c r="P170">
        <v>256.16480038948396</v>
      </c>
      <c r="Q170">
        <v>0.56176491313483323</v>
      </c>
      <c r="R170">
        <v>0.56176491313483323</v>
      </c>
      <c r="S170">
        <v>0</v>
      </c>
      <c r="T170">
        <v>0</v>
      </c>
      <c r="U170">
        <v>1</v>
      </c>
      <c r="V170">
        <v>2.8421709430404007E-14</v>
      </c>
      <c r="W170">
        <v>0</v>
      </c>
      <c r="X170">
        <v>192.123600292113</v>
      </c>
      <c r="Y170">
        <v>960.61800146056487</v>
      </c>
      <c r="Z170">
        <v>2.8088245656741662</v>
      </c>
      <c r="AA170">
        <v>960.61800146056498</v>
      </c>
      <c r="AB170">
        <v>1921.2360029211297</v>
      </c>
      <c r="AC170">
        <v>5.6176491313483332</v>
      </c>
      <c r="AD170">
        <v>-2.8421709430404007E-14</v>
      </c>
      <c r="AE170">
        <v>-1.1368683772161603E-13</v>
      </c>
      <c r="AF170">
        <v>-2.2737367544323206E-13</v>
      </c>
      <c r="AG170" t="s">
        <v>642</v>
      </c>
      <c r="AH170" t="s">
        <v>700</v>
      </c>
    </row>
    <row r="171" spans="1:34" hidden="1" x14ac:dyDescent="0.25">
      <c r="A171" t="s">
        <v>55</v>
      </c>
      <c r="B171" t="s">
        <v>527</v>
      </c>
      <c r="C171" t="s">
        <v>950</v>
      </c>
      <c r="D171" s="63" t="s">
        <v>950</v>
      </c>
      <c r="E171" s="63" t="s">
        <v>671</v>
      </c>
      <c r="F171">
        <v>0.75</v>
      </c>
      <c r="G171">
        <v>1921.23600292113</v>
      </c>
      <c r="H171">
        <v>137.23114306579501</v>
      </c>
      <c r="I171">
        <v>1</v>
      </c>
      <c r="J171">
        <v>2</v>
      </c>
      <c r="K171" t="s">
        <v>102</v>
      </c>
      <c r="L171">
        <v>2</v>
      </c>
      <c r="M171" t="s">
        <v>701</v>
      </c>
      <c r="N171">
        <v>1</v>
      </c>
      <c r="O171">
        <v>192.12360029211297</v>
      </c>
      <c r="P171">
        <v>256.16480038948396</v>
      </c>
      <c r="Q171">
        <v>0.56176491313483323</v>
      </c>
      <c r="R171">
        <v>0.56176491313483323</v>
      </c>
      <c r="S171">
        <v>0</v>
      </c>
      <c r="T171">
        <v>0</v>
      </c>
      <c r="U171">
        <v>1</v>
      </c>
      <c r="V171">
        <v>2.8421709430404007E-14</v>
      </c>
      <c r="W171">
        <v>0</v>
      </c>
      <c r="X171">
        <v>192.123600292113</v>
      </c>
      <c r="Y171">
        <v>960.61800146056487</v>
      </c>
      <c r="Z171">
        <v>2.8088245656741662</v>
      </c>
      <c r="AA171">
        <v>960.61800146056498</v>
      </c>
      <c r="AB171">
        <v>1921.2360029211297</v>
      </c>
      <c r="AC171">
        <v>5.6176491313483332</v>
      </c>
      <c r="AD171">
        <v>-2.8421709430404007E-14</v>
      </c>
      <c r="AE171">
        <v>-1.1368683772161603E-13</v>
      </c>
      <c r="AF171">
        <v>-2.2737367544323206E-13</v>
      </c>
      <c r="AG171" t="s">
        <v>642</v>
      </c>
      <c r="AH171" t="s">
        <v>702</v>
      </c>
    </row>
    <row r="172" spans="1:34" hidden="1" x14ac:dyDescent="0.25">
      <c r="A172" t="s">
        <v>55</v>
      </c>
      <c r="B172" t="s">
        <v>527</v>
      </c>
      <c r="C172" t="s">
        <v>950</v>
      </c>
      <c r="D172" s="63" t="s">
        <v>950</v>
      </c>
      <c r="E172" s="63" t="s">
        <v>671</v>
      </c>
      <c r="F172">
        <v>0.75</v>
      </c>
      <c r="G172">
        <v>1921.23600292113</v>
      </c>
      <c r="H172">
        <v>137.23114306579501</v>
      </c>
      <c r="I172">
        <v>1</v>
      </c>
      <c r="J172">
        <v>3</v>
      </c>
      <c r="K172" t="s">
        <v>103</v>
      </c>
      <c r="L172">
        <v>3</v>
      </c>
      <c r="M172" t="s">
        <v>703</v>
      </c>
      <c r="N172">
        <v>1</v>
      </c>
      <c r="O172">
        <v>192.12360029211297</v>
      </c>
      <c r="P172">
        <v>256.16480038948396</v>
      </c>
      <c r="Q172">
        <v>0.56176491313483323</v>
      </c>
      <c r="R172">
        <v>0.56176491313483323</v>
      </c>
      <c r="S172">
        <v>0</v>
      </c>
      <c r="T172">
        <v>0</v>
      </c>
      <c r="U172">
        <v>1</v>
      </c>
      <c r="V172">
        <v>0</v>
      </c>
      <c r="W172">
        <v>0</v>
      </c>
      <c r="X172">
        <v>192.12360029211297</v>
      </c>
      <c r="Y172">
        <v>960.61800146056487</v>
      </c>
      <c r="Z172">
        <v>2.8088245656741662</v>
      </c>
      <c r="AA172">
        <v>960.61800146056498</v>
      </c>
      <c r="AB172">
        <v>1921.2360029211297</v>
      </c>
      <c r="AC172">
        <v>5.6176491313483332</v>
      </c>
      <c r="AD172">
        <v>0</v>
      </c>
      <c r="AE172">
        <v>-1.1368683772161603E-13</v>
      </c>
      <c r="AF172">
        <v>-2.2737367544323206E-13</v>
      </c>
      <c r="AG172" t="s">
        <v>642</v>
      </c>
      <c r="AH172" t="s">
        <v>704</v>
      </c>
    </row>
    <row r="173" spans="1:34" hidden="1" x14ac:dyDescent="0.25">
      <c r="A173" t="s">
        <v>55</v>
      </c>
      <c r="B173" t="s">
        <v>527</v>
      </c>
      <c r="C173" t="s">
        <v>950</v>
      </c>
      <c r="D173" s="63" t="s">
        <v>950</v>
      </c>
      <c r="E173" s="63" t="s">
        <v>671</v>
      </c>
      <c r="F173">
        <v>0.75</v>
      </c>
      <c r="G173">
        <v>1921.23600292113</v>
      </c>
      <c r="H173">
        <v>137.23114306579501</v>
      </c>
      <c r="I173">
        <v>1</v>
      </c>
      <c r="J173">
        <v>4</v>
      </c>
      <c r="K173" t="s">
        <v>101</v>
      </c>
      <c r="L173">
        <v>4</v>
      </c>
      <c r="M173" t="s">
        <v>705</v>
      </c>
      <c r="N173">
        <v>1</v>
      </c>
      <c r="O173">
        <v>192.12360029211297</v>
      </c>
      <c r="P173">
        <v>256.16480038948396</v>
      </c>
      <c r="Q173">
        <v>0.56176491313483323</v>
      </c>
      <c r="R173">
        <v>0.56176491313483323</v>
      </c>
      <c r="S173">
        <v>0</v>
      </c>
      <c r="T173">
        <v>0</v>
      </c>
      <c r="U173">
        <v>1</v>
      </c>
      <c r="V173">
        <v>2.8421709430404007E-14</v>
      </c>
      <c r="W173">
        <v>0</v>
      </c>
      <c r="X173">
        <v>192.123600292113</v>
      </c>
      <c r="Y173">
        <v>960.61800146056487</v>
      </c>
      <c r="Z173">
        <v>2.8088245656741662</v>
      </c>
      <c r="AA173">
        <v>960.61800146056498</v>
      </c>
      <c r="AB173">
        <v>1921.2360029211297</v>
      </c>
      <c r="AC173">
        <v>5.6176491313483332</v>
      </c>
      <c r="AD173">
        <v>-2.8421709430404007E-14</v>
      </c>
      <c r="AE173">
        <v>-1.1368683772161603E-13</v>
      </c>
      <c r="AF173">
        <v>-2.2737367544323206E-13</v>
      </c>
      <c r="AG173" t="s">
        <v>642</v>
      </c>
      <c r="AH173" t="s">
        <v>706</v>
      </c>
    </row>
    <row r="174" spans="1:34" hidden="1" x14ac:dyDescent="0.25">
      <c r="A174" t="s">
        <v>55</v>
      </c>
      <c r="B174" t="s">
        <v>527</v>
      </c>
      <c r="C174" t="s">
        <v>950</v>
      </c>
      <c r="D174" s="63" t="s">
        <v>950</v>
      </c>
      <c r="E174" s="63" t="s">
        <v>671</v>
      </c>
      <c r="F174">
        <v>0.75</v>
      </c>
      <c r="G174">
        <v>1921.23600292113</v>
      </c>
      <c r="H174">
        <v>137.23114306579501</v>
      </c>
      <c r="I174">
        <v>1</v>
      </c>
      <c r="J174">
        <v>5</v>
      </c>
      <c r="K174" t="s">
        <v>105</v>
      </c>
      <c r="L174">
        <v>5</v>
      </c>
      <c r="M174" t="s">
        <v>707</v>
      </c>
      <c r="N174">
        <v>1</v>
      </c>
      <c r="O174">
        <v>192.12360029211297</v>
      </c>
      <c r="P174">
        <v>256.16480038948396</v>
      </c>
      <c r="Q174">
        <v>0.56176491313483323</v>
      </c>
      <c r="R174">
        <v>0.56176491313483323</v>
      </c>
      <c r="S174">
        <v>0</v>
      </c>
      <c r="T174">
        <v>0</v>
      </c>
      <c r="U174">
        <v>1</v>
      </c>
      <c r="V174">
        <v>2.8421709430404007E-14</v>
      </c>
      <c r="W174">
        <v>0</v>
      </c>
      <c r="X174">
        <v>192.123600292113</v>
      </c>
      <c r="Y174">
        <v>960.61800146056487</v>
      </c>
      <c r="Z174">
        <v>2.8088245656741662</v>
      </c>
      <c r="AA174">
        <v>960.61800146056498</v>
      </c>
      <c r="AB174">
        <v>1921.2360029211297</v>
      </c>
      <c r="AC174">
        <v>5.6176491313483332</v>
      </c>
      <c r="AD174">
        <v>-2.8421709430404007E-14</v>
      </c>
      <c r="AE174">
        <v>-1.1368683772161603E-13</v>
      </c>
      <c r="AF174">
        <v>-2.2737367544323206E-13</v>
      </c>
      <c r="AG174" t="s">
        <v>642</v>
      </c>
      <c r="AH174" t="s">
        <v>708</v>
      </c>
    </row>
    <row r="175" spans="1:34" hidden="1" x14ac:dyDescent="0.25">
      <c r="A175" t="s">
        <v>55</v>
      </c>
      <c r="B175" t="s">
        <v>527</v>
      </c>
      <c r="C175" t="s">
        <v>950</v>
      </c>
      <c r="D175" s="63" t="s">
        <v>950</v>
      </c>
      <c r="E175" s="63" t="s">
        <v>671</v>
      </c>
      <c r="F175">
        <v>0.75</v>
      </c>
      <c r="G175">
        <v>1921.23600292113</v>
      </c>
      <c r="H175">
        <v>137.23114306579501</v>
      </c>
      <c r="I175">
        <v>1</v>
      </c>
      <c r="J175">
        <v>6</v>
      </c>
      <c r="K175" t="s">
        <v>113</v>
      </c>
      <c r="L175">
        <v>6</v>
      </c>
      <c r="M175" t="s">
        <v>709</v>
      </c>
      <c r="N175">
        <v>1</v>
      </c>
      <c r="O175">
        <v>0</v>
      </c>
      <c r="P175">
        <v>0</v>
      </c>
      <c r="Q175">
        <v>0</v>
      </c>
      <c r="R175">
        <v>0</v>
      </c>
      <c r="S175">
        <v>0</v>
      </c>
      <c r="T175">
        <v>0</v>
      </c>
      <c r="U175">
        <v>0</v>
      </c>
      <c r="V175">
        <v>0</v>
      </c>
      <c r="W175">
        <v>0</v>
      </c>
      <c r="X175">
        <v>0</v>
      </c>
      <c r="Y175">
        <v>960.61800146056487</v>
      </c>
      <c r="Z175">
        <v>2.8088245656741662</v>
      </c>
      <c r="AA175">
        <v>960.61800146056498</v>
      </c>
      <c r="AB175">
        <v>1921.2360029211297</v>
      </c>
      <c r="AC175">
        <v>5.6176491313483332</v>
      </c>
      <c r="AD175">
        <v>0</v>
      </c>
      <c r="AE175">
        <v>-1.1368683772161603E-13</v>
      </c>
      <c r="AF175">
        <v>-2.2737367544323206E-13</v>
      </c>
      <c r="AG175" t="s">
        <v>642</v>
      </c>
      <c r="AH175" t="s">
        <v>710</v>
      </c>
    </row>
    <row r="176" spans="1:34" hidden="1" x14ac:dyDescent="0.25">
      <c r="A176" t="s">
        <v>55</v>
      </c>
      <c r="B176" t="s">
        <v>527</v>
      </c>
      <c r="C176" t="s">
        <v>950</v>
      </c>
      <c r="D176" s="63" t="s">
        <v>950</v>
      </c>
      <c r="E176" s="63" t="s">
        <v>671</v>
      </c>
      <c r="F176">
        <v>0.75</v>
      </c>
      <c r="G176">
        <v>1921.23600292113</v>
      </c>
      <c r="H176">
        <v>137.23114306579501</v>
      </c>
      <c r="I176">
        <v>1</v>
      </c>
      <c r="J176">
        <v>7</v>
      </c>
      <c r="K176" t="s">
        <v>114</v>
      </c>
      <c r="L176">
        <v>7</v>
      </c>
      <c r="M176" t="s">
        <v>711</v>
      </c>
      <c r="N176">
        <v>1</v>
      </c>
      <c r="O176">
        <v>0</v>
      </c>
      <c r="P176">
        <v>0</v>
      </c>
      <c r="Q176">
        <v>0</v>
      </c>
      <c r="R176">
        <v>0</v>
      </c>
      <c r="S176">
        <v>0</v>
      </c>
      <c r="T176">
        <v>0</v>
      </c>
      <c r="U176">
        <v>0</v>
      </c>
      <c r="V176">
        <v>0</v>
      </c>
      <c r="W176">
        <v>0</v>
      </c>
      <c r="X176">
        <v>0</v>
      </c>
      <c r="Y176">
        <v>960.61800146056487</v>
      </c>
      <c r="Z176">
        <v>2.8088245656741662</v>
      </c>
      <c r="AA176">
        <v>960.61800146056498</v>
      </c>
      <c r="AB176">
        <v>1921.2360029211297</v>
      </c>
      <c r="AC176">
        <v>5.6176491313483332</v>
      </c>
      <c r="AD176">
        <v>0</v>
      </c>
      <c r="AE176">
        <v>-1.1368683772161603E-13</v>
      </c>
      <c r="AF176">
        <v>-2.2737367544323206E-13</v>
      </c>
      <c r="AG176" t="s">
        <v>642</v>
      </c>
      <c r="AH176" t="s">
        <v>712</v>
      </c>
    </row>
    <row r="177" spans="1:34" hidden="1" x14ac:dyDescent="0.25">
      <c r="A177" t="s">
        <v>55</v>
      </c>
      <c r="B177" t="s">
        <v>527</v>
      </c>
      <c r="C177" t="s">
        <v>950</v>
      </c>
      <c r="D177" s="63" t="s">
        <v>950</v>
      </c>
      <c r="E177" s="63" t="s">
        <v>671</v>
      </c>
      <c r="F177">
        <v>0.75</v>
      </c>
      <c r="G177">
        <v>1921.23600292113</v>
      </c>
      <c r="H177">
        <v>137.23114306579501</v>
      </c>
      <c r="I177">
        <v>2</v>
      </c>
      <c r="J177">
        <v>1</v>
      </c>
      <c r="K177" t="s">
        <v>99</v>
      </c>
      <c r="L177">
        <v>8</v>
      </c>
      <c r="M177" t="s">
        <v>713</v>
      </c>
      <c r="N177">
        <v>2</v>
      </c>
      <c r="O177">
        <v>192.12360029211297</v>
      </c>
      <c r="P177">
        <v>256.16480038948396</v>
      </c>
      <c r="Q177">
        <v>0.56176491313483323</v>
      </c>
      <c r="R177">
        <v>0.56176491313483323</v>
      </c>
      <c r="S177">
        <v>0</v>
      </c>
      <c r="T177">
        <v>0</v>
      </c>
      <c r="U177">
        <v>1</v>
      </c>
      <c r="V177">
        <v>2.8421709430404007E-14</v>
      </c>
      <c r="W177">
        <v>0</v>
      </c>
      <c r="X177">
        <v>192.123600292113</v>
      </c>
      <c r="Y177">
        <v>960.61800146056487</v>
      </c>
      <c r="Z177">
        <v>2.8088245656741662</v>
      </c>
      <c r="AA177">
        <v>960.61800146056498</v>
      </c>
      <c r="AB177">
        <v>1921.2360029211297</v>
      </c>
      <c r="AC177">
        <v>5.6176491313483332</v>
      </c>
      <c r="AD177">
        <v>-2.8421709430404007E-14</v>
      </c>
      <c r="AE177">
        <v>-1.1368683772161603E-13</v>
      </c>
      <c r="AF177">
        <v>-2.2737367544323206E-13</v>
      </c>
      <c r="AG177" t="s">
        <v>642</v>
      </c>
      <c r="AH177" t="s">
        <v>714</v>
      </c>
    </row>
    <row r="178" spans="1:34" hidden="1" x14ac:dyDescent="0.25">
      <c r="A178" t="s">
        <v>55</v>
      </c>
      <c r="B178" t="s">
        <v>527</v>
      </c>
      <c r="C178" t="s">
        <v>950</v>
      </c>
      <c r="D178" s="63" t="s">
        <v>950</v>
      </c>
      <c r="E178" s="63" t="s">
        <v>671</v>
      </c>
      <c r="F178">
        <v>0.75</v>
      </c>
      <c r="G178">
        <v>1921.23600292113</v>
      </c>
      <c r="H178">
        <v>137.23114306579501</v>
      </c>
      <c r="I178">
        <v>2</v>
      </c>
      <c r="J178">
        <v>2</v>
      </c>
      <c r="K178" t="s">
        <v>102</v>
      </c>
      <c r="L178">
        <v>9</v>
      </c>
      <c r="M178" t="s">
        <v>715</v>
      </c>
      <c r="N178">
        <v>2</v>
      </c>
      <c r="O178">
        <v>192.12360029211297</v>
      </c>
      <c r="P178">
        <v>256.16480038948396</v>
      </c>
      <c r="Q178">
        <v>0.56176491313483323</v>
      </c>
      <c r="R178">
        <v>0.56176491313483323</v>
      </c>
      <c r="S178">
        <v>0</v>
      </c>
      <c r="T178">
        <v>0</v>
      </c>
      <c r="U178">
        <v>1</v>
      </c>
      <c r="V178">
        <v>2.8421709430404007E-14</v>
      </c>
      <c r="W178">
        <v>0</v>
      </c>
      <c r="X178">
        <v>192.123600292113</v>
      </c>
      <c r="Y178">
        <v>960.61800146056487</v>
      </c>
      <c r="Z178">
        <v>2.8088245656741662</v>
      </c>
      <c r="AA178">
        <v>960.61800146056498</v>
      </c>
      <c r="AB178">
        <v>1921.2360029211297</v>
      </c>
      <c r="AC178">
        <v>5.6176491313483332</v>
      </c>
      <c r="AD178">
        <v>-2.8421709430404007E-14</v>
      </c>
      <c r="AE178">
        <v>-1.1368683772161603E-13</v>
      </c>
      <c r="AF178">
        <v>-2.2737367544323206E-13</v>
      </c>
      <c r="AG178" t="s">
        <v>642</v>
      </c>
      <c r="AH178" t="s">
        <v>716</v>
      </c>
    </row>
    <row r="179" spans="1:34" hidden="1" x14ac:dyDescent="0.25">
      <c r="A179" t="s">
        <v>55</v>
      </c>
      <c r="B179" t="s">
        <v>527</v>
      </c>
      <c r="C179" t="s">
        <v>950</v>
      </c>
      <c r="D179" s="63" t="s">
        <v>950</v>
      </c>
      <c r="E179" s="63" t="s">
        <v>671</v>
      </c>
      <c r="F179">
        <v>0.75</v>
      </c>
      <c r="G179">
        <v>1921.23600292113</v>
      </c>
      <c r="H179">
        <v>137.23114306579501</v>
      </c>
      <c r="I179">
        <v>2</v>
      </c>
      <c r="J179">
        <v>3</v>
      </c>
      <c r="K179" t="s">
        <v>103</v>
      </c>
      <c r="L179">
        <v>10</v>
      </c>
      <c r="M179" t="s">
        <v>717</v>
      </c>
      <c r="N179">
        <v>2</v>
      </c>
      <c r="O179">
        <v>192.12360029211297</v>
      </c>
      <c r="P179">
        <v>256.16480038948396</v>
      </c>
      <c r="Q179">
        <v>0.56176491313483323</v>
      </c>
      <c r="R179">
        <v>0.56176491313483323</v>
      </c>
      <c r="S179">
        <v>0</v>
      </c>
      <c r="T179">
        <v>0</v>
      </c>
      <c r="U179">
        <v>1</v>
      </c>
      <c r="V179">
        <v>0</v>
      </c>
      <c r="W179">
        <v>0</v>
      </c>
      <c r="X179">
        <v>192.12360029211297</v>
      </c>
      <c r="Y179">
        <v>960.61800146056487</v>
      </c>
      <c r="Z179">
        <v>2.8088245656741662</v>
      </c>
      <c r="AA179">
        <v>960.61800146056498</v>
      </c>
      <c r="AB179">
        <v>1921.2360029211297</v>
      </c>
      <c r="AC179">
        <v>5.6176491313483332</v>
      </c>
      <c r="AD179">
        <v>0</v>
      </c>
      <c r="AE179">
        <v>-1.1368683772161603E-13</v>
      </c>
      <c r="AF179">
        <v>-2.2737367544323206E-13</v>
      </c>
      <c r="AG179" t="s">
        <v>642</v>
      </c>
      <c r="AH179" t="s">
        <v>718</v>
      </c>
    </row>
    <row r="180" spans="1:34" hidden="1" x14ac:dyDescent="0.25">
      <c r="A180" t="s">
        <v>55</v>
      </c>
      <c r="B180" t="s">
        <v>527</v>
      </c>
      <c r="C180" t="s">
        <v>950</v>
      </c>
      <c r="D180" s="63" t="s">
        <v>950</v>
      </c>
      <c r="E180" s="63" t="s">
        <v>671</v>
      </c>
      <c r="F180">
        <v>0.75</v>
      </c>
      <c r="G180">
        <v>1921.23600292113</v>
      </c>
      <c r="H180">
        <v>137.23114306579501</v>
      </c>
      <c r="I180">
        <v>2</v>
      </c>
      <c r="J180">
        <v>4</v>
      </c>
      <c r="K180" t="s">
        <v>101</v>
      </c>
      <c r="L180">
        <v>11</v>
      </c>
      <c r="M180" t="s">
        <v>719</v>
      </c>
      <c r="N180">
        <v>2</v>
      </c>
      <c r="O180">
        <v>192.12360029211297</v>
      </c>
      <c r="P180">
        <v>256.16480038948396</v>
      </c>
      <c r="Q180">
        <v>0.56176491313483323</v>
      </c>
      <c r="R180">
        <v>0.56176491313483323</v>
      </c>
      <c r="S180">
        <v>0</v>
      </c>
      <c r="T180">
        <v>0</v>
      </c>
      <c r="U180">
        <v>1</v>
      </c>
      <c r="V180">
        <v>0</v>
      </c>
      <c r="W180">
        <v>0</v>
      </c>
      <c r="X180">
        <v>192.12360029211297</v>
      </c>
      <c r="Y180">
        <v>960.61800146056487</v>
      </c>
      <c r="Z180">
        <v>2.8088245656741662</v>
      </c>
      <c r="AA180">
        <v>960.61800146056498</v>
      </c>
      <c r="AB180">
        <v>1921.2360029211297</v>
      </c>
      <c r="AC180">
        <v>5.6176491313483332</v>
      </c>
      <c r="AD180">
        <v>0</v>
      </c>
      <c r="AE180">
        <v>-1.1368683772161603E-13</v>
      </c>
      <c r="AF180">
        <v>-2.2737367544323206E-13</v>
      </c>
      <c r="AG180" t="s">
        <v>642</v>
      </c>
      <c r="AH180" t="s">
        <v>720</v>
      </c>
    </row>
    <row r="181" spans="1:34" hidden="1" x14ac:dyDescent="0.25">
      <c r="A181" t="s">
        <v>55</v>
      </c>
      <c r="B181" t="s">
        <v>527</v>
      </c>
      <c r="C181" t="s">
        <v>950</v>
      </c>
      <c r="D181" s="63" t="s">
        <v>950</v>
      </c>
      <c r="E181" s="63" t="s">
        <v>671</v>
      </c>
      <c r="F181">
        <v>0.75</v>
      </c>
      <c r="G181">
        <v>1921.23600292113</v>
      </c>
      <c r="H181">
        <v>137.23114306579501</v>
      </c>
      <c r="I181">
        <v>2</v>
      </c>
      <c r="J181">
        <v>5</v>
      </c>
      <c r="K181" t="s">
        <v>105</v>
      </c>
      <c r="L181">
        <v>12</v>
      </c>
      <c r="M181" t="s">
        <v>721</v>
      </c>
      <c r="N181">
        <v>2</v>
      </c>
      <c r="O181">
        <v>192.12360029211297</v>
      </c>
      <c r="P181">
        <v>256.16480038948396</v>
      </c>
      <c r="Q181">
        <v>0.56176491313483323</v>
      </c>
      <c r="R181">
        <v>0.56176491313483323</v>
      </c>
      <c r="S181">
        <v>0</v>
      </c>
      <c r="T181">
        <v>0</v>
      </c>
      <c r="U181">
        <v>1</v>
      </c>
      <c r="V181">
        <v>2.8421709430404007E-14</v>
      </c>
      <c r="W181">
        <v>0</v>
      </c>
      <c r="X181">
        <v>192.123600292113</v>
      </c>
      <c r="Y181">
        <v>960.61800146056487</v>
      </c>
      <c r="Z181">
        <v>2.8088245656741662</v>
      </c>
      <c r="AA181">
        <v>960.61800146056498</v>
      </c>
      <c r="AB181">
        <v>1921.2360029211297</v>
      </c>
      <c r="AC181">
        <v>5.6176491313483332</v>
      </c>
      <c r="AD181">
        <v>-2.8421709430404007E-14</v>
      </c>
      <c r="AE181">
        <v>-1.1368683772161603E-13</v>
      </c>
      <c r="AF181">
        <v>-2.2737367544323206E-13</v>
      </c>
      <c r="AG181" t="s">
        <v>642</v>
      </c>
      <c r="AH181" t="s">
        <v>722</v>
      </c>
    </row>
    <row r="182" spans="1:34" hidden="1" x14ac:dyDescent="0.25">
      <c r="A182" t="s">
        <v>55</v>
      </c>
      <c r="B182" t="s">
        <v>527</v>
      </c>
      <c r="C182" t="s">
        <v>950</v>
      </c>
      <c r="D182" s="63" t="s">
        <v>950</v>
      </c>
      <c r="E182" s="63" t="s">
        <v>671</v>
      </c>
      <c r="F182">
        <v>0.75</v>
      </c>
      <c r="G182">
        <v>1921.23600292113</v>
      </c>
      <c r="H182">
        <v>137.23114306579501</v>
      </c>
      <c r="I182">
        <v>2</v>
      </c>
      <c r="J182">
        <v>6</v>
      </c>
      <c r="K182" t="s">
        <v>113</v>
      </c>
      <c r="L182">
        <v>13</v>
      </c>
      <c r="M182" t="s">
        <v>723</v>
      </c>
      <c r="N182">
        <v>2</v>
      </c>
      <c r="O182">
        <v>0</v>
      </c>
      <c r="P182">
        <v>0</v>
      </c>
      <c r="Q182">
        <v>0</v>
      </c>
      <c r="R182">
        <v>0</v>
      </c>
      <c r="S182">
        <v>0</v>
      </c>
      <c r="T182">
        <v>0</v>
      </c>
      <c r="U182">
        <v>0</v>
      </c>
      <c r="V182">
        <v>0</v>
      </c>
      <c r="W182">
        <v>0</v>
      </c>
      <c r="X182">
        <v>0</v>
      </c>
      <c r="Y182">
        <v>960.61800146056487</v>
      </c>
      <c r="Z182">
        <v>2.8088245656741662</v>
      </c>
      <c r="AA182">
        <v>960.61800146056498</v>
      </c>
      <c r="AB182">
        <v>1921.2360029211297</v>
      </c>
      <c r="AC182">
        <v>5.6176491313483332</v>
      </c>
      <c r="AD182">
        <v>0</v>
      </c>
      <c r="AE182">
        <v>-1.1368683772161603E-13</v>
      </c>
      <c r="AF182">
        <v>-2.2737367544323206E-13</v>
      </c>
      <c r="AG182" t="s">
        <v>642</v>
      </c>
      <c r="AH182" t="s">
        <v>724</v>
      </c>
    </row>
    <row r="183" spans="1:34" hidden="1" x14ac:dyDescent="0.25">
      <c r="A183" t="s">
        <v>55</v>
      </c>
      <c r="B183" t="s">
        <v>527</v>
      </c>
      <c r="C183" t="s">
        <v>950</v>
      </c>
      <c r="D183" s="63" t="s">
        <v>950</v>
      </c>
      <c r="E183" s="63" t="s">
        <v>671</v>
      </c>
      <c r="F183">
        <v>0.75</v>
      </c>
      <c r="G183">
        <v>1921.23600292113</v>
      </c>
      <c r="H183">
        <v>137.23114306579501</v>
      </c>
      <c r="I183">
        <v>2</v>
      </c>
      <c r="J183">
        <v>7</v>
      </c>
      <c r="K183" t="s">
        <v>114</v>
      </c>
      <c r="L183">
        <v>14</v>
      </c>
      <c r="M183" t="s">
        <v>725</v>
      </c>
      <c r="N183">
        <v>2</v>
      </c>
      <c r="O183">
        <v>0</v>
      </c>
      <c r="P183">
        <v>0</v>
      </c>
      <c r="Q183">
        <v>0</v>
      </c>
      <c r="R183">
        <v>0</v>
      </c>
      <c r="S183">
        <v>0</v>
      </c>
      <c r="T183">
        <v>0</v>
      </c>
      <c r="U183">
        <v>0</v>
      </c>
      <c r="V183">
        <v>0</v>
      </c>
      <c r="W183">
        <v>0</v>
      </c>
      <c r="X183">
        <v>0</v>
      </c>
      <c r="Y183">
        <v>960.61800146056487</v>
      </c>
      <c r="Z183">
        <v>2.8088245656741662</v>
      </c>
      <c r="AA183">
        <v>960.61800146056498</v>
      </c>
      <c r="AB183">
        <v>1921.2360029211297</v>
      </c>
      <c r="AC183">
        <v>5.6176491313483332</v>
      </c>
      <c r="AD183">
        <v>0</v>
      </c>
      <c r="AE183">
        <v>-1.1368683772161603E-13</v>
      </c>
      <c r="AF183">
        <v>-2.2737367544323206E-13</v>
      </c>
      <c r="AG183" t="s">
        <v>642</v>
      </c>
      <c r="AH183" t="s">
        <v>726</v>
      </c>
    </row>
    <row r="184" spans="1:34" hidden="1" x14ac:dyDescent="0.25">
      <c r="A184" t="s">
        <v>55</v>
      </c>
      <c r="B184" t="s">
        <v>527</v>
      </c>
      <c r="C184" t="s">
        <v>951</v>
      </c>
      <c r="D184" s="63" t="s">
        <v>951</v>
      </c>
      <c r="E184" s="63" t="s">
        <v>671</v>
      </c>
      <c r="F184">
        <v>0.6</v>
      </c>
      <c r="G184">
        <v>4508.5004868549186</v>
      </c>
      <c r="H184">
        <v>322.03574906106559</v>
      </c>
      <c r="I184">
        <v>1</v>
      </c>
      <c r="J184">
        <v>1</v>
      </c>
      <c r="K184" t="s">
        <v>99</v>
      </c>
      <c r="L184">
        <v>1</v>
      </c>
      <c r="M184" t="s">
        <v>699</v>
      </c>
      <c r="N184">
        <v>1</v>
      </c>
      <c r="O184">
        <v>290.3201071080818</v>
      </c>
      <c r="P184">
        <v>483.86684518013635</v>
      </c>
      <c r="Q184">
        <v>1.0611115025880182</v>
      </c>
      <c r="R184">
        <v>1.0611115025880182</v>
      </c>
      <c r="S184">
        <v>0</v>
      </c>
      <c r="T184">
        <v>0</v>
      </c>
      <c r="U184">
        <v>1</v>
      </c>
      <c r="V184">
        <v>5.6843418860808015E-14</v>
      </c>
      <c r="W184">
        <v>0</v>
      </c>
      <c r="X184">
        <v>290.32010710808186</v>
      </c>
      <c r="Y184">
        <v>2032.2407497565728</v>
      </c>
      <c r="Z184">
        <v>7.4277805181161263</v>
      </c>
      <c r="AA184">
        <v>2032.240749756573</v>
      </c>
      <c r="AB184">
        <v>4508.5004868549167</v>
      </c>
      <c r="AC184">
        <v>16.478437451955106</v>
      </c>
      <c r="AD184">
        <v>-5.6843418860808015E-14</v>
      </c>
      <c r="AE184">
        <v>-2.2737367544323206E-13</v>
      </c>
      <c r="AF184">
        <v>-1.8189894035458565E-12</v>
      </c>
      <c r="AG184" t="s">
        <v>642</v>
      </c>
      <c r="AH184" t="s">
        <v>700</v>
      </c>
    </row>
    <row r="185" spans="1:34" hidden="1" x14ac:dyDescent="0.25">
      <c r="A185" t="s">
        <v>55</v>
      </c>
      <c r="B185" t="s">
        <v>527</v>
      </c>
      <c r="C185" t="s">
        <v>951</v>
      </c>
      <c r="D185" s="63" t="s">
        <v>951</v>
      </c>
      <c r="E185" s="63" t="s">
        <v>671</v>
      </c>
      <c r="F185">
        <v>0.6</v>
      </c>
      <c r="G185">
        <v>4508.5004868549186</v>
      </c>
      <c r="H185">
        <v>322.03574906106559</v>
      </c>
      <c r="I185">
        <v>1</v>
      </c>
      <c r="J185">
        <v>2</v>
      </c>
      <c r="K185" t="s">
        <v>102</v>
      </c>
      <c r="L185">
        <v>2</v>
      </c>
      <c r="M185" t="s">
        <v>701</v>
      </c>
      <c r="N185">
        <v>1</v>
      </c>
      <c r="O185">
        <v>290.3201071080818</v>
      </c>
      <c r="P185">
        <v>483.86684518013635</v>
      </c>
      <c r="Q185">
        <v>1.0611115025880182</v>
      </c>
      <c r="R185">
        <v>1.0611115025880182</v>
      </c>
      <c r="S185">
        <v>0</v>
      </c>
      <c r="T185">
        <v>0</v>
      </c>
      <c r="U185">
        <v>1</v>
      </c>
      <c r="V185">
        <v>0</v>
      </c>
      <c r="W185">
        <v>0</v>
      </c>
      <c r="X185">
        <v>290.3201071080818</v>
      </c>
      <c r="Y185">
        <v>2032.2407497565728</v>
      </c>
      <c r="Z185">
        <v>7.4277805181161263</v>
      </c>
      <c r="AA185">
        <v>2032.240749756573</v>
      </c>
      <c r="AB185">
        <v>4508.5004868549167</v>
      </c>
      <c r="AC185">
        <v>16.478437451955106</v>
      </c>
      <c r="AD185">
        <v>0</v>
      </c>
      <c r="AE185">
        <v>-2.2737367544323206E-13</v>
      </c>
      <c r="AF185">
        <v>-1.8189894035458565E-12</v>
      </c>
      <c r="AG185" t="s">
        <v>642</v>
      </c>
      <c r="AH185" t="s">
        <v>702</v>
      </c>
    </row>
    <row r="186" spans="1:34" hidden="1" x14ac:dyDescent="0.25">
      <c r="A186" t="s">
        <v>55</v>
      </c>
      <c r="B186" t="s">
        <v>527</v>
      </c>
      <c r="C186" t="s">
        <v>951</v>
      </c>
      <c r="D186" s="63" t="s">
        <v>951</v>
      </c>
      <c r="E186" s="63" t="s">
        <v>671</v>
      </c>
      <c r="F186">
        <v>0.6</v>
      </c>
      <c r="G186">
        <v>4508.5004868549186</v>
      </c>
      <c r="H186">
        <v>322.03574906106559</v>
      </c>
      <c r="I186">
        <v>1</v>
      </c>
      <c r="J186">
        <v>3</v>
      </c>
      <c r="K186" t="s">
        <v>103</v>
      </c>
      <c r="L186">
        <v>3</v>
      </c>
      <c r="M186" t="s">
        <v>703</v>
      </c>
      <c r="N186">
        <v>1</v>
      </c>
      <c r="O186">
        <v>290.3201071080818</v>
      </c>
      <c r="P186">
        <v>483.86684518013635</v>
      </c>
      <c r="Q186">
        <v>1.0611115025880182</v>
      </c>
      <c r="R186">
        <v>1.0611115025880182</v>
      </c>
      <c r="S186">
        <v>0</v>
      </c>
      <c r="T186">
        <v>0</v>
      </c>
      <c r="U186">
        <v>1</v>
      </c>
      <c r="V186">
        <v>0</v>
      </c>
      <c r="W186">
        <v>0</v>
      </c>
      <c r="X186">
        <v>290.3201071080818</v>
      </c>
      <c r="Y186">
        <v>2032.2407497565728</v>
      </c>
      <c r="Z186">
        <v>7.4277805181161263</v>
      </c>
      <c r="AA186">
        <v>2032.240749756573</v>
      </c>
      <c r="AB186">
        <v>4508.5004868549167</v>
      </c>
      <c r="AC186">
        <v>16.478437451955106</v>
      </c>
      <c r="AD186">
        <v>0</v>
      </c>
      <c r="AE186">
        <v>-2.2737367544323206E-13</v>
      </c>
      <c r="AF186">
        <v>-1.8189894035458565E-12</v>
      </c>
      <c r="AG186" t="s">
        <v>642</v>
      </c>
      <c r="AH186" t="s">
        <v>704</v>
      </c>
    </row>
    <row r="187" spans="1:34" hidden="1" x14ac:dyDescent="0.25">
      <c r="A187" t="s">
        <v>55</v>
      </c>
      <c r="B187" t="s">
        <v>527</v>
      </c>
      <c r="C187" t="s">
        <v>951</v>
      </c>
      <c r="D187" s="63" t="s">
        <v>951</v>
      </c>
      <c r="E187" s="63" t="s">
        <v>671</v>
      </c>
      <c r="F187">
        <v>0.6</v>
      </c>
      <c r="G187">
        <v>4508.5004868549186</v>
      </c>
      <c r="H187">
        <v>322.03574906106559</v>
      </c>
      <c r="I187">
        <v>1</v>
      </c>
      <c r="J187">
        <v>4</v>
      </c>
      <c r="K187" t="s">
        <v>101</v>
      </c>
      <c r="L187">
        <v>4</v>
      </c>
      <c r="M187" t="s">
        <v>705</v>
      </c>
      <c r="N187">
        <v>1</v>
      </c>
      <c r="O187">
        <v>290.3201071080818</v>
      </c>
      <c r="P187">
        <v>483.86684518013635</v>
      </c>
      <c r="Q187">
        <v>1.0611115025880182</v>
      </c>
      <c r="R187">
        <v>1.0611115025880182</v>
      </c>
      <c r="S187">
        <v>0</v>
      </c>
      <c r="T187">
        <v>0</v>
      </c>
      <c r="U187">
        <v>1</v>
      </c>
      <c r="V187">
        <v>0</v>
      </c>
      <c r="W187">
        <v>0</v>
      </c>
      <c r="X187">
        <v>290.3201071080818</v>
      </c>
      <c r="Y187">
        <v>2032.2407497565728</v>
      </c>
      <c r="Z187">
        <v>7.4277805181161263</v>
      </c>
      <c r="AA187">
        <v>2032.240749756573</v>
      </c>
      <c r="AB187">
        <v>4508.5004868549167</v>
      </c>
      <c r="AC187">
        <v>16.478437451955106</v>
      </c>
      <c r="AD187">
        <v>0</v>
      </c>
      <c r="AE187">
        <v>-2.2737367544323206E-13</v>
      </c>
      <c r="AF187">
        <v>-1.8189894035458565E-12</v>
      </c>
      <c r="AG187" t="s">
        <v>642</v>
      </c>
      <c r="AH187" t="s">
        <v>706</v>
      </c>
    </row>
    <row r="188" spans="1:34" hidden="1" x14ac:dyDescent="0.25">
      <c r="A188" t="s">
        <v>55</v>
      </c>
      <c r="B188" t="s">
        <v>527</v>
      </c>
      <c r="C188" t="s">
        <v>951</v>
      </c>
      <c r="D188" s="63" t="s">
        <v>951</v>
      </c>
      <c r="E188" s="63" t="s">
        <v>671</v>
      </c>
      <c r="F188">
        <v>0.6</v>
      </c>
      <c r="G188">
        <v>4508.5004868549186</v>
      </c>
      <c r="H188">
        <v>322.03574906106559</v>
      </c>
      <c r="I188">
        <v>1</v>
      </c>
      <c r="J188">
        <v>5</v>
      </c>
      <c r="K188" t="s">
        <v>105</v>
      </c>
      <c r="L188">
        <v>5</v>
      </c>
      <c r="M188" t="s">
        <v>707</v>
      </c>
      <c r="N188">
        <v>1</v>
      </c>
      <c r="O188">
        <v>290.3201071080818</v>
      </c>
      <c r="P188">
        <v>483.86684518013635</v>
      </c>
      <c r="Q188">
        <v>1.0611115025880182</v>
      </c>
      <c r="R188">
        <v>1.0611115025880182</v>
      </c>
      <c r="S188">
        <v>0</v>
      </c>
      <c r="T188">
        <v>0</v>
      </c>
      <c r="U188">
        <v>1</v>
      </c>
      <c r="V188">
        <v>0</v>
      </c>
      <c r="W188">
        <v>0</v>
      </c>
      <c r="X188">
        <v>290.3201071080818</v>
      </c>
      <c r="Y188">
        <v>2032.2407497565728</v>
      </c>
      <c r="Z188">
        <v>7.4277805181161263</v>
      </c>
      <c r="AA188">
        <v>2032.240749756573</v>
      </c>
      <c r="AB188">
        <v>4508.5004868549167</v>
      </c>
      <c r="AC188">
        <v>16.478437451955106</v>
      </c>
      <c r="AD188">
        <v>0</v>
      </c>
      <c r="AE188">
        <v>-2.2737367544323206E-13</v>
      </c>
      <c r="AF188">
        <v>-1.8189894035458565E-12</v>
      </c>
      <c r="AG188" t="s">
        <v>642</v>
      </c>
      <c r="AH188" t="s">
        <v>708</v>
      </c>
    </row>
    <row r="189" spans="1:34" hidden="1" x14ac:dyDescent="0.25">
      <c r="A189" t="s">
        <v>55</v>
      </c>
      <c r="B189" t="s">
        <v>527</v>
      </c>
      <c r="C189" t="s">
        <v>951</v>
      </c>
      <c r="D189" s="63" t="s">
        <v>951</v>
      </c>
      <c r="E189" s="63" t="s">
        <v>671</v>
      </c>
      <c r="F189">
        <v>0.6</v>
      </c>
      <c r="G189">
        <v>4508.5004868549186</v>
      </c>
      <c r="H189">
        <v>322.03574906106559</v>
      </c>
      <c r="I189">
        <v>1</v>
      </c>
      <c r="J189">
        <v>6</v>
      </c>
      <c r="K189" t="s">
        <v>113</v>
      </c>
      <c r="L189">
        <v>6</v>
      </c>
      <c r="M189" t="s">
        <v>709</v>
      </c>
      <c r="N189">
        <v>1</v>
      </c>
      <c r="O189">
        <v>290.3201071080818</v>
      </c>
      <c r="P189">
        <v>483.86684518013635</v>
      </c>
      <c r="Q189">
        <v>1.0611115025880182</v>
      </c>
      <c r="R189">
        <v>1.0611115025880182</v>
      </c>
      <c r="S189">
        <v>0</v>
      </c>
      <c r="T189">
        <v>0</v>
      </c>
      <c r="U189">
        <v>1</v>
      </c>
      <c r="V189">
        <v>0</v>
      </c>
      <c r="W189">
        <v>0</v>
      </c>
      <c r="X189">
        <v>290.3201071080818</v>
      </c>
      <c r="Y189">
        <v>2032.2407497565728</v>
      </c>
      <c r="Z189">
        <v>7.4277805181161263</v>
      </c>
      <c r="AA189">
        <v>2032.240749756573</v>
      </c>
      <c r="AB189">
        <v>4508.5004868549167</v>
      </c>
      <c r="AC189">
        <v>16.478437451955106</v>
      </c>
      <c r="AD189">
        <v>0</v>
      </c>
      <c r="AE189">
        <v>-2.2737367544323206E-13</v>
      </c>
      <c r="AF189">
        <v>-1.8189894035458565E-12</v>
      </c>
      <c r="AG189" t="s">
        <v>642</v>
      </c>
      <c r="AH189" t="s">
        <v>710</v>
      </c>
    </row>
    <row r="190" spans="1:34" hidden="1" x14ac:dyDescent="0.25">
      <c r="A190" t="s">
        <v>55</v>
      </c>
      <c r="B190" t="s">
        <v>527</v>
      </c>
      <c r="C190" t="s">
        <v>951</v>
      </c>
      <c r="D190" s="63" t="s">
        <v>951</v>
      </c>
      <c r="E190" s="63" t="s">
        <v>671</v>
      </c>
      <c r="F190">
        <v>0.6</v>
      </c>
      <c r="G190">
        <v>4508.5004868549186</v>
      </c>
      <c r="H190">
        <v>322.03574906106559</v>
      </c>
      <c r="I190">
        <v>1</v>
      </c>
      <c r="J190">
        <v>7</v>
      </c>
      <c r="K190" t="s">
        <v>114</v>
      </c>
      <c r="L190">
        <v>7</v>
      </c>
      <c r="M190" t="s">
        <v>711</v>
      </c>
      <c r="N190">
        <v>1</v>
      </c>
      <c r="O190">
        <v>290.3201071080818</v>
      </c>
      <c r="P190">
        <v>483.86684518013635</v>
      </c>
      <c r="Q190">
        <v>1.0611115025880182</v>
      </c>
      <c r="R190">
        <v>1.0611115025880182</v>
      </c>
      <c r="S190">
        <v>0</v>
      </c>
      <c r="T190">
        <v>0</v>
      </c>
      <c r="U190">
        <v>1</v>
      </c>
      <c r="V190">
        <v>0</v>
      </c>
      <c r="W190">
        <v>0</v>
      </c>
      <c r="X190">
        <v>290.3201071080818</v>
      </c>
      <c r="Y190">
        <v>2032.2407497565728</v>
      </c>
      <c r="Z190">
        <v>7.4277805181161263</v>
      </c>
      <c r="AA190">
        <v>2032.240749756573</v>
      </c>
      <c r="AB190">
        <v>4508.5004868549167</v>
      </c>
      <c r="AC190">
        <v>16.478437451955106</v>
      </c>
      <c r="AD190">
        <v>0</v>
      </c>
      <c r="AE190">
        <v>-2.2737367544323206E-13</v>
      </c>
      <c r="AF190">
        <v>-1.8189894035458565E-12</v>
      </c>
      <c r="AG190" t="s">
        <v>642</v>
      </c>
      <c r="AH190" t="s">
        <v>712</v>
      </c>
    </row>
    <row r="191" spans="1:34" hidden="1" x14ac:dyDescent="0.25">
      <c r="A191" t="s">
        <v>55</v>
      </c>
      <c r="B191" t="s">
        <v>527</v>
      </c>
      <c r="C191" t="s">
        <v>951</v>
      </c>
      <c r="D191" s="63" t="s">
        <v>951</v>
      </c>
      <c r="E191" s="63" t="s">
        <v>671</v>
      </c>
      <c r="F191">
        <v>0.6</v>
      </c>
      <c r="G191">
        <v>4508.5004868549186</v>
      </c>
      <c r="H191">
        <v>322.03574906106559</v>
      </c>
      <c r="I191">
        <v>2</v>
      </c>
      <c r="J191">
        <v>1</v>
      </c>
      <c r="K191" t="s">
        <v>99</v>
      </c>
      <c r="L191">
        <v>8</v>
      </c>
      <c r="M191" t="s">
        <v>713</v>
      </c>
      <c r="N191">
        <v>2</v>
      </c>
      <c r="O191">
        <v>290.3201071080818</v>
      </c>
      <c r="P191">
        <v>483.86684518013635</v>
      </c>
      <c r="Q191">
        <v>1.0611115025880182</v>
      </c>
      <c r="R191">
        <v>1.0611115025880182</v>
      </c>
      <c r="S191">
        <v>0</v>
      </c>
      <c r="T191">
        <v>0</v>
      </c>
      <c r="U191">
        <v>1</v>
      </c>
      <c r="V191">
        <v>0</v>
      </c>
      <c r="W191">
        <v>0</v>
      </c>
      <c r="X191">
        <v>290.3201071080818</v>
      </c>
      <c r="Y191">
        <v>2476.2597370983444</v>
      </c>
      <c r="Z191">
        <v>9.0506569338389795</v>
      </c>
      <c r="AA191">
        <v>2476.2597370983449</v>
      </c>
      <c r="AB191">
        <v>4508.5004868549167</v>
      </c>
      <c r="AC191">
        <v>16.478437451955106</v>
      </c>
      <c r="AD191">
        <v>0</v>
      </c>
      <c r="AE191">
        <v>-4.5474735088646412E-13</v>
      </c>
      <c r="AF191">
        <v>-1.8189894035458565E-12</v>
      </c>
      <c r="AG191" t="s">
        <v>642</v>
      </c>
      <c r="AH191" t="s">
        <v>714</v>
      </c>
    </row>
    <row r="192" spans="1:34" hidden="1" x14ac:dyDescent="0.25">
      <c r="A192" t="s">
        <v>55</v>
      </c>
      <c r="B192" t="s">
        <v>527</v>
      </c>
      <c r="C192" t="s">
        <v>951</v>
      </c>
      <c r="D192" s="63" t="s">
        <v>951</v>
      </c>
      <c r="E192" s="63" t="s">
        <v>671</v>
      </c>
      <c r="F192">
        <v>0.6</v>
      </c>
      <c r="G192">
        <v>4508.5004868549186</v>
      </c>
      <c r="H192">
        <v>322.03574906106559</v>
      </c>
      <c r="I192">
        <v>2</v>
      </c>
      <c r="J192">
        <v>2</v>
      </c>
      <c r="K192" t="s">
        <v>102</v>
      </c>
      <c r="L192">
        <v>9</v>
      </c>
      <c r="M192" t="s">
        <v>715</v>
      </c>
      <c r="N192">
        <v>2</v>
      </c>
      <c r="O192">
        <v>290.3201071080818</v>
      </c>
      <c r="P192">
        <v>483.86684518013635</v>
      </c>
      <c r="Q192">
        <v>1.0611115025880182</v>
      </c>
      <c r="R192">
        <v>1.0611115025880182</v>
      </c>
      <c r="S192">
        <v>0</v>
      </c>
      <c r="T192">
        <v>0</v>
      </c>
      <c r="U192">
        <v>1</v>
      </c>
      <c r="V192">
        <v>0</v>
      </c>
      <c r="W192">
        <v>0</v>
      </c>
      <c r="X192">
        <v>290.3201071080818</v>
      </c>
      <c r="Y192">
        <v>2476.2597370983444</v>
      </c>
      <c r="Z192">
        <v>9.0506569338389795</v>
      </c>
      <c r="AA192">
        <v>2476.2597370983449</v>
      </c>
      <c r="AB192">
        <v>4508.5004868549167</v>
      </c>
      <c r="AC192">
        <v>16.478437451955106</v>
      </c>
      <c r="AD192">
        <v>0</v>
      </c>
      <c r="AE192">
        <v>-4.5474735088646412E-13</v>
      </c>
      <c r="AF192">
        <v>-1.8189894035458565E-12</v>
      </c>
      <c r="AG192" t="s">
        <v>642</v>
      </c>
      <c r="AH192" t="s">
        <v>716</v>
      </c>
    </row>
    <row r="193" spans="1:34" hidden="1" x14ac:dyDescent="0.25">
      <c r="A193" t="s">
        <v>55</v>
      </c>
      <c r="B193" t="s">
        <v>527</v>
      </c>
      <c r="C193" t="s">
        <v>951</v>
      </c>
      <c r="D193" s="63" t="s">
        <v>951</v>
      </c>
      <c r="E193" s="63" t="s">
        <v>671</v>
      </c>
      <c r="F193">
        <v>0.6</v>
      </c>
      <c r="G193">
        <v>4508.5004868549186</v>
      </c>
      <c r="H193">
        <v>322.03574906106559</v>
      </c>
      <c r="I193">
        <v>2</v>
      </c>
      <c r="J193">
        <v>3</v>
      </c>
      <c r="K193" t="s">
        <v>103</v>
      </c>
      <c r="L193">
        <v>10</v>
      </c>
      <c r="M193" t="s">
        <v>717</v>
      </c>
      <c r="N193">
        <v>2</v>
      </c>
      <c r="O193">
        <v>512.32960077896792</v>
      </c>
      <c r="P193">
        <v>853.88266796494656</v>
      </c>
      <c r="Q193">
        <v>1.8725497104494442</v>
      </c>
      <c r="R193">
        <v>1.8725497104494442</v>
      </c>
      <c r="S193">
        <v>0</v>
      </c>
      <c r="T193">
        <v>0</v>
      </c>
      <c r="U193">
        <v>1</v>
      </c>
      <c r="V193">
        <v>1.1368683772161603E-13</v>
      </c>
      <c r="W193">
        <v>0</v>
      </c>
      <c r="X193">
        <v>512.32960077896803</v>
      </c>
      <c r="Y193">
        <v>2476.2597370983444</v>
      </c>
      <c r="Z193">
        <v>9.0506569338389795</v>
      </c>
      <c r="AA193">
        <v>2476.2597370983449</v>
      </c>
      <c r="AB193">
        <v>4508.5004868549167</v>
      </c>
      <c r="AC193">
        <v>16.478437451955106</v>
      </c>
      <c r="AD193">
        <v>-1.1368683772161603E-13</v>
      </c>
      <c r="AE193">
        <v>-4.5474735088646412E-13</v>
      </c>
      <c r="AF193">
        <v>-1.8189894035458565E-12</v>
      </c>
      <c r="AG193" t="s">
        <v>642</v>
      </c>
      <c r="AH193" t="s">
        <v>718</v>
      </c>
    </row>
    <row r="194" spans="1:34" hidden="1" x14ac:dyDescent="0.25">
      <c r="A194" t="s">
        <v>55</v>
      </c>
      <c r="B194" t="s">
        <v>527</v>
      </c>
      <c r="C194" t="s">
        <v>951</v>
      </c>
      <c r="D194" s="63" t="s">
        <v>951</v>
      </c>
      <c r="E194" s="63" t="s">
        <v>671</v>
      </c>
      <c r="F194">
        <v>0.6</v>
      </c>
      <c r="G194">
        <v>4508.5004868549186</v>
      </c>
      <c r="H194">
        <v>322.03574906106559</v>
      </c>
      <c r="I194">
        <v>2</v>
      </c>
      <c r="J194">
        <v>4</v>
      </c>
      <c r="K194" t="s">
        <v>101</v>
      </c>
      <c r="L194">
        <v>11</v>
      </c>
      <c r="M194" t="s">
        <v>719</v>
      </c>
      <c r="N194">
        <v>2</v>
      </c>
      <c r="O194">
        <v>512.32960077896792</v>
      </c>
      <c r="P194">
        <v>853.88266796494656</v>
      </c>
      <c r="Q194">
        <v>1.8725497104494442</v>
      </c>
      <c r="R194">
        <v>1.8725497104494442</v>
      </c>
      <c r="S194">
        <v>0</v>
      </c>
      <c r="T194">
        <v>0</v>
      </c>
      <c r="U194">
        <v>1</v>
      </c>
      <c r="V194">
        <v>0</v>
      </c>
      <c r="W194">
        <v>0</v>
      </c>
      <c r="X194">
        <v>512.32960077896792</v>
      </c>
      <c r="Y194">
        <v>2476.2597370983444</v>
      </c>
      <c r="Z194">
        <v>9.0506569338389795</v>
      </c>
      <c r="AA194">
        <v>2476.2597370983449</v>
      </c>
      <c r="AB194">
        <v>4508.5004868549167</v>
      </c>
      <c r="AC194">
        <v>16.478437451955106</v>
      </c>
      <c r="AD194">
        <v>0</v>
      </c>
      <c r="AE194">
        <v>-4.5474735088646412E-13</v>
      </c>
      <c r="AF194">
        <v>-1.8189894035458565E-12</v>
      </c>
      <c r="AG194" t="s">
        <v>642</v>
      </c>
      <c r="AH194" t="s">
        <v>720</v>
      </c>
    </row>
    <row r="195" spans="1:34" hidden="1" x14ac:dyDescent="0.25">
      <c r="A195" t="s">
        <v>55</v>
      </c>
      <c r="B195" t="s">
        <v>527</v>
      </c>
      <c r="C195" t="s">
        <v>951</v>
      </c>
      <c r="D195" s="63" t="s">
        <v>951</v>
      </c>
      <c r="E195" s="63" t="s">
        <v>671</v>
      </c>
      <c r="F195">
        <v>0.6</v>
      </c>
      <c r="G195">
        <v>4508.5004868549186</v>
      </c>
      <c r="H195">
        <v>322.03574906106559</v>
      </c>
      <c r="I195">
        <v>2</v>
      </c>
      <c r="J195">
        <v>5</v>
      </c>
      <c r="K195" t="s">
        <v>105</v>
      </c>
      <c r="L195">
        <v>12</v>
      </c>
      <c r="M195" t="s">
        <v>721</v>
      </c>
      <c r="N195">
        <v>2</v>
      </c>
      <c r="O195">
        <v>290.3201071080818</v>
      </c>
      <c r="P195">
        <v>483.86684518013635</v>
      </c>
      <c r="Q195">
        <v>1.0611115025880182</v>
      </c>
      <c r="R195">
        <v>1.0611115025880182</v>
      </c>
      <c r="S195">
        <v>0</v>
      </c>
      <c r="T195">
        <v>0</v>
      </c>
      <c r="U195">
        <v>1</v>
      </c>
      <c r="V195">
        <v>5.6843418860808015E-14</v>
      </c>
      <c r="W195">
        <v>0</v>
      </c>
      <c r="X195">
        <v>290.32010710808186</v>
      </c>
      <c r="Y195">
        <v>2476.2597370983444</v>
      </c>
      <c r="Z195">
        <v>9.0506569338389795</v>
      </c>
      <c r="AA195">
        <v>2476.2597370983449</v>
      </c>
      <c r="AB195">
        <v>4508.5004868549167</v>
      </c>
      <c r="AC195">
        <v>16.478437451955106</v>
      </c>
      <c r="AD195">
        <v>-5.6843418860808015E-14</v>
      </c>
      <c r="AE195">
        <v>-4.5474735088646412E-13</v>
      </c>
      <c r="AF195">
        <v>-1.8189894035458565E-12</v>
      </c>
      <c r="AG195" t="s">
        <v>642</v>
      </c>
      <c r="AH195" t="s">
        <v>722</v>
      </c>
    </row>
    <row r="196" spans="1:34" hidden="1" x14ac:dyDescent="0.25">
      <c r="A196" t="s">
        <v>55</v>
      </c>
      <c r="B196" t="s">
        <v>527</v>
      </c>
      <c r="C196" t="s">
        <v>951</v>
      </c>
      <c r="D196" s="63" t="s">
        <v>951</v>
      </c>
      <c r="E196" s="63" t="s">
        <v>671</v>
      </c>
      <c r="F196">
        <v>0.6</v>
      </c>
      <c r="G196">
        <v>4508.5004868549186</v>
      </c>
      <c r="H196">
        <v>322.03574906106559</v>
      </c>
      <c r="I196">
        <v>2</v>
      </c>
      <c r="J196">
        <v>6</v>
      </c>
      <c r="K196" t="s">
        <v>113</v>
      </c>
      <c r="L196">
        <v>13</v>
      </c>
      <c r="M196" t="s">
        <v>723</v>
      </c>
      <c r="N196">
        <v>2</v>
      </c>
      <c r="O196">
        <v>290.3201071080818</v>
      </c>
      <c r="P196">
        <v>483.86684518013635</v>
      </c>
      <c r="Q196">
        <v>1.0611115025880182</v>
      </c>
      <c r="R196">
        <v>1.0611115025880182</v>
      </c>
      <c r="S196">
        <v>0</v>
      </c>
      <c r="T196">
        <v>0</v>
      </c>
      <c r="U196">
        <v>1</v>
      </c>
      <c r="V196">
        <v>0</v>
      </c>
      <c r="W196">
        <v>0</v>
      </c>
      <c r="X196">
        <v>290.3201071080818</v>
      </c>
      <c r="Y196">
        <v>2476.2597370983444</v>
      </c>
      <c r="Z196">
        <v>9.0506569338389795</v>
      </c>
      <c r="AA196">
        <v>2476.2597370983449</v>
      </c>
      <c r="AB196">
        <v>4508.5004868549167</v>
      </c>
      <c r="AC196">
        <v>16.478437451955106</v>
      </c>
      <c r="AD196">
        <v>0</v>
      </c>
      <c r="AE196">
        <v>-4.5474735088646412E-13</v>
      </c>
      <c r="AF196">
        <v>-1.8189894035458565E-12</v>
      </c>
      <c r="AG196" t="s">
        <v>642</v>
      </c>
      <c r="AH196" t="s">
        <v>724</v>
      </c>
    </row>
    <row r="197" spans="1:34" hidden="1" x14ac:dyDescent="0.25">
      <c r="A197" t="s">
        <v>55</v>
      </c>
      <c r="B197" t="s">
        <v>527</v>
      </c>
      <c r="C197" t="s">
        <v>951</v>
      </c>
      <c r="D197" s="63" t="s">
        <v>951</v>
      </c>
      <c r="E197" s="63" t="s">
        <v>671</v>
      </c>
      <c r="F197">
        <v>0.6</v>
      </c>
      <c r="G197">
        <v>4508.5004868549186</v>
      </c>
      <c r="H197">
        <v>322.03574906106559</v>
      </c>
      <c r="I197">
        <v>2</v>
      </c>
      <c r="J197">
        <v>7</v>
      </c>
      <c r="K197" t="s">
        <v>114</v>
      </c>
      <c r="L197">
        <v>14</v>
      </c>
      <c r="M197" t="s">
        <v>725</v>
      </c>
      <c r="N197">
        <v>2</v>
      </c>
      <c r="O197">
        <v>290.3201071080818</v>
      </c>
      <c r="P197">
        <v>483.86684518013635</v>
      </c>
      <c r="Q197">
        <v>1.0611115025880182</v>
      </c>
      <c r="R197">
        <v>1.0611115025880182</v>
      </c>
      <c r="S197">
        <v>0</v>
      </c>
      <c r="T197">
        <v>0</v>
      </c>
      <c r="U197">
        <v>1</v>
      </c>
      <c r="V197">
        <v>5.6843418860808015E-14</v>
      </c>
      <c r="W197">
        <v>0</v>
      </c>
      <c r="X197">
        <v>290.32010710808174</v>
      </c>
      <c r="Y197">
        <v>2476.2597370983444</v>
      </c>
      <c r="Z197">
        <v>9.0506569338389795</v>
      </c>
      <c r="AA197">
        <v>2476.2597370983449</v>
      </c>
      <c r="AB197">
        <v>4508.5004868549167</v>
      </c>
      <c r="AC197">
        <v>16.478437451955106</v>
      </c>
      <c r="AD197">
        <v>5.6843418860808015E-14</v>
      </c>
      <c r="AE197">
        <v>-4.5474735088646412E-13</v>
      </c>
      <c r="AF197">
        <v>-1.8189894035458565E-12</v>
      </c>
      <c r="AG197" t="s">
        <v>642</v>
      </c>
      <c r="AH197" t="s">
        <v>726</v>
      </c>
    </row>
    <row r="198" spans="1:34" hidden="1" x14ac:dyDescent="0.25">
      <c r="A198" t="s">
        <v>56</v>
      </c>
      <c r="B198" t="s">
        <v>527</v>
      </c>
      <c r="C198" t="s">
        <v>945</v>
      </c>
      <c r="D198" s="63" t="s">
        <v>945</v>
      </c>
      <c r="E198" s="63" t="s">
        <v>671</v>
      </c>
      <c r="F198">
        <v>1</v>
      </c>
      <c r="G198">
        <v>140700.4079110013</v>
      </c>
      <c r="H198">
        <v>10050.029136500092</v>
      </c>
      <c r="I198">
        <v>1</v>
      </c>
      <c r="J198">
        <v>1</v>
      </c>
      <c r="K198" t="s">
        <v>99</v>
      </c>
      <c r="L198">
        <v>1</v>
      </c>
      <c r="M198" t="s">
        <v>699</v>
      </c>
      <c r="N198">
        <v>1</v>
      </c>
      <c r="O198">
        <v>10334.536464771329</v>
      </c>
      <c r="P198">
        <v>10334.536464771329</v>
      </c>
      <c r="Q198">
        <v>22.663457159586244</v>
      </c>
      <c r="R198">
        <v>10.859573222301741</v>
      </c>
      <c r="S198">
        <v>7.7905633986077714</v>
      </c>
      <c r="T198">
        <v>4.0133205386767301</v>
      </c>
      <c r="U198">
        <v>1</v>
      </c>
      <c r="V198">
        <v>9.0949470177292824E-13</v>
      </c>
      <c r="W198">
        <v>0</v>
      </c>
      <c r="X198">
        <v>10334.536464771329</v>
      </c>
      <c r="Y198">
        <v>70215.639678615611</v>
      </c>
      <c r="Z198">
        <v>153.98166596187633</v>
      </c>
      <c r="AA198">
        <v>70215.639678615611</v>
      </c>
      <c r="AB198">
        <v>140700.4079110013</v>
      </c>
      <c r="AC198">
        <v>308.55352612061688</v>
      </c>
      <c r="AD198">
        <v>0</v>
      </c>
      <c r="AE198">
        <v>0</v>
      </c>
      <c r="AF198">
        <v>0</v>
      </c>
      <c r="AG198" t="s">
        <v>642</v>
      </c>
      <c r="AH198" t="s">
        <v>700</v>
      </c>
    </row>
    <row r="199" spans="1:34" hidden="1" x14ac:dyDescent="0.25">
      <c r="A199" t="s">
        <v>56</v>
      </c>
      <c r="B199" t="s">
        <v>527</v>
      </c>
      <c r="C199" t="s">
        <v>945</v>
      </c>
      <c r="D199" s="63" t="s">
        <v>945</v>
      </c>
      <c r="E199" s="63" t="s">
        <v>671</v>
      </c>
      <c r="F199">
        <v>1</v>
      </c>
      <c r="G199">
        <v>140700.4079110013</v>
      </c>
      <c r="H199">
        <v>10050.029136500092</v>
      </c>
      <c r="I199">
        <v>1</v>
      </c>
      <c r="J199">
        <v>2</v>
      </c>
      <c r="K199" t="s">
        <v>102</v>
      </c>
      <c r="L199">
        <v>2</v>
      </c>
      <c r="M199" t="s">
        <v>701</v>
      </c>
      <c r="N199">
        <v>1</v>
      </c>
      <c r="O199">
        <v>10334.536464771329</v>
      </c>
      <c r="P199">
        <v>10334.536464771329</v>
      </c>
      <c r="Q199">
        <v>22.663457159586244</v>
      </c>
      <c r="R199">
        <v>10.859573222301741</v>
      </c>
      <c r="S199">
        <v>7.7905633986077714</v>
      </c>
      <c r="T199">
        <v>4.0133205386767301</v>
      </c>
      <c r="U199">
        <v>1</v>
      </c>
      <c r="V199">
        <v>9.0949470177292824E-13</v>
      </c>
      <c r="W199">
        <v>0</v>
      </c>
      <c r="X199">
        <v>10334.536464771325</v>
      </c>
      <c r="Y199">
        <v>70215.639678615611</v>
      </c>
      <c r="Z199">
        <v>153.98166596187633</v>
      </c>
      <c r="AA199">
        <v>70215.639678615611</v>
      </c>
      <c r="AB199">
        <v>140700.4079110013</v>
      </c>
      <c r="AC199">
        <v>308.55352612061688</v>
      </c>
      <c r="AD199">
        <v>3.637978807091713E-12</v>
      </c>
      <c r="AE199">
        <v>0</v>
      </c>
      <c r="AF199">
        <v>0</v>
      </c>
      <c r="AG199" t="s">
        <v>642</v>
      </c>
      <c r="AH199" t="s">
        <v>702</v>
      </c>
    </row>
    <row r="200" spans="1:34" hidden="1" x14ac:dyDescent="0.25">
      <c r="A200" t="s">
        <v>56</v>
      </c>
      <c r="B200" t="s">
        <v>527</v>
      </c>
      <c r="C200" t="s">
        <v>945</v>
      </c>
      <c r="D200" s="63" t="s">
        <v>945</v>
      </c>
      <c r="E200" s="63" t="s">
        <v>671</v>
      </c>
      <c r="F200">
        <v>1</v>
      </c>
      <c r="G200">
        <v>140700.4079110013</v>
      </c>
      <c r="H200">
        <v>10050.029136500092</v>
      </c>
      <c r="I200">
        <v>1</v>
      </c>
      <c r="J200">
        <v>3</v>
      </c>
      <c r="K200" t="s">
        <v>103</v>
      </c>
      <c r="L200">
        <v>3</v>
      </c>
      <c r="M200" t="s">
        <v>703</v>
      </c>
      <c r="N200">
        <v>1</v>
      </c>
      <c r="O200">
        <v>9527.150803461067</v>
      </c>
      <c r="P200">
        <v>9527.150803461067</v>
      </c>
      <c r="Q200">
        <v>20.892874568993566</v>
      </c>
      <c r="R200">
        <v>9.8562430876325582</v>
      </c>
      <c r="S200">
        <v>7.0233109426842786</v>
      </c>
      <c r="T200">
        <v>4.0133205386767301</v>
      </c>
      <c r="U200">
        <v>1</v>
      </c>
      <c r="V200">
        <v>2.2737367544323206E-13</v>
      </c>
      <c r="W200">
        <v>0</v>
      </c>
      <c r="X200">
        <v>9527.150803461067</v>
      </c>
      <c r="Y200">
        <v>70215.639678615611</v>
      </c>
      <c r="Z200">
        <v>153.98166596187633</v>
      </c>
      <c r="AA200">
        <v>70215.639678615611</v>
      </c>
      <c r="AB200">
        <v>140700.4079110013</v>
      </c>
      <c r="AC200">
        <v>308.55352612061688</v>
      </c>
      <c r="AD200">
        <v>0</v>
      </c>
      <c r="AE200">
        <v>0</v>
      </c>
      <c r="AF200">
        <v>0</v>
      </c>
      <c r="AG200" t="s">
        <v>642</v>
      </c>
      <c r="AH200" t="s">
        <v>704</v>
      </c>
    </row>
    <row r="201" spans="1:34" hidden="1" x14ac:dyDescent="0.25">
      <c r="A201" t="s">
        <v>56</v>
      </c>
      <c r="B201" t="s">
        <v>527</v>
      </c>
      <c r="C201" t="s">
        <v>945</v>
      </c>
      <c r="D201" s="63" t="s">
        <v>945</v>
      </c>
      <c r="E201" s="63" t="s">
        <v>671</v>
      </c>
      <c r="F201">
        <v>1</v>
      </c>
      <c r="G201">
        <v>140700.4079110013</v>
      </c>
      <c r="H201">
        <v>10050.029136500092</v>
      </c>
      <c r="I201">
        <v>1</v>
      </c>
      <c r="J201">
        <v>4</v>
      </c>
      <c r="K201" t="s">
        <v>101</v>
      </c>
      <c r="L201">
        <v>4</v>
      </c>
      <c r="M201" t="s">
        <v>705</v>
      </c>
      <c r="N201">
        <v>1</v>
      </c>
      <c r="O201">
        <v>10334.536464771329</v>
      </c>
      <c r="P201">
        <v>10334.536464771329</v>
      </c>
      <c r="Q201">
        <v>22.663457159586244</v>
      </c>
      <c r="R201">
        <v>10.859573222301741</v>
      </c>
      <c r="S201">
        <v>7.7905633986077714</v>
      </c>
      <c r="T201">
        <v>4.0133205386767301</v>
      </c>
      <c r="U201">
        <v>1</v>
      </c>
      <c r="V201">
        <v>2.2737367544323206E-13</v>
      </c>
      <c r="W201">
        <v>0</v>
      </c>
      <c r="X201">
        <v>10334.536464771327</v>
      </c>
      <c r="Y201">
        <v>70215.639678615611</v>
      </c>
      <c r="Z201">
        <v>153.98166596187633</v>
      </c>
      <c r="AA201">
        <v>70215.639678615611</v>
      </c>
      <c r="AB201">
        <v>140700.4079110013</v>
      </c>
      <c r="AC201">
        <v>308.55352612061688</v>
      </c>
      <c r="AD201">
        <v>1.8189894035458565E-12</v>
      </c>
      <c r="AE201">
        <v>0</v>
      </c>
      <c r="AF201">
        <v>0</v>
      </c>
      <c r="AG201" t="s">
        <v>642</v>
      </c>
      <c r="AH201" t="s">
        <v>706</v>
      </c>
    </row>
    <row r="202" spans="1:34" hidden="1" x14ac:dyDescent="0.25">
      <c r="A202" t="s">
        <v>56</v>
      </c>
      <c r="B202" t="s">
        <v>527</v>
      </c>
      <c r="C202" t="s">
        <v>945</v>
      </c>
      <c r="D202" s="63" t="s">
        <v>945</v>
      </c>
      <c r="E202" s="63" t="s">
        <v>671</v>
      </c>
      <c r="F202">
        <v>1</v>
      </c>
      <c r="G202">
        <v>140700.4079110013</v>
      </c>
      <c r="H202">
        <v>10050.029136500092</v>
      </c>
      <c r="I202">
        <v>1</v>
      </c>
      <c r="J202">
        <v>5</v>
      </c>
      <c r="K202" t="s">
        <v>105</v>
      </c>
      <c r="L202">
        <v>5</v>
      </c>
      <c r="M202" t="s">
        <v>707</v>
      </c>
      <c r="N202">
        <v>1</v>
      </c>
      <c r="O202">
        <v>9877.0179233621784</v>
      </c>
      <c r="P202">
        <v>9877.0179233621784</v>
      </c>
      <c r="Q202">
        <v>21.66012702491706</v>
      </c>
      <c r="R202">
        <v>9.8562430876325582</v>
      </c>
      <c r="S202">
        <v>7.7905633986077714</v>
      </c>
      <c r="T202">
        <v>4.0133205386767301</v>
      </c>
      <c r="U202">
        <v>0.99999999999999989</v>
      </c>
      <c r="V202">
        <v>9.0949470177292824E-13</v>
      </c>
      <c r="W202">
        <v>0</v>
      </c>
      <c r="X202">
        <v>9877.0179233621802</v>
      </c>
      <c r="Y202">
        <v>70215.639678615611</v>
      </c>
      <c r="Z202">
        <v>153.98166596187633</v>
      </c>
      <c r="AA202">
        <v>70215.639678615611</v>
      </c>
      <c r="AB202">
        <v>140700.4079110013</v>
      </c>
      <c r="AC202">
        <v>308.55352612061688</v>
      </c>
      <c r="AD202">
        <v>-1.8189894035458565E-12</v>
      </c>
      <c r="AE202">
        <v>0</v>
      </c>
      <c r="AF202">
        <v>0</v>
      </c>
      <c r="AG202" t="s">
        <v>642</v>
      </c>
      <c r="AH202" t="s">
        <v>708</v>
      </c>
    </row>
    <row r="203" spans="1:34" hidden="1" x14ac:dyDescent="0.25">
      <c r="A203" t="s">
        <v>56</v>
      </c>
      <c r="B203" t="s">
        <v>527</v>
      </c>
      <c r="C203" t="s">
        <v>945</v>
      </c>
      <c r="D203" s="63" t="s">
        <v>945</v>
      </c>
      <c r="E203" s="63" t="s">
        <v>671</v>
      </c>
      <c r="F203">
        <v>1</v>
      </c>
      <c r="G203">
        <v>140700.4079110013</v>
      </c>
      <c r="H203">
        <v>10050.029136500092</v>
      </c>
      <c r="I203">
        <v>1</v>
      </c>
      <c r="J203">
        <v>6</v>
      </c>
      <c r="K203" t="s">
        <v>113</v>
      </c>
      <c r="L203">
        <v>6</v>
      </c>
      <c r="M203" t="s">
        <v>709</v>
      </c>
      <c r="N203">
        <v>1</v>
      </c>
      <c r="O203">
        <v>9877.0179233621784</v>
      </c>
      <c r="P203">
        <v>9877.0179233621784</v>
      </c>
      <c r="Q203">
        <v>21.66012702491706</v>
      </c>
      <c r="R203">
        <v>9.8562430876325582</v>
      </c>
      <c r="S203">
        <v>7.7905633986077714</v>
      </c>
      <c r="T203">
        <v>4.0133205386767301</v>
      </c>
      <c r="U203">
        <v>0.99999999999999989</v>
      </c>
      <c r="V203">
        <v>9.0949470177292824E-13</v>
      </c>
      <c r="W203">
        <v>0</v>
      </c>
      <c r="X203">
        <v>9877.0179233621784</v>
      </c>
      <c r="Y203">
        <v>70215.639678615611</v>
      </c>
      <c r="Z203">
        <v>153.98166596187633</v>
      </c>
      <c r="AA203">
        <v>70215.639678615611</v>
      </c>
      <c r="AB203">
        <v>140700.4079110013</v>
      </c>
      <c r="AC203">
        <v>308.55352612061688</v>
      </c>
      <c r="AD203">
        <v>0</v>
      </c>
      <c r="AE203">
        <v>0</v>
      </c>
      <c r="AF203">
        <v>0</v>
      </c>
      <c r="AG203" t="s">
        <v>642</v>
      </c>
      <c r="AH203" t="s">
        <v>710</v>
      </c>
    </row>
    <row r="204" spans="1:34" hidden="1" x14ac:dyDescent="0.25">
      <c r="A204" t="s">
        <v>56</v>
      </c>
      <c r="B204" t="s">
        <v>527</v>
      </c>
      <c r="C204" t="s">
        <v>945</v>
      </c>
      <c r="D204" s="63" t="s">
        <v>945</v>
      </c>
      <c r="E204" s="63" t="s">
        <v>671</v>
      </c>
      <c r="F204">
        <v>1</v>
      </c>
      <c r="G204">
        <v>140700.4079110013</v>
      </c>
      <c r="H204">
        <v>10050.029136500092</v>
      </c>
      <c r="I204">
        <v>1</v>
      </c>
      <c r="J204">
        <v>7</v>
      </c>
      <c r="K204" t="s">
        <v>114</v>
      </c>
      <c r="L204">
        <v>7</v>
      </c>
      <c r="M204" t="s">
        <v>711</v>
      </c>
      <c r="N204">
        <v>1</v>
      </c>
      <c r="O204">
        <v>9930.8436341161978</v>
      </c>
      <c r="P204">
        <v>9930.8436341161978</v>
      </c>
      <c r="Q204">
        <v>21.778165864289903</v>
      </c>
      <c r="R204">
        <v>9.9742819270054035</v>
      </c>
      <c r="S204">
        <v>7.7905633986077714</v>
      </c>
      <c r="T204">
        <v>4.0133205386767301</v>
      </c>
      <c r="U204">
        <v>1</v>
      </c>
      <c r="V204">
        <v>9.0949470177292824E-13</v>
      </c>
      <c r="W204">
        <v>0</v>
      </c>
      <c r="X204">
        <v>9930.843634116196</v>
      </c>
      <c r="Y204">
        <v>70215.639678615611</v>
      </c>
      <c r="Z204">
        <v>153.98166596187633</v>
      </c>
      <c r="AA204">
        <v>70215.639678615611</v>
      </c>
      <c r="AB204">
        <v>140700.4079110013</v>
      </c>
      <c r="AC204">
        <v>308.55352612061688</v>
      </c>
      <c r="AD204">
        <v>1.8189894035458565E-12</v>
      </c>
      <c r="AE204">
        <v>0</v>
      </c>
      <c r="AF204">
        <v>0</v>
      </c>
      <c r="AG204" t="s">
        <v>642</v>
      </c>
      <c r="AH204" t="s">
        <v>712</v>
      </c>
    </row>
    <row r="205" spans="1:34" hidden="1" x14ac:dyDescent="0.25">
      <c r="A205" t="s">
        <v>56</v>
      </c>
      <c r="B205" t="s">
        <v>527</v>
      </c>
      <c r="C205" t="s">
        <v>945</v>
      </c>
      <c r="D205" s="63" t="s">
        <v>945</v>
      </c>
      <c r="E205" s="63" t="s">
        <v>671</v>
      </c>
      <c r="F205">
        <v>1</v>
      </c>
      <c r="G205">
        <v>140700.4079110013</v>
      </c>
      <c r="H205">
        <v>10050.029136500092</v>
      </c>
      <c r="I205">
        <v>2</v>
      </c>
      <c r="J205">
        <v>1</v>
      </c>
      <c r="K205" t="s">
        <v>99</v>
      </c>
      <c r="L205">
        <v>8</v>
      </c>
      <c r="M205" t="s">
        <v>713</v>
      </c>
      <c r="N205">
        <v>2</v>
      </c>
      <c r="O205">
        <v>10334.536464771329</v>
      </c>
      <c r="P205">
        <v>10334.536464771329</v>
      </c>
      <c r="Q205">
        <v>22.663457159586244</v>
      </c>
      <c r="R205">
        <v>10.859573222301741</v>
      </c>
      <c r="S205">
        <v>7.7905633986077714</v>
      </c>
      <c r="T205">
        <v>4.0133205386767301</v>
      </c>
      <c r="U205">
        <v>1</v>
      </c>
      <c r="V205">
        <v>2.2737367544323206E-13</v>
      </c>
      <c r="W205">
        <v>0</v>
      </c>
      <c r="X205">
        <v>10334.536464771327</v>
      </c>
      <c r="Y205">
        <v>70484.768232385686</v>
      </c>
      <c r="Z205">
        <v>154.57186015874055</v>
      </c>
      <c r="AA205">
        <v>70484.768232385701</v>
      </c>
      <c r="AB205">
        <v>140700.4079110013</v>
      </c>
      <c r="AC205">
        <v>308.55352612061688</v>
      </c>
      <c r="AD205">
        <v>1.8189894035458565E-12</v>
      </c>
      <c r="AE205">
        <v>-1.4551915228366852E-11</v>
      </c>
      <c r="AF205">
        <v>0</v>
      </c>
      <c r="AG205" t="s">
        <v>642</v>
      </c>
      <c r="AH205" t="s">
        <v>714</v>
      </c>
    </row>
    <row r="206" spans="1:34" hidden="1" x14ac:dyDescent="0.25">
      <c r="A206" t="s">
        <v>56</v>
      </c>
      <c r="B206" t="s">
        <v>527</v>
      </c>
      <c r="C206" t="s">
        <v>945</v>
      </c>
      <c r="D206" s="63" t="s">
        <v>945</v>
      </c>
      <c r="E206" s="63" t="s">
        <v>671</v>
      </c>
      <c r="F206">
        <v>1</v>
      </c>
      <c r="G206">
        <v>140700.4079110013</v>
      </c>
      <c r="H206">
        <v>10050.029136500092</v>
      </c>
      <c r="I206">
        <v>2</v>
      </c>
      <c r="J206">
        <v>2</v>
      </c>
      <c r="K206" t="s">
        <v>102</v>
      </c>
      <c r="L206">
        <v>9</v>
      </c>
      <c r="M206" t="s">
        <v>715</v>
      </c>
      <c r="N206">
        <v>2</v>
      </c>
      <c r="O206">
        <v>9850.1050679851705</v>
      </c>
      <c r="P206">
        <v>9850.1050679851705</v>
      </c>
      <c r="Q206">
        <v>21.601107605230638</v>
      </c>
      <c r="R206">
        <v>9.8562430876325582</v>
      </c>
      <c r="S206">
        <v>7.7315439789213487</v>
      </c>
      <c r="T206">
        <v>4.0133205386767301</v>
      </c>
      <c r="U206">
        <v>1</v>
      </c>
      <c r="V206">
        <v>2.2737367544323206E-13</v>
      </c>
      <c r="W206">
        <v>0</v>
      </c>
      <c r="X206">
        <v>9850.1050679851705</v>
      </c>
      <c r="Y206">
        <v>70484.768232385686</v>
      </c>
      <c r="Z206">
        <v>154.57186015874055</v>
      </c>
      <c r="AA206">
        <v>70484.768232385701</v>
      </c>
      <c r="AB206">
        <v>140700.4079110013</v>
      </c>
      <c r="AC206">
        <v>308.55352612061688</v>
      </c>
      <c r="AD206">
        <v>0</v>
      </c>
      <c r="AE206">
        <v>-1.4551915228366852E-11</v>
      </c>
      <c r="AF206">
        <v>0</v>
      </c>
      <c r="AG206" t="s">
        <v>642</v>
      </c>
      <c r="AH206" t="s">
        <v>716</v>
      </c>
    </row>
    <row r="207" spans="1:34" hidden="1" x14ac:dyDescent="0.25">
      <c r="A207" t="s">
        <v>56</v>
      </c>
      <c r="B207" t="s">
        <v>527</v>
      </c>
      <c r="C207" t="s">
        <v>945</v>
      </c>
      <c r="D207" s="63" t="s">
        <v>945</v>
      </c>
      <c r="E207" s="63" t="s">
        <v>671</v>
      </c>
      <c r="F207">
        <v>1</v>
      </c>
      <c r="G207">
        <v>140700.4079110013</v>
      </c>
      <c r="H207">
        <v>10050.029136500092</v>
      </c>
      <c r="I207">
        <v>2</v>
      </c>
      <c r="J207">
        <v>3</v>
      </c>
      <c r="K207" t="s">
        <v>103</v>
      </c>
      <c r="L207">
        <v>10</v>
      </c>
      <c r="M207" t="s">
        <v>717</v>
      </c>
      <c r="N207">
        <v>2</v>
      </c>
      <c r="O207">
        <v>9527.150803461067</v>
      </c>
      <c r="P207">
        <v>9527.150803461067</v>
      </c>
      <c r="Q207">
        <v>20.892874568993566</v>
      </c>
      <c r="R207">
        <v>9.8562430876325582</v>
      </c>
      <c r="S207">
        <v>7.0233109426842786</v>
      </c>
      <c r="T207">
        <v>4.0133205386767301</v>
      </c>
      <c r="U207">
        <v>1</v>
      </c>
      <c r="V207">
        <v>2.2737367544323206E-13</v>
      </c>
      <c r="W207">
        <v>0</v>
      </c>
      <c r="X207">
        <v>9527.150803461067</v>
      </c>
      <c r="Y207">
        <v>70484.768232385686</v>
      </c>
      <c r="Z207">
        <v>154.57186015874055</v>
      </c>
      <c r="AA207">
        <v>70484.768232385701</v>
      </c>
      <c r="AB207">
        <v>140700.4079110013</v>
      </c>
      <c r="AC207">
        <v>308.55352612061688</v>
      </c>
      <c r="AD207">
        <v>0</v>
      </c>
      <c r="AE207">
        <v>-1.4551915228366852E-11</v>
      </c>
      <c r="AF207">
        <v>0</v>
      </c>
      <c r="AG207" t="s">
        <v>642</v>
      </c>
      <c r="AH207" t="s">
        <v>718</v>
      </c>
    </row>
    <row r="208" spans="1:34" hidden="1" x14ac:dyDescent="0.25">
      <c r="A208" t="s">
        <v>56</v>
      </c>
      <c r="B208" t="s">
        <v>527</v>
      </c>
      <c r="C208" t="s">
        <v>945</v>
      </c>
      <c r="D208" s="63" t="s">
        <v>945</v>
      </c>
      <c r="E208" s="63" t="s">
        <v>671</v>
      </c>
      <c r="F208">
        <v>1</v>
      </c>
      <c r="G208">
        <v>140700.4079110013</v>
      </c>
      <c r="H208">
        <v>10050.029136500092</v>
      </c>
      <c r="I208">
        <v>2</v>
      </c>
      <c r="J208">
        <v>4</v>
      </c>
      <c r="K208" t="s">
        <v>101</v>
      </c>
      <c r="L208">
        <v>11</v>
      </c>
      <c r="M208" t="s">
        <v>719</v>
      </c>
      <c r="N208">
        <v>2</v>
      </c>
      <c r="O208">
        <v>10334.536464771329</v>
      </c>
      <c r="P208">
        <v>10334.536464771329</v>
      </c>
      <c r="Q208">
        <v>22.663457159586244</v>
      </c>
      <c r="R208">
        <v>10.859573222301741</v>
      </c>
      <c r="S208">
        <v>7.7905633986077714</v>
      </c>
      <c r="T208">
        <v>4.0133205386767301</v>
      </c>
      <c r="U208">
        <v>1</v>
      </c>
      <c r="V208">
        <v>2.2737367544323206E-13</v>
      </c>
      <c r="W208">
        <v>0</v>
      </c>
      <c r="X208">
        <v>10334.536464771327</v>
      </c>
      <c r="Y208">
        <v>70484.768232385686</v>
      </c>
      <c r="Z208">
        <v>154.57186015874055</v>
      </c>
      <c r="AA208">
        <v>70484.768232385701</v>
      </c>
      <c r="AB208">
        <v>140700.4079110013</v>
      </c>
      <c r="AC208">
        <v>308.55352612061688</v>
      </c>
      <c r="AD208">
        <v>1.8189894035458565E-12</v>
      </c>
      <c r="AE208">
        <v>-1.4551915228366852E-11</v>
      </c>
      <c r="AF208">
        <v>0</v>
      </c>
      <c r="AG208" t="s">
        <v>642</v>
      </c>
      <c r="AH208" t="s">
        <v>720</v>
      </c>
    </row>
    <row r="209" spans="1:34" hidden="1" x14ac:dyDescent="0.25">
      <c r="A209" t="s">
        <v>56</v>
      </c>
      <c r="B209" t="s">
        <v>527</v>
      </c>
      <c r="C209" t="s">
        <v>945</v>
      </c>
      <c r="D209" s="63" t="s">
        <v>945</v>
      </c>
      <c r="E209" s="63" t="s">
        <v>671</v>
      </c>
      <c r="F209">
        <v>1</v>
      </c>
      <c r="G209">
        <v>140700.4079110013</v>
      </c>
      <c r="H209">
        <v>10050.029136500092</v>
      </c>
      <c r="I209">
        <v>2</v>
      </c>
      <c r="J209">
        <v>5</v>
      </c>
      <c r="K209" t="s">
        <v>105</v>
      </c>
      <c r="L209">
        <v>12</v>
      </c>
      <c r="M209" t="s">
        <v>721</v>
      </c>
      <c r="N209">
        <v>2</v>
      </c>
      <c r="O209">
        <v>9877.0179233621784</v>
      </c>
      <c r="P209">
        <v>9877.0179233621784</v>
      </c>
      <c r="Q209">
        <v>21.66012702491706</v>
      </c>
      <c r="R209">
        <v>9.8562430876325582</v>
      </c>
      <c r="S209">
        <v>7.7905633986077714</v>
      </c>
      <c r="T209">
        <v>4.0133205386767301</v>
      </c>
      <c r="U209">
        <v>0.99999999999999989</v>
      </c>
      <c r="V209">
        <v>9.0949470177292824E-13</v>
      </c>
      <c r="W209">
        <v>0</v>
      </c>
      <c r="X209">
        <v>9877.0179233621802</v>
      </c>
      <c r="Y209">
        <v>70484.768232385686</v>
      </c>
      <c r="Z209">
        <v>154.57186015874055</v>
      </c>
      <c r="AA209">
        <v>70484.768232385701</v>
      </c>
      <c r="AB209">
        <v>140700.4079110013</v>
      </c>
      <c r="AC209">
        <v>308.55352612061688</v>
      </c>
      <c r="AD209">
        <v>-1.8189894035458565E-12</v>
      </c>
      <c r="AE209">
        <v>-1.4551915228366852E-11</v>
      </c>
      <c r="AF209">
        <v>0</v>
      </c>
      <c r="AG209" t="s">
        <v>642</v>
      </c>
      <c r="AH209" t="s">
        <v>722</v>
      </c>
    </row>
    <row r="210" spans="1:34" hidden="1" x14ac:dyDescent="0.25">
      <c r="A210" t="s">
        <v>56</v>
      </c>
      <c r="B210" t="s">
        <v>527</v>
      </c>
      <c r="C210" t="s">
        <v>945</v>
      </c>
      <c r="D210" s="63" t="s">
        <v>945</v>
      </c>
      <c r="E210" s="63" t="s">
        <v>671</v>
      </c>
      <c r="F210">
        <v>1</v>
      </c>
      <c r="G210">
        <v>140700.4079110013</v>
      </c>
      <c r="H210">
        <v>10050.029136500092</v>
      </c>
      <c r="I210">
        <v>2</v>
      </c>
      <c r="J210">
        <v>6</v>
      </c>
      <c r="K210" t="s">
        <v>113</v>
      </c>
      <c r="L210">
        <v>13</v>
      </c>
      <c r="M210" t="s">
        <v>723</v>
      </c>
      <c r="N210">
        <v>2</v>
      </c>
      <c r="O210">
        <v>10226.885043263293</v>
      </c>
      <c r="P210">
        <v>10226.885043263293</v>
      </c>
      <c r="Q210">
        <v>22.427379480840553</v>
      </c>
      <c r="R210">
        <v>10.859573222301741</v>
      </c>
      <c r="S210">
        <v>7.7905633986077714</v>
      </c>
      <c r="T210">
        <v>3.7772428599310408</v>
      </c>
      <c r="U210">
        <v>1</v>
      </c>
      <c r="V210">
        <v>9.0949470177292824E-13</v>
      </c>
      <c r="W210">
        <v>0</v>
      </c>
      <c r="X210">
        <v>10226.885043263293</v>
      </c>
      <c r="Y210">
        <v>70484.768232385686</v>
      </c>
      <c r="Z210">
        <v>154.57186015874055</v>
      </c>
      <c r="AA210">
        <v>70484.768232385701</v>
      </c>
      <c r="AB210">
        <v>140700.4079110013</v>
      </c>
      <c r="AC210">
        <v>308.55352612061688</v>
      </c>
      <c r="AD210">
        <v>0</v>
      </c>
      <c r="AE210">
        <v>-1.4551915228366852E-11</v>
      </c>
      <c r="AF210">
        <v>0</v>
      </c>
      <c r="AG210" t="s">
        <v>642</v>
      </c>
      <c r="AH210" t="s">
        <v>724</v>
      </c>
    </row>
    <row r="211" spans="1:34" hidden="1" x14ac:dyDescent="0.25">
      <c r="A211" t="s">
        <v>56</v>
      </c>
      <c r="B211" t="s">
        <v>527</v>
      </c>
      <c r="C211" t="s">
        <v>945</v>
      </c>
      <c r="D211" s="63" t="s">
        <v>945</v>
      </c>
      <c r="E211" s="63" t="s">
        <v>671</v>
      </c>
      <c r="F211">
        <v>1</v>
      </c>
      <c r="G211">
        <v>140700.4079110013</v>
      </c>
      <c r="H211">
        <v>10050.029136500092</v>
      </c>
      <c r="I211">
        <v>2</v>
      </c>
      <c r="J211">
        <v>7</v>
      </c>
      <c r="K211" t="s">
        <v>114</v>
      </c>
      <c r="L211">
        <v>14</v>
      </c>
      <c r="M211" t="s">
        <v>725</v>
      </c>
      <c r="N211">
        <v>2</v>
      </c>
      <c r="O211">
        <v>10334.536464771329</v>
      </c>
      <c r="P211">
        <v>10334.536464771329</v>
      </c>
      <c r="Q211">
        <v>22.663457159586244</v>
      </c>
      <c r="R211">
        <v>10.859573222301741</v>
      </c>
      <c r="S211">
        <v>7.7905633986077714</v>
      </c>
      <c r="T211">
        <v>4.0133205386767301</v>
      </c>
      <c r="U211">
        <v>1</v>
      </c>
      <c r="V211">
        <v>9.0949470177292824E-13</v>
      </c>
      <c r="W211">
        <v>0</v>
      </c>
      <c r="X211">
        <v>10334.536464771325</v>
      </c>
      <c r="Y211">
        <v>70484.768232385686</v>
      </c>
      <c r="Z211">
        <v>154.57186015874055</v>
      </c>
      <c r="AA211">
        <v>70484.768232385701</v>
      </c>
      <c r="AB211">
        <v>140700.4079110013</v>
      </c>
      <c r="AC211">
        <v>308.55352612061688</v>
      </c>
      <c r="AD211">
        <v>3.637978807091713E-12</v>
      </c>
      <c r="AE211">
        <v>-1.4551915228366852E-11</v>
      </c>
      <c r="AF211">
        <v>0</v>
      </c>
      <c r="AG211" t="s">
        <v>642</v>
      </c>
      <c r="AH211" t="s">
        <v>726</v>
      </c>
    </row>
    <row r="212" spans="1:34" hidden="1" x14ac:dyDescent="0.25">
      <c r="A212" t="s">
        <v>56</v>
      </c>
      <c r="B212" t="s">
        <v>527</v>
      </c>
      <c r="C212" t="s">
        <v>946</v>
      </c>
      <c r="D212" s="63" t="s">
        <v>946</v>
      </c>
      <c r="E212" s="63" t="s">
        <v>671</v>
      </c>
      <c r="F212">
        <v>0.95</v>
      </c>
      <c r="G212">
        <v>4141.8884425216329</v>
      </c>
      <c r="H212">
        <v>295.84917446583091</v>
      </c>
      <c r="I212">
        <v>1</v>
      </c>
      <c r="J212">
        <v>1</v>
      </c>
      <c r="K212" t="s">
        <v>99</v>
      </c>
      <c r="L212">
        <v>1</v>
      </c>
      <c r="M212" t="s">
        <v>699</v>
      </c>
      <c r="N212">
        <v>1</v>
      </c>
      <c r="O212">
        <v>434.6426143386899</v>
      </c>
      <c r="P212">
        <v>457.5185414091473</v>
      </c>
      <c r="Q212">
        <v>1.0033301346691827</v>
      </c>
      <c r="R212">
        <v>1.0033301346691827</v>
      </c>
      <c r="S212">
        <v>0</v>
      </c>
      <c r="T212">
        <v>0</v>
      </c>
      <c r="U212">
        <v>1</v>
      </c>
      <c r="V212">
        <v>0</v>
      </c>
      <c r="W212">
        <v>0</v>
      </c>
      <c r="X212">
        <v>434.6426143386899</v>
      </c>
      <c r="Y212">
        <v>2070.9442212608164</v>
      </c>
      <c r="Z212">
        <v>4.7805729946002238</v>
      </c>
      <c r="AA212">
        <v>2070.9442212608164</v>
      </c>
      <c r="AB212">
        <v>4141.8884425216329</v>
      </c>
      <c r="AC212">
        <v>9.5611459892004458</v>
      </c>
      <c r="AD212">
        <v>0</v>
      </c>
      <c r="AE212">
        <v>0</v>
      </c>
      <c r="AF212">
        <v>0</v>
      </c>
      <c r="AG212" t="s">
        <v>642</v>
      </c>
      <c r="AH212" t="s">
        <v>700</v>
      </c>
    </row>
    <row r="213" spans="1:34" hidden="1" x14ac:dyDescent="0.25">
      <c r="A213" t="s">
        <v>56</v>
      </c>
      <c r="B213" t="s">
        <v>527</v>
      </c>
      <c r="C213" t="s">
        <v>946</v>
      </c>
      <c r="D213" s="63" t="s">
        <v>946</v>
      </c>
      <c r="E213" s="63" t="s">
        <v>671</v>
      </c>
      <c r="F213">
        <v>0.95</v>
      </c>
      <c r="G213">
        <v>4141.8884425216329</v>
      </c>
      <c r="H213">
        <v>295.84917446583091</v>
      </c>
      <c r="I213">
        <v>1</v>
      </c>
      <c r="J213">
        <v>2</v>
      </c>
      <c r="K213" t="s">
        <v>102</v>
      </c>
      <c r="L213">
        <v>2</v>
      </c>
      <c r="M213" t="s">
        <v>701</v>
      </c>
      <c r="N213">
        <v>1</v>
      </c>
      <c r="O213">
        <v>434.6426143386899</v>
      </c>
      <c r="P213">
        <v>457.5185414091473</v>
      </c>
      <c r="Q213">
        <v>1.0033301346691827</v>
      </c>
      <c r="R213">
        <v>1.0033301346691827</v>
      </c>
      <c r="S213">
        <v>0</v>
      </c>
      <c r="T213">
        <v>0</v>
      </c>
      <c r="U213">
        <v>1</v>
      </c>
      <c r="V213">
        <v>5.6843418860808015E-14</v>
      </c>
      <c r="W213">
        <v>0</v>
      </c>
      <c r="X213">
        <v>434.64261433868984</v>
      </c>
      <c r="Y213">
        <v>2070.9442212608164</v>
      </c>
      <c r="Z213">
        <v>4.7805729946002238</v>
      </c>
      <c r="AA213">
        <v>2070.9442212608164</v>
      </c>
      <c r="AB213">
        <v>4141.8884425216329</v>
      </c>
      <c r="AC213">
        <v>9.5611459892004458</v>
      </c>
      <c r="AD213">
        <v>5.6843418860808015E-14</v>
      </c>
      <c r="AE213">
        <v>0</v>
      </c>
      <c r="AF213">
        <v>0</v>
      </c>
      <c r="AG213" t="s">
        <v>642</v>
      </c>
      <c r="AH213" t="s">
        <v>702</v>
      </c>
    </row>
    <row r="214" spans="1:34" hidden="1" x14ac:dyDescent="0.25">
      <c r="A214" t="s">
        <v>56</v>
      </c>
      <c r="B214" t="s">
        <v>527</v>
      </c>
      <c r="C214" t="s">
        <v>946</v>
      </c>
      <c r="D214" s="63" t="s">
        <v>946</v>
      </c>
      <c r="E214" s="63" t="s">
        <v>671</v>
      </c>
      <c r="F214">
        <v>0.95</v>
      </c>
      <c r="G214">
        <v>4141.8884425216329</v>
      </c>
      <c r="H214">
        <v>295.84917446583091</v>
      </c>
      <c r="I214">
        <v>1</v>
      </c>
      <c r="J214">
        <v>3</v>
      </c>
      <c r="K214" t="s">
        <v>103</v>
      </c>
      <c r="L214">
        <v>3</v>
      </c>
      <c r="M214" t="s">
        <v>703</v>
      </c>
      <c r="N214">
        <v>1</v>
      </c>
      <c r="O214">
        <v>434.6426143386899</v>
      </c>
      <c r="P214">
        <v>457.5185414091473</v>
      </c>
      <c r="Q214">
        <v>1.0033301346691827</v>
      </c>
      <c r="R214">
        <v>1.0033301346691827</v>
      </c>
      <c r="S214">
        <v>0</v>
      </c>
      <c r="T214">
        <v>0</v>
      </c>
      <c r="U214">
        <v>1</v>
      </c>
      <c r="V214">
        <v>5.6843418860808015E-14</v>
      </c>
      <c r="W214">
        <v>0</v>
      </c>
      <c r="X214">
        <v>434.64261433868995</v>
      </c>
      <c r="Y214">
        <v>2070.9442212608164</v>
      </c>
      <c r="Z214">
        <v>4.7805729946002238</v>
      </c>
      <c r="AA214">
        <v>2070.9442212608164</v>
      </c>
      <c r="AB214">
        <v>4141.8884425216329</v>
      </c>
      <c r="AC214">
        <v>9.5611459892004458</v>
      </c>
      <c r="AD214">
        <v>-5.6843418860808015E-14</v>
      </c>
      <c r="AE214">
        <v>0</v>
      </c>
      <c r="AF214">
        <v>0</v>
      </c>
      <c r="AG214" t="s">
        <v>642</v>
      </c>
      <c r="AH214" t="s">
        <v>704</v>
      </c>
    </row>
    <row r="215" spans="1:34" hidden="1" x14ac:dyDescent="0.25">
      <c r="A215" t="s">
        <v>56</v>
      </c>
      <c r="B215" t="s">
        <v>527</v>
      </c>
      <c r="C215" t="s">
        <v>946</v>
      </c>
      <c r="D215" s="63" t="s">
        <v>946</v>
      </c>
      <c r="E215" s="63" t="s">
        <v>671</v>
      </c>
      <c r="F215">
        <v>0.95</v>
      </c>
      <c r="G215">
        <v>4141.8884425216329</v>
      </c>
      <c r="H215">
        <v>295.84917446583091</v>
      </c>
      <c r="I215">
        <v>1</v>
      </c>
      <c r="J215">
        <v>4</v>
      </c>
      <c r="K215" t="s">
        <v>101</v>
      </c>
      <c r="L215">
        <v>4</v>
      </c>
      <c r="M215" t="s">
        <v>705</v>
      </c>
      <c r="N215">
        <v>1</v>
      </c>
      <c r="O215">
        <v>434.6426143386899</v>
      </c>
      <c r="P215">
        <v>457.5185414091473</v>
      </c>
      <c r="Q215">
        <v>1.0033301346691827</v>
      </c>
      <c r="R215">
        <v>1.0033301346691827</v>
      </c>
      <c r="S215">
        <v>0</v>
      </c>
      <c r="T215">
        <v>0</v>
      </c>
      <c r="U215">
        <v>1</v>
      </c>
      <c r="V215">
        <v>0</v>
      </c>
      <c r="W215">
        <v>0</v>
      </c>
      <c r="X215">
        <v>434.6426143386899</v>
      </c>
      <c r="Y215">
        <v>2070.9442212608164</v>
      </c>
      <c r="Z215">
        <v>4.7805729946002238</v>
      </c>
      <c r="AA215">
        <v>2070.9442212608164</v>
      </c>
      <c r="AB215">
        <v>4141.8884425216329</v>
      </c>
      <c r="AC215">
        <v>9.5611459892004458</v>
      </c>
      <c r="AD215">
        <v>0</v>
      </c>
      <c r="AE215">
        <v>0</v>
      </c>
      <c r="AF215">
        <v>0</v>
      </c>
      <c r="AG215" t="s">
        <v>642</v>
      </c>
      <c r="AH215" t="s">
        <v>706</v>
      </c>
    </row>
    <row r="216" spans="1:34" hidden="1" x14ac:dyDescent="0.25">
      <c r="A216" t="s">
        <v>56</v>
      </c>
      <c r="B216" t="s">
        <v>527</v>
      </c>
      <c r="C216" t="s">
        <v>946</v>
      </c>
      <c r="D216" s="63" t="s">
        <v>946</v>
      </c>
      <c r="E216" s="63" t="s">
        <v>671</v>
      </c>
      <c r="F216">
        <v>0.95</v>
      </c>
      <c r="G216">
        <v>4141.8884425216329</v>
      </c>
      <c r="H216">
        <v>295.84917446583091</v>
      </c>
      <c r="I216">
        <v>1</v>
      </c>
      <c r="J216">
        <v>5</v>
      </c>
      <c r="K216" t="s">
        <v>105</v>
      </c>
      <c r="L216">
        <v>5</v>
      </c>
      <c r="M216" t="s">
        <v>707</v>
      </c>
      <c r="N216">
        <v>1</v>
      </c>
      <c r="O216">
        <v>332.37376390605698</v>
      </c>
      <c r="P216">
        <v>349.86711990111263</v>
      </c>
      <c r="Q216">
        <v>0.76725245592349256</v>
      </c>
      <c r="R216">
        <v>0.76725245592349256</v>
      </c>
      <c r="S216">
        <v>0</v>
      </c>
      <c r="T216">
        <v>0</v>
      </c>
      <c r="U216">
        <v>1</v>
      </c>
      <c r="V216">
        <v>5.6843418860808015E-14</v>
      </c>
      <c r="W216">
        <v>0</v>
      </c>
      <c r="X216">
        <v>332.37376390605704</v>
      </c>
      <c r="Y216">
        <v>2070.9442212608164</v>
      </c>
      <c r="Z216">
        <v>4.7805729946002238</v>
      </c>
      <c r="AA216">
        <v>2070.9442212608164</v>
      </c>
      <c r="AB216">
        <v>4141.8884425216329</v>
      </c>
      <c r="AC216">
        <v>9.5611459892004458</v>
      </c>
      <c r="AD216">
        <v>-5.6843418860808015E-14</v>
      </c>
      <c r="AE216">
        <v>0</v>
      </c>
      <c r="AF216">
        <v>0</v>
      </c>
      <c r="AG216" t="s">
        <v>642</v>
      </c>
      <c r="AH216" t="s">
        <v>708</v>
      </c>
    </row>
    <row r="217" spans="1:34" hidden="1" x14ac:dyDescent="0.25">
      <c r="A217" t="s">
        <v>56</v>
      </c>
      <c r="B217" t="s">
        <v>527</v>
      </c>
      <c r="C217" t="s">
        <v>946</v>
      </c>
      <c r="D217" s="63" t="s">
        <v>946</v>
      </c>
      <c r="E217" s="63" t="s">
        <v>671</v>
      </c>
      <c r="F217">
        <v>0.95</v>
      </c>
      <c r="G217">
        <v>4141.8884425216329</v>
      </c>
      <c r="H217">
        <v>295.84917446583091</v>
      </c>
      <c r="I217">
        <v>1</v>
      </c>
      <c r="J217">
        <v>6</v>
      </c>
      <c r="K217" t="s">
        <v>113</v>
      </c>
      <c r="L217">
        <v>6</v>
      </c>
      <c r="M217" t="s">
        <v>709</v>
      </c>
      <c r="N217">
        <v>1</v>
      </c>
      <c r="O217">
        <v>0</v>
      </c>
      <c r="P217">
        <v>0</v>
      </c>
      <c r="Q217">
        <v>0</v>
      </c>
      <c r="R217">
        <v>0</v>
      </c>
      <c r="S217">
        <v>0</v>
      </c>
      <c r="T217">
        <v>0</v>
      </c>
      <c r="U217">
        <v>0</v>
      </c>
      <c r="V217">
        <v>0</v>
      </c>
      <c r="W217">
        <v>0</v>
      </c>
      <c r="X217">
        <v>0</v>
      </c>
      <c r="Y217">
        <v>2070.9442212608164</v>
      </c>
      <c r="Z217">
        <v>4.7805729946002238</v>
      </c>
      <c r="AA217">
        <v>2070.9442212608164</v>
      </c>
      <c r="AB217">
        <v>4141.8884425216329</v>
      </c>
      <c r="AC217">
        <v>9.5611459892004458</v>
      </c>
      <c r="AD217">
        <v>0</v>
      </c>
      <c r="AE217">
        <v>0</v>
      </c>
      <c r="AF217">
        <v>0</v>
      </c>
      <c r="AG217" t="s">
        <v>642</v>
      </c>
      <c r="AH217" t="s">
        <v>710</v>
      </c>
    </row>
    <row r="218" spans="1:34" hidden="1" x14ac:dyDescent="0.25">
      <c r="A218" t="s">
        <v>56</v>
      </c>
      <c r="B218" t="s">
        <v>527</v>
      </c>
      <c r="C218" t="s">
        <v>946</v>
      </c>
      <c r="D218" s="63" t="s">
        <v>946</v>
      </c>
      <c r="E218" s="63" t="s">
        <v>671</v>
      </c>
      <c r="F218">
        <v>0.95</v>
      </c>
      <c r="G218">
        <v>4141.8884425216329</v>
      </c>
      <c r="H218">
        <v>295.84917446583091</v>
      </c>
      <c r="I218">
        <v>1</v>
      </c>
      <c r="J218">
        <v>7</v>
      </c>
      <c r="K218" t="s">
        <v>114</v>
      </c>
      <c r="L218">
        <v>7</v>
      </c>
      <c r="M218" t="s">
        <v>711</v>
      </c>
      <c r="N218">
        <v>1</v>
      </c>
      <c r="O218">
        <v>0</v>
      </c>
      <c r="P218">
        <v>0</v>
      </c>
      <c r="Q218">
        <v>0</v>
      </c>
      <c r="R218">
        <v>0</v>
      </c>
      <c r="S218">
        <v>0</v>
      </c>
      <c r="T218">
        <v>0</v>
      </c>
      <c r="U218">
        <v>0</v>
      </c>
      <c r="V218">
        <v>0</v>
      </c>
      <c r="W218">
        <v>0</v>
      </c>
      <c r="X218">
        <v>0</v>
      </c>
      <c r="Y218">
        <v>2070.9442212608164</v>
      </c>
      <c r="Z218">
        <v>4.7805729946002238</v>
      </c>
      <c r="AA218">
        <v>2070.9442212608164</v>
      </c>
      <c r="AB218">
        <v>4141.8884425216329</v>
      </c>
      <c r="AC218">
        <v>9.5611459892004458</v>
      </c>
      <c r="AD218">
        <v>0</v>
      </c>
      <c r="AE218">
        <v>0</v>
      </c>
      <c r="AF218">
        <v>0</v>
      </c>
      <c r="AG218" t="s">
        <v>642</v>
      </c>
      <c r="AH218" t="s">
        <v>712</v>
      </c>
    </row>
    <row r="219" spans="1:34" hidden="1" x14ac:dyDescent="0.25">
      <c r="A219" t="s">
        <v>56</v>
      </c>
      <c r="B219" t="s">
        <v>527</v>
      </c>
      <c r="C219" t="s">
        <v>946</v>
      </c>
      <c r="D219" s="63" t="s">
        <v>946</v>
      </c>
      <c r="E219" s="63" t="s">
        <v>671</v>
      </c>
      <c r="F219">
        <v>0.95</v>
      </c>
      <c r="G219">
        <v>4141.8884425216329</v>
      </c>
      <c r="H219">
        <v>295.84917446583091</v>
      </c>
      <c r="I219">
        <v>2</v>
      </c>
      <c r="J219">
        <v>1</v>
      </c>
      <c r="K219" t="s">
        <v>99</v>
      </c>
      <c r="L219">
        <v>8</v>
      </c>
      <c r="M219" t="s">
        <v>713</v>
      </c>
      <c r="N219">
        <v>2</v>
      </c>
      <c r="O219">
        <v>434.6426143386899</v>
      </c>
      <c r="P219">
        <v>457.5185414091473</v>
      </c>
      <c r="Q219">
        <v>1.0033301346691827</v>
      </c>
      <c r="R219">
        <v>1.0033301346691827</v>
      </c>
      <c r="S219">
        <v>0</v>
      </c>
      <c r="T219">
        <v>0</v>
      </c>
      <c r="U219">
        <v>1</v>
      </c>
      <c r="V219">
        <v>5.6843418860808015E-14</v>
      </c>
      <c r="W219">
        <v>0</v>
      </c>
      <c r="X219">
        <v>434.64261433868995</v>
      </c>
      <c r="Y219">
        <v>2070.9442212608164</v>
      </c>
      <c r="Z219">
        <v>4.7805729946002238</v>
      </c>
      <c r="AA219">
        <v>2070.9442212608164</v>
      </c>
      <c r="AB219">
        <v>4141.8884425216329</v>
      </c>
      <c r="AC219">
        <v>9.5611459892004458</v>
      </c>
      <c r="AD219">
        <v>-5.6843418860808015E-14</v>
      </c>
      <c r="AE219">
        <v>0</v>
      </c>
      <c r="AF219">
        <v>0</v>
      </c>
      <c r="AG219" t="s">
        <v>642</v>
      </c>
      <c r="AH219" t="s">
        <v>714</v>
      </c>
    </row>
    <row r="220" spans="1:34" hidden="1" x14ac:dyDescent="0.25">
      <c r="A220" t="s">
        <v>56</v>
      </c>
      <c r="B220" t="s">
        <v>527</v>
      </c>
      <c r="C220" t="s">
        <v>946</v>
      </c>
      <c r="D220" s="63" t="s">
        <v>946</v>
      </c>
      <c r="E220" s="63" t="s">
        <v>671</v>
      </c>
      <c r="F220">
        <v>0.95</v>
      </c>
      <c r="G220">
        <v>4141.8884425216329</v>
      </c>
      <c r="H220">
        <v>295.84917446583091</v>
      </c>
      <c r="I220">
        <v>2</v>
      </c>
      <c r="J220">
        <v>2</v>
      </c>
      <c r="K220" t="s">
        <v>102</v>
      </c>
      <c r="L220">
        <v>9</v>
      </c>
      <c r="M220" t="s">
        <v>715</v>
      </c>
      <c r="N220">
        <v>2</v>
      </c>
      <c r="O220">
        <v>434.6426143386899</v>
      </c>
      <c r="P220">
        <v>457.5185414091473</v>
      </c>
      <c r="Q220">
        <v>1.0033301346691827</v>
      </c>
      <c r="R220">
        <v>1.0033301346691827</v>
      </c>
      <c r="S220">
        <v>0</v>
      </c>
      <c r="T220">
        <v>0</v>
      </c>
      <c r="U220">
        <v>1</v>
      </c>
      <c r="V220">
        <v>5.6843418860808015E-14</v>
      </c>
      <c r="W220">
        <v>0</v>
      </c>
      <c r="X220">
        <v>434.64261433868984</v>
      </c>
      <c r="Y220">
        <v>2070.9442212608164</v>
      </c>
      <c r="Z220">
        <v>4.7805729946002238</v>
      </c>
      <c r="AA220">
        <v>2070.9442212608164</v>
      </c>
      <c r="AB220">
        <v>4141.8884425216329</v>
      </c>
      <c r="AC220">
        <v>9.5611459892004458</v>
      </c>
      <c r="AD220">
        <v>5.6843418860808015E-14</v>
      </c>
      <c r="AE220">
        <v>0</v>
      </c>
      <c r="AF220">
        <v>0</v>
      </c>
      <c r="AG220" t="s">
        <v>642</v>
      </c>
      <c r="AH220" t="s">
        <v>716</v>
      </c>
    </row>
    <row r="221" spans="1:34" hidden="1" x14ac:dyDescent="0.25">
      <c r="A221" t="s">
        <v>56</v>
      </c>
      <c r="B221" t="s">
        <v>527</v>
      </c>
      <c r="C221" t="s">
        <v>946</v>
      </c>
      <c r="D221" s="63" t="s">
        <v>946</v>
      </c>
      <c r="E221" s="63" t="s">
        <v>671</v>
      </c>
      <c r="F221">
        <v>0.95</v>
      </c>
      <c r="G221">
        <v>4141.8884425216329</v>
      </c>
      <c r="H221">
        <v>295.84917446583091</v>
      </c>
      <c r="I221">
        <v>2</v>
      </c>
      <c r="J221">
        <v>3</v>
      </c>
      <c r="K221" t="s">
        <v>103</v>
      </c>
      <c r="L221">
        <v>10</v>
      </c>
      <c r="M221" t="s">
        <v>717</v>
      </c>
      <c r="N221">
        <v>2</v>
      </c>
      <c r="O221">
        <v>434.6426143386899</v>
      </c>
      <c r="P221">
        <v>457.5185414091473</v>
      </c>
      <c r="Q221">
        <v>1.0033301346691827</v>
      </c>
      <c r="R221">
        <v>1.0033301346691827</v>
      </c>
      <c r="S221">
        <v>0</v>
      </c>
      <c r="T221">
        <v>0</v>
      </c>
      <c r="U221">
        <v>1</v>
      </c>
      <c r="V221">
        <v>5.6843418860808015E-14</v>
      </c>
      <c r="W221">
        <v>0</v>
      </c>
      <c r="X221">
        <v>434.64261433868995</v>
      </c>
      <c r="Y221">
        <v>2070.9442212608164</v>
      </c>
      <c r="Z221">
        <v>4.7805729946002238</v>
      </c>
      <c r="AA221">
        <v>2070.9442212608164</v>
      </c>
      <c r="AB221">
        <v>4141.8884425216329</v>
      </c>
      <c r="AC221">
        <v>9.5611459892004458</v>
      </c>
      <c r="AD221">
        <v>-5.6843418860808015E-14</v>
      </c>
      <c r="AE221">
        <v>0</v>
      </c>
      <c r="AF221">
        <v>0</v>
      </c>
      <c r="AG221" t="s">
        <v>642</v>
      </c>
      <c r="AH221" t="s">
        <v>718</v>
      </c>
    </row>
    <row r="222" spans="1:34" hidden="1" x14ac:dyDescent="0.25">
      <c r="A222" t="s">
        <v>56</v>
      </c>
      <c r="B222" t="s">
        <v>527</v>
      </c>
      <c r="C222" t="s">
        <v>946</v>
      </c>
      <c r="D222" s="63" t="s">
        <v>946</v>
      </c>
      <c r="E222" s="63" t="s">
        <v>671</v>
      </c>
      <c r="F222">
        <v>0.95</v>
      </c>
      <c r="G222">
        <v>4141.8884425216329</v>
      </c>
      <c r="H222">
        <v>295.84917446583091</v>
      </c>
      <c r="I222">
        <v>2</v>
      </c>
      <c r="J222">
        <v>4</v>
      </c>
      <c r="K222" t="s">
        <v>101</v>
      </c>
      <c r="L222">
        <v>11</v>
      </c>
      <c r="M222" t="s">
        <v>719</v>
      </c>
      <c r="N222">
        <v>2</v>
      </c>
      <c r="O222">
        <v>434.6426143386899</v>
      </c>
      <c r="P222">
        <v>457.5185414091473</v>
      </c>
      <c r="Q222">
        <v>1.0033301346691827</v>
      </c>
      <c r="R222">
        <v>1.0033301346691827</v>
      </c>
      <c r="S222">
        <v>0</v>
      </c>
      <c r="T222">
        <v>0</v>
      </c>
      <c r="U222">
        <v>1</v>
      </c>
      <c r="V222">
        <v>0</v>
      </c>
      <c r="W222">
        <v>0</v>
      </c>
      <c r="X222">
        <v>434.6426143386899</v>
      </c>
      <c r="Y222">
        <v>2070.9442212608164</v>
      </c>
      <c r="Z222">
        <v>4.7805729946002238</v>
      </c>
      <c r="AA222">
        <v>2070.9442212608164</v>
      </c>
      <c r="AB222">
        <v>4141.8884425216329</v>
      </c>
      <c r="AC222">
        <v>9.5611459892004458</v>
      </c>
      <c r="AD222">
        <v>0</v>
      </c>
      <c r="AE222">
        <v>0</v>
      </c>
      <c r="AF222">
        <v>0</v>
      </c>
      <c r="AG222" t="s">
        <v>642</v>
      </c>
      <c r="AH222" t="s">
        <v>720</v>
      </c>
    </row>
    <row r="223" spans="1:34" hidden="1" x14ac:dyDescent="0.25">
      <c r="A223" t="s">
        <v>56</v>
      </c>
      <c r="B223" t="s">
        <v>527</v>
      </c>
      <c r="C223" t="s">
        <v>946</v>
      </c>
      <c r="D223" s="63" t="s">
        <v>946</v>
      </c>
      <c r="E223" s="63" t="s">
        <v>671</v>
      </c>
      <c r="F223">
        <v>0.95</v>
      </c>
      <c r="G223">
        <v>4141.8884425216329</v>
      </c>
      <c r="H223">
        <v>295.84917446583091</v>
      </c>
      <c r="I223">
        <v>2</v>
      </c>
      <c r="J223">
        <v>5</v>
      </c>
      <c r="K223" t="s">
        <v>105</v>
      </c>
      <c r="L223">
        <v>12</v>
      </c>
      <c r="M223" t="s">
        <v>721</v>
      </c>
      <c r="N223">
        <v>2</v>
      </c>
      <c r="O223">
        <v>332.37376390605698</v>
      </c>
      <c r="P223">
        <v>349.86711990111263</v>
      </c>
      <c r="Q223">
        <v>0.76725245592349256</v>
      </c>
      <c r="R223">
        <v>0.76725245592349256</v>
      </c>
      <c r="S223">
        <v>0</v>
      </c>
      <c r="T223">
        <v>0</v>
      </c>
      <c r="U223">
        <v>1</v>
      </c>
      <c r="V223">
        <v>5.6843418860808015E-14</v>
      </c>
      <c r="W223">
        <v>0</v>
      </c>
      <c r="X223">
        <v>332.37376390605704</v>
      </c>
      <c r="Y223">
        <v>2070.9442212608164</v>
      </c>
      <c r="Z223">
        <v>4.7805729946002238</v>
      </c>
      <c r="AA223">
        <v>2070.9442212608164</v>
      </c>
      <c r="AB223">
        <v>4141.8884425216329</v>
      </c>
      <c r="AC223">
        <v>9.5611459892004458</v>
      </c>
      <c r="AD223">
        <v>-5.6843418860808015E-14</v>
      </c>
      <c r="AE223">
        <v>0</v>
      </c>
      <c r="AF223">
        <v>0</v>
      </c>
      <c r="AG223" t="s">
        <v>642</v>
      </c>
      <c r="AH223" t="s">
        <v>722</v>
      </c>
    </row>
    <row r="224" spans="1:34" hidden="1" x14ac:dyDescent="0.25">
      <c r="A224" t="s">
        <v>56</v>
      </c>
      <c r="B224" t="s">
        <v>527</v>
      </c>
      <c r="C224" t="s">
        <v>946</v>
      </c>
      <c r="D224" s="63" t="s">
        <v>946</v>
      </c>
      <c r="E224" s="63" t="s">
        <v>671</v>
      </c>
      <c r="F224">
        <v>0.95</v>
      </c>
      <c r="G224">
        <v>4141.8884425216329</v>
      </c>
      <c r="H224">
        <v>295.84917446583091</v>
      </c>
      <c r="I224">
        <v>2</v>
      </c>
      <c r="J224">
        <v>6</v>
      </c>
      <c r="K224" t="s">
        <v>113</v>
      </c>
      <c r="L224">
        <v>13</v>
      </c>
      <c r="M224" t="s">
        <v>723</v>
      </c>
      <c r="N224">
        <v>2</v>
      </c>
      <c r="O224">
        <v>0</v>
      </c>
      <c r="P224">
        <v>0</v>
      </c>
      <c r="Q224">
        <v>0</v>
      </c>
      <c r="R224">
        <v>0</v>
      </c>
      <c r="S224">
        <v>0</v>
      </c>
      <c r="T224">
        <v>0</v>
      </c>
      <c r="U224">
        <v>0</v>
      </c>
      <c r="V224">
        <v>0</v>
      </c>
      <c r="W224">
        <v>0</v>
      </c>
      <c r="X224">
        <v>0</v>
      </c>
      <c r="Y224">
        <v>2070.9442212608164</v>
      </c>
      <c r="Z224">
        <v>4.7805729946002238</v>
      </c>
      <c r="AA224">
        <v>2070.9442212608164</v>
      </c>
      <c r="AB224">
        <v>4141.8884425216329</v>
      </c>
      <c r="AC224">
        <v>9.5611459892004458</v>
      </c>
      <c r="AD224">
        <v>0</v>
      </c>
      <c r="AE224">
        <v>0</v>
      </c>
      <c r="AF224">
        <v>0</v>
      </c>
      <c r="AG224" t="s">
        <v>642</v>
      </c>
      <c r="AH224" t="s">
        <v>724</v>
      </c>
    </row>
    <row r="225" spans="1:34" hidden="1" x14ac:dyDescent="0.25">
      <c r="A225" t="s">
        <v>56</v>
      </c>
      <c r="B225" t="s">
        <v>527</v>
      </c>
      <c r="C225" t="s">
        <v>946</v>
      </c>
      <c r="D225" s="63" t="s">
        <v>946</v>
      </c>
      <c r="E225" s="63" t="s">
        <v>671</v>
      </c>
      <c r="F225">
        <v>0.95</v>
      </c>
      <c r="G225">
        <v>4141.8884425216329</v>
      </c>
      <c r="H225">
        <v>295.84917446583091</v>
      </c>
      <c r="I225">
        <v>2</v>
      </c>
      <c r="J225">
        <v>7</v>
      </c>
      <c r="K225" t="s">
        <v>114</v>
      </c>
      <c r="L225">
        <v>14</v>
      </c>
      <c r="M225" t="s">
        <v>725</v>
      </c>
      <c r="N225">
        <v>2</v>
      </c>
      <c r="O225">
        <v>0</v>
      </c>
      <c r="P225">
        <v>0</v>
      </c>
      <c r="Q225">
        <v>0</v>
      </c>
      <c r="R225">
        <v>0</v>
      </c>
      <c r="S225">
        <v>0</v>
      </c>
      <c r="T225">
        <v>0</v>
      </c>
      <c r="U225">
        <v>0</v>
      </c>
      <c r="V225">
        <v>0</v>
      </c>
      <c r="W225">
        <v>0</v>
      </c>
      <c r="X225">
        <v>0</v>
      </c>
      <c r="Y225">
        <v>2070.9442212608164</v>
      </c>
      <c r="Z225">
        <v>4.7805729946002238</v>
      </c>
      <c r="AA225">
        <v>2070.9442212608164</v>
      </c>
      <c r="AB225">
        <v>4141.8884425216329</v>
      </c>
      <c r="AC225">
        <v>9.5611459892004458</v>
      </c>
      <c r="AD225">
        <v>0</v>
      </c>
      <c r="AE225">
        <v>0</v>
      </c>
      <c r="AF225">
        <v>0</v>
      </c>
      <c r="AG225" t="s">
        <v>642</v>
      </c>
      <c r="AH225" t="s">
        <v>726</v>
      </c>
    </row>
    <row r="226" spans="1:34" hidden="1" x14ac:dyDescent="0.25">
      <c r="A226" t="s">
        <v>56</v>
      </c>
      <c r="B226" t="s">
        <v>527</v>
      </c>
      <c r="C226" t="s">
        <v>947</v>
      </c>
      <c r="D226" s="63" t="s">
        <v>947</v>
      </c>
      <c r="E226" s="63" t="s">
        <v>671</v>
      </c>
      <c r="F226">
        <v>1</v>
      </c>
      <c r="G226">
        <v>3202.6297898640314</v>
      </c>
      <c r="H226">
        <v>228.75927070457368</v>
      </c>
      <c r="I226">
        <v>1</v>
      </c>
      <c r="J226">
        <v>1</v>
      </c>
      <c r="K226" t="s">
        <v>99</v>
      </c>
      <c r="L226">
        <v>1</v>
      </c>
      <c r="M226" t="s">
        <v>699</v>
      </c>
      <c r="N226">
        <v>1</v>
      </c>
      <c r="O226">
        <v>457.51854140914725</v>
      </c>
      <c r="P226">
        <v>457.51854140914725</v>
      </c>
      <c r="Q226">
        <v>1.0033301346691825</v>
      </c>
      <c r="R226">
        <v>1.0033301346691825</v>
      </c>
      <c r="S226">
        <v>0</v>
      </c>
      <c r="T226">
        <v>0</v>
      </c>
      <c r="U226">
        <v>1</v>
      </c>
      <c r="V226">
        <v>1.1368683772161603E-13</v>
      </c>
      <c r="W226">
        <v>0</v>
      </c>
      <c r="X226">
        <v>457.51854140914736</v>
      </c>
      <c r="Y226">
        <v>1830.074165636589</v>
      </c>
      <c r="Z226">
        <v>4.0133205386767301</v>
      </c>
      <c r="AA226">
        <v>1830.0741656365892</v>
      </c>
      <c r="AB226">
        <v>3202.6297898640314</v>
      </c>
      <c r="AC226">
        <v>7.0233109426842777</v>
      </c>
      <c r="AD226">
        <v>-1.1368683772161603E-13</v>
      </c>
      <c r="AE226">
        <v>-2.2737367544323206E-13</v>
      </c>
      <c r="AF226">
        <v>0</v>
      </c>
      <c r="AG226" t="s">
        <v>642</v>
      </c>
      <c r="AH226" t="s">
        <v>700</v>
      </c>
    </row>
    <row r="227" spans="1:34" hidden="1" x14ac:dyDescent="0.25">
      <c r="A227" t="s">
        <v>56</v>
      </c>
      <c r="B227" t="s">
        <v>527</v>
      </c>
      <c r="C227" t="s">
        <v>947</v>
      </c>
      <c r="D227" s="63" t="s">
        <v>947</v>
      </c>
      <c r="E227" s="63" t="s">
        <v>671</v>
      </c>
      <c r="F227">
        <v>1</v>
      </c>
      <c r="G227">
        <v>3202.6297898640314</v>
      </c>
      <c r="H227">
        <v>228.75927070457368</v>
      </c>
      <c r="I227">
        <v>1</v>
      </c>
      <c r="J227">
        <v>2</v>
      </c>
      <c r="K227" t="s">
        <v>102</v>
      </c>
      <c r="L227">
        <v>2</v>
      </c>
      <c r="M227" t="s">
        <v>701</v>
      </c>
      <c r="N227">
        <v>1</v>
      </c>
      <c r="O227">
        <v>457.51854140914725</v>
      </c>
      <c r="P227">
        <v>457.51854140914725</v>
      </c>
      <c r="Q227">
        <v>1.0033301346691825</v>
      </c>
      <c r="R227">
        <v>1.0033301346691825</v>
      </c>
      <c r="S227">
        <v>0</v>
      </c>
      <c r="T227">
        <v>0</v>
      </c>
      <c r="U227">
        <v>1</v>
      </c>
      <c r="V227">
        <v>0</v>
      </c>
      <c r="W227">
        <v>0</v>
      </c>
      <c r="X227">
        <v>457.51854140914725</v>
      </c>
      <c r="Y227">
        <v>1830.074165636589</v>
      </c>
      <c r="Z227">
        <v>4.0133205386767301</v>
      </c>
      <c r="AA227">
        <v>1830.0741656365892</v>
      </c>
      <c r="AB227">
        <v>3202.6297898640314</v>
      </c>
      <c r="AC227">
        <v>7.0233109426842777</v>
      </c>
      <c r="AD227">
        <v>0</v>
      </c>
      <c r="AE227">
        <v>-2.2737367544323206E-13</v>
      </c>
      <c r="AF227">
        <v>0</v>
      </c>
      <c r="AG227" t="s">
        <v>642</v>
      </c>
      <c r="AH227" t="s">
        <v>702</v>
      </c>
    </row>
    <row r="228" spans="1:34" hidden="1" x14ac:dyDescent="0.25">
      <c r="A228" t="s">
        <v>56</v>
      </c>
      <c r="B228" t="s">
        <v>527</v>
      </c>
      <c r="C228" t="s">
        <v>947</v>
      </c>
      <c r="D228" s="63" t="s">
        <v>947</v>
      </c>
      <c r="E228" s="63" t="s">
        <v>671</v>
      </c>
      <c r="F228">
        <v>1</v>
      </c>
      <c r="G228">
        <v>3202.6297898640314</v>
      </c>
      <c r="H228">
        <v>228.75927070457368</v>
      </c>
      <c r="I228">
        <v>1</v>
      </c>
      <c r="J228">
        <v>3</v>
      </c>
      <c r="K228" t="s">
        <v>103</v>
      </c>
      <c r="L228">
        <v>3</v>
      </c>
      <c r="M228" t="s">
        <v>703</v>
      </c>
      <c r="N228">
        <v>1</v>
      </c>
      <c r="O228">
        <v>457.51854140914725</v>
      </c>
      <c r="P228">
        <v>457.51854140914725</v>
      </c>
      <c r="Q228">
        <v>1.0033301346691825</v>
      </c>
      <c r="R228">
        <v>1.0033301346691825</v>
      </c>
      <c r="S228">
        <v>0</v>
      </c>
      <c r="T228">
        <v>0</v>
      </c>
      <c r="U228">
        <v>1</v>
      </c>
      <c r="V228">
        <v>5.6843418860808015E-14</v>
      </c>
      <c r="W228">
        <v>0</v>
      </c>
      <c r="X228">
        <v>457.5185414091473</v>
      </c>
      <c r="Y228">
        <v>1830.074165636589</v>
      </c>
      <c r="Z228">
        <v>4.0133205386767301</v>
      </c>
      <c r="AA228">
        <v>1830.0741656365892</v>
      </c>
      <c r="AB228">
        <v>3202.6297898640314</v>
      </c>
      <c r="AC228">
        <v>7.0233109426842777</v>
      </c>
      <c r="AD228">
        <v>-5.6843418860808015E-14</v>
      </c>
      <c r="AE228">
        <v>-2.2737367544323206E-13</v>
      </c>
      <c r="AF228">
        <v>0</v>
      </c>
      <c r="AG228" t="s">
        <v>642</v>
      </c>
      <c r="AH228" t="s">
        <v>704</v>
      </c>
    </row>
    <row r="229" spans="1:34" hidden="1" x14ac:dyDescent="0.25">
      <c r="A229" t="s">
        <v>56</v>
      </c>
      <c r="B229" t="s">
        <v>527</v>
      </c>
      <c r="C229" t="s">
        <v>947</v>
      </c>
      <c r="D229" s="63" t="s">
        <v>947</v>
      </c>
      <c r="E229" s="63" t="s">
        <v>671</v>
      </c>
      <c r="F229">
        <v>1</v>
      </c>
      <c r="G229">
        <v>3202.6297898640314</v>
      </c>
      <c r="H229">
        <v>228.75927070457368</v>
      </c>
      <c r="I229">
        <v>1</v>
      </c>
      <c r="J229">
        <v>4</v>
      </c>
      <c r="K229" t="s">
        <v>101</v>
      </c>
      <c r="L229">
        <v>4</v>
      </c>
      <c r="M229" t="s">
        <v>705</v>
      </c>
      <c r="N229">
        <v>1</v>
      </c>
      <c r="O229">
        <v>457.51854140914725</v>
      </c>
      <c r="P229">
        <v>457.51854140914725</v>
      </c>
      <c r="Q229">
        <v>1.0033301346691825</v>
      </c>
      <c r="R229">
        <v>1.0033301346691825</v>
      </c>
      <c r="S229">
        <v>0</v>
      </c>
      <c r="T229">
        <v>0</v>
      </c>
      <c r="U229">
        <v>1</v>
      </c>
      <c r="V229">
        <v>5.6843418860808015E-14</v>
      </c>
      <c r="W229">
        <v>0</v>
      </c>
      <c r="X229">
        <v>457.5185414091473</v>
      </c>
      <c r="Y229">
        <v>1830.074165636589</v>
      </c>
      <c r="Z229">
        <v>4.0133205386767301</v>
      </c>
      <c r="AA229">
        <v>1830.0741656365892</v>
      </c>
      <c r="AB229">
        <v>3202.6297898640314</v>
      </c>
      <c r="AC229">
        <v>7.0233109426842777</v>
      </c>
      <c r="AD229">
        <v>-5.6843418860808015E-14</v>
      </c>
      <c r="AE229">
        <v>-2.2737367544323206E-13</v>
      </c>
      <c r="AF229">
        <v>0</v>
      </c>
      <c r="AG229" t="s">
        <v>642</v>
      </c>
      <c r="AH229" t="s">
        <v>706</v>
      </c>
    </row>
    <row r="230" spans="1:34" hidden="1" x14ac:dyDescent="0.25">
      <c r="A230" t="s">
        <v>56</v>
      </c>
      <c r="B230" t="s">
        <v>527</v>
      </c>
      <c r="C230" t="s">
        <v>947</v>
      </c>
      <c r="D230" s="63" t="s">
        <v>947</v>
      </c>
      <c r="E230" s="63" t="s">
        <v>671</v>
      </c>
      <c r="F230">
        <v>1</v>
      </c>
      <c r="G230">
        <v>3202.6297898640314</v>
      </c>
      <c r="H230">
        <v>228.75927070457368</v>
      </c>
      <c r="I230">
        <v>1</v>
      </c>
      <c r="J230">
        <v>5</v>
      </c>
      <c r="K230" t="s">
        <v>105</v>
      </c>
      <c r="L230">
        <v>5</v>
      </c>
      <c r="M230" t="s">
        <v>707</v>
      </c>
      <c r="N230">
        <v>1</v>
      </c>
      <c r="O230">
        <v>0</v>
      </c>
      <c r="P230">
        <v>0</v>
      </c>
      <c r="Q230">
        <v>0</v>
      </c>
      <c r="R230">
        <v>0</v>
      </c>
      <c r="S230">
        <v>0</v>
      </c>
      <c r="T230">
        <v>0</v>
      </c>
      <c r="U230">
        <v>0</v>
      </c>
      <c r="V230">
        <v>0</v>
      </c>
      <c r="W230">
        <v>0</v>
      </c>
      <c r="X230">
        <v>0</v>
      </c>
      <c r="Y230">
        <v>1830.074165636589</v>
      </c>
      <c r="Z230">
        <v>4.0133205386767301</v>
      </c>
      <c r="AA230">
        <v>1830.0741656365892</v>
      </c>
      <c r="AB230">
        <v>3202.6297898640314</v>
      </c>
      <c r="AC230">
        <v>7.0233109426842777</v>
      </c>
      <c r="AD230">
        <v>0</v>
      </c>
      <c r="AE230">
        <v>-2.2737367544323206E-13</v>
      </c>
      <c r="AF230">
        <v>0</v>
      </c>
      <c r="AG230" t="s">
        <v>642</v>
      </c>
      <c r="AH230" t="s">
        <v>708</v>
      </c>
    </row>
    <row r="231" spans="1:34" hidden="1" x14ac:dyDescent="0.25">
      <c r="A231" t="s">
        <v>56</v>
      </c>
      <c r="B231" t="s">
        <v>527</v>
      </c>
      <c r="C231" t="s">
        <v>947</v>
      </c>
      <c r="D231" s="63" t="s">
        <v>947</v>
      </c>
      <c r="E231" s="63" t="s">
        <v>671</v>
      </c>
      <c r="F231">
        <v>1</v>
      </c>
      <c r="G231">
        <v>3202.6297898640314</v>
      </c>
      <c r="H231">
        <v>228.75927070457368</v>
      </c>
      <c r="I231">
        <v>1</v>
      </c>
      <c r="J231">
        <v>6</v>
      </c>
      <c r="K231" t="s">
        <v>113</v>
      </c>
      <c r="L231">
        <v>6</v>
      </c>
      <c r="M231" t="s">
        <v>709</v>
      </c>
      <c r="N231">
        <v>1</v>
      </c>
      <c r="O231">
        <v>0</v>
      </c>
      <c r="P231">
        <v>0</v>
      </c>
      <c r="Q231">
        <v>0</v>
      </c>
      <c r="R231">
        <v>0</v>
      </c>
      <c r="S231">
        <v>0</v>
      </c>
      <c r="T231">
        <v>0</v>
      </c>
      <c r="U231">
        <v>0</v>
      </c>
      <c r="V231">
        <v>0</v>
      </c>
      <c r="W231">
        <v>0</v>
      </c>
      <c r="X231">
        <v>0</v>
      </c>
      <c r="Y231">
        <v>1830.074165636589</v>
      </c>
      <c r="Z231">
        <v>4.0133205386767301</v>
      </c>
      <c r="AA231">
        <v>1830.0741656365892</v>
      </c>
      <c r="AB231">
        <v>3202.6297898640314</v>
      </c>
      <c r="AC231">
        <v>7.0233109426842777</v>
      </c>
      <c r="AD231">
        <v>0</v>
      </c>
      <c r="AE231">
        <v>-2.2737367544323206E-13</v>
      </c>
      <c r="AF231">
        <v>0</v>
      </c>
      <c r="AG231" t="s">
        <v>642</v>
      </c>
      <c r="AH231" t="s">
        <v>710</v>
      </c>
    </row>
    <row r="232" spans="1:34" hidden="1" x14ac:dyDescent="0.25">
      <c r="A232" t="s">
        <v>56</v>
      </c>
      <c r="B232" t="s">
        <v>527</v>
      </c>
      <c r="C232" t="s">
        <v>947</v>
      </c>
      <c r="D232" s="63" t="s">
        <v>947</v>
      </c>
      <c r="E232" s="63" t="s">
        <v>671</v>
      </c>
      <c r="F232">
        <v>1</v>
      </c>
      <c r="G232">
        <v>3202.6297898640314</v>
      </c>
      <c r="H232">
        <v>228.75927070457368</v>
      </c>
      <c r="I232">
        <v>1</v>
      </c>
      <c r="J232">
        <v>7</v>
      </c>
      <c r="K232" t="s">
        <v>114</v>
      </c>
      <c r="L232">
        <v>7</v>
      </c>
      <c r="M232" t="s">
        <v>711</v>
      </c>
      <c r="N232">
        <v>1</v>
      </c>
      <c r="O232">
        <v>0</v>
      </c>
      <c r="P232">
        <v>0</v>
      </c>
      <c r="Q232">
        <v>0</v>
      </c>
      <c r="R232">
        <v>0</v>
      </c>
      <c r="S232">
        <v>0</v>
      </c>
      <c r="T232">
        <v>0</v>
      </c>
      <c r="U232">
        <v>0</v>
      </c>
      <c r="V232">
        <v>0</v>
      </c>
      <c r="W232">
        <v>0</v>
      </c>
      <c r="X232">
        <v>0</v>
      </c>
      <c r="Y232">
        <v>1830.074165636589</v>
      </c>
      <c r="Z232">
        <v>4.0133205386767301</v>
      </c>
      <c r="AA232">
        <v>1830.0741656365892</v>
      </c>
      <c r="AB232">
        <v>3202.6297898640314</v>
      </c>
      <c r="AC232">
        <v>7.0233109426842777</v>
      </c>
      <c r="AD232">
        <v>0</v>
      </c>
      <c r="AE232">
        <v>-2.2737367544323206E-13</v>
      </c>
      <c r="AF232">
        <v>0</v>
      </c>
      <c r="AG232" t="s">
        <v>642</v>
      </c>
      <c r="AH232" t="s">
        <v>712</v>
      </c>
    </row>
    <row r="233" spans="1:34" hidden="1" x14ac:dyDescent="0.25">
      <c r="A233" t="s">
        <v>56</v>
      </c>
      <c r="B233" t="s">
        <v>527</v>
      </c>
      <c r="C233" t="s">
        <v>947</v>
      </c>
      <c r="D233" s="63" t="s">
        <v>947</v>
      </c>
      <c r="E233" s="63" t="s">
        <v>671</v>
      </c>
      <c r="F233">
        <v>1</v>
      </c>
      <c r="G233">
        <v>3202.6297898640314</v>
      </c>
      <c r="H233">
        <v>228.75927070457368</v>
      </c>
      <c r="I233">
        <v>2</v>
      </c>
      <c r="J233">
        <v>1</v>
      </c>
      <c r="K233" t="s">
        <v>99</v>
      </c>
      <c r="L233">
        <v>8</v>
      </c>
      <c r="M233" t="s">
        <v>713</v>
      </c>
      <c r="N233">
        <v>2</v>
      </c>
      <c r="O233">
        <v>457.51854140914725</v>
      </c>
      <c r="P233">
        <v>457.51854140914725</v>
      </c>
      <c r="Q233">
        <v>1.0033301346691825</v>
      </c>
      <c r="R233">
        <v>1.0033301346691825</v>
      </c>
      <c r="S233">
        <v>0</v>
      </c>
      <c r="T233">
        <v>0</v>
      </c>
      <c r="U233">
        <v>1</v>
      </c>
      <c r="V233">
        <v>1.1368683772161603E-13</v>
      </c>
      <c r="W233">
        <v>0</v>
      </c>
      <c r="X233">
        <v>457.51854140914736</v>
      </c>
      <c r="Y233">
        <v>1372.5556242274417</v>
      </c>
      <c r="Z233">
        <v>3.0099904040075476</v>
      </c>
      <c r="AA233">
        <v>1372.555624227442</v>
      </c>
      <c r="AB233">
        <v>3202.6297898640314</v>
      </c>
      <c r="AC233">
        <v>7.0233109426842777</v>
      </c>
      <c r="AD233">
        <v>-1.1368683772161603E-13</v>
      </c>
      <c r="AE233">
        <v>-2.2737367544323206E-13</v>
      </c>
      <c r="AF233">
        <v>0</v>
      </c>
      <c r="AG233" t="s">
        <v>642</v>
      </c>
      <c r="AH233" t="s">
        <v>714</v>
      </c>
    </row>
    <row r="234" spans="1:34" hidden="1" x14ac:dyDescent="0.25">
      <c r="A234" t="s">
        <v>56</v>
      </c>
      <c r="B234" t="s">
        <v>527</v>
      </c>
      <c r="C234" t="s">
        <v>947</v>
      </c>
      <c r="D234" s="63" t="s">
        <v>947</v>
      </c>
      <c r="E234" s="63" t="s">
        <v>671</v>
      </c>
      <c r="F234">
        <v>1</v>
      </c>
      <c r="G234">
        <v>3202.6297898640314</v>
      </c>
      <c r="H234">
        <v>228.75927070457368</v>
      </c>
      <c r="I234">
        <v>2</v>
      </c>
      <c r="J234">
        <v>2</v>
      </c>
      <c r="K234" t="s">
        <v>102</v>
      </c>
      <c r="L234">
        <v>9</v>
      </c>
      <c r="M234" t="s">
        <v>715</v>
      </c>
      <c r="N234">
        <v>2</v>
      </c>
      <c r="O234">
        <v>457.51854140914725</v>
      </c>
      <c r="P234">
        <v>457.51854140914725</v>
      </c>
      <c r="Q234">
        <v>1.0033301346691825</v>
      </c>
      <c r="R234">
        <v>1.0033301346691825</v>
      </c>
      <c r="S234">
        <v>0</v>
      </c>
      <c r="T234">
        <v>0</v>
      </c>
      <c r="U234">
        <v>1</v>
      </c>
      <c r="V234">
        <v>0</v>
      </c>
      <c r="W234">
        <v>0</v>
      </c>
      <c r="X234">
        <v>457.51854140914725</v>
      </c>
      <c r="Y234">
        <v>1372.5556242274417</v>
      </c>
      <c r="Z234">
        <v>3.0099904040075476</v>
      </c>
      <c r="AA234">
        <v>1372.555624227442</v>
      </c>
      <c r="AB234">
        <v>3202.6297898640314</v>
      </c>
      <c r="AC234">
        <v>7.0233109426842777</v>
      </c>
      <c r="AD234">
        <v>0</v>
      </c>
      <c r="AE234">
        <v>-2.2737367544323206E-13</v>
      </c>
      <c r="AF234">
        <v>0</v>
      </c>
      <c r="AG234" t="s">
        <v>642</v>
      </c>
      <c r="AH234" t="s">
        <v>716</v>
      </c>
    </row>
    <row r="235" spans="1:34" hidden="1" x14ac:dyDescent="0.25">
      <c r="A235" t="s">
        <v>56</v>
      </c>
      <c r="B235" t="s">
        <v>527</v>
      </c>
      <c r="C235" t="s">
        <v>947</v>
      </c>
      <c r="D235" s="63" t="s">
        <v>947</v>
      </c>
      <c r="E235" s="63" t="s">
        <v>671</v>
      </c>
      <c r="F235">
        <v>1</v>
      </c>
      <c r="G235">
        <v>3202.6297898640314</v>
      </c>
      <c r="H235">
        <v>228.75927070457368</v>
      </c>
      <c r="I235">
        <v>2</v>
      </c>
      <c r="J235">
        <v>3</v>
      </c>
      <c r="K235" t="s">
        <v>103</v>
      </c>
      <c r="L235">
        <v>10</v>
      </c>
      <c r="M235" t="s">
        <v>717</v>
      </c>
      <c r="N235">
        <v>2</v>
      </c>
      <c r="O235">
        <v>457.51854140914725</v>
      </c>
      <c r="P235">
        <v>457.51854140914725</v>
      </c>
      <c r="Q235">
        <v>1.0033301346691825</v>
      </c>
      <c r="R235">
        <v>1.0033301346691825</v>
      </c>
      <c r="S235">
        <v>0</v>
      </c>
      <c r="T235">
        <v>0</v>
      </c>
      <c r="U235">
        <v>1</v>
      </c>
      <c r="V235">
        <v>5.6843418860808015E-14</v>
      </c>
      <c r="W235">
        <v>0</v>
      </c>
      <c r="X235">
        <v>457.5185414091473</v>
      </c>
      <c r="Y235">
        <v>1372.5556242274417</v>
      </c>
      <c r="Z235">
        <v>3.0099904040075476</v>
      </c>
      <c r="AA235">
        <v>1372.555624227442</v>
      </c>
      <c r="AB235">
        <v>3202.6297898640314</v>
      </c>
      <c r="AC235">
        <v>7.0233109426842777</v>
      </c>
      <c r="AD235">
        <v>-5.6843418860808015E-14</v>
      </c>
      <c r="AE235">
        <v>-2.2737367544323206E-13</v>
      </c>
      <c r="AF235">
        <v>0</v>
      </c>
      <c r="AG235" t="s">
        <v>642</v>
      </c>
      <c r="AH235" t="s">
        <v>718</v>
      </c>
    </row>
    <row r="236" spans="1:34" hidden="1" x14ac:dyDescent="0.25">
      <c r="A236" t="s">
        <v>56</v>
      </c>
      <c r="B236" t="s">
        <v>527</v>
      </c>
      <c r="C236" t="s">
        <v>947</v>
      </c>
      <c r="D236" s="63" t="s">
        <v>947</v>
      </c>
      <c r="E236" s="63" t="s">
        <v>671</v>
      </c>
      <c r="F236">
        <v>1</v>
      </c>
      <c r="G236">
        <v>3202.6297898640314</v>
      </c>
      <c r="H236">
        <v>228.75927070457368</v>
      </c>
      <c r="I236">
        <v>2</v>
      </c>
      <c r="J236">
        <v>4</v>
      </c>
      <c r="K236" t="s">
        <v>101</v>
      </c>
      <c r="L236">
        <v>11</v>
      </c>
      <c r="M236" t="s">
        <v>719</v>
      </c>
      <c r="N236">
        <v>2</v>
      </c>
      <c r="O236">
        <v>0</v>
      </c>
      <c r="P236">
        <v>0</v>
      </c>
      <c r="Q236">
        <v>0</v>
      </c>
      <c r="R236">
        <v>0</v>
      </c>
      <c r="S236">
        <v>0</v>
      </c>
      <c r="T236">
        <v>0</v>
      </c>
      <c r="U236">
        <v>0</v>
      </c>
      <c r="V236">
        <v>0</v>
      </c>
      <c r="W236">
        <v>0</v>
      </c>
      <c r="X236">
        <v>0</v>
      </c>
      <c r="Y236">
        <v>1372.5556242274417</v>
      </c>
      <c r="Z236">
        <v>3.0099904040075476</v>
      </c>
      <c r="AA236">
        <v>1372.555624227442</v>
      </c>
      <c r="AB236">
        <v>3202.6297898640314</v>
      </c>
      <c r="AC236">
        <v>7.0233109426842777</v>
      </c>
      <c r="AD236">
        <v>0</v>
      </c>
      <c r="AE236">
        <v>-2.2737367544323206E-13</v>
      </c>
      <c r="AF236">
        <v>0</v>
      </c>
      <c r="AG236" t="s">
        <v>642</v>
      </c>
      <c r="AH236" t="s">
        <v>720</v>
      </c>
    </row>
    <row r="237" spans="1:34" hidden="1" x14ac:dyDescent="0.25">
      <c r="A237" t="s">
        <v>56</v>
      </c>
      <c r="B237" t="s">
        <v>527</v>
      </c>
      <c r="C237" t="s">
        <v>947</v>
      </c>
      <c r="D237" s="63" t="s">
        <v>947</v>
      </c>
      <c r="E237" s="63" t="s">
        <v>671</v>
      </c>
      <c r="F237">
        <v>1</v>
      </c>
      <c r="G237">
        <v>3202.6297898640314</v>
      </c>
      <c r="H237">
        <v>228.75927070457368</v>
      </c>
      <c r="I237">
        <v>2</v>
      </c>
      <c r="J237">
        <v>5</v>
      </c>
      <c r="K237" t="s">
        <v>105</v>
      </c>
      <c r="L237">
        <v>12</v>
      </c>
      <c r="M237" t="s">
        <v>721</v>
      </c>
      <c r="N237">
        <v>2</v>
      </c>
      <c r="O237">
        <v>0</v>
      </c>
      <c r="P237">
        <v>0</v>
      </c>
      <c r="Q237">
        <v>0</v>
      </c>
      <c r="R237">
        <v>0</v>
      </c>
      <c r="S237">
        <v>0</v>
      </c>
      <c r="T237">
        <v>0</v>
      </c>
      <c r="U237">
        <v>0</v>
      </c>
      <c r="V237">
        <v>0</v>
      </c>
      <c r="W237">
        <v>0</v>
      </c>
      <c r="X237">
        <v>0</v>
      </c>
      <c r="Y237">
        <v>1372.5556242274417</v>
      </c>
      <c r="Z237">
        <v>3.0099904040075476</v>
      </c>
      <c r="AA237">
        <v>1372.555624227442</v>
      </c>
      <c r="AB237">
        <v>3202.6297898640314</v>
      </c>
      <c r="AC237">
        <v>7.0233109426842777</v>
      </c>
      <c r="AD237">
        <v>0</v>
      </c>
      <c r="AE237">
        <v>-2.2737367544323206E-13</v>
      </c>
      <c r="AF237">
        <v>0</v>
      </c>
      <c r="AG237" t="s">
        <v>642</v>
      </c>
      <c r="AH237" t="s">
        <v>722</v>
      </c>
    </row>
    <row r="238" spans="1:34" hidden="1" x14ac:dyDescent="0.25">
      <c r="A238" t="s">
        <v>56</v>
      </c>
      <c r="B238" t="s">
        <v>527</v>
      </c>
      <c r="C238" t="s">
        <v>947</v>
      </c>
      <c r="D238" s="63" t="s">
        <v>947</v>
      </c>
      <c r="E238" s="63" t="s">
        <v>671</v>
      </c>
      <c r="F238">
        <v>1</v>
      </c>
      <c r="G238">
        <v>3202.6297898640314</v>
      </c>
      <c r="H238">
        <v>228.75927070457368</v>
      </c>
      <c r="I238">
        <v>2</v>
      </c>
      <c r="J238">
        <v>6</v>
      </c>
      <c r="K238" t="s">
        <v>113</v>
      </c>
      <c r="L238">
        <v>13</v>
      </c>
      <c r="M238" t="s">
        <v>723</v>
      </c>
      <c r="N238">
        <v>2</v>
      </c>
      <c r="O238">
        <v>0</v>
      </c>
      <c r="P238">
        <v>0</v>
      </c>
      <c r="Q238">
        <v>0</v>
      </c>
      <c r="R238">
        <v>0</v>
      </c>
      <c r="S238">
        <v>0</v>
      </c>
      <c r="T238">
        <v>0</v>
      </c>
      <c r="U238">
        <v>0</v>
      </c>
      <c r="V238">
        <v>0</v>
      </c>
      <c r="W238">
        <v>0</v>
      </c>
      <c r="X238">
        <v>0</v>
      </c>
      <c r="Y238">
        <v>1372.5556242274417</v>
      </c>
      <c r="Z238">
        <v>3.0099904040075476</v>
      </c>
      <c r="AA238">
        <v>1372.555624227442</v>
      </c>
      <c r="AB238">
        <v>3202.6297898640314</v>
      </c>
      <c r="AC238">
        <v>7.0233109426842777</v>
      </c>
      <c r="AD238">
        <v>0</v>
      </c>
      <c r="AE238">
        <v>-2.2737367544323206E-13</v>
      </c>
      <c r="AF238">
        <v>0</v>
      </c>
      <c r="AG238" t="s">
        <v>642</v>
      </c>
      <c r="AH238" t="s">
        <v>724</v>
      </c>
    </row>
    <row r="239" spans="1:34" hidden="1" x14ac:dyDescent="0.25">
      <c r="A239" t="s">
        <v>56</v>
      </c>
      <c r="B239" t="s">
        <v>527</v>
      </c>
      <c r="C239" t="s">
        <v>947</v>
      </c>
      <c r="D239" s="63" t="s">
        <v>947</v>
      </c>
      <c r="E239" s="63" t="s">
        <v>671</v>
      </c>
      <c r="F239">
        <v>1</v>
      </c>
      <c r="G239">
        <v>3202.6297898640314</v>
      </c>
      <c r="H239">
        <v>228.75927070457368</v>
      </c>
      <c r="I239">
        <v>2</v>
      </c>
      <c r="J239">
        <v>7</v>
      </c>
      <c r="K239" t="s">
        <v>114</v>
      </c>
      <c r="L239">
        <v>14</v>
      </c>
      <c r="M239" t="s">
        <v>725</v>
      </c>
      <c r="N239">
        <v>2</v>
      </c>
      <c r="O239">
        <v>0</v>
      </c>
      <c r="P239">
        <v>0</v>
      </c>
      <c r="Q239">
        <v>0</v>
      </c>
      <c r="R239">
        <v>0</v>
      </c>
      <c r="S239">
        <v>0</v>
      </c>
      <c r="T239">
        <v>0</v>
      </c>
      <c r="U239">
        <v>0</v>
      </c>
      <c r="V239">
        <v>0</v>
      </c>
      <c r="W239">
        <v>0</v>
      </c>
      <c r="X239">
        <v>0</v>
      </c>
      <c r="Y239">
        <v>1372.5556242274417</v>
      </c>
      <c r="Z239">
        <v>3.0099904040075476</v>
      </c>
      <c r="AA239">
        <v>1372.555624227442</v>
      </c>
      <c r="AB239">
        <v>3202.6297898640314</v>
      </c>
      <c r="AC239">
        <v>7.0233109426842777</v>
      </c>
      <c r="AD239">
        <v>0</v>
      </c>
      <c r="AE239">
        <v>-2.2737367544323206E-13</v>
      </c>
      <c r="AF239">
        <v>0</v>
      </c>
      <c r="AG239" t="s">
        <v>642</v>
      </c>
      <c r="AH239" t="s">
        <v>726</v>
      </c>
    </row>
    <row r="240" spans="1:34" hidden="1" x14ac:dyDescent="0.25">
      <c r="A240" t="s">
        <v>56</v>
      </c>
      <c r="B240" t="s">
        <v>527</v>
      </c>
      <c r="C240" t="s">
        <v>948</v>
      </c>
      <c r="D240" s="63" t="s">
        <v>948</v>
      </c>
      <c r="E240" s="63" t="s">
        <v>671</v>
      </c>
      <c r="F240">
        <v>1</v>
      </c>
      <c r="G240">
        <v>10980.444993819536</v>
      </c>
      <c r="H240">
        <v>784.31749955853832</v>
      </c>
      <c r="I240">
        <v>1</v>
      </c>
      <c r="J240">
        <v>1</v>
      </c>
      <c r="K240" t="s">
        <v>99</v>
      </c>
      <c r="L240">
        <v>1</v>
      </c>
      <c r="M240" t="s">
        <v>699</v>
      </c>
      <c r="N240">
        <v>1</v>
      </c>
      <c r="O240">
        <v>457.51854140914725</v>
      </c>
      <c r="P240">
        <v>457.51854140914725</v>
      </c>
      <c r="Q240">
        <v>1.0033301346691825</v>
      </c>
      <c r="R240">
        <v>1.0033301346691825</v>
      </c>
      <c r="S240">
        <v>0</v>
      </c>
      <c r="T240">
        <v>0</v>
      </c>
      <c r="U240">
        <v>1</v>
      </c>
      <c r="V240">
        <v>1.1368683772161603E-13</v>
      </c>
      <c r="W240">
        <v>0</v>
      </c>
      <c r="X240">
        <v>457.51854140914736</v>
      </c>
      <c r="Y240">
        <v>5840.0896168108793</v>
      </c>
      <c r="Z240">
        <v>12.807214071953684</v>
      </c>
      <c r="AA240">
        <v>5840.0896168108811</v>
      </c>
      <c r="AB240">
        <v>10980.444993819534</v>
      </c>
      <c r="AC240">
        <v>24.079923232060384</v>
      </c>
      <c r="AD240">
        <v>-1.1368683772161603E-13</v>
      </c>
      <c r="AE240">
        <v>-1.8189894035458565E-12</v>
      </c>
      <c r="AF240">
        <v>-1.8189894035458565E-12</v>
      </c>
      <c r="AG240" t="s">
        <v>642</v>
      </c>
      <c r="AH240" t="s">
        <v>700</v>
      </c>
    </row>
    <row r="241" spans="1:34" hidden="1" x14ac:dyDescent="0.25">
      <c r="A241" t="s">
        <v>56</v>
      </c>
      <c r="B241" t="s">
        <v>527</v>
      </c>
      <c r="C241" t="s">
        <v>948</v>
      </c>
      <c r="D241" s="63" t="s">
        <v>948</v>
      </c>
      <c r="E241" s="63" t="s">
        <v>671</v>
      </c>
      <c r="F241">
        <v>1</v>
      </c>
      <c r="G241">
        <v>10980.444993819536</v>
      </c>
      <c r="H241">
        <v>784.31749955853832</v>
      </c>
      <c r="I241">
        <v>1</v>
      </c>
      <c r="J241">
        <v>2</v>
      </c>
      <c r="K241" t="s">
        <v>102</v>
      </c>
      <c r="L241">
        <v>2</v>
      </c>
      <c r="M241" t="s">
        <v>701</v>
      </c>
      <c r="N241">
        <v>1</v>
      </c>
      <c r="O241">
        <v>457.51854140914725</v>
      </c>
      <c r="P241">
        <v>457.51854140914725</v>
      </c>
      <c r="Q241">
        <v>1.0033301346691825</v>
      </c>
      <c r="R241">
        <v>1.0033301346691825</v>
      </c>
      <c r="S241">
        <v>0</v>
      </c>
      <c r="T241">
        <v>0</v>
      </c>
      <c r="U241">
        <v>1</v>
      </c>
      <c r="V241">
        <v>0</v>
      </c>
      <c r="W241">
        <v>0</v>
      </c>
      <c r="X241">
        <v>457.51854140914725</v>
      </c>
      <c r="Y241">
        <v>5840.0896168108793</v>
      </c>
      <c r="Z241">
        <v>12.807214071953684</v>
      </c>
      <c r="AA241">
        <v>5840.0896168108811</v>
      </c>
      <c r="AB241">
        <v>10980.444993819534</v>
      </c>
      <c r="AC241">
        <v>24.079923232060384</v>
      </c>
      <c r="AD241">
        <v>0</v>
      </c>
      <c r="AE241">
        <v>-1.8189894035458565E-12</v>
      </c>
      <c r="AF241">
        <v>-1.8189894035458565E-12</v>
      </c>
      <c r="AG241" t="s">
        <v>642</v>
      </c>
      <c r="AH241" t="s">
        <v>702</v>
      </c>
    </row>
    <row r="242" spans="1:34" hidden="1" x14ac:dyDescent="0.25">
      <c r="A242" t="s">
        <v>56</v>
      </c>
      <c r="B242" t="s">
        <v>527</v>
      </c>
      <c r="C242" t="s">
        <v>948</v>
      </c>
      <c r="D242" s="63" t="s">
        <v>948</v>
      </c>
      <c r="E242" s="63" t="s">
        <v>671</v>
      </c>
      <c r="F242">
        <v>1</v>
      </c>
      <c r="G242">
        <v>10980.444993819536</v>
      </c>
      <c r="H242">
        <v>784.31749955853832</v>
      </c>
      <c r="I242">
        <v>1</v>
      </c>
      <c r="J242">
        <v>3</v>
      </c>
      <c r="K242" t="s">
        <v>103</v>
      </c>
      <c r="L242">
        <v>3</v>
      </c>
      <c r="M242" t="s">
        <v>703</v>
      </c>
      <c r="N242">
        <v>1</v>
      </c>
      <c r="O242">
        <v>1722.4227441285543</v>
      </c>
      <c r="P242">
        <v>1722.4227441285543</v>
      </c>
      <c r="Q242">
        <v>3.7772428599310404</v>
      </c>
      <c r="R242">
        <v>3.0099904040075476</v>
      </c>
      <c r="S242">
        <v>0.76725245592349256</v>
      </c>
      <c r="T242">
        <v>0</v>
      </c>
      <c r="U242">
        <v>1</v>
      </c>
      <c r="V242">
        <v>2.2737367544323206E-13</v>
      </c>
      <c r="W242">
        <v>0</v>
      </c>
      <c r="X242">
        <v>1722.4227441285545</v>
      </c>
      <c r="Y242">
        <v>5840.0896168108793</v>
      </c>
      <c r="Z242">
        <v>12.807214071953684</v>
      </c>
      <c r="AA242">
        <v>5840.0896168108811</v>
      </c>
      <c r="AB242">
        <v>10980.444993819534</v>
      </c>
      <c r="AC242">
        <v>24.079923232060384</v>
      </c>
      <c r="AD242">
        <v>-2.2737367544323206E-13</v>
      </c>
      <c r="AE242">
        <v>-1.8189894035458565E-12</v>
      </c>
      <c r="AF242">
        <v>-1.8189894035458565E-12</v>
      </c>
      <c r="AG242" t="s">
        <v>642</v>
      </c>
      <c r="AH242" t="s">
        <v>704</v>
      </c>
    </row>
    <row r="243" spans="1:34" hidden="1" x14ac:dyDescent="0.25">
      <c r="A243" t="s">
        <v>56</v>
      </c>
      <c r="B243" t="s">
        <v>527</v>
      </c>
      <c r="C243" t="s">
        <v>948</v>
      </c>
      <c r="D243" s="63" t="s">
        <v>948</v>
      </c>
      <c r="E243" s="63" t="s">
        <v>671</v>
      </c>
      <c r="F243">
        <v>1</v>
      </c>
      <c r="G243">
        <v>10980.444993819536</v>
      </c>
      <c r="H243">
        <v>784.31749955853832</v>
      </c>
      <c r="I243">
        <v>1</v>
      </c>
      <c r="J243">
        <v>4</v>
      </c>
      <c r="K243" t="s">
        <v>101</v>
      </c>
      <c r="L243">
        <v>4</v>
      </c>
      <c r="M243" t="s">
        <v>705</v>
      </c>
      <c r="N243">
        <v>1</v>
      </c>
      <c r="O243">
        <v>1372.5556242274417</v>
      </c>
      <c r="P243">
        <v>1372.5556242274417</v>
      </c>
      <c r="Q243">
        <v>3.0099904040075476</v>
      </c>
      <c r="R243">
        <v>3.0099904040075476</v>
      </c>
      <c r="S243">
        <v>0</v>
      </c>
      <c r="T243">
        <v>0</v>
      </c>
      <c r="U243">
        <v>1</v>
      </c>
      <c r="V243">
        <v>2.2737367544323206E-13</v>
      </c>
      <c r="W243">
        <v>0</v>
      </c>
      <c r="X243">
        <v>1372.555624227442</v>
      </c>
      <c r="Y243">
        <v>5840.0896168108793</v>
      </c>
      <c r="Z243">
        <v>12.807214071953684</v>
      </c>
      <c r="AA243">
        <v>5840.0896168108811</v>
      </c>
      <c r="AB243">
        <v>10980.444993819534</v>
      </c>
      <c r="AC243">
        <v>24.079923232060384</v>
      </c>
      <c r="AD243">
        <v>-2.2737367544323206E-13</v>
      </c>
      <c r="AE243">
        <v>-1.8189894035458565E-12</v>
      </c>
      <c r="AF243">
        <v>-1.8189894035458565E-12</v>
      </c>
      <c r="AG243" t="s">
        <v>642</v>
      </c>
      <c r="AH243" t="s">
        <v>706</v>
      </c>
    </row>
    <row r="244" spans="1:34" hidden="1" x14ac:dyDescent="0.25">
      <c r="A244" t="s">
        <v>56</v>
      </c>
      <c r="B244" t="s">
        <v>527</v>
      </c>
      <c r="C244" t="s">
        <v>948</v>
      </c>
      <c r="D244" s="63" t="s">
        <v>948</v>
      </c>
      <c r="E244" s="63" t="s">
        <v>671</v>
      </c>
      <c r="F244">
        <v>1</v>
      </c>
      <c r="G244">
        <v>10980.444993819536</v>
      </c>
      <c r="H244">
        <v>784.31749955853832</v>
      </c>
      <c r="I244">
        <v>1</v>
      </c>
      <c r="J244">
        <v>5</v>
      </c>
      <c r="K244" t="s">
        <v>105</v>
      </c>
      <c r="L244">
        <v>5</v>
      </c>
      <c r="M244" t="s">
        <v>707</v>
      </c>
      <c r="N244">
        <v>1</v>
      </c>
      <c r="O244">
        <v>915.03708281829449</v>
      </c>
      <c r="P244">
        <v>915.03708281829449</v>
      </c>
      <c r="Q244">
        <v>2.0066602693383651</v>
      </c>
      <c r="R244">
        <v>2.0066602693383651</v>
      </c>
      <c r="S244">
        <v>0</v>
      </c>
      <c r="T244">
        <v>0</v>
      </c>
      <c r="U244">
        <v>1</v>
      </c>
      <c r="V244">
        <v>2.2737367544323206E-13</v>
      </c>
      <c r="W244">
        <v>0</v>
      </c>
      <c r="X244">
        <v>915.03708281829472</v>
      </c>
      <c r="Y244">
        <v>5840.0896168108793</v>
      </c>
      <c r="Z244">
        <v>12.807214071953684</v>
      </c>
      <c r="AA244">
        <v>5840.0896168108811</v>
      </c>
      <c r="AB244">
        <v>10980.444993819534</v>
      </c>
      <c r="AC244">
        <v>24.079923232060384</v>
      </c>
      <c r="AD244">
        <v>-2.2737367544323206E-13</v>
      </c>
      <c r="AE244">
        <v>-1.8189894035458565E-12</v>
      </c>
      <c r="AF244">
        <v>-1.8189894035458565E-12</v>
      </c>
      <c r="AG244" t="s">
        <v>642</v>
      </c>
      <c r="AH244" t="s">
        <v>708</v>
      </c>
    </row>
    <row r="245" spans="1:34" hidden="1" x14ac:dyDescent="0.25">
      <c r="A245" t="s">
        <v>56</v>
      </c>
      <c r="B245" t="s">
        <v>527</v>
      </c>
      <c r="C245" t="s">
        <v>948</v>
      </c>
      <c r="D245" s="63" t="s">
        <v>948</v>
      </c>
      <c r="E245" s="63" t="s">
        <v>671</v>
      </c>
      <c r="F245">
        <v>1</v>
      </c>
      <c r="G245">
        <v>10980.444993819536</v>
      </c>
      <c r="H245">
        <v>784.31749955853832</v>
      </c>
      <c r="I245">
        <v>1</v>
      </c>
      <c r="J245">
        <v>6</v>
      </c>
      <c r="K245" t="s">
        <v>113</v>
      </c>
      <c r="L245">
        <v>6</v>
      </c>
      <c r="M245" t="s">
        <v>709</v>
      </c>
      <c r="N245">
        <v>1</v>
      </c>
      <c r="O245">
        <v>457.51854140914725</v>
      </c>
      <c r="P245">
        <v>457.51854140914725</v>
      </c>
      <c r="Q245">
        <v>1.0033301346691825</v>
      </c>
      <c r="R245">
        <v>1.0033301346691825</v>
      </c>
      <c r="S245">
        <v>0</v>
      </c>
      <c r="T245">
        <v>0</v>
      </c>
      <c r="U245">
        <v>1</v>
      </c>
      <c r="V245">
        <v>5.6843418860808015E-14</v>
      </c>
      <c r="W245">
        <v>0</v>
      </c>
      <c r="X245">
        <v>457.5185414091473</v>
      </c>
      <c r="Y245">
        <v>5840.0896168108793</v>
      </c>
      <c r="Z245">
        <v>12.807214071953684</v>
      </c>
      <c r="AA245">
        <v>5840.0896168108811</v>
      </c>
      <c r="AB245">
        <v>10980.444993819534</v>
      </c>
      <c r="AC245">
        <v>24.079923232060384</v>
      </c>
      <c r="AD245">
        <v>-5.6843418860808015E-14</v>
      </c>
      <c r="AE245">
        <v>-1.8189894035458565E-12</v>
      </c>
      <c r="AF245">
        <v>-1.8189894035458565E-12</v>
      </c>
      <c r="AG245" t="s">
        <v>642</v>
      </c>
      <c r="AH245" t="s">
        <v>710</v>
      </c>
    </row>
    <row r="246" spans="1:34" hidden="1" x14ac:dyDescent="0.25">
      <c r="A246" t="s">
        <v>56</v>
      </c>
      <c r="B246" t="s">
        <v>527</v>
      </c>
      <c r="C246" t="s">
        <v>948</v>
      </c>
      <c r="D246" s="63" t="s">
        <v>948</v>
      </c>
      <c r="E246" s="63" t="s">
        <v>671</v>
      </c>
      <c r="F246">
        <v>1</v>
      </c>
      <c r="G246">
        <v>10980.444993819536</v>
      </c>
      <c r="H246">
        <v>784.31749955853832</v>
      </c>
      <c r="I246">
        <v>1</v>
      </c>
      <c r="J246">
        <v>7</v>
      </c>
      <c r="K246" t="s">
        <v>114</v>
      </c>
      <c r="L246">
        <v>7</v>
      </c>
      <c r="M246" t="s">
        <v>711</v>
      </c>
      <c r="N246">
        <v>1</v>
      </c>
      <c r="O246">
        <v>457.51854140914725</v>
      </c>
      <c r="P246">
        <v>457.51854140914725</v>
      </c>
      <c r="Q246">
        <v>1.0033301346691825</v>
      </c>
      <c r="R246">
        <v>1.0033301346691825</v>
      </c>
      <c r="S246">
        <v>0</v>
      </c>
      <c r="T246">
        <v>0</v>
      </c>
      <c r="U246">
        <v>1</v>
      </c>
      <c r="V246">
        <v>0</v>
      </c>
      <c r="W246">
        <v>0</v>
      </c>
      <c r="X246">
        <v>457.51854140914725</v>
      </c>
      <c r="Y246">
        <v>5840.0896168108793</v>
      </c>
      <c r="Z246">
        <v>12.807214071953684</v>
      </c>
      <c r="AA246">
        <v>5840.0896168108811</v>
      </c>
      <c r="AB246">
        <v>10980.444993819534</v>
      </c>
      <c r="AC246">
        <v>24.079923232060384</v>
      </c>
      <c r="AD246">
        <v>0</v>
      </c>
      <c r="AE246">
        <v>-1.8189894035458565E-12</v>
      </c>
      <c r="AF246">
        <v>-1.8189894035458565E-12</v>
      </c>
      <c r="AG246" t="s">
        <v>642</v>
      </c>
      <c r="AH246" t="s">
        <v>712</v>
      </c>
    </row>
    <row r="247" spans="1:34" hidden="1" x14ac:dyDescent="0.25">
      <c r="A247" t="s">
        <v>56</v>
      </c>
      <c r="B247" t="s">
        <v>527</v>
      </c>
      <c r="C247" t="s">
        <v>948</v>
      </c>
      <c r="D247" s="63" t="s">
        <v>948</v>
      </c>
      <c r="E247" s="63" t="s">
        <v>671</v>
      </c>
      <c r="F247">
        <v>1</v>
      </c>
      <c r="G247">
        <v>10980.444993819536</v>
      </c>
      <c r="H247">
        <v>784.31749955853832</v>
      </c>
      <c r="I247">
        <v>2</v>
      </c>
      <c r="J247">
        <v>1</v>
      </c>
      <c r="K247" t="s">
        <v>99</v>
      </c>
      <c r="L247">
        <v>8</v>
      </c>
      <c r="M247" t="s">
        <v>713</v>
      </c>
      <c r="N247">
        <v>2</v>
      </c>
      <c r="O247">
        <v>0</v>
      </c>
      <c r="P247">
        <v>0</v>
      </c>
      <c r="Q247">
        <v>0</v>
      </c>
      <c r="R247">
        <v>0</v>
      </c>
      <c r="S247">
        <v>0</v>
      </c>
      <c r="T247">
        <v>0</v>
      </c>
      <c r="U247">
        <v>0</v>
      </c>
      <c r="V247">
        <v>0</v>
      </c>
      <c r="W247">
        <v>0</v>
      </c>
      <c r="X247">
        <v>0</v>
      </c>
      <c r="Y247">
        <v>5140.3553770086537</v>
      </c>
      <c r="Z247">
        <v>11.272709160106698</v>
      </c>
      <c r="AA247">
        <v>5140.3553770086546</v>
      </c>
      <c r="AB247">
        <v>10980.444993819534</v>
      </c>
      <c r="AC247">
        <v>24.079923232060384</v>
      </c>
      <c r="AD247">
        <v>0</v>
      </c>
      <c r="AE247">
        <v>-9.0949470177292824E-13</v>
      </c>
      <c r="AF247">
        <v>-1.8189894035458565E-12</v>
      </c>
      <c r="AG247" t="s">
        <v>642</v>
      </c>
      <c r="AH247" t="s">
        <v>714</v>
      </c>
    </row>
    <row r="248" spans="1:34" hidden="1" x14ac:dyDescent="0.25">
      <c r="A248" t="s">
        <v>56</v>
      </c>
      <c r="B248" t="s">
        <v>527</v>
      </c>
      <c r="C248" t="s">
        <v>948</v>
      </c>
      <c r="D248" s="63" t="s">
        <v>948</v>
      </c>
      <c r="E248" s="63" t="s">
        <v>671</v>
      </c>
      <c r="F248">
        <v>1</v>
      </c>
      <c r="G248">
        <v>10980.444993819536</v>
      </c>
      <c r="H248">
        <v>784.31749955853832</v>
      </c>
      <c r="I248">
        <v>2</v>
      </c>
      <c r="J248">
        <v>2</v>
      </c>
      <c r="K248" t="s">
        <v>102</v>
      </c>
      <c r="L248">
        <v>9</v>
      </c>
      <c r="M248" t="s">
        <v>715</v>
      </c>
      <c r="N248">
        <v>2</v>
      </c>
      <c r="O248">
        <v>915.03708281829449</v>
      </c>
      <c r="P248">
        <v>915.03708281829449</v>
      </c>
      <c r="Q248">
        <v>2.0066602693383651</v>
      </c>
      <c r="R248">
        <v>2.0066602693383651</v>
      </c>
      <c r="S248">
        <v>0</v>
      </c>
      <c r="T248">
        <v>0</v>
      </c>
      <c r="U248">
        <v>1</v>
      </c>
      <c r="V248">
        <v>0</v>
      </c>
      <c r="W248">
        <v>0</v>
      </c>
      <c r="X248">
        <v>915.03708281829449</v>
      </c>
      <c r="Y248">
        <v>5140.3553770086537</v>
      </c>
      <c r="Z248">
        <v>11.272709160106698</v>
      </c>
      <c r="AA248">
        <v>5140.3553770086546</v>
      </c>
      <c r="AB248">
        <v>10980.444993819534</v>
      </c>
      <c r="AC248">
        <v>24.079923232060384</v>
      </c>
      <c r="AD248">
        <v>0</v>
      </c>
      <c r="AE248">
        <v>-9.0949470177292824E-13</v>
      </c>
      <c r="AF248">
        <v>-1.8189894035458565E-12</v>
      </c>
      <c r="AG248" t="s">
        <v>642</v>
      </c>
      <c r="AH248" t="s">
        <v>716</v>
      </c>
    </row>
    <row r="249" spans="1:34" hidden="1" x14ac:dyDescent="0.25">
      <c r="A249" t="s">
        <v>56</v>
      </c>
      <c r="B249" t="s">
        <v>527</v>
      </c>
      <c r="C249" t="s">
        <v>948</v>
      </c>
      <c r="D249" s="63" t="s">
        <v>948</v>
      </c>
      <c r="E249" s="63" t="s">
        <v>671</v>
      </c>
      <c r="F249">
        <v>1</v>
      </c>
      <c r="G249">
        <v>10980.444993819536</v>
      </c>
      <c r="H249">
        <v>784.31749955853832</v>
      </c>
      <c r="I249">
        <v>2</v>
      </c>
      <c r="J249">
        <v>3</v>
      </c>
      <c r="K249" t="s">
        <v>103</v>
      </c>
      <c r="L249">
        <v>10</v>
      </c>
      <c r="M249" t="s">
        <v>717</v>
      </c>
      <c r="N249">
        <v>2</v>
      </c>
      <c r="O249">
        <v>1722.4227441285543</v>
      </c>
      <c r="P249">
        <v>1722.4227441285543</v>
      </c>
      <c r="Q249">
        <v>3.7772428599310404</v>
      </c>
      <c r="R249">
        <v>3.0099904040075476</v>
      </c>
      <c r="S249">
        <v>0.76725245592349256</v>
      </c>
      <c r="T249">
        <v>0</v>
      </c>
      <c r="U249">
        <v>1</v>
      </c>
      <c r="V249">
        <v>2.2737367544323206E-13</v>
      </c>
      <c r="W249">
        <v>0</v>
      </c>
      <c r="X249">
        <v>1722.4227441285545</v>
      </c>
      <c r="Y249">
        <v>5140.3553770086537</v>
      </c>
      <c r="Z249">
        <v>11.272709160106698</v>
      </c>
      <c r="AA249">
        <v>5140.3553770086546</v>
      </c>
      <c r="AB249">
        <v>10980.444993819534</v>
      </c>
      <c r="AC249">
        <v>24.079923232060384</v>
      </c>
      <c r="AD249">
        <v>-2.2737367544323206E-13</v>
      </c>
      <c r="AE249">
        <v>-9.0949470177292824E-13</v>
      </c>
      <c r="AF249">
        <v>-1.8189894035458565E-12</v>
      </c>
      <c r="AG249" t="s">
        <v>642</v>
      </c>
      <c r="AH249" t="s">
        <v>718</v>
      </c>
    </row>
    <row r="250" spans="1:34" hidden="1" x14ac:dyDescent="0.25">
      <c r="A250" t="s">
        <v>56</v>
      </c>
      <c r="B250" t="s">
        <v>527</v>
      </c>
      <c r="C250" t="s">
        <v>948</v>
      </c>
      <c r="D250" s="63" t="s">
        <v>948</v>
      </c>
      <c r="E250" s="63" t="s">
        <v>671</v>
      </c>
      <c r="F250">
        <v>1</v>
      </c>
      <c r="G250">
        <v>10980.444993819536</v>
      </c>
      <c r="H250">
        <v>784.31749955853832</v>
      </c>
      <c r="I250">
        <v>2</v>
      </c>
      <c r="J250">
        <v>4</v>
      </c>
      <c r="K250" t="s">
        <v>101</v>
      </c>
      <c r="L250">
        <v>11</v>
      </c>
      <c r="M250" t="s">
        <v>719</v>
      </c>
      <c r="N250">
        <v>2</v>
      </c>
      <c r="O250">
        <v>1372.5556242274417</v>
      </c>
      <c r="P250">
        <v>1372.5556242274417</v>
      </c>
      <c r="Q250">
        <v>3.0099904040075476</v>
      </c>
      <c r="R250">
        <v>3.0099904040075476</v>
      </c>
      <c r="S250">
        <v>0</v>
      </c>
      <c r="T250">
        <v>0</v>
      </c>
      <c r="U250">
        <v>1</v>
      </c>
      <c r="V250">
        <v>0</v>
      </c>
      <c r="W250">
        <v>0</v>
      </c>
      <c r="X250">
        <v>1372.5556242274417</v>
      </c>
      <c r="Y250">
        <v>5140.3553770086537</v>
      </c>
      <c r="Z250">
        <v>11.272709160106698</v>
      </c>
      <c r="AA250">
        <v>5140.3553770086546</v>
      </c>
      <c r="AB250">
        <v>10980.444993819534</v>
      </c>
      <c r="AC250">
        <v>24.079923232060384</v>
      </c>
      <c r="AD250">
        <v>0</v>
      </c>
      <c r="AE250">
        <v>-9.0949470177292824E-13</v>
      </c>
      <c r="AF250">
        <v>-1.8189894035458565E-12</v>
      </c>
      <c r="AG250" t="s">
        <v>642</v>
      </c>
      <c r="AH250" t="s">
        <v>720</v>
      </c>
    </row>
    <row r="251" spans="1:34" hidden="1" x14ac:dyDescent="0.25">
      <c r="A251" t="s">
        <v>56</v>
      </c>
      <c r="B251" t="s">
        <v>527</v>
      </c>
      <c r="C251" t="s">
        <v>948</v>
      </c>
      <c r="D251" s="63" t="s">
        <v>948</v>
      </c>
      <c r="E251" s="63" t="s">
        <v>671</v>
      </c>
      <c r="F251">
        <v>1</v>
      </c>
      <c r="G251">
        <v>10980.444993819536</v>
      </c>
      <c r="H251">
        <v>784.31749955853832</v>
      </c>
      <c r="I251">
        <v>2</v>
      </c>
      <c r="J251">
        <v>5</v>
      </c>
      <c r="K251" t="s">
        <v>105</v>
      </c>
      <c r="L251">
        <v>12</v>
      </c>
      <c r="M251" t="s">
        <v>721</v>
      </c>
      <c r="N251">
        <v>2</v>
      </c>
      <c r="O251">
        <v>915.03708281829449</v>
      </c>
      <c r="P251">
        <v>915.03708281829449</v>
      </c>
      <c r="Q251">
        <v>2.0066602693383651</v>
      </c>
      <c r="R251">
        <v>2.0066602693383651</v>
      </c>
      <c r="S251">
        <v>0</v>
      </c>
      <c r="T251">
        <v>0</v>
      </c>
      <c r="U251">
        <v>1</v>
      </c>
      <c r="V251">
        <v>2.2737367544323206E-13</v>
      </c>
      <c r="W251">
        <v>0</v>
      </c>
      <c r="X251">
        <v>915.03708281829472</v>
      </c>
      <c r="Y251">
        <v>5140.3553770086537</v>
      </c>
      <c r="Z251">
        <v>11.272709160106698</v>
      </c>
      <c r="AA251">
        <v>5140.3553770086546</v>
      </c>
      <c r="AB251">
        <v>10980.444993819534</v>
      </c>
      <c r="AC251">
        <v>24.079923232060384</v>
      </c>
      <c r="AD251">
        <v>-2.2737367544323206E-13</v>
      </c>
      <c r="AE251">
        <v>-9.0949470177292824E-13</v>
      </c>
      <c r="AF251">
        <v>-1.8189894035458565E-12</v>
      </c>
      <c r="AG251" t="s">
        <v>642</v>
      </c>
      <c r="AH251" t="s">
        <v>722</v>
      </c>
    </row>
    <row r="252" spans="1:34" hidden="1" x14ac:dyDescent="0.25">
      <c r="A252" t="s">
        <v>56</v>
      </c>
      <c r="B252" t="s">
        <v>527</v>
      </c>
      <c r="C252" t="s">
        <v>948</v>
      </c>
      <c r="D252" s="63" t="s">
        <v>948</v>
      </c>
      <c r="E252" s="63" t="s">
        <v>671</v>
      </c>
      <c r="F252">
        <v>1</v>
      </c>
      <c r="G252">
        <v>10980.444993819536</v>
      </c>
      <c r="H252">
        <v>784.31749955853832</v>
      </c>
      <c r="I252">
        <v>2</v>
      </c>
      <c r="J252">
        <v>6</v>
      </c>
      <c r="K252" t="s">
        <v>113</v>
      </c>
      <c r="L252">
        <v>13</v>
      </c>
      <c r="M252" t="s">
        <v>723</v>
      </c>
      <c r="N252">
        <v>2</v>
      </c>
      <c r="O252">
        <v>0</v>
      </c>
      <c r="P252">
        <v>0</v>
      </c>
      <c r="Q252">
        <v>0</v>
      </c>
      <c r="R252">
        <v>0</v>
      </c>
      <c r="S252">
        <v>0</v>
      </c>
      <c r="T252">
        <v>0</v>
      </c>
      <c r="U252">
        <v>0</v>
      </c>
      <c r="V252">
        <v>0</v>
      </c>
      <c r="W252">
        <v>0</v>
      </c>
      <c r="X252">
        <v>0</v>
      </c>
      <c r="Y252">
        <v>5140.3553770086537</v>
      </c>
      <c r="Z252">
        <v>11.272709160106698</v>
      </c>
      <c r="AA252">
        <v>5140.3553770086546</v>
      </c>
      <c r="AB252">
        <v>10980.444993819534</v>
      </c>
      <c r="AC252">
        <v>24.079923232060384</v>
      </c>
      <c r="AD252">
        <v>0</v>
      </c>
      <c r="AE252">
        <v>-9.0949470177292824E-13</v>
      </c>
      <c r="AF252">
        <v>-1.8189894035458565E-12</v>
      </c>
      <c r="AG252" t="s">
        <v>642</v>
      </c>
      <c r="AH252" t="s">
        <v>724</v>
      </c>
    </row>
    <row r="253" spans="1:34" hidden="1" x14ac:dyDescent="0.25">
      <c r="A253" t="s">
        <v>56</v>
      </c>
      <c r="B253" t="s">
        <v>527</v>
      </c>
      <c r="C253" t="s">
        <v>948</v>
      </c>
      <c r="D253" s="63" t="s">
        <v>948</v>
      </c>
      <c r="E253" s="63" t="s">
        <v>671</v>
      </c>
      <c r="F253">
        <v>1</v>
      </c>
      <c r="G253">
        <v>10980.444993819536</v>
      </c>
      <c r="H253">
        <v>784.31749955853832</v>
      </c>
      <c r="I253">
        <v>2</v>
      </c>
      <c r="J253">
        <v>7</v>
      </c>
      <c r="K253" t="s">
        <v>114</v>
      </c>
      <c r="L253">
        <v>14</v>
      </c>
      <c r="M253" t="s">
        <v>725</v>
      </c>
      <c r="N253">
        <v>2</v>
      </c>
      <c r="O253">
        <v>215.30284301606932</v>
      </c>
      <c r="P253">
        <v>215.30284301606932</v>
      </c>
      <c r="Q253">
        <v>0.4721553574913801</v>
      </c>
      <c r="R253">
        <v>0.4721553574913801</v>
      </c>
      <c r="S253">
        <v>0</v>
      </c>
      <c r="T253">
        <v>0</v>
      </c>
      <c r="U253">
        <v>1</v>
      </c>
      <c r="V253">
        <v>2.8421709430404007E-14</v>
      </c>
      <c r="W253">
        <v>0</v>
      </c>
      <c r="X253">
        <v>215.30284301606929</v>
      </c>
      <c r="Y253">
        <v>5140.3553770086537</v>
      </c>
      <c r="Z253">
        <v>11.272709160106698</v>
      </c>
      <c r="AA253">
        <v>5140.3553770086546</v>
      </c>
      <c r="AB253">
        <v>10980.444993819534</v>
      </c>
      <c r="AC253">
        <v>24.079923232060384</v>
      </c>
      <c r="AD253">
        <v>2.8421709430404007E-14</v>
      </c>
      <c r="AE253">
        <v>-9.0949470177292824E-13</v>
      </c>
      <c r="AF253">
        <v>-1.8189894035458565E-12</v>
      </c>
      <c r="AG253" t="s">
        <v>642</v>
      </c>
      <c r="AH253" t="s">
        <v>726</v>
      </c>
    </row>
    <row r="254" spans="1:34" x14ac:dyDescent="0.25">
      <c r="A254" t="s">
        <v>56</v>
      </c>
      <c r="B254" t="s">
        <v>8</v>
      </c>
      <c r="C254" t="s">
        <v>949</v>
      </c>
      <c r="D254" s="63" t="s">
        <v>949</v>
      </c>
      <c r="E254" s="63" t="s">
        <v>8</v>
      </c>
      <c r="F254">
        <v>1</v>
      </c>
      <c r="G254">
        <v>44280</v>
      </c>
      <c r="H254">
        <v>3162.8571428571427</v>
      </c>
      <c r="I254">
        <v>1</v>
      </c>
      <c r="J254">
        <v>1</v>
      </c>
      <c r="K254" t="s">
        <v>99</v>
      </c>
      <c r="L254">
        <v>1</v>
      </c>
      <c r="M254" t="s">
        <v>699</v>
      </c>
      <c r="N254">
        <v>1</v>
      </c>
      <c r="O254">
        <v>2809.5442359249328</v>
      </c>
      <c r="P254">
        <v>2809.5442359249328</v>
      </c>
      <c r="Q254">
        <v>6.1612812191336257</v>
      </c>
      <c r="R254">
        <v>1.4752363482432624</v>
      </c>
      <c r="S254">
        <v>2.9504726964865249</v>
      </c>
      <c r="T254">
        <v>1.7355721744038379</v>
      </c>
      <c r="U254">
        <v>1</v>
      </c>
      <c r="V254">
        <v>1.1368683772161603E-13</v>
      </c>
      <c r="W254">
        <v>0</v>
      </c>
      <c r="X254">
        <v>2809.5442359249332</v>
      </c>
      <c r="Y254">
        <v>22041.072386058979</v>
      </c>
      <c r="Z254">
        <v>48.335685057146897</v>
      </c>
      <c r="AA254">
        <v>22041.072386058979</v>
      </c>
      <c r="AB254">
        <v>44280</v>
      </c>
      <c r="AC254">
        <v>97.105263157894754</v>
      </c>
      <c r="AD254">
        <v>-4.5474735088646412E-13</v>
      </c>
      <c r="AE254">
        <v>0</v>
      </c>
      <c r="AF254">
        <v>0</v>
      </c>
      <c r="AG254" t="s">
        <v>642</v>
      </c>
      <c r="AH254" t="s">
        <v>700</v>
      </c>
    </row>
    <row r="255" spans="1:34" hidden="1" x14ac:dyDescent="0.25">
      <c r="A255" t="s">
        <v>56</v>
      </c>
      <c r="B255" t="s">
        <v>8</v>
      </c>
      <c r="C255" t="s">
        <v>949</v>
      </c>
      <c r="D255" s="63" t="s">
        <v>949</v>
      </c>
      <c r="E255" s="63" t="s">
        <v>8</v>
      </c>
      <c r="F255">
        <v>1</v>
      </c>
      <c r="G255">
        <v>44280</v>
      </c>
      <c r="H255">
        <v>3162.8571428571427</v>
      </c>
      <c r="I255">
        <v>1</v>
      </c>
      <c r="J255">
        <v>2</v>
      </c>
      <c r="K255" t="s">
        <v>102</v>
      </c>
      <c r="L255">
        <v>2</v>
      </c>
      <c r="M255" t="s">
        <v>701</v>
      </c>
      <c r="N255">
        <v>1</v>
      </c>
      <c r="O255">
        <v>2809.5442359249328</v>
      </c>
      <c r="P255">
        <v>2809.5442359249328</v>
      </c>
      <c r="Q255">
        <v>6.1612812191336257</v>
      </c>
      <c r="R255">
        <v>1.4752363482432624</v>
      </c>
      <c r="S255">
        <v>2.9504726964865249</v>
      </c>
      <c r="T255">
        <v>1.7355721744038379</v>
      </c>
      <c r="U255">
        <v>1</v>
      </c>
      <c r="V255">
        <v>1.1368683772161603E-13</v>
      </c>
      <c r="W255">
        <v>0</v>
      </c>
      <c r="X255">
        <v>2809.5442359249332</v>
      </c>
      <c r="Y255">
        <v>22041.072386058979</v>
      </c>
      <c r="Z255">
        <v>48.335685057146897</v>
      </c>
      <c r="AA255">
        <v>22041.072386058979</v>
      </c>
      <c r="AB255">
        <v>44280</v>
      </c>
      <c r="AC255">
        <v>97.105263157894754</v>
      </c>
      <c r="AD255">
        <v>-4.5474735088646412E-13</v>
      </c>
      <c r="AE255">
        <v>0</v>
      </c>
      <c r="AF255">
        <v>0</v>
      </c>
      <c r="AG255" t="s">
        <v>642</v>
      </c>
      <c r="AH255" t="s">
        <v>702</v>
      </c>
    </row>
    <row r="256" spans="1:34" hidden="1" x14ac:dyDescent="0.25">
      <c r="A256" t="s">
        <v>56</v>
      </c>
      <c r="B256" t="s">
        <v>8</v>
      </c>
      <c r="C256" t="s">
        <v>949</v>
      </c>
      <c r="D256" s="63" t="s">
        <v>949</v>
      </c>
      <c r="E256" s="63" t="s">
        <v>8</v>
      </c>
      <c r="F256">
        <v>1</v>
      </c>
      <c r="G256">
        <v>44280</v>
      </c>
      <c r="H256">
        <v>3162.8571428571427</v>
      </c>
      <c r="I256">
        <v>1</v>
      </c>
      <c r="J256">
        <v>3</v>
      </c>
      <c r="K256" t="s">
        <v>103</v>
      </c>
      <c r="L256">
        <v>3</v>
      </c>
      <c r="M256" t="s">
        <v>703</v>
      </c>
      <c r="N256">
        <v>1</v>
      </c>
      <c r="O256">
        <v>3482.2520107238606</v>
      </c>
      <c r="P256">
        <v>3482.2520107238606</v>
      </c>
      <c r="Q256">
        <v>7.6365175673768881</v>
      </c>
      <c r="R256">
        <v>2.9504726964865249</v>
      </c>
      <c r="S256">
        <v>2.9504726964865249</v>
      </c>
      <c r="T256">
        <v>1.7355721744038379</v>
      </c>
      <c r="U256">
        <v>1</v>
      </c>
      <c r="V256">
        <v>2.2737367544323206E-13</v>
      </c>
      <c r="W256">
        <v>0</v>
      </c>
      <c r="X256">
        <v>3482.2520107238611</v>
      </c>
      <c r="Y256">
        <v>22041.072386058979</v>
      </c>
      <c r="Z256">
        <v>48.335685057146897</v>
      </c>
      <c r="AA256">
        <v>22041.072386058979</v>
      </c>
      <c r="AB256">
        <v>44280</v>
      </c>
      <c r="AC256">
        <v>97.105263157894754</v>
      </c>
      <c r="AD256">
        <v>-4.5474735088646412E-13</v>
      </c>
      <c r="AE256">
        <v>0</v>
      </c>
      <c r="AF256">
        <v>0</v>
      </c>
      <c r="AG256" t="s">
        <v>642</v>
      </c>
      <c r="AH256" t="s">
        <v>704</v>
      </c>
    </row>
    <row r="257" spans="1:34" hidden="1" x14ac:dyDescent="0.25">
      <c r="A257" t="s">
        <v>56</v>
      </c>
      <c r="B257" t="s">
        <v>8</v>
      </c>
      <c r="C257" t="s">
        <v>949</v>
      </c>
      <c r="D257" s="63" t="s">
        <v>949</v>
      </c>
      <c r="E257" s="63" t="s">
        <v>8</v>
      </c>
      <c r="F257">
        <v>1</v>
      </c>
      <c r="G257">
        <v>44280</v>
      </c>
      <c r="H257">
        <v>3162.8571428571427</v>
      </c>
      <c r="I257">
        <v>1</v>
      </c>
      <c r="J257">
        <v>4</v>
      </c>
      <c r="K257" t="s">
        <v>101</v>
      </c>
      <c r="L257">
        <v>4</v>
      </c>
      <c r="M257" t="s">
        <v>705</v>
      </c>
      <c r="N257">
        <v>1</v>
      </c>
      <c r="O257">
        <v>2651.2600536193031</v>
      </c>
      <c r="P257">
        <v>2651.2600536193031</v>
      </c>
      <c r="Q257">
        <v>5.8141667842528584</v>
      </c>
      <c r="R257">
        <v>1.4752363482432624</v>
      </c>
      <c r="S257">
        <v>2.6033582616057571</v>
      </c>
      <c r="T257">
        <v>1.7355721744038379</v>
      </c>
      <c r="U257">
        <v>1</v>
      </c>
      <c r="V257">
        <v>2.2737367544323206E-13</v>
      </c>
      <c r="W257">
        <v>0</v>
      </c>
      <c r="X257">
        <v>2651.2600536193031</v>
      </c>
      <c r="Y257">
        <v>22041.072386058979</v>
      </c>
      <c r="Z257">
        <v>48.335685057146897</v>
      </c>
      <c r="AA257">
        <v>22041.072386058979</v>
      </c>
      <c r="AB257">
        <v>44280</v>
      </c>
      <c r="AC257">
        <v>97.105263157894754</v>
      </c>
      <c r="AD257">
        <v>0</v>
      </c>
      <c r="AE257">
        <v>0</v>
      </c>
      <c r="AF257">
        <v>0</v>
      </c>
      <c r="AG257" t="s">
        <v>642</v>
      </c>
      <c r="AH257" t="s">
        <v>706</v>
      </c>
    </row>
    <row r="258" spans="1:34" hidden="1" x14ac:dyDescent="0.25">
      <c r="A258" t="s">
        <v>56</v>
      </c>
      <c r="B258" t="s">
        <v>8</v>
      </c>
      <c r="C258" t="s">
        <v>949</v>
      </c>
      <c r="D258" s="63" t="s">
        <v>949</v>
      </c>
      <c r="E258" s="63" t="s">
        <v>8</v>
      </c>
      <c r="F258">
        <v>1</v>
      </c>
      <c r="G258">
        <v>44280</v>
      </c>
      <c r="H258">
        <v>3162.8571428571427</v>
      </c>
      <c r="I258">
        <v>1</v>
      </c>
      <c r="J258">
        <v>5</v>
      </c>
      <c r="K258" t="s">
        <v>105</v>
      </c>
      <c r="L258">
        <v>5</v>
      </c>
      <c r="M258" t="s">
        <v>707</v>
      </c>
      <c r="N258">
        <v>1</v>
      </c>
      <c r="O258">
        <v>4669.3833780160858</v>
      </c>
      <c r="P258">
        <v>4669.3833780160858</v>
      </c>
      <c r="Q258">
        <v>10.239875828982646</v>
      </c>
      <c r="R258">
        <v>5.9009453929730498</v>
      </c>
      <c r="S258">
        <v>2.6033582616057571</v>
      </c>
      <c r="T258">
        <v>1.7355721744038379</v>
      </c>
      <c r="U258">
        <v>1</v>
      </c>
      <c r="V258">
        <v>0</v>
      </c>
      <c r="W258">
        <v>0</v>
      </c>
      <c r="X258">
        <v>4669.3833780160858</v>
      </c>
      <c r="Y258">
        <v>22041.072386058979</v>
      </c>
      <c r="Z258">
        <v>48.335685057146897</v>
      </c>
      <c r="AA258">
        <v>22041.072386058979</v>
      </c>
      <c r="AB258">
        <v>44280</v>
      </c>
      <c r="AC258">
        <v>97.105263157894754</v>
      </c>
      <c r="AD258">
        <v>0</v>
      </c>
      <c r="AE258">
        <v>0</v>
      </c>
      <c r="AF258">
        <v>0</v>
      </c>
      <c r="AG258" t="s">
        <v>642</v>
      </c>
      <c r="AH258" t="s">
        <v>708</v>
      </c>
    </row>
    <row r="259" spans="1:34" hidden="1" x14ac:dyDescent="0.25">
      <c r="A259" t="s">
        <v>56</v>
      </c>
      <c r="B259" t="s">
        <v>8</v>
      </c>
      <c r="C259" t="s">
        <v>949</v>
      </c>
      <c r="D259" s="63" t="s">
        <v>949</v>
      </c>
      <c r="E259" s="63" t="s">
        <v>8</v>
      </c>
      <c r="F259">
        <v>1</v>
      </c>
      <c r="G259">
        <v>44280</v>
      </c>
      <c r="H259">
        <v>3162.8571428571427</v>
      </c>
      <c r="I259">
        <v>1</v>
      </c>
      <c r="J259">
        <v>6</v>
      </c>
      <c r="K259" t="s">
        <v>113</v>
      </c>
      <c r="L259">
        <v>6</v>
      </c>
      <c r="M259" t="s">
        <v>709</v>
      </c>
      <c r="N259">
        <v>1</v>
      </c>
      <c r="O259">
        <v>2809.5442359249328</v>
      </c>
      <c r="P259">
        <v>2809.5442359249328</v>
      </c>
      <c r="Q259">
        <v>6.1612812191336257</v>
      </c>
      <c r="R259">
        <v>1.4752363482432624</v>
      </c>
      <c r="S259">
        <v>2.9504726964865249</v>
      </c>
      <c r="T259">
        <v>1.7355721744038379</v>
      </c>
      <c r="U259">
        <v>1</v>
      </c>
      <c r="V259">
        <v>1.1368683772161603E-13</v>
      </c>
      <c r="W259">
        <v>0</v>
      </c>
      <c r="X259">
        <v>2809.5442359249332</v>
      </c>
      <c r="Y259">
        <v>22041.072386058979</v>
      </c>
      <c r="Z259">
        <v>48.335685057146897</v>
      </c>
      <c r="AA259">
        <v>22041.072386058979</v>
      </c>
      <c r="AB259">
        <v>44280</v>
      </c>
      <c r="AC259">
        <v>97.105263157894754</v>
      </c>
      <c r="AD259">
        <v>-4.5474735088646412E-13</v>
      </c>
      <c r="AE259">
        <v>0</v>
      </c>
      <c r="AF259">
        <v>0</v>
      </c>
      <c r="AG259" t="s">
        <v>642</v>
      </c>
      <c r="AH259" t="s">
        <v>710</v>
      </c>
    </row>
    <row r="260" spans="1:34" hidden="1" x14ac:dyDescent="0.25">
      <c r="A260" t="s">
        <v>56</v>
      </c>
      <c r="B260" t="s">
        <v>8</v>
      </c>
      <c r="C260" t="s">
        <v>949</v>
      </c>
      <c r="D260" s="63" t="s">
        <v>949</v>
      </c>
      <c r="E260" s="63" t="s">
        <v>8</v>
      </c>
      <c r="F260">
        <v>1</v>
      </c>
      <c r="G260">
        <v>44280</v>
      </c>
      <c r="H260">
        <v>3162.8571428571427</v>
      </c>
      <c r="I260">
        <v>1</v>
      </c>
      <c r="J260">
        <v>7</v>
      </c>
      <c r="K260" t="s">
        <v>114</v>
      </c>
      <c r="L260">
        <v>7</v>
      </c>
      <c r="M260" t="s">
        <v>711</v>
      </c>
      <c r="N260">
        <v>1</v>
      </c>
      <c r="O260">
        <v>2809.5442359249328</v>
      </c>
      <c r="P260">
        <v>2809.5442359249328</v>
      </c>
      <c r="Q260">
        <v>6.1612812191336257</v>
      </c>
      <c r="R260">
        <v>1.4752363482432624</v>
      </c>
      <c r="S260">
        <v>2.9504726964865249</v>
      </c>
      <c r="T260">
        <v>1.7355721744038379</v>
      </c>
      <c r="U260">
        <v>1</v>
      </c>
      <c r="V260">
        <v>1.1368683772161603E-13</v>
      </c>
      <c r="W260">
        <v>0</v>
      </c>
      <c r="X260">
        <v>2809.5442359249332</v>
      </c>
      <c r="Y260">
        <v>22041.072386058979</v>
      </c>
      <c r="Z260">
        <v>48.335685057146897</v>
      </c>
      <c r="AA260">
        <v>22041.072386058979</v>
      </c>
      <c r="AB260">
        <v>44280</v>
      </c>
      <c r="AC260">
        <v>97.105263157894754</v>
      </c>
      <c r="AD260">
        <v>-4.5474735088646412E-13</v>
      </c>
      <c r="AE260">
        <v>0</v>
      </c>
      <c r="AF260">
        <v>0</v>
      </c>
      <c r="AG260" t="s">
        <v>642</v>
      </c>
      <c r="AH260" t="s">
        <v>712</v>
      </c>
    </row>
    <row r="261" spans="1:34" x14ac:dyDescent="0.25">
      <c r="A261" t="s">
        <v>56</v>
      </c>
      <c r="B261" t="s">
        <v>8</v>
      </c>
      <c r="C261" t="s">
        <v>949</v>
      </c>
      <c r="D261" s="63" t="s">
        <v>949</v>
      </c>
      <c r="E261" s="63" t="s">
        <v>8</v>
      </c>
      <c r="F261">
        <v>1</v>
      </c>
      <c r="G261">
        <v>44280</v>
      </c>
      <c r="H261">
        <v>3162.8571428571427</v>
      </c>
      <c r="I261">
        <v>2</v>
      </c>
      <c r="J261">
        <v>1</v>
      </c>
      <c r="K261" t="s">
        <v>99</v>
      </c>
      <c r="L261">
        <v>8</v>
      </c>
      <c r="M261" t="s">
        <v>713</v>
      </c>
      <c r="N261">
        <v>2</v>
      </c>
      <c r="O261">
        <v>2651.2600536193031</v>
      </c>
      <c r="P261">
        <v>2651.2600536193031</v>
      </c>
      <c r="Q261">
        <v>5.8141667842528566</v>
      </c>
      <c r="R261">
        <v>1.1281219133624945</v>
      </c>
      <c r="S261">
        <v>2.9504726964865249</v>
      </c>
      <c r="T261">
        <v>1.7355721744038379</v>
      </c>
      <c r="U261">
        <v>1</v>
      </c>
      <c r="V261">
        <v>1.1368683772161603E-13</v>
      </c>
      <c r="W261">
        <v>0</v>
      </c>
      <c r="X261">
        <v>2651.2600536193031</v>
      </c>
      <c r="Y261">
        <v>22238.927613941014</v>
      </c>
      <c r="Z261">
        <v>48.76957810074785</v>
      </c>
      <c r="AA261">
        <v>22238.927613941014</v>
      </c>
      <c r="AB261">
        <v>44280</v>
      </c>
      <c r="AC261">
        <v>97.105263157894754</v>
      </c>
      <c r="AD261">
        <v>0</v>
      </c>
      <c r="AE261">
        <v>0</v>
      </c>
      <c r="AF261">
        <v>0</v>
      </c>
      <c r="AG261" t="s">
        <v>642</v>
      </c>
      <c r="AH261" t="s">
        <v>714</v>
      </c>
    </row>
    <row r="262" spans="1:34" hidden="1" x14ac:dyDescent="0.25">
      <c r="A262" t="s">
        <v>56</v>
      </c>
      <c r="B262" t="s">
        <v>8</v>
      </c>
      <c r="C262" t="s">
        <v>949</v>
      </c>
      <c r="D262" s="63" t="s">
        <v>949</v>
      </c>
      <c r="E262" s="63" t="s">
        <v>8</v>
      </c>
      <c r="F262">
        <v>1</v>
      </c>
      <c r="G262">
        <v>44280</v>
      </c>
      <c r="H262">
        <v>3162.8571428571427</v>
      </c>
      <c r="I262">
        <v>2</v>
      </c>
      <c r="J262">
        <v>2</v>
      </c>
      <c r="K262" t="s">
        <v>102</v>
      </c>
      <c r="L262">
        <v>9</v>
      </c>
      <c r="M262" t="s">
        <v>715</v>
      </c>
      <c r="N262">
        <v>2</v>
      </c>
      <c r="O262">
        <v>2809.5442359249328</v>
      </c>
      <c r="P262">
        <v>2809.5442359249328</v>
      </c>
      <c r="Q262">
        <v>6.1612812191336257</v>
      </c>
      <c r="R262">
        <v>1.4752363482432624</v>
      </c>
      <c r="S262">
        <v>2.9504726964865249</v>
      </c>
      <c r="T262">
        <v>1.7355721744038379</v>
      </c>
      <c r="U262">
        <v>1</v>
      </c>
      <c r="V262">
        <v>1.1368683772161603E-13</v>
      </c>
      <c r="W262">
        <v>0</v>
      </c>
      <c r="X262">
        <v>2809.5442359249332</v>
      </c>
      <c r="Y262">
        <v>22238.927613941014</v>
      </c>
      <c r="Z262">
        <v>48.76957810074785</v>
      </c>
      <c r="AA262">
        <v>22238.927613941014</v>
      </c>
      <c r="AB262">
        <v>44280</v>
      </c>
      <c r="AC262">
        <v>97.105263157894754</v>
      </c>
      <c r="AD262">
        <v>-4.5474735088646412E-13</v>
      </c>
      <c r="AE262">
        <v>0</v>
      </c>
      <c r="AF262">
        <v>0</v>
      </c>
      <c r="AG262" t="s">
        <v>642</v>
      </c>
      <c r="AH262" t="s">
        <v>716</v>
      </c>
    </row>
    <row r="263" spans="1:34" hidden="1" x14ac:dyDescent="0.25">
      <c r="A263" t="s">
        <v>56</v>
      </c>
      <c r="B263" t="s">
        <v>8</v>
      </c>
      <c r="C263" t="s">
        <v>949</v>
      </c>
      <c r="D263" s="63" t="s">
        <v>949</v>
      </c>
      <c r="E263" s="63" t="s">
        <v>8</v>
      </c>
      <c r="F263">
        <v>1</v>
      </c>
      <c r="G263">
        <v>44280</v>
      </c>
      <c r="H263">
        <v>3162.8571428571427</v>
      </c>
      <c r="I263">
        <v>2</v>
      </c>
      <c r="J263">
        <v>3</v>
      </c>
      <c r="K263" t="s">
        <v>103</v>
      </c>
      <c r="L263">
        <v>10</v>
      </c>
      <c r="M263" t="s">
        <v>717</v>
      </c>
      <c r="N263">
        <v>2</v>
      </c>
      <c r="O263">
        <v>3323.9678284182305</v>
      </c>
      <c r="P263">
        <v>3323.9678284182305</v>
      </c>
      <c r="Q263">
        <v>7.2894031324961208</v>
      </c>
      <c r="R263">
        <v>2.9504726964865249</v>
      </c>
      <c r="S263">
        <v>2.6033582616057571</v>
      </c>
      <c r="T263">
        <v>1.7355721744038379</v>
      </c>
      <c r="U263">
        <v>1</v>
      </c>
      <c r="V263">
        <v>0</v>
      </c>
      <c r="W263">
        <v>0</v>
      </c>
      <c r="X263">
        <v>3323.9678284182305</v>
      </c>
      <c r="Y263">
        <v>22238.927613941014</v>
      </c>
      <c r="Z263">
        <v>48.76957810074785</v>
      </c>
      <c r="AA263">
        <v>22238.927613941014</v>
      </c>
      <c r="AB263">
        <v>44280</v>
      </c>
      <c r="AC263">
        <v>97.105263157894754</v>
      </c>
      <c r="AD263">
        <v>0</v>
      </c>
      <c r="AE263">
        <v>0</v>
      </c>
      <c r="AF263">
        <v>0</v>
      </c>
      <c r="AG263" t="s">
        <v>642</v>
      </c>
      <c r="AH263" t="s">
        <v>718</v>
      </c>
    </row>
    <row r="264" spans="1:34" hidden="1" x14ac:dyDescent="0.25">
      <c r="A264" t="s">
        <v>56</v>
      </c>
      <c r="B264" t="s">
        <v>8</v>
      </c>
      <c r="C264" t="s">
        <v>949</v>
      </c>
      <c r="D264" s="63" t="s">
        <v>949</v>
      </c>
      <c r="E264" s="63" t="s">
        <v>8</v>
      </c>
      <c r="F264">
        <v>1</v>
      </c>
      <c r="G264">
        <v>44280</v>
      </c>
      <c r="H264">
        <v>3162.8571428571427</v>
      </c>
      <c r="I264">
        <v>2</v>
      </c>
      <c r="J264">
        <v>4</v>
      </c>
      <c r="K264" t="s">
        <v>101</v>
      </c>
      <c r="L264">
        <v>11</v>
      </c>
      <c r="M264" t="s">
        <v>719</v>
      </c>
      <c r="N264">
        <v>2</v>
      </c>
      <c r="O264">
        <v>3323.9678284182305</v>
      </c>
      <c r="P264">
        <v>3323.9678284182305</v>
      </c>
      <c r="Q264">
        <v>7.2894031324961208</v>
      </c>
      <c r="R264">
        <v>2.9504726964865249</v>
      </c>
      <c r="S264">
        <v>2.6033582616057571</v>
      </c>
      <c r="T264">
        <v>1.7355721744038379</v>
      </c>
      <c r="U264">
        <v>1</v>
      </c>
      <c r="V264">
        <v>0</v>
      </c>
      <c r="W264">
        <v>0</v>
      </c>
      <c r="X264">
        <v>3323.9678284182305</v>
      </c>
      <c r="Y264">
        <v>22238.927613941014</v>
      </c>
      <c r="Z264">
        <v>48.76957810074785</v>
      </c>
      <c r="AA264">
        <v>22238.927613941014</v>
      </c>
      <c r="AB264">
        <v>44280</v>
      </c>
      <c r="AC264">
        <v>97.105263157894754</v>
      </c>
      <c r="AD264">
        <v>0</v>
      </c>
      <c r="AE264">
        <v>0</v>
      </c>
      <c r="AF264">
        <v>0</v>
      </c>
      <c r="AG264" t="s">
        <v>642</v>
      </c>
      <c r="AH264" t="s">
        <v>720</v>
      </c>
    </row>
    <row r="265" spans="1:34" hidden="1" x14ac:dyDescent="0.25">
      <c r="A265" t="s">
        <v>56</v>
      </c>
      <c r="B265" t="s">
        <v>8</v>
      </c>
      <c r="C265" t="s">
        <v>949</v>
      </c>
      <c r="D265" s="63" t="s">
        <v>949</v>
      </c>
      <c r="E265" s="63" t="s">
        <v>8</v>
      </c>
      <c r="F265">
        <v>1</v>
      </c>
      <c r="G265">
        <v>44280</v>
      </c>
      <c r="H265">
        <v>3162.8571428571427</v>
      </c>
      <c r="I265">
        <v>2</v>
      </c>
      <c r="J265">
        <v>5</v>
      </c>
      <c r="K265" t="s">
        <v>105</v>
      </c>
      <c r="L265">
        <v>12</v>
      </c>
      <c r="M265" t="s">
        <v>721</v>
      </c>
      <c r="N265">
        <v>2</v>
      </c>
      <c r="O265">
        <v>4669.3833780160858</v>
      </c>
      <c r="P265">
        <v>4669.3833780160858</v>
      </c>
      <c r="Q265">
        <v>10.239875828982644</v>
      </c>
      <c r="R265">
        <v>5.5538309580922816</v>
      </c>
      <c r="S265">
        <v>2.9504726964865249</v>
      </c>
      <c r="T265">
        <v>1.7355721744038379</v>
      </c>
      <c r="U265">
        <v>1</v>
      </c>
      <c r="V265">
        <v>0</v>
      </c>
      <c r="W265">
        <v>0</v>
      </c>
      <c r="X265">
        <v>4669.3833780160858</v>
      </c>
      <c r="Y265">
        <v>22238.927613941014</v>
      </c>
      <c r="Z265">
        <v>48.76957810074785</v>
      </c>
      <c r="AA265">
        <v>22238.927613941014</v>
      </c>
      <c r="AB265">
        <v>44280</v>
      </c>
      <c r="AC265">
        <v>97.105263157894754</v>
      </c>
      <c r="AD265">
        <v>0</v>
      </c>
      <c r="AE265">
        <v>0</v>
      </c>
      <c r="AF265">
        <v>0</v>
      </c>
      <c r="AG265" t="s">
        <v>642</v>
      </c>
      <c r="AH265" t="s">
        <v>722</v>
      </c>
    </row>
    <row r="266" spans="1:34" hidden="1" x14ac:dyDescent="0.25">
      <c r="A266" t="s">
        <v>56</v>
      </c>
      <c r="B266" t="s">
        <v>8</v>
      </c>
      <c r="C266" t="s">
        <v>949</v>
      </c>
      <c r="D266" s="63" t="s">
        <v>949</v>
      </c>
      <c r="E266" s="63" t="s">
        <v>8</v>
      </c>
      <c r="F266">
        <v>1</v>
      </c>
      <c r="G266">
        <v>44280</v>
      </c>
      <c r="H266">
        <v>3162.8571428571427</v>
      </c>
      <c r="I266">
        <v>2</v>
      </c>
      <c r="J266">
        <v>6</v>
      </c>
      <c r="K266" t="s">
        <v>113</v>
      </c>
      <c r="L266">
        <v>13</v>
      </c>
      <c r="M266" t="s">
        <v>723</v>
      </c>
      <c r="N266">
        <v>2</v>
      </c>
      <c r="O266">
        <v>2651.2600536193031</v>
      </c>
      <c r="P266">
        <v>2651.2600536193031</v>
      </c>
      <c r="Q266">
        <v>5.8141667842528584</v>
      </c>
      <c r="R266">
        <v>1.4752363482432624</v>
      </c>
      <c r="S266">
        <v>2.6033582616057571</v>
      </c>
      <c r="T266">
        <v>1.7355721744038379</v>
      </c>
      <c r="U266">
        <v>1</v>
      </c>
      <c r="V266">
        <v>2.2737367544323206E-13</v>
      </c>
      <c r="W266">
        <v>0</v>
      </c>
      <c r="X266">
        <v>2651.2600536193031</v>
      </c>
      <c r="Y266">
        <v>22238.927613941014</v>
      </c>
      <c r="Z266">
        <v>48.76957810074785</v>
      </c>
      <c r="AA266">
        <v>22238.927613941014</v>
      </c>
      <c r="AB266">
        <v>44280</v>
      </c>
      <c r="AC266">
        <v>97.105263157894754</v>
      </c>
      <c r="AD266">
        <v>0</v>
      </c>
      <c r="AE266">
        <v>0</v>
      </c>
      <c r="AF266">
        <v>0</v>
      </c>
      <c r="AG266" t="s">
        <v>642</v>
      </c>
      <c r="AH266" t="s">
        <v>724</v>
      </c>
    </row>
    <row r="267" spans="1:34" hidden="1" x14ac:dyDescent="0.25">
      <c r="A267" t="s">
        <v>56</v>
      </c>
      <c r="B267" t="s">
        <v>8</v>
      </c>
      <c r="C267" t="s">
        <v>949</v>
      </c>
      <c r="D267" s="63" t="s">
        <v>949</v>
      </c>
      <c r="E267" s="63" t="s">
        <v>8</v>
      </c>
      <c r="F267">
        <v>1</v>
      </c>
      <c r="G267">
        <v>44280</v>
      </c>
      <c r="H267">
        <v>3162.8571428571427</v>
      </c>
      <c r="I267">
        <v>2</v>
      </c>
      <c r="J267">
        <v>7</v>
      </c>
      <c r="K267" t="s">
        <v>114</v>
      </c>
      <c r="L267">
        <v>14</v>
      </c>
      <c r="M267" t="s">
        <v>725</v>
      </c>
      <c r="N267">
        <v>2</v>
      </c>
      <c r="O267">
        <v>2809.5442359249328</v>
      </c>
      <c r="P267">
        <v>2809.5442359249328</v>
      </c>
      <c r="Q267">
        <v>6.1612812191336257</v>
      </c>
      <c r="R267">
        <v>1.4752363482432624</v>
      </c>
      <c r="S267">
        <v>2.9504726964865249</v>
      </c>
      <c r="T267">
        <v>1.7355721744038379</v>
      </c>
      <c r="U267">
        <v>1</v>
      </c>
      <c r="V267">
        <v>1.1368683772161603E-13</v>
      </c>
      <c r="W267">
        <v>0</v>
      </c>
      <c r="X267">
        <v>2809.5442359249332</v>
      </c>
      <c r="Y267">
        <v>22238.927613941014</v>
      </c>
      <c r="Z267">
        <v>48.76957810074785</v>
      </c>
      <c r="AA267">
        <v>22238.927613941014</v>
      </c>
      <c r="AB267">
        <v>44280</v>
      </c>
      <c r="AC267">
        <v>97.105263157894754</v>
      </c>
      <c r="AD267">
        <v>-4.5474735088646412E-13</v>
      </c>
      <c r="AE267">
        <v>0</v>
      </c>
      <c r="AF267">
        <v>0</v>
      </c>
      <c r="AG267" t="s">
        <v>642</v>
      </c>
      <c r="AH267" t="s">
        <v>726</v>
      </c>
    </row>
    <row r="268" spans="1:34" hidden="1" x14ac:dyDescent="0.25">
      <c r="A268" t="s">
        <v>56</v>
      </c>
      <c r="B268" t="s">
        <v>527</v>
      </c>
      <c r="C268" t="s">
        <v>950</v>
      </c>
      <c r="D268" s="63" t="s">
        <v>950</v>
      </c>
      <c r="E268" s="63" t="s">
        <v>671</v>
      </c>
      <c r="F268">
        <v>0.75</v>
      </c>
      <c r="G268">
        <v>3269.9119283065529</v>
      </c>
      <c r="H268">
        <v>233.56513773618235</v>
      </c>
      <c r="I268">
        <v>1</v>
      </c>
      <c r="J268">
        <v>1</v>
      </c>
      <c r="K268" t="s">
        <v>99</v>
      </c>
      <c r="L268">
        <v>1</v>
      </c>
      <c r="M268" t="s">
        <v>699</v>
      </c>
      <c r="N268">
        <v>1</v>
      </c>
      <c r="O268">
        <v>322.95426452410396</v>
      </c>
      <c r="P268">
        <v>430.60568603213864</v>
      </c>
      <c r="Q268">
        <v>0.9443107149827602</v>
      </c>
      <c r="R268">
        <v>0.9443107149827602</v>
      </c>
      <c r="S268">
        <v>0</v>
      </c>
      <c r="T268">
        <v>0</v>
      </c>
      <c r="U268">
        <v>1</v>
      </c>
      <c r="V268">
        <v>5.6843418860808015E-14</v>
      </c>
      <c r="W268">
        <v>0</v>
      </c>
      <c r="X268">
        <v>322.95426452410402</v>
      </c>
      <c r="Y268">
        <v>1614.7713226205199</v>
      </c>
      <c r="Z268">
        <v>4.7215535749138011</v>
      </c>
      <c r="AA268">
        <v>1614.7713226205199</v>
      </c>
      <c r="AB268">
        <v>3269.9119283065529</v>
      </c>
      <c r="AC268">
        <v>9.5611459892004476</v>
      </c>
      <c r="AD268">
        <v>-5.6843418860808015E-14</v>
      </c>
      <c r="AE268">
        <v>0</v>
      </c>
      <c r="AF268">
        <v>0</v>
      </c>
      <c r="AG268" t="s">
        <v>642</v>
      </c>
      <c r="AH268" t="s">
        <v>700</v>
      </c>
    </row>
    <row r="269" spans="1:34" hidden="1" x14ac:dyDescent="0.25">
      <c r="A269" t="s">
        <v>56</v>
      </c>
      <c r="B269" t="s">
        <v>527</v>
      </c>
      <c r="C269" t="s">
        <v>950</v>
      </c>
      <c r="D269" s="63" t="s">
        <v>950</v>
      </c>
      <c r="E269" s="63" t="s">
        <v>671</v>
      </c>
      <c r="F269">
        <v>0.75</v>
      </c>
      <c r="G269">
        <v>3269.9119283065529</v>
      </c>
      <c r="H269">
        <v>233.56513773618235</v>
      </c>
      <c r="I269">
        <v>1</v>
      </c>
      <c r="J269">
        <v>2</v>
      </c>
      <c r="K269" t="s">
        <v>102</v>
      </c>
      <c r="L269">
        <v>2</v>
      </c>
      <c r="M269" t="s">
        <v>701</v>
      </c>
      <c r="N269">
        <v>1</v>
      </c>
      <c r="O269">
        <v>322.95426452410396</v>
      </c>
      <c r="P269">
        <v>430.60568603213864</v>
      </c>
      <c r="Q269">
        <v>0.9443107149827602</v>
      </c>
      <c r="R269">
        <v>0.9443107149827602</v>
      </c>
      <c r="S269">
        <v>0</v>
      </c>
      <c r="T269">
        <v>0</v>
      </c>
      <c r="U269">
        <v>1</v>
      </c>
      <c r="V269">
        <v>5.6843418860808015E-14</v>
      </c>
      <c r="W269">
        <v>0</v>
      </c>
      <c r="X269">
        <v>322.95426452410391</v>
      </c>
      <c r="Y269">
        <v>1614.7713226205199</v>
      </c>
      <c r="Z269">
        <v>4.7215535749138011</v>
      </c>
      <c r="AA269">
        <v>1614.7713226205199</v>
      </c>
      <c r="AB269">
        <v>3269.9119283065529</v>
      </c>
      <c r="AC269">
        <v>9.5611459892004476</v>
      </c>
      <c r="AD269">
        <v>5.6843418860808015E-14</v>
      </c>
      <c r="AE269">
        <v>0</v>
      </c>
      <c r="AF269">
        <v>0</v>
      </c>
      <c r="AG269" t="s">
        <v>642</v>
      </c>
      <c r="AH269" t="s">
        <v>702</v>
      </c>
    </row>
    <row r="270" spans="1:34" hidden="1" x14ac:dyDescent="0.25">
      <c r="A270" t="s">
        <v>56</v>
      </c>
      <c r="B270" t="s">
        <v>527</v>
      </c>
      <c r="C270" t="s">
        <v>950</v>
      </c>
      <c r="D270" s="63" t="s">
        <v>950</v>
      </c>
      <c r="E270" s="63" t="s">
        <v>671</v>
      </c>
      <c r="F270">
        <v>0.75</v>
      </c>
      <c r="G270">
        <v>3269.9119283065529</v>
      </c>
      <c r="H270">
        <v>233.56513773618235</v>
      </c>
      <c r="I270">
        <v>1</v>
      </c>
      <c r="J270">
        <v>3</v>
      </c>
      <c r="K270" t="s">
        <v>103</v>
      </c>
      <c r="L270">
        <v>3</v>
      </c>
      <c r="M270" t="s">
        <v>703</v>
      </c>
      <c r="N270">
        <v>1</v>
      </c>
      <c r="O270">
        <v>322.95426452410396</v>
      </c>
      <c r="P270">
        <v>430.60568603213864</v>
      </c>
      <c r="Q270">
        <v>0.9443107149827602</v>
      </c>
      <c r="R270">
        <v>0.9443107149827602</v>
      </c>
      <c r="S270">
        <v>0</v>
      </c>
      <c r="T270">
        <v>0</v>
      </c>
      <c r="U270">
        <v>1</v>
      </c>
      <c r="V270">
        <v>5.6843418860808015E-14</v>
      </c>
      <c r="W270">
        <v>0</v>
      </c>
      <c r="X270">
        <v>322.95426452410402</v>
      </c>
      <c r="Y270">
        <v>1614.7713226205199</v>
      </c>
      <c r="Z270">
        <v>4.7215535749138011</v>
      </c>
      <c r="AA270">
        <v>1614.7713226205199</v>
      </c>
      <c r="AB270">
        <v>3269.9119283065529</v>
      </c>
      <c r="AC270">
        <v>9.5611459892004476</v>
      </c>
      <c r="AD270">
        <v>-5.6843418860808015E-14</v>
      </c>
      <c r="AE270">
        <v>0</v>
      </c>
      <c r="AF270">
        <v>0</v>
      </c>
      <c r="AG270" t="s">
        <v>642</v>
      </c>
      <c r="AH270" t="s">
        <v>704</v>
      </c>
    </row>
    <row r="271" spans="1:34" hidden="1" x14ac:dyDescent="0.25">
      <c r="A271" t="s">
        <v>56</v>
      </c>
      <c r="B271" t="s">
        <v>527</v>
      </c>
      <c r="C271" t="s">
        <v>950</v>
      </c>
      <c r="D271" s="63" t="s">
        <v>950</v>
      </c>
      <c r="E271" s="63" t="s">
        <v>671</v>
      </c>
      <c r="F271">
        <v>0.75</v>
      </c>
      <c r="G271">
        <v>3269.9119283065529</v>
      </c>
      <c r="H271">
        <v>233.56513773618235</v>
      </c>
      <c r="I271">
        <v>1</v>
      </c>
      <c r="J271">
        <v>4</v>
      </c>
      <c r="K271" t="s">
        <v>101</v>
      </c>
      <c r="L271">
        <v>4</v>
      </c>
      <c r="M271" t="s">
        <v>705</v>
      </c>
      <c r="N271">
        <v>1</v>
      </c>
      <c r="O271">
        <v>322.95426452410396</v>
      </c>
      <c r="P271">
        <v>430.60568603213864</v>
      </c>
      <c r="Q271">
        <v>0.9443107149827602</v>
      </c>
      <c r="R271">
        <v>0.9443107149827602</v>
      </c>
      <c r="S271">
        <v>0</v>
      </c>
      <c r="T271">
        <v>0</v>
      </c>
      <c r="U271">
        <v>1</v>
      </c>
      <c r="V271">
        <v>0</v>
      </c>
      <c r="W271">
        <v>0</v>
      </c>
      <c r="X271">
        <v>322.95426452410396</v>
      </c>
      <c r="Y271">
        <v>1614.7713226205199</v>
      </c>
      <c r="Z271">
        <v>4.7215535749138011</v>
      </c>
      <c r="AA271">
        <v>1614.7713226205199</v>
      </c>
      <c r="AB271">
        <v>3269.9119283065529</v>
      </c>
      <c r="AC271">
        <v>9.5611459892004476</v>
      </c>
      <c r="AD271">
        <v>0</v>
      </c>
      <c r="AE271">
        <v>0</v>
      </c>
      <c r="AF271">
        <v>0</v>
      </c>
      <c r="AG271" t="s">
        <v>642</v>
      </c>
      <c r="AH271" t="s">
        <v>706</v>
      </c>
    </row>
    <row r="272" spans="1:34" hidden="1" x14ac:dyDescent="0.25">
      <c r="A272" t="s">
        <v>56</v>
      </c>
      <c r="B272" t="s">
        <v>527</v>
      </c>
      <c r="C272" t="s">
        <v>950</v>
      </c>
      <c r="D272" s="63" t="s">
        <v>950</v>
      </c>
      <c r="E272" s="63" t="s">
        <v>671</v>
      </c>
      <c r="F272">
        <v>0.75</v>
      </c>
      <c r="G272">
        <v>3269.9119283065529</v>
      </c>
      <c r="H272">
        <v>233.56513773618235</v>
      </c>
      <c r="I272">
        <v>1</v>
      </c>
      <c r="J272">
        <v>5</v>
      </c>
      <c r="K272" t="s">
        <v>105</v>
      </c>
      <c r="L272">
        <v>5</v>
      </c>
      <c r="M272" t="s">
        <v>707</v>
      </c>
      <c r="N272">
        <v>1</v>
      </c>
      <c r="O272">
        <v>322.95426452410396</v>
      </c>
      <c r="P272">
        <v>430.60568603213864</v>
      </c>
      <c r="Q272">
        <v>0.9443107149827602</v>
      </c>
      <c r="R272">
        <v>0.9443107149827602</v>
      </c>
      <c r="S272">
        <v>0</v>
      </c>
      <c r="T272">
        <v>0</v>
      </c>
      <c r="U272">
        <v>1</v>
      </c>
      <c r="V272">
        <v>5.6843418860808015E-14</v>
      </c>
      <c r="W272">
        <v>0</v>
      </c>
      <c r="X272">
        <v>322.95426452410402</v>
      </c>
      <c r="Y272">
        <v>1614.7713226205199</v>
      </c>
      <c r="Z272">
        <v>4.7215535749138011</v>
      </c>
      <c r="AA272">
        <v>1614.7713226205199</v>
      </c>
      <c r="AB272">
        <v>3269.9119283065529</v>
      </c>
      <c r="AC272">
        <v>9.5611459892004476</v>
      </c>
      <c r="AD272">
        <v>-5.6843418860808015E-14</v>
      </c>
      <c r="AE272">
        <v>0</v>
      </c>
      <c r="AF272">
        <v>0</v>
      </c>
      <c r="AG272" t="s">
        <v>642</v>
      </c>
      <c r="AH272" t="s">
        <v>708</v>
      </c>
    </row>
    <row r="273" spans="1:34" hidden="1" x14ac:dyDescent="0.25">
      <c r="A273" t="s">
        <v>56</v>
      </c>
      <c r="B273" t="s">
        <v>527</v>
      </c>
      <c r="C273" t="s">
        <v>950</v>
      </c>
      <c r="D273" s="63" t="s">
        <v>950</v>
      </c>
      <c r="E273" s="63" t="s">
        <v>671</v>
      </c>
      <c r="F273">
        <v>0.75</v>
      </c>
      <c r="G273">
        <v>3269.9119283065529</v>
      </c>
      <c r="H273">
        <v>233.56513773618235</v>
      </c>
      <c r="I273">
        <v>1</v>
      </c>
      <c r="J273">
        <v>6</v>
      </c>
      <c r="K273" t="s">
        <v>113</v>
      </c>
      <c r="L273">
        <v>6</v>
      </c>
      <c r="M273" t="s">
        <v>709</v>
      </c>
      <c r="N273">
        <v>1</v>
      </c>
      <c r="O273">
        <v>0</v>
      </c>
      <c r="P273">
        <v>0</v>
      </c>
      <c r="Q273">
        <v>0</v>
      </c>
      <c r="R273">
        <v>0</v>
      </c>
      <c r="S273">
        <v>0</v>
      </c>
      <c r="T273">
        <v>0</v>
      </c>
      <c r="U273">
        <v>0</v>
      </c>
      <c r="V273">
        <v>0</v>
      </c>
      <c r="W273">
        <v>0</v>
      </c>
      <c r="X273">
        <v>0</v>
      </c>
      <c r="Y273">
        <v>1614.7713226205199</v>
      </c>
      <c r="Z273">
        <v>4.7215535749138011</v>
      </c>
      <c r="AA273">
        <v>1614.7713226205199</v>
      </c>
      <c r="AB273">
        <v>3269.9119283065529</v>
      </c>
      <c r="AC273">
        <v>9.5611459892004476</v>
      </c>
      <c r="AD273">
        <v>0</v>
      </c>
      <c r="AE273">
        <v>0</v>
      </c>
      <c r="AF273">
        <v>0</v>
      </c>
      <c r="AG273" t="s">
        <v>642</v>
      </c>
      <c r="AH273" t="s">
        <v>710</v>
      </c>
    </row>
    <row r="274" spans="1:34" hidden="1" x14ac:dyDescent="0.25">
      <c r="A274" t="s">
        <v>56</v>
      </c>
      <c r="B274" t="s">
        <v>527</v>
      </c>
      <c r="C274" t="s">
        <v>950</v>
      </c>
      <c r="D274" s="63" t="s">
        <v>950</v>
      </c>
      <c r="E274" s="63" t="s">
        <v>671</v>
      </c>
      <c r="F274">
        <v>0.75</v>
      </c>
      <c r="G274">
        <v>3269.9119283065529</v>
      </c>
      <c r="H274">
        <v>233.56513773618235</v>
      </c>
      <c r="I274">
        <v>1</v>
      </c>
      <c r="J274">
        <v>7</v>
      </c>
      <c r="K274" t="s">
        <v>114</v>
      </c>
      <c r="L274">
        <v>7</v>
      </c>
      <c r="M274" t="s">
        <v>711</v>
      </c>
      <c r="N274">
        <v>1</v>
      </c>
      <c r="O274">
        <v>0</v>
      </c>
      <c r="P274">
        <v>0</v>
      </c>
      <c r="Q274">
        <v>0</v>
      </c>
      <c r="R274">
        <v>0</v>
      </c>
      <c r="S274">
        <v>0</v>
      </c>
      <c r="T274">
        <v>0</v>
      </c>
      <c r="U274">
        <v>0</v>
      </c>
      <c r="V274">
        <v>0</v>
      </c>
      <c r="W274">
        <v>0</v>
      </c>
      <c r="X274">
        <v>0</v>
      </c>
      <c r="Y274">
        <v>1614.7713226205199</v>
      </c>
      <c r="Z274">
        <v>4.7215535749138011</v>
      </c>
      <c r="AA274">
        <v>1614.7713226205199</v>
      </c>
      <c r="AB274">
        <v>3269.9119283065529</v>
      </c>
      <c r="AC274">
        <v>9.5611459892004476</v>
      </c>
      <c r="AD274">
        <v>0</v>
      </c>
      <c r="AE274">
        <v>0</v>
      </c>
      <c r="AF274">
        <v>0</v>
      </c>
      <c r="AG274" t="s">
        <v>642</v>
      </c>
      <c r="AH274" t="s">
        <v>712</v>
      </c>
    </row>
    <row r="275" spans="1:34" hidden="1" x14ac:dyDescent="0.25">
      <c r="A275" t="s">
        <v>56</v>
      </c>
      <c r="B275" t="s">
        <v>527</v>
      </c>
      <c r="C275" t="s">
        <v>950</v>
      </c>
      <c r="D275" s="63" t="s">
        <v>950</v>
      </c>
      <c r="E275" s="63" t="s">
        <v>671</v>
      </c>
      <c r="F275">
        <v>0.75</v>
      </c>
      <c r="G275">
        <v>3269.9119283065529</v>
      </c>
      <c r="H275">
        <v>233.56513773618235</v>
      </c>
      <c r="I275">
        <v>2</v>
      </c>
      <c r="J275">
        <v>1</v>
      </c>
      <c r="K275" t="s">
        <v>99</v>
      </c>
      <c r="L275">
        <v>8</v>
      </c>
      <c r="M275" t="s">
        <v>713</v>
      </c>
      <c r="N275">
        <v>2</v>
      </c>
      <c r="O275">
        <v>363.32354758961696</v>
      </c>
      <c r="P275">
        <v>484.43139678615597</v>
      </c>
      <c r="Q275">
        <v>1.0623495543556052</v>
      </c>
      <c r="R275">
        <v>1.0623495543556052</v>
      </c>
      <c r="S275">
        <v>0</v>
      </c>
      <c r="T275">
        <v>0</v>
      </c>
      <c r="U275">
        <v>1</v>
      </c>
      <c r="V275">
        <v>0</v>
      </c>
      <c r="W275">
        <v>0</v>
      </c>
      <c r="X275">
        <v>363.32354758961696</v>
      </c>
      <c r="Y275">
        <v>1655.140605686033</v>
      </c>
      <c r="Z275">
        <v>4.8395924142866464</v>
      </c>
      <c r="AA275">
        <v>1655.140605686033</v>
      </c>
      <c r="AB275">
        <v>3269.9119283065529</v>
      </c>
      <c r="AC275">
        <v>9.5611459892004476</v>
      </c>
      <c r="AD275">
        <v>0</v>
      </c>
      <c r="AE275">
        <v>0</v>
      </c>
      <c r="AF275">
        <v>0</v>
      </c>
      <c r="AG275" t="s">
        <v>642</v>
      </c>
      <c r="AH275" t="s">
        <v>714</v>
      </c>
    </row>
    <row r="276" spans="1:34" hidden="1" x14ac:dyDescent="0.25">
      <c r="A276" t="s">
        <v>56</v>
      </c>
      <c r="B276" t="s">
        <v>527</v>
      </c>
      <c r="C276" t="s">
        <v>950</v>
      </c>
      <c r="D276" s="63" t="s">
        <v>950</v>
      </c>
      <c r="E276" s="63" t="s">
        <v>671</v>
      </c>
      <c r="F276">
        <v>0.75</v>
      </c>
      <c r="G276">
        <v>3269.9119283065529</v>
      </c>
      <c r="H276">
        <v>233.56513773618235</v>
      </c>
      <c r="I276">
        <v>2</v>
      </c>
      <c r="J276">
        <v>2</v>
      </c>
      <c r="K276" t="s">
        <v>102</v>
      </c>
      <c r="L276">
        <v>9</v>
      </c>
      <c r="M276" t="s">
        <v>715</v>
      </c>
      <c r="N276">
        <v>2</v>
      </c>
      <c r="O276">
        <v>322.95426452410396</v>
      </c>
      <c r="P276">
        <v>430.60568603213864</v>
      </c>
      <c r="Q276">
        <v>0.9443107149827602</v>
      </c>
      <c r="R276">
        <v>0.9443107149827602</v>
      </c>
      <c r="S276">
        <v>0</v>
      </c>
      <c r="T276">
        <v>0</v>
      </c>
      <c r="U276">
        <v>1</v>
      </c>
      <c r="V276">
        <v>0</v>
      </c>
      <c r="W276">
        <v>0</v>
      </c>
      <c r="X276">
        <v>322.95426452410396</v>
      </c>
      <c r="Y276">
        <v>1655.140605686033</v>
      </c>
      <c r="Z276">
        <v>4.8395924142866464</v>
      </c>
      <c r="AA276">
        <v>1655.140605686033</v>
      </c>
      <c r="AB276">
        <v>3269.9119283065529</v>
      </c>
      <c r="AC276">
        <v>9.5611459892004476</v>
      </c>
      <c r="AD276">
        <v>0</v>
      </c>
      <c r="AE276">
        <v>0</v>
      </c>
      <c r="AF276">
        <v>0</v>
      </c>
      <c r="AG276" t="s">
        <v>642</v>
      </c>
      <c r="AH276" t="s">
        <v>716</v>
      </c>
    </row>
    <row r="277" spans="1:34" hidden="1" x14ac:dyDescent="0.25">
      <c r="A277" t="s">
        <v>56</v>
      </c>
      <c r="B277" t="s">
        <v>527</v>
      </c>
      <c r="C277" t="s">
        <v>950</v>
      </c>
      <c r="D277" s="63" t="s">
        <v>950</v>
      </c>
      <c r="E277" s="63" t="s">
        <v>671</v>
      </c>
      <c r="F277">
        <v>0.75</v>
      </c>
      <c r="G277">
        <v>3269.9119283065529</v>
      </c>
      <c r="H277">
        <v>233.56513773618235</v>
      </c>
      <c r="I277">
        <v>2</v>
      </c>
      <c r="J277">
        <v>3</v>
      </c>
      <c r="K277" t="s">
        <v>103</v>
      </c>
      <c r="L277">
        <v>10</v>
      </c>
      <c r="M277" t="s">
        <v>717</v>
      </c>
      <c r="N277">
        <v>2</v>
      </c>
      <c r="O277">
        <v>322.95426452410396</v>
      </c>
      <c r="P277">
        <v>430.60568603213864</v>
      </c>
      <c r="Q277">
        <v>0.9443107149827602</v>
      </c>
      <c r="R277">
        <v>0.9443107149827602</v>
      </c>
      <c r="S277">
        <v>0</v>
      </c>
      <c r="T277">
        <v>0</v>
      </c>
      <c r="U277">
        <v>1</v>
      </c>
      <c r="V277">
        <v>5.6843418860808015E-14</v>
      </c>
      <c r="W277">
        <v>0</v>
      </c>
      <c r="X277">
        <v>322.95426452410402</v>
      </c>
      <c r="Y277">
        <v>1655.140605686033</v>
      </c>
      <c r="Z277">
        <v>4.8395924142866464</v>
      </c>
      <c r="AA277">
        <v>1655.140605686033</v>
      </c>
      <c r="AB277">
        <v>3269.9119283065529</v>
      </c>
      <c r="AC277">
        <v>9.5611459892004476</v>
      </c>
      <c r="AD277">
        <v>-5.6843418860808015E-14</v>
      </c>
      <c r="AE277">
        <v>0</v>
      </c>
      <c r="AF277">
        <v>0</v>
      </c>
      <c r="AG277" t="s">
        <v>642</v>
      </c>
      <c r="AH277" t="s">
        <v>718</v>
      </c>
    </row>
    <row r="278" spans="1:34" hidden="1" x14ac:dyDescent="0.25">
      <c r="A278" t="s">
        <v>56</v>
      </c>
      <c r="B278" t="s">
        <v>527</v>
      </c>
      <c r="C278" t="s">
        <v>950</v>
      </c>
      <c r="D278" s="63" t="s">
        <v>950</v>
      </c>
      <c r="E278" s="63" t="s">
        <v>671</v>
      </c>
      <c r="F278">
        <v>0.75</v>
      </c>
      <c r="G278">
        <v>3269.9119283065529</v>
      </c>
      <c r="H278">
        <v>233.56513773618235</v>
      </c>
      <c r="I278">
        <v>2</v>
      </c>
      <c r="J278">
        <v>4</v>
      </c>
      <c r="K278" t="s">
        <v>101</v>
      </c>
      <c r="L278">
        <v>11</v>
      </c>
      <c r="M278" t="s">
        <v>719</v>
      </c>
      <c r="N278">
        <v>2</v>
      </c>
      <c r="O278">
        <v>322.95426452410396</v>
      </c>
      <c r="P278">
        <v>430.60568603213864</v>
      </c>
      <c r="Q278">
        <v>0.9443107149827602</v>
      </c>
      <c r="R278">
        <v>0.9443107149827602</v>
      </c>
      <c r="S278">
        <v>0</v>
      </c>
      <c r="T278">
        <v>0</v>
      </c>
      <c r="U278">
        <v>1</v>
      </c>
      <c r="V278">
        <v>0</v>
      </c>
      <c r="W278">
        <v>0</v>
      </c>
      <c r="X278">
        <v>322.95426452410396</v>
      </c>
      <c r="Y278">
        <v>1655.140605686033</v>
      </c>
      <c r="Z278">
        <v>4.8395924142866464</v>
      </c>
      <c r="AA278">
        <v>1655.140605686033</v>
      </c>
      <c r="AB278">
        <v>3269.9119283065529</v>
      </c>
      <c r="AC278">
        <v>9.5611459892004476</v>
      </c>
      <c r="AD278">
        <v>0</v>
      </c>
      <c r="AE278">
        <v>0</v>
      </c>
      <c r="AF278">
        <v>0</v>
      </c>
      <c r="AG278" t="s">
        <v>642</v>
      </c>
      <c r="AH278" t="s">
        <v>720</v>
      </c>
    </row>
    <row r="279" spans="1:34" hidden="1" x14ac:dyDescent="0.25">
      <c r="A279" t="s">
        <v>56</v>
      </c>
      <c r="B279" t="s">
        <v>527</v>
      </c>
      <c r="C279" t="s">
        <v>950</v>
      </c>
      <c r="D279" s="63" t="s">
        <v>950</v>
      </c>
      <c r="E279" s="63" t="s">
        <v>671</v>
      </c>
      <c r="F279">
        <v>0.75</v>
      </c>
      <c r="G279">
        <v>3269.9119283065529</v>
      </c>
      <c r="H279">
        <v>233.56513773618235</v>
      </c>
      <c r="I279">
        <v>2</v>
      </c>
      <c r="J279">
        <v>5</v>
      </c>
      <c r="K279" t="s">
        <v>105</v>
      </c>
      <c r="L279">
        <v>12</v>
      </c>
      <c r="M279" t="s">
        <v>721</v>
      </c>
      <c r="N279">
        <v>2</v>
      </c>
      <c r="O279">
        <v>322.95426452410396</v>
      </c>
      <c r="P279">
        <v>430.60568603213864</v>
      </c>
      <c r="Q279">
        <v>0.9443107149827602</v>
      </c>
      <c r="R279">
        <v>0.9443107149827602</v>
      </c>
      <c r="S279">
        <v>0</v>
      </c>
      <c r="T279">
        <v>0</v>
      </c>
      <c r="U279">
        <v>1</v>
      </c>
      <c r="V279">
        <v>5.6843418860808015E-14</v>
      </c>
      <c r="W279">
        <v>0</v>
      </c>
      <c r="X279">
        <v>322.95426452410402</v>
      </c>
      <c r="Y279">
        <v>1655.140605686033</v>
      </c>
      <c r="Z279">
        <v>4.8395924142866464</v>
      </c>
      <c r="AA279">
        <v>1655.140605686033</v>
      </c>
      <c r="AB279">
        <v>3269.9119283065529</v>
      </c>
      <c r="AC279">
        <v>9.5611459892004476</v>
      </c>
      <c r="AD279">
        <v>-5.6843418860808015E-14</v>
      </c>
      <c r="AE279">
        <v>0</v>
      </c>
      <c r="AF279">
        <v>0</v>
      </c>
      <c r="AG279" t="s">
        <v>642</v>
      </c>
      <c r="AH279" t="s">
        <v>722</v>
      </c>
    </row>
    <row r="280" spans="1:34" hidden="1" x14ac:dyDescent="0.25">
      <c r="A280" t="s">
        <v>56</v>
      </c>
      <c r="B280" t="s">
        <v>527</v>
      </c>
      <c r="C280" t="s">
        <v>950</v>
      </c>
      <c r="D280" s="63" t="s">
        <v>950</v>
      </c>
      <c r="E280" s="63" t="s">
        <v>671</v>
      </c>
      <c r="F280">
        <v>0.75</v>
      </c>
      <c r="G280">
        <v>3269.9119283065529</v>
      </c>
      <c r="H280">
        <v>233.56513773618235</v>
      </c>
      <c r="I280">
        <v>2</v>
      </c>
      <c r="J280">
        <v>6</v>
      </c>
      <c r="K280" t="s">
        <v>113</v>
      </c>
      <c r="L280">
        <v>13</v>
      </c>
      <c r="M280" t="s">
        <v>723</v>
      </c>
      <c r="N280">
        <v>2</v>
      </c>
      <c r="O280">
        <v>0</v>
      </c>
      <c r="P280">
        <v>0</v>
      </c>
      <c r="Q280">
        <v>0</v>
      </c>
      <c r="R280">
        <v>0</v>
      </c>
      <c r="S280">
        <v>0</v>
      </c>
      <c r="T280">
        <v>0</v>
      </c>
      <c r="U280">
        <v>0</v>
      </c>
      <c r="V280">
        <v>0</v>
      </c>
      <c r="W280">
        <v>0</v>
      </c>
      <c r="X280">
        <v>0</v>
      </c>
      <c r="Y280">
        <v>1655.140605686033</v>
      </c>
      <c r="Z280">
        <v>4.8395924142866464</v>
      </c>
      <c r="AA280">
        <v>1655.140605686033</v>
      </c>
      <c r="AB280">
        <v>3269.9119283065529</v>
      </c>
      <c r="AC280">
        <v>9.5611459892004476</v>
      </c>
      <c r="AD280">
        <v>0</v>
      </c>
      <c r="AE280">
        <v>0</v>
      </c>
      <c r="AF280">
        <v>0</v>
      </c>
      <c r="AG280" t="s">
        <v>642</v>
      </c>
      <c r="AH280" t="s">
        <v>724</v>
      </c>
    </row>
    <row r="281" spans="1:34" hidden="1" x14ac:dyDescent="0.25">
      <c r="A281" t="s">
        <v>56</v>
      </c>
      <c r="B281" t="s">
        <v>527</v>
      </c>
      <c r="C281" t="s">
        <v>950</v>
      </c>
      <c r="D281" s="63" t="s">
        <v>950</v>
      </c>
      <c r="E281" s="63" t="s">
        <v>671</v>
      </c>
      <c r="F281">
        <v>0.75</v>
      </c>
      <c r="G281">
        <v>3269.9119283065529</v>
      </c>
      <c r="H281">
        <v>233.56513773618235</v>
      </c>
      <c r="I281">
        <v>2</v>
      </c>
      <c r="J281">
        <v>7</v>
      </c>
      <c r="K281" t="s">
        <v>114</v>
      </c>
      <c r="L281">
        <v>14</v>
      </c>
      <c r="M281" t="s">
        <v>725</v>
      </c>
      <c r="N281">
        <v>2</v>
      </c>
      <c r="O281">
        <v>0</v>
      </c>
      <c r="P281">
        <v>0</v>
      </c>
      <c r="Q281">
        <v>0</v>
      </c>
      <c r="R281">
        <v>0</v>
      </c>
      <c r="S281">
        <v>0</v>
      </c>
      <c r="T281">
        <v>0</v>
      </c>
      <c r="U281">
        <v>0</v>
      </c>
      <c r="V281">
        <v>0</v>
      </c>
      <c r="W281">
        <v>0</v>
      </c>
      <c r="X281">
        <v>0</v>
      </c>
      <c r="Y281">
        <v>1655.140605686033</v>
      </c>
      <c r="Z281">
        <v>4.8395924142866464</v>
      </c>
      <c r="AA281">
        <v>1655.140605686033</v>
      </c>
      <c r="AB281">
        <v>3269.9119283065529</v>
      </c>
      <c r="AC281">
        <v>9.5611459892004476</v>
      </c>
      <c r="AD281">
        <v>0</v>
      </c>
      <c r="AE281">
        <v>0</v>
      </c>
      <c r="AF281">
        <v>0</v>
      </c>
      <c r="AG281" t="s">
        <v>642</v>
      </c>
      <c r="AH281" t="s">
        <v>726</v>
      </c>
    </row>
    <row r="282" spans="1:34" hidden="1" x14ac:dyDescent="0.25">
      <c r="A282" t="s">
        <v>56</v>
      </c>
      <c r="B282" t="s">
        <v>527</v>
      </c>
      <c r="C282" t="s">
        <v>951</v>
      </c>
      <c r="D282" s="63" t="s">
        <v>951</v>
      </c>
      <c r="E282" s="63" t="s">
        <v>671</v>
      </c>
      <c r="F282">
        <v>0.6</v>
      </c>
      <c r="G282">
        <v>11884.716934487027</v>
      </c>
      <c r="H282">
        <v>848.90835246335905</v>
      </c>
      <c r="I282">
        <v>1</v>
      </c>
      <c r="J282">
        <v>1</v>
      </c>
      <c r="K282" t="s">
        <v>99</v>
      </c>
      <c r="L282">
        <v>1</v>
      </c>
      <c r="M282" t="s">
        <v>699</v>
      </c>
      <c r="N282">
        <v>1</v>
      </c>
      <c r="O282">
        <v>807.38566131025993</v>
      </c>
      <c r="P282">
        <v>1345.6427688504332</v>
      </c>
      <c r="Q282">
        <v>2.9509709843211254</v>
      </c>
      <c r="R282">
        <v>2.9509709843211254</v>
      </c>
      <c r="S282">
        <v>0</v>
      </c>
      <c r="T282">
        <v>0</v>
      </c>
      <c r="U282">
        <v>1</v>
      </c>
      <c r="V282">
        <v>1.1368683772161603E-13</v>
      </c>
      <c r="W282">
        <v>0</v>
      </c>
      <c r="X282">
        <v>807.38566131026005</v>
      </c>
      <c r="Y282">
        <v>5603.2564894932038</v>
      </c>
      <c r="Z282">
        <v>20.479738631188614</v>
      </c>
      <c r="AA282">
        <v>5603.2564894932038</v>
      </c>
      <c r="AB282">
        <v>11884.716934487027</v>
      </c>
      <c r="AC282">
        <v>43.43829288920697</v>
      </c>
      <c r="AD282">
        <v>-1.1368683772161603E-13</v>
      </c>
      <c r="AE282">
        <v>0</v>
      </c>
      <c r="AF282">
        <v>0</v>
      </c>
      <c r="AG282" t="s">
        <v>642</v>
      </c>
      <c r="AH282" t="s">
        <v>700</v>
      </c>
    </row>
    <row r="283" spans="1:34" hidden="1" x14ac:dyDescent="0.25">
      <c r="A283" t="s">
        <v>56</v>
      </c>
      <c r="B283" t="s">
        <v>527</v>
      </c>
      <c r="C283" t="s">
        <v>951</v>
      </c>
      <c r="D283" s="63" t="s">
        <v>951</v>
      </c>
      <c r="E283" s="63" t="s">
        <v>671</v>
      </c>
      <c r="F283">
        <v>0.6</v>
      </c>
      <c r="G283">
        <v>11884.716934487027</v>
      </c>
      <c r="H283">
        <v>848.90835246335905</v>
      </c>
      <c r="I283">
        <v>1</v>
      </c>
      <c r="J283">
        <v>2</v>
      </c>
      <c r="K283" t="s">
        <v>102</v>
      </c>
      <c r="L283">
        <v>2</v>
      </c>
      <c r="M283" t="s">
        <v>701</v>
      </c>
      <c r="N283">
        <v>1</v>
      </c>
      <c r="O283">
        <v>1453.2941903584679</v>
      </c>
      <c r="P283">
        <v>2422.1569839307799</v>
      </c>
      <c r="Q283">
        <v>5.3117477717780259</v>
      </c>
      <c r="R283">
        <v>5.3117477717780259</v>
      </c>
      <c r="S283">
        <v>0</v>
      </c>
      <c r="T283">
        <v>0</v>
      </c>
      <c r="U283">
        <v>1</v>
      </c>
      <c r="V283">
        <v>2.2737367544323206E-13</v>
      </c>
      <c r="W283">
        <v>0</v>
      </c>
      <c r="X283">
        <v>1453.2941903584676</v>
      </c>
      <c r="Y283">
        <v>5603.2564894932038</v>
      </c>
      <c r="Z283">
        <v>20.479738631188614</v>
      </c>
      <c r="AA283">
        <v>5603.2564894932038</v>
      </c>
      <c r="AB283">
        <v>11884.716934487027</v>
      </c>
      <c r="AC283">
        <v>43.43829288920697</v>
      </c>
      <c r="AD283">
        <v>2.2737367544323206E-13</v>
      </c>
      <c r="AE283">
        <v>0</v>
      </c>
      <c r="AF283">
        <v>0</v>
      </c>
      <c r="AG283" t="s">
        <v>642</v>
      </c>
      <c r="AH283" t="s">
        <v>702</v>
      </c>
    </row>
    <row r="284" spans="1:34" hidden="1" x14ac:dyDescent="0.25">
      <c r="A284" t="s">
        <v>56</v>
      </c>
      <c r="B284" t="s">
        <v>527</v>
      </c>
      <c r="C284" t="s">
        <v>951</v>
      </c>
      <c r="D284" s="63" t="s">
        <v>951</v>
      </c>
      <c r="E284" s="63" t="s">
        <v>671</v>
      </c>
      <c r="F284">
        <v>0.6</v>
      </c>
      <c r="G284">
        <v>11884.716934487027</v>
      </c>
      <c r="H284">
        <v>848.90835246335905</v>
      </c>
      <c r="I284">
        <v>1</v>
      </c>
      <c r="J284">
        <v>3</v>
      </c>
      <c r="K284" t="s">
        <v>103</v>
      </c>
      <c r="L284">
        <v>3</v>
      </c>
      <c r="M284" t="s">
        <v>703</v>
      </c>
      <c r="N284">
        <v>1</v>
      </c>
      <c r="O284">
        <v>1081.8967861557483</v>
      </c>
      <c r="P284">
        <v>1803.1613102595804</v>
      </c>
      <c r="Q284">
        <v>3.9543011189903079</v>
      </c>
      <c r="R284">
        <v>3.9543011189903079</v>
      </c>
      <c r="S284">
        <v>0</v>
      </c>
      <c r="T284">
        <v>0</v>
      </c>
      <c r="U284">
        <v>1</v>
      </c>
      <c r="V284">
        <v>0</v>
      </c>
      <c r="W284">
        <v>0</v>
      </c>
      <c r="X284">
        <v>1081.8967861557483</v>
      </c>
      <c r="Y284">
        <v>5603.2564894932038</v>
      </c>
      <c r="Z284">
        <v>20.479738631188614</v>
      </c>
      <c r="AA284">
        <v>5603.2564894932038</v>
      </c>
      <c r="AB284">
        <v>11884.716934487027</v>
      </c>
      <c r="AC284">
        <v>43.43829288920697</v>
      </c>
      <c r="AD284">
        <v>0</v>
      </c>
      <c r="AE284">
        <v>0</v>
      </c>
      <c r="AF284">
        <v>0</v>
      </c>
      <c r="AG284" t="s">
        <v>642</v>
      </c>
      <c r="AH284" t="s">
        <v>704</v>
      </c>
    </row>
    <row r="285" spans="1:34" hidden="1" x14ac:dyDescent="0.25">
      <c r="A285" t="s">
        <v>56</v>
      </c>
      <c r="B285" t="s">
        <v>527</v>
      </c>
      <c r="C285" t="s">
        <v>951</v>
      </c>
      <c r="D285" s="63" t="s">
        <v>951</v>
      </c>
      <c r="E285" s="63" t="s">
        <v>671</v>
      </c>
      <c r="F285">
        <v>0.6</v>
      </c>
      <c r="G285">
        <v>11884.716934487027</v>
      </c>
      <c r="H285">
        <v>848.90835246335905</v>
      </c>
      <c r="I285">
        <v>1</v>
      </c>
      <c r="J285">
        <v>4</v>
      </c>
      <c r="K285" t="s">
        <v>101</v>
      </c>
      <c r="L285">
        <v>4</v>
      </c>
      <c r="M285" t="s">
        <v>705</v>
      </c>
      <c r="N285">
        <v>1</v>
      </c>
      <c r="O285">
        <v>1211.07849196539</v>
      </c>
      <c r="P285">
        <v>2018.46415327565</v>
      </c>
      <c r="Q285">
        <v>4.4264564764816887</v>
      </c>
      <c r="R285">
        <v>4.4264564764816887</v>
      </c>
      <c r="S285">
        <v>0</v>
      </c>
      <c r="T285">
        <v>0</v>
      </c>
      <c r="U285">
        <v>1</v>
      </c>
      <c r="V285">
        <v>0</v>
      </c>
      <c r="W285">
        <v>0</v>
      </c>
      <c r="X285">
        <v>1211.07849196539</v>
      </c>
      <c r="Y285">
        <v>5603.2564894932038</v>
      </c>
      <c r="Z285">
        <v>20.479738631188614</v>
      </c>
      <c r="AA285">
        <v>5603.2564894932038</v>
      </c>
      <c r="AB285">
        <v>11884.716934487027</v>
      </c>
      <c r="AC285">
        <v>43.43829288920697</v>
      </c>
      <c r="AD285">
        <v>0</v>
      </c>
      <c r="AE285">
        <v>0</v>
      </c>
      <c r="AF285">
        <v>0</v>
      </c>
      <c r="AG285" t="s">
        <v>642</v>
      </c>
      <c r="AH285" t="s">
        <v>706</v>
      </c>
    </row>
    <row r="286" spans="1:34" hidden="1" x14ac:dyDescent="0.25">
      <c r="A286" t="s">
        <v>56</v>
      </c>
      <c r="B286" t="s">
        <v>527</v>
      </c>
      <c r="C286" t="s">
        <v>951</v>
      </c>
      <c r="D286" s="63" t="s">
        <v>951</v>
      </c>
      <c r="E286" s="63" t="s">
        <v>671</v>
      </c>
      <c r="F286">
        <v>0.6</v>
      </c>
      <c r="G286">
        <v>11884.716934487027</v>
      </c>
      <c r="H286">
        <v>848.90835246335905</v>
      </c>
      <c r="I286">
        <v>1</v>
      </c>
      <c r="J286">
        <v>5</v>
      </c>
      <c r="K286" t="s">
        <v>105</v>
      </c>
      <c r="L286">
        <v>5</v>
      </c>
      <c r="M286" t="s">
        <v>707</v>
      </c>
      <c r="N286">
        <v>1</v>
      </c>
      <c r="O286">
        <v>1049.6013597033379</v>
      </c>
      <c r="P286">
        <v>1749.3355995055633</v>
      </c>
      <c r="Q286">
        <v>3.8362622796174635</v>
      </c>
      <c r="R286">
        <v>3.8362622796174635</v>
      </c>
      <c r="S286">
        <v>0</v>
      </c>
      <c r="T286">
        <v>0</v>
      </c>
      <c r="U286">
        <v>1</v>
      </c>
      <c r="V286">
        <v>0</v>
      </c>
      <c r="W286">
        <v>0</v>
      </c>
      <c r="X286">
        <v>1049.6013597033379</v>
      </c>
      <c r="Y286">
        <v>5603.2564894932038</v>
      </c>
      <c r="Z286">
        <v>20.479738631188614</v>
      </c>
      <c r="AA286">
        <v>5603.2564894932038</v>
      </c>
      <c r="AB286">
        <v>11884.716934487027</v>
      </c>
      <c r="AC286">
        <v>43.43829288920697</v>
      </c>
      <c r="AD286">
        <v>0</v>
      </c>
      <c r="AE286">
        <v>0</v>
      </c>
      <c r="AF286">
        <v>0</v>
      </c>
      <c r="AG286" t="s">
        <v>642</v>
      </c>
      <c r="AH286" t="s">
        <v>708</v>
      </c>
    </row>
    <row r="287" spans="1:34" hidden="1" x14ac:dyDescent="0.25">
      <c r="A287" t="s">
        <v>56</v>
      </c>
      <c r="B287" t="s">
        <v>527</v>
      </c>
      <c r="C287" t="s">
        <v>951</v>
      </c>
      <c r="D287" s="63" t="s">
        <v>951</v>
      </c>
      <c r="E287" s="63" t="s">
        <v>671</v>
      </c>
      <c r="F287">
        <v>0.6</v>
      </c>
      <c r="G287">
        <v>11884.716934487027</v>
      </c>
      <c r="H287">
        <v>848.90835246335905</v>
      </c>
      <c r="I287">
        <v>1</v>
      </c>
      <c r="J287">
        <v>6</v>
      </c>
      <c r="K287" t="s">
        <v>113</v>
      </c>
      <c r="L287">
        <v>6</v>
      </c>
      <c r="M287" t="s">
        <v>709</v>
      </c>
      <c r="N287">
        <v>1</v>
      </c>
      <c r="O287">
        <v>0</v>
      </c>
      <c r="P287">
        <v>0</v>
      </c>
      <c r="Q287">
        <v>0</v>
      </c>
      <c r="R287">
        <v>0</v>
      </c>
      <c r="S287">
        <v>0</v>
      </c>
      <c r="T287">
        <v>0</v>
      </c>
      <c r="U287">
        <v>0</v>
      </c>
      <c r="V287">
        <v>0</v>
      </c>
      <c r="W287">
        <v>0</v>
      </c>
      <c r="X287">
        <v>0</v>
      </c>
      <c r="Y287">
        <v>5603.2564894932038</v>
      </c>
      <c r="Z287">
        <v>20.479738631188614</v>
      </c>
      <c r="AA287">
        <v>5603.2564894932038</v>
      </c>
      <c r="AB287">
        <v>11884.716934487027</v>
      </c>
      <c r="AC287">
        <v>43.43829288920697</v>
      </c>
      <c r="AD287">
        <v>0</v>
      </c>
      <c r="AE287">
        <v>0</v>
      </c>
      <c r="AF287">
        <v>0</v>
      </c>
      <c r="AG287" t="s">
        <v>642</v>
      </c>
      <c r="AH287" t="s">
        <v>710</v>
      </c>
    </row>
    <row r="288" spans="1:34" hidden="1" x14ac:dyDescent="0.25">
      <c r="A288" t="s">
        <v>56</v>
      </c>
      <c r="B288" t="s">
        <v>527</v>
      </c>
      <c r="C288" t="s">
        <v>951</v>
      </c>
      <c r="D288" s="63" t="s">
        <v>951</v>
      </c>
      <c r="E288" s="63" t="s">
        <v>671</v>
      </c>
      <c r="F288">
        <v>0.6</v>
      </c>
      <c r="G288">
        <v>11884.716934487027</v>
      </c>
      <c r="H288">
        <v>848.90835246335905</v>
      </c>
      <c r="I288">
        <v>1</v>
      </c>
      <c r="J288">
        <v>7</v>
      </c>
      <c r="K288" t="s">
        <v>114</v>
      </c>
      <c r="L288">
        <v>7</v>
      </c>
      <c r="M288" t="s">
        <v>711</v>
      </c>
      <c r="N288">
        <v>1</v>
      </c>
      <c r="O288">
        <v>0</v>
      </c>
      <c r="P288">
        <v>0</v>
      </c>
      <c r="Q288">
        <v>0</v>
      </c>
      <c r="R288">
        <v>0</v>
      </c>
      <c r="S288">
        <v>0</v>
      </c>
      <c r="T288">
        <v>0</v>
      </c>
      <c r="U288">
        <v>0</v>
      </c>
      <c r="V288">
        <v>0</v>
      </c>
      <c r="W288">
        <v>0</v>
      </c>
      <c r="X288">
        <v>0</v>
      </c>
      <c r="Y288">
        <v>5603.2564894932038</v>
      </c>
      <c r="Z288">
        <v>20.479738631188614</v>
      </c>
      <c r="AA288">
        <v>5603.2564894932038</v>
      </c>
      <c r="AB288">
        <v>11884.716934487027</v>
      </c>
      <c r="AC288">
        <v>43.43829288920697</v>
      </c>
      <c r="AD288">
        <v>0</v>
      </c>
      <c r="AE288">
        <v>0</v>
      </c>
      <c r="AF288">
        <v>0</v>
      </c>
      <c r="AG288" t="s">
        <v>642</v>
      </c>
      <c r="AH288" t="s">
        <v>712</v>
      </c>
    </row>
    <row r="289" spans="1:34" hidden="1" x14ac:dyDescent="0.25">
      <c r="A289" t="s">
        <v>56</v>
      </c>
      <c r="B289" t="s">
        <v>527</v>
      </c>
      <c r="C289" t="s">
        <v>951</v>
      </c>
      <c r="D289" s="63" t="s">
        <v>951</v>
      </c>
      <c r="E289" s="63" t="s">
        <v>671</v>
      </c>
      <c r="F289">
        <v>0.6</v>
      </c>
      <c r="G289">
        <v>11884.716934487027</v>
      </c>
      <c r="H289">
        <v>848.90835246335905</v>
      </c>
      <c r="I289">
        <v>2</v>
      </c>
      <c r="J289">
        <v>1</v>
      </c>
      <c r="K289" t="s">
        <v>99</v>
      </c>
      <c r="L289">
        <v>8</v>
      </c>
      <c r="M289" t="s">
        <v>713</v>
      </c>
      <c r="N289">
        <v>2</v>
      </c>
      <c r="O289">
        <v>1324.1124845488262</v>
      </c>
      <c r="P289">
        <v>2206.8541409147106</v>
      </c>
      <c r="Q289">
        <v>4.8395924142866455</v>
      </c>
      <c r="R289">
        <v>4.8395924142866455</v>
      </c>
      <c r="S289">
        <v>0</v>
      </c>
      <c r="T289">
        <v>0</v>
      </c>
      <c r="U289">
        <v>1</v>
      </c>
      <c r="V289">
        <v>0</v>
      </c>
      <c r="W289">
        <v>0</v>
      </c>
      <c r="X289">
        <v>1324.1124845488262</v>
      </c>
      <c r="Y289">
        <v>6281.4604449938215</v>
      </c>
      <c r="Z289">
        <v>22.95855425801836</v>
      </c>
      <c r="AA289">
        <v>6281.4604449938215</v>
      </c>
      <c r="AB289">
        <v>11884.716934487027</v>
      </c>
      <c r="AC289">
        <v>43.43829288920697</v>
      </c>
      <c r="AD289">
        <v>0</v>
      </c>
      <c r="AE289">
        <v>0</v>
      </c>
      <c r="AF289">
        <v>0</v>
      </c>
      <c r="AG289" t="s">
        <v>642</v>
      </c>
      <c r="AH289" t="s">
        <v>714</v>
      </c>
    </row>
    <row r="290" spans="1:34" hidden="1" x14ac:dyDescent="0.25">
      <c r="A290" t="s">
        <v>56</v>
      </c>
      <c r="B290" t="s">
        <v>527</v>
      </c>
      <c r="C290" t="s">
        <v>951</v>
      </c>
      <c r="D290" s="63" t="s">
        <v>951</v>
      </c>
      <c r="E290" s="63" t="s">
        <v>671</v>
      </c>
      <c r="F290">
        <v>0.6</v>
      </c>
      <c r="G290">
        <v>11884.716934487027</v>
      </c>
      <c r="H290">
        <v>848.90835246335905</v>
      </c>
      <c r="I290">
        <v>2</v>
      </c>
      <c r="J290">
        <v>2</v>
      </c>
      <c r="K290" t="s">
        <v>102</v>
      </c>
      <c r="L290">
        <v>9</v>
      </c>
      <c r="M290" t="s">
        <v>715</v>
      </c>
      <c r="N290">
        <v>2</v>
      </c>
      <c r="O290">
        <v>1485.5896168108779</v>
      </c>
      <c r="P290">
        <v>2475.9826946847966</v>
      </c>
      <c r="Q290">
        <v>5.4297866111508695</v>
      </c>
      <c r="R290">
        <v>5.4297866111508695</v>
      </c>
      <c r="S290">
        <v>0</v>
      </c>
      <c r="T290">
        <v>0</v>
      </c>
      <c r="U290">
        <v>1</v>
      </c>
      <c r="V290">
        <v>0</v>
      </c>
      <c r="W290">
        <v>0</v>
      </c>
      <c r="X290">
        <v>1485.5896168108779</v>
      </c>
      <c r="Y290">
        <v>6281.4604449938215</v>
      </c>
      <c r="Z290">
        <v>22.95855425801836</v>
      </c>
      <c r="AA290">
        <v>6281.4604449938215</v>
      </c>
      <c r="AB290">
        <v>11884.716934487027</v>
      </c>
      <c r="AC290">
        <v>43.43829288920697</v>
      </c>
      <c r="AD290">
        <v>0</v>
      </c>
      <c r="AE290">
        <v>0</v>
      </c>
      <c r="AF290">
        <v>0</v>
      </c>
      <c r="AG290" t="s">
        <v>642</v>
      </c>
      <c r="AH290" t="s">
        <v>716</v>
      </c>
    </row>
    <row r="291" spans="1:34" hidden="1" x14ac:dyDescent="0.25">
      <c r="A291" t="s">
        <v>56</v>
      </c>
      <c r="B291" t="s">
        <v>527</v>
      </c>
      <c r="C291" t="s">
        <v>951</v>
      </c>
      <c r="D291" s="63" t="s">
        <v>951</v>
      </c>
      <c r="E291" s="63" t="s">
        <v>671</v>
      </c>
      <c r="F291">
        <v>0.6</v>
      </c>
      <c r="G291">
        <v>11884.716934487027</v>
      </c>
      <c r="H291">
        <v>848.90835246335905</v>
      </c>
      <c r="I291">
        <v>2</v>
      </c>
      <c r="J291">
        <v>3</v>
      </c>
      <c r="K291" t="s">
        <v>103</v>
      </c>
      <c r="L291">
        <v>10</v>
      </c>
      <c r="M291" t="s">
        <v>717</v>
      </c>
      <c r="N291">
        <v>2</v>
      </c>
      <c r="O291">
        <v>1081.8967861557483</v>
      </c>
      <c r="P291">
        <v>1803.1613102595804</v>
      </c>
      <c r="Q291">
        <v>3.9543011189903079</v>
      </c>
      <c r="R291">
        <v>3.9543011189903079</v>
      </c>
      <c r="S291">
        <v>0</v>
      </c>
      <c r="T291">
        <v>0</v>
      </c>
      <c r="U291">
        <v>1</v>
      </c>
      <c r="V291">
        <v>0</v>
      </c>
      <c r="W291">
        <v>0</v>
      </c>
      <c r="X291">
        <v>1081.8967861557483</v>
      </c>
      <c r="Y291">
        <v>6281.4604449938215</v>
      </c>
      <c r="Z291">
        <v>22.95855425801836</v>
      </c>
      <c r="AA291">
        <v>6281.4604449938215</v>
      </c>
      <c r="AB291">
        <v>11884.716934487027</v>
      </c>
      <c r="AC291">
        <v>43.43829288920697</v>
      </c>
      <c r="AD291">
        <v>0</v>
      </c>
      <c r="AE291">
        <v>0</v>
      </c>
      <c r="AF291">
        <v>0</v>
      </c>
      <c r="AG291" t="s">
        <v>642</v>
      </c>
      <c r="AH291" t="s">
        <v>718</v>
      </c>
    </row>
    <row r="292" spans="1:34" hidden="1" x14ac:dyDescent="0.25">
      <c r="A292" t="s">
        <v>56</v>
      </c>
      <c r="B292" t="s">
        <v>527</v>
      </c>
      <c r="C292" t="s">
        <v>951</v>
      </c>
      <c r="D292" s="63" t="s">
        <v>951</v>
      </c>
      <c r="E292" s="63" t="s">
        <v>671</v>
      </c>
      <c r="F292">
        <v>0.6</v>
      </c>
      <c r="G292">
        <v>11884.716934487027</v>
      </c>
      <c r="H292">
        <v>848.90835246335905</v>
      </c>
      <c r="I292">
        <v>2</v>
      </c>
      <c r="J292">
        <v>4</v>
      </c>
      <c r="K292" t="s">
        <v>101</v>
      </c>
      <c r="L292">
        <v>11</v>
      </c>
      <c r="M292" t="s">
        <v>719</v>
      </c>
      <c r="N292">
        <v>2</v>
      </c>
      <c r="O292">
        <v>1211.07849196539</v>
      </c>
      <c r="P292">
        <v>2018.46415327565</v>
      </c>
      <c r="Q292">
        <v>4.4264564764816887</v>
      </c>
      <c r="R292">
        <v>4.4264564764816887</v>
      </c>
      <c r="S292">
        <v>0</v>
      </c>
      <c r="T292">
        <v>0</v>
      </c>
      <c r="U292">
        <v>1</v>
      </c>
      <c r="V292">
        <v>2.2737367544323206E-13</v>
      </c>
      <c r="W292">
        <v>0</v>
      </c>
      <c r="X292">
        <v>1211.0784919653897</v>
      </c>
      <c r="Y292">
        <v>6281.4604449938215</v>
      </c>
      <c r="Z292">
        <v>22.95855425801836</v>
      </c>
      <c r="AA292">
        <v>6281.4604449938215</v>
      </c>
      <c r="AB292">
        <v>11884.716934487027</v>
      </c>
      <c r="AC292">
        <v>43.43829288920697</v>
      </c>
      <c r="AD292">
        <v>2.2737367544323206E-13</v>
      </c>
      <c r="AE292">
        <v>0</v>
      </c>
      <c r="AF292">
        <v>0</v>
      </c>
      <c r="AG292" t="s">
        <v>642</v>
      </c>
      <c r="AH292" t="s">
        <v>720</v>
      </c>
    </row>
    <row r="293" spans="1:34" hidden="1" x14ac:dyDescent="0.25">
      <c r="A293" t="s">
        <v>56</v>
      </c>
      <c r="B293" t="s">
        <v>527</v>
      </c>
      <c r="C293" t="s">
        <v>951</v>
      </c>
      <c r="D293" s="63" t="s">
        <v>951</v>
      </c>
      <c r="E293" s="63" t="s">
        <v>671</v>
      </c>
      <c r="F293">
        <v>0.6</v>
      </c>
      <c r="G293">
        <v>11884.716934487027</v>
      </c>
      <c r="H293">
        <v>848.90835246335905</v>
      </c>
      <c r="I293">
        <v>2</v>
      </c>
      <c r="J293">
        <v>5</v>
      </c>
      <c r="K293" t="s">
        <v>105</v>
      </c>
      <c r="L293">
        <v>12</v>
      </c>
      <c r="M293" t="s">
        <v>721</v>
      </c>
      <c r="N293">
        <v>2</v>
      </c>
      <c r="O293">
        <v>1049.6013597033379</v>
      </c>
      <c r="P293">
        <v>1749.3355995055633</v>
      </c>
      <c r="Q293">
        <v>3.8362622796174635</v>
      </c>
      <c r="R293">
        <v>3.8362622796174635</v>
      </c>
      <c r="S293">
        <v>0</v>
      </c>
      <c r="T293">
        <v>0</v>
      </c>
      <c r="U293">
        <v>1</v>
      </c>
      <c r="V293">
        <v>0</v>
      </c>
      <c r="W293">
        <v>0</v>
      </c>
      <c r="X293">
        <v>1049.6013597033379</v>
      </c>
      <c r="Y293">
        <v>6281.4604449938215</v>
      </c>
      <c r="Z293">
        <v>22.95855425801836</v>
      </c>
      <c r="AA293">
        <v>6281.4604449938215</v>
      </c>
      <c r="AB293">
        <v>11884.716934487027</v>
      </c>
      <c r="AC293">
        <v>43.43829288920697</v>
      </c>
      <c r="AD293">
        <v>0</v>
      </c>
      <c r="AE293">
        <v>0</v>
      </c>
      <c r="AF293">
        <v>0</v>
      </c>
      <c r="AG293" t="s">
        <v>642</v>
      </c>
      <c r="AH293" t="s">
        <v>722</v>
      </c>
    </row>
    <row r="294" spans="1:34" hidden="1" x14ac:dyDescent="0.25">
      <c r="A294" t="s">
        <v>56</v>
      </c>
      <c r="B294" t="s">
        <v>527</v>
      </c>
      <c r="C294" t="s">
        <v>951</v>
      </c>
      <c r="D294" s="63" t="s">
        <v>951</v>
      </c>
      <c r="E294" s="63" t="s">
        <v>671</v>
      </c>
      <c r="F294">
        <v>0.6</v>
      </c>
      <c r="G294">
        <v>11884.716934487027</v>
      </c>
      <c r="H294">
        <v>848.90835246335905</v>
      </c>
      <c r="I294">
        <v>2</v>
      </c>
      <c r="J294">
        <v>6</v>
      </c>
      <c r="K294" t="s">
        <v>113</v>
      </c>
      <c r="L294">
        <v>13</v>
      </c>
      <c r="M294" t="s">
        <v>723</v>
      </c>
      <c r="N294">
        <v>2</v>
      </c>
      <c r="O294">
        <v>0</v>
      </c>
      <c r="P294">
        <v>0</v>
      </c>
      <c r="Q294">
        <v>0</v>
      </c>
      <c r="R294">
        <v>0</v>
      </c>
      <c r="S294">
        <v>0</v>
      </c>
      <c r="T294">
        <v>0</v>
      </c>
      <c r="U294">
        <v>0</v>
      </c>
      <c r="V294">
        <v>0</v>
      </c>
      <c r="W294">
        <v>0</v>
      </c>
      <c r="X294">
        <v>0</v>
      </c>
      <c r="Y294">
        <v>6281.4604449938215</v>
      </c>
      <c r="Z294">
        <v>22.95855425801836</v>
      </c>
      <c r="AA294">
        <v>6281.4604449938215</v>
      </c>
      <c r="AB294">
        <v>11884.716934487027</v>
      </c>
      <c r="AC294">
        <v>43.43829288920697</v>
      </c>
      <c r="AD294">
        <v>0</v>
      </c>
      <c r="AE294">
        <v>0</v>
      </c>
      <c r="AF294">
        <v>0</v>
      </c>
      <c r="AG294" t="s">
        <v>642</v>
      </c>
      <c r="AH294" t="s">
        <v>724</v>
      </c>
    </row>
    <row r="295" spans="1:34" hidden="1" x14ac:dyDescent="0.25">
      <c r="A295" t="s">
        <v>56</v>
      </c>
      <c r="B295" t="s">
        <v>527</v>
      </c>
      <c r="C295" t="s">
        <v>951</v>
      </c>
      <c r="D295" s="63" t="s">
        <v>951</v>
      </c>
      <c r="E295" s="63" t="s">
        <v>671</v>
      </c>
      <c r="F295">
        <v>0.6</v>
      </c>
      <c r="G295">
        <v>11884.716934487027</v>
      </c>
      <c r="H295">
        <v>848.90835246335905</v>
      </c>
      <c r="I295">
        <v>2</v>
      </c>
      <c r="J295">
        <v>7</v>
      </c>
      <c r="K295" t="s">
        <v>114</v>
      </c>
      <c r="L295">
        <v>14</v>
      </c>
      <c r="M295" t="s">
        <v>725</v>
      </c>
      <c r="N295">
        <v>2</v>
      </c>
      <c r="O295">
        <v>129.18170580964158</v>
      </c>
      <c r="P295">
        <v>215.30284301606932</v>
      </c>
      <c r="Q295">
        <v>0.4721553574913801</v>
      </c>
      <c r="R295">
        <v>0</v>
      </c>
      <c r="S295">
        <v>0.4721553574913801</v>
      </c>
      <c r="T295">
        <v>0</v>
      </c>
      <c r="U295">
        <v>1</v>
      </c>
      <c r="V295">
        <v>0</v>
      </c>
      <c r="W295">
        <v>0</v>
      </c>
      <c r="X295">
        <v>129.18170580964158</v>
      </c>
      <c r="Y295">
        <v>6281.4604449938215</v>
      </c>
      <c r="Z295">
        <v>22.95855425801836</v>
      </c>
      <c r="AA295">
        <v>6281.4604449938215</v>
      </c>
      <c r="AB295">
        <v>11884.716934487027</v>
      </c>
      <c r="AC295">
        <v>43.43829288920697</v>
      </c>
      <c r="AD295">
        <v>0</v>
      </c>
      <c r="AE295">
        <v>0</v>
      </c>
      <c r="AF295">
        <v>0</v>
      </c>
      <c r="AG295" t="s">
        <v>642</v>
      </c>
      <c r="AH295" t="s">
        <v>726</v>
      </c>
    </row>
  </sheetData>
  <phoneticPr fontId="10"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89BA5-113C-4994-BC57-9E820BB3AF50}">
  <sheetPr>
    <tabColor theme="4"/>
  </sheetPr>
  <dimension ref="A1:G30"/>
  <sheetViews>
    <sheetView workbookViewId="0"/>
  </sheetViews>
  <sheetFormatPr defaultRowHeight="15" x14ac:dyDescent="0.25"/>
  <cols>
    <col min="1" max="1" width="17.28515625" customWidth="1"/>
    <col min="2" max="4" width="10.5703125" bestFit="1" customWidth="1"/>
  </cols>
  <sheetData>
    <row r="1" spans="1:7" x14ac:dyDescent="0.25">
      <c r="B1" t="s">
        <v>676</v>
      </c>
      <c r="F1" s="24">
        <v>46231</v>
      </c>
    </row>
    <row r="2" spans="1:7" x14ac:dyDescent="0.25">
      <c r="A2" t="s">
        <v>519</v>
      </c>
      <c r="B2" t="s">
        <v>54</v>
      </c>
      <c r="C2" t="s">
        <v>55</v>
      </c>
      <c r="D2" t="s">
        <v>56</v>
      </c>
      <c r="G2">
        <f>7.6*14</f>
        <v>106.39999999999999</v>
      </c>
    </row>
    <row r="3" spans="1:7" x14ac:dyDescent="0.25">
      <c r="A3" t="s">
        <v>518</v>
      </c>
      <c r="B3">
        <v>5180.4666666666699</v>
      </c>
      <c r="C3">
        <v>1954</v>
      </c>
      <c r="D3">
        <f>1650+1991</f>
        <v>3641</v>
      </c>
    </row>
    <row r="4" spans="1:7" x14ac:dyDescent="0.25">
      <c r="A4" t="s">
        <v>8</v>
      </c>
      <c r="B4" s="20">
        <v>1041.117</v>
      </c>
      <c r="C4">
        <v>395</v>
      </c>
      <c r="D4">
        <f>335+403</f>
        <v>738</v>
      </c>
    </row>
    <row r="6" spans="1:7" x14ac:dyDescent="0.25">
      <c r="A6" t="s">
        <v>644</v>
      </c>
      <c r="B6" s="4">
        <f>B3-B4</f>
        <v>4139.3496666666697</v>
      </c>
      <c r="C6" s="4">
        <f t="shared" ref="C6:D6" si="0">C3-C4</f>
        <v>1559</v>
      </c>
      <c r="D6" s="4">
        <f t="shared" si="0"/>
        <v>2903</v>
      </c>
    </row>
    <row r="7" spans="1:7" x14ac:dyDescent="0.25">
      <c r="B7" s="4"/>
      <c r="C7" s="4"/>
      <c r="D7" s="4"/>
    </row>
    <row r="8" spans="1:7" x14ac:dyDescent="0.25">
      <c r="A8" t="s">
        <v>662</v>
      </c>
      <c r="B8" s="4">
        <f>B4/$G$2</f>
        <v>9.7849342105263162</v>
      </c>
      <c r="C8" s="4">
        <f t="shared" ref="C8:D10" si="1">C4/$G$2</f>
        <v>3.7124060150375944</v>
      </c>
      <c r="D8" s="4">
        <f t="shared" si="1"/>
        <v>6.9360902255639107</v>
      </c>
    </row>
    <row r="9" spans="1:7" x14ac:dyDescent="0.25">
      <c r="B9" s="4"/>
      <c r="C9" s="4"/>
      <c r="D9" s="4"/>
    </row>
    <row r="10" spans="1:7" x14ac:dyDescent="0.25">
      <c r="A10" t="s">
        <v>663</v>
      </c>
      <c r="B10" s="4">
        <f>B6/$G$2</f>
        <v>38.903662280701788</v>
      </c>
      <c r="C10" s="4">
        <f t="shared" si="1"/>
        <v>14.652255639097746</v>
      </c>
      <c r="D10" s="4">
        <f t="shared" si="1"/>
        <v>27.283834586466167</v>
      </c>
    </row>
    <row r="11" spans="1:7" x14ac:dyDescent="0.25">
      <c r="B11" s="4"/>
      <c r="C11" s="4"/>
      <c r="D11" s="4"/>
    </row>
    <row r="12" spans="1:7" x14ac:dyDescent="0.25">
      <c r="A12" t="s">
        <v>664</v>
      </c>
      <c r="B12" s="4">
        <f>B8/$G$12</f>
        <v>3.9139736842105264</v>
      </c>
      <c r="C12" s="4">
        <f t="shared" ref="C12:D12" si="2">C8/$G$12</f>
        <v>1.4849624060150377</v>
      </c>
      <c r="D12" s="4">
        <f t="shared" si="2"/>
        <v>2.7744360902255645</v>
      </c>
      <c r="G12">
        <v>2.5</v>
      </c>
    </row>
    <row r="13" spans="1:7" x14ac:dyDescent="0.25">
      <c r="B13" s="4"/>
      <c r="C13" s="4"/>
      <c r="D13" s="4"/>
    </row>
    <row r="14" spans="1:7" x14ac:dyDescent="0.25">
      <c r="A14" t="s">
        <v>665</v>
      </c>
      <c r="B14" s="4">
        <f t="shared" ref="B14:D14" si="3">B10/$G$12</f>
        <v>15.561464912280716</v>
      </c>
      <c r="C14" s="4">
        <f t="shared" si="3"/>
        <v>5.8609022556390986</v>
      </c>
      <c r="D14" s="4">
        <f t="shared" si="3"/>
        <v>10.913533834586467</v>
      </c>
    </row>
    <row r="21" spans="1:4" x14ac:dyDescent="0.25">
      <c r="A21" t="s">
        <v>645</v>
      </c>
    </row>
    <row r="22" spans="1:4" x14ac:dyDescent="0.25">
      <c r="A22" t="s">
        <v>643</v>
      </c>
      <c r="B22">
        <v>689</v>
      </c>
      <c r="C22">
        <v>259</v>
      </c>
      <c r="D22">
        <v>483</v>
      </c>
    </row>
    <row r="23" spans="1:4" x14ac:dyDescent="0.25">
      <c r="A23" t="s">
        <v>8</v>
      </c>
      <c r="B23" s="37">
        <v>1041.117</v>
      </c>
      <c r="C23" s="35">
        <v>395</v>
      </c>
      <c r="D23" s="36">
        <f>335+403</f>
        <v>738</v>
      </c>
    </row>
    <row r="24" spans="1:4" x14ac:dyDescent="0.25">
      <c r="A24" t="s">
        <v>646</v>
      </c>
      <c r="B24">
        <v>740</v>
      </c>
      <c r="C24">
        <v>297</v>
      </c>
      <c r="D24">
        <v>538</v>
      </c>
    </row>
    <row r="27" spans="1:4" ht="30" x14ac:dyDescent="0.25">
      <c r="A27" t="s">
        <v>54</v>
      </c>
      <c r="C27" s="40" t="s">
        <v>666</v>
      </c>
    </row>
    <row r="29" spans="1:4" x14ac:dyDescent="0.25">
      <c r="A29" t="s">
        <v>663</v>
      </c>
      <c r="B29">
        <f>B3/60/7.6</f>
        <v>11.360672514619891</v>
      </c>
      <c r="C29">
        <v>47.151315789473685</v>
      </c>
    </row>
    <row r="30" spans="1:4" x14ac:dyDescent="0.25">
      <c r="A30" t="s">
        <v>662</v>
      </c>
      <c r="B30">
        <f>B4/60/7.6</f>
        <v>2.2831513157894738</v>
      </c>
      <c r="C30">
        <f>MW_Role_Distribution[[#Totals],[RoleDayHistoricalProductiveHours]]/7.6</f>
        <v>17.697368421052634</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B11D0-359D-4F2D-BE0B-78568A24F614}">
  <sheetPr>
    <tabColor rgb="FF4472C4"/>
  </sheetPr>
  <dimension ref="A1:J38"/>
  <sheetViews>
    <sheetView topLeftCell="D1" workbookViewId="0">
      <selection activeCell="I32" sqref="I32:I38"/>
    </sheetView>
  </sheetViews>
  <sheetFormatPr defaultRowHeight="15" x14ac:dyDescent="0.25"/>
  <cols>
    <col min="1" max="1" width="33.5703125" customWidth="1"/>
    <col min="2" max="2" width="14" bestFit="1" customWidth="1"/>
    <col min="3" max="3" width="15.85546875" bestFit="1" customWidth="1"/>
    <col min="5" max="5" width="4.140625" customWidth="1"/>
    <col min="7" max="7" width="36.28515625" customWidth="1"/>
    <col min="8" max="8" width="14.140625" customWidth="1"/>
    <col min="9" max="9" width="34.85546875" customWidth="1"/>
    <col min="10" max="10" width="9.5703125" customWidth="1"/>
  </cols>
  <sheetData>
    <row r="1" spans="1:10" ht="18.75" x14ac:dyDescent="0.3">
      <c r="A1" s="51" t="str">
        <f>"Allocation of Direct Care Percentages"</f>
        <v>Allocation of Direct Care Percentages</v>
      </c>
      <c r="B1" s="51"/>
    </row>
    <row r="2" spans="1:10" x14ac:dyDescent="0.25">
      <c r="G2" t="s">
        <v>673</v>
      </c>
    </row>
    <row r="3" spans="1:10" ht="30" x14ac:dyDescent="0.25">
      <c r="A3" s="41" t="s">
        <v>3</v>
      </c>
      <c r="B3" s="22" t="s">
        <v>509</v>
      </c>
      <c r="C3" s="38" t="s">
        <v>510</v>
      </c>
      <c r="D3" t="s">
        <v>667</v>
      </c>
      <c r="G3" s="42" t="s">
        <v>672</v>
      </c>
      <c r="H3" s="42" t="s">
        <v>674</v>
      </c>
      <c r="I3" s="42" t="s">
        <v>675</v>
      </c>
      <c r="J3" s="42" t="s">
        <v>510</v>
      </c>
    </row>
    <row r="4" spans="1:10" x14ac:dyDescent="0.25">
      <c r="A4" t="s">
        <v>511</v>
      </c>
      <c r="B4" t="s">
        <v>8</v>
      </c>
      <c r="C4" s="23">
        <v>1</v>
      </c>
      <c r="D4" t="s">
        <v>668</v>
      </c>
      <c r="G4" t="s">
        <v>96</v>
      </c>
      <c r="H4" t="s">
        <v>670</v>
      </c>
      <c r="I4" t="s">
        <v>670</v>
      </c>
      <c r="J4" s="39" t="str">
        <f t="shared" ref="J4:J25" si="0">IF(I4="NA","na",_xlfn.XLOOKUP(I4,$A$4:$A$12,$C$4:$C$12,"NA"))</f>
        <v>na</v>
      </c>
    </row>
    <row r="5" spans="1:10" x14ac:dyDescent="0.25">
      <c r="A5" t="s">
        <v>12</v>
      </c>
      <c r="B5" t="s">
        <v>16</v>
      </c>
      <c r="C5" s="23">
        <v>1</v>
      </c>
      <c r="D5" t="s">
        <v>668</v>
      </c>
      <c r="G5" t="s">
        <v>110</v>
      </c>
      <c r="H5" t="s">
        <v>670</v>
      </c>
      <c r="I5" t="s">
        <v>670</v>
      </c>
      <c r="J5" s="39" t="str">
        <f t="shared" si="0"/>
        <v>na</v>
      </c>
    </row>
    <row r="6" spans="1:10" x14ac:dyDescent="0.25">
      <c r="A6" t="s">
        <v>512</v>
      </c>
      <c r="B6" t="s">
        <v>13</v>
      </c>
      <c r="C6" s="23">
        <v>1</v>
      </c>
      <c r="D6" t="s">
        <v>668</v>
      </c>
      <c r="G6" t="s">
        <v>115</v>
      </c>
      <c r="H6" t="s">
        <v>670</v>
      </c>
      <c r="I6" t="s">
        <v>670</v>
      </c>
      <c r="J6" s="39" t="str">
        <f t="shared" si="0"/>
        <v>na</v>
      </c>
    </row>
    <row r="7" spans="1:10" x14ac:dyDescent="0.25">
      <c r="A7" t="s">
        <v>513</v>
      </c>
      <c r="B7" t="s">
        <v>8</v>
      </c>
      <c r="C7" s="23">
        <v>1</v>
      </c>
      <c r="D7" t="s">
        <v>668</v>
      </c>
      <c r="G7" t="s">
        <v>141</v>
      </c>
      <c r="H7" t="s">
        <v>670</v>
      </c>
      <c r="I7" t="s">
        <v>670</v>
      </c>
      <c r="J7" s="39" t="str">
        <f t="shared" si="0"/>
        <v>na</v>
      </c>
    </row>
    <row r="8" spans="1:10" x14ac:dyDescent="0.25">
      <c r="A8" t="s">
        <v>285</v>
      </c>
      <c r="B8" t="s">
        <v>8</v>
      </c>
      <c r="C8" s="23">
        <v>0.75</v>
      </c>
      <c r="D8" t="s">
        <v>668</v>
      </c>
      <c r="G8" t="s">
        <v>143</v>
      </c>
      <c r="H8" t="s">
        <v>670</v>
      </c>
      <c r="I8" t="s">
        <v>670</v>
      </c>
      <c r="J8" s="39" t="str">
        <f t="shared" si="0"/>
        <v>na</v>
      </c>
    </row>
    <row r="9" spans="1:10" x14ac:dyDescent="0.25">
      <c r="A9" t="s">
        <v>514</v>
      </c>
      <c r="B9" t="s">
        <v>8</v>
      </c>
      <c r="C9" s="23">
        <v>0.95</v>
      </c>
      <c r="D9" t="s">
        <v>668</v>
      </c>
      <c r="G9" t="s">
        <v>160</v>
      </c>
      <c r="H9" t="s">
        <v>671</v>
      </c>
      <c r="I9" s="6" t="s">
        <v>515</v>
      </c>
      <c r="J9" s="39">
        <f t="shared" si="0"/>
        <v>0.6</v>
      </c>
    </row>
    <row r="10" spans="1:10" x14ac:dyDescent="0.25">
      <c r="A10" t="s">
        <v>515</v>
      </c>
      <c r="B10" t="s">
        <v>16</v>
      </c>
      <c r="C10" s="23">
        <v>0.6</v>
      </c>
      <c r="D10" t="s">
        <v>668</v>
      </c>
      <c r="G10" t="s">
        <v>162</v>
      </c>
      <c r="H10" t="s">
        <v>671</v>
      </c>
      <c r="I10" t="s">
        <v>515</v>
      </c>
      <c r="J10" s="39">
        <f t="shared" si="0"/>
        <v>0.6</v>
      </c>
    </row>
    <row r="11" spans="1:10" x14ac:dyDescent="0.25">
      <c r="A11" t="s">
        <v>516</v>
      </c>
      <c r="B11" t="s">
        <v>8</v>
      </c>
      <c r="C11" s="23">
        <v>0.6</v>
      </c>
      <c r="D11" t="s">
        <v>668</v>
      </c>
      <c r="G11" t="s">
        <v>173</v>
      </c>
      <c r="H11" t="s">
        <v>671</v>
      </c>
      <c r="I11" t="s">
        <v>12</v>
      </c>
      <c r="J11" s="39">
        <f t="shared" si="0"/>
        <v>1</v>
      </c>
    </row>
    <row r="12" spans="1:10" x14ac:dyDescent="0.25">
      <c r="A12" t="s">
        <v>517</v>
      </c>
      <c r="B12" t="s">
        <v>8</v>
      </c>
      <c r="C12" s="23">
        <v>0.15</v>
      </c>
      <c r="D12" t="s">
        <v>669</v>
      </c>
      <c r="G12" t="s">
        <v>205</v>
      </c>
      <c r="H12" t="s">
        <v>671</v>
      </c>
      <c r="I12" t="s">
        <v>12</v>
      </c>
      <c r="J12" s="39">
        <f t="shared" si="0"/>
        <v>1</v>
      </c>
    </row>
    <row r="13" spans="1:10" x14ac:dyDescent="0.25">
      <c r="G13" t="s">
        <v>207</v>
      </c>
      <c r="H13" t="s">
        <v>671</v>
      </c>
      <c r="I13" t="s">
        <v>12</v>
      </c>
      <c r="J13" s="39">
        <f t="shared" si="0"/>
        <v>1</v>
      </c>
    </row>
    <row r="14" spans="1:10" x14ac:dyDescent="0.25">
      <c r="G14" t="s">
        <v>209</v>
      </c>
      <c r="H14" t="s">
        <v>671</v>
      </c>
      <c r="I14" t="s">
        <v>12</v>
      </c>
      <c r="J14" s="39">
        <f t="shared" si="0"/>
        <v>1</v>
      </c>
    </row>
    <row r="15" spans="1:10" x14ac:dyDescent="0.25">
      <c r="G15" t="s">
        <v>220</v>
      </c>
      <c r="H15" t="s">
        <v>671</v>
      </c>
      <c r="I15" t="s">
        <v>12</v>
      </c>
      <c r="J15" s="39">
        <f t="shared" si="0"/>
        <v>1</v>
      </c>
    </row>
    <row r="16" spans="1:10" x14ac:dyDescent="0.25">
      <c r="G16" t="s">
        <v>239</v>
      </c>
      <c r="H16" t="s">
        <v>671</v>
      </c>
      <c r="I16" t="s">
        <v>514</v>
      </c>
      <c r="J16" s="39">
        <f t="shared" si="0"/>
        <v>0.95</v>
      </c>
    </row>
    <row r="17" spans="7:10" x14ac:dyDescent="0.25">
      <c r="G17" t="s">
        <v>241</v>
      </c>
      <c r="H17" t="s">
        <v>671</v>
      </c>
      <c r="I17" t="s">
        <v>513</v>
      </c>
      <c r="J17" s="39">
        <f t="shared" si="0"/>
        <v>1</v>
      </c>
    </row>
    <row r="18" spans="7:10" x14ac:dyDescent="0.25">
      <c r="G18" t="s">
        <v>243</v>
      </c>
      <c r="H18" t="s">
        <v>671</v>
      </c>
      <c r="I18" t="s">
        <v>512</v>
      </c>
      <c r="J18" s="39">
        <f t="shared" si="0"/>
        <v>1</v>
      </c>
    </row>
    <row r="19" spans="7:10" x14ac:dyDescent="0.25">
      <c r="G19" t="s">
        <v>256</v>
      </c>
      <c r="H19" t="s">
        <v>671</v>
      </c>
      <c r="I19" t="s">
        <v>512</v>
      </c>
      <c r="J19" s="39">
        <f t="shared" si="0"/>
        <v>1</v>
      </c>
    </row>
    <row r="20" spans="7:10" x14ac:dyDescent="0.25">
      <c r="G20" t="s">
        <v>265</v>
      </c>
      <c r="H20" t="s">
        <v>8</v>
      </c>
      <c r="I20" t="s">
        <v>511</v>
      </c>
      <c r="J20" s="39">
        <f t="shared" si="0"/>
        <v>1</v>
      </c>
    </row>
    <row r="21" spans="7:10" x14ac:dyDescent="0.25">
      <c r="G21" t="s">
        <v>271</v>
      </c>
      <c r="H21" t="s">
        <v>8</v>
      </c>
      <c r="I21" t="s">
        <v>511</v>
      </c>
      <c r="J21" s="39">
        <f t="shared" si="0"/>
        <v>1</v>
      </c>
    </row>
    <row r="22" spans="7:10" x14ac:dyDescent="0.25">
      <c r="G22" t="s">
        <v>275</v>
      </c>
      <c r="H22" t="s">
        <v>8</v>
      </c>
      <c r="I22" t="s">
        <v>511</v>
      </c>
      <c r="J22" s="39">
        <f t="shared" si="0"/>
        <v>1</v>
      </c>
    </row>
    <row r="23" spans="7:10" x14ac:dyDescent="0.25">
      <c r="G23" t="s">
        <v>284</v>
      </c>
      <c r="H23" t="s">
        <v>8</v>
      </c>
      <c r="I23" t="s">
        <v>511</v>
      </c>
      <c r="J23" s="39">
        <f t="shared" si="0"/>
        <v>1</v>
      </c>
    </row>
    <row r="24" spans="7:10" x14ac:dyDescent="0.25">
      <c r="G24" t="s">
        <v>285</v>
      </c>
      <c r="H24" t="s">
        <v>671</v>
      </c>
      <c r="I24" t="s">
        <v>285</v>
      </c>
      <c r="J24" s="39">
        <f t="shared" si="0"/>
        <v>0.75</v>
      </c>
    </row>
    <row r="25" spans="7:10" x14ac:dyDescent="0.25">
      <c r="G25" t="s">
        <v>287</v>
      </c>
      <c r="H25" t="s">
        <v>671</v>
      </c>
      <c r="I25" s="6" t="s">
        <v>515</v>
      </c>
      <c r="J25" s="39">
        <f t="shared" si="0"/>
        <v>0.6</v>
      </c>
    </row>
    <row r="27" spans="7:10" x14ac:dyDescent="0.25">
      <c r="I27" s="3" t="s">
        <v>516</v>
      </c>
    </row>
    <row r="28" spans="7:10" x14ac:dyDescent="0.25">
      <c r="I28" s="1" t="s">
        <v>517</v>
      </c>
    </row>
    <row r="32" spans="7:10" x14ac:dyDescent="0.25">
      <c r="I32" t="s">
        <v>515</v>
      </c>
    </row>
    <row r="33" spans="9:9" x14ac:dyDescent="0.25">
      <c r="I33" t="s">
        <v>12</v>
      </c>
    </row>
    <row r="34" spans="9:9" x14ac:dyDescent="0.25">
      <c r="I34" t="s">
        <v>514</v>
      </c>
    </row>
    <row r="35" spans="9:9" x14ac:dyDescent="0.25">
      <c r="I35" t="s">
        <v>513</v>
      </c>
    </row>
    <row r="36" spans="9:9" x14ac:dyDescent="0.25">
      <c r="I36" t="s">
        <v>512</v>
      </c>
    </row>
    <row r="37" spans="9:9" x14ac:dyDescent="0.25">
      <c r="I37" t="s">
        <v>511</v>
      </c>
    </row>
    <row r="38" spans="9:9" x14ac:dyDescent="0.25">
      <c r="I38" t="s">
        <v>285</v>
      </c>
    </row>
  </sheetData>
  <mergeCells count="1">
    <mergeCell ref="A1:B1"/>
  </mergeCells>
  <pageMargins left="0.7" right="0.7" top="0.75" bottom="0.75" header="0.3" footer="0.3"/>
  <tableParts count="2">
    <tablePart r:id="rId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1D243-E86E-460C-BC4F-A0BC222EAB18}">
  <dimension ref="A1:AG883"/>
  <sheetViews>
    <sheetView workbookViewId="0">
      <selection activeCell="K20" sqref="K20"/>
    </sheetView>
  </sheetViews>
  <sheetFormatPr defaultRowHeight="15" x14ac:dyDescent="0.25"/>
  <cols>
    <col min="1" max="1" width="9.5703125" bestFit="1" customWidth="1"/>
    <col min="2" max="3" width="40" bestFit="1" customWidth="1"/>
    <col min="4" max="4" width="14" bestFit="1" customWidth="1"/>
    <col min="5" max="5" width="17.85546875" bestFit="1" customWidth="1"/>
    <col min="6" max="6" width="15" bestFit="1" customWidth="1"/>
    <col min="7" max="7" width="11.5703125" bestFit="1" customWidth="1"/>
    <col min="8" max="8" width="16.85546875" bestFit="1" customWidth="1"/>
    <col min="9" max="9" width="25.7109375" bestFit="1" customWidth="1"/>
    <col min="10" max="10" width="22.85546875" bestFit="1" customWidth="1"/>
    <col min="11" max="11" width="14" bestFit="1" customWidth="1"/>
    <col min="12" max="12" width="12.28515625" bestFit="1" customWidth="1"/>
    <col min="13" max="13" width="20" bestFit="1" customWidth="1"/>
    <col min="14" max="14" width="14.7109375" bestFit="1" customWidth="1"/>
    <col min="15" max="15" width="7.42578125" bestFit="1" customWidth="1"/>
    <col min="16" max="16" width="12.42578125" bestFit="1" customWidth="1"/>
    <col min="17" max="17" width="18.5703125" bestFit="1" customWidth="1"/>
    <col min="18" max="18" width="24.5703125" bestFit="1" customWidth="1"/>
    <col min="19" max="19" width="25.7109375" bestFit="1" customWidth="1"/>
    <col min="20" max="20" width="20.7109375" bestFit="1" customWidth="1"/>
    <col min="21" max="21" width="22.7109375" bestFit="1" customWidth="1"/>
    <col min="22" max="22" width="20.5703125" bestFit="1" customWidth="1"/>
    <col min="23" max="23" width="26.7109375" bestFit="1" customWidth="1"/>
    <col min="24" max="24" width="14.5703125" bestFit="1" customWidth="1"/>
    <col min="25" max="25" width="19" bestFit="1" customWidth="1"/>
    <col min="26" max="26" width="33" bestFit="1" customWidth="1"/>
    <col min="27" max="27" width="24.5703125" bestFit="1" customWidth="1"/>
    <col min="28" max="28" width="27.28515625" bestFit="1" customWidth="1"/>
    <col min="29" max="29" width="24.5703125" bestFit="1" customWidth="1"/>
    <col min="30" max="30" width="30.140625" bestFit="1" customWidth="1"/>
    <col min="31" max="31" width="21.7109375" bestFit="1" customWidth="1"/>
    <col min="32" max="32" width="20.28515625" customWidth="1"/>
    <col min="33" max="34" width="24.42578125" bestFit="1" customWidth="1"/>
  </cols>
  <sheetData>
    <row r="1" spans="1:33" x14ac:dyDescent="0.25">
      <c r="A1" t="s">
        <v>522</v>
      </c>
      <c r="B1" t="s">
        <v>3</v>
      </c>
      <c r="C1" t="s">
        <v>675</v>
      </c>
      <c r="D1" t="s">
        <v>674</v>
      </c>
      <c r="E1" t="s">
        <v>523</v>
      </c>
      <c r="F1" t="s">
        <v>510</v>
      </c>
      <c r="G1" t="s">
        <v>75</v>
      </c>
      <c r="H1" t="s">
        <v>691</v>
      </c>
      <c r="I1" t="s">
        <v>727</v>
      </c>
      <c r="J1" t="s">
        <v>683</v>
      </c>
      <c r="K1" t="s">
        <v>538</v>
      </c>
      <c r="L1" t="s">
        <v>76</v>
      </c>
      <c r="M1" t="s">
        <v>692</v>
      </c>
      <c r="N1" t="s">
        <v>693</v>
      </c>
      <c r="O1" t="s">
        <v>29</v>
      </c>
      <c r="P1" t="s">
        <v>539</v>
      </c>
      <c r="Q1" t="s">
        <v>684</v>
      </c>
      <c r="R1" t="s">
        <v>685</v>
      </c>
      <c r="S1" t="s">
        <v>686</v>
      </c>
      <c r="T1" t="s">
        <v>687</v>
      </c>
      <c r="U1" t="s">
        <v>541</v>
      </c>
      <c r="V1" t="s">
        <v>688</v>
      </c>
      <c r="W1" t="s">
        <v>653</v>
      </c>
      <c r="X1" t="s">
        <v>630</v>
      </c>
      <c r="Y1" t="s">
        <v>728</v>
      </c>
      <c r="Z1" t="s">
        <v>906</v>
      </c>
      <c r="AA1" t="s">
        <v>546</v>
      </c>
      <c r="AB1" t="s">
        <v>907</v>
      </c>
      <c r="AC1" t="s">
        <v>908</v>
      </c>
      <c r="AD1" t="s">
        <v>909</v>
      </c>
      <c r="AE1" t="s">
        <v>910</v>
      </c>
      <c r="AF1" t="s">
        <v>911</v>
      </c>
      <c r="AG1" t="s">
        <v>912</v>
      </c>
    </row>
    <row r="2" spans="1:33" x14ac:dyDescent="0.25">
      <c r="A2" t="s">
        <v>54</v>
      </c>
      <c r="B2" t="s">
        <v>945</v>
      </c>
      <c r="C2" s="63" t="s">
        <v>945</v>
      </c>
      <c r="D2" s="63" t="s">
        <v>671</v>
      </c>
      <c r="E2" t="s">
        <v>527</v>
      </c>
      <c r="F2">
        <v>1</v>
      </c>
      <c r="G2">
        <v>1</v>
      </c>
      <c r="H2">
        <v>1</v>
      </c>
      <c r="I2">
        <v>2</v>
      </c>
      <c r="J2">
        <v>7</v>
      </c>
      <c r="K2">
        <v>1</v>
      </c>
      <c r="L2" t="s">
        <v>99</v>
      </c>
      <c r="M2">
        <v>1</v>
      </c>
      <c r="N2" t="s">
        <v>699</v>
      </c>
      <c r="O2" t="s">
        <v>4</v>
      </c>
      <c r="P2">
        <v>1</v>
      </c>
      <c r="Q2">
        <v>14</v>
      </c>
      <c r="R2">
        <v>0</v>
      </c>
      <c r="S2" t="s">
        <v>642</v>
      </c>
      <c r="T2" t="s">
        <v>689</v>
      </c>
      <c r="U2">
        <v>112.5</v>
      </c>
      <c r="V2">
        <v>14.80263157894737</v>
      </c>
      <c r="W2">
        <v>112.5</v>
      </c>
      <c r="X2" t="s">
        <v>33</v>
      </c>
      <c r="Y2" t="s">
        <v>729</v>
      </c>
      <c r="Z2">
        <v>4903.5999999999985</v>
      </c>
      <c r="AA2">
        <v>248360.98000000019</v>
      </c>
      <c r="AB2">
        <v>1</v>
      </c>
      <c r="AC2">
        <v>12.495568172792504</v>
      </c>
      <c r="AD2">
        <v>0.84414504989531591</v>
      </c>
      <c r="AE2">
        <v>0.8441450498953158</v>
      </c>
      <c r="AF2">
        <v>-1.7763568394002505E-15</v>
      </c>
      <c r="AG2" t="s">
        <v>642</v>
      </c>
    </row>
    <row r="3" spans="1:33" x14ac:dyDescent="0.25">
      <c r="A3" t="s">
        <v>54</v>
      </c>
      <c r="B3" t="s">
        <v>945</v>
      </c>
      <c r="C3" s="63" t="s">
        <v>945</v>
      </c>
      <c r="D3" s="63" t="s">
        <v>671</v>
      </c>
      <c r="E3" t="s">
        <v>527</v>
      </c>
      <c r="F3">
        <v>1</v>
      </c>
      <c r="G3">
        <v>1</v>
      </c>
      <c r="H3">
        <v>1</v>
      </c>
      <c r="I3">
        <v>2</v>
      </c>
      <c r="J3">
        <v>7</v>
      </c>
      <c r="K3">
        <v>1</v>
      </c>
      <c r="L3" t="s">
        <v>99</v>
      </c>
      <c r="M3">
        <v>1</v>
      </c>
      <c r="N3" t="s">
        <v>699</v>
      </c>
      <c r="O3" t="s">
        <v>5</v>
      </c>
      <c r="P3">
        <v>2</v>
      </c>
      <c r="Q3">
        <v>13</v>
      </c>
      <c r="R3">
        <v>0</v>
      </c>
      <c r="S3" t="s">
        <v>642</v>
      </c>
      <c r="T3" t="s">
        <v>689</v>
      </c>
      <c r="U3">
        <v>104</v>
      </c>
      <c r="V3">
        <v>13.684210526315789</v>
      </c>
      <c r="W3">
        <v>104</v>
      </c>
      <c r="X3" t="s">
        <v>34</v>
      </c>
      <c r="Y3" t="s">
        <v>730</v>
      </c>
      <c r="Z3">
        <v>4903.5999999999985</v>
      </c>
      <c r="AA3">
        <v>248360.98000000019</v>
      </c>
      <c r="AB3">
        <v>1</v>
      </c>
      <c r="AC3">
        <v>11.551458577514849</v>
      </c>
      <c r="AD3">
        <v>0.84414504989531591</v>
      </c>
      <c r="AE3">
        <v>0.84414504989531591</v>
      </c>
      <c r="AF3">
        <v>0</v>
      </c>
      <c r="AG3" t="s">
        <v>642</v>
      </c>
    </row>
    <row r="4" spans="1:33" x14ac:dyDescent="0.25">
      <c r="A4" t="s">
        <v>54</v>
      </c>
      <c r="B4" t="s">
        <v>945</v>
      </c>
      <c r="C4" s="63" t="s">
        <v>945</v>
      </c>
      <c r="D4" s="63" t="s">
        <v>671</v>
      </c>
      <c r="E4" t="s">
        <v>527</v>
      </c>
      <c r="F4">
        <v>1</v>
      </c>
      <c r="G4">
        <v>1</v>
      </c>
      <c r="H4">
        <v>1</v>
      </c>
      <c r="I4">
        <v>2</v>
      </c>
      <c r="J4">
        <v>7</v>
      </c>
      <c r="K4">
        <v>1</v>
      </c>
      <c r="L4" t="s">
        <v>99</v>
      </c>
      <c r="M4">
        <v>1</v>
      </c>
      <c r="N4" t="s">
        <v>699</v>
      </c>
      <c r="O4" t="s">
        <v>31</v>
      </c>
      <c r="P4">
        <v>3</v>
      </c>
      <c r="Q4">
        <v>5</v>
      </c>
      <c r="R4">
        <v>0</v>
      </c>
      <c r="S4" t="s">
        <v>642</v>
      </c>
      <c r="T4" t="s">
        <v>689</v>
      </c>
      <c r="U4">
        <v>40</v>
      </c>
      <c r="V4">
        <v>5.2631578947368425</v>
      </c>
      <c r="W4">
        <v>40</v>
      </c>
      <c r="X4" t="s">
        <v>35</v>
      </c>
      <c r="Y4" t="s">
        <v>731</v>
      </c>
      <c r="Z4">
        <v>4903.5999999999985</v>
      </c>
      <c r="AA4">
        <v>248360.98000000019</v>
      </c>
      <c r="AB4">
        <v>1</v>
      </c>
      <c r="AC4">
        <v>4.4428686836595572</v>
      </c>
      <c r="AD4">
        <v>0.84414504989531591</v>
      </c>
      <c r="AE4">
        <v>0.8441450498953158</v>
      </c>
      <c r="AF4">
        <v>-8.8817841970012523E-16</v>
      </c>
      <c r="AG4" t="s">
        <v>642</v>
      </c>
    </row>
    <row r="5" spans="1:33" x14ac:dyDescent="0.25">
      <c r="A5" t="s">
        <v>54</v>
      </c>
      <c r="B5" t="s">
        <v>945</v>
      </c>
      <c r="C5" s="63" t="s">
        <v>945</v>
      </c>
      <c r="D5" s="63" t="s">
        <v>671</v>
      </c>
      <c r="E5" t="s">
        <v>527</v>
      </c>
      <c r="F5">
        <v>1</v>
      </c>
      <c r="G5">
        <v>1</v>
      </c>
      <c r="H5">
        <v>1</v>
      </c>
      <c r="I5">
        <v>2</v>
      </c>
      <c r="J5">
        <v>7</v>
      </c>
      <c r="K5">
        <v>2</v>
      </c>
      <c r="L5" t="s">
        <v>102</v>
      </c>
      <c r="M5">
        <v>2</v>
      </c>
      <c r="N5" t="s">
        <v>701</v>
      </c>
      <c r="O5" t="s">
        <v>4</v>
      </c>
      <c r="P5">
        <v>1</v>
      </c>
      <c r="Q5">
        <v>16</v>
      </c>
      <c r="R5">
        <v>0</v>
      </c>
      <c r="S5" t="s">
        <v>642</v>
      </c>
      <c r="T5" t="s">
        <v>689</v>
      </c>
      <c r="U5">
        <v>123.25</v>
      </c>
      <c r="V5">
        <v>16.217105263157894</v>
      </c>
      <c r="W5">
        <v>123.25</v>
      </c>
      <c r="X5" t="s">
        <v>36</v>
      </c>
      <c r="Y5" t="s">
        <v>732</v>
      </c>
      <c r="Z5">
        <v>4903.5999999999985</v>
      </c>
      <c r="AA5">
        <v>248360.98000000019</v>
      </c>
      <c r="AB5">
        <v>1</v>
      </c>
      <c r="AC5">
        <v>13.689589131526011</v>
      </c>
      <c r="AD5">
        <v>0.84414504989531591</v>
      </c>
      <c r="AE5">
        <v>0.84414504989531591</v>
      </c>
      <c r="AF5">
        <v>0</v>
      </c>
      <c r="AG5" t="s">
        <v>642</v>
      </c>
    </row>
    <row r="6" spans="1:33" x14ac:dyDescent="0.25">
      <c r="A6" t="s">
        <v>54</v>
      </c>
      <c r="B6" t="s">
        <v>945</v>
      </c>
      <c r="C6" s="63" t="s">
        <v>945</v>
      </c>
      <c r="D6" s="63" t="s">
        <v>671</v>
      </c>
      <c r="E6" t="s">
        <v>527</v>
      </c>
      <c r="F6">
        <v>1</v>
      </c>
      <c r="G6">
        <v>1</v>
      </c>
      <c r="H6">
        <v>1</v>
      </c>
      <c r="I6">
        <v>2</v>
      </c>
      <c r="J6">
        <v>7</v>
      </c>
      <c r="K6">
        <v>2</v>
      </c>
      <c r="L6" t="s">
        <v>102</v>
      </c>
      <c r="M6">
        <v>2</v>
      </c>
      <c r="N6" t="s">
        <v>701</v>
      </c>
      <c r="O6" t="s">
        <v>5</v>
      </c>
      <c r="P6">
        <v>2</v>
      </c>
      <c r="Q6">
        <v>13</v>
      </c>
      <c r="R6">
        <v>0</v>
      </c>
      <c r="S6" t="s">
        <v>642</v>
      </c>
      <c r="T6" t="s">
        <v>689</v>
      </c>
      <c r="U6">
        <v>104</v>
      </c>
      <c r="V6">
        <v>13.684210526315789</v>
      </c>
      <c r="W6">
        <v>104</v>
      </c>
      <c r="X6" t="s">
        <v>37</v>
      </c>
      <c r="Y6" t="s">
        <v>733</v>
      </c>
      <c r="Z6">
        <v>4903.5999999999985</v>
      </c>
      <c r="AA6">
        <v>248360.98000000019</v>
      </c>
      <c r="AB6">
        <v>1</v>
      </c>
      <c r="AC6">
        <v>11.551458577514849</v>
      </c>
      <c r="AD6">
        <v>0.84414504989531591</v>
      </c>
      <c r="AE6">
        <v>0.84414504989531591</v>
      </c>
      <c r="AF6">
        <v>0</v>
      </c>
      <c r="AG6" t="s">
        <v>642</v>
      </c>
    </row>
    <row r="7" spans="1:33" x14ac:dyDescent="0.25">
      <c r="A7" t="s">
        <v>54</v>
      </c>
      <c r="B7" t="s">
        <v>945</v>
      </c>
      <c r="C7" s="63" t="s">
        <v>945</v>
      </c>
      <c r="D7" s="63" t="s">
        <v>671</v>
      </c>
      <c r="E7" t="s">
        <v>527</v>
      </c>
      <c r="F7">
        <v>1</v>
      </c>
      <c r="G7">
        <v>1</v>
      </c>
      <c r="H7">
        <v>1</v>
      </c>
      <c r="I7">
        <v>2</v>
      </c>
      <c r="J7">
        <v>7</v>
      </c>
      <c r="K7">
        <v>2</v>
      </c>
      <c r="L7" t="s">
        <v>102</v>
      </c>
      <c r="M7">
        <v>2</v>
      </c>
      <c r="N7" t="s">
        <v>701</v>
      </c>
      <c r="O7" t="s">
        <v>31</v>
      </c>
      <c r="P7">
        <v>3</v>
      </c>
      <c r="Q7">
        <v>5</v>
      </c>
      <c r="R7">
        <v>0</v>
      </c>
      <c r="S7" t="s">
        <v>642</v>
      </c>
      <c r="T7" t="s">
        <v>689</v>
      </c>
      <c r="U7">
        <v>40</v>
      </c>
      <c r="V7">
        <v>5.2631578947368425</v>
      </c>
      <c r="W7">
        <v>40</v>
      </c>
      <c r="X7" t="s">
        <v>38</v>
      </c>
      <c r="Y7" t="s">
        <v>734</v>
      </c>
      <c r="Z7">
        <v>4903.5999999999985</v>
      </c>
      <c r="AA7">
        <v>248360.98000000019</v>
      </c>
      <c r="AB7">
        <v>1</v>
      </c>
      <c r="AC7">
        <v>4.4428686836595572</v>
      </c>
      <c r="AD7">
        <v>0.84414504989531591</v>
      </c>
      <c r="AE7">
        <v>0.8441450498953158</v>
      </c>
      <c r="AF7">
        <v>-8.8817841970012523E-16</v>
      </c>
      <c r="AG7" t="s">
        <v>642</v>
      </c>
    </row>
    <row r="8" spans="1:33" x14ac:dyDescent="0.25">
      <c r="A8" t="s">
        <v>54</v>
      </c>
      <c r="B8" t="s">
        <v>945</v>
      </c>
      <c r="C8" s="63" t="s">
        <v>945</v>
      </c>
      <c r="D8" s="63" t="s">
        <v>671</v>
      </c>
      <c r="E8" t="s">
        <v>527</v>
      </c>
      <c r="F8">
        <v>1</v>
      </c>
      <c r="G8">
        <v>1</v>
      </c>
      <c r="H8">
        <v>1</v>
      </c>
      <c r="I8">
        <v>2</v>
      </c>
      <c r="J8">
        <v>7</v>
      </c>
      <c r="K8">
        <v>3</v>
      </c>
      <c r="L8" t="s">
        <v>103</v>
      </c>
      <c r="M8">
        <v>3</v>
      </c>
      <c r="N8" t="s">
        <v>703</v>
      </c>
      <c r="O8" t="s">
        <v>4</v>
      </c>
      <c r="P8">
        <v>1</v>
      </c>
      <c r="Q8">
        <v>15</v>
      </c>
      <c r="R8">
        <v>0</v>
      </c>
      <c r="S8" t="s">
        <v>642</v>
      </c>
      <c r="T8" t="s">
        <v>689</v>
      </c>
      <c r="U8">
        <v>119.25</v>
      </c>
      <c r="V8">
        <v>15.690789473684211</v>
      </c>
      <c r="W8">
        <v>119.25</v>
      </c>
      <c r="X8" t="s">
        <v>39</v>
      </c>
      <c r="Y8" t="s">
        <v>735</v>
      </c>
      <c r="Z8">
        <v>4903.5999999999985</v>
      </c>
      <c r="AA8">
        <v>248360.98000000019</v>
      </c>
      <c r="AB8">
        <v>1</v>
      </c>
      <c r="AC8">
        <v>13.245302263160054</v>
      </c>
      <c r="AD8">
        <v>0.84414504989531591</v>
      </c>
      <c r="AE8">
        <v>0.8441450498953158</v>
      </c>
      <c r="AF8">
        <v>-1.7763568394002505E-15</v>
      </c>
      <c r="AG8" t="s">
        <v>642</v>
      </c>
    </row>
    <row r="9" spans="1:33" x14ac:dyDescent="0.25">
      <c r="A9" t="s">
        <v>54</v>
      </c>
      <c r="B9" t="s">
        <v>945</v>
      </c>
      <c r="C9" s="63" t="s">
        <v>945</v>
      </c>
      <c r="D9" s="63" t="s">
        <v>671</v>
      </c>
      <c r="E9" t="s">
        <v>527</v>
      </c>
      <c r="F9">
        <v>1</v>
      </c>
      <c r="G9">
        <v>1</v>
      </c>
      <c r="H9">
        <v>1</v>
      </c>
      <c r="I9">
        <v>2</v>
      </c>
      <c r="J9">
        <v>7</v>
      </c>
      <c r="K9">
        <v>3</v>
      </c>
      <c r="L9" t="s">
        <v>103</v>
      </c>
      <c r="M9">
        <v>3</v>
      </c>
      <c r="N9" t="s">
        <v>703</v>
      </c>
      <c r="O9" t="s">
        <v>5</v>
      </c>
      <c r="P9">
        <v>2</v>
      </c>
      <c r="Q9">
        <v>13</v>
      </c>
      <c r="R9">
        <v>0</v>
      </c>
      <c r="S9" t="s">
        <v>642</v>
      </c>
      <c r="T9" t="s">
        <v>689</v>
      </c>
      <c r="U9">
        <v>102.5</v>
      </c>
      <c r="V9">
        <v>13.486842105263159</v>
      </c>
      <c r="W9">
        <v>102.5</v>
      </c>
      <c r="X9" t="s">
        <v>40</v>
      </c>
      <c r="Y9" t="s">
        <v>736</v>
      </c>
      <c r="Z9">
        <v>4903.5999999999985</v>
      </c>
      <c r="AA9">
        <v>248360.98000000019</v>
      </c>
      <c r="AB9">
        <v>1</v>
      </c>
      <c r="AC9">
        <v>11.384851001877616</v>
      </c>
      <c r="AD9">
        <v>0.84414504989531591</v>
      </c>
      <c r="AE9">
        <v>0.8441450498953158</v>
      </c>
      <c r="AF9">
        <v>-1.7763568394002505E-15</v>
      </c>
      <c r="AG9" t="s">
        <v>642</v>
      </c>
    </row>
    <row r="10" spans="1:33" x14ac:dyDescent="0.25">
      <c r="A10" t="s">
        <v>54</v>
      </c>
      <c r="B10" t="s">
        <v>945</v>
      </c>
      <c r="C10" s="63" t="s">
        <v>945</v>
      </c>
      <c r="D10" s="63" t="s">
        <v>671</v>
      </c>
      <c r="E10" t="s">
        <v>527</v>
      </c>
      <c r="F10">
        <v>1</v>
      </c>
      <c r="G10">
        <v>1</v>
      </c>
      <c r="H10">
        <v>1</v>
      </c>
      <c r="I10">
        <v>2</v>
      </c>
      <c r="J10">
        <v>7</v>
      </c>
      <c r="K10">
        <v>3</v>
      </c>
      <c r="L10" t="s">
        <v>103</v>
      </c>
      <c r="M10">
        <v>3</v>
      </c>
      <c r="N10" t="s">
        <v>703</v>
      </c>
      <c r="O10" t="s">
        <v>31</v>
      </c>
      <c r="P10">
        <v>3</v>
      </c>
      <c r="Q10">
        <v>5</v>
      </c>
      <c r="R10">
        <v>0</v>
      </c>
      <c r="S10" t="s">
        <v>642</v>
      </c>
      <c r="T10" t="s">
        <v>689</v>
      </c>
      <c r="U10">
        <v>40</v>
      </c>
      <c r="V10">
        <v>5.2631578947368425</v>
      </c>
      <c r="W10">
        <v>40</v>
      </c>
      <c r="X10" t="s">
        <v>41</v>
      </c>
      <c r="Y10" t="s">
        <v>737</v>
      </c>
      <c r="Z10">
        <v>4903.5999999999985</v>
      </c>
      <c r="AA10">
        <v>248360.98000000019</v>
      </c>
      <c r="AB10">
        <v>1</v>
      </c>
      <c r="AC10">
        <v>4.4428686836595572</v>
      </c>
      <c r="AD10">
        <v>0.84414504989531591</v>
      </c>
      <c r="AE10">
        <v>0.8441450498953158</v>
      </c>
      <c r="AF10">
        <v>-8.8817841970012523E-16</v>
      </c>
      <c r="AG10" t="s">
        <v>642</v>
      </c>
    </row>
    <row r="11" spans="1:33" x14ac:dyDescent="0.25">
      <c r="A11" t="s">
        <v>54</v>
      </c>
      <c r="B11" t="s">
        <v>945</v>
      </c>
      <c r="C11" s="63" t="s">
        <v>945</v>
      </c>
      <c r="D11" s="63" t="s">
        <v>671</v>
      </c>
      <c r="E11" t="s">
        <v>527</v>
      </c>
      <c r="F11">
        <v>1</v>
      </c>
      <c r="G11">
        <v>1</v>
      </c>
      <c r="H11">
        <v>1</v>
      </c>
      <c r="I11">
        <v>2</v>
      </c>
      <c r="J11">
        <v>7</v>
      </c>
      <c r="K11">
        <v>4</v>
      </c>
      <c r="L11" t="s">
        <v>101</v>
      </c>
      <c r="M11">
        <v>4</v>
      </c>
      <c r="N11" t="s">
        <v>705</v>
      </c>
      <c r="O11" t="s">
        <v>4</v>
      </c>
      <c r="P11">
        <v>1</v>
      </c>
      <c r="Q11">
        <v>14</v>
      </c>
      <c r="R11">
        <v>0</v>
      </c>
      <c r="S11" t="s">
        <v>642</v>
      </c>
      <c r="T11" t="s">
        <v>689</v>
      </c>
      <c r="U11">
        <v>111.25</v>
      </c>
      <c r="V11">
        <v>14.638157894736842</v>
      </c>
      <c r="W11">
        <v>111.25</v>
      </c>
      <c r="X11" t="s">
        <v>42</v>
      </c>
      <c r="Y11" t="s">
        <v>738</v>
      </c>
      <c r="Z11">
        <v>4903.5999999999985</v>
      </c>
      <c r="AA11">
        <v>248360.98000000019</v>
      </c>
      <c r="AB11">
        <v>1</v>
      </c>
      <c r="AC11">
        <v>12.356728526428144</v>
      </c>
      <c r="AD11">
        <v>0.84414504989531591</v>
      </c>
      <c r="AE11">
        <v>0.84414504989531591</v>
      </c>
      <c r="AF11">
        <v>0</v>
      </c>
      <c r="AG11" t="s">
        <v>642</v>
      </c>
    </row>
    <row r="12" spans="1:33" x14ac:dyDescent="0.25">
      <c r="A12" t="s">
        <v>54</v>
      </c>
      <c r="B12" t="s">
        <v>945</v>
      </c>
      <c r="C12" s="63" t="s">
        <v>945</v>
      </c>
      <c r="D12" s="63" t="s">
        <v>671</v>
      </c>
      <c r="E12" t="s">
        <v>527</v>
      </c>
      <c r="F12">
        <v>1</v>
      </c>
      <c r="G12">
        <v>1</v>
      </c>
      <c r="H12">
        <v>1</v>
      </c>
      <c r="I12">
        <v>2</v>
      </c>
      <c r="J12">
        <v>7</v>
      </c>
      <c r="K12">
        <v>4</v>
      </c>
      <c r="L12" t="s">
        <v>101</v>
      </c>
      <c r="M12">
        <v>4</v>
      </c>
      <c r="N12" t="s">
        <v>705</v>
      </c>
      <c r="O12" t="s">
        <v>5</v>
      </c>
      <c r="P12">
        <v>2</v>
      </c>
      <c r="Q12">
        <v>13</v>
      </c>
      <c r="R12">
        <v>0</v>
      </c>
      <c r="S12" t="s">
        <v>642</v>
      </c>
      <c r="T12" t="s">
        <v>689</v>
      </c>
      <c r="U12">
        <v>104</v>
      </c>
      <c r="V12">
        <v>13.684210526315789</v>
      </c>
      <c r="W12">
        <v>104</v>
      </c>
      <c r="X12" t="s">
        <v>43</v>
      </c>
      <c r="Y12" t="s">
        <v>739</v>
      </c>
      <c r="Z12">
        <v>4903.5999999999985</v>
      </c>
      <c r="AA12">
        <v>248360.98000000019</v>
      </c>
      <c r="AB12">
        <v>1</v>
      </c>
      <c r="AC12">
        <v>11.551458577514849</v>
      </c>
      <c r="AD12">
        <v>0.84414504989531591</v>
      </c>
      <c r="AE12">
        <v>0.84414504989531591</v>
      </c>
      <c r="AF12">
        <v>0</v>
      </c>
      <c r="AG12" t="s">
        <v>642</v>
      </c>
    </row>
    <row r="13" spans="1:33" x14ac:dyDescent="0.25">
      <c r="A13" t="s">
        <v>54</v>
      </c>
      <c r="B13" t="s">
        <v>945</v>
      </c>
      <c r="C13" s="63" t="s">
        <v>945</v>
      </c>
      <c r="D13" s="63" t="s">
        <v>671</v>
      </c>
      <c r="E13" t="s">
        <v>527</v>
      </c>
      <c r="F13">
        <v>1</v>
      </c>
      <c r="G13">
        <v>1</v>
      </c>
      <c r="H13">
        <v>1</v>
      </c>
      <c r="I13">
        <v>2</v>
      </c>
      <c r="J13">
        <v>7</v>
      </c>
      <c r="K13">
        <v>4</v>
      </c>
      <c r="L13" t="s">
        <v>101</v>
      </c>
      <c r="M13">
        <v>4</v>
      </c>
      <c r="N13" t="s">
        <v>705</v>
      </c>
      <c r="O13" t="s">
        <v>31</v>
      </c>
      <c r="P13">
        <v>3</v>
      </c>
      <c r="Q13">
        <v>5</v>
      </c>
      <c r="R13">
        <v>0</v>
      </c>
      <c r="S13" t="s">
        <v>642</v>
      </c>
      <c r="T13" t="s">
        <v>689</v>
      </c>
      <c r="U13">
        <v>40</v>
      </c>
      <c r="V13">
        <v>5.2631578947368425</v>
      </c>
      <c r="W13">
        <v>40</v>
      </c>
      <c r="X13" t="s">
        <v>44</v>
      </c>
      <c r="Y13" t="s">
        <v>740</v>
      </c>
      <c r="Z13">
        <v>4903.5999999999985</v>
      </c>
      <c r="AA13">
        <v>248360.98000000019</v>
      </c>
      <c r="AB13">
        <v>1</v>
      </c>
      <c r="AC13">
        <v>4.4428686836595572</v>
      </c>
      <c r="AD13">
        <v>0.84414504989531591</v>
      </c>
      <c r="AE13">
        <v>0.8441450498953158</v>
      </c>
      <c r="AF13">
        <v>-8.8817841970012523E-16</v>
      </c>
      <c r="AG13" t="s">
        <v>642</v>
      </c>
    </row>
    <row r="14" spans="1:33" x14ac:dyDescent="0.25">
      <c r="A14" t="s">
        <v>54</v>
      </c>
      <c r="B14" t="s">
        <v>945</v>
      </c>
      <c r="C14" s="63" t="s">
        <v>945</v>
      </c>
      <c r="D14" s="63" t="s">
        <v>671</v>
      </c>
      <c r="E14" t="s">
        <v>527</v>
      </c>
      <c r="F14">
        <v>1</v>
      </c>
      <c r="G14">
        <v>1</v>
      </c>
      <c r="H14">
        <v>1</v>
      </c>
      <c r="I14">
        <v>2</v>
      </c>
      <c r="J14">
        <v>7</v>
      </c>
      <c r="K14">
        <v>5</v>
      </c>
      <c r="L14" t="s">
        <v>105</v>
      </c>
      <c r="M14">
        <v>5</v>
      </c>
      <c r="N14" t="s">
        <v>707</v>
      </c>
      <c r="O14" t="s">
        <v>4</v>
      </c>
      <c r="P14">
        <v>1</v>
      </c>
      <c r="Q14">
        <v>13</v>
      </c>
      <c r="R14">
        <v>0</v>
      </c>
      <c r="S14" t="s">
        <v>642</v>
      </c>
      <c r="T14" t="s">
        <v>689</v>
      </c>
      <c r="U14">
        <v>104</v>
      </c>
      <c r="V14">
        <v>13.684210526315789</v>
      </c>
      <c r="W14">
        <v>104</v>
      </c>
      <c r="X14" t="s">
        <v>45</v>
      </c>
      <c r="Y14" t="s">
        <v>741</v>
      </c>
      <c r="Z14">
        <v>4903.5999999999985</v>
      </c>
      <c r="AA14">
        <v>248360.98000000019</v>
      </c>
      <c r="AB14">
        <v>1</v>
      </c>
      <c r="AC14">
        <v>11.551458577514849</v>
      </c>
      <c r="AD14">
        <v>0.84414504989531591</v>
      </c>
      <c r="AE14">
        <v>0.84414504989531591</v>
      </c>
      <c r="AF14">
        <v>0</v>
      </c>
      <c r="AG14" t="s">
        <v>642</v>
      </c>
    </row>
    <row r="15" spans="1:33" x14ac:dyDescent="0.25">
      <c r="A15" t="s">
        <v>54</v>
      </c>
      <c r="B15" t="s">
        <v>945</v>
      </c>
      <c r="C15" s="63" t="s">
        <v>945</v>
      </c>
      <c r="D15" s="63" t="s">
        <v>671</v>
      </c>
      <c r="E15" t="s">
        <v>527</v>
      </c>
      <c r="F15">
        <v>1</v>
      </c>
      <c r="G15">
        <v>1</v>
      </c>
      <c r="H15">
        <v>1</v>
      </c>
      <c r="I15">
        <v>2</v>
      </c>
      <c r="J15">
        <v>7</v>
      </c>
      <c r="K15">
        <v>5</v>
      </c>
      <c r="L15" t="s">
        <v>105</v>
      </c>
      <c r="M15">
        <v>5</v>
      </c>
      <c r="N15" t="s">
        <v>707</v>
      </c>
      <c r="O15" t="s">
        <v>5</v>
      </c>
      <c r="P15">
        <v>2</v>
      </c>
      <c r="Q15">
        <v>13</v>
      </c>
      <c r="R15">
        <v>0</v>
      </c>
      <c r="S15" t="s">
        <v>642</v>
      </c>
      <c r="T15" t="s">
        <v>689</v>
      </c>
      <c r="U15">
        <v>104.5</v>
      </c>
      <c r="V15">
        <v>13.75</v>
      </c>
      <c r="W15">
        <v>104.5</v>
      </c>
      <c r="X15" t="s">
        <v>46</v>
      </c>
      <c r="Y15" t="s">
        <v>742</v>
      </c>
      <c r="Z15">
        <v>4903.5999999999985</v>
      </c>
      <c r="AA15">
        <v>248360.98000000019</v>
      </c>
      <c r="AB15">
        <v>1</v>
      </c>
      <c r="AC15">
        <v>11.606994436060594</v>
      </c>
      <c r="AD15">
        <v>0.84414504989531591</v>
      </c>
      <c r="AE15">
        <v>0.84414504989531591</v>
      </c>
      <c r="AF15">
        <v>0</v>
      </c>
      <c r="AG15" t="s">
        <v>642</v>
      </c>
    </row>
    <row r="16" spans="1:33" x14ac:dyDescent="0.25">
      <c r="A16" t="s">
        <v>54</v>
      </c>
      <c r="B16" t="s">
        <v>945</v>
      </c>
      <c r="C16" s="63" t="s">
        <v>945</v>
      </c>
      <c r="D16" s="63" t="s">
        <v>671</v>
      </c>
      <c r="E16" t="s">
        <v>527</v>
      </c>
      <c r="F16">
        <v>1</v>
      </c>
      <c r="G16">
        <v>1</v>
      </c>
      <c r="H16">
        <v>1</v>
      </c>
      <c r="I16">
        <v>2</v>
      </c>
      <c r="J16">
        <v>7</v>
      </c>
      <c r="K16">
        <v>5</v>
      </c>
      <c r="L16" t="s">
        <v>105</v>
      </c>
      <c r="M16">
        <v>5</v>
      </c>
      <c r="N16" t="s">
        <v>707</v>
      </c>
      <c r="O16" t="s">
        <v>31</v>
      </c>
      <c r="P16">
        <v>3</v>
      </c>
      <c r="Q16">
        <v>5</v>
      </c>
      <c r="R16">
        <v>0</v>
      </c>
      <c r="S16" t="s">
        <v>642</v>
      </c>
      <c r="T16" t="s">
        <v>689</v>
      </c>
      <c r="U16">
        <v>40</v>
      </c>
      <c r="V16">
        <v>5.2631578947368425</v>
      </c>
      <c r="W16">
        <v>40</v>
      </c>
      <c r="X16" t="s">
        <v>47</v>
      </c>
      <c r="Y16" t="s">
        <v>743</v>
      </c>
      <c r="Z16">
        <v>4903.5999999999985</v>
      </c>
      <c r="AA16">
        <v>248360.98000000019</v>
      </c>
      <c r="AB16">
        <v>1</v>
      </c>
      <c r="AC16">
        <v>4.4428686836595572</v>
      </c>
      <c r="AD16">
        <v>0.84414504989531591</v>
      </c>
      <c r="AE16">
        <v>0.8441450498953158</v>
      </c>
      <c r="AF16">
        <v>-8.8817841970012523E-16</v>
      </c>
      <c r="AG16" t="s">
        <v>642</v>
      </c>
    </row>
    <row r="17" spans="1:33" x14ac:dyDescent="0.25">
      <c r="A17" t="s">
        <v>54</v>
      </c>
      <c r="B17" t="s">
        <v>945</v>
      </c>
      <c r="C17" s="63" t="s">
        <v>945</v>
      </c>
      <c r="D17" s="63" t="s">
        <v>671</v>
      </c>
      <c r="E17" t="s">
        <v>527</v>
      </c>
      <c r="F17">
        <v>1</v>
      </c>
      <c r="G17">
        <v>1</v>
      </c>
      <c r="H17">
        <v>1</v>
      </c>
      <c r="I17">
        <v>2</v>
      </c>
      <c r="J17">
        <v>7</v>
      </c>
      <c r="K17">
        <v>6</v>
      </c>
      <c r="L17" t="s">
        <v>113</v>
      </c>
      <c r="M17">
        <v>6</v>
      </c>
      <c r="N17" t="s">
        <v>709</v>
      </c>
      <c r="O17" t="s">
        <v>4</v>
      </c>
      <c r="P17">
        <v>1</v>
      </c>
      <c r="Q17">
        <v>13</v>
      </c>
      <c r="R17">
        <v>0</v>
      </c>
      <c r="S17" t="s">
        <v>642</v>
      </c>
      <c r="T17" t="s">
        <v>689</v>
      </c>
      <c r="U17">
        <v>104.5</v>
      </c>
      <c r="V17">
        <v>13.75</v>
      </c>
      <c r="W17">
        <v>104.5</v>
      </c>
      <c r="X17" t="s">
        <v>48</v>
      </c>
      <c r="Y17" t="s">
        <v>744</v>
      </c>
      <c r="Z17">
        <v>4903.5999999999985</v>
      </c>
      <c r="AA17">
        <v>248360.98000000019</v>
      </c>
      <c r="AB17">
        <v>1</v>
      </c>
      <c r="AC17">
        <v>11.606994436060594</v>
      </c>
      <c r="AD17">
        <v>0.84414504989531591</v>
      </c>
      <c r="AE17">
        <v>0.84414504989531591</v>
      </c>
      <c r="AF17">
        <v>0</v>
      </c>
      <c r="AG17" t="s">
        <v>642</v>
      </c>
    </row>
    <row r="18" spans="1:33" x14ac:dyDescent="0.25">
      <c r="A18" t="s">
        <v>54</v>
      </c>
      <c r="B18" t="s">
        <v>945</v>
      </c>
      <c r="C18" s="63" t="s">
        <v>945</v>
      </c>
      <c r="D18" s="63" t="s">
        <v>671</v>
      </c>
      <c r="E18" t="s">
        <v>527</v>
      </c>
      <c r="F18">
        <v>1</v>
      </c>
      <c r="G18">
        <v>1</v>
      </c>
      <c r="H18">
        <v>1</v>
      </c>
      <c r="I18">
        <v>2</v>
      </c>
      <c r="J18">
        <v>7</v>
      </c>
      <c r="K18">
        <v>6</v>
      </c>
      <c r="L18" t="s">
        <v>113</v>
      </c>
      <c r="M18">
        <v>6</v>
      </c>
      <c r="N18" t="s">
        <v>709</v>
      </c>
      <c r="O18" t="s">
        <v>5</v>
      </c>
      <c r="P18">
        <v>2</v>
      </c>
      <c r="Q18">
        <v>13</v>
      </c>
      <c r="R18">
        <v>0</v>
      </c>
      <c r="S18" t="s">
        <v>642</v>
      </c>
      <c r="T18" t="s">
        <v>689</v>
      </c>
      <c r="U18">
        <v>104</v>
      </c>
      <c r="V18">
        <v>13.684210526315789</v>
      </c>
      <c r="W18">
        <v>104</v>
      </c>
      <c r="X18" t="s">
        <v>49</v>
      </c>
      <c r="Y18" t="s">
        <v>745</v>
      </c>
      <c r="Z18">
        <v>4903.5999999999985</v>
      </c>
      <c r="AA18">
        <v>248360.98000000019</v>
      </c>
      <c r="AB18">
        <v>1</v>
      </c>
      <c r="AC18">
        <v>11.551458577514849</v>
      </c>
      <c r="AD18">
        <v>0.84414504989531591</v>
      </c>
      <c r="AE18">
        <v>0.84414504989531591</v>
      </c>
      <c r="AF18">
        <v>0</v>
      </c>
      <c r="AG18" t="s">
        <v>642</v>
      </c>
    </row>
    <row r="19" spans="1:33" x14ac:dyDescent="0.25">
      <c r="A19" t="s">
        <v>54</v>
      </c>
      <c r="B19" t="s">
        <v>945</v>
      </c>
      <c r="C19" s="63" t="s">
        <v>945</v>
      </c>
      <c r="D19" s="63" t="s">
        <v>671</v>
      </c>
      <c r="E19" t="s">
        <v>527</v>
      </c>
      <c r="F19">
        <v>1</v>
      </c>
      <c r="G19">
        <v>1</v>
      </c>
      <c r="H19">
        <v>1</v>
      </c>
      <c r="I19">
        <v>2</v>
      </c>
      <c r="J19">
        <v>7</v>
      </c>
      <c r="K19">
        <v>6</v>
      </c>
      <c r="L19" t="s">
        <v>113</v>
      </c>
      <c r="M19">
        <v>6</v>
      </c>
      <c r="N19" t="s">
        <v>709</v>
      </c>
      <c r="O19" t="s">
        <v>31</v>
      </c>
      <c r="P19">
        <v>3</v>
      </c>
      <c r="Q19">
        <v>5</v>
      </c>
      <c r="R19">
        <v>0</v>
      </c>
      <c r="S19" t="s">
        <v>642</v>
      </c>
      <c r="T19" t="s">
        <v>689</v>
      </c>
      <c r="U19">
        <v>40</v>
      </c>
      <c r="V19">
        <v>5.2631578947368425</v>
      </c>
      <c r="W19">
        <v>40</v>
      </c>
      <c r="X19" t="s">
        <v>50</v>
      </c>
      <c r="Y19" t="s">
        <v>746</v>
      </c>
      <c r="Z19">
        <v>4903.5999999999985</v>
      </c>
      <c r="AA19">
        <v>248360.98000000019</v>
      </c>
      <c r="AB19">
        <v>1</v>
      </c>
      <c r="AC19">
        <v>4.4428686836595572</v>
      </c>
      <c r="AD19">
        <v>0.84414504989531591</v>
      </c>
      <c r="AE19">
        <v>0.8441450498953158</v>
      </c>
      <c r="AF19">
        <v>-8.8817841970012523E-16</v>
      </c>
      <c r="AG19" t="s">
        <v>642</v>
      </c>
    </row>
    <row r="20" spans="1:33" x14ac:dyDescent="0.25">
      <c r="A20" t="s">
        <v>54</v>
      </c>
      <c r="B20" t="s">
        <v>945</v>
      </c>
      <c r="C20" s="63" t="s">
        <v>945</v>
      </c>
      <c r="D20" s="63" t="s">
        <v>671</v>
      </c>
      <c r="E20" t="s">
        <v>527</v>
      </c>
      <c r="F20">
        <v>1</v>
      </c>
      <c r="G20">
        <v>1</v>
      </c>
      <c r="H20">
        <v>1</v>
      </c>
      <c r="I20">
        <v>2</v>
      </c>
      <c r="J20">
        <v>7</v>
      </c>
      <c r="K20">
        <v>7</v>
      </c>
      <c r="L20" t="s">
        <v>114</v>
      </c>
      <c r="M20">
        <v>7</v>
      </c>
      <c r="N20" t="s">
        <v>711</v>
      </c>
      <c r="O20" t="s">
        <v>4</v>
      </c>
      <c r="P20">
        <v>1</v>
      </c>
      <c r="Q20">
        <v>13</v>
      </c>
      <c r="R20">
        <v>0</v>
      </c>
      <c r="S20" t="s">
        <v>642</v>
      </c>
      <c r="T20" t="s">
        <v>689</v>
      </c>
      <c r="U20">
        <v>104</v>
      </c>
      <c r="V20">
        <v>13.684210526315789</v>
      </c>
      <c r="W20">
        <v>104</v>
      </c>
      <c r="X20" t="s">
        <v>51</v>
      </c>
      <c r="Y20" t="s">
        <v>747</v>
      </c>
      <c r="Z20">
        <v>4903.5999999999985</v>
      </c>
      <c r="AA20">
        <v>248360.98000000019</v>
      </c>
      <c r="AB20">
        <v>1</v>
      </c>
      <c r="AC20">
        <v>11.551458577514849</v>
      </c>
      <c r="AD20">
        <v>0.84414504989531591</v>
      </c>
      <c r="AE20">
        <v>0.84414504989531591</v>
      </c>
      <c r="AF20">
        <v>0</v>
      </c>
      <c r="AG20" t="s">
        <v>642</v>
      </c>
    </row>
    <row r="21" spans="1:33" x14ac:dyDescent="0.25">
      <c r="A21" t="s">
        <v>54</v>
      </c>
      <c r="B21" t="s">
        <v>945</v>
      </c>
      <c r="C21" s="63" t="s">
        <v>945</v>
      </c>
      <c r="D21" s="63" t="s">
        <v>671</v>
      </c>
      <c r="E21" t="s">
        <v>527</v>
      </c>
      <c r="F21">
        <v>1</v>
      </c>
      <c r="G21">
        <v>1</v>
      </c>
      <c r="H21">
        <v>1</v>
      </c>
      <c r="I21">
        <v>2</v>
      </c>
      <c r="J21">
        <v>7</v>
      </c>
      <c r="K21">
        <v>7</v>
      </c>
      <c r="L21" t="s">
        <v>114</v>
      </c>
      <c r="M21">
        <v>7</v>
      </c>
      <c r="N21" t="s">
        <v>711</v>
      </c>
      <c r="O21" t="s">
        <v>5</v>
      </c>
      <c r="P21">
        <v>2</v>
      </c>
      <c r="Q21">
        <v>14</v>
      </c>
      <c r="R21">
        <v>0</v>
      </c>
      <c r="S21" t="s">
        <v>642</v>
      </c>
      <c r="T21" t="s">
        <v>689</v>
      </c>
      <c r="U21">
        <v>112</v>
      </c>
      <c r="V21">
        <v>14.736842105263159</v>
      </c>
      <c r="W21">
        <v>112</v>
      </c>
      <c r="X21" t="s">
        <v>52</v>
      </c>
      <c r="Y21" t="s">
        <v>748</v>
      </c>
      <c r="Z21">
        <v>4903.5999999999985</v>
      </c>
      <c r="AA21">
        <v>248360.98000000019</v>
      </c>
      <c r="AB21">
        <v>1</v>
      </c>
      <c r="AC21">
        <v>12.440032314246761</v>
      </c>
      <c r="AD21">
        <v>0.84414504989531591</v>
      </c>
      <c r="AE21">
        <v>0.8441450498953158</v>
      </c>
      <c r="AF21">
        <v>-1.7763568394002505E-15</v>
      </c>
      <c r="AG21" t="s">
        <v>642</v>
      </c>
    </row>
    <row r="22" spans="1:33" x14ac:dyDescent="0.25">
      <c r="A22" t="s">
        <v>54</v>
      </c>
      <c r="B22" t="s">
        <v>945</v>
      </c>
      <c r="C22" s="63" t="s">
        <v>945</v>
      </c>
      <c r="D22" s="63" t="s">
        <v>671</v>
      </c>
      <c r="E22" t="s">
        <v>527</v>
      </c>
      <c r="F22">
        <v>1</v>
      </c>
      <c r="G22">
        <v>1</v>
      </c>
      <c r="H22">
        <v>1</v>
      </c>
      <c r="I22">
        <v>2</v>
      </c>
      <c r="J22">
        <v>7</v>
      </c>
      <c r="K22">
        <v>7</v>
      </c>
      <c r="L22" t="s">
        <v>114</v>
      </c>
      <c r="M22">
        <v>7</v>
      </c>
      <c r="N22" t="s">
        <v>711</v>
      </c>
      <c r="O22" t="s">
        <v>31</v>
      </c>
      <c r="P22">
        <v>3</v>
      </c>
      <c r="Q22">
        <v>5</v>
      </c>
      <c r="R22">
        <v>0</v>
      </c>
      <c r="S22" t="s">
        <v>642</v>
      </c>
      <c r="T22" t="s">
        <v>689</v>
      </c>
      <c r="U22">
        <v>40</v>
      </c>
      <c r="V22">
        <v>5.2631578947368425</v>
      </c>
      <c r="W22">
        <v>40</v>
      </c>
      <c r="X22" t="s">
        <v>53</v>
      </c>
      <c r="Y22" t="s">
        <v>749</v>
      </c>
      <c r="Z22">
        <v>4903.5999999999985</v>
      </c>
      <c r="AA22">
        <v>248360.98000000019</v>
      </c>
      <c r="AB22">
        <v>1</v>
      </c>
      <c r="AC22">
        <v>4.4428686836595572</v>
      </c>
      <c r="AD22">
        <v>0.84414504989531591</v>
      </c>
      <c r="AE22">
        <v>0.8441450498953158</v>
      </c>
      <c r="AF22">
        <v>-8.8817841970012523E-16</v>
      </c>
      <c r="AG22" t="s">
        <v>642</v>
      </c>
    </row>
    <row r="23" spans="1:33" x14ac:dyDescent="0.25">
      <c r="A23" t="s">
        <v>54</v>
      </c>
      <c r="B23" t="s">
        <v>945</v>
      </c>
      <c r="C23" s="63" t="s">
        <v>945</v>
      </c>
      <c r="D23" s="63" t="s">
        <v>671</v>
      </c>
      <c r="E23" t="s">
        <v>527</v>
      </c>
      <c r="F23">
        <v>1</v>
      </c>
      <c r="G23">
        <v>2</v>
      </c>
      <c r="H23">
        <v>2</v>
      </c>
      <c r="I23">
        <v>2</v>
      </c>
      <c r="J23">
        <v>7</v>
      </c>
      <c r="K23">
        <v>1</v>
      </c>
      <c r="L23" t="s">
        <v>99</v>
      </c>
      <c r="M23">
        <v>8</v>
      </c>
      <c r="N23" t="s">
        <v>713</v>
      </c>
      <c r="O23" t="s">
        <v>4</v>
      </c>
      <c r="P23">
        <v>1</v>
      </c>
      <c r="Q23">
        <v>14</v>
      </c>
      <c r="R23">
        <v>0</v>
      </c>
      <c r="S23" t="s">
        <v>642</v>
      </c>
      <c r="T23" t="s">
        <v>689</v>
      </c>
      <c r="U23">
        <v>112.5</v>
      </c>
      <c r="V23">
        <v>14.80263157894737</v>
      </c>
      <c r="W23">
        <v>112.5</v>
      </c>
      <c r="X23" t="s">
        <v>33</v>
      </c>
      <c r="Y23" t="s">
        <v>750</v>
      </c>
      <c r="Z23">
        <v>4903.5999999999985</v>
      </c>
      <c r="AA23">
        <v>248360.98000000019</v>
      </c>
      <c r="AB23">
        <v>1</v>
      </c>
      <c r="AC23">
        <v>12.495568172792504</v>
      </c>
      <c r="AD23">
        <v>0.84414504989531591</v>
      </c>
      <c r="AE23">
        <v>0.8441450498953158</v>
      </c>
      <c r="AF23">
        <v>-1.7763568394002505E-15</v>
      </c>
      <c r="AG23" t="s">
        <v>642</v>
      </c>
    </row>
    <row r="24" spans="1:33" x14ac:dyDescent="0.25">
      <c r="A24" t="s">
        <v>54</v>
      </c>
      <c r="B24" t="s">
        <v>945</v>
      </c>
      <c r="C24" s="63" t="s">
        <v>945</v>
      </c>
      <c r="D24" s="63" t="s">
        <v>671</v>
      </c>
      <c r="E24" t="s">
        <v>527</v>
      </c>
      <c r="F24">
        <v>1</v>
      </c>
      <c r="G24">
        <v>2</v>
      </c>
      <c r="H24">
        <v>2</v>
      </c>
      <c r="I24">
        <v>2</v>
      </c>
      <c r="J24">
        <v>7</v>
      </c>
      <c r="K24">
        <v>1</v>
      </c>
      <c r="L24" t="s">
        <v>99</v>
      </c>
      <c r="M24">
        <v>8</v>
      </c>
      <c r="N24" t="s">
        <v>713</v>
      </c>
      <c r="O24" t="s">
        <v>5</v>
      </c>
      <c r="P24">
        <v>2</v>
      </c>
      <c r="Q24">
        <v>13</v>
      </c>
      <c r="R24">
        <v>0</v>
      </c>
      <c r="S24" t="s">
        <v>642</v>
      </c>
      <c r="T24" t="s">
        <v>689</v>
      </c>
      <c r="U24">
        <v>104</v>
      </c>
      <c r="V24">
        <v>13.684210526315789</v>
      </c>
      <c r="W24">
        <v>104</v>
      </c>
      <c r="X24" t="s">
        <v>34</v>
      </c>
      <c r="Y24" t="s">
        <v>751</v>
      </c>
      <c r="Z24">
        <v>4903.5999999999985</v>
      </c>
      <c r="AA24">
        <v>248360.98000000019</v>
      </c>
      <c r="AB24">
        <v>1</v>
      </c>
      <c r="AC24">
        <v>11.551458577514849</v>
      </c>
      <c r="AD24">
        <v>0.84414504989531591</v>
      </c>
      <c r="AE24">
        <v>0.84414504989531591</v>
      </c>
      <c r="AF24">
        <v>0</v>
      </c>
      <c r="AG24" t="s">
        <v>642</v>
      </c>
    </row>
    <row r="25" spans="1:33" x14ac:dyDescent="0.25">
      <c r="A25" t="s">
        <v>54</v>
      </c>
      <c r="B25" t="s">
        <v>945</v>
      </c>
      <c r="C25" s="63" t="s">
        <v>945</v>
      </c>
      <c r="D25" s="63" t="s">
        <v>671</v>
      </c>
      <c r="E25" t="s">
        <v>527</v>
      </c>
      <c r="F25">
        <v>1</v>
      </c>
      <c r="G25">
        <v>2</v>
      </c>
      <c r="H25">
        <v>2</v>
      </c>
      <c r="I25">
        <v>2</v>
      </c>
      <c r="J25">
        <v>7</v>
      </c>
      <c r="K25">
        <v>1</v>
      </c>
      <c r="L25" t="s">
        <v>99</v>
      </c>
      <c r="M25">
        <v>8</v>
      </c>
      <c r="N25" t="s">
        <v>713</v>
      </c>
      <c r="O25" t="s">
        <v>31</v>
      </c>
      <c r="P25">
        <v>3</v>
      </c>
      <c r="Q25">
        <v>5</v>
      </c>
      <c r="R25">
        <v>0</v>
      </c>
      <c r="S25" t="s">
        <v>642</v>
      </c>
      <c r="T25" t="s">
        <v>689</v>
      </c>
      <c r="U25">
        <v>40</v>
      </c>
      <c r="V25">
        <v>5.2631578947368425</v>
      </c>
      <c r="W25">
        <v>40</v>
      </c>
      <c r="X25" t="s">
        <v>35</v>
      </c>
      <c r="Y25" t="s">
        <v>752</v>
      </c>
      <c r="Z25">
        <v>4903.5999999999985</v>
      </c>
      <c r="AA25">
        <v>248360.98000000019</v>
      </c>
      <c r="AB25">
        <v>1</v>
      </c>
      <c r="AC25">
        <v>4.4428686836595572</v>
      </c>
      <c r="AD25">
        <v>0.84414504989531591</v>
      </c>
      <c r="AE25">
        <v>0.8441450498953158</v>
      </c>
      <c r="AF25">
        <v>-8.8817841970012523E-16</v>
      </c>
      <c r="AG25" t="s">
        <v>642</v>
      </c>
    </row>
    <row r="26" spans="1:33" x14ac:dyDescent="0.25">
      <c r="A26" t="s">
        <v>54</v>
      </c>
      <c r="B26" t="s">
        <v>945</v>
      </c>
      <c r="C26" s="63" t="s">
        <v>945</v>
      </c>
      <c r="D26" s="63" t="s">
        <v>671</v>
      </c>
      <c r="E26" t="s">
        <v>527</v>
      </c>
      <c r="F26">
        <v>1</v>
      </c>
      <c r="G26">
        <v>2</v>
      </c>
      <c r="H26">
        <v>2</v>
      </c>
      <c r="I26">
        <v>2</v>
      </c>
      <c r="J26">
        <v>7</v>
      </c>
      <c r="K26">
        <v>2</v>
      </c>
      <c r="L26" t="s">
        <v>102</v>
      </c>
      <c r="M26">
        <v>9</v>
      </c>
      <c r="N26" t="s">
        <v>715</v>
      </c>
      <c r="O26" t="s">
        <v>4</v>
      </c>
      <c r="P26">
        <v>1</v>
      </c>
      <c r="Q26">
        <v>14</v>
      </c>
      <c r="R26">
        <v>0</v>
      </c>
      <c r="S26" t="s">
        <v>642</v>
      </c>
      <c r="T26" t="s">
        <v>689</v>
      </c>
      <c r="U26">
        <v>111.25</v>
      </c>
      <c r="V26">
        <v>14.638157894736842</v>
      </c>
      <c r="W26">
        <v>111.25</v>
      </c>
      <c r="X26" t="s">
        <v>36</v>
      </c>
      <c r="Y26" t="s">
        <v>753</v>
      </c>
      <c r="Z26">
        <v>4903.5999999999985</v>
      </c>
      <c r="AA26">
        <v>248360.98000000019</v>
      </c>
      <c r="AB26">
        <v>1</v>
      </c>
      <c r="AC26">
        <v>12.356728526428144</v>
      </c>
      <c r="AD26">
        <v>0.84414504989531591</v>
      </c>
      <c r="AE26">
        <v>0.84414504989531591</v>
      </c>
      <c r="AF26">
        <v>0</v>
      </c>
      <c r="AG26" t="s">
        <v>642</v>
      </c>
    </row>
    <row r="27" spans="1:33" x14ac:dyDescent="0.25">
      <c r="A27" t="s">
        <v>54</v>
      </c>
      <c r="B27" t="s">
        <v>945</v>
      </c>
      <c r="C27" s="63" t="s">
        <v>945</v>
      </c>
      <c r="D27" s="63" t="s">
        <v>671</v>
      </c>
      <c r="E27" t="s">
        <v>527</v>
      </c>
      <c r="F27">
        <v>1</v>
      </c>
      <c r="G27">
        <v>2</v>
      </c>
      <c r="H27">
        <v>2</v>
      </c>
      <c r="I27">
        <v>2</v>
      </c>
      <c r="J27">
        <v>7</v>
      </c>
      <c r="K27">
        <v>2</v>
      </c>
      <c r="L27" t="s">
        <v>102</v>
      </c>
      <c r="M27">
        <v>9</v>
      </c>
      <c r="N27" t="s">
        <v>715</v>
      </c>
      <c r="O27" t="s">
        <v>5</v>
      </c>
      <c r="P27">
        <v>2</v>
      </c>
      <c r="Q27">
        <v>13</v>
      </c>
      <c r="R27">
        <v>0</v>
      </c>
      <c r="S27" t="s">
        <v>642</v>
      </c>
      <c r="T27" t="s">
        <v>689</v>
      </c>
      <c r="U27">
        <v>104</v>
      </c>
      <c r="V27">
        <v>13.684210526315789</v>
      </c>
      <c r="W27">
        <v>104</v>
      </c>
      <c r="X27" t="s">
        <v>37</v>
      </c>
      <c r="Y27" t="s">
        <v>754</v>
      </c>
      <c r="Z27">
        <v>4903.5999999999985</v>
      </c>
      <c r="AA27">
        <v>248360.98000000019</v>
      </c>
      <c r="AB27">
        <v>1</v>
      </c>
      <c r="AC27">
        <v>11.551458577514849</v>
      </c>
      <c r="AD27">
        <v>0.84414504989531591</v>
      </c>
      <c r="AE27">
        <v>0.84414504989531591</v>
      </c>
      <c r="AF27">
        <v>0</v>
      </c>
      <c r="AG27" t="s">
        <v>642</v>
      </c>
    </row>
    <row r="28" spans="1:33" x14ac:dyDescent="0.25">
      <c r="A28" t="s">
        <v>54</v>
      </c>
      <c r="B28" t="s">
        <v>945</v>
      </c>
      <c r="C28" s="63" t="s">
        <v>945</v>
      </c>
      <c r="D28" s="63" t="s">
        <v>671</v>
      </c>
      <c r="E28" t="s">
        <v>527</v>
      </c>
      <c r="F28">
        <v>1</v>
      </c>
      <c r="G28">
        <v>2</v>
      </c>
      <c r="H28">
        <v>2</v>
      </c>
      <c r="I28">
        <v>2</v>
      </c>
      <c r="J28">
        <v>7</v>
      </c>
      <c r="K28">
        <v>2</v>
      </c>
      <c r="L28" t="s">
        <v>102</v>
      </c>
      <c r="M28">
        <v>9</v>
      </c>
      <c r="N28" t="s">
        <v>715</v>
      </c>
      <c r="O28" t="s">
        <v>31</v>
      </c>
      <c r="P28">
        <v>3</v>
      </c>
      <c r="Q28">
        <v>5</v>
      </c>
      <c r="R28">
        <v>0</v>
      </c>
      <c r="S28" t="s">
        <v>642</v>
      </c>
      <c r="T28" t="s">
        <v>689</v>
      </c>
      <c r="U28">
        <v>40</v>
      </c>
      <c r="V28">
        <v>5.2631578947368425</v>
      </c>
      <c r="W28">
        <v>40</v>
      </c>
      <c r="X28" t="s">
        <v>38</v>
      </c>
      <c r="Y28" t="s">
        <v>755</v>
      </c>
      <c r="Z28">
        <v>4903.5999999999985</v>
      </c>
      <c r="AA28">
        <v>248360.98000000019</v>
      </c>
      <c r="AB28">
        <v>1</v>
      </c>
      <c r="AC28">
        <v>4.4428686836595572</v>
      </c>
      <c r="AD28">
        <v>0.84414504989531591</v>
      </c>
      <c r="AE28">
        <v>0.8441450498953158</v>
      </c>
      <c r="AF28">
        <v>-8.8817841970012523E-16</v>
      </c>
      <c r="AG28" t="s">
        <v>642</v>
      </c>
    </row>
    <row r="29" spans="1:33" x14ac:dyDescent="0.25">
      <c r="A29" t="s">
        <v>54</v>
      </c>
      <c r="B29" t="s">
        <v>945</v>
      </c>
      <c r="C29" s="63" t="s">
        <v>945</v>
      </c>
      <c r="D29" s="63" t="s">
        <v>671</v>
      </c>
      <c r="E29" t="s">
        <v>527</v>
      </c>
      <c r="F29">
        <v>1</v>
      </c>
      <c r="G29">
        <v>2</v>
      </c>
      <c r="H29">
        <v>2</v>
      </c>
      <c r="I29">
        <v>2</v>
      </c>
      <c r="J29">
        <v>7</v>
      </c>
      <c r="K29">
        <v>3</v>
      </c>
      <c r="L29" t="s">
        <v>103</v>
      </c>
      <c r="M29">
        <v>10</v>
      </c>
      <c r="N29" t="s">
        <v>717</v>
      </c>
      <c r="O29" t="s">
        <v>4</v>
      </c>
      <c r="P29">
        <v>1</v>
      </c>
      <c r="Q29">
        <v>15</v>
      </c>
      <c r="R29">
        <v>0</v>
      </c>
      <c r="S29" t="s">
        <v>642</v>
      </c>
      <c r="T29" t="s">
        <v>689</v>
      </c>
      <c r="U29">
        <v>119.25</v>
      </c>
      <c r="V29">
        <v>15.690789473684211</v>
      </c>
      <c r="W29">
        <v>119.25</v>
      </c>
      <c r="X29" t="s">
        <v>39</v>
      </c>
      <c r="Y29" t="s">
        <v>756</v>
      </c>
      <c r="Z29">
        <v>4903.5999999999985</v>
      </c>
      <c r="AA29">
        <v>248360.98000000019</v>
      </c>
      <c r="AB29">
        <v>1</v>
      </c>
      <c r="AC29">
        <v>13.245302263160054</v>
      </c>
      <c r="AD29">
        <v>0.84414504989531591</v>
      </c>
      <c r="AE29">
        <v>0.8441450498953158</v>
      </c>
      <c r="AF29">
        <v>-1.7763568394002505E-15</v>
      </c>
      <c r="AG29" t="s">
        <v>642</v>
      </c>
    </row>
    <row r="30" spans="1:33" x14ac:dyDescent="0.25">
      <c r="A30" t="s">
        <v>54</v>
      </c>
      <c r="B30" t="s">
        <v>945</v>
      </c>
      <c r="C30" s="63" t="s">
        <v>945</v>
      </c>
      <c r="D30" s="63" t="s">
        <v>671</v>
      </c>
      <c r="E30" t="s">
        <v>527</v>
      </c>
      <c r="F30">
        <v>1</v>
      </c>
      <c r="G30">
        <v>2</v>
      </c>
      <c r="H30">
        <v>2</v>
      </c>
      <c r="I30">
        <v>2</v>
      </c>
      <c r="J30">
        <v>7</v>
      </c>
      <c r="K30">
        <v>3</v>
      </c>
      <c r="L30" t="s">
        <v>103</v>
      </c>
      <c r="M30">
        <v>10</v>
      </c>
      <c r="N30" t="s">
        <v>717</v>
      </c>
      <c r="O30" t="s">
        <v>5</v>
      </c>
      <c r="P30">
        <v>2</v>
      </c>
      <c r="Q30">
        <v>13</v>
      </c>
      <c r="R30">
        <v>0</v>
      </c>
      <c r="S30" t="s">
        <v>642</v>
      </c>
      <c r="T30" t="s">
        <v>689</v>
      </c>
      <c r="U30">
        <v>102.5</v>
      </c>
      <c r="V30">
        <v>13.486842105263159</v>
      </c>
      <c r="W30">
        <v>102.5</v>
      </c>
      <c r="X30" t="s">
        <v>40</v>
      </c>
      <c r="Y30" t="s">
        <v>757</v>
      </c>
      <c r="Z30">
        <v>4903.5999999999985</v>
      </c>
      <c r="AA30">
        <v>248360.98000000019</v>
      </c>
      <c r="AB30">
        <v>1</v>
      </c>
      <c r="AC30">
        <v>11.384851001877616</v>
      </c>
      <c r="AD30">
        <v>0.84414504989531591</v>
      </c>
      <c r="AE30">
        <v>0.8441450498953158</v>
      </c>
      <c r="AF30">
        <v>-1.7763568394002505E-15</v>
      </c>
      <c r="AG30" t="s">
        <v>642</v>
      </c>
    </row>
    <row r="31" spans="1:33" x14ac:dyDescent="0.25">
      <c r="A31" t="s">
        <v>54</v>
      </c>
      <c r="B31" t="s">
        <v>945</v>
      </c>
      <c r="C31" s="63" t="s">
        <v>945</v>
      </c>
      <c r="D31" s="63" t="s">
        <v>671</v>
      </c>
      <c r="E31" t="s">
        <v>527</v>
      </c>
      <c r="F31">
        <v>1</v>
      </c>
      <c r="G31">
        <v>2</v>
      </c>
      <c r="H31">
        <v>2</v>
      </c>
      <c r="I31">
        <v>2</v>
      </c>
      <c r="J31">
        <v>7</v>
      </c>
      <c r="K31">
        <v>3</v>
      </c>
      <c r="L31" t="s">
        <v>103</v>
      </c>
      <c r="M31">
        <v>10</v>
      </c>
      <c r="N31" t="s">
        <v>717</v>
      </c>
      <c r="O31" t="s">
        <v>31</v>
      </c>
      <c r="P31">
        <v>3</v>
      </c>
      <c r="Q31">
        <v>5</v>
      </c>
      <c r="R31">
        <v>0</v>
      </c>
      <c r="S31" t="s">
        <v>642</v>
      </c>
      <c r="T31" t="s">
        <v>689</v>
      </c>
      <c r="U31">
        <v>40</v>
      </c>
      <c r="V31">
        <v>5.2631578947368425</v>
      </c>
      <c r="W31">
        <v>40</v>
      </c>
      <c r="X31" t="s">
        <v>41</v>
      </c>
      <c r="Y31" t="s">
        <v>758</v>
      </c>
      <c r="Z31">
        <v>4903.5999999999985</v>
      </c>
      <c r="AA31">
        <v>248360.98000000019</v>
      </c>
      <c r="AB31">
        <v>1</v>
      </c>
      <c r="AC31">
        <v>4.4428686836595572</v>
      </c>
      <c r="AD31">
        <v>0.84414504989531591</v>
      </c>
      <c r="AE31">
        <v>0.8441450498953158</v>
      </c>
      <c r="AF31">
        <v>-8.8817841970012523E-16</v>
      </c>
      <c r="AG31" t="s">
        <v>642</v>
      </c>
    </row>
    <row r="32" spans="1:33" x14ac:dyDescent="0.25">
      <c r="A32" t="s">
        <v>54</v>
      </c>
      <c r="B32" t="s">
        <v>945</v>
      </c>
      <c r="C32" s="63" t="s">
        <v>945</v>
      </c>
      <c r="D32" s="63" t="s">
        <v>671</v>
      </c>
      <c r="E32" t="s">
        <v>527</v>
      </c>
      <c r="F32">
        <v>1</v>
      </c>
      <c r="G32">
        <v>2</v>
      </c>
      <c r="H32">
        <v>2</v>
      </c>
      <c r="I32">
        <v>2</v>
      </c>
      <c r="J32">
        <v>7</v>
      </c>
      <c r="K32">
        <v>4</v>
      </c>
      <c r="L32" t="s">
        <v>101</v>
      </c>
      <c r="M32">
        <v>11</v>
      </c>
      <c r="N32" t="s">
        <v>719</v>
      </c>
      <c r="O32" t="s">
        <v>4</v>
      </c>
      <c r="P32">
        <v>1</v>
      </c>
      <c r="Q32">
        <v>13</v>
      </c>
      <c r="R32">
        <v>0</v>
      </c>
      <c r="S32" t="s">
        <v>642</v>
      </c>
      <c r="T32" t="s">
        <v>689</v>
      </c>
      <c r="U32">
        <v>103.25</v>
      </c>
      <c r="V32">
        <v>13.585526315789474</v>
      </c>
      <c r="W32">
        <v>103.25</v>
      </c>
      <c r="X32" t="s">
        <v>42</v>
      </c>
      <c r="Y32" t="s">
        <v>759</v>
      </c>
      <c r="Z32">
        <v>4903.5999999999985</v>
      </c>
      <c r="AA32">
        <v>248360.98000000019</v>
      </c>
      <c r="AB32">
        <v>1</v>
      </c>
      <c r="AC32">
        <v>11.468154789696232</v>
      </c>
      <c r="AD32">
        <v>0.84414504989531591</v>
      </c>
      <c r="AE32">
        <v>0.8441450498953158</v>
      </c>
      <c r="AF32">
        <v>-1.7763568394002505E-15</v>
      </c>
      <c r="AG32" t="s">
        <v>642</v>
      </c>
    </row>
    <row r="33" spans="1:33" x14ac:dyDescent="0.25">
      <c r="A33" t="s">
        <v>54</v>
      </c>
      <c r="B33" t="s">
        <v>945</v>
      </c>
      <c r="C33" s="63" t="s">
        <v>945</v>
      </c>
      <c r="D33" s="63" t="s">
        <v>671</v>
      </c>
      <c r="E33" t="s">
        <v>527</v>
      </c>
      <c r="F33">
        <v>1</v>
      </c>
      <c r="G33">
        <v>2</v>
      </c>
      <c r="H33">
        <v>2</v>
      </c>
      <c r="I33">
        <v>2</v>
      </c>
      <c r="J33">
        <v>7</v>
      </c>
      <c r="K33">
        <v>4</v>
      </c>
      <c r="L33" t="s">
        <v>101</v>
      </c>
      <c r="M33">
        <v>11</v>
      </c>
      <c r="N33" t="s">
        <v>719</v>
      </c>
      <c r="O33" t="s">
        <v>5</v>
      </c>
      <c r="P33">
        <v>2</v>
      </c>
      <c r="Q33">
        <v>13</v>
      </c>
      <c r="R33">
        <v>0</v>
      </c>
      <c r="S33" t="s">
        <v>642</v>
      </c>
      <c r="T33" t="s">
        <v>689</v>
      </c>
      <c r="U33">
        <v>104</v>
      </c>
      <c r="V33">
        <v>13.684210526315789</v>
      </c>
      <c r="W33">
        <v>104</v>
      </c>
      <c r="X33" t="s">
        <v>43</v>
      </c>
      <c r="Y33" t="s">
        <v>760</v>
      </c>
      <c r="Z33">
        <v>4903.5999999999985</v>
      </c>
      <c r="AA33">
        <v>248360.98000000019</v>
      </c>
      <c r="AB33">
        <v>1</v>
      </c>
      <c r="AC33">
        <v>11.551458577514849</v>
      </c>
      <c r="AD33">
        <v>0.84414504989531591</v>
      </c>
      <c r="AE33">
        <v>0.84414504989531591</v>
      </c>
      <c r="AF33">
        <v>0</v>
      </c>
      <c r="AG33" t="s">
        <v>642</v>
      </c>
    </row>
    <row r="34" spans="1:33" x14ac:dyDescent="0.25">
      <c r="A34" t="s">
        <v>54</v>
      </c>
      <c r="B34" t="s">
        <v>945</v>
      </c>
      <c r="C34" s="63" t="s">
        <v>945</v>
      </c>
      <c r="D34" s="63" t="s">
        <v>671</v>
      </c>
      <c r="E34" t="s">
        <v>527</v>
      </c>
      <c r="F34">
        <v>1</v>
      </c>
      <c r="G34">
        <v>2</v>
      </c>
      <c r="H34">
        <v>2</v>
      </c>
      <c r="I34">
        <v>2</v>
      </c>
      <c r="J34">
        <v>7</v>
      </c>
      <c r="K34">
        <v>4</v>
      </c>
      <c r="L34" t="s">
        <v>101</v>
      </c>
      <c r="M34">
        <v>11</v>
      </c>
      <c r="N34" t="s">
        <v>719</v>
      </c>
      <c r="O34" t="s">
        <v>31</v>
      </c>
      <c r="P34">
        <v>3</v>
      </c>
      <c r="Q34">
        <v>5</v>
      </c>
      <c r="R34">
        <v>0</v>
      </c>
      <c r="S34" t="s">
        <v>642</v>
      </c>
      <c r="T34" t="s">
        <v>689</v>
      </c>
      <c r="U34">
        <v>40</v>
      </c>
      <c r="V34">
        <v>5.2631578947368425</v>
      </c>
      <c r="W34">
        <v>40</v>
      </c>
      <c r="X34" t="s">
        <v>44</v>
      </c>
      <c r="Y34" t="s">
        <v>761</v>
      </c>
      <c r="Z34">
        <v>4903.5999999999985</v>
      </c>
      <c r="AA34">
        <v>248360.98000000019</v>
      </c>
      <c r="AB34">
        <v>1</v>
      </c>
      <c r="AC34">
        <v>4.4428686836595572</v>
      </c>
      <c r="AD34">
        <v>0.84414504989531591</v>
      </c>
      <c r="AE34">
        <v>0.8441450498953158</v>
      </c>
      <c r="AF34">
        <v>-8.8817841970012523E-16</v>
      </c>
      <c r="AG34" t="s">
        <v>642</v>
      </c>
    </row>
    <row r="35" spans="1:33" x14ac:dyDescent="0.25">
      <c r="A35" t="s">
        <v>54</v>
      </c>
      <c r="B35" t="s">
        <v>945</v>
      </c>
      <c r="C35" s="63" t="s">
        <v>945</v>
      </c>
      <c r="D35" s="63" t="s">
        <v>671</v>
      </c>
      <c r="E35" t="s">
        <v>527</v>
      </c>
      <c r="F35">
        <v>1</v>
      </c>
      <c r="G35">
        <v>2</v>
      </c>
      <c r="H35">
        <v>2</v>
      </c>
      <c r="I35">
        <v>2</v>
      </c>
      <c r="J35">
        <v>7</v>
      </c>
      <c r="K35">
        <v>5</v>
      </c>
      <c r="L35" t="s">
        <v>105</v>
      </c>
      <c r="M35">
        <v>12</v>
      </c>
      <c r="N35" t="s">
        <v>721</v>
      </c>
      <c r="O35" t="s">
        <v>4</v>
      </c>
      <c r="P35">
        <v>1</v>
      </c>
      <c r="Q35">
        <v>13</v>
      </c>
      <c r="R35">
        <v>0</v>
      </c>
      <c r="S35" t="s">
        <v>642</v>
      </c>
      <c r="T35" t="s">
        <v>689</v>
      </c>
      <c r="U35">
        <v>104</v>
      </c>
      <c r="V35">
        <v>13.684210526315789</v>
      </c>
      <c r="W35">
        <v>104</v>
      </c>
      <c r="X35" t="s">
        <v>45</v>
      </c>
      <c r="Y35" t="s">
        <v>762</v>
      </c>
      <c r="Z35">
        <v>4903.5999999999985</v>
      </c>
      <c r="AA35">
        <v>248360.98000000019</v>
      </c>
      <c r="AB35">
        <v>1</v>
      </c>
      <c r="AC35">
        <v>11.551458577514849</v>
      </c>
      <c r="AD35">
        <v>0.84414504989531591</v>
      </c>
      <c r="AE35">
        <v>0.84414504989531591</v>
      </c>
      <c r="AF35">
        <v>0</v>
      </c>
      <c r="AG35" t="s">
        <v>642</v>
      </c>
    </row>
    <row r="36" spans="1:33" x14ac:dyDescent="0.25">
      <c r="A36" t="s">
        <v>54</v>
      </c>
      <c r="B36" t="s">
        <v>945</v>
      </c>
      <c r="C36" s="63" t="s">
        <v>945</v>
      </c>
      <c r="D36" s="63" t="s">
        <v>671</v>
      </c>
      <c r="E36" t="s">
        <v>527</v>
      </c>
      <c r="F36">
        <v>1</v>
      </c>
      <c r="G36">
        <v>2</v>
      </c>
      <c r="H36">
        <v>2</v>
      </c>
      <c r="I36">
        <v>2</v>
      </c>
      <c r="J36">
        <v>7</v>
      </c>
      <c r="K36">
        <v>5</v>
      </c>
      <c r="L36" t="s">
        <v>105</v>
      </c>
      <c r="M36">
        <v>12</v>
      </c>
      <c r="N36" t="s">
        <v>721</v>
      </c>
      <c r="O36" t="s">
        <v>5</v>
      </c>
      <c r="P36">
        <v>2</v>
      </c>
      <c r="Q36">
        <v>13</v>
      </c>
      <c r="R36">
        <v>0</v>
      </c>
      <c r="S36" t="s">
        <v>642</v>
      </c>
      <c r="T36" t="s">
        <v>689</v>
      </c>
      <c r="U36">
        <v>104.5</v>
      </c>
      <c r="V36">
        <v>13.75</v>
      </c>
      <c r="W36">
        <v>104.5</v>
      </c>
      <c r="X36" t="s">
        <v>46</v>
      </c>
      <c r="Y36" t="s">
        <v>763</v>
      </c>
      <c r="Z36">
        <v>4903.5999999999985</v>
      </c>
      <c r="AA36">
        <v>248360.98000000019</v>
      </c>
      <c r="AB36">
        <v>1</v>
      </c>
      <c r="AC36">
        <v>11.606994436060594</v>
      </c>
      <c r="AD36">
        <v>0.84414504989531591</v>
      </c>
      <c r="AE36">
        <v>0.84414504989531591</v>
      </c>
      <c r="AF36">
        <v>0</v>
      </c>
      <c r="AG36" t="s">
        <v>642</v>
      </c>
    </row>
    <row r="37" spans="1:33" x14ac:dyDescent="0.25">
      <c r="A37" t="s">
        <v>54</v>
      </c>
      <c r="B37" t="s">
        <v>945</v>
      </c>
      <c r="C37" s="63" t="s">
        <v>945</v>
      </c>
      <c r="D37" s="63" t="s">
        <v>671</v>
      </c>
      <c r="E37" t="s">
        <v>527</v>
      </c>
      <c r="F37">
        <v>1</v>
      </c>
      <c r="G37">
        <v>2</v>
      </c>
      <c r="H37">
        <v>2</v>
      </c>
      <c r="I37">
        <v>2</v>
      </c>
      <c r="J37">
        <v>7</v>
      </c>
      <c r="K37">
        <v>5</v>
      </c>
      <c r="L37" t="s">
        <v>105</v>
      </c>
      <c r="M37">
        <v>12</v>
      </c>
      <c r="N37" t="s">
        <v>721</v>
      </c>
      <c r="O37" t="s">
        <v>31</v>
      </c>
      <c r="P37">
        <v>3</v>
      </c>
      <c r="Q37">
        <v>5</v>
      </c>
      <c r="R37">
        <v>0</v>
      </c>
      <c r="S37" t="s">
        <v>642</v>
      </c>
      <c r="T37" t="s">
        <v>689</v>
      </c>
      <c r="U37">
        <v>40</v>
      </c>
      <c r="V37">
        <v>5.2631578947368425</v>
      </c>
      <c r="W37">
        <v>40</v>
      </c>
      <c r="X37" t="s">
        <v>47</v>
      </c>
      <c r="Y37" t="s">
        <v>764</v>
      </c>
      <c r="Z37">
        <v>4903.5999999999985</v>
      </c>
      <c r="AA37">
        <v>248360.98000000019</v>
      </c>
      <c r="AB37">
        <v>1</v>
      </c>
      <c r="AC37">
        <v>4.4428686836595572</v>
      </c>
      <c r="AD37">
        <v>0.84414504989531591</v>
      </c>
      <c r="AE37">
        <v>0.8441450498953158</v>
      </c>
      <c r="AF37">
        <v>-8.8817841970012523E-16</v>
      </c>
      <c r="AG37" t="s">
        <v>642</v>
      </c>
    </row>
    <row r="38" spans="1:33" x14ac:dyDescent="0.25">
      <c r="A38" t="s">
        <v>54</v>
      </c>
      <c r="B38" t="s">
        <v>945</v>
      </c>
      <c r="C38" s="63" t="s">
        <v>945</v>
      </c>
      <c r="D38" s="63" t="s">
        <v>671</v>
      </c>
      <c r="E38" t="s">
        <v>527</v>
      </c>
      <c r="F38">
        <v>1</v>
      </c>
      <c r="G38">
        <v>2</v>
      </c>
      <c r="H38">
        <v>2</v>
      </c>
      <c r="I38">
        <v>2</v>
      </c>
      <c r="J38">
        <v>7</v>
      </c>
      <c r="K38">
        <v>6</v>
      </c>
      <c r="L38" t="s">
        <v>113</v>
      </c>
      <c r="M38">
        <v>13</v>
      </c>
      <c r="N38" t="s">
        <v>723</v>
      </c>
      <c r="O38" t="s">
        <v>4</v>
      </c>
      <c r="P38">
        <v>1</v>
      </c>
      <c r="Q38">
        <v>13</v>
      </c>
      <c r="R38">
        <v>0</v>
      </c>
      <c r="S38" t="s">
        <v>642</v>
      </c>
      <c r="T38" t="s">
        <v>689</v>
      </c>
      <c r="U38">
        <v>104.5</v>
      </c>
      <c r="V38">
        <v>13.75</v>
      </c>
      <c r="W38">
        <v>104.5</v>
      </c>
      <c r="X38" t="s">
        <v>48</v>
      </c>
      <c r="Y38" t="s">
        <v>765</v>
      </c>
      <c r="Z38">
        <v>4903.5999999999985</v>
      </c>
      <c r="AA38">
        <v>248360.98000000019</v>
      </c>
      <c r="AB38">
        <v>1</v>
      </c>
      <c r="AC38">
        <v>11.606994436060594</v>
      </c>
      <c r="AD38">
        <v>0.84414504989531591</v>
      </c>
      <c r="AE38">
        <v>0.84414504989531591</v>
      </c>
      <c r="AF38">
        <v>0</v>
      </c>
      <c r="AG38" t="s">
        <v>642</v>
      </c>
    </row>
    <row r="39" spans="1:33" x14ac:dyDescent="0.25">
      <c r="A39" t="s">
        <v>54</v>
      </c>
      <c r="B39" t="s">
        <v>945</v>
      </c>
      <c r="C39" s="63" t="s">
        <v>945</v>
      </c>
      <c r="D39" s="63" t="s">
        <v>671</v>
      </c>
      <c r="E39" t="s">
        <v>527</v>
      </c>
      <c r="F39">
        <v>1</v>
      </c>
      <c r="G39">
        <v>2</v>
      </c>
      <c r="H39">
        <v>2</v>
      </c>
      <c r="I39">
        <v>2</v>
      </c>
      <c r="J39">
        <v>7</v>
      </c>
      <c r="K39">
        <v>6</v>
      </c>
      <c r="L39" t="s">
        <v>113</v>
      </c>
      <c r="M39">
        <v>13</v>
      </c>
      <c r="N39" t="s">
        <v>723</v>
      </c>
      <c r="O39" t="s">
        <v>5</v>
      </c>
      <c r="P39">
        <v>2</v>
      </c>
      <c r="Q39">
        <v>13</v>
      </c>
      <c r="R39">
        <v>0</v>
      </c>
      <c r="S39" t="s">
        <v>642</v>
      </c>
      <c r="T39" t="s">
        <v>689</v>
      </c>
      <c r="U39">
        <v>104</v>
      </c>
      <c r="V39">
        <v>13.684210526315789</v>
      </c>
      <c r="W39">
        <v>104</v>
      </c>
      <c r="X39" t="s">
        <v>49</v>
      </c>
      <c r="Y39" t="s">
        <v>766</v>
      </c>
      <c r="Z39">
        <v>4903.5999999999985</v>
      </c>
      <c r="AA39">
        <v>248360.98000000019</v>
      </c>
      <c r="AB39">
        <v>1</v>
      </c>
      <c r="AC39">
        <v>11.551458577514849</v>
      </c>
      <c r="AD39">
        <v>0.84414504989531591</v>
      </c>
      <c r="AE39">
        <v>0.84414504989531591</v>
      </c>
      <c r="AF39">
        <v>0</v>
      </c>
      <c r="AG39" t="s">
        <v>642</v>
      </c>
    </row>
    <row r="40" spans="1:33" x14ac:dyDescent="0.25">
      <c r="A40" t="s">
        <v>54</v>
      </c>
      <c r="B40" t="s">
        <v>945</v>
      </c>
      <c r="C40" s="63" t="s">
        <v>945</v>
      </c>
      <c r="D40" s="63" t="s">
        <v>671</v>
      </c>
      <c r="E40" t="s">
        <v>527</v>
      </c>
      <c r="F40">
        <v>1</v>
      </c>
      <c r="G40">
        <v>2</v>
      </c>
      <c r="H40">
        <v>2</v>
      </c>
      <c r="I40">
        <v>2</v>
      </c>
      <c r="J40">
        <v>7</v>
      </c>
      <c r="K40">
        <v>6</v>
      </c>
      <c r="L40" t="s">
        <v>113</v>
      </c>
      <c r="M40">
        <v>13</v>
      </c>
      <c r="N40" t="s">
        <v>723</v>
      </c>
      <c r="O40" t="s">
        <v>31</v>
      </c>
      <c r="P40">
        <v>3</v>
      </c>
      <c r="Q40">
        <v>5</v>
      </c>
      <c r="R40">
        <v>0</v>
      </c>
      <c r="S40" t="s">
        <v>642</v>
      </c>
      <c r="T40" t="s">
        <v>689</v>
      </c>
      <c r="U40">
        <v>40</v>
      </c>
      <c r="V40">
        <v>5.2631578947368425</v>
      </c>
      <c r="W40">
        <v>40</v>
      </c>
      <c r="X40" t="s">
        <v>50</v>
      </c>
      <c r="Y40" t="s">
        <v>767</v>
      </c>
      <c r="Z40">
        <v>4903.5999999999985</v>
      </c>
      <c r="AA40">
        <v>248360.98000000019</v>
      </c>
      <c r="AB40">
        <v>1</v>
      </c>
      <c r="AC40">
        <v>4.4428686836595572</v>
      </c>
      <c r="AD40">
        <v>0.84414504989531591</v>
      </c>
      <c r="AE40">
        <v>0.8441450498953158</v>
      </c>
      <c r="AF40">
        <v>-8.8817841970012523E-16</v>
      </c>
      <c r="AG40" t="s">
        <v>642</v>
      </c>
    </row>
    <row r="41" spans="1:33" x14ac:dyDescent="0.25">
      <c r="A41" t="s">
        <v>54</v>
      </c>
      <c r="B41" t="s">
        <v>945</v>
      </c>
      <c r="C41" s="63" t="s">
        <v>945</v>
      </c>
      <c r="D41" s="63" t="s">
        <v>671</v>
      </c>
      <c r="E41" t="s">
        <v>527</v>
      </c>
      <c r="F41">
        <v>1</v>
      </c>
      <c r="G41">
        <v>2</v>
      </c>
      <c r="H41">
        <v>2</v>
      </c>
      <c r="I41">
        <v>2</v>
      </c>
      <c r="J41">
        <v>7</v>
      </c>
      <c r="K41">
        <v>7</v>
      </c>
      <c r="L41" t="s">
        <v>114</v>
      </c>
      <c r="M41">
        <v>14</v>
      </c>
      <c r="N41" t="s">
        <v>725</v>
      </c>
      <c r="O41" t="s">
        <v>4</v>
      </c>
      <c r="P41">
        <v>1</v>
      </c>
      <c r="Q41">
        <v>13</v>
      </c>
      <c r="R41">
        <v>0</v>
      </c>
      <c r="S41" t="s">
        <v>642</v>
      </c>
      <c r="T41" t="s">
        <v>689</v>
      </c>
      <c r="U41">
        <v>104</v>
      </c>
      <c r="V41">
        <v>13.684210526315789</v>
      </c>
      <c r="W41">
        <v>104</v>
      </c>
      <c r="X41" t="s">
        <v>51</v>
      </c>
      <c r="Y41" t="s">
        <v>768</v>
      </c>
      <c r="Z41">
        <v>4903.5999999999985</v>
      </c>
      <c r="AA41">
        <v>248360.98000000019</v>
      </c>
      <c r="AB41">
        <v>1</v>
      </c>
      <c r="AC41">
        <v>11.551458577514849</v>
      </c>
      <c r="AD41">
        <v>0.84414504989531591</v>
      </c>
      <c r="AE41">
        <v>0.84414504989531591</v>
      </c>
      <c r="AF41">
        <v>0</v>
      </c>
      <c r="AG41" t="s">
        <v>642</v>
      </c>
    </row>
    <row r="42" spans="1:33" x14ac:dyDescent="0.25">
      <c r="A42" t="s">
        <v>54</v>
      </c>
      <c r="B42" t="s">
        <v>945</v>
      </c>
      <c r="C42" s="63" t="s">
        <v>945</v>
      </c>
      <c r="D42" s="63" t="s">
        <v>671</v>
      </c>
      <c r="E42" t="s">
        <v>527</v>
      </c>
      <c r="F42">
        <v>1</v>
      </c>
      <c r="G42">
        <v>2</v>
      </c>
      <c r="H42">
        <v>2</v>
      </c>
      <c r="I42">
        <v>2</v>
      </c>
      <c r="J42">
        <v>7</v>
      </c>
      <c r="K42">
        <v>7</v>
      </c>
      <c r="L42" t="s">
        <v>114</v>
      </c>
      <c r="M42">
        <v>14</v>
      </c>
      <c r="N42" t="s">
        <v>725</v>
      </c>
      <c r="O42" t="s">
        <v>5</v>
      </c>
      <c r="P42">
        <v>2</v>
      </c>
      <c r="Q42">
        <v>13</v>
      </c>
      <c r="R42">
        <v>0</v>
      </c>
      <c r="S42" t="s">
        <v>642</v>
      </c>
      <c r="T42" t="s">
        <v>689</v>
      </c>
      <c r="U42">
        <v>104</v>
      </c>
      <c r="V42">
        <v>13.684210526315789</v>
      </c>
      <c r="W42">
        <v>104</v>
      </c>
      <c r="X42" t="s">
        <v>52</v>
      </c>
      <c r="Y42" t="s">
        <v>769</v>
      </c>
      <c r="Z42">
        <v>4903.5999999999985</v>
      </c>
      <c r="AA42">
        <v>248360.98000000019</v>
      </c>
      <c r="AB42">
        <v>1</v>
      </c>
      <c r="AC42">
        <v>11.551458577514849</v>
      </c>
      <c r="AD42">
        <v>0.84414504989531591</v>
      </c>
      <c r="AE42">
        <v>0.84414504989531591</v>
      </c>
      <c r="AF42">
        <v>0</v>
      </c>
      <c r="AG42" t="s">
        <v>642</v>
      </c>
    </row>
    <row r="43" spans="1:33" x14ac:dyDescent="0.25">
      <c r="A43" t="s">
        <v>54</v>
      </c>
      <c r="B43" t="s">
        <v>945</v>
      </c>
      <c r="C43" s="63" t="s">
        <v>945</v>
      </c>
      <c r="D43" s="63" t="s">
        <v>671</v>
      </c>
      <c r="E43" t="s">
        <v>527</v>
      </c>
      <c r="F43">
        <v>1</v>
      </c>
      <c r="G43">
        <v>2</v>
      </c>
      <c r="H43">
        <v>2</v>
      </c>
      <c r="I43">
        <v>2</v>
      </c>
      <c r="J43">
        <v>7</v>
      </c>
      <c r="K43">
        <v>7</v>
      </c>
      <c r="L43" t="s">
        <v>114</v>
      </c>
      <c r="M43">
        <v>14</v>
      </c>
      <c r="N43" t="s">
        <v>725</v>
      </c>
      <c r="O43" t="s">
        <v>31</v>
      </c>
      <c r="P43">
        <v>3</v>
      </c>
      <c r="Q43">
        <v>5</v>
      </c>
      <c r="R43">
        <v>0</v>
      </c>
      <c r="S43" t="s">
        <v>642</v>
      </c>
      <c r="T43" t="s">
        <v>689</v>
      </c>
      <c r="U43">
        <v>40</v>
      </c>
      <c r="V43">
        <v>5.2631578947368425</v>
      </c>
      <c r="W43">
        <v>40</v>
      </c>
      <c r="X43" t="s">
        <v>53</v>
      </c>
      <c r="Y43" t="s">
        <v>770</v>
      </c>
      <c r="Z43">
        <v>4903.5999999999985</v>
      </c>
      <c r="AA43">
        <v>248360.98000000019</v>
      </c>
      <c r="AB43">
        <v>1</v>
      </c>
      <c r="AC43">
        <v>4.4428686836595572</v>
      </c>
      <c r="AD43">
        <v>0.84414504989531591</v>
      </c>
      <c r="AE43">
        <v>0.8441450498953158</v>
      </c>
      <c r="AF43">
        <v>-8.8817841970012523E-16</v>
      </c>
      <c r="AG43" t="s">
        <v>642</v>
      </c>
    </row>
    <row r="44" spans="1:33" x14ac:dyDescent="0.25">
      <c r="A44" t="s">
        <v>54</v>
      </c>
      <c r="B44" t="s">
        <v>946</v>
      </c>
      <c r="C44" s="63" t="s">
        <v>946</v>
      </c>
      <c r="D44" s="63" t="s">
        <v>671</v>
      </c>
      <c r="E44" t="s">
        <v>527</v>
      </c>
      <c r="F44">
        <v>0.95</v>
      </c>
      <c r="G44">
        <v>1</v>
      </c>
      <c r="H44">
        <v>1</v>
      </c>
      <c r="I44">
        <v>2</v>
      </c>
      <c r="J44">
        <v>7</v>
      </c>
      <c r="K44">
        <v>1</v>
      </c>
      <c r="L44" t="s">
        <v>99</v>
      </c>
      <c r="M44">
        <v>1</v>
      </c>
      <c r="N44" t="s">
        <v>699</v>
      </c>
      <c r="O44" t="s">
        <v>4</v>
      </c>
      <c r="P44">
        <v>1</v>
      </c>
      <c r="Q44">
        <v>1</v>
      </c>
      <c r="R44">
        <v>0</v>
      </c>
      <c r="S44" t="s">
        <v>642</v>
      </c>
      <c r="T44" t="s">
        <v>689</v>
      </c>
      <c r="U44">
        <v>8.5</v>
      </c>
      <c r="V44">
        <v>1.118421052631579</v>
      </c>
      <c r="W44">
        <v>8.0749999999999993</v>
      </c>
      <c r="X44" t="s">
        <v>33</v>
      </c>
      <c r="Y44" t="s">
        <v>729</v>
      </c>
      <c r="Z44">
        <v>4903.5999999999985</v>
      </c>
      <c r="AA44">
        <v>248360.98000000019</v>
      </c>
      <c r="AB44">
        <v>1</v>
      </c>
      <c r="AC44">
        <v>0.94410959527765603</v>
      </c>
      <c r="AD44">
        <v>0.84414504989531591</v>
      </c>
      <c r="AE44">
        <v>0.84414504989531591</v>
      </c>
      <c r="AF44">
        <v>0</v>
      </c>
      <c r="AG44" t="s">
        <v>642</v>
      </c>
    </row>
    <row r="45" spans="1:33" x14ac:dyDescent="0.25">
      <c r="A45" t="s">
        <v>54</v>
      </c>
      <c r="B45" t="s">
        <v>946</v>
      </c>
      <c r="C45" s="63" t="s">
        <v>946</v>
      </c>
      <c r="D45" s="63" t="s">
        <v>671</v>
      </c>
      <c r="E45" t="s">
        <v>527</v>
      </c>
      <c r="F45">
        <v>0.95</v>
      </c>
      <c r="G45">
        <v>1</v>
      </c>
      <c r="H45">
        <v>1</v>
      </c>
      <c r="I45">
        <v>2</v>
      </c>
      <c r="J45">
        <v>7</v>
      </c>
      <c r="K45">
        <v>1</v>
      </c>
      <c r="L45" t="s">
        <v>99</v>
      </c>
      <c r="M45">
        <v>1</v>
      </c>
      <c r="N45" t="s">
        <v>699</v>
      </c>
      <c r="O45" t="s">
        <v>5</v>
      </c>
      <c r="P45">
        <v>2</v>
      </c>
      <c r="Q45">
        <v>0</v>
      </c>
      <c r="R45">
        <v>0</v>
      </c>
      <c r="S45" t="s">
        <v>642</v>
      </c>
      <c r="T45" t="s">
        <v>690</v>
      </c>
      <c r="U45">
        <v>0</v>
      </c>
      <c r="V45">
        <v>0</v>
      </c>
      <c r="W45">
        <v>0</v>
      </c>
      <c r="X45" t="s">
        <v>34</v>
      </c>
      <c r="Y45" t="s">
        <v>730</v>
      </c>
      <c r="Z45">
        <v>4903.5999999999985</v>
      </c>
      <c r="AA45">
        <v>248360.98000000019</v>
      </c>
      <c r="AB45">
        <v>0</v>
      </c>
      <c r="AC45">
        <v>0</v>
      </c>
      <c r="AD45">
        <v>0.84414504989531591</v>
      </c>
      <c r="AF45">
        <v>0</v>
      </c>
      <c r="AG45" t="s">
        <v>913</v>
      </c>
    </row>
    <row r="46" spans="1:33" x14ac:dyDescent="0.25">
      <c r="A46" t="s">
        <v>54</v>
      </c>
      <c r="B46" t="s">
        <v>946</v>
      </c>
      <c r="C46" s="63" t="s">
        <v>946</v>
      </c>
      <c r="D46" s="63" t="s">
        <v>671</v>
      </c>
      <c r="E46" t="s">
        <v>527</v>
      </c>
      <c r="F46">
        <v>0.95</v>
      </c>
      <c r="G46">
        <v>1</v>
      </c>
      <c r="H46">
        <v>1</v>
      </c>
      <c r="I46">
        <v>2</v>
      </c>
      <c r="J46">
        <v>7</v>
      </c>
      <c r="K46">
        <v>1</v>
      </c>
      <c r="L46" t="s">
        <v>99</v>
      </c>
      <c r="M46">
        <v>1</v>
      </c>
      <c r="N46" t="s">
        <v>699</v>
      </c>
      <c r="O46" t="s">
        <v>31</v>
      </c>
      <c r="P46">
        <v>3</v>
      </c>
      <c r="Q46">
        <v>0</v>
      </c>
      <c r="R46">
        <v>0</v>
      </c>
      <c r="S46" t="s">
        <v>642</v>
      </c>
      <c r="T46" t="s">
        <v>690</v>
      </c>
      <c r="U46">
        <v>0</v>
      </c>
      <c r="V46">
        <v>0</v>
      </c>
      <c r="W46">
        <v>0</v>
      </c>
      <c r="X46" t="s">
        <v>35</v>
      </c>
      <c r="Y46" t="s">
        <v>731</v>
      </c>
      <c r="Z46">
        <v>4903.5999999999985</v>
      </c>
      <c r="AA46">
        <v>248360.98000000019</v>
      </c>
      <c r="AB46">
        <v>0</v>
      </c>
      <c r="AC46">
        <v>0</v>
      </c>
      <c r="AD46">
        <v>0.84414504989531591</v>
      </c>
      <c r="AF46">
        <v>0</v>
      </c>
      <c r="AG46" t="s">
        <v>913</v>
      </c>
    </row>
    <row r="47" spans="1:33" x14ac:dyDescent="0.25">
      <c r="A47" t="s">
        <v>54</v>
      </c>
      <c r="B47" t="s">
        <v>946</v>
      </c>
      <c r="C47" s="63" t="s">
        <v>946</v>
      </c>
      <c r="D47" s="63" t="s">
        <v>671</v>
      </c>
      <c r="E47" t="s">
        <v>527</v>
      </c>
      <c r="F47">
        <v>0.95</v>
      </c>
      <c r="G47">
        <v>1</v>
      </c>
      <c r="H47">
        <v>1</v>
      </c>
      <c r="I47">
        <v>2</v>
      </c>
      <c r="J47">
        <v>7</v>
      </c>
      <c r="K47">
        <v>2</v>
      </c>
      <c r="L47" t="s">
        <v>102</v>
      </c>
      <c r="M47">
        <v>2</v>
      </c>
      <c r="N47" t="s">
        <v>701</v>
      </c>
      <c r="O47" t="s">
        <v>4</v>
      </c>
      <c r="P47">
        <v>1</v>
      </c>
      <c r="Q47">
        <v>1</v>
      </c>
      <c r="R47">
        <v>0</v>
      </c>
      <c r="S47" t="s">
        <v>642</v>
      </c>
      <c r="T47" t="s">
        <v>689</v>
      </c>
      <c r="U47">
        <v>8</v>
      </c>
      <c r="V47">
        <v>1.0526315789473684</v>
      </c>
      <c r="W47">
        <v>7.6</v>
      </c>
      <c r="X47" t="s">
        <v>36</v>
      </c>
      <c r="Y47" t="s">
        <v>732</v>
      </c>
      <c r="Z47">
        <v>4903.5999999999985</v>
      </c>
      <c r="AA47">
        <v>248360.98000000019</v>
      </c>
      <c r="AB47">
        <v>1</v>
      </c>
      <c r="AC47">
        <v>0.88857373673191153</v>
      </c>
      <c r="AD47">
        <v>0.84414504989531591</v>
      </c>
      <c r="AE47">
        <v>0.84414504989531602</v>
      </c>
      <c r="AF47">
        <v>1.1102230246251565E-16</v>
      </c>
      <c r="AG47" t="s">
        <v>642</v>
      </c>
    </row>
    <row r="48" spans="1:33" x14ac:dyDescent="0.25">
      <c r="A48" t="s">
        <v>54</v>
      </c>
      <c r="B48" t="s">
        <v>946</v>
      </c>
      <c r="C48" s="63" t="s">
        <v>946</v>
      </c>
      <c r="D48" s="63" t="s">
        <v>671</v>
      </c>
      <c r="E48" t="s">
        <v>527</v>
      </c>
      <c r="F48">
        <v>0.95</v>
      </c>
      <c r="G48">
        <v>1</v>
      </c>
      <c r="H48">
        <v>1</v>
      </c>
      <c r="I48">
        <v>2</v>
      </c>
      <c r="J48">
        <v>7</v>
      </c>
      <c r="K48">
        <v>2</v>
      </c>
      <c r="L48" t="s">
        <v>102</v>
      </c>
      <c r="M48">
        <v>2</v>
      </c>
      <c r="N48" t="s">
        <v>701</v>
      </c>
      <c r="O48" t="s">
        <v>5</v>
      </c>
      <c r="P48">
        <v>2</v>
      </c>
      <c r="Q48">
        <v>0</v>
      </c>
      <c r="R48">
        <v>0</v>
      </c>
      <c r="S48" t="s">
        <v>642</v>
      </c>
      <c r="T48" t="s">
        <v>690</v>
      </c>
      <c r="U48">
        <v>0</v>
      </c>
      <c r="V48">
        <v>0</v>
      </c>
      <c r="W48">
        <v>0</v>
      </c>
      <c r="X48" t="s">
        <v>37</v>
      </c>
      <c r="Y48" t="s">
        <v>733</v>
      </c>
      <c r="Z48">
        <v>4903.5999999999985</v>
      </c>
      <c r="AA48">
        <v>248360.98000000019</v>
      </c>
      <c r="AB48">
        <v>0</v>
      </c>
      <c r="AC48">
        <v>0</v>
      </c>
      <c r="AD48">
        <v>0.84414504989531591</v>
      </c>
      <c r="AF48">
        <v>0</v>
      </c>
      <c r="AG48" t="s">
        <v>913</v>
      </c>
    </row>
    <row r="49" spans="1:33" x14ac:dyDescent="0.25">
      <c r="A49" t="s">
        <v>54</v>
      </c>
      <c r="B49" t="s">
        <v>946</v>
      </c>
      <c r="C49" s="63" t="s">
        <v>946</v>
      </c>
      <c r="D49" s="63" t="s">
        <v>671</v>
      </c>
      <c r="E49" t="s">
        <v>527</v>
      </c>
      <c r="F49">
        <v>0.95</v>
      </c>
      <c r="G49">
        <v>1</v>
      </c>
      <c r="H49">
        <v>1</v>
      </c>
      <c r="I49">
        <v>2</v>
      </c>
      <c r="J49">
        <v>7</v>
      </c>
      <c r="K49">
        <v>2</v>
      </c>
      <c r="L49" t="s">
        <v>102</v>
      </c>
      <c r="M49">
        <v>2</v>
      </c>
      <c r="N49" t="s">
        <v>701</v>
      </c>
      <c r="O49" t="s">
        <v>31</v>
      </c>
      <c r="P49">
        <v>3</v>
      </c>
      <c r="Q49">
        <v>0</v>
      </c>
      <c r="R49">
        <v>0</v>
      </c>
      <c r="S49" t="s">
        <v>642</v>
      </c>
      <c r="T49" t="s">
        <v>690</v>
      </c>
      <c r="U49">
        <v>0</v>
      </c>
      <c r="V49">
        <v>0</v>
      </c>
      <c r="W49">
        <v>0</v>
      </c>
      <c r="X49" t="s">
        <v>38</v>
      </c>
      <c r="Y49" t="s">
        <v>734</v>
      </c>
      <c r="Z49">
        <v>4903.5999999999985</v>
      </c>
      <c r="AA49">
        <v>248360.98000000019</v>
      </c>
      <c r="AB49">
        <v>0</v>
      </c>
      <c r="AC49">
        <v>0</v>
      </c>
      <c r="AD49">
        <v>0.84414504989531591</v>
      </c>
      <c r="AF49">
        <v>0</v>
      </c>
      <c r="AG49" t="s">
        <v>913</v>
      </c>
    </row>
    <row r="50" spans="1:33" x14ac:dyDescent="0.25">
      <c r="A50" t="s">
        <v>54</v>
      </c>
      <c r="B50" t="s">
        <v>946</v>
      </c>
      <c r="C50" s="63" t="s">
        <v>946</v>
      </c>
      <c r="D50" s="63" t="s">
        <v>671</v>
      </c>
      <c r="E50" t="s">
        <v>527</v>
      </c>
      <c r="F50">
        <v>0.95</v>
      </c>
      <c r="G50">
        <v>1</v>
      </c>
      <c r="H50">
        <v>1</v>
      </c>
      <c r="I50">
        <v>2</v>
      </c>
      <c r="J50">
        <v>7</v>
      </c>
      <c r="K50">
        <v>3</v>
      </c>
      <c r="L50" t="s">
        <v>103</v>
      </c>
      <c r="M50">
        <v>3</v>
      </c>
      <c r="N50" t="s">
        <v>703</v>
      </c>
      <c r="O50" t="s">
        <v>4</v>
      </c>
      <c r="P50">
        <v>1</v>
      </c>
      <c r="Q50">
        <v>1</v>
      </c>
      <c r="R50">
        <v>0</v>
      </c>
      <c r="S50" t="s">
        <v>642</v>
      </c>
      <c r="T50" t="s">
        <v>689</v>
      </c>
      <c r="U50">
        <v>8</v>
      </c>
      <c r="V50">
        <v>1.0526315789473684</v>
      </c>
      <c r="W50">
        <v>7.6</v>
      </c>
      <c r="X50" t="s">
        <v>39</v>
      </c>
      <c r="Y50" t="s">
        <v>735</v>
      </c>
      <c r="Z50">
        <v>4903.5999999999985</v>
      </c>
      <c r="AA50">
        <v>248360.98000000019</v>
      </c>
      <c r="AB50">
        <v>1</v>
      </c>
      <c r="AC50">
        <v>0.88857373673191153</v>
      </c>
      <c r="AD50">
        <v>0.84414504989531591</v>
      </c>
      <c r="AE50">
        <v>0.84414504989531602</v>
      </c>
      <c r="AF50">
        <v>1.1102230246251565E-16</v>
      </c>
      <c r="AG50" t="s">
        <v>642</v>
      </c>
    </row>
    <row r="51" spans="1:33" x14ac:dyDescent="0.25">
      <c r="A51" t="s">
        <v>54</v>
      </c>
      <c r="B51" t="s">
        <v>946</v>
      </c>
      <c r="C51" s="63" t="s">
        <v>946</v>
      </c>
      <c r="D51" s="63" t="s">
        <v>671</v>
      </c>
      <c r="E51" t="s">
        <v>527</v>
      </c>
      <c r="F51">
        <v>0.95</v>
      </c>
      <c r="G51">
        <v>1</v>
      </c>
      <c r="H51">
        <v>1</v>
      </c>
      <c r="I51">
        <v>2</v>
      </c>
      <c r="J51">
        <v>7</v>
      </c>
      <c r="K51">
        <v>3</v>
      </c>
      <c r="L51" t="s">
        <v>103</v>
      </c>
      <c r="M51">
        <v>3</v>
      </c>
      <c r="N51" t="s">
        <v>703</v>
      </c>
      <c r="O51" t="s">
        <v>5</v>
      </c>
      <c r="P51">
        <v>2</v>
      </c>
      <c r="Q51">
        <v>0</v>
      </c>
      <c r="R51">
        <v>0</v>
      </c>
      <c r="S51" t="s">
        <v>642</v>
      </c>
      <c r="T51" t="s">
        <v>690</v>
      </c>
      <c r="U51">
        <v>0</v>
      </c>
      <c r="V51">
        <v>0</v>
      </c>
      <c r="W51">
        <v>0</v>
      </c>
      <c r="X51" t="s">
        <v>40</v>
      </c>
      <c r="Y51" t="s">
        <v>736</v>
      </c>
      <c r="Z51">
        <v>4903.5999999999985</v>
      </c>
      <c r="AA51">
        <v>248360.98000000019</v>
      </c>
      <c r="AB51">
        <v>0</v>
      </c>
      <c r="AC51">
        <v>0</v>
      </c>
      <c r="AD51">
        <v>0.84414504989531591</v>
      </c>
      <c r="AF51">
        <v>0</v>
      </c>
      <c r="AG51" t="s">
        <v>913</v>
      </c>
    </row>
    <row r="52" spans="1:33" x14ac:dyDescent="0.25">
      <c r="A52" t="s">
        <v>54</v>
      </c>
      <c r="B52" t="s">
        <v>946</v>
      </c>
      <c r="C52" s="63" t="s">
        <v>946</v>
      </c>
      <c r="D52" s="63" t="s">
        <v>671</v>
      </c>
      <c r="E52" t="s">
        <v>527</v>
      </c>
      <c r="F52">
        <v>0.95</v>
      </c>
      <c r="G52">
        <v>1</v>
      </c>
      <c r="H52">
        <v>1</v>
      </c>
      <c r="I52">
        <v>2</v>
      </c>
      <c r="J52">
        <v>7</v>
      </c>
      <c r="K52">
        <v>3</v>
      </c>
      <c r="L52" t="s">
        <v>103</v>
      </c>
      <c r="M52">
        <v>3</v>
      </c>
      <c r="N52" t="s">
        <v>703</v>
      </c>
      <c r="O52" t="s">
        <v>31</v>
      </c>
      <c r="P52">
        <v>3</v>
      </c>
      <c r="Q52">
        <v>0</v>
      </c>
      <c r="R52">
        <v>0</v>
      </c>
      <c r="S52" t="s">
        <v>642</v>
      </c>
      <c r="T52" t="s">
        <v>690</v>
      </c>
      <c r="U52">
        <v>0</v>
      </c>
      <c r="V52">
        <v>0</v>
      </c>
      <c r="W52">
        <v>0</v>
      </c>
      <c r="X52" t="s">
        <v>41</v>
      </c>
      <c r="Y52" t="s">
        <v>737</v>
      </c>
      <c r="Z52">
        <v>4903.5999999999985</v>
      </c>
      <c r="AA52">
        <v>248360.98000000019</v>
      </c>
      <c r="AB52">
        <v>0</v>
      </c>
      <c r="AC52">
        <v>0</v>
      </c>
      <c r="AD52">
        <v>0.84414504989531591</v>
      </c>
      <c r="AF52">
        <v>0</v>
      </c>
      <c r="AG52" t="s">
        <v>913</v>
      </c>
    </row>
    <row r="53" spans="1:33" x14ac:dyDescent="0.25">
      <c r="A53" t="s">
        <v>54</v>
      </c>
      <c r="B53" t="s">
        <v>946</v>
      </c>
      <c r="C53" s="63" t="s">
        <v>946</v>
      </c>
      <c r="D53" s="63" t="s">
        <v>671</v>
      </c>
      <c r="E53" t="s">
        <v>527</v>
      </c>
      <c r="F53">
        <v>0.95</v>
      </c>
      <c r="G53">
        <v>1</v>
      </c>
      <c r="H53">
        <v>1</v>
      </c>
      <c r="I53">
        <v>2</v>
      </c>
      <c r="J53">
        <v>7</v>
      </c>
      <c r="K53">
        <v>4</v>
      </c>
      <c r="L53" t="s">
        <v>101</v>
      </c>
      <c r="M53">
        <v>4</v>
      </c>
      <c r="N53" t="s">
        <v>705</v>
      </c>
      <c r="O53" t="s">
        <v>4</v>
      </c>
      <c r="P53">
        <v>1</v>
      </c>
      <c r="Q53">
        <v>1</v>
      </c>
      <c r="R53">
        <v>0</v>
      </c>
      <c r="S53" t="s">
        <v>642</v>
      </c>
      <c r="T53" t="s">
        <v>689</v>
      </c>
      <c r="U53">
        <v>8</v>
      </c>
      <c r="V53">
        <v>1.0526315789473684</v>
      </c>
      <c r="W53">
        <v>7.6</v>
      </c>
      <c r="X53" t="s">
        <v>42</v>
      </c>
      <c r="Y53" t="s">
        <v>738</v>
      </c>
      <c r="Z53">
        <v>4903.5999999999985</v>
      </c>
      <c r="AA53">
        <v>248360.98000000019</v>
      </c>
      <c r="AB53">
        <v>1</v>
      </c>
      <c r="AC53">
        <v>0.88857373673191153</v>
      </c>
      <c r="AD53">
        <v>0.84414504989531591</v>
      </c>
      <c r="AE53">
        <v>0.84414504989531602</v>
      </c>
      <c r="AF53">
        <v>1.1102230246251565E-16</v>
      </c>
      <c r="AG53" t="s">
        <v>642</v>
      </c>
    </row>
    <row r="54" spans="1:33" x14ac:dyDescent="0.25">
      <c r="A54" t="s">
        <v>54</v>
      </c>
      <c r="B54" t="s">
        <v>946</v>
      </c>
      <c r="C54" s="63" t="s">
        <v>946</v>
      </c>
      <c r="D54" s="63" t="s">
        <v>671</v>
      </c>
      <c r="E54" t="s">
        <v>527</v>
      </c>
      <c r="F54">
        <v>0.95</v>
      </c>
      <c r="G54">
        <v>1</v>
      </c>
      <c r="H54">
        <v>1</v>
      </c>
      <c r="I54">
        <v>2</v>
      </c>
      <c r="J54">
        <v>7</v>
      </c>
      <c r="K54">
        <v>4</v>
      </c>
      <c r="L54" t="s">
        <v>101</v>
      </c>
      <c r="M54">
        <v>4</v>
      </c>
      <c r="N54" t="s">
        <v>705</v>
      </c>
      <c r="O54" t="s">
        <v>5</v>
      </c>
      <c r="P54">
        <v>2</v>
      </c>
      <c r="Q54">
        <v>0</v>
      </c>
      <c r="R54">
        <v>0</v>
      </c>
      <c r="S54" t="s">
        <v>642</v>
      </c>
      <c r="T54" t="s">
        <v>690</v>
      </c>
      <c r="U54">
        <v>0</v>
      </c>
      <c r="V54">
        <v>0</v>
      </c>
      <c r="W54">
        <v>0</v>
      </c>
      <c r="X54" t="s">
        <v>43</v>
      </c>
      <c r="Y54" t="s">
        <v>739</v>
      </c>
      <c r="Z54">
        <v>4903.5999999999985</v>
      </c>
      <c r="AA54">
        <v>248360.98000000019</v>
      </c>
      <c r="AB54">
        <v>0</v>
      </c>
      <c r="AC54">
        <v>0</v>
      </c>
      <c r="AD54">
        <v>0.84414504989531591</v>
      </c>
      <c r="AF54">
        <v>0</v>
      </c>
      <c r="AG54" t="s">
        <v>913</v>
      </c>
    </row>
    <row r="55" spans="1:33" x14ac:dyDescent="0.25">
      <c r="A55" t="s">
        <v>54</v>
      </c>
      <c r="B55" t="s">
        <v>946</v>
      </c>
      <c r="C55" s="63" t="s">
        <v>946</v>
      </c>
      <c r="D55" s="63" t="s">
        <v>671</v>
      </c>
      <c r="E55" t="s">
        <v>527</v>
      </c>
      <c r="F55">
        <v>0.95</v>
      </c>
      <c r="G55">
        <v>1</v>
      </c>
      <c r="H55">
        <v>1</v>
      </c>
      <c r="I55">
        <v>2</v>
      </c>
      <c r="J55">
        <v>7</v>
      </c>
      <c r="K55">
        <v>4</v>
      </c>
      <c r="L55" t="s">
        <v>101</v>
      </c>
      <c r="M55">
        <v>4</v>
      </c>
      <c r="N55" t="s">
        <v>705</v>
      </c>
      <c r="O55" t="s">
        <v>31</v>
      </c>
      <c r="P55">
        <v>3</v>
      </c>
      <c r="Q55">
        <v>0</v>
      </c>
      <c r="R55">
        <v>0</v>
      </c>
      <c r="S55" t="s">
        <v>642</v>
      </c>
      <c r="T55" t="s">
        <v>690</v>
      </c>
      <c r="U55">
        <v>0</v>
      </c>
      <c r="V55">
        <v>0</v>
      </c>
      <c r="W55">
        <v>0</v>
      </c>
      <c r="X55" t="s">
        <v>44</v>
      </c>
      <c r="Y55" t="s">
        <v>740</v>
      </c>
      <c r="Z55">
        <v>4903.5999999999985</v>
      </c>
      <c r="AA55">
        <v>248360.98000000019</v>
      </c>
      <c r="AB55">
        <v>0</v>
      </c>
      <c r="AC55">
        <v>0</v>
      </c>
      <c r="AD55">
        <v>0.84414504989531591</v>
      </c>
      <c r="AF55">
        <v>0</v>
      </c>
      <c r="AG55" t="s">
        <v>913</v>
      </c>
    </row>
    <row r="56" spans="1:33" x14ac:dyDescent="0.25">
      <c r="A56" t="s">
        <v>54</v>
      </c>
      <c r="B56" t="s">
        <v>946</v>
      </c>
      <c r="C56" s="63" t="s">
        <v>946</v>
      </c>
      <c r="D56" s="63" t="s">
        <v>671</v>
      </c>
      <c r="E56" t="s">
        <v>527</v>
      </c>
      <c r="F56">
        <v>0.95</v>
      </c>
      <c r="G56">
        <v>1</v>
      </c>
      <c r="H56">
        <v>1</v>
      </c>
      <c r="I56">
        <v>2</v>
      </c>
      <c r="J56">
        <v>7</v>
      </c>
      <c r="K56">
        <v>5</v>
      </c>
      <c r="L56" t="s">
        <v>105</v>
      </c>
      <c r="M56">
        <v>5</v>
      </c>
      <c r="N56" t="s">
        <v>707</v>
      </c>
      <c r="O56" t="s">
        <v>4</v>
      </c>
      <c r="P56">
        <v>1</v>
      </c>
      <c r="Q56">
        <v>1</v>
      </c>
      <c r="R56">
        <v>0</v>
      </c>
      <c r="S56" t="s">
        <v>642</v>
      </c>
      <c r="T56" t="s">
        <v>689</v>
      </c>
      <c r="U56">
        <v>8</v>
      </c>
      <c r="V56">
        <v>1.0526315789473684</v>
      </c>
      <c r="W56">
        <v>7.6</v>
      </c>
      <c r="X56" t="s">
        <v>45</v>
      </c>
      <c r="Y56" t="s">
        <v>741</v>
      </c>
      <c r="Z56">
        <v>4903.5999999999985</v>
      </c>
      <c r="AA56">
        <v>248360.98000000019</v>
      </c>
      <c r="AB56">
        <v>1</v>
      </c>
      <c r="AC56">
        <v>0.88857373673191153</v>
      </c>
      <c r="AD56">
        <v>0.84414504989531591</v>
      </c>
      <c r="AE56">
        <v>0.84414504989531602</v>
      </c>
      <c r="AF56">
        <v>1.1102230246251565E-16</v>
      </c>
      <c r="AG56" t="s">
        <v>642</v>
      </c>
    </row>
    <row r="57" spans="1:33" x14ac:dyDescent="0.25">
      <c r="A57" t="s">
        <v>54</v>
      </c>
      <c r="B57" t="s">
        <v>946</v>
      </c>
      <c r="C57" s="63" t="s">
        <v>946</v>
      </c>
      <c r="D57" s="63" t="s">
        <v>671</v>
      </c>
      <c r="E57" t="s">
        <v>527</v>
      </c>
      <c r="F57">
        <v>0.95</v>
      </c>
      <c r="G57">
        <v>1</v>
      </c>
      <c r="H57">
        <v>1</v>
      </c>
      <c r="I57">
        <v>2</v>
      </c>
      <c r="J57">
        <v>7</v>
      </c>
      <c r="K57">
        <v>5</v>
      </c>
      <c r="L57" t="s">
        <v>105</v>
      </c>
      <c r="M57">
        <v>5</v>
      </c>
      <c r="N57" t="s">
        <v>707</v>
      </c>
      <c r="O57" t="s">
        <v>5</v>
      </c>
      <c r="P57">
        <v>2</v>
      </c>
      <c r="Q57">
        <v>0</v>
      </c>
      <c r="R57">
        <v>0</v>
      </c>
      <c r="S57" t="s">
        <v>642</v>
      </c>
      <c r="T57" t="s">
        <v>690</v>
      </c>
      <c r="U57">
        <v>0</v>
      </c>
      <c r="V57">
        <v>0</v>
      </c>
      <c r="W57">
        <v>0</v>
      </c>
      <c r="X57" t="s">
        <v>46</v>
      </c>
      <c r="Y57" t="s">
        <v>742</v>
      </c>
      <c r="Z57">
        <v>4903.5999999999985</v>
      </c>
      <c r="AA57">
        <v>248360.98000000019</v>
      </c>
      <c r="AB57">
        <v>0</v>
      </c>
      <c r="AC57">
        <v>0</v>
      </c>
      <c r="AD57">
        <v>0.84414504989531591</v>
      </c>
      <c r="AF57">
        <v>0</v>
      </c>
      <c r="AG57" t="s">
        <v>913</v>
      </c>
    </row>
    <row r="58" spans="1:33" x14ac:dyDescent="0.25">
      <c r="A58" t="s">
        <v>54</v>
      </c>
      <c r="B58" t="s">
        <v>946</v>
      </c>
      <c r="C58" s="63" t="s">
        <v>946</v>
      </c>
      <c r="D58" s="63" t="s">
        <v>671</v>
      </c>
      <c r="E58" t="s">
        <v>527</v>
      </c>
      <c r="F58">
        <v>0.95</v>
      </c>
      <c r="G58">
        <v>1</v>
      </c>
      <c r="H58">
        <v>1</v>
      </c>
      <c r="I58">
        <v>2</v>
      </c>
      <c r="J58">
        <v>7</v>
      </c>
      <c r="K58">
        <v>5</v>
      </c>
      <c r="L58" t="s">
        <v>105</v>
      </c>
      <c r="M58">
        <v>5</v>
      </c>
      <c r="N58" t="s">
        <v>707</v>
      </c>
      <c r="O58" t="s">
        <v>31</v>
      </c>
      <c r="P58">
        <v>3</v>
      </c>
      <c r="Q58">
        <v>0</v>
      </c>
      <c r="R58">
        <v>0</v>
      </c>
      <c r="S58" t="s">
        <v>642</v>
      </c>
      <c r="T58" t="s">
        <v>690</v>
      </c>
      <c r="U58">
        <v>0</v>
      </c>
      <c r="V58">
        <v>0</v>
      </c>
      <c r="W58">
        <v>0</v>
      </c>
      <c r="X58" t="s">
        <v>47</v>
      </c>
      <c r="Y58" t="s">
        <v>743</v>
      </c>
      <c r="Z58">
        <v>4903.5999999999985</v>
      </c>
      <c r="AA58">
        <v>248360.98000000019</v>
      </c>
      <c r="AB58">
        <v>0</v>
      </c>
      <c r="AC58">
        <v>0</v>
      </c>
      <c r="AD58">
        <v>0.84414504989531591</v>
      </c>
      <c r="AF58">
        <v>0</v>
      </c>
      <c r="AG58" t="s">
        <v>913</v>
      </c>
    </row>
    <row r="59" spans="1:33" x14ac:dyDescent="0.25">
      <c r="A59" t="s">
        <v>54</v>
      </c>
      <c r="B59" t="s">
        <v>946</v>
      </c>
      <c r="C59" s="63" t="s">
        <v>946</v>
      </c>
      <c r="D59" s="63" t="s">
        <v>671</v>
      </c>
      <c r="E59" t="s">
        <v>527</v>
      </c>
      <c r="F59">
        <v>0.95</v>
      </c>
      <c r="G59">
        <v>1</v>
      </c>
      <c r="H59">
        <v>1</v>
      </c>
      <c r="I59">
        <v>2</v>
      </c>
      <c r="J59">
        <v>7</v>
      </c>
      <c r="K59">
        <v>6</v>
      </c>
      <c r="L59" t="s">
        <v>113</v>
      </c>
      <c r="M59">
        <v>6</v>
      </c>
      <c r="N59" t="s">
        <v>709</v>
      </c>
      <c r="O59" t="s">
        <v>4</v>
      </c>
      <c r="P59">
        <v>1</v>
      </c>
      <c r="Q59">
        <v>0</v>
      </c>
      <c r="R59">
        <v>0</v>
      </c>
      <c r="S59" t="s">
        <v>642</v>
      </c>
      <c r="T59" t="s">
        <v>690</v>
      </c>
      <c r="U59">
        <v>0</v>
      </c>
      <c r="V59">
        <v>0</v>
      </c>
      <c r="W59">
        <v>0</v>
      </c>
      <c r="X59" t="s">
        <v>48</v>
      </c>
      <c r="Y59" t="s">
        <v>744</v>
      </c>
      <c r="Z59">
        <v>4903.5999999999985</v>
      </c>
      <c r="AA59">
        <v>248360.98000000019</v>
      </c>
      <c r="AB59">
        <v>0</v>
      </c>
      <c r="AC59">
        <v>0</v>
      </c>
      <c r="AD59">
        <v>0.84414504989531591</v>
      </c>
      <c r="AF59">
        <v>0</v>
      </c>
      <c r="AG59" t="s">
        <v>913</v>
      </c>
    </row>
    <row r="60" spans="1:33" x14ac:dyDescent="0.25">
      <c r="A60" t="s">
        <v>54</v>
      </c>
      <c r="B60" t="s">
        <v>946</v>
      </c>
      <c r="C60" s="63" t="s">
        <v>946</v>
      </c>
      <c r="D60" s="63" t="s">
        <v>671</v>
      </c>
      <c r="E60" t="s">
        <v>527</v>
      </c>
      <c r="F60">
        <v>0.95</v>
      </c>
      <c r="G60">
        <v>1</v>
      </c>
      <c r="H60">
        <v>1</v>
      </c>
      <c r="I60">
        <v>2</v>
      </c>
      <c r="J60">
        <v>7</v>
      </c>
      <c r="K60">
        <v>6</v>
      </c>
      <c r="L60" t="s">
        <v>113</v>
      </c>
      <c r="M60">
        <v>6</v>
      </c>
      <c r="N60" t="s">
        <v>709</v>
      </c>
      <c r="O60" t="s">
        <v>5</v>
      </c>
      <c r="P60">
        <v>2</v>
      </c>
      <c r="Q60">
        <v>0</v>
      </c>
      <c r="R60">
        <v>0</v>
      </c>
      <c r="S60" t="s">
        <v>642</v>
      </c>
      <c r="T60" t="s">
        <v>690</v>
      </c>
      <c r="U60">
        <v>0</v>
      </c>
      <c r="V60">
        <v>0</v>
      </c>
      <c r="W60">
        <v>0</v>
      </c>
      <c r="X60" t="s">
        <v>49</v>
      </c>
      <c r="Y60" t="s">
        <v>745</v>
      </c>
      <c r="Z60">
        <v>4903.5999999999985</v>
      </c>
      <c r="AA60">
        <v>248360.98000000019</v>
      </c>
      <c r="AB60">
        <v>0</v>
      </c>
      <c r="AC60">
        <v>0</v>
      </c>
      <c r="AD60">
        <v>0.84414504989531591</v>
      </c>
      <c r="AF60">
        <v>0</v>
      </c>
      <c r="AG60" t="s">
        <v>913</v>
      </c>
    </row>
    <row r="61" spans="1:33" x14ac:dyDescent="0.25">
      <c r="A61" t="s">
        <v>54</v>
      </c>
      <c r="B61" t="s">
        <v>946</v>
      </c>
      <c r="C61" s="63" t="s">
        <v>946</v>
      </c>
      <c r="D61" s="63" t="s">
        <v>671</v>
      </c>
      <c r="E61" t="s">
        <v>527</v>
      </c>
      <c r="F61">
        <v>0.95</v>
      </c>
      <c r="G61">
        <v>1</v>
      </c>
      <c r="H61">
        <v>1</v>
      </c>
      <c r="I61">
        <v>2</v>
      </c>
      <c r="J61">
        <v>7</v>
      </c>
      <c r="K61">
        <v>6</v>
      </c>
      <c r="L61" t="s">
        <v>113</v>
      </c>
      <c r="M61">
        <v>6</v>
      </c>
      <c r="N61" t="s">
        <v>709</v>
      </c>
      <c r="O61" t="s">
        <v>31</v>
      </c>
      <c r="P61">
        <v>3</v>
      </c>
      <c r="Q61">
        <v>0</v>
      </c>
      <c r="R61">
        <v>0</v>
      </c>
      <c r="S61" t="s">
        <v>642</v>
      </c>
      <c r="T61" t="s">
        <v>690</v>
      </c>
      <c r="U61">
        <v>0</v>
      </c>
      <c r="V61">
        <v>0</v>
      </c>
      <c r="W61">
        <v>0</v>
      </c>
      <c r="X61" t="s">
        <v>50</v>
      </c>
      <c r="Y61" t="s">
        <v>746</v>
      </c>
      <c r="Z61">
        <v>4903.5999999999985</v>
      </c>
      <c r="AA61">
        <v>248360.98000000019</v>
      </c>
      <c r="AB61">
        <v>0</v>
      </c>
      <c r="AC61">
        <v>0</v>
      </c>
      <c r="AD61">
        <v>0.84414504989531591</v>
      </c>
      <c r="AF61">
        <v>0</v>
      </c>
      <c r="AG61" t="s">
        <v>913</v>
      </c>
    </row>
    <row r="62" spans="1:33" x14ac:dyDescent="0.25">
      <c r="A62" t="s">
        <v>54</v>
      </c>
      <c r="B62" t="s">
        <v>946</v>
      </c>
      <c r="C62" s="63" t="s">
        <v>946</v>
      </c>
      <c r="D62" s="63" t="s">
        <v>671</v>
      </c>
      <c r="E62" t="s">
        <v>527</v>
      </c>
      <c r="F62">
        <v>0.95</v>
      </c>
      <c r="G62">
        <v>1</v>
      </c>
      <c r="H62">
        <v>1</v>
      </c>
      <c r="I62">
        <v>2</v>
      </c>
      <c r="J62">
        <v>7</v>
      </c>
      <c r="K62">
        <v>7</v>
      </c>
      <c r="L62" t="s">
        <v>114</v>
      </c>
      <c r="M62">
        <v>7</v>
      </c>
      <c r="N62" t="s">
        <v>711</v>
      </c>
      <c r="O62" t="s">
        <v>4</v>
      </c>
      <c r="P62">
        <v>1</v>
      </c>
      <c r="Q62">
        <v>0</v>
      </c>
      <c r="R62">
        <v>0</v>
      </c>
      <c r="S62" t="s">
        <v>642</v>
      </c>
      <c r="T62" t="s">
        <v>690</v>
      </c>
      <c r="U62">
        <v>0</v>
      </c>
      <c r="V62">
        <v>0</v>
      </c>
      <c r="W62">
        <v>0</v>
      </c>
      <c r="X62" t="s">
        <v>51</v>
      </c>
      <c r="Y62" t="s">
        <v>747</v>
      </c>
      <c r="Z62">
        <v>4903.5999999999985</v>
      </c>
      <c r="AA62">
        <v>248360.98000000019</v>
      </c>
      <c r="AB62">
        <v>0</v>
      </c>
      <c r="AC62">
        <v>0</v>
      </c>
      <c r="AD62">
        <v>0.84414504989531591</v>
      </c>
      <c r="AF62">
        <v>0</v>
      </c>
      <c r="AG62" t="s">
        <v>913</v>
      </c>
    </row>
    <row r="63" spans="1:33" x14ac:dyDescent="0.25">
      <c r="A63" t="s">
        <v>54</v>
      </c>
      <c r="B63" t="s">
        <v>946</v>
      </c>
      <c r="C63" s="63" t="s">
        <v>946</v>
      </c>
      <c r="D63" s="63" t="s">
        <v>671</v>
      </c>
      <c r="E63" t="s">
        <v>527</v>
      </c>
      <c r="F63">
        <v>0.95</v>
      </c>
      <c r="G63">
        <v>1</v>
      </c>
      <c r="H63">
        <v>1</v>
      </c>
      <c r="I63">
        <v>2</v>
      </c>
      <c r="J63">
        <v>7</v>
      </c>
      <c r="K63">
        <v>7</v>
      </c>
      <c r="L63" t="s">
        <v>114</v>
      </c>
      <c r="M63">
        <v>7</v>
      </c>
      <c r="N63" t="s">
        <v>711</v>
      </c>
      <c r="O63" t="s">
        <v>5</v>
      </c>
      <c r="P63">
        <v>2</v>
      </c>
      <c r="Q63">
        <v>0</v>
      </c>
      <c r="R63">
        <v>0</v>
      </c>
      <c r="S63" t="s">
        <v>642</v>
      </c>
      <c r="T63" t="s">
        <v>690</v>
      </c>
      <c r="U63">
        <v>0</v>
      </c>
      <c r="V63">
        <v>0</v>
      </c>
      <c r="W63">
        <v>0</v>
      </c>
      <c r="X63" t="s">
        <v>52</v>
      </c>
      <c r="Y63" t="s">
        <v>748</v>
      </c>
      <c r="Z63">
        <v>4903.5999999999985</v>
      </c>
      <c r="AA63">
        <v>248360.98000000019</v>
      </c>
      <c r="AB63">
        <v>0</v>
      </c>
      <c r="AC63">
        <v>0</v>
      </c>
      <c r="AD63">
        <v>0.84414504989531591</v>
      </c>
      <c r="AF63">
        <v>0</v>
      </c>
      <c r="AG63" t="s">
        <v>913</v>
      </c>
    </row>
    <row r="64" spans="1:33" x14ac:dyDescent="0.25">
      <c r="A64" t="s">
        <v>54</v>
      </c>
      <c r="B64" t="s">
        <v>946</v>
      </c>
      <c r="C64" s="63" t="s">
        <v>946</v>
      </c>
      <c r="D64" s="63" t="s">
        <v>671</v>
      </c>
      <c r="E64" t="s">
        <v>527</v>
      </c>
      <c r="F64">
        <v>0.95</v>
      </c>
      <c r="G64">
        <v>1</v>
      </c>
      <c r="H64">
        <v>1</v>
      </c>
      <c r="I64">
        <v>2</v>
      </c>
      <c r="J64">
        <v>7</v>
      </c>
      <c r="K64">
        <v>7</v>
      </c>
      <c r="L64" t="s">
        <v>114</v>
      </c>
      <c r="M64">
        <v>7</v>
      </c>
      <c r="N64" t="s">
        <v>711</v>
      </c>
      <c r="O64" t="s">
        <v>31</v>
      </c>
      <c r="P64">
        <v>3</v>
      </c>
      <c r="Q64">
        <v>0</v>
      </c>
      <c r="R64">
        <v>0</v>
      </c>
      <c r="S64" t="s">
        <v>642</v>
      </c>
      <c r="T64" t="s">
        <v>690</v>
      </c>
      <c r="U64">
        <v>0</v>
      </c>
      <c r="V64">
        <v>0</v>
      </c>
      <c r="W64">
        <v>0</v>
      </c>
      <c r="X64" t="s">
        <v>53</v>
      </c>
      <c r="Y64" t="s">
        <v>749</v>
      </c>
      <c r="Z64">
        <v>4903.5999999999985</v>
      </c>
      <c r="AA64">
        <v>248360.98000000019</v>
      </c>
      <c r="AB64">
        <v>0</v>
      </c>
      <c r="AC64">
        <v>0</v>
      </c>
      <c r="AD64">
        <v>0.84414504989531591</v>
      </c>
      <c r="AF64">
        <v>0</v>
      </c>
      <c r="AG64" t="s">
        <v>913</v>
      </c>
    </row>
    <row r="65" spans="1:33" x14ac:dyDescent="0.25">
      <c r="A65" t="s">
        <v>54</v>
      </c>
      <c r="B65" t="s">
        <v>946</v>
      </c>
      <c r="C65" s="63" t="s">
        <v>946</v>
      </c>
      <c r="D65" s="63" t="s">
        <v>671</v>
      </c>
      <c r="E65" t="s">
        <v>527</v>
      </c>
      <c r="F65">
        <v>0.95</v>
      </c>
      <c r="G65">
        <v>2</v>
      </c>
      <c r="H65">
        <v>2</v>
      </c>
      <c r="I65">
        <v>2</v>
      </c>
      <c r="J65">
        <v>7</v>
      </c>
      <c r="K65">
        <v>1</v>
      </c>
      <c r="L65" t="s">
        <v>99</v>
      </c>
      <c r="M65">
        <v>8</v>
      </c>
      <c r="N65" t="s">
        <v>713</v>
      </c>
      <c r="O65" t="s">
        <v>4</v>
      </c>
      <c r="P65">
        <v>1</v>
      </c>
      <c r="Q65">
        <v>1</v>
      </c>
      <c r="R65">
        <v>0</v>
      </c>
      <c r="S65" t="s">
        <v>642</v>
      </c>
      <c r="T65" t="s">
        <v>689</v>
      </c>
      <c r="U65">
        <v>8.5</v>
      </c>
      <c r="V65">
        <v>1.118421052631579</v>
      </c>
      <c r="W65">
        <v>8.0749999999999993</v>
      </c>
      <c r="X65" t="s">
        <v>33</v>
      </c>
      <c r="Y65" t="s">
        <v>750</v>
      </c>
      <c r="Z65">
        <v>4903.5999999999985</v>
      </c>
      <c r="AA65">
        <v>248360.98000000019</v>
      </c>
      <c r="AB65">
        <v>1</v>
      </c>
      <c r="AC65">
        <v>0.94410959527765603</v>
      </c>
      <c r="AD65">
        <v>0.84414504989531591</v>
      </c>
      <c r="AE65">
        <v>0.84414504989531591</v>
      </c>
      <c r="AF65">
        <v>0</v>
      </c>
      <c r="AG65" t="s">
        <v>642</v>
      </c>
    </row>
    <row r="66" spans="1:33" x14ac:dyDescent="0.25">
      <c r="A66" t="s">
        <v>54</v>
      </c>
      <c r="B66" t="s">
        <v>946</v>
      </c>
      <c r="C66" s="63" t="s">
        <v>946</v>
      </c>
      <c r="D66" s="63" t="s">
        <v>671</v>
      </c>
      <c r="E66" t="s">
        <v>527</v>
      </c>
      <c r="F66">
        <v>0.95</v>
      </c>
      <c r="G66">
        <v>2</v>
      </c>
      <c r="H66">
        <v>2</v>
      </c>
      <c r="I66">
        <v>2</v>
      </c>
      <c r="J66">
        <v>7</v>
      </c>
      <c r="K66">
        <v>1</v>
      </c>
      <c r="L66" t="s">
        <v>99</v>
      </c>
      <c r="M66">
        <v>8</v>
      </c>
      <c r="N66" t="s">
        <v>713</v>
      </c>
      <c r="O66" t="s">
        <v>5</v>
      </c>
      <c r="P66">
        <v>2</v>
      </c>
      <c r="Q66">
        <v>0</v>
      </c>
      <c r="R66">
        <v>0</v>
      </c>
      <c r="S66" t="s">
        <v>642</v>
      </c>
      <c r="T66" t="s">
        <v>690</v>
      </c>
      <c r="U66">
        <v>0</v>
      </c>
      <c r="V66">
        <v>0</v>
      </c>
      <c r="W66">
        <v>0</v>
      </c>
      <c r="X66" t="s">
        <v>34</v>
      </c>
      <c r="Y66" t="s">
        <v>751</v>
      </c>
      <c r="Z66">
        <v>4903.5999999999985</v>
      </c>
      <c r="AA66">
        <v>248360.98000000019</v>
      </c>
      <c r="AB66">
        <v>0</v>
      </c>
      <c r="AC66">
        <v>0</v>
      </c>
      <c r="AD66">
        <v>0.84414504989531591</v>
      </c>
      <c r="AF66">
        <v>0</v>
      </c>
      <c r="AG66" t="s">
        <v>913</v>
      </c>
    </row>
    <row r="67" spans="1:33" x14ac:dyDescent="0.25">
      <c r="A67" t="s">
        <v>54</v>
      </c>
      <c r="B67" t="s">
        <v>946</v>
      </c>
      <c r="C67" s="63" t="s">
        <v>946</v>
      </c>
      <c r="D67" s="63" t="s">
        <v>671</v>
      </c>
      <c r="E67" t="s">
        <v>527</v>
      </c>
      <c r="F67">
        <v>0.95</v>
      </c>
      <c r="G67">
        <v>2</v>
      </c>
      <c r="H67">
        <v>2</v>
      </c>
      <c r="I67">
        <v>2</v>
      </c>
      <c r="J67">
        <v>7</v>
      </c>
      <c r="K67">
        <v>1</v>
      </c>
      <c r="L67" t="s">
        <v>99</v>
      </c>
      <c r="M67">
        <v>8</v>
      </c>
      <c r="N67" t="s">
        <v>713</v>
      </c>
      <c r="O67" t="s">
        <v>31</v>
      </c>
      <c r="P67">
        <v>3</v>
      </c>
      <c r="Q67">
        <v>0</v>
      </c>
      <c r="R67">
        <v>0</v>
      </c>
      <c r="S67" t="s">
        <v>642</v>
      </c>
      <c r="T67" t="s">
        <v>690</v>
      </c>
      <c r="U67">
        <v>0</v>
      </c>
      <c r="V67">
        <v>0</v>
      </c>
      <c r="W67">
        <v>0</v>
      </c>
      <c r="X67" t="s">
        <v>35</v>
      </c>
      <c r="Y67" t="s">
        <v>752</v>
      </c>
      <c r="Z67">
        <v>4903.5999999999985</v>
      </c>
      <c r="AA67">
        <v>248360.98000000019</v>
      </c>
      <c r="AB67">
        <v>0</v>
      </c>
      <c r="AC67">
        <v>0</v>
      </c>
      <c r="AD67">
        <v>0.84414504989531591</v>
      </c>
      <c r="AF67">
        <v>0</v>
      </c>
      <c r="AG67" t="s">
        <v>913</v>
      </c>
    </row>
    <row r="68" spans="1:33" x14ac:dyDescent="0.25">
      <c r="A68" t="s">
        <v>54</v>
      </c>
      <c r="B68" t="s">
        <v>946</v>
      </c>
      <c r="C68" s="63" t="s">
        <v>946</v>
      </c>
      <c r="D68" s="63" t="s">
        <v>671</v>
      </c>
      <c r="E68" t="s">
        <v>527</v>
      </c>
      <c r="F68">
        <v>0.95</v>
      </c>
      <c r="G68">
        <v>2</v>
      </c>
      <c r="H68">
        <v>2</v>
      </c>
      <c r="I68">
        <v>2</v>
      </c>
      <c r="J68">
        <v>7</v>
      </c>
      <c r="K68">
        <v>2</v>
      </c>
      <c r="L68" t="s">
        <v>102</v>
      </c>
      <c r="M68">
        <v>9</v>
      </c>
      <c r="N68" t="s">
        <v>715</v>
      </c>
      <c r="O68" t="s">
        <v>4</v>
      </c>
      <c r="P68">
        <v>1</v>
      </c>
      <c r="Q68">
        <v>1</v>
      </c>
      <c r="R68">
        <v>0</v>
      </c>
      <c r="S68" t="s">
        <v>642</v>
      </c>
      <c r="T68" t="s">
        <v>689</v>
      </c>
      <c r="U68">
        <v>8</v>
      </c>
      <c r="V68">
        <v>1.0526315789473684</v>
      </c>
      <c r="W68">
        <v>7.6</v>
      </c>
      <c r="X68" t="s">
        <v>36</v>
      </c>
      <c r="Y68" t="s">
        <v>753</v>
      </c>
      <c r="Z68">
        <v>4903.5999999999985</v>
      </c>
      <c r="AA68">
        <v>248360.98000000019</v>
      </c>
      <c r="AB68">
        <v>1</v>
      </c>
      <c r="AC68">
        <v>0.88857373673191153</v>
      </c>
      <c r="AD68">
        <v>0.84414504989531591</v>
      </c>
      <c r="AE68">
        <v>0.84414504989531602</v>
      </c>
      <c r="AF68">
        <v>1.1102230246251565E-16</v>
      </c>
      <c r="AG68" t="s">
        <v>642</v>
      </c>
    </row>
    <row r="69" spans="1:33" x14ac:dyDescent="0.25">
      <c r="A69" t="s">
        <v>54</v>
      </c>
      <c r="B69" t="s">
        <v>946</v>
      </c>
      <c r="C69" s="63" t="s">
        <v>946</v>
      </c>
      <c r="D69" s="63" t="s">
        <v>671</v>
      </c>
      <c r="E69" t="s">
        <v>527</v>
      </c>
      <c r="F69">
        <v>0.95</v>
      </c>
      <c r="G69">
        <v>2</v>
      </c>
      <c r="H69">
        <v>2</v>
      </c>
      <c r="I69">
        <v>2</v>
      </c>
      <c r="J69">
        <v>7</v>
      </c>
      <c r="K69">
        <v>2</v>
      </c>
      <c r="L69" t="s">
        <v>102</v>
      </c>
      <c r="M69">
        <v>9</v>
      </c>
      <c r="N69" t="s">
        <v>715</v>
      </c>
      <c r="O69" t="s">
        <v>5</v>
      </c>
      <c r="P69">
        <v>2</v>
      </c>
      <c r="Q69">
        <v>0</v>
      </c>
      <c r="R69">
        <v>0</v>
      </c>
      <c r="S69" t="s">
        <v>642</v>
      </c>
      <c r="T69" t="s">
        <v>690</v>
      </c>
      <c r="U69">
        <v>0</v>
      </c>
      <c r="V69">
        <v>0</v>
      </c>
      <c r="W69">
        <v>0</v>
      </c>
      <c r="X69" t="s">
        <v>37</v>
      </c>
      <c r="Y69" t="s">
        <v>754</v>
      </c>
      <c r="Z69">
        <v>4903.5999999999985</v>
      </c>
      <c r="AA69">
        <v>248360.98000000019</v>
      </c>
      <c r="AB69">
        <v>0</v>
      </c>
      <c r="AC69">
        <v>0</v>
      </c>
      <c r="AD69">
        <v>0.84414504989531591</v>
      </c>
      <c r="AF69">
        <v>0</v>
      </c>
      <c r="AG69" t="s">
        <v>913</v>
      </c>
    </row>
    <row r="70" spans="1:33" x14ac:dyDescent="0.25">
      <c r="A70" t="s">
        <v>54</v>
      </c>
      <c r="B70" t="s">
        <v>946</v>
      </c>
      <c r="C70" s="63" t="s">
        <v>946</v>
      </c>
      <c r="D70" s="63" t="s">
        <v>671</v>
      </c>
      <c r="E70" t="s">
        <v>527</v>
      </c>
      <c r="F70">
        <v>0.95</v>
      </c>
      <c r="G70">
        <v>2</v>
      </c>
      <c r="H70">
        <v>2</v>
      </c>
      <c r="I70">
        <v>2</v>
      </c>
      <c r="J70">
        <v>7</v>
      </c>
      <c r="K70">
        <v>2</v>
      </c>
      <c r="L70" t="s">
        <v>102</v>
      </c>
      <c r="M70">
        <v>9</v>
      </c>
      <c r="N70" t="s">
        <v>715</v>
      </c>
      <c r="O70" t="s">
        <v>31</v>
      </c>
      <c r="P70">
        <v>3</v>
      </c>
      <c r="Q70">
        <v>0</v>
      </c>
      <c r="R70">
        <v>0</v>
      </c>
      <c r="S70" t="s">
        <v>642</v>
      </c>
      <c r="T70" t="s">
        <v>690</v>
      </c>
      <c r="U70">
        <v>0</v>
      </c>
      <c r="V70">
        <v>0</v>
      </c>
      <c r="W70">
        <v>0</v>
      </c>
      <c r="X70" t="s">
        <v>38</v>
      </c>
      <c r="Y70" t="s">
        <v>755</v>
      </c>
      <c r="Z70">
        <v>4903.5999999999985</v>
      </c>
      <c r="AA70">
        <v>248360.98000000019</v>
      </c>
      <c r="AB70">
        <v>0</v>
      </c>
      <c r="AC70">
        <v>0</v>
      </c>
      <c r="AD70">
        <v>0.84414504989531591</v>
      </c>
      <c r="AF70">
        <v>0</v>
      </c>
      <c r="AG70" t="s">
        <v>913</v>
      </c>
    </row>
    <row r="71" spans="1:33" x14ac:dyDescent="0.25">
      <c r="A71" t="s">
        <v>54</v>
      </c>
      <c r="B71" t="s">
        <v>946</v>
      </c>
      <c r="C71" s="63" t="s">
        <v>946</v>
      </c>
      <c r="D71" s="63" t="s">
        <v>671</v>
      </c>
      <c r="E71" t="s">
        <v>527</v>
      </c>
      <c r="F71">
        <v>0.95</v>
      </c>
      <c r="G71">
        <v>2</v>
      </c>
      <c r="H71">
        <v>2</v>
      </c>
      <c r="I71">
        <v>2</v>
      </c>
      <c r="J71">
        <v>7</v>
      </c>
      <c r="K71">
        <v>3</v>
      </c>
      <c r="L71" t="s">
        <v>103</v>
      </c>
      <c r="M71">
        <v>10</v>
      </c>
      <c r="N71" t="s">
        <v>717</v>
      </c>
      <c r="O71" t="s">
        <v>4</v>
      </c>
      <c r="P71">
        <v>1</v>
      </c>
      <c r="Q71">
        <v>1</v>
      </c>
      <c r="R71">
        <v>0</v>
      </c>
      <c r="S71" t="s">
        <v>642</v>
      </c>
      <c r="T71" t="s">
        <v>689</v>
      </c>
      <c r="U71">
        <v>8</v>
      </c>
      <c r="V71">
        <v>1.0526315789473684</v>
      </c>
      <c r="W71">
        <v>7.6</v>
      </c>
      <c r="X71" t="s">
        <v>39</v>
      </c>
      <c r="Y71" t="s">
        <v>756</v>
      </c>
      <c r="Z71">
        <v>4903.5999999999985</v>
      </c>
      <c r="AA71">
        <v>248360.98000000019</v>
      </c>
      <c r="AB71">
        <v>1</v>
      </c>
      <c r="AC71">
        <v>0.88857373673191153</v>
      </c>
      <c r="AD71">
        <v>0.84414504989531591</v>
      </c>
      <c r="AE71">
        <v>0.84414504989531602</v>
      </c>
      <c r="AF71">
        <v>1.1102230246251565E-16</v>
      </c>
      <c r="AG71" t="s">
        <v>642</v>
      </c>
    </row>
    <row r="72" spans="1:33" x14ac:dyDescent="0.25">
      <c r="A72" t="s">
        <v>54</v>
      </c>
      <c r="B72" t="s">
        <v>946</v>
      </c>
      <c r="C72" s="63" t="s">
        <v>946</v>
      </c>
      <c r="D72" s="63" t="s">
        <v>671</v>
      </c>
      <c r="E72" t="s">
        <v>527</v>
      </c>
      <c r="F72">
        <v>0.95</v>
      </c>
      <c r="G72">
        <v>2</v>
      </c>
      <c r="H72">
        <v>2</v>
      </c>
      <c r="I72">
        <v>2</v>
      </c>
      <c r="J72">
        <v>7</v>
      </c>
      <c r="K72">
        <v>3</v>
      </c>
      <c r="L72" t="s">
        <v>103</v>
      </c>
      <c r="M72">
        <v>10</v>
      </c>
      <c r="N72" t="s">
        <v>717</v>
      </c>
      <c r="O72" t="s">
        <v>5</v>
      </c>
      <c r="P72">
        <v>2</v>
      </c>
      <c r="Q72">
        <v>0</v>
      </c>
      <c r="R72">
        <v>0</v>
      </c>
      <c r="S72" t="s">
        <v>642</v>
      </c>
      <c r="T72" t="s">
        <v>690</v>
      </c>
      <c r="U72">
        <v>0</v>
      </c>
      <c r="V72">
        <v>0</v>
      </c>
      <c r="W72">
        <v>0</v>
      </c>
      <c r="X72" t="s">
        <v>40</v>
      </c>
      <c r="Y72" t="s">
        <v>757</v>
      </c>
      <c r="Z72">
        <v>4903.5999999999985</v>
      </c>
      <c r="AA72">
        <v>248360.98000000019</v>
      </c>
      <c r="AB72">
        <v>0</v>
      </c>
      <c r="AC72">
        <v>0</v>
      </c>
      <c r="AD72">
        <v>0.84414504989531591</v>
      </c>
      <c r="AF72">
        <v>0</v>
      </c>
      <c r="AG72" t="s">
        <v>913</v>
      </c>
    </row>
    <row r="73" spans="1:33" x14ac:dyDescent="0.25">
      <c r="A73" t="s">
        <v>54</v>
      </c>
      <c r="B73" t="s">
        <v>946</v>
      </c>
      <c r="C73" s="63" t="s">
        <v>946</v>
      </c>
      <c r="D73" s="63" t="s">
        <v>671</v>
      </c>
      <c r="E73" t="s">
        <v>527</v>
      </c>
      <c r="F73">
        <v>0.95</v>
      </c>
      <c r="G73">
        <v>2</v>
      </c>
      <c r="H73">
        <v>2</v>
      </c>
      <c r="I73">
        <v>2</v>
      </c>
      <c r="J73">
        <v>7</v>
      </c>
      <c r="K73">
        <v>3</v>
      </c>
      <c r="L73" t="s">
        <v>103</v>
      </c>
      <c r="M73">
        <v>10</v>
      </c>
      <c r="N73" t="s">
        <v>717</v>
      </c>
      <c r="O73" t="s">
        <v>31</v>
      </c>
      <c r="P73">
        <v>3</v>
      </c>
      <c r="Q73">
        <v>0</v>
      </c>
      <c r="R73">
        <v>0</v>
      </c>
      <c r="S73" t="s">
        <v>642</v>
      </c>
      <c r="T73" t="s">
        <v>690</v>
      </c>
      <c r="U73">
        <v>0</v>
      </c>
      <c r="V73">
        <v>0</v>
      </c>
      <c r="W73">
        <v>0</v>
      </c>
      <c r="X73" t="s">
        <v>41</v>
      </c>
      <c r="Y73" t="s">
        <v>758</v>
      </c>
      <c r="Z73">
        <v>4903.5999999999985</v>
      </c>
      <c r="AA73">
        <v>248360.98000000019</v>
      </c>
      <c r="AB73">
        <v>0</v>
      </c>
      <c r="AC73">
        <v>0</v>
      </c>
      <c r="AD73">
        <v>0.84414504989531591</v>
      </c>
      <c r="AF73">
        <v>0</v>
      </c>
      <c r="AG73" t="s">
        <v>913</v>
      </c>
    </row>
    <row r="74" spans="1:33" x14ac:dyDescent="0.25">
      <c r="A74" t="s">
        <v>54</v>
      </c>
      <c r="B74" t="s">
        <v>946</v>
      </c>
      <c r="C74" s="63" t="s">
        <v>946</v>
      </c>
      <c r="D74" s="63" t="s">
        <v>671</v>
      </c>
      <c r="E74" t="s">
        <v>527</v>
      </c>
      <c r="F74">
        <v>0.95</v>
      </c>
      <c r="G74">
        <v>2</v>
      </c>
      <c r="H74">
        <v>2</v>
      </c>
      <c r="I74">
        <v>2</v>
      </c>
      <c r="J74">
        <v>7</v>
      </c>
      <c r="K74">
        <v>4</v>
      </c>
      <c r="L74" t="s">
        <v>101</v>
      </c>
      <c r="M74">
        <v>11</v>
      </c>
      <c r="N74" t="s">
        <v>719</v>
      </c>
      <c r="O74" t="s">
        <v>4</v>
      </c>
      <c r="P74">
        <v>1</v>
      </c>
      <c r="Q74">
        <v>1</v>
      </c>
      <c r="R74">
        <v>0</v>
      </c>
      <c r="S74" t="s">
        <v>642</v>
      </c>
      <c r="T74" t="s">
        <v>689</v>
      </c>
      <c r="U74">
        <v>8</v>
      </c>
      <c r="V74">
        <v>1.0526315789473684</v>
      </c>
      <c r="W74">
        <v>7.6</v>
      </c>
      <c r="X74" t="s">
        <v>42</v>
      </c>
      <c r="Y74" t="s">
        <v>759</v>
      </c>
      <c r="Z74">
        <v>4903.5999999999985</v>
      </c>
      <c r="AA74">
        <v>248360.98000000019</v>
      </c>
      <c r="AB74">
        <v>1</v>
      </c>
      <c r="AC74">
        <v>0.88857373673191153</v>
      </c>
      <c r="AD74">
        <v>0.84414504989531591</v>
      </c>
      <c r="AE74">
        <v>0.84414504989531602</v>
      </c>
      <c r="AF74">
        <v>1.1102230246251565E-16</v>
      </c>
      <c r="AG74" t="s">
        <v>642</v>
      </c>
    </row>
    <row r="75" spans="1:33" x14ac:dyDescent="0.25">
      <c r="A75" t="s">
        <v>54</v>
      </c>
      <c r="B75" t="s">
        <v>946</v>
      </c>
      <c r="C75" s="63" t="s">
        <v>946</v>
      </c>
      <c r="D75" s="63" t="s">
        <v>671</v>
      </c>
      <c r="E75" t="s">
        <v>527</v>
      </c>
      <c r="F75">
        <v>0.95</v>
      </c>
      <c r="G75">
        <v>2</v>
      </c>
      <c r="H75">
        <v>2</v>
      </c>
      <c r="I75">
        <v>2</v>
      </c>
      <c r="J75">
        <v>7</v>
      </c>
      <c r="K75">
        <v>4</v>
      </c>
      <c r="L75" t="s">
        <v>101</v>
      </c>
      <c r="M75">
        <v>11</v>
      </c>
      <c r="N75" t="s">
        <v>719</v>
      </c>
      <c r="O75" t="s">
        <v>5</v>
      </c>
      <c r="P75">
        <v>2</v>
      </c>
      <c r="Q75">
        <v>0</v>
      </c>
      <c r="R75">
        <v>0</v>
      </c>
      <c r="S75" t="s">
        <v>642</v>
      </c>
      <c r="T75" t="s">
        <v>690</v>
      </c>
      <c r="U75">
        <v>0</v>
      </c>
      <c r="V75">
        <v>0</v>
      </c>
      <c r="W75">
        <v>0</v>
      </c>
      <c r="X75" t="s">
        <v>43</v>
      </c>
      <c r="Y75" t="s">
        <v>760</v>
      </c>
      <c r="Z75">
        <v>4903.5999999999985</v>
      </c>
      <c r="AA75">
        <v>248360.98000000019</v>
      </c>
      <c r="AB75">
        <v>0</v>
      </c>
      <c r="AC75">
        <v>0</v>
      </c>
      <c r="AD75">
        <v>0.84414504989531591</v>
      </c>
      <c r="AF75">
        <v>0</v>
      </c>
      <c r="AG75" t="s">
        <v>913</v>
      </c>
    </row>
    <row r="76" spans="1:33" x14ac:dyDescent="0.25">
      <c r="A76" t="s">
        <v>54</v>
      </c>
      <c r="B76" t="s">
        <v>946</v>
      </c>
      <c r="C76" s="63" t="s">
        <v>946</v>
      </c>
      <c r="D76" s="63" t="s">
        <v>671</v>
      </c>
      <c r="E76" t="s">
        <v>527</v>
      </c>
      <c r="F76">
        <v>0.95</v>
      </c>
      <c r="G76">
        <v>2</v>
      </c>
      <c r="H76">
        <v>2</v>
      </c>
      <c r="I76">
        <v>2</v>
      </c>
      <c r="J76">
        <v>7</v>
      </c>
      <c r="K76">
        <v>4</v>
      </c>
      <c r="L76" t="s">
        <v>101</v>
      </c>
      <c r="M76">
        <v>11</v>
      </c>
      <c r="N76" t="s">
        <v>719</v>
      </c>
      <c r="O76" t="s">
        <v>31</v>
      </c>
      <c r="P76">
        <v>3</v>
      </c>
      <c r="Q76">
        <v>0</v>
      </c>
      <c r="R76">
        <v>0</v>
      </c>
      <c r="S76" t="s">
        <v>642</v>
      </c>
      <c r="T76" t="s">
        <v>690</v>
      </c>
      <c r="U76">
        <v>0</v>
      </c>
      <c r="V76">
        <v>0</v>
      </c>
      <c r="W76">
        <v>0</v>
      </c>
      <c r="X76" t="s">
        <v>44</v>
      </c>
      <c r="Y76" t="s">
        <v>761</v>
      </c>
      <c r="Z76">
        <v>4903.5999999999985</v>
      </c>
      <c r="AA76">
        <v>248360.98000000019</v>
      </c>
      <c r="AB76">
        <v>0</v>
      </c>
      <c r="AC76">
        <v>0</v>
      </c>
      <c r="AD76">
        <v>0.84414504989531591</v>
      </c>
      <c r="AF76">
        <v>0</v>
      </c>
      <c r="AG76" t="s">
        <v>913</v>
      </c>
    </row>
    <row r="77" spans="1:33" x14ac:dyDescent="0.25">
      <c r="A77" t="s">
        <v>54</v>
      </c>
      <c r="B77" t="s">
        <v>946</v>
      </c>
      <c r="C77" s="63" t="s">
        <v>946</v>
      </c>
      <c r="D77" s="63" t="s">
        <v>671</v>
      </c>
      <c r="E77" t="s">
        <v>527</v>
      </c>
      <c r="F77">
        <v>0.95</v>
      </c>
      <c r="G77">
        <v>2</v>
      </c>
      <c r="H77">
        <v>2</v>
      </c>
      <c r="I77">
        <v>2</v>
      </c>
      <c r="J77">
        <v>7</v>
      </c>
      <c r="K77">
        <v>5</v>
      </c>
      <c r="L77" t="s">
        <v>105</v>
      </c>
      <c r="M77">
        <v>12</v>
      </c>
      <c r="N77" t="s">
        <v>721</v>
      </c>
      <c r="O77" t="s">
        <v>4</v>
      </c>
      <c r="P77">
        <v>1</v>
      </c>
      <c r="Q77">
        <v>1</v>
      </c>
      <c r="R77">
        <v>0</v>
      </c>
      <c r="S77" t="s">
        <v>642</v>
      </c>
      <c r="T77" t="s">
        <v>689</v>
      </c>
      <c r="U77">
        <v>8</v>
      </c>
      <c r="V77">
        <v>1.0526315789473684</v>
      </c>
      <c r="W77">
        <v>7.6</v>
      </c>
      <c r="X77" t="s">
        <v>45</v>
      </c>
      <c r="Y77" t="s">
        <v>762</v>
      </c>
      <c r="Z77">
        <v>4903.5999999999985</v>
      </c>
      <c r="AA77">
        <v>248360.98000000019</v>
      </c>
      <c r="AB77">
        <v>1</v>
      </c>
      <c r="AC77">
        <v>0.88857373673191153</v>
      </c>
      <c r="AD77">
        <v>0.84414504989531591</v>
      </c>
      <c r="AE77">
        <v>0.84414504989531602</v>
      </c>
      <c r="AF77">
        <v>1.1102230246251565E-16</v>
      </c>
      <c r="AG77" t="s">
        <v>642</v>
      </c>
    </row>
    <row r="78" spans="1:33" x14ac:dyDescent="0.25">
      <c r="A78" t="s">
        <v>54</v>
      </c>
      <c r="B78" t="s">
        <v>946</v>
      </c>
      <c r="C78" s="63" t="s">
        <v>946</v>
      </c>
      <c r="D78" s="63" t="s">
        <v>671</v>
      </c>
      <c r="E78" t="s">
        <v>527</v>
      </c>
      <c r="F78">
        <v>0.95</v>
      </c>
      <c r="G78">
        <v>2</v>
      </c>
      <c r="H78">
        <v>2</v>
      </c>
      <c r="I78">
        <v>2</v>
      </c>
      <c r="J78">
        <v>7</v>
      </c>
      <c r="K78">
        <v>5</v>
      </c>
      <c r="L78" t="s">
        <v>105</v>
      </c>
      <c r="M78">
        <v>12</v>
      </c>
      <c r="N78" t="s">
        <v>721</v>
      </c>
      <c r="O78" t="s">
        <v>5</v>
      </c>
      <c r="P78">
        <v>2</v>
      </c>
      <c r="Q78">
        <v>0</v>
      </c>
      <c r="R78">
        <v>0</v>
      </c>
      <c r="S78" t="s">
        <v>642</v>
      </c>
      <c r="T78" t="s">
        <v>690</v>
      </c>
      <c r="U78">
        <v>0</v>
      </c>
      <c r="V78">
        <v>0</v>
      </c>
      <c r="W78">
        <v>0</v>
      </c>
      <c r="X78" t="s">
        <v>46</v>
      </c>
      <c r="Y78" t="s">
        <v>763</v>
      </c>
      <c r="Z78">
        <v>4903.5999999999985</v>
      </c>
      <c r="AA78">
        <v>248360.98000000019</v>
      </c>
      <c r="AB78">
        <v>0</v>
      </c>
      <c r="AC78">
        <v>0</v>
      </c>
      <c r="AD78">
        <v>0.84414504989531591</v>
      </c>
      <c r="AF78">
        <v>0</v>
      </c>
      <c r="AG78" t="s">
        <v>913</v>
      </c>
    </row>
    <row r="79" spans="1:33" x14ac:dyDescent="0.25">
      <c r="A79" t="s">
        <v>54</v>
      </c>
      <c r="B79" t="s">
        <v>946</v>
      </c>
      <c r="C79" s="63" t="s">
        <v>946</v>
      </c>
      <c r="D79" s="63" t="s">
        <v>671</v>
      </c>
      <c r="E79" t="s">
        <v>527</v>
      </c>
      <c r="F79">
        <v>0.95</v>
      </c>
      <c r="G79">
        <v>2</v>
      </c>
      <c r="H79">
        <v>2</v>
      </c>
      <c r="I79">
        <v>2</v>
      </c>
      <c r="J79">
        <v>7</v>
      </c>
      <c r="K79">
        <v>5</v>
      </c>
      <c r="L79" t="s">
        <v>105</v>
      </c>
      <c r="M79">
        <v>12</v>
      </c>
      <c r="N79" t="s">
        <v>721</v>
      </c>
      <c r="O79" t="s">
        <v>31</v>
      </c>
      <c r="P79">
        <v>3</v>
      </c>
      <c r="Q79">
        <v>0</v>
      </c>
      <c r="R79">
        <v>0</v>
      </c>
      <c r="S79" t="s">
        <v>642</v>
      </c>
      <c r="T79" t="s">
        <v>690</v>
      </c>
      <c r="U79">
        <v>0</v>
      </c>
      <c r="V79">
        <v>0</v>
      </c>
      <c r="W79">
        <v>0</v>
      </c>
      <c r="X79" t="s">
        <v>47</v>
      </c>
      <c r="Y79" t="s">
        <v>764</v>
      </c>
      <c r="Z79">
        <v>4903.5999999999985</v>
      </c>
      <c r="AA79">
        <v>248360.98000000019</v>
      </c>
      <c r="AB79">
        <v>0</v>
      </c>
      <c r="AC79">
        <v>0</v>
      </c>
      <c r="AD79">
        <v>0.84414504989531591</v>
      </c>
      <c r="AF79">
        <v>0</v>
      </c>
      <c r="AG79" t="s">
        <v>913</v>
      </c>
    </row>
    <row r="80" spans="1:33" x14ac:dyDescent="0.25">
      <c r="A80" t="s">
        <v>54</v>
      </c>
      <c r="B80" t="s">
        <v>946</v>
      </c>
      <c r="C80" s="63" t="s">
        <v>946</v>
      </c>
      <c r="D80" s="63" t="s">
        <v>671</v>
      </c>
      <c r="E80" t="s">
        <v>527</v>
      </c>
      <c r="F80">
        <v>0.95</v>
      </c>
      <c r="G80">
        <v>2</v>
      </c>
      <c r="H80">
        <v>2</v>
      </c>
      <c r="I80">
        <v>2</v>
      </c>
      <c r="J80">
        <v>7</v>
      </c>
      <c r="K80">
        <v>6</v>
      </c>
      <c r="L80" t="s">
        <v>113</v>
      </c>
      <c r="M80">
        <v>13</v>
      </c>
      <c r="N80" t="s">
        <v>723</v>
      </c>
      <c r="O80" t="s">
        <v>4</v>
      </c>
      <c r="P80">
        <v>1</v>
      </c>
      <c r="Q80">
        <v>0</v>
      </c>
      <c r="R80">
        <v>0</v>
      </c>
      <c r="S80" t="s">
        <v>642</v>
      </c>
      <c r="T80" t="s">
        <v>690</v>
      </c>
      <c r="U80">
        <v>0</v>
      </c>
      <c r="V80">
        <v>0</v>
      </c>
      <c r="W80">
        <v>0</v>
      </c>
      <c r="X80" t="s">
        <v>48</v>
      </c>
      <c r="Y80" t="s">
        <v>765</v>
      </c>
      <c r="Z80">
        <v>4903.5999999999985</v>
      </c>
      <c r="AA80">
        <v>248360.98000000019</v>
      </c>
      <c r="AB80">
        <v>0</v>
      </c>
      <c r="AC80">
        <v>0</v>
      </c>
      <c r="AD80">
        <v>0.84414504989531591</v>
      </c>
      <c r="AF80">
        <v>0</v>
      </c>
      <c r="AG80" t="s">
        <v>913</v>
      </c>
    </row>
    <row r="81" spans="1:33" x14ac:dyDescent="0.25">
      <c r="A81" t="s">
        <v>54</v>
      </c>
      <c r="B81" t="s">
        <v>946</v>
      </c>
      <c r="C81" s="63" t="s">
        <v>946</v>
      </c>
      <c r="D81" s="63" t="s">
        <v>671</v>
      </c>
      <c r="E81" t="s">
        <v>527</v>
      </c>
      <c r="F81">
        <v>0.95</v>
      </c>
      <c r="G81">
        <v>2</v>
      </c>
      <c r="H81">
        <v>2</v>
      </c>
      <c r="I81">
        <v>2</v>
      </c>
      <c r="J81">
        <v>7</v>
      </c>
      <c r="K81">
        <v>6</v>
      </c>
      <c r="L81" t="s">
        <v>113</v>
      </c>
      <c r="M81">
        <v>13</v>
      </c>
      <c r="N81" t="s">
        <v>723</v>
      </c>
      <c r="O81" t="s">
        <v>5</v>
      </c>
      <c r="P81">
        <v>2</v>
      </c>
      <c r="Q81">
        <v>0</v>
      </c>
      <c r="R81">
        <v>0</v>
      </c>
      <c r="S81" t="s">
        <v>642</v>
      </c>
      <c r="T81" t="s">
        <v>690</v>
      </c>
      <c r="U81">
        <v>0</v>
      </c>
      <c r="V81">
        <v>0</v>
      </c>
      <c r="W81">
        <v>0</v>
      </c>
      <c r="X81" t="s">
        <v>49</v>
      </c>
      <c r="Y81" t="s">
        <v>766</v>
      </c>
      <c r="Z81">
        <v>4903.5999999999985</v>
      </c>
      <c r="AA81">
        <v>248360.98000000019</v>
      </c>
      <c r="AB81">
        <v>0</v>
      </c>
      <c r="AC81">
        <v>0</v>
      </c>
      <c r="AD81">
        <v>0.84414504989531591</v>
      </c>
      <c r="AF81">
        <v>0</v>
      </c>
      <c r="AG81" t="s">
        <v>913</v>
      </c>
    </row>
    <row r="82" spans="1:33" x14ac:dyDescent="0.25">
      <c r="A82" t="s">
        <v>54</v>
      </c>
      <c r="B82" t="s">
        <v>946</v>
      </c>
      <c r="C82" s="63" t="s">
        <v>946</v>
      </c>
      <c r="D82" s="63" t="s">
        <v>671</v>
      </c>
      <c r="E82" t="s">
        <v>527</v>
      </c>
      <c r="F82">
        <v>0.95</v>
      </c>
      <c r="G82">
        <v>2</v>
      </c>
      <c r="H82">
        <v>2</v>
      </c>
      <c r="I82">
        <v>2</v>
      </c>
      <c r="J82">
        <v>7</v>
      </c>
      <c r="K82">
        <v>6</v>
      </c>
      <c r="L82" t="s">
        <v>113</v>
      </c>
      <c r="M82">
        <v>13</v>
      </c>
      <c r="N82" t="s">
        <v>723</v>
      </c>
      <c r="O82" t="s">
        <v>31</v>
      </c>
      <c r="P82">
        <v>3</v>
      </c>
      <c r="Q82">
        <v>0</v>
      </c>
      <c r="R82">
        <v>0</v>
      </c>
      <c r="S82" t="s">
        <v>642</v>
      </c>
      <c r="T82" t="s">
        <v>690</v>
      </c>
      <c r="U82">
        <v>0</v>
      </c>
      <c r="V82">
        <v>0</v>
      </c>
      <c r="W82">
        <v>0</v>
      </c>
      <c r="X82" t="s">
        <v>50</v>
      </c>
      <c r="Y82" t="s">
        <v>767</v>
      </c>
      <c r="Z82">
        <v>4903.5999999999985</v>
      </c>
      <c r="AA82">
        <v>248360.98000000019</v>
      </c>
      <c r="AB82">
        <v>0</v>
      </c>
      <c r="AC82">
        <v>0</v>
      </c>
      <c r="AD82">
        <v>0.84414504989531591</v>
      </c>
      <c r="AF82">
        <v>0</v>
      </c>
      <c r="AG82" t="s">
        <v>913</v>
      </c>
    </row>
    <row r="83" spans="1:33" x14ac:dyDescent="0.25">
      <c r="A83" t="s">
        <v>54</v>
      </c>
      <c r="B83" t="s">
        <v>946</v>
      </c>
      <c r="C83" s="63" t="s">
        <v>946</v>
      </c>
      <c r="D83" s="63" t="s">
        <v>671</v>
      </c>
      <c r="E83" t="s">
        <v>527</v>
      </c>
      <c r="F83">
        <v>0.95</v>
      </c>
      <c r="G83">
        <v>2</v>
      </c>
      <c r="H83">
        <v>2</v>
      </c>
      <c r="I83">
        <v>2</v>
      </c>
      <c r="J83">
        <v>7</v>
      </c>
      <c r="K83">
        <v>7</v>
      </c>
      <c r="L83" t="s">
        <v>114</v>
      </c>
      <c r="M83">
        <v>14</v>
      </c>
      <c r="N83" t="s">
        <v>725</v>
      </c>
      <c r="O83" t="s">
        <v>4</v>
      </c>
      <c r="P83">
        <v>1</v>
      </c>
      <c r="Q83">
        <v>0</v>
      </c>
      <c r="R83">
        <v>0</v>
      </c>
      <c r="S83" t="s">
        <v>642</v>
      </c>
      <c r="T83" t="s">
        <v>690</v>
      </c>
      <c r="U83">
        <v>0</v>
      </c>
      <c r="V83">
        <v>0</v>
      </c>
      <c r="W83">
        <v>0</v>
      </c>
      <c r="X83" t="s">
        <v>51</v>
      </c>
      <c r="Y83" t="s">
        <v>768</v>
      </c>
      <c r="Z83">
        <v>4903.5999999999985</v>
      </c>
      <c r="AA83">
        <v>248360.98000000019</v>
      </c>
      <c r="AB83">
        <v>0</v>
      </c>
      <c r="AC83">
        <v>0</v>
      </c>
      <c r="AD83">
        <v>0.84414504989531591</v>
      </c>
      <c r="AF83">
        <v>0</v>
      </c>
      <c r="AG83" t="s">
        <v>913</v>
      </c>
    </row>
    <row r="84" spans="1:33" x14ac:dyDescent="0.25">
      <c r="A84" t="s">
        <v>54</v>
      </c>
      <c r="B84" t="s">
        <v>946</v>
      </c>
      <c r="C84" s="63" t="s">
        <v>946</v>
      </c>
      <c r="D84" s="63" t="s">
        <v>671</v>
      </c>
      <c r="E84" t="s">
        <v>527</v>
      </c>
      <c r="F84">
        <v>0.95</v>
      </c>
      <c r="G84">
        <v>2</v>
      </c>
      <c r="H84">
        <v>2</v>
      </c>
      <c r="I84">
        <v>2</v>
      </c>
      <c r="J84">
        <v>7</v>
      </c>
      <c r="K84">
        <v>7</v>
      </c>
      <c r="L84" t="s">
        <v>114</v>
      </c>
      <c r="M84">
        <v>14</v>
      </c>
      <c r="N84" t="s">
        <v>725</v>
      </c>
      <c r="O84" t="s">
        <v>5</v>
      </c>
      <c r="P84">
        <v>2</v>
      </c>
      <c r="Q84">
        <v>0</v>
      </c>
      <c r="R84">
        <v>0</v>
      </c>
      <c r="S84" t="s">
        <v>642</v>
      </c>
      <c r="T84" t="s">
        <v>690</v>
      </c>
      <c r="U84">
        <v>0</v>
      </c>
      <c r="V84">
        <v>0</v>
      </c>
      <c r="W84">
        <v>0</v>
      </c>
      <c r="X84" t="s">
        <v>52</v>
      </c>
      <c r="Y84" t="s">
        <v>769</v>
      </c>
      <c r="Z84">
        <v>4903.5999999999985</v>
      </c>
      <c r="AA84">
        <v>248360.98000000019</v>
      </c>
      <c r="AB84">
        <v>0</v>
      </c>
      <c r="AC84">
        <v>0</v>
      </c>
      <c r="AD84">
        <v>0.84414504989531591</v>
      </c>
      <c r="AF84">
        <v>0</v>
      </c>
      <c r="AG84" t="s">
        <v>913</v>
      </c>
    </row>
    <row r="85" spans="1:33" x14ac:dyDescent="0.25">
      <c r="A85" t="s">
        <v>54</v>
      </c>
      <c r="B85" t="s">
        <v>946</v>
      </c>
      <c r="C85" s="63" t="s">
        <v>946</v>
      </c>
      <c r="D85" s="63" t="s">
        <v>671</v>
      </c>
      <c r="E85" t="s">
        <v>527</v>
      </c>
      <c r="F85">
        <v>0.95</v>
      </c>
      <c r="G85">
        <v>2</v>
      </c>
      <c r="H85">
        <v>2</v>
      </c>
      <c r="I85">
        <v>2</v>
      </c>
      <c r="J85">
        <v>7</v>
      </c>
      <c r="K85">
        <v>7</v>
      </c>
      <c r="L85" t="s">
        <v>114</v>
      </c>
      <c r="M85">
        <v>14</v>
      </c>
      <c r="N85" t="s">
        <v>725</v>
      </c>
      <c r="O85" t="s">
        <v>31</v>
      </c>
      <c r="P85">
        <v>3</v>
      </c>
      <c r="Q85">
        <v>0</v>
      </c>
      <c r="R85">
        <v>0</v>
      </c>
      <c r="S85" t="s">
        <v>642</v>
      </c>
      <c r="T85" t="s">
        <v>690</v>
      </c>
      <c r="U85">
        <v>0</v>
      </c>
      <c r="V85">
        <v>0</v>
      </c>
      <c r="W85">
        <v>0</v>
      </c>
      <c r="X85" t="s">
        <v>53</v>
      </c>
      <c r="Y85" t="s">
        <v>770</v>
      </c>
      <c r="Z85">
        <v>4903.5999999999985</v>
      </c>
      <c r="AA85">
        <v>248360.98000000019</v>
      </c>
      <c r="AB85">
        <v>0</v>
      </c>
      <c r="AC85">
        <v>0</v>
      </c>
      <c r="AD85">
        <v>0.84414504989531591</v>
      </c>
      <c r="AF85">
        <v>0</v>
      </c>
      <c r="AG85" t="s">
        <v>913</v>
      </c>
    </row>
    <row r="86" spans="1:33" x14ac:dyDescent="0.25">
      <c r="A86" t="s">
        <v>54</v>
      </c>
      <c r="B86" t="s">
        <v>947</v>
      </c>
      <c r="C86" s="63" t="s">
        <v>947</v>
      </c>
      <c r="D86" s="63" t="s">
        <v>671</v>
      </c>
      <c r="E86" t="s">
        <v>527</v>
      </c>
      <c r="F86">
        <v>1</v>
      </c>
      <c r="G86">
        <v>1</v>
      </c>
      <c r="H86">
        <v>1</v>
      </c>
      <c r="I86">
        <v>2</v>
      </c>
      <c r="J86">
        <v>7</v>
      </c>
      <c r="K86">
        <v>1</v>
      </c>
      <c r="L86" t="s">
        <v>99</v>
      </c>
      <c r="M86">
        <v>1</v>
      </c>
      <c r="N86" t="s">
        <v>699</v>
      </c>
      <c r="O86" t="s">
        <v>4</v>
      </c>
      <c r="P86">
        <v>1</v>
      </c>
      <c r="Q86">
        <v>1</v>
      </c>
      <c r="R86">
        <v>0</v>
      </c>
      <c r="S86" t="s">
        <v>642</v>
      </c>
      <c r="T86" t="s">
        <v>689</v>
      </c>
      <c r="U86">
        <v>8.5</v>
      </c>
      <c r="V86">
        <v>1.118421052631579</v>
      </c>
      <c r="W86">
        <v>8.5</v>
      </c>
      <c r="X86" t="s">
        <v>33</v>
      </c>
      <c r="Y86" t="s">
        <v>729</v>
      </c>
      <c r="Z86">
        <v>4903.5999999999985</v>
      </c>
      <c r="AA86">
        <v>248360.98000000019</v>
      </c>
      <c r="AB86">
        <v>1</v>
      </c>
      <c r="AC86">
        <v>0.94410959527765603</v>
      </c>
      <c r="AD86">
        <v>0.84414504989531591</v>
      </c>
      <c r="AE86">
        <v>0.84414504989531591</v>
      </c>
      <c r="AF86">
        <v>0</v>
      </c>
      <c r="AG86" t="s">
        <v>642</v>
      </c>
    </row>
    <row r="87" spans="1:33" x14ac:dyDescent="0.25">
      <c r="A87" t="s">
        <v>54</v>
      </c>
      <c r="B87" t="s">
        <v>947</v>
      </c>
      <c r="C87" s="63" t="s">
        <v>947</v>
      </c>
      <c r="D87" s="63" t="s">
        <v>671</v>
      </c>
      <c r="E87" t="s">
        <v>527</v>
      </c>
      <c r="F87">
        <v>1</v>
      </c>
      <c r="G87">
        <v>1</v>
      </c>
      <c r="H87">
        <v>1</v>
      </c>
      <c r="I87">
        <v>2</v>
      </c>
      <c r="J87">
        <v>7</v>
      </c>
      <c r="K87">
        <v>1</v>
      </c>
      <c r="L87" t="s">
        <v>99</v>
      </c>
      <c r="M87">
        <v>1</v>
      </c>
      <c r="N87" t="s">
        <v>699</v>
      </c>
      <c r="O87" t="s">
        <v>5</v>
      </c>
      <c r="P87">
        <v>2</v>
      </c>
      <c r="Q87">
        <v>0</v>
      </c>
      <c r="R87">
        <v>0</v>
      </c>
      <c r="S87" t="s">
        <v>642</v>
      </c>
      <c r="T87" t="s">
        <v>690</v>
      </c>
      <c r="U87">
        <v>0</v>
      </c>
      <c r="V87">
        <v>0</v>
      </c>
      <c r="W87">
        <v>0</v>
      </c>
      <c r="X87" t="s">
        <v>34</v>
      </c>
      <c r="Y87" t="s">
        <v>730</v>
      </c>
      <c r="Z87">
        <v>4903.5999999999985</v>
      </c>
      <c r="AA87">
        <v>248360.98000000019</v>
      </c>
      <c r="AB87">
        <v>0</v>
      </c>
      <c r="AC87">
        <v>0</v>
      </c>
      <c r="AD87">
        <v>0.84414504989531591</v>
      </c>
      <c r="AF87">
        <v>0</v>
      </c>
      <c r="AG87" t="s">
        <v>913</v>
      </c>
    </row>
    <row r="88" spans="1:33" x14ac:dyDescent="0.25">
      <c r="A88" t="s">
        <v>54</v>
      </c>
      <c r="B88" t="s">
        <v>947</v>
      </c>
      <c r="C88" s="63" t="s">
        <v>947</v>
      </c>
      <c r="D88" s="63" t="s">
        <v>671</v>
      </c>
      <c r="E88" t="s">
        <v>527</v>
      </c>
      <c r="F88">
        <v>1</v>
      </c>
      <c r="G88">
        <v>1</v>
      </c>
      <c r="H88">
        <v>1</v>
      </c>
      <c r="I88">
        <v>2</v>
      </c>
      <c r="J88">
        <v>7</v>
      </c>
      <c r="K88">
        <v>1</v>
      </c>
      <c r="L88" t="s">
        <v>99</v>
      </c>
      <c r="M88">
        <v>1</v>
      </c>
      <c r="N88" t="s">
        <v>699</v>
      </c>
      <c r="O88" t="s">
        <v>31</v>
      </c>
      <c r="P88">
        <v>3</v>
      </c>
      <c r="Q88">
        <v>0</v>
      </c>
      <c r="R88">
        <v>0</v>
      </c>
      <c r="S88" t="s">
        <v>642</v>
      </c>
      <c r="T88" t="s">
        <v>690</v>
      </c>
      <c r="U88">
        <v>0</v>
      </c>
      <c r="V88">
        <v>0</v>
      </c>
      <c r="W88">
        <v>0</v>
      </c>
      <c r="X88" t="s">
        <v>35</v>
      </c>
      <c r="Y88" t="s">
        <v>731</v>
      </c>
      <c r="Z88">
        <v>4903.5999999999985</v>
      </c>
      <c r="AA88">
        <v>248360.98000000019</v>
      </c>
      <c r="AB88">
        <v>0</v>
      </c>
      <c r="AC88">
        <v>0</v>
      </c>
      <c r="AD88">
        <v>0.84414504989531591</v>
      </c>
      <c r="AF88">
        <v>0</v>
      </c>
      <c r="AG88" t="s">
        <v>913</v>
      </c>
    </row>
    <row r="89" spans="1:33" x14ac:dyDescent="0.25">
      <c r="A89" t="s">
        <v>54</v>
      </c>
      <c r="B89" t="s">
        <v>947</v>
      </c>
      <c r="C89" s="63" t="s">
        <v>947</v>
      </c>
      <c r="D89" s="63" t="s">
        <v>671</v>
      </c>
      <c r="E89" t="s">
        <v>527</v>
      </c>
      <c r="F89">
        <v>1</v>
      </c>
      <c r="G89">
        <v>1</v>
      </c>
      <c r="H89">
        <v>1</v>
      </c>
      <c r="I89">
        <v>2</v>
      </c>
      <c r="J89">
        <v>7</v>
      </c>
      <c r="K89">
        <v>2</v>
      </c>
      <c r="L89" t="s">
        <v>102</v>
      </c>
      <c r="M89">
        <v>2</v>
      </c>
      <c r="N89" t="s">
        <v>701</v>
      </c>
      <c r="O89" t="s">
        <v>4</v>
      </c>
      <c r="P89">
        <v>1</v>
      </c>
      <c r="Q89">
        <v>0</v>
      </c>
      <c r="R89">
        <v>0</v>
      </c>
      <c r="S89" t="s">
        <v>642</v>
      </c>
      <c r="T89" t="s">
        <v>690</v>
      </c>
      <c r="U89">
        <v>0</v>
      </c>
      <c r="V89">
        <v>0</v>
      </c>
      <c r="W89">
        <v>0</v>
      </c>
      <c r="X89" t="s">
        <v>36</v>
      </c>
      <c r="Y89" t="s">
        <v>732</v>
      </c>
      <c r="Z89">
        <v>4903.5999999999985</v>
      </c>
      <c r="AA89">
        <v>248360.98000000019</v>
      </c>
      <c r="AB89">
        <v>0</v>
      </c>
      <c r="AC89">
        <v>0</v>
      </c>
      <c r="AD89">
        <v>0.84414504989531591</v>
      </c>
      <c r="AF89">
        <v>0</v>
      </c>
      <c r="AG89" t="s">
        <v>913</v>
      </c>
    </row>
    <row r="90" spans="1:33" x14ac:dyDescent="0.25">
      <c r="A90" t="s">
        <v>54</v>
      </c>
      <c r="B90" t="s">
        <v>947</v>
      </c>
      <c r="C90" s="63" t="s">
        <v>947</v>
      </c>
      <c r="D90" s="63" t="s">
        <v>671</v>
      </c>
      <c r="E90" t="s">
        <v>527</v>
      </c>
      <c r="F90">
        <v>1</v>
      </c>
      <c r="G90">
        <v>1</v>
      </c>
      <c r="H90">
        <v>1</v>
      </c>
      <c r="I90">
        <v>2</v>
      </c>
      <c r="J90">
        <v>7</v>
      </c>
      <c r="K90">
        <v>2</v>
      </c>
      <c r="L90" t="s">
        <v>102</v>
      </c>
      <c r="M90">
        <v>2</v>
      </c>
      <c r="N90" t="s">
        <v>701</v>
      </c>
      <c r="O90" t="s">
        <v>5</v>
      </c>
      <c r="P90">
        <v>2</v>
      </c>
      <c r="Q90">
        <v>0</v>
      </c>
      <c r="R90">
        <v>0</v>
      </c>
      <c r="S90" t="s">
        <v>642</v>
      </c>
      <c r="T90" t="s">
        <v>690</v>
      </c>
      <c r="U90">
        <v>0</v>
      </c>
      <c r="V90">
        <v>0</v>
      </c>
      <c r="W90">
        <v>0</v>
      </c>
      <c r="X90" t="s">
        <v>37</v>
      </c>
      <c r="Y90" t="s">
        <v>733</v>
      </c>
      <c r="Z90">
        <v>4903.5999999999985</v>
      </c>
      <c r="AA90">
        <v>248360.98000000019</v>
      </c>
      <c r="AB90">
        <v>0</v>
      </c>
      <c r="AC90">
        <v>0</v>
      </c>
      <c r="AD90">
        <v>0.84414504989531591</v>
      </c>
      <c r="AF90">
        <v>0</v>
      </c>
      <c r="AG90" t="s">
        <v>913</v>
      </c>
    </row>
    <row r="91" spans="1:33" x14ac:dyDescent="0.25">
      <c r="A91" t="s">
        <v>54</v>
      </c>
      <c r="B91" t="s">
        <v>947</v>
      </c>
      <c r="C91" s="63" t="s">
        <v>947</v>
      </c>
      <c r="D91" s="63" t="s">
        <v>671</v>
      </c>
      <c r="E91" t="s">
        <v>527</v>
      </c>
      <c r="F91">
        <v>1</v>
      </c>
      <c r="G91">
        <v>1</v>
      </c>
      <c r="H91">
        <v>1</v>
      </c>
      <c r="I91">
        <v>2</v>
      </c>
      <c r="J91">
        <v>7</v>
      </c>
      <c r="K91">
        <v>2</v>
      </c>
      <c r="L91" t="s">
        <v>102</v>
      </c>
      <c r="M91">
        <v>2</v>
      </c>
      <c r="N91" t="s">
        <v>701</v>
      </c>
      <c r="O91" t="s">
        <v>31</v>
      </c>
      <c r="P91">
        <v>3</v>
      </c>
      <c r="Q91">
        <v>0</v>
      </c>
      <c r="R91">
        <v>0</v>
      </c>
      <c r="S91" t="s">
        <v>642</v>
      </c>
      <c r="T91" t="s">
        <v>690</v>
      </c>
      <c r="U91">
        <v>0</v>
      </c>
      <c r="V91">
        <v>0</v>
      </c>
      <c r="W91">
        <v>0</v>
      </c>
      <c r="X91" t="s">
        <v>38</v>
      </c>
      <c r="Y91" t="s">
        <v>734</v>
      </c>
      <c r="Z91">
        <v>4903.5999999999985</v>
      </c>
      <c r="AA91">
        <v>248360.98000000019</v>
      </c>
      <c r="AB91">
        <v>0</v>
      </c>
      <c r="AC91">
        <v>0</v>
      </c>
      <c r="AD91">
        <v>0.84414504989531591</v>
      </c>
      <c r="AF91">
        <v>0</v>
      </c>
      <c r="AG91" t="s">
        <v>913</v>
      </c>
    </row>
    <row r="92" spans="1:33" x14ac:dyDescent="0.25">
      <c r="A92" t="s">
        <v>54</v>
      </c>
      <c r="B92" t="s">
        <v>947</v>
      </c>
      <c r="C92" s="63" t="s">
        <v>947</v>
      </c>
      <c r="D92" s="63" t="s">
        <v>671</v>
      </c>
      <c r="E92" t="s">
        <v>527</v>
      </c>
      <c r="F92">
        <v>1</v>
      </c>
      <c r="G92">
        <v>1</v>
      </c>
      <c r="H92">
        <v>1</v>
      </c>
      <c r="I92">
        <v>2</v>
      </c>
      <c r="J92">
        <v>7</v>
      </c>
      <c r="K92">
        <v>3</v>
      </c>
      <c r="L92" t="s">
        <v>103</v>
      </c>
      <c r="M92">
        <v>3</v>
      </c>
      <c r="N92" t="s">
        <v>703</v>
      </c>
      <c r="O92" t="s">
        <v>4</v>
      </c>
      <c r="P92">
        <v>1</v>
      </c>
      <c r="Q92">
        <v>1</v>
      </c>
      <c r="R92">
        <v>0</v>
      </c>
      <c r="S92" t="s">
        <v>642</v>
      </c>
      <c r="T92" t="s">
        <v>689</v>
      </c>
      <c r="U92">
        <v>8</v>
      </c>
      <c r="V92">
        <v>1.0526315789473684</v>
      </c>
      <c r="W92">
        <v>8</v>
      </c>
      <c r="X92" t="s">
        <v>39</v>
      </c>
      <c r="Y92" t="s">
        <v>735</v>
      </c>
      <c r="Z92">
        <v>4903.5999999999985</v>
      </c>
      <c r="AA92">
        <v>248360.98000000019</v>
      </c>
      <c r="AB92">
        <v>1</v>
      </c>
      <c r="AC92">
        <v>0.88857373673191142</v>
      </c>
      <c r="AD92">
        <v>0.84414504989531591</v>
      </c>
      <c r="AE92">
        <v>0.84414504989531591</v>
      </c>
      <c r="AF92">
        <v>0</v>
      </c>
      <c r="AG92" t="s">
        <v>642</v>
      </c>
    </row>
    <row r="93" spans="1:33" x14ac:dyDescent="0.25">
      <c r="A93" t="s">
        <v>54</v>
      </c>
      <c r="B93" t="s">
        <v>947</v>
      </c>
      <c r="C93" s="63" t="s">
        <v>947</v>
      </c>
      <c r="D93" s="63" t="s">
        <v>671</v>
      </c>
      <c r="E93" t="s">
        <v>527</v>
      </c>
      <c r="F93">
        <v>1</v>
      </c>
      <c r="G93">
        <v>1</v>
      </c>
      <c r="H93">
        <v>1</v>
      </c>
      <c r="I93">
        <v>2</v>
      </c>
      <c r="J93">
        <v>7</v>
      </c>
      <c r="K93">
        <v>3</v>
      </c>
      <c r="L93" t="s">
        <v>103</v>
      </c>
      <c r="M93">
        <v>3</v>
      </c>
      <c r="N93" t="s">
        <v>703</v>
      </c>
      <c r="O93" t="s">
        <v>5</v>
      </c>
      <c r="P93">
        <v>2</v>
      </c>
      <c r="Q93">
        <v>0</v>
      </c>
      <c r="R93">
        <v>0</v>
      </c>
      <c r="S93" t="s">
        <v>642</v>
      </c>
      <c r="T93" t="s">
        <v>690</v>
      </c>
      <c r="U93">
        <v>0</v>
      </c>
      <c r="V93">
        <v>0</v>
      </c>
      <c r="W93">
        <v>0</v>
      </c>
      <c r="X93" t="s">
        <v>40</v>
      </c>
      <c r="Y93" t="s">
        <v>736</v>
      </c>
      <c r="Z93">
        <v>4903.5999999999985</v>
      </c>
      <c r="AA93">
        <v>248360.98000000019</v>
      </c>
      <c r="AB93">
        <v>0</v>
      </c>
      <c r="AC93">
        <v>0</v>
      </c>
      <c r="AD93">
        <v>0.84414504989531591</v>
      </c>
      <c r="AF93">
        <v>0</v>
      </c>
      <c r="AG93" t="s">
        <v>913</v>
      </c>
    </row>
    <row r="94" spans="1:33" x14ac:dyDescent="0.25">
      <c r="A94" t="s">
        <v>54</v>
      </c>
      <c r="B94" t="s">
        <v>947</v>
      </c>
      <c r="C94" s="63" t="s">
        <v>947</v>
      </c>
      <c r="D94" s="63" t="s">
        <v>671</v>
      </c>
      <c r="E94" t="s">
        <v>527</v>
      </c>
      <c r="F94">
        <v>1</v>
      </c>
      <c r="G94">
        <v>1</v>
      </c>
      <c r="H94">
        <v>1</v>
      </c>
      <c r="I94">
        <v>2</v>
      </c>
      <c r="J94">
        <v>7</v>
      </c>
      <c r="K94">
        <v>3</v>
      </c>
      <c r="L94" t="s">
        <v>103</v>
      </c>
      <c r="M94">
        <v>3</v>
      </c>
      <c r="N94" t="s">
        <v>703</v>
      </c>
      <c r="O94" t="s">
        <v>31</v>
      </c>
      <c r="P94">
        <v>3</v>
      </c>
      <c r="Q94">
        <v>0</v>
      </c>
      <c r="R94">
        <v>0</v>
      </c>
      <c r="S94" t="s">
        <v>642</v>
      </c>
      <c r="T94" t="s">
        <v>690</v>
      </c>
      <c r="U94">
        <v>0</v>
      </c>
      <c r="V94">
        <v>0</v>
      </c>
      <c r="W94">
        <v>0</v>
      </c>
      <c r="X94" t="s">
        <v>41</v>
      </c>
      <c r="Y94" t="s">
        <v>737</v>
      </c>
      <c r="Z94">
        <v>4903.5999999999985</v>
      </c>
      <c r="AA94">
        <v>248360.98000000019</v>
      </c>
      <c r="AB94">
        <v>0</v>
      </c>
      <c r="AC94">
        <v>0</v>
      </c>
      <c r="AD94">
        <v>0.84414504989531591</v>
      </c>
      <c r="AF94">
        <v>0</v>
      </c>
      <c r="AG94" t="s">
        <v>913</v>
      </c>
    </row>
    <row r="95" spans="1:33" x14ac:dyDescent="0.25">
      <c r="A95" t="s">
        <v>54</v>
      </c>
      <c r="B95" t="s">
        <v>947</v>
      </c>
      <c r="C95" s="63" t="s">
        <v>947</v>
      </c>
      <c r="D95" s="63" t="s">
        <v>671</v>
      </c>
      <c r="E95" t="s">
        <v>527</v>
      </c>
      <c r="F95">
        <v>1</v>
      </c>
      <c r="G95">
        <v>1</v>
      </c>
      <c r="H95">
        <v>1</v>
      </c>
      <c r="I95">
        <v>2</v>
      </c>
      <c r="J95">
        <v>7</v>
      </c>
      <c r="K95">
        <v>4</v>
      </c>
      <c r="L95" t="s">
        <v>101</v>
      </c>
      <c r="M95">
        <v>4</v>
      </c>
      <c r="N95" t="s">
        <v>705</v>
      </c>
      <c r="O95" t="s">
        <v>4</v>
      </c>
      <c r="P95">
        <v>1</v>
      </c>
      <c r="Q95">
        <v>1</v>
      </c>
      <c r="R95">
        <v>0</v>
      </c>
      <c r="S95" t="s">
        <v>642</v>
      </c>
      <c r="T95" t="s">
        <v>689</v>
      </c>
      <c r="U95">
        <v>8</v>
      </c>
      <c r="V95">
        <v>1.0526315789473684</v>
      </c>
      <c r="W95">
        <v>8</v>
      </c>
      <c r="X95" t="s">
        <v>42</v>
      </c>
      <c r="Y95" t="s">
        <v>738</v>
      </c>
      <c r="Z95">
        <v>4903.5999999999985</v>
      </c>
      <c r="AA95">
        <v>248360.98000000019</v>
      </c>
      <c r="AB95">
        <v>1</v>
      </c>
      <c r="AC95">
        <v>0.88857373673191142</v>
      </c>
      <c r="AD95">
        <v>0.84414504989531591</v>
      </c>
      <c r="AE95">
        <v>0.84414504989531591</v>
      </c>
      <c r="AF95">
        <v>0</v>
      </c>
      <c r="AG95" t="s">
        <v>642</v>
      </c>
    </row>
    <row r="96" spans="1:33" x14ac:dyDescent="0.25">
      <c r="A96" t="s">
        <v>54</v>
      </c>
      <c r="B96" t="s">
        <v>947</v>
      </c>
      <c r="C96" s="63" t="s">
        <v>947</v>
      </c>
      <c r="D96" s="63" t="s">
        <v>671</v>
      </c>
      <c r="E96" t="s">
        <v>527</v>
      </c>
      <c r="F96">
        <v>1</v>
      </c>
      <c r="G96">
        <v>1</v>
      </c>
      <c r="H96">
        <v>1</v>
      </c>
      <c r="I96">
        <v>2</v>
      </c>
      <c r="J96">
        <v>7</v>
      </c>
      <c r="K96">
        <v>4</v>
      </c>
      <c r="L96" t="s">
        <v>101</v>
      </c>
      <c r="M96">
        <v>4</v>
      </c>
      <c r="N96" t="s">
        <v>705</v>
      </c>
      <c r="O96" t="s">
        <v>5</v>
      </c>
      <c r="P96">
        <v>2</v>
      </c>
      <c r="Q96">
        <v>0</v>
      </c>
      <c r="R96">
        <v>0</v>
      </c>
      <c r="S96" t="s">
        <v>642</v>
      </c>
      <c r="T96" t="s">
        <v>690</v>
      </c>
      <c r="U96">
        <v>0</v>
      </c>
      <c r="V96">
        <v>0</v>
      </c>
      <c r="W96">
        <v>0</v>
      </c>
      <c r="X96" t="s">
        <v>43</v>
      </c>
      <c r="Y96" t="s">
        <v>739</v>
      </c>
      <c r="Z96">
        <v>4903.5999999999985</v>
      </c>
      <c r="AA96">
        <v>248360.98000000019</v>
      </c>
      <c r="AB96">
        <v>0</v>
      </c>
      <c r="AC96">
        <v>0</v>
      </c>
      <c r="AD96">
        <v>0.84414504989531591</v>
      </c>
      <c r="AF96">
        <v>0</v>
      </c>
      <c r="AG96" t="s">
        <v>913</v>
      </c>
    </row>
    <row r="97" spans="1:33" x14ac:dyDescent="0.25">
      <c r="A97" t="s">
        <v>54</v>
      </c>
      <c r="B97" t="s">
        <v>947</v>
      </c>
      <c r="C97" s="63" t="s">
        <v>947</v>
      </c>
      <c r="D97" s="63" t="s">
        <v>671</v>
      </c>
      <c r="E97" t="s">
        <v>527</v>
      </c>
      <c r="F97">
        <v>1</v>
      </c>
      <c r="G97">
        <v>1</v>
      </c>
      <c r="H97">
        <v>1</v>
      </c>
      <c r="I97">
        <v>2</v>
      </c>
      <c r="J97">
        <v>7</v>
      </c>
      <c r="K97">
        <v>4</v>
      </c>
      <c r="L97" t="s">
        <v>101</v>
      </c>
      <c r="M97">
        <v>4</v>
      </c>
      <c r="N97" t="s">
        <v>705</v>
      </c>
      <c r="O97" t="s">
        <v>31</v>
      </c>
      <c r="P97">
        <v>3</v>
      </c>
      <c r="Q97">
        <v>0</v>
      </c>
      <c r="R97">
        <v>0</v>
      </c>
      <c r="S97" t="s">
        <v>642</v>
      </c>
      <c r="T97" t="s">
        <v>690</v>
      </c>
      <c r="U97">
        <v>0</v>
      </c>
      <c r="V97">
        <v>0</v>
      </c>
      <c r="W97">
        <v>0</v>
      </c>
      <c r="X97" t="s">
        <v>44</v>
      </c>
      <c r="Y97" t="s">
        <v>740</v>
      </c>
      <c r="Z97">
        <v>4903.5999999999985</v>
      </c>
      <c r="AA97">
        <v>248360.98000000019</v>
      </c>
      <c r="AB97">
        <v>0</v>
      </c>
      <c r="AC97">
        <v>0</v>
      </c>
      <c r="AD97">
        <v>0.84414504989531591</v>
      </c>
      <c r="AF97">
        <v>0</v>
      </c>
      <c r="AG97" t="s">
        <v>913</v>
      </c>
    </row>
    <row r="98" spans="1:33" x14ac:dyDescent="0.25">
      <c r="A98" t="s">
        <v>54</v>
      </c>
      <c r="B98" t="s">
        <v>947</v>
      </c>
      <c r="C98" s="63" t="s">
        <v>947</v>
      </c>
      <c r="D98" s="63" t="s">
        <v>671</v>
      </c>
      <c r="E98" t="s">
        <v>527</v>
      </c>
      <c r="F98">
        <v>1</v>
      </c>
      <c r="G98">
        <v>1</v>
      </c>
      <c r="H98">
        <v>1</v>
      </c>
      <c r="I98">
        <v>2</v>
      </c>
      <c r="J98">
        <v>7</v>
      </c>
      <c r="K98">
        <v>5</v>
      </c>
      <c r="L98" t="s">
        <v>105</v>
      </c>
      <c r="M98">
        <v>5</v>
      </c>
      <c r="N98" t="s">
        <v>707</v>
      </c>
      <c r="O98" t="s">
        <v>4</v>
      </c>
      <c r="P98">
        <v>1</v>
      </c>
      <c r="Q98">
        <v>1</v>
      </c>
      <c r="R98">
        <v>0</v>
      </c>
      <c r="S98" t="s">
        <v>642</v>
      </c>
      <c r="T98" t="s">
        <v>689</v>
      </c>
      <c r="U98">
        <v>8</v>
      </c>
      <c r="V98">
        <v>1.0526315789473684</v>
      </c>
      <c r="W98">
        <v>8</v>
      </c>
      <c r="X98" t="s">
        <v>45</v>
      </c>
      <c r="Y98" t="s">
        <v>741</v>
      </c>
      <c r="Z98">
        <v>4903.5999999999985</v>
      </c>
      <c r="AA98">
        <v>248360.98000000019</v>
      </c>
      <c r="AB98">
        <v>1</v>
      </c>
      <c r="AC98">
        <v>0.88857373673191142</v>
      </c>
      <c r="AD98">
        <v>0.84414504989531591</v>
      </c>
      <c r="AE98">
        <v>0.84414504989531591</v>
      </c>
      <c r="AF98">
        <v>0</v>
      </c>
      <c r="AG98" t="s">
        <v>642</v>
      </c>
    </row>
    <row r="99" spans="1:33" x14ac:dyDescent="0.25">
      <c r="A99" t="s">
        <v>54</v>
      </c>
      <c r="B99" t="s">
        <v>947</v>
      </c>
      <c r="C99" s="63" t="s">
        <v>947</v>
      </c>
      <c r="D99" s="63" t="s">
        <v>671</v>
      </c>
      <c r="E99" t="s">
        <v>527</v>
      </c>
      <c r="F99">
        <v>1</v>
      </c>
      <c r="G99">
        <v>1</v>
      </c>
      <c r="H99">
        <v>1</v>
      </c>
      <c r="I99">
        <v>2</v>
      </c>
      <c r="J99">
        <v>7</v>
      </c>
      <c r="K99">
        <v>5</v>
      </c>
      <c r="L99" t="s">
        <v>105</v>
      </c>
      <c r="M99">
        <v>5</v>
      </c>
      <c r="N99" t="s">
        <v>707</v>
      </c>
      <c r="O99" t="s">
        <v>5</v>
      </c>
      <c r="P99">
        <v>2</v>
      </c>
      <c r="Q99">
        <v>0</v>
      </c>
      <c r="R99">
        <v>0</v>
      </c>
      <c r="S99" t="s">
        <v>642</v>
      </c>
      <c r="T99" t="s">
        <v>690</v>
      </c>
      <c r="U99">
        <v>0</v>
      </c>
      <c r="V99">
        <v>0</v>
      </c>
      <c r="W99">
        <v>0</v>
      </c>
      <c r="X99" t="s">
        <v>46</v>
      </c>
      <c r="Y99" t="s">
        <v>742</v>
      </c>
      <c r="Z99">
        <v>4903.5999999999985</v>
      </c>
      <c r="AA99">
        <v>248360.98000000019</v>
      </c>
      <c r="AB99">
        <v>0</v>
      </c>
      <c r="AC99">
        <v>0</v>
      </c>
      <c r="AD99">
        <v>0.84414504989531591</v>
      </c>
      <c r="AF99">
        <v>0</v>
      </c>
      <c r="AG99" t="s">
        <v>913</v>
      </c>
    </row>
    <row r="100" spans="1:33" x14ac:dyDescent="0.25">
      <c r="A100" t="s">
        <v>54</v>
      </c>
      <c r="B100" t="s">
        <v>947</v>
      </c>
      <c r="C100" s="63" t="s">
        <v>947</v>
      </c>
      <c r="D100" s="63" t="s">
        <v>671</v>
      </c>
      <c r="E100" t="s">
        <v>527</v>
      </c>
      <c r="F100">
        <v>1</v>
      </c>
      <c r="G100">
        <v>1</v>
      </c>
      <c r="H100">
        <v>1</v>
      </c>
      <c r="I100">
        <v>2</v>
      </c>
      <c r="J100">
        <v>7</v>
      </c>
      <c r="K100">
        <v>5</v>
      </c>
      <c r="L100" t="s">
        <v>105</v>
      </c>
      <c r="M100">
        <v>5</v>
      </c>
      <c r="N100" t="s">
        <v>707</v>
      </c>
      <c r="O100" t="s">
        <v>31</v>
      </c>
      <c r="P100">
        <v>3</v>
      </c>
      <c r="Q100">
        <v>0</v>
      </c>
      <c r="R100">
        <v>0</v>
      </c>
      <c r="S100" t="s">
        <v>642</v>
      </c>
      <c r="T100" t="s">
        <v>690</v>
      </c>
      <c r="U100">
        <v>0</v>
      </c>
      <c r="V100">
        <v>0</v>
      </c>
      <c r="W100">
        <v>0</v>
      </c>
      <c r="X100" t="s">
        <v>47</v>
      </c>
      <c r="Y100" t="s">
        <v>743</v>
      </c>
      <c r="Z100">
        <v>4903.5999999999985</v>
      </c>
      <c r="AA100">
        <v>248360.98000000019</v>
      </c>
      <c r="AB100">
        <v>0</v>
      </c>
      <c r="AC100">
        <v>0</v>
      </c>
      <c r="AD100">
        <v>0.84414504989531591</v>
      </c>
      <c r="AF100">
        <v>0</v>
      </c>
      <c r="AG100" t="s">
        <v>913</v>
      </c>
    </row>
    <row r="101" spans="1:33" x14ac:dyDescent="0.25">
      <c r="A101" t="s">
        <v>54</v>
      </c>
      <c r="B101" t="s">
        <v>947</v>
      </c>
      <c r="C101" s="63" t="s">
        <v>947</v>
      </c>
      <c r="D101" s="63" t="s">
        <v>671</v>
      </c>
      <c r="E101" t="s">
        <v>527</v>
      </c>
      <c r="F101">
        <v>1</v>
      </c>
      <c r="G101">
        <v>1</v>
      </c>
      <c r="H101">
        <v>1</v>
      </c>
      <c r="I101">
        <v>2</v>
      </c>
      <c r="J101">
        <v>7</v>
      </c>
      <c r="K101">
        <v>6</v>
      </c>
      <c r="L101" t="s">
        <v>113</v>
      </c>
      <c r="M101">
        <v>6</v>
      </c>
      <c r="N101" t="s">
        <v>709</v>
      </c>
      <c r="O101" t="s">
        <v>4</v>
      </c>
      <c r="P101">
        <v>1</v>
      </c>
      <c r="Q101">
        <v>0</v>
      </c>
      <c r="R101">
        <v>0</v>
      </c>
      <c r="S101" t="s">
        <v>642</v>
      </c>
      <c r="T101" t="s">
        <v>690</v>
      </c>
      <c r="U101">
        <v>0</v>
      </c>
      <c r="V101">
        <v>0</v>
      </c>
      <c r="W101">
        <v>0</v>
      </c>
      <c r="X101" t="s">
        <v>48</v>
      </c>
      <c r="Y101" t="s">
        <v>744</v>
      </c>
      <c r="Z101">
        <v>4903.5999999999985</v>
      </c>
      <c r="AA101">
        <v>248360.98000000019</v>
      </c>
      <c r="AB101">
        <v>0</v>
      </c>
      <c r="AC101">
        <v>0</v>
      </c>
      <c r="AD101">
        <v>0.84414504989531591</v>
      </c>
      <c r="AF101">
        <v>0</v>
      </c>
      <c r="AG101" t="s">
        <v>913</v>
      </c>
    </row>
    <row r="102" spans="1:33" x14ac:dyDescent="0.25">
      <c r="A102" t="s">
        <v>54</v>
      </c>
      <c r="B102" t="s">
        <v>947</v>
      </c>
      <c r="C102" s="63" t="s">
        <v>947</v>
      </c>
      <c r="D102" s="63" t="s">
        <v>671</v>
      </c>
      <c r="E102" t="s">
        <v>527</v>
      </c>
      <c r="F102">
        <v>1</v>
      </c>
      <c r="G102">
        <v>1</v>
      </c>
      <c r="H102">
        <v>1</v>
      </c>
      <c r="I102">
        <v>2</v>
      </c>
      <c r="J102">
        <v>7</v>
      </c>
      <c r="K102">
        <v>6</v>
      </c>
      <c r="L102" t="s">
        <v>113</v>
      </c>
      <c r="M102">
        <v>6</v>
      </c>
      <c r="N102" t="s">
        <v>709</v>
      </c>
      <c r="O102" t="s">
        <v>5</v>
      </c>
      <c r="P102">
        <v>2</v>
      </c>
      <c r="Q102">
        <v>0</v>
      </c>
      <c r="R102">
        <v>0</v>
      </c>
      <c r="S102" t="s">
        <v>642</v>
      </c>
      <c r="T102" t="s">
        <v>690</v>
      </c>
      <c r="U102">
        <v>0</v>
      </c>
      <c r="V102">
        <v>0</v>
      </c>
      <c r="W102">
        <v>0</v>
      </c>
      <c r="X102" t="s">
        <v>49</v>
      </c>
      <c r="Y102" t="s">
        <v>745</v>
      </c>
      <c r="Z102">
        <v>4903.5999999999985</v>
      </c>
      <c r="AA102">
        <v>248360.98000000019</v>
      </c>
      <c r="AB102">
        <v>0</v>
      </c>
      <c r="AC102">
        <v>0</v>
      </c>
      <c r="AD102">
        <v>0.84414504989531591</v>
      </c>
      <c r="AF102">
        <v>0</v>
      </c>
      <c r="AG102" t="s">
        <v>913</v>
      </c>
    </row>
    <row r="103" spans="1:33" x14ac:dyDescent="0.25">
      <c r="A103" t="s">
        <v>54</v>
      </c>
      <c r="B103" t="s">
        <v>947</v>
      </c>
      <c r="C103" s="63" t="s">
        <v>947</v>
      </c>
      <c r="D103" s="63" t="s">
        <v>671</v>
      </c>
      <c r="E103" t="s">
        <v>527</v>
      </c>
      <c r="F103">
        <v>1</v>
      </c>
      <c r="G103">
        <v>1</v>
      </c>
      <c r="H103">
        <v>1</v>
      </c>
      <c r="I103">
        <v>2</v>
      </c>
      <c r="J103">
        <v>7</v>
      </c>
      <c r="K103">
        <v>6</v>
      </c>
      <c r="L103" t="s">
        <v>113</v>
      </c>
      <c r="M103">
        <v>6</v>
      </c>
      <c r="N103" t="s">
        <v>709</v>
      </c>
      <c r="O103" t="s">
        <v>31</v>
      </c>
      <c r="P103">
        <v>3</v>
      </c>
      <c r="Q103">
        <v>0</v>
      </c>
      <c r="R103">
        <v>0</v>
      </c>
      <c r="S103" t="s">
        <v>642</v>
      </c>
      <c r="T103" t="s">
        <v>690</v>
      </c>
      <c r="U103">
        <v>0</v>
      </c>
      <c r="V103">
        <v>0</v>
      </c>
      <c r="W103">
        <v>0</v>
      </c>
      <c r="X103" t="s">
        <v>50</v>
      </c>
      <c r="Y103" t="s">
        <v>746</v>
      </c>
      <c r="Z103">
        <v>4903.5999999999985</v>
      </c>
      <c r="AA103">
        <v>248360.98000000019</v>
      </c>
      <c r="AB103">
        <v>0</v>
      </c>
      <c r="AC103">
        <v>0</v>
      </c>
      <c r="AD103">
        <v>0.84414504989531591</v>
      </c>
      <c r="AF103">
        <v>0</v>
      </c>
      <c r="AG103" t="s">
        <v>913</v>
      </c>
    </row>
    <row r="104" spans="1:33" x14ac:dyDescent="0.25">
      <c r="A104" t="s">
        <v>54</v>
      </c>
      <c r="B104" t="s">
        <v>947</v>
      </c>
      <c r="C104" s="63" t="s">
        <v>947</v>
      </c>
      <c r="D104" s="63" t="s">
        <v>671</v>
      </c>
      <c r="E104" t="s">
        <v>527</v>
      </c>
      <c r="F104">
        <v>1</v>
      </c>
      <c r="G104">
        <v>1</v>
      </c>
      <c r="H104">
        <v>1</v>
      </c>
      <c r="I104">
        <v>2</v>
      </c>
      <c r="J104">
        <v>7</v>
      </c>
      <c r="K104">
        <v>7</v>
      </c>
      <c r="L104" t="s">
        <v>114</v>
      </c>
      <c r="M104">
        <v>7</v>
      </c>
      <c r="N104" t="s">
        <v>711</v>
      </c>
      <c r="O104" t="s">
        <v>4</v>
      </c>
      <c r="P104">
        <v>1</v>
      </c>
      <c r="Q104">
        <v>0</v>
      </c>
      <c r="R104">
        <v>0</v>
      </c>
      <c r="S104" t="s">
        <v>642</v>
      </c>
      <c r="T104" t="s">
        <v>690</v>
      </c>
      <c r="U104">
        <v>0</v>
      </c>
      <c r="V104">
        <v>0</v>
      </c>
      <c r="W104">
        <v>0</v>
      </c>
      <c r="X104" t="s">
        <v>51</v>
      </c>
      <c r="Y104" t="s">
        <v>747</v>
      </c>
      <c r="Z104">
        <v>4903.5999999999985</v>
      </c>
      <c r="AA104">
        <v>248360.98000000019</v>
      </c>
      <c r="AB104">
        <v>0</v>
      </c>
      <c r="AC104">
        <v>0</v>
      </c>
      <c r="AD104">
        <v>0.84414504989531591</v>
      </c>
      <c r="AF104">
        <v>0</v>
      </c>
      <c r="AG104" t="s">
        <v>913</v>
      </c>
    </row>
    <row r="105" spans="1:33" x14ac:dyDescent="0.25">
      <c r="A105" t="s">
        <v>54</v>
      </c>
      <c r="B105" t="s">
        <v>947</v>
      </c>
      <c r="C105" s="63" t="s">
        <v>947</v>
      </c>
      <c r="D105" s="63" t="s">
        <v>671</v>
      </c>
      <c r="E105" t="s">
        <v>527</v>
      </c>
      <c r="F105">
        <v>1</v>
      </c>
      <c r="G105">
        <v>1</v>
      </c>
      <c r="H105">
        <v>1</v>
      </c>
      <c r="I105">
        <v>2</v>
      </c>
      <c r="J105">
        <v>7</v>
      </c>
      <c r="K105">
        <v>7</v>
      </c>
      <c r="L105" t="s">
        <v>114</v>
      </c>
      <c r="M105">
        <v>7</v>
      </c>
      <c r="N105" t="s">
        <v>711</v>
      </c>
      <c r="O105" t="s">
        <v>5</v>
      </c>
      <c r="P105">
        <v>2</v>
      </c>
      <c r="Q105">
        <v>0</v>
      </c>
      <c r="R105">
        <v>0</v>
      </c>
      <c r="S105" t="s">
        <v>642</v>
      </c>
      <c r="T105" t="s">
        <v>690</v>
      </c>
      <c r="U105">
        <v>0</v>
      </c>
      <c r="V105">
        <v>0</v>
      </c>
      <c r="W105">
        <v>0</v>
      </c>
      <c r="X105" t="s">
        <v>52</v>
      </c>
      <c r="Y105" t="s">
        <v>748</v>
      </c>
      <c r="Z105">
        <v>4903.5999999999985</v>
      </c>
      <c r="AA105">
        <v>248360.98000000019</v>
      </c>
      <c r="AB105">
        <v>0</v>
      </c>
      <c r="AC105">
        <v>0</v>
      </c>
      <c r="AD105">
        <v>0.84414504989531591</v>
      </c>
      <c r="AF105">
        <v>0</v>
      </c>
      <c r="AG105" t="s">
        <v>913</v>
      </c>
    </row>
    <row r="106" spans="1:33" x14ac:dyDescent="0.25">
      <c r="A106" t="s">
        <v>54</v>
      </c>
      <c r="B106" t="s">
        <v>947</v>
      </c>
      <c r="C106" s="63" t="s">
        <v>947</v>
      </c>
      <c r="D106" s="63" t="s">
        <v>671</v>
      </c>
      <c r="E106" t="s">
        <v>527</v>
      </c>
      <c r="F106">
        <v>1</v>
      </c>
      <c r="G106">
        <v>1</v>
      </c>
      <c r="H106">
        <v>1</v>
      </c>
      <c r="I106">
        <v>2</v>
      </c>
      <c r="J106">
        <v>7</v>
      </c>
      <c r="K106">
        <v>7</v>
      </c>
      <c r="L106" t="s">
        <v>114</v>
      </c>
      <c r="M106">
        <v>7</v>
      </c>
      <c r="N106" t="s">
        <v>711</v>
      </c>
      <c r="O106" t="s">
        <v>31</v>
      </c>
      <c r="P106">
        <v>3</v>
      </c>
      <c r="Q106">
        <v>0</v>
      </c>
      <c r="R106">
        <v>0</v>
      </c>
      <c r="S106" t="s">
        <v>642</v>
      </c>
      <c r="T106" t="s">
        <v>690</v>
      </c>
      <c r="U106">
        <v>0</v>
      </c>
      <c r="V106">
        <v>0</v>
      </c>
      <c r="W106">
        <v>0</v>
      </c>
      <c r="X106" t="s">
        <v>53</v>
      </c>
      <c r="Y106" t="s">
        <v>749</v>
      </c>
      <c r="Z106">
        <v>4903.5999999999985</v>
      </c>
      <c r="AA106">
        <v>248360.98000000019</v>
      </c>
      <c r="AB106">
        <v>0</v>
      </c>
      <c r="AC106">
        <v>0</v>
      </c>
      <c r="AD106">
        <v>0.84414504989531591</v>
      </c>
      <c r="AF106">
        <v>0</v>
      </c>
      <c r="AG106" t="s">
        <v>913</v>
      </c>
    </row>
    <row r="107" spans="1:33" x14ac:dyDescent="0.25">
      <c r="A107" t="s">
        <v>54</v>
      </c>
      <c r="B107" t="s">
        <v>947</v>
      </c>
      <c r="C107" s="63" t="s">
        <v>947</v>
      </c>
      <c r="D107" s="63" t="s">
        <v>671</v>
      </c>
      <c r="E107" t="s">
        <v>527</v>
      </c>
      <c r="F107">
        <v>1</v>
      </c>
      <c r="G107">
        <v>2</v>
      </c>
      <c r="H107">
        <v>2</v>
      </c>
      <c r="I107">
        <v>2</v>
      </c>
      <c r="J107">
        <v>7</v>
      </c>
      <c r="K107">
        <v>1</v>
      </c>
      <c r="L107" t="s">
        <v>99</v>
      </c>
      <c r="M107">
        <v>8</v>
      </c>
      <c r="N107" t="s">
        <v>713</v>
      </c>
      <c r="O107" t="s">
        <v>4</v>
      </c>
      <c r="P107">
        <v>1</v>
      </c>
      <c r="Q107">
        <v>1</v>
      </c>
      <c r="R107">
        <v>0</v>
      </c>
      <c r="S107" t="s">
        <v>642</v>
      </c>
      <c r="T107" t="s">
        <v>689</v>
      </c>
      <c r="U107">
        <v>8.5</v>
      </c>
      <c r="V107">
        <v>1.118421052631579</v>
      </c>
      <c r="W107">
        <v>8.5</v>
      </c>
      <c r="X107" t="s">
        <v>33</v>
      </c>
      <c r="Y107" t="s">
        <v>750</v>
      </c>
      <c r="Z107">
        <v>4903.5999999999985</v>
      </c>
      <c r="AA107">
        <v>248360.98000000019</v>
      </c>
      <c r="AB107">
        <v>1</v>
      </c>
      <c r="AC107">
        <v>0.94410959527765603</v>
      </c>
      <c r="AD107">
        <v>0.84414504989531591</v>
      </c>
      <c r="AE107">
        <v>0.84414504989531591</v>
      </c>
      <c r="AF107">
        <v>0</v>
      </c>
      <c r="AG107" t="s">
        <v>642</v>
      </c>
    </row>
    <row r="108" spans="1:33" x14ac:dyDescent="0.25">
      <c r="A108" t="s">
        <v>54</v>
      </c>
      <c r="B108" t="s">
        <v>947</v>
      </c>
      <c r="C108" s="63" t="s">
        <v>947</v>
      </c>
      <c r="D108" s="63" t="s">
        <v>671</v>
      </c>
      <c r="E108" t="s">
        <v>527</v>
      </c>
      <c r="F108">
        <v>1</v>
      </c>
      <c r="G108">
        <v>2</v>
      </c>
      <c r="H108">
        <v>2</v>
      </c>
      <c r="I108">
        <v>2</v>
      </c>
      <c r="J108">
        <v>7</v>
      </c>
      <c r="K108">
        <v>1</v>
      </c>
      <c r="L108" t="s">
        <v>99</v>
      </c>
      <c r="M108">
        <v>8</v>
      </c>
      <c r="N108" t="s">
        <v>713</v>
      </c>
      <c r="O108" t="s">
        <v>5</v>
      </c>
      <c r="P108">
        <v>2</v>
      </c>
      <c r="Q108">
        <v>0</v>
      </c>
      <c r="R108">
        <v>0</v>
      </c>
      <c r="S108" t="s">
        <v>642</v>
      </c>
      <c r="T108" t="s">
        <v>690</v>
      </c>
      <c r="U108">
        <v>0</v>
      </c>
      <c r="V108">
        <v>0</v>
      </c>
      <c r="W108">
        <v>0</v>
      </c>
      <c r="X108" t="s">
        <v>34</v>
      </c>
      <c r="Y108" t="s">
        <v>751</v>
      </c>
      <c r="Z108">
        <v>4903.5999999999985</v>
      </c>
      <c r="AA108">
        <v>248360.98000000019</v>
      </c>
      <c r="AB108">
        <v>0</v>
      </c>
      <c r="AC108">
        <v>0</v>
      </c>
      <c r="AD108">
        <v>0.84414504989531591</v>
      </c>
      <c r="AF108">
        <v>0</v>
      </c>
      <c r="AG108" t="s">
        <v>913</v>
      </c>
    </row>
    <row r="109" spans="1:33" x14ac:dyDescent="0.25">
      <c r="A109" t="s">
        <v>54</v>
      </c>
      <c r="B109" t="s">
        <v>947</v>
      </c>
      <c r="C109" s="63" t="s">
        <v>947</v>
      </c>
      <c r="D109" s="63" t="s">
        <v>671</v>
      </c>
      <c r="E109" t="s">
        <v>527</v>
      </c>
      <c r="F109">
        <v>1</v>
      </c>
      <c r="G109">
        <v>2</v>
      </c>
      <c r="H109">
        <v>2</v>
      </c>
      <c r="I109">
        <v>2</v>
      </c>
      <c r="J109">
        <v>7</v>
      </c>
      <c r="K109">
        <v>1</v>
      </c>
      <c r="L109" t="s">
        <v>99</v>
      </c>
      <c r="M109">
        <v>8</v>
      </c>
      <c r="N109" t="s">
        <v>713</v>
      </c>
      <c r="O109" t="s">
        <v>31</v>
      </c>
      <c r="P109">
        <v>3</v>
      </c>
      <c r="Q109">
        <v>0</v>
      </c>
      <c r="R109">
        <v>0</v>
      </c>
      <c r="S109" t="s">
        <v>642</v>
      </c>
      <c r="T109" t="s">
        <v>690</v>
      </c>
      <c r="U109">
        <v>0</v>
      </c>
      <c r="V109">
        <v>0</v>
      </c>
      <c r="W109">
        <v>0</v>
      </c>
      <c r="X109" t="s">
        <v>35</v>
      </c>
      <c r="Y109" t="s">
        <v>752</v>
      </c>
      <c r="Z109">
        <v>4903.5999999999985</v>
      </c>
      <c r="AA109">
        <v>248360.98000000019</v>
      </c>
      <c r="AB109">
        <v>0</v>
      </c>
      <c r="AC109">
        <v>0</v>
      </c>
      <c r="AD109">
        <v>0.84414504989531591</v>
      </c>
      <c r="AF109">
        <v>0</v>
      </c>
      <c r="AG109" t="s">
        <v>913</v>
      </c>
    </row>
    <row r="110" spans="1:33" x14ac:dyDescent="0.25">
      <c r="A110" t="s">
        <v>54</v>
      </c>
      <c r="B110" t="s">
        <v>947</v>
      </c>
      <c r="C110" s="63" t="s">
        <v>947</v>
      </c>
      <c r="D110" s="63" t="s">
        <v>671</v>
      </c>
      <c r="E110" t="s">
        <v>527</v>
      </c>
      <c r="F110">
        <v>1</v>
      </c>
      <c r="G110">
        <v>2</v>
      </c>
      <c r="H110">
        <v>2</v>
      </c>
      <c r="I110">
        <v>2</v>
      </c>
      <c r="J110">
        <v>7</v>
      </c>
      <c r="K110">
        <v>2</v>
      </c>
      <c r="L110" t="s">
        <v>102</v>
      </c>
      <c r="M110">
        <v>9</v>
      </c>
      <c r="N110" t="s">
        <v>715</v>
      </c>
      <c r="O110" t="s">
        <v>4</v>
      </c>
      <c r="P110">
        <v>1</v>
      </c>
      <c r="Q110">
        <v>1</v>
      </c>
      <c r="R110">
        <v>0</v>
      </c>
      <c r="S110" t="s">
        <v>642</v>
      </c>
      <c r="T110" t="s">
        <v>689</v>
      </c>
      <c r="U110">
        <v>8</v>
      </c>
      <c r="V110">
        <v>1.0526315789473684</v>
      </c>
      <c r="W110">
        <v>8</v>
      </c>
      <c r="X110" t="s">
        <v>36</v>
      </c>
      <c r="Y110" t="s">
        <v>753</v>
      </c>
      <c r="Z110">
        <v>4903.5999999999985</v>
      </c>
      <c r="AA110">
        <v>248360.98000000019</v>
      </c>
      <c r="AB110">
        <v>1</v>
      </c>
      <c r="AC110">
        <v>0.88857373673191142</v>
      </c>
      <c r="AD110">
        <v>0.84414504989531591</v>
      </c>
      <c r="AE110">
        <v>0.84414504989531591</v>
      </c>
      <c r="AF110">
        <v>0</v>
      </c>
      <c r="AG110" t="s">
        <v>642</v>
      </c>
    </row>
    <row r="111" spans="1:33" x14ac:dyDescent="0.25">
      <c r="A111" t="s">
        <v>54</v>
      </c>
      <c r="B111" t="s">
        <v>947</v>
      </c>
      <c r="C111" s="63" t="s">
        <v>947</v>
      </c>
      <c r="D111" s="63" t="s">
        <v>671</v>
      </c>
      <c r="E111" t="s">
        <v>527</v>
      </c>
      <c r="F111">
        <v>1</v>
      </c>
      <c r="G111">
        <v>2</v>
      </c>
      <c r="H111">
        <v>2</v>
      </c>
      <c r="I111">
        <v>2</v>
      </c>
      <c r="J111">
        <v>7</v>
      </c>
      <c r="K111">
        <v>2</v>
      </c>
      <c r="L111" t="s">
        <v>102</v>
      </c>
      <c r="M111">
        <v>9</v>
      </c>
      <c r="N111" t="s">
        <v>715</v>
      </c>
      <c r="O111" t="s">
        <v>5</v>
      </c>
      <c r="P111">
        <v>2</v>
      </c>
      <c r="Q111">
        <v>0</v>
      </c>
      <c r="R111">
        <v>0</v>
      </c>
      <c r="S111" t="s">
        <v>642</v>
      </c>
      <c r="T111" t="s">
        <v>690</v>
      </c>
      <c r="U111">
        <v>0</v>
      </c>
      <c r="V111">
        <v>0</v>
      </c>
      <c r="W111">
        <v>0</v>
      </c>
      <c r="X111" t="s">
        <v>37</v>
      </c>
      <c r="Y111" t="s">
        <v>754</v>
      </c>
      <c r="Z111">
        <v>4903.5999999999985</v>
      </c>
      <c r="AA111">
        <v>248360.98000000019</v>
      </c>
      <c r="AB111">
        <v>0</v>
      </c>
      <c r="AC111">
        <v>0</v>
      </c>
      <c r="AD111">
        <v>0.84414504989531591</v>
      </c>
      <c r="AF111">
        <v>0</v>
      </c>
      <c r="AG111" t="s">
        <v>913</v>
      </c>
    </row>
    <row r="112" spans="1:33" x14ac:dyDescent="0.25">
      <c r="A112" t="s">
        <v>54</v>
      </c>
      <c r="B112" t="s">
        <v>947</v>
      </c>
      <c r="C112" s="63" t="s">
        <v>947</v>
      </c>
      <c r="D112" s="63" t="s">
        <v>671</v>
      </c>
      <c r="E112" t="s">
        <v>527</v>
      </c>
      <c r="F112">
        <v>1</v>
      </c>
      <c r="G112">
        <v>2</v>
      </c>
      <c r="H112">
        <v>2</v>
      </c>
      <c r="I112">
        <v>2</v>
      </c>
      <c r="J112">
        <v>7</v>
      </c>
      <c r="K112">
        <v>2</v>
      </c>
      <c r="L112" t="s">
        <v>102</v>
      </c>
      <c r="M112">
        <v>9</v>
      </c>
      <c r="N112" t="s">
        <v>715</v>
      </c>
      <c r="O112" t="s">
        <v>31</v>
      </c>
      <c r="P112">
        <v>3</v>
      </c>
      <c r="Q112">
        <v>0</v>
      </c>
      <c r="R112">
        <v>0</v>
      </c>
      <c r="S112" t="s">
        <v>642</v>
      </c>
      <c r="T112" t="s">
        <v>690</v>
      </c>
      <c r="U112">
        <v>0</v>
      </c>
      <c r="V112">
        <v>0</v>
      </c>
      <c r="W112">
        <v>0</v>
      </c>
      <c r="X112" t="s">
        <v>38</v>
      </c>
      <c r="Y112" t="s">
        <v>755</v>
      </c>
      <c r="Z112">
        <v>4903.5999999999985</v>
      </c>
      <c r="AA112">
        <v>248360.98000000019</v>
      </c>
      <c r="AB112">
        <v>0</v>
      </c>
      <c r="AC112">
        <v>0</v>
      </c>
      <c r="AD112">
        <v>0.84414504989531591</v>
      </c>
      <c r="AF112">
        <v>0</v>
      </c>
      <c r="AG112" t="s">
        <v>913</v>
      </c>
    </row>
    <row r="113" spans="1:33" x14ac:dyDescent="0.25">
      <c r="A113" t="s">
        <v>54</v>
      </c>
      <c r="B113" t="s">
        <v>947</v>
      </c>
      <c r="C113" s="63" t="s">
        <v>947</v>
      </c>
      <c r="D113" s="63" t="s">
        <v>671</v>
      </c>
      <c r="E113" t="s">
        <v>527</v>
      </c>
      <c r="F113">
        <v>1</v>
      </c>
      <c r="G113">
        <v>2</v>
      </c>
      <c r="H113">
        <v>2</v>
      </c>
      <c r="I113">
        <v>2</v>
      </c>
      <c r="J113">
        <v>7</v>
      </c>
      <c r="K113">
        <v>3</v>
      </c>
      <c r="L113" t="s">
        <v>103</v>
      </c>
      <c r="M113">
        <v>10</v>
      </c>
      <c r="N113" t="s">
        <v>717</v>
      </c>
      <c r="O113" t="s">
        <v>4</v>
      </c>
      <c r="P113">
        <v>1</v>
      </c>
      <c r="Q113">
        <v>0</v>
      </c>
      <c r="R113">
        <v>0</v>
      </c>
      <c r="S113" t="s">
        <v>642</v>
      </c>
      <c r="T113" t="s">
        <v>690</v>
      </c>
      <c r="U113">
        <v>0</v>
      </c>
      <c r="V113">
        <v>0</v>
      </c>
      <c r="W113">
        <v>0</v>
      </c>
      <c r="X113" t="s">
        <v>39</v>
      </c>
      <c r="Y113" t="s">
        <v>756</v>
      </c>
      <c r="Z113">
        <v>4903.5999999999985</v>
      </c>
      <c r="AA113">
        <v>248360.98000000019</v>
      </c>
      <c r="AB113">
        <v>0</v>
      </c>
      <c r="AC113">
        <v>0</v>
      </c>
      <c r="AD113">
        <v>0.84414504989531591</v>
      </c>
      <c r="AF113">
        <v>0</v>
      </c>
      <c r="AG113" t="s">
        <v>913</v>
      </c>
    </row>
    <row r="114" spans="1:33" x14ac:dyDescent="0.25">
      <c r="A114" t="s">
        <v>54</v>
      </c>
      <c r="B114" t="s">
        <v>947</v>
      </c>
      <c r="C114" s="63" t="s">
        <v>947</v>
      </c>
      <c r="D114" s="63" t="s">
        <v>671</v>
      </c>
      <c r="E114" t="s">
        <v>527</v>
      </c>
      <c r="F114">
        <v>1</v>
      </c>
      <c r="G114">
        <v>2</v>
      </c>
      <c r="H114">
        <v>2</v>
      </c>
      <c r="I114">
        <v>2</v>
      </c>
      <c r="J114">
        <v>7</v>
      </c>
      <c r="K114">
        <v>3</v>
      </c>
      <c r="L114" t="s">
        <v>103</v>
      </c>
      <c r="M114">
        <v>10</v>
      </c>
      <c r="N114" t="s">
        <v>717</v>
      </c>
      <c r="O114" t="s">
        <v>5</v>
      </c>
      <c r="P114">
        <v>2</v>
      </c>
      <c r="Q114">
        <v>0</v>
      </c>
      <c r="R114">
        <v>0</v>
      </c>
      <c r="S114" t="s">
        <v>642</v>
      </c>
      <c r="T114" t="s">
        <v>690</v>
      </c>
      <c r="U114">
        <v>0</v>
      </c>
      <c r="V114">
        <v>0</v>
      </c>
      <c r="W114">
        <v>0</v>
      </c>
      <c r="X114" t="s">
        <v>40</v>
      </c>
      <c r="Y114" t="s">
        <v>757</v>
      </c>
      <c r="Z114">
        <v>4903.5999999999985</v>
      </c>
      <c r="AA114">
        <v>248360.98000000019</v>
      </c>
      <c r="AB114">
        <v>0</v>
      </c>
      <c r="AC114">
        <v>0</v>
      </c>
      <c r="AD114">
        <v>0.84414504989531591</v>
      </c>
      <c r="AF114">
        <v>0</v>
      </c>
      <c r="AG114" t="s">
        <v>913</v>
      </c>
    </row>
    <row r="115" spans="1:33" x14ac:dyDescent="0.25">
      <c r="A115" t="s">
        <v>54</v>
      </c>
      <c r="B115" t="s">
        <v>947</v>
      </c>
      <c r="C115" s="63" t="s">
        <v>947</v>
      </c>
      <c r="D115" s="63" t="s">
        <v>671</v>
      </c>
      <c r="E115" t="s">
        <v>527</v>
      </c>
      <c r="F115">
        <v>1</v>
      </c>
      <c r="G115">
        <v>2</v>
      </c>
      <c r="H115">
        <v>2</v>
      </c>
      <c r="I115">
        <v>2</v>
      </c>
      <c r="J115">
        <v>7</v>
      </c>
      <c r="K115">
        <v>3</v>
      </c>
      <c r="L115" t="s">
        <v>103</v>
      </c>
      <c r="M115">
        <v>10</v>
      </c>
      <c r="N115" t="s">
        <v>717</v>
      </c>
      <c r="O115" t="s">
        <v>31</v>
      </c>
      <c r="P115">
        <v>3</v>
      </c>
      <c r="Q115">
        <v>0</v>
      </c>
      <c r="R115">
        <v>0</v>
      </c>
      <c r="S115" t="s">
        <v>642</v>
      </c>
      <c r="T115" t="s">
        <v>690</v>
      </c>
      <c r="U115">
        <v>0</v>
      </c>
      <c r="V115">
        <v>0</v>
      </c>
      <c r="W115">
        <v>0</v>
      </c>
      <c r="X115" t="s">
        <v>41</v>
      </c>
      <c r="Y115" t="s">
        <v>758</v>
      </c>
      <c r="Z115">
        <v>4903.5999999999985</v>
      </c>
      <c r="AA115">
        <v>248360.98000000019</v>
      </c>
      <c r="AB115">
        <v>0</v>
      </c>
      <c r="AC115">
        <v>0</v>
      </c>
      <c r="AD115">
        <v>0.84414504989531591</v>
      </c>
      <c r="AF115">
        <v>0</v>
      </c>
      <c r="AG115" t="s">
        <v>913</v>
      </c>
    </row>
    <row r="116" spans="1:33" x14ac:dyDescent="0.25">
      <c r="A116" t="s">
        <v>54</v>
      </c>
      <c r="B116" t="s">
        <v>947</v>
      </c>
      <c r="C116" s="63" t="s">
        <v>947</v>
      </c>
      <c r="D116" s="63" t="s">
        <v>671</v>
      </c>
      <c r="E116" t="s">
        <v>527</v>
      </c>
      <c r="F116">
        <v>1</v>
      </c>
      <c r="G116">
        <v>2</v>
      </c>
      <c r="H116">
        <v>2</v>
      </c>
      <c r="I116">
        <v>2</v>
      </c>
      <c r="J116">
        <v>7</v>
      </c>
      <c r="K116">
        <v>4</v>
      </c>
      <c r="L116" t="s">
        <v>101</v>
      </c>
      <c r="M116">
        <v>11</v>
      </c>
      <c r="N116" t="s">
        <v>719</v>
      </c>
      <c r="O116" t="s">
        <v>4</v>
      </c>
      <c r="P116">
        <v>1</v>
      </c>
      <c r="Q116">
        <v>1</v>
      </c>
      <c r="R116">
        <v>0</v>
      </c>
      <c r="S116" t="s">
        <v>642</v>
      </c>
      <c r="T116" t="s">
        <v>689</v>
      </c>
      <c r="U116">
        <v>8</v>
      </c>
      <c r="V116">
        <v>1.0526315789473684</v>
      </c>
      <c r="W116">
        <v>8</v>
      </c>
      <c r="X116" t="s">
        <v>42</v>
      </c>
      <c r="Y116" t="s">
        <v>759</v>
      </c>
      <c r="Z116">
        <v>4903.5999999999985</v>
      </c>
      <c r="AA116">
        <v>248360.98000000019</v>
      </c>
      <c r="AB116">
        <v>1</v>
      </c>
      <c r="AC116">
        <v>0.88857373673191142</v>
      </c>
      <c r="AD116">
        <v>0.84414504989531591</v>
      </c>
      <c r="AE116">
        <v>0.84414504989531591</v>
      </c>
      <c r="AF116">
        <v>0</v>
      </c>
      <c r="AG116" t="s">
        <v>642</v>
      </c>
    </row>
    <row r="117" spans="1:33" x14ac:dyDescent="0.25">
      <c r="A117" t="s">
        <v>54</v>
      </c>
      <c r="B117" t="s">
        <v>947</v>
      </c>
      <c r="C117" s="63" t="s">
        <v>947</v>
      </c>
      <c r="D117" s="63" t="s">
        <v>671</v>
      </c>
      <c r="E117" t="s">
        <v>527</v>
      </c>
      <c r="F117">
        <v>1</v>
      </c>
      <c r="G117">
        <v>2</v>
      </c>
      <c r="H117">
        <v>2</v>
      </c>
      <c r="I117">
        <v>2</v>
      </c>
      <c r="J117">
        <v>7</v>
      </c>
      <c r="K117">
        <v>4</v>
      </c>
      <c r="L117" t="s">
        <v>101</v>
      </c>
      <c r="M117">
        <v>11</v>
      </c>
      <c r="N117" t="s">
        <v>719</v>
      </c>
      <c r="O117" t="s">
        <v>5</v>
      </c>
      <c r="P117">
        <v>2</v>
      </c>
      <c r="Q117">
        <v>0</v>
      </c>
      <c r="R117">
        <v>0</v>
      </c>
      <c r="S117" t="s">
        <v>642</v>
      </c>
      <c r="T117" t="s">
        <v>690</v>
      </c>
      <c r="U117">
        <v>0</v>
      </c>
      <c r="V117">
        <v>0</v>
      </c>
      <c r="W117">
        <v>0</v>
      </c>
      <c r="X117" t="s">
        <v>43</v>
      </c>
      <c r="Y117" t="s">
        <v>760</v>
      </c>
      <c r="Z117">
        <v>4903.5999999999985</v>
      </c>
      <c r="AA117">
        <v>248360.98000000019</v>
      </c>
      <c r="AB117">
        <v>0</v>
      </c>
      <c r="AC117">
        <v>0</v>
      </c>
      <c r="AD117">
        <v>0.84414504989531591</v>
      </c>
      <c r="AF117">
        <v>0</v>
      </c>
      <c r="AG117" t="s">
        <v>913</v>
      </c>
    </row>
    <row r="118" spans="1:33" x14ac:dyDescent="0.25">
      <c r="A118" t="s">
        <v>54</v>
      </c>
      <c r="B118" t="s">
        <v>947</v>
      </c>
      <c r="C118" s="63" t="s">
        <v>947</v>
      </c>
      <c r="D118" s="63" t="s">
        <v>671</v>
      </c>
      <c r="E118" t="s">
        <v>527</v>
      </c>
      <c r="F118">
        <v>1</v>
      </c>
      <c r="G118">
        <v>2</v>
      </c>
      <c r="H118">
        <v>2</v>
      </c>
      <c r="I118">
        <v>2</v>
      </c>
      <c r="J118">
        <v>7</v>
      </c>
      <c r="K118">
        <v>4</v>
      </c>
      <c r="L118" t="s">
        <v>101</v>
      </c>
      <c r="M118">
        <v>11</v>
      </c>
      <c r="N118" t="s">
        <v>719</v>
      </c>
      <c r="O118" t="s">
        <v>31</v>
      </c>
      <c r="P118">
        <v>3</v>
      </c>
      <c r="Q118">
        <v>0</v>
      </c>
      <c r="R118">
        <v>0</v>
      </c>
      <c r="S118" t="s">
        <v>642</v>
      </c>
      <c r="T118" t="s">
        <v>690</v>
      </c>
      <c r="U118">
        <v>0</v>
      </c>
      <c r="V118">
        <v>0</v>
      </c>
      <c r="W118">
        <v>0</v>
      </c>
      <c r="X118" t="s">
        <v>44</v>
      </c>
      <c r="Y118" t="s">
        <v>761</v>
      </c>
      <c r="Z118">
        <v>4903.5999999999985</v>
      </c>
      <c r="AA118">
        <v>248360.98000000019</v>
      </c>
      <c r="AB118">
        <v>0</v>
      </c>
      <c r="AC118">
        <v>0</v>
      </c>
      <c r="AD118">
        <v>0.84414504989531591</v>
      </c>
      <c r="AF118">
        <v>0</v>
      </c>
      <c r="AG118" t="s">
        <v>913</v>
      </c>
    </row>
    <row r="119" spans="1:33" x14ac:dyDescent="0.25">
      <c r="A119" t="s">
        <v>54</v>
      </c>
      <c r="B119" t="s">
        <v>947</v>
      </c>
      <c r="C119" s="63" t="s">
        <v>947</v>
      </c>
      <c r="D119" s="63" t="s">
        <v>671</v>
      </c>
      <c r="E119" t="s">
        <v>527</v>
      </c>
      <c r="F119">
        <v>1</v>
      </c>
      <c r="G119">
        <v>2</v>
      </c>
      <c r="H119">
        <v>2</v>
      </c>
      <c r="I119">
        <v>2</v>
      </c>
      <c r="J119">
        <v>7</v>
      </c>
      <c r="K119">
        <v>5</v>
      </c>
      <c r="L119" t="s">
        <v>105</v>
      </c>
      <c r="M119">
        <v>12</v>
      </c>
      <c r="N119" t="s">
        <v>721</v>
      </c>
      <c r="O119" t="s">
        <v>4</v>
      </c>
      <c r="P119">
        <v>1</v>
      </c>
      <c r="Q119">
        <v>1</v>
      </c>
      <c r="R119">
        <v>0</v>
      </c>
      <c r="S119" t="s">
        <v>642</v>
      </c>
      <c r="T119" t="s">
        <v>689</v>
      </c>
      <c r="U119">
        <v>8</v>
      </c>
      <c r="V119">
        <v>1.0526315789473684</v>
      </c>
      <c r="W119">
        <v>8</v>
      </c>
      <c r="X119" t="s">
        <v>45</v>
      </c>
      <c r="Y119" t="s">
        <v>762</v>
      </c>
      <c r="Z119">
        <v>4903.5999999999985</v>
      </c>
      <c r="AA119">
        <v>248360.98000000019</v>
      </c>
      <c r="AB119">
        <v>1</v>
      </c>
      <c r="AC119">
        <v>0.88857373673191142</v>
      </c>
      <c r="AD119">
        <v>0.84414504989531591</v>
      </c>
      <c r="AE119">
        <v>0.84414504989531591</v>
      </c>
      <c r="AF119">
        <v>0</v>
      </c>
      <c r="AG119" t="s">
        <v>642</v>
      </c>
    </row>
    <row r="120" spans="1:33" x14ac:dyDescent="0.25">
      <c r="A120" t="s">
        <v>54</v>
      </c>
      <c r="B120" t="s">
        <v>947</v>
      </c>
      <c r="C120" s="63" t="s">
        <v>947</v>
      </c>
      <c r="D120" s="63" t="s">
        <v>671</v>
      </c>
      <c r="E120" t="s">
        <v>527</v>
      </c>
      <c r="F120">
        <v>1</v>
      </c>
      <c r="G120">
        <v>2</v>
      </c>
      <c r="H120">
        <v>2</v>
      </c>
      <c r="I120">
        <v>2</v>
      </c>
      <c r="J120">
        <v>7</v>
      </c>
      <c r="K120">
        <v>5</v>
      </c>
      <c r="L120" t="s">
        <v>105</v>
      </c>
      <c r="M120">
        <v>12</v>
      </c>
      <c r="N120" t="s">
        <v>721</v>
      </c>
      <c r="O120" t="s">
        <v>5</v>
      </c>
      <c r="P120">
        <v>2</v>
      </c>
      <c r="Q120">
        <v>0</v>
      </c>
      <c r="R120">
        <v>0</v>
      </c>
      <c r="S120" t="s">
        <v>642</v>
      </c>
      <c r="T120" t="s">
        <v>690</v>
      </c>
      <c r="U120">
        <v>0</v>
      </c>
      <c r="V120">
        <v>0</v>
      </c>
      <c r="W120">
        <v>0</v>
      </c>
      <c r="X120" t="s">
        <v>46</v>
      </c>
      <c r="Y120" t="s">
        <v>763</v>
      </c>
      <c r="Z120">
        <v>4903.5999999999985</v>
      </c>
      <c r="AA120">
        <v>248360.98000000019</v>
      </c>
      <c r="AB120">
        <v>0</v>
      </c>
      <c r="AC120">
        <v>0</v>
      </c>
      <c r="AD120">
        <v>0.84414504989531591</v>
      </c>
      <c r="AF120">
        <v>0</v>
      </c>
      <c r="AG120" t="s">
        <v>913</v>
      </c>
    </row>
    <row r="121" spans="1:33" x14ac:dyDescent="0.25">
      <c r="A121" t="s">
        <v>54</v>
      </c>
      <c r="B121" t="s">
        <v>947</v>
      </c>
      <c r="C121" s="63" t="s">
        <v>947</v>
      </c>
      <c r="D121" s="63" t="s">
        <v>671</v>
      </c>
      <c r="E121" t="s">
        <v>527</v>
      </c>
      <c r="F121">
        <v>1</v>
      </c>
      <c r="G121">
        <v>2</v>
      </c>
      <c r="H121">
        <v>2</v>
      </c>
      <c r="I121">
        <v>2</v>
      </c>
      <c r="J121">
        <v>7</v>
      </c>
      <c r="K121">
        <v>5</v>
      </c>
      <c r="L121" t="s">
        <v>105</v>
      </c>
      <c r="M121">
        <v>12</v>
      </c>
      <c r="N121" t="s">
        <v>721</v>
      </c>
      <c r="O121" t="s">
        <v>31</v>
      </c>
      <c r="P121">
        <v>3</v>
      </c>
      <c r="Q121">
        <v>0</v>
      </c>
      <c r="R121">
        <v>0</v>
      </c>
      <c r="S121" t="s">
        <v>642</v>
      </c>
      <c r="T121" t="s">
        <v>690</v>
      </c>
      <c r="U121">
        <v>0</v>
      </c>
      <c r="V121">
        <v>0</v>
      </c>
      <c r="W121">
        <v>0</v>
      </c>
      <c r="X121" t="s">
        <v>47</v>
      </c>
      <c r="Y121" t="s">
        <v>764</v>
      </c>
      <c r="Z121">
        <v>4903.5999999999985</v>
      </c>
      <c r="AA121">
        <v>248360.98000000019</v>
      </c>
      <c r="AB121">
        <v>0</v>
      </c>
      <c r="AC121">
        <v>0</v>
      </c>
      <c r="AD121">
        <v>0.84414504989531591</v>
      </c>
      <c r="AF121">
        <v>0</v>
      </c>
      <c r="AG121" t="s">
        <v>913</v>
      </c>
    </row>
    <row r="122" spans="1:33" x14ac:dyDescent="0.25">
      <c r="A122" t="s">
        <v>54</v>
      </c>
      <c r="B122" t="s">
        <v>947</v>
      </c>
      <c r="C122" s="63" t="s">
        <v>947</v>
      </c>
      <c r="D122" s="63" t="s">
        <v>671</v>
      </c>
      <c r="E122" t="s">
        <v>527</v>
      </c>
      <c r="F122">
        <v>1</v>
      </c>
      <c r="G122">
        <v>2</v>
      </c>
      <c r="H122">
        <v>2</v>
      </c>
      <c r="I122">
        <v>2</v>
      </c>
      <c r="J122">
        <v>7</v>
      </c>
      <c r="K122">
        <v>6</v>
      </c>
      <c r="L122" t="s">
        <v>113</v>
      </c>
      <c r="M122">
        <v>13</v>
      </c>
      <c r="N122" t="s">
        <v>723</v>
      </c>
      <c r="O122" t="s">
        <v>4</v>
      </c>
      <c r="P122">
        <v>1</v>
      </c>
      <c r="Q122">
        <v>1</v>
      </c>
      <c r="R122">
        <v>0</v>
      </c>
      <c r="S122" t="s">
        <v>642</v>
      </c>
      <c r="T122" t="s">
        <v>689</v>
      </c>
      <c r="U122">
        <v>8</v>
      </c>
      <c r="V122">
        <v>1.0526315789473684</v>
      </c>
      <c r="W122">
        <v>8</v>
      </c>
      <c r="X122" t="s">
        <v>48</v>
      </c>
      <c r="Y122" t="s">
        <v>765</v>
      </c>
      <c r="Z122">
        <v>4903.5999999999985</v>
      </c>
      <c r="AA122">
        <v>248360.98000000019</v>
      </c>
      <c r="AB122">
        <v>1</v>
      </c>
      <c r="AC122">
        <v>0.88857373673191142</v>
      </c>
      <c r="AD122">
        <v>0.84414504989531591</v>
      </c>
      <c r="AE122">
        <v>0.84414504989531591</v>
      </c>
      <c r="AF122">
        <v>0</v>
      </c>
      <c r="AG122" t="s">
        <v>642</v>
      </c>
    </row>
    <row r="123" spans="1:33" x14ac:dyDescent="0.25">
      <c r="A123" t="s">
        <v>54</v>
      </c>
      <c r="B123" t="s">
        <v>947</v>
      </c>
      <c r="C123" s="63" t="s">
        <v>947</v>
      </c>
      <c r="D123" s="63" t="s">
        <v>671</v>
      </c>
      <c r="E123" t="s">
        <v>527</v>
      </c>
      <c r="F123">
        <v>1</v>
      </c>
      <c r="G123">
        <v>2</v>
      </c>
      <c r="H123">
        <v>2</v>
      </c>
      <c r="I123">
        <v>2</v>
      </c>
      <c r="J123">
        <v>7</v>
      </c>
      <c r="K123">
        <v>6</v>
      </c>
      <c r="L123" t="s">
        <v>113</v>
      </c>
      <c r="M123">
        <v>13</v>
      </c>
      <c r="N123" t="s">
        <v>723</v>
      </c>
      <c r="O123" t="s">
        <v>5</v>
      </c>
      <c r="P123">
        <v>2</v>
      </c>
      <c r="Q123">
        <v>0</v>
      </c>
      <c r="R123">
        <v>0</v>
      </c>
      <c r="S123" t="s">
        <v>642</v>
      </c>
      <c r="T123" t="s">
        <v>690</v>
      </c>
      <c r="U123">
        <v>0</v>
      </c>
      <c r="V123">
        <v>0</v>
      </c>
      <c r="W123">
        <v>0</v>
      </c>
      <c r="X123" t="s">
        <v>49</v>
      </c>
      <c r="Y123" t="s">
        <v>766</v>
      </c>
      <c r="Z123">
        <v>4903.5999999999985</v>
      </c>
      <c r="AA123">
        <v>248360.98000000019</v>
      </c>
      <c r="AB123">
        <v>0</v>
      </c>
      <c r="AC123">
        <v>0</v>
      </c>
      <c r="AD123">
        <v>0.84414504989531591</v>
      </c>
      <c r="AF123">
        <v>0</v>
      </c>
      <c r="AG123" t="s">
        <v>913</v>
      </c>
    </row>
    <row r="124" spans="1:33" x14ac:dyDescent="0.25">
      <c r="A124" t="s">
        <v>54</v>
      </c>
      <c r="B124" t="s">
        <v>947</v>
      </c>
      <c r="C124" s="63" t="s">
        <v>947</v>
      </c>
      <c r="D124" s="63" t="s">
        <v>671</v>
      </c>
      <c r="E124" t="s">
        <v>527</v>
      </c>
      <c r="F124">
        <v>1</v>
      </c>
      <c r="G124">
        <v>2</v>
      </c>
      <c r="H124">
        <v>2</v>
      </c>
      <c r="I124">
        <v>2</v>
      </c>
      <c r="J124">
        <v>7</v>
      </c>
      <c r="K124">
        <v>6</v>
      </c>
      <c r="L124" t="s">
        <v>113</v>
      </c>
      <c r="M124">
        <v>13</v>
      </c>
      <c r="N124" t="s">
        <v>723</v>
      </c>
      <c r="O124" t="s">
        <v>31</v>
      </c>
      <c r="P124">
        <v>3</v>
      </c>
      <c r="Q124">
        <v>0</v>
      </c>
      <c r="R124">
        <v>0</v>
      </c>
      <c r="S124" t="s">
        <v>642</v>
      </c>
      <c r="T124" t="s">
        <v>690</v>
      </c>
      <c r="U124">
        <v>0</v>
      </c>
      <c r="V124">
        <v>0</v>
      </c>
      <c r="W124">
        <v>0</v>
      </c>
      <c r="X124" t="s">
        <v>50</v>
      </c>
      <c r="Y124" t="s">
        <v>767</v>
      </c>
      <c r="Z124">
        <v>4903.5999999999985</v>
      </c>
      <c r="AA124">
        <v>248360.98000000019</v>
      </c>
      <c r="AB124">
        <v>0</v>
      </c>
      <c r="AC124">
        <v>0</v>
      </c>
      <c r="AD124">
        <v>0.84414504989531591</v>
      </c>
      <c r="AF124">
        <v>0</v>
      </c>
      <c r="AG124" t="s">
        <v>913</v>
      </c>
    </row>
    <row r="125" spans="1:33" x14ac:dyDescent="0.25">
      <c r="A125" t="s">
        <v>54</v>
      </c>
      <c r="B125" t="s">
        <v>947</v>
      </c>
      <c r="C125" s="63" t="s">
        <v>947</v>
      </c>
      <c r="D125" s="63" t="s">
        <v>671</v>
      </c>
      <c r="E125" t="s">
        <v>527</v>
      </c>
      <c r="F125">
        <v>1</v>
      </c>
      <c r="G125">
        <v>2</v>
      </c>
      <c r="H125">
        <v>2</v>
      </c>
      <c r="I125">
        <v>2</v>
      </c>
      <c r="J125">
        <v>7</v>
      </c>
      <c r="K125">
        <v>7</v>
      </c>
      <c r="L125" t="s">
        <v>114</v>
      </c>
      <c r="M125">
        <v>14</v>
      </c>
      <c r="N125" t="s">
        <v>725</v>
      </c>
      <c r="O125" t="s">
        <v>4</v>
      </c>
      <c r="P125">
        <v>1</v>
      </c>
      <c r="Q125">
        <v>1</v>
      </c>
      <c r="R125">
        <v>0</v>
      </c>
      <c r="S125" t="s">
        <v>642</v>
      </c>
      <c r="T125" t="s">
        <v>689</v>
      </c>
      <c r="U125">
        <v>8</v>
      </c>
      <c r="V125">
        <v>1.0526315789473684</v>
      </c>
      <c r="W125">
        <v>8</v>
      </c>
      <c r="X125" t="s">
        <v>51</v>
      </c>
      <c r="Y125" t="s">
        <v>768</v>
      </c>
      <c r="Z125">
        <v>4903.5999999999985</v>
      </c>
      <c r="AA125">
        <v>248360.98000000019</v>
      </c>
      <c r="AB125">
        <v>1</v>
      </c>
      <c r="AC125">
        <v>0.88857373673191142</v>
      </c>
      <c r="AD125">
        <v>0.84414504989531591</v>
      </c>
      <c r="AE125">
        <v>0.84414504989531591</v>
      </c>
      <c r="AF125">
        <v>0</v>
      </c>
      <c r="AG125" t="s">
        <v>642</v>
      </c>
    </row>
    <row r="126" spans="1:33" x14ac:dyDescent="0.25">
      <c r="A126" t="s">
        <v>54</v>
      </c>
      <c r="B126" t="s">
        <v>947</v>
      </c>
      <c r="C126" s="63" t="s">
        <v>947</v>
      </c>
      <c r="D126" s="63" t="s">
        <v>671</v>
      </c>
      <c r="E126" t="s">
        <v>527</v>
      </c>
      <c r="F126">
        <v>1</v>
      </c>
      <c r="G126">
        <v>2</v>
      </c>
      <c r="H126">
        <v>2</v>
      </c>
      <c r="I126">
        <v>2</v>
      </c>
      <c r="J126">
        <v>7</v>
      </c>
      <c r="K126">
        <v>7</v>
      </c>
      <c r="L126" t="s">
        <v>114</v>
      </c>
      <c r="M126">
        <v>14</v>
      </c>
      <c r="N126" t="s">
        <v>725</v>
      </c>
      <c r="O126" t="s">
        <v>5</v>
      </c>
      <c r="P126">
        <v>2</v>
      </c>
      <c r="Q126">
        <v>0</v>
      </c>
      <c r="R126">
        <v>0</v>
      </c>
      <c r="S126" t="s">
        <v>642</v>
      </c>
      <c r="T126" t="s">
        <v>690</v>
      </c>
      <c r="U126">
        <v>0</v>
      </c>
      <c r="V126">
        <v>0</v>
      </c>
      <c r="W126">
        <v>0</v>
      </c>
      <c r="X126" t="s">
        <v>52</v>
      </c>
      <c r="Y126" t="s">
        <v>769</v>
      </c>
      <c r="Z126">
        <v>4903.5999999999985</v>
      </c>
      <c r="AA126">
        <v>248360.98000000019</v>
      </c>
      <c r="AB126">
        <v>0</v>
      </c>
      <c r="AC126">
        <v>0</v>
      </c>
      <c r="AD126">
        <v>0.84414504989531591</v>
      </c>
      <c r="AF126">
        <v>0</v>
      </c>
      <c r="AG126" t="s">
        <v>913</v>
      </c>
    </row>
    <row r="127" spans="1:33" x14ac:dyDescent="0.25">
      <c r="A127" t="s">
        <v>54</v>
      </c>
      <c r="B127" t="s">
        <v>947</v>
      </c>
      <c r="C127" s="63" t="s">
        <v>947</v>
      </c>
      <c r="D127" s="63" t="s">
        <v>671</v>
      </c>
      <c r="E127" t="s">
        <v>527</v>
      </c>
      <c r="F127">
        <v>1</v>
      </c>
      <c r="G127">
        <v>2</v>
      </c>
      <c r="H127">
        <v>2</v>
      </c>
      <c r="I127">
        <v>2</v>
      </c>
      <c r="J127">
        <v>7</v>
      </c>
      <c r="K127">
        <v>7</v>
      </c>
      <c r="L127" t="s">
        <v>114</v>
      </c>
      <c r="M127">
        <v>14</v>
      </c>
      <c r="N127" t="s">
        <v>725</v>
      </c>
      <c r="O127" t="s">
        <v>31</v>
      </c>
      <c r="P127">
        <v>3</v>
      </c>
      <c r="Q127">
        <v>0</v>
      </c>
      <c r="R127">
        <v>0</v>
      </c>
      <c r="S127" t="s">
        <v>642</v>
      </c>
      <c r="T127" t="s">
        <v>690</v>
      </c>
      <c r="U127">
        <v>0</v>
      </c>
      <c r="V127">
        <v>0</v>
      </c>
      <c r="W127">
        <v>0</v>
      </c>
      <c r="X127" t="s">
        <v>53</v>
      </c>
      <c r="Y127" t="s">
        <v>770</v>
      </c>
      <c r="Z127">
        <v>4903.5999999999985</v>
      </c>
      <c r="AA127">
        <v>248360.98000000019</v>
      </c>
      <c r="AB127">
        <v>0</v>
      </c>
      <c r="AC127">
        <v>0</v>
      </c>
      <c r="AD127">
        <v>0.84414504989531591</v>
      </c>
      <c r="AF127">
        <v>0</v>
      </c>
      <c r="AG127" t="s">
        <v>913</v>
      </c>
    </row>
    <row r="128" spans="1:33" x14ac:dyDescent="0.25">
      <c r="A128" t="s">
        <v>54</v>
      </c>
      <c r="B128" t="s">
        <v>948</v>
      </c>
      <c r="C128" s="63" t="s">
        <v>948</v>
      </c>
      <c r="D128" s="63" t="s">
        <v>671</v>
      </c>
      <c r="E128" t="s">
        <v>527</v>
      </c>
      <c r="F128">
        <v>1</v>
      </c>
      <c r="G128">
        <v>1</v>
      </c>
      <c r="H128">
        <v>1</v>
      </c>
      <c r="I128">
        <v>2</v>
      </c>
      <c r="J128">
        <v>7</v>
      </c>
      <c r="K128">
        <v>1</v>
      </c>
      <c r="L128" t="s">
        <v>99</v>
      </c>
      <c r="M128">
        <v>1</v>
      </c>
      <c r="N128" t="s">
        <v>699</v>
      </c>
      <c r="O128" t="s">
        <v>4</v>
      </c>
      <c r="P128">
        <v>1</v>
      </c>
      <c r="Q128">
        <v>4</v>
      </c>
      <c r="R128">
        <v>0</v>
      </c>
      <c r="S128" t="s">
        <v>642</v>
      </c>
      <c r="T128" t="s">
        <v>689</v>
      </c>
      <c r="U128">
        <v>34</v>
      </c>
      <c r="V128">
        <v>4.4736842105263159</v>
      </c>
      <c r="W128">
        <v>34</v>
      </c>
      <c r="X128" t="s">
        <v>33</v>
      </c>
      <c r="Y128" t="s">
        <v>729</v>
      </c>
      <c r="Z128">
        <v>4903.5999999999985</v>
      </c>
      <c r="AA128">
        <v>248360.98000000019</v>
      </c>
      <c r="AB128">
        <v>1</v>
      </c>
      <c r="AC128">
        <v>3.7764383811106241</v>
      </c>
      <c r="AD128">
        <v>0.84414504989531591</v>
      </c>
      <c r="AE128">
        <v>0.84414504989531591</v>
      </c>
      <c r="AF128">
        <v>0</v>
      </c>
      <c r="AG128" t="s">
        <v>642</v>
      </c>
    </row>
    <row r="129" spans="1:33" x14ac:dyDescent="0.25">
      <c r="A129" t="s">
        <v>54</v>
      </c>
      <c r="B129" t="s">
        <v>948</v>
      </c>
      <c r="C129" s="63" t="s">
        <v>948</v>
      </c>
      <c r="D129" s="63" t="s">
        <v>671</v>
      </c>
      <c r="E129" t="s">
        <v>527</v>
      </c>
      <c r="F129">
        <v>1</v>
      </c>
      <c r="G129">
        <v>1</v>
      </c>
      <c r="H129">
        <v>1</v>
      </c>
      <c r="I129">
        <v>2</v>
      </c>
      <c r="J129">
        <v>7</v>
      </c>
      <c r="K129">
        <v>1</v>
      </c>
      <c r="L129" t="s">
        <v>99</v>
      </c>
      <c r="M129">
        <v>1</v>
      </c>
      <c r="N129" t="s">
        <v>699</v>
      </c>
      <c r="O129" t="s">
        <v>5</v>
      </c>
      <c r="P129">
        <v>2</v>
      </c>
      <c r="Q129">
        <v>4</v>
      </c>
      <c r="R129">
        <v>0</v>
      </c>
      <c r="S129" t="s">
        <v>642</v>
      </c>
      <c r="T129" t="s">
        <v>689</v>
      </c>
      <c r="U129">
        <v>32</v>
      </c>
      <c r="V129">
        <v>4.2105263157894735</v>
      </c>
      <c r="W129">
        <v>32</v>
      </c>
      <c r="X129" t="s">
        <v>34</v>
      </c>
      <c r="Y129" t="s">
        <v>730</v>
      </c>
      <c r="Z129">
        <v>4903.5999999999985</v>
      </c>
      <c r="AA129">
        <v>248360.98000000019</v>
      </c>
      <c r="AB129">
        <v>1</v>
      </c>
      <c r="AC129">
        <v>3.5542949469276457</v>
      </c>
      <c r="AD129">
        <v>0.84414504989531591</v>
      </c>
      <c r="AE129">
        <v>0.84414504989531591</v>
      </c>
      <c r="AF129">
        <v>0</v>
      </c>
      <c r="AG129" t="s">
        <v>642</v>
      </c>
    </row>
    <row r="130" spans="1:33" x14ac:dyDescent="0.25">
      <c r="A130" t="s">
        <v>54</v>
      </c>
      <c r="B130" t="s">
        <v>948</v>
      </c>
      <c r="C130" s="63" t="s">
        <v>948</v>
      </c>
      <c r="D130" s="63" t="s">
        <v>671</v>
      </c>
      <c r="E130" t="s">
        <v>527</v>
      </c>
      <c r="F130">
        <v>1</v>
      </c>
      <c r="G130">
        <v>1</v>
      </c>
      <c r="H130">
        <v>1</v>
      </c>
      <c r="I130">
        <v>2</v>
      </c>
      <c r="J130">
        <v>7</v>
      </c>
      <c r="K130">
        <v>1</v>
      </c>
      <c r="L130" t="s">
        <v>99</v>
      </c>
      <c r="M130">
        <v>1</v>
      </c>
      <c r="N130" t="s">
        <v>699</v>
      </c>
      <c r="O130" t="s">
        <v>31</v>
      </c>
      <c r="P130">
        <v>3</v>
      </c>
      <c r="Q130">
        <v>0</v>
      </c>
      <c r="R130">
        <v>0</v>
      </c>
      <c r="S130" t="s">
        <v>642</v>
      </c>
      <c r="T130" t="s">
        <v>690</v>
      </c>
      <c r="U130">
        <v>0</v>
      </c>
      <c r="V130">
        <v>0</v>
      </c>
      <c r="W130">
        <v>0</v>
      </c>
      <c r="X130" t="s">
        <v>35</v>
      </c>
      <c r="Y130" t="s">
        <v>731</v>
      </c>
      <c r="Z130">
        <v>4903.5999999999985</v>
      </c>
      <c r="AA130">
        <v>248360.98000000019</v>
      </c>
      <c r="AB130">
        <v>0</v>
      </c>
      <c r="AC130">
        <v>0</v>
      </c>
      <c r="AD130">
        <v>0.84414504989531591</v>
      </c>
      <c r="AF130">
        <v>0</v>
      </c>
      <c r="AG130" t="s">
        <v>913</v>
      </c>
    </row>
    <row r="131" spans="1:33" x14ac:dyDescent="0.25">
      <c r="A131" t="s">
        <v>54</v>
      </c>
      <c r="B131" t="s">
        <v>948</v>
      </c>
      <c r="C131" s="63" t="s">
        <v>948</v>
      </c>
      <c r="D131" s="63" t="s">
        <v>671</v>
      </c>
      <c r="E131" t="s">
        <v>527</v>
      </c>
      <c r="F131">
        <v>1</v>
      </c>
      <c r="G131">
        <v>1</v>
      </c>
      <c r="H131">
        <v>1</v>
      </c>
      <c r="I131">
        <v>2</v>
      </c>
      <c r="J131">
        <v>7</v>
      </c>
      <c r="K131">
        <v>2</v>
      </c>
      <c r="L131" t="s">
        <v>102</v>
      </c>
      <c r="M131">
        <v>2</v>
      </c>
      <c r="N131" t="s">
        <v>701</v>
      </c>
      <c r="O131" t="s">
        <v>4</v>
      </c>
      <c r="P131">
        <v>1</v>
      </c>
      <c r="Q131">
        <v>4</v>
      </c>
      <c r="R131">
        <v>0</v>
      </c>
      <c r="S131" t="s">
        <v>642</v>
      </c>
      <c r="T131" t="s">
        <v>689</v>
      </c>
      <c r="U131">
        <v>34</v>
      </c>
      <c r="V131">
        <v>4.4736842105263159</v>
      </c>
      <c r="W131">
        <v>34</v>
      </c>
      <c r="X131" t="s">
        <v>36</v>
      </c>
      <c r="Y131" t="s">
        <v>732</v>
      </c>
      <c r="Z131">
        <v>4903.5999999999985</v>
      </c>
      <c r="AA131">
        <v>248360.98000000019</v>
      </c>
      <c r="AB131">
        <v>1</v>
      </c>
      <c r="AC131">
        <v>3.7764383811106241</v>
      </c>
      <c r="AD131">
        <v>0.84414504989531591</v>
      </c>
      <c r="AE131">
        <v>0.84414504989531591</v>
      </c>
      <c r="AF131">
        <v>0</v>
      </c>
      <c r="AG131" t="s">
        <v>642</v>
      </c>
    </row>
    <row r="132" spans="1:33" x14ac:dyDescent="0.25">
      <c r="A132" t="s">
        <v>54</v>
      </c>
      <c r="B132" t="s">
        <v>948</v>
      </c>
      <c r="C132" s="63" t="s">
        <v>948</v>
      </c>
      <c r="D132" s="63" t="s">
        <v>671</v>
      </c>
      <c r="E132" t="s">
        <v>527</v>
      </c>
      <c r="F132">
        <v>1</v>
      </c>
      <c r="G132">
        <v>1</v>
      </c>
      <c r="H132">
        <v>1</v>
      </c>
      <c r="I132">
        <v>2</v>
      </c>
      <c r="J132">
        <v>7</v>
      </c>
      <c r="K132">
        <v>2</v>
      </c>
      <c r="L132" t="s">
        <v>102</v>
      </c>
      <c r="M132">
        <v>2</v>
      </c>
      <c r="N132" t="s">
        <v>701</v>
      </c>
      <c r="O132" t="s">
        <v>5</v>
      </c>
      <c r="P132">
        <v>2</v>
      </c>
      <c r="Q132">
        <v>4</v>
      </c>
      <c r="R132">
        <v>0</v>
      </c>
      <c r="S132" t="s">
        <v>642</v>
      </c>
      <c r="T132" t="s">
        <v>689</v>
      </c>
      <c r="U132">
        <v>32.5</v>
      </c>
      <c r="V132">
        <v>4.2763157894736841</v>
      </c>
      <c r="W132">
        <v>32.5</v>
      </c>
      <c r="X132" t="s">
        <v>37</v>
      </c>
      <c r="Y132" t="s">
        <v>733</v>
      </c>
      <c r="Z132">
        <v>4903.5999999999985</v>
      </c>
      <c r="AA132">
        <v>248360.98000000019</v>
      </c>
      <c r="AB132">
        <v>1</v>
      </c>
      <c r="AC132">
        <v>3.6098308054733903</v>
      </c>
      <c r="AD132">
        <v>0.84414504989531591</v>
      </c>
      <c r="AE132">
        <v>0.84414504989531591</v>
      </c>
      <c r="AF132">
        <v>0</v>
      </c>
      <c r="AG132" t="s">
        <v>642</v>
      </c>
    </row>
    <row r="133" spans="1:33" x14ac:dyDescent="0.25">
      <c r="A133" t="s">
        <v>54</v>
      </c>
      <c r="B133" t="s">
        <v>948</v>
      </c>
      <c r="C133" s="63" t="s">
        <v>948</v>
      </c>
      <c r="D133" s="63" t="s">
        <v>671</v>
      </c>
      <c r="E133" t="s">
        <v>527</v>
      </c>
      <c r="F133">
        <v>1</v>
      </c>
      <c r="G133">
        <v>1</v>
      </c>
      <c r="H133">
        <v>1</v>
      </c>
      <c r="I133">
        <v>2</v>
      </c>
      <c r="J133">
        <v>7</v>
      </c>
      <c r="K133">
        <v>2</v>
      </c>
      <c r="L133" t="s">
        <v>102</v>
      </c>
      <c r="M133">
        <v>2</v>
      </c>
      <c r="N133" t="s">
        <v>701</v>
      </c>
      <c r="O133" t="s">
        <v>31</v>
      </c>
      <c r="P133">
        <v>3</v>
      </c>
      <c r="Q133">
        <v>0</v>
      </c>
      <c r="R133">
        <v>0</v>
      </c>
      <c r="S133" t="s">
        <v>642</v>
      </c>
      <c r="T133" t="s">
        <v>690</v>
      </c>
      <c r="U133">
        <v>0</v>
      </c>
      <c r="V133">
        <v>0</v>
      </c>
      <c r="W133">
        <v>0</v>
      </c>
      <c r="X133" t="s">
        <v>38</v>
      </c>
      <c r="Y133" t="s">
        <v>734</v>
      </c>
      <c r="Z133">
        <v>4903.5999999999985</v>
      </c>
      <c r="AA133">
        <v>248360.98000000019</v>
      </c>
      <c r="AB133">
        <v>0</v>
      </c>
      <c r="AC133">
        <v>0</v>
      </c>
      <c r="AD133">
        <v>0.84414504989531591</v>
      </c>
      <c r="AF133">
        <v>0</v>
      </c>
      <c r="AG133" t="s">
        <v>913</v>
      </c>
    </row>
    <row r="134" spans="1:33" x14ac:dyDescent="0.25">
      <c r="A134" t="s">
        <v>54</v>
      </c>
      <c r="B134" t="s">
        <v>948</v>
      </c>
      <c r="C134" s="63" t="s">
        <v>948</v>
      </c>
      <c r="D134" s="63" t="s">
        <v>671</v>
      </c>
      <c r="E134" t="s">
        <v>527</v>
      </c>
      <c r="F134">
        <v>1</v>
      </c>
      <c r="G134">
        <v>1</v>
      </c>
      <c r="H134">
        <v>1</v>
      </c>
      <c r="I134">
        <v>2</v>
      </c>
      <c r="J134">
        <v>7</v>
      </c>
      <c r="K134">
        <v>3</v>
      </c>
      <c r="L134" t="s">
        <v>103</v>
      </c>
      <c r="M134">
        <v>3</v>
      </c>
      <c r="N134" t="s">
        <v>703</v>
      </c>
      <c r="O134" t="s">
        <v>4</v>
      </c>
      <c r="P134">
        <v>1</v>
      </c>
      <c r="Q134">
        <v>4</v>
      </c>
      <c r="R134">
        <v>0</v>
      </c>
      <c r="S134" t="s">
        <v>642</v>
      </c>
      <c r="T134" t="s">
        <v>689</v>
      </c>
      <c r="U134">
        <v>34</v>
      </c>
      <c r="V134">
        <v>4.4736842105263159</v>
      </c>
      <c r="W134">
        <v>34</v>
      </c>
      <c r="X134" t="s">
        <v>39</v>
      </c>
      <c r="Y134" t="s">
        <v>735</v>
      </c>
      <c r="Z134">
        <v>4903.5999999999985</v>
      </c>
      <c r="AA134">
        <v>248360.98000000019</v>
      </c>
      <c r="AB134">
        <v>1</v>
      </c>
      <c r="AC134">
        <v>3.7764383811106241</v>
      </c>
      <c r="AD134">
        <v>0.84414504989531591</v>
      </c>
      <c r="AE134">
        <v>0.84414504989531591</v>
      </c>
      <c r="AF134">
        <v>0</v>
      </c>
      <c r="AG134" t="s">
        <v>642</v>
      </c>
    </row>
    <row r="135" spans="1:33" x14ac:dyDescent="0.25">
      <c r="A135" t="s">
        <v>54</v>
      </c>
      <c r="B135" t="s">
        <v>948</v>
      </c>
      <c r="C135" s="63" t="s">
        <v>948</v>
      </c>
      <c r="D135" s="63" t="s">
        <v>671</v>
      </c>
      <c r="E135" t="s">
        <v>527</v>
      </c>
      <c r="F135">
        <v>1</v>
      </c>
      <c r="G135">
        <v>1</v>
      </c>
      <c r="H135">
        <v>1</v>
      </c>
      <c r="I135">
        <v>2</v>
      </c>
      <c r="J135">
        <v>7</v>
      </c>
      <c r="K135">
        <v>3</v>
      </c>
      <c r="L135" t="s">
        <v>103</v>
      </c>
      <c r="M135">
        <v>3</v>
      </c>
      <c r="N135" t="s">
        <v>703</v>
      </c>
      <c r="O135" t="s">
        <v>5</v>
      </c>
      <c r="P135">
        <v>2</v>
      </c>
      <c r="Q135">
        <v>4</v>
      </c>
      <c r="R135">
        <v>0</v>
      </c>
      <c r="S135" t="s">
        <v>642</v>
      </c>
      <c r="T135" t="s">
        <v>689</v>
      </c>
      <c r="U135">
        <v>32</v>
      </c>
      <c r="V135">
        <v>4.2105263157894735</v>
      </c>
      <c r="W135">
        <v>32</v>
      </c>
      <c r="X135" t="s">
        <v>40</v>
      </c>
      <c r="Y135" t="s">
        <v>736</v>
      </c>
      <c r="Z135">
        <v>4903.5999999999985</v>
      </c>
      <c r="AA135">
        <v>248360.98000000019</v>
      </c>
      <c r="AB135">
        <v>1</v>
      </c>
      <c r="AC135">
        <v>3.5542949469276457</v>
      </c>
      <c r="AD135">
        <v>0.84414504989531591</v>
      </c>
      <c r="AE135">
        <v>0.84414504989531591</v>
      </c>
      <c r="AF135">
        <v>0</v>
      </c>
      <c r="AG135" t="s">
        <v>642</v>
      </c>
    </row>
    <row r="136" spans="1:33" x14ac:dyDescent="0.25">
      <c r="A136" t="s">
        <v>54</v>
      </c>
      <c r="B136" t="s">
        <v>948</v>
      </c>
      <c r="C136" s="63" t="s">
        <v>948</v>
      </c>
      <c r="D136" s="63" t="s">
        <v>671</v>
      </c>
      <c r="E136" t="s">
        <v>527</v>
      </c>
      <c r="F136">
        <v>1</v>
      </c>
      <c r="G136">
        <v>1</v>
      </c>
      <c r="H136">
        <v>1</v>
      </c>
      <c r="I136">
        <v>2</v>
      </c>
      <c r="J136">
        <v>7</v>
      </c>
      <c r="K136">
        <v>3</v>
      </c>
      <c r="L136" t="s">
        <v>103</v>
      </c>
      <c r="M136">
        <v>3</v>
      </c>
      <c r="N136" t="s">
        <v>703</v>
      </c>
      <c r="O136" t="s">
        <v>31</v>
      </c>
      <c r="P136">
        <v>3</v>
      </c>
      <c r="Q136">
        <v>0</v>
      </c>
      <c r="R136">
        <v>0</v>
      </c>
      <c r="S136" t="s">
        <v>642</v>
      </c>
      <c r="T136" t="s">
        <v>690</v>
      </c>
      <c r="U136">
        <v>0</v>
      </c>
      <c r="V136">
        <v>0</v>
      </c>
      <c r="W136">
        <v>0</v>
      </c>
      <c r="X136" t="s">
        <v>41</v>
      </c>
      <c r="Y136" t="s">
        <v>737</v>
      </c>
      <c r="Z136">
        <v>4903.5999999999985</v>
      </c>
      <c r="AA136">
        <v>248360.98000000019</v>
      </c>
      <c r="AB136">
        <v>0</v>
      </c>
      <c r="AC136">
        <v>0</v>
      </c>
      <c r="AD136">
        <v>0.84414504989531591</v>
      </c>
      <c r="AF136">
        <v>0</v>
      </c>
      <c r="AG136" t="s">
        <v>913</v>
      </c>
    </row>
    <row r="137" spans="1:33" x14ac:dyDescent="0.25">
      <c r="A137" t="s">
        <v>54</v>
      </c>
      <c r="B137" t="s">
        <v>948</v>
      </c>
      <c r="C137" s="63" t="s">
        <v>948</v>
      </c>
      <c r="D137" s="63" t="s">
        <v>671</v>
      </c>
      <c r="E137" t="s">
        <v>527</v>
      </c>
      <c r="F137">
        <v>1</v>
      </c>
      <c r="G137">
        <v>1</v>
      </c>
      <c r="H137">
        <v>1</v>
      </c>
      <c r="I137">
        <v>2</v>
      </c>
      <c r="J137">
        <v>7</v>
      </c>
      <c r="K137">
        <v>4</v>
      </c>
      <c r="L137" t="s">
        <v>101</v>
      </c>
      <c r="M137">
        <v>4</v>
      </c>
      <c r="N137" t="s">
        <v>705</v>
      </c>
      <c r="O137" t="s">
        <v>4</v>
      </c>
      <c r="P137">
        <v>1</v>
      </c>
      <c r="Q137">
        <v>4</v>
      </c>
      <c r="R137">
        <v>0</v>
      </c>
      <c r="S137" t="s">
        <v>642</v>
      </c>
      <c r="T137" t="s">
        <v>689</v>
      </c>
      <c r="U137">
        <v>34</v>
      </c>
      <c r="V137">
        <v>4.4736842105263159</v>
      </c>
      <c r="W137">
        <v>34</v>
      </c>
      <c r="X137" t="s">
        <v>42</v>
      </c>
      <c r="Y137" t="s">
        <v>738</v>
      </c>
      <c r="Z137">
        <v>4903.5999999999985</v>
      </c>
      <c r="AA137">
        <v>248360.98000000019</v>
      </c>
      <c r="AB137">
        <v>1</v>
      </c>
      <c r="AC137">
        <v>3.7764383811106241</v>
      </c>
      <c r="AD137">
        <v>0.84414504989531591</v>
      </c>
      <c r="AE137">
        <v>0.84414504989531591</v>
      </c>
      <c r="AF137">
        <v>0</v>
      </c>
      <c r="AG137" t="s">
        <v>642</v>
      </c>
    </row>
    <row r="138" spans="1:33" x14ac:dyDescent="0.25">
      <c r="A138" t="s">
        <v>54</v>
      </c>
      <c r="B138" t="s">
        <v>948</v>
      </c>
      <c r="C138" s="63" t="s">
        <v>948</v>
      </c>
      <c r="D138" s="63" t="s">
        <v>671</v>
      </c>
      <c r="E138" t="s">
        <v>527</v>
      </c>
      <c r="F138">
        <v>1</v>
      </c>
      <c r="G138">
        <v>1</v>
      </c>
      <c r="H138">
        <v>1</v>
      </c>
      <c r="I138">
        <v>2</v>
      </c>
      <c r="J138">
        <v>7</v>
      </c>
      <c r="K138">
        <v>4</v>
      </c>
      <c r="L138" t="s">
        <v>101</v>
      </c>
      <c r="M138">
        <v>4</v>
      </c>
      <c r="N138" t="s">
        <v>705</v>
      </c>
      <c r="O138" t="s">
        <v>5</v>
      </c>
      <c r="P138">
        <v>2</v>
      </c>
      <c r="Q138">
        <v>4</v>
      </c>
      <c r="R138">
        <v>0</v>
      </c>
      <c r="S138" t="s">
        <v>642</v>
      </c>
      <c r="T138" t="s">
        <v>689</v>
      </c>
      <c r="U138">
        <v>32</v>
      </c>
      <c r="V138">
        <v>4.2105263157894735</v>
      </c>
      <c r="W138">
        <v>32</v>
      </c>
      <c r="X138" t="s">
        <v>43</v>
      </c>
      <c r="Y138" t="s">
        <v>739</v>
      </c>
      <c r="Z138">
        <v>4903.5999999999985</v>
      </c>
      <c r="AA138">
        <v>248360.98000000019</v>
      </c>
      <c r="AB138">
        <v>1</v>
      </c>
      <c r="AC138">
        <v>3.5542949469276457</v>
      </c>
      <c r="AD138">
        <v>0.84414504989531591</v>
      </c>
      <c r="AE138">
        <v>0.84414504989531591</v>
      </c>
      <c r="AF138">
        <v>0</v>
      </c>
      <c r="AG138" t="s">
        <v>642</v>
      </c>
    </row>
    <row r="139" spans="1:33" x14ac:dyDescent="0.25">
      <c r="A139" t="s">
        <v>54</v>
      </c>
      <c r="B139" t="s">
        <v>948</v>
      </c>
      <c r="C139" s="63" t="s">
        <v>948</v>
      </c>
      <c r="D139" s="63" t="s">
        <v>671</v>
      </c>
      <c r="E139" t="s">
        <v>527</v>
      </c>
      <c r="F139">
        <v>1</v>
      </c>
      <c r="G139">
        <v>1</v>
      </c>
      <c r="H139">
        <v>1</v>
      </c>
      <c r="I139">
        <v>2</v>
      </c>
      <c r="J139">
        <v>7</v>
      </c>
      <c r="K139">
        <v>4</v>
      </c>
      <c r="L139" t="s">
        <v>101</v>
      </c>
      <c r="M139">
        <v>4</v>
      </c>
      <c r="N139" t="s">
        <v>705</v>
      </c>
      <c r="O139" t="s">
        <v>31</v>
      </c>
      <c r="P139">
        <v>3</v>
      </c>
      <c r="Q139">
        <v>0</v>
      </c>
      <c r="R139">
        <v>0</v>
      </c>
      <c r="S139" t="s">
        <v>642</v>
      </c>
      <c r="T139" t="s">
        <v>690</v>
      </c>
      <c r="U139">
        <v>0</v>
      </c>
      <c r="V139">
        <v>0</v>
      </c>
      <c r="W139">
        <v>0</v>
      </c>
      <c r="X139" t="s">
        <v>44</v>
      </c>
      <c r="Y139" t="s">
        <v>740</v>
      </c>
      <c r="Z139">
        <v>4903.5999999999985</v>
      </c>
      <c r="AA139">
        <v>248360.98000000019</v>
      </c>
      <c r="AB139">
        <v>0</v>
      </c>
      <c r="AC139">
        <v>0</v>
      </c>
      <c r="AD139">
        <v>0.84414504989531591</v>
      </c>
      <c r="AF139">
        <v>0</v>
      </c>
      <c r="AG139" t="s">
        <v>913</v>
      </c>
    </row>
    <row r="140" spans="1:33" x14ac:dyDescent="0.25">
      <c r="A140" t="s">
        <v>54</v>
      </c>
      <c r="B140" t="s">
        <v>948</v>
      </c>
      <c r="C140" s="63" t="s">
        <v>948</v>
      </c>
      <c r="D140" s="63" t="s">
        <v>671</v>
      </c>
      <c r="E140" t="s">
        <v>527</v>
      </c>
      <c r="F140">
        <v>1</v>
      </c>
      <c r="G140">
        <v>1</v>
      </c>
      <c r="H140">
        <v>1</v>
      </c>
      <c r="I140">
        <v>2</v>
      </c>
      <c r="J140">
        <v>7</v>
      </c>
      <c r="K140">
        <v>5</v>
      </c>
      <c r="L140" t="s">
        <v>105</v>
      </c>
      <c r="M140">
        <v>5</v>
      </c>
      <c r="N140" t="s">
        <v>707</v>
      </c>
      <c r="O140" t="s">
        <v>4</v>
      </c>
      <c r="P140">
        <v>1</v>
      </c>
      <c r="Q140">
        <v>4</v>
      </c>
      <c r="R140">
        <v>0</v>
      </c>
      <c r="S140" t="s">
        <v>642</v>
      </c>
      <c r="T140" t="s">
        <v>689</v>
      </c>
      <c r="U140">
        <v>34</v>
      </c>
      <c r="V140">
        <v>4.4736842105263159</v>
      </c>
      <c r="W140">
        <v>34</v>
      </c>
      <c r="X140" t="s">
        <v>45</v>
      </c>
      <c r="Y140" t="s">
        <v>741</v>
      </c>
      <c r="Z140">
        <v>4903.5999999999985</v>
      </c>
      <c r="AA140">
        <v>248360.98000000019</v>
      </c>
      <c r="AB140">
        <v>1</v>
      </c>
      <c r="AC140">
        <v>3.7764383811106241</v>
      </c>
      <c r="AD140">
        <v>0.84414504989531591</v>
      </c>
      <c r="AE140">
        <v>0.84414504989531591</v>
      </c>
      <c r="AF140">
        <v>0</v>
      </c>
      <c r="AG140" t="s">
        <v>642</v>
      </c>
    </row>
    <row r="141" spans="1:33" x14ac:dyDescent="0.25">
      <c r="A141" t="s">
        <v>54</v>
      </c>
      <c r="B141" t="s">
        <v>948</v>
      </c>
      <c r="C141" s="63" t="s">
        <v>948</v>
      </c>
      <c r="D141" s="63" t="s">
        <v>671</v>
      </c>
      <c r="E141" t="s">
        <v>527</v>
      </c>
      <c r="F141">
        <v>1</v>
      </c>
      <c r="G141">
        <v>1</v>
      </c>
      <c r="H141">
        <v>1</v>
      </c>
      <c r="I141">
        <v>2</v>
      </c>
      <c r="J141">
        <v>7</v>
      </c>
      <c r="K141">
        <v>5</v>
      </c>
      <c r="L141" t="s">
        <v>105</v>
      </c>
      <c r="M141">
        <v>5</v>
      </c>
      <c r="N141" t="s">
        <v>707</v>
      </c>
      <c r="O141" t="s">
        <v>5</v>
      </c>
      <c r="P141">
        <v>2</v>
      </c>
      <c r="Q141">
        <v>4</v>
      </c>
      <c r="R141">
        <v>0</v>
      </c>
      <c r="S141" t="s">
        <v>642</v>
      </c>
      <c r="T141" t="s">
        <v>689</v>
      </c>
      <c r="U141">
        <v>32</v>
      </c>
      <c r="V141">
        <v>4.2105263157894735</v>
      </c>
      <c r="W141">
        <v>32</v>
      </c>
      <c r="X141" t="s">
        <v>46</v>
      </c>
      <c r="Y141" t="s">
        <v>742</v>
      </c>
      <c r="Z141">
        <v>4903.5999999999985</v>
      </c>
      <c r="AA141">
        <v>248360.98000000019</v>
      </c>
      <c r="AB141">
        <v>1</v>
      </c>
      <c r="AC141">
        <v>3.5542949469276457</v>
      </c>
      <c r="AD141">
        <v>0.84414504989531591</v>
      </c>
      <c r="AE141">
        <v>0.84414504989531591</v>
      </c>
      <c r="AF141">
        <v>0</v>
      </c>
      <c r="AG141" t="s">
        <v>642</v>
      </c>
    </row>
    <row r="142" spans="1:33" x14ac:dyDescent="0.25">
      <c r="A142" t="s">
        <v>54</v>
      </c>
      <c r="B142" t="s">
        <v>948</v>
      </c>
      <c r="C142" s="63" t="s">
        <v>948</v>
      </c>
      <c r="D142" s="63" t="s">
        <v>671</v>
      </c>
      <c r="E142" t="s">
        <v>527</v>
      </c>
      <c r="F142">
        <v>1</v>
      </c>
      <c r="G142">
        <v>1</v>
      </c>
      <c r="H142">
        <v>1</v>
      </c>
      <c r="I142">
        <v>2</v>
      </c>
      <c r="J142">
        <v>7</v>
      </c>
      <c r="K142">
        <v>5</v>
      </c>
      <c r="L142" t="s">
        <v>105</v>
      </c>
      <c r="M142">
        <v>5</v>
      </c>
      <c r="N142" t="s">
        <v>707</v>
      </c>
      <c r="O142" t="s">
        <v>31</v>
      </c>
      <c r="P142">
        <v>3</v>
      </c>
      <c r="Q142">
        <v>0</v>
      </c>
      <c r="R142">
        <v>0</v>
      </c>
      <c r="S142" t="s">
        <v>642</v>
      </c>
      <c r="T142" t="s">
        <v>690</v>
      </c>
      <c r="U142">
        <v>0</v>
      </c>
      <c r="V142">
        <v>0</v>
      </c>
      <c r="W142">
        <v>0</v>
      </c>
      <c r="X142" t="s">
        <v>47</v>
      </c>
      <c r="Y142" t="s">
        <v>743</v>
      </c>
      <c r="Z142">
        <v>4903.5999999999985</v>
      </c>
      <c r="AA142">
        <v>248360.98000000019</v>
      </c>
      <c r="AB142">
        <v>0</v>
      </c>
      <c r="AC142">
        <v>0</v>
      </c>
      <c r="AD142">
        <v>0.84414504989531591</v>
      </c>
      <c r="AF142">
        <v>0</v>
      </c>
      <c r="AG142" t="s">
        <v>913</v>
      </c>
    </row>
    <row r="143" spans="1:33" x14ac:dyDescent="0.25">
      <c r="A143" t="s">
        <v>54</v>
      </c>
      <c r="B143" t="s">
        <v>948</v>
      </c>
      <c r="C143" s="63" t="s">
        <v>948</v>
      </c>
      <c r="D143" s="63" t="s">
        <v>671</v>
      </c>
      <c r="E143" t="s">
        <v>527</v>
      </c>
      <c r="F143">
        <v>1</v>
      </c>
      <c r="G143">
        <v>1</v>
      </c>
      <c r="H143">
        <v>1</v>
      </c>
      <c r="I143">
        <v>2</v>
      </c>
      <c r="J143">
        <v>7</v>
      </c>
      <c r="K143">
        <v>6</v>
      </c>
      <c r="L143" t="s">
        <v>113</v>
      </c>
      <c r="M143">
        <v>6</v>
      </c>
      <c r="N143" t="s">
        <v>709</v>
      </c>
      <c r="O143" t="s">
        <v>4</v>
      </c>
      <c r="P143">
        <v>1</v>
      </c>
      <c r="Q143">
        <v>4</v>
      </c>
      <c r="R143">
        <v>0</v>
      </c>
      <c r="S143" t="s">
        <v>642</v>
      </c>
      <c r="T143" t="s">
        <v>689</v>
      </c>
      <c r="U143">
        <v>34</v>
      </c>
      <c r="V143">
        <v>4.4736842105263159</v>
      </c>
      <c r="W143">
        <v>34</v>
      </c>
      <c r="X143" t="s">
        <v>48</v>
      </c>
      <c r="Y143" t="s">
        <v>744</v>
      </c>
      <c r="Z143">
        <v>4903.5999999999985</v>
      </c>
      <c r="AA143">
        <v>248360.98000000019</v>
      </c>
      <c r="AB143">
        <v>1</v>
      </c>
      <c r="AC143">
        <v>3.7764383811106241</v>
      </c>
      <c r="AD143">
        <v>0.84414504989531591</v>
      </c>
      <c r="AE143">
        <v>0.84414504989531591</v>
      </c>
      <c r="AF143">
        <v>0</v>
      </c>
      <c r="AG143" t="s">
        <v>642</v>
      </c>
    </row>
    <row r="144" spans="1:33" x14ac:dyDescent="0.25">
      <c r="A144" t="s">
        <v>54</v>
      </c>
      <c r="B144" t="s">
        <v>948</v>
      </c>
      <c r="C144" s="63" t="s">
        <v>948</v>
      </c>
      <c r="D144" s="63" t="s">
        <v>671</v>
      </c>
      <c r="E144" t="s">
        <v>527</v>
      </c>
      <c r="F144">
        <v>1</v>
      </c>
      <c r="G144">
        <v>1</v>
      </c>
      <c r="H144">
        <v>1</v>
      </c>
      <c r="I144">
        <v>2</v>
      </c>
      <c r="J144">
        <v>7</v>
      </c>
      <c r="K144">
        <v>6</v>
      </c>
      <c r="L144" t="s">
        <v>113</v>
      </c>
      <c r="M144">
        <v>6</v>
      </c>
      <c r="N144" t="s">
        <v>709</v>
      </c>
      <c r="O144" t="s">
        <v>5</v>
      </c>
      <c r="P144">
        <v>2</v>
      </c>
      <c r="Q144">
        <v>4</v>
      </c>
      <c r="R144">
        <v>0</v>
      </c>
      <c r="S144" t="s">
        <v>642</v>
      </c>
      <c r="T144" t="s">
        <v>689</v>
      </c>
      <c r="U144">
        <v>32</v>
      </c>
      <c r="V144">
        <v>4.2105263157894735</v>
      </c>
      <c r="W144">
        <v>32</v>
      </c>
      <c r="X144" t="s">
        <v>49</v>
      </c>
      <c r="Y144" t="s">
        <v>745</v>
      </c>
      <c r="Z144">
        <v>4903.5999999999985</v>
      </c>
      <c r="AA144">
        <v>248360.98000000019</v>
      </c>
      <c r="AB144">
        <v>1</v>
      </c>
      <c r="AC144">
        <v>3.5542949469276457</v>
      </c>
      <c r="AD144">
        <v>0.84414504989531591</v>
      </c>
      <c r="AE144">
        <v>0.84414504989531591</v>
      </c>
      <c r="AF144">
        <v>0</v>
      </c>
      <c r="AG144" t="s">
        <v>642</v>
      </c>
    </row>
    <row r="145" spans="1:33" x14ac:dyDescent="0.25">
      <c r="A145" t="s">
        <v>54</v>
      </c>
      <c r="B145" t="s">
        <v>948</v>
      </c>
      <c r="C145" s="63" t="s">
        <v>948</v>
      </c>
      <c r="D145" s="63" t="s">
        <v>671</v>
      </c>
      <c r="E145" t="s">
        <v>527</v>
      </c>
      <c r="F145">
        <v>1</v>
      </c>
      <c r="G145">
        <v>1</v>
      </c>
      <c r="H145">
        <v>1</v>
      </c>
      <c r="I145">
        <v>2</v>
      </c>
      <c r="J145">
        <v>7</v>
      </c>
      <c r="K145">
        <v>6</v>
      </c>
      <c r="L145" t="s">
        <v>113</v>
      </c>
      <c r="M145">
        <v>6</v>
      </c>
      <c r="N145" t="s">
        <v>709</v>
      </c>
      <c r="O145" t="s">
        <v>31</v>
      </c>
      <c r="P145">
        <v>3</v>
      </c>
      <c r="Q145">
        <v>0</v>
      </c>
      <c r="R145">
        <v>0</v>
      </c>
      <c r="S145" t="s">
        <v>642</v>
      </c>
      <c r="T145" t="s">
        <v>690</v>
      </c>
      <c r="U145">
        <v>0</v>
      </c>
      <c r="V145">
        <v>0</v>
      </c>
      <c r="W145">
        <v>0</v>
      </c>
      <c r="X145" t="s">
        <v>50</v>
      </c>
      <c r="Y145" t="s">
        <v>746</v>
      </c>
      <c r="Z145">
        <v>4903.5999999999985</v>
      </c>
      <c r="AA145">
        <v>248360.98000000019</v>
      </c>
      <c r="AB145">
        <v>0</v>
      </c>
      <c r="AC145">
        <v>0</v>
      </c>
      <c r="AD145">
        <v>0.84414504989531591</v>
      </c>
      <c r="AF145">
        <v>0</v>
      </c>
      <c r="AG145" t="s">
        <v>913</v>
      </c>
    </row>
    <row r="146" spans="1:33" x14ac:dyDescent="0.25">
      <c r="A146" t="s">
        <v>54</v>
      </c>
      <c r="B146" t="s">
        <v>948</v>
      </c>
      <c r="C146" s="63" t="s">
        <v>948</v>
      </c>
      <c r="D146" s="63" t="s">
        <v>671</v>
      </c>
      <c r="E146" t="s">
        <v>527</v>
      </c>
      <c r="F146">
        <v>1</v>
      </c>
      <c r="G146">
        <v>1</v>
      </c>
      <c r="H146">
        <v>1</v>
      </c>
      <c r="I146">
        <v>2</v>
      </c>
      <c r="J146">
        <v>7</v>
      </c>
      <c r="K146">
        <v>7</v>
      </c>
      <c r="L146" t="s">
        <v>114</v>
      </c>
      <c r="M146">
        <v>7</v>
      </c>
      <c r="N146" t="s">
        <v>711</v>
      </c>
      <c r="O146" t="s">
        <v>4</v>
      </c>
      <c r="P146">
        <v>1</v>
      </c>
      <c r="Q146">
        <v>4</v>
      </c>
      <c r="R146">
        <v>0</v>
      </c>
      <c r="S146" t="s">
        <v>642</v>
      </c>
      <c r="T146" t="s">
        <v>689</v>
      </c>
      <c r="U146">
        <v>34</v>
      </c>
      <c r="V146">
        <v>4.4736842105263159</v>
      </c>
      <c r="W146">
        <v>34</v>
      </c>
      <c r="X146" t="s">
        <v>51</v>
      </c>
      <c r="Y146" t="s">
        <v>747</v>
      </c>
      <c r="Z146">
        <v>4903.5999999999985</v>
      </c>
      <c r="AA146">
        <v>248360.98000000019</v>
      </c>
      <c r="AB146">
        <v>1</v>
      </c>
      <c r="AC146">
        <v>3.7764383811106241</v>
      </c>
      <c r="AD146">
        <v>0.84414504989531591</v>
      </c>
      <c r="AE146">
        <v>0.84414504989531591</v>
      </c>
      <c r="AF146">
        <v>0</v>
      </c>
      <c r="AG146" t="s">
        <v>642</v>
      </c>
    </row>
    <row r="147" spans="1:33" x14ac:dyDescent="0.25">
      <c r="A147" t="s">
        <v>54</v>
      </c>
      <c r="B147" t="s">
        <v>948</v>
      </c>
      <c r="C147" s="63" t="s">
        <v>948</v>
      </c>
      <c r="D147" s="63" t="s">
        <v>671</v>
      </c>
      <c r="E147" t="s">
        <v>527</v>
      </c>
      <c r="F147">
        <v>1</v>
      </c>
      <c r="G147">
        <v>1</v>
      </c>
      <c r="H147">
        <v>1</v>
      </c>
      <c r="I147">
        <v>2</v>
      </c>
      <c r="J147">
        <v>7</v>
      </c>
      <c r="K147">
        <v>7</v>
      </c>
      <c r="L147" t="s">
        <v>114</v>
      </c>
      <c r="M147">
        <v>7</v>
      </c>
      <c r="N147" t="s">
        <v>711</v>
      </c>
      <c r="O147" t="s">
        <v>5</v>
      </c>
      <c r="P147">
        <v>2</v>
      </c>
      <c r="Q147">
        <v>4</v>
      </c>
      <c r="R147">
        <v>0</v>
      </c>
      <c r="S147" t="s">
        <v>642</v>
      </c>
      <c r="T147" t="s">
        <v>689</v>
      </c>
      <c r="U147">
        <v>32</v>
      </c>
      <c r="V147">
        <v>4.2105263157894735</v>
      </c>
      <c r="W147">
        <v>32</v>
      </c>
      <c r="X147" t="s">
        <v>52</v>
      </c>
      <c r="Y147" t="s">
        <v>748</v>
      </c>
      <c r="Z147">
        <v>4903.5999999999985</v>
      </c>
      <c r="AA147">
        <v>248360.98000000019</v>
      </c>
      <c r="AB147">
        <v>1</v>
      </c>
      <c r="AC147">
        <v>3.5542949469276457</v>
      </c>
      <c r="AD147">
        <v>0.84414504989531591</v>
      </c>
      <c r="AE147">
        <v>0.84414504989531591</v>
      </c>
      <c r="AF147">
        <v>0</v>
      </c>
      <c r="AG147" t="s">
        <v>642</v>
      </c>
    </row>
    <row r="148" spans="1:33" x14ac:dyDescent="0.25">
      <c r="A148" t="s">
        <v>54</v>
      </c>
      <c r="B148" t="s">
        <v>948</v>
      </c>
      <c r="C148" s="63" t="s">
        <v>948</v>
      </c>
      <c r="D148" s="63" t="s">
        <v>671</v>
      </c>
      <c r="E148" t="s">
        <v>527</v>
      </c>
      <c r="F148">
        <v>1</v>
      </c>
      <c r="G148">
        <v>1</v>
      </c>
      <c r="H148">
        <v>1</v>
      </c>
      <c r="I148">
        <v>2</v>
      </c>
      <c r="J148">
        <v>7</v>
      </c>
      <c r="K148">
        <v>7</v>
      </c>
      <c r="L148" t="s">
        <v>114</v>
      </c>
      <c r="M148">
        <v>7</v>
      </c>
      <c r="N148" t="s">
        <v>711</v>
      </c>
      <c r="O148" t="s">
        <v>31</v>
      </c>
      <c r="P148">
        <v>3</v>
      </c>
      <c r="Q148">
        <v>0</v>
      </c>
      <c r="R148">
        <v>0</v>
      </c>
      <c r="S148" t="s">
        <v>642</v>
      </c>
      <c r="T148" t="s">
        <v>690</v>
      </c>
      <c r="U148">
        <v>0</v>
      </c>
      <c r="V148">
        <v>0</v>
      </c>
      <c r="W148">
        <v>0</v>
      </c>
      <c r="X148" t="s">
        <v>53</v>
      </c>
      <c r="Y148" t="s">
        <v>749</v>
      </c>
      <c r="Z148">
        <v>4903.5999999999985</v>
      </c>
      <c r="AA148">
        <v>248360.98000000019</v>
      </c>
      <c r="AB148">
        <v>0</v>
      </c>
      <c r="AC148">
        <v>0</v>
      </c>
      <c r="AD148">
        <v>0.84414504989531591</v>
      </c>
      <c r="AF148">
        <v>0</v>
      </c>
      <c r="AG148" t="s">
        <v>913</v>
      </c>
    </row>
    <row r="149" spans="1:33" x14ac:dyDescent="0.25">
      <c r="A149" t="s">
        <v>54</v>
      </c>
      <c r="B149" t="s">
        <v>948</v>
      </c>
      <c r="C149" s="63" t="s">
        <v>948</v>
      </c>
      <c r="D149" s="63" t="s">
        <v>671</v>
      </c>
      <c r="E149" t="s">
        <v>527</v>
      </c>
      <c r="F149">
        <v>1</v>
      </c>
      <c r="G149">
        <v>2</v>
      </c>
      <c r="H149">
        <v>2</v>
      </c>
      <c r="I149">
        <v>2</v>
      </c>
      <c r="J149">
        <v>7</v>
      </c>
      <c r="K149">
        <v>1</v>
      </c>
      <c r="L149" t="s">
        <v>99</v>
      </c>
      <c r="M149">
        <v>8</v>
      </c>
      <c r="N149" t="s">
        <v>713</v>
      </c>
      <c r="O149" t="s">
        <v>4</v>
      </c>
      <c r="P149">
        <v>1</v>
      </c>
      <c r="Q149">
        <v>4</v>
      </c>
      <c r="R149">
        <v>0</v>
      </c>
      <c r="S149" t="s">
        <v>642</v>
      </c>
      <c r="T149" t="s">
        <v>689</v>
      </c>
      <c r="U149">
        <v>34</v>
      </c>
      <c r="V149">
        <v>4.4736842105263159</v>
      </c>
      <c r="W149">
        <v>34</v>
      </c>
      <c r="X149" t="s">
        <v>33</v>
      </c>
      <c r="Y149" t="s">
        <v>750</v>
      </c>
      <c r="Z149">
        <v>4903.5999999999985</v>
      </c>
      <c r="AA149">
        <v>248360.98000000019</v>
      </c>
      <c r="AB149">
        <v>1</v>
      </c>
      <c r="AC149">
        <v>3.7764383811106241</v>
      </c>
      <c r="AD149">
        <v>0.84414504989531591</v>
      </c>
      <c r="AE149">
        <v>0.84414504989531591</v>
      </c>
      <c r="AF149">
        <v>0</v>
      </c>
      <c r="AG149" t="s">
        <v>642</v>
      </c>
    </row>
    <row r="150" spans="1:33" x14ac:dyDescent="0.25">
      <c r="A150" t="s">
        <v>54</v>
      </c>
      <c r="B150" t="s">
        <v>948</v>
      </c>
      <c r="C150" s="63" t="s">
        <v>948</v>
      </c>
      <c r="D150" s="63" t="s">
        <v>671</v>
      </c>
      <c r="E150" t="s">
        <v>527</v>
      </c>
      <c r="F150">
        <v>1</v>
      </c>
      <c r="G150">
        <v>2</v>
      </c>
      <c r="H150">
        <v>2</v>
      </c>
      <c r="I150">
        <v>2</v>
      </c>
      <c r="J150">
        <v>7</v>
      </c>
      <c r="K150">
        <v>1</v>
      </c>
      <c r="L150" t="s">
        <v>99</v>
      </c>
      <c r="M150">
        <v>8</v>
      </c>
      <c r="N150" t="s">
        <v>713</v>
      </c>
      <c r="O150" t="s">
        <v>5</v>
      </c>
      <c r="P150">
        <v>2</v>
      </c>
      <c r="Q150">
        <v>4</v>
      </c>
      <c r="R150">
        <v>0</v>
      </c>
      <c r="S150" t="s">
        <v>642</v>
      </c>
      <c r="T150" t="s">
        <v>689</v>
      </c>
      <c r="U150">
        <v>32</v>
      </c>
      <c r="V150">
        <v>4.2105263157894735</v>
      </c>
      <c r="W150">
        <v>32</v>
      </c>
      <c r="X150" t="s">
        <v>34</v>
      </c>
      <c r="Y150" t="s">
        <v>751</v>
      </c>
      <c r="Z150">
        <v>4903.5999999999985</v>
      </c>
      <c r="AA150">
        <v>248360.98000000019</v>
      </c>
      <c r="AB150">
        <v>1</v>
      </c>
      <c r="AC150">
        <v>3.5542949469276457</v>
      </c>
      <c r="AD150">
        <v>0.84414504989531591</v>
      </c>
      <c r="AE150">
        <v>0.84414504989531591</v>
      </c>
      <c r="AF150">
        <v>0</v>
      </c>
      <c r="AG150" t="s">
        <v>642</v>
      </c>
    </row>
    <row r="151" spans="1:33" x14ac:dyDescent="0.25">
      <c r="A151" t="s">
        <v>54</v>
      </c>
      <c r="B151" t="s">
        <v>948</v>
      </c>
      <c r="C151" s="63" t="s">
        <v>948</v>
      </c>
      <c r="D151" s="63" t="s">
        <v>671</v>
      </c>
      <c r="E151" t="s">
        <v>527</v>
      </c>
      <c r="F151">
        <v>1</v>
      </c>
      <c r="G151">
        <v>2</v>
      </c>
      <c r="H151">
        <v>2</v>
      </c>
      <c r="I151">
        <v>2</v>
      </c>
      <c r="J151">
        <v>7</v>
      </c>
      <c r="K151">
        <v>1</v>
      </c>
      <c r="L151" t="s">
        <v>99</v>
      </c>
      <c r="M151">
        <v>8</v>
      </c>
      <c r="N151" t="s">
        <v>713</v>
      </c>
      <c r="O151" t="s">
        <v>31</v>
      </c>
      <c r="P151">
        <v>3</v>
      </c>
      <c r="Q151">
        <v>0</v>
      </c>
      <c r="R151">
        <v>0</v>
      </c>
      <c r="S151" t="s">
        <v>642</v>
      </c>
      <c r="T151" t="s">
        <v>690</v>
      </c>
      <c r="U151">
        <v>0</v>
      </c>
      <c r="V151">
        <v>0</v>
      </c>
      <c r="W151">
        <v>0</v>
      </c>
      <c r="X151" t="s">
        <v>35</v>
      </c>
      <c r="Y151" t="s">
        <v>752</v>
      </c>
      <c r="Z151">
        <v>4903.5999999999985</v>
      </c>
      <c r="AA151">
        <v>248360.98000000019</v>
      </c>
      <c r="AB151">
        <v>0</v>
      </c>
      <c r="AC151">
        <v>0</v>
      </c>
      <c r="AD151">
        <v>0.84414504989531591</v>
      </c>
      <c r="AF151">
        <v>0</v>
      </c>
      <c r="AG151" t="s">
        <v>913</v>
      </c>
    </row>
    <row r="152" spans="1:33" x14ac:dyDescent="0.25">
      <c r="A152" t="s">
        <v>54</v>
      </c>
      <c r="B152" t="s">
        <v>948</v>
      </c>
      <c r="C152" s="63" t="s">
        <v>948</v>
      </c>
      <c r="D152" s="63" t="s">
        <v>671</v>
      </c>
      <c r="E152" t="s">
        <v>527</v>
      </c>
      <c r="F152">
        <v>1</v>
      </c>
      <c r="G152">
        <v>2</v>
      </c>
      <c r="H152">
        <v>2</v>
      </c>
      <c r="I152">
        <v>2</v>
      </c>
      <c r="J152">
        <v>7</v>
      </c>
      <c r="K152">
        <v>2</v>
      </c>
      <c r="L152" t="s">
        <v>102</v>
      </c>
      <c r="M152">
        <v>9</v>
      </c>
      <c r="N152" t="s">
        <v>715</v>
      </c>
      <c r="O152" t="s">
        <v>4</v>
      </c>
      <c r="P152">
        <v>1</v>
      </c>
      <c r="Q152">
        <v>4</v>
      </c>
      <c r="R152">
        <v>0</v>
      </c>
      <c r="S152" t="s">
        <v>642</v>
      </c>
      <c r="T152" t="s">
        <v>689</v>
      </c>
      <c r="U152">
        <v>34</v>
      </c>
      <c r="V152">
        <v>4.4736842105263159</v>
      </c>
      <c r="W152">
        <v>34</v>
      </c>
      <c r="X152" t="s">
        <v>36</v>
      </c>
      <c r="Y152" t="s">
        <v>753</v>
      </c>
      <c r="Z152">
        <v>4903.5999999999985</v>
      </c>
      <c r="AA152">
        <v>248360.98000000019</v>
      </c>
      <c r="AB152">
        <v>1</v>
      </c>
      <c r="AC152">
        <v>3.7764383811106241</v>
      </c>
      <c r="AD152">
        <v>0.84414504989531591</v>
      </c>
      <c r="AE152">
        <v>0.84414504989531591</v>
      </c>
      <c r="AF152">
        <v>0</v>
      </c>
      <c r="AG152" t="s">
        <v>642</v>
      </c>
    </row>
    <row r="153" spans="1:33" x14ac:dyDescent="0.25">
      <c r="A153" t="s">
        <v>54</v>
      </c>
      <c r="B153" t="s">
        <v>948</v>
      </c>
      <c r="C153" s="63" t="s">
        <v>948</v>
      </c>
      <c r="D153" s="63" t="s">
        <v>671</v>
      </c>
      <c r="E153" t="s">
        <v>527</v>
      </c>
      <c r="F153">
        <v>1</v>
      </c>
      <c r="G153">
        <v>2</v>
      </c>
      <c r="H153">
        <v>2</v>
      </c>
      <c r="I153">
        <v>2</v>
      </c>
      <c r="J153">
        <v>7</v>
      </c>
      <c r="K153">
        <v>2</v>
      </c>
      <c r="L153" t="s">
        <v>102</v>
      </c>
      <c r="M153">
        <v>9</v>
      </c>
      <c r="N153" t="s">
        <v>715</v>
      </c>
      <c r="O153" t="s">
        <v>5</v>
      </c>
      <c r="P153">
        <v>2</v>
      </c>
      <c r="Q153">
        <v>4</v>
      </c>
      <c r="R153">
        <v>0</v>
      </c>
      <c r="S153" t="s">
        <v>642</v>
      </c>
      <c r="T153" t="s">
        <v>689</v>
      </c>
      <c r="U153">
        <v>32</v>
      </c>
      <c r="V153">
        <v>4.2105263157894735</v>
      </c>
      <c r="W153">
        <v>32</v>
      </c>
      <c r="X153" t="s">
        <v>37</v>
      </c>
      <c r="Y153" t="s">
        <v>754</v>
      </c>
      <c r="Z153">
        <v>4903.5999999999985</v>
      </c>
      <c r="AA153">
        <v>248360.98000000019</v>
      </c>
      <c r="AB153">
        <v>1</v>
      </c>
      <c r="AC153">
        <v>3.5542949469276457</v>
      </c>
      <c r="AD153">
        <v>0.84414504989531591</v>
      </c>
      <c r="AE153">
        <v>0.84414504989531591</v>
      </c>
      <c r="AF153">
        <v>0</v>
      </c>
      <c r="AG153" t="s">
        <v>642</v>
      </c>
    </row>
    <row r="154" spans="1:33" x14ac:dyDescent="0.25">
      <c r="A154" t="s">
        <v>54</v>
      </c>
      <c r="B154" t="s">
        <v>948</v>
      </c>
      <c r="C154" s="63" t="s">
        <v>948</v>
      </c>
      <c r="D154" s="63" t="s">
        <v>671</v>
      </c>
      <c r="E154" t="s">
        <v>527</v>
      </c>
      <c r="F154">
        <v>1</v>
      </c>
      <c r="G154">
        <v>2</v>
      </c>
      <c r="H154">
        <v>2</v>
      </c>
      <c r="I154">
        <v>2</v>
      </c>
      <c r="J154">
        <v>7</v>
      </c>
      <c r="K154">
        <v>2</v>
      </c>
      <c r="L154" t="s">
        <v>102</v>
      </c>
      <c r="M154">
        <v>9</v>
      </c>
      <c r="N154" t="s">
        <v>715</v>
      </c>
      <c r="O154" t="s">
        <v>31</v>
      </c>
      <c r="P154">
        <v>3</v>
      </c>
      <c r="Q154">
        <v>0</v>
      </c>
      <c r="R154">
        <v>0</v>
      </c>
      <c r="S154" t="s">
        <v>642</v>
      </c>
      <c r="T154" t="s">
        <v>690</v>
      </c>
      <c r="U154">
        <v>0</v>
      </c>
      <c r="V154">
        <v>0</v>
      </c>
      <c r="W154">
        <v>0</v>
      </c>
      <c r="X154" t="s">
        <v>38</v>
      </c>
      <c r="Y154" t="s">
        <v>755</v>
      </c>
      <c r="Z154">
        <v>4903.5999999999985</v>
      </c>
      <c r="AA154">
        <v>248360.98000000019</v>
      </c>
      <c r="AB154">
        <v>0</v>
      </c>
      <c r="AC154">
        <v>0</v>
      </c>
      <c r="AD154">
        <v>0.84414504989531591</v>
      </c>
      <c r="AF154">
        <v>0</v>
      </c>
      <c r="AG154" t="s">
        <v>913</v>
      </c>
    </row>
    <row r="155" spans="1:33" x14ac:dyDescent="0.25">
      <c r="A155" t="s">
        <v>54</v>
      </c>
      <c r="B155" t="s">
        <v>948</v>
      </c>
      <c r="C155" s="63" t="s">
        <v>948</v>
      </c>
      <c r="D155" s="63" t="s">
        <v>671</v>
      </c>
      <c r="E155" t="s">
        <v>527</v>
      </c>
      <c r="F155">
        <v>1</v>
      </c>
      <c r="G155">
        <v>2</v>
      </c>
      <c r="H155">
        <v>2</v>
      </c>
      <c r="I155">
        <v>2</v>
      </c>
      <c r="J155">
        <v>7</v>
      </c>
      <c r="K155">
        <v>3</v>
      </c>
      <c r="L155" t="s">
        <v>103</v>
      </c>
      <c r="M155">
        <v>10</v>
      </c>
      <c r="N155" t="s">
        <v>717</v>
      </c>
      <c r="O155" t="s">
        <v>4</v>
      </c>
      <c r="P155">
        <v>1</v>
      </c>
      <c r="Q155">
        <v>4</v>
      </c>
      <c r="R155">
        <v>0</v>
      </c>
      <c r="S155" t="s">
        <v>642</v>
      </c>
      <c r="T155" t="s">
        <v>689</v>
      </c>
      <c r="U155">
        <v>34</v>
      </c>
      <c r="V155">
        <v>4.4736842105263159</v>
      </c>
      <c r="W155">
        <v>34</v>
      </c>
      <c r="X155" t="s">
        <v>39</v>
      </c>
      <c r="Y155" t="s">
        <v>756</v>
      </c>
      <c r="Z155">
        <v>4903.5999999999985</v>
      </c>
      <c r="AA155">
        <v>248360.98000000019</v>
      </c>
      <c r="AB155">
        <v>1</v>
      </c>
      <c r="AC155">
        <v>3.7764383811106241</v>
      </c>
      <c r="AD155">
        <v>0.84414504989531591</v>
      </c>
      <c r="AE155">
        <v>0.84414504989531591</v>
      </c>
      <c r="AF155">
        <v>0</v>
      </c>
      <c r="AG155" t="s">
        <v>642</v>
      </c>
    </row>
    <row r="156" spans="1:33" x14ac:dyDescent="0.25">
      <c r="A156" t="s">
        <v>54</v>
      </c>
      <c r="B156" t="s">
        <v>948</v>
      </c>
      <c r="C156" s="63" t="s">
        <v>948</v>
      </c>
      <c r="D156" s="63" t="s">
        <v>671</v>
      </c>
      <c r="E156" t="s">
        <v>527</v>
      </c>
      <c r="F156">
        <v>1</v>
      </c>
      <c r="G156">
        <v>2</v>
      </c>
      <c r="H156">
        <v>2</v>
      </c>
      <c r="I156">
        <v>2</v>
      </c>
      <c r="J156">
        <v>7</v>
      </c>
      <c r="K156">
        <v>3</v>
      </c>
      <c r="L156" t="s">
        <v>103</v>
      </c>
      <c r="M156">
        <v>10</v>
      </c>
      <c r="N156" t="s">
        <v>717</v>
      </c>
      <c r="O156" t="s">
        <v>5</v>
      </c>
      <c r="P156">
        <v>2</v>
      </c>
      <c r="Q156">
        <v>4</v>
      </c>
      <c r="R156">
        <v>0</v>
      </c>
      <c r="S156" t="s">
        <v>642</v>
      </c>
      <c r="T156" t="s">
        <v>689</v>
      </c>
      <c r="U156">
        <v>32</v>
      </c>
      <c r="V156">
        <v>4.2105263157894735</v>
      </c>
      <c r="W156">
        <v>32</v>
      </c>
      <c r="X156" t="s">
        <v>40</v>
      </c>
      <c r="Y156" t="s">
        <v>757</v>
      </c>
      <c r="Z156">
        <v>4903.5999999999985</v>
      </c>
      <c r="AA156">
        <v>248360.98000000019</v>
      </c>
      <c r="AB156">
        <v>1</v>
      </c>
      <c r="AC156">
        <v>3.5542949469276457</v>
      </c>
      <c r="AD156">
        <v>0.84414504989531591</v>
      </c>
      <c r="AE156">
        <v>0.84414504989531591</v>
      </c>
      <c r="AF156">
        <v>0</v>
      </c>
      <c r="AG156" t="s">
        <v>642</v>
      </c>
    </row>
    <row r="157" spans="1:33" x14ac:dyDescent="0.25">
      <c r="A157" t="s">
        <v>54</v>
      </c>
      <c r="B157" t="s">
        <v>948</v>
      </c>
      <c r="C157" s="63" t="s">
        <v>948</v>
      </c>
      <c r="D157" s="63" t="s">
        <v>671</v>
      </c>
      <c r="E157" t="s">
        <v>527</v>
      </c>
      <c r="F157">
        <v>1</v>
      </c>
      <c r="G157">
        <v>2</v>
      </c>
      <c r="H157">
        <v>2</v>
      </c>
      <c r="I157">
        <v>2</v>
      </c>
      <c r="J157">
        <v>7</v>
      </c>
      <c r="K157">
        <v>3</v>
      </c>
      <c r="L157" t="s">
        <v>103</v>
      </c>
      <c r="M157">
        <v>10</v>
      </c>
      <c r="N157" t="s">
        <v>717</v>
      </c>
      <c r="O157" t="s">
        <v>31</v>
      </c>
      <c r="P157">
        <v>3</v>
      </c>
      <c r="Q157">
        <v>0</v>
      </c>
      <c r="R157">
        <v>0</v>
      </c>
      <c r="S157" t="s">
        <v>642</v>
      </c>
      <c r="T157" t="s">
        <v>690</v>
      </c>
      <c r="U157">
        <v>0</v>
      </c>
      <c r="V157">
        <v>0</v>
      </c>
      <c r="W157">
        <v>0</v>
      </c>
      <c r="X157" t="s">
        <v>41</v>
      </c>
      <c r="Y157" t="s">
        <v>758</v>
      </c>
      <c r="Z157">
        <v>4903.5999999999985</v>
      </c>
      <c r="AA157">
        <v>248360.98000000019</v>
      </c>
      <c r="AB157">
        <v>0</v>
      </c>
      <c r="AC157">
        <v>0</v>
      </c>
      <c r="AD157">
        <v>0.84414504989531591</v>
      </c>
      <c r="AF157">
        <v>0</v>
      </c>
      <c r="AG157" t="s">
        <v>913</v>
      </c>
    </row>
    <row r="158" spans="1:33" x14ac:dyDescent="0.25">
      <c r="A158" t="s">
        <v>54</v>
      </c>
      <c r="B158" t="s">
        <v>948</v>
      </c>
      <c r="C158" s="63" t="s">
        <v>948</v>
      </c>
      <c r="D158" s="63" t="s">
        <v>671</v>
      </c>
      <c r="E158" t="s">
        <v>527</v>
      </c>
      <c r="F158">
        <v>1</v>
      </c>
      <c r="G158">
        <v>2</v>
      </c>
      <c r="H158">
        <v>2</v>
      </c>
      <c r="I158">
        <v>2</v>
      </c>
      <c r="J158">
        <v>7</v>
      </c>
      <c r="K158">
        <v>4</v>
      </c>
      <c r="L158" t="s">
        <v>101</v>
      </c>
      <c r="M158">
        <v>11</v>
      </c>
      <c r="N158" t="s">
        <v>719</v>
      </c>
      <c r="O158" t="s">
        <v>4</v>
      </c>
      <c r="P158">
        <v>1</v>
      </c>
      <c r="Q158">
        <v>4</v>
      </c>
      <c r="R158">
        <v>0</v>
      </c>
      <c r="S158" t="s">
        <v>642</v>
      </c>
      <c r="T158" t="s">
        <v>689</v>
      </c>
      <c r="U158">
        <v>34</v>
      </c>
      <c r="V158">
        <v>4.4736842105263159</v>
      </c>
      <c r="W158">
        <v>34</v>
      </c>
      <c r="X158" t="s">
        <v>42</v>
      </c>
      <c r="Y158" t="s">
        <v>759</v>
      </c>
      <c r="Z158">
        <v>4903.5999999999985</v>
      </c>
      <c r="AA158">
        <v>248360.98000000019</v>
      </c>
      <c r="AB158">
        <v>1</v>
      </c>
      <c r="AC158">
        <v>3.7764383811106241</v>
      </c>
      <c r="AD158">
        <v>0.84414504989531591</v>
      </c>
      <c r="AE158">
        <v>0.84414504989531591</v>
      </c>
      <c r="AF158">
        <v>0</v>
      </c>
      <c r="AG158" t="s">
        <v>642</v>
      </c>
    </row>
    <row r="159" spans="1:33" x14ac:dyDescent="0.25">
      <c r="A159" t="s">
        <v>54</v>
      </c>
      <c r="B159" t="s">
        <v>948</v>
      </c>
      <c r="C159" s="63" t="s">
        <v>948</v>
      </c>
      <c r="D159" s="63" t="s">
        <v>671</v>
      </c>
      <c r="E159" t="s">
        <v>527</v>
      </c>
      <c r="F159">
        <v>1</v>
      </c>
      <c r="G159">
        <v>2</v>
      </c>
      <c r="H159">
        <v>2</v>
      </c>
      <c r="I159">
        <v>2</v>
      </c>
      <c r="J159">
        <v>7</v>
      </c>
      <c r="K159">
        <v>4</v>
      </c>
      <c r="L159" t="s">
        <v>101</v>
      </c>
      <c r="M159">
        <v>11</v>
      </c>
      <c r="N159" t="s">
        <v>719</v>
      </c>
      <c r="O159" t="s">
        <v>5</v>
      </c>
      <c r="P159">
        <v>2</v>
      </c>
      <c r="Q159">
        <v>4</v>
      </c>
      <c r="R159">
        <v>0</v>
      </c>
      <c r="S159" t="s">
        <v>642</v>
      </c>
      <c r="T159" t="s">
        <v>689</v>
      </c>
      <c r="U159">
        <v>32</v>
      </c>
      <c r="V159">
        <v>4.2105263157894735</v>
      </c>
      <c r="W159">
        <v>32</v>
      </c>
      <c r="X159" t="s">
        <v>43</v>
      </c>
      <c r="Y159" t="s">
        <v>760</v>
      </c>
      <c r="Z159">
        <v>4903.5999999999985</v>
      </c>
      <c r="AA159">
        <v>248360.98000000019</v>
      </c>
      <c r="AB159">
        <v>1</v>
      </c>
      <c r="AC159">
        <v>3.5542949469276457</v>
      </c>
      <c r="AD159">
        <v>0.84414504989531591</v>
      </c>
      <c r="AE159">
        <v>0.84414504989531591</v>
      </c>
      <c r="AF159">
        <v>0</v>
      </c>
      <c r="AG159" t="s">
        <v>642</v>
      </c>
    </row>
    <row r="160" spans="1:33" x14ac:dyDescent="0.25">
      <c r="A160" t="s">
        <v>54</v>
      </c>
      <c r="B160" t="s">
        <v>948</v>
      </c>
      <c r="C160" s="63" t="s">
        <v>948</v>
      </c>
      <c r="D160" s="63" t="s">
        <v>671</v>
      </c>
      <c r="E160" t="s">
        <v>527</v>
      </c>
      <c r="F160">
        <v>1</v>
      </c>
      <c r="G160">
        <v>2</v>
      </c>
      <c r="H160">
        <v>2</v>
      </c>
      <c r="I160">
        <v>2</v>
      </c>
      <c r="J160">
        <v>7</v>
      </c>
      <c r="K160">
        <v>4</v>
      </c>
      <c r="L160" t="s">
        <v>101</v>
      </c>
      <c r="M160">
        <v>11</v>
      </c>
      <c r="N160" t="s">
        <v>719</v>
      </c>
      <c r="O160" t="s">
        <v>31</v>
      </c>
      <c r="P160">
        <v>3</v>
      </c>
      <c r="Q160">
        <v>0</v>
      </c>
      <c r="R160">
        <v>0</v>
      </c>
      <c r="S160" t="s">
        <v>642</v>
      </c>
      <c r="T160" t="s">
        <v>690</v>
      </c>
      <c r="U160">
        <v>0</v>
      </c>
      <c r="V160">
        <v>0</v>
      </c>
      <c r="W160">
        <v>0</v>
      </c>
      <c r="X160" t="s">
        <v>44</v>
      </c>
      <c r="Y160" t="s">
        <v>761</v>
      </c>
      <c r="Z160">
        <v>4903.5999999999985</v>
      </c>
      <c r="AA160">
        <v>248360.98000000019</v>
      </c>
      <c r="AB160">
        <v>0</v>
      </c>
      <c r="AC160">
        <v>0</v>
      </c>
      <c r="AD160">
        <v>0.84414504989531591</v>
      </c>
      <c r="AF160">
        <v>0</v>
      </c>
      <c r="AG160" t="s">
        <v>913</v>
      </c>
    </row>
    <row r="161" spans="1:33" x14ac:dyDescent="0.25">
      <c r="A161" t="s">
        <v>54</v>
      </c>
      <c r="B161" t="s">
        <v>948</v>
      </c>
      <c r="C161" s="63" t="s">
        <v>948</v>
      </c>
      <c r="D161" s="63" t="s">
        <v>671</v>
      </c>
      <c r="E161" t="s">
        <v>527</v>
      </c>
      <c r="F161">
        <v>1</v>
      </c>
      <c r="G161">
        <v>2</v>
      </c>
      <c r="H161">
        <v>2</v>
      </c>
      <c r="I161">
        <v>2</v>
      </c>
      <c r="J161">
        <v>7</v>
      </c>
      <c r="K161">
        <v>5</v>
      </c>
      <c r="L161" t="s">
        <v>105</v>
      </c>
      <c r="M161">
        <v>12</v>
      </c>
      <c r="N161" t="s">
        <v>721</v>
      </c>
      <c r="O161" t="s">
        <v>4</v>
      </c>
      <c r="P161">
        <v>1</v>
      </c>
      <c r="Q161">
        <v>4</v>
      </c>
      <c r="R161">
        <v>0</v>
      </c>
      <c r="S161" t="s">
        <v>642</v>
      </c>
      <c r="T161" t="s">
        <v>689</v>
      </c>
      <c r="U161">
        <v>34</v>
      </c>
      <c r="V161">
        <v>4.4736842105263159</v>
      </c>
      <c r="W161">
        <v>34</v>
      </c>
      <c r="X161" t="s">
        <v>45</v>
      </c>
      <c r="Y161" t="s">
        <v>762</v>
      </c>
      <c r="Z161">
        <v>4903.5999999999985</v>
      </c>
      <c r="AA161">
        <v>248360.98000000019</v>
      </c>
      <c r="AB161">
        <v>1</v>
      </c>
      <c r="AC161">
        <v>3.7764383811106241</v>
      </c>
      <c r="AD161">
        <v>0.84414504989531591</v>
      </c>
      <c r="AE161">
        <v>0.84414504989531591</v>
      </c>
      <c r="AF161">
        <v>0</v>
      </c>
      <c r="AG161" t="s">
        <v>642</v>
      </c>
    </row>
    <row r="162" spans="1:33" x14ac:dyDescent="0.25">
      <c r="A162" t="s">
        <v>54</v>
      </c>
      <c r="B162" t="s">
        <v>948</v>
      </c>
      <c r="C162" s="63" t="s">
        <v>948</v>
      </c>
      <c r="D162" s="63" t="s">
        <v>671</v>
      </c>
      <c r="E162" t="s">
        <v>527</v>
      </c>
      <c r="F162">
        <v>1</v>
      </c>
      <c r="G162">
        <v>2</v>
      </c>
      <c r="H162">
        <v>2</v>
      </c>
      <c r="I162">
        <v>2</v>
      </c>
      <c r="J162">
        <v>7</v>
      </c>
      <c r="K162">
        <v>5</v>
      </c>
      <c r="L162" t="s">
        <v>105</v>
      </c>
      <c r="M162">
        <v>12</v>
      </c>
      <c r="N162" t="s">
        <v>721</v>
      </c>
      <c r="O162" t="s">
        <v>5</v>
      </c>
      <c r="P162">
        <v>2</v>
      </c>
      <c r="Q162">
        <v>4</v>
      </c>
      <c r="R162">
        <v>0</v>
      </c>
      <c r="S162" t="s">
        <v>642</v>
      </c>
      <c r="T162" t="s">
        <v>689</v>
      </c>
      <c r="U162">
        <v>32</v>
      </c>
      <c r="V162">
        <v>4.2105263157894735</v>
      </c>
      <c r="W162">
        <v>32</v>
      </c>
      <c r="X162" t="s">
        <v>46</v>
      </c>
      <c r="Y162" t="s">
        <v>763</v>
      </c>
      <c r="Z162">
        <v>4903.5999999999985</v>
      </c>
      <c r="AA162">
        <v>248360.98000000019</v>
      </c>
      <c r="AB162">
        <v>1</v>
      </c>
      <c r="AC162">
        <v>3.5542949469276457</v>
      </c>
      <c r="AD162">
        <v>0.84414504989531591</v>
      </c>
      <c r="AE162">
        <v>0.84414504989531591</v>
      </c>
      <c r="AF162">
        <v>0</v>
      </c>
      <c r="AG162" t="s">
        <v>642</v>
      </c>
    </row>
    <row r="163" spans="1:33" x14ac:dyDescent="0.25">
      <c r="A163" t="s">
        <v>54</v>
      </c>
      <c r="B163" t="s">
        <v>948</v>
      </c>
      <c r="C163" s="63" t="s">
        <v>948</v>
      </c>
      <c r="D163" s="63" t="s">
        <v>671</v>
      </c>
      <c r="E163" t="s">
        <v>527</v>
      </c>
      <c r="F163">
        <v>1</v>
      </c>
      <c r="G163">
        <v>2</v>
      </c>
      <c r="H163">
        <v>2</v>
      </c>
      <c r="I163">
        <v>2</v>
      </c>
      <c r="J163">
        <v>7</v>
      </c>
      <c r="K163">
        <v>5</v>
      </c>
      <c r="L163" t="s">
        <v>105</v>
      </c>
      <c r="M163">
        <v>12</v>
      </c>
      <c r="N163" t="s">
        <v>721</v>
      </c>
      <c r="O163" t="s">
        <v>31</v>
      </c>
      <c r="P163">
        <v>3</v>
      </c>
      <c r="Q163">
        <v>0</v>
      </c>
      <c r="R163">
        <v>0</v>
      </c>
      <c r="S163" t="s">
        <v>642</v>
      </c>
      <c r="T163" t="s">
        <v>690</v>
      </c>
      <c r="U163">
        <v>0</v>
      </c>
      <c r="V163">
        <v>0</v>
      </c>
      <c r="W163">
        <v>0</v>
      </c>
      <c r="X163" t="s">
        <v>47</v>
      </c>
      <c r="Y163" t="s">
        <v>764</v>
      </c>
      <c r="Z163">
        <v>4903.5999999999985</v>
      </c>
      <c r="AA163">
        <v>248360.98000000019</v>
      </c>
      <c r="AB163">
        <v>0</v>
      </c>
      <c r="AC163">
        <v>0</v>
      </c>
      <c r="AD163">
        <v>0.84414504989531591</v>
      </c>
      <c r="AF163">
        <v>0</v>
      </c>
      <c r="AG163" t="s">
        <v>913</v>
      </c>
    </row>
    <row r="164" spans="1:33" x14ac:dyDescent="0.25">
      <c r="A164" t="s">
        <v>54</v>
      </c>
      <c r="B164" t="s">
        <v>948</v>
      </c>
      <c r="C164" s="63" t="s">
        <v>948</v>
      </c>
      <c r="D164" s="63" t="s">
        <v>671</v>
      </c>
      <c r="E164" t="s">
        <v>527</v>
      </c>
      <c r="F164">
        <v>1</v>
      </c>
      <c r="G164">
        <v>2</v>
      </c>
      <c r="H164">
        <v>2</v>
      </c>
      <c r="I164">
        <v>2</v>
      </c>
      <c r="J164">
        <v>7</v>
      </c>
      <c r="K164">
        <v>6</v>
      </c>
      <c r="L164" t="s">
        <v>113</v>
      </c>
      <c r="M164">
        <v>13</v>
      </c>
      <c r="N164" t="s">
        <v>723</v>
      </c>
      <c r="O164" t="s">
        <v>4</v>
      </c>
      <c r="P164">
        <v>1</v>
      </c>
      <c r="Q164">
        <v>4</v>
      </c>
      <c r="R164">
        <v>0</v>
      </c>
      <c r="S164" t="s">
        <v>642</v>
      </c>
      <c r="T164" t="s">
        <v>689</v>
      </c>
      <c r="U164">
        <v>34</v>
      </c>
      <c r="V164">
        <v>4.4736842105263159</v>
      </c>
      <c r="W164">
        <v>34</v>
      </c>
      <c r="X164" t="s">
        <v>48</v>
      </c>
      <c r="Y164" t="s">
        <v>765</v>
      </c>
      <c r="Z164">
        <v>4903.5999999999985</v>
      </c>
      <c r="AA164">
        <v>248360.98000000019</v>
      </c>
      <c r="AB164">
        <v>1</v>
      </c>
      <c r="AC164">
        <v>3.7764383811106241</v>
      </c>
      <c r="AD164">
        <v>0.84414504989531591</v>
      </c>
      <c r="AE164">
        <v>0.84414504989531591</v>
      </c>
      <c r="AF164">
        <v>0</v>
      </c>
      <c r="AG164" t="s">
        <v>642</v>
      </c>
    </row>
    <row r="165" spans="1:33" x14ac:dyDescent="0.25">
      <c r="A165" t="s">
        <v>54</v>
      </c>
      <c r="B165" t="s">
        <v>948</v>
      </c>
      <c r="C165" s="63" t="s">
        <v>948</v>
      </c>
      <c r="D165" s="63" t="s">
        <v>671</v>
      </c>
      <c r="E165" t="s">
        <v>527</v>
      </c>
      <c r="F165">
        <v>1</v>
      </c>
      <c r="G165">
        <v>2</v>
      </c>
      <c r="H165">
        <v>2</v>
      </c>
      <c r="I165">
        <v>2</v>
      </c>
      <c r="J165">
        <v>7</v>
      </c>
      <c r="K165">
        <v>6</v>
      </c>
      <c r="L165" t="s">
        <v>113</v>
      </c>
      <c r="M165">
        <v>13</v>
      </c>
      <c r="N165" t="s">
        <v>723</v>
      </c>
      <c r="O165" t="s">
        <v>5</v>
      </c>
      <c r="P165">
        <v>2</v>
      </c>
      <c r="Q165">
        <v>4</v>
      </c>
      <c r="R165">
        <v>0</v>
      </c>
      <c r="S165" t="s">
        <v>642</v>
      </c>
      <c r="T165" t="s">
        <v>689</v>
      </c>
      <c r="U165">
        <v>32.5</v>
      </c>
      <c r="V165">
        <v>4.2763157894736841</v>
      </c>
      <c r="W165">
        <v>32.5</v>
      </c>
      <c r="X165" t="s">
        <v>49</v>
      </c>
      <c r="Y165" t="s">
        <v>766</v>
      </c>
      <c r="Z165">
        <v>4903.5999999999985</v>
      </c>
      <c r="AA165">
        <v>248360.98000000019</v>
      </c>
      <c r="AB165">
        <v>1</v>
      </c>
      <c r="AC165">
        <v>3.6098308054733903</v>
      </c>
      <c r="AD165">
        <v>0.84414504989531591</v>
      </c>
      <c r="AE165">
        <v>0.84414504989531591</v>
      </c>
      <c r="AF165">
        <v>0</v>
      </c>
      <c r="AG165" t="s">
        <v>642</v>
      </c>
    </row>
    <row r="166" spans="1:33" x14ac:dyDescent="0.25">
      <c r="A166" t="s">
        <v>54</v>
      </c>
      <c r="B166" t="s">
        <v>948</v>
      </c>
      <c r="C166" s="63" t="s">
        <v>948</v>
      </c>
      <c r="D166" s="63" t="s">
        <v>671</v>
      </c>
      <c r="E166" t="s">
        <v>527</v>
      </c>
      <c r="F166">
        <v>1</v>
      </c>
      <c r="G166">
        <v>2</v>
      </c>
      <c r="H166">
        <v>2</v>
      </c>
      <c r="I166">
        <v>2</v>
      </c>
      <c r="J166">
        <v>7</v>
      </c>
      <c r="K166">
        <v>6</v>
      </c>
      <c r="L166" t="s">
        <v>113</v>
      </c>
      <c r="M166">
        <v>13</v>
      </c>
      <c r="N166" t="s">
        <v>723</v>
      </c>
      <c r="O166" t="s">
        <v>31</v>
      </c>
      <c r="P166">
        <v>3</v>
      </c>
      <c r="Q166">
        <v>0</v>
      </c>
      <c r="R166">
        <v>0</v>
      </c>
      <c r="S166" t="s">
        <v>642</v>
      </c>
      <c r="T166" t="s">
        <v>690</v>
      </c>
      <c r="U166">
        <v>0</v>
      </c>
      <c r="V166">
        <v>0</v>
      </c>
      <c r="W166">
        <v>0</v>
      </c>
      <c r="X166" t="s">
        <v>50</v>
      </c>
      <c r="Y166" t="s">
        <v>767</v>
      </c>
      <c r="Z166">
        <v>4903.5999999999985</v>
      </c>
      <c r="AA166">
        <v>248360.98000000019</v>
      </c>
      <c r="AB166">
        <v>0</v>
      </c>
      <c r="AC166">
        <v>0</v>
      </c>
      <c r="AD166">
        <v>0.84414504989531591</v>
      </c>
      <c r="AF166">
        <v>0</v>
      </c>
      <c r="AG166" t="s">
        <v>913</v>
      </c>
    </row>
    <row r="167" spans="1:33" x14ac:dyDescent="0.25">
      <c r="A167" t="s">
        <v>54</v>
      </c>
      <c r="B167" t="s">
        <v>948</v>
      </c>
      <c r="C167" s="63" t="s">
        <v>948</v>
      </c>
      <c r="D167" s="63" t="s">
        <v>671</v>
      </c>
      <c r="E167" t="s">
        <v>527</v>
      </c>
      <c r="F167">
        <v>1</v>
      </c>
      <c r="G167">
        <v>2</v>
      </c>
      <c r="H167">
        <v>2</v>
      </c>
      <c r="I167">
        <v>2</v>
      </c>
      <c r="J167">
        <v>7</v>
      </c>
      <c r="K167">
        <v>7</v>
      </c>
      <c r="L167" t="s">
        <v>114</v>
      </c>
      <c r="M167">
        <v>14</v>
      </c>
      <c r="N167" t="s">
        <v>725</v>
      </c>
      <c r="O167" t="s">
        <v>4</v>
      </c>
      <c r="P167">
        <v>1</v>
      </c>
      <c r="Q167">
        <v>4</v>
      </c>
      <c r="R167">
        <v>0</v>
      </c>
      <c r="S167" t="s">
        <v>642</v>
      </c>
      <c r="T167" t="s">
        <v>689</v>
      </c>
      <c r="U167">
        <v>34</v>
      </c>
      <c r="V167">
        <v>4.4736842105263159</v>
      </c>
      <c r="W167">
        <v>34</v>
      </c>
      <c r="X167" t="s">
        <v>51</v>
      </c>
      <c r="Y167" t="s">
        <v>768</v>
      </c>
      <c r="Z167">
        <v>4903.5999999999985</v>
      </c>
      <c r="AA167">
        <v>248360.98000000019</v>
      </c>
      <c r="AB167">
        <v>1</v>
      </c>
      <c r="AC167">
        <v>3.7764383811106241</v>
      </c>
      <c r="AD167">
        <v>0.84414504989531591</v>
      </c>
      <c r="AE167">
        <v>0.84414504989531591</v>
      </c>
      <c r="AF167">
        <v>0</v>
      </c>
      <c r="AG167" t="s">
        <v>642</v>
      </c>
    </row>
    <row r="168" spans="1:33" x14ac:dyDescent="0.25">
      <c r="A168" t="s">
        <v>54</v>
      </c>
      <c r="B168" t="s">
        <v>948</v>
      </c>
      <c r="C168" s="63" t="s">
        <v>948</v>
      </c>
      <c r="D168" s="63" t="s">
        <v>671</v>
      </c>
      <c r="E168" t="s">
        <v>527</v>
      </c>
      <c r="F168">
        <v>1</v>
      </c>
      <c r="G168">
        <v>2</v>
      </c>
      <c r="H168">
        <v>2</v>
      </c>
      <c r="I168">
        <v>2</v>
      </c>
      <c r="J168">
        <v>7</v>
      </c>
      <c r="K168">
        <v>7</v>
      </c>
      <c r="L168" t="s">
        <v>114</v>
      </c>
      <c r="M168">
        <v>14</v>
      </c>
      <c r="N168" t="s">
        <v>725</v>
      </c>
      <c r="O168" t="s">
        <v>5</v>
      </c>
      <c r="P168">
        <v>2</v>
      </c>
      <c r="Q168">
        <v>4</v>
      </c>
      <c r="R168">
        <v>0</v>
      </c>
      <c r="S168" t="s">
        <v>642</v>
      </c>
      <c r="T168" t="s">
        <v>689</v>
      </c>
      <c r="U168">
        <v>32</v>
      </c>
      <c r="V168">
        <v>4.2105263157894735</v>
      </c>
      <c r="W168">
        <v>32</v>
      </c>
      <c r="X168" t="s">
        <v>52</v>
      </c>
      <c r="Y168" t="s">
        <v>769</v>
      </c>
      <c r="Z168">
        <v>4903.5999999999985</v>
      </c>
      <c r="AA168">
        <v>248360.98000000019</v>
      </c>
      <c r="AB168">
        <v>1</v>
      </c>
      <c r="AC168">
        <v>3.5542949469276457</v>
      </c>
      <c r="AD168">
        <v>0.84414504989531591</v>
      </c>
      <c r="AE168">
        <v>0.84414504989531591</v>
      </c>
      <c r="AF168">
        <v>0</v>
      </c>
      <c r="AG168" t="s">
        <v>642</v>
      </c>
    </row>
    <row r="169" spans="1:33" x14ac:dyDescent="0.25">
      <c r="A169" t="s">
        <v>54</v>
      </c>
      <c r="B169" t="s">
        <v>948</v>
      </c>
      <c r="C169" s="63" t="s">
        <v>948</v>
      </c>
      <c r="D169" s="63" t="s">
        <v>671</v>
      </c>
      <c r="E169" t="s">
        <v>527</v>
      </c>
      <c r="F169">
        <v>1</v>
      </c>
      <c r="G169">
        <v>2</v>
      </c>
      <c r="H169">
        <v>2</v>
      </c>
      <c r="I169">
        <v>2</v>
      </c>
      <c r="J169">
        <v>7</v>
      </c>
      <c r="K169">
        <v>7</v>
      </c>
      <c r="L169" t="s">
        <v>114</v>
      </c>
      <c r="M169">
        <v>14</v>
      </c>
      <c r="N169" t="s">
        <v>725</v>
      </c>
      <c r="O169" t="s">
        <v>31</v>
      </c>
      <c r="P169">
        <v>3</v>
      </c>
      <c r="Q169">
        <v>0</v>
      </c>
      <c r="R169">
        <v>0</v>
      </c>
      <c r="S169" t="s">
        <v>642</v>
      </c>
      <c r="T169" t="s">
        <v>690</v>
      </c>
      <c r="U169">
        <v>0</v>
      </c>
      <c r="V169">
        <v>0</v>
      </c>
      <c r="W169">
        <v>0</v>
      </c>
      <c r="X169" t="s">
        <v>53</v>
      </c>
      <c r="Y169" t="s">
        <v>770</v>
      </c>
      <c r="Z169">
        <v>4903.5999999999985</v>
      </c>
      <c r="AA169">
        <v>248360.98000000019</v>
      </c>
      <c r="AB169">
        <v>0</v>
      </c>
      <c r="AC169">
        <v>0</v>
      </c>
      <c r="AD169">
        <v>0.84414504989531591</v>
      </c>
      <c r="AF169">
        <v>0</v>
      </c>
      <c r="AG169" t="s">
        <v>913</v>
      </c>
    </row>
    <row r="170" spans="1:33" x14ac:dyDescent="0.25">
      <c r="A170" t="s">
        <v>54</v>
      </c>
      <c r="B170" t="s">
        <v>949</v>
      </c>
      <c r="C170" s="63" t="s">
        <v>949</v>
      </c>
      <c r="D170" s="63" t="s">
        <v>8</v>
      </c>
      <c r="E170" t="s">
        <v>8</v>
      </c>
      <c r="F170">
        <v>1</v>
      </c>
      <c r="G170">
        <v>1</v>
      </c>
      <c r="H170">
        <v>1</v>
      </c>
      <c r="I170">
        <v>2</v>
      </c>
      <c r="J170">
        <v>7</v>
      </c>
      <c r="K170">
        <v>1</v>
      </c>
      <c r="L170" t="s">
        <v>99</v>
      </c>
      <c r="M170">
        <v>1</v>
      </c>
      <c r="N170" t="s">
        <v>699</v>
      </c>
      <c r="O170" t="s">
        <v>4</v>
      </c>
      <c r="P170">
        <v>1</v>
      </c>
      <c r="Q170">
        <v>5</v>
      </c>
      <c r="R170">
        <v>0</v>
      </c>
      <c r="S170" t="s">
        <v>642</v>
      </c>
      <c r="T170" t="s">
        <v>689</v>
      </c>
      <c r="U170">
        <v>41.5</v>
      </c>
      <c r="V170">
        <v>5.4605263157894743</v>
      </c>
      <c r="W170">
        <v>41.5</v>
      </c>
      <c r="X170" t="s">
        <v>33</v>
      </c>
      <c r="Y170" t="s">
        <v>729</v>
      </c>
      <c r="Z170">
        <v>926</v>
      </c>
      <c r="AA170">
        <v>62467.02</v>
      </c>
      <c r="AB170">
        <v>1</v>
      </c>
      <c r="AC170">
        <v>6.1393593696714781</v>
      </c>
      <c r="AD170">
        <v>1.124316414686825</v>
      </c>
      <c r="AE170">
        <v>1.1243164146868247</v>
      </c>
      <c r="AF170">
        <v>-8.8817841970012523E-16</v>
      </c>
      <c r="AG170" t="s">
        <v>642</v>
      </c>
    </row>
    <row r="171" spans="1:33" x14ac:dyDescent="0.25">
      <c r="A171" t="s">
        <v>54</v>
      </c>
      <c r="B171" t="s">
        <v>949</v>
      </c>
      <c r="C171" s="63" t="s">
        <v>949</v>
      </c>
      <c r="D171" s="63" t="s">
        <v>8</v>
      </c>
      <c r="E171" t="s">
        <v>8</v>
      </c>
      <c r="F171">
        <v>1</v>
      </c>
      <c r="G171">
        <v>1</v>
      </c>
      <c r="H171">
        <v>1</v>
      </c>
      <c r="I171">
        <v>2</v>
      </c>
      <c r="J171">
        <v>7</v>
      </c>
      <c r="K171">
        <v>1</v>
      </c>
      <c r="L171" t="s">
        <v>99</v>
      </c>
      <c r="M171">
        <v>1</v>
      </c>
      <c r="N171" t="s">
        <v>699</v>
      </c>
      <c r="O171" t="s">
        <v>5</v>
      </c>
      <c r="P171">
        <v>2</v>
      </c>
      <c r="Q171">
        <v>3</v>
      </c>
      <c r="R171">
        <v>0</v>
      </c>
      <c r="S171" t="s">
        <v>642</v>
      </c>
      <c r="T171" t="s">
        <v>689</v>
      </c>
      <c r="U171">
        <v>25.5</v>
      </c>
      <c r="V171">
        <v>3.3552631578947372</v>
      </c>
      <c r="W171">
        <v>25.5</v>
      </c>
      <c r="X171" t="s">
        <v>34</v>
      </c>
      <c r="Y171" t="s">
        <v>730</v>
      </c>
      <c r="Z171">
        <v>926</v>
      </c>
      <c r="AA171">
        <v>62467.02</v>
      </c>
      <c r="AB171">
        <v>1</v>
      </c>
      <c r="AC171">
        <v>3.7723774440150049</v>
      </c>
      <c r="AD171">
        <v>1.124316414686825</v>
      </c>
      <c r="AE171">
        <v>1.124316414686825</v>
      </c>
      <c r="AF171">
        <v>-4.4408920985006262E-16</v>
      </c>
      <c r="AG171" t="s">
        <v>642</v>
      </c>
    </row>
    <row r="172" spans="1:33" x14ac:dyDescent="0.25">
      <c r="A172" t="s">
        <v>54</v>
      </c>
      <c r="B172" t="s">
        <v>949</v>
      </c>
      <c r="C172" s="63" t="s">
        <v>949</v>
      </c>
      <c r="D172" s="63" t="s">
        <v>8</v>
      </c>
      <c r="E172" t="s">
        <v>8</v>
      </c>
      <c r="F172">
        <v>1</v>
      </c>
      <c r="G172">
        <v>1</v>
      </c>
      <c r="H172">
        <v>1</v>
      </c>
      <c r="I172">
        <v>2</v>
      </c>
      <c r="J172">
        <v>7</v>
      </c>
      <c r="K172">
        <v>1</v>
      </c>
      <c r="L172" t="s">
        <v>99</v>
      </c>
      <c r="M172">
        <v>1</v>
      </c>
      <c r="N172" t="s">
        <v>699</v>
      </c>
      <c r="O172" t="s">
        <v>31</v>
      </c>
      <c r="P172">
        <v>3</v>
      </c>
      <c r="Q172">
        <v>1</v>
      </c>
      <c r="R172">
        <v>0</v>
      </c>
      <c r="S172" t="s">
        <v>642</v>
      </c>
      <c r="T172" t="s">
        <v>689</v>
      </c>
      <c r="U172">
        <v>8.5</v>
      </c>
      <c r="V172">
        <v>1.118421052631579</v>
      </c>
      <c r="W172">
        <v>8.5</v>
      </c>
      <c r="X172" t="s">
        <v>35</v>
      </c>
      <c r="Y172" t="s">
        <v>731</v>
      </c>
      <c r="Z172">
        <v>926</v>
      </c>
      <c r="AA172">
        <v>62467.02</v>
      </c>
      <c r="AB172">
        <v>1</v>
      </c>
      <c r="AC172">
        <v>1.2574591480050017</v>
      </c>
      <c r="AD172">
        <v>1.124316414686825</v>
      </c>
      <c r="AE172">
        <v>1.124316414686825</v>
      </c>
      <c r="AF172">
        <v>0</v>
      </c>
      <c r="AG172" t="s">
        <v>642</v>
      </c>
    </row>
    <row r="173" spans="1:33" x14ac:dyDescent="0.25">
      <c r="A173" t="s">
        <v>54</v>
      </c>
      <c r="B173" t="s">
        <v>949</v>
      </c>
      <c r="C173" s="63" t="s">
        <v>949</v>
      </c>
      <c r="D173" s="63" t="s">
        <v>8</v>
      </c>
      <c r="E173" t="s">
        <v>8</v>
      </c>
      <c r="F173">
        <v>1</v>
      </c>
      <c r="G173">
        <v>1</v>
      </c>
      <c r="H173">
        <v>1</v>
      </c>
      <c r="I173">
        <v>2</v>
      </c>
      <c r="J173">
        <v>7</v>
      </c>
      <c r="K173">
        <v>2</v>
      </c>
      <c r="L173" t="s">
        <v>102</v>
      </c>
      <c r="M173">
        <v>2</v>
      </c>
      <c r="N173" t="s">
        <v>701</v>
      </c>
      <c r="O173" t="s">
        <v>4</v>
      </c>
      <c r="P173">
        <v>1</v>
      </c>
      <c r="Q173">
        <v>5</v>
      </c>
      <c r="R173">
        <v>0</v>
      </c>
      <c r="S173" t="s">
        <v>642</v>
      </c>
      <c r="T173" t="s">
        <v>689</v>
      </c>
      <c r="U173">
        <v>41.5</v>
      </c>
      <c r="V173">
        <v>5.4605263157894743</v>
      </c>
      <c r="W173">
        <v>41.5</v>
      </c>
      <c r="X173" t="s">
        <v>36</v>
      </c>
      <c r="Y173" t="s">
        <v>732</v>
      </c>
      <c r="Z173">
        <v>926</v>
      </c>
      <c r="AA173">
        <v>62467.02</v>
      </c>
      <c r="AB173">
        <v>1</v>
      </c>
      <c r="AC173">
        <v>6.1393593696714781</v>
      </c>
      <c r="AD173">
        <v>1.124316414686825</v>
      </c>
      <c r="AE173">
        <v>1.1243164146868247</v>
      </c>
      <c r="AF173">
        <v>-8.8817841970012523E-16</v>
      </c>
      <c r="AG173" t="s">
        <v>642</v>
      </c>
    </row>
    <row r="174" spans="1:33" x14ac:dyDescent="0.25">
      <c r="A174" t="s">
        <v>54</v>
      </c>
      <c r="B174" t="s">
        <v>949</v>
      </c>
      <c r="C174" s="63" t="s">
        <v>949</v>
      </c>
      <c r="D174" s="63" t="s">
        <v>8</v>
      </c>
      <c r="E174" t="s">
        <v>8</v>
      </c>
      <c r="F174">
        <v>1</v>
      </c>
      <c r="G174">
        <v>1</v>
      </c>
      <c r="H174">
        <v>1</v>
      </c>
      <c r="I174">
        <v>2</v>
      </c>
      <c r="J174">
        <v>7</v>
      </c>
      <c r="K174">
        <v>2</v>
      </c>
      <c r="L174" t="s">
        <v>102</v>
      </c>
      <c r="M174">
        <v>2</v>
      </c>
      <c r="N174" t="s">
        <v>701</v>
      </c>
      <c r="O174" t="s">
        <v>5</v>
      </c>
      <c r="P174">
        <v>2</v>
      </c>
      <c r="Q174">
        <v>3</v>
      </c>
      <c r="R174">
        <v>0</v>
      </c>
      <c r="S174" t="s">
        <v>642</v>
      </c>
      <c r="T174" t="s">
        <v>689</v>
      </c>
      <c r="U174">
        <v>25.5</v>
      </c>
      <c r="V174">
        <v>3.3552631578947372</v>
      </c>
      <c r="W174">
        <v>25.5</v>
      </c>
      <c r="X174" t="s">
        <v>37</v>
      </c>
      <c r="Y174" t="s">
        <v>733</v>
      </c>
      <c r="Z174">
        <v>926</v>
      </c>
      <c r="AA174">
        <v>62467.02</v>
      </c>
      <c r="AB174">
        <v>1</v>
      </c>
      <c r="AC174">
        <v>3.7723774440150049</v>
      </c>
      <c r="AD174">
        <v>1.124316414686825</v>
      </c>
      <c r="AE174">
        <v>1.124316414686825</v>
      </c>
      <c r="AF174">
        <v>-4.4408920985006262E-16</v>
      </c>
      <c r="AG174" t="s">
        <v>642</v>
      </c>
    </row>
    <row r="175" spans="1:33" x14ac:dyDescent="0.25">
      <c r="A175" t="s">
        <v>54</v>
      </c>
      <c r="B175" t="s">
        <v>949</v>
      </c>
      <c r="C175" s="63" t="s">
        <v>949</v>
      </c>
      <c r="D175" s="63" t="s">
        <v>8</v>
      </c>
      <c r="E175" t="s">
        <v>8</v>
      </c>
      <c r="F175">
        <v>1</v>
      </c>
      <c r="G175">
        <v>1</v>
      </c>
      <c r="H175">
        <v>1</v>
      </c>
      <c r="I175">
        <v>2</v>
      </c>
      <c r="J175">
        <v>7</v>
      </c>
      <c r="K175">
        <v>2</v>
      </c>
      <c r="L175" t="s">
        <v>102</v>
      </c>
      <c r="M175">
        <v>2</v>
      </c>
      <c r="N175" t="s">
        <v>701</v>
      </c>
      <c r="O175" t="s">
        <v>31</v>
      </c>
      <c r="P175">
        <v>3</v>
      </c>
      <c r="Q175">
        <v>1</v>
      </c>
      <c r="R175">
        <v>0</v>
      </c>
      <c r="S175" t="s">
        <v>642</v>
      </c>
      <c r="T175" t="s">
        <v>689</v>
      </c>
      <c r="U175">
        <v>8.5</v>
      </c>
      <c r="V175">
        <v>1.118421052631579</v>
      </c>
      <c r="W175">
        <v>8.5</v>
      </c>
      <c r="X175" t="s">
        <v>38</v>
      </c>
      <c r="Y175" t="s">
        <v>734</v>
      </c>
      <c r="Z175">
        <v>926</v>
      </c>
      <c r="AA175">
        <v>62467.02</v>
      </c>
      <c r="AB175">
        <v>1</v>
      </c>
      <c r="AC175">
        <v>1.2574591480050017</v>
      </c>
      <c r="AD175">
        <v>1.124316414686825</v>
      </c>
      <c r="AE175">
        <v>1.124316414686825</v>
      </c>
      <c r="AF175">
        <v>0</v>
      </c>
      <c r="AG175" t="s">
        <v>642</v>
      </c>
    </row>
    <row r="176" spans="1:33" x14ac:dyDescent="0.25">
      <c r="A176" t="s">
        <v>54</v>
      </c>
      <c r="B176" t="s">
        <v>949</v>
      </c>
      <c r="C176" s="63" t="s">
        <v>949</v>
      </c>
      <c r="D176" s="63" t="s">
        <v>8</v>
      </c>
      <c r="E176" t="s">
        <v>8</v>
      </c>
      <c r="F176">
        <v>1</v>
      </c>
      <c r="G176">
        <v>1</v>
      </c>
      <c r="H176">
        <v>1</v>
      </c>
      <c r="I176">
        <v>2</v>
      </c>
      <c r="J176">
        <v>7</v>
      </c>
      <c r="K176">
        <v>3</v>
      </c>
      <c r="L176" t="s">
        <v>103</v>
      </c>
      <c r="M176">
        <v>3</v>
      </c>
      <c r="N176" t="s">
        <v>703</v>
      </c>
      <c r="O176" t="s">
        <v>4</v>
      </c>
      <c r="P176">
        <v>1</v>
      </c>
      <c r="Q176">
        <v>4</v>
      </c>
      <c r="R176">
        <v>0</v>
      </c>
      <c r="S176" t="s">
        <v>642</v>
      </c>
      <c r="T176" t="s">
        <v>689</v>
      </c>
      <c r="U176">
        <v>33</v>
      </c>
      <c r="V176">
        <v>4.3421052631578947</v>
      </c>
      <c r="W176">
        <v>33</v>
      </c>
      <c r="X176" t="s">
        <v>39</v>
      </c>
      <c r="Y176" t="s">
        <v>735</v>
      </c>
      <c r="Z176">
        <v>926</v>
      </c>
      <c r="AA176">
        <v>62467.02</v>
      </c>
      <c r="AB176">
        <v>1</v>
      </c>
      <c r="AC176">
        <v>4.8819002216664771</v>
      </c>
      <c r="AD176">
        <v>1.124316414686825</v>
      </c>
      <c r="AE176">
        <v>1.124316414686825</v>
      </c>
      <c r="AF176">
        <v>0</v>
      </c>
      <c r="AG176" t="s">
        <v>642</v>
      </c>
    </row>
    <row r="177" spans="1:33" x14ac:dyDescent="0.25">
      <c r="A177" t="s">
        <v>54</v>
      </c>
      <c r="B177" t="s">
        <v>949</v>
      </c>
      <c r="C177" s="63" t="s">
        <v>949</v>
      </c>
      <c r="D177" s="63" t="s">
        <v>8</v>
      </c>
      <c r="E177" t="s">
        <v>8</v>
      </c>
      <c r="F177">
        <v>1</v>
      </c>
      <c r="G177">
        <v>1</v>
      </c>
      <c r="H177">
        <v>1</v>
      </c>
      <c r="I177">
        <v>2</v>
      </c>
      <c r="J177">
        <v>7</v>
      </c>
      <c r="K177">
        <v>3</v>
      </c>
      <c r="L177" t="s">
        <v>103</v>
      </c>
      <c r="M177">
        <v>3</v>
      </c>
      <c r="N177" t="s">
        <v>703</v>
      </c>
      <c r="O177" t="s">
        <v>5</v>
      </c>
      <c r="P177">
        <v>2</v>
      </c>
      <c r="Q177">
        <v>4</v>
      </c>
      <c r="R177">
        <v>0</v>
      </c>
      <c r="S177" t="s">
        <v>642</v>
      </c>
      <c r="T177" t="s">
        <v>689</v>
      </c>
      <c r="U177">
        <v>29.5</v>
      </c>
      <c r="V177">
        <v>3.8815789473684212</v>
      </c>
      <c r="W177">
        <v>29.5</v>
      </c>
      <c r="X177" t="s">
        <v>40</v>
      </c>
      <c r="Y177" t="s">
        <v>736</v>
      </c>
      <c r="Z177">
        <v>926</v>
      </c>
      <c r="AA177">
        <v>62467.02</v>
      </c>
      <c r="AB177">
        <v>1</v>
      </c>
      <c r="AC177">
        <v>4.3641229254291236</v>
      </c>
      <c r="AD177">
        <v>1.124316414686825</v>
      </c>
      <c r="AE177">
        <v>1.124316414686825</v>
      </c>
      <c r="AF177">
        <v>0</v>
      </c>
      <c r="AG177" t="s">
        <v>642</v>
      </c>
    </row>
    <row r="178" spans="1:33" x14ac:dyDescent="0.25">
      <c r="A178" t="s">
        <v>54</v>
      </c>
      <c r="B178" t="s">
        <v>949</v>
      </c>
      <c r="C178" s="63" t="s">
        <v>949</v>
      </c>
      <c r="D178" s="63" t="s">
        <v>8</v>
      </c>
      <c r="E178" t="s">
        <v>8</v>
      </c>
      <c r="F178">
        <v>1</v>
      </c>
      <c r="G178">
        <v>1</v>
      </c>
      <c r="H178">
        <v>1</v>
      </c>
      <c r="I178">
        <v>2</v>
      </c>
      <c r="J178">
        <v>7</v>
      </c>
      <c r="K178">
        <v>3</v>
      </c>
      <c r="L178" t="s">
        <v>103</v>
      </c>
      <c r="M178">
        <v>3</v>
      </c>
      <c r="N178" t="s">
        <v>703</v>
      </c>
      <c r="O178" t="s">
        <v>31</v>
      </c>
      <c r="P178">
        <v>3</v>
      </c>
      <c r="Q178">
        <v>1</v>
      </c>
      <c r="R178">
        <v>0</v>
      </c>
      <c r="S178" t="s">
        <v>642</v>
      </c>
      <c r="T178" t="s">
        <v>689</v>
      </c>
      <c r="U178">
        <v>8.5</v>
      </c>
      <c r="V178">
        <v>1.118421052631579</v>
      </c>
      <c r="W178">
        <v>8.5</v>
      </c>
      <c r="X178" t="s">
        <v>41</v>
      </c>
      <c r="Y178" t="s">
        <v>737</v>
      </c>
      <c r="Z178">
        <v>926</v>
      </c>
      <c r="AA178">
        <v>62467.02</v>
      </c>
      <c r="AB178">
        <v>1</v>
      </c>
      <c r="AC178">
        <v>1.2574591480050017</v>
      </c>
      <c r="AD178">
        <v>1.124316414686825</v>
      </c>
      <c r="AE178">
        <v>1.124316414686825</v>
      </c>
      <c r="AF178">
        <v>0</v>
      </c>
      <c r="AG178" t="s">
        <v>642</v>
      </c>
    </row>
    <row r="179" spans="1:33" x14ac:dyDescent="0.25">
      <c r="A179" t="s">
        <v>54</v>
      </c>
      <c r="B179" t="s">
        <v>949</v>
      </c>
      <c r="C179" s="63" t="s">
        <v>949</v>
      </c>
      <c r="D179" s="63" t="s">
        <v>8</v>
      </c>
      <c r="E179" t="s">
        <v>8</v>
      </c>
      <c r="F179">
        <v>1</v>
      </c>
      <c r="G179">
        <v>1</v>
      </c>
      <c r="H179">
        <v>1</v>
      </c>
      <c r="I179">
        <v>2</v>
      </c>
      <c r="J179">
        <v>7</v>
      </c>
      <c r="K179">
        <v>4</v>
      </c>
      <c r="L179" t="s">
        <v>101</v>
      </c>
      <c r="M179">
        <v>4</v>
      </c>
      <c r="N179" t="s">
        <v>705</v>
      </c>
      <c r="O179" t="s">
        <v>4</v>
      </c>
      <c r="P179">
        <v>1</v>
      </c>
      <c r="Q179">
        <v>5</v>
      </c>
      <c r="R179">
        <v>0</v>
      </c>
      <c r="S179" t="s">
        <v>642</v>
      </c>
      <c r="T179" t="s">
        <v>689</v>
      </c>
      <c r="U179">
        <v>42.5</v>
      </c>
      <c r="V179">
        <v>5.5921052631578947</v>
      </c>
      <c r="W179">
        <v>42.5</v>
      </c>
      <c r="X179" t="s">
        <v>42</v>
      </c>
      <c r="Y179" t="s">
        <v>738</v>
      </c>
      <c r="Z179">
        <v>926</v>
      </c>
      <c r="AA179">
        <v>62467.02</v>
      </c>
      <c r="AB179">
        <v>1</v>
      </c>
      <c r="AC179">
        <v>6.2872957400250087</v>
      </c>
      <c r="AD179">
        <v>1.124316414686825</v>
      </c>
      <c r="AE179">
        <v>1.1243164146868252</v>
      </c>
      <c r="AF179">
        <v>8.8817841970012523E-16</v>
      </c>
      <c r="AG179" t="s">
        <v>642</v>
      </c>
    </row>
    <row r="180" spans="1:33" x14ac:dyDescent="0.25">
      <c r="A180" t="s">
        <v>54</v>
      </c>
      <c r="B180" t="s">
        <v>949</v>
      </c>
      <c r="C180" s="63" t="s">
        <v>949</v>
      </c>
      <c r="D180" s="63" t="s">
        <v>8</v>
      </c>
      <c r="E180" t="s">
        <v>8</v>
      </c>
      <c r="F180">
        <v>1</v>
      </c>
      <c r="G180">
        <v>1</v>
      </c>
      <c r="H180">
        <v>1</v>
      </c>
      <c r="I180">
        <v>2</v>
      </c>
      <c r="J180">
        <v>7</v>
      </c>
      <c r="K180">
        <v>4</v>
      </c>
      <c r="L180" t="s">
        <v>101</v>
      </c>
      <c r="M180">
        <v>4</v>
      </c>
      <c r="N180" t="s">
        <v>705</v>
      </c>
      <c r="O180" t="s">
        <v>5</v>
      </c>
      <c r="P180">
        <v>2</v>
      </c>
      <c r="Q180">
        <v>3</v>
      </c>
      <c r="R180">
        <v>0</v>
      </c>
      <c r="S180" t="s">
        <v>642</v>
      </c>
      <c r="T180" t="s">
        <v>689</v>
      </c>
      <c r="U180">
        <v>26.5</v>
      </c>
      <c r="V180">
        <v>3.486842105263158</v>
      </c>
      <c r="W180">
        <v>26.5</v>
      </c>
      <c r="X180" t="s">
        <v>43</v>
      </c>
      <c r="Y180" t="s">
        <v>739</v>
      </c>
      <c r="Z180">
        <v>926</v>
      </c>
      <c r="AA180">
        <v>62467.02</v>
      </c>
      <c r="AB180">
        <v>1</v>
      </c>
      <c r="AC180">
        <v>3.9203138143685341</v>
      </c>
      <c r="AD180">
        <v>1.124316414686825</v>
      </c>
      <c r="AE180">
        <v>1.1243164146868247</v>
      </c>
      <c r="AF180">
        <v>-4.4408920985006262E-16</v>
      </c>
      <c r="AG180" t="s">
        <v>642</v>
      </c>
    </row>
    <row r="181" spans="1:33" x14ac:dyDescent="0.25">
      <c r="A181" t="s">
        <v>54</v>
      </c>
      <c r="B181" t="s">
        <v>949</v>
      </c>
      <c r="C181" s="63" t="s">
        <v>949</v>
      </c>
      <c r="D181" s="63" t="s">
        <v>8</v>
      </c>
      <c r="E181" t="s">
        <v>8</v>
      </c>
      <c r="F181">
        <v>1</v>
      </c>
      <c r="G181">
        <v>1</v>
      </c>
      <c r="H181">
        <v>1</v>
      </c>
      <c r="I181">
        <v>2</v>
      </c>
      <c r="J181">
        <v>7</v>
      </c>
      <c r="K181">
        <v>4</v>
      </c>
      <c r="L181" t="s">
        <v>101</v>
      </c>
      <c r="M181">
        <v>4</v>
      </c>
      <c r="N181" t="s">
        <v>705</v>
      </c>
      <c r="O181" t="s">
        <v>31</v>
      </c>
      <c r="P181">
        <v>3</v>
      </c>
      <c r="Q181">
        <v>1</v>
      </c>
      <c r="R181">
        <v>0</v>
      </c>
      <c r="S181" t="s">
        <v>642</v>
      </c>
      <c r="T181" t="s">
        <v>689</v>
      </c>
      <c r="U181">
        <v>8.5</v>
      </c>
      <c r="V181">
        <v>1.118421052631579</v>
      </c>
      <c r="W181">
        <v>8.5</v>
      </c>
      <c r="X181" t="s">
        <v>44</v>
      </c>
      <c r="Y181" t="s">
        <v>740</v>
      </c>
      <c r="Z181">
        <v>926</v>
      </c>
      <c r="AA181">
        <v>62467.02</v>
      </c>
      <c r="AB181">
        <v>1</v>
      </c>
      <c r="AC181">
        <v>1.2574591480050017</v>
      </c>
      <c r="AD181">
        <v>1.124316414686825</v>
      </c>
      <c r="AE181">
        <v>1.124316414686825</v>
      </c>
      <c r="AF181">
        <v>0</v>
      </c>
      <c r="AG181" t="s">
        <v>642</v>
      </c>
    </row>
    <row r="182" spans="1:33" x14ac:dyDescent="0.25">
      <c r="A182" t="s">
        <v>54</v>
      </c>
      <c r="B182" t="s">
        <v>949</v>
      </c>
      <c r="C182" s="63" t="s">
        <v>949</v>
      </c>
      <c r="D182" s="63" t="s">
        <v>8</v>
      </c>
      <c r="E182" t="s">
        <v>8</v>
      </c>
      <c r="F182">
        <v>1</v>
      </c>
      <c r="G182">
        <v>1</v>
      </c>
      <c r="H182">
        <v>1</v>
      </c>
      <c r="I182">
        <v>2</v>
      </c>
      <c r="J182">
        <v>7</v>
      </c>
      <c r="K182">
        <v>5</v>
      </c>
      <c r="L182" t="s">
        <v>105</v>
      </c>
      <c r="M182">
        <v>5</v>
      </c>
      <c r="N182" t="s">
        <v>707</v>
      </c>
      <c r="O182" t="s">
        <v>4</v>
      </c>
      <c r="P182">
        <v>1</v>
      </c>
      <c r="Q182">
        <v>4</v>
      </c>
      <c r="R182">
        <v>0</v>
      </c>
      <c r="S182" t="s">
        <v>642</v>
      </c>
      <c r="T182" t="s">
        <v>689</v>
      </c>
      <c r="U182">
        <v>34</v>
      </c>
      <c r="V182">
        <v>4.4736842105263159</v>
      </c>
      <c r="W182">
        <v>34</v>
      </c>
      <c r="X182" t="s">
        <v>45</v>
      </c>
      <c r="Y182" t="s">
        <v>741</v>
      </c>
      <c r="Z182">
        <v>926</v>
      </c>
      <c r="AA182">
        <v>62467.02</v>
      </c>
      <c r="AB182">
        <v>1</v>
      </c>
      <c r="AC182">
        <v>5.0298365920200068</v>
      </c>
      <c r="AD182">
        <v>1.124316414686825</v>
      </c>
      <c r="AE182">
        <v>1.124316414686825</v>
      </c>
      <c r="AF182">
        <v>0</v>
      </c>
      <c r="AG182" t="s">
        <v>642</v>
      </c>
    </row>
    <row r="183" spans="1:33" x14ac:dyDescent="0.25">
      <c r="A183" t="s">
        <v>54</v>
      </c>
      <c r="B183" t="s">
        <v>949</v>
      </c>
      <c r="C183" s="63" t="s">
        <v>949</v>
      </c>
      <c r="D183" s="63" t="s">
        <v>8</v>
      </c>
      <c r="E183" t="s">
        <v>8</v>
      </c>
      <c r="F183">
        <v>1</v>
      </c>
      <c r="G183">
        <v>1</v>
      </c>
      <c r="H183">
        <v>1</v>
      </c>
      <c r="I183">
        <v>2</v>
      </c>
      <c r="J183">
        <v>7</v>
      </c>
      <c r="K183">
        <v>5</v>
      </c>
      <c r="L183" t="s">
        <v>105</v>
      </c>
      <c r="M183">
        <v>5</v>
      </c>
      <c r="N183" t="s">
        <v>707</v>
      </c>
      <c r="O183" t="s">
        <v>5</v>
      </c>
      <c r="P183">
        <v>2</v>
      </c>
      <c r="Q183">
        <v>2</v>
      </c>
      <c r="R183">
        <v>0</v>
      </c>
      <c r="S183" t="s">
        <v>642</v>
      </c>
      <c r="T183" t="s">
        <v>689</v>
      </c>
      <c r="U183">
        <v>17</v>
      </c>
      <c r="V183">
        <v>2.236842105263158</v>
      </c>
      <c r="W183">
        <v>17</v>
      </c>
      <c r="X183" t="s">
        <v>46</v>
      </c>
      <c r="Y183" t="s">
        <v>742</v>
      </c>
      <c r="Z183">
        <v>926</v>
      </c>
      <c r="AA183">
        <v>62467.02</v>
      </c>
      <c r="AB183">
        <v>1</v>
      </c>
      <c r="AC183">
        <v>2.5149182960100034</v>
      </c>
      <c r="AD183">
        <v>1.124316414686825</v>
      </c>
      <c r="AE183">
        <v>1.124316414686825</v>
      </c>
      <c r="AF183">
        <v>0</v>
      </c>
      <c r="AG183" t="s">
        <v>642</v>
      </c>
    </row>
    <row r="184" spans="1:33" x14ac:dyDescent="0.25">
      <c r="A184" t="s">
        <v>54</v>
      </c>
      <c r="B184" t="s">
        <v>949</v>
      </c>
      <c r="C184" s="63" t="s">
        <v>949</v>
      </c>
      <c r="D184" s="63" t="s">
        <v>8</v>
      </c>
      <c r="E184" t="s">
        <v>8</v>
      </c>
      <c r="F184">
        <v>1</v>
      </c>
      <c r="G184">
        <v>1</v>
      </c>
      <c r="H184">
        <v>1</v>
      </c>
      <c r="I184">
        <v>2</v>
      </c>
      <c r="J184">
        <v>7</v>
      </c>
      <c r="K184">
        <v>5</v>
      </c>
      <c r="L184" t="s">
        <v>105</v>
      </c>
      <c r="M184">
        <v>5</v>
      </c>
      <c r="N184" t="s">
        <v>707</v>
      </c>
      <c r="O184" t="s">
        <v>31</v>
      </c>
      <c r="P184">
        <v>3</v>
      </c>
      <c r="Q184">
        <v>1</v>
      </c>
      <c r="R184">
        <v>0</v>
      </c>
      <c r="S184" t="s">
        <v>642</v>
      </c>
      <c r="T184" t="s">
        <v>689</v>
      </c>
      <c r="U184">
        <v>8.5</v>
      </c>
      <c r="V184">
        <v>1.118421052631579</v>
      </c>
      <c r="W184">
        <v>8.5</v>
      </c>
      <c r="X184" t="s">
        <v>47</v>
      </c>
      <c r="Y184" t="s">
        <v>743</v>
      </c>
      <c r="Z184">
        <v>926</v>
      </c>
      <c r="AA184">
        <v>62467.02</v>
      </c>
      <c r="AB184">
        <v>1</v>
      </c>
      <c r="AC184">
        <v>1.2574591480050017</v>
      </c>
      <c r="AD184">
        <v>1.124316414686825</v>
      </c>
      <c r="AE184">
        <v>1.124316414686825</v>
      </c>
      <c r="AF184">
        <v>0</v>
      </c>
      <c r="AG184" t="s">
        <v>642</v>
      </c>
    </row>
    <row r="185" spans="1:33" x14ac:dyDescent="0.25">
      <c r="A185" t="s">
        <v>54</v>
      </c>
      <c r="B185" t="s">
        <v>949</v>
      </c>
      <c r="C185" s="63" t="s">
        <v>949</v>
      </c>
      <c r="D185" s="63" t="s">
        <v>8</v>
      </c>
      <c r="E185" t="s">
        <v>8</v>
      </c>
      <c r="F185">
        <v>1</v>
      </c>
      <c r="G185">
        <v>1</v>
      </c>
      <c r="H185">
        <v>1</v>
      </c>
      <c r="I185">
        <v>2</v>
      </c>
      <c r="J185">
        <v>7</v>
      </c>
      <c r="K185">
        <v>6</v>
      </c>
      <c r="L185" t="s">
        <v>113</v>
      </c>
      <c r="M185">
        <v>6</v>
      </c>
      <c r="N185" t="s">
        <v>709</v>
      </c>
      <c r="O185" t="s">
        <v>4</v>
      </c>
      <c r="P185">
        <v>1</v>
      </c>
      <c r="Q185">
        <v>2</v>
      </c>
      <c r="R185">
        <v>0</v>
      </c>
      <c r="S185" t="s">
        <v>642</v>
      </c>
      <c r="T185" t="s">
        <v>689</v>
      </c>
      <c r="U185">
        <v>17</v>
      </c>
      <c r="V185">
        <v>2.236842105263158</v>
      </c>
      <c r="W185">
        <v>17</v>
      </c>
      <c r="X185" t="s">
        <v>48</v>
      </c>
      <c r="Y185" t="s">
        <v>744</v>
      </c>
      <c r="Z185">
        <v>926</v>
      </c>
      <c r="AA185">
        <v>62467.02</v>
      </c>
      <c r="AB185">
        <v>1</v>
      </c>
      <c r="AC185">
        <v>2.5149182960100034</v>
      </c>
      <c r="AD185">
        <v>1.124316414686825</v>
      </c>
      <c r="AE185">
        <v>1.124316414686825</v>
      </c>
      <c r="AF185">
        <v>0</v>
      </c>
      <c r="AG185" t="s">
        <v>642</v>
      </c>
    </row>
    <row r="186" spans="1:33" x14ac:dyDescent="0.25">
      <c r="A186" t="s">
        <v>54</v>
      </c>
      <c r="B186" t="s">
        <v>949</v>
      </c>
      <c r="C186" s="63" t="s">
        <v>949</v>
      </c>
      <c r="D186" s="63" t="s">
        <v>8</v>
      </c>
      <c r="E186" t="s">
        <v>8</v>
      </c>
      <c r="F186">
        <v>1</v>
      </c>
      <c r="G186">
        <v>1</v>
      </c>
      <c r="H186">
        <v>1</v>
      </c>
      <c r="I186">
        <v>2</v>
      </c>
      <c r="J186">
        <v>7</v>
      </c>
      <c r="K186">
        <v>6</v>
      </c>
      <c r="L186" t="s">
        <v>113</v>
      </c>
      <c r="M186">
        <v>6</v>
      </c>
      <c r="N186" t="s">
        <v>709</v>
      </c>
      <c r="O186" t="s">
        <v>5</v>
      </c>
      <c r="P186">
        <v>2</v>
      </c>
      <c r="Q186">
        <v>3</v>
      </c>
      <c r="R186">
        <v>0</v>
      </c>
      <c r="S186" t="s">
        <v>642</v>
      </c>
      <c r="T186" t="s">
        <v>689</v>
      </c>
      <c r="U186">
        <v>25.5</v>
      </c>
      <c r="V186">
        <v>3.3552631578947372</v>
      </c>
      <c r="W186">
        <v>25.5</v>
      </c>
      <c r="X186" t="s">
        <v>49</v>
      </c>
      <c r="Y186" t="s">
        <v>745</v>
      </c>
      <c r="Z186">
        <v>926</v>
      </c>
      <c r="AA186">
        <v>62467.02</v>
      </c>
      <c r="AB186">
        <v>1</v>
      </c>
      <c r="AC186">
        <v>3.7723774440150049</v>
      </c>
      <c r="AD186">
        <v>1.124316414686825</v>
      </c>
      <c r="AE186">
        <v>1.124316414686825</v>
      </c>
      <c r="AF186">
        <v>-4.4408920985006262E-16</v>
      </c>
      <c r="AG186" t="s">
        <v>642</v>
      </c>
    </row>
    <row r="187" spans="1:33" x14ac:dyDescent="0.25">
      <c r="A187" t="s">
        <v>54</v>
      </c>
      <c r="B187" t="s">
        <v>949</v>
      </c>
      <c r="C187" s="63" t="s">
        <v>949</v>
      </c>
      <c r="D187" s="63" t="s">
        <v>8</v>
      </c>
      <c r="E187" t="s">
        <v>8</v>
      </c>
      <c r="F187">
        <v>1</v>
      </c>
      <c r="G187">
        <v>1</v>
      </c>
      <c r="H187">
        <v>1</v>
      </c>
      <c r="I187">
        <v>2</v>
      </c>
      <c r="J187">
        <v>7</v>
      </c>
      <c r="K187">
        <v>6</v>
      </c>
      <c r="L187" t="s">
        <v>113</v>
      </c>
      <c r="M187">
        <v>6</v>
      </c>
      <c r="N187" t="s">
        <v>709</v>
      </c>
      <c r="O187" t="s">
        <v>31</v>
      </c>
      <c r="P187">
        <v>3</v>
      </c>
      <c r="Q187">
        <v>1</v>
      </c>
      <c r="R187">
        <v>0</v>
      </c>
      <c r="S187" t="s">
        <v>642</v>
      </c>
      <c r="T187" t="s">
        <v>689</v>
      </c>
      <c r="U187">
        <v>8.5</v>
      </c>
      <c r="V187">
        <v>1.118421052631579</v>
      </c>
      <c r="W187">
        <v>8.5</v>
      </c>
      <c r="X187" t="s">
        <v>50</v>
      </c>
      <c r="Y187" t="s">
        <v>746</v>
      </c>
      <c r="Z187">
        <v>926</v>
      </c>
      <c r="AA187">
        <v>62467.02</v>
      </c>
      <c r="AB187">
        <v>1</v>
      </c>
      <c r="AC187">
        <v>1.2574591480050017</v>
      </c>
      <c r="AD187">
        <v>1.124316414686825</v>
      </c>
      <c r="AE187">
        <v>1.124316414686825</v>
      </c>
      <c r="AF187">
        <v>0</v>
      </c>
      <c r="AG187" t="s">
        <v>642</v>
      </c>
    </row>
    <row r="188" spans="1:33" x14ac:dyDescent="0.25">
      <c r="A188" t="s">
        <v>54</v>
      </c>
      <c r="B188" t="s">
        <v>949</v>
      </c>
      <c r="C188" s="63" t="s">
        <v>949</v>
      </c>
      <c r="D188" s="63" t="s">
        <v>8</v>
      </c>
      <c r="E188" t="s">
        <v>8</v>
      </c>
      <c r="F188">
        <v>1</v>
      </c>
      <c r="G188">
        <v>1</v>
      </c>
      <c r="H188">
        <v>1</v>
      </c>
      <c r="I188">
        <v>2</v>
      </c>
      <c r="J188">
        <v>7</v>
      </c>
      <c r="K188">
        <v>7</v>
      </c>
      <c r="L188" t="s">
        <v>114</v>
      </c>
      <c r="M188">
        <v>7</v>
      </c>
      <c r="N188" t="s">
        <v>711</v>
      </c>
      <c r="O188" t="s">
        <v>4</v>
      </c>
      <c r="P188">
        <v>1</v>
      </c>
      <c r="Q188">
        <v>3</v>
      </c>
      <c r="R188">
        <v>0</v>
      </c>
      <c r="S188" t="s">
        <v>642</v>
      </c>
      <c r="T188" t="s">
        <v>689</v>
      </c>
      <c r="U188">
        <v>25</v>
      </c>
      <c r="V188">
        <v>3.2894736842105265</v>
      </c>
      <c r="W188">
        <v>25</v>
      </c>
      <c r="X188" t="s">
        <v>51</v>
      </c>
      <c r="Y188" t="s">
        <v>747</v>
      </c>
      <c r="Z188">
        <v>926</v>
      </c>
      <c r="AA188">
        <v>62467.02</v>
      </c>
      <c r="AB188">
        <v>1</v>
      </c>
      <c r="AC188">
        <v>3.69840925883824</v>
      </c>
      <c r="AD188">
        <v>1.124316414686825</v>
      </c>
      <c r="AE188">
        <v>1.124316414686825</v>
      </c>
      <c r="AF188">
        <v>-4.4408920985006262E-16</v>
      </c>
      <c r="AG188" t="s">
        <v>642</v>
      </c>
    </row>
    <row r="189" spans="1:33" x14ac:dyDescent="0.25">
      <c r="A189" t="s">
        <v>54</v>
      </c>
      <c r="B189" t="s">
        <v>949</v>
      </c>
      <c r="C189" s="63" t="s">
        <v>949</v>
      </c>
      <c r="D189" s="63" t="s">
        <v>8</v>
      </c>
      <c r="E189" t="s">
        <v>8</v>
      </c>
      <c r="F189">
        <v>1</v>
      </c>
      <c r="G189">
        <v>1</v>
      </c>
      <c r="H189">
        <v>1</v>
      </c>
      <c r="I189">
        <v>2</v>
      </c>
      <c r="J189">
        <v>7</v>
      </c>
      <c r="K189">
        <v>7</v>
      </c>
      <c r="L189" t="s">
        <v>114</v>
      </c>
      <c r="M189">
        <v>7</v>
      </c>
      <c r="N189" t="s">
        <v>711</v>
      </c>
      <c r="O189" t="s">
        <v>5</v>
      </c>
      <c r="P189">
        <v>2</v>
      </c>
      <c r="Q189">
        <v>3</v>
      </c>
      <c r="R189">
        <v>0</v>
      </c>
      <c r="S189" t="s">
        <v>642</v>
      </c>
      <c r="T189" t="s">
        <v>689</v>
      </c>
      <c r="U189">
        <v>25.5</v>
      </c>
      <c r="V189">
        <v>3.3552631578947372</v>
      </c>
      <c r="W189">
        <v>25.5</v>
      </c>
      <c r="X189" t="s">
        <v>52</v>
      </c>
      <c r="Y189" t="s">
        <v>748</v>
      </c>
      <c r="Z189">
        <v>926</v>
      </c>
      <c r="AA189">
        <v>62467.02</v>
      </c>
      <c r="AB189">
        <v>1</v>
      </c>
      <c r="AC189">
        <v>3.7723774440150049</v>
      </c>
      <c r="AD189">
        <v>1.124316414686825</v>
      </c>
      <c r="AE189">
        <v>1.124316414686825</v>
      </c>
      <c r="AF189">
        <v>-4.4408920985006262E-16</v>
      </c>
      <c r="AG189" t="s">
        <v>642</v>
      </c>
    </row>
    <row r="190" spans="1:33" x14ac:dyDescent="0.25">
      <c r="A190" t="s">
        <v>54</v>
      </c>
      <c r="B190" t="s">
        <v>949</v>
      </c>
      <c r="C190" s="63" t="s">
        <v>949</v>
      </c>
      <c r="D190" s="63" t="s">
        <v>8</v>
      </c>
      <c r="E190" t="s">
        <v>8</v>
      </c>
      <c r="F190">
        <v>1</v>
      </c>
      <c r="G190">
        <v>1</v>
      </c>
      <c r="H190">
        <v>1</v>
      </c>
      <c r="I190">
        <v>2</v>
      </c>
      <c r="J190">
        <v>7</v>
      </c>
      <c r="K190">
        <v>7</v>
      </c>
      <c r="L190" t="s">
        <v>114</v>
      </c>
      <c r="M190">
        <v>7</v>
      </c>
      <c r="N190" t="s">
        <v>711</v>
      </c>
      <c r="O190" t="s">
        <v>31</v>
      </c>
      <c r="P190">
        <v>3</v>
      </c>
      <c r="Q190">
        <v>1</v>
      </c>
      <c r="R190">
        <v>0</v>
      </c>
      <c r="S190" t="s">
        <v>642</v>
      </c>
      <c r="T190" t="s">
        <v>689</v>
      </c>
      <c r="U190">
        <v>8.5</v>
      </c>
      <c r="V190">
        <v>1.118421052631579</v>
      </c>
      <c r="W190">
        <v>8.5</v>
      </c>
      <c r="X190" t="s">
        <v>53</v>
      </c>
      <c r="Y190" t="s">
        <v>749</v>
      </c>
      <c r="Z190">
        <v>926</v>
      </c>
      <c r="AA190">
        <v>62467.02</v>
      </c>
      <c r="AB190">
        <v>1</v>
      </c>
      <c r="AC190">
        <v>1.2574591480050017</v>
      </c>
      <c r="AD190">
        <v>1.124316414686825</v>
      </c>
      <c r="AE190">
        <v>1.124316414686825</v>
      </c>
      <c r="AF190">
        <v>0</v>
      </c>
      <c r="AG190" t="s">
        <v>642</v>
      </c>
    </row>
    <row r="191" spans="1:33" x14ac:dyDescent="0.25">
      <c r="A191" t="s">
        <v>54</v>
      </c>
      <c r="B191" t="s">
        <v>949</v>
      </c>
      <c r="C191" s="63" t="s">
        <v>949</v>
      </c>
      <c r="D191" s="63" t="s">
        <v>8</v>
      </c>
      <c r="E191" t="s">
        <v>8</v>
      </c>
      <c r="F191">
        <v>1</v>
      </c>
      <c r="G191">
        <v>2</v>
      </c>
      <c r="H191">
        <v>2</v>
      </c>
      <c r="I191">
        <v>2</v>
      </c>
      <c r="J191">
        <v>7</v>
      </c>
      <c r="K191">
        <v>1</v>
      </c>
      <c r="L191" t="s">
        <v>99</v>
      </c>
      <c r="M191">
        <v>8</v>
      </c>
      <c r="N191" t="s">
        <v>713</v>
      </c>
      <c r="O191" t="s">
        <v>4</v>
      </c>
      <c r="P191">
        <v>1</v>
      </c>
      <c r="Q191">
        <v>3</v>
      </c>
      <c r="R191">
        <v>0</v>
      </c>
      <c r="S191" t="s">
        <v>642</v>
      </c>
      <c r="T191" t="s">
        <v>689</v>
      </c>
      <c r="U191">
        <v>25</v>
      </c>
      <c r="V191">
        <v>3.2894736842105265</v>
      </c>
      <c r="W191">
        <v>25</v>
      </c>
      <c r="X191" t="s">
        <v>33</v>
      </c>
      <c r="Y191" t="s">
        <v>750</v>
      </c>
      <c r="Z191">
        <v>926</v>
      </c>
      <c r="AA191">
        <v>62467.02</v>
      </c>
      <c r="AB191">
        <v>1</v>
      </c>
      <c r="AC191">
        <v>3.69840925883824</v>
      </c>
      <c r="AD191">
        <v>1.124316414686825</v>
      </c>
      <c r="AE191">
        <v>1.124316414686825</v>
      </c>
      <c r="AF191">
        <v>-4.4408920985006262E-16</v>
      </c>
      <c r="AG191" t="s">
        <v>642</v>
      </c>
    </row>
    <row r="192" spans="1:33" x14ac:dyDescent="0.25">
      <c r="A192" t="s">
        <v>54</v>
      </c>
      <c r="B192" t="s">
        <v>949</v>
      </c>
      <c r="C192" s="63" t="s">
        <v>949</v>
      </c>
      <c r="D192" s="63" t="s">
        <v>8</v>
      </c>
      <c r="E192" t="s">
        <v>8</v>
      </c>
      <c r="F192">
        <v>1</v>
      </c>
      <c r="G192">
        <v>2</v>
      </c>
      <c r="H192">
        <v>2</v>
      </c>
      <c r="I192">
        <v>2</v>
      </c>
      <c r="J192">
        <v>7</v>
      </c>
      <c r="K192">
        <v>1</v>
      </c>
      <c r="L192" t="s">
        <v>99</v>
      </c>
      <c r="M192">
        <v>8</v>
      </c>
      <c r="N192" t="s">
        <v>713</v>
      </c>
      <c r="O192" t="s">
        <v>5</v>
      </c>
      <c r="P192">
        <v>2</v>
      </c>
      <c r="Q192">
        <v>3</v>
      </c>
      <c r="R192">
        <v>0</v>
      </c>
      <c r="S192" t="s">
        <v>642</v>
      </c>
      <c r="T192" t="s">
        <v>689</v>
      </c>
      <c r="U192">
        <v>25.5</v>
      </c>
      <c r="V192">
        <v>3.3552631578947372</v>
      </c>
      <c r="W192">
        <v>25.5</v>
      </c>
      <c r="X192" t="s">
        <v>34</v>
      </c>
      <c r="Y192" t="s">
        <v>751</v>
      </c>
      <c r="Z192">
        <v>926</v>
      </c>
      <c r="AA192">
        <v>62467.02</v>
      </c>
      <c r="AB192">
        <v>1</v>
      </c>
      <c r="AC192">
        <v>3.7723774440150049</v>
      </c>
      <c r="AD192">
        <v>1.124316414686825</v>
      </c>
      <c r="AE192">
        <v>1.124316414686825</v>
      </c>
      <c r="AF192">
        <v>-4.4408920985006262E-16</v>
      </c>
      <c r="AG192" t="s">
        <v>642</v>
      </c>
    </row>
    <row r="193" spans="1:33" x14ac:dyDescent="0.25">
      <c r="A193" t="s">
        <v>54</v>
      </c>
      <c r="B193" t="s">
        <v>949</v>
      </c>
      <c r="C193" s="63" t="s">
        <v>949</v>
      </c>
      <c r="D193" s="63" t="s">
        <v>8</v>
      </c>
      <c r="E193" t="s">
        <v>8</v>
      </c>
      <c r="F193">
        <v>1</v>
      </c>
      <c r="G193">
        <v>2</v>
      </c>
      <c r="H193">
        <v>2</v>
      </c>
      <c r="I193">
        <v>2</v>
      </c>
      <c r="J193">
        <v>7</v>
      </c>
      <c r="K193">
        <v>1</v>
      </c>
      <c r="L193" t="s">
        <v>99</v>
      </c>
      <c r="M193">
        <v>8</v>
      </c>
      <c r="N193" t="s">
        <v>713</v>
      </c>
      <c r="O193" t="s">
        <v>31</v>
      </c>
      <c r="P193">
        <v>3</v>
      </c>
      <c r="Q193">
        <v>1</v>
      </c>
      <c r="R193">
        <v>0</v>
      </c>
      <c r="S193" t="s">
        <v>642</v>
      </c>
      <c r="T193" t="s">
        <v>689</v>
      </c>
      <c r="U193">
        <v>8.5</v>
      </c>
      <c r="V193">
        <v>1.118421052631579</v>
      </c>
      <c r="W193">
        <v>8.5</v>
      </c>
      <c r="X193" t="s">
        <v>35</v>
      </c>
      <c r="Y193" t="s">
        <v>752</v>
      </c>
      <c r="Z193">
        <v>926</v>
      </c>
      <c r="AA193">
        <v>62467.02</v>
      </c>
      <c r="AB193">
        <v>1</v>
      </c>
      <c r="AC193">
        <v>1.2574591480050017</v>
      </c>
      <c r="AD193">
        <v>1.124316414686825</v>
      </c>
      <c r="AE193">
        <v>1.124316414686825</v>
      </c>
      <c r="AF193">
        <v>0</v>
      </c>
      <c r="AG193" t="s">
        <v>642</v>
      </c>
    </row>
    <row r="194" spans="1:33" x14ac:dyDescent="0.25">
      <c r="A194" t="s">
        <v>54</v>
      </c>
      <c r="B194" t="s">
        <v>949</v>
      </c>
      <c r="C194" s="63" t="s">
        <v>949</v>
      </c>
      <c r="D194" s="63" t="s">
        <v>8</v>
      </c>
      <c r="E194" t="s">
        <v>8</v>
      </c>
      <c r="F194">
        <v>1</v>
      </c>
      <c r="G194">
        <v>2</v>
      </c>
      <c r="H194">
        <v>2</v>
      </c>
      <c r="I194">
        <v>2</v>
      </c>
      <c r="J194">
        <v>7</v>
      </c>
      <c r="K194">
        <v>2</v>
      </c>
      <c r="L194" t="s">
        <v>102</v>
      </c>
      <c r="M194">
        <v>9</v>
      </c>
      <c r="N194" t="s">
        <v>715</v>
      </c>
      <c r="O194" t="s">
        <v>4</v>
      </c>
      <c r="P194">
        <v>1</v>
      </c>
      <c r="Q194">
        <v>6</v>
      </c>
      <c r="R194">
        <v>0</v>
      </c>
      <c r="S194" t="s">
        <v>642</v>
      </c>
      <c r="T194" t="s">
        <v>689</v>
      </c>
      <c r="U194">
        <v>50</v>
      </c>
      <c r="V194">
        <v>6.5789473684210531</v>
      </c>
      <c r="W194">
        <v>50</v>
      </c>
      <c r="X194" t="s">
        <v>36</v>
      </c>
      <c r="Y194" t="s">
        <v>753</v>
      </c>
      <c r="Z194">
        <v>926</v>
      </c>
      <c r="AA194">
        <v>62467.02</v>
      </c>
      <c r="AB194">
        <v>1</v>
      </c>
      <c r="AC194">
        <v>7.39681851767648</v>
      </c>
      <c r="AD194">
        <v>1.124316414686825</v>
      </c>
      <c r="AE194">
        <v>1.124316414686825</v>
      </c>
      <c r="AF194">
        <v>-8.8817841970012523E-16</v>
      </c>
      <c r="AG194" t="s">
        <v>642</v>
      </c>
    </row>
    <row r="195" spans="1:33" x14ac:dyDescent="0.25">
      <c r="A195" t="s">
        <v>54</v>
      </c>
      <c r="B195" t="s">
        <v>949</v>
      </c>
      <c r="C195" s="63" t="s">
        <v>949</v>
      </c>
      <c r="D195" s="63" t="s">
        <v>8</v>
      </c>
      <c r="E195" t="s">
        <v>8</v>
      </c>
      <c r="F195">
        <v>1</v>
      </c>
      <c r="G195">
        <v>2</v>
      </c>
      <c r="H195">
        <v>2</v>
      </c>
      <c r="I195">
        <v>2</v>
      </c>
      <c r="J195">
        <v>7</v>
      </c>
      <c r="K195">
        <v>2</v>
      </c>
      <c r="L195" t="s">
        <v>102</v>
      </c>
      <c r="M195">
        <v>9</v>
      </c>
      <c r="N195" t="s">
        <v>715</v>
      </c>
      <c r="O195" t="s">
        <v>5</v>
      </c>
      <c r="P195">
        <v>2</v>
      </c>
      <c r="Q195">
        <v>3</v>
      </c>
      <c r="R195">
        <v>0</v>
      </c>
      <c r="S195" t="s">
        <v>642</v>
      </c>
      <c r="T195" t="s">
        <v>689</v>
      </c>
      <c r="U195">
        <v>25.5</v>
      </c>
      <c r="V195">
        <v>3.3552631578947372</v>
      </c>
      <c r="W195">
        <v>25.5</v>
      </c>
      <c r="X195" t="s">
        <v>37</v>
      </c>
      <c r="Y195" t="s">
        <v>754</v>
      </c>
      <c r="Z195">
        <v>926</v>
      </c>
      <c r="AA195">
        <v>62467.02</v>
      </c>
      <c r="AB195">
        <v>1</v>
      </c>
      <c r="AC195">
        <v>3.7723774440150049</v>
      </c>
      <c r="AD195">
        <v>1.124316414686825</v>
      </c>
      <c r="AE195">
        <v>1.124316414686825</v>
      </c>
      <c r="AF195">
        <v>-4.4408920985006262E-16</v>
      </c>
      <c r="AG195" t="s">
        <v>642</v>
      </c>
    </row>
    <row r="196" spans="1:33" x14ac:dyDescent="0.25">
      <c r="A196" t="s">
        <v>54</v>
      </c>
      <c r="B196" t="s">
        <v>949</v>
      </c>
      <c r="C196" s="63" t="s">
        <v>949</v>
      </c>
      <c r="D196" s="63" t="s">
        <v>8</v>
      </c>
      <c r="E196" t="s">
        <v>8</v>
      </c>
      <c r="F196">
        <v>1</v>
      </c>
      <c r="G196">
        <v>2</v>
      </c>
      <c r="H196">
        <v>2</v>
      </c>
      <c r="I196">
        <v>2</v>
      </c>
      <c r="J196">
        <v>7</v>
      </c>
      <c r="K196">
        <v>2</v>
      </c>
      <c r="L196" t="s">
        <v>102</v>
      </c>
      <c r="M196">
        <v>9</v>
      </c>
      <c r="N196" t="s">
        <v>715</v>
      </c>
      <c r="O196" t="s">
        <v>31</v>
      </c>
      <c r="P196">
        <v>3</v>
      </c>
      <c r="Q196">
        <v>1</v>
      </c>
      <c r="R196">
        <v>0</v>
      </c>
      <c r="S196" t="s">
        <v>642</v>
      </c>
      <c r="T196" t="s">
        <v>689</v>
      </c>
      <c r="U196">
        <v>8.5</v>
      </c>
      <c r="V196">
        <v>1.118421052631579</v>
      </c>
      <c r="W196">
        <v>8.5</v>
      </c>
      <c r="X196" t="s">
        <v>38</v>
      </c>
      <c r="Y196" t="s">
        <v>755</v>
      </c>
      <c r="Z196">
        <v>926</v>
      </c>
      <c r="AA196">
        <v>62467.02</v>
      </c>
      <c r="AB196">
        <v>1</v>
      </c>
      <c r="AC196">
        <v>1.2574591480050017</v>
      </c>
      <c r="AD196">
        <v>1.124316414686825</v>
      </c>
      <c r="AE196">
        <v>1.124316414686825</v>
      </c>
      <c r="AF196">
        <v>0</v>
      </c>
      <c r="AG196" t="s">
        <v>642</v>
      </c>
    </row>
    <row r="197" spans="1:33" x14ac:dyDescent="0.25">
      <c r="A197" t="s">
        <v>54</v>
      </c>
      <c r="B197" t="s">
        <v>949</v>
      </c>
      <c r="C197" s="63" t="s">
        <v>949</v>
      </c>
      <c r="D197" s="63" t="s">
        <v>8</v>
      </c>
      <c r="E197" t="s">
        <v>8</v>
      </c>
      <c r="F197">
        <v>1</v>
      </c>
      <c r="G197">
        <v>2</v>
      </c>
      <c r="H197">
        <v>2</v>
      </c>
      <c r="I197">
        <v>2</v>
      </c>
      <c r="J197">
        <v>7</v>
      </c>
      <c r="K197">
        <v>3</v>
      </c>
      <c r="L197" t="s">
        <v>103</v>
      </c>
      <c r="M197">
        <v>10</v>
      </c>
      <c r="N197" t="s">
        <v>717</v>
      </c>
      <c r="O197" t="s">
        <v>4</v>
      </c>
      <c r="P197">
        <v>1</v>
      </c>
      <c r="Q197">
        <v>5</v>
      </c>
      <c r="R197">
        <v>0</v>
      </c>
      <c r="S197" t="s">
        <v>642</v>
      </c>
      <c r="T197" t="s">
        <v>689</v>
      </c>
      <c r="U197">
        <v>41.5</v>
      </c>
      <c r="V197">
        <v>5.4605263157894743</v>
      </c>
      <c r="W197">
        <v>41.5</v>
      </c>
      <c r="X197" t="s">
        <v>39</v>
      </c>
      <c r="Y197" t="s">
        <v>756</v>
      </c>
      <c r="Z197">
        <v>926</v>
      </c>
      <c r="AA197">
        <v>62467.02</v>
      </c>
      <c r="AB197">
        <v>1</v>
      </c>
      <c r="AC197">
        <v>6.1393593696714781</v>
      </c>
      <c r="AD197">
        <v>1.124316414686825</v>
      </c>
      <c r="AE197">
        <v>1.1243164146868247</v>
      </c>
      <c r="AF197">
        <v>-8.8817841970012523E-16</v>
      </c>
      <c r="AG197" t="s">
        <v>642</v>
      </c>
    </row>
    <row r="198" spans="1:33" x14ac:dyDescent="0.25">
      <c r="A198" t="s">
        <v>54</v>
      </c>
      <c r="B198" t="s">
        <v>949</v>
      </c>
      <c r="C198" s="63" t="s">
        <v>949</v>
      </c>
      <c r="D198" s="63" t="s">
        <v>8</v>
      </c>
      <c r="E198" t="s">
        <v>8</v>
      </c>
      <c r="F198">
        <v>1</v>
      </c>
      <c r="G198">
        <v>2</v>
      </c>
      <c r="H198">
        <v>2</v>
      </c>
      <c r="I198">
        <v>2</v>
      </c>
      <c r="J198">
        <v>7</v>
      </c>
      <c r="K198">
        <v>3</v>
      </c>
      <c r="L198" t="s">
        <v>103</v>
      </c>
      <c r="M198">
        <v>10</v>
      </c>
      <c r="N198" t="s">
        <v>717</v>
      </c>
      <c r="O198" t="s">
        <v>5</v>
      </c>
      <c r="P198">
        <v>2</v>
      </c>
      <c r="Q198">
        <v>2</v>
      </c>
      <c r="R198">
        <v>0</v>
      </c>
      <c r="S198" t="s">
        <v>642</v>
      </c>
      <c r="T198" t="s">
        <v>689</v>
      </c>
      <c r="U198">
        <v>17</v>
      </c>
      <c r="V198">
        <v>2.236842105263158</v>
      </c>
      <c r="W198">
        <v>17</v>
      </c>
      <c r="X198" t="s">
        <v>40</v>
      </c>
      <c r="Y198" t="s">
        <v>757</v>
      </c>
      <c r="Z198">
        <v>926</v>
      </c>
      <c r="AA198">
        <v>62467.02</v>
      </c>
      <c r="AB198">
        <v>1</v>
      </c>
      <c r="AC198">
        <v>2.5149182960100034</v>
      </c>
      <c r="AD198">
        <v>1.124316414686825</v>
      </c>
      <c r="AE198">
        <v>1.124316414686825</v>
      </c>
      <c r="AF198">
        <v>0</v>
      </c>
      <c r="AG198" t="s">
        <v>642</v>
      </c>
    </row>
    <row r="199" spans="1:33" x14ac:dyDescent="0.25">
      <c r="A199" t="s">
        <v>54</v>
      </c>
      <c r="B199" t="s">
        <v>949</v>
      </c>
      <c r="C199" s="63" t="s">
        <v>949</v>
      </c>
      <c r="D199" s="63" t="s">
        <v>8</v>
      </c>
      <c r="E199" t="s">
        <v>8</v>
      </c>
      <c r="F199">
        <v>1</v>
      </c>
      <c r="G199">
        <v>2</v>
      </c>
      <c r="H199">
        <v>2</v>
      </c>
      <c r="I199">
        <v>2</v>
      </c>
      <c r="J199">
        <v>7</v>
      </c>
      <c r="K199">
        <v>3</v>
      </c>
      <c r="L199" t="s">
        <v>103</v>
      </c>
      <c r="M199">
        <v>10</v>
      </c>
      <c r="N199" t="s">
        <v>717</v>
      </c>
      <c r="O199" t="s">
        <v>31</v>
      </c>
      <c r="P199">
        <v>3</v>
      </c>
      <c r="Q199">
        <v>1</v>
      </c>
      <c r="R199">
        <v>0</v>
      </c>
      <c r="S199" t="s">
        <v>642</v>
      </c>
      <c r="T199" t="s">
        <v>689</v>
      </c>
      <c r="U199">
        <v>8.5</v>
      </c>
      <c r="V199">
        <v>1.118421052631579</v>
      </c>
      <c r="W199">
        <v>8.5</v>
      </c>
      <c r="X199" t="s">
        <v>41</v>
      </c>
      <c r="Y199" t="s">
        <v>758</v>
      </c>
      <c r="Z199">
        <v>926</v>
      </c>
      <c r="AA199">
        <v>62467.02</v>
      </c>
      <c r="AB199">
        <v>1</v>
      </c>
      <c r="AC199">
        <v>1.2574591480050017</v>
      </c>
      <c r="AD199">
        <v>1.124316414686825</v>
      </c>
      <c r="AE199">
        <v>1.124316414686825</v>
      </c>
      <c r="AF199">
        <v>0</v>
      </c>
      <c r="AG199" t="s">
        <v>642</v>
      </c>
    </row>
    <row r="200" spans="1:33" x14ac:dyDescent="0.25">
      <c r="A200" t="s">
        <v>54</v>
      </c>
      <c r="B200" t="s">
        <v>949</v>
      </c>
      <c r="C200" s="63" t="s">
        <v>949</v>
      </c>
      <c r="D200" s="63" t="s">
        <v>8</v>
      </c>
      <c r="E200" t="s">
        <v>8</v>
      </c>
      <c r="F200">
        <v>1</v>
      </c>
      <c r="G200">
        <v>2</v>
      </c>
      <c r="H200">
        <v>2</v>
      </c>
      <c r="I200">
        <v>2</v>
      </c>
      <c r="J200">
        <v>7</v>
      </c>
      <c r="K200">
        <v>4</v>
      </c>
      <c r="L200" t="s">
        <v>101</v>
      </c>
      <c r="M200">
        <v>11</v>
      </c>
      <c r="N200" t="s">
        <v>719</v>
      </c>
      <c r="O200" t="s">
        <v>4</v>
      </c>
      <c r="P200">
        <v>1</v>
      </c>
      <c r="Q200">
        <v>5</v>
      </c>
      <c r="R200">
        <v>0</v>
      </c>
      <c r="S200" t="s">
        <v>642</v>
      </c>
      <c r="T200" t="s">
        <v>689</v>
      </c>
      <c r="U200">
        <v>41</v>
      </c>
      <c r="V200">
        <v>5.3947368421052637</v>
      </c>
      <c r="W200">
        <v>41</v>
      </c>
      <c r="X200" t="s">
        <v>42</v>
      </c>
      <c r="Y200" t="s">
        <v>759</v>
      </c>
      <c r="Z200">
        <v>926</v>
      </c>
      <c r="AA200">
        <v>62467.02</v>
      </c>
      <c r="AB200">
        <v>1</v>
      </c>
      <c r="AC200">
        <v>6.0653911844947137</v>
      </c>
      <c r="AD200">
        <v>1.124316414686825</v>
      </c>
      <c r="AE200">
        <v>1.124316414686825</v>
      </c>
      <c r="AF200">
        <v>-8.8817841970012523E-16</v>
      </c>
      <c r="AG200" t="s">
        <v>642</v>
      </c>
    </row>
    <row r="201" spans="1:33" x14ac:dyDescent="0.25">
      <c r="A201" t="s">
        <v>54</v>
      </c>
      <c r="B201" t="s">
        <v>949</v>
      </c>
      <c r="C201" s="63" t="s">
        <v>949</v>
      </c>
      <c r="D201" s="63" t="s">
        <v>8</v>
      </c>
      <c r="E201" t="s">
        <v>8</v>
      </c>
      <c r="F201">
        <v>1</v>
      </c>
      <c r="G201">
        <v>2</v>
      </c>
      <c r="H201">
        <v>2</v>
      </c>
      <c r="I201">
        <v>2</v>
      </c>
      <c r="J201">
        <v>7</v>
      </c>
      <c r="K201">
        <v>4</v>
      </c>
      <c r="L201" t="s">
        <v>101</v>
      </c>
      <c r="M201">
        <v>11</v>
      </c>
      <c r="N201" t="s">
        <v>719</v>
      </c>
      <c r="O201" t="s">
        <v>5</v>
      </c>
      <c r="P201">
        <v>2</v>
      </c>
      <c r="Q201">
        <v>3</v>
      </c>
      <c r="R201">
        <v>0</v>
      </c>
      <c r="S201" t="s">
        <v>642</v>
      </c>
      <c r="T201" t="s">
        <v>689</v>
      </c>
      <c r="U201">
        <v>25.5</v>
      </c>
      <c r="V201">
        <v>3.3552631578947372</v>
      </c>
      <c r="W201">
        <v>25.5</v>
      </c>
      <c r="X201" t="s">
        <v>43</v>
      </c>
      <c r="Y201" t="s">
        <v>760</v>
      </c>
      <c r="Z201">
        <v>926</v>
      </c>
      <c r="AA201">
        <v>62467.02</v>
      </c>
      <c r="AB201">
        <v>1</v>
      </c>
      <c r="AC201">
        <v>3.7723774440150049</v>
      </c>
      <c r="AD201">
        <v>1.124316414686825</v>
      </c>
      <c r="AE201">
        <v>1.124316414686825</v>
      </c>
      <c r="AF201">
        <v>-4.4408920985006262E-16</v>
      </c>
      <c r="AG201" t="s">
        <v>642</v>
      </c>
    </row>
    <row r="202" spans="1:33" x14ac:dyDescent="0.25">
      <c r="A202" t="s">
        <v>54</v>
      </c>
      <c r="B202" t="s">
        <v>949</v>
      </c>
      <c r="C202" s="63" t="s">
        <v>949</v>
      </c>
      <c r="D202" s="63" t="s">
        <v>8</v>
      </c>
      <c r="E202" t="s">
        <v>8</v>
      </c>
      <c r="F202">
        <v>1</v>
      </c>
      <c r="G202">
        <v>2</v>
      </c>
      <c r="H202">
        <v>2</v>
      </c>
      <c r="I202">
        <v>2</v>
      </c>
      <c r="J202">
        <v>7</v>
      </c>
      <c r="K202">
        <v>4</v>
      </c>
      <c r="L202" t="s">
        <v>101</v>
      </c>
      <c r="M202">
        <v>11</v>
      </c>
      <c r="N202" t="s">
        <v>719</v>
      </c>
      <c r="O202" t="s">
        <v>31</v>
      </c>
      <c r="P202">
        <v>3</v>
      </c>
      <c r="Q202">
        <v>1</v>
      </c>
      <c r="R202">
        <v>0</v>
      </c>
      <c r="S202" t="s">
        <v>642</v>
      </c>
      <c r="T202" t="s">
        <v>689</v>
      </c>
      <c r="U202">
        <v>8.5</v>
      </c>
      <c r="V202">
        <v>1.118421052631579</v>
      </c>
      <c r="W202">
        <v>8.5</v>
      </c>
      <c r="X202" t="s">
        <v>44</v>
      </c>
      <c r="Y202" t="s">
        <v>761</v>
      </c>
      <c r="Z202">
        <v>926</v>
      </c>
      <c r="AA202">
        <v>62467.02</v>
      </c>
      <c r="AB202">
        <v>1</v>
      </c>
      <c r="AC202">
        <v>1.2574591480050017</v>
      </c>
      <c r="AD202">
        <v>1.124316414686825</v>
      </c>
      <c r="AE202">
        <v>1.124316414686825</v>
      </c>
      <c r="AF202">
        <v>0</v>
      </c>
      <c r="AG202" t="s">
        <v>642</v>
      </c>
    </row>
    <row r="203" spans="1:33" x14ac:dyDescent="0.25">
      <c r="A203" t="s">
        <v>54</v>
      </c>
      <c r="B203" t="s">
        <v>949</v>
      </c>
      <c r="C203" s="63" t="s">
        <v>949</v>
      </c>
      <c r="D203" s="63" t="s">
        <v>8</v>
      </c>
      <c r="E203" t="s">
        <v>8</v>
      </c>
      <c r="F203">
        <v>1</v>
      </c>
      <c r="G203">
        <v>2</v>
      </c>
      <c r="H203">
        <v>2</v>
      </c>
      <c r="I203">
        <v>2</v>
      </c>
      <c r="J203">
        <v>7</v>
      </c>
      <c r="K203">
        <v>5</v>
      </c>
      <c r="L203" t="s">
        <v>105</v>
      </c>
      <c r="M203">
        <v>12</v>
      </c>
      <c r="N203" t="s">
        <v>721</v>
      </c>
      <c r="O203" t="s">
        <v>4</v>
      </c>
      <c r="P203">
        <v>1</v>
      </c>
      <c r="Q203">
        <v>4</v>
      </c>
      <c r="R203">
        <v>0</v>
      </c>
      <c r="S203" t="s">
        <v>642</v>
      </c>
      <c r="T203" t="s">
        <v>689</v>
      </c>
      <c r="U203">
        <v>32.5</v>
      </c>
      <c r="V203">
        <v>4.2763157894736841</v>
      </c>
      <c r="W203">
        <v>32.5</v>
      </c>
      <c r="X203" t="s">
        <v>45</v>
      </c>
      <c r="Y203" t="s">
        <v>762</v>
      </c>
      <c r="Z203">
        <v>926</v>
      </c>
      <c r="AA203">
        <v>62467.02</v>
      </c>
      <c r="AB203">
        <v>1</v>
      </c>
      <c r="AC203">
        <v>4.8079320364897118</v>
      </c>
      <c r="AD203">
        <v>1.124316414686825</v>
      </c>
      <c r="AE203">
        <v>1.124316414686825</v>
      </c>
      <c r="AF203">
        <v>0</v>
      </c>
      <c r="AG203" t="s">
        <v>642</v>
      </c>
    </row>
    <row r="204" spans="1:33" x14ac:dyDescent="0.25">
      <c r="A204" t="s">
        <v>54</v>
      </c>
      <c r="B204" t="s">
        <v>949</v>
      </c>
      <c r="C204" s="63" t="s">
        <v>949</v>
      </c>
      <c r="D204" s="63" t="s">
        <v>8</v>
      </c>
      <c r="E204" t="s">
        <v>8</v>
      </c>
      <c r="F204">
        <v>1</v>
      </c>
      <c r="G204">
        <v>2</v>
      </c>
      <c r="H204">
        <v>2</v>
      </c>
      <c r="I204">
        <v>2</v>
      </c>
      <c r="J204">
        <v>7</v>
      </c>
      <c r="K204">
        <v>5</v>
      </c>
      <c r="L204" t="s">
        <v>105</v>
      </c>
      <c r="M204">
        <v>12</v>
      </c>
      <c r="N204" t="s">
        <v>721</v>
      </c>
      <c r="O204" t="s">
        <v>5</v>
      </c>
      <c r="P204">
        <v>2</v>
      </c>
      <c r="Q204">
        <v>2</v>
      </c>
      <c r="R204">
        <v>0</v>
      </c>
      <c r="S204" t="s">
        <v>642</v>
      </c>
      <c r="T204" t="s">
        <v>689</v>
      </c>
      <c r="U204">
        <v>17</v>
      </c>
      <c r="V204">
        <v>2.236842105263158</v>
      </c>
      <c r="W204">
        <v>17</v>
      </c>
      <c r="X204" t="s">
        <v>46</v>
      </c>
      <c r="Y204" t="s">
        <v>763</v>
      </c>
      <c r="Z204">
        <v>926</v>
      </c>
      <c r="AA204">
        <v>62467.02</v>
      </c>
      <c r="AB204">
        <v>1</v>
      </c>
      <c r="AC204">
        <v>2.5149182960100034</v>
      </c>
      <c r="AD204">
        <v>1.124316414686825</v>
      </c>
      <c r="AE204">
        <v>1.124316414686825</v>
      </c>
      <c r="AF204">
        <v>0</v>
      </c>
      <c r="AG204" t="s">
        <v>642</v>
      </c>
    </row>
    <row r="205" spans="1:33" x14ac:dyDescent="0.25">
      <c r="A205" t="s">
        <v>54</v>
      </c>
      <c r="B205" t="s">
        <v>949</v>
      </c>
      <c r="C205" s="63" t="s">
        <v>949</v>
      </c>
      <c r="D205" s="63" t="s">
        <v>8</v>
      </c>
      <c r="E205" t="s">
        <v>8</v>
      </c>
      <c r="F205">
        <v>1</v>
      </c>
      <c r="G205">
        <v>2</v>
      </c>
      <c r="H205">
        <v>2</v>
      </c>
      <c r="I205">
        <v>2</v>
      </c>
      <c r="J205">
        <v>7</v>
      </c>
      <c r="K205">
        <v>5</v>
      </c>
      <c r="L205" t="s">
        <v>105</v>
      </c>
      <c r="M205">
        <v>12</v>
      </c>
      <c r="N205" t="s">
        <v>721</v>
      </c>
      <c r="O205" t="s">
        <v>31</v>
      </c>
      <c r="P205">
        <v>3</v>
      </c>
      <c r="Q205">
        <v>1</v>
      </c>
      <c r="R205">
        <v>0</v>
      </c>
      <c r="S205" t="s">
        <v>642</v>
      </c>
      <c r="T205" t="s">
        <v>689</v>
      </c>
      <c r="U205">
        <v>8.5</v>
      </c>
      <c r="V205">
        <v>1.118421052631579</v>
      </c>
      <c r="W205">
        <v>8.5</v>
      </c>
      <c r="X205" t="s">
        <v>47</v>
      </c>
      <c r="Y205" t="s">
        <v>764</v>
      </c>
      <c r="Z205">
        <v>926</v>
      </c>
      <c r="AA205">
        <v>62467.02</v>
      </c>
      <c r="AB205">
        <v>1</v>
      </c>
      <c r="AC205">
        <v>1.2574591480050017</v>
      </c>
      <c r="AD205">
        <v>1.124316414686825</v>
      </c>
      <c r="AE205">
        <v>1.124316414686825</v>
      </c>
      <c r="AF205">
        <v>0</v>
      </c>
      <c r="AG205" t="s">
        <v>642</v>
      </c>
    </row>
    <row r="206" spans="1:33" x14ac:dyDescent="0.25">
      <c r="A206" t="s">
        <v>54</v>
      </c>
      <c r="B206" t="s">
        <v>949</v>
      </c>
      <c r="C206" s="63" t="s">
        <v>949</v>
      </c>
      <c r="D206" s="63" t="s">
        <v>8</v>
      </c>
      <c r="E206" t="s">
        <v>8</v>
      </c>
      <c r="F206">
        <v>1</v>
      </c>
      <c r="G206">
        <v>2</v>
      </c>
      <c r="H206">
        <v>2</v>
      </c>
      <c r="I206">
        <v>2</v>
      </c>
      <c r="J206">
        <v>7</v>
      </c>
      <c r="K206">
        <v>6</v>
      </c>
      <c r="L206" t="s">
        <v>113</v>
      </c>
      <c r="M206">
        <v>13</v>
      </c>
      <c r="N206" t="s">
        <v>723</v>
      </c>
      <c r="O206" t="s">
        <v>4</v>
      </c>
      <c r="P206">
        <v>1</v>
      </c>
      <c r="Q206">
        <v>5</v>
      </c>
      <c r="R206">
        <v>0</v>
      </c>
      <c r="S206" t="s">
        <v>642</v>
      </c>
      <c r="T206" t="s">
        <v>689</v>
      </c>
      <c r="U206">
        <v>38</v>
      </c>
      <c r="V206">
        <v>5</v>
      </c>
      <c r="W206">
        <v>38</v>
      </c>
      <c r="X206" t="s">
        <v>48</v>
      </c>
      <c r="Y206" t="s">
        <v>765</v>
      </c>
      <c r="Z206">
        <v>926</v>
      </c>
      <c r="AA206">
        <v>62467.02</v>
      </c>
      <c r="AB206">
        <v>1</v>
      </c>
      <c r="AC206">
        <v>5.6215820734341246</v>
      </c>
      <c r="AD206">
        <v>1.124316414686825</v>
      </c>
      <c r="AE206">
        <v>1.124316414686825</v>
      </c>
      <c r="AF206">
        <v>0</v>
      </c>
      <c r="AG206" t="s">
        <v>642</v>
      </c>
    </row>
    <row r="207" spans="1:33" x14ac:dyDescent="0.25">
      <c r="A207" t="s">
        <v>54</v>
      </c>
      <c r="B207" t="s">
        <v>949</v>
      </c>
      <c r="C207" s="63" t="s">
        <v>949</v>
      </c>
      <c r="D207" s="63" t="s">
        <v>8</v>
      </c>
      <c r="E207" t="s">
        <v>8</v>
      </c>
      <c r="F207">
        <v>1</v>
      </c>
      <c r="G207">
        <v>2</v>
      </c>
      <c r="H207">
        <v>2</v>
      </c>
      <c r="I207">
        <v>2</v>
      </c>
      <c r="J207">
        <v>7</v>
      </c>
      <c r="K207">
        <v>6</v>
      </c>
      <c r="L207" t="s">
        <v>113</v>
      </c>
      <c r="M207">
        <v>13</v>
      </c>
      <c r="N207" t="s">
        <v>723</v>
      </c>
      <c r="O207" t="s">
        <v>5</v>
      </c>
      <c r="P207">
        <v>2</v>
      </c>
      <c r="Q207">
        <v>2</v>
      </c>
      <c r="R207">
        <v>0</v>
      </c>
      <c r="S207" t="s">
        <v>642</v>
      </c>
      <c r="T207" t="s">
        <v>689</v>
      </c>
      <c r="U207">
        <v>17</v>
      </c>
      <c r="V207">
        <v>2.236842105263158</v>
      </c>
      <c r="W207">
        <v>17</v>
      </c>
      <c r="X207" t="s">
        <v>49</v>
      </c>
      <c r="Y207" t="s">
        <v>766</v>
      </c>
      <c r="Z207">
        <v>926</v>
      </c>
      <c r="AA207">
        <v>62467.02</v>
      </c>
      <c r="AB207">
        <v>1</v>
      </c>
      <c r="AC207">
        <v>2.5149182960100034</v>
      </c>
      <c r="AD207">
        <v>1.124316414686825</v>
      </c>
      <c r="AE207">
        <v>1.124316414686825</v>
      </c>
      <c r="AF207">
        <v>0</v>
      </c>
      <c r="AG207" t="s">
        <v>642</v>
      </c>
    </row>
    <row r="208" spans="1:33" x14ac:dyDescent="0.25">
      <c r="A208" t="s">
        <v>54</v>
      </c>
      <c r="B208" t="s">
        <v>949</v>
      </c>
      <c r="C208" s="63" t="s">
        <v>949</v>
      </c>
      <c r="D208" s="63" t="s">
        <v>8</v>
      </c>
      <c r="E208" t="s">
        <v>8</v>
      </c>
      <c r="F208">
        <v>1</v>
      </c>
      <c r="G208">
        <v>2</v>
      </c>
      <c r="H208">
        <v>2</v>
      </c>
      <c r="I208">
        <v>2</v>
      </c>
      <c r="J208">
        <v>7</v>
      </c>
      <c r="K208">
        <v>6</v>
      </c>
      <c r="L208" t="s">
        <v>113</v>
      </c>
      <c r="M208">
        <v>13</v>
      </c>
      <c r="N208" t="s">
        <v>723</v>
      </c>
      <c r="O208" t="s">
        <v>31</v>
      </c>
      <c r="P208">
        <v>3</v>
      </c>
      <c r="Q208">
        <v>1</v>
      </c>
      <c r="R208">
        <v>0</v>
      </c>
      <c r="S208" t="s">
        <v>642</v>
      </c>
      <c r="T208" t="s">
        <v>689</v>
      </c>
      <c r="U208">
        <v>8.5</v>
      </c>
      <c r="V208">
        <v>1.118421052631579</v>
      </c>
      <c r="W208">
        <v>8.5</v>
      </c>
      <c r="X208" t="s">
        <v>50</v>
      </c>
      <c r="Y208" t="s">
        <v>767</v>
      </c>
      <c r="Z208">
        <v>926</v>
      </c>
      <c r="AA208">
        <v>62467.02</v>
      </c>
      <c r="AB208">
        <v>1</v>
      </c>
      <c r="AC208">
        <v>1.2574591480050017</v>
      </c>
      <c r="AD208">
        <v>1.124316414686825</v>
      </c>
      <c r="AE208">
        <v>1.124316414686825</v>
      </c>
      <c r="AF208">
        <v>0</v>
      </c>
      <c r="AG208" t="s">
        <v>642</v>
      </c>
    </row>
    <row r="209" spans="1:33" x14ac:dyDescent="0.25">
      <c r="A209" t="s">
        <v>54</v>
      </c>
      <c r="B209" t="s">
        <v>949</v>
      </c>
      <c r="C209" s="63" t="s">
        <v>949</v>
      </c>
      <c r="D209" s="63" t="s">
        <v>8</v>
      </c>
      <c r="E209" t="s">
        <v>8</v>
      </c>
      <c r="F209">
        <v>1</v>
      </c>
      <c r="G209">
        <v>2</v>
      </c>
      <c r="H209">
        <v>2</v>
      </c>
      <c r="I209">
        <v>2</v>
      </c>
      <c r="J209">
        <v>7</v>
      </c>
      <c r="K209">
        <v>7</v>
      </c>
      <c r="L209" t="s">
        <v>114</v>
      </c>
      <c r="M209">
        <v>14</v>
      </c>
      <c r="N209" t="s">
        <v>725</v>
      </c>
      <c r="O209" t="s">
        <v>4</v>
      </c>
      <c r="P209">
        <v>1</v>
      </c>
      <c r="Q209">
        <v>4</v>
      </c>
      <c r="R209">
        <v>0</v>
      </c>
      <c r="S209" t="s">
        <v>642</v>
      </c>
      <c r="T209" t="s">
        <v>689</v>
      </c>
      <c r="U209">
        <v>25</v>
      </c>
      <c r="V209">
        <v>3.2894736842105265</v>
      </c>
      <c r="W209">
        <v>25</v>
      </c>
      <c r="X209" t="s">
        <v>51</v>
      </c>
      <c r="Y209" t="s">
        <v>768</v>
      </c>
      <c r="Z209">
        <v>926</v>
      </c>
      <c r="AA209">
        <v>62467.02</v>
      </c>
      <c r="AB209">
        <v>1</v>
      </c>
      <c r="AC209">
        <v>3.69840925883824</v>
      </c>
      <c r="AD209">
        <v>1.124316414686825</v>
      </c>
      <c r="AE209">
        <v>1.124316414686825</v>
      </c>
      <c r="AF209">
        <v>-4.4408920985006262E-16</v>
      </c>
      <c r="AG209" t="s">
        <v>642</v>
      </c>
    </row>
    <row r="210" spans="1:33" x14ac:dyDescent="0.25">
      <c r="A210" t="s">
        <v>54</v>
      </c>
      <c r="B210" t="s">
        <v>949</v>
      </c>
      <c r="C210" s="63" t="s">
        <v>949</v>
      </c>
      <c r="D210" s="63" t="s">
        <v>8</v>
      </c>
      <c r="E210" t="s">
        <v>8</v>
      </c>
      <c r="F210">
        <v>1</v>
      </c>
      <c r="G210">
        <v>2</v>
      </c>
      <c r="H210">
        <v>2</v>
      </c>
      <c r="I210">
        <v>2</v>
      </c>
      <c r="J210">
        <v>7</v>
      </c>
      <c r="K210">
        <v>7</v>
      </c>
      <c r="L210" t="s">
        <v>114</v>
      </c>
      <c r="M210">
        <v>14</v>
      </c>
      <c r="N210" t="s">
        <v>725</v>
      </c>
      <c r="O210" t="s">
        <v>5</v>
      </c>
      <c r="P210">
        <v>2</v>
      </c>
      <c r="Q210">
        <v>2</v>
      </c>
      <c r="R210">
        <v>0</v>
      </c>
      <c r="S210" t="s">
        <v>642</v>
      </c>
      <c r="T210" t="s">
        <v>689</v>
      </c>
      <c r="U210">
        <v>17</v>
      </c>
      <c r="V210">
        <v>2.236842105263158</v>
      </c>
      <c r="W210">
        <v>17</v>
      </c>
      <c r="X210" t="s">
        <v>52</v>
      </c>
      <c r="Y210" t="s">
        <v>769</v>
      </c>
      <c r="Z210">
        <v>926</v>
      </c>
      <c r="AA210">
        <v>62467.02</v>
      </c>
      <c r="AB210">
        <v>1</v>
      </c>
      <c r="AC210">
        <v>2.5149182960100034</v>
      </c>
      <c r="AD210">
        <v>1.124316414686825</v>
      </c>
      <c r="AE210">
        <v>1.124316414686825</v>
      </c>
      <c r="AF210">
        <v>0</v>
      </c>
      <c r="AG210" t="s">
        <v>642</v>
      </c>
    </row>
    <row r="211" spans="1:33" x14ac:dyDescent="0.25">
      <c r="A211" t="s">
        <v>54</v>
      </c>
      <c r="B211" t="s">
        <v>949</v>
      </c>
      <c r="C211" s="63" t="s">
        <v>949</v>
      </c>
      <c r="D211" s="63" t="s">
        <v>8</v>
      </c>
      <c r="E211" t="s">
        <v>8</v>
      </c>
      <c r="F211">
        <v>1</v>
      </c>
      <c r="G211">
        <v>2</v>
      </c>
      <c r="H211">
        <v>2</v>
      </c>
      <c r="I211">
        <v>2</v>
      </c>
      <c r="J211">
        <v>7</v>
      </c>
      <c r="K211">
        <v>7</v>
      </c>
      <c r="L211" t="s">
        <v>114</v>
      </c>
      <c r="M211">
        <v>14</v>
      </c>
      <c r="N211" t="s">
        <v>725</v>
      </c>
      <c r="O211" t="s">
        <v>31</v>
      </c>
      <c r="P211">
        <v>3</v>
      </c>
      <c r="Q211">
        <v>1</v>
      </c>
      <c r="R211">
        <v>0</v>
      </c>
      <c r="S211" t="s">
        <v>642</v>
      </c>
      <c r="T211" t="s">
        <v>689</v>
      </c>
      <c r="U211">
        <v>8.5</v>
      </c>
      <c r="V211">
        <v>1.118421052631579</v>
      </c>
      <c r="W211">
        <v>8.5</v>
      </c>
      <c r="X211" t="s">
        <v>53</v>
      </c>
      <c r="Y211" t="s">
        <v>770</v>
      </c>
      <c r="Z211">
        <v>926</v>
      </c>
      <c r="AA211">
        <v>62467.02</v>
      </c>
      <c r="AB211">
        <v>1</v>
      </c>
      <c r="AC211">
        <v>1.2574591480050017</v>
      </c>
      <c r="AD211">
        <v>1.124316414686825</v>
      </c>
      <c r="AE211">
        <v>1.124316414686825</v>
      </c>
      <c r="AF211">
        <v>0</v>
      </c>
      <c r="AG211" t="s">
        <v>642</v>
      </c>
    </row>
    <row r="212" spans="1:33" x14ac:dyDescent="0.25">
      <c r="A212" t="s">
        <v>54</v>
      </c>
      <c r="B212" t="s">
        <v>950</v>
      </c>
      <c r="C212" s="63" t="s">
        <v>950</v>
      </c>
      <c r="D212" s="63" t="s">
        <v>671</v>
      </c>
      <c r="E212" t="s">
        <v>527</v>
      </c>
      <c r="F212">
        <v>0.75</v>
      </c>
      <c r="G212">
        <v>1</v>
      </c>
      <c r="H212">
        <v>1</v>
      </c>
      <c r="I212">
        <v>2</v>
      </c>
      <c r="J212">
        <v>7</v>
      </c>
      <c r="K212">
        <v>1</v>
      </c>
      <c r="L212" t="s">
        <v>99</v>
      </c>
      <c r="M212">
        <v>1</v>
      </c>
      <c r="N212" t="s">
        <v>699</v>
      </c>
      <c r="O212" t="s">
        <v>4</v>
      </c>
      <c r="P212">
        <v>1</v>
      </c>
      <c r="Q212">
        <v>1</v>
      </c>
      <c r="R212">
        <v>0</v>
      </c>
      <c r="S212" t="s">
        <v>642</v>
      </c>
      <c r="T212" t="s">
        <v>689</v>
      </c>
      <c r="U212">
        <v>8.5</v>
      </c>
      <c r="V212">
        <v>1.118421052631579</v>
      </c>
      <c r="W212">
        <v>6.375</v>
      </c>
      <c r="X212" t="s">
        <v>33</v>
      </c>
      <c r="Y212" t="s">
        <v>729</v>
      </c>
      <c r="Z212">
        <v>4903.5999999999985</v>
      </c>
      <c r="AA212">
        <v>248360.98000000019</v>
      </c>
      <c r="AB212">
        <v>1</v>
      </c>
      <c r="AC212">
        <v>0.94410959527765603</v>
      </c>
      <c r="AD212">
        <v>0.84414504989531591</v>
      </c>
      <c r="AE212">
        <v>0.84414504989531591</v>
      </c>
      <c r="AF212">
        <v>0</v>
      </c>
      <c r="AG212" t="s">
        <v>642</v>
      </c>
    </row>
    <row r="213" spans="1:33" x14ac:dyDescent="0.25">
      <c r="A213" t="s">
        <v>54</v>
      </c>
      <c r="B213" t="s">
        <v>950</v>
      </c>
      <c r="C213" s="63" t="s">
        <v>950</v>
      </c>
      <c r="D213" s="63" t="s">
        <v>671</v>
      </c>
      <c r="E213" t="s">
        <v>527</v>
      </c>
      <c r="F213">
        <v>0.75</v>
      </c>
      <c r="G213">
        <v>1</v>
      </c>
      <c r="H213">
        <v>1</v>
      </c>
      <c r="I213">
        <v>2</v>
      </c>
      <c r="J213">
        <v>7</v>
      </c>
      <c r="K213">
        <v>1</v>
      </c>
      <c r="L213" t="s">
        <v>99</v>
      </c>
      <c r="M213">
        <v>1</v>
      </c>
      <c r="N213" t="s">
        <v>699</v>
      </c>
      <c r="O213" t="s">
        <v>5</v>
      </c>
      <c r="P213">
        <v>2</v>
      </c>
      <c r="Q213">
        <v>0</v>
      </c>
      <c r="R213">
        <v>0</v>
      </c>
      <c r="S213" t="s">
        <v>642</v>
      </c>
      <c r="T213" t="s">
        <v>690</v>
      </c>
      <c r="U213">
        <v>0</v>
      </c>
      <c r="V213">
        <v>0</v>
      </c>
      <c r="W213">
        <v>0</v>
      </c>
      <c r="X213" t="s">
        <v>34</v>
      </c>
      <c r="Y213" t="s">
        <v>730</v>
      </c>
      <c r="Z213">
        <v>4903.5999999999985</v>
      </c>
      <c r="AA213">
        <v>248360.98000000019</v>
      </c>
      <c r="AB213">
        <v>0</v>
      </c>
      <c r="AC213">
        <v>0</v>
      </c>
      <c r="AD213">
        <v>0.84414504989531591</v>
      </c>
      <c r="AF213">
        <v>0</v>
      </c>
      <c r="AG213" t="s">
        <v>913</v>
      </c>
    </row>
    <row r="214" spans="1:33" x14ac:dyDescent="0.25">
      <c r="A214" t="s">
        <v>54</v>
      </c>
      <c r="B214" t="s">
        <v>950</v>
      </c>
      <c r="C214" s="63" t="s">
        <v>950</v>
      </c>
      <c r="D214" s="63" t="s">
        <v>671</v>
      </c>
      <c r="E214" t="s">
        <v>527</v>
      </c>
      <c r="F214">
        <v>0.75</v>
      </c>
      <c r="G214">
        <v>1</v>
      </c>
      <c r="H214">
        <v>1</v>
      </c>
      <c r="I214">
        <v>2</v>
      </c>
      <c r="J214">
        <v>7</v>
      </c>
      <c r="K214">
        <v>1</v>
      </c>
      <c r="L214" t="s">
        <v>99</v>
      </c>
      <c r="M214">
        <v>1</v>
      </c>
      <c r="N214" t="s">
        <v>699</v>
      </c>
      <c r="O214" t="s">
        <v>31</v>
      </c>
      <c r="P214">
        <v>3</v>
      </c>
      <c r="Q214">
        <v>0</v>
      </c>
      <c r="R214">
        <v>0</v>
      </c>
      <c r="S214" t="s">
        <v>642</v>
      </c>
      <c r="T214" t="s">
        <v>690</v>
      </c>
      <c r="U214">
        <v>0</v>
      </c>
      <c r="V214">
        <v>0</v>
      </c>
      <c r="W214">
        <v>0</v>
      </c>
      <c r="X214" t="s">
        <v>35</v>
      </c>
      <c r="Y214" t="s">
        <v>731</v>
      </c>
      <c r="Z214">
        <v>4903.5999999999985</v>
      </c>
      <c r="AA214">
        <v>248360.98000000019</v>
      </c>
      <c r="AB214">
        <v>0</v>
      </c>
      <c r="AC214">
        <v>0</v>
      </c>
      <c r="AD214">
        <v>0.84414504989531591</v>
      </c>
      <c r="AF214">
        <v>0</v>
      </c>
      <c r="AG214" t="s">
        <v>913</v>
      </c>
    </row>
    <row r="215" spans="1:33" x14ac:dyDescent="0.25">
      <c r="A215" t="s">
        <v>54</v>
      </c>
      <c r="B215" t="s">
        <v>950</v>
      </c>
      <c r="C215" s="63" t="s">
        <v>950</v>
      </c>
      <c r="D215" s="63" t="s">
        <v>671</v>
      </c>
      <c r="E215" t="s">
        <v>527</v>
      </c>
      <c r="F215">
        <v>0.75</v>
      </c>
      <c r="G215">
        <v>1</v>
      </c>
      <c r="H215">
        <v>1</v>
      </c>
      <c r="I215">
        <v>2</v>
      </c>
      <c r="J215">
        <v>7</v>
      </c>
      <c r="K215">
        <v>2</v>
      </c>
      <c r="L215" t="s">
        <v>102</v>
      </c>
      <c r="M215">
        <v>2</v>
      </c>
      <c r="N215" t="s">
        <v>701</v>
      </c>
      <c r="O215" t="s">
        <v>4</v>
      </c>
      <c r="P215">
        <v>1</v>
      </c>
      <c r="Q215">
        <v>1</v>
      </c>
      <c r="R215">
        <v>0</v>
      </c>
      <c r="S215" t="s">
        <v>642</v>
      </c>
      <c r="T215" t="s">
        <v>689</v>
      </c>
      <c r="U215">
        <v>8</v>
      </c>
      <c r="V215">
        <v>1.0526315789473684</v>
      </c>
      <c r="W215">
        <v>6</v>
      </c>
      <c r="X215" t="s">
        <v>36</v>
      </c>
      <c r="Y215" t="s">
        <v>732</v>
      </c>
      <c r="Z215">
        <v>4903.5999999999985</v>
      </c>
      <c r="AA215">
        <v>248360.98000000019</v>
      </c>
      <c r="AB215">
        <v>1</v>
      </c>
      <c r="AC215">
        <v>0.88857373673191153</v>
      </c>
      <c r="AD215">
        <v>0.84414504989531591</v>
      </c>
      <c r="AE215">
        <v>0.84414504989531602</v>
      </c>
      <c r="AF215">
        <v>1.1102230246251565E-16</v>
      </c>
      <c r="AG215" t="s">
        <v>642</v>
      </c>
    </row>
    <row r="216" spans="1:33" x14ac:dyDescent="0.25">
      <c r="A216" t="s">
        <v>54</v>
      </c>
      <c r="B216" t="s">
        <v>950</v>
      </c>
      <c r="C216" s="63" t="s">
        <v>950</v>
      </c>
      <c r="D216" s="63" t="s">
        <v>671</v>
      </c>
      <c r="E216" t="s">
        <v>527</v>
      </c>
      <c r="F216">
        <v>0.75</v>
      </c>
      <c r="G216">
        <v>1</v>
      </c>
      <c r="H216">
        <v>1</v>
      </c>
      <c r="I216">
        <v>2</v>
      </c>
      <c r="J216">
        <v>7</v>
      </c>
      <c r="K216">
        <v>2</v>
      </c>
      <c r="L216" t="s">
        <v>102</v>
      </c>
      <c r="M216">
        <v>2</v>
      </c>
      <c r="N216" t="s">
        <v>701</v>
      </c>
      <c r="O216" t="s">
        <v>5</v>
      </c>
      <c r="P216">
        <v>2</v>
      </c>
      <c r="Q216">
        <v>0</v>
      </c>
      <c r="R216">
        <v>0</v>
      </c>
      <c r="S216" t="s">
        <v>642</v>
      </c>
      <c r="T216" t="s">
        <v>690</v>
      </c>
      <c r="U216">
        <v>0</v>
      </c>
      <c r="V216">
        <v>0</v>
      </c>
      <c r="W216">
        <v>0</v>
      </c>
      <c r="X216" t="s">
        <v>37</v>
      </c>
      <c r="Y216" t="s">
        <v>733</v>
      </c>
      <c r="Z216">
        <v>4903.5999999999985</v>
      </c>
      <c r="AA216">
        <v>248360.98000000019</v>
      </c>
      <c r="AB216">
        <v>0</v>
      </c>
      <c r="AC216">
        <v>0</v>
      </c>
      <c r="AD216">
        <v>0.84414504989531591</v>
      </c>
      <c r="AF216">
        <v>0</v>
      </c>
      <c r="AG216" t="s">
        <v>913</v>
      </c>
    </row>
    <row r="217" spans="1:33" x14ac:dyDescent="0.25">
      <c r="A217" t="s">
        <v>54</v>
      </c>
      <c r="B217" t="s">
        <v>950</v>
      </c>
      <c r="C217" s="63" t="s">
        <v>950</v>
      </c>
      <c r="D217" s="63" t="s">
        <v>671</v>
      </c>
      <c r="E217" t="s">
        <v>527</v>
      </c>
      <c r="F217">
        <v>0.75</v>
      </c>
      <c r="G217">
        <v>1</v>
      </c>
      <c r="H217">
        <v>1</v>
      </c>
      <c r="I217">
        <v>2</v>
      </c>
      <c r="J217">
        <v>7</v>
      </c>
      <c r="K217">
        <v>2</v>
      </c>
      <c r="L217" t="s">
        <v>102</v>
      </c>
      <c r="M217">
        <v>2</v>
      </c>
      <c r="N217" t="s">
        <v>701</v>
      </c>
      <c r="O217" t="s">
        <v>31</v>
      </c>
      <c r="P217">
        <v>3</v>
      </c>
      <c r="Q217">
        <v>0</v>
      </c>
      <c r="R217">
        <v>0</v>
      </c>
      <c r="S217" t="s">
        <v>642</v>
      </c>
      <c r="T217" t="s">
        <v>690</v>
      </c>
      <c r="U217">
        <v>0</v>
      </c>
      <c r="V217">
        <v>0</v>
      </c>
      <c r="W217">
        <v>0</v>
      </c>
      <c r="X217" t="s">
        <v>38</v>
      </c>
      <c r="Y217" t="s">
        <v>734</v>
      </c>
      <c r="Z217">
        <v>4903.5999999999985</v>
      </c>
      <c r="AA217">
        <v>248360.98000000019</v>
      </c>
      <c r="AB217">
        <v>0</v>
      </c>
      <c r="AC217">
        <v>0</v>
      </c>
      <c r="AD217">
        <v>0.84414504989531591</v>
      </c>
      <c r="AF217">
        <v>0</v>
      </c>
      <c r="AG217" t="s">
        <v>913</v>
      </c>
    </row>
    <row r="218" spans="1:33" x14ac:dyDescent="0.25">
      <c r="A218" t="s">
        <v>54</v>
      </c>
      <c r="B218" t="s">
        <v>950</v>
      </c>
      <c r="C218" s="63" t="s">
        <v>950</v>
      </c>
      <c r="D218" s="63" t="s">
        <v>671</v>
      </c>
      <c r="E218" t="s">
        <v>527</v>
      </c>
      <c r="F218">
        <v>0.75</v>
      </c>
      <c r="G218">
        <v>1</v>
      </c>
      <c r="H218">
        <v>1</v>
      </c>
      <c r="I218">
        <v>2</v>
      </c>
      <c r="J218">
        <v>7</v>
      </c>
      <c r="K218">
        <v>3</v>
      </c>
      <c r="L218" t="s">
        <v>103</v>
      </c>
      <c r="M218">
        <v>3</v>
      </c>
      <c r="N218" t="s">
        <v>703</v>
      </c>
      <c r="O218" t="s">
        <v>4</v>
      </c>
      <c r="P218">
        <v>1</v>
      </c>
      <c r="Q218">
        <v>1</v>
      </c>
      <c r="R218">
        <v>0</v>
      </c>
      <c r="S218" t="s">
        <v>642</v>
      </c>
      <c r="T218" t="s">
        <v>689</v>
      </c>
      <c r="U218">
        <v>8</v>
      </c>
      <c r="V218">
        <v>1.0526315789473684</v>
      </c>
      <c r="W218">
        <v>6</v>
      </c>
      <c r="X218" t="s">
        <v>39</v>
      </c>
      <c r="Y218" t="s">
        <v>735</v>
      </c>
      <c r="Z218">
        <v>4903.5999999999985</v>
      </c>
      <c r="AA218">
        <v>248360.98000000019</v>
      </c>
      <c r="AB218">
        <v>1</v>
      </c>
      <c r="AC218">
        <v>0.88857373673191153</v>
      </c>
      <c r="AD218">
        <v>0.84414504989531591</v>
      </c>
      <c r="AE218">
        <v>0.84414504989531602</v>
      </c>
      <c r="AF218">
        <v>1.1102230246251565E-16</v>
      </c>
      <c r="AG218" t="s">
        <v>642</v>
      </c>
    </row>
    <row r="219" spans="1:33" x14ac:dyDescent="0.25">
      <c r="A219" t="s">
        <v>54</v>
      </c>
      <c r="B219" t="s">
        <v>950</v>
      </c>
      <c r="C219" s="63" t="s">
        <v>950</v>
      </c>
      <c r="D219" s="63" t="s">
        <v>671</v>
      </c>
      <c r="E219" t="s">
        <v>527</v>
      </c>
      <c r="F219">
        <v>0.75</v>
      </c>
      <c r="G219">
        <v>1</v>
      </c>
      <c r="H219">
        <v>1</v>
      </c>
      <c r="I219">
        <v>2</v>
      </c>
      <c r="J219">
        <v>7</v>
      </c>
      <c r="K219">
        <v>3</v>
      </c>
      <c r="L219" t="s">
        <v>103</v>
      </c>
      <c r="M219">
        <v>3</v>
      </c>
      <c r="N219" t="s">
        <v>703</v>
      </c>
      <c r="O219" t="s">
        <v>5</v>
      </c>
      <c r="P219">
        <v>2</v>
      </c>
      <c r="Q219">
        <v>0</v>
      </c>
      <c r="R219">
        <v>0</v>
      </c>
      <c r="S219" t="s">
        <v>642</v>
      </c>
      <c r="T219" t="s">
        <v>690</v>
      </c>
      <c r="U219">
        <v>0</v>
      </c>
      <c r="V219">
        <v>0</v>
      </c>
      <c r="W219">
        <v>0</v>
      </c>
      <c r="X219" t="s">
        <v>40</v>
      </c>
      <c r="Y219" t="s">
        <v>736</v>
      </c>
      <c r="Z219">
        <v>4903.5999999999985</v>
      </c>
      <c r="AA219">
        <v>248360.98000000019</v>
      </c>
      <c r="AB219">
        <v>0</v>
      </c>
      <c r="AC219">
        <v>0</v>
      </c>
      <c r="AD219">
        <v>0.84414504989531591</v>
      </c>
      <c r="AF219">
        <v>0</v>
      </c>
      <c r="AG219" t="s">
        <v>913</v>
      </c>
    </row>
    <row r="220" spans="1:33" x14ac:dyDescent="0.25">
      <c r="A220" t="s">
        <v>54</v>
      </c>
      <c r="B220" t="s">
        <v>950</v>
      </c>
      <c r="C220" s="63" t="s">
        <v>950</v>
      </c>
      <c r="D220" s="63" t="s">
        <v>671</v>
      </c>
      <c r="E220" t="s">
        <v>527</v>
      </c>
      <c r="F220">
        <v>0.75</v>
      </c>
      <c r="G220">
        <v>1</v>
      </c>
      <c r="H220">
        <v>1</v>
      </c>
      <c r="I220">
        <v>2</v>
      </c>
      <c r="J220">
        <v>7</v>
      </c>
      <c r="K220">
        <v>3</v>
      </c>
      <c r="L220" t="s">
        <v>103</v>
      </c>
      <c r="M220">
        <v>3</v>
      </c>
      <c r="N220" t="s">
        <v>703</v>
      </c>
      <c r="O220" t="s">
        <v>31</v>
      </c>
      <c r="P220">
        <v>3</v>
      </c>
      <c r="Q220">
        <v>0</v>
      </c>
      <c r="R220">
        <v>0</v>
      </c>
      <c r="S220" t="s">
        <v>642</v>
      </c>
      <c r="T220" t="s">
        <v>690</v>
      </c>
      <c r="U220">
        <v>0</v>
      </c>
      <c r="V220">
        <v>0</v>
      </c>
      <c r="W220">
        <v>0</v>
      </c>
      <c r="X220" t="s">
        <v>41</v>
      </c>
      <c r="Y220" t="s">
        <v>737</v>
      </c>
      <c r="Z220">
        <v>4903.5999999999985</v>
      </c>
      <c r="AA220">
        <v>248360.98000000019</v>
      </c>
      <c r="AB220">
        <v>0</v>
      </c>
      <c r="AC220">
        <v>0</v>
      </c>
      <c r="AD220">
        <v>0.84414504989531591</v>
      </c>
      <c r="AF220">
        <v>0</v>
      </c>
      <c r="AG220" t="s">
        <v>913</v>
      </c>
    </row>
    <row r="221" spans="1:33" x14ac:dyDescent="0.25">
      <c r="A221" t="s">
        <v>54</v>
      </c>
      <c r="B221" t="s">
        <v>950</v>
      </c>
      <c r="C221" s="63" t="s">
        <v>950</v>
      </c>
      <c r="D221" s="63" t="s">
        <v>671</v>
      </c>
      <c r="E221" t="s">
        <v>527</v>
      </c>
      <c r="F221">
        <v>0.75</v>
      </c>
      <c r="G221">
        <v>1</v>
      </c>
      <c r="H221">
        <v>1</v>
      </c>
      <c r="I221">
        <v>2</v>
      </c>
      <c r="J221">
        <v>7</v>
      </c>
      <c r="K221">
        <v>4</v>
      </c>
      <c r="L221" t="s">
        <v>101</v>
      </c>
      <c r="M221">
        <v>4</v>
      </c>
      <c r="N221" t="s">
        <v>705</v>
      </c>
      <c r="O221" t="s">
        <v>4</v>
      </c>
      <c r="P221">
        <v>1</v>
      </c>
      <c r="Q221">
        <v>1</v>
      </c>
      <c r="R221">
        <v>0</v>
      </c>
      <c r="S221" t="s">
        <v>642</v>
      </c>
      <c r="T221" t="s">
        <v>689</v>
      </c>
      <c r="U221">
        <v>8</v>
      </c>
      <c r="V221">
        <v>1.0526315789473684</v>
      </c>
      <c r="W221">
        <v>6</v>
      </c>
      <c r="X221" t="s">
        <v>42</v>
      </c>
      <c r="Y221" t="s">
        <v>738</v>
      </c>
      <c r="Z221">
        <v>4903.5999999999985</v>
      </c>
      <c r="AA221">
        <v>248360.98000000019</v>
      </c>
      <c r="AB221">
        <v>1</v>
      </c>
      <c r="AC221">
        <v>0.88857373673191153</v>
      </c>
      <c r="AD221">
        <v>0.84414504989531591</v>
      </c>
      <c r="AE221">
        <v>0.84414504989531602</v>
      </c>
      <c r="AF221">
        <v>1.1102230246251565E-16</v>
      </c>
      <c r="AG221" t="s">
        <v>642</v>
      </c>
    </row>
    <row r="222" spans="1:33" x14ac:dyDescent="0.25">
      <c r="A222" t="s">
        <v>54</v>
      </c>
      <c r="B222" t="s">
        <v>950</v>
      </c>
      <c r="C222" s="63" t="s">
        <v>950</v>
      </c>
      <c r="D222" s="63" t="s">
        <v>671</v>
      </c>
      <c r="E222" t="s">
        <v>527</v>
      </c>
      <c r="F222">
        <v>0.75</v>
      </c>
      <c r="G222">
        <v>1</v>
      </c>
      <c r="H222">
        <v>1</v>
      </c>
      <c r="I222">
        <v>2</v>
      </c>
      <c r="J222">
        <v>7</v>
      </c>
      <c r="K222">
        <v>4</v>
      </c>
      <c r="L222" t="s">
        <v>101</v>
      </c>
      <c r="M222">
        <v>4</v>
      </c>
      <c r="N222" t="s">
        <v>705</v>
      </c>
      <c r="O222" t="s">
        <v>5</v>
      </c>
      <c r="P222">
        <v>2</v>
      </c>
      <c r="Q222">
        <v>0</v>
      </c>
      <c r="R222">
        <v>0</v>
      </c>
      <c r="S222" t="s">
        <v>642</v>
      </c>
      <c r="T222" t="s">
        <v>690</v>
      </c>
      <c r="U222">
        <v>0</v>
      </c>
      <c r="V222">
        <v>0</v>
      </c>
      <c r="W222">
        <v>0</v>
      </c>
      <c r="X222" t="s">
        <v>43</v>
      </c>
      <c r="Y222" t="s">
        <v>739</v>
      </c>
      <c r="Z222">
        <v>4903.5999999999985</v>
      </c>
      <c r="AA222">
        <v>248360.98000000019</v>
      </c>
      <c r="AB222">
        <v>0</v>
      </c>
      <c r="AC222">
        <v>0</v>
      </c>
      <c r="AD222">
        <v>0.84414504989531591</v>
      </c>
      <c r="AF222">
        <v>0</v>
      </c>
      <c r="AG222" t="s">
        <v>913</v>
      </c>
    </row>
    <row r="223" spans="1:33" x14ac:dyDescent="0.25">
      <c r="A223" t="s">
        <v>54</v>
      </c>
      <c r="B223" t="s">
        <v>950</v>
      </c>
      <c r="C223" s="63" t="s">
        <v>950</v>
      </c>
      <c r="D223" s="63" t="s">
        <v>671</v>
      </c>
      <c r="E223" t="s">
        <v>527</v>
      </c>
      <c r="F223">
        <v>0.75</v>
      </c>
      <c r="G223">
        <v>1</v>
      </c>
      <c r="H223">
        <v>1</v>
      </c>
      <c r="I223">
        <v>2</v>
      </c>
      <c r="J223">
        <v>7</v>
      </c>
      <c r="K223">
        <v>4</v>
      </c>
      <c r="L223" t="s">
        <v>101</v>
      </c>
      <c r="M223">
        <v>4</v>
      </c>
      <c r="N223" t="s">
        <v>705</v>
      </c>
      <c r="O223" t="s">
        <v>31</v>
      </c>
      <c r="P223">
        <v>3</v>
      </c>
      <c r="Q223">
        <v>0</v>
      </c>
      <c r="R223">
        <v>0</v>
      </c>
      <c r="S223" t="s">
        <v>642</v>
      </c>
      <c r="T223" t="s">
        <v>690</v>
      </c>
      <c r="U223">
        <v>0</v>
      </c>
      <c r="V223">
        <v>0</v>
      </c>
      <c r="W223">
        <v>0</v>
      </c>
      <c r="X223" t="s">
        <v>44</v>
      </c>
      <c r="Y223" t="s">
        <v>740</v>
      </c>
      <c r="Z223">
        <v>4903.5999999999985</v>
      </c>
      <c r="AA223">
        <v>248360.98000000019</v>
      </c>
      <c r="AB223">
        <v>0</v>
      </c>
      <c r="AC223">
        <v>0</v>
      </c>
      <c r="AD223">
        <v>0.84414504989531591</v>
      </c>
      <c r="AF223">
        <v>0</v>
      </c>
      <c r="AG223" t="s">
        <v>913</v>
      </c>
    </row>
    <row r="224" spans="1:33" x14ac:dyDescent="0.25">
      <c r="A224" t="s">
        <v>54</v>
      </c>
      <c r="B224" t="s">
        <v>950</v>
      </c>
      <c r="C224" s="63" t="s">
        <v>950</v>
      </c>
      <c r="D224" s="63" t="s">
        <v>671</v>
      </c>
      <c r="E224" t="s">
        <v>527</v>
      </c>
      <c r="F224">
        <v>0.75</v>
      </c>
      <c r="G224">
        <v>1</v>
      </c>
      <c r="H224">
        <v>1</v>
      </c>
      <c r="I224">
        <v>2</v>
      </c>
      <c r="J224">
        <v>7</v>
      </c>
      <c r="K224">
        <v>5</v>
      </c>
      <c r="L224" t="s">
        <v>105</v>
      </c>
      <c r="M224">
        <v>5</v>
      </c>
      <c r="N224" t="s">
        <v>707</v>
      </c>
      <c r="O224" t="s">
        <v>4</v>
      </c>
      <c r="P224">
        <v>1</v>
      </c>
      <c r="Q224">
        <v>1</v>
      </c>
      <c r="R224">
        <v>0</v>
      </c>
      <c r="S224" t="s">
        <v>642</v>
      </c>
      <c r="T224" t="s">
        <v>689</v>
      </c>
      <c r="U224">
        <v>8</v>
      </c>
      <c r="V224">
        <v>1.0526315789473684</v>
      </c>
      <c r="W224">
        <v>6</v>
      </c>
      <c r="X224" t="s">
        <v>45</v>
      </c>
      <c r="Y224" t="s">
        <v>741</v>
      </c>
      <c r="Z224">
        <v>4903.5999999999985</v>
      </c>
      <c r="AA224">
        <v>248360.98000000019</v>
      </c>
      <c r="AB224">
        <v>1</v>
      </c>
      <c r="AC224">
        <v>0.88857373673191153</v>
      </c>
      <c r="AD224">
        <v>0.84414504989531591</v>
      </c>
      <c r="AE224">
        <v>0.84414504989531602</v>
      </c>
      <c r="AF224">
        <v>1.1102230246251565E-16</v>
      </c>
      <c r="AG224" t="s">
        <v>642</v>
      </c>
    </row>
    <row r="225" spans="1:33" x14ac:dyDescent="0.25">
      <c r="A225" t="s">
        <v>54</v>
      </c>
      <c r="B225" t="s">
        <v>950</v>
      </c>
      <c r="C225" s="63" t="s">
        <v>950</v>
      </c>
      <c r="D225" s="63" t="s">
        <v>671</v>
      </c>
      <c r="E225" t="s">
        <v>527</v>
      </c>
      <c r="F225">
        <v>0.75</v>
      </c>
      <c r="G225">
        <v>1</v>
      </c>
      <c r="H225">
        <v>1</v>
      </c>
      <c r="I225">
        <v>2</v>
      </c>
      <c r="J225">
        <v>7</v>
      </c>
      <c r="K225">
        <v>5</v>
      </c>
      <c r="L225" t="s">
        <v>105</v>
      </c>
      <c r="M225">
        <v>5</v>
      </c>
      <c r="N225" t="s">
        <v>707</v>
      </c>
      <c r="O225" t="s">
        <v>5</v>
      </c>
      <c r="P225">
        <v>2</v>
      </c>
      <c r="Q225">
        <v>0</v>
      </c>
      <c r="R225">
        <v>0</v>
      </c>
      <c r="S225" t="s">
        <v>642</v>
      </c>
      <c r="T225" t="s">
        <v>690</v>
      </c>
      <c r="U225">
        <v>0</v>
      </c>
      <c r="V225">
        <v>0</v>
      </c>
      <c r="W225">
        <v>0</v>
      </c>
      <c r="X225" t="s">
        <v>46</v>
      </c>
      <c r="Y225" t="s">
        <v>742</v>
      </c>
      <c r="Z225">
        <v>4903.5999999999985</v>
      </c>
      <c r="AA225">
        <v>248360.98000000019</v>
      </c>
      <c r="AB225">
        <v>0</v>
      </c>
      <c r="AC225">
        <v>0</v>
      </c>
      <c r="AD225">
        <v>0.84414504989531591</v>
      </c>
      <c r="AF225">
        <v>0</v>
      </c>
      <c r="AG225" t="s">
        <v>913</v>
      </c>
    </row>
    <row r="226" spans="1:33" x14ac:dyDescent="0.25">
      <c r="A226" t="s">
        <v>54</v>
      </c>
      <c r="B226" t="s">
        <v>950</v>
      </c>
      <c r="C226" s="63" t="s">
        <v>950</v>
      </c>
      <c r="D226" s="63" t="s">
        <v>671</v>
      </c>
      <c r="E226" t="s">
        <v>527</v>
      </c>
      <c r="F226">
        <v>0.75</v>
      </c>
      <c r="G226">
        <v>1</v>
      </c>
      <c r="H226">
        <v>1</v>
      </c>
      <c r="I226">
        <v>2</v>
      </c>
      <c r="J226">
        <v>7</v>
      </c>
      <c r="K226">
        <v>5</v>
      </c>
      <c r="L226" t="s">
        <v>105</v>
      </c>
      <c r="M226">
        <v>5</v>
      </c>
      <c r="N226" t="s">
        <v>707</v>
      </c>
      <c r="O226" t="s">
        <v>31</v>
      </c>
      <c r="P226">
        <v>3</v>
      </c>
      <c r="Q226">
        <v>0</v>
      </c>
      <c r="R226">
        <v>0</v>
      </c>
      <c r="S226" t="s">
        <v>642</v>
      </c>
      <c r="T226" t="s">
        <v>690</v>
      </c>
      <c r="U226">
        <v>0</v>
      </c>
      <c r="V226">
        <v>0</v>
      </c>
      <c r="W226">
        <v>0</v>
      </c>
      <c r="X226" t="s">
        <v>47</v>
      </c>
      <c r="Y226" t="s">
        <v>743</v>
      </c>
      <c r="Z226">
        <v>4903.5999999999985</v>
      </c>
      <c r="AA226">
        <v>248360.98000000019</v>
      </c>
      <c r="AB226">
        <v>0</v>
      </c>
      <c r="AC226">
        <v>0</v>
      </c>
      <c r="AD226">
        <v>0.84414504989531591</v>
      </c>
      <c r="AF226">
        <v>0</v>
      </c>
      <c r="AG226" t="s">
        <v>913</v>
      </c>
    </row>
    <row r="227" spans="1:33" x14ac:dyDescent="0.25">
      <c r="A227" t="s">
        <v>54</v>
      </c>
      <c r="B227" t="s">
        <v>950</v>
      </c>
      <c r="C227" s="63" t="s">
        <v>950</v>
      </c>
      <c r="D227" s="63" t="s">
        <v>671</v>
      </c>
      <c r="E227" t="s">
        <v>527</v>
      </c>
      <c r="F227">
        <v>0.75</v>
      </c>
      <c r="G227">
        <v>1</v>
      </c>
      <c r="H227">
        <v>1</v>
      </c>
      <c r="I227">
        <v>2</v>
      </c>
      <c r="J227">
        <v>7</v>
      </c>
      <c r="K227">
        <v>6</v>
      </c>
      <c r="L227" t="s">
        <v>113</v>
      </c>
      <c r="M227">
        <v>6</v>
      </c>
      <c r="N227" t="s">
        <v>709</v>
      </c>
      <c r="O227" t="s">
        <v>4</v>
      </c>
      <c r="P227">
        <v>1</v>
      </c>
      <c r="Q227">
        <v>0</v>
      </c>
      <c r="R227">
        <v>0</v>
      </c>
      <c r="S227" t="s">
        <v>642</v>
      </c>
      <c r="T227" t="s">
        <v>690</v>
      </c>
      <c r="U227">
        <v>0</v>
      </c>
      <c r="V227">
        <v>0</v>
      </c>
      <c r="W227">
        <v>0</v>
      </c>
      <c r="X227" t="s">
        <v>48</v>
      </c>
      <c r="Y227" t="s">
        <v>744</v>
      </c>
      <c r="Z227">
        <v>4903.5999999999985</v>
      </c>
      <c r="AA227">
        <v>248360.98000000019</v>
      </c>
      <c r="AB227">
        <v>0</v>
      </c>
      <c r="AC227">
        <v>0</v>
      </c>
      <c r="AD227">
        <v>0.84414504989531591</v>
      </c>
      <c r="AF227">
        <v>0</v>
      </c>
      <c r="AG227" t="s">
        <v>913</v>
      </c>
    </row>
    <row r="228" spans="1:33" x14ac:dyDescent="0.25">
      <c r="A228" t="s">
        <v>54</v>
      </c>
      <c r="B228" t="s">
        <v>950</v>
      </c>
      <c r="C228" s="63" t="s">
        <v>950</v>
      </c>
      <c r="D228" s="63" t="s">
        <v>671</v>
      </c>
      <c r="E228" t="s">
        <v>527</v>
      </c>
      <c r="F228">
        <v>0.75</v>
      </c>
      <c r="G228">
        <v>1</v>
      </c>
      <c r="H228">
        <v>1</v>
      </c>
      <c r="I228">
        <v>2</v>
      </c>
      <c r="J228">
        <v>7</v>
      </c>
      <c r="K228">
        <v>6</v>
      </c>
      <c r="L228" t="s">
        <v>113</v>
      </c>
      <c r="M228">
        <v>6</v>
      </c>
      <c r="N228" t="s">
        <v>709</v>
      </c>
      <c r="O228" t="s">
        <v>5</v>
      </c>
      <c r="P228">
        <v>2</v>
      </c>
      <c r="Q228">
        <v>0</v>
      </c>
      <c r="R228">
        <v>0</v>
      </c>
      <c r="S228" t="s">
        <v>642</v>
      </c>
      <c r="T228" t="s">
        <v>690</v>
      </c>
      <c r="U228">
        <v>0</v>
      </c>
      <c r="V228">
        <v>0</v>
      </c>
      <c r="W228">
        <v>0</v>
      </c>
      <c r="X228" t="s">
        <v>49</v>
      </c>
      <c r="Y228" t="s">
        <v>745</v>
      </c>
      <c r="Z228">
        <v>4903.5999999999985</v>
      </c>
      <c r="AA228">
        <v>248360.98000000019</v>
      </c>
      <c r="AB228">
        <v>0</v>
      </c>
      <c r="AC228">
        <v>0</v>
      </c>
      <c r="AD228">
        <v>0.84414504989531591</v>
      </c>
      <c r="AF228">
        <v>0</v>
      </c>
      <c r="AG228" t="s">
        <v>913</v>
      </c>
    </row>
    <row r="229" spans="1:33" x14ac:dyDescent="0.25">
      <c r="A229" t="s">
        <v>54</v>
      </c>
      <c r="B229" t="s">
        <v>950</v>
      </c>
      <c r="C229" s="63" t="s">
        <v>950</v>
      </c>
      <c r="D229" s="63" t="s">
        <v>671</v>
      </c>
      <c r="E229" t="s">
        <v>527</v>
      </c>
      <c r="F229">
        <v>0.75</v>
      </c>
      <c r="G229">
        <v>1</v>
      </c>
      <c r="H229">
        <v>1</v>
      </c>
      <c r="I229">
        <v>2</v>
      </c>
      <c r="J229">
        <v>7</v>
      </c>
      <c r="K229">
        <v>6</v>
      </c>
      <c r="L229" t="s">
        <v>113</v>
      </c>
      <c r="M229">
        <v>6</v>
      </c>
      <c r="N229" t="s">
        <v>709</v>
      </c>
      <c r="O229" t="s">
        <v>31</v>
      </c>
      <c r="P229">
        <v>3</v>
      </c>
      <c r="Q229">
        <v>0</v>
      </c>
      <c r="R229">
        <v>0</v>
      </c>
      <c r="S229" t="s">
        <v>642</v>
      </c>
      <c r="T229" t="s">
        <v>690</v>
      </c>
      <c r="U229">
        <v>0</v>
      </c>
      <c r="V229">
        <v>0</v>
      </c>
      <c r="W229">
        <v>0</v>
      </c>
      <c r="X229" t="s">
        <v>50</v>
      </c>
      <c r="Y229" t="s">
        <v>746</v>
      </c>
      <c r="Z229">
        <v>4903.5999999999985</v>
      </c>
      <c r="AA229">
        <v>248360.98000000019</v>
      </c>
      <c r="AB229">
        <v>0</v>
      </c>
      <c r="AC229">
        <v>0</v>
      </c>
      <c r="AD229">
        <v>0.84414504989531591</v>
      </c>
      <c r="AF229">
        <v>0</v>
      </c>
      <c r="AG229" t="s">
        <v>913</v>
      </c>
    </row>
    <row r="230" spans="1:33" x14ac:dyDescent="0.25">
      <c r="A230" t="s">
        <v>54</v>
      </c>
      <c r="B230" t="s">
        <v>950</v>
      </c>
      <c r="C230" s="63" t="s">
        <v>950</v>
      </c>
      <c r="D230" s="63" t="s">
        <v>671</v>
      </c>
      <c r="E230" t="s">
        <v>527</v>
      </c>
      <c r="F230">
        <v>0.75</v>
      </c>
      <c r="G230">
        <v>1</v>
      </c>
      <c r="H230">
        <v>1</v>
      </c>
      <c r="I230">
        <v>2</v>
      </c>
      <c r="J230">
        <v>7</v>
      </c>
      <c r="K230">
        <v>7</v>
      </c>
      <c r="L230" t="s">
        <v>114</v>
      </c>
      <c r="M230">
        <v>7</v>
      </c>
      <c r="N230" t="s">
        <v>711</v>
      </c>
      <c r="O230" t="s">
        <v>4</v>
      </c>
      <c r="P230">
        <v>1</v>
      </c>
      <c r="Q230">
        <v>0</v>
      </c>
      <c r="R230">
        <v>0</v>
      </c>
      <c r="S230" t="s">
        <v>642</v>
      </c>
      <c r="T230" t="s">
        <v>690</v>
      </c>
      <c r="U230">
        <v>0</v>
      </c>
      <c r="V230">
        <v>0</v>
      </c>
      <c r="W230">
        <v>0</v>
      </c>
      <c r="X230" t="s">
        <v>51</v>
      </c>
      <c r="Y230" t="s">
        <v>747</v>
      </c>
      <c r="Z230">
        <v>4903.5999999999985</v>
      </c>
      <c r="AA230">
        <v>248360.98000000019</v>
      </c>
      <c r="AB230">
        <v>0</v>
      </c>
      <c r="AC230">
        <v>0</v>
      </c>
      <c r="AD230">
        <v>0.84414504989531591</v>
      </c>
      <c r="AF230">
        <v>0</v>
      </c>
      <c r="AG230" t="s">
        <v>913</v>
      </c>
    </row>
    <row r="231" spans="1:33" x14ac:dyDescent="0.25">
      <c r="A231" t="s">
        <v>54</v>
      </c>
      <c r="B231" t="s">
        <v>950</v>
      </c>
      <c r="C231" s="63" t="s">
        <v>950</v>
      </c>
      <c r="D231" s="63" t="s">
        <v>671</v>
      </c>
      <c r="E231" t="s">
        <v>527</v>
      </c>
      <c r="F231">
        <v>0.75</v>
      </c>
      <c r="G231">
        <v>1</v>
      </c>
      <c r="H231">
        <v>1</v>
      </c>
      <c r="I231">
        <v>2</v>
      </c>
      <c r="J231">
        <v>7</v>
      </c>
      <c r="K231">
        <v>7</v>
      </c>
      <c r="L231" t="s">
        <v>114</v>
      </c>
      <c r="M231">
        <v>7</v>
      </c>
      <c r="N231" t="s">
        <v>711</v>
      </c>
      <c r="O231" t="s">
        <v>5</v>
      </c>
      <c r="P231">
        <v>2</v>
      </c>
      <c r="Q231">
        <v>0</v>
      </c>
      <c r="R231">
        <v>0</v>
      </c>
      <c r="S231" t="s">
        <v>642</v>
      </c>
      <c r="T231" t="s">
        <v>690</v>
      </c>
      <c r="U231">
        <v>0</v>
      </c>
      <c r="V231">
        <v>0</v>
      </c>
      <c r="W231">
        <v>0</v>
      </c>
      <c r="X231" t="s">
        <v>52</v>
      </c>
      <c r="Y231" t="s">
        <v>748</v>
      </c>
      <c r="Z231">
        <v>4903.5999999999985</v>
      </c>
      <c r="AA231">
        <v>248360.98000000019</v>
      </c>
      <c r="AB231">
        <v>0</v>
      </c>
      <c r="AC231">
        <v>0</v>
      </c>
      <c r="AD231">
        <v>0.84414504989531591</v>
      </c>
      <c r="AF231">
        <v>0</v>
      </c>
      <c r="AG231" t="s">
        <v>913</v>
      </c>
    </row>
    <row r="232" spans="1:33" x14ac:dyDescent="0.25">
      <c r="A232" t="s">
        <v>54</v>
      </c>
      <c r="B232" t="s">
        <v>950</v>
      </c>
      <c r="C232" s="63" t="s">
        <v>950</v>
      </c>
      <c r="D232" s="63" t="s">
        <v>671</v>
      </c>
      <c r="E232" t="s">
        <v>527</v>
      </c>
      <c r="F232">
        <v>0.75</v>
      </c>
      <c r="G232">
        <v>1</v>
      </c>
      <c r="H232">
        <v>1</v>
      </c>
      <c r="I232">
        <v>2</v>
      </c>
      <c r="J232">
        <v>7</v>
      </c>
      <c r="K232">
        <v>7</v>
      </c>
      <c r="L232" t="s">
        <v>114</v>
      </c>
      <c r="M232">
        <v>7</v>
      </c>
      <c r="N232" t="s">
        <v>711</v>
      </c>
      <c r="O232" t="s">
        <v>31</v>
      </c>
      <c r="P232">
        <v>3</v>
      </c>
      <c r="Q232">
        <v>0</v>
      </c>
      <c r="R232">
        <v>0</v>
      </c>
      <c r="S232" t="s">
        <v>642</v>
      </c>
      <c r="T232" t="s">
        <v>690</v>
      </c>
      <c r="U232">
        <v>0</v>
      </c>
      <c r="V232">
        <v>0</v>
      </c>
      <c r="W232">
        <v>0</v>
      </c>
      <c r="X232" t="s">
        <v>53</v>
      </c>
      <c r="Y232" t="s">
        <v>749</v>
      </c>
      <c r="Z232">
        <v>4903.5999999999985</v>
      </c>
      <c r="AA232">
        <v>248360.98000000019</v>
      </c>
      <c r="AB232">
        <v>0</v>
      </c>
      <c r="AC232">
        <v>0</v>
      </c>
      <c r="AD232">
        <v>0.84414504989531591</v>
      </c>
      <c r="AF232">
        <v>0</v>
      </c>
      <c r="AG232" t="s">
        <v>913</v>
      </c>
    </row>
    <row r="233" spans="1:33" x14ac:dyDescent="0.25">
      <c r="A233" t="s">
        <v>54</v>
      </c>
      <c r="B233" t="s">
        <v>950</v>
      </c>
      <c r="C233" s="63" t="s">
        <v>950</v>
      </c>
      <c r="D233" s="63" t="s">
        <v>671</v>
      </c>
      <c r="E233" t="s">
        <v>527</v>
      </c>
      <c r="F233">
        <v>0.75</v>
      </c>
      <c r="G233">
        <v>2</v>
      </c>
      <c r="H233">
        <v>2</v>
      </c>
      <c r="I233">
        <v>2</v>
      </c>
      <c r="J233">
        <v>7</v>
      </c>
      <c r="K233">
        <v>1</v>
      </c>
      <c r="L233" t="s">
        <v>99</v>
      </c>
      <c r="M233">
        <v>8</v>
      </c>
      <c r="N233" t="s">
        <v>713</v>
      </c>
      <c r="O233" t="s">
        <v>4</v>
      </c>
      <c r="P233">
        <v>1</v>
      </c>
      <c r="Q233">
        <v>1</v>
      </c>
      <c r="R233">
        <v>0</v>
      </c>
      <c r="S233" t="s">
        <v>642</v>
      </c>
      <c r="T233" t="s">
        <v>689</v>
      </c>
      <c r="U233">
        <v>8.5</v>
      </c>
      <c r="V233">
        <v>1.118421052631579</v>
      </c>
      <c r="W233">
        <v>6.375</v>
      </c>
      <c r="X233" t="s">
        <v>33</v>
      </c>
      <c r="Y233" t="s">
        <v>750</v>
      </c>
      <c r="Z233">
        <v>4903.5999999999985</v>
      </c>
      <c r="AA233">
        <v>248360.98000000019</v>
      </c>
      <c r="AB233">
        <v>1</v>
      </c>
      <c r="AC233">
        <v>0.94410959527765603</v>
      </c>
      <c r="AD233">
        <v>0.84414504989531591</v>
      </c>
      <c r="AE233">
        <v>0.84414504989531591</v>
      </c>
      <c r="AF233">
        <v>0</v>
      </c>
      <c r="AG233" t="s">
        <v>642</v>
      </c>
    </row>
    <row r="234" spans="1:33" x14ac:dyDescent="0.25">
      <c r="A234" t="s">
        <v>54</v>
      </c>
      <c r="B234" t="s">
        <v>950</v>
      </c>
      <c r="C234" s="63" t="s">
        <v>950</v>
      </c>
      <c r="D234" s="63" t="s">
        <v>671</v>
      </c>
      <c r="E234" t="s">
        <v>527</v>
      </c>
      <c r="F234">
        <v>0.75</v>
      </c>
      <c r="G234">
        <v>2</v>
      </c>
      <c r="H234">
        <v>2</v>
      </c>
      <c r="I234">
        <v>2</v>
      </c>
      <c r="J234">
        <v>7</v>
      </c>
      <c r="K234">
        <v>1</v>
      </c>
      <c r="L234" t="s">
        <v>99</v>
      </c>
      <c r="M234">
        <v>8</v>
      </c>
      <c r="N234" t="s">
        <v>713</v>
      </c>
      <c r="O234" t="s">
        <v>5</v>
      </c>
      <c r="P234">
        <v>2</v>
      </c>
      <c r="Q234">
        <v>0</v>
      </c>
      <c r="R234">
        <v>0</v>
      </c>
      <c r="S234" t="s">
        <v>642</v>
      </c>
      <c r="T234" t="s">
        <v>690</v>
      </c>
      <c r="U234">
        <v>0</v>
      </c>
      <c r="V234">
        <v>0</v>
      </c>
      <c r="W234">
        <v>0</v>
      </c>
      <c r="X234" t="s">
        <v>34</v>
      </c>
      <c r="Y234" t="s">
        <v>751</v>
      </c>
      <c r="Z234">
        <v>4903.5999999999985</v>
      </c>
      <c r="AA234">
        <v>248360.98000000019</v>
      </c>
      <c r="AB234">
        <v>0</v>
      </c>
      <c r="AC234">
        <v>0</v>
      </c>
      <c r="AD234">
        <v>0.84414504989531591</v>
      </c>
      <c r="AF234">
        <v>0</v>
      </c>
      <c r="AG234" t="s">
        <v>913</v>
      </c>
    </row>
    <row r="235" spans="1:33" x14ac:dyDescent="0.25">
      <c r="A235" t="s">
        <v>54</v>
      </c>
      <c r="B235" t="s">
        <v>950</v>
      </c>
      <c r="C235" s="63" t="s">
        <v>950</v>
      </c>
      <c r="D235" s="63" t="s">
        <v>671</v>
      </c>
      <c r="E235" t="s">
        <v>527</v>
      </c>
      <c r="F235">
        <v>0.75</v>
      </c>
      <c r="G235">
        <v>2</v>
      </c>
      <c r="H235">
        <v>2</v>
      </c>
      <c r="I235">
        <v>2</v>
      </c>
      <c r="J235">
        <v>7</v>
      </c>
      <c r="K235">
        <v>1</v>
      </c>
      <c r="L235" t="s">
        <v>99</v>
      </c>
      <c r="M235">
        <v>8</v>
      </c>
      <c r="N235" t="s">
        <v>713</v>
      </c>
      <c r="O235" t="s">
        <v>31</v>
      </c>
      <c r="P235">
        <v>3</v>
      </c>
      <c r="Q235">
        <v>0</v>
      </c>
      <c r="R235">
        <v>0</v>
      </c>
      <c r="S235" t="s">
        <v>642</v>
      </c>
      <c r="T235" t="s">
        <v>690</v>
      </c>
      <c r="U235">
        <v>0</v>
      </c>
      <c r="V235">
        <v>0</v>
      </c>
      <c r="W235">
        <v>0</v>
      </c>
      <c r="X235" t="s">
        <v>35</v>
      </c>
      <c r="Y235" t="s">
        <v>752</v>
      </c>
      <c r="Z235">
        <v>4903.5999999999985</v>
      </c>
      <c r="AA235">
        <v>248360.98000000019</v>
      </c>
      <c r="AB235">
        <v>0</v>
      </c>
      <c r="AC235">
        <v>0</v>
      </c>
      <c r="AD235">
        <v>0.84414504989531591</v>
      </c>
      <c r="AF235">
        <v>0</v>
      </c>
      <c r="AG235" t="s">
        <v>913</v>
      </c>
    </row>
    <row r="236" spans="1:33" x14ac:dyDescent="0.25">
      <c r="A236" t="s">
        <v>54</v>
      </c>
      <c r="B236" t="s">
        <v>950</v>
      </c>
      <c r="C236" s="63" t="s">
        <v>950</v>
      </c>
      <c r="D236" s="63" t="s">
        <v>671</v>
      </c>
      <c r="E236" t="s">
        <v>527</v>
      </c>
      <c r="F236">
        <v>0.75</v>
      </c>
      <c r="G236">
        <v>2</v>
      </c>
      <c r="H236">
        <v>2</v>
      </c>
      <c r="I236">
        <v>2</v>
      </c>
      <c r="J236">
        <v>7</v>
      </c>
      <c r="K236">
        <v>2</v>
      </c>
      <c r="L236" t="s">
        <v>102</v>
      </c>
      <c r="M236">
        <v>9</v>
      </c>
      <c r="N236" t="s">
        <v>715</v>
      </c>
      <c r="O236" t="s">
        <v>4</v>
      </c>
      <c r="P236">
        <v>1</v>
      </c>
      <c r="Q236">
        <v>1</v>
      </c>
      <c r="R236">
        <v>0</v>
      </c>
      <c r="S236" t="s">
        <v>642</v>
      </c>
      <c r="T236" t="s">
        <v>689</v>
      </c>
      <c r="U236">
        <v>8</v>
      </c>
      <c r="V236">
        <v>1.0526315789473684</v>
      </c>
      <c r="W236">
        <v>6</v>
      </c>
      <c r="X236" t="s">
        <v>36</v>
      </c>
      <c r="Y236" t="s">
        <v>753</v>
      </c>
      <c r="Z236">
        <v>4903.5999999999985</v>
      </c>
      <c r="AA236">
        <v>248360.98000000019</v>
      </c>
      <c r="AB236">
        <v>1</v>
      </c>
      <c r="AC236">
        <v>0.88857373673191153</v>
      </c>
      <c r="AD236">
        <v>0.84414504989531591</v>
      </c>
      <c r="AE236">
        <v>0.84414504989531602</v>
      </c>
      <c r="AF236">
        <v>1.1102230246251565E-16</v>
      </c>
      <c r="AG236" t="s">
        <v>642</v>
      </c>
    </row>
    <row r="237" spans="1:33" x14ac:dyDescent="0.25">
      <c r="A237" t="s">
        <v>54</v>
      </c>
      <c r="B237" t="s">
        <v>950</v>
      </c>
      <c r="C237" s="63" t="s">
        <v>950</v>
      </c>
      <c r="D237" s="63" t="s">
        <v>671</v>
      </c>
      <c r="E237" t="s">
        <v>527</v>
      </c>
      <c r="F237">
        <v>0.75</v>
      </c>
      <c r="G237">
        <v>2</v>
      </c>
      <c r="H237">
        <v>2</v>
      </c>
      <c r="I237">
        <v>2</v>
      </c>
      <c r="J237">
        <v>7</v>
      </c>
      <c r="K237">
        <v>2</v>
      </c>
      <c r="L237" t="s">
        <v>102</v>
      </c>
      <c r="M237">
        <v>9</v>
      </c>
      <c r="N237" t="s">
        <v>715</v>
      </c>
      <c r="O237" t="s">
        <v>5</v>
      </c>
      <c r="P237">
        <v>2</v>
      </c>
      <c r="Q237">
        <v>0</v>
      </c>
      <c r="R237">
        <v>0</v>
      </c>
      <c r="S237" t="s">
        <v>642</v>
      </c>
      <c r="T237" t="s">
        <v>690</v>
      </c>
      <c r="U237">
        <v>0</v>
      </c>
      <c r="V237">
        <v>0</v>
      </c>
      <c r="W237">
        <v>0</v>
      </c>
      <c r="X237" t="s">
        <v>37</v>
      </c>
      <c r="Y237" t="s">
        <v>754</v>
      </c>
      <c r="Z237">
        <v>4903.5999999999985</v>
      </c>
      <c r="AA237">
        <v>248360.98000000019</v>
      </c>
      <c r="AB237">
        <v>0</v>
      </c>
      <c r="AC237">
        <v>0</v>
      </c>
      <c r="AD237">
        <v>0.84414504989531591</v>
      </c>
      <c r="AF237">
        <v>0</v>
      </c>
      <c r="AG237" t="s">
        <v>913</v>
      </c>
    </row>
    <row r="238" spans="1:33" x14ac:dyDescent="0.25">
      <c r="A238" t="s">
        <v>54</v>
      </c>
      <c r="B238" t="s">
        <v>950</v>
      </c>
      <c r="C238" s="63" t="s">
        <v>950</v>
      </c>
      <c r="D238" s="63" t="s">
        <v>671</v>
      </c>
      <c r="E238" t="s">
        <v>527</v>
      </c>
      <c r="F238">
        <v>0.75</v>
      </c>
      <c r="G238">
        <v>2</v>
      </c>
      <c r="H238">
        <v>2</v>
      </c>
      <c r="I238">
        <v>2</v>
      </c>
      <c r="J238">
        <v>7</v>
      </c>
      <c r="K238">
        <v>2</v>
      </c>
      <c r="L238" t="s">
        <v>102</v>
      </c>
      <c r="M238">
        <v>9</v>
      </c>
      <c r="N238" t="s">
        <v>715</v>
      </c>
      <c r="O238" t="s">
        <v>31</v>
      </c>
      <c r="P238">
        <v>3</v>
      </c>
      <c r="Q238">
        <v>0</v>
      </c>
      <c r="R238">
        <v>0</v>
      </c>
      <c r="S238" t="s">
        <v>642</v>
      </c>
      <c r="T238" t="s">
        <v>690</v>
      </c>
      <c r="U238">
        <v>0</v>
      </c>
      <c r="V238">
        <v>0</v>
      </c>
      <c r="W238">
        <v>0</v>
      </c>
      <c r="X238" t="s">
        <v>38</v>
      </c>
      <c r="Y238" t="s">
        <v>755</v>
      </c>
      <c r="Z238">
        <v>4903.5999999999985</v>
      </c>
      <c r="AA238">
        <v>248360.98000000019</v>
      </c>
      <c r="AB238">
        <v>0</v>
      </c>
      <c r="AC238">
        <v>0</v>
      </c>
      <c r="AD238">
        <v>0.84414504989531591</v>
      </c>
      <c r="AF238">
        <v>0</v>
      </c>
      <c r="AG238" t="s">
        <v>913</v>
      </c>
    </row>
    <row r="239" spans="1:33" x14ac:dyDescent="0.25">
      <c r="A239" t="s">
        <v>54</v>
      </c>
      <c r="B239" t="s">
        <v>950</v>
      </c>
      <c r="C239" s="63" t="s">
        <v>950</v>
      </c>
      <c r="D239" s="63" t="s">
        <v>671</v>
      </c>
      <c r="E239" t="s">
        <v>527</v>
      </c>
      <c r="F239">
        <v>0.75</v>
      </c>
      <c r="G239">
        <v>2</v>
      </c>
      <c r="H239">
        <v>2</v>
      </c>
      <c r="I239">
        <v>2</v>
      </c>
      <c r="J239">
        <v>7</v>
      </c>
      <c r="K239">
        <v>3</v>
      </c>
      <c r="L239" t="s">
        <v>103</v>
      </c>
      <c r="M239">
        <v>10</v>
      </c>
      <c r="N239" t="s">
        <v>717</v>
      </c>
      <c r="O239" t="s">
        <v>4</v>
      </c>
      <c r="P239">
        <v>1</v>
      </c>
      <c r="Q239">
        <v>1</v>
      </c>
      <c r="R239">
        <v>0</v>
      </c>
      <c r="S239" t="s">
        <v>642</v>
      </c>
      <c r="T239" t="s">
        <v>689</v>
      </c>
      <c r="U239">
        <v>8</v>
      </c>
      <c r="V239">
        <v>1.0526315789473684</v>
      </c>
      <c r="W239">
        <v>6</v>
      </c>
      <c r="X239" t="s">
        <v>39</v>
      </c>
      <c r="Y239" t="s">
        <v>756</v>
      </c>
      <c r="Z239">
        <v>4903.5999999999985</v>
      </c>
      <c r="AA239">
        <v>248360.98000000019</v>
      </c>
      <c r="AB239">
        <v>1</v>
      </c>
      <c r="AC239">
        <v>0.88857373673191153</v>
      </c>
      <c r="AD239">
        <v>0.84414504989531591</v>
      </c>
      <c r="AE239">
        <v>0.84414504989531602</v>
      </c>
      <c r="AF239">
        <v>1.1102230246251565E-16</v>
      </c>
      <c r="AG239" t="s">
        <v>642</v>
      </c>
    </row>
    <row r="240" spans="1:33" x14ac:dyDescent="0.25">
      <c r="A240" t="s">
        <v>54</v>
      </c>
      <c r="B240" t="s">
        <v>950</v>
      </c>
      <c r="C240" s="63" t="s">
        <v>950</v>
      </c>
      <c r="D240" s="63" t="s">
        <v>671</v>
      </c>
      <c r="E240" t="s">
        <v>527</v>
      </c>
      <c r="F240">
        <v>0.75</v>
      </c>
      <c r="G240">
        <v>2</v>
      </c>
      <c r="H240">
        <v>2</v>
      </c>
      <c r="I240">
        <v>2</v>
      </c>
      <c r="J240">
        <v>7</v>
      </c>
      <c r="K240">
        <v>3</v>
      </c>
      <c r="L240" t="s">
        <v>103</v>
      </c>
      <c r="M240">
        <v>10</v>
      </c>
      <c r="N240" t="s">
        <v>717</v>
      </c>
      <c r="O240" t="s">
        <v>5</v>
      </c>
      <c r="P240">
        <v>2</v>
      </c>
      <c r="Q240">
        <v>0</v>
      </c>
      <c r="R240">
        <v>0</v>
      </c>
      <c r="S240" t="s">
        <v>642</v>
      </c>
      <c r="T240" t="s">
        <v>690</v>
      </c>
      <c r="U240">
        <v>0</v>
      </c>
      <c r="V240">
        <v>0</v>
      </c>
      <c r="W240">
        <v>0</v>
      </c>
      <c r="X240" t="s">
        <v>40</v>
      </c>
      <c r="Y240" t="s">
        <v>757</v>
      </c>
      <c r="Z240">
        <v>4903.5999999999985</v>
      </c>
      <c r="AA240">
        <v>248360.98000000019</v>
      </c>
      <c r="AB240">
        <v>0</v>
      </c>
      <c r="AC240">
        <v>0</v>
      </c>
      <c r="AD240">
        <v>0.84414504989531591</v>
      </c>
      <c r="AF240">
        <v>0</v>
      </c>
      <c r="AG240" t="s">
        <v>913</v>
      </c>
    </row>
    <row r="241" spans="1:33" x14ac:dyDescent="0.25">
      <c r="A241" t="s">
        <v>54</v>
      </c>
      <c r="B241" t="s">
        <v>950</v>
      </c>
      <c r="C241" s="63" t="s">
        <v>950</v>
      </c>
      <c r="D241" s="63" t="s">
        <v>671</v>
      </c>
      <c r="E241" t="s">
        <v>527</v>
      </c>
      <c r="F241">
        <v>0.75</v>
      </c>
      <c r="G241">
        <v>2</v>
      </c>
      <c r="H241">
        <v>2</v>
      </c>
      <c r="I241">
        <v>2</v>
      </c>
      <c r="J241">
        <v>7</v>
      </c>
      <c r="K241">
        <v>3</v>
      </c>
      <c r="L241" t="s">
        <v>103</v>
      </c>
      <c r="M241">
        <v>10</v>
      </c>
      <c r="N241" t="s">
        <v>717</v>
      </c>
      <c r="O241" t="s">
        <v>31</v>
      </c>
      <c r="P241">
        <v>3</v>
      </c>
      <c r="Q241">
        <v>0</v>
      </c>
      <c r="R241">
        <v>0</v>
      </c>
      <c r="S241" t="s">
        <v>642</v>
      </c>
      <c r="T241" t="s">
        <v>690</v>
      </c>
      <c r="U241">
        <v>0</v>
      </c>
      <c r="V241">
        <v>0</v>
      </c>
      <c r="W241">
        <v>0</v>
      </c>
      <c r="X241" t="s">
        <v>41</v>
      </c>
      <c r="Y241" t="s">
        <v>758</v>
      </c>
      <c r="Z241">
        <v>4903.5999999999985</v>
      </c>
      <c r="AA241">
        <v>248360.98000000019</v>
      </c>
      <c r="AB241">
        <v>0</v>
      </c>
      <c r="AC241">
        <v>0</v>
      </c>
      <c r="AD241">
        <v>0.84414504989531591</v>
      </c>
      <c r="AF241">
        <v>0</v>
      </c>
      <c r="AG241" t="s">
        <v>913</v>
      </c>
    </row>
    <row r="242" spans="1:33" x14ac:dyDescent="0.25">
      <c r="A242" t="s">
        <v>54</v>
      </c>
      <c r="B242" t="s">
        <v>950</v>
      </c>
      <c r="C242" s="63" t="s">
        <v>950</v>
      </c>
      <c r="D242" s="63" t="s">
        <v>671</v>
      </c>
      <c r="E242" t="s">
        <v>527</v>
      </c>
      <c r="F242">
        <v>0.75</v>
      </c>
      <c r="G242">
        <v>2</v>
      </c>
      <c r="H242">
        <v>2</v>
      </c>
      <c r="I242">
        <v>2</v>
      </c>
      <c r="J242">
        <v>7</v>
      </c>
      <c r="K242">
        <v>4</v>
      </c>
      <c r="L242" t="s">
        <v>101</v>
      </c>
      <c r="M242">
        <v>11</v>
      </c>
      <c r="N242" t="s">
        <v>719</v>
      </c>
      <c r="O242" t="s">
        <v>4</v>
      </c>
      <c r="P242">
        <v>1</v>
      </c>
      <c r="Q242">
        <v>1</v>
      </c>
      <c r="R242">
        <v>0</v>
      </c>
      <c r="S242" t="s">
        <v>642</v>
      </c>
      <c r="T242" t="s">
        <v>689</v>
      </c>
      <c r="U242">
        <v>8</v>
      </c>
      <c r="V242">
        <v>1.0526315789473684</v>
      </c>
      <c r="W242">
        <v>6</v>
      </c>
      <c r="X242" t="s">
        <v>42</v>
      </c>
      <c r="Y242" t="s">
        <v>759</v>
      </c>
      <c r="Z242">
        <v>4903.5999999999985</v>
      </c>
      <c r="AA242">
        <v>248360.98000000019</v>
      </c>
      <c r="AB242">
        <v>1</v>
      </c>
      <c r="AC242">
        <v>0.88857373673191153</v>
      </c>
      <c r="AD242">
        <v>0.84414504989531591</v>
      </c>
      <c r="AE242">
        <v>0.84414504989531602</v>
      </c>
      <c r="AF242">
        <v>1.1102230246251565E-16</v>
      </c>
      <c r="AG242" t="s">
        <v>642</v>
      </c>
    </row>
    <row r="243" spans="1:33" x14ac:dyDescent="0.25">
      <c r="A243" t="s">
        <v>54</v>
      </c>
      <c r="B243" t="s">
        <v>950</v>
      </c>
      <c r="C243" s="63" t="s">
        <v>950</v>
      </c>
      <c r="D243" s="63" t="s">
        <v>671</v>
      </c>
      <c r="E243" t="s">
        <v>527</v>
      </c>
      <c r="F243">
        <v>0.75</v>
      </c>
      <c r="G243">
        <v>2</v>
      </c>
      <c r="H243">
        <v>2</v>
      </c>
      <c r="I243">
        <v>2</v>
      </c>
      <c r="J243">
        <v>7</v>
      </c>
      <c r="K243">
        <v>4</v>
      </c>
      <c r="L243" t="s">
        <v>101</v>
      </c>
      <c r="M243">
        <v>11</v>
      </c>
      <c r="N243" t="s">
        <v>719</v>
      </c>
      <c r="O243" t="s">
        <v>5</v>
      </c>
      <c r="P243">
        <v>2</v>
      </c>
      <c r="Q243">
        <v>0</v>
      </c>
      <c r="R243">
        <v>0</v>
      </c>
      <c r="S243" t="s">
        <v>642</v>
      </c>
      <c r="T243" t="s">
        <v>690</v>
      </c>
      <c r="U243">
        <v>0</v>
      </c>
      <c r="V243">
        <v>0</v>
      </c>
      <c r="W243">
        <v>0</v>
      </c>
      <c r="X243" t="s">
        <v>43</v>
      </c>
      <c r="Y243" t="s">
        <v>760</v>
      </c>
      <c r="Z243">
        <v>4903.5999999999985</v>
      </c>
      <c r="AA243">
        <v>248360.98000000019</v>
      </c>
      <c r="AB243">
        <v>0</v>
      </c>
      <c r="AC243">
        <v>0</v>
      </c>
      <c r="AD243">
        <v>0.84414504989531591</v>
      </c>
      <c r="AF243">
        <v>0</v>
      </c>
      <c r="AG243" t="s">
        <v>913</v>
      </c>
    </row>
    <row r="244" spans="1:33" x14ac:dyDescent="0.25">
      <c r="A244" t="s">
        <v>54</v>
      </c>
      <c r="B244" t="s">
        <v>950</v>
      </c>
      <c r="C244" s="63" t="s">
        <v>950</v>
      </c>
      <c r="D244" s="63" t="s">
        <v>671</v>
      </c>
      <c r="E244" t="s">
        <v>527</v>
      </c>
      <c r="F244">
        <v>0.75</v>
      </c>
      <c r="G244">
        <v>2</v>
      </c>
      <c r="H244">
        <v>2</v>
      </c>
      <c r="I244">
        <v>2</v>
      </c>
      <c r="J244">
        <v>7</v>
      </c>
      <c r="K244">
        <v>4</v>
      </c>
      <c r="L244" t="s">
        <v>101</v>
      </c>
      <c r="M244">
        <v>11</v>
      </c>
      <c r="N244" t="s">
        <v>719</v>
      </c>
      <c r="O244" t="s">
        <v>31</v>
      </c>
      <c r="P244">
        <v>3</v>
      </c>
      <c r="Q244">
        <v>0</v>
      </c>
      <c r="R244">
        <v>0</v>
      </c>
      <c r="S244" t="s">
        <v>642</v>
      </c>
      <c r="T244" t="s">
        <v>690</v>
      </c>
      <c r="U244">
        <v>0</v>
      </c>
      <c r="V244">
        <v>0</v>
      </c>
      <c r="W244">
        <v>0</v>
      </c>
      <c r="X244" t="s">
        <v>44</v>
      </c>
      <c r="Y244" t="s">
        <v>761</v>
      </c>
      <c r="Z244">
        <v>4903.5999999999985</v>
      </c>
      <c r="AA244">
        <v>248360.98000000019</v>
      </c>
      <c r="AB244">
        <v>0</v>
      </c>
      <c r="AC244">
        <v>0</v>
      </c>
      <c r="AD244">
        <v>0.84414504989531591</v>
      </c>
      <c r="AF244">
        <v>0</v>
      </c>
      <c r="AG244" t="s">
        <v>913</v>
      </c>
    </row>
    <row r="245" spans="1:33" x14ac:dyDescent="0.25">
      <c r="A245" t="s">
        <v>54</v>
      </c>
      <c r="B245" t="s">
        <v>950</v>
      </c>
      <c r="C245" s="63" t="s">
        <v>950</v>
      </c>
      <c r="D245" s="63" t="s">
        <v>671</v>
      </c>
      <c r="E245" t="s">
        <v>527</v>
      </c>
      <c r="F245">
        <v>0.75</v>
      </c>
      <c r="G245">
        <v>2</v>
      </c>
      <c r="H245">
        <v>2</v>
      </c>
      <c r="I245">
        <v>2</v>
      </c>
      <c r="J245">
        <v>7</v>
      </c>
      <c r="K245">
        <v>5</v>
      </c>
      <c r="L245" t="s">
        <v>105</v>
      </c>
      <c r="M245">
        <v>12</v>
      </c>
      <c r="N245" t="s">
        <v>721</v>
      </c>
      <c r="O245" t="s">
        <v>4</v>
      </c>
      <c r="P245">
        <v>1</v>
      </c>
      <c r="Q245">
        <v>1</v>
      </c>
      <c r="R245">
        <v>0</v>
      </c>
      <c r="S245" t="s">
        <v>642</v>
      </c>
      <c r="T245" t="s">
        <v>689</v>
      </c>
      <c r="U245">
        <v>8</v>
      </c>
      <c r="V245">
        <v>1.0526315789473684</v>
      </c>
      <c r="W245">
        <v>6</v>
      </c>
      <c r="X245" t="s">
        <v>45</v>
      </c>
      <c r="Y245" t="s">
        <v>762</v>
      </c>
      <c r="Z245">
        <v>4903.5999999999985</v>
      </c>
      <c r="AA245">
        <v>248360.98000000019</v>
      </c>
      <c r="AB245">
        <v>1</v>
      </c>
      <c r="AC245">
        <v>0.88857373673191153</v>
      </c>
      <c r="AD245">
        <v>0.84414504989531591</v>
      </c>
      <c r="AE245">
        <v>0.84414504989531602</v>
      </c>
      <c r="AF245">
        <v>1.1102230246251565E-16</v>
      </c>
      <c r="AG245" t="s">
        <v>642</v>
      </c>
    </row>
    <row r="246" spans="1:33" x14ac:dyDescent="0.25">
      <c r="A246" t="s">
        <v>54</v>
      </c>
      <c r="B246" t="s">
        <v>950</v>
      </c>
      <c r="C246" s="63" t="s">
        <v>950</v>
      </c>
      <c r="D246" s="63" t="s">
        <v>671</v>
      </c>
      <c r="E246" t="s">
        <v>527</v>
      </c>
      <c r="F246">
        <v>0.75</v>
      </c>
      <c r="G246">
        <v>2</v>
      </c>
      <c r="H246">
        <v>2</v>
      </c>
      <c r="I246">
        <v>2</v>
      </c>
      <c r="J246">
        <v>7</v>
      </c>
      <c r="K246">
        <v>5</v>
      </c>
      <c r="L246" t="s">
        <v>105</v>
      </c>
      <c r="M246">
        <v>12</v>
      </c>
      <c r="N246" t="s">
        <v>721</v>
      </c>
      <c r="O246" t="s">
        <v>5</v>
      </c>
      <c r="P246">
        <v>2</v>
      </c>
      <c r="Q246">
        <v>0</v>
      </c>
      <c r="R246">
        <v>0</v>
      </c>
      <c r="S246" t="s">
        <v>642</v>
      </c>
      <c r="T246" t="s">
        <v>690</v>
      </c>
      <c r="U246">
        <v>0</v>
      </c>
      <c r="V246">
        <v>0</v>
      </c>
      <c r="W246">
        <v>0</v>
      </c>
      <c r="X246" t="s">
        <v>46</v>
      </c>
      <c r="Y246" t="s">
        <v>763</v>
      </c>
      <c r="Z246">
        <v>4903.5999999999985</v>
      </c>
      <c r="AA246">
        <v>248360.98000000019</v>
      </c>
      <c r="AB246">
        <v>0</v>
      </c>
      <c r="AC246">
        <v>0</v>
      </c>
      <c r="AD246">
        <v>0.84414504989531591</v>
      </c>
      <c r="AF246">
        <v>0</v>
      </c>
      <c r="AG246" t="s">
        <v>913</v>
      </c>
    </row>
    <row r="247" spans="1:33" x14ac:dyDescent="0.25">
      <c r="A247" t="s">
        <v>54</v>
      </c>
      <c r="B247" t="s">
        <v>950</v>
      </c>
      <c r="C247" s="63" t="s">
        <v>950</v>
      </c>
      <c r="D247" s="63" t="s">
        <v>671</v>
      </c>
      <c r="E247" t="s">
        <v>527</v>
      </c>
      <c r="F247">
        <v>0.75</v>
      </c>
      <c r="G247">
        <v>2</v>
      </c>
      <c r="H247">
        <v>2</v>
      </c>
      <c r="I247">
        <v>2</v>
      </c>
      <c r="J247">
        <v>7</v>
      </c>
      <c r="K247">
        <v>5</v>
      </c>
      <c r="L247" t="s">
        <v>105</v>
      </c>
      <c r="M247">
        <v>12</v>
      </c>
      <c r="N247" t="s">
        <v>721</v>
      </c>
      <c r="O247" t="s">
        <v>31</v>
      </c>
      <c r="P247">
        <v>3</v>
      </c>
      <c r="Q247">
        <v>0</v>
      </c>
      <c r="R247">
        <v>0</v>
      </c>
      <c r="S247" t="s">
        <v>642</v>
      </c>
      <c r="T247" t="s">
        <v>690</v>
      </c>
      <c r="U247">
        <v>0</v>
      </c>
      <c r="V247">
        <v>0</v>
      </c>
      <c r="W247">
        <v>0</v>
      </c>
      <c r="X247" t="s">
        <v>47</v>
      </c>
      <c r="Y247" t="s">
        <v>764</v>
      </c>
      <c r="Z247">
        <v>4903.5999999999985</v>
      </c>
      <c r="AA247">
        <v>248360.98000000019</v>
      </c>
      <c r="AB247">
        <v>0</v>
      </c>
      <c r="AC247">
        <v>0</v>
      </c>
      <c r="AD247">
        <v>0.84414504989531591</v>
      </c>
      <c r="AF247">
        <v>0</v>
      </c>
      <c r="AG247" t="s">
        <v>913</v>
      </c>
    </row>
    <row r="248" spans="1:33" x14ac:dyDescent="0.25">
      <c r="A248" t="s">
        <v>54</v>
      </c>
      <c r="B248" t="s">
        <v>950</v>
      </c>
      <c r="C248" s="63" t="s">
        <v>950</v>
      </c>
      <c r="D248" s="63" t="s">
        <v>671</v>
      </c>
      <c r="E248" t="s">
        <v>527</v>
      </c>
      <c r="F248">
        <v>0.75</v>
      </c>
      <c r="G248">
        <v>2</v>
      </c>
      <c r="H248">
        <v>2</v>
      </c>
      <c r="I248">
        <v>2</v>
      </c>
      <c r="J248">
        <v>7</v>
      </c>
      <c r="K248">
        <v>6</v>
      </c>
      <c r="L248" t="s">
        <v>113</v>
      </c>
      <c r="M248">
        <v>13</v>
      </c>
      <c r="N248" t="s">
        <v>723</v>
      </c>
      <c r="O248" t="s">
        <v>4</v>
      </c>
      <c r="P248">
        <v>1</v>
      </c>
      <c r="Q248">
        <v>0</v>
      </c>
      <c r="R248">
        <v>0</v>
      </c>
      <c r="S248" t="s">
        <v>642</v>
      </c>
      <c r="T248" t="s">
        <v>690</v>
      </c>
      <c r="U248">
        <v>0</v>
      </c>
      <c r="V248">
        <v>0</v>
      </c>
      <c r="W248">
        <v>0</v>
      </c>
      <c r="X248" t="s">
        <v>48</v>
      </c>
      <c r="Y248" t="s">
        <v>765</v>
      </c>
      <c r="Z248">
        <v>4903.5999999999985</v>
      </c>
      <c r="AA248">
        <v>248360.98000000019</v>
      </c>
      <c r="AB248">
        <v>0</v>
      </c>
      <c r="AC248">
        <v>0</v>
      </c>
      <c r="AD248">
        <v>0.84414504989531591</v>
      </c>
      <c r="AF248">
        <v>0</v>
      </c>
      <c r="AG248" t="s">
        <v>913</v>
      </c>
    </row>
    <row r="249" spans="1:33" x14ac:dyDescent="0.25">
      <c r="A249" t="s">
        <v>54</v>
      </c>
      <c r="B249" t="s">
        <v>950</v>
      </c>
      <c r="C249" s="63" t="s">
        <v>950</v>
      </c>
      <c r="D249" s="63" t="s">
        <v>671</v>
      </c>
      <c r="E249" t="s">
        <v>527</v>
      </c>
      <c r="F249">
        <v>0.75</v>
      </c>
      <c r="G249">
        <v>2</v>
      </c>
      <c r="H249">
        <v>2</v>
      </c>
      <c r="I249">
        <v>2</v>
      </c>
      <c r="J249">
        <v>7</v>
      </c>
      <c r="K249">
        <v>6</v>
      </c>
      <c r="L249" t="s">
        <v>113</v>
      </c>
      <c r="M249">
        <v>13</v>
      </c>
      <c r="N249" t="s">
        <v>723</v>
      </c>
      <c r="O249" t="s">
        <v>5</v>
      </c>
      <c r="P249">
        <v>2</v>
      </c>
      <c r="Q249">
        <v>0</v>
      </c>
      <c r="R249">
        <v>0</v>
      </c>
      <c r="S249" t="s">
        <v>642</v>
      </c>
      <c r="T249" t="s">
        <v>690</v>
      </c>
      <c r="U249">
        <v>0</v>
      </c>
      <c r="V249">
        <v>0</v>
      </c>
      <c r="W249">
        <v>0</v>
      </c>
      <c r="X249" t="s">
        <v>49</v>
      </c>
      <c r="Y249" t="s">
        <v>766</v>
      </c>
      <c r="Z249">
        <v>4903.5999999999985</v>
      </c>
      <c r="AA249">
        <v>248360.98000000019</v>
      </c>
      <c r="AB249">
        <v>0</v>
      </c>
      <c r="AC249">
        <v>0</v>
      </c>
      <c r="AD249">
        <v>0.84414504989531591</v>
      </c>
      <c r="AF249">
        <v>0</v>
      </c>
      <c r="AG249" t="s">
        <v>913</v>
      </c>
    </row>
    <row r="250" spans="1:33" x14ac:dyDescent="0.25">
      <c r="A250" t="s">
        <v>54</v>
      </c>
      <c r="B250" t="s">
        <v>950</v>
      </c>
      <c r="C250" s="63" t="s">
        <v>950</v>
      </c>
      <c r="D250" s="63" t="s">
        <v>671</v>
      </c>
      <c r="E250" t="s">
        <v>527</v>
      </c>
      <c r="F250">
        <v>0.75</v>
      </c>
      <c r="G250">
        <v>2</v>
      </c>
      <c r="H250">
        <v>2</v>
      </c>
      <c r="I250">
        <v>2</v>
      </c>
      <c r="J250">
        <v>7</v>
      </c>
      <c r="K250">
        <v>6</v>
      </c>
      <c r="L250" t="s">
        <v>113</v>
      </c>
      <c r="M250">
        <v>13</v>
      </c>
      <c r="N250" t="s">
        <v>723</v>
      </c>
      <c r="O250" t="s">
        <v>31</v>
      </c>
      <c r="P250">
        <v>3</v>
      </c>
      <c r="Q250">
        <v>0</v>
      </c>
      <c r="R250">
        <v>0</v>
      </c>
      <c r="S250" t="s">
        <v>642</v>
      </c>
      <c r="T250" t="s">
        <v>690</v>
      </c>
      <c r="U250">
        <v>0</v>
      </c>
      <c r="V250">
        <v>0</v>
      </c>
      <c r="W250">
        <v>0</v>
      </c>
      <c r="X250" t="s">
        <v>50</v>
      </c>
      <c r="Y250" t="s">
        <v>767</v>
      </c>
      <c r="Z250">
        <v>4903.5999999999985</v>
      </c>
      <c r="AA250">
        <v>248360.98000000019</v>
      </c>
      <c r="AB250">
        <v>0</v>
      </c>
      <c r="AC250">
        <v>0</v>
      </c>
      <c r="AD250">
        <v>0.84414504989531591</v>
      </c>
      <c r="AF250">
        <v>0</v>
      </c>
      <c r="AG250" t="s">
        <v>913</v>
      </c>
    </row>
    <row r="251" spans="1:33" x14ac:dyDescent="0.25">
      <c r="A251" t="s">
        <v>54</v>
      </c>
      <c r="B251" t="s">
        <v>950</v>
      </c>
      <c r="C251" s="63" t="s">
        <v>950</v>
      </c>
      <c r="D251" s="63" t="s">
        <v>671</v>
      </c>
      <c r="E251" t="s">
        <v>527</v>
      </c>
      <c r="F251">
        <v>0.75</v>
      </c>
      <c r="G251">
        <v>2</v>
      </c>
      <c r="H251">
        <v>2</v>
      </c>
      <c r="I251">
        <v>2</v>
      </c>
      <c r="J251">
        <v>7</v>
      </c>
      <c r="K251">
        <v>7</v>
      </c>
      <c r="L251" t="s">
        <v>114</v>
      </c>
      <c r="M251">
        <v>14</v>
      </c>
      <c r="N251" t="s">
        <v>725</v>
      </c>
      <c r="O251" t="s">
        <v>4</v>
      </c>
      <c r="P251">
        <v>1</v>
      </c>
      <c r="Q251">
        <v>0</v>
      </c>
      <c r="R251">
        <v>0</v>
      </c>
      <c r="S251" t="s">
        <v>642</v>
      </c>
      <c r="T251" t="s">
        <v>690</v>
      </c>
      <c r="U251">
        <v>0</v>
      </c>
      <c r="V251">
        <v>0</v>
      </c>
      <c r="W251">
        <v>0</v>
      </c>
      <c r="X251" t="s">
        <v>51</v>
      </c>
      <c r="Y251" t="s">
        <v>768</v>
      </c>
      <c r="Z251">
        <v>4903.5999999999985</v>
      </c>
      <c r="AA251">
        <v>248360.98000000019</v>
      </c>
      <c r="AB251">
        <v>0</v>
      </c>
      <c r="AC251">
        <v>0</v>
      </c>
      <c r="AD251">
        <v>0.84414504989531591</v>
      </c>
      <c r="AF251">
        <v>0</v>
      </c>
      <c r="AG251" t="s">
        <v>913</v>
      </c>
    </row>
    <row r="252" spans="1:33" x14ac:dyDescent="0.25">
      <c r="A252" t="s">
        <v>54</v>
      </c>
      <c r="B252" t="s">
        <v>950</v>
      </c>
      <c r="C252" s="63" t="s">
        <v>950</v>
      </c>
      <c r="D252" s="63" t="s">
        <v>671</v>
      </c>
      <c r="E252" t="s">
        <v>527</v>
      </c>
      <c r="F252">
        <v>0.75</v>
      </c>
      <c r="G252">
        <v>2</v>
      </c>
      <c r="H252">
        <v>2</v>
      </c>
      <c r="I252">
        <v>2</v>
      </c>
      <c r="J252">
        <v>7</v>
      </c>
      <c r="K252">
        <v>7</v>
      </c>
      <c r="L252" t="s">
        <v>114</v>
      </c>
      <c r="M252">
        <v>14</v>
      </c>
      <c r="N252" t="s">
        <v>725</v>
      </c>
      <c r="O252" t="s">
        <v>5</v>
      </c>
      <c r="P252">
        <v>2</v>
      </c>
      <c r="Q252">
        <v>0</v>
      </c>
      <c r="R252">
        <v>0</v>
      </c>
      <c r="S252" t="s">
        <v>642</v>
      </c>
      <c r="T252" t="s">
        <v>690</v>
      </c>
      <c r="U252">
        <v>0</v>
      </c>
      <c r="V252">
        <v>0</v>
      </c>
      <c r="W252">
        <v>0</v>
      </c>
      <c r="X252" t="s">
        <v>52</v>
      </c>
      <c r="Y252" t="s">
        <v>769</v>
      </c>
      <c r="Z252">
        <v>4903.5999999999985</v>
      </c>
      <c r="AA252">
        <v>248360.98000000019</v>
      </c>
      <c r="AB252">
        <v>0</v>
      </c>
      <c r="AC252">
        <v>0</v>
      </c>
      <c r="AD252">
        <v>0.84414504989531591</v>
      </c>
      <c r="AF252">
        <v>0</v>
      </c>
      <c r="AG252" t="s">
        <v>913</v>
      </c>
    </row>
    <row r="253" spans="1:33" x14ac:dyDescent="0.25">
      <c r="A253" t="s">
        <v>54</v>
      </c>
      <c r="B253" t="s">
        <v>950</v>
      </c>
      <c r="C253" s="63" t="s">
        <v>950</v>
      </c>
      <c r="D253" s="63" t="s">
        <v>671</v>
      </c>
      <c r="E253" t="s">
        <v>527</v>
      </c>
      <c r="F253">
        <v>0.75</v>
      </c>
      <c r="G253">
        <v>2</v>
      </c>
      <c r="H253">
        <v>2</v>
      </c>
      <c r="I253">
        <v>2</v>
      </c>
      <c r="J253">
        <v>7</v>
      </c>
      <c r="K253">
        <v>7</v>
      </c>
      <c r="L253" t="s">
        <v>114</v>
      </c>
      <c r="M253">
        <v>14</v>
      </c>
      <c r="N253" t="s">
        <v>725</v>
      </c>
      <c r="O253" t="s">
        <v>31</v>
      </c>
      <c r="P253">
        <v>3</v>
      </c>
      <c r="Q253">
        <v>0</v>
      </c>
      <c r="R253">
        <v>0</v>
      </c>
      <c r="S253" t="s">
        <v>642</v>
      </c>
      <c r="T253" t="s">
        <v>690</v>
      </c>
      <c r="U253">
        <v>0</v>
      </c>
      <c r="V253">
        <v>0</v>
      </c>
      <c r="W253">
        <v>0</v>
      </c>
      <c r="X253" t="s">
        <v>53</v>
      </c>
      <c r="Y253" t="s">
        <v>770</v>
      </c>
      <c r="Z253">
        <v>4903.5999999999985</v>
      </c>
      <c r="AA253">
        <v>248360.98000000019</v>
      </c>
      <c r="AB253">
        <v>0</v>
      </c>
      <c r="AC253">
        <v>0</v>
      </c>
      <c r="AD253">
        <v>0.84414504989531591</v>
      </c>
      <c r="AF253">
        <v>0</v>
      </c>
      <c r="AG253" t="s">
        <v>913</v>
      </c>
    </row>
    <row r="254" spans="1:33" x14ac:dyDescent="0.25">
      <c r="A254" t="s">
        <v>54</v>
      </c>
      <c r="B254" t="s">
        <v>951</v>
      </c>
      <c r="C254" s="63" t="s">
        <v>951</v>
      </c>
      <c r="D254" s="63" t="s">
        <v>671</v>
      </c>
      <c r="E254" t="s">
        <v>527</v>
      </c>
      <c r="F254">
        <v>0.6</v>
      </c>
      <c r="G254">
        <v>1</v>
      </c>
      <c r="H254">
        <v>1</v>
      </c>
      <c r="I254">
        <v>2</v>
      </c>
      <c r="J254">
        <v>7</v>
      </c>
      <c r="K254">
        <v>1</v>
      </c>
      <c r="L254" t="s">
        <v>99</v>
      </c>
      <c r="M254">
        <v>1</v>
      </c>
      <c r="N254" t="s">
        <v>699</v>
      </c>
      <c r="O254" t="s">
        <v>4</v>
      </c>
      <c r="P254">
        <v>1</v>
      </c>
      <c r="Q254">
        <v>5</v>
      </c>
      <c r="R254">
        <v>0</v>
      </c>
      <c r="S254" t="s">
        <v>642</v>
      </c>
      <c r="T254" t="s">
        <v>689</v>
      </c>
      <c r="U254">
        <v>38</v>
      </c>
      <c r="V254">
        <v>5</v>
      </c>
      <c r="W254">
        <v>22.8</v>
      </c>
      <c r="X254" t="s">
        <v>33</v>
      </c>
      <c r="Y254" t="s">
        <v>729</v>
      </c>
      <c r="Z254">
        <v>4903.5999999999985</v>
      </c>
      <c r="AA254">
        <v>248360.98000000019</v>
      </c>
      <c r="AB254">
        <v>1</v>
      </c>
      <c r="AC254">
        <v>4.2207252494765797</v>
      </c>
      <c r="AD254">
        <v>0.84414504989531591</v>
      </c>
      <c r="AE254">
        <v>0.84414504989531591</v>
      </c>
      <c r="AF254">
        <v>0</v>
      </c>
      <c r="AG254" t="s">
        <v>642</v>
      </c>
    </row>
    <row r="255" spans="1:33" x14ac:dyDescent="0.25">
      <c r="A255" t="s">
        <v>54</v>
      </c>
      <c r="B255" t="s">
        <v>951</v>
      </c>
      <c r="C255" s="63" t="s">
        <v>951</v>
      </c>
      <c r="D255" s="63" t="s">
        <v>671</v>
      </c>
      <c r="E255" t="s">
        <v>527</v>
      </c>
      <c r="F255">
        <v>0.6</v>
      </c>
      <c r="G255">
        <v>1</v>
      </c>
      <c r="H255">
        <v>1</v>
      </c>
      <c r="I255">
        <v>2</v>
      </c>
      <c r="J255">
        <v>7</v>
      </c>
      <c r="K255">
        <v>1</v>
      </c>
      <c r="L255" t="s">
        <v>99</v>
      </c>
      <c r="M255">
        <v>1</v>
      </c>
      <c r="N255" t="s">
        <v>699</v>
      </c>
      <c r="O255" t="s">
        <v>5</v>
      </c>
      <c r="P255">
        <v>2</v>
      </c>
      <c r="Q255">
        <v>0</v>
      </c>
      <c r="R255">
        <v>0</v>
      </c>
      <c r="S255" t="s">
        <v>642</v>
      </c>
      <c r="T255" t="s">
        <v>690</v>
      </c>
      <c r="U255">
        <v>0</v>
      </c>
      <c r="V255">
        <v>0</v>
      </c>
      <c r="W255">
        <v>0</v>
      </c>
      <c r="X255" t="s">
        <v>34</v>
      </c>
      <c r="Y255" t="s">
        <v>730</v>
      </c>
      <c r="Z255">
        <v>4903.5999999999985</v>
      </c>
      <c r="AA255">
        <v>248360.98000000019</v>
      </c>
      <c r="AB255">
        <v>0</v>
      </c>
      <c r="AC255">
        <v>0</v>
      </c>
      <c r="AD255">
        <v>0.84414504989531591</v>
      </c>
      <c r="AF255">
        <v>0</v>
      </c>
      <c r="AG255" t="s">
        <v>913</v>
      </c>
    </row>
    <row r="256" spans="1:33" x14ac:dyDescent="0.25">
      <c r="A256" t="s">
        <v>54</v>
      </c>
      <c r="B256" t="s">
        <v>951</v>
      </c>
      <c r="C256" s="63" t="s">
        <v>951</v>
      </c>
      <c r="D256" s="63" t="s">
        <v>671</v>
      </c>
      <c r="E256" t="s">
        <v>527</v>
      </c>
      <c r="F256">
        <v>0.6</v>
      </c>
      <c r="G256">
        <v>1</v>
      </c>
      <c r="H256">
        <v>1</v>
      </c>
      <c r="I256">
        <v>2</v>
      </c>
      <c r="J256">
        <v>7</v>
      </c>
      <c r="K256">
        <v>1</v>
      </c>
      <c r="L256" t="s">
        <v>99</v>
      </c>
      <c r="M256">
        <v>1</v>
      </c>
      <c r="N256" t="s">
        <v>699</v>
      </c>
      <c r="O256" t="s">
        <v>31</v>
      </c>
      <c r="P256">
        <v>3</v>
      </c>
      <c r="Q256">
        <v>0</v>
      </c>
      <c r="R256">
        <v>0</v>
      </c>
      <c r="S256" t="s">
        <v>642</v>
      </c>
      <c r="T256" t="s">
        <v>690</v>
      </c>
      <c r="U256">
        <v>0</v>
      </c>
      <c r="V256">
        <v>0</v>
      </c>
      <c r="W256">
        <v>0</v>
      </c>
      <c r="X256" t="s">
        <v>35</v>
      </c>
      <c r="Y256" t="s">
        <v>731</v>
      </c>
      <c r="Z256">
        <v>4903.5999999999985</v>
      </c>
      <c r="AA256">
        <v>248360.98000000019</v>
      </c>
      <c r="AB256">
        <v>0</v>
      </c>
      <c r="AC256">
        <v>0</v>
      </c>
      <c r="AD256">
        <v>0.84414504989531591</v>
      </c>
      <c r="AF256">
        <v>0</v>
      </c>
      <c r="AG256" t="s">
        <v>913</v>
      </c>
    </row>
    <row r="257" spans="1:33" x14ac:dyDescent="0.25">
      <c r="A257" t="s">
        <v>54</v>
      </c>
      <c r="B257" t="s">
        <v>951</v>
      </c>
      <c r="C257" s="63" t="s">
        <v>951</v>
      </c>
      <c r="D257" s="63" t="s">
        <v>671</v>
      </c>
      <c r="E257" t="s">
        <v>527</v>
      </c>
      <c r="F257">
        <v>0.6</v>
      </c>
      <c r="G257">
        <v>1</v>
      </c>
      <c r="H257">
        <v>1</v>
      </c>
      <c r="I257">
        <v>2</v>
      </c>
      <c r="J257">
        <v>7</v>
      </c>
      <c r="K257">
        <v>2</v>
      </c>
      <c r="L257" t="s">
        <v>102</v>
      </c>
      <c r="M257">
        <v>2</v>
      </c>
      <c r="N257" t="s">
        <v>701</v>
      </c>
      <c r="O257" t="s">
        <v>4</v>
      </c>
      <c r="P257">
        <v>1</v>
      </c>
      <c r="Q257">
        <v>3</v>
      </c>
      <c r="R257">
        <v>0</v>
      </c>
      <c r="S257" t="s">
        <v>642</v>
      </c>
      <c r="T257" t="s">
        <v>689</v>
      </c>
      <c r="U257">
        <v>23</v>
      </c>
      <c r="V257">
        <v>3.0263157894736845</v>
      </c>
      <c r="W257">
        <v>13.799999999999999</v>
      </c>
      <c r="X257" t="s">
        <v>36</v>
      </c>
      <c r="Y257" t="s">
        <v>732</v>
      </c>
      <c r="Z257">
        <v>4903.5999999999985</v>
      </c>
      <c r="AA257">
        <v>248360.98000000019</v>
      </c>
      <c r="AB257">
        <v>1</v>
      </c>
      <c r="AC257">
        <v>2.5546494931042454</v>
      </c>
      <c r="AD257">
        <v>0.84414504989531591</v>
      </c>
      <c r="AE257">
        <v>0.8441450498953158</v>
      </c>
      <c r="AF257">
        <v>-4.4408920985006262E-16</v>
      </c>
      <c r="AG257" t="s">
        <v>642</v>
      </c>
    </row>
    <row r="258" spans="1:33" x14ac:dyDescent="0.25">
      <c r="A258" t="s">
        <v>54</v>
      </c>
      <c r="B258" t="s">
        <v>951</v>
      </c>
      <c r="C258" s="63" t="s">
        <v>951</v>
      </c>
      <c r="D258" s="63" t="s">
        <v>671</v>
      </c>
      <c r="E258" t="s">
        <v>527</v>
      </c>
      <c r="F258">
        <v>0.6</v>
      </c>
      <c r="G258">
        <v>1</v>
      </c>
      <c r="H258">
        <v>1</v>
      </c>
      <c r="I258">
        <v>2</v>
      </c>
      <c r="J258">
        <v>7</v>
      </c>
      <c r="K258">
        <v>2</v>
      </c>
      <c r="L258" t="s">
        <v>102</v>
      </c>
      <c r="M258">
        <v>2</v>
      </c>
      <c r="N258" t="s">
        <v>701</v>
      </c>
      <c r="O258" t="s">
        <v>5</v>
      </c>
      <c r="P258">
        <v>2</v>
      </c>
      <c r="Q258">
        <v>0</v>
      </c>
      <c r="R258">
        <v>0</v>
      </c>
      <c r="S258" t="s">
        <v>642</v>
      </c>
      <c r="T258" t="s">
        <v>690</v>
      </c>
      <c r="U258">
        <v>0</v>
      </c>
      <c r="V258">
        <v>0</v>
      </c>
      <c r="W258">
        <v>0</v>
      </c>
      <c r="X258" t="s">
        <v>37</v>
      </c>
      <c r="Y258" t="s">
        <v>733</v>
      </c>
      <c r="Z258">
        <v>4903.5999999999985</v>
      </c>
      <c r="AA258">
        <v>248360.98000000019</v>
      </c>
      <c r="AB258">
        <v>0</v>
      </c>
      <c r="AC258">
        <v>0</v>
      </c>
      <c r="AD258">
        <v>0.84414504989531591</v>
      </c>
      <c r="AF258">
        <v>0</v>
      </c>
      <c r="AG258" t="s">
        <v>913</v>
      </c>
    </row>
    <row r="259" spans="1:33" x14ac:dyDescent="0.25">
      <c r="A259" t="s">
        <v>54</v>
      </c>
      <c r="B259" t="s">
        <v>951</v>
      </c>
      <c r="C259" s="63" t="s">
        <v>951</v>
      </c>
      <c r="D259" s="63" t="s">
        <v>671</v>
      </c>
      <c r="E259" t="s">
        <v>527</v>
      </c>
      <c r="F259">
        <v>0.6</v>
      </c>
      <c r="G259">
        <v>1</v>
      </c>
      <c r="H259">
        <v>1</v>
      </c>
      <c r="I259">
        <v>2</v>
      </c>
      <c r="J259">
        <v>7</v>
      </c>
      <c r="K259">
        <v>2</v>
      </c>
      <c r="L259" t="s">
        <v>102</v>
      </c>
      <c r="M259">
        <v>2</v>
      </c>
      <c r="N259" t="s">
        <v>701</v>
      </c>
      <c r="O259" t="s">
        <v>31</v>
      </c>
      <c r="P259">
        <v>3</v>
      </c>
      <c r="Q259">
        <v>0</v>
      </c>
      <c r="R259">
        <v>0</v>
      </c>
      <c r="S259" t="s">
        <v>642</v>
      </c>
      <c r="T259" t="s">
        <v>690</v>
      </c>
      <c r="U259">
        <v>0</v>
      </c>
      <c r="V259">
        <v>0</v>
      </c>
      <c r="W259">
        <v>0</v>
      </c>
      <c r="X259" t="s">
        <v>38</v>
      </c>
      <c r="Y259" t="s">
        <v>734</v>
      </c>
      <c r="Z259">
        <v>4903.5999999999985</v>
      </c>
      <c r="AA259">
        <v>248360.98000000019</v>
      </c>
      <c r="AB259">
        <v>0</v>
      </c>
      <c r="AC259">
        <v>0</v>
      </c>
      <c r="AD259">
        <v>0.84414504989531591</v>
      </c>
      <c r="AF259">
        <v>0</v>
      </c>
      <c r="AG259" t="s">
        <v>913</v>
      </c>
    </row>
    <row r="260" spans="1:33" x14ac:dyDescent="0.25">
      <c r="A260" t="s">
        <v>54</v>
      </c>
      <c r="B260" t="s">
        <v>951</v>
      </c>
      <c r="C260" s="63" t="s">
        <v>951</v>
      </c>
      <c r="D260" s="63" t="s">
        <v>671</v>
      </c>
      <c r="E260" t="s">
        <v>527</v>
      </c>
      <c r="F260">
        <v>0.6</v>
      </c>
      <c r="G260">
        <v>1</v>
      </c>
      <c r="H260">
        <v>1</v>
      </c>
      <c r="I260">
        <v>2</v>
      </c>
      <c r="J260">
        <v>7</v>
      </c>
      <c r="K260">
        <v>3</v>
      </c>
      <c r="L260" t="s">
        <v>103</v>
      </c>
      <c r="M260">
        <v>3</v>
      </c>
      <c r="N260" t="s">
        <v>703</v>
      </c>
      <c r="O260" t="s">
        <v>4</v>
      </c>
      <c r="P260">
        <v>1</v>
      </c>
      <c r="Q260">
        <v>5</v>
      </c>
      <c r="R260">
        <v>0</v>
      </c>
      <c r="S260" t="s">
        <v>642</v>
      </c>
      <c r="T260" t="s">
        <v>689</v>
      </c>
      <c r="U260">
        <v>35</v>
      </c>
      <c r="V260">
        <v>4.6052631578947372</v>
      </c>
      <c r="W260">
        <v>21</v>
      </c>
      <c r="X260" t="s">
        <v>39</v>
      </c>
      <c r="Y260" t="s">
        <v>735</v>
      </c>
      <c r="Z260">
        <v>4903.5999999999985</v>
      </c>
      <c r="AA260">
        <v>248360.98000000019</v>
      </c>
      <c r="AB260">
        <v>1</v>
      </c>
      <c r="AC260">
        <v>3.8875100982021134</v>
      </c>
      <c r="AD260">
        <v>0.84414504989531591</v>
      </c>
      <c r="AE260">
        <v>0.84414504989531602</v>
      </c>
      <c r="AF260">
        <v>4.4408920985006262E-16</v>
      </c>
      <c r="AG260" t="s">
        <v>642</v>
      </c>
    </row>
    <row r="261" spans="1:33" x14ac:dyDescent="0.25">
      <c r="A261" t="s">
        <v>54</v>
      </c>
      <c r="B261" t="s">
        <v>951</v>
      </c>
      <c r="C261" s="63" t="s">
        <v>951</v>
      </c>
      <c r="D261" s="63" t="s">
        <v>671</v>
      </c>
      <c r="E261" t="s">
        <v>527</v>
      </c>
      <c r="F261">
        <v>0.6</v>
      </c>
      <c r="G261">
        <v>1</v>
      </c>
      <c r="H261">
        <v>1</v>
      </c>
      <c r="I261">
        <v>2</v>
      </c>
      <c r="J261">
        <v>7</v>
      </c>
      <c r="K261">
        <v>3</v>
      </c>
      <c r="L261" t="s">
        <v>103</v>
      </c>
      <c r="M261">
        <v>3</v>
      </c>
      <c r="N261" t="s">
        <v>703</v>
      </c>
      <c r="O261" t="s">
        <v>5</v>
      </c>
      <c r="P261">
        <v>2</v>
      </c>
      <c r="Q261">
        <v>0</v>
      </c>
      <c r="R261">
        <v>0</v>
      </c>
      <c r="S261" t="s">
        <v>642</v>
      </c>
      <c r="T261" t="s">
        <v>690</v>
      </c>
      <c r="U261">
        <v>0</v>
      </c>
      <c r="V261">
        <v>0</v>
      </c>
      <c r="W261">
        <v>0</v>
      </c>
      <c r="X261" t="s">
        <v>40</v>
      </c>
      <c r="Y261" t="s">
        <v>736</v>
      </c>
      <c r="Z261">
        <v>4903.5999999999985</v>
      </c>
      <c r="AA261">
        <v>248360.98000000019</v>
      </c>
      <c r="AB261">
        <v>0</v>
      </c>
      <c r="AC261">
        <v>0</v>
      </c>
      <c r="AD261">
        <v>0.84414504989531591</v>
      </c>
      <c r="AF261">
        <v>0</v>
      </c>
      <c r="AG261" t="s">
        <v>913</v>
      </c>
    </row>
    <row r="262" spans="1:33" x14ac:dyDescent="0.25">
      <c r="A262" t="s">
        <v>54</v>
      </c>
      <c r="B262" t="s">
        <v>951</v>
      </c>
      <c r="C262" s="63" t="s">
        <v>951</v>
      </c>
      <c r="D262" s="63" t="s">
        <v>671</v>
      </c>
      <c r="E262" t="s">
        <v>527</v>
      </c>
      <c r="F262">
        <v>0.6</v>
      </c>
      <c r="G262">
        <v>1</v>
      </c>
      <c r="H262">
        <v>1</v>
      </c>
      <c r="I262">
        <v>2</v>
      </c>
      <c r="J262">
        <v>7</v>
      </c>
      <c r="K262">
        <v>3</v>
      </c>
      <c r="L262" t="s">
        <v>103</v>
      </c>
      <c r="M262">
        <v>3</v>
      </c>
      <c r="N262" t="s">
        <v>703</v>
      </c>
      <c r="O262" t="s">
        <v>31</v>
      </c>
      <c r="P262">
        <v>3</v>
      </c>
      <c r="Q262">
        <v>0</v>
      </c>
      <c r="R262">
        <v>0</v>
      </c>
      <c r="S262" t="s">
        <v>642</v>
      </c>
      <c r="T262" t="s">
        <v>690</v>
      </c>
      <c r="U262">
        <v>0</v>
      </c>
      <c r="V262">
        <v>0</v>
      </c>
      <c r="W262">
        <v>0</v>
      </c>
      <c r="X262" t="s">
        <v>41</v>
      </c>
      <c r="Y262" t="s">
        <v>737</v>
      </c>
      <c r="Z262">
        <v>4903.5999999999985</v>
      </c>
      <c r="AA262">
        <v>248360.98000000019</v>
      </c>
      <c r="AB262">
        <v>0</v>
      </c>
      <c r="AC262">
        <v>0</v>
      </c>
      <c r="AD262">
        <v>0.84414504989531591</v>
      </c>
      <c r="AF262">
        <v>0</v>
      </c>
      <c r="AG262" t="s">
        <v>913</v>
      </c>
    </row>
    <row r="263" spans="1:33" x14ac:dyDescent="0.25">
      <c r="A263" t="s">
        <v>54</v>
      </c>
      <c r="B263" t="s">
        <v>951</v>
      </c>
      <c r="C263" s="63" t="s">
        <v>951</v>
      </c>
      <c r="D263" s="63" t="s">
        <v>671</v>
      </c>
      <c r="E263" t="s">
        <v>527</v>
      </c>
      <c r="F263">
        <v>0.6</v>
      </c>
      <c r="G263">
        <v>1</v>
      </c>
      <c r="H263">
        <v>1</v>
      </c>
      <c r="I263">
        <v>2</v>
      </c>
      <c r="J263">
        <v>7</v>
      </c>
      <c r="K263">
        <v>4</v>
      </c>
      <c r="L263" t="s">
        <v>101</v>
      </c>
      <c r="M263">
        <v>4</v>
      </c>
      <c r="N263" t="s">
        <v>705</v>
      </c>
      <c r="O263" t="s">
        <v>4</v>
      </c>
      <c r="P263">
        <v>1</v>
      </c>
      <c r="Q263">
        <v>3</v>
      </c>
      <c r="R263">
        <v>0</v>
      </c>
      <c r="S263" t="s">
        <v>642</v>
      </c>
      <c r="T263" t="s">
        <v>689</v>
      </c>
      <c r="U263">
        <v>22</v>
      </c>
      <c r="V263">
        <v>2.8947368421052633</v>
      </c>
      <c r="W263">
        <v>13.2</v>
      </c>
      <c r="X263" t="s">
        <v>42</v>
      </c>
      <c r="Y263" t="s">
        <v>738</v>
      </c>
      <c r="Z263">
        <v>4903.5999999999985</v>
      </c>
      <c r="AA263">
        <v>248360.98000000019</v>
      </c>
      <c r="AB263">
        <v>1</v>
      </c>
      <c r="AC263">
        <v>2.4435777760127566</v>
      </c>
      <c r="AD263">
        <v>0.84414504989531591</v>
      </c>
      <c r="AE263">
        <v>0.84414504989531591</v>
      </c>
      <c r="AF263">
        <v>0</v>
      </c>
      <c r="AG263" t="s">
        <v>642</v>
      </c>
    </row>
    <row r="264" spans="1:33" x14ac:dyDescent="0.25">
      <c r="A264" t="s">
        <v>54</v>
      </c>
      <c r="B264" t="s">
        <v>951</v>
      </c>
      <c r="C264" s="63" t="s">
        <v>951</v>
      </c>
      <c r="D264" s="63" t="s">
        <v>671</v>
      </c>
      <c r="E264" t="s">
        <v>527</v>
      </c>
      <c r="F264">
        <v>0.6</v>
      </c>
      <c r="G264">
        <v>1</v>
      </c>
      <c r="H264">
        <v>1</v>
      </c>
      <c r="I264">
        <v>2</v>
      </c>
      <c r="J264">
        <v>7</v>
      </c>
      <c r="K264">
        <v>4</v>
      </c>
      <c r="L264" t="s">
        <v>101</v>
      </c>
      <c r="M264">
        <v>4</v>
      </c>
      <c r="N264" t="s">
        <v>705</v>
      </c>
      <c r="O264" t="s">
        <v>5</v>
      </c>
      <c r="P264">
        <v>2</v>
      </c>
      <c r="Q264">
        <v>0</v>
      </c>
      <c r="R264">
        <v>0</v>
      </c>
      <c r="S264" t="s">
        <v>642</v>
      </c>
      <c r="T264" t="s">
        <v>690</v>
      </c>
      <c r="U264">
        <v>0</v>
      </c>
      <c r="V264">
        <v>0</v>
      </c>
      <c r="W264">
        <v>0</v>
      </c>
      <c r="X264" t="s">
        <v>43</v>
      </c>
      <c r="Y264" t="s">
        <v>739</v>
      </c>
      <c r="Z264">
        <v>4903.5999999999985</v>
      </c>
      <c r="AA264">
        <v>248360.98000000019</v>
      </c>
      <c r="AB264">
        <v>0</v>
      </c>
      <c r="AC264">
        <v>0</v>
      </c>
      <c r="AD264">
        <v>0.84414504989531591</v>
      </c>
      <c r="AF264">
        <v>0</v>
      </c>
      <c r="AG264" t="s">
        <v>913</v>
      </c>
    </row>
    <row r="265" spans="1:33" x14ac:dyDescent="0.25">
      <c r="A265" t="s">
        <v>54</v>
      </c>
      <c r="B265" t="s">
        <v>951</v>
      </c>
      <c r="C265" s="63" t="s">
        <v>951</v>
      </c>
      <c r="D265" s="63" t="s">
        <v>671</v>
      </c>
      <c r="E265" t="s">
        <v>527</v>
      </c>
      <c r="F265">
        <v>0.6</v>
      </c>
      <c r="G265">
        <v>1</v>
      </c>
      <c r="H265">
        <v>1</v>
      </c>
      <c r="I265">
        <v>2</v>
      </c>
      <c r="J265">
        <v>7</v>
      </c>
      <c r="K265">
        <v>4</v>
      </c>
      <c r="L265" t="s">
        <v>101</v>
      </c>
      <c r="M265">
        <v>4</v>
      </c>
      <c r="N265" t="s">
        <v>705</v>
      </c>
      <c r="O265" t="s">
        <v>31</v>
      </c>
      <c r="P265">
        <v>3</v>
      </c>
      <c r="Q265">
        <v>0</v>
      </c>
      <c r="R265">
        <v>0</v>
      </c>
      <c r="S265" t="s">
        <v>642</v>
      </c>
      <c r="T265" t="s">
        <v>690</v>
      </c>
      <c r="U265">
        <v>0</v>
      </c>
      <c r="V265">
        <v>0</v>
      </c>
      <c r="W265">
        <v>0</v>
      </c>
      <c r="X265" t="s">
        <v>44</v>
      </c>
      <c r="Y265" t="s">
        <v>740</v>
      </c>
      <c r="Z265">
        <v>4903.5999999999985</v>
      </c>
      <c r="AA265">
        <v>248360.98000000019</v>
      </c>
      <c r="AB265">
        <v>0</v>
      </c>
      <c r="AC265">
        <v>0</v>
      </c>
      <c r="AD265">
        <v>0.84414504989531591</v>
      </c>
      <c r="AF265">
        <v>0</v>
      </c>
      <c r="AG265" t="s">
        <v>913</v>
      </c>
    </row>
    <row r="266" spans="1:33" x14ac:dyDescent="0.25">
      <c r="A266" t="s">
        <v>54</v>
      </c>
      <c r="B266" t="s">
        <v>951</v>
      </c>
      <c r="C266" s="63" t="s">
        <v>951</v>
      </c>
      <c r="D266" s="63" t="s">
        <v>671</v>
      </c>
      <c r="E266" t="s">
        <v>527</v>
      </c>
      <c r="F266">
        <v>0.6</v>
      </c>
      <c r="G266">
        <v>1</v>
      </c>
      <c r="H266">
        <v>1</v>
      </c>
      <c r="I266">
        <v>2</v>
      </c>
      <c r="J266">
        <v>7</v>
      </c>
      <c r="K266">
        <v>5</v>
      </c>
      <c r="L266" t="s">
        <v>105</v>
      </c>
      <c r="M266">
        <v>5</v>
      </c>
      <c r="N266" t="s">
        <v>707</v>
      </c>
      <c r="O266" t="s">
        <v>4</v>
      </c>
      <c r="P266">
        <v>1</v>
      </c>
      <c r="Q266">
        <v>5</v>
      </c>
      <c r="R266">
        <v>0</v>
      </c>
      <c r="S266" t="s">
        <v>642</v>
      </c>
      <c r="T266" t="s">
        <v>689</v>
      </c>
      <c r="U266">
        <v>35</v>
      </c>
      <c r="V266">
        <v>4.6052631578947372</v>
      </c>
      <c r="W266">
        <v>21</v>
      </c>
      <c r="X266" t="s">
        <v>45</v>
      </c>
      <c r="Y266" t="s">
        <v>741</v>
      </c>
      <c r="Z266">
        <v>4903.5999999999985</v>
      </c>
      <c r="AA266">
        <v>248360.98000000019</v>
      </c>
      <c r="AB266">
        <v>1</v>
      </c>
      <c r="AC266">
        <v>3.8875100982021134</v>
      </c>
      <c r="AD266">
        <v>0.84414504989531591</v>
      </c>
      <c r="AE266">
        <v>0.84414504989531602</v>
      </c>
      <c r="AF266">
        <v>4.4408920985006262E-16</v>
      </c>
      <c r="AG266" t="s">
        <v>642</v>
      </c>
    </row>
    <row r="267" spans="1:33" x14ac:dyDescent="0.25">
      <c r="A267" t="s">
        <v>54</v>
      </c>
      <c r="B267" t="s">
        <v>951</v>
      </c>
      <c r="C267" s="63" t="s">
        <v>951</v>
      </c>
      <c r="D267" s="63" t="s">
        <v>671</v>
      </c>
      <c r="E267" t="s">
        <v>527</v>
      </c>
      <c r="F267">
        <v>0.6</v>
      </c>
      <c r="G267">
        <v>1</v>
      </c>
      <c r="H267">
        <v>1</v>
      </c>
      <c r="I267">
        <v>2</v>
      </c>
      <c r="J267">
        <v>7</v>
      </c>
      <c r="K267">
        <v>5</v>
      </c>
      <c r="L267" t="s">
        <v>105</v>
      </c>
      <c r="M267">
        <v>5</v>
      </c>
      <c r="N267" t="s">
        <v>707</v>
      </c>
      <c r="O267" t="s">
        <v>5</v>
      </c>
      <c r="P267">
        <v>2</v>
      </c>
      <c r="Q267">
        <v>0</v>
      </c>
      <c r="R267">
        <v>0</v>
      </c>
      <c r="S267" t="s">
        <v>642</v>
      </c>
      <c r="T267" t="s">
        <v>690</v>
      </c>
      <c r="U267">
        <v>0</v>
      </c>
      <c r="V267">
        <v>0</v>
      </c>
      <c r="W267">
        <v>0</v>
      </c>
      <c r="X267" t="s">
        <v>46</v>
      </c>
      <c r="Y267" t="s">
        <v>742</v>
      </c>
      <c r="Z267">
        <v>4903.5999999999985</v>
      </c>
      <c r="AA267">
        <v>248360.98000000019</v>
      </c>
      <c r="AB267">
        <v>0</v>
      </c>
      <c r="AC267">
        <v>0</v>
      </c>
      <c r="AD267">
        <v>0.84414504989531591</v>
      </c>
      <c r="AF267">
        <v>0</v>
      </c>
      <c r="AG267" t="s">
        <v>913</v>
      </c>
    </row>
    <row r="268" spans="1:33" x14ac:dyDescent="0.25">
      <c r="A268" t="s">
        <v>54</v>
      </c>
      <c r="B268" t="s">
        <v>951</v>
      </c>
      <c r="C268" s="63" t="s">
        <v>951</v>
      </c>
      <c r="D268" s="63" t="s">
        <v>671</v>
      </c>
      <c r="E268" t="s">
        <v>527</v>
      </c>
      <c r="F268">
        <v>0.6</v>
      </c>
      <c r="G268">
        <v>1</v>
      </c>
      <c r="H268">
        <v>1</v>
      </c>
      <c r="I268">
        <v>2</v>
      </c>
      <c r="J268">
        <v>7</v>
      </c>
      <c r="K268">
        <v>5</v>
      </c>
      <c r="L268" t="s">
        <v>105</v>
      </c>
      <c r="M268">
        <v>5</v>
      </c>
      <c r="N268" t="s">
        <v>707</v>
      </c>
      <c r="O268" t="s">
        <v>31</v>
      </c>
      <c r="P268">
        <v>3</v>
      </c>
      <c r="Q268">
        <v>0</v>
      </c>
      <c r="R268">
        <v>0</v>
      </c>
      <c r="S268" t="s">
        <v>642</v>
      </c>
      <c r="T268" t="s">
        <v>690</v>
      </c>
      <c r="U268">
        <v>0</v>
      </c>
      <c r="V268">
        <v>0</v>
      </c>
      <c r="W268">
        <v>0</v>
      </c>
      <c r="X268" t="s">
        <v>47</v>
      </c>
      <c r="Y268" t="s">
        <v>743</v>
      </c>
      <c r="Z268">
        <v>4903.5999999999985</v>
      </c>
      <c r="AA268">
        <v>248360.98000000019</v>
      </c>
      <c r="AB268">
        <v>0</v>
      </c>
      <c r="AC268">
        <v>0</v>
      </c>
      <c r="AD268">
        <v>0.84414504989531591</v>
      </c>
      <c r="AF268">
        <v>0</v>
      </c>
      <c r="AG268" t="s">
        <v>913</v>
      </c>
    </row>
    <row r="269" spans="1:33" x14ac:dyDescent="0.25">
      <c r="A269" t="s">
        <v>54</v>
      </c>
      <c r="B269" t="s">
        <v>951</v>
      </c>
      <c r="C269" s="63" t="s">
        <v>951</v>
      </c>
      <c r="D269" s="63" t="s">
        <v>671</v>
      </c>
      <c r="E269" t="s">
        <v>527</v>
      </c>
      <c r="F269">
        <v>0.6</v>
      </c>
      <c r="G269">
        <v>1</v>
      </c>
      <c r="H269">
        <v>1</v>
      </c>
      <c r="I269">
        <v>2</v>
      </c>
      <c r="J269">
        <v>7</v>
      </c>
      <c r="K269">
        <v>6</v>
      </c>
      <c r="L269" t="s">
        <v>113</v>
      </c>
      <c r="M269">
        <v>6</v>
      </c>
      <c r="N269" t="s">
        <v>709</v>
      </c>
      <c r="O269" t="s">
        <v>4</v>
      </c>
      <c r="P269">
        <v>1</v>
      </c>
      <c r="Q269">
        <v>1</v>
      </c>
      <c r="R269">
        <v>0</v>
      </c>
      <c r="S269" t="s">
        <v>642</v>
      </c>
      <c r="T269" t="s">
        <v>689</v>
      </c>
      <c r="U269">
        <v>7.5</v>
      </c>
      <c r="V269">
        <v>0.98684210526315796</v>
      </c>
      <c r="W269">
        <v>4.5</v>
      </c>
      <c r="X269" t="s">
        <v>48</v>
      </c>
      <c r="Y269" t="s">
        <v>744</v>
      </c>
      <c r="Z269">
        <v>4903.5999999999985</v>
      </c>
      <c r="AA269">
        <v>248360.98000000019</v>
      </c>
      <c r="AB269">
        <v>1</v>
      </c>
      <c r="AC269">
        <v>0.83303787818616704</v>
      </c>
      <c r="AD269">
        <v>0.84414504989531591</v>
      </c>
      <c r="AE269">
        <v>0.84414504989531591</v>
      </c>
      <c r="AF269">
        <v>0</v>
      </c>
      <c r="AG269" t="s">
        <v>642</v>
      </c>
    </row>
    <row r="270" spans="1:33" x14ac:dyDescent="0.25">
      <c r="A270" t="s">
        <v>54</v>
      </c>
      <c r="B270" t="s">
        <v>951</v>
      </c>
      <c r="C270" s="63" t="s">
        <v>951</v>
      </c>
      <c r="D270" s="63" t="s">
        <v>671</v>
      </c>
      <c r="E270" t="s">
        <v>527</v>
      </c>
      <c r="F270">
        <v>0.6</v>
      </c>
      <c r="G270">
        <v>1</v>
      </c>
      <c r="H270">
        <v>1</v>
      </c>
      <c r="I270">
        <v>2</v>
      </c>
      <c r="J270">
        <v>7</v>
      </c>
      <c r="K270">
        <v>6</v>
      </c>
      <c r="L270" t="s">
        <v>113</v>
      </c>
      <c r="M270">
        <v>6</v>
      </c>
      <c r="N270" t="s">
        <v>709</v>
      </c>
      <c r="O270" t="s">
        <v>5</v>
      </c>
      <c r="P270">
        <v>2</v>
      </c>
      <c r="Q270">
        <v>0</v>
      </c>
      <c r="R270">
        <v>0</v>
      </c>
      <c r="S270" t="s">
        <v>642</v>
      </c>
      <c r="T270" t="s">
        <v>690</v>
      </c>
      <c r="U270">
        <v>0</v>
      </c>
      <c r="V270">
        <v>0</v>
      </c>
      <c r="W270">
        <v>0</v>
      </c>
      <c r="X270" t="s">
        <v>49</v>
      </c>
      <c r="Y270" t="s">
        <v>745</v>
      </c>
      <c r="Z270">
        <v>4903.5999999999985</v>
      </c>
      <c r="AA270">
        <v>248360.98000000019</v>
      </c>
      <c r="AB270">
        <v>0</v>
      </c>
      <c r="AC270">
        <v>0</v>
      </c>
      <c r="AD270">
        <v>0.84414504989531591</v>
      </c>
      <c r="AF270">
        <v>0</v>
      </c>
      <c r="AG270" t="s">
        <v>913</v>
      </c>
    </row>
    <row r="271" spans="1:33" x14ac:dyDescent="0.25">
      <c r="A271" t="s">
        <v>54</v>
      </c>
      <c r="B271" t="s">
        <v>951</v>
      </c>
      <c r="C271" s="63" t="s">
        <v>951</v>
      </c>
      <c r="D271" s="63" t="s">
        <v>671</v>
      </c>
      <c r="E271" t="s">
        <v>527</v>
      </c>
      <c r="F271">
        <v>0.6</v>
      </c>
      <c r="G271">
        <v>1</v>
      </c>
      <c r="H271">
        <v>1</v>
      </c>
      <c r="I271">
        <v>2</v>
      </c>
      <c r="J271">
        <v>7</v>
      </c>
      <c r="K271">
        <v>6</v>
      </c>
      <c r="L271" t="s">
        <v>113</v>
      </c>
      <c r="M271">
        <v>6</v>
      </c>
      <c r="N271" t="s">
        <v>709</v>
      </c>
      <c r="O271" t="s">
        <v>31</v>
      </c>
      <c r="P271">
        <v>3</v>
      </c>
      <c r="Q271">
        <v>0</v>
      </c>
      <c r="R271">
        <v>0</v>
      </c>
      <c r="S271" t="s">
        <v>642</v>
      </c>
      <c r="T271" t="s">
        <v>690</v>
      </c>
      <c r="U271">
        <v>0</v>
      </c>
      <c r="V271">
        <v>0</v>
      </c>
      <c r="W271">
        <v>0</v>
      </c>
      <c r="X271" t="s">
        <v>50</v>
      </c>
      <c r="Y271" t="s">
        <v>746</v>
      </c>
      <c r="Z271">
        <v>4903.5999999999985</v>
      </c>
      <c r="AA271">
        <v>248360.98000000019</v>
      </c>
      <c r="AB271">
        <v>0</v>
      </c>
      <c r="AC271">
        <v>0</v>
      </c>
      <c r="AD271">
        <v>0.84414504989531591</v>
      </c>
      <c r="AF271">
        <v>0</v>
      </c>
      <c r="AG271" t="s">
        <v>913</v>
      </c>
    </row>
    <row r="272" spans="1:33" x14ac:dyDescent="0.25">
      <c r="A272" t="s">
        <v>54</v>
      </c>
      <c r="B272" t="s">
        <v>951</v>
      </c>
      <c r="C272" s="63" t="s">
        <v>951</v>
      </c>
      <c r="D272" s="63" t="s">
        <v>671</v>
      </c>
      <c r="E272" t="s">
        <v>527</v>
      </c>
      <c r="F272">
        <v>0.6</v>
      </c>
      <c r="G272">
        <v>1</v>
      </c>
      <c r="H272">
        <v>1</v>
      </c>
      <c r="I272">
        <v>2</v>
      </c>
      <c r="J272">
        <v>7</v>
      </c>
      <c r="K272">
        <v>7</v>
      </c>
      <c r="L272" t="s">
        <v>114</v>
      </c>
      <c r="M272">
        <v>7</v>
      </c>
      <c r="N272" t="s">
        <v>711</v>
      </c>
      <c r="O272" t="s">
        <v>4</v>
      </c>
      <c r="P272">
        <v>1</v>
      </c>
      <c r="Q272">
        <v>1</v>
      </c>
      <c r="R272">
        <v>0</v>
      </c>
      <c r="S272" t="s">
        <v>642</v>
      </c>
      <c r="T272" t="s">
        <v>689</v>
      </c>
      <c r="U272">
        <v>7.5</v>
      </c>
      <c r="V272">
        <v>0.98684210526315796</v>
      </c>
      <c r="W272">
        <v>4.5</v>
      </c>
      <c r="X272" t="s">
        <v>51</v>
      </c>
      <c r="Y272" t="s">
        <v>747</v>
      </c>
      <c r="Z272">
        <v>4903.5999999999985</v>
      </c>
      <c r="AA272">
        <v>248360.98000000019</v>
      </c>
      <c r="AB272">
        <v>1</v>
      </c>
      <c r="AC272">
        <v>0.83303787818616704</v>
      </c>
      <c r="AD272">
        <v>0.84414504989531591</v>
      </c>
      <c r="AE272">
        <v>0.84414504989531591</v>
      </c>
      <c r="AF272">
        <v>0</v>
      </c>
      <c r="AG272" t="s">
        <v>642</v>
      </c>
    </row>
    <row r="273" spans="1:33" x14ac:dyDescent="0.25">
      <c r="A273" t="s">
        <v>54</v>
      </c>
      <c r="B273" t="s">
        <v>951</v>
      </c>
      <c r="C273" s="63" t="s">
        <v>951</v>
      </c>
      <c r="D273" s="63" t="s">
        <v>671</v>
      </c>
      <c r="E273" t="s">
        <v>527</v>
      </c>
      <c r="F273">
        <v>0.6</v>
      </c>
      <c r="G273">
        <v>1</v>
      </c>
      <c r="H273">
        <v>1</v>
      </c>
      <c r="I273">
        <v>2</v>
      </c>
      <c r="J273">
        <v>7</v>
      </c>
      <c r="K273">
        <v>7</v>
      </c>
      <c r="L273" t="s">
        <v>114</v>
      </c>
      <c r="M273">
        <v>7</v>
      </c>
      <c r="N273" t="s">
        <v>711</v>
      </c>
      <c r="O273" t="s">
        <v>5</v>
      </c>
      <c r="P273">
        <v>2</v>
      </c>
      <c r="Q273">
        <v>0</v>
      </c>
      <c r="R273">
        <v>0</v>
      </c>
      <c r="S273" t="s">
        <v>642</v>
      </c>
      <c r="T273" t="s">
        <v>690</v>
      </c>
      <c r="U273">
        <v>0</v>
      </c>
      <c r="V273">
        <v>0</v>
      </c>
      <c r="W273">
        <v>0</v>
      </c>
      <c r="X273" t="s">
        <v>52</v>
      </c>
      <c r="Y273" t="s">
        <v>748</v>
      </c>
      <c r="Z273">
        <v>4903.5999999999985</v>
      </c>
      <c r="AA273">
        <v>248360.98000000019</v>
      </c>
      <c r="AB273">
        <v>0</v>
      </c>
      <c r="AC273">
        <v>0</v>
      </c>
      <c r="AD273">
        <v>0.84414504989531591</v>
      </c>
      <c r="AF273">
        <v>0</v>
      </c>
      <c r="AG273" t="s">
        <v>913</v>
      </c>
    </row>
    <row r="274" spans="1:33" x14ac:dyDescent="0.25">
      <c r="A274" t="s">
        <v>54</v>
      </c>
      <c r="B274" t="s">
        <v>951</v>
      </c>
      <c r="C274" s="63" t="s">
        <v>951</v>
      </c>
      <c r="D274" s="63" t="s">
        <v>671</v>
      </c>
      <c r="E274" t="s">
        <v>527</v>
      </c>
      <c r="F274">
        <v>0.6</v>
      </c>
      <c r="G274">
        <v>1</v>
      </c>
      <c r="H274">
        <v>1</v>
      </c>
      <c r="I274">
        <v>2</v>
      </c>
      <c r="J274">
        <v>7</v>
      </c>
      <c r="K274">
        <v>7</v>
      </c>
      <c r="L274" t="s">
        <v>114</v>
      </c>
      <c r="M274">
        <v>7</v>
      </c>
      <c r="N274" t="s">
        <v>711</v>
      </c>
      <c r="O274" t="s">
        <v>31</v>
      </c>
      <c r="P274">
        <v>3</v>
      </c>
      <c r="Q274">
        <v>0</v>
      </c>
      <c r="R274">
        <v>0</v>
      </c>
      <c r="S274" t="s">
        <v>642</v>
      </c>
      <c r="T274" t="s">
        <v>690</v>
      </c>
      <c r="U274">
        <v>0</v>
      </c>
      <c r="V274">
        <v>0</v>
      </c>
      <c r="W274">
        <v>0</v>
      </c>
      <c r="X274" t="s">
        <v>53</v>
      </c>
      <c r="Y274" t="s">
        <v>749</v>
      </c>
      <c r="Z274">
        <v>4903.5999999999985</v>
      </c>
      <c r="AA274">
        <v>248360.98000000019</v>
      </c>
      <c r="AB274">
        <v>0</v>
      </c>
      <c r="AC274">
        <v>0</v>
      </c>
      <c r="AD274">
        <v>0.84414504989531591</v>
      </c>
      <c r="AF274">
        <v>0</v>
      </c>
      <c r="AG274" t="s">
        <v>913</v>
      </c>
    </row>
    <row r="275" spans="1:33" x14ac:dyDescent="0.25">
      <c r="A275" t="s">
        <v>54</v>
      </c>
      <c r="B275" t="s">
        <v>951</v>
      </c>
      <c r="C275" s="63" t="s">
        <v>951</v>
      </c>
      <c r="D275" s="63" t="s">
        <v>671</v>
      </c>
      <c r="E275" t="s">
        <v>527</v>
      </c>
      <c r="F275">
        <v>0.6</v>
      </c>
      <c r="G275">
        <v>2</v>
      </c>
      <c r="H275">
        <v>2</v>
      </c>
      <c r="I275">
        <v>2</v>
      </c>
      <c r="J275">
        <v>7</v>
      </c>
      <c r="K275">
        <v>1</v>
      </c>
      <c r="L275" t="s">
        <v>99</v>
      </c>
      <c r="M275">
        <v>8</v>
      </c>
      <c r="N275" t="s">
        <v>713</v>
      </c>
      <c r="O275" t="s">
        <v>4</v>
      </c>
      <c r="P275">
        <v>1</v>
      </c>
      <c r="Q275">
        <v>5</v>
      </c>
      <c r="R275">
        <v>0</v>
      </c>
      <c r="S275" t="s">
        <v>642</v>
      </c>
      <c r="T275" t="s">
        <v>689</v>
      </c>
      <c r="U275">
        <v>37</v>
      </c>
      <c r="V275">
        <v>4.8684210526315788</v>
      </c>
      <c r="W275">
        <v>22.2</v>
      </c>
      <c r="X275" t="s">
        <v>33</v>
      </c>
      <c r="Y275" t="s">
        <v>750</v>
      </c>
      <c r="Z275">
        <v>4903.5999999999985</v>
      </c>
      <c r="AA275">
        <v>248360.98000000019</v>
      </c>
      <c r="AB275">
        <v>1</v>
      </c>
      <c r="AC275">
        <v>4.1096535323850905</v>
      </c>
      <c r="AD275">
        <v>0.84414504989531591</v>
      </c>
      <c r="AE275">
        <v>0.84414504989531591</v>
      </c>
      <c r="AF275">
        <v>0</v>
      </c>
      <c r="AG275" t="s">
        <v>642</v>
      </c>
    </row>
    <row r="276" spans="1:33" x14ac:dyDescent="0.25">
      <c r="A276" t="s">
        <v>54</v>
      </c>
      <c r="B276" t="s">
        <v>951</v>
      </c>
      <c r="C276" s="63" t="s">
        <v>951</v>
      </c>
      <c r="D276" s="63" t="s">
        <v>671</v>
      </c>
      <c r="E276" t="s">
        <v>527</v>
      </c>
      <c r="F276">
        <v>0.6</v>
      </c>
      <c r="G276">
        <v>2</v>
      </c>
      <c r="H276">
        <v>2</v>
      </c>
      <c r="I276">
        <v>2</v>
      </c>
      <c r="J276">
        <v>7</v>
      </c>
      <c r="K276">
        <v>1</v>
      </c>
      <c r="L276" t="s">
        <v>99</v>
      </c>
      <c r="M276">
        <v>8</v>
      </c>
      <c r="N276" t="s">
        <v>713</v>
      </c>
      <c r="O276" t="s">
        <v>5</v>
      </c>
      <c r="P276">
        <v>2</v>
      </c>
      <c r="Q276">
        <v>0</v>
      </c>
      <c r="R276">
        <v>0</v>
      </c>
      <c r="S276" t="s">
        <v>642</v>
      </c>
      <c r="T276" t="s">
        <v>690</v>
      </c>
      <c r="U276">
        <v>0</v>
      </c>
      <c r="V276">
        <v>0</v>
      </c>
      <c r="W276">
        <v>0</v>
      </c>
      <c r="X276" t="s">
        <v>34</v>
      </c>
      <c r="Y276" t="s">
        <v>751</v>
      </c>
      <c r="Z276">
        <v>4903.5999999999985</v>
      </c>
      <c r="AA276">
        <v>248360.98000000019</v>
      </c>
      <c r="AB276">
        <v>0</v>
      </c>
      <c r="AC276">
        <v>0</v>
      </c>
      <c r="AD276">
        <v>0.84414504989531591</v>
      </c>
      <c r="AF276">
        <v>0</v>
      </c>
      <c r="AG276" t="s">
        <v>913</v>
      </c>
    </row>
    <row r="277" spans="1:33" x14ac:dyDescent="0.25">
      <c r="A277" t="s">
        <v>54</v>
      </c>
      <c r="B277" t="s">
        <v>951</v>
      </c>
      <c r="C277" s="63" t="s">
        <v>951</v>
      </c>
      <c r="D277" s="63" t="s">
        <v>671</v>
      </c>
      <c r="E277" t="s">
        <v>527</v>
      </c>
      <c r="F277">
        <v>0.6</v>
      </c>
      <c r="G277">
        <v>2</v>
      </c>
      <c r="H277">
        <v>2</v>
      </c>
      <c r="I277">
        <v>2</v>
      </c>
      <c r="J277">
        <v>7</v>
      </c>
      <c r="K277">
        <v>1</v>
      </c>
      <c r="L277" t="s">
        <v>99</v>
      </c>
      <c r="M277">
        <v>8</v>
      </c>
      <c r="N277" t="s">
        <v>713</v>
      </c>
      <c r="O277" t="s">
        <v>31</v>
      </c>
      <c r="P277">
        <v>3</v>
      </c>
      <c r="Q277">
        <v>0</v>
      </c>
      <c r="R277">
        <v>0</v>
      </c>
      <c r="S277" t="s">
        <v>642</v>
      </c>
      <c r="T277" t="s">
        <v>690</v>
      </c>
      <c r="U277">
        <v>0</v>
      </c>
      <c r="V277">
        <v>0</v>
      </c>
      <c r="W277">
        <v>0</v>
      </c>
      <c r="X277" t="s">
        <v>35</v>
      </c>
      <c r="Y277" t="s">
        <v>752</v>
      </c>
      <c r="Z277">
        <v>4903.5999999999985</v>
      </c>
      <c r="AA277">
        <v>248360.98000000019</v>
      </c>
      <c r="AB277">
        <v>0</v>
      </c>
      <c r="AC277">
        <v>0</v>
      </c>
      <c r="AD277">
        <v>0.84414504989531591</v>
      </c>
      <c r="AF277">
        <v>0</v>
      </c>
      <c r="AG277" t="s">
        <v>913</v>
      </c>
    </row>
    <row r="278" spans="1:33" x14ac:dyDescent="0.25">
      <c r="A278" t="s">
        <v>54</v>
      </c>
      <c r="B278" t="s">
        <v>951</v>
      </c>
      <c r="C278" s="63" t="s">
        <v>951</v>
      </c>
      <c r="D278" s="63" t="s">
        <v>671</v>
      </c>
      <c r="E278" t="s">
        <v>527</v>
      </c>
      <c r="F278">
        <v>0.6</v>
      </c>
      <c r="G278">
        <v>2</v>
      </c>
      <c r="H278">
        <v>2</v>
      </c>
      <c r="I278">
        <v>2</v>
      </c>
      <c r="J278">
        <v>7</v>
      </c>
      <c r="K278">
        <v>2</v>
      </c>
      <c r="L278" t="s">
        <v>102</v>
      </c>
      <c r="M278">
        <v>9</v>
      </c>
      <c r="N278" t="s">
        <v>715</v>
      </c>
      <c r="O278" t="s">
        <v>4</v>
      </c>
      <c r="P278">
        <v>1</v>
      </c>
      <c r="Q278">
        <v>3</v>
      </c>
      <c r="R278">
        <v>0</v>
      </c>
      <c r="S278" t="s">
        <v>642</v>
      </c>
      <c r="T278" t="s">
        <v>689</v>
      </c>
      <c r="U278">
        <v>22</v>
      </c>
      <c r="V278">
        <v>2.8947368421052633</v>
      </c>
      <c r="W278">
        <v>13.2</v>
      </c>
      <c r="X278" t="s">
        <v>36</v>
      </c>
      <c r="Y278" t="s">
        <v>753</v>
      </c>
      <c r="Z278">
        <v>4903.5999999999985</v>
      </c>
      <c r="AA278">
        <v>248360.98000000019</v>
      </c>
      <c r="AB278">
        <v>1</v>
      </c>
      <c r="AC278">
        <v>2.4435777760127566</v>
      </c>
      <c r="AD278">
        <v>0.84414504989531591</v>
      </c>
      <c r="AE278">
        <v>0.84414504989531591</v>
      </c>
      <c r="AF278">
        <v>0</v>
      </c>
      <c r="AG278" t="s">
        <v>642</v>
      </c>
    </row>
    <row r="279" spans="1:33" x14ac:dyDescent="0.25">
      <c r="A279" t="s">
        <v>54</v>
      </c>
      <c r="B279" t="s">
        <v>951</v>
      </c>
      <c r="C279" s="63" t="s">
        <v>951</v>
      </c>
      <c r="D279" s="63" t="s">
        <v>671</v>
      </c>
      <c r="E279" t="s">
        <v>527</v>
      </c>
      <c r="F279">
        <v>0.6</v>
      </c>
      <c r="G279">
        <v>2</v>
      </c>
      <c r="H279">
        <v>2</v>
      </c>
      <c r="I279">
        <v>2</v>
      </c>
      <c r="J279">
        <v>7</v>
      </c>
      <c r="K279">
        <v>2</v>
      </c>
      <c r="L279" t="s">
        <v>102</v>
      </c>
      <c r="M279">
        <v>9</v>
      </c>
      <c r="N279" t="s">
        <v>715</v>
      </c>
      <c r="O279" t="s">
        <v>5</v>
      </c>
      <c r="P279">
        <v>2</v>
      </c>
      <c r="Q279">
        <v>0</v>
      </c>
      <c r="R279">
        <v>0</v>
      </c>
      <c r="S279" t="s">
        <v>642</v>
      </c>
      <c r="T279" t="s">
        <v>690</v>
      </c>
      <c r="U279">
        <v>0</v>
      </c>
      <c r="V279">
        <v>0</v>
      </c>
      <c r="W279">
        <v>0</v>
      </c>
      <c r="X279" t="s">
        <v>37</v>
      </c>
      <c r="Y279" t="s">
        <v>754</v>
      </c>
      <c r="Z279">
        <v>4903.5999999999985</v>
      </c>
      <c r="AA279">
        <v>248360.98000000019</v>
      </c>
      <c r="AB279">
        <v>0</v>
      </c>
      <c r="AC279">
        <v>0</v>
      </c>
      <c r="AD279">
        <v>0.84414504989531591</v>
      </c>
      <c r="AF279">
        <v>0</v>
      </c>
      <c r="AG279" t="s">
        <v>913</v>
      </c>
    </row>
    <row r="280" spans="1:33" x14ac:dyDescent="0.25">
      <c r="A280" t="s">
        <v>54</v>
      </c>
      <c r="B280" t="s">
        <v>951</v>
      </c>
      <c r="C280" s="63" t="s">
        <v>951</v>
      </c>
      <c r="D280" s="63" t="s">
        <v>671</v>
      </c>
      <c r="E280" t="s">
        <v>527</v>
      </c>
      <c r="F280">
        <v>0.6</v>
      </c>
      <c r="G280">
        <v>2</v>
      </c>
      <c r="H280">
        <v>2</v>
      </c>
      <c r="I280">
        <v>2</v>
      </c>
      <c r="J280">
        <v>7</v>
      </c>
      <c r="K280">
        <v>2</v>
      </c>
      <c r="L280" t="s">
        <v>102</v>
      </c>
      <c r="M280">
        <v>9</v>
      </c>
      <c r="N280" t="s">
        <v>715</v>
      </c>
      <c r="O280" t="s">
        <v>31</v>
      </c>
      <c r="P280">
        <v>3</v>
      </c>
      <c r="Q280">
        <v>0</v>
      </c>
      <c r="R280">
        <v>0</v>
      </c>
      <c r="S280" t="s">
        <v>642</v>
      </c>
      <c r="T280" t="s">
        <v>690</v>
      </c>
      <c r="U280">
        <v>0</v>
      </c>
      <c r="V280">
        <v>0</v>
      </c>
      <c r="W280">
        <v>0</v>
      </c>
      <c r="X280" t="s">
        <v>38</v>
      </c>
      <c r="Y280" t="s">
        <v>755</v>
      </c>
      <c r="Z280">
        <v>4903.5999999999985</v>
      </c>
      <c r="AA280">
        <v>248360.98000000019</v>
      </c>
      <c r="AB280">
        <v>0</v>
      </c>
      <c r="AC280">
        <v>0</v>
      </c>
      <c r="AD280">
        <v>0.84414504989531591</v>
      </c>
      <c r="AF280">
        <v>0</v>
      </c>
      <c r="AG280" t="s">
        <v>913</v>
      </c>
    </row>
    <row r="281" spans="1:33" x14ac:dyDescent="0.25">
      <c r="A281" t="s">
        <v>54</v>
      </c>
      <c r="B281" t="s">
        <v>951</v>
      </c>
      <c r="C281" s="63" t="s">
        <v>951</v>
      </c>
      <c r="D281" s="63" t="s">
        <v>671</v>
      </c>
      <c r="E281" t="s">
        <v>527</v>
      </c>
      <c r="F281">
        <v>0.6</v>
      </c>
      <c r="G281">
        <v>2</v>
      </c>
      <c r="H281">
        <v>2</v>
      </c>
      <c r="I281">
        <v>2</v>
      </c>
      <c r="J281">
        <v>7</v>
      </c>
      <c r="K281">
        <v>3</v>
      </c>
      <c r="L281" t="s">
        <v>103</v>
      </c>
      <c r="M281">
        <v>10</v>
      </c>
      <c r="N281" t="s">
        <v>717</v>
      </c>
      <c r="O281" t="s">
        <v>4</v>
      </c>
      <c r="P281">
        <v>1</v>
      </c>
      <c r="Q281">
        <v>5</v>
      </c>
      <c r="R281">
        <v>0</v>
      </c>
      <c r="S281" t="s">
        <v>642</v>
      </c>
      <c r="T281" t="s">
        <v>689</v>
      </c>
      <c r="U281">
        <v>35</v>
      </c>
      <c r="V281">
        <v>4.6052631578947372</v>
      </c>
      <c r="W281">
        <v>21</v>
      </c>
      <c r="X281" t="s">
        <v>39</v>
      </c>
      <c r="Y281" t="s">
        <v>756</v>
      </c>
      <c r="Z281">
        <v>4903.5999999999985</v>
      </c>
      <c r="AA281">
        <v>248360.98000000019</v>
      </c>
      <c r="AB281">
        <v>1</v>
      </c>
      <c r="AC281">
        <v>3.8875100982021134</v>
      </c>
      <c r="AD281">
        <v>0.84414504989531591</v>
      </c>
      <c r="AE281">
        <v>0.84414504989531602</v>
      </c>
      <c r="AF281">
        <v>4.4408920985006262E-16</v>
      </c>
      <c r="AG281" t="s">
        <v>642</v>
      </c>
    </row>
    <row r="282" spans="1:33" x14ac:dyDescent="0.25">
      <c r="A282" t="s">
        <v>54</v>
      </c>
      <c r="B282" t="s">
        <v>951</v>
      </c>
      <c r="C282" s="63" t="s">
        <v>951</v>
      </c>
      <c r="D282" s="63" t="s">
        <v>671</v>
      </c>
      <c r="E282" t="s">
        <v>527</v>
      </c>
      <c r="F282">
        <v>0.6</v>
      </c>
      <c r="G282">
        <v>2</v>
      </c>
      <c r="H282">
        <v>2</v>
      </c>
      <c r="I282">
        <v>2</v>
      </c>
      <c r="J282">
        <v>7</v>
      </c>
      <c r="K282">
        <v>3</v>
      </c>
      <c r="L282" t="s">
        <v>103</v>
      </c>
      <c r="M282">
        <v>10</v>
      </c>
      <c r="N282" t="s">
        <v>717</v>
      </c>
      <c r="O282" t="s">
        <v>5</v>
      </c>
      <c r="P282">
        <v>2</v>
      </c>
      <c r="Q282">
        <v>0</v>
      </c>
      <c r="R282">
        <v>0</v>
      </c>
      <c r="S282" t="s">
        <v>642</v>
      </c>
      <c r="T282" t="s">
        <v>690</v>
      </c>
      <c r="U282">
        <v>0</v>
      </c>
      <c r="V282">
        <v>0</v>
      </c>
      <c r="W282">
        <v>0</v>
      </c>
      <c r="X282" t="s">
        <v>40</v>
      </c>
      <c r="Y282" t="s">
        <v>757</v>
      </c>
      <c r="Z282">
        <v>4903.5999999999985</v>
      </c>
      <c r="AA282">
        <v>248360.98000000019</v>
      </c>
      <c r="AB282">
        <v>0</v>
      </c>
      <c r="AC282">
        <v>0</v>
      </c>
      <c r="AD282">
        <v>0.84414504989531591</v>
      </c>
      <c r="AF282">
        <v>0</v>
      </c>
      <c r="AG282" t="s">
        <v>913</v>
      </c>
    </row>
    <row r="283" spans="1:33" x14ac:dyDescent="0.25">
      <c r="A283" t="s">
        <v>54</v>
      </c>
      <c r="B283" t="s">
        <v>951</v>
      </c>
      <c r="C283" s="63" t="s">
        <v>951</v>
      </c>
      <c r="D283" s="63" t="s">
        <v>671</v>
      </c>
      <c r="E283" t="s">
        <v>527</v>
      </c>
      <c r="F283">
        <v>0.6</v>
      </c>
      <c r="G283">
        <v>2</v>
      </c>
      <c r="H283">
        <v>2</v>
      </c>
      <c r="I283">
        <v>2</v>
      </c>
      <c r="J283">
        <v>7</v>
      </c>
      <c r="K283">
        <v>3</v>
      </c>
      <c r="L283" t="s">
        <v>103</v>
      </c>
      <c r="M283">
        <v>10</v>
      </c>
      <c r="N283" t="s">
        <v>717</v>
      </c>
      <c r="O283" t="s">
        <v>31</v>
      </c>
      <c r="P283">
        <v>3</v>
      </c>
      <c r="Q283">
        <v>0</v>
      </c>
      <c r="R283">
        <v>0</v>
      </c>
      <c r="S283" t="s">
        <v>642</v>
      </c>
      <c r="T283" t="s">
        <v>690</v>
      </c>
      <c r="U283">
        <v>0</v>
      </c>
      <c r="V283">
        <v>0</v>
      </c>
      <c r="W283">
        <v>0</v>
      </c>
      <c r="X283" t="s">
        <v>41</v>
      </c>
      <c r="Y283" t="s">
        <v>758</v>
      </c>
      <c r="Z283">
        <v>4903.5999999999985</v>
      </c>
      <c r="AA283">
        <v>248360.98000000019</v>
      </c>
      <c r="AB283">
        <v>0</v>
      </c>
      <c r="AC283">
        <v>0</v>
      </c>
      <c r="AD283">
        <v>0.84414504989531591</v>
      </c>
      <c r="AF283">
        <v>0</v>
      </c>
      <c r="AG283" t="s">
        <v>913</v>
      </c>
    </row>
    <row r="284" spans="1:33" x14ac:dyDescent="0.25">
      <c r="A284" t="s">
        <v>54</v>
      </c>
      <c r="B284" t="s">
        <v>951</v>
      </c>
      <c r="C284" s="63" t="s">
        <v>951</v>
      </c>
      <c r="D284" s="63" t="s">
        <v>671</v>
      </c>
      <c r="E284" t="s">
        <v>527</v>
      </c>
      <c r="F284">
        <v>0.6</v>
      </c>
      <c r="G284">
        <v>2</v>
      </c>
      <c r="H284">
        <v>2</v>
      </c>
      <c r="I284">
        <v>2</v>
      </c>
      <c r="J284">
        <v>7</v>
      </c>
      <c r="K284">
        <v>4</v>
      </c>
      <c r="L284" t="s">
        <v>101</v>
      </c>
      <c r="M284">
        <v>11</v>
      </c>
      <c r="N284" t="s">
        <v>719</v>
      </c>
      <c r="O284" t="s">
        <v>4</v>
      </c>
      <c r="P284">
        <v>1</v>
      </c>
      <c r="Q284">
        <v>3</v>
      </c>
      <c r="R284">
        <v>0</v>
      </c>
      <c r="S284" t="s">
        <v>642</v>
      </c>
      <c r="T284" t="s">
        <v>689</v>
      </c>
      <c r="U284">
        <v>22</v>
      </c>
      <c r="V284">
        <v>2.8947368421052633</v>
      </c>
      <c r="W284">
        <v>13.2</v>
      </c>
      <c r="X284" t="s">
        <v>42</v>
      </c>
      <c r="Y284" t="s">
        <v>759</v>
      </c>
      <c r="Z284">
        <v>4903.5999999999985</v>
      </c>
      <c r="AA284">
        <v>248360.98000000019</v>
      </c>
      <c r="AB284">
        <v>1</v>
      </c>
      <c r="AC284">
        <v>2.4435777760127566</v>
      </c>
      <c r="AD284">
        <v>0.84414504989531591</v>
      </c>
      <c r="AE284">
        <v>0.84414504989531591</v>
      </c>
      <c r="AF284">
        <v>0</v>
      </c>
      <c r="AG284" t="s">
        <v>642</v>
      </c>
    </row>
    <row r="285" spans="1:33" x14ac:dyDescent="0.25">
      <c r="A285" t="s">
        <v>54</v>
      </c>
      <c r="B285" t="s">
        <v>951</v>
      </c>
      <c r="C285" s="63" t="s">
        <v>951</v>
      </c>
      <c r="D285" s="63" t="s">
        <v>671</v>
      </c>
      <c r="E285" t="s">
        <v>527</v>
      </c>
      <c r="F285">
        <v>0.6</v>
      </c>
      <c r="G285">
        <v>2</v>
      </c>
      <c r="H285">
        <v>2</v>
      </c>
      <c r="I285">
        <v>2</v>
      </c>
      <c r="J285">
        <v>7</v>
      </c>
      <c r="K285">
        <v>4</v>
      </c>
      <c r="L285" t="s">
        <v>101</v>
      </c>
      <c r="M285">
        <v>11</v>
      </c>
      <c r="N285" t="s">
        <v>719</v>
      </c>
      <c r="O285" t="s">
        <v>5</v>
      </c>
      <c r="P285">
        <v>2</v>
      </c>
      <c r="Q285">
        <v>0</v>
      </c>
      <c r="R285">
        <v>0</v>
      </c>
      <c r="S285" t="s">
        <v>642</v>
      </c>
      <c r="T285" t="s">
        <v>690</v>
      </c>
      <c r="U285">
        <v>0</v>
      </c>
      <c r="V285">
        <v>0</v>
      </c>
      <c r="W285">
        <v>0</v>
      </c>
      <c r="X285" t="s">
        <v>43</v>
      </c>
      <c r="Y285" t="s">
        <v>760</v>
      </c>
      <c r="Z285">
        <v>4903.5999999999985</v>
      </c>
      <c r="AA285">
        <v>248360.98000000019</v>
      </c>
      <c r="AB285">
        <v>0</v>
      </c>
      <c r="AC285">
        <v>0</v>
      </c>
      <c r="AD285">
        <v>0.84414504989531591</v>
      </c>
      <c r="AF285">
        <v>0</v>
      </c>
      <c r="AG285" t="s">
        <v>913</v>
      </c>
    </row>
    <row r="286" spans="1:33" x14ac:dyDescent="0.25">
      <c r="A286" t="s">
        <v>54</v>
      </c>
      <c r="B286" t="s">
        <v>951</v>
      </c>
      <c r="C286" s="63" t="s">
        <v>951</v>
      </c>
      <c r="D286" s="63" t="s">
        <v>671</v>
      </c>
      <c r="E286" t="s">
        <v>527</v>
      </c>
      <c r="F286">
        <v>0.6</v>
      </c>
      <c r="G286">
        <v>2</v>
      </c>
      <c r="H286">
        <v>2</v>
      </c>
      <c r="I286">
        <v>2</v>
      </c>
      <c r="J286">
        <v>7</v>
      </c>
      <c r="K286">
        <v>4</v>
      </c>
      <c r="L286" t="s">
        <v>101</v>
      </c>
      <c r="M286">
        <v>11</v>
      </c>
      <c r="N286" t="s">
        <v>719</v>
      </c>
      <c r="O286" t="s">
        <v>31</v>
      </c>
      <c r="P286">
        <v>3</v>
      </c>
      <c r="Q286">
        <v>0</v>
      </c>
      <c r="R286">
        <v>0</v>
      </c>
      <c r="S286" t="s">
        <v>642</v>
      </c>
      <c r="T286" t="s">
        <v>690</v>
      </c>
      <c r="U286">
        <v>0</v>
      </c>
      <c r="V286">
        <v>0</v>
      </c>
      <c r="W286">
        <v>0</v>
      </c>
      <c r="X286" t="s">
        <v>44</v>
      </c>
      <c r="Y286" t="s">
        <v>761</v>
      </c>
      <c r="Z286">
        <v>4903.5999999999985</v>
      </c>
      <c r="AA286">
        <v>248360.98000000019</v>
      </c>
      <c r="AB286">
        <v>0</v>
      </c>
      <c r="AC286">
        <v>0</v>
      </c>
      <c r="AD286">
        <v>0.84414504989531591</v>
      </c>
      <c r="AF286">
        <v>0</v>
      </c>
      <c r="AG286" t="s">
        <v>913</v>
      </c>
    </row>
    <row r="287" spans="1:33" x14ac:dyDescent="0.25">
      <c r="A287" t="s">
        <v>54</v>
      </c>
      <c r="B287" t="s">
        <v>951</v>
      </c>
      <c r="C287" s="63" t="s">
        <v>951</v>
      </c>
      <c r="D287" s="63" t="s">
        <v>671</v>
      </c>
      <c r="E287" t="s">
        <v>527</v>
      </c>
      <c r="F287">
        <v>0.6</v>
      </c>
      <c r="G287">
        <v>2</v>
      </c>
      <c r="H287">
        <v>2</v>
      </c>
      <c r="I287">
        <v>2</v>
      </c>
      <c r="J287">
        <v>7</v>
      </c>
      <c r="K287">
        <v>5</v>
      </c>
      <c r="L287" t="s">
        <v>105</v>
      </c>
      <c r="M287">
        <v>12</v>
      </c>
      <c r="N287" t="s">
        <v>721</v>
      </c>
      <c r="O287" t="s">
        <v>4</v>
      </c>
      <c r="P287">
        <v>1</v>
      </c>
      <c r="Q287">
        <v>5</v>
      </c>
      <c r="R287">
        <v>0</v>
      </c>
      <c r="S287" t="s">
        <v>642</v>
      </c>
      <c r="T287" t="s">
        <v>689</v>
      </c>
      <c r="U287">
        <v>35</v>
      </c>
      <c r="V287">
        <v>4.6052631578947372</v>
      </c>
      <c r="W287">
        <v>21</v>
      </c>
      <c r="X287" t="s">
        <v>45</v>
      </c>
      <c r="Y287" t="s">
        <v>762</v>
      </c>
      <c r="Z287">
        <v>4903.5999999999985</v>
      </c>
      <c r="AA287">
        <v>248360.98000000019</v>
      </c>
      <c r="AB287">
        <v>1</v>
      </c>
      <c r="AC287">
        <v>3.8875100982021134</v>
      </c>
      <c r="AD287">
        <v>0.84414504989531591</v>
      </c>
      <c r="AE287">
        <v>0.84414504989531602</v>
      </c>
      <c r="AF287">
        <v>4.4408920985006262E-16</v>
      </c>
      <c r="AG287" t="s">
        <v>642</v>
      </c>
    </row>
    <row r="288" spans="1:33" x14ac:dyDescent="0.25">
      <c r="A288" t="s">
        <v>54</v>
      </c>
      <c r="B288" t="s">
        <v>951</v>
      </c>
      <c r="C288" s="63" t="s">
        <v>951</v>
      </c>
      <c r="D288" s="63" t="s">
        <v>671</v>
      </c>
      <c r="E288" t="s">
        <v>527</v>
      </c>
      <c r="F288">
        <v>0.6</v>
      </c>
      <c r="G288">
        <v>2</v>
      </c>
      <c r="H288">
        <v>2</v>
      </c>
      <c r="I288">
        <v>2</v>
      </c>
      <c r="J288">
        <v>7</v>
      </c>
      <c r="K288">
        <v>5</v>
      </c>
      <c r="L288" t="s">
        <v>105</v>
      </c>
      <c r="M288">
        <v>12</v>
      </c>
      <c r="N288" t="s">
        <v>721</v>
      </c>
      <c r="O288" t="s">
        <v>5</v>
      </c>
      <c r="P288">
        <v>2</v>
      </c>
      <c r="Q288">
        <v>0</v>
      </c>
      <c r="R288">
        <v>0</v>
      </c>
      <c r="S288" t="s">
        <v>642</v>
      </c>
      <c r="T288" t="s">
        <v>690</v>
      </c>
      <c r="U288">
        <v>0</v>
      </c>
      <c r="V288">
        <v>0</v>
      </c>
      <c r="W288">
        <v>0</v>
      </c>
      <c r="X288" t="s">
        <v>46</v>
      </c>
      <c r="Y288" t="s">
        <v>763</v>
      </c>
      <c r="Z288">
        <v>4903.5999999999985</v>
      </c>
      <c r="AA288">
        <v>248360.98000000019</v>
      </c>
      <c r="AB288">
        <v>0</v>
      </c>
      <c r="AC288">
        <v>0</v>
      </c>
      <c r="AD288">
        <v>0.84414504989531591</v>
      </c>
      <c r="AF288">
        <v>0</v>
      </c>
      <c r="AG288" t="s">
        <v>913</v>
      </c>
    </row>
    <row r="289" spans="1:33" x14ac:dyDescent="0.25">
      <c r="A289" t="s">
        <v>54</v>
      </c>
      <c r="B289" t="s">
        <v>951</v>
      </c>
      <c r="C289" s="63" t="s">
        <v>951</v>
      </c>
      <c r="D289" s="63" t="s">
        <v>671</v>
      </c>
      <c r="E289" t="s">
        <v>527</v>
      </c>
      <c r="F289">
        <v>0.6</v>
      </c>
      <c r="G289">
        <v>2</v>
      </c>
      <c r="H289">
        <v>2</v>
      </c>
      <c r="I289">
        <v>2</v>
      </c>
      <c r="J289">
        <v>7</v>
      </c>
      <c r="K289">
        <v>5</v>
      </c>
      <c r="L289" t="s">
        <v>105</v>
      </c>
      <c r="M289">
        <v>12</v>
      </c>
      <c r="N289" t="s">
        <v>721</v>
      </c>
      <c r="O289" t="s">
        <v>31</v>
      </c>
      <c r="P289">
        <v>3</v>
      </c>
      <c r="Q289">
        <v>0</v>
      </c>
      <c r="R289">
        <v>0</v>
      </c>
      <c r="S289" t="s">
        <v>642</v>
      </c>
      <c r="T289" t="s">
        <v>690</v>
      </c>
      <c r="U289">
        <v>0</v>
      </c>
      <c r="V289">
        <v>0</v>
      </c>
      <c r="W289">
        <v>0</v>
      </c>
      <c r="X289" t="s">
        <v>47</v>
      </c>
      <c r="Y289" t="s">
        <v>764</v>
      </c>
      <c r="Z289">
        <v>4903.5999999999985</v>
      </c>
      <c r="AA289">
        <v>248360.98000000019</v>
      </c>
      <c r="AB289">
        <v>0</v>
      </c>
      <c r="AC289">
        <v>0</v>
      </c>
      <c r="AD289">
        <v>0.84414504989531591</v>
      </c>
      <c r="AF289">
        <v>0</v>
      </c>
      <c r="AG289" t="s">
        <v>913</v>
      </c>
    </row>
    <row r="290" spans="1:33" x14ac:dyDescent="0.25">
      <c r="A290" t="s">
        <v>54</v>
      </c>
      <c r="B290" t="s">
        <v>951</v>
      </c>
      <c r="C290" s="63" t="s">
        <v>951</v>
      </c>
      <c r="D290" s="63" t="s">
        <v>671</v>
      </c>
      <c r="E290" t="s">
        <v>527</v>
      </c>
      <c r="F290">
        <v>0.6</v>
      </c>
      <c r="G290">
        <v>2</v>
      </c>
      <c r="H290">
        <v>2</v>
      </c>
      <c r="I290">
        <v>2</v>
      </c>
      <c r="J290">
        <v>7</v>
      </c>
      <c r="K290">
        <v>6</v>
      </c>
      <c r="L290" t="s">
        <v>113</v>
      </c>
      <c r="M290">
        <v>13</v>
      </c>
      <c r="N290" t="s">
        <v>723</v>
      </c>
      <c r="O290" t="s">
        <v>4</v>
      </c>
      <c r="P290">
        <v>1</v>
      </c>
      <c r="Q290">
        <v>1</v>
      </c>
      <c r="R290">
        <v>0</v>
      </c>
      <c r="S290" t="s">
        <v>642</v>
      </c>
      <c r="T290" t="s">
        <v>689</v>
      </c>
      <c r="U290">
        <v>7.5</v>
      </c>
      <c r="V290">
        <v>0.98684210526315796</v>
      </c>
      <c r="W290">
        <v>4.5</v>
      </c>
      <c r="X290" t="s">
        <v>48</v>
      </c>
      <c r="Y290" t="s">
        <v>765</v>
      </c>
      <c r="Z290">
        <v>4903.5999999999985</v>
      </c>
      <c r="AA290">
        <v>248360.98000000019</v>
      </c>
      <c r="AB290">
        <v>1</v>
      </c>
      <c r="AC290">
        <v>0.83303787818616704</v>
      </c>
      <c r="AD290">
        <v>0.84414504989531591</v>
      </c>
      <c r="AE290">
        <v>0.84414504989531591</v>
      </c>
      <c r="AF290">
        <v>0</v>
      </c>
      <c r="AG290" t="s">
        <v>642</v>
      </c>
    </row>
    <row r="291" spans="1:33" x14ac:dyDescent="0.25">
      <c r="A291" t="s">
        <v>54</v>
      </c>
      <c r="B291" t="s">
        <v>951</v>
      </c>
      <c r="C291" s="63" t="s">
        <v>951</v>
      </c>
      <c r="D291" s="63" t="s">
        <v>671</v>
      </c>
      <c r="E291" t="s">
        <v>527</v>
      </c>
      <c r="F291">
        <v>0.6</v>
      </c>
      <c r="G291">
        <v>2</v>
      </c>
      <c r="H291">
        <v>2</v>
      </c>
      <c r="I291">
        <v>2</v>
      </c>
      <c r="J291">
        <v>7</v>
      </c>
      <c r="K291">
        <v>6</v>
      </c>
      <c r="L291" t="s">
        <v>113</v>
      </c>
      <c r="M291">
        <v>13</v>
      </c>
      <c r="N291" t="s">
        <v>723</v>
      </c>
      <c r="O291" t="s">
        <v>5</v>
      </c>
      <c r="P291">
        <v>2</v>
      </c>
      <c r="Q291">
        <v>0</v>
      </c>
      <c r="R291">
        <v>0</v>
      </c>
      <c r="S291" t="s">
        <v>642</v>
      </c>
      <c r="T291" t="s">
        <v>690</v>
      </c>
      <c r="U291">
        <v>0</v>
      </c>
      <c r="V291">
        <v>0</v>
      </c>
      <c r="W291">
        <v>0</v>
      </c>
      <c r="X291" t="s">
        <v>49</v>
      </c>
      <c r="Y291" t="s">
        <v>766</v>
      </c>
      <c r="Z291">
        <v>4903.5999999999985</v>
      </c>
      <c r="AA291">
        <v>248360.98000000019</v>
      </c>
      <c r="AB291">
        <v>0</v>
      </c>
      <c r="AC291">
        <v>0</v>
      </c>
      <c r="AD291">
        <v>0.84414504989531591</v>
      </c>
      <c r="AF291">
        <v>0</v>
      </c>
      <c r="AG291" t="s">
        <v>913</v>
      </c>
    </row>
    <row r="292" spans="1:33" x14ac:dyDescent="0.25">
      <c r="A292" t="s">
        <v>54</v>
      </c>
      <c r="B292" t="s">
        <v>951</v>
      </c>
      <c r="C292" s="63" t="s">
        <v>951</v>
      </c>
      <c r="D292" s="63" t="s">
        <v>671</v>
      </c>
      <c r="E292" t="s">
        <v>527</v>
      </c>
      <c r="F292">
        <v>0.6</v>
      </c>
      <c r="G292">
        <v>2</v>
      </c>
      <c r="H292">
        <v>2</v>
      </c>
      <c r="I292">
        <v>2</v>
      </c>
      <c r="J292">
        <v>7</v>
      </c>
      <c r="K292">
        <v>6</v>
      </c>
      <c r="L292" t="s">
        <v>113</v>
      </c>
      <c r="M292">
        <v>13</v>
      </c>
      <c r="N292" t="s">
        <v>723</v>
      </c>
      <c r="O292" t="s">
        <v>31</v>
      </c>
      <c r="P292">
        <v>3</v>
      </c>
      <c r="Q292">
        <v>0</v>
      </c>
      <c r="R292">
        <v>0</v>
      </c>
      <c r="S292" t="s">
        <v>642</v>
      </c>
      <c r="T292" t="s">
        <v>690</v>
      </c>
      <c r="U292">
        <v>0</v>
      </c>
      <c r="V292">
        <v>0</v>
      </c>
      <c r="W292">
        <v>0</v>
      </c>
      <c r="X292" t="s">
        <v>50</v>
      </c>
      <c r="Y292" t="s">
        <v>767</v>
      </c>
      <c r="Z292">
        <v>4903.5999999999985</v>
      </c>
      <c r="AA292">
        <v>248360.98000000019</v>
      </c>
      <c r="AB292">
        <v>0</v>
      </c>
      <c r="AC292">
        <v>0</v>
      </c>
      <c r="AD292">
        <v>0.84414504989531591</v>
      </c>
      <c r="AF292">
        <v>0</v>
      </c>
      <c r="AG292" t="s">
        <v>913</v>
      </c>
    </row>
    <row r="293" spans="1:33" x14ac:dyDescent="0.25">
      <c r="A293" t="s">
        <v>54</v>
      </c>
      <c r="B293" t="s">
        <v>951</v>
      </c>
      <c r="C293" s="63" t="s">
        <v>951</v>
      </c>
      <c r="D293" s="63" t="s">
        <v>671</v>
      </c>
      <c r="E293" t="s">
        <v>527</v>
      </c>
      <c r="F293">
        <v>0.6</v>
      </c>
      <c r="G293">
        <v>2</v>
      </c>
      <c r="H293">
        <v>2</v>
      </c>
      <c r="I293">
        <v>2</v>
      </c>
      <c r="J293">
        <v>7</v>
      </c>
      <c r="K293">
        <v>7</v>
      </c>
      <c r="L293" t="s">
        <v>114</v>
      </c>
      <c r="M293">
        <v>14</v>
      </c>
      <c r="N293" t="s">
        <v>725</v>
      </c>
      <c r="O293" t="s">
        <v>4</v>
      </c>
      <c r="P293">
        <v>1</v>
      </c>
      <c r="Q293">
        <v>1</v>
      </c>
      <c r="R293">
        <v>0</v>
      </c>
      <c r="S293" t="s">
        <v>642</v>
      </c>
      <c r="T293" t="s">
        <v>689</v>
      </c>
      <c r="U293">
        <v>7.5</v>
      </c>
      <c r="V293">
        <v>0.98684210526315796</v>
      </c>
      <c r="W293">
        <v>4.5</v>
      </c>
      <c r="X293" t="s">
        <v>51</v>
      </c>
      <c r="Y293" t="s">
        <v>768</v>
      </c>
      <c r="Z293">
        <v>4903.5999999999985</v>
      </c>
      <c r="AA293">
        <v>248360.98000000019</v>
      </c>
      <c r="AB293">
        <v>1</v>
      </c>
      <c r="AC293">
        <v>0.83303787818616704</v>
      </c>
      <c r="AD293">
        <v>0.84414504989531591</v>
      </c>
      <c r="AE293">
        <v>0.84414504989531591</v>
      </c>
      <c r="AF293">
        <v>0</v>
      </c>
      <c r="AG293" t="s">
        <v>642</v>
      </c>
    </row>
    <row r="294" spans="1:33" x14ac:dyDescent="0.25">
      <c r="A294" t="s">
        <v>54</v>
      </c>
      <c r="B294" t="s">
        <v>951</v>
      </c>
      <c r="C294" s="63" t="s">
        <v>951</v>
      </c>
      <c r="D294" s="63" t="s">
        <v>671</v>
      </c>
      <c r="E294" t="s">
        <v>527</v>
      </c>
      <c r="F294">
        <v>0.6</v>
      </c>
      <c r="G294">
        <v>2</v>
      </c>
      <c r="H294">
        <v>2</v>
      </c>
      <c r="I294">
        <v>2</v>
      </c>
      <c r="J294">
        <v>7</v>
      </c>
      <c r="K294">
        <v>7</v>
      </c>
      <c r="L294" t="s">
        <v>114</v>
      </c>
      <c r="M294">
        <v>14</v>
      </c>
      <c r="N294" t="s">
        <v>725</v>
      </c>
      <c r="O294" t="s">
        <v>5</v>
      </c>
      <c r="P294">
        <v>2</v>
      </c>
      <c r="Q294">
        <v>0</v>
      </c>
      <c r="R294">
        <v>0</v>
      </c>
      <c r="S294" t="s">
        <v>642</v>
      </c>
      <c r="T294" t="s">
        <v>690</v>
      </c>
      <c r="U294">
        <v>0</v>
      </c>
      <c r="V294">
        <v>0</v>
      </c>
      <c r="W294">
        <v>0</v>
      </c>
      <c r="X294" t="s">
        <v>52</v>
      </c>
      <c r="Y294" t="s">
        <v>769</v>
      </c>
      <c r="Z294">
        <v>4903.5999999999985</v>
      </c>
      <c r="AA294">
        <v>248360.98000000019</v>
      </c>
      <c r="AB294">
        <v>0</v>
      </c>
      <c r="AC294">
        <v>0</v>
      </c>
      <c r="AD294">
        <v>0.84414504989531591</v>
      </c>
      <c r="AF294">
        <v>0</v>
      </c>
      <c r="AG294" t="s">
        <v>913</v>
      </c>
    </row>
    <row r="295" spans="1:33" x14ac:dyDescent="0.25">
      <c r="A295" t="s">
        <v>54</v>
      </c>
      <c r="B295" t="s">
        <v>951</v>
      </c>
      <c r="C295" s="63" t="s">
        <v>951</v>
      </c>
      <c r="D295" s="63" t="s">
        <v>671</v>
      </c>
      <c r="E295" t="s">
        <v>527</v>
      </c>
      <c r="F295">
        <v>0.6</v>
      </c>
      <c r="G295">
        <v>2</v>
      </c>
      <c r="H295">
        <v>2</v>
      </c>
      <c r="I295">
        <v>2</v>
      </c>
      <c r="J295">
        <v>7</v>
      </c>
      <c r="K295">
        <v>7</v>
      </c>
      <c r="L295" t="s">
        <v>114</v>
      </c>
      <c r="M295">
        <v>14</v>
      </c>
      <c r="N295" t="s">
        <v>725</v>
      </c>
      <c r="O295" t="s">
        <v>31</v>
      </c>
      <c r="P295">
        <v>3</v>
      </c>
      <c r="Q295">
        <v>0</v>
      </c>
      <c r="R295">
        <v>0</v>
      </c>
      <c r="S295" t="s">
        <v>642</v>
      </c>
      <c r="T295" t="s">
        <v>690</v>
      </c>
      <c r="U295">
        <v>0</v>
      </c>
      <c r="V295">
        <v>0</v>
      </c>
      <c r="W295">
        <v>0</v>
      </c>
      <c r="X295" t="s">
        <v>53</v>
      </c>
      <c r="Y295" t="s">
        <v>770</v>
      </c>
      <c r="Z295">
        <v>4903.5999999999985</v>
      </c>
      <c r="AA295">
        <v>248360.98000000019</v>
      </c>
      <c r="AB295">
        <v>0</v>
      </c>
      <c r="AC295">
        <v>0</v>
      </c>
      <c r="AD295">
        <v>0.84414504989531591</v>
      </c>
      <c r="AF295">
        <v>0</v>
      </c>
      <c r="AG295" t="s">
        <v>913</v>
      </c>
    </row>
    <row r="296" spans="1:33" x14ac:dyDescent="0.25">
      <c r="A296" t="s">
        <v>55</v>
      </c>
      <c r="B296" t="s">
        <v>945</v>
      </c>
      <c r="C296" s="63" t="s">
        <v>945</v>
      </c>
      <c r="D296" s="63" t="s">
        <v>671</v>
      </c>
      <c r="E296" t="s">
        <v>527</v>
      </c>
      <c r="F296">
        <v>1</v>
      </c>
      <c r="G296">
        <v>1</v>
      </c>
      <c r="H296">
        <v>1</v>
      </c>
      <c r="I296">
        <v>2</v>
      </c>
      <c r="J296">
        <v>7</v>
      </c>
      <c r="K296">
        <v>1</v>
      </c>
      <c r="L296" t="s">
        <v>99</v>
      </c>
      <c r="M296">
        <v>1</v>
      </c>
      <c r="N296" t="s">
        <v>699</v>
      </c>
      <c r="O296" t="s">
        <v>4</v>
      </c>
      <c r="P296">
        <v>1</v>
      </c>
      <c r="Q296">
        <v>5</v>
      </c>
      <c r="R296">
        <v>0</v>
      </c>
      <c r="S296" t="s">
        <v>642</v>
      </c>
      <c r="T296" t="s">
        <v>689</v>
      </c>
      <c r="U296">
        <v>40.5</v>
      </c>
      <c r="V296">
        <v>5.3289473684210531</v>
      </c>
      <c r="W296">
        <v>40.5</v>
      </c>
      <c r="X296" t="s">
        <v>33</v>
      </c>
      <c r="Y296" t="s">
        <v>729</v>
      </c>
      <c r="Z296">
        <v>1643.1999999999998</v>
      </c>
      <c r="AA296">
        <v>93540</v>
      </c>
      <c r="AB296">
        <v>1</v>
      </c>
      <c r="AC296">
        <v>5.0558842182134995</v>
      </c>
      <c r="AD296">
        <v>0.94875851996105176</v>
      </c>
      <c r="AE296">
        <v>0.94875851996105165</v>
      </c>
      <c r="AF296">
        <v>0</v>
      </c>
      <c r="AG296" t="s">
        <v>642</v>
      </c>
    </row>
    <row r="297" spans="1:33" x14ac:dyDescent="0.25">
      <c r="A297" t="s">
        <v>55</v>
      </c>
      <c r="B297" t="s">
        <v>945</v>
      </c>
      <c r="C297" s="63" t="s">
        <v>945</v>
      </c>
      <c r="D297" s="63" t="s">
        <v>671</v>
      </c>
      <c r="E297" t="s">
        <v>527</v>
      </c>
      <c r="F297">
        <v>1</v>
      </c>
      <c r="G297">
        <v>1</v>
      </c>
      <c r="H297">
        <v>1</v>
      </c>
      <c r="I297">
        <v>2</v>
      </c>
      <c r="J297">
        <v>7</v>
      </c>
      <c r="K297">
        <v>1</v>
      </c>
      <c r="L297" t="s">
        <v>99</v>
      </c>
      <c r="M297">
        <v>1</v>
      </c>
      <c r="N297" t="s">
        <v>699</v>
      </c>
      <c r="O297" t="s">
        <v>5</v>
      </c>
      <c r="P297">
        <v>2</v>
      </c>
      <c r="Q297">
        <v>4</v>
      </c>
      <c r="R297">
        <v>0</v>
      </c>
      <c r="S297" t="s">
        <v>642</v>
      </c>
      <c r="T297" t="s">
        <v>689</v>
      </c>
      <c r="U297">
        <v>29</v>
      </c>
      <c r="V297">
        <v>3.8157894736842106</v>
      </c>
      <c r="W297">
        <v>29</v>
      </c>
      <c r="X297" t="s">
        <v>34</v>
      </c>
      <c r="Y297" t="s">
        <v>730</v>
      </c>
      <c r="Z297">
        <v>1643.1999999999998</v>
      </c>
      <c r="AA297">
        <v>93540</v>
      </c>
      <c r="AB297">
        <v>1</v>
      </c>
      <c r="AC297">
        <v>3.6202627735355919</v>
      </c>
      <c r="AD297">
        <v>0.94875851996105176</v>
      </c>
      <c r="AE297">
        <v>0.94875851996105165</v>
      </c>
      <c r="AF297">
        <v>-4.4408920985006262E-16</v>
      </c>
      <c r="AG297" t="s">
        <v>642</v>
      </c>
    </row>
    <row r="298" spans="1:33" x14ac:dyDescent="0.25">
      <c r="A298" t="s">
        <v>55</v>
      </c>
      <c r="B298" t="s">
        <v>945</v>
      </c>
      <c r="C298" s="63" t="s">
        <v>945</v>
      </c>
      <c r="D298" s="63" t="s">
        <v>671</v>
      </c>
      <c r="E298" t="s">
        <v>527</v>
      </c>
      <c r="F298">
        <v>1</v>
      </c>
      <c r="G298">
        <v>1</v>
      </c>
      <c r="H298">
        <v>1</v>
      </c>
      <c r="I298">
        <v>2</v>
      </c>
      <c r="J298">
        <v>7</v>
      </c>
      <c r="K298">
        <v>1</v>
      </c>
      <c r="L298" t="s">
        <v>99</v>
      </c>
      <c r="M298">
        <v>1</v>
      </c>
      <c r="N298" t="s">
        <v>699</v>
      </c>
      <c r="O298" t="s">
        <v>31</v>
      </c>
      <c r="P298">
        <v>3</v>
      </c>
      <c r="Q298">
        <v>2</v>
      </c>
      <c r="R298">
        <v>0</v>
      </c>
      <c r="S298" t="s">
        <v>642</v>
      </c>
      <c r="T298" t="s">
        <v>689</v>
      </c>
      <c r="U298">
        <v>16</v>
      </c>
      <c r="V298">
        <v>2.1052631578947367</v>
      </c>
      <c r="W298">
        <v>16</v>
      </c>
      <c r="X298" t="s">
        <v>35</v>
      </c>
      <c r="Y298" t="s">
        <v>731</v>
      </c>
      <c r="Z298">
        <v>1643.1999999999998</v>
      </c>
      <c r="AA298">
        <v>93540</v>
      </c>
      <c r="AB298">
        <v>1</v>
      </c>
      <c r="AC298">
        <v>1.9973863578127402</v>
      </c>
      <c r="AD298">
        <v>0.94875851996105176</v>
      </c>
      <c r="AE298">
        <v>0.94875851996105165</v>
      </c>
      <c r="AF298">
        <v>-2.2204460492503131E-16</v>
      </c>
      <c r="AG298" t="s">
        <v>642</v>
      </c>
    </row>
    <row r="299" spans="1:33" x14ac:dyDescent="0.25">
      <c r="A299" t="s">
        <v>55</v>
      </c>
      <c r="B299" t="s">
        <v>945</v>
      </c>
      <c r="C299" s="63" t="s">
        <v>945</v>
      </c>
      <c r="D299" s="63" t="s">
        <v>671</v>
      </c>
      <c r="E299" t="s">
        <v>527</v>
      </c>
      <c r="F299">
        <v>1</v>
      </c>
      <c r="G299">
        <v>1</v>
      </c>
      <c r="H299">
        <v>1</v>
      </c>
      <c r="I299">
        <v>2</v>
      </c>
      <c r="J299">
        <v>7</v>
      </c>
      <c r="K299">
        <v>2</v>
      </c>
      <c r="L299" t="s">
        <v>102</v>
      </c>
      <c r="M299">
        <v>2</v>
      </c>
      <c r="N299" t="s">
        <v>701</v>
      </c>
      <c r="O299" t="s">
        <v>4</v>
      </c>
      <c r="P299">
        <v>1</v>
      </c>
      <c r="Q299">
        <v>5</v>
      </c>
      <c r="R299">
        <v>0</v>
      </c>
      <c r="S299" t="s">
        <v>642</v>
      </c>
      <c r="T299" t="s">
        <v>689</v>
      </c>
      <c r="U299">
        <v>40.5</v>
      </c>
      <c r="V299">
        <v>5.3289473684210531</v>
      </c>
      <c r="W299">
        <v>40.5</v>
      </c>
      <c r="X299" t="s">
        <v>36</v>
      </c>
      <c r="Y299" t="s">
        <v>732</v>
      </c>
      <c r="Z299">
        <v>1643.1999999999998</v>
      </c>
      <c r="AA299">
        <v>93540</v>
      </c>
      <c r="AB299">
        <v>1</v>
      </c>
      <c r="AC299">
        <v>5.0558842182134995</v>
      </c>
      <c r="AD299">
        <v>0.94875851996105176</v>
      </c>
      <c r="AE299">
        <v>0.94875851996105165</v>
      </c>
      <c r="AF299">
        <v>0</v>
      </c>
      <c r="AG299" t="s">
        <v>642</v>
      </c>
    </row>
    <row r="300" spans="1:33" x14ac:dyDescent="0.25">
      <c r="A300" t="s">
        <v>55</v>
      </c>
      <c r="B300" t="s">
        <v>945</v>
      </c>
      <c r="C300" s="63" t="s">
        <v>945</v>
      </c>
      <c r="D300" s="63" t="s">
        <v>671</v>
      </c>
      <c r="E300" t="s">
        <v>527</v>
      </c>
      <c r="F300">
        <v>1</v>
      </c>
      <c r="G300">
        <v>1</v>
      </c>
      <c r="H300">
        <v>1</v>
      </c>
      <c r="I300">
        <v>2</v>
      </c>
      <c r="J300">
        <v>7</v>
      </c>
      <c r="K300">
        <v>2</v>
      </c>
      <c r="L300" t="s">
        <v>102</v>
      </c>
      <c r="M300">
        <v>2</v>
      </c>
      <c r="N300" t="s">
        <v>701</v>
      </c>
      <c r="O300" t="s">
        <v>5</v>
      </c>
      <c r="P300">
        <v>2</v>
      </c>
      <c r="Q300">
        <v>4</v>
      </c>
      <c r="R300">
        <v>0</v>
      </c>
      <c r="S300" t="s">
        <v>642</v>
      </c>
      <c r="T300" t="s">
        <v>689</v>
      </c>
      <c r="U300">
        <v>29</v>
      </c>
      <c r="V300">
        <v>3.8157894736842106</v>
      </c>
      <c r="W300">
        <v>29</v>
      </c>
      <c r="X300" t="s">
        <v>37</v>
      </c>
      <c r="Y300" t="s">
        <v>733</v>
      </c>
      <c r="Z300">
        <v>1643.1999999999998</v>
      </c>
      <c r="AA300">
        <v>93540</v>
      </c>
      <c r="AB300">
        <v>1</v>
      </c>
      <c r="AC300">
        <v>3.6202627735355919</v>
      </c>
      <c r="AD300">
        <v>0.94875851996105176</v>
      </c>
      <c r="AE300">
        <v>0.94875851996105165</v>
      </c>
      <c r="AF300">
        <v>-4.4408920985006262E-16</v>
      </c>
      <c r="AG300" t="s">
        <v>642</v>
      </c>
    </row>
    <row r="301" spans="1:33" x14ac:dyDescent="0.25">
      <c r="A301" t="s">
        <v>55</v>
      </c>
      <c r="B301" t="s">
        <v>945</v>
      </c>
      <c r="C301" s="63" t="s">
        <v>945</v>
      </c>
      <c r="D301" s="63" t="s">
        <v>671</v>
      </c>
      <c r="E301" t="s">
        <v>527</v>
      </c>
      <c r="F301">
        <v>1</v>
      </c>
      <c r="G301">
        <v>1</v>
      </c>
      <c r="H301">
        <v>1</v>
      </c>
      <c r="I301">
        <v>2</v>
      </c>
      <c r="J301">
        <v>7</v>
      </c>
      <c r="K301">
        <v>2</v>
      </c>
      <c r="L301" t="s">
        <v>102</v>
      </c>
      <c r="M301">
        <v>2</v>
      </c>
      <c r="N301" t="s">
        <v>701</v>
      </c>
      <c r="O301" t="s">
        <v>31</v>
      </c>
      <c r="P301">
        <v>3</v>
      </c>
      <c r="Q301">
        <v>2</v>
      </c>
      <c r="R301">
        <v>0</v>
      </c>
      <c r="S301" t="s">
        <v>642</v>
      </c>
      <c r="T301" t="s">
        <v>689</v>
      </c>
      <c r="U301">
        <v>16</v>
      </c>
      <c r="V301">
        <v>2.1052631578947367</v>
      </c>
      <c r="W301">
        <v>16</v>
      </c>
      <c r="X301" t="s">
        <v>38</v>
      </c>
      <c r="Y301" t="s">
        <v>734</v>
      </c>
      <c r="Z301">
        <v>1643.1999999999998</v>
      </c>
      <c r="AA301">
        <v>93540</v>
      </c>
      <c r="AB301">
        <v>1</v>
      </c>
      <c r="AC301">
        <v>1.9973863578127402</v>
      </c>
      <c r="AD301">
        <v>0.94875851996105176</v>
      </c>
      <c r="AE301">
        <v>0.94875851996105165</v>
      </c>
      <c r="AF301">
        <v>-2.2204460492503131E-16</v>
      </c>
      <c r="AG301" t="s">
        <v>642</v>
      </c>
    </row>
    <row r="302" spans="1:33" x14ac:dyDescent="0.25">
      <c r="A302" t="s">
        <v>55</v>
      </c>
      <c r="B302" t="s">
        <v>945</v>
      </c>
      <c r="C302" s="63" t="s">
        <v>945</v>
      </c>
      <c r="D302" s="63" t="s">
        <v>671</v>
      </c>
      <c r="E302" t="s">
        <v>527</v>
      </c>
      <c r="F302">
        <v>1</v>
      </c>
      <c r="G302">
        <v>1</v>
      </c>
      <c r="H302">
        <v>1</v>
      </c>
      <c r="I302">
        <v>2</v>
      </c>
      <c r="J302">
        <v>7</v>
      </c>
      <c r="K302">
        <v>3</v>
      </c>
      <c r="L302" t="s">
        <v>103</v>
      </c>
      <c r="M302">
        <v>3</v>
      </c>
      <c r="N302" t="s">
        <v>703</v>
      </c>
      <c r="O302" t="s">
        <v>4</v>
      </c>
      <c r="P302">
        <v>1</v>
      </c>
      <c r="Q302">
        <v>5</v>
      </c>
      <c r="R302">
        <v>0</v>
      </c>
      <c r="S302" t="s">
        <v>642</v>
      </c>
      <c r="T302" t="s">
        <v>689</v>
      </c>
      <c r="U302">
        <v>40.5</v>
      </c>
      <c r="V302">
        <v>5.3289473684210531</v>
      </c>
      <c r="W302">
        <v>40.5</v>
      </c>
      <c r="X302" t="s">
        <v>39</v>
      </c>
      <c r="Y302" t="s">
        <v>735</v>
      </c>
      <c r="Z302">
        <v>1643.1999999999998</v>
      </c>
      <c r="AA302">
        <v>93540</v>
      </c>
      <c r="AB302">
        <v>1</v>
      </c>
      <c r="AC302">
        <v>5.0558842182134995</v>
      </c>
      <c r="AD302">
        <v>0.94875851996105176</v>
      </c>
      <c r="AE302">
        <v>0.94875851996105165</v>
      </c>
      <c r="AF302">
        <v>0</v>
      </c>
      <c r="AG302" t="s">
        <v>642</v>
      </c>
    </row>
    <row r="303" spans="1:33" x14ac:dyDescent="0.25">
      <c r="A303" t="s">
        <v>55</v>
      </c>
      <c r="B303" t="s">
        <v>945</v>
      </c>
      <c r="C303" s="63" t="s">
        <v>945</v>
      </c>
      <c r="D303" s="63" t="s">
        <v>671</v>
      </c>
      <c r="E303" t="s">
        <v>527</v>
      </c>
      <c r="F303">
        <v>1</v>
      </c>
      <c r="G303">
        <v>1</v>
      </c>
      <c r="H303">
        <v>1</v>
      </c>
      <c r="I303">
        <v>2</v>
      </c>
      <c r="J303">
        <v>7</v>
      </c>
      <c r="K303">
        <v>3</v>
      </c>
      <c r="L303" t="s">
        <v>103</v>
      </c>
      <c r="M303">
        <v>3</v>
      </c>
      <c r="N303" t="s">
        <v>703</v>
      </c>
      <c r="O303" t="s">
        <v>5</v>
      </c>
      <c r="P303">
        <v>2</v>
      </c>
      <c r="Q303">
        <v>4</v>
      </c>
      <c r="R303">
        <v>0</v>
      </c>
      <c r="S303" t="s">
        <v>642</v>
      </c>
      <c r="T303" t="s">
        <v>689</v>
      </c>
      <c r="U303">
        <v>29</v>
      </c>
      <c r="V303">
        <v>3.8157894736842106</v>
      </c>
      <c r="W303">
        <v>29</v>
      </c>
      <c r="X303" t="s">
        <v>40</v>
      </c>
      <c r="Y303" t="s">
        <v>736</v>
      </c>
      <c r="Z303">
        <v>1643.1999999999998</v>
      </c>
      <c r="AA303">
        <v>93540</v>
      </c>
      <c r="AB303">
        <v>1</v>
      </c>
      <c r="AC303">
        <v>3.6202627735355919</v>
      </c>
      <c r="AD303">
        <v>0.94875851996105176</v>
      </c>
      <c r="AE303">
        <v>0.94875851996105165</v>
      </c>
      <c r="AF303">
        <v>-4.4408920985006262E-16</v>
      </c>
      <c r="AG303" t="s">
        <v>642</v>
      </c>
    </row>
    <row r="304" spans="1:33" x14ac:dyDescent="0.25">
      <c r="A304" t="s">
        <v>55</v>
      </c>
      <c r="B304" t="s">
        <v>945</v>
      </c>
      <c r="C304" s="63" t="s">
        <v>945</v>
      </c>
      <c r="D304" s="63" t="s">
        <v>671</v>
      </c>
      <c r="E304" t="s">
        <v>527</v>
      </c>
      <c r="F304">
        <v>1</v>
      </c>
      <c r="G304">
        <v>1</v>
      </c>
      <c r="H304">
        <v>1</v>
      </c>
      <c r="I304">
        <v>2</v>
      </c>
      <c r="J304">
        <v>7</v>
      </c>
      <c r="K304">
        <v>3</v>
      </c>
      <c r="L304" t="s">
        <v>103</v>
      </c>
      <c r="M304">
        <v>3</v>
      </c>
      <c r="N304" t="s">
        <v>703</v>
      </c>
      <c r="O304" t="s">
        <v>31</v>
      </c>
      <c r="P304">
        <v>3</v>
      </c>
      <c r="Q304">
        <v>2</v>
      </c>
      <c r="R304">
        <v>0</v>
      </c>
      <c r="S304" t="s">
        <v>642</v>
      </c>
      <c r="T304" t="s">
        <v>689</v>
      </c>
      <c r="U304">
        <v>16</v>
      </c>
      <c r="V304">
        <v>2.1052631578947367</v>
      </c>
      <c r="W304">
        <v>16</v>
      </c>
      <c r="X304" t="s">
        <v>41</v>
      </c>
      <c r="Y304" t="s">
        <v>737</v>
      </c>
      <c r="Z304">
        <v>1643.1999999999998</v>
      </c>
      <c r="AA304">
        <v>93540</v>
      </c>
      <c r="AB304">
        <v>1</v>
      </c>
      <c r="AC304">
        <v>1.9973863578127402</v>
      </c>
      <c r="AD304">
        <v>0.94875851996105176</v>
      </c>
      <c r="AE304">
        <v>0.94875851996105165</v>
      </c>
      <c r="AF304">
        <v>-2.2204460492503131E-16</v>
      </c>
      <c r="AG304" t="s">
        <v>642</v>
      </c>
    </row>
    <row r="305" spans="1:33" x14ac:dyDescent="0.25">
      <c r="A305" t="s">
        <v>55</v>
      </c>
      <c r="B305" t="s">
        <v>945</v>
      </c>
      <c r="C305" s="63" t="s">
        <v>945</v>
      </c>
      <c r="D305" s="63" t="s">
        <v>671</v>
      </c>
      <c r="E305" t="s">
        <v>527</v>
      </c>
      <c r="F305">
        <v>1</v>
      </c>
      <c r="G305">
        <v>1</v>
      </c>
      <c r="H305">
        <v>1</v>
      </c>
      <c r="I305">
        <v>2</v>
      </c>
      <c r="J305">
        <v>7</v>
      </c>
      <c r="K305">
        <v>4</v>
      </c>
      <c r="L305" t="s">
        <v>101</v>
      </c>
      <c r="M305">
        <v>4</v>
      </c>
      <c r="N305" t="s">
        <v>705</v>
      </c>
      <c r="O305" t="s">
        <v>4</v>
      </c>
      <c r="P305">
        <v>1</v>
      </c>
      <c r="Q305">
        <v>5</v>
      </c>
      <c r="R305">
        <v>0</v>
      </c>
      <c r="S305" t="s">
        <v>642</v>
      </c>
      <c r="T305" t="s">
        <v>689</v>
      </c>
      <c r="U305">
        <v>40.5</v>
      </c>
      <c r="V305">
        <v>5.3289473684210531</v>
      </c>
      <c r="W305">
        <v>40.5</v>
      </c>
      <c r="X305" t="s">
        <v>42</v>
      </c>
      <c r="Y305" t="s">
        <v>738</v>
      </c>
      <c r="Z305">
        <v>1643.1999999999998</v>
      </c>
      <c r="AA305">
        <v>93540</v>
      </c>
      <c r="AB305">
        <v>1</v>
      </c>
      <c r="AC305">
        <v>5.0558842182134995</v>
      </c>
      <c r="AD305">
        <v>0.94875851996105176</v>
      </c>
      <c r="AE305">
        <v>0.94875851996105165</v>
      </c>
      <c r="AF305">
        <v>0</v>
      </c>
      <c r="AG305" t="s">
        <v>642</v>
      </c>
    </row>
    <row r="306" spans="1:33" x14ac:dyDescent="0.25">
      <c r="A306" t="s">
        <v>55</v>
      </c>
      <c r="B306" t="s">
        <v>945</v>
      </c>
      <c r="C306" s="63" t="s">
        <v>945</v>
      </c>
      <c r="D306" s="63" t="s">
        <v>671</v>
      </c>
      <c r="E306" t="s">
        <v>527</v>
      </c>
      <c r="F306">
        <v>1</v>
      </c>
      <c r="G306">
        <v>1</v>
      </c>
      <c r="H306">
        <v>1</v>
      </c>
      <c r="I306">
        <v>2</v>
      </c>
      <c r="J306">
        <v>7</v>
      </c>
      <c r="K306">
        <v>4</v>
      </c>
      <c r="L306" t="s">
        <v>101</v>
      </c>
      <c r="M306">
        <v>4</v>
      </c>
      <c r="N306" t="s">
        <v>705</v>
      </c>
      <c r="O306" t="s">
        <v>5</v>
      </c>
      <c r="P306">
        <v>2</v>
      </c>
      <c r="Q306">
        <v>4</v>
      </c>
      <c r="R306">
        <v>0</v>
      </c>
      <c r="S306" t="s">
        <v>642</v>
      </c>
      <c r="T306" t="s">
        <v>689</v>
      </c>
      <c r="U306">
        <v>29</v>
      </c>
      <c r="V306">
        <v>3.8157894736842106</v>
      </c>
      <c r="W306">
        <v>29</v>
      </c>
      <c r="X306" t="s">
        <v>43</v>
      </c>
      <c r="Y306" t="s">
        <v>739</v>
      </c>
      <c r="Z306">
        <v>1643.1999999999998</v>
      </c>
      <c r="AA306">
        <v>93540</v>
      </c>
      <c r="AB306">
        <v>1</v>
      </c>
      <c r="AC306">
        <v>3.6202627735355919</v>
      </c>
      <c r="AD306">
        <v>0.94875851996105176</v>
      </c>
      <c r="AE306">
        <v>0.94875851996105165</v>
      </c>
      <c r="AF306">
        <v>-4.4408920985006262E-16</v>
      </c>
      <c r="AG306" t="s">
        <v>642</v>
      </c>
    </row>
    <row r="307" spans="1:33" x14ac:dyDescent="0.25">
      <c r="A307" t="s">
        <v>55</v>
      </c>
      <c r="B307" t="s">
        <v>945</v>
      </c>
      <c r="C307" s="63" t="s">
        <v>945</v>
      </c>
      <c r="D307" s="63" t="s">
        <v>671</v>
      </c>
      <c r="E307" t="s">
        <v>527</v>
      </c>
      <c r="F307">
        <v>1</v>
      </c>
      <c r="G307">
        <v>1</v>
      </c>
      <c r="H307">
        <v>1</v>
      </c>
      <c r="I307">
        <v>2</v>
      </c>
      <c r="J307">
        <v>7</v>
      </c>
      <c r="K307">
        <v>4</v>
      </c>
      <c r="L307" t="s">
        <v>101</v>
      </c>
      <c r="M307">
        <v>4</v>
      </c>
      <c r="N307" t="s">
        <v>705</v>
      </c>
      <c r="O307" t="s">
        <v>31</v>
      </c>
      <c r="P307">
        <v>3</v>
      </c>
      <c r="Q307">
        <v>2</v>
      </c>
      <c r="R307">
        <v>0</v>
      </c>
      <c r="S307" t="s">
        <v>642</v>
      </c>
      <c r="T307" t="s">
        <v>689</v>
      </c>
      <c r="U307">
        <v>16</v>
      </c>
      <c r="V307">
        <v>2.1052631578947367</v>
      </c>
      <c r="W307">
        <v>16</v>
      </c>
      <c r="X307" t="s">
        <v>44</v>
      </c>
      <c r="Y307" t="s">
        <v>740</v>
      </c>
      <c r="Z307">
        <v>1643.1999999999998</v>
      </c>
      <c r="AA307">
        <v>93540</v>
      </c>
      <c r="AB307">
        <v>1</v>
      </c>
      <c r="AC307">
        <v>1.9973863578127402</v>
      </c>
      <c r="AD307">
        <v>0.94875851996105176</v>
      </c>
      <c r="AE307">
        <v>0.94875851996105165</v>
      </c>
      <c r="AF307">
        <v>-2.2204460492503131E-16</v>
      </c>
      <c r="AG307" t="s">
        <v>642</v>
      </c>
    </row>
    <row r="308" spans="1:33" x14ac:dyDescent="0.25">
      <c r="A308" t="s">
        <v>55</v>
      </c>
      <c r="B308" t="s">
        <v>945</v>
      </c>
      <c r="C308" s="63" t="s">
        <v>945</v>
      </c>
      <c r="D308" s="63" t="s">
        <v>671</v>
      </c>
      <c r="E308" t="s">
        <v>527</v>
      </c>
      <c r="F308">
        <v>1</v>
      </c>
      <c r="G308">
        <v>1</v>
      </c>
      <c r="H308">
        <v>1</v>
      </c>
      <c r="I308">
        <v>2</v>
      </c>
      <c r="J308">
        <v>7</v>
      </c>
      <c r="K308">
        <v>5</v>
      </c>
      <c r="L308" t="s">
        <v>105</v>
      </c>
      <c r="M308">
        <v>5</v>
      </c>
      <c r="N308" t="s">
        <v>707</v>
      </c>
      <c r="O308" t="s">
        <v>4</v>
      </c>
      <c r="P308">
        <v>1</v>
      </c>
      <c r="Q308">
        <v>5</v>
      </c>
      <c r="R308">
        <v>0</v>
      </c>
      <c r="S308" t="s">
        <v>642</v>
      </c>
      <c r="T308" t="s">
        <v>689</v>
      </c>
      <c r="U308">
        <v>40.5</v>
      </c>
      <c r="V308">
        <v>5.3289473684210531</v>
      </c>
      <c r="W308">
        <v>40.5</v>
      </c>
      <c r="X308" t="s">
        <v>45</v>
      </c>
      <c r="Y308" t="s">
        <v>741</v>
      </c>
      <c r="Z308">
        <v>1643.1999999999998</v>
      </c>
      <c r="AA308">
        <v>93540</v>
      </c>
      <c r="AB308">
        <v>1</v>
      </c>
      <c r="AC308">
        <v>5.0558842182134995</v>
      </c>
      <c r="AD308">
        <v>0.94875851996105176</v>
      </c>
      <c r="AE308">
        <v>0.94875851996105165</v>
      </c>
      <c r="AF308">
        <v>0</v>
      </c>
      <c r="AG308" t="s">
        <v>642</v>
      </c>
    </row>
    <row r="309" spans="1:33" x14ac:dyDescent="0.25">
      <c r="A309" t="s">
        <v>55</v>
      </c>
      <c r="B309" t="s">
        <v>945</v>
      </c>
      <c r="C309" s="63" t="s">
        <v>945</v>
      </c>
      <c r="D309" s="63" t="s">
        <v>671</v>
      </c>
      <c r="E309" t="s">
        <v>527</v>
      </c>
      <c r="F309">
        <v>1</v>
      </c>
      <c r="G309">
        <v>1</v>
      </c>
      <c r="H309">
        <v>1</v>
      </c>
      <c r="I309">
        <v>2</v>
      </c>
      <c r="J309">
        <v>7</v>
      </c>
      <c r="K309">
        <v>5</v>
      </c>
      <c r="L309" t="s">
        <v>105</v>
      </c>
      <c r="M309">
        <v>5</v>
      </c>
      <c r="N309" t="s">
        <v>707</v>
      </c>
      <c r="O309" t="s">
        <v>5</v>
      </c>
      <c r="P309">
        <v>2</v>
      </c>
      <c r="Q309">
        <v>4</v>
      </c>
      <c r="R309">
        <v>0</v>
      </c>
      <c r="S309" t="s">
        <v>642</v>
      </c>
      <c r="T309" t="s">
        <v>689</v>
      </c>
      <c r="U309">
        <v>29</v>
      </c>
      <c r="V309">
        <v>3.8157894736842106</v>
      </c>
      <c r="W309">
        <v>29</v>
      </c>
      <c r="X309" t="s">
        <v>46</v>
      </c>
      <c r="Y309" t="s">
        <v>742</v>
      </c>
      <c r="Z309">
        <v>1643.1999999999998</v>
      </c>
      <c r="AA309">
        <v>93540</v>
      </c>
      <c r="AB309">
        <v>1</v>
      </c>
      <c r="AC309">
        <v>3.6202627735355919</v>
      </c>
      <c r="AD309">
        <v>0.94875851996105176</v>
      </c>
      <c r="AE309">
        <v>0.94875851996105165</v>
      </c>
      <c r="AF309">
        <v>-4.4408920985006262E-16</v>
      </c>
      <c r="AG309" t="s">
        <v>642</v>
      </c>
    </row>
    <row r="310" spans="1:33" x14ac:dyDescent="0.25">
      <c r="A310" t="s">
        <v>55</v>
      </c>
      <c r="B310" t="s">
        <v>945</v>
      </c>
      <c r="C310" s="63" t="s">
        <v>945</v>
      </c>
      <c r="D310" s="63" t="s">
        <v>671</v>
      </c>
      <c r="E310" t="s">
        <v>527</v>
      </c>
      <c r="F310">
        <v>1</v>
      </c>
      <c r="G310">
        <v>1</v>
      </c>
      <c r="H310">
        <v>1</v>
      </c>
      <c r="I310">
        <v>2</v>
      </c>
      <c r="J310">
        <v>7</v>
      </c>
      <c r="K310">
        <v>5</v>
      </c>
      <c r="L310" t="s">
        <v>105</v>
      </c>
      <c r="M310">
        <v>5</v>
      </c>
      <c r="N310" t="s">
        <v>707</v>
      </c>
      <c r="O310" t="s">
        <v>31</v>
      </c>
      <c r="P310">
        <v>3</v>
      </c>
      <c r="Q310">
        <v>2</v>
      </c>
      <c r="R310">
        <v>0</v>
      </c>
      <c r="S310" t="s">
        <v>642</v>
      </c>
      <c r="T310" t="s">
        <v>689</v>
      </c>
      <c r="U310">
        <v>16</v>
      </c>
      <c r="V310">
        <v>2.1052631578947367</v>
      </c>
      <c r="W310">
        <v>16</v>
      </c>
      <c r="X310" t="s">
        <v>47</v>
      </c>
      <c r="Y310" t="s">
        <v>743</v>
      </c>
      <c r="Z310">
        <v>1643.1999999999998</v>
      </c>
      <c r="AA310">
        <v>93540</v>
      </c>
      <c r="AB310">
        <v>1</v>
      </c>
      <c r="AC310">
        <v>1.9973863578127402</v>
      </c>
      <c r="AD310">
        <v>0.94875851996105176</v>
      </c>
      <c r="AE310">
        <v>0.94875851996105165</v>
      </c>
      <c r="AF310">
        <v>-2.2204460492503131E-16</v>
      </c>
      <c r="AG310" t="s">
        <v>642</v>
      </c>
    </row>
    <row r="311" spans="1:33" x14ac:dyDescent="0.25">
      <c r="A311" t="s">
        <v>55</v>
      </c>
      <c r="B311" t="s">
        <v>945</v>
      </c>
      <c r="C311" s="63" t="s">
        <v>945</v>
      </c>
      <c r="D311" s="63" t="s">
        <v>671</v>
      </c>
      <c r="E311" t="s">
        <v>527</v>
      </c>
      <c r="F311">
        <v>1</v>
      </c>
      <c r="G311">
        <v>1</v>
      </c>
      <c r="H311">
        <v>1</v>
      </c>
      <c r="I311">
        <v>2</v>
      </c>
      <c r="J311">
        <v>7</v>
      </c>
      <c r="K311">
        <v>6</v>
      </c>
      <c r="L311" t="s">
        <v>113</v>
      </c>
      <c r="M311">
        <v>6</v>
      </c>
      <c r="N311" t="s">
        <v>709</v>
      </c>
      <c r="O311" t="s">
        <v>4</v>
      </c>
      <c r="P311">
        <v>1</v>
      </c>
      <c r="Q311">
        <v>5</v>
      </c>
      <c r="R311">
        <v>0</v>
      </c>
      <c r="S311" t="s">
        <v>642</v>
      </c>
      <c r="T311" t="s">
        <v>689</v>
      </c>
      <c r="U311">
        <v>40.5</v>
      </c>
      <c r="V311">
        <v>5.3289473684210531</v>
      </c>
      <c r="W311">
        <v>40.5</v>
      </c>
      <c r="X311" t="s">
        <v>48</v>
      </c>
      <c r="Y311" t="s">
        <v>744</v>
      </c>
      <c r="Z311">
        <v>1643.1999999999998</v>
      </c>
      <c r="AA311">
        <v>93540</v>
      </c>
      <c r="AB311">
        <v>1</v>
      </c>
      <c r="AC311">
        <v>5.0558842182134995</v>
      </c>
      <c r="AD311">
        <v>0.94875851996105176</v>
      </c>
      <c r="AE311">
        <v>0.94875851996105165</v>
      </c>
      <c r="AF311">
        <v>0</v>
      </c>
      <c r="AG311" t="s">
        <v>642</v>
      </c>
    </row>
    <row r="312" spans="1:33" x14ac:dyDescent="0.25">
      <c r="A312" t="s">
        <v>55</v>
      </c>
      <c r="B312" t="s">
        <v>945</v>
      </c>
      <c r="C312" s="63" t="s">
        <v>945</v>
      </c>
      <c r="D312" s="63" t="s">
        <v>671</v>
      </c>
      <c r="E312" t="s">
        <v>527</v>
      </c>
      <c r="F312">
        <v>1</v>
      </c>
      <c r="G312">
        <v>1</v>
      </c>
      <c r="H312">
        <v>1</v>
      </c>
      <c r="I312">
        <v>2</v>
      </c>
      <c r="J312">
        <v>7</v>
      </c>
      <c r="K312">
        <v>6</v>
      </c>
      <c r="L312" t="s">
        <v>113</v>
      </c>
      <c r="M312">
        <v>6</v>
      </c>
      <c r="N312" t="s">
        <v>709</v>
      </c>
      <c r="O312" t="s">
        <v>5</v>
      </c>
      <c r="P312">
        <v>2</v>
      </c>
      <c r="Q312">
        <v>4</v>
      </c>
      <c r="R312">
        <v>0</v>
      </c>
      <c r="S312" t="s">
        <v>642</v>
      </c>
      <c r="T312" t="s">
        <v>689</v>
      </c>
      <c r="U312">
        <v>29</v>
      </c>
      <c r="V312">
        <v>3.8157894736842106</v>
      </c>
      <c r="W312">
        <v>29</v>
      </c>
      <c r="X312" t="s">
        <v>49</v>
      </c>
      <c r="Y312" t="s">
        <v>745</v>
      </c>
      <c r="Z312">
        <v>1643.1999999999998</v>
      </c>
      <c r="AA312">
        <v>93540</v>
      </c>
      <c r="AB312">
        <v>1</v>
      </c>
      <c r="AC312">
        <v>3.6202627735355919</v>
      </c>
      <c r="AD312">
        <v>0.94875851996105176</v>
      </c>
      <c r="AE312">
        <v>0.94875851996105165</v>
      </c>
      <c r="AF312">
        <v>-4.4408920985006262E-16</v>
      </c>
      <c r="AG312" t="s">
        <v>642</v>
      </c>
    </row>
    <row r="313" spans="1:33" x14ac:dyDescent="0.25">
      <c r="A313" t="s">
        <v>55</v>
      </c>
      <c r="B313" t="s">
        <v>945</v>
      </c>
      <c r="C313" s="63" t="s">
        <v>945</v>
      </c>
      <c r="D313" s="63" t="s">
        <v>671</v>
      </c>
      <c r="E313" t="s">
        <v>527</v>
      </c>
      <c r="F313">
        <v>1</v>
      </c>
      <c r="G313">
        <v>1</v>
      </c>
      <c r="H313">
        <v>1</v>
      </c>
      <c r="I313">
        <v>2</v>
      </c>
      <c r="J313">
        <v>7</v>
      </c>
      <c r="K313">
        <v>6</v>
      </c>
      <c r="L313" t="s">
        <v>113</v>
      </c>
      <c r="M313">
        <v>6</v>
      </c>
      <c r="N313" t="s">
        <v>709</v>
      </c>
      <c r="O313" t="s">
        <v>31</v>
      </c>
      <c r="P313">
        <v>3</v>
      </c>
      <c r="Q313">
        <v>2</v>
      </c>
      <c r="R313">
        <v>0</v>
      </c>
      <c r="S313" t="s">
        <v>642</v>
      </c>
      <c r="T313" t="s">
        <v>689</v>
      </c>
      <c r="U313">
        <v>16</v>
      </c>
      <c r="V313">
        <v>2.1052631578947367</v>
      </c>
      <c r="W313">
        <v>16</v>
      </c>
      <c r="X313" t="s">
        <v>50</v>
      </c>
      <c r="Y313" t="s">
        <v>746</v>
      </c>
      <c r="Z313">
        <v>1643.1999999999998</v>
      </c>
      <c r="AA313">
        <v>93540</v>
      </c>
      <c r="AB313">
        <v>1</v>
      </c>
      <c r="AC313">
        <v>1.9973863578127402</v>
      </c>
      <c r="AD313">
        <v>0.94875851996105176</v>
      </c>
      <c r="AE313">
        <v>0.94875851996105165</v>
      </c>
      <c r="AF313">
        <v>-2.2204460492503131E-16</v>
      </c>
      <c r="AG313" t="s">
        <v>642</v>
      </c>
    </row>
    <row r="314" spans="1:33" x14ac:dyDescent="0.25">
      <c r="A314" t="s">
        <v>55</v>
      </c>
      <c r="B314" t="s">
        <v>945</v>
      </c>
      <c r="C314" s="63" t="s">
        <v>945</v>
      </c>
      <c r="D314" s="63" t="s">
        <v>671</v>
      </c>
      <c r="E314" t="s">
        <v>527</v>
      </c>
      <c r="F314">
        <v>1</v>
      </c>
      <c r="G314">
        <v>1</v>
      </c>
      <c r="H314">
        <v>1</v>
      </c>
      <c r="I314">
        <v>2</v>
      </c>
      <c r="J314">
        <v>7</v>
      </c>
      <c r="K314">
        <v>7</v>
      </c>
      <c r="L314" t="s">
        <v>114</v>
      </c>
      <c r="M314">
        <v>7</v>
      </c>
      <c r="N314" t="s">
        <v>711</v>
      </c>
      <c r="O314" t="s">
        <v>4</v>
      </c>
      <c r="P314">
        <v>1</v>
      </c>
      <c r="Q314">
        <v>5</v>
      </c>
      <c r="R314">
        <v>0</v>
      </c>
      <c r="S314" t="s">
        <v>642</v>
      </c>
      <c r="T314" t="s">
        <v>689</v>
      </c>
      <c r="U314">
        <v>40.5</v>
      </c>
      <c r="V314">
        <v>5.3289473684210531</v>
      </c>
      <c r="W314">
        <v>40.5</v>
      </c>
      <c r="X314" t="s">
        <v>51</v>
      </c>
      <c r="Y314" t="s">
        <v>747</v>
      </c>
      <c r="Z314">
        <v>1643.1999999999998</v>
      </c>
      <c r="AA314">
        <v>93540</v>
      </c>
      <c r="AB314">
        <v>1</v>
      </c>
      <c r="AC314">
        <v>5.0558842182134995</v>
      </c>
      <c r="AD314">
        <v>0.94875851996105176</v>
      </c>
      <c r="AE314">
        <v>0.94875851996105165</v>
      </c>
      <c r="AF314">
        <v>0</v>
      </c>
      <c r="AG314" t="s">
        <v>642</v>
      </c>
    </row>
    <row r="315" spans="1:33" x14ac:dyDescent="0.25">
      <c r="A315" t="s">
        <v>55</v>
      </c>
      <c r="B315" t="s">
        <v>945</v>
      </c>
      <c r="C315" s="63" t="s">
        <v>945</v>
      </c>
      <c r="D315" s="63" t="s">
        <v>671</v>
      </c>
      <c r="E315" t="s">
        <v>527</v>
      </c>
      <c r="F315">
        <v>1</v>
      </c>
      <c r="G315">
        <v>1</v>
      </c>
      <c r="H315">
        <v>1</v>
      </c>
      <c r="I315">
        <v>2</v>
      </c>
      <c r="J315">
        <v>7</v>
      </c>
      <c r="K315">
        <v>7</v>
      </c>
      <c r="L315" t="s">
        <v>114</v>
      </c>
      <c r="M315">
        <v>7</v>
      </c>
      <c r="N315" t="s">
        <v>711</v>
      </c>
      <c r="O315" t="s">
        <v>5</v>
      </c>
      <c r="P315">
        <v>2</v>
      </c>
      <c r="Q315">
        <v>4</v>
      </c>
      <c r="R315">
        <v>0</v>
      </c>
      <c r="S315" t="s">
        <v>642</v>
      </c>
      <c r="T315" t="s">
        <v>689</v>
      </c>
      <c r="U315">
        <v>29</v>
      </c>
      <c r="V315">
        <v>3.8157894736842106</v>
      </c>
      <c r="W315">
        <v>29</v>
      </c>
      <c r="X315" t="s">
        <v>52</v>
      </c>
      <c r="Y315" t="s">
        <v>748</v>
      </c>
      <c r="Z315">
        <v>1643.1999999999998</v>
      </c>
      <c r="AA315">
        <v>93540</v>
      </c>
      <c r="AB315">
        <v>1</v>
      </c>
      <c r="AC315">
        <v>3.6202627735355919</v>
      </c>
      <c r="AD315">
        <v>0.94875851996105176</v>
      </c>
      <c r="AE315">
        <v>0.94875851996105165</v>
      </c>
      <c r="AF315">
        <v>-4.4408920985006262E-16</v>
      </c>
      <c r="AG315" t="s">
        <v>642</v>
      </c>
    </row>
    <row r="316" spans="1:33" x14ac:dyDescent="0.25">
      <c r="A316" t="s">
        <v>55</v>
      </c>
      <c r="B316" t="s">
        <v>945</v>
      </c>
      <c r="C316" s="63" t="s">
        <v>945</v>
      </c>
      <c r="D316" s="63" t="s">
        <v>671</v>
      </c>
      <c r="E316" t="s">
        <v>527</v>
      </c>
      <c r="F316">
        <v>1</v>
      </c>
      <c r="G316">
        <v>1</v>
      </c>
      <c r="H316">
        <v>1</v>
      </c>
      <c r="I316">
        <v>2</v>
      </c>
      <c r="J316">
        <v>7</v>
      </c>
      <c r="K316">
        <v>7</v>
      </c>
      <c r="L316" t="s">
        <v>114</v>
      </c>
      <c r="M316">
        <v>7</v>
      </c>
      <c r="N316" t="s">
        <v>711</v>
      </c>
      <c r="O316" t="s">
        <v>31</v>
      </c>
      <c r="P316">
        <v>3</v>
      </c>
      <c r="Q316">
        <v>2</v>
      </c>
      <c r="R316">
        <v>0</v>
      </c>
      <c r="S316" t="s">
        <v>642</v>
      </c>
      <c r="T316" t="s">
        <v>689</v>
      </c>
      <c r="U316">
        <v>16</v>
      </c>
      <c r="V316">
        <v>2.1052631578947367</v>
      </c>
      <c r="W316">
        <v>16</v>
      </c>
      <c r="X316" t="s">
        <v>53</v>
      </c>
      <c r="Y316" t="s">
        <v>749</v>
      </c>
      <c r="Z316">
        <v>1643.1999999999998</v>
      </c>
      <c r="AA316">
        <v>93540</v>
      </c>
      <c r="AB316">
        <v>1</v>
      </c>
      <c r="AC316">
        <v>1.9973863578127402</v>
      </c>
      <c r="AD316">
        <v>0.94875851996105176</v>
      </c>
      <c r="AE316">
        <v>0.94875851996105165</v>
      </c>
      <c r="AF316">
        <v>-2.2204460492503131E-16</v>
      </c>
      <c r="AG316" t="s">
        <v>642</v>
      </c>
    </row>
    <row r="317" spans="1:33" x14ac:dyDescent="0.25">
      <c r="A317" t="s">
        <v>55</v>
      </c>
      <c r="B317" t="s">
        <v>945</v>
      </c>
      <c r="C317" s="63" t="s">
        <v>945</v>
      </c>
      <c r="D317" s="63" t="s">
        <v>671</v>
      </c>
      <c r="E317" t="s">
        <v>527</v>
      </c>
      <c r="F317">
        <v>1</v>
      </c>
      <c r="G317">
        <v>2</v>
      </c>
      <c r="H317">
        <v>2</v>
      </c>
      <c r="I317">
        <v>2</v>
      </c>
      <c r="J317">
        <v>7</v>
      </c>
      <c r="K317">
        <v>1</v>
      </c>
      <c r="L317" t="s">
        <v>99</v>
      </c>
      <c r="M317">
        <v>8</v>
      </c>
      <c r="N317" t="s">
        <v>713</v>
      </c>
      <c r="O317" t="s">
        <v>4</v>
      </c>
      <c r="P317">
        <v>1</v>
      </c>
      <c r="Q317">
        <v>5</v>
      </c>
      <c r="R317">
        <v>0</v>
      </c>
      <c r="S317" t="s">
        <v>642</v>
      </c>
      <c r="T317" t="s">
        <v>689</v>
      </c>
      <c r="U317">
        <v>40.5</v>
      </c>
      <c r="V317">
        <v>5.3289473684210531</v>
      </c>
      <c r="W317">
        <v>40.5</v>
      </c>
      <c r="X317" t="s">
        <v>33</v>
      </c>
      <c r="Y317" t="s">
        <v>750</v>
      </c>
      <c r="Z317">
        <v>1643.1999999999998</v>
      </c>
      <c r="AA317">
        <v>93540</v>
      </c>
      <c r="AB317">
        <v>1</v>
      </c>
      <c r="AC317">
        <v>5.0558842182134995</v>
      </c>
      <c r="AD317">
        <v>0.94875851996105176</v>
      </c>
      <c r="AE317">
        <v>0.94875851996105165</v>
      </c>
      <c r="AF317">
        <v>0</v>
      </c>
      <c r="AG317" t="s">
        <v>642</v>
      </c>
    </row>
    <row r="318" spans="1:33" x14ac:dyDescent="0.25">
      <c r="A318" t="s">
        <v>55</v>
      </c>
      <c r="B318" t="s">
        <v>945</v>
      </c>
      <c r="C318" s="63" t="s">
        <v>945</v>
      </c>
      <c r="D318" s="63" t="s">
        <v>671</v>
      </c>
      <c r="E318" t="s">
        <v>527</v>
      </c>
      <c r="F318">
        <v>1</v>
      </c>
      <c r="G318">
        <v>2</v>
      </c>
      <c r="H318">
        <v>2</v>
      </c>
      <c r="I318">
        <v>2</v>
      </c>
      <c r="J318">
        <v>7</v>
      </c>
      <c r="K318">
        <v>1</v>
      </c>
      <c r="L318" t="s">
        <v>99</v>
      </c>
      <c r="M318">
        <v>8</v>
      </c>
      <c r="N318" t="s">
        <v>713</v>
      </c>
      <c r="O318" t="s">
        <v>5</v>
      </c>
      <c r="P318">
        <v>2</v>
      </c>
      <c r="Q318">
        <v>4</v>
      </c>
      <c r="R318">
        <v>0</v>
      </c>
      <c r="S318" t="s">
        <v>642</v>
      </c>
      <c r="T318" t="s">
        <v>689</v>
      </c>
      <c r="U318">
        <v>29</v>
      </c>
      <c r="V318">
        <v>3.8157894736842106</v>
      </c>
      <c r="W318">
        <v>29</v>
      </c>
      <c r="X318" t="s">
        <v>34</v>
      </c>
      <c r="Y318" t="s">
        <v>751</v>
      </c>
      <c r="Z318">
        <v>1643.1999999999998</v>
      </c>
      <c r="AA318">
        <v>93540</v>
      </c>
      <c r="AB318">
        <v>1</v>
      </c>
      <c r="AC318">
        <v>3.6202627735355919</v>
      </c>
      <c r="AD318">
        <v>0.94875851996105176</v>
      </c>
      <c r="AE318">
        <v>0.94875851996105165</v>
      </c>
      <c r="AF318">
        <v>-4.4408920985006262E-16</v>
      </c>
      <c r="AG318" t="s">
        <v>642</v>
      </c>
    </row>
    <row r="319" spans="1:33" x14ac:dyDescent="0.25">
      <c r="A319" t="s">
        <v>55</v>
      </c>
      <c r="B319" t="s">
        <v>945</v>
      </c>
      <c r="C319" s="63" t="s">
        <v>945</v>
      </c>
      <c r="D319" s="63" t="s">
        <v>671</v>
      </c>
      <c r="E319" t="s">
        <v>527</v>
      </c>
      <c r="F319">
        <v>1</v>
      </c>
      <c r="G319">
        <v>2</v>
      </c>
      <c r="H319">
        <v>2</v>
      </c>
      <c r="I319">
        <v>2</v>
      </c>
      <c r="J319">
        <v>7</v>
      </c>
      <c r="K319">
        <v>1</v>
      </c>
      <c r="L319" t="s">
        <v>99</v>
      </c>
      <c r="M319">
        <v>8</v>
      </c>
      <c r="N319" t="s">
        <v>713</v>
      </c>
      <c r="O319" t="s">
        <v>31</v>
      </c>
      <c r="P319">
        <v>3</v>
      </c>
      <c r="Q319">
        <v>2</v>
      </c>
      <c r="R319">
        <v>0</v>
      </c>
      <c r="S319" t="s">
        <v>642</v>
      </c>
      <c r="T319" t="s">
        <v>689</v>
      </c>
      <c r="U319">
        <v>16</v>
      </c>
      <c r="V319">
        <v>2.1052631578947367</v>
      </c>
      <c r="W319">
        <v>16</v>
      </c>
      <c r="X319" t="s">
        <v>35</v>
      </c>
      <c r="Y319" t="s">
        <v>752</v>
      </c>
      <c r="Z319">
        <v>1643.1999999999998</v>
      </c>
      <c r="AA319">
        <v>93540</v>
      </c>
      <c r="AB319">
        <v>1</v>
      </c>
      <c r="AC319">
        <v>1.9973863578127402</v>
      </c>
      <c r="AD319">
        <v>0.94875851996105176</v>
      </c>
      <c r="AE319">
        <v>0.94875851996105165</v>
      </c>
      <c r="AF319">
        <v>-2.2204460492503131E-16</v>
      </c>
      <c r="AG319" t="s">
        <v>642</v>
      </c>
    </row>
    <row r="320" spans="1:33" x14ac:dyDescent="0.25">
      <c r="A320" t="s">
        <v>55</v>
      </c>
      <c r="B320" t="s">
        <v>945</v>
      </c>
      <c r="C320" s="63" t="s">
        <v>945</v>
      </c>
      <c r="D320" s="63" t="s">
        <v>671</v>
      </c>
      <c r="E320" t="s">
        <v>527</v>
      </c>
      <c r="F320">
        <v>1</v>
      </c>
      <c r="G320">
        <v>2</v>
      </c>
      <c r="H320">
        <v>2</v>
      </c>
      <c r="I320">
        <v>2</v>
      </c>
      <c r="J320">
        <v>7</v>
      </c>
      <c r="K320">
        <v>2</v>
      </c>
      <c r="L320" t="s">
        <v>102</v>
      </c>
      <c r="M320">
        <v>9</v>
      </c>
      <c r="N320" t="s">
        <v>715</v>
      </c>
      <c r="O320" t="s">
        <v>4</v>
      </c>
      <c r="P320">
        <v>1</v>
      </c>
      <c r="Q320">
        <v>5</v>
      </c>
      <c r="R320">
        <v>0</v>
      </c>
      <c r="S320" t="s">
        <v>642</v>
      </c>
      <c r="T320" t="s">
        <v>689</v>
      </c>
      <c r="U320">
        <v>40.5</v>
      </c>
      <c r="V320">
        <v>5.3289473684210531</v>
      </c>
      <c r="W320">
        <v>40.5</v>
      </c>
      <c r="X320" t="s">
        <v>36</v>
      </c>
      <c r="Y320" t="s">
        <v>753</v>
      </c>
      <c r="Z320">
        <v>1643.1999999999998</v>
      </c>
      <c r="AA320">
        <v>93540</v>
      </c>
      <c r="AB320">
        <v>1</v>
      </c>
      <c r="AC320">
        <v>5.0558842182134995</v>
      </c>
      <c r="AD320">
        <v>0.94875851996105176</v>
      </c>
      <c r="AE320">
        <v>0.94875851996105165</v>
      </c>
      <c r="AF320">
        <v>0</v>
      </c>
      <c r="AG320" t="s">
        <v>642</v>
      </c>
    </row>
    <row r="321" spans="1:33" x14ac:dyDescent="0.25">
      <c r="A321" t="s">
        <v>55</v>
      </c>
      <c r="B321" t="s">
        <v>945</v>
      </c>
      <c r="C321" s="63" t="s">
        <v>945</v>
      </c>
      <c r="D321" s="63" t="s">
        <v>671</v>
      </c>
      <c r="E321" t="s">
        <v>527</v>
      </c>
      <c r="F321">
        <v>1</v>
      </c>
      <c r="G321">
        <v>2</v>
      </c>
      <c r="H321">
        <v>2</v>
      </c>
      <c r="I321">
        <v>2</v>
      </c>
      <c r="J321">
        <v>7</v>
      </c>
      <c r="K321">
        <v>2</v>
      </c>
      <c r="L321" t="s">
        <v>102</v>
      </c>
      <c r="M321">
        <v>9</v>
      </c>
      <c r="N321" t="s">
        <v>715</v>
      </c>
      <c r="O321" t="s">
        <v>5</v>
      </c>
      <c r="P321">
        <v>2</v>
      </c>
      <c r="Q321">
        <v>4</v>
      </c>
      <c r="R321">
        <v>0</v>
      </c>
      <c r="S321" t="s">
        <v>642</v>
      </c>
      <c r="T321" t="s">
        <v>689</v>
      </c>
      <c r="U321">
        <v>29</v>
      </c>
      <c r="V321">
        <v>3.8157894736842106</v>
      </c>
      <c r="W321">
        <v>29</v>
      </c>
      <c r="X321" t="s">
        <v>37</v>
      </c>
      <c r="Y321" t="s">
        <v>754</v>
      </c>
      <c r="Z321">
        <v>1643.1999999999998</v>
      </c>
      <c r="AA321">
        <v>93540</v>
      </c>
      <c r="AB321">
        <v>1</v>
      </c>
      <c r="AC321">
        <v>3.6202627735355919</v>
      </c>
      <c r="AD321">
        <v>0.94875851996105176</v>
      </c>
      <c r="AE321">
        <v>0.94875851996105165</v>
      </c>
      <c r="AF321">
        <v>-4.4408920985006262E-16</v>
      </c>
      <c r="AG321" t="s">
        <v>642</v>
      </c>
    </row>
    <row r="322" spans="1:33" x14ac:dyDescent="0.25">
      <c r="A322" t="s">
        <v>55</v>
      </c>
      <c r="B322" t="s">
        <v>945</v>
      </c>
      <c r="C322" s="63" t="s">
        <v>945</v>
      </c>
      <c r="D322" s="63" t="s">
        <v>671</v>
      </c>
      <c r="E322" t="s">
        <v>527</v>
      </c>
      <c r="F322">
        <v>1</v>
      </c>
      <c r="G322">
        <v>2</v>
      </c>
      <c r="H322">
        <v>2</v>
      </c>
      <c r="I322">
        <v>2</v>
      </c>
      <c r="J322">
        <v>7</v>
      </c>
      <c r="K322">
        <v>2</v>
      </c>
      <c r="L322" t="s">
        <v>102</v>
      </c>
      <c r="M322">
        <v>9</v>
      </c>
      <c r="N322" t="s">
        <v>715</v>
      </c>
      <c r="O322" t="s">
        <v>31</v>
      </c>
      <c r="P322">
        <v>3</v>
      </c>
      <c r="Q322">
        <v>2</v>
      </c>
      <c r="R322">
        <v>0</v>
      </c>
      <c r="S322" t="s">
        <v>642</v>
      </c>
      <c r="T322" t="s">
        <v>689</v>
      </c>
      <c r="U322">
        <v>16</v>
      </c>
      <c r="V322">
        <v>2.1052631578947367</v>
      </c>
      <c r="W322">
        <v>16</v>
      </c>
      <c r="X322" t="s">
        <v>38</v>
      </c>
      <c r="Y322" t="s">
        <v>755</v>
      </c>
      <c r="Z322">
        <v>1643.1999999999998</v>
      </c>
      <c r="AA322">
        <v>93540</v>
      </c>
      <c r="AB322">
        <v>1</v>
      </c>
      <c r="AC322">
        <v>1.9973863578127402</v>
      </c>
      <c r="AD322">
        <v>0.94875851996105176</v>
      </c>
      <c r="AE322">
        <v>0.94875851996105165</v>
      </c>
      <c r="AF322">
        <v>-2.2204460492503131E-16</v>
      </c>
      <c r="AG322" t="s">
        <v>642</v>
      </c>
    </row>
    <row r="323" spans="1:33" x14ac:dyDescent="0.25">
      <c r="A323" t="s">
        <v>55</v>
      </c>
      <c r="B323" t="s">
        <v>945</v>
      </c>
      <c r="C323" s="63" t="s">
        <v>945</v>
      </c>
      <c r="D323" s="63" t="s">
        <v>671</v>
      </c>
      <c r="E323" t="s">
        <v>527</v>
      </c>
      <c r="F323">
        <v>1</v>
      </c>
      <c r="G323">
        <v>2</v>
      </c>
      <c r="H323">
        <v>2</v>
      </c>
      <c r="I323">
        <v>2</v>
      </c>
      <c r="J323">
        <v>7</v>
      </c>
      <c r="K323">
        <v>3</v>
      </c>
      <c r="L323" t="s">
        <v>103</v>
      </c>
      <c r="M323">
        <v>10</v>
      </c>
      <c r="N323" t="s">
        <v>717</v>
      </c>
      <c r="O323" t="s">
        <v>4</v>
      </c>
      <c r="P323">
        <v>1</v>
      </c>
      <c r="Q323">
        <v>5</v>
      </c>
      <c r="R323">
        <v>0</v>
      </c>
      <c r="S323" t="s">
        <v>642</v>
      </c>
      <c r="T323" t="s">
        <v>689</v>
      </c>
      <c r="U323">
        <v>40.5</v>
      </c>
      <c r="V323">
        <v>5.3289473684210531</v>
      </c>
      <c r="W323">
        <v>40.5</v>
      </c>
      <c r="X323" t="s">
        <v>39</v>
      </c>
      <c r="Y323" t="s">
        <v>756</v>
      </c>
      <c r="Z323">
        <v>1643.1999999999998</v>
      </c>
      <c r="AA323">
        <v>93540</v>
      </c>
      <c r="AB323">
        <v>1</v>
      </c>
      <c r="AC323">
        <v>5.0558842182134995</v>
      </c>
      <c r="AD323">
        <v>0.94875851996105176</v>
      </c>
      <c r="AE323">
        <v>0.94875851996105165</v>
      </c>
      <c r="AF323">
        <v>0</v>
      </c>
      <c r="AG323" t="s">
        <v>642</v>
      </c>
    </row>
    <row r="324" spans="1:33" x14ac:dyDescent="0.25">
      <c r="A324" t="s">
        <v>55</v>
      </c>
      <c r="B324" t="s">
        <v>945</v>
      </c>
      <c r="C324" s="63" t="s">
        <v>945</v>
      </c>
      <c r="D324" s="63" t="s">
        <v>671</v>
      </c>
      <c r="E324" t="s">
        <v>527</v>
      </c>
      <c r="F324">
        <v>1</v>
      </c>
      <c r="G324">
        <v>2</v>
      </c>
      <c r="H324">
        <v>2</v>
      </c>
      <c r="I324">
        <v>2</v>
      </c>
      <c r="J324">
        <v>7</v>
      </c>
      <c r="K324">
        <v>3</v>
      </c>
      <c r="L324" t="s">
        <v>103</v>
      </c>
      <c r="M324">
        <v>10</v>
      </c>
      <c r="N324" t="s">
        <v>717</v>
      </c>
      <c r="O324" t="s">
        <v>5</v>
      </c>
      <c r="P324">
        <v>2</v>
      </c>
      <c r="Q324">
        <v>4</v>
      </c>
      <c r="R324">
        <v>0</v>
      </c>
      <c r="S324" t="s">
        <v>642</v>
      </c>
      <c r="T324" t="s">
        <v>689</v>
      </c>
      <c r="U324">
        <v>29</v>
      </c>
      <c r="V324">
        <v>3.8157894736842106</v>
      </c>
      <c r="W324">
        <v>29</v>
      </c>
      <c r="X324" t="s">
        <v>40</v>
      </c>
      <c r="Y324" t="s">
        <v>757</v>
      </c>
      <c r="Z324">
        <v>1643.1999999999998</v>
      </c>
      <c r="AA324">
        <v>93540</v>
      </c>
      <c r="AB324">
        <v>1</v>
      </c>
      <c r="AC324">
        <v>3.6202627735355919</v>
      </c>
      <c r="AD324">
        <v>0.94875851996105176</v>
      </c>
      <c r="AE324">
        <v>0.94875851996105165</v>
      </c>
      <c r="AF324">
        <v>-4.4408920985006262E-16</v>
      </c>
      <c r="AG324" t="s">
        <v>642</v>
      </c>
    </row>
    <row r="325" spans="1:33" x14ac:dyDescent="0.25">
      <c r="A325" t="s">
        <v>55</v>
      </c>
      <c r="B325" t="s">
        <v>945</v>
      </c>
      <c r="C325" s="63" t="s">
        <v>945</v>
      </c>
      <c r="D325" s="63" t="s">
        <v>671</v>
      </c>
      <c r="E325" t="s">
        <v>527</v>
      </c>
      <c r="F325">
        <v>1</v>
      </c>
      <c r="G325">
        <v>2</v>
      </c>
      <c r="H325">
        <v>2</v>
      </c>
      <c r="I325">
        <v>2</v>
      </c>
      <c r="J325">
        <v>7</v>
      </c>
      <c r="K325">
        <v>3</v>
      </c>
      <c r="L325" t="s">
        <v>103</v>
      </c>
      <c r="M325">
        <v>10</v>
      </c>
      <c r="N325" t="s">
        <v>717</v>
      </c>
      <c r="O325" t="s">
        <v>31</v>
      </c>
      <c r="P325">
        <v>3</v>
      </c>
      <c r="Q325">
        <v>2</v>
      </c>
      <c r="R325">
        <v>0</v>
      </c>
      <c r="S325" t="s">
        <v>642</v>
      </c>
      <c r="T325" t="s">
        <v>689</v>
      </c>
      <c r="U325">
        <v>16</v>
      </c>
      <c r="V325">
        <v>2.1052631578947367</v>
      </c>
      <c r="W325">
        <v>16</v>
      </c>
      <c r="X325" t="s">
        <v>41</v>
      </c>
      <c r="Y325" t="s">
        <v>758</v>
      </c>
      <c r="Z325">
        <v>1643.1999999999998</v>
      </c>
      <c r="AA325">
        <v>93540</v>
      </c>
      <c r="AB325">
        <v>1</v>
      </c>
      <c r="AC325">
        <v>1.9973863578127402</v>
      </c>
      <c r="AD325">
        <v>0.94875851996105176</v>
      </c>
      <c r="AE325">
        <v>0.94875851996105165</v>
      </c>
      <c r="AF325">
        <v>-2.2204460492503131E-16</v>
      </c>
      <c r="AG325" t="s">
        <v>642</v>
      </c>
    </row>
    <row r="326" spans="1:33" x14ac:dyDescent="0.25">
      <c r="A326" t="s">
        <v>55</v>
      </c>
      <c r="B326" t="s">
        <v>945</v>
      </c>
      <c r="C326" s="63" t="s">
        <v>945</v>
      </c>
      <c r="D326" s="63" t="s">
        <v>671</v>
      </c>
      <c r="E326" t="s">
        <v>527</v>
      </c>
      <c r="F326">
        <v>1</v>
      </c>
      <c r="G326">
        <v>2</v>
      </c>
      <c r="H326">
        <v>2</v>
      </c>
      <c r="I326">
        <v>2</v>
      </c>
      <c r="J326">
        <v>7</v>
      </c>
      <c r="K326">
        <v>4</v>
      </c>
      <c r="L326" t="s">
        <v>101</v>
      </c>
      <c r="M326">
        <v>11</v>
      </c>
      <c r="N326" t="s">
        <v>719</v>
      </c>
      <c r="O326" t="s">
        <v>4</v>
      </c>
      <c r="P326">
        <v>1</v>
      </c>
      <c r="Q326">
        <v>5</v>
      </c>
      <c r="R326">
        <v>0</v>
      </c>
      <c r="S326" t="s">
        <v>642</v>
      </c>
      <c r="T326" t="s">
        <v>689</v>
      </c>
      <c r="U326">
        <v>40.5</v>
      </c>
      <c r="V326">
        <v>5.3289473684210531</v>
      </c>
      <c r="W326">
        <v>40.5</v>
      </c>
      <c r="X326" t="s">
        <v>42</v>
      </c>
      <c r="Y326" t="s">
        <v>759</v>
      </c>
      <c r="Z326">
        <v>1643.1999999999998</v>
      </c>
      <c r="AA326">
        <v>93540</v>
      </c>
      <c r="AB326">
        <v>1</v>
      </c>
      <c r="AC326">
        <v>5.0558842182134995</v>
      </c>
      <c r="AD326">
        <v>0.94875851996105176</v>
      </c>
      <c r="AE326">
        <v>0.94875851996105165</v>
      </c>
      <c r="AF326">
        <v>0</v>
      </c>
      <c r="AG326" t="s">
        <v>642</v>
      </c>
    </row>
    <row r="327" spans="1:33" x14ac:dyDescent="0.25">
      <c r="A327" t="s">
        <v>55</v>
      </c>
      <c r="B327" t="s">
        <v>945</v>
      </c>
      <c r="C327" s="63" t="s">
        <v>945</v>
      </c>
      <c r="D327" s="63" t="s">
        <v>671</v>
      </c>
      <c r="E327" t="s">
        <v>527</v>
      </c>
      <c r="F327">
        <v>1</v>
      </c>
      <c r="G327">
        <v>2</v>
      </c>
      <c r="H327">
        <v>2</v>
      </c>
      <c r="I327">
        <v>2</v>
      </c>
      <c r="J327">
        <v>7</v>
      </c>
      <c r="K327">
        <v>4</v>
      </c>
      <c r="L327" t="s">
        <v>101</v>
      </c>
      <c r="M327">
        <v>11</v>
      </c>
      <c r="N327" t="s">
        <v>719</v>
      </c>
      <c r="O327" t="s">
        <v>5</v>
      </c>
      <c r="P327">
        <v>2</v>
      </c>
      <c r="Q327">
        <v>4</v>
      </c>
      <c r="R327">
        <v>0</v>
      </c>
      <c r="S327" t="s">
        <v>642</v>
      </c>
      <c r="T327" t="s">
        <v>689</v>
      </c>
      <c r="U327">
        <v>29</v>
      </c>
      <c r="V327">
        <v>3.8157894736842106</v>
      </c>
      <c r="W327">
        <v>29</v>
      </c>
      <c r="X327" t="s">
        <v>43</v>
      </c>
      <c r="Y327" t="s">
        <v>760</v>
      </c>
      <c r="Z327">
        <v>1643.1999999999998</v>
      </c>
      <c r="AA327">
        <v>93540</v>
      </c>
      <c r="AB327">
        <v>1</v>
      </c>
      <c r="AC327">
        <v>3.6202627735355919</v>
      </c>
      <c r="AD327">
        <v>0.94875851996105176</v>
      </c>
      <c r="AE327">
        <v>0.94875851996105165</v>
      </c>
      <c r="AF327">
        <v>-4.4408920985006262E-16</v>
      </c>
      <c r="AG327" t="s">
        <v>642</v>
      </c>
    </row>
    <row r="328" spans="1:33" x14ac:dyDescent="0.25">
      <c r="A328" t="s">
        <v>55</v>
      </c>
      <c r="B328" t="s">
        <v>945</v>
      </c>
      <c r="C328" s="63" t="s">
        <v>945</v>
      </c>
      <c r="D328" s="63" t="s">
        <v>671</v>
      </c>
      <c r="E328" t="s">
        <v>527</v>
      </c>
      <c r="F328">
        <v>1</v>
      </c>
      <c r="G328">
        <v>2</v>
      </c>
      <c r="H328">
        <v>2</v>
      </c>
      <c r="I328">
        <v>2</v>
      </c>
      <c r="J328">
        <v>7</v>
      </c>
      <c r="K328">
        <v>4</v>
      </c>
      <c r="L328" t="s">
        <v>101</v>
      </c>
      <c r="M328">
        <v>11</v>
      </c>
      <c r="N328" t="s">
        <v>719</v>
      </c>
      <c r="O328" t="s">
        <v>31</v>
      </c>
      <c r="P328">
        <v>3</v>
      </c>
      <c r="Q328">
        <v>2</v>
      </c>
      <c r="R328">
        <v>0</v>
      </c>
      <c r="S328" t="s">
        <v>642</v>
      </c>
      <c r="T328" t="s">
        <v>689</v>
      </c>
      <c r="U328">
        <v>16</v>
      </c>
      <c r="V328">
        <v>2.1052631578947367</v>
      </c>
      <c r="W328">
        <v>16</v>
      </c>
      <c r="X328" t="s">
        <v>44</v>
      </c>
      <c r="Y328" t="s">
        <v>761</v>
      </c>
      <c r="Z328">
        <v>1643.1999999999998</v>
      </c>
      <c r="AA328">
        <v>93540</v>
      </c>
      <c r="AB328">
        <v>1</v>
      </c>
      <c r="AC328">
        <v>1.9973863578127402</v>
      </c>
      <c r="AD328">
        <v>0.94875851996105176</v>
      </c>
      <c r="AE328">
        <v>0.94875851996105165</v>
      </c>
      <c r="AF328">
        <v>-2.2204460492503131E-16</v>
      </c>
      <c r="AG328" t="s">
        <v>642</v>
      </c>
    </row>
    <row r="329" spans="1:33" x14ac:dyDescent="0.25">
      <c r="A329" t="s">
        <v>55</v>
      </c>
      <c r="B329" t="s">
        <v>945</v>
      </c>
      <c r="C329" s="63" t="s">
        <v>945</v>
      </c>
      <c r="D329" s="63" t="s">
        <v>671</v>
      </c>
      <c r="E329" t="s">
        <v>527</v>
      </c>
      <c r="F329">
        <v>1</v>
      </c>
      <c r="G329">
        <v>2</v>
      </c>
      <c r="H329">
        <v>2</v>
      </c>
      <c r="I329">
        <v>2</v>
      </c>
      <c r="J329">
        <v>7</v>
      </c>
      <c r="K329">
        <v>5</v>
      </c>
      <c r="L329" t="s">
        <v>105</v>
      </c>
      <c r="M329">
        <v>12</v>
      </c>
      <c r="N329" t="s">
        <v>721</v>
      </c>
      <c r="O329" t="s">
        <v>4</v>
      </c>
      <c r="P329">
        <v>1</v>
      </c>
      <c r="Q329">
        <v>5</v>
      </c>
      <c r="R329">
        <v>0</v>
      </c>
      <c r="S329" t="s">
        <v>642</v>
      </c>
      <c r="T329" t="s">
        <v>689</v>
      </c>
      <c r="U329">
        <v>40.5</v>
      </c>
      <c r="V329">
        <v>5.3289473684210531</v>
      </c>
      <c r="W329">
        <v>40.5</v>
      </c>
      <c r="X329" t="s">
        <v>45</v>
      </c>
      <c r="Y329" t="s">
        <v>762</v>
      </c>
      <c r="Z329">
        <v>1643.1999999999998</v>
      </c>
      <c r="AA329">
        <v>93540</v>
      </c>
      <c r="AB329">
        <v>1</v>
      </c>
      <c r="AC329">
        <v>5.0558842182134995</v>
      </c>
      <c r="AD329">
        <v>0.94875851996105176</v>
      </c>
      <c r="AE329">
        <v>0.94875851996105165</v>
      </c>
      <c r="AF329">
        <v>0</v>
      </c>
      <c r="AG329" t="s">
        <v>642</v>
      </c>
    </row>
    <row r="330" spans="1:33" x14ac:dyDescent="0.25">
      <c r="A330" t="s">
        <v>55</v>
      </c>
      <c r="B330" t="s">
        <v>945</v>
      </c>
      <c r="C330" s="63" t="s">
        <v>945</v>
      </c>
      <c r="D330" s="63" t="s">
        <v>671</v>
      </c>
      <c r="E330" t="s">
        <v>527</v>
      </c>
      <c r="F330">
        <v>1</v>
      </c>
      <c r="G330">
        <v>2</v>
      </c>
      <c r="H330">
        <v>2</v>
      </c>
      <c r="I330">
        <v>2</v>
      </c>
      <c r="J330">
        <v>7</v>
      </c>
      <c r="K330">
        <v>5</v>
      </c>
      <c r="L330" t="s">
        <v>105</v>
      </c>
      <c r="M330">
        <v>12</v>
      </c>
      <c r="N330" t="s">
        <v>721</v>
      </c>
      <c r="O330" t="s">
        <v>5</v>
      </c>
      <c r="P330">
        <v>2</v>
      </c>
      <c r="Q330">
        <v>4</v>
      </c>
      <c r="R330">
        <v>0</v>
      </c>
      <c r="S330" t="s">
        <v>642</v>
      </c>
      <c r="T330" t="s">
        <v>689</v>
      </c>
      <c r="U330">
        <v>29</v>
      </c>
      <c r="V330">
        <v>3.8157894736842106</v>
      </c>
      <c r="W330">
        <v>29</v>
      </c>
      <c r="X330" t="s">
        <v>46</v>
      </c>
      <c r="Y330" t="s">
        <v>763</v>
      </c>
      <c r="Z330">
        <v>1643.1999999999998</v>
      </c>
      <c r="AA330">
        <v>93540</v>
      </c>
      <c r="AB330">
        <v>1</v>
      </c>
      <c r="AC330">
        <v>3.6202627735355919</v>
      </c>
      <c r="AD330">
        <v>0.94875851996105176</v>
      </c>
      <c r="AE330">
        <v>0.94875851996105165</v>
      </c>
      <c r="AF330">
        <v>-4.4408920985006262E-16</v>
      </c>
      <c r="AG330" t="s">
        <v>642</v>
      </c>
    </row>
    <row r="331" spans="1:33" x14ac:dyDescent="0.25">
      <c r="A331" t="s">
        <v>55</v>
      </c>
      <c r="B331" t="s">
        <v>945</v>
      </c>
      <c r="C331" s="63" t="s">
        <v>945</v>
      </c>
      <c r="D331" s="63" t="s">
        <v>671</v>
      </c>
      <c r="E331" t="s">
        <v>527</v>
      </c>
      <c r="F331">
        <v>1</v>
      </c>
      <c r="G331">
        <v>2</v>
      </c>
      <c r="H331">
        <v>2</v>
      </c>
      <c r="I331">
        <v>2</v>
      </c>
      <c r="J331">
        <v>7</v>
      </c>
      <c r="K331">
        <v>5</v>
      </c>
      <c r="L331" t="s">
        <v>105</v>
      </c>
      <c r="M331">
        <v>12</v>
      </c>
      <c r="N331" t="s">
        <v>721</v>
      </c>
      <c r="O331" t="s">
        <v>31</v>
      </c>
      <c r="P331">
        <v>3</v>
      </c>
      <c r="Q331">
        <v>2</v>
      </c>
      <c r="R331">
        <v>0</v>
      </c>
      <c r="S331" t="s">
        <v>642</v>
      </c>
      <c r="T331" t="s">
        <v>689</v>
      </c>
      <c r="U331">
        <v>16</v>
      </c>
      <c r="V331">
        <v>2.1052631578947367</v>
      </c>
      <c r="W331">
        <v>16</v>
      </c>
      <c r="X331" t="s">
        <v>47</v>
      </c>
      <c r="Y331" t="s">
        <v>764</v>
      </c>
      <c r="Z331">
        <v>1643.1999999999998</v>
      </c>
      <c r="AA331">
        <v>93540</v>
      </c>
      <c r="AB331">
        <v>1</v>
      </c>
      <c r="AC331">
        <v>1.9973863578127402</v>
      </c>
      <c r="AD331">
        <v>0.94875851996105176</v>
      </c>
      <c r="AE331">
        <v>0.94875851996105165</v>
      </c>
      <c r="AF331">
        <v>-2.2204460492503131E-16</v>
      </c>
      <c r="AG331" t="s">
        <v>642</v>
      </c>
    </row>
    <row r="332" spans="1:33" x14ac:dyDescent="0.25">
      <c r="A332" t="s">
        <v>55</v>
      </c>
      <c r="B332" t="s">
        <v>945</v>
      </c>
      <c r="C332" s="63" t="s">
        <v>945</v>
      </c>
      <c r="D332" s="63" t="s">
        <v>671</v>
      </c>
      <c r="E332" t="s">
        <v>527</v>
      </c>
      <c r="F332">
        <v>1</v>
      </c>
      <c r="G332">
        <v>2</v>
      </c>
      <c r="H332">
        <v>2</v>
      </c>
      <c r="I332">
        <v>2</v>
      </c>
      <c r="J332">
        <v>7</v>
      </c>
      <c r="K332">
        <v>6</v>
      </c>
      <c r="L332" t="s">
        <v>113</v>
      </c>
      <c r="M332">
        <v>13</v>
      </c>
      <c r="N332" t="s">
        <v>723</v>
      </c>
      <c r="O332" t="s">
        <v>4</v>
      </c>
      <c r="P332">
        <v>1</v>
      </c>
      <c r="Q332">
        <v>5</v>
      </c>
      <c r="R332">
        <v>0</v>
      </c>
      <c r="S332" t="s">
        <v>642</v>
      </c>
      <c r="T332" t="s">
        <v>689</v>
      </c>
      <c r="U332">
        <v>40.5</v>
      </c>
      <c r="V332">
        <v>5.3289473684210531</v>
      </c>
      <c r="W332">
        <v>40.5</v>
      </c>
      <c r="X332" t="s">
        <v>48</v>
      </c>
      <c r="Y332" t="s">
        <v>765</v>
      </c>
      <c r="Z332">
        <v>1643.1999999999998</v>
      </c>
      <c r="AA332">
        <v>93540</v>
      </c>
      <c r="AB332">
        <v>1</v>
      </c>
      <c r="AC332">
        <v>5.0558842182134995</v>
      </c>
      <c r="AD332">
        <v>0.94875851996105176</v>
      </c>
      <c r="AE332">
        <v>0.94875851996105165</v>
      </c>
      <c r="AF332">
        <v>0</v>
      </c>
      <c r="AG332" t="s">
        <v>642</v>
      </c>
    </row>
    <row r="333" spans="1:33" x14ac:dyDescent="0.25">
      <c r="A333" t="s">
        <v>55</v>
      </c>
      <c r="B333" t="s">
        <v>945</v>
      </c>
      <c r="C333" s="63" t="s">
        <v>945</v>
      </c>
      <c r="D333" s="63" t="s">
        <v>671</v>
      </c>
      <c r="E333" t="s">
        <v>527</v>
      </c>
      <c r="F333">
        <v>1</v>
      </c>
      <c r="G333">
        <v>2</v>
      </c>
      <c r="H333">
        <v>2</v>
      </c>
      <c r="I333">
        <v>2</v>
      </c>
      <c r="J333">
        <v>7</v>
      </c>
      <c r="K333">
        <v>6</v>
      </c>
      <c r="L333" t="s">
        <v>113</v>
      </c>
      <c r="M333">
        <v>13</v>
      </c>
      <c r="N333" t="s">
        <v>723</v>
      </c>
      <c r="O333" t="s">
        <v>5</v>
      </c>
      <c r="P333">
        <v>2</v>
      </c>
      <c r="Q333">
        <v>4</v>
      </c>
      <c r="R333">
        <v>0</v>
      </c>
      <c r="S333" t="s">
        <v>642</v>
      </c>
      <c r="T333" t="s">
        <v>689</v>
      </c>
      <c r="U333">
        <v>29</v>
      </c>
      <c r="V333">
        <v>3.8157894736842106</v>
      </c>
      <c r="W333">
        <v>29</v>
      </c>
      <c r="X333" t="s">
        <v>49</v>
      </c>
      <c r="Y333" t="s">
        <v>766</v>
      </c>
      <c r="Z333">
        <v>1643.1999999999998</v>
      </c>
      <c r="AA333">
        <v>93540</v>
      </c>
      <c r="AB333">
        <v>1</v>
      </c>
      <c r="AC333">
        <v>3.6202627735355919</v>
      </c>
      <c r="AD333">
        <v>0.94875851996105176</v>
      </c>
      <c r="AE333">
        <v>0.94875851996105165</v>
      </c>
      <c r="AF333">
        <v>-4.4408920985006262E-16</v>
      </c>
      <c r="AG333" t="s">
        <v>642</v>
      </c>
    </row>
    <row r="334" spans="1:33" x14ac:dyDescent="0.25">
      <c r="A334" t="s">
        <v>55</v>
      </c>
      <c r="B334" t="s">
        <v>945</v>
      </c>
      <c r="C334" s="63" t="s">
        <v>945</v>
      </c>
      <c r="D334" s="63" t="s">
        <v>671</v>
      </c>
      <c r="E334" t="s">
        <v>527</v>
      </c>
      <c r="F334">
        <v>1</v>
      </c>
      <c r="G334">
        <v>2</v>
      </c>
      <c r="H334">
        <v>2</v>
      </c>
      <c r="I334">
        <v>2</v>
      </c>
      <c r="J334">
        <v>7</v>
      </c>
      <c r="K334">
        <v>6</v>
      </c>
      <c r="L334" t="s">
        <v>113</v>
      </c>
      <c r="M334">
        <v>13</v>
      </c>
      <c r="N334" t="s">
        <v>723</v>
      </c>
      <c r="O334" t="s">
        <v>31</v>
      </c>
      <c r="P334">
        <v>3</v>
      </c>
      <c r="Q334">
        <v>2</v>
      </c>
      <c r="R334">
        <v>0</v>
      </c>
      <c r="S334" t="s">
        <v>642</v>
      </c>
      <c r="T334" t="s">
        <v>689</v>
      </c>
      <c r="U334">
        <v>15</v>
      </c>
      <c r="V334">
        <v>1.9736842105263159</v>
      </c>
      <c r="W334">
        <v>15</v>
      </c>
      <c r="X334" t="s">
        <v>50</v>
      </c>
      <c r="Y334" t="s">
        <v>767</v>
      </c>
      <c r="Z334">
        <v>1643.1999999999998</v>
      </c>
      <c r="AA334">
        <v>93540</v>
      </c>
      <c r="AB334">
        <v>1</v>
      </c>
      <c r="AC334">
        <v>1.8725497104494442</v>
      </c>
      <c r="AD334">
        <v>0.94875851996105176</v>
      </c>
      <c r="AE334">
        <v>0.94875851996105165</v>
      </c>
      <c r="AF334">
        <v>-2.2204460492503131E-16</v>
      </c>
      <c r="AG334" t="s">
        <v>642</v>
      </c>
    </row>
    <row r="335" spans="1:33" x14ac:dyDescent="0.25">
      <c r="A335" t="s">
        <v>55</v>
      </c>
      <c r="B335" t="s">
        <v>945</v>
      </c>
      <c r="C335" s="63" t="s">
        <v>945</v>
      </c>
      <c r="D335" s="63" t="s">
        <v>671</v>
      </c>
      <c r="E335" t="s">
        <v>527</v>
      </c>
      <c r="F335">
        <v>1</v>
      </c>
      <c r="G335">
        <v>2</v>
      </c>
      <c r="H335">
        <v>2</v>
      </c>
      <c r="I335">
        <v>2</v>
      </c>
      <c r="J335">
        <v>7</v>
      </c>
      <c r="K335">
        <v>7</v>
      </c>
      <c r="L335" t="s">
        <v>114</v>
      </c>
      <c r="M335">
        <v>14</v>
      </c>
      <c r="N335" t="s">
        <v>725</v>
      </c>
      <c r="O335" t="s">
        <v>4</v>
      </c>
      <c r="P335">
        <v>1</v>
      </c>
      <c r="Q335">
        <v>5</v>
      </c>
      <c r="R335">
        <v>0</v>
      </c>
      <c r="S335" t="s">
        <v>642</v>
      </c>
      <c r="T335" t="s">
        <v>689</v>
      </c>
      <c r="U335">
        <v>40.5</v>
      </c>
      <c r="V335">
        <v>5.3289473684210531</v>
      </c>
      <c r="W335">
        <v>40.5</v>
      </c>
      <c r="X335" t="s">
        <v>51</v>
      </c>
      <c r="Y335" t="s">
        <v>768</v>
      </c>
      <c r="Z335">
        <v>1643.1999999999998</v>
      </c>
      <c r="AA335">
        <v>93540</v>
      </c>
      <c r="AB335">
        <v>1</v>
      </c>
      <c r="AC335">
        <v>5.0558842182134995</v>
      </c>
      <c r="AD335">
        <v>0.94875851996105176</v>
      </c>
      <c r="AE335">
        <v>0.94875851996105165</v>
      </c>
      <c r="AF335">
        <v>0</v>
      </c>
      <c r="AG335" t="s">
        <v>642</v>
      </c>
    </row>
    <row r="336" spans="1:33" x14ac:dyDescent="0.25">
      <c r="A336" t="s">
        <v>55</v>
      </c>
      <c r="B336" t="s">
        <v>945</v>
      </c>
      <c r="C336" s="63" t="s">
        <v>945</v>
      </c>
      <c r="D336" s="63" t="s">
        <v>671</v>
      </c>
      <c r="E336" t="s">
        <v>527</v>
      </c>
      <c r="F336">
        <v>1</v>
      </c>
      <c r="G336">
        <v>2</v>
      </c>
      <c r="H336">
        <v>2</v>
      </c>
      <c r="I336">
        <v>2</v>
      </c>
      <c r="J336">
        <v>7</v>
      </c>
      <c r="K336">
        <v>7</v>
      </c>
      <c r="L336" t="s">
        <v>114</v>
      </c>
      <c r="M336">
        <v>14</v>
      </c>
      <c r="N336" t="s">
        <v>725</v>
      </c>
      <c r="O336" t="s">
        <v>5</v>
      </c>
      <c r="P336">
        <v>2</v>
      </c>
      <c r="Q336">
        <v>4</v>
      </c>
      <c r="R336">
        <v>0</v>
      </c>
      <c r="S336" t="s">
        <v>642</v>
      </c>
      <c r="T336" t="s">
        <v>689</v>
      </c>
      <c r="U336">
        <v>29</v>
      </c>
      <c r="V336">
        <v>3.8157894736842106</v>
      </c>
      <c r="W336">
        <v>29</v>
      </c>
      <c r="X336" t="s">
        <v>52</v>
      </c>
      <c r="Y336" t="s">
        <v>769</v>
      </c>
      <c r="Z336">
        <v>1643.1999999999998</v>
      </c>
      <c r="AA336">
        <v>93540</v>
      </c>
      <c r="AB336">
        <v>1</v>
      </c>
      <c r="AC336">
        <v>3.6202627735355919</v>
      </c>
      <c r="AD336">
        <v>0.94875851996105176</v>
      </c>
      <c r="AE336">
        <v>0.94875851996105165</v>
      </c>
      <c r="AF336">
        <v>-4.4408920985006262E-16</v>
      </c>
      <c r="AG336" t="s">
        <v>642</v>
      </c>
    </row>
    <row r="337" spans="1:33" x14ac:dyDescent="0.25">
      <c r="A337" t="s">
        <v>55</v>
      </c>
      <c r="B337" t="s">
        <v>945</v>
      </c>
      <c r="C337" s="63" t="s">
        <v>945</v>
      </c>
      <c r="D337" s="63" t="s">
        <v>671</v>
      </c>
      <c r="E337" t="s">
        <v>527</v>
      </c>
      <c r="F337">
        <v>1</v>
      </c>
      <c r="G337">
        <v>2</v>
      </c>
      <c r="H337">
        <v>2</v>
      </c>
      <c r="I337">
        <v>2</v>
      </c>
      <c r="J337">
        <v>7</v>
      </c>
      <c r="K337">
        <v>7</v>
      </c>
      <c r="L337" t="s">
        <v>114</v>
      </c>
      <c r="M337">
        <v>14</v>
      </c>
      <c r="N337" t="s">
        <v>725</v>
      </c>
      <c r="O337" t="s">
        <v>31</v>
      </c>
      <c r="P337">
        <v>3</v>
      </c>
      <c r="Q337">
        <v>2</v>
      </c>
      <c r="R337">
        <v>0</v>
      </c>
      <c r="S337" t="s">
        <v>642</v>
      </c>
      <c r="T337" t="s">
        <v>689</v>
      </c>
      <c r="U337">
        <v>16</v>
      </c>
      <c r="V337">
        <v>2.1052631578947367</v>
      </c>
      <c r="W337">
        <v>16</v>
      </c>
      <c r="X337" t="s">
        <v>53</v>
      </c>
      <c r="Y337" t="s">
        <v>770</v>
      </c>
      <c r="Z337">
        <v>1643.1999999999998</v>
      </c>
      <c r="AA337">
        <v>93540</v>
      </c>
      <c r="AB337">
        <v>1</v>
      </c>
      <c r="AC337">
        <v>1.9973863578127402</v>
      </c>
      <c r="AD337">
        <v>0.94875851996105176</v>
      </c>
      <c r="AE337">
        <v>0.94875851996105165</v>
      </c>
      <c r="AF337">
        <v>-2.2204460492503131E-16</v>
      </c>
      <c r="AG337" t="s">
        <v>642</v>
      </c>
    </row>
    <row r="338" spans="1:33" x14ac:dyDescent="0.25">
      <c r="A338" t="s">
        <v>55</v>
      </c>
      <c r="B338" t="s">
        <v>946</v>
      </c>
      <c r="C338" s="63" t="s">
        <v>946</v>
      </c>
      <c r="D338" s="63" t="s">
        <v>671</v>
      </c>
      <c r="E338" t="s">
        <v>527</v>
      </c>
      <c r="F338">
        <v>0.95</v>
      </c>
      <c r="G338">
        <v>1</v>
      </c>
      <c r="H338">
        <v>1</v>
      </c>
      <c r="I338">
        <v>2</v>
      </c>
      <c r="J338">
        <v>7</v>
      </c>
      <c r="K338">
        <v>1</v>
      </c>
      <c r="L338" t="s">
        <v>99</v>
      </c>
      <c r="M338">
        <v>1</v>
      </c>
      <c r="N338" t="s">
        <v>699</v>
      </c>
      <c r="O338" t="s">
        <v>4</v>
      </c>
      <c r="P338">
        <v>1</v>
      </c>
      <c r="Q338">
        <v>1</v>
      </c>
      <c r="R338">
        <v>0</v>
      </c>
      <c r="S338" t="s">
        <v>642</v>
      </c>
      <c r="T338" t="s">
        <v>689</v>
      </c>
      <c r="U338">
        <v>4.5</v>
      </c>
      <c r="V338">
        <v>0.5921052631578948</v>
      </c>
      <c r="W338">
        <v>4.2749999999999995</v>
      </c>
      <c r="X338" t="s">
        <v>33</v>
      </c>
      <c r="Y338" t="s">
        <v>729</v>
      </c>
      <c r="Z338">
        <v>1643.1999999999998</v>
      </c>
      <c r="AA338">
        <v>93540</v>
      </c>
      <c r="AB338">
        <v>1</v>
      </c>
      <c r="AC338">
        <v>0.56176491313483323</v>
      </c>
      <c r="AD338">
        <v>0.94875851996105176</v>
      </c>
      <c r="AE338">
        <v>0.94875851996105154</v>
      </c>
      <c r="AF338">
        <v>-1.1102230246251565E-16</v>
      </c>
      <c r="AG338" t="s">
        <v>642</v>
      </c>
    </row>
    <row r="339" spans="1:33" x14ac:dyDescent="0.25">
      <c r="A339" t="s">
        <v>55</v>
      </c>
      <c r="B339" t="s">
        <v>946</v>
      </c>
      <c r="C339" s="63" t="s">
        <v>946</v>
      </c>
      <c r="D339" s="63" t="s">
        <v>671</v>
      </c>
      <c r="E339" t="s">
        <v>527</v>
      </c>
      <c r="F339">
        <v>0.95</v>
      </c>
      <c r="G339">
        <v>1</v>
      </c>
      <c r="H339">
        <v>1</v>
      </c>
      <c r="I339">
        <v>2</v>
      </c>
      <c r="J339">
        <v>7</v>
      </c>
      <c r="K339">
        <v>1</v>
      </c>
      <c r="L339" t="s">
        <v>99</v>
      </c>
      <c r="M339">
        <v>1</v>
      </c>
      <c r="N339" t="s">
        <v>699</v>
      </c>
      <c r="O339" t="s">
        <v>5</v>
      </c>
      <c r="P339">
        <v>2</v>
      </c>
      <c r="Q339">
        <v>0</v>
      </c>
      <c r="R339">
        <v>0</v>
      </c>
      <c r="S339" t="s">
        <v>642</v>
      </c>
      <c r="T339" t="s">
        <v>690</v>
      </c>
      <c r="U339">
        <v>0</v>
      </c>
      <c r="V339">
        <v>0</v>
      </c>
      <c r="W339">
        <v>0</v>
      </c>
      <c r="X339" t="s">
        <v>34</v>
      </c>
      <c r="Y339" t="s">
        <v>730</v>
      </c>
      <c r="Z339">
        <v>1643.1999999999998</v>
      </c>
      <c r="AA339">
        <v>93540</v>
      </c>
      <c r="AB339">
        <v>0</v>
      </c>
      <c r="AC339">
        <v>0</v>
      </c>
      <c r="AD339">
        <v>0.94875851996105176</v>
      </c>
      <c r="AF339">
        <v>0</v>
      </c>
      <c r="AG339" t="s">
        <v>913</v>
      </c>
    </row>
    <row r="340" spans="1:33" x14ac:dyDescent="0.25">
      <c r="A340" t="s">
        <v>55</v>
      </c>
      <c r="B340" t="s">
        <v>946</v>
      </c>
      <c r="C340" s="63" t="s">
        <v>946</v>
      </c>
      <c r="D340" s="63" t="s">
        <v>671</v>
      </c>
      <c r="E340" t="s">
        <v>527</v>
      </c>
      <c r="F340">
        <v>0.95</v>
      </c>
      <c r="G340">
        <v>1</v>
      </c>
      <c r="H340">
        <v>1</v>
      </c>
      <c r="I340">
        <v>2</v>
      </c>
      <c r="J340">
        <v>7</v>
      </c>
      <c r="K340">
        <v>1</v>
      </c>
      <c r="L340" t="s">
        <v>99</v>
      </c>
      <c r="M340">
        <v>1</v>
      </c>
      <c r="N340" t="s">
        <v>699</v>
      </c>
      <c r="O340" t="s">
        <v>31</v>
      </c>
      <c r="P340">
        <v>3</v>
      </c>
      <c r="Q340">
        <v>0</v>
      </c>
      <c r="R340">
        <v>0</v>
      </c>
      <c r="S340" t="s">
        <v>642</v>
      </c>
      <c r="T340" t="s">
        <v>690</v>
      </c>
      <c r="U340">
        <v>0</v>
      </c>
      <c r="V340">
        <v>0</v>
      </c>
      <c r="W340">
        <v>0</v>
      </c>
      <c r="X340" t="s">
        <v>35</v>
      </c>
      <c r="Y340" t="s">
        <v>731</v>
      </c>
      <c r="Z340">
        <v>1643.1999999999998</v>
      </c>
      <c r="AA340">
        <v>93540</v>
      </c>
      <c r="AB340">
        <v>0</v>
      </c>
      <c r="AC340">
        <v>0</v>
      </c>
      <c r="AD340">
        <v>0.94875851996105176</v>
      </c>
      <c r="AF340">
        <v>0</v>
      </c>
      <c r="AG340" t="s">
        <v>913</v>
      </c>
    </row>
    <row r="341" spans="1:33" x14ac:dyDescent="0.25">
      <c r="A341" t="s">
        <v>55</v>
      </c>
      <c r="B341" t="s">
        <v>946</v>
      </c>
      <c r="C341" s="63" t="s">
        <v>946</v>
      </c>
      <c r="D341" s="63" t="s">
        <v>671</v>
      </c>
      <c r="E341" t="s">
        <v>527</v>
      </c>
      <c r="F341">
        <v>0.95</v>
      </c>
      <c r="G341">
        <v>1</v>
      </c>
      <c r="H341">
        <v>1</v>
      </c>
      <c r="I341">
        <v>2</v>
      </c>
      <c r="J341">
        <v>7</v>
      </c>
      <c r="K341">
        <v>2</v>
      </c>
      <c r="L341" t="s">
        <v>102</v>
      </c>
      <c r="M341">
        <v>2</v>
      </c>
      <c r="N341" t="s">
        <v>701</v>
      </c>
      <c r="O341" t="s">
        <v>4</v>
      </c>
      <c r="P341">
        <v>1</v>
      </c>
      <c r="Q341">
        <v>1</v>
      </c>
      <c r="R341">
        <v>0</v>
      </c>
      <c r="S341" t="s">
        <v>642</v>
      </c>
      <c r="T341" t="s">
        <v>689</v>
      </c>
      <c r="U341">
        <v>4.5</v>
      </c>
      <c r="V341">
        <v>0.5921052631578948</v>
      </c>
      <c r="W341">
        <v>4.2749999999999995</v>
      </c>
      <c r="X341" t="s">
        <v>36</v>
      </c>
      <c r="Y341" t="s">
        <v>732</v>
      </c>
      <c r="Z341">
        <v>1643.1999999999998</v>
      </c>
      <c r="AA341">
        <v>93540</v>
      </c>
      <c r="AB341">
        <v>1</v>
      </c>
      <c r="AC341">
        <v>0.56176491313483323</v>
      </c>
      <c r="AD341">
        <v>0.94875851996105176</v>
      </c>
      <c r="AE341">
        <v>0.94875851996105154</v>
      </c>
      <c r="AF341">
        <v>-1.1102230246251565E-16</v>
      </c>
      <c r="AG341" t="s">
        <v>642</v>
      </c>
    </row>
    <row r="342" spans="1:33" x14ac:dyDescent="0.25">
      <c r="A342" t="s">
        <v>55</v>
      </c>
      <c r="B342" t="s">
        <v>946</v>
      </c>
      <c r="C342" s="63" t="s">
        <v>946</v>
      </c>
      <c r="D342" s="63" t="s">
        <v>671</v>
      </c>
      <c r="E342" t="s">
        <v>527</v>
      </c>
      <c r="F342">
        <v>0.95</v>
      </c>
      <c r="G342">
        <v>1</v>
      </c>
      <c r="H342">
        <v>1</v>
      </c>
      <c r="I342">
        <v>2</v>
      </c>
      <c r="J342">
        <v>7</v>
      </c>
      <c r="K342">
        <v>2</v>
      </c>
      <c r="L342" t="s">
        <v>102</v>
      </c>
      <c r="M342">
        <v>2</v>
      </c>
      <c r="N342" t="s">
        <v>701</v>
      </c>
      <c r="O342" t="s">
        <v>5</v>
      </c>
      <c r="P342">
        <v>2</v>
      </c>
      <c r="Q342">
        <v>0</v>
      </c>
      <c r="R342">
        <v>0</v>
      </c>
      <c r="S342" t="s">
        <v>642</v>
      </c>
      <c r="T342" t="s">
        <v>690</v>
      </c>
      <c r="U342">
        <v>0</v>
      </c>
      <c r="V342">
        <v>0</v>
      </c>
      <c r="W342">
        <v>0</v>
      </c>
      <c r="X342" t="s">
        <v>37</v>
      </c>
      <c r="Y342" t="s">
        <v>733</v>
      </c>
      <c r="Z342">
        <v>1643.1999999999998</v>
      </c>
      <c r="AA342">
        <v>93540</v>
      </c>
      <c r="AB342">
        <v>0</v>
      </c>
      <c r="AC342">
        <v>0</v>
      </c>
      <c r="AD342">
        <v>0.94875851996105176</v>
      </c>
      <c r="AF342">
        <v>0</v>
      </c>
      <c r="AG342" t="s">
        <v>913</v>
      </c>
    </row>
    <row r="343" spans="1:33" x14ac:dyDescent="0.25">
      <c r="A343" t="s">
        <v>55</v>
      </c>
      <c r="B343" t="s">
        <v>946</v>
      </c>
      <c r="C343" s="63" t="s">
        <v>946</v>
      </c>
      <c r="D343" s="63" t="s">
        <v>671</v>
      </c>
      <c r="E343" t="s">
        <v>527</v>
      </c>
      <c r="F343">
        <v>0.95</v>
      </c>
      <c r="G343">
        <v>1</v>
      </c>
      <c r="H343">
        <v>1</v>
      </c>
      <c r="I343">
        <v>2</v>
      </c>
      <c r="J343">
        <v>7</v>
      </c>
      <c r="K343">
        <v>2</v>
      </c>
      <c r="L343" t="s">
        <v>102</v>
      </c>
      <c r="M343">
        <v>2</v>
      </c>
      <c r="N343" t="s">
        <v>701</v>
      </c>
      <c r="O343" t="s">
        <v>31</v>
      </c>
      <c r="P343">
        <v>3</v>
      </c>
      <c r="Q343">
        <v>0</v>
      </c>
      <c r="R343">
        <v>0</v>
      </c>
      <c r="S343" t="s">
        <v>642</v>
      </c>
      <c r="T343" t="s">
        <v>690</v>
      </c>
      <c r="U343">
        <v>0</v>
      </c>
      <c r="V343">
        <v>0</v>
      </c>
      <c r="W343">
        <v>0</v>
      </c>
      <c r="X343" t="s">
        <v>38</v>
      </c>
      <c r="Y343" t="s">
        <v>734</v>
      </c>
      <c r="Z343">
        <v>1643.1999999999998</v>
      </c>
      <c r="AA343">
        <v>93540</v>
      </c>
      <c r="AB343">
        <v>0</v>
      </c>
      <c r="AC343">
        <v>0</v>
      </c>
      <c r="AD343">
        <v>0.94875851996105176</v>
      </c>
      <c r="AF343">
        <v>0</v>
      </c>
      <c r="AG343" t="s">
        <v>913</v>
      </c>
    </row>
    <row r="344" spans="1:33" x14ac:dyDescent="0.25">
      <c r="A344" t="s">
        <v>55</v>
      </c>
      <c r="B344" t="s">
        <v>946</v>
      </c>
      <c r="C344" s="63" t="s">
        <v>946</v>
      </c>
      <c r="D344" s="63" t="s">
        <v>671</v>
      </c>
      <c r="E344" t="s">
        <v>527</v>
      </c>
      <c r="F344">
        <v>0.95</v>
      </c>
      <c r="G344">
        <v>1</v>
      </c>
      <c r="H344">
        <v>1</v>
      </c>
      <c r="I344">
        <v>2</v>
      </c>
      <c r="J344">
        <v>7</v>
      </c>
      <c r="K344">
        <v>3</v>
      </c>
      <c r="L344" t="s">
        <v>103</v>
      </c>
      <c r="M344">
        <v>3</v>
      </c>
      <c r="N344" t="s">
        <v>703</v>
      </c>
      <c r="O344" t="s">
        <v>4</v>
      </c>
      <c r="P344">
        <v>1</v>
      </c>
      <c r="Q344">
        <v>1</v>
      </c>
      <c r="R344">
        <v>0</v>
      </c>
      <c r="S344" t="s">
        <v>642</v>
      </c>
      <c r="T344" t="s">
        <v>689</v>
      </c>
      <c r="U344">
        <v>4.5</v>
      </c>
      <c r="V344">
        <v>0.5921052631578948</v>
      </c>
      <c r="W344">
        <v>4.2749999999999995</v>
      </c>
      <c r="X344" t="s">
        <v>39</v>
      </c>
      <c r="Y344" t="s">
        <v>735</v>
      </c>
      <c r="Z344">
        <v>1643.1999999999998</v>
      </c>
      <c r="AA344">
        <v>93540</v>
      </c>
      <c r="AB344">
        <v>1</v>
      </c>
      <c r="AC344">
        <v>0.56176491313483323</v>
      </c>
      <c r="AD344">
        <v>0.94875851996105176</v>
      </c>
      <c r="AE344">
        <v>0.94875851996105154</v>
      </c>
      <c r="AF344">
        <v>-1.1102230246251565E-16</v>
      </c>
      <c r="AG344" t="s">
        <v>642</v>
      </c>
    </row>
    <row r="345" spans="1:33" x14ac:dyDescent="0.25">
      <c r="A345" t="s">
        <v>55</v>
      </c>
      <c r="B345" t="s">
        <v>946</v>
      </c>
      <c r="C345" s="63" t="s">
        <v>946</v>
      </c>
      <c r="D345" s="63" t="s">
        <v>671</v>
      </c>
      <c r="E345" t="s">
        <v>527</v>
      </c>
      <c r="F345">
        <v>0.95</v>
      </c>
      <c r="G345">
        <v>1</v>
      </c>
      <c r="H345">
        <v>1</v>
      </c>
      <c r="I345">
        <v>2</v>
      </c>
      <c r="J345">
        <v>7</v>
      </c>
      <c r="K345">
        <v>3</v>
      </c>
      <c r="L345" t="s">
        <v>103</v>
      </c>
      <c r="M345">
        <v>3</v>
      </c>
      <c r="N345" t="s">
        <v>703</v>
      </c>
      <c r="O345" t="s">
        <v>5</v>
      </c>
      <c r="P345">
        <v>2</v>
      </c>
      <c r="Q345">
        <v>0</v>
      </c>
      <c r="R345">
        <v>0</v>
      </c>
      <c r="S345" t="s">
        <v>642</v>
      </c>
      <c r="T345" t="s">
        <v>690</v>
      </c>
      <c r="U345">
        <v>0</v>
      </c>
      <c r="V345">
        <v>0</v>
      </c>
      <c r="W345">
        <v>0</v>
      </c>
      <c r="X345" t="s">
        <v>40</v>
      </c>
      <c r="Y345" t="s">
        <v>736</v>
      </c>
      <c r="Z345">
        <v>1643.1999999999998</v>
      </c>
      <c r="AA345">
        <v>93540</v>
      </c>
      <c r="AB345">
        <v>0</v>
      </c>
      <c r="AC345">
        <v>0</v>
      </c>
      <c r="AD345">
        <v>0.94875851996105176</v>
      </c>
      <c r="AF345">
        <v>0</v>
      </c>
      <c r="AG345" t="s">
        <v>913</v>
      </c>
    </row>
    <row r="346" spans="1:33" x14ac:dyDescent="0.25">
      <c r="A346" t="s">
        <v>55</v>
      </c>
      <c r="B346" t="s">
        <v>946</v>
      </c>
      <c r="C346" s="63" t="s">
        <v>946</v>
      </c>
      <c r="D346" s="63" t="s">
        <v>671</v>
      </c>
      <c r="E346" t="s">
        <v>527</v>
      </c>
      <c r="F346">
        <v>0.95</v>
      </c>
      <c r="G346">
        <v>1</v>
      </c>
      <c r="H346">
        <v>1</v>
      </c>
      <c r="I346">
        <v>2</v>
      </c>
      <c r="J346">
        <v>7</v>
      </c>
      <c r="K346">
        <v>3</v>
      </c>
      <c r="L346" t="s">
        <v>103</v>
      </c>
      <c r="M346">
        <v>3</v>
      </c>
      <c r="N346" t="s">
        <v>703</v>
      </c>
      <c r="O346" t="s">
        <v>31</v>
      </c>
      <c r="P346">
        <v>3</v>
      </c>
      <c r="Q346">
        <v>0</v>
      </c>
      <c r="R346">
        <v>0</v>
      </c>
      <c r="S346" t="s">
        <v>642</v>
      </c>
      <c r="T346" t="s">
        <v>690</v>
      </c>
      <c r="U346">
        <v>0</v>
      </c>
      <c r="V346">
        <v>0</v>
      </c>
      <c r="W346">
        <v>0</v>
      </c>
      <c r="X346" t="s">
        <v>41</v>
      </c>
      <c r="Y346" t="s">
        <v>737</v>
      </c>
      <c r="Z346">
        <v>1643.1999999999998</v>
      </c>
      <c r="AA346">
        <v>93540</v>
      </c>
      <c r="AB346">
        <v>0</v>
      </c>
      <c r="AC346">
        <v>0</v>
      </c>
      <c r="AD346">
        <v>0.94875851996105176</v>
      </c>
      <c r="AF346">
        <v>0</v>
      </c>
      <c r="AG346" t="s">
        <v>913</v>
      </c>
    </row>
    <row r="347" spans="1:33" x14ac:dyDescent="0.25">
      <c r="A347" t="s">
        <v>55</v>
      </c>
      <c r="B347" t="s">
        <v>946</v>
      </c>
      <c r="C347" s="63" t="s">
        <v>946</v>
      </c>
      <c r="D347" s="63" t="s">
        <v>671</v>
      </c>
      <c r="E347" t="s">
        <v>527</v>
      </c>
      <c r="F347">
        <v>0.95</v>
      </c>
      <c r="G347">
        <v>1</v>
      </c>
      <c r="H347">
        <v>1</v>
      </c>
      <c r="I347">
        <v>2</v>
      </c>
      <c r="J347">
        <v>7</v>
      </c>
      <c r="K347">
        <v>4</v>
      </c>
      <c r="L347" t="s">
        <v>101</v>
      </c>
      <c r="M347">
        <v>4</v>
      </c>
      <c r="N347" t="s">
        <v>705</v>
      </c>
      <c r="O347" t="s">
        <v>4</v>
      </c>
      <c r="P347">
        <v>1</v>
      </c>
      <c r="Q347">
        <v>1</v>
      </c>
      <c r="R347">
        <v>0</v>
      </c>
      <c r="S347" t="s">
        <v>642</v>
      </c>
      <c r="T347" t="s">
        <v>689</v>
      </c>
      <c r="U347">
        <v>4.5</v>
      </c>
      <c r="V347">
        <v>0.5921052631578948</v>
      </c>
      <c r="W347">
        <v>4.2749999999999995</v>
      </c>
      <c r="X347" t="s">
        <v>42</v>
      </c>
      <c r="Y347" t="s">
        <v>738</v>
      </c>
      <c r="Z347">
        <v>1643.1999999999998</v>
      </c>
      <c r="AA347">
        <v>93540</v>
      </c>
      <c r="AB347">
        <v>1</v>
      </c>
      <c r="AC347">
        <v>0.56176491313483323</v>
      </c>
      <c r="AD347">
        <v>0.94875851996105176</v>
      </c>
      <c r="AE347">
        <v>0.94875851996105154</v>
      </c>
      <c r="AF347">
        <v>-1.1102230246251565E-16</v>
      </c>
      <c r="AG347" t="s">
        <v>642</v>
      </c>
    </row>
    <row r="348" spans="1:33" x14ac:dyDescent="0.25">
      <c r="A348" t="s">
        <v>55</v>
      </c>
      <c r="B348" t="s">
        <v>946</v>
      </c>
      <c r="C348" s="63" t="s">
        <v>946</v>
      </c>
      <c r="D348" s="63" t="s">
        <v>671</v>
      </c>
      <c r="E348" t="s">
        <v>527</v>
      </c>
      <c r="F348">
        <v>0.95</v>
      </c>
      <c r="G348">
        <v>1</v>
      </c>
      <c r="H348">
        <v>1</v>
      </c>
      <c r="I348">
        <v>2</v>
      </c>
      <c r="J348">
        <v>7</v>
      </c>
      <c r="K348">
        <v>4</v>
      </c>
      <c r="L348" t="s">
        <v>101</v>
      </c>
      <c r="M348">
        <v>4</v>
      </c>
      <c r="N348" t="s">
        <v>705</v>
      </c>
      <c r="O348" t="s">
        <v>5</v>
      </c>
      <c r="P348">
        <v>2</v>
      </c>
      <c r="Q348">
        <v>0</v>
      </c>
      <c r="R348">
        <v>0</v>
      </c>
      <c r="S348" t="s">
        <v>642</v>
      </c>
      <c r="T348" t="s">
        <v>690</v>
      </c>
      <c r="U348">
        <v>0</v>
      </c>
      <c r="V348">
        <v>0</v>
      </c>
      <c r="W348">
        <v>0</v>
      </c>
      <c r="X348" t="s">
        <v>43</v>
      </c>
      <c r="Y348" t="s">
        <v>739</v>
      </c>
      <c r="Z348">
        <v>1643.1999999999998</v>
      </c>
      <c r="AA348">
        <v>93540</v>
      </c>
      <c r="AB348">
        <v>0</v>
      </c>
      <c r="AC348">
        <v>0</v>
      </c>
      <c r="AD348">
        <v>0.94875851996105176</v>
      </c>
      <c r="AF348">
        <v>0</v>
      </c>
      <c r="AG348" t="s">
        <v>913</v>
      </c>
    </row>
    <row r="349" spans="1:33" x14ac:dyDescent="0.25">
      <c r="A349" t="s">
        <v>55</v>
      </c>
      <c r="B349" t="s">
        <v>946</v>
      </c>
      <c r="C349" s="63" t="s">
        <v>946</v>
      </c>
      <c r="D349" s="63" t="s">
        <v>671</v>
      </c>
      <c r="E349" t="s">
        <v>527</v>
      </c>
      <c r="F349">
        <v>0.95</v>
      </c>
      <c r="G349">
        <v>1</v>
      </c>
      <c r="H349">
        <v>1</v>
      </c>
      <c r="I349">
        <v>2</v>
      </c>
      <c r="J349">
        <v>7</v>
      </c>
      <c r="K349">
        <v>4</v>
      </c>
      <c r="L349" t="s">
        <v>101</v>
      </c>
      <c r="M349">
        <v>4</v>
      </c>
      <c r="N349" t="s">
        <v>705</v>
      </c>
      <c r="O349" t="s">
        <v>31</v>
      </c>
      <c r="P349">
        <v>3</v>
      </c>
      <c r="Q349">
        <v>0</v>
      </c>
      <c r="R349">
        <v>0</v>
      </c>
      <c r="S349" t="s">
        <v>642</v>
      </c>
      <c r="T349" t="s">
        <v>690</v>
      </c>
      <c r="U349">
        <v>0</v>
      </c>
      <c r="V349">
        <v>0</v>
      </c>
      <c r="W349">
        <v>0</v>
      </c>
      <c r="X349" t="s">
        <v>44</v>
      </c>
      <c r="Y349" t="s">
        <v>740</v>
      </c>
      <c r="Z349">
        <v>1643.1999999999998</v>
      </c>
      <c r="AA349">
        <v>93540</v>
      </c>
      <c r="AB349">
        <v>0</v>
      </c>
      <c r="AC349">
        <v>0</v>
      </c>
      <c r="AD349">
        <v>0.94875851996105176</v>
      </c>
      <c r="AF349">
        <v>0</v>
      </c>
      <c r="AG349" t="s">
        <v>913</v>
      </c>
    </row>
    <row r="350" spans="1:33" x14ac:dyDescent="0.25">
      <c r="A350" t="s">
        <v>55</v>
      </c>
      <c r="B350" t="s">
        <v>946</v>
      </c>
      <c r="C350" s="63" t="s">
        <v>946</v>
      </c>
      <c r="D350" s="63" t="s">
        <v>671</v>
      </c>
      <c r="E350" t="s">
        <v>527</v>
      </c>
      <c r="F350">
        <v>0.95</v>
      </c>
      <c r="G350">
        <v>1</v>
      </c>
      <c r="H350">
        <v>1</v>
      </c>
      <c r="I350">
        <v>2</v>
      </c>
      <c r="J350">
        <v>7</v>
      </c>
      <c r="K350">
        <v>5</v>
      </c>
      <c r="L350" t="s">
        <v>105</v>
      </c>
      <c r="M350">
        <v>5</v>
      </c>
      <c r="N350" t="s">
        <v>707</v>
      </c>
      <c r="O350" t="s">
        <v>4</v>
      </c>
      <c r="P350">
        <v>1</v>
      </c>
      <c r="Q350">
        <v>1</v>
      </c>
      <c r="R350">
        <v>0</v>
      </c>
      <c r="S350" t="s">
        <v>642</v>
      </c>
      <c r="T350" t="s">
        <v>689</v>
      </c>
      <c r="U350">
        <v>4.5</v>
      </c>
      <c r="V350">
        <v>0.5921052631578948</v>
      </c>
      <c r="W350">
        <v>4.2749999999999995</v>
      </c>
      <c r="X350" t="s">
        <v>45</v>
      </c>
      <c r="Y350" t="s">
        <v>741</v>
      </c>
      <c r="Z350">
        <v>1643.1999999999998</v>
      </c>
      <c r="AA350">
        <v>93540</v>
      </c>
      <c r="AB350">
        <v>1</v>
      </c>
      <c r="AC350">
        <v>0.56176491313483323</v>
      </c>
      <c r="AD350">
        <v>0.94875851996105176</v>
      </c>
      <c r="AE350">
        <v>0.94875851996105154</v>
      </c>
      <c r="AF350">
        <v>-1.1102230246251565E-16</v>
      </c>
      <c r="AG350" t="s">
        <v>642</v>
      </c>
    </row>
    <row r="351" spans="1:33" x14ac:dyDescent="0.25">
      <c r="A351" t="s">
        <v>55</v>
      </c>
      <c r="B351" t="s">
        <v>946</v>
      </c>
      <c r="C351" s="63" t="s">
        <v>946</v>
      </c>
      <c r="D351" s="63" t="s">
        <v>671</v>
      </c>
      <c r="E351" t="s">
        <v>527</v>
      </c>
      <c r="F351">
        <v>0.95</v>
      </c>
      <c r="G351">
        <v>1</v>
      </c>
      <c r="H351">
        <v>1</v>
      </c>
      <c r="I351">
        <v>2</v>
      </c>
      <c r="J351">
        <v>7</v>
      </c>
      <c r="K351">
        <v>5</v>
      </c>
      <c r="L351" t="s">
        <v>105</v>
      </c>
      <c r="M351">
        <v>5</v>
      </c>
      <c r="N351" t="s">
        <v>707</v>
      </c>
      <c r="O351" t="s">
        <v>5</v>
      </c>
      <c r="P351">
        <v>2</v>
      </c>
      <c r="Q351">
        <v>0</v>
      </c>
      <c r="R351">
        <v>0</v>
      </c>
      <c r="S351" t="s">
        <v>642</v>
      </c>
      <c r="T351" t="s">
        <v>690</v>
      </c>
      <c r="U351">
        <v>0</v>
      </c>
      <c r="V351">
        <v>0</v>
      </c>
      <c r="W351">
        <v>0</v>
      </c>
      <c r="X351" t="s">
        <v>46</v>
      </c>
      <c r="Y351" t="s">
        <v>742</v>
      </c>
      <c r="Z351">
        <v>1643.1999999999998</v>
      </c>
      <c r="AA351">
        <v>93540</v>
      </c>
      <c r="AB351">
        <v>0</v>
      </c>
      <c r="AC351">
        <v>0</v>
      </c>
      <c r="AD351">
        <v>0.94875851996105176</v>
      </c>
      <c r="AF351">
        <v>0</v>
      </c>
      <c r="AG351" t="s">
        <v>913</v>
      </c>
    </row>
    <row r="352" spans="1:33" x14ac:dyDescent="0.25">
      <c r="A352" t="s">
        <v>55</v>
      </c>
      <c r="B352" t="s">
        <v>946</v>
      </c>
      <c r="C352" s="63" t="s">
        <v>946</v>
      </c>
      <c r="D352" s="63" t="s">
        <v>671</v>
      </c>
      <c r="E352" t="s">
        <v>527</v>
      </c>
      <c r="F352">
        <v>0.95</v>
      </c>
      <c r="G352">
        <v>1</v>
      </c>
      <c r="H352">
        <v>1</v>
      </c>
      <c r="I352">
        <v>2</v>
      </c>
      <c r="J352">
        <v>7</v>
      </c>
      <c r="K352">
        <v>5</v>
      </c>
      <c r="L352" t="s">
        <v>105</v>
      </c>
      <c r="M352">
        <v>5</v>
      </c>
      <c r="N352" t="s">
        <v>707</v>
      </c>
      <c r="O352" t="s">
        <v>31</v>
      </c>
      <c r="P352">
        <v>3</v>
      </c>
      <c r="Q352">
        <v>0</v>
      </c>
      <c r="R352">
        <v>0</v>
      </c>
      <c r="S352" t="s">
        <v>642</v>
      </c>
      <c r="T352" t="s">
        <v>690</v>
      </c>
      <c r="U352">
        <v>0</v>
      </c>
      <c r="V352">
        <v>0</v>
      </c>
      <c r="W352">
        <v>0</v>
      </c>
      <c r="X352" t="s">
        <v>47</v>
      </c>
      <c r="Y352" t="s">
        <v>743</v>
      </c>
      <c r="Z352">
        <v>1643.1999999999998</v>
      </c>
      <c r="AA352">
        <v>93540</v>
      </c>
      <c r="AB352">
        <v>0</v>
      </c>
      <c r="AC352">
        <v>0</v>
      </c>
      <c r="AD352">
        <v>0.94875851996105176</v>
      </c>
      <c r="AF352">
        <v>0</v>
      </c>
      <c r="AG352" t="s">
        <v>913</v>
      </c>
    </row>
    <row r="353" spans="1:33" x14ac:dyDescent="0.25">
      <c r="A353" t="s">
        <v>55</v>
      </c>
      <c r="B353" t="s">
        <v>946</v>
      </c>
      <c r="C353" s="63" t="s">
        <v>946</v>
      </c>
      <c r="D353" s="63" t="s">
        <v>671</v>
      </c>
      <c r="E353" t="s">
        <v>527</v>
      </c>
      <c r="F353">
        <v>0.95</v>
      </c>
      <c r="G353">
        <v>1</v>
      </c>
      <c r="H353">
        <v>1</v>
      </c>
      <c r="I353">
        <v>2</v>
      </c>
      <c r="J353">
        <v>7</v>
      </c>
      <c r="K353">
        <v>6</v>
      </c>
      <c r="L353" t="s">
        <v>113</v>
      </c>
      <c r="M353">
        <v>6</v>
      </c>
      <c r="N353" t="s">
        <v>709</v>
      </c>
      <c r="O353" t="s">
        <v>4</v>
      </c>
      <c r="P353">
        <v>1</v>
      </c>
      <c r="Q353">
        <v>0</v>
      </c>
      <c r="R353">
        <v>0</v>
      </c>
      <c r="S353" t="s">
        <v>642</v>
      </c>
      <c r="T353" t="s">
        <v>690</v>
      </c>
      <c r="U353">
        <v>0</v>
      </c>
      <c r="V353">
        <v>0</v>
      </c>
      <c r="W353">
        <v>0</v>
      </c>
      <c r="X353" t="s">
        <v>48</v>
      </c>
      <c r="Y353" t="s">
        <v>744</v>
      </c>
      <c r="Z353">
        <v>1643.1999999999998</v>
      </c>
      <c r="AA353">
        <v>93540</v>
      </c>
      <c r="AB353">
        <v>0</v>
      </c>
      <c r="AC353">
        <v>0</v>
      </c>
      <c r="AD353">
        <v>0.94875851996105176</v>
      </c>
      <c r="AF353">
        <v>0</v>
      </c>
      <c r="AG353" t="s">
        <v>913</v>
      </c>
    </row>
    <row r="354" spans="1:33" x14ac:dyDescent="0.25">
      <c r="A354" t="s">
        <v>55</v>
      </c>
      <c r="B354" t="s">
        <v>946</v>
      </c>
      <c r="C354" s="63" t="s">
        <v>946</v>
      </c>
      <c r="D354" s="63" t="s">
        <v>671</v>
      </c>
      <c r="E354" t="s">
        <v>527</v>
      </c>
      <c r="F354">
        <v>0.95</v>
      </c>
      <c r="G354">
        <v>1</v>
      </c>
      <c r="H354">
        <v>1</v>
      </c>
      <c r="I354">
        <v>2</v>
      </c>
      <c r="J354">
        <v>7</v>
      </c>
      <c r="K354">
        <v>6</v>
      </c>
      <c r="L354" t="s">
        <v>113</v>
      </c>
      <c r="M354">
        <v>6</v>
      </c>
      <c r="N354" t="s">
        <v>709</v>
      </c>
      <c r="O354" t="s">
        <v>5</v>
      </c>
      <c r="P354">
        <v>2</v>
      </c>
      <c r="Q354">
        <v>0</v>
      </c>
      <c r="R354">
        <v>0</v>
      </c>
      <c r="S354" t="s">
        <v>642</v>
      </c>
      <c r="T354" t="s">
        <v>690</v>
      </c>
      <c r="U354">
        <v>0</v>
      </c>
      <c r="V354">
        <v>0</v>
      </c>
      <c r="W354">
        <v>0</v>
      </c>
      <c r="X354" t="s">
        <v>49</v>
      </c>
      <c r="Y354" t="s">
        <v>745</v>
      </c>
      <c r="Z354">
        <v>1643.1999999999998</v>
      </c>
      <c r="AA354">
        <v>93540</v>
      </c>
      <c r="AB354">
        <v>0</v>
      </c>
      <c r="AC354">
        <v>0</v>
      </c>
      <c r="AD354">
        <v>0.94875851996105176</v>
      </c>
      <c r="AF354">
        <v>0</v>
      </c>
      <c r="AG354" t="s">
        <v>913</v>
      </c>
    </row>
    <row r="355" spans="1:33" x14ac:dyDescent="0.25">
      <c r="A355" t="s">
        <v>55</v>
      </c>
      <c r="B355" t="s">
        <v>946</v>
      </c>
      <c r="C355" s="63" t="s">
        <v>946</v>
      </c>
      <c r="D355" s="63" t="s">
        <v>671</v>
      </c>
      <c r="E355" t="s">
        <v>527</v>
      </c>
      <c r="F355">
        <v>0.95</v>
      </c>
      <c r="G355">
        <v>1</v>
      </c>
      <c r="H355">
        <v>1</v>
      </c>
      <c r="I355">
        <v>2</v>
      </c>
      <c r="J355">
        <v>7</v>
      </c>
      <c r="K355">
        <v>6</v>
      </c>
      <c r="L355" t="s">
        <v>113</v>
      </c>
      <c r="M355">
        <v>6</v>
      </c>
      <c r="N355" t="s">
        <v>709</v>
      </c>
      <c r="O355" t="s">
        <v>31</v>
      </c>
      <c r="P355">
        <v>3</v>
      </c>
      <c r="Q355">
        <v>0</v>
      </c>
      <c r="R355">
        <v>0</v>
      </c>
      <c r="S355" t="s">
        <v>642</v>
      </c>
      <c r="T355" t="s">
        <v>690</v>
      </c>
      <c r="U355">
        <v>0</v>
      </c>
      <c r="V355">
        <v>0</v>
      </c>
      <c r="W355">
        <v>0</v>
      </c>
      <c r="X355" t="s">
        <v>50</v>
      </c>
      <c r="Y355" t="s">
        <v>746</v>
      </c>
      <c r="Z355">
        <v>1643.1999999999998</v>
      </c>
      <c r="AA355">
        <v>93540</v>
      </c>
      <c r="AB355">
        <v>0</v>
      </c>
      <c r="AC355">
        <v>0</v>
      </c>
      <c r="AD355">
        <v>0.94875851996105176</v>
      </c>
      <c r="AF355">
        <v>0</v>
      </c>
      <c r="AG355" t="s">
        <v>913</v>
      </c>
    </row>
    <row r="356" spans="1:33" x14ac:dyDescent="0.25">
      <c r="A356" t="s">
        <v>55</v>
      </c>
      <c r="B356" t="s">
        <v>946</v>
      </c>
      <c r="C356" s="63" t="s">
        <v>946</v>
      </c>
      <c r="D356" s="63" t="s">
        <v>671</v>
      </c>
      <c r="E356" t="s">
        <v>527</v>
      </c>
      <c r="F356">
        <v>0.95</v>
      </c>
      <c r="G356">
        <v>1</v>
      </c>
      <c r="H356">
        <v>1</v>
      </c>
      <c r="I356">
        <v>2</v>
      </c>
      <c r="J356">
        <v>7</v>
      </c>
      <c r="K356">
        <v>7</v>
      </c>
      <c r="L356" t="s">
        <v>114</v>
      </c>
      <c r="M356">
        <v>7</v>
      </c>
      <c r="N356" t="s">
        <v>711</v>
      </c>
      <c r="O356" t="s">
        <v>4</v>
      </c>
      <c r="P356">
        <v>1</v>
      </c>
      <c r="Q356">
        <v>0</v>
      </c>
      <c r="R356">
        <v>0</v>
      </c>
      <c r="S356" t="s">
        <v>642</v>
      </c>
      <c r="T356" t="s">
        <v>690</v>
      </c>
      <c r="U356">
        <v>0</v>
      </c>
      <c r="V356">
        <v>0</v>
      </c>
      <c r="W356">
        <v>0</v>
      </c>
      <c r="X356" t="s">
        <v>51</v>
      </c>
      <c r="Y356" t="s">
        <v>747</v>
      </c>
      <c r="Z356">
        <v>1643.1999999999998</v>
      </c>
      <c r="AA356">
        <v>93540</v>
      </c>
      <c r="AB356">
        <v>0</v>
      </c>
      <c r="AC356">
        <v>0</v>
      </c>
      <c r="AD356">
        <v>0.94875851996105176</v>
      </c>
      <c r="AF356">
        <v>0</v>
      </c>
      <c r="AG356" t="s">
        <v>913</v>
      </c>
    </row>
    <row r="357" spans="1:33" x14ac:dyDescent="0.25">
      <c r="A357" t="s">
        <v>55</v>
      </c>
      <c r="B357" t="s">
        <v>946</v>
      </c>
      <c r="C357" s="63" t="s">
        <v>946</v>
      </c>
      <c r="D357" s="63" t="s">
        <v>671</v>
      </c>
      <c r="E357" t="s">
        <v>527</v>
      </c>
      <c r="F357">
        <v>0.95</v>
      </c>
      <c r="G357">
        <v>1</v>
      </c>
      <c r="H357">
        <v>1</v>
      </c>
      <c r="I357">
        <v>2</v>
      </c>
      <c r="J357">
        <v>7</v>
      </c>
      <c r="K357">
        <v>7</v>
      </c>
      <c r="L357" t="s">
        <v>114</v>
      </c>
      <c r="M357">
        <v>7</v>
      </c>
      <c r="N357" t="s">
        <v>711</v>
      </c>
      <c r="O357" t="s">
        <v>5</v>
      </c>
      <c r="P357">
        <v>2</v>
      </c>
      <c r="Q357">
        <v>0</v>
      </c>
      <c r="R357">
        <v>0</v>
      </c>
      <c r="S357" t="s">
        <v>642</v>
      </c>
      <c r="T357" t="s">
        <v>690</v>
      </c>
      <c r="U357">
        <v>0</v>
      </c>
      <c r="V357">
        <v>0</v>
      </c>
      <c r="W357">
        <v>0</v>
      </c>
      <c r="X357" t="s">
        <v>52</v>
      </c>
      <c r="Y357" t="s">
        <v>748</v>
      </c>
      <c r="Z357">
        <v>1643.1999999999998</v>
      </c>
      <c r="AA357">
        <v>93540</v>
      </c>
      <c r="AB357">
        <v>0</v>
      </c>
      <c r="AC357">
        <v>0</v>
      </c>
      <c r="AD357">
        <v>0.94875851996105176</v>
      </c>
      <c r="AF357">
        <v>0</v>
      </c>
      <c r="AG357" t="s">
        <v>913</v>
      </c>
    </row>
    <row r="358" spans="1:33" x14ac:dyDescent="0.25">
      <c r="A358" t="s">
        <v>55</v>
      </c>
      <c r="B358" t="s">
        <v>946</v>
      </c>
      <c r="C358" s="63" t="s">
        <v>946</v>
      </c>
      <c r="D358" s="63" t="s">
        <v>671</v>
      </c>
      <c r="E358" t="s">
        <v>527</v>
      </c>
      <c r="F358">
        <v>0.95</v>
      </c>
      <c r="G358">
        <v>1</v>
      </c>
      <c r="H358">
        <v>1</v>
      </c>
      <c r="I358">
        <v>2</v>
      </c>
      <c r="J358">
        <v>7</v>
      </c>
      <c r="K358">
        <v>7</v>
      </c>
      <c r="L358" t="s">
        <v>114</v>
      </c>
      <c r="M358">
        <v>7</v>
      </c>
      <c r="N358" t="s">
        <v>711</v>
      </c>
      <c r="O358" t="s">
        <v>31</v>
      </c>
      <c r="P358">
        <v>3</v>
      </c>
      <c r="Q358">
        <v>0</v>
      </c>
      <c r="R358">
        <v>0</v>
      </c>
      <c r="S358" t="s">
        <v>642</v>
      </c>
      <c r="T358" t="s">
        <v>690</v>
      </c>
      <c r="U358">
        <v>0</v>
      </c>
      <c r="V358">
        <v>0</v>
      </c>
      <c r="W358">
        <v>0</v>
      </c>
      <c r="X358" t="s">
        <v>53</v>
      </c>
      <c r="Y358" t="s">
        <v>749</v>
      </c>
      <c r="Z358">
        <v>1643.1999999999998</v>
      </c>
      <c r="AA358">
        <v>93540</v>
      </c>
      <c r="AB358">
        <v>0</v>
      </c>
      <c r="AC358">
        <v>0</v>
      </c>
      <c r="AD358">
        <v>0.94875851996105176</v>
      </c>
      <c r="AF358">
        <v>0</v>
      </c>
      <c r="AG358" t="s">
        <v>913</v>
      </c>
    </row>
    <row r="359" spans="1:33" x14ac:dyDescent="0.25">
      <c r="A359" t="s">
        <v>55</v>
      </c>
      <c r="B359" t="s">
        <v>946</v>
      </c>
      <c r="C359" s="63" t="s">
        <v>946</v>
      </c>
      <c r="D359" s="63" t="s">
        <v>671</v>
      </c>
      <c r="E359" t="s">
        <v>527</v>
      </c>
      <c r="F359">
        <v>0.95</v>
      </c>
      <c r="G359">
        <v>2</v>
      </c>
      <c r="H359">
        <v>2</v>
      </c>
      <c r="I359">
        <v>2</v>
      </c>
      <c r="J359">
        <v>7</v>
      </c>
      <c r="K359">
        <v>1</v>
      </c>
      <c r="L359" t="s">
        <v>99</v>
      </c>
      <c r="M359">
        <v>8</v>
      </c>
      <c r="N359" t="s">
        <v>713</v>
      </c>
      <c r="O359" t="s">
        <v>4</v>
      </c>
      <c r="P359">
        <v>1</v>
      </c>
      <c r="Q359">
        <v>1</v>
      </c>
      <c r="R359">
        <v>0</v>
      </c>
      <c r="S359" t="s">
        <v>642</v>
      </c>
      <c r="T359" t="s">
        <v>689</v>
      </c>
      <c r="U359">
        <v>4.5</v>
      </c>
      <c r="V359">
        <v>0.5921052631578948</v>
      </c>
      <c r="W359">
        <v>4.2749999999999995</v>
      </c>
      <c r="X359" t="s">
        <v>33</v>
      </c>
      <c r="Y359" t="s">
        <v>750</v>
      </c>
      <c r="Z359">
        <v>1643.1999999999998</v>
      </c>
      <c r="AA359">
        <v>93540</v>
      </c>
      <c r="AB359">
        <v>1</v>
      </c>
      <c r="AC359">
        <v>0.56176491313483323</v>
      </c>
      <c r="AD359">
        <v>0.94875851996105176</v>
      </c>
      <c r="AE359">
        <v>0.94875851996105154</v>
      </c>
      <c r="AF359">
        <v>-1.1102230246251565E-16</v>
      </c>
      <c r="AG359" t="s">
        <v>642</v>
      </c>
    </row>
    <row r="360" spans="1:33" x14ac:dyDescent="0.25">
      <c r="A360" t="s">
        <v>55</v>
      </c>
      <c r="B360" t="s">
        <v>946</v>
      </c>
      <c r="C360" s="63" t="s">
        <v>946</v>
      </c>
      <c r="D360" s="63" t="s">
        <v>671</v>
      </c>
      <c r="E360" t="s">
        <v>527</v>
      </c>
      <c r="F360">
        <v>0.95</v>
      </c>
      <c r="G360">
        <v>2</v>
      </c>
      <c r="H360">
        <v>2</v>
      </c>
      <c r="I360">
        <v>2</v>
      </c>
      <c r="J360">
        <v>7</v>
      </c>
      <c r="K360">
        <v>1</v>
      </c>
      <c r="L360" t="s">
        <v>99</v>
      </c>
      <c r="M360">
        <v>8</v>
      </c>
      <c r="N360" t="s">
        <v>713</v>
      </c>
      <c r="O360" t="s">
        <v>5</v>
      </c>
      <c r="P360">
        <v>2</v>
      </c>
      <c r="Q360">
        <v>0</v>
      </c>
      <c r="R360">
        <v>0</v>
      </c>
      <c r="S360" t="s">
        <v>642</v>
      </c>
      <c r="T360" t="s">
        <v>690</v>
      </c>
      <c r="U360">
        <v>0</v>
      </c>
      <c r="V360">
        <v>0</v>
      </c>
      <c r="W360">
        <v>0</v>
      </c>
      <c r="X360" t="s">
        <v>34</v>
      </c>
      <c r="Y360" t="s">
        <v>751</v>
      </c>
      <c r="Z360">
        <v>1643.1999999999998</v>
      </c>
      <c r="AA360">
        <v>93540</v>
      </c>
      <c r="AB360">
        <v>0</v>
      </c>
      <c r="AC360">
        <v>0</v>
      </c>
      <c r="AD360">
        <v>0.94875851996105176</v>
      </c>
      <c r="AF360">
        <v>0</v>
      </c>
      <c r="AG360" t="s">
        <v>913</v>
      </c>
    </row>
    <row r="361" spans="1:33" x14ac:dyDescent="0.25">
      <c r="A361" t="s">
        <v>55</v>
      </c>
      <c r="B361" t="s">
        <v>946</v>
      </c>
      <c r="C361" s="63" t="s">
        <v>946</v>
      </c>
      <c r="D361" s="63" t="s">
        <v>671</v>
      </c>
      <c r="E361" t="s">
        <v>527</v>
      </c>
      <c r="F361">
        <v>0.95</v>
      </c>
      <c r="G361">
        <v>2</v>
      </c>
      <c r="H361">
        <v>2</v>
      </c>
      <c r="I361">
        <v>2</v>
      </c>
      <c r="J361">
        <v>7</v>
      </c>
      <c r="K361">
        <v>1</v>
      </c>
      <c r="L361" t="s">
        <v>99</v>
      </c>
      <c r="M361">
        <v>8</v>
      </c>
      <c r="N361" t="s">
        <v>713</v>
      </c>
      <c r="O361" t="s">
        <v>31</v>
      </c>
      <c r="P361">
        <v>3</v>
      </c>
      <c r="Q361">
        <v>0</v>
      </c>
      <c r="R361">
        <v>0</v>
      </c>
      <c r="S361" t="s">
        <v>642</v>
      </c>
      <c r="T361" t="s">
        <v>690</v>
      </c>
      <c r="U361">
        <v>0</v>
      </c>
      <c r="V361">
        <v>0</v>
      </c>
      <c r="W361">
        <v>0</v>
      </c>
      <c r="X361" t="s">
        <v>35</v>
      </c>
      <c r="Y361" t="s">
        <v>752</v>
      </c>
      <c r="Z361">
        <v>1643.1999999999998</v>
      </c>
      <c r="AA361">
        <v>93540</v>
      </c>
      <c r="AB361">
        <v>0</v>
      </c>
      <c r="AC361">
        <v>0</v>
      </c>
      <c r="AD361">
        <v>0.94875851996105176</v>
      </c>
      <c r="AF361">
        <v>0</v>
      </c>
      <c r="AG361" t="s">
        <v>913</v>
      </c>
    </row>
    <row r="362" spans="1:33" x14ac:dyDescent="0.25">
      <c r="A362" t="s">
        <v>55</v>
      </c>
      <c r="B362" t="s">
        <v>946</v>
      </c>
      <c r="C362" s="63" t="s">
        <v>946</v>
      </c>
      <c r="D362" s="63" t="s">
        <v>671</v>
      </c>
      <c r="E362" t="s">
        <v>527</v>
      </c>
      <c r="F362">
        <v>0.95</v>
      </c>
      <c r="G362">
        <v>2</v>
      </c>
      <c r="H362">
        <v>2</v>
      </c>
      <c r="I362">
        <v>2</v>
      </c>
      <c r="J362">
        <v>7</v>
      </c>
      <c r="K362">
        <v>2</v>
      </c>
      <c r="L362" t="s">
        <v>102</v>
      </c>
      <c r="M362">
        <v>9</v>
      </c>
      <c r="N362" t="s">
        <v>715</v>
      </c>
      <c r="O362" t="s">
        <v>4</v>
      </c>
      <c r="P362">
        <v>1</v>
      </c>
      <c r="Q362">
        <v>1</v>
      </c>
      <c r="R362">
        <v>0</v>
      </c>
      <c r="S362" t="s">
        <v>642</v>
      </c>
      <c r="T362" t="s">
        <v>689</v>
      </c>
      <c r="U362">
        <v>4.5</v>
      </c>
      <c r="V362">
        <v>0.5921052631578948</v>
      </c>
      <c r="W362">
        <v>4.2749999999999995</v>
      </c>
      <c r="X362" t="s">
        <v>36</v>
      </c>
      <c r="Y362" t="s">
        <v>753</v>
      </c>
      <c r="Z362">
        <v>1643.1999999999998</v>
      </c>
      <c r="AA362">
        <v>93540</v>
      </c>
      <c r="AB362">
        <v>1</v>
      </c>
      <c r="AC362">
        <v>0.56176491313483323</v>
      </c>
      <c r="AD362">
        <v>0.94875851996105176</v>
      </c>
      <c r="AE362">
        <v>0.94875851996105154</v>
      </c>
      <c r="AF362">
        <v>-1.1102230246251565E-16</v>
      </c>
      <c r="AG362" t="s">
        <v>642</v>
      </c>
    </row>
    <row r="363" spans="1:33" x14ac:dyDescent="0.25">
      <c r="A363" t="s">
        <v>55</v>
      </c>
      <c r="B363" t="s">
        <v>946</v>
      </c>
      <c r="C363" s="63" t="s">
        <v>946</v>
      </c>
      <c r="D363" s="63" t="s">
        <v>671</v>
      </c>
      <c r="E363" t="s">
        <v>527</v>
      </c>
      <c r="F363">
        <v>0.95</v>
      </c>
      <c r="G363">
        <v>2</v>
      </c>
      <c r="H363">
        <v>2</v>
      </c>
      <c r="I363">
        <v>2</v>
      </c>
      <c r="J363">
        <v>7</v>
      </c>
      <c r="K363">
        <v>2</v>
      </c>
      <c r="L363" t="s">
        <v>102</v>
      </c>
      <c r="M363">
        <v>9</v>
      </c>
      <c r="N363" t="s">
        <v>715</v>
      </c>
      <c r="O363" t="s">
        <v>5</v>
      </c>
      <c r="P363">
        <v>2</v>
      </c>
      <c r="Q363">
        <v>0</v>
      </c>
      <c r="R363">
        <v>0</v>
      </c>
      <c r="S363" t="s">
        <v>642</v>
      </c>
      <c r="T363" t="s">
        <v>690</v>
      </c>
      <c r="U363">
        <v>0</v>
      </c>
      <c r="V363">
        <v>0</v>
      </c>
      <c r="W363">
        <v>0</v>
      </c>
      <c r="X363" t="s">
        <v>37</v>
      </c>
      <c r="Y363" t="s">
        <v>754</v>
      </c>
      <c r="Z363">
        <v>1643.1999999999998</v>
      </c>
      <c r="AA363">
        <v>93540</v>
      </c>
      <c r="AB363">
        <v>0</v>
      </c>
      <c r="AC363">
        <v>0</v>
      </c>
      <c r="AD363">
        <v>0.94875851996105176</v>
      </c>
      <c r="AF363">
        <v>0</v>
      </c>
      <c r="AG363" t="s">
        <v>913</v>
      </c>
    </row>
    <row r="364" spans="1:33" x14ac:dyDescent="0.25">
      <c r="A364" t="s">
        <v>55</v>
      </c>
      <c r="B364" t="s">
        <v>946</v>
      </c>
      <c r="C364" s="63" t="s">
        <v>946</v>
      </c>
      <c r="D364" s="63" t="s">
        <v>671</v>
      </c>
      <c r="E364" t="s">
        <v>527</v>
      </c>
      <c r="F364">
        <v>0.95</v>
      </c>
      <c r="G364">
        <v>2</v>
      </c>
      <c r="H364">
        <v>2</v>
      </c>
      <c r="I364">
        <v>2</v>
      </c>
      <c r="J364">
        <v>7</v>
      </c>
      <c r="K364">
        <v>2</v>
      </c>
      <c r="L364" t="s">
        <v>102</v>
      </c>
      <c r="M364">
        <v>9</v>
      </c>
      <c r="N364" t="s">
        <v>715</v>
      </c>
      <c r="O364" t="s">
        <v>31</v>
      </c>
      <c r="P364">
        <v>3</v>
      </c>
      <c r="Q364">
        <v>0</v>
      </c>
      <c r="R364">
        <v>0</v>
      </c>
      <c r="S364" t="s">
        <v>642</v>
      </c>
      <c r="T364" t="s">
        <v>690</v>
      </c>
      <c r="U364">
        <v>0</v>
      </c>
      <c r="V364">
        <v>0</v>
      </c>
      <c r="W364">
        <v>0</v>
      </c>
      <c r="X364" t="s">
        <v>38</v>
      </c>
      <c r="Y364" t="s">
        <v>755</v>
      </c>
      <c r="Z364">
        <v>1643.1999999999998</v>
      </c>
      <c r="AA364">
        <v>93540</v>
      </c>
      <c r="AB364">
        <v>0</v>
      </c>
      <c r="AC364">
        <v>0</v>
      </c>
      <c r="AD364">
        <v>0.94875851996105176</v>
      </c>
      <c r="AF364">
        <v>0</v>
      </c>
      <c r="AG364" t="s">
        <v>913</v>
      </c>
    </row>
    <row r="365" spans="1:33" x14ac:dyDescent="0.25">
      <c r="A365" t="s">
        <v>55</v>
      </c>
      <c r="B365" t="s">
        <v>946</v>
      </c>
      <c r="C365" s="63" t="s">
        <v>946</v>
      </c>
      <c r="D365" s="63" t="s">
        <v>671</v>
      </c>
      <c r="E365" t="s">
        <v>527</v>
      </c>
      <c r="F365">
        <v>0.95</v>
      </c>
      <c r="G365">
        <v>2</v>
      </c>
      <c r="H365">
        <v>2</v>
      </c>
      <c r="I365">
        <v>2</v>
      </c>
      <c r="J365">
        <v>7</v>
      </c>
      <c r="K365">
        <v>3</v>
      </c>
      <c r="L365" t="s">
        <v>103</v>
      </c>
      <c r="M365">
        <v>10</v>
      </c>
      <c r="N365" t="s">
        <v>717</v>
      </c>
      <c r="O365" t="s">
        <v>4</v>
      </c>
      <c r="P365">
        <v>1</v>
      </c>
      <c r="Q365">
        <v>1</v>
      </c>
      <c r="R365">
        <v>0</v>
      </c>
      <c r="S365" t="s">
        <v>642</v>
      </c>
      <c r="T365" t="s">
        <v>689</v>
      </c>
      <c r="U365">
        <v>4.5</v>
      </c>
      <c r="V365">
        <v>0.5921052631578948</v>
      </c>
      <c r="W365">
        <v>4.2749999999999995</v>
      </c>
      <c r="X365" t="s">
        <v>39</v>
      </c>
      <c r="Y365" t="s">
        <v>756</v>
      </c>
      <c r="Z365">
        <v>1643.1999999999998</v>
      </c>
      <c r="AA365">
        <v>93540</v>
      </c>
      <c r="AB365">
        <v>1</v>
      </c>
      <c r="AC365">
        <v>0.56176491313483323</v>
      </c>
      <c r="AD365">
        <v>0.94875851996105176</v>
      </c>
      <c r="AE365">
        <v>0.94875851996105154</v>
      </c>
      <c r="AF365">
        <v>-1.1102230246251565E-16</v>
      </c>
      <c r="AG365" t="s">
        <v>642</v>
      </c>
    </row>
    <row r="366" spans="1:33" x14ac:dyDescent="0.25">
      <c r="A366" t="s">
        <v>55</v>
      </c>
      <c r="B366" t="s">
        <v>946</v>
      </c>
      <c r="C366" s="63" t="s">
        <v>946</v>
      </c>
      <c r="D366" s="63" t="s">
        <v>671</v>
      </c>
      <c r="E366" t="s">
        <v>527</v>
      </c>
      <c r="F366">
        <v>0.95</v>
      </c>
      <c r="G366">
        <v>2</v>
      </c>
      <c r="H366">
        <v>2</v>
      </c>
      <c r="I366">
        <v>2</v>
      </c>
      <c r="J366">
        <v>7</v>
      </c>
      <c r="K366">
        <v>3</v>
      </c>
      <c r="L366" t="s">
        <v>103</v>
      </c>
      <c r="M366">
        <v>10</v>
      </c>
      <c r="N366" t="s">
        <v>717</v>
      </c>
      <c r="O366" t="s">
        <v>5</v>
      </c>
      <c r="P366">
        <v>2</v>
      </c>
      <c r="Q366">
        <v>0</v>
      </c>
      <c r="R366">
        <v>0</v>
      </c>
      <c r="S366" t="s">
        <v>642</v>
      </c>
      <c r="T366" t="s">
        <v>690</v>
      </c>
      <c r="U366">
        <v>0</v>
      </c>
      <c r="V366">
        <v>0</v>
      </c>
      <c r="W366">
        <v>0</v>
      </c>
      <c r="X366" t="s">
        <v>40</v>
      </c>
      <c r="Y366" t="s">
        <v>757</v>
      </c>
      <c r="Z366">
        <v>1643.1999999999998</v>
      </c>
      <c r="AA366">
        <v>93540</v>
      </c>
      <c r="AB366">
        <v>0</v>
      </c>
      <c r="AC366">
        <v>0</v>
      </c>
      <c r="AD366">
        <v>0.94875851996105176</v>
      </c>
      <c r="AF366">
        <v>0</v>
      </c>
      <c r="AG366" t="s">
        <v>913</v>
      </c>
    </row>
    <row r="367" spans="1:33" x14ac:dyDescent="0.25">
      <c r="A367" t="s">
        <v>55</v>
      </c>
      <c r="B367" t="s">
        <v>946</v>
      </c>
      <c r="C367" s="63" t="s">
        <v>946</v>
      </c>
      <c r="D367" s="63" t="s">
        <v>671</v>
      </c>
      <c r="E367" t="s">
        <v>527</v>
      </c>
      <c r="F367">
        <v>0.95</v>
      </c>
      <c r="G367">
        <v>2</v>
      </c>
      <c r="H367">
        <v>2</v>
      </c>
      <c r="I367">
        <v>2</v>
      </c>
      <c r="J367">
        <v>7</v>
      </c>
      <c r="K367">
        <v>3</v>
      </c>
      <c r="L367" t="s">
        <v>103</v>
      </c>
      <c r="M367">
        <v>10</v>
      </c>
      <c r="N367" t="s">
        <v>717</v>
      </c>
      <c r="O367" t="s">
        <v>31</v>
      </c>
      <c r="P367">
        <v>3</v>
      </c>
      <c r="Q367">
        <v>0</v>
      </c>
      <c r="R367">
        <v>0</v>
      </c>
      <c r="S367" t="s">
        <v>642</v>
      </c>
      <c r="T367" t="s">
        <v>690</v>
      </c>
      <c r="U367">
        <v>0</v>
      </c>
      <c r="V367">
        <v>0</v>
      </c>
      <c r="W367">
        <v>0</v>
      </c>
      <c r="X367" t="s">
        <v>41</v>
      </c>
      <c r="Y367" t="s">
        <v>758</v>
      </c>
      <c r="Z367">
        <v>1643.1999999999998</v>
      </c>
      <c r="AA367">
        <v>93540</v>
      </c>
      <c r="AB367">
        <v>0</v>
      </c>
      <c r="AC367">
        <v>0</v>
      </c>
      <c r="AD367">
        <v>0.94875851996105176</v>
      </c>
      <c r="AF367">
        <v>0</v>
      </c>
      <c r="AG367" t="s">
        <v>913</v>
      </c>
    </row>
    <row r="368" spans="1:33" x14ac:dyDescent="0.25">
      <c r="A368" t="s">
        <v>55</v>
      </c>
      <c r="B368" t="s">
        <v>946</v>
      </c>
      <c r="C368" s="63" t="s">
        <v>946</v>
      </c>
      <c r="D368" s="63" t="s">
        <v>671</v>
      </c>
      <c r="E368" t="s">
        <v>527</v>
      </c>
      <c r="F368">
        <v>0.95</v>
      </c>
      <c r="G368">
        <v>2</v>
      </c>
      <c r="H368">
        <v>2</v>
      </c>
      <c r="I368">
        <v>2</v>
      </c>
      <c r="J368">
        <v>7</v>
      </c>
      <c r="K368">
        <v>4</v>
      </c>
      <c r="L368" t="s">
        <v>101</v>
      </c>
      <c r="M368">
        <v>11</v>
      </c>
      <c r="N368" t="s">
        <v>719</v>
      </c>
      <c r="O368" t="s">
        <v>4</v>
      </c>
      <c r="P368">
        <v>1</v>
      </c>
      <c r="Q368">
        <v>1</v>
      </c>
      <c r="R368">
        <v>0</v>
      </c>
      <c r="S368" t="s">
        <v>642</v>
      </c>
      <c r="T368" t="s">
        <v>689</v>
      </c>
      <c r="U368">
        <v>4.5</v>
      </c>
      <c r="V368">
        <v>0.5921052631578948</v>
      </c>
      <c r="W368">
        <v>4.2749999999999995</v>
      </c>
      <c r="X368" t="s">
        <v>42</v>
      </c>
      <c r="Y368" t="s">
        <v>759</v>
      </c>
      <c r="Z368">
        <v>1643.1999999999998</v>
      </c>
      <c r="AA368">
        <v>93540</v>
      </c>
      <c r="AB368">
        <v>1</v>
      </c>
      <c r="AC368">
        <v>0.56176491313483323</v>
      </c>
      <c r="AD368">
        <v>0.94875851996105176</v>
      </c>
      <c r="AE368">
        <v>0.94875851996105154</v>
      </c>
      <c r="AF368">
        <v>-1.1102230246251565E-16</v>
      </c>
      <c r="AG368" t="s">
        <v>642</v>
      </c>
    </row>
    <row r="369" spans="1:33" x14ac:dyDescent="0.25">
      <c r="A369" t="s">
        <v>55</v>
      </c>
      <c r="B369" t="s">
        <v>946</v>
      </c>
      <c r="C369" s="63" t="s">
        <v>946</v>
      </c>
      <c r="D369" s="63" t="s">
        <v>671</v>
      </c>
      <c r="E369" t="s">
        <v>527</v>
      </c>
      <c r="F369">
        <v>0.95</v>
      </c>
      <c r="G369">
        <v>2</v>
      </c>
      <c r="H369">
        <v>2</v>
      </c>
      <c r="I369">
        <v>2</v>
      </c>
      <c r="J369">
        <v>7</v>
      </c>
      <c r="K369">
        <v>4</v>
      </c>
      <c r="L369" t="s">
        <v>101</v>
      </c>
      <c r="M369">
        <v>11</v>
      </c>
      <c r="N369" t="s">
        <v>719</v>
      </c>
      <c r="O369" t="s">
        <v>5</v>
      </c>
      <c r="P369">
        <v>2</v>
      </c>
      <c r="Q369">
        <v>0</v>
      </c>
      <c r="R369">
        <v>0</v>
      </c>
      <c r="S369" t="s">
        <v>642</v>
      </c>
      <c r="T369" t="s">
        <v>690</v>
      </c>
      <c r="U369">
        <v>0</v>
      </c>
      <c r="V369">
        <v>0</v>
      </c>
      <c r="W369">
        <v>0</v>
      </c>
      <c r="X369" t="s">
        <v>43</v>
      </c>
      <c r="Y369" t="s">
        <v>760</v>
      </c>
      <c r="Z369">
        <v>1643.1999999999998</v>
      </c>
      <c r="AA369">
        <v>93540</v>
      </c>
      <c r="AB369">
        <v>0</v>
      </c>
      <c r="AC369">
        <v>0</v>
      </c>
      <c r="AD369">
        <v>0.94875851996105176</v>
      </c>
      <c r="AF369">
        <v>0</v>
      </c>
      <c r="AG369" t="s">
        <v>913</v>
      </c>
    </row>
    <row r="370" spans="1:33" x14ac:dyDescent="0.25">
      <c r="A370" t="s">
        <v>55</v>
      </c>
      <c r="B370" t="s">
        <v>946</v>
      </c>
      <c r="C370" s="63" t="s">
        <v>946</v>
      </c>
      <c r="D370" s="63" t="s">
        <v>671</v>
      </c>
      <c r="E370" t="s">
        <v>527</v>
      </c>
      <c r="F370">
        <v>0.95</v>
      </c>
      <c r="G370">
        <v>2</v>
      </c>
      <c r="H370">
        <v>2</v>
      </c>
      <c r="I370">
        <v>2</v>
      </c>
      <c r="J370">
        <v>7</v>
      </c>
      <c r="K370">
        <v>4</v>
      </c>
      <c r="L370" t="s">
        <v>101</v>
      </c>
      <c r="M370">
        <v>11</v>
      </c>
      <c r="N370" t="s">
        <v>719</v>
      </c>
      <c r="O370" t="s">
        <v>31</v>
      </c>
      <c r="P370">
        <v>3</v>
      </c>
      <c r="Q370">
        <v>0</v>
      </c>
      <c r="R370">
        <v>0</v>
      </c>
      <c r="S370" t="s">
        <v>642</v>
      </c>
      <c r="T370" t="s">
        <v>690</v>
      </c>
      <c r="U370">
        <v>0</v>
      </c>
      <c r="V370">
        <v>0</v>
      </c>
      <c r="W370">
        <v>0</v>
      </c>
      <c r="X370" t="s">
        <v>44</v>
      </c>
      <c r="Y370" t="s">
        <v>761</v>
      </c>
      <c r="Z370">
        <v>1643.1999999999998</v>
      </c>
      <c r="AA370">
        <v>93540</v>
      </c>
      <c r="AB370">
        <v>0</v>
      </c>
      <c r="AC370">
        <v>0</v>
      </c>
      <c r="AD370">
        <v>0.94875851996105176</v>
      </c>
      <c r="AF370">
        <v>0</v>
      </c>
      <c r="AG370" t="s">
        <v>913</v>
      </c>
    </row>
    <row r="371" spans="1:33" x14ac:dyDescent="0.25">
      <c r="A371" t="s">
        <v>55</v>
      </c>
      <c r="B371" t="s">
        <v>946</v>
      </c>
      <c r="C371" s="63" t="s">
        <v>946</v>
      </c>
      <c r="D371" s="63" t="s">
        <v>671</v>
      </c>
      <c r="E371" t="s">
        <v>527</v>
      </c>
      <c r="F371">
        <v>0.95</v>
      </c>
      <c r="G371">
        <v>2</v>
      </c>
      <c r="H371">
        <v>2</v>
      </c>
      <c r="I371">
        <v>2</v>
      </c>
      <c r="J371">
        <v>7</v>
      </c>
      <c r="K371">
        <v>5</v>
      </c>
      <c r="L371" t="s">
        <v>105</v>
      </c>
      <c r="M371">
        <v>12</v>
      </c>
      <c r="N371" t="s">
        <v>721</v>
      </c>
      <c r="O371" t="s">
        <v>4</v>
      </c>
      <c r="P371">
        <v>1</v>
      </c>
      <c r="Q371">
        <v>1</v>
      </c>
      <c r="R371">
        <v>0</v>
      </c>
      <c r="S371" t="s">
        <v>642</v>
      </c>
      <c r="T371" t="s">
        <v>689</v>
      </c>
      <c r="U371">
        <v>4.5</v>
      </c>
      <c r="V371">
        <v>0.5921052631578948</v>
      </c>
      <c r="W371">
        <v>4.2749999999999995</v>
      </c>
      <c r="X371" t="s">
        <v>45</v>
      </c>
      <c r="Y371" t="s">
        <v>762</v>
      </c>
      <c r="Z371">
        <v>1643.1999999999998</v>
      </c>
      <c r="AA371">
        <v>93540</v>
      </c>
      <c r="AB371">
        <v>1</v>
      </c>
      <c r="AC371">
        <v>0.56176491313483323</v>
      </c>
      <c r="AD371">
        <v>0.94875851996105176</v>
      </c>
      <c r="AE371">
        <v>0.94875851996105154</v>
      </c>
      <c r="AF371">
        <v>-1.1102230246251565E-16</v>
      </c>
      <c r="AG371" t="s">
        <v>642</v>
      </c>
    </row>
    <row r="372" spans="1:33" x14ac:dyDescent="0.25">
      <c r="A372" t="s">
        <v>55</v>
      </c>
      <c r="B372" t="s">
        <v>946</v>
      </c>
      <c r="C372" s="63" t="s">
        <v>946</v>
      </c>
      <c r="D372" s="63" t="s">
        <v>671</v>
      </c>
      <c r="E372" t="s">
        <v>527</v>
      </c>
      <c r="F372">
        <v>0.95</v>
      </c>
      <c r="G372">
        <v>2</v>
      </c>
      <c r="H372">
        <v>2</v>
      </c>
      <c r="I372">
        <v>2</v>
      </c>
      <c r="J372">
        <v>7</v>
      </c>
      <c r="K372">
        <v>5</v>
      </c>
      <c r="L372" t="s">
        <v>105</v>
      </c>
      <c r="M372">
        <v>12</v>
      </c>
      <c r="N372" t="s">
        <v>721</v>
      </c>
      <c r="O372" t="s">
        <v>5</v>
      </c>
      <c r="P372">
        <v>2</v>
      </c>
      <c r="Q372">
        <v>0</v>
      </c>
      <c r="R372">
        <v>0</v>
      </c>
      <c r="S372" t="s">
        <v>642</v>
      </c>
      <c r="T372" t="s">
        <v>690</v>
      </c>
      <c r="U372">
        <v>0</v>
      </c>
      <c r="V372">
        <v>0</v>
      </c>
      <c r="W372">
        <v>0</v>
      </c>
      <c r="X372" t="s">
        <v>46</v>
      </c>
      <c r="Y372" t="s">
        <v>763</v>
      </c>
      <c r="Z372">
        <v>1643.1999999999998</v>
      </c>
      <c r="AA372">
        <v>93540</v>
      </c>
      <c r="AB372">
        <v>0</v>
      </c>
      <c r="AC372">
        <v>0</v>
      </c>
      <c r="AD372">
        <v>0.94875851996105176</v>
      </c>
      <c r="AF372">
        <v>0</v>
      </c>
      <c r="AG372" t="s">
        <v>913</v>
      </c>
    </row>
    <row r="373" spans="1:33" x14ac:dyDescent="0.25">
      <c r="A373" t="s">
        <v>55</v>
      </c>
      <c r="B373" t="s">
        <v>946</v>
      </c>
      <c r="C373" s="63" t="s">
        <v>946</v>
      </c>
      <c r="D373" s="63" t="s">
        <v>671</v>
      </c>
      <c r="E373" t="s">
        <v>527</v>
      </c>
      <c r="F373">
        <v>0.95</v>
      </c>
      <c r="G373">
        <v>2</v>
      </c>
      <c r="H373">
        <v>2</v>
      </c>
      <c r="I373">
        <v>2</v>
      </c>
      <c r="J373">
        <v>7</v>
      </c>
      <c r="K373">
        <v>5</v>
      </c>
      <c r="L373" t="s">
        <v>105</v>
      </c>
      <c r="M373">
        <v>12</v>
      </c>
      <c r="N373" t="s">
        <v>721</v>
      </c>
      <c r="O373" t="s">
        <v>31</v>
      </c>
      <c r="P373">
        <v>3</v>
      </c>
      <c r="Q373">
        <v>0</v>
      </c>
      <c r="R373">
        <v>0</v>
      </c>
      <c r="S373" t="s">
        <v>642</v>
      </c>
      <c r="T373" t="s">
        <v>690</v>
      </c>
      <c r="U373">
        <v>0</v>
      </c>
      <c r="V373">
        <v>0</v>
      </c>
      <c r="W373">
        <v>0</v>
      </c>
      <c r="X373" t="s">
        <v>47</v>
      </c>
      <c r="Y373" t="s">
        <v>764</v>
      </c>
      <c r="Z373">
        <v>1643.1999999999998</v>
      </c>
      <c r="AA373">
        <v>93540</v>
      </c>
      <c r="AB373">
        <v>0</v>
      </c>
      <c r="AC373">
        <v>0</v>
      </c>
      <c r="AD373">
        <v>0.94875851996105176</v>
      </c>
      <c r="AF373">
        <v>0</v>
      </c>
      <c r="AG373" t="s">
        <v>913</v>
      </c>
    </row>
    <row r="374" spans="1:33" x14ac:dyDescent="0.25">
      <c r="A374" t="s">
        <v>55</v>
      </c>
      <c r="B374" t="s">
        <v>946</v>
      </c>
      <c r="C374" s="63" t="s">
        <v>946</v>
      </c>
      <c r="D374" s="63" t="s">
        <v>671</v>
      </c>
      <c r="E374" t="s">
        <v>527</v>
      </c>
      <c r="F374">
        <v>0.95</v>
      </c>
      <c r="G374">
        <v>2</v>
      </c>
      <c r="H374">
        <v>2</v>
      </c>
      <c r="I374">
        <v>2</v>
      </c>
      <c r="J374">
        <v>7</v>
      </c>
      <c r="K374">
        <v>6</v>
      </c>
      <c r="L374" t="s">
        <v>113</v>
      </c>
      <c r="M374">
        <v>13</v>
      </c>
      <c r="N374" t="s">
        <v>723</v>
      </c>
      <c r="O374" t="s">
        <v>4</v>
      </c>
      <c r="P374">
        <v>1</v>
      </c>
      <c r="Q374">
        <v>0</v>
      </c>
      <c r="R374">
        <v>0</v>
      </c>
      <c r="S374" t="s">
        <v>642</v>
      </c>
      <c r="T374" t="s">
        <v>690</v>
      </c>
      <c r="U374">
        <v>0</v>
      </c>
      <c r="V374">
        <v>0</v>
      </c>
      <c r="W374">
        <v>0</v>
      </c>
      <c r="X374" t="s">
        <v>48</v>
      </c>
      <c r="Y374" t="s">
        <v>765</v>
      </c>
      <c r="Z374">
        <v>1643.1999999999998</v>
      </c>
      <c r="AA374">
        <v>93540</v>
      </c>
      <c r="AB374">
        <v>0</v>
      </c>
      <c r="AC374">
        <v>0</v>
      </c>
      <c r="AD374">
        <v>0.94875851996105176</v>
      </c>
      <c r="AF374">
        <v>0</v>
      </c>
      <c r="AG374" t="s">
        <v>913</v>
      </c>
    </row>
    <row r="375" spans="1:33" x14ac:dyDescent="0.25">
      <c r="A375" t="s">
        <v>55</v>
      </c>
      <c r="B375" t="s">
        <v>946</v>
      </c>
      <c r="C375" s="63" t="s">
        <v>946</v>
      </c>
      <c r="D375" s="63" t="s">
        <v>671</v>
      </c>
      <c r="E375" t="s">
        <v>527</v>
      </c>
      <c r="F375">
        <v>0.95</v>
      </c>
      <c r="G375">
        <v>2</v>
      </c>
      <c r="H375">
        <v>2</v>
      </c>
      <c r="I375">
        <v>2</v>
      </c>
      <c r="J375">
        <v>7</v>
      </c>
      <c r="K375">
        <v>6</v>
      </c>
      <c r="L375" t="s">
        <v>113</v>
      </c>
      <c r="M375">
        <v>13</v>
      </c>
      <c r="N375" t="s">
        <v>723</v>
      </c>
      <c r="O375" t="s">
        <v>5</v>
      </c>
      <c r="P375">
        <v>2</v>
      </c>
      <c r="Q375">
        <v>0</v>
      </c>
      <c r="R375">
        <v>0</v>
      </c>
      <c r="S375" t="s">
        <v>642</v>
      </c>
      <c r="T375" t="s">
        <v>690</v>
      </c>
      <c r="U375">
        <v>0</v>
      </c>
      <c r="V375">
        <v>0</v>
      </c>
      <c r="W375">
        <v>0</v>
      </c>
      <c r="X375" t="s">
        <v>49</v>
      </c>
      <c r="Y375" t="s">
        <v>766</v>
      </c>
      <c r="Z375">
        <v>1643.1999999999998</v>
      </c>
      <c r="AA375">
        <v>93540</v>
      </c>
      <c r="AB375">
        <v>0</v>
      </c>
      <c r="AC375">
        <v>0</v>
      </c>
      <c r="AD375">
        <v>0.94875851996105176</v>
      </c>
      <c r="AF375">
        <v>0</v>
      </c>
      <c r="AG375" t="s">
        <v>913</v>
      </c>
    </row>
    <row r="376" spans="1:33" x14ac:dyDescent="0.25">
      <c r="A376" t="s">
        <v>55</v>
      </c>
      <c r="B376" t="s">
        <v>946</v>
      </c>
      <c r="C376" s="63" t="s">
        <v>946</v>
      </c>
      <c r="D376" s="63" t="s">
        <v>671</v>
      </c>
      <c r="E376" t="s">
        <v>527</v>
      </c>
      <c r="F376">
        <v>0.95</v>
      </c>
      <c r="G376">
        <v>2</v>
      </c>
      <c r="H376">
        <v>2</v>
      </c>
      <c r="I376">
        <v>2</v>
      </c>
      <c r="J376">
        <v>7</v>
      </c>
      <c r="K376">
        <v>6</v>
      </c>
      <c r="L376" t="s">
        <v>113</v>
      </c>
      <c r="M376">
        <v>13</v>
      </c>
      <c r="N376" t="s">
        <v>723</v>
      </c>
      <c r="O376" t="s">
        <v>31</v>
      </c>
      <c r="P376">
        <v>3</v>
      </c>
      <c r="Q376">
        <v>0</v>
      </c>
      <c r="R376">
        <v>0</v>
      </c>
      <c r="S376" t="s">
        <v>642</v>
      </c>
      <c r="T376" t="s">
        <v>690</v>
      </c>
      <c r="U376">
        <v>0</v>
      </c>
      <c r="V376">
        <v>0</v>
      </c>
      <c r="W376">
        <v>0</v>
      </c>
      <c r="X376" t="s">
        <v>50</v>
      </c>
      <c r="Y376" t="s">
        <v>767</v>
      </c>
      <c r="Z376">
        <v>1643.1999999999998</v>
      </c>
      <c r="AA376">
        <v>93540</v>
      </c>
      <c r="AB376">
        <v>0</v>
      </c>
      <c r="AC376">
        <v>0</v>
      </c>
      <c r="AD376">
        <v>0.94875851996105176</v>
      </c>
      <c r="AF376">
        <v>0</v>
      </c>
      <c r="AG376" t="s">
        <v>913</v>
      </c>
    </row>
    <row r="377" spans="1:33" x14ac:dyDescent="0.25">
      <c r="A377" t="s">
        <v>55</v>
      </c>
      <c r="B377" t="s">
        <v>946</v>
      </c>
      <c r="C377" s="63" t="s">
        <v>946</v>
      </c>
      <c r="D377" s="63" t="s">
        <v>671</v>
      </c>
      <c r="E377" t="s">
        <v>527</v>
      </c>
      <c r="F377">
        <v>0.95</v>
      </c>
      <c r="G377">
        <v>2</v>
      </c>
      <c r="H377">
        <v>2</v>
      </c>
      <c r="I377">
        <v>2</v>
      </c>
      <c r="J377">
        <v>7</v>
      </c>
      <c r="K377">
        <v>7</v>
      </c>
      <c r="L377" t="s">
        <v>114</v>
      </c>
      <c r="M377">
        <v>14</v>
      </c>
      <c r="N377" t="s">
        <v>725</v>
      </c>
      <c r="O377" t="s">
        <v>4</v>
      </c>
      <c r="P377">
        <v>1</v>
      </c>
      <c r="Q377">
        <v>0</v>
      </c>
      <c r="R377">
        <v>0</v>
      </c>
      <c r="S377" t="s">
        <v>642</v>
      </c>
      <c r="T377" t="s">
        <v>690</v>
      </c>
      <c r="U377">
        <v>0</v>
      </c>
      <c r="V377">
        <v>0</v>
      </c>
      <c r="W377">
        <v>0</v>
      </c>
      <c r="X377" t="s">
        <v>51</v>
      </c>
      <c r="Y377" t="s">
        <v>768</v>
      </c>
      <c r="Z377">
        <v>1643.1999999999998</v>
      </c>
      <c r="AA377">
        <v>93540</v>
      </c>
      <c r="AB377">
        <v>0</v>
      </c>
      <c r="AC377">
        <v>0</v>
      </c>
      <c r="AD377">
        <v>0.94875851996105176</v>
      </c>
      <c r="AF377">
        <v>0</v>
      </c>
      <c r="AG377" t="s">
        <v>913</v>
      </c>
    </row>
    <row r="378" spans="1:33" x14ac:dyDescent="0.25">
      <c r="A378" t="s">
        <v>55</v>
      </c>
      <c r="B378" t="s">
        <v>946</v>
      </c>
      <c r="C378" s="63" t="s">
        <v>946</v>
      </c>
      <c r="D378" s="63" t="s">
        <v>671</v>
      </c>
      <c r="E378" t="s">
        <v>527</v>
      </c>
      <c r="F378">
        <v>0.95</v>
      </c>
      <c r="G378">
        <v>2</v>
      </c>
      <c r="H378">
        <v>2</v>
      </c>
      <c r="I378">
        <v>2</v>
      </c>
      <c r="J378">
        <v>7</v>
      </c>
      <c r="K378">
        <v>7</v>
      </c>
      <c r="L378" t="s">
        <v>114</v>
      </c>
      <c r="M378">
        <v>14</v>
      </c>
      <c r="N378" t="s">
        <v>725</v>
      </c>
      <c r="O378" t="s">
        <v>5</v>
      </c>
      <c r="P378">
        <v>2</v>
      </c>
      <c r="Q378">
        <v>0</v>
      </c>
      <c r="R378">
        <v>0</v>
      </c>
      <c r="S378" t="s">
        <v>642</v>
      </c>
      <c r="T378" t="s">
        <v>690</v>
      </c>
      <c r="U378">
        <v>0</v>
      </c>
      <c r="V378">
        <v>0</v>
      </c>
      <c r="W378">
        <v>0</v>
      </c>
      <c r="X378" t="s">
        <v>52</v>
      </c>
      <c r="Y378" t="s">
        <v>769</v>
      </c>
      <c r="Z378">
        <v>1643.1999999999998</v>
      </c>
      <c r="AA378">
        <v>93540</v>
      </c>
      <c r="AB378">
        <v>0</v>
      </c>
      <c r="AC378">
        <v>0</v>
      </c>
      <c r="AD378">
        <v>0.94875851996105176</v>
      </c>
      <c r="AF378">
        <v>0</v>
      </c>
      <c r="AG378" t="s">
        <v>913</v>
      </c>
    </row>
    <row r="379" spans="1:33" x14ac:dyDescent="0.25">
      <c r="A379" t="s">
        <v>55</v>
      </c>
      <c r="B379" t="s">
        <v>946</v>
      </c>
      <c r="C379" s="63" t="s">
        <v>946</v>
      </c>
      <c r="D379" s="63" t="s">
        <v>671</v>
      </c>
      <c r="E379" t="s">
        <v>527</v>
      </c>
      <c r="F379">
        <v>0.95</v>
      </c>
      <c r="G379">
        <v>2</v>
      </c>
      <c r="H379">
        <v>2</v>
      </c>
      <c r="I379">
        <v>2</v>
      </c>
      <c r="J379">
        <v>7</v>
      </c>
      <c r="K379">
        <v>7</v>
      </c>
      <c r="L379" t="s">
        <v>114</v>
      </c>
      <c r="M379">
        <v>14</v>
      </c>
      <c r="N379" t="s">
        <v>725</v>
      </c>
      <c r="O379" t="s">
        <v>31</v>
      </c>
      <c r="P379">
        <v>3</v>
      </c>
      <c r="Q379">
        <v>0</v>
      </c>
      <c r="R379">
        <v>0</v>
      </c>
      <c r="S379" t="s">
        <v>642</v>
      </c>
      <c r="T379" t="s">
        <v>690</v>
      </c>
      <c r="U379">
        <v>0</v>
      </c>
      <c r="V379">
        <v>0</v>
      </c>
      <c r="W379">
        <v>0</v>
      </c>
      <c r="X379" t="s">
        <v>53</v>
      </c>
      <c r="Y379" t="s">
        <v>770</v>
      </c>
      <c r="Z379">
        <v>1643.1999999999998</v>
      </c>
      <c r="AA379">
        <v>93540</v>
      </c>
      <c r="AB379">
        <v>0</v>
      </c>
      <c r="AC379">
        <v>0</v>
      </c>
      <c r="AD379">
        <v>0.94875851996105176</v>
      </c>
      <c r="AF379">
        <v>0</v>
      </c>
      <c r="AG379" t="s">
        <v>913</v>
      </c>
    </row>
    <row r="380" spans="1:33" x14ac:dyDescent="0.25">
      <c r="A380" t="s">
        <v>55</v>
      </c>
      <c r="B380" t="s">
        <v>947</v>
      </c>
      <c r="C380" s="63" t="s">
        <v>947</v>
      </c>
      <c r="D380" s="63" t="s">
        <v>671</v>
      </c>
      <c r="E380" t="s">
        <v>527</v>
      </c>
      <c r="F380">
        <v>1</v>
      </c>
      <c r="G380">
        <v>1</v>
      </c>
      <c r="H380">
        <v>1</v>
      </c>
      <c r="I380">
        <v>2</v>
      </c>
      <c r="J380">
        <v>7</v>
      </c>
      <c r="K380">
        <v>1</v>
      </c>
      <c r="L380" t="s">
        <v>99</v>
      </c>
      <c r="M380">
        <v>1</v>
      </c>
      <c r="N380" t="s">
        <v>699</v>
      </c>
      <c r="O380" t="s">
        <v>4</v>
      </c>
      <c r="P380">
        <v>1</v>
      </c>
      <c r="Q380">
        <v>1</v>
      </c>
      <c r="R380">
        <v>0</v>
      </c>
      <c r="S380" t="s">
        <v>642</v>
      </c>
      <c r="T380" t="s">
        <v>689</v>
      </c>
      <c r="U380">
        <v>9.5</v>
      </c>
      <c r="V380">
        <v>1.25</v>
      </c>
      <c r="W380">
        <v>9.5</v>
      </c>
      <c r="X380" t="s">
        <v>33</v>
      </c>
      <c r="Y380" t="s">
        <v>729</v>
      </c>
      <c r="Z380">
        <v>1643.1999999999998</v>
      </c>
      <c r="AA380">
        <v>93540</v>
      </c>
      <c r="AB380">
        <v>1</v>
      </c>
      <c r="AC380">
        <v>1.1859481499513147</v>
      </c>
      <c r="AD380">
        <v>0.94875851996105176</v>
      </c>
      <c r="AE380">
        <v>0.94875851996105176</v>
      </c>
      <c r="AF380">
        <v>0</v>
      </c>
      <c r="AG380" t="s">
        <v>642</v>
      </c>
    </row>
    <row r="381" spans="1:33" x14ac:dyDescent="0.25">
      <c r="A381" t="s">
        <v>55</v>
      </c>
      <c r="B381" t="s">
        <v>947</v>
      </c>
      <c r="C381" s="63" t="s">
        <v>947</v>
      </c>
      <c r="D381" s="63" t="s">
        <v>671</v>
      </c>
      <c r="E381" t="s">
        <v>527</v>
      </c>
      <c r="F381">
        <v>1</v>
      </c>
      <c r="G381">
        <v>1</v>
      </c>
      <c r="H381">
        <v>1</v>
      </c>
      <c r="I381">
        <v>2</v>
      </c>
      <c r="J381">
        <v>7</v>
      </c>
      <c r="K381">
        <v>1</v>
      </c>
      <c r="L381" t="s">
        <v>99</v>
      </c>
      <c r="M381">
        <v>1</v>
      </c>
      <c r="N381" t="s">
        <v>699</v>
      </c>
      <c r="O381" t="s">
        <v>5</v>
      </c>
      <c r="P381">
        <v>2</v>
      </c>
      <c r="Q381">
        <v>0</v>
      </c>
      <c r="R381">
        <v>0</v>
      </c>
      <c r="S381" t="s">
        <v>642</v>
      </c>
      <c r="T381" t="s">
        <v>690</v>
      </c>
      <c r="U381">
        <v>0</v>
      </c>
      <c r="V381">
        <v>0</v>
      </c>
      <c r="W381">
        <v>0</v>
      </c>
      <c r="X381" t="s">
        <v>34</v>
      </c>
      <c r="Y381" t="s">
        <v>730</v>
      </c>
      <c r="Z381">
        <v>1643.1999999999998</v>
      </c>
      <c r="AA381">
        <v>93540</v>
      </c>
      <c r="AB381">
        <v>0</v>
      </c>
      <c r="AC381">
        <v>0</v>
      </c>
      <c r="AD381">
        <v>0.94875851996105176</v>
      </c>
      <c r="AF381">
        <v>0</v>
      </c>
      <c r="AG381" t="s">
        <v>913</v>
      </c>
    </row>
    <row r="382" spans="1:33" x14ac:dyDescent="0.25">
      <c r="A382" t="s">
        <v>55</v>
      </c>
      <c r="B382" t="s">
        <v>947</v>
      </c>
      <c r="C382" s="63" t="s">
        <v>947</v>
      </c>
      <c r="D382" s="63" t="s">
        <v>671</v>
      </c>
      <c r="E382" t="s">
        <v>527</v>
      </c>
      <c r="F382">
        <v>1</v>
      </c>
      <c r="G382">
        <v>1</v>
      </c>
      <c r="H382">
        <v>1</v>
      </c>
      <c r="I382">
        <v>2</v>
      </c>
      <c r="J382">
        <v>7</v>
      </c>
      <c r="K382">
        <v>1</v>
      </c>
      <c r="L382" t="s">
        <v>99</v>
      </c>
      <c r="M382">
        <v>1</v>
      </c>
      <c r="N382" t="s">
        <v>699</v>
      </c>
      <c r="O382" t="s">
        <v>31</v>
      </c>
      <c r="P382">
        <v>3</v>
      </c>
      <c r="Q382">
        <v>0</v>
      </c>
      <c r="R382">
        <v>0</v>
      </c>
      <c r="S382" t="s">
        <v>642</v>
      </c>
      <c r="T382" t="s">
        <v>690</v>
      </c>
      <c r="U382">
        <v>0</v>
      </c>
      <c r="V382">
        <v>0</v>
      </c>
      <c r="W382">
        <v>0</v>
      </c>
      <c r="X382" t="s">
        <v>35</v>
      </c>
      <c r="Y382" t="s">
        <v>731</v>
      </c>
      <c r="Z382">
        <v>1643.1999999999998</v>
      </c>
      <c r="AA382">
        <v>93540</v>
      </c>
      <c r="AB382">
        <v>0</v>
      </c>
      <c r="AC382">
        <v>0</v>
      </c>
      <c r="AD382">
        <v>0.94875851996105176</v>
      </c>
      <c r="AF382">
        <v>0</v>
      </c>
      <c r="AG382" t="s">
        <v>913</v>
      </c>
    </row>
    <row r="383" spans="1:33" x14ac:dyDescent="0.25">
      <c r="A383" t="s">
        <v>55</v>
      </c>
      <c r="B383" t="s">
        <v>947</v>
      </c>
      <c r="C383" s="63" t="s">
        <v>947</v>
      </c>
      <c r="D383" s="63" t="s">
        <v>671</v>
      </c>
      <c r="E383" t="s">
        <v>527</v>
      </c>
      <c r="F383">
        <v>1</v>
      </c>
      <c r="G383">
        <v>1</v>
      </c>
      <c r="H383">
        <v>1</v>
      </c>
      <c r="I383">
        <v>2</v>
      </c>
      <c r="J383">
        <v>7</v>
      </c>
      <c r="K383">
        <v>2</v>
      </c>
      <c r="L383" t="s">
        <v>102</v>
      </c>
      <c r="M383">
        <v>2</v>
      </c>
      <c r="N383" t="s">
        <v>701</v>
      </c>
      <c r="O383" t="s">
        <v>4</v>
      </c>
      <c r="P383">
        <v>1</v>
      </c>
      <c r="Q383">
        <v>1</v>
      </c>
      <c r="R383">
        <v>0</v>
      </c>
      <c r="S383" t="s">
        <v>642</v>
      </c>
      <c r="T383" t="s">
        <v>689</v>
      </c>
      <c r="U383">
        <v>9</v>
      </c>
      <c r="V383">
        <v>1.1842105263157896</v>
      </c>
      <c r="W383">
        <v>9</v>
      </c>
      <c r="X383" t="s">
        <v>36</v>
      </c>
      <c r="Y383" t="s">
        <v>732</v>
      </c>
      <c r="Z383">
        <v>1643.1999999999998</v>
      </c>
      <c r="AA383">
        <v>93540</v>
      </c>
      <c r="AB383">
        <v>1</v>
      </c>
      <c r="AC383">
        <v>1.1235298262696665</v>
      </c>
      <c r="AD383">
        <v>0.94875851996105176</v>
      </c>
      <c r="AE383">
        <v>0.94875851996105154</v>
      </c>
      <c r="AF383">
        <v>-2.2204460492503131E-16</v>
      </c>
      <c r="AG383" t="s">
        <v>642</v>
      </c>
    </row>
    <row r="384" spans="1:33" x14ac:dyDescent="0.25">
      <c r="A384" t="s">
        <v>55</v>
      </c>
      <c r="B384" t="s">
        <v>947</v>
      </c>
      <c r="C384" s="63" t="s">
        <v>947</v>
      </c>
      <c r="D384" s="63" t="s">
        <v>671</v>
      </c>
      <c r="E384" t="s">
        <v>527</v>
      </c>
      <c r="F384">
        <v>1</v>
      </c>
      <c r="G384">
        <v>1</v>
      </c>
      <c r="H384">
        <v>1</v>
      </c>
      <c r="I384">
        <v>2</v>
      </c>
      <c r="J384">
        <v>7</v>
      </c>
      <c r="K384">
        <v>2</v>
      </c>
      <c r="L384" t="s">
        <v>102</v>
      </c>
      <c r="M384">
        <v>2</v>
      </c>
      <c r="N384" t="s">
        <v>701</v>
      </c>
      <c r="O384" t="s">
        <v>5</v>
      </c>
      <c r="P384">
        <v>2</v>
      </c>
      <c r="Q384">
        <v>0</v>
      </c>
      <c r="R384">
        <v>0</v>
      </c>
      <c r="S384" t="s">
        <v>642</v>
      </c>
      <c r="T384" t="s">
        <v>690</v>
      </c>
      <c r="U384">
        <v>0</v>
      </c>
      <c r="V384">
        <v>0</v>
      </c>
      <c r="W384">
        <v>0</v>
      </c>
      <c r="X384" t="s">
        <v>37</v>
      </c>
      <c r="Y384" t="s">
        <v>733</v>
      </c>
      <c r="Z384">
        <v>1643.1999999999998</v>
      </c>
      <c r="AA384">
        <v>93540</v>
      </c>
      <c r="AB384">
        <v>0</v>
      </c>
      <c r="AC384">
        <v>0</v>
      </c>
      <c r="AD384">
        <v>0.94875851996105176</v>
      </c>
      <c r="AF384">
        <v>0</v>
      </c>
      <c r="AG384" t="s">
        <v>913</v>
      </c>
    </row>
    <row r="385" spans="1:33" x14ac:dyDescent="0.25">
      <c r="A385" t="s">
        <v>55</v>
      </c>
      <c r="B385" t="s">
        <v>947</v>
      </c>
      <c r="C385" s="63" t="s">
        <v>947</v>
      </c>
      <c r="D385" s="63" t="s">
        <v>671</v>
      </c>
      <c r="E385" t="s">
        <v>527</v>
      </c>
      <c r="F385">
        <v>1</v>
      </c>
      <c r="G385">
        <v>1</v>
      </c>
      <c r="H385">
        <v>1</v>
      </c>
      <c r="I385">
        <v>2</v>
      </c>
      <c r="J385">
        <v>7</v>
      </c>
      <c r="K385">
        <v>2</v>
      </c>
      <c r="L385" t="s">
        <v>102</v>
      </c>
      <c r="M385">
        <v>2</v>
      </c>
      <c r="N385" t="s">
        <v>701</v>
      </c>
      <c r="O385" t="s">
        <v>31</v>
      </c>
      <c r="P385">
        <v>3</v>
      </c>
      <c r="Q385">
        <v>0</v>
      </c>
      <c r="R385">
        <v>0</v>
      </c>
      <c r="S385" t="s">
        <v>642</v>
      </c>
      <c r="T385" t="s">
        <v>690</v>
      </c>
      <c r="U385">
        <v>0</v>
      </c>
      <c r="V385">
        <v>0</v>
      </c>
      <c r="W385">
        <v>0</v>
      </c>
      <c r="X385" t="s">
        <v>38</v>
      </c>
      <c r="Y385" t="s">
        <v>734</v>
      </c>
      <c r="Z385">
        <v>1643.1999999999998</v>
      </c>
      <c r="AA385">
        <v>93540</v>
      </c>
      <c r="AB385">
        <v>0</v>
      </c>
      <c r="AC385">
        <v>0</v>
      </c>
      <c r="AD385">
        <v>0.94875851996105176</v>
      </c>
      <c r="AF385">
        <v>0</v>
      </c>
      <c r="AG385" t="s">
        <v>913</v>
      </c>
    </row>
    <row r="386" spans="1:33" x14ac:dyDescent="0.25">
      <c r="A386" t="s">
        <v>55</v>
      </c>
      <c r="B386" t="s">
        <v>947</v>
      </c>
      <c r="C386" s="63" t="s">
        <v>947</v>
      </c>
      <c r="D386" s="63" t="s">
        <v>671</v>
      </c>
      <c r="E386" t="s">
        <v>527</v>
      </c>
      <c r="F386">
        <v>1</v>
      </c>
      <c r="G386">
        <v>1</v>
      </c>
      <c r="H386">
        <v>1</v>
      </c>
      <c r="I386">
        <v>2</v>
      </c>
      <c r="J386">
        <v>7</v>
      </c>
      <c r="K386">
        <v>3</v>
      </c>
      <c r="L386" t="s">
        <v>103</v>
      </c>
      <c r="M386">
        <v>3</v>
      </c>
      <c r="N386" t="s">
        <v>703</v>
      </c>
      <c r="O386" t="s">
        <v>4</v>
      </c>
      <c r="P386">
        <v>1</v>
      </c>
      <c r="Q386">
        <v>0</v>
      </c>
      <c r="R386">
        <v>0</v>
      </c>
      <c r="S386" t="s">
        <v>642</v>
      </c>
      <c r="T386" t="s">
        <v>690</v>
      </c>
      <c r="U386">
        <v>0</v>
      </c>
      <c r="V386">
        <v>0</v>
      </c>
      <c r="W386">
        <v>0</v>
      </c>
      <c r="X386" t="s">
        <v>39</v>
      </c>
      <c r="Y386" t="s">
        <v>735</v>
      </c>
      <c r="Z386">
        <v>1643.1999999999998</v>
      </c>
      <c r="AA386">
        <v>93540</v>
      </c>
      <c r="AB386">
        <v>0</v>
      </c>
      <c r="AC386">
        <v>0</v>
      </c>
      <c r="AD386">
        <v>0.94875851996105176</v>
      </c>
      <c r="AF386">
        <v>0</v>
      </c>
      <c r="AG386" t="s">
        <v>913</v>
      </c>
    </row>
    <row r="387" spans="1:33" x14ac:dyDescent="0.25">
      <c r="A387" t="s">
        <v>55</v>
      </c>
      <c r="B387" t="s">
        <v>947</v>
      </c>
      <c r="C387" s="63" t="s">
        <v>947</v>
      </c>
      <c r="D387" s="63" t="s">
        <v>671</v>
      </c>
      <c r="E387" t="s">
        <v>527</v>
      </c>
      <c r="F387">
        <v>1</v>
      </c>
      <c r="G387">
        <v>1</v>
      </c>
      <c r="H387">
        <v>1</v>
      </c>
      <c r="I387">
        <v>2</v>
      </c>
      <c r="J387">
        <v>7</v>
      </c>
      <c r="K387">
        <v>3</v>
      </c>
      <c r="L387" t="s">
        <v>103</v>
      </c>
      <c r="M387">
        <v>3</v>
      </c>
      <c r="N387" t="s">
        <v>703</v>
      </c>
      <c r="O387" t="s">
        <v>5</v>
      </c>
      <c r="P387">
        <v>2</v>
      </c>
      <c r="Q387">
        <v>0</v>
      </c>
      <c r="R387">
        <v>0</v>
      </c>
      <c r="S387" t="s">
        <v>642</v>
      </c>
      <c r="T387" t="s">
        <v>690</v>
      </c>
      <c r="U387">
        <v>0</v>
      </c>
      <c r="V387">
        <v>0</v>
      </c>
      <c r="W387">
        <v>0</v>
      </c>
      <c r="X387" t="s">
        <v>40</v>
      </c>
      <c r="Y387" t="s">
        <v>736</v>
      </c>
      <c r="Z387">
        <v>1643.1999999999998</v>
      </c>
      <c r="AA387">
        <v>93540</v>
      </c>
      <c r="AB387">
        <v>0</v>
      </c>
      <c r="AC387">
        <v>0</v>
      </c>
      <c r="AD387">
        <v>0.94875851996105176</v>
      </c>
      <c r="AF387">
        <v>0</v>
      </c>
      <c r="AG387" t="s">
        <v>913</v>
      </c>
    </row>
    <row r="388" spans="1:33" x14ac:dyDescent="0.25">
      <c r="A388" t="s">
        <v>55</v>
      </c>
      <c r="B388" t="s">
        <v>947</v>
      </c>
      <c r="C388" s="63" t="s">
        <v>947</v>
      </c>
      <c r="D388" s="63" t="s">
        <v>671</v>
      </c>
      <c r="E388" t="s">
        <v>527</v>
      </c>
      <c r="F388">
        <v>1</v>
      </c>
      <c r="G388">
        <v>1</v>
      </c>
      <c r="H388">
        <v>1</v>
      </c>
      <c r="I388">
        <v>2</v>
      </c>
      <c r="J388">
        <v>7</v>
      </c>
      <c r="K388">
        <v>3</v>
      </c>
      <c r="L388" t="s">
        <v>103</v>
      </c>
      <c r="M388">
        <v>3</v>
      </c>
      <c r="N388" t="s">
        <v>703</v>
      </c>
      <c r="O388" t="s">
        <v>31</v>
      </c>
      <c r="P388">
        <v>3</v>
      </c>
      <c r="Q388">
        <v>0</v>
      </c>
      <c r="R388">
        <v>0</v>
      </c>
      <c r="S388" t="s">
        <v>642</v>
      </c>
      <c r="T388" t="s">
        <v>690</v>
      </c>
      <c r="U388">
        <v>0</v>
      </c>
      <c r="V388">
        <v>0</v>
      </c>
      <c r="W388">
        <v>0</v>
      </c>
      <c r="X388" t="s">
        <v>41</v>
      </c>
      <c r="Y388" t="s">
        <v>737</v>
      </c>
      <c r="Z388">
        <v>1643.1999999999998</v>
      </c>
      <c r="AA388">
        <v>93540</v>
      </c>
      <c r="AB388">
        <v>0</v>
      </c>
      <c r="AC388">
        <v>0</v>
      </c>
      <c r="AD388">
        <v>0.94875851996105176</v>
      </c>
      <c r="AF388">
        <v>0</v>
      </c>
      <c r="AG388" t="s">
        <v>913</v>
      </c>
    </row>
    <row r="389" spans="1:33" x14ac:dyDescent="0.25">
      <c r="A389" t="s">
        <v>55</v>
      </c>
      <c r="B389" t="s">
        <v>947</v>
      </c>
      <c r="C389" s="63" t="s">
        <v>947</v>
      </c>
      <c r="D389" s="63" t="s">
        <v>671</v>
      </c>
      <c r="E389" t="s">
        <v>527</v>
      </c>
      <c r="F389">
        <v>1</v>
      </c>
      <c r="G389">
        <v>1</v>
      </c>
      <c r="H389">
        <v>1</v>
      </c>
      <c r="I389">
        <v>2</v>
      </c>
      <c r="J389">
        <v>7</v>
      </c>
      <c r="K389">
        <v>4</v>
      </c>
      <c r="L389" t="s">
        <v>101</v>
      </c>
      <c r="M389">
        <v>4</v>
      </c>
      <c r="N389" t="s">
        <v>705</v>
      </c>
      <c r="O389" t="s">
        <v>4</v>
      </c>
      <c r="P389">
        <v>1</v>
      </c>
      <c r="Q389">
        <v>1</v>
      </c>
      <c r="R389">
        <v>0</v>
      </c>
      <c r="S389" t="s">
        <v>642</v>
      </c>
      <c r="T389" t="s">
        <v>689</v>
      </c>
      <c r="U389">
        <v>9</v>
      </c>
      <c r="V389">
        <v>1.1842105263157896</v>
      </c>
      <c r="W389">
        <v>9</v>
      </c>
      <c r="X389" t="s">
        <v>42</v>
      </c>
      <c r="Y389" t="s">
        <v>738</v>
      </c>
      <c r="Z389">
        <v>1643.1999999999998</v>
      </c>
      <c r="AA389">
        <v>93540</v>
      </c>
      <c r="AB389">
        <v>1</v>
      </c>
      <c r="AC389">
        <v>1.1235298262696665</v>
      </c>
      <c r="AD389">
        <v>0.94875851996105176</v>
      </c>
      <c r="AE389">
        <v>0.94875851996105154</v>
      </c>
      <c r="AF389">
        <v>-2.2204460492503131E-16</v>
      </c>
      <c r="AG389" t="s">
        <v>642</v>
      </c>
    </row>
    <row r="390" spans="1:33" x14ac:dyDescent="0.25">
      <c r="A390" t="s">
        <v>55</v>
      </c>
      <c r="B390" t="s">
        <v>947</v>
      </c>
      <c r="C390" s="63" t="s">
        <v>947</v>
      </c>
      <c r="D390" s="63" t="s">
        <v>671</v>
      </c>
      <c r="E390" t="s">
        <v>527</v>
      </c>
      <c r="F390">
        <v>1</v>
      </c>
      <c r="G390">
        <v>1</v>
      </c>
      <c r="H390">
        <v>1</v>
      </c>
      <c r="I390">
        <v>2</v>
      </c>
      <c r="J390">
        <v>7</v>
      </c>
      <c r="K390">
        <v>4</v>
      </c>
      <c r="L390" t="s">
        <v>101</v>
      </c>
      <c r="M390">
        <v>4</v>
      </c>
      <c r="N390" t="s">
        <v>705</v>
      </c>
      <c r="O390" t="s">
        <v>5</v>
      </c>
      <c r="P390">
        <v>2</v>
      </c>
      <c r="Q390">
        <v>0</v>
      </c>
      <c r="R390">
        <v>0</v>
      </c>
      <c r="S390" t="s">
        <v>642</v>
      </c>
      <c r="T390" t="s">
        <v>690</v>
      </c>
      <c r="U390">
        <v>0</v>
      </c>
      <c r="V390">
        <v>0</v>
      </c>
      <c r="W390">
        <v>0</v>
      </c>
      <c r="X390" t="s">
        <v>43</v>
      </c>
      <c r="Y390" t="s">
        <v>739</v>
      </c>
      <c r="Z390">
        <v>1643.1999999999998</v>
      </c>
      <c r="AA390">
        <v>93540</v>
      </c>
      <c r="AB390">
        <v>0</v>
      </c>
      <c r="AC390">
        <v>0</v>
      </c>
      <c r="AD390">
        <v>0.94875851996105176</v>
      </c>
      <c r="AF390">
        <v>0</v>
      </c>
      <c r="AG390" t="s">
        <v>913</v>
      </c>
    </row>
    <row r="391" spans="1:33" x14ac:dyDescent="0.25">
      <c r="A391" t="s">
        <v>55</v>
      </c>
      <c r="B391" t="s">
        <v>947</v>
      </c>
      <c r="C391" s="63" t="s">
        <v>947</v>
      </c>
      <c r="D391" s="63" t="s">
        <v>671</v>
      </c>
      <c r="E391" t="s">
        <v>527</v>
      </c>
      <c r="F391">
        <v>1</v>
      </c>
      <c r="G391">
        <v>1</v>
      </c>
      <c r="H391">
        <v>1</v>
      </c>
      <c r="I391">
        <v>2</v>
      </c>
      <c r="J391">
        <v>7</v>
      </c>
      <c r="K391">
        <v>4</v>
      </c>
      <c r="L391" t="s">
        <v>101</v>
      </c>
      <c r="M391">
        <v>4</v>
      </c>
      <c r="N391" t="s">
        <v>705</v>
      </c>
      <c r="O391" t="s">
        <v>31</v>
      </c>
      <c r="P391">
        <v>3</v>
      </c>
      <c r="Q391">
        <v>0</v>
      </c>
      <c r="R391">
        <v>0</v>
      </c>
      <c r="S391" t="s">
        <v>642</v>
      </c>
      <c r="T391" t="s">
        <v>690</v>
      </c>
      <c r="U391">
        <v>0</v>
      </c>
      <c r="V391">
        <v>0</v>
      </c>
      <c r="W391">
        <v>0</v>
      </c>
      <c r="X391" t="s">
        <v>44</v>
      </c>
      <c r="Y391" t="s">
        <v>740</v>
      </c>
      <c r="Z391">
        <v>1643.1999999999998</v>
      </c>
      <c r="AA391">
        <v>93540</v>
      </c>
      <c r="AB391">
        <v>0</v>
      </c>
      <c r="AC391">
        <v>0</v>
      </c>
      <c r="AD391">
        <v>0.94875851996105176</v>
      </c>
      <c r="AF391">
        <v>0</v>
      </c>
      <c r="AG391" t="s">
        <v>913</v>
      </c>
    </row>
    <row r="392" spans="1:33" x14ac:dyDescent="0.25">
      <c r="A392" t="s">
        <v>55</v>
      </c>
      <c r="B392" t="s">
        <v>947</v>
      </c>
      <c r="C392" s="63" t="s">
        <v>947</v>
      </c>
      <c r="D392" s="63" t="s">
        <v>671</v>
      </c>
      <c r="E392" t="s">
        <v>527</v>
      </c>
      <c r="F392">
        <v>1</v>
      </c>
      <c r="G392">
        <v>1</v>
      </c>
      <c r="H392">
        <v>1</v>
      </c>
      <c r="I392">
        <v>2</v>
      </c>
      <c r="J392">
        <v>7</v>
      </c>
      <c r="K392">
        <v>5</v>
      </c>
      <c r="L392" t="s">
        <v>105</v>
      </c>
      <c r="M392">
        <v>5</v>
      </c>
      <c r="N392" t="s">
        <v>707</v>
      </c>
      <c r="O392" t="s">
        <v>4</v>
      </c>
      <c r="P392">
        <v>1</v>
      </c>
      <c r="Q392">
        <v>1</v>
      </c>
      <c r="R392">
        <v>0</v>
      </c>
      <c r="S392" t="s">
        <v>642</v>
      </c>
      <c r="T392" t="s">
        <v>689</v>
      </c>
      <c r="U392">
        <v>9</v>
      </c>
      <c r="V392">
        <v>1.1842105263157896</v>
      </c>
      <c r="W392">
        <v>9</v>
      </c>
      <c r="X392" t="s">
        <v>45</v>
      </c>
      <c r="Y392" t="s">
        <v>741</v>
      </c>
      <c r="Z392">
        <v>1643.1999999999998</v>
      </c>
      <c r="AA392">
        <v>93540</v>
      </c>
      <c r="AB392">
        <v>1</v>
      </c>
      <c r="AC392">
        <v>1.1235298262696665</v>
      </c>
      <c r="AD392">
        <v>0.94875851996105176</v>
      </c>
      <c r="AE392">
        <v>0.94875851996105154</v>
      </c>
      <c r="AF392">
        <v>-2.2204460492503131E-16</v>
      </c>
      <c r="AG392" t="s">
        <v>642</v>
      </c>
    </row>
    <row r="393" spans="1:33" x14ac:dyDescent="0.25">
      <c r="A393" t="s">
        <v>55</v>
      </c>
      <c r="B393" t="s">
        <v>947</v>
      </c>
      <c r="C393" s="63" t="s">
        <v>947</v>
      </c>
      <c r="D393" s="63" t="s">
        <v>671</v>
      </c>
      <c r="E393" t="s">
        <v>527</v>
      </c>
      <c r="F393">
        <v>1</v>
      </c>
      <c r="G393">
        <v>1</v>
      </c>
      <c r="H393">
        <v>1</v>
      </c>
      <c r="I393">
        <v>2</v>
      </c>
      <c r="J393">
        <v>7</v>
      </c>
      <c r="K393">
        <v>5</v>
      </c>
      <c r="L393" t="s">
        <v>105</v>
      </c>
      <c r="M393">
        <v>5</v>
      </c>
      <c r="N393" t="s">
        <v>707</v>
      </c>
      <c r="O393" t="s">
        <v>5</v>
      </c>
      <c r="P393">
        <v>2</v>
      </c>
      <c r="Q393">
        <v>0</v>
      </c>
      <c r="R393">
        <v>0</v>
      </c>
      <c r="S393" t="s">
        <v>642</v>
      </c>
      <c r="T393" t="s">
        <v>690</v>
      </c>
      <c r="U393">
        <v>0</v>
      </c>
      <c r="V393">
        <v>0</v>
      </c>
      <c r="W393">
        <v>0</v>
      </c>
      <c r="X393" t="s">
        <v>46</v>
      </c>
      <c r="Y393" t="s">
        <v>742</v>
      </c>
      <c r="Z393">
        <v>1643.1999999999998</v>
      </c>
      <c r="AA393">
        <v>93540</v>
      </c>
      <c r="AB393">
        <v>0</v>
      </c>
      <c r="AC393">
        <v>0</v>
      </c>
      <c r="AD393">
        <v>0.94875851996105176</v>
      </c>
      <c r="AF393">
        <v>0</v>
      </c>
      <c r="AG393" t="s">
        <v>913</v>
      </c>
    </row>
    <row r="394" spans="1:33" x14ac:dyDescent="0.25">
      <c r="A394" t="s">
        <v>55</v>
      </c>
      <c r="B394" t="s">
        <v>947</v>
      </c>
      <c r="C394" s="63" t="s">
        <v>947</v>
      </c>
      <c r="D394" s="63" t="s">
        <v>671</v>
      </c>
      <c r="E394" t="s">
        <v>527</v>
      </c>
      <c r="F394">
        <v>1</v>
      </c>
      <c r="G394">
        <v>1</v>
      </c>
      <c r="H394">
        <v>1</v>
      </c>
      <c r="I394">
        <v>2</v>
      </c>
      <c r="J394">
        <v>7</v>
      </c>
      <c r="K394">
        <v>5</v>
      </c>
      <c r="L394" t="s">
        <v>105</v>
      </c>
      <c r="M394">
        <v>5</v>
      </c>
      <c r="N394" t="s">
        <v>707</v>
      </c>
      <c r="O394" t="s">
        <v>31</v>
      </c>
      <c r="P394">
        <v>3</v>
      </c>
      <c r="Q394">
        <v>0</v>
      </c>
      <c r="R394">
        <v>0</v>
      </c>
      <c r="S394" t="s">
        <v>642</v>
      </c>
      <c r="T394" t="s">
        <v>690</v>
      </c>
      <c r="U394">
        <v>0</v>
      </c>
      <c r="V394">
        <v>0</v>
      </c>
      <c r="W394">
        <v>0</v>
      </c>
      <c r="X394" t="s">
        <v>47</v>
      </c>
      <c r="Y394" t="s">
        <v>743</v>
      </c>
      <c r="Z394">
        <v>1643.1999999999998</v>
      </c>
      <c r="AA394">
        <v>93540</v>
      </c>
      <c r="AB394">
        <v>0</v>
      </c>
      <c r="AC394">
        <v>0</v>
      </c>
      <c r="AD394">
        <v>0.94875851996105176</v>
      </c>
      <c r="AF394">
        <v>0</v>
      </c>
      <c r="AG394" t="s">
        <v>913</v>
      </c>
    </row>
    <row r="395" spans="1:33" x14ac:dyDescent="0.25">
      <c r="A395" t="s">
        <v>55</v>
      </c>
      <c r="B395" t="s">
        <v>947</v>
      </c>
      <c r="C395" s="63" t="s">
        <v>947</v>
      </c>
      <c r="D395" s="63" t="s">
        <v>671</v>
      </c>
      <c r="E395" t="s">
        <v>527</v>
      </c>
      <c r="F395">
        <v>1</v>
      </c>
      <c r="G395">
        <v>1</v>
      </c>
      <c r="H395">
        <v>1</v>
      </c>
      <c r="I395">
        <v>2</v>
      </c>
      <c r="J395">
        <v>7</v>
      </c>
      <c r="K395">
        <v>6</v>
      </c>
      <c r="L395" t="s">
        <v>113</v>
      </c>
      <c r="M395">
        <v>6</v>
      </c>
      <c r="N395" t="s">
        <v>709</v>
      </c>
      <c r="O395" t="s">
        <v>4</v>
      </c>
      <c r="P395">
        <v>1</v>
      </c>
      <c r="Q395">
        <v>0</v>
      </c>
      <c r="R395">
        <v>0</v>
      </c>
      <c r="S395" t="s">
        <v>642</v>
      </c>
      <c r="T395" t="s">
        <v>690</v>
      </c>
      <c r="U395">
        <v>0</v>
      </c>
      <c r="V395">
        <v>0</v>
      </c>
      <c r="W395">
        <v>0</v>
      </c>
      <c r="X395" t="s">
        <v>48</v>
      </c>
      <c r="Y395" t="s">
        <v>744</v>
      </c>
      <c r="Z395">
        <v>1643.1999999999998</v>
      </c>
      <c r="AA395">
        <v>93540</v>
      </c>
      <c r="AB395">
        <v>0</v>
      </c>
      <c r="AC395">
        <v>0</v>
      </c>
      <c r="AD395">
        <v>0.94875851996105176</v>
      </c>
      <c r="AF395">
        <v>0</v>
      </c>
      <c r="AG395" t="s">
        <v>913</v>
      </c>
    </row>
    <row r="396" spans="1:33" x14ac:dyDescent="0.25">
      <c r="A396" t="s">
        <v>55</v>
      </c>
      <c r="B396" t="s">
        <v>947</v>
      </c>
      <c r="C396" s="63" t="s">
        <v>947</v>
      </c>
      <c r="D396" s="63" t="s">
        <v>671</v>
      </c>
      <c r="E396" t="s">
        <v>527</v>
      </c>
      <c r="F396">
        <v>1</v>
      </c>
      <c r="G396">
        <v>1</v>
      </c>
      <c r="H396">
        <v>1</v>
      </c>
      <c r="I396">
        <v>2</v>
      </c>
      <c r="J396">
        <v>7</v>
      </c>
      <c r="K396">
        <v>6</v>
      </c>
      <c r="L396" t="s">
        <v>113</v>
      </c>
      <c r="M396">
        <v>6</v>
      </c>
      <c r="N396" t="s">
        <v>709</v>
      </c>
      <c r="O396" t="s">
        <v>5</v>
      </c>
      <c r="P396">
        <v>2</v>
      </c>
      <c r="Q396">
        <v>0</v>
      </c>
      <c r="R396">
        <v>0</v>
      </c>
      <c r="S396" t="s">
        <v>642</v>
      </c>
      <c r="T396" t="s">
        <v>690</v>
      </c>
      <c r="U396">
        <v>0</v>
      </c>
      <c r="V396">
        <v>0</v>
      </c>
      <c r="W396">
        <v>0</v>
      </c>
      <c r="X396" t="s">
        <v>49</v>
      </c>
      <c r="Y396" t="s">
        <v>745</v>
      </c>
      <c r="Z396">
        <v>1643.1999999999998</v>
      </c>
      <c r="AA396">
        <v>93540</v>
      </c>
      <c r="AB396">
        <v>0</v>
      </c>
      <c r="AC396">
        <v>0</v>
      </c>
      <c r="AD396">
        <v>0.94875851996105176</v>
      </c>
      <c r="AF396">
        <v>0</v>
      </c>
      <c r="AG396" t="s">
        <v>913</v>
      </c>
    </row>
    <row r="397" spans="1:33" x14ac:dyDescent="0.25">
      <c r="A397" t="s">
        <v>55</v>
      </c>
      <c r="B397" t="s">
        <v>947</v>
      </c>
      <c r="C397" s="63" t="s">
        <v>947</v>
      </c>
      <c r="D397" s="63" t="s">
        <v>671</v>
      </c>
      <c r="E397" t="s">
        <v>527</v>
      </c>
      <c r="F397">
        <v>1</v>
      </c>
      <c r="G397">
        <v>1</v>
      </c>
      <c r="H397">
        <v>1</v>
      </c>
      <c r="I397">
        <v>2</v>
      </c>
      <c r="J397">
        <v>7</v>
      </c>
      <c r="K397">
        <v>6</v>
      </c>
      <c r="L397" t="s">
        <v>113</v>
      </c>
      <c r="M397">
        <v>6</v>
      </c>
      <c r="N397" t="s">
        <v>709</v>
      </c>
      <c r="O397" t="s">
        <v>31</v>
      </c>
      <c r="P397">
        <v>3</v>
      </c>
      <c r="Q397">
        <v>0</v>
      </c>
      <c r="R397">
        <v>0</v>
      </c>
      <c r="S397" t="s">
        <v>642</v>
      </c>
      <c r="T397" t="s">
        <v>690</v>
      </c>
      <c r="U397">
        <v>0</v>
      </c>
      <c r="V397">
        <v>0</v>
      </c>
      <c r="W397">
        <v>0</v>
      </c>
      <c r="X397" t="s">
        <v>50</v>
      </c>
      <c r="Y397" t="s">
        <v>746</v>
      </c>
      <c r="Z397">
        <v>1643.1999999999998</v>
      </c>
      <c r="AA397">
        <v>93540</v>
      </c>
      <c r="AB397">
        <v>0</v>
      </c>
      <c r="AC397">
        <v>0</v>
      </c>
      <c r="AD397">
        <v>0.94875851996105176</v>
      </c>
      <c r="AF397">
        <v>0</v>
      </c>
      <c r="AG397" t="s">
        <v>913</v>
      </c>
    </row>
    <row r="398" spans="1:33" x14ac:dyDescent="0.25">
      <c r="A398" t="s">
        <v>55</v>
      </c>
      <c r="B398" t="s">
        <v>947</v>
      </c>
      <c r="C398" s="63" t="s">
        <v>947</v>
      </c>
      <c r="D398" s="63" t="s">
        <v>671</v>
      </c>
      <c r="E398" t="s">
        <v>527</v>
      </c>
      <c r="F398">
        <v>1</v>
      </c>
      <c r="G398">
        <v>1</v>
      </c>
      <c r="H398">
        <v>1</v>
      </c>
      <c r="I398">
        <v>2</v>
      </c>
      <c r="J398">
        <v>7</v>
      </c>
      <c r="K398">
        <v>7</v>
      </c>
      <c r="L398" t="s">
        <v>114</v>
      </c>
      <c r="M398">
        <v>7</v>
      </c>
      <c r="N398" t="s">
        <v>711</v>
      </c>
      <c r="O398" t="s">
        <v>4</v>
      </c>
      <c r="P398">
        <v>1</v>
      </c>
      <c r="Q398">
        <v>0</v>
      </c>
      <c r="R398">
        <v>0</v>
      </c>
      <c r="S398" t="s">
        <v>642</v>
      </c>
      <c r="T398" t="s">
        <v>690</v>
      </c>
      <c r="U398">
        <v>0</v>
      </c>
      <c r="V398">
        <v>0</v>
      </c>
      <c r="W398">
        <v>0</v>
      </c>
      <c r="X398" t="s">
        <v>51</v>
      </c>
      <c r="Y398" t="s">
        <v>747</v>
      </c>
      <c r="Z398">
        <v>1643.1999999999998</v>
      </c>
      <c r="AA398">
        <v>93540</v>
      </c>
      <c r="AB398">
        <v>0</v>
      </c>
      <c r="AC398">
        <v>0</v>
      </c>
      <c r="AD398">
        <v>0.94875851996105176</v>
      </c>
      <c r="AF398">
        <v>0</v>
      </c>
      <c r="AG398" t="s">
        <v>913</v>
      </c>
    </row>
    <row r="399" spans="1:33" x14ac:dyDescent="0.25">
      <c r="A399" t="s">
        <v>55</v>
      </c>
      <c r="B399" t="s">
        <v>947</v>
      </c>
      <c r="C399" s="63" t="s">
        <v>947</v>
      </c>
      <c r="D399" s="63" t="s">
        <v>671</v>
      </c>
      <c r="E399" t="s">
        <v>527</v>
      </c>
      <c r="F399">
        <v>1</v>
      </c>
      <c r="G399">
        <v>1</v>
      </c>
      <c r="H399">
        <v>1</v>
      </c>
      <c r="I399">
        <v>2</v>
      </c>
      <c r="J399">
        <v>7</v>
      </c>
      <c r="K399">
        <v>7</v>
      </c>
      <c r="L399" t="s">
        <v>114</v>
      </c>
      <c r="M399">
        <v>7</v>
      </c>
      <c r="N399" t="s">
        <v>711</v>
      </c>
      <c r="O399" t="s">
        <v>5</v>
      </c>
      <c r="P399">
        <v>2</v>
      </c>
      <c r="Q399">
        <v>0</v>
      </c>
      <c r="R399">
        <v>0</v>
      </c>
      <c r="S399" t="s">
        <v>642</v>
      </c>
      <c r="T399" t="s">
        <v>690</v>
      </c>
      <c r="U399">
        <v>0</v>
      </c>
      <c r="V399">
        <v>0</v>
      </c>
      <c r="W399">
        <v>0</v>
      </c>
      <c r="X399" t="s">
        <v>52</v>
      </c>
      <c r="Y399" t="s">
        <v>748</v>
      </c>
      <c r="Z399">
        <v>1643.1999999999998</v>
      </c>
      <c r="AA399">
        <v>93540</v>
      </c>
      <c r="AB399">
        <v>0</v>
      </c>
      <c r="AC399">
        <v>0</v>
      </c>
      <c r="AD399">
        <v>0.94875851996105176</v>
      </c>
      <c r="AF399">
        <v>0</v>
      </c>
      <c r="AG399" t="s">
        <v>913</v>
      </c>
    </row>
    <row r="400" spans="1:33" x14ac:dyDescent="0.25">
      <c r="A400" t="s">
        <v>55</v>
      </c>
      <c r="B400" t="s">
        <v>947</v>
      </c>
      <c r="C400" s="63" t="s">
        <v>947</v>
      </c>
      <c r="D400" s="63" t="s">
        <v>671</v>
      </c>
      <c r="E400" t="s">
        <v>527</v>
      </c>
      <c r="F400">
        <v>1</v>
      </c>
      <c r="G400">
        <v>1</v>
      </c>
      <c r="H400">
        <v>1</v>
      </c>
      <c r="I400">
        <v>2</v>
      </c>
      <c r="J400">
        <v>7</v>
      </c>
      <c r="K400">
        <v>7</v>
      </c>
      <c r="L400" t="s">
        <v>114</v>
      </c>
      <c r="M400">
        <v>7</v>
      </c>
      <c r="N400" t="s">
        <v>711</v>
      </c>
      <c r="O400" t="s">
        <v>31</v>
      </c>
      <c r="P400">
        <v>3</v>
      </c>
      <c r="Q400">
        <v>0</v>
      </c>
      <c r="R400">
        <v>0</v>
      </c>
      <c r="S400" t="s">
        <v>642</v>
      </c>
      <c r="T400" t="s">
        <v>690</v>
      </c>
      <c r="U400">
        <v>0</v>
      </c>
      <c r="V400">
        <v>0</v>
      </c>
      <c r="W400">
        <v>0</v>
      </c>
      <c r="X400" t="s">
        <v>53</v>
      </c>
      <c r="Y400" t="s">
        <v>749</v>
      </c>
      <c r="Z400">
        <v>1643.1999999999998</v>
      </c>
      <c r="AA400">
        <v>93540</v>
      </c>
      <c r="AB400">
        <v>0</v>
      </c>
      <c r="AC400">
        <v>0</v>
      </c>
      <c r="AD400">
        <v>0.94875851996105176</v>
      </c>
      <c r="AF400">
        <v>0</v>
      </c>
      <c r="AG400" t="s">
        <v>913</v>
      </c>
    </row>
    <row r="401" spans="1:33" x14ac:dyDescent="0.25">
      <c r="A401" t="s">
        <v>55</v>
      </c>
      <c r="B401" t="s">
        <v>947</v>
      </c>
      <c r="C401" s="63" t="s">
        <v>947</v>
      </c>
      <c r="D401" s="63" t="s">
        <v>671</v>
      </c>
      <c r="E401" t="s">
        <v>527</v>
      </c>
      <c r="F401">
        <v>1</v>
      </c>
      <c r="G401">
        <v>2</v>
      </c>
      <c r="H401">
        <v>2</v>
      </c>
      <c r="I401">
        <v>2</v>
      </c>
      <c r="J401">
        <v>7</v>
      </c>
      <c r="K401">
        <v>1</v>
      </c>
      <c r="L401" t="s">
        <v>99</v>
      </c>
      <c r="M401">
        <v>8</v>
      </c>
      <c r="N401" t="s">
        <v>713</v>
      </c>
      <c r="O401" t="s">
        <v>4</v>
      </c>
      <c r="P401">
        <v>1</v>
      </c>
      <c r="Q401">
        <v>1</v>
      </c>
      <c r="R401">
        <v>0</v>
      </c>
      <c r="S401" t="s">
        <v>642</v>
      </c>
      <c r="T401" t="s">
        <v>689</v>
      </c>
      <c r="U401">
        <v>9</v>
      </c>
      <c r="V401">
        <v>1.1842105263157896</v>
      </c>
      <c r="W401">
        <v>9</v>
      </c>
      <c r="X401" t="s">
        <v>33</v>
      </c>
      <c r="Y401" t="s">
        <v>750</v>
      </c>
      <c r="Z401">
        <v>1643.1999999999998</v>
      </c>
      <c r="AA401">
        <v>93540</v>
      </c>
      <c r="AB401">
        <v>1</v>
      </c>
      <c r="AC401">
        <v>1.1235298262696665</v>
      </c>
      <c r="AD401">
        <v>0.94875851996105176</v>
      </c>
      <c r="AE401">
        <v>0.94875851996105154</v>
      </c>
      <c r="AF401">
        <v>-2.2204460492503131E-16</v>
      </c>
      <c r="AG401" t="s">
        <v>642</v>
      </c>
    </row>
    <row r="402" spans="1:33" x14ac:dyDescent="0.25">
      <c r="A402" t="s">
        <v>55</v>
      </c>
      <c r="B402" t="s">
        <v>947</v>
      </c>
      <c r="C402" s="63" t="s">
        <v>947</v>
      </c>
      <c r="D402" s="63" t="s">
        <v>671</v>
      </c>
      <c r="E402" t="s">
        <v>527</v>
      </c>
      <c r="F402">
        <v>1</v>
      </c>
      <c r="G402">
        <v>2</v>
      </c>
      <c r="H402">
        <v>2</v>
      </c>
      <c r="I402">
        <v>2</v>
      </c>
      <c r="J402">
        <v>7</v>
      </c>
      <c r="K402">
        <v>1</v>
      </c>
      <c r="L402" t="s">
        <v>99</v>
      </c>
      <c r="M402">
        <v>8</v>
      </c>
      <c r="N402" t="s">
        <v>713</v>
      </c>
      <c r="O402" t="s">
        <v>5</v>
      </c>
      <c r="P402">
        <v>2</v>
      </c>
      <c r="Q402">
        <v>0</v>
      </c>
      <c r="R402">
        <v>0</v>
      </c>
      <c r="S402" t="s">
        <v>642</v>
      </c>
      <c r="T402" t="s">
        <v>690</v>
      </c>
      <c r="U402">
        <v>0</v>
      </c>
      <c r="V402">
        <v>0</v>
      </c>
      <c r="W402">
        <v>0</v>
      </c>
      <c r="X402" t="s">
        <v>34</v>
      </c>
      <c r="Y402" t="s">
        <v>751</v>
      </c>
      <c r="Z402">
        <v>1643.1999999999998</v>
      </c>
      <c r="AA402">
        <v>93540</v>
      </c>
      <c r="AB402">
        <v>0</v>
      </c>
      <c r="AC402">
        <v>0</v>
      </c>
      <c r="AD402">
        <v>0.94875851996105176</v>
      </c>
      <c r="AF402">
        <v>0</v>
      </c>
      <c r="AG402" t="s">
        <v>913</v>
      </c>
    </row>
    <row r="403" spans="1:33" x14ac:dyDescent="0.25">
      <c r="A403" t="s">
        <v>55</v>
      </c>
      <c r="B403" t="s">
        <v>947</v>
      </c>
      <c r="C403" s="63" t="s">
        <v>947</v>
      </c>
      <c r="D403" s="63" t="s">
        <v>671</v>
      </c>
      <c r="E403" t="s">
        <v>527</v>
      </c>
      <c r="F403">
        <v>1</v>
      </c>
      <c r="G403">
        <v>2</v>
      </c>
      <c r="H403">
        <v>2</v>
      </c>
      <c r="I403">
        <v>2</v>
      </c>
      <c r="J403">
        <v>7</v>
      </c>
      <c r="K403">
        <v>1</v>
      </c>
      <c r="L403" t="s">
        <v>99</v>
      </c>
      <c r="M403">
        <v>8</v>
      </c>
      <c r="N403" t="s">
        <v>713</v>
      </c>
      <c r="O403" t="s">
        <v>31</v>
      </c>
      <c r="P403">
        <v>3</v>
      </c>
      <c r="Q403">
        <v>0</v>
      </c>
      <c r="R403">
        <v>0</v>
      </c>
      <c r="S403" t="s">
        <v>642</v>
      </c>
      <c r="T403" t="s">
        <v>690</v>
      </c>
      <c r="U403">
        <v>0</v>
      </c>
      <c r="V403">
        <v>0</v>
      </c>
      <c r="W403">
        <v>0</v>
      </c>
      <c r="X403" t="s">
        <v>35</v>
      </c>
      <c r="Y403" t="s">
        <v>752</v>
      </c>
      <c r="Z403">
        <v>1643.1999999999998</v>
      </c>
      <c r="AA403">
        <v>93540</v>
      </c>
      <c r="AB403">
        <v>0</v>
      </c>
      <c r="AC403">
        <v>0</v>
      </c>
      <c r="AD403">
        <v>0.94875851996105176</v>
      </c>
      <c r="AF403">
        <v>0</v>
      </c>
      <c r="AG403" t="s">
        <v>913</v>
      </c>
    </row>
    <row r="404" spans="1:33" x14ac:dyDescent="0.25">
      <c r="A404" t="s">
        <v>55</v>
      </c>
      <c r="B404" t="s">
        <v>947</v>
      </c>
      <c r="C404" s="63" t="s">
        <v>947</v>
      </c>
      <c r="D404" s="63" t="s">
        <v>671</v>
      </c>
      <c r="E404" t="s">
        <v>527</v>
      </c>
      <c r="F404">
        <v>1</v>
      </c>
      <c r="G404">
        <v>2</v>
      </c>
      <c r="H404">
        <v>2</v>
      </c>
      <c r="I404">
        <v>2</v>
      </c>
      <c r="J404">
        <v>7</v>
      </c>
      <c r="K404">
        <v>2</v>
      </c>
      <c r="L404" t="s">
        <v>102</v>
      </c>
      <c r="M404">
        <v>9</v>
      </c>
      <c r="N404" t="s">
        <v>715</v>
      </c>
      <c r="O404" t="s">
        <v>4</v>
      </c>
      <c r="P404">
        <v>1</v>
      </c>
      <c r="Q404">
        <v>1</v>
      </c>
      <c r="R404">
        <v>0</v>
      </c>
      <c r="S404" t="s">
        <v>642</v>
      </c>
      <c r="T404" t="s">
        <v>689</v>
      </c>
      <c r="U404">
        <v>9</v>
      </c>
      <c r="V404">
        <v>1.1842105263157896</v>
      </c>
      <c r="W404">
        <v>9</v>
      </c>
      <c r="X404" t="s">
        <v>36</v>
      </c>
      <c r="Y404" t="s">
        <v>753</v>
      </c>
      <c r="Z404">
        <v>1643.1999999999998</v>
      </c>
      <c r="AA404">
        <v>93540</v>
      </c>
      <c r="AB404">
        <v>1</v>
      </c>
      <c r="AC404">
        <v>1.1235298262696665</v>
      </c>
      <c r="AD404">
        <v>0.94875851996105176</v>
      </c>
      <c r="AE404">
        <v>0.94875851996105154</v>
      </c>
      <c r="AF404">
        <v>-2.2204460492503131E-16</v>
      </c>
      <c r="AG404" t="s">
        <v>642</v>
      </c>
    </row>
    <row r="405" spans="1:33" x14ac:dyDescent="0.25">
      <c r="A405" t="s">
        <v>55</v>
      </c>
      <c r="B405" t="s">
        <v>947</v>
      </c>
      <c r="C405" s="63" t="s">
        <v>947</v>
      </c>
      <c r="D405" s="63" t="s">
        <v>671</v>
      </c>
      <c r="E405" t="s">
        <v>527</v>
      </c>
      <c r="F405">
        <v>1</v>
      </c>
      <c r="G405">
        <v>2</v>
      </c>
      <c r="H405">
        <v>2</v>
      </c>
      <c r="I405">
        <v>2</v>
      </c>
      <c r="J405">
        <v>7</v>
      </c>
      <c r="K405">
        <v>2</v>
      </c>
      <c r="L405" t="s">
        <v>102</v>
      </c>
      <c r="M405">
        <v>9</v>
      </c>
      <c r="N405" t="s">
        <v>715</v>
      </c>
      <c r="O405" t="s">
        <v>5</v>
      </c>
      <c r="P405">
        <v>2</v>
      </c>
      <c r="Q405">
        <v>0</v>
      </c>
      <c r="R405">
        <v>0</v>
      </c>
      <c r="S405" t="s">
        <v>642</v>
      </c>
      <c r="T405" t="s">
        <v>690</v>
      </c>
      <c r="U405">
        <v>0</v>
      </c>
      <c r="V405">
        <v>0</v>
      </c>
      <c r="W405">
        <v>0</v>
      </c>
      <c r="X405" t="s">
        <v>37</v>
      </c>
      <c r="Y405" t="s">
        <v>754</v>
      </c>
      <c r="Z405">
        <v>1643.1999999999998</v>
      </c>
      <c r="AA405">
        <v>93540</v>
      </c>
      <c r="AB405">
        <v>0</v>
      </c>
      <c r="AC405">
        <v>0</v>
      </c>
      <c r="AD405">
        <v>0.94875851996105176</v>
      </c>
      <c r="AF405">
        <v>0</v>
      </c>
      <c r="AG405" t="s">
        <v>913</v>
      </c>
    </row>
    <row r="406" spans="1:33" x14ac:dyDescent="0.25">
      <c r="A406" t="s">
        <v>55</v>
      </c>
      <c r="B406" t="s">
        <v>947</v>
      </c>
      <c r="C406" s="63" t="s">
        <v>947</v>
      </c>
      <c r="D406" s="63" t="s">
        <v>671</v>
      </c>
      <c r="E406" t="s">
        <v>527</v>
      </c>
      <c r="F406">
        <v>1</v>
      </c>
      <c r="G406">
        <v>2</v>
      </c>
      <c r="H406">
        <v>2</v>
      </c>
      <c r="I406">
        <v>2</v>
      </c>
      <c r="J406">
        <v>7</v>
      </c>
      <c r="K406">
        <v>2</v>
      </c>
      <c r="L406" t="s">
        <v>102</v>
      </c>
      <c r="M406">
        <v>9</v>
      </c>
      <c r="N406" t="s">
        <v>715</v>
      </c>
      <c r="O406" t="s">
        <v>31</v>
      </c>
      <c r="P406">
        <v>3</v>
      </c>
      <c r="Q406">
        <v>0</v>
      </c>
      <c r="R406">
        <v>0</v>
      </c>
      <c r="S406" t="s">
        <v>642</v>
      </c>
      <c r="T406" t="s">
        <v>690</v>
      </c>
      <c r="U406">
        <v>0</v>
      </c>
      <c r="V406">
        <v>0</v>
      </c>
      <c r="W406">
        <v>0</v>
      </c>
      <c r="X406" t="s">
        <v>38</v>
      </c>
      <c r="Y406" t="s">
        <v>755</v>
      </c>
      <c r="Z406">
        <v>1643.1999999999998</v>
      </c>
      <c r="AA406">
        <v>93540</v>
      </c>
      <c r="AB406">
        <v>0</v>
      </c>
      <c r="AC406">
        <v>0</v>
      </c>
      <c r="AD406">
        <v>0.94875851996105176</v>
      </c>
      <c r="AF406">
        <v>0</v>
      </c>
      <c r="AG406" t="s">
        <v>913</v>
      </c>
    </row>
    <row r="407" spans="1:33" x14ac:dyDescent="0.25">
      <c r="A407" t="s">
        <v>55</v>
      </c>
      <c r="B407" t="s">
        <v>947</v>
      </c>
      <c r="C407" s="63" t="s">
        <v>947</v>
      </c>
      <c r="D407" s="63" t="s">
        <v>671</v>
      </c>
      <c r="E407" t="s">
        <v>527</v>
      </c>
      <c r="F407">
        <v>1</v>
      </c>
      <c r="G407">
        <v>2</v>
      </c>
      <c r="H407">
        <v>2</v>
      </c>
      <c r="I407">
        <v>2</v>
      </c>
      <c r="J407">
        <v>7</v>
      </c>
      <c r="K407">
        <v>3</v>
      </c>
      <c r="L407" t="s">
        <v>103</v>
      </c>
      <c r="M407">
        <v>10</v>
      </c>
      <c r="N407" t="s">
        <v>717</v>
      </c>
      <c r="O407" t="s">
        <v>4</v>
      </c>
      <c r="P407">
        <v>1</v>
      </c>
      <c r="Q407">
        <v>1</v>
      </c>
      <c r="R407">
        <v>0</v>
      </c>
      <c r="S407" t="s">
        <v>642</v>
      </c>
      <c r="T407" t="s">
        <v>689</v>
      </c>
      <c r="U407">
        <v>9</v>
      </c>
      <c r="V407">
        <v>1.1842105263157896</v>
      </c>
      <c r="W407">
        <v>9</v>
      </c>
      <c r="X407" t="s">
        <v>39</v>
      </c>
      <c r="Y407" t="s">
        <v>756</v>
      </c>
      <c r="Z407">
        <v>1643.1999999999998</v>
      </c>
      <c r="AA407">
        <v>93540</v>
      </c>
      <c r="AB407">
        <v>1</v>
      </c>
      <c r="AC407">
        <v>1.1235298262696665</v>
      </c>
      <c r="AD407">
        <v>0.94875851996105176</v>
      </c>
      <c r="AE407">
        <v>0.94875851996105154</v>
      </c>
      <c r="AF407">
        <v>-2.2204460492503131E-16</v>
      </c>
      <c r="AG407" t="s">
        <v>642</v>
      </c>
    </row>
    <row r="408" spans="1:33" x14ac:dyDescent="0.25">
      <c r="A408" t="s">
        <v>55</v>
      </c>
      <c r="B408" t="s">
        <v>947</v>
      </c>
      <c r="C408" s="63" t="s">
        <v>947</v>
      </c>
      <c r="D408" s="63" t="s">
        <v>671</v>
      </c>
      <c r="E408" t="s">
        <v>527</v>
      </c>
      <c r="F408">
        <v>1</v>
      </c>
      <c r="G408">
        <v>2</v>
      </c>
      <c r="H408">
        <v>2</v>
      </c>
      <c r="I408">
        <v>2</v>
      </c>
      <c r="J408">
        <v>7</v>
      </c>
      <c r="K408">
        <v>3</v>
      </c>
      <c r="L408" t="s">
        <v>103</v>
      </c>
      <c r="M408">
        <v>10</v>
      </c>
      <c r="N408" t="s">
        <v>717</v>
      </c>
      <c r="O408" t="s">
        <v>5</v>
      </c>
      <c r="P408">
        <v>2</v>
      </c>
      <c r="Q408">
        <v>0</v>
      </c>
      <c r="R408">
        <v>0</v>
      </c>
      <c r="S408" t="s">
        <v>642</v>
      </c>
      <c r="T408" t="s">
        <v>690</v>
      </c>
      <c r="U408">
        <v>0</v>
      </c>
      <c r="V408">
        <v>0</v>
      </c>
      <c r="W408">
        <v>0</v>
      </c>
      <c r="X408" t="s">
        <v>40</v>
      </c>
      <c r="Y408" t="s">
        <v>757</v>
      </c>
      <c r="Z408">
        <v>1643.1999999999998</v>
      </c>
      <c r="AA408">
        <v>93540</v>
      </c>
      <c r="AB408">
        <v>0</v>
      </c>
      <c r="AC408">
        <v>0</v>
      </c>
      <c r="AD408">
        <v>0.94875851996105176</v>
      </c>
      <c r="AF408">
        <v>0</v>
      </c>
      <c r="AG408" t="s">
        <v>913</v>
      </c>
    </row>
    <row r="409" spans="1:33" x14ac:dyDescent="0.25">
      <c r="A409" t="s">
        <v>55</v>
      </c>
      <c r="B409" t="s">
        <v>947</v>
      </c>
      <c r="C409" s="63" t="s">
        <v>947</v>
      </c>
      <c r="D409" s="63" t="s">
        <v>671</v>
      </c>
      <c r="E409" t="s">
        <v>527</v>
      </c>
      <c r="F409">
        <v>1</v>
      </c>
      <c r="G409">
        <v>2</v>
      </c>
      <c r="H409">
        <v>2</v>
      </c>
      <c r="I409">
        <v>2</v>
      </c>
      <c r="J409">
        <v>7</v>
      </c>
      <c r="K409">
        <v>3</v>
      </c>
      <c r="L409" t="s">
        <v>103</v>
      </c>
      <c r="M409">
        <v>10</v>
      </c>
      <c r="N409" t="s">
        <v>717</v>
      </c>
      <c r="O409" t="s">
        <v>31</v>
      </c>
      <c r="P409">
        <v>3</v>
      </c>
      <c r="Q409">
        <v>0</v>
      </c>
      <c r="R409">
        <v>0</v>
      </c>
      <c r="S409" t="s">
        <v>642</v>
      </c>
      <c r="T409" t="s">
        <v>690</v>
      </c>
      <c r="U409">
        <v>0</v>
      </c>
      <c r="V409">
        <v>0</v>
      </c>
      <c r="W409">
        <v>0</v>
      </c>
      <c r="X409" t="s">
        <v>41</v>
      </c>
      <c r="Y409" t="s">
        <v>758</v>
      </c>
      <c r="Z409">
        <v>1643.1999999999998</v>
      </c>
      <c r="AA409">
        <v>93540</v>
      </c>
      <c r="AB409">
        <v>0</v>
      </c>
      <c r="AC409">
        <v>0</v>
      </c>
      <c r="AD409">
        <v>0.94875851996105176</v>
      </c>
      <c r="AF409">
        <v>0</v>
      </c>
      <c r="AG409" t="s">
        <v>913</v>
      </c>
    </row>
    <row r="410" spans="1:33" x14ac:dyDescent="0.25">
      <c r="A410" t="s">
        <v>55</v>
      </c>
      <c r="B410" t="s">
        <v>947</v>
      </c>
      <c r="C410" s="63" t="s">
        <v>947</v>
      </c>
      <c r="D410" s="63" t="s">
        <v>671</v>
      </c>
      <c r="E410" t="s">
        <v>527</v>
      </c>
      <c r="F410">
        <v>1</v>
      </c>
      <c r="G410">
        <v>2</v>
      </c>
      <c r="H410">
        <v>2</v>
      </c>
      <c r="I410">
        <v>2</v>
      </c>
      <c r="J410">
        <v>7</v>
      </c>
      <c r="K410">
        <v>4</v>
      </c>
      <c r="L410" t="s">
        <v>101</v>
      </c>
      <c r="M410">
        <v>11</v>
      </c>
      <c r="N410" t="s">
        <v>719</v>
      </c>
      <c r="O410" t="s">
        <v>4</v>
      </c>
      <c r="P410">
        <v>1</v>
      </c>
      <c r="Q410">
        <v>0</v>
      </c>
      <c r="R410">
        <v>0</v>
      </c>
      <c r="S410" t="s">
        <v>642</v>
      </c>
      <c r="T410" t="s">
        <v>690</v>
      </c>
      <c r="U410">
        <v>0</v>
      </c>
      <c r="V410">
        <v>0</v>
      </c>
      <c r="W410">
        <v>0</v>
      </c>
      <c r="X410" t="s">
        <v>42</v>
      </c>
      <c r="Y410" t="s">
        <v>759</v>
      </c>
      <c r="Z410">
        <v>1643.1999999999998</v>
      </c>
      <c r="AA410">
        <v>93540</v>
      </c>
      <c r="AB410">
        <v>0</v>
      </c>
      <c r="AC410">
        <v>0</v>
      </c>
      <c r="AD410">
        <v>0.94875851996105176</v>
      </c>
      <c r="AF410">
        <v>0</v>
      </c>
      <c r="AG410" t="s">
        <v>913</v>
      </c>
    </row>
    <row r="411" spans="1:33" x14ac:dyDescent="0.25">
      <c r="A411" t="s">
        <v>55</v>
      </c>
      <c r="B411" t="s">
        <v>947</v>
      </c>
      <c r="C411" s="63" t="s">
        <v>947</v>
      </c>
      <c r="D411" s="63" t="s">
        <v>671</v>
      </c>
      <c r="E411" t="s">
        <v>527</v>
      </c>
      <c r="F411">
        <v>1</v>
      </c>
      <c r="G411">
        <v>2</v>
      </c>
      <c r="H411">
        <v>2</v>
      </c>
      <c r="I411">
        <v>2</v>
      </c>
      <c r="J411">
        <v>7</v>
      </c>
      <c r="K411">
        <v>4</v>
      </c>
      <c r="L411" t="s">
        <v>101</v>
      </c>
      <c r="M411">
        <v>11</v>
      </c>
      <c r="N411" t="s">
        <v>719</v>
      </c>
      <c r="O411" t="s">
        <v>5</v>
      </c>
      <c r="P411">
        <v>2</v>
      </c>
      <c r="Q411">
        <v>0</v>
      </c>
      <c r="R411">
        <v>0</v>
      </c>
      <c r="S411" t="s">
        <v>642</v>
      </c>
      <c r="T411" t="s">
        <v>690</v>
      </c>
      <c r="U411">
        <v>0</v>
      </c>
      <c r="V411">
        <v>0</v>
      </c>
      <c r="W411">
        <v>0</v>
      </c>
      <c r="X411" t="s">
        <v>43</v>
      </c>
      <c r="Y411" t="s">
        <v>760</v>
      </c>
      <c r="Z411">
        <v>1643.1999999999998</v>
      </c>
      <c r="AA411">
        <v>93540</v>
      </c>
      <c r="AB411">
        <v>0</v>
      </c>
      <c r="AC411">
        <v>0</v>
      </c>
      <c r="AD411">
        <v>0.94875851996105176</v>
      </c>
      <c r="AF411">
        <v>0</v>
      </c>
      <c r="AG411" t="s">
        <v>913</v>
      </c>
    </row>
    <row r="412" spans="1:33" x14ac:dyDescent="0.25">
      <c r="A412" t="s">
        <v>55</v>
      </c>
      <c r="B412" t="s">
        <v>947</v>
      </c>
      <c r="C412" s="63" t="s">
        <v>947</v>
      </c>
      <c r="D412" s="63" t="s">
        <v>671</v>
      </c>
      <c r="E412" t="s">
        <v>527</v>
      </c>
      <c r="F412">
        <v>1</v>
      </c>
      <c r="G412">
        <v>2</v>
      </c>
      <c r="H412">
        <v>2</v>
      </c>
      <c r="I412">
        <v>2</v>
      </c>
      <c r="J412">
        <v>7</v>
      </c>
      <c r="K412">
        <v>4</v>
      </c>
      <c r="L412" t="s">
        <v>101</v>
      </c>
      <c r="M412">
        <v>11</v>
      </c>
      <c r="N412" t="s">
        <v>719</v>
      </c>
      <c r="O412" t="s">
        <v>31</v>
      </c>
      <c r="P412">
        <v>3</v>
      </c>
      <c r="Q412">
        <v>0</v>
      </c>
      <c r="R412">
        <v>0</v>
      </c>
      <c r="S412" t="s">
        <v>642</v>
      </c>
      <c r="T412" t="s">
        <v>690</v>
      </c>
      <c r="U412">
        <v>0</v>
      </c>
      <c r="V412">
        <v>0</v>
      </c>
      <c r="W412">
        <v>0</v>
      </c>
      <c r="X412" t="s">
        <v>44</v>
      </c>
      <c r="Y412" t="s">
        <v>761</v>
      </c>
      <c r="Z412">
        <v>1643.1999999999998</v>
      </c>
      <c r="AA412">
        <v>93540</v>
      </c>
      <c r="AB412">
        <v>0</v>
      </c>
      <c r="AC412">
        <v>0</v>
      </c>
      <c r="AD412">
        <v>0.94875851996105176</v>
      </c>
      <c r="AF412">
        <v>0</v>
      </c>
      <c r="AG412" t="s">
        <v>913</v>
      </c>
    </row>
    <row r="413" spans="1:33" x14ac:dyDescent="0.25">
      <c r="A413" t="s">
        <v>55</v>
      </c>
      <c r="B413" t="s">
        <v>947</v>
      </c>
      <c r="C413" s="63" t="s">
        <v>947</v>
      </c>
      <c r="D413" s="63" t="s">
        <v>671</v>
      </c>
      <c r="E413" t="s">
        <v>527</v>
      </c>
      <c r="F413">
        <v>1</v>
      </c>
      <c r="G413">
        <v>2</v>
      </c>
      <c r="H413">
        <v>2</v>
      </c>
      <c r="I413">
        <v>2</v>
      </c>
      <c r="J413">
        <v>7</v>
      </c>
      <c r="K413">
        <v>5</v>
      </c>
      <c r="L413" t="s">
        <v>105</v>
      </c>
      <c r="M413">
        <v>12</v>
      </c>
      <c r="N413" t="s">
        <v>721</v>
      </c>
      <c r="O413" t="s">
        <v>4</v>
      </c>
      <c r="P413">
        <v>1</v>
      </c>
      <c r="Q413">
        <v>0</v>
      </c>
      <c r="R413">
        <v>0</v>
      </c>
      <c r="S413" t="s">
        <v>642</v>
      </c>
      <c r="T413" t="s">
        <v>690</v>
      </c>
      <c r="U413">
        <v>0</v>
      </c>
      <c r="V413">
        <v>0</v>
      </c>
      <c r="W413">
        <v>0</v>
      </c>
      <c r="X413" t="s">
        <v>45</v>
      </c>
      <c r="Y413" t="s">
        <v>762</v>
      </c>
      <c r="Z413">
        <v>1643.1999999999998</v>
      </c>
      <c r="AA413">
        <v>93540</v>
      </c>
      <c r="AB413">
        <v>0</v>
      </c>
      <c r="AC413">
        <v>0</v>
      </c>
      <c r="AD413">
        <v>0.94875851996105176</v>
      </c>
      <c r="AF413">
        <v>0</v>
      </c>
      <c r="AG413" t="s">
        <v>913</v>
      </c>
    </row>
    <row r="414" spans="1:33" x14ac:dyDescent="0.25">
      <c r="A414" t="s">
        <v>55</v>
      </c>
      <c r="B414" t="s">
        <v>947</v>
      </c>
      <c r="C414" s="63" t="s">
        <v>947</v>
      </c>
      <c r="D414" s="63" t="s">
        <v>671</v>
      </c>
      <c r="E414" t="s">
        <v>527</v>
      </c>
      <c r="F414">
        <v>1</v>
      </c>
      <c r="G414">
        <v>2</v>
      </c>
      <c r="H414">
        <v>2</v>
      </c>
      <c r="I414">
        <v>2</v>
      </c>
      <c r="J414">
        <v>7</v>
      </c>
      <c r="K414">
        <v>5</v>
      </c>
      <c r="L414" t="s">
        <v>105</v>
      </c>
      <c r="M414">
        <v>12</v>
      </c>
      <c r="N414" t="s">
        <v>721</v>
      </c>
      <c r="O414" t="s">
        <v>5</v>
      </c>
      <c r="P414">
        <v>2</v>
      </c>
      <c r="Q414">
        <v>0</v>
      </c>
      <c r="R414">
        <v>0</v>
      </c>
      <c r="S414" t="s">
        <v>642</v>
      </c>
      <c r="T414" t="s">
        <v>690</v>
      </c>
      <c r="U414">
        <v>0</v>
      </c>
      <c r="V414">
        <v>0</v>
      </c>
      <c r="W414">
        <v>0</v>
      </c>
      <c r="X414" t="s">
        <v>46</v>
      </c>
      <c r="Y414" t="s">
        <v>763</v>
      </c>
      <c r="Z414">
        <v>1643.1999999999998</v>
      </c>
      <c r="AA414">
        <v>93540</v>
      </c>
      <c r="AB414">
        <v>0</v>
      </c>
      <c r="AC414">
        <v>0</v>
      </c>
      <c r="AD414">
        <v>0.94875851996105176</v>
      </c>
      <c r="AF414">
        <v>0</v>
      </c>
      <c r="AG414" t="s">
        <v>913</v>
      </c>
    </row>
    <row r="415" spans="1:33" x14ac:dyDescent="0.25">
      <c r="A415" t="s">
        <v>55</v>
      </c>
      <c r="B415" t="s">
        <v>947</v>
      </c>
      <c r="C415" s="63" t="s">
        <v>947</v>
      </c>
      <c r="D415" s="63" t="s">
        <v>671</v>
      </c>
      <c r="E415" t="s">
        <v>527</v>
      </c>
      <c r="F415">
        <v>1</v>
      </c>
      <c r="G415">
        <v>2</v>
      </c>
      <c r="H415">
        <v>2</v>
      </c>
      <c r="I415">
        <v>2</v>
      </c>
      <c r="J415">
        <v>7</v>
      </c>
      <c r="K415">
        <v>5</v>
      </c>
      <c r="L415" t="s">
        <v>105</v>
      </c>
      <c r="M415">
        <v>12</v>
      </c>
      <c r="N415" t="s">
        <v>721</v>
      </c>
      <c r="O415" t="s">
        <v>31</v>
      </c>
      <c r="P415">
        <v>3</v>
      </c>
      <c r="Q415">
        <v>0</v>
      </c>
      <c r="R415">
        <v>0</v>
      </c>
      <c r="S415" t="s">
        <v>642</v>
      </c>
      <c r="T415" t="s">
        <v>690</v>
      </c>
      <c r="U415">
        <v>0</v>
      </c>
      <c r="V415">
        <v>0</v>
      </c>
      <c r="W415">
        <v>0</v>
      </c>
      <c r="X415" t="s">
        <v>47</v>
      </c>
      <c r="Y415" t="s">
        <v>764</v>
      </c>
      <c r="Z415">
        <v>1643.1999999999998</v>
      </c>
      <c r="AA415">
        <v>93540</v>
      </c>
      <c r="AB415">
        <v>0</v>
      </c>
      <c r="AC415">
        <v>0</v>
      </c>
      <c r="AD415">
        <v>0.94875851996105176</v>
      </c>
      <c r="AF415">
        <v>0</v>
      </c>
      <c r="AG415" t="s">
        <v>913</v>
      </c>
    </row>
    <row r="416" spans="1:33" x14ac:dyDescent="0.25">
      <c r="A416" t="s">
        <v>55</v>
      </c>
      <c r="B416" t="s">
        <v>947</v>
      </c>
      <c r="C416" s="63" t="s">
        <v>947</v>
      </c>
      <c r="D416" s="63" t="s">
        <v>671</v>
      </c>
      <c r="E416" t="s">
        <v>527</v>
      </c>
      <c r="F416">
        <v>1</v>
      </c>
      <c r="G416">
        <v>2</v>
      </c>
      <c r="H416">
        <v>2</v>
      </c>
      <c r="I416">
        <v>2</v>
      </c>
      <c r="J416">
        <v>7</v>
      </c>
      <c r="K416">
        <v>6</v>
      </c>
      <c r="L416" t="s">
        <v>113</v>
      </c>
      <c r="M416">
        <v>13</v>
      </c>
      <c r="N416" t="s">
        <v>723</v>
      </c>
      <c r="O416" t="s">
        <v>4</v>
      </c>
      <c r="P416">
        <v>1</v>
      </c>
      <c r="Q416">
        <v>1</v>
      </c>
      <c r="R416">
        <v>0</v>
      </c>
      <c r="S416" t="s">
        <v>642</v>
      </c>
      <c r="T416" t="s">
        <v>689</v>
      </c>
      <c r="U416">
        <v>8.5</v>
      </c>
      <c r="V416">
        <v>1.118421052631579</v>
      </c>
      <c r="W416">
        <v>8.5</v>
      </c>
      <c r="X416" t="s">
        <v>48</v>
      </c>
      <c r="Y416" t="s">
        <v>765</v>
      </c>
      <c r="Z416">
        <v>1643.1999999999998</v>
      </c>
      <c r="AA416">
        <v>93540</v>
      </c>
      <c r="AB416">
        <v>1</v>
      </c>
      <c r="AC416">
        <v>1.0611115025880182</v>
      </c>
      <c r="AD416">
        <v>0.94875851996105176</v>
      </c>
      <c r="AE416">
        <v>0.94875851996105154</v>
      </c>
      <c r="AF416">
        <v>-2.2204460492503131E-16</v>
      </c>
      <c r="AG416" t="s">
        <v>642</v>
      </c>
    </row>
    <row r="417" spans="1:33" x14ac:dyDescent="0.25">
      <c r="A417" t="s">
        <v>55</v>
      </c>
      <c r="B417" t="s">
        <v>947</v>
      </c>
      <c r="C417" s="63" t="s">
        <v>947</v>
      </c>
      <c r="D417" s="63" t="s">
        <v>671</v>
      </c>
      <c r="E417" t="s">
        <v>527</v>
      </c>
      <c r="F417">
        <v>1</v>
      </c>
      <c r="G417">
        <v>2</v>
      </c>
      <c r="H417">
        <v>2</v>
      </c>
      <c r="I417">
        <v>2</v>
      </c>
      <c r="J417">
        <v>7</v>
      </c>
      <c r="K417">
        <v>6</v>
      </c>
      <c r="L417" t="s">
        <v>113</v>
      </c>
      <c r="M417">
        <v>13</v>
      </c>
      <c r="N417" t="s">
        <v>723</v>
      </c>
      <c r="O417" t="s">
        <v>5</v>
      </c>
      <c r="P417">
        <v>2</v>
      </c>
      <c r="Q417">
        <v>0</v>
      </c>
      <c r="R417">
        <v>0</v>
      </c>
      <c r="S417" t="s">
        <v>642</v>
      </c>
      <c r="T417" t="s">
        <v>690</v>
      </c>
      <c r="U417">
        <v>0</v>
      </c>
      <c r="V417">
        <v>0</v>
      </c>
      <c r="W417">
        <v>0</v>
      </c>
      <c r="X417" t="s">
        <v>49</v>
      </c>
      <c r="Y417" t="s">
        <v>766</v>
      </c>
      <c r="Z417">
        <v>1643.1999999999998</v>
      </c>
      <c r="AA417">
        <v>93540</v>
      </c>
      <c r="AB417">
        <v>0</v>
      </c>
      <c r="AC417">
        <v>0</v>
      </c>
      <c r="AD417">
        <v>0.94875851996105176</v>
      </c>
      <c r="AF417">
        <v>0</v>
      </c>
      <c r="AG417" t="s">
        <v>913</v>
      </c>
    </row>
    <row r="418" spans="1:33" x14ac:dyDescent="0.25">
      <c r="A418" t="s">
        <v>55</v>
      </c>
      <c r="B418" t="s">
        <v>947</v>
      </c>
      <c r="C418" s="63" t="s">
        <v>947</v>
      </c>
      <c r="D418" s="63" t="s">
        <v>671</v>
      </c>
      <c r="E418" t="s">
        <v>527</v>
      </c>
      <c r="F418">
        <v>1</v>
      </c>
      <c r="G418">
        <v>2</v>
      </c>
      <c r="H418">
        <v>2</v>
      </c>
      <c r="I418">
        <v>2</v>
      </c>
      <c r="J418">
        <v>7</v>
      </c>
      <c r="K418">
        <v>6</v>
      </c>
      <c r="L418" t="s">
        <v>113</v>
      </c>
      <c r="M418">
        <v>13</v>
      </c>
      <c r="N418" t="s">
        <v>723</v>
      </c>
      <c r="O418" t="s">
        <v>31</v>
      </c>
      <c r="P418">
        <v>3</v>
      </c>
      <c r="Q418">
        <v>0</v>
      </c>
      <c r="R418">
        <v>0</v>
      </c>
      <c r="S418" t="s">
        <v>642</v>
      </c>
      <c r="T418" t="s">
        <v>690</v>
      </c>
      <c r="U418">
        <v>0</v>
      </c>
      <c r="V418">
        <v>0</v>
      </c>
      <c r="W418">
        <v>0</v>
      </c>
      <c r="X418" t="s">
        <v>50</v>
      </c>
      <c r="Y418" t="s">
        <v>767</v>
      </c>
      <c r="Z418">
        <v>1643.1999999999998</v>
      </c>
      <c r="AA418">
        <v>93540</v>
      </c>
      <c r="AB418">
        <v>0</v>
      </c>
      <c r="AC418">
        <v>0</v>
      </c>
      <c r="AD418">
        <v>0.94875851996105176</v>
      </c>
      <c r="AF418">
        <v>0</v>
      </c>
      <c r="AG418" t="s">
        <v>913</v>
      </c>
    </row>
    <row r="419" spans="1:33" x14ac:dyDescent="0.25">
      <c r="A419" t="s">
        <v>55</v>
      </c>
      <c r="B419" t="s">
        <v>947</v>
      </c>
      <c r="C419" s="63" t="s">
        <v>947</v>
      </c>
      <c r="D419" s="63" t="s">
        <v>671</v>
      </c>
      <c r="E419" t="s">
        <v>527</v>
      </c>
      <c r="F419">
        <v>1</v>
      </c>
      <c r="G419">
        <v>2</v>
      </c>
      <c r="H419">
        <v>2</v>
      </c>
      <c r="I419">
        <v>2</v>
      </c>
      <c r="J419">
        <v>7</v>
      </c>
      <c r="K419">
        <v>7</v>
      </c>
      <c r="L419" t="s">
        <v>114</v>
      </c>
      <c r="M419">
        <v>14</v>
      </c>
      <c r="N419" t="s">
        <v>725</v>
      </c>
      <c r="O419" t="s">
        <v>4</v>
      </c>
      <c r="P419">
        <v>1</v>
      </c>
      <c r="Q419">
        <v>1</v>
      </c>
      <c r="R419">
        <v>0</v>
      </c>
      <c r="S419" t="s">
        <v>642</v>
      </c>
      <c r="T419" t="s">
        <v>689</v>
      </c>
      <c r="U419">
        <v>8.5</v>
      </c>
      <c r="V419">
        <v>1.118421052631579</v>
      </c>
      <c r="W419">
        <v>8.5</v>
      </c>
      <c r="X419" t="s">
        <v>51</v>
      </c>
      <c r="Y419" t="s">
        <v>768</v>
      </c>
      <c r="Z419">
        <v>1643.1999999999998</v>
      </c>
      <c r="AA419">
        <v>93540</v>
      </c>
      <c r="AB419">
        <v>1</v>
      </c>
      <c r="AC419">
        <v>1.0611115025880182</v>
      </c>
      <c r="AD419">
        <v>0.94875851996105176</v>
      </c>
      <c r="AE419">
        <v>0.94875851996105154</v>
      </c>
      <c r="AF419">
        <v>-2.2204460492503131E-16</v>
      </c>
      <c r="AG419" t="s">
        <v>642</v>
      </c>
    </row>
    <row r="420" spans="1:33" x14ac:dyDescent="0.25">
      <c r="A420" t="s">
        <v>55</v>
      </c>
      <c r="B420" t="s">
        <v>947</v>
      </c>
      <c r="C420" s="63" t="s">
        <v>947</v>
      </c>
      <c r="D420" s="63" t="s">
        <v>671</v>
      </c>
      <c r="E420" t="s">
        <v>527</v>
      </c>
      <c r="F420">
        <v>1</v>
      </c>
      <c r="G420">
        <v>2</v>
      </c>
      <c r="H420">
        <v>2</v>
      </c>
      <c r="I420">
        <v>2</v>
      </c>
      <c r="J420">
        <v>7</v>
      </c>
      <c r="K420">
        <v>7</v>
      </c>
      <c r="L420" t="s">
        <v>114</v>
      </c>
      <c r="M420">
        <v>14</v>
      </c>
      <c r="N420" t="s">
        <v>725</v>
      </c>
      <c r="O420" t="s">
        <v>5</v>
      </c>
      <c r="P420">
        <v>2</v>
      </c>
      <c r="Q420">
        <v>0</v>
      </c>
      <c r="R420">
        <v>0</v>
      </c>
      <c r="S420" t="s">
        <v>642</v>
      </c>
      <c r="T420" t="s">
        <v>690</v>
      </c>
      <c r="U420">
        <v>0</v>
      </c>
      <c r="V420">
        <v>0</v>
      </c>
      <c r="W420">
        <v>0</v>
      </c>
      <c r="X420" t="s">
        <v>52</v>
      </c>
      <c r="Y420" t="s">
        <v>769</v>
      </c>
      <c r="Z420">
        <v>1643.1999999999998</v>
      </c>
      <c r="AA420">
        <v>93540</v>
      </c>
      <c r="AB420">
        <v>0</v>
      </c>
      <c r="AC420">
        <v>0</v>
      </c>
      <c r="AD420">
        <v>0.94875851996105176</v>
      </c>
      <c r="AF420">
        <v>0</v>
      </c>
      <c r="AG420" t="s">
        <v>913</v>
      </c>
    </row>
    <row r="421" spans="1:33" x14ac:dyDescent="0.25">
      <c r="A421" t="s">
        <v>55</v>
      </c>
      <c r="B421" t="s">
        <v>947</v>
      </c>
      <c r="C421" s="63" t="s">
        <v>947</v>
      </c>
      <c r="D421" s="63" t="s">
        <v>671</v>
      </c>
      <c r="E421" t="s">
        <v>527</v>
      </c>
      <c r="F421">
        <v>1</v>
      </c>
      <c r="G421">
        <v>2</v>
      </c>
      <c r="H421">
        <v>2</v>
      </c>
      <c r="I421">
        <v>2</v>
      </c>
      <c r="J421">
        <v>7</v>
      </c>
      <c r="K421">
        <v>7</v>
      </c>
      <c r="L421" t="s">
        <v>114</v>
      </c>
      <c r="M421">
        <v>14</v>
      </c>
      <c r="N421" t="s">
        <v>725</v>
      </c>
      <c r="O421" t="s">
        <v>31</v>
      </c>
      <c r="P421">
        <v>3</v>
      </c>
      <c r="Q421">
        <v>0</v>
      </c>
      <c r="R421">
        <v>0</v>
      </c>
      <c r="S421" t="s">
        <v>642</v>
      </c>
      <c r="T421" t="s">
        <v>690</v>
      </c>
      <c r="U421">
        <v>0</v>
      </c>
      <c r="V421">
        <v>0</v>
      </c>
      <c r="W421">
        <v>0</v>
      </c>
      <c r="X421" t="s">
        <v>53</v>
      </c>
      <c r="Y421" t="s">
        <v>770</v>
      </c>
      <c r="Z421">
        <v>1643.1999999999998</v>
      </c>
      <c r="AA421">
        <v>93540</v>
      </c>
      <c r="AB421">
        <v>0</v>
      </c>
      <c r="AC421">
        <v>0</v>
      </c>
      <c r="AD421">
        <v>0.94875851996105176</v>
      </c>
      <c r="AF421">
        <v>0</v>
      </c>
      <c r="AG421" t="s">
        <v>913</v>
      </c>
    </row>
    <row r="422" spans="1:33" x14ac:dyDescent="0.25">
      <c r="A422" t="s">
        <v>55</v>
      </c>
      <c r="B422" t="s">
        <v>948</v>
      </c>
      <c r="C422" s="63" t="s">
        <v>948</v>
      </c>
      <c r="D422" s="63" t="s">
        <v>671</v>
      </c>
      <c r="E422" t="s">
        <v>527</v>
      </c>
      <c r="F422">
        <v>1</v>
      </c>
      <c r="G422">
        <v>1</v>
      </c>
      <c r="H422">
        <v>1</v>
      </c>
      <c r="I422">
        <v>2</v>
      </c>
      <c r="J422">
        <v>7</v>
      </c>
      <c r="K422">
        <v>1</v>
      </c>
      <c r="L422" t="s">
        <v>99</v>
      </c>
      <c r="M422">
        <v>1</v>
      </c>
      <c r="N422" t="s">
        <v>699</v>
      </c>
      <c r="O422" t="s">
        <v>4</v>
      </c>
      <c r="P422">
        <v>1</v>
      </c>
      <c r="Q422">
        <v>1</v>
      </c>
      <c r="R422">
        <v>0</v>
      </c>
      <c r="S422" t="s">
        <v>642</v>
      </c>
      <c r="T422" t="s">
        <v>689</v>
      </c>
      <c r="U422">
        <v>8.5</v>
      </c>
      <c r="V422">
        <v>1.118421052631579</v>
      </c>
      <c r="W422">
        <v>8.5</v>
      </c>
      <c r="X422" t="s">
        <v>33</v>
      </c>
      <c r="Y422" t="s">
        <v>729</v>
      </c>
      <c r="Z422">
        <v>1643.1999999999998</v>
      </c>
      <c r="AA422">
        <v>93540</v>
      </c>
      <c r="AB422">
        <v>1</v>
      </c>
      <c r="AC422">
        <v>1.0611115025880182</v>
      </c>
      <c r="AD422">
        <v>0.94875851996105176</v>
      </c>
      <c r="AE422">
        <v>0.94875851996105154</v>
      </c>
      <c r="AF422">
        <v>-2.2204460492503131E-16</v>
      </c>
      <c r="AG422" t="s">
        <v>642</v>
      </c>
    </row>
    <row r="423" spans="1:33" x14ac:dyDescent="0.25">
      <c r="A423" t="s">
        <v>55</v>
      </c>
      <c r="B423" t="s">
        <v>948</v>
      </c>
      <c r="C423" s="63" t="s">
        <v>948</v>
      </c>
      <c r="D423" s="63" t="s">
        <v>671</v>
      </c>
      <c r="E423" t="s">
        <v>527</v>
      </c>
      <c r="F423">
        <v>1</v>
      </c>
      <c r="G423">
        <v>1</v>
      </c>
      <c r="H423">
        <v>1</v>
      </c>
      <c r="I423">
        <v>2</v>
      </c>
      <c r="J423">
        <v>7</v>
      </c>
      <c r="K423">
        <v>1</v>
      </c>
      <c r="L423" t="s">
        <v>99</v>
      </c>
      <c r="M423">
        <v>1</v>
      </c>
      <c r="N423" t="s">
        <v>699</v>
      </c>
      <c r="O423" t="s">
        <v>5</v>
      </c>
      <c r="P423">
        <v>2</v>
      </c>
      <c r="Q423">
        <v>1</v>
      </c>
      <c r="R423">
        <v>0</v>
      </c>
      <c r="S423" t="s">
        <v>642</v>
      </c>
      <c r="T423" t="s">
        <v>689</v>
      </c>
      <c r="U423">
        <v>6.5</v>
      </c>
      <c r="V423">
        <v>0.85526315789473684</v>
      </c>
      <c r="W423">
        <v>6.5</v>
      </c>
      <c r="X423" t="s">
        <v>34</v>
      </c>
      <c r="Y423" t="s">
        <v>730</v>
      </c>
      <c r="Z423">
        <v>1643.1999999999998</v>
      </c>
      <c r="AA423">
        <v>93540</v>
      </c>
      <c r="AB423">
        <v>1</v>
      </c>
      <c r="AC423">
        <v>0.81143820786142573</v>
      </c>
      <c r="AD423">
        <v>0.94875851996105176</v>
      </c>
      <c r="AE423">
        <v>0.94875851996105165</v>
      </c>
      <c r="AF423">
        <v>-1.1102230246251565E-16</v>
      </c>
      <c r="AG423" t="s">
        <v>642</v>
      </c>
    </row>
    <row r="424" spans="1:33" x14ac:dyDescent="0.25">
      <c r="A424" t="s">
        <v>55</v>
      </c>
      <c r="B424" t="s">
        <v>948</v>
      </c>
      <c r="C424" s="63" t="s">
        <v>948</v>
      </c>
      <c r="D424" s="63" t="s">
        <v>671</v>
      </c>
      <c r="E424" t="s">
        <v>527</v>
      </c>
      <c r="F424">
        <v>1</v>
      </c>
      <c r="G424">
        <v>1</v>
      </c>
      <c r="H424">
        <v>1</v>
      </c>
      <c r="I424">
        <v>2</v>
      </c>
      <c r="J424">
        <v>7</v>
      </c>
      <c r="K424">
        <v>1</v>
      </c>
      <c r="L424" t="s">
        <v>99</v>
      </c>
      <c r="M424">
        <v>1</v>
      </c>
      <c r="N424" t="s">
        <v>699</v>
      </c>
      <c r="O424" t="s">
        <v>31</v>
      </c>
      <c r="P424">
        <v>3</v>
      </c>
      <c r="Q424">
        <v>0</v>
      </c>
      <c r="R424">
        <v>0</v>
      </c>
      <c r="S424" t="s">
        <v>642</v>
      </c>
      <c r="T424" t="s">
        <v>690</v>
      </c>
      <c r="U424">
        <v>0</v>
      </c>
      <c r="V424">
        <v>0</v>
      </c>
      <c r="W424">
        <v>0</v>
      </c>
      <c r="X424" t="s">
        <v>35</v>
      </c>
      <c r="Y424" t="s">
        <v>731</v>
      </c>
      <c r="Z424">
        <v>1643.1999999999998</v>
      </c>
      <c r="AA424">
        <v>93540</v>
      </c>
      <c r="AB424">
        <v>0</v>
      </c>
      <c r="AC424">
        <v>0</v>
      </c>
      <c r="AD424">
        <v>0.94875851996105176</v>
      </c>
      <c r="AF424">
        <v>0</v>
      </c>
      <c r="AG424" t="s">
        <v>913</v>
      </c>
    </row>
    <row r="425" spans="1:33" x14ac:dyDescent="0.25">
      <c r="A425" t="s">
        <v>55</v>
      </c>
      <c r="B425" t="s">
        <v>948</v>
      </c>
      <c r="C425" s="63" t="s">
        <v>948</v>
      </c>
      <c r="D425" s="63" t="s">
        <v>671</v>
      </c>
      <c r="E425" t="s">
        <v>527</v>
      </c>
      <c r="F425">
        <v>1</v>
      </c>
      <c r="G425">
        <v>1</v>
      </c>
      <c r="H425">
        <v>1</v>
      </c>
      <c r="I425">
        <v>2</v>
      </c>
      <c r="J425">
        <v>7</v>
      </c>
      <c r="K425">
        <v>2</v>
      </c>
      <c r="L425" t="s">
        <v>102</v>
      </c>
      <c r="M425">
        <v>2</v>
      </c>
      <c r="N425" t="s">
        <v>701</v>
      </c>
      <c r="O425" t="s">
        <v>4</v>
      </c>
      <c r="P425">
        <v>1</v>
      </c>
      <c r="Q425">
        <v>1</v>
      </c>
      <c r="R425">
        <v>0</v>
      </c>
      <c r="S425" t="s">
        <v>642</v>
      </c>
      <c r="T425" t="s">
        <v>689</v>
      </c>
      <c r="U425">
        <v>8.5</v>
      </c>
      <c r="V425">
        <v>1.118421052631579</v>
      </c>
      <c r="W425">
        <v>8.5</v>
      </c>
      <c r="X425" t="s">
        <v>36</v>
      </c>
      <c r="Y425" t="s">
        <v>732</v>
      </c>
      <c r="Z425">
        <v>1643.1999999999998</v>
      </c>
      <c r="AA425">
        <v>93540</v>
      </c>
      <c r="AB425">
        <v>1</v>
      </c>
      <c r="AC425">
        <v>1.0611115025880182</v>
      </c>
      <c r="AD425">
        <v>0.94875851996105176</v>
      </c>
      <c r="AE425">
        <v>0.94875851996105154</v>
      </c>
      <c r="AF425">
        <v>-2.2204460492503131E-16</v>
      </c>
      <c r="AG425" t="s">
        <v>642</v>
      </c>
    </row>
    <row r="426" spans="1:33" x14ac:dyDescent="0.25">
      <c r="A426" t="s">
        <v>55</v>
      </c>
      <c r="B426" t="s">
        <v>948</v>
      </c>
      <c r="C426" s="63" t="s">
        <v>948</v>
      </c>
      <c r="D426" s="63" t="s">
        <v>671</v>
      </c>
      <c r="E426" t="s">
        <v>527</v>
      </c>
      <c r="F426">
        <v>1</v>
      </c>
      <c r="G426">
        <v>1</v>
      </c>
      <c r="H426">
        <v>1</v>
      </c>
      <c r="I426">
        <v>2</v>
      </c>
      <c r="J426">
        <v>7</v>
      </c>
      <c r="K426">
        <v>2</v>
      </c>
      <c r="L426" t="s">
        <v>102</v>
      </c>
      <c r="M426">
        <v>2</v>
      </c>
      <c r="N426" t="s">
        <v>701</v>
      </c>
      <c r="O426" t="s">
        <v>5</v>
      </c>
      <c r="P426">
        <v>2</v>
      </c>
      <c r="Q426">
        <v>1</v>
      </c>
      <c r="R426">
        <v>0</v>
      </c>
      <c r="S426" t="s">
        <v>642</v>
      </c>
      <c r="T426" t="s">
        <v>689</v>
      </c>
      <c r="U426">
        <v>6.5</v>
      </c>
      <c r="V426">
        <v>0.85526315789473684</v>
      </c>
      <c r="W426">
        <v>6.5</v>
      </c>
      <c r="X426" t="s">
        <v>37</v>
      </c>
      <c r="Y426" t="s">
        <v>733</v>
      </c>
      <c r="Z426">
        <v>1643.1999999999998</v>
      </c>
      <c r="AA426">
        <v>93540</v>
      </c>
      <c r="AB426">
        <v>1</v>
      </c>
      <c r="AC426">
        <v>0.81143820786142573</v>
      </c>
      <c r="AD426">
        <v>0.94875851996105176</v>
      </c>
      <c r="AE426">
        <v>0.94875851996105165</v>
      </c>
      <c r="AF426">
        <v>-1.1102230246251565E-16</v>
      </c>
      <c r="AG426" t="s">
        <v>642</v>
      </c>
    </row>
    <row r="427" spans="1:33" x14ac:dyDescent="0.25">
      <c r="A427" t="s">
        <v>55</v>
      </c>
      <c r="B427" t="s">
        <v>948</v>
      </c>
      <c r="C427" s="63" t="s">
        <v>948</v>
      </c>
      <c r="D427" s="63" t="s">
        <v>671</v>
      </c>
      <c r="E427" t="s">
        <v>527</v>
      </c>
      <c r="F427">
        <v>1</v>
      </c>
      <c r="G427">
        <v>1</v>
      </c>
      <c r="H427">
        <v>1</v>
      </c>
      <c r="I427">
        <v>2</v>
      </c>
      <c r="J427">
        <v>7</v>
      </c>
      <c r="K427">
        <v>2</v>
      </c>
      <c r="L427" t="s">
        <v>102</v>
      </c>
      <c r="M427">
        <v>2</v>
      </c>
      <c r="N427" t="s">
        <v>701</v>
      </c>
      <c r="O427" t="s">
        <v>31</v>
      </c>
      <c r="P427">
        <v>3</v>
      </c>
      <c r="Q427">
        <v>0</v>
      </c>
      <c r="R427">
        <v>0</v>
      </c>
      <c r="S427" t="s">
        <v>642</v>
      </c>
      <c r="T427" t="s">
        <v>690</v>
      </c>
      <c r="U427">
        <v>0</v>
      </c>
      <c r="V427">
        <v>0</v>
      </c>
      <c r="W427">
        <v>0</v>
      </c>
      <c r="X427" t="s">
        <v>38</v>
      </c>
      <c r="Y427" t="s">
        <v>734</v>
      </c>
      <c r="Z427">
        <v>1643.1999999999998</v>
      </c>
      <c r="AA427">
        <v>93540</v>
      </c>
      <c r="AB427">
        <v>0</v>
      </c>
      <c r="AC427">
        <v>0</v>
      </c>
      <c r="AD427">
        <v>0.94875851996105176</v>
      </c>
      <c r="AF427">
        <v>0</v>
      </c>
      <c r="AG427" t="s">
        <v>913</v>
      </c>
    </row>
    <row r="428" spans="1:33" x14ac:dyDescent="0.25">
      <c r="A428" t="s">
        <v>55</v>
      </c>
      <c r="B428" t="s">
        <v>948</v>
      </c>
      <c r="C428" s="63" t="s">
        <v>948</v>
      </c>
      <c r="D428" s="63" t="s">
        <v>671</v>
      </c>
      <c r="E428" t="s">
        <v>527</v>
      </c>
      <c r="F428">
        <v>1</v>
      </c>
      <c r="G428">
        <v>1</v>
      </c>
      <c r="H428">
        <v>1</v>
      </c>
      <c r="I428">
        <v>2</v>
      </c>
      <c r="J428">
        <v>7</v>
      </c>
      <c r="K428">
        <v>3</v>
      </c>
      <c r="L428" t="s">
        <v>103</v>
      </c>
      <c r="M428">
        <v>3</v>
      </c>
      <c r="N428" t="s">
        <v>703</v>
      </c>
      <c r="O428" t="s">
        <v>4</v>
      </c>
      <c r="P428">
        <v>1</v>
      </c>
      <c r="Q428">
        <v>1</v>
      </c>
      <c r="R428">
        <v>0</v>
      </c>
      <c r="S428" t="s">
        <v>642</v>
      </c>
      <c r="T428" t="s">
        <v>689</v>
      </c>
      <c r="U428">
        <v>8.5</v>
      </c>
      <c r="V428">
        <v>1.118421052631579</v>
      </c>
      <c r="W428">
        <v>8.5</v>
      </c>
      <c r="X428" t="s">
        <v>39</v>
      </c>
      <c r="Y428" t="s">
        <v>735</v>
      </c>
      <c r="Z428">
        <v>1643.1999999999998</v>
      </c>
      <c r="AA428">
        <v>93540</v>
      </c>
      <c r="AB428">
        <v>1</v>
      </c>
      <c r="AC428">
        <v>1.0611115025880182</v>
      </c>
      <c r="AD428">
        <v>0.94875851996105176</v>
      </c>
      <c r="AE428">
        <v>0.94875851996105154</v>
      </c>
      <c r="AF428">
        <v>-2.2204460492503131E-16</v>
      </c>
      <c r="AG428" t="s">
        <v>642</v>
      </c>
    </row>
    <row r="429" spans="1:33" x14ac:dyDescent="0.25">
      <c r="A429" t="s">
        <v>55</v>
      </c>
      <c r="B429" t="s">
        <v>948</v>
      </c>
      <c r="C429" s="63" t="s">
        <v>948</v>
      </c>
      <c r="D429" s="63" t="s">
        <v>671</v>
      </c>
      <c r="E429" t="s">
        <v>527</v>
      </c>
      <c r="F429">
        <v>1</v>
      </c>
      <c r="G429">
        <v>1</v>
      </c>
      <c r="H429">
        <v>1</v>
      </c>
      <c r="I429">
        <v>2</v>
      </c>
      <c r="J429">
        <v>7</v>
      </c>
      <c r="K429">
        <v>3</v>
      </c>
      <c r="L429" t="s">
        <v>103</v>
      </c>
      <c r="M429">
        <v>3</v>
      </c>
      <c r="N429" t="s">
        <v>703</v>
      </c>
      <c r="O429" t="s">
        <v>5</v>
      </c>
      <c r="P429">
        <v>2</v>
      </c>
      <c r="Q429">
        <v>1</v>
      </c>
      <c r="R429">
        <v>0</v>
      </c>
      <c r="S429" t="s">
        <v>642</v>
      </c>
      <c r="T429" t="s">
        <v>689</v>
      </c>
      <c r="U429">
        <v>8</v>
      </c>
      <c r="V429">
        <v>1.0526315789473684</v>
      </c>
      <c r="W429">
        <v>8</v>
      </c>
      <c r="X429" t="s">
        <v>40</v>
      </c>
      <c r="Y429" t="s">
        <v>736</v>
      </c>
      <c r="Z429">
        <v>1643.1999999999998</v>
      </c>
      <c r="AA429">
        <v>93540</v>
      </c>
      <c r="AB429">
        <v>1</v>
      </c>
      <c r="AC429">
        <v>0.9986931789063701</v>
      </c>
      <c r="AD429">
        <v>0.94875851996105176</v>
      </c>
      <c r="AE429">
        <v>0.94875851996105165</v>
      </c>
      <c r="AF429">
        <v>-1.1102230246251565E-16</v>
      </c>
      <c r="AG429" t="s">
        <v>642</v>
      </c>
    </row>
    <row r="430" spans="1:33" x14ac:dyDescent="0.25">
      <c r="A430" t="s">
        <v>55</v>
      </c>
      <c r="B430" t="s">
        <v>948</v>
      </c>
      <c r="C430" s="63" t="s">
        <v>948</v>
      </c>
      <c r="D430" s="63" t="s">
        <v>671</v>
      </c>
      <c r="E430" t="s">
        <v>527</v>
      </c>
      <c r="F430">
        <v>1</v>
      </c>
      <c r="G430">
        <v>1</v>
      </c>
      <c r="H430">
        <v>1</v>
      </c>
      <c r="I430">
        <v>2</v>
      </c>
      <c r="J430">
        <v>7</v>
      </c>
      <c r="K430">
        <v>3</v>
      </c>
      <c r="L430" t="s">
        <v>103</v>
      </c>
      <c r="M430">
        <v>3</v>
      </c>
      <c r="N430" t="s">
        <v>703</v>
      </c>
      <c r="O430" t="s">
        <v>31</v>
      </c>
      <c r="P430">
        <v>3</v>
      </c>
      <c r="Q430">
        <v>0</v>
      </c>
      <c r="R430">
        <v>0</v>
      </c>
      <c r="S430" t="s">
        <v>642</v>
      </c>
      <c r="T430" t="s">
        <v>690</v>
      </c>
      <c r="U430">
        <v>0</v>
      </c>
      <c r="V430">
        <v>0</v>
      </c>
      <c r="W430">
        <v>0</v>
      </c>
      <c r="X430" t="s">
        <v>41</v>
      </c>
      <c r="Y430" t="s">
        <v>737</v>
      </c>
      <c r="Z430">
        <v>1643.1999999999998</v>
      </c>
      <c r="AA430">
        <v>93540</v>
      </c>
      <c r="AB430">
        <v>0</v>
      </c>
      <c r="AC430">
        <v>0</v>
      </c>
      <c r="AD430">
        <v>0.94875851996105176</v>
      </c>
      <c r="AF430">
        <v>0</v>
      </c>
      <c r="AG430" t="s">
        <v>913</v>
      </c>
    </row>
    <row r="431" spans="1:33" x14ac:dyDescent="0.25">
      <c r="A431" t="s">
        <v>55</v>
      </c>
      <c r="B431" t="s">
        <v>948</v>
      </c>
      <c r="C431" s="63" t="s">
        <v>948</v>
      </c>
      <c r="D431" s="63" t="s">
        <v>671</v>
      </c>
      <c r="E431" t="s">
        <v>527</v>
      </c>
      <c r="F431">
        <v>1</v>
      </c>
      <c r="G431">
        <v>1</v>
      </c>
      <c r="H431">
        <v>1</v>
      </c>
      <c r="I431">
        <v>2</v>
      </c>
      <c r="J431">
        <v>7</v>
      </c>
      <c r="K431">
        <v>4</v>
      </c>
      <c r="L431" t="s">
        <v>101</v>
      </c>
      <c r="M431">
        <v>4</v>
      </c>
      <c r="N431" t="s">
        <v>705</v>
      </c>
      <c r="O431" t="s">
        <v>4</v>
      </c>
      <c r="P431">
        <v>1</v>
      </c>
      <c r="Q431">
        <v>1</v>
      </c>
      <c r="R431">
        <v>0</v>
      </c>
      <c r="S431" t="s">
        <v>642</v>
      </c>
      <c r="T431" t="s">
        <v>689</v>
      </c>
      <c r="U431">
        <v>8.5</v>
      </c>
      <c r="V431">
        <v>1.118421052631579</v>
      </c>
      <c r="W431">
        <v>8.5</v>
      </c>
      <c r="X431" t="s">
        <v>42</v>
      </c>
      <c r="Y431" t="s">
        <v>738</v>
      </c>
      <c r="Z431">
        <v>1643.1999999999998</v>
      </c>
      <c r="AA431">
        <v>93540</v>
      </c>
      <c r="AB431">
        <v>1</v>
      </c>
      <c r="AC431">
        <v>1.0611115025880182</v>
      </c>
      <c r="AD431">
        <v>0.94875851996105176</v>
      </c>
      <c r="AE431">
        <v>0.94875851996105154</v>
      </c>
      <c r="AF431">
        <v>-2.2204460492503131E-16</v>
      </c>
      <c r="AG431" t="s">
        <v>642</v>
      </c>
    </row>
    <row r="432" spans="1:33" x14ac:dyDescent="0.25">
      <c r="A432" t="s">
        <v>55</v>
      </c>
      <c r="B432" t="s">
        <v>948</v>
      </c>
      <c r="C432" s="63" t="s">
        <v>948</v>
      </c>
      <c r="D432" s="63" t="s">
        <v>671</v>
      </c>
      <c r="E432" t="s">
        <v>527</v>
      </c>
      <c r="F432">
        <v>1</v>
      </c>
      <c r="G432">
        <v>1</v>
      </c>
      <c r="H432">
        <v>1</v>
      </c>
      <c r="I432">
        <v>2</v>
      </c>
      <c r="J432">
        <v>7</v>
      </c>
      <c r="K432">
        <v>4</v>
      </c>
      <c r="L432" t="s">
        <v>101</v>
      </c>
      <c r="M432">
        <v>4</v>
      </c>
      <c r="N432" t="s">
        <v>705</v>
      </c>
      <c r="O432" t="s">
        <v>5</v>
      </c>
      <c r="P432">
        <v>2</v>
      </c>
      <c r="Q432">
        <v>1</v>
      </c>
      <c r="R432">
        <v>0</v>
      </c>
      <c r="S432" t="s">
        <v>642</v>
      </c>
      <c r="T432" t="s">
        <v>689</v>
      </c>
      <c r="U432">
        <v>6.5</v>
      </c>
      <c r="V432">
        <v>0.85526315789473684</v>
      </c>
      <c r="W432">
        <v>6.5</v>
      </c>
      <c r="X432" t="s">
        <v>43</v>
      </c>
      <c r="Y432" t="s">
        <v>739</v>
      </c>
      <c r="Z432">
        <v>1643.1999999999998</v>
      </c>
      <c r="AA432">
        <v>93540</v>
      </c>
      <c r="AB432">
        <v>1</v>
      </c>
      <c r="AC432">
        <v>0.81143820786142573</v>
      </c>
      <c r="AD432">
        <v>0.94875851996105176</v>
      </c>
      <c r="AE432">
        <v>0.94875851996105165</v>
      </c>
      <c r="AF432">
        <v>-1.1102230246251565E-16</v>
      </c>
      <c r="AG432" t="s">
        <v>642</v>
      </c>
    </row>
    <row r="433" spans="1:33" x14ac:dyDescent="0.25">
      <c r="A433" t="s">
        <v>55</v>
      </c>
      <c r="B433" t="s">
        <v>948</v>
      </c>
      <c r="C433" s="63" t="s">
        <v>948</v>
      </c>
      <c r="D433" s="63" t="s">
        <v>671</v>
      </c>
      <c r="E433" t="s">
        <v>527</v>
      </c>
      <c r="F433">
        <v>1</v>
      </c>
      <c r="G433">
        <v>1</v>
      </c>
      <c r="H433">
        <v>1</v>
      </c>
      <c r="I433">
        <v>2</v>
      </c>
      <c r="J433">
        <v>7</v>
      </c>
      <c r="K433">
        <v>4</v>
      </c>
      <c r="L433" t="s">
        <v>101</v>
      </c>
      <c r="M433">
        <v>4</v>
      </c>
      <c r="N433" t="s">
        <v>705</v>
      </c>
      <c r="O433" t="s">
        <v>31</v>
      </c>
      <c r="P433">
        <v>3</v>
      </c>
      <c r="Q433">
        <v>0</v>
      </c>
      <c r="R433">
        <v>0</v>
      </c>
      <c r="S433" t="s">
        <v>642</v>
      </c>
      <c r="T433" t="s">
        <v>690</v>
      </c>
      <c r="U433">
        <v>0</v>
      </c>
      <c r="V433">
        <v>0</v>
      </c>
      <c r="W433">
        <v>0</v>
      </c>
      <c r="X433" t="s">
        <v>44</v>
      </c>
      <c r="Y433" t="s">
        <v>740</v>
      </c>
      <c r="Z433">
        <v>1643.1999999999998</v>
      </c>
      <c r="AA433">
        <v>93540</v>
      </c>
      <c r="AB433">
        <v>0</v>
      </c>
      <c r="AC433">
        <v>0</v>
      </c>
      <c r="AD433">
        <v>0.94875851996105176</v>
      </c>
      <c r="AF433">
        <v>0</v>
      </c>
      <c r="AG433" t="s">
        <v>913</v>
      </c>
    </row>
    <row r="434" spans="1:33" x14ac:dyDescent="0.25">
      <c r="A434" t="s">
        <v>55</v>
      </c>
      <c r="B434" t="s">
        <v>948</v>
      </c>
      <c r="C434" s="63" t="s">
        <v>948</v>
      </c>
      <c r="D434" s="63" t="s">
        <v>671</v>
      </c>
      <c r="E434" t="s">
        <v>527</v>
      </c>
      <c r="F434">
        <v>1</v>
      </c>
      <c r="G434">
        <v>1</v>
      </c>
      <c r="H434">
        <v>1</v>
      </c>
      <c r="I434">
        <v>2</v>
      </c>
      <c r="J434">
        <v>7</v>
      </c>
      <c r="K434">
        <v>5</v>
      </c>
      <c r="L434" t="s">
        <v>105</v>
      </c>
      <c r="M434">
        <v>5</v>
      </c>
      <c r="N434" t="s">
        <v>707</v>
      </c>
      <c r="O434" t="s">
        <v>4</v>
      </c>
      <c r="P434">
        <v>1</v>
      </c>
      <c r="Q434">
        <v>1</v>
      </c>
      <c r="R434">
        <v>0</v>
      </c>
      <c r="S434" t="s">
        <v>642</v>
      </c>
      <c r="T434" t="s">
        <v>689</v>
      </c>
      <c r="U434">
        <v>8.5</v>
      </c>
      <c r="V434">
        <v>1.118421052631579</v>
      </c>
      <c r="W434">
        <v>8.5</v>
      </c>
      <c r="X434" t="s">
        <v>45</v>
      </c>
      <c r="Y434" t="s">
        <v>741</v>
      </c>
      <c r="Z434">
        <v>1643.1999999999998</v>
      </c>
      <c r="AA434">
        <v>93540</v>
      </c>
      <c r="AB434">
        <v>1</v>
      </c>
      <c r="AC434">
        <v>1.0611115025880182</v>
      </c>
      <c r="AD434">
        <v>0.94875851996105176</v>
      </c>
      <c r="AE434">
        <v>0.94875851996105154</v>
      </c>
      <c r="AF434">
        <v>-2.2204460492503131E-16</v>
      </c>
      <c r="AG434" t="s">
        <v>642</v>
      </c>
    </row>
    <row r="435" spans="1:33" x14ac:dyDescent="0.25">
      <c r="A435" t="s">
        <v>55</v>
      </c>
      <c r="B435" t="s">
        <v>948</v>
      </c>
      <c r="C435" s="63" t="s">
        <v>948</v>
      </c>
      <c r="D435" s="63" t="s">
        <v>671</v>
      </c>
      <c r="E435" t="s">
        <v>527</v>
      </c>
      <c r="F435">
        <v>1</v>
      </c>
      <c r="G435">
        <v>1</v>
      </c>
      <c r="H435">
        <v>1</v>
      </c>
      <c r="I435">
        <v>2</v>
      </c>
      <c r="J435">
        <v>7</v>
      </c>
      <c r="K435">
        <v>5</v>
      </c>
      <c r="L435" t="s">
        <v>105</v>
      </c>
      <c r="M435">
        <v>5</v>
      </c>
      <c r="N435" t="s">
        <v>707</v>
      </c>
      <c r="O435" t="s">
        <v>5</v>
      </c>
      <c r="P435">
        <v>2</v>
      </c>
      <c r="Q435">
        <v>1</v>
      </c>
      <c r="R435">
        <v>0</v>
      </c>
      <c r="S435" t="s">
        <v>642</v>
      </c>
      <c r="T435" t="s">
        <v>689</v>
      </c>
      <c r="U435">
        <v>6.5</v>
      </c>
      <c r="V435">
        <v>0.85526315789473684</v>
      </c>
      <c r="W435">
        <v>6.5</v>
      </c>
      <c r="X435" t="s">
        <v>46</v>
      </c>
      <c r="Y435" t="s">
        <v>742</v>
      </c>
      <c r="Z435">
        <v>1643.1999999999998</v>
      </c>
      <c r="AA435">
        <v>93540</v>
      </c>
      <c r="AB435">
        <v>1</v>
      </c>
      <c r="AC435">
        <v>0.81143820786142573</v>
      </c>
      <c r="AD435">
        <v>0.94875851996105176</v>
      </c>
      <c r="AE435">
        <v>0.94875851996105165</v>
      </c>
      <c r="AF435">
        <v>-1.1102230246251565E-16</v>
      </c>
      <c r="AG435" t="s">
        <v>642</v>
      </c>
    </row>
    <row r="436" spans="1:33" x14ac:dyDescent="0.25">
      <c r="A436" t="s">
        <v>55</v>
      </c>
      <c r="B436" t="s">
        <v>948</v>
      </c>
      <c r="C436" s="63" t="s">
        <v>948</v>
      </c>
      <c r="D436" s="63" t="s">
        <v>671</v>
      </c>
      <c r="E436" t="s">
        <v>527</v>
      </c>
      <c r="F436">
        <v>1</v>
      </c>
      <c r="G436">
        <v>1</v>
      </c>
      <c r="H436">
        <v>1</v>
      </c>
      <c r="I436">
        <v>2</v>
      </c>
      <c r="J436">
        <v>7</v>
      </c>
      <c r="K436">
        <v>5</v>
      </c>
      <c r="L436" t="s">
        <v>105</v>
      </c>
      <c r="M436">
        <v>5</v>
      </c>
      <c r="N436" t="s">
        <v>707</v>
      </c>
      <c r="O436" t="s">
        <v>31</v>
      </c>
      <c r="P436">
        <v>3</v>
      </c>
      <c r="Q436">
        <v>0</v>
      </c>
      <c r="R436">
        <v>0</v>
      </c>
      <c r="S436" t="s">
        <v>642</v>
      </c>
      <c r="T436" t="s">
        <v>690</v>
      </c>
      <c r="U436">
        <v>0</v>
      </c>
      <c r="V436">
        <v>0</v>
      </c>
      <c r="W436">
        <v>0</v>
      </c>
      <c r="X436" t="s">
        <v>47</v>
      </c>
      <c r="Y436" t="s">
        <v>743</v>
      </c>
      <c r="Z436">
        <v>1643.1999999999998</v>
      </c>
      <c r="AA436">
        <v>93540</v>
      </c>
      <c r="AB436">
        <v>0</v>
      </c>
      <c r="AC436">
        <v>0</v>
      </c>
      <c r="AD436">
        <v>0.94875851996105176</v>
      </c>
      <c r="AF436">
        <v>0</v>
      </c>
      <c r="AG436" t="s">
        <v>913</v>
      </c>
    </row>
    <row r="437" spans="1:33" x14ac:dyDescent="0.25">
      <c r="A437" t="s">
        <v>55</v>
      </c>
      <c r="B437" t="s">
        <v>948</v>
      </c>
      <c r="C437" s="63" t="s">
        <v>948</v>
      </c>
      <c r="D437" s="63" t="s">
        <v>671</v>
      </c>
      <c r="E437" t="s">
        <v>527</v>
      </c>
      <c r="F437">
        <v>1</v>
      </c>
      <c r="G437">
        <v>1</v>
      </c>
      <c r="H437">
        <v>1</v>
      </c>
      <c r="I437">
        <v>2</v>
      </c>
      <c r="J437">
        <v>7</v>
      </c>
      <c r="K437">
        <v>6</v>
      </c>
      <c r="L437" t="s">
        <v>113</v>
      </c>
      <c r="M437">
        <v>6</v>
      </c>
      <c r="N437" t="s">
        <v>709</v>
      </c>
      <c r="O437" t="s">
        <v>4</v>
      </c>
      <c r="P437">
        <v>1</v>
      </c>
      <c r="Q437">
        <v>1</v>
      </c>
      <c r="R437">
        <v>0</v>
      </c>
      <c r="S437" t="s">
        <v>642</v>
      </c>
      <c r="T437" t="s">
        <v>689</v>
      </c>
      <c r="U437">
        <v>8.5</v>
      </c>
      <c r="V437">
        <v>1.118421052631579</v>
      </c>
      <c r="W437">
        <v>8.5</v>
      </c>
      <c r="X437" t="s">
        <v>48</v>
      </c>
      <c r="Y437" t="s">
        <v>744</v>
      </c>
      <c r="Z437">
        <v>1643.1999999999998</v>
      </c>
      <c r="AA437">
        <v>93540</v>
      </c>
      <c r="AB437">
        <v>1</v>
      </c>
      <c r="AC437">
        <v>1.0611115025880182</v>
      </c>
      <c r="AD437">
        <v>0.94875851996105176</v>
      </c>
      <c r="AE437">
        <v>0.94875851996105154</v>
      </c>
      <c r="AF437">
        <v>-2.2204460492503131E-16</v>
      </c>
      <c r="AG437" t="s">
        <v>642</v>
      </c>
    </row>
    <row r="438" spans="1:33" x14ac:dyDescent="0.25">
      <c r="A438" t="s">
        <v>55</v>
      </c>
      <c r="B438" t="s">
        <v>948</v>
      </c>
      <c r="C438" s="63" t="s">
        <v>948</v>
      </c>
      <c r="D438" s="63" t="s">
        <v>671</v>
      </c>
      <c r="E438" t="s">
        <v>527</v>
      </c>
      <c r="F438">
        <v>1</v>
      </c>
      <c r="G438">
        <v>1</v>
      </c>
      <c r="H438">
        <v>1</v>
      </c>
      <c r="I438">
        <v>2</v>
      </c>
      <c r="J438">
        <v>7</v>
      </c>
      <c r="K438">
        <v>6</v>
      </c>
      <c r="L438" t="s">
        <v>113</v>
      </c>
      <c r="M438">
        <v>6</v>
      </c>
      <c r="N438" t="s">
        <v>709</v>
      </c>
      <c r="O438" t="s">
        <v>5</v>
      </c>
      <c r="P438">
        <v>2</v>
      </c>
      <c r="Q438">
        <v>1</v>
      </c>
      <c r="R438">
        <v>0</v>
      </c>
      <c r="S438" t="s">
        <v>642</v>
      </c>
      <c r="T438" t="s">
        <v>689</v>
      </c>
      <c r="U438">
        <v>6.5</v>
      </c>
      <c r="V438">
        <v>0.85526315789473684</v>
      </c>
      <c r="W438">
        <v>6.5</v>
      </c>
      <c r="X438" t="s">
        <v>49</v>
      </c>
      <c r="Y438" t="s">
        <v>745</v>
      </c>
      <c r="Z438">
        <v>1643.1999999999998</v>
      </c>
      <c r="AA438">
        <v>93540</v>
      </c>
      <c r="AB438">
        <v>1</v>
      </c>
      <c r="AC438">
        <v>0.81143820786142573</v>
      </c>
      <c r="AD438">
        <v>0.94875851996105176</v>
      </c>
      <c r="AE438">
        <v>0.94875851996105165</v>
      </c>
      <c r="AF438">
        <v>-1.1102230246251565E-16</v>
      </c>
      <c r="AG438" t="s">
        <v>642</v>
      </c>
    </row>
    <row r="439" spans="1:33" x14ac:dyDescent="0.25">
      <c r="A439" t="s">
        <v>55</v>
      </c>
      <c r="B439" t="s">
        <v>948</v>
      </c>
      <c r="C439" s="63" t="s">
        <v>948</v>
      </c>
      <c r="D439" s="63" t="s">
        <v>671</v>
      </c>
      <c r="E439" t="s">
        <v>527</v>
      </c>
      <c r="F439">
        <v>1</v>
      </c>
      <c r="G439">
        <v>1</v>
      </c>
      <c r="H439">
        <v>1</v>
      </c>
      <c r="I439">
        <v>2</v>
      </c>
      <c r="J439">
        <v>7</v>
      </c>
      <c r="K439">
        <v>6</v>
      </c>
      <c r="L439" t="s">
        <v>113</v>
      </c>
      <c r="M439">
        <v>6</v>
      </c>
      <c r="N439" t="s">
        <v>709</v>
      </c>
      <c r="O439" t="s">
        <v>31</v>
      </c>
      <c r="P439">
        <v>3</v>
      </c>
      <c r="Q439">
        <v>0</v>
      </c>
      <c r="R439">
        <v>0</v>
      </c>
      <c r="S439" t="s">
        <v>642</v>
      </c>
      <c r="T439" t="s">
        <v>690</v>
      </c>
      <c r="U439">
        <v>0</v>
      </c>
      <c r="V439">
        <v>0</v>
      </c>
      <c r="W439">
        <v>0</v>
      </c>
      <c r="X439" t="s">
        <v>50</v>
      </c>
      <c r="Y439" t="s">
        <v>746</v>
      </c>
      <c r="Z439">
        <v>1643.1999999999998</v>
      </c>
      <c r="AA439">
        <v>93540</v>
      </c>
      <c r="AB439">
        <v>0</v>
      </c>
      <c r="AC439">
        <v>0</v>
      </c>
      <c r="AD439">
        <v>0.94875851996105176</v>
      </c>
      <c r="AF439">
        <v>0</v>
      </c>
      <c r="AG439" t="s">
        <v>913</v>
      </c>
    </row>
    <row r="440" spans="1:33" x14ac:dyDescent="0.25">
      <c r="A440" t="s">
        <v>55</v>
      </c>
      <c r="B440" t="s">
        <v>948</v>
      </c>
      <c r="C440" s="63" t="s">
        <v>948</v>
      </c>
      <c r="D440" s="63" t="s">
        <v>671</v>
      </c>
      <c r="E440" t="s">
        <v>527</v>
      </c>
      <c r="F440">
        <v>1</v>
      </c>
      <c r="G440">
        <v>1</v>
      </c>
      <c r="H440">
        <v>1</v>
      </c>
      <c r="I440">
        <v>2</v>
      </c>
      <c r="J440">
        <v>7</v>
      </c>
      <c r="K440">
        <v>7</v>
      </c>
      <c r="L440" t="s">
        <v>114</v>
      </c>
      <c r="M440">
        <v>7</v>
      </c>
      <c r="N440" t="s">
        <v>711</v>
      </c>
      <c r="O440" t="s">
        <v>4</v>
      </c>
      <c r="P440">
        <v>1</v>
      </c>
      <c r="Q440">
        <v>1</v>
      </c>
      <c r="R440">
        <v>0</v>
      </c>
      <c r="S440" t="s">
        <v>642</v>
      </c>
      <c r="T440" t="s">
        <v>689</v>
      </c>
      <c r="U440">
        <v>8.5</v>
      </c>
      <c r="V440">
        <v>1.118421052631579</v>
      </c>
      <c r="W440">
        <v>8.5</v>
      </c>
      <c r="X440" t="s">
        <v>51</v>
      </c>
      <c r="Y440" t="s">
        <v>747</v>
      </c>
      <c r="Z440">
        <v>1643.1999999999998</v>
      </c>
      <c r="AA440">
        <v>93540</v>
      </c>
      <c r="AB440">
        <v>1</v>
      </c>
      <c r="AC440">
        <v>1.0611115025880182</v>
      </c>
      <c r="AD440">
        <v>0.94875851996105176</v>
      </c>
      <c r="AE440">
        <v>0.94875851996105154</v>
      </c>
      <c r="AF440">
        <v>-2.2204460492503131E-16</v>
      </c>
      <c r="AG440" t="s">
        <v>642</v>
      </c>
    </row>
    <row r="441" spans="1:33" x14ac:dyDescent="0.25">
      <c r="A441" t="s">
        <v>55</v>
      </c>
      <c r="B441" t="s">
        <v>948</v>
      </c>
      <c r="C441" s="63" t="s">
        <v>948</v>
      </c>
      <c r="D441" s="63" t="s">
        <v>671</v>
      </c>
      <c r="E441" t="s">
        <v>527</v>
      </c>
      <c r="F441">
        <v>1</v>
      </c>
      <c r="G441">
        <v>1</v>
      </c>
      <c r="H441">
        <v>1</v>
      </c>
      <c r="I441">
        <v>2</v>
      </c>
      <c r="J441">
        <v>7</v>
      </c>
      <c r="K441">
        <v>7</v>
      </c>
      <c r="L441" t="s">
        <v>114</v>
      </c>
      <c r="M441">
        <v>7</v>
      </c>
      <c r="N441" t="s">
        <v>711</v>
      </c>
      <c r="O441" t="s">
        <v>5</v>
      </c>
      <c r="P441">
        <v>2</v>
      </c>
      <c r="Q441">
        <v>1</v>
      </c>
      <c r="R441">
        <v>0</v>
      </c>
      <c r="S441" t="s">
        <v>642</v>
      </c>
      <c r="T441" t="s">
        <v>689</v>
      </c>
      <c r="U441">
        <v>6.5</v>
      </c>
      <c r="V441">
        <v>0.85526315789473684</v>
      </c>
      <c r="W441">
        <v>6.5</v>
      </c>
      <c r="X441" t="s">
        <v>52</v>
      </c>
      <c r="Y441" t="s">
        <v>748</v>
      </c>
      <c r="Z441">
        <v>1643.1999999999998</v>
      </c>
      <c r="AA441">
        <v>93540</v>
      </c>
      <c r="AB441">
        <v>1</v>
      </c>
      <c r="AC441">
        <v>0.81143820786142573</v>
      </c>
      <c r="AD441">
        <v>0.94875851996105176</v>
      </c>
      <c r="AE441">
        <v>0.94875851996105165</v>
      </c>
      <c r="AF441">
        <v>-1.1102230246251565E-16</v>
      </c>
      <c r="AG441" t="s">
        <v>642</v>
      </c>
    </row>
    <row r="442" spans="1:33" x14ac:dyDescent="0.25">
      <c r="A442" t="s">
        <v>55</v>
      </c>
      <c r="B442" t="s">
        <v>948</v>
      </c>
      <c r="C442" s="63" t="s">
        <v>948</v>
      </c>
      <c r="D442" s="63" t="s">
        <v>671</v>
      </c>
      <c r="E442" t="s">
        <v>527</v>
      </c>
      <c r="F442">
        <v>1</v>
      </c>
      <c r="G442">
        <v>1</v>
      </c>
      <c r="H442">
        <v>1</v>
      </c>
      <c r="I442">
        <v>2</v>
      </c>
      <c r="J442">
        <v>7</v>
      </c>
      <c r="K442">
        <v>7</v>
      </c>
      <c r="L442" t="s">
        <v>114</v>
      </c>
      <c r="M442">
        <v>7</v>
      </c>
      <c r="N442" t="s">
        <v>711</v>
      </c>
      <c r="O442" t="s">
        <v>31</v>
      </c>
      <c r="P442">
        <v>3</v>
      </c>
      <c r="Q442">
        <v>0</v>
      </c>
      <c r="R442">
        <v>0</v>
      </c>
      <c r="S442" t="s">
        <v>642</v>
      </c>
      <c r="T442" t="s">
        <v>690</v>
      </c>
      <c r="U442">
        <v>0</v>
      </c>
      <c r="V442">
        <v>0</v>
      </c>
      <c r="W442">
        <v>0</v>
      </c>
      <c r="X442" t="s">
        <v>53</v>
      </c>
      <c r="Y442" t="s">
        <v>749</v>
      </c>
      <c r="Z442">
        <v>1643.1999999999998</v>
      </c>
      <c r="AA442">
        <v>93540</v>
      </c>
      <c r="AB442">
        <v>0</v>
      </c>
      <c r="AC442">
        <v>0</v>
      </c>
      <c r="AD442">
        <v>0.94875851996105176</v>
      </c>
      <c r="AF442">
        <v>0</v>
      </c>
      <c r="AG442" t="s">
        <v>913</v>
      </c>
    </row>
    <row r="443" spans="1:33" x14ac:dyDescent="0.25">
      <c r="A443" t="s">
        <v>55</v>
      </c>
      <c r="B443" t="s">
        <v>948</v>
      </c>
      <c r="C443" s="63" t="s">
        <v>948</v>
      </c>
      <c r="D443" s="63" t="s">
        <v>671</v>
      </c>
      <c r="E443" t="s">
        <v>527</v>
      </c>
      <c r="F443">
        <v>1</v>
      </c>
      <c r="G443">
        <v>2</v>
      </c>
      <c r="H443">
        <v>2</v>
      </c>
      <c r="I443">
        <v>2</v>
      </c>
      <c r="J443">
        <v>7</v>
      </c>
      <c r="K443">
        <v>1</v>
      </c>
      <c r="L443" t="s">
        <v>99</v>
      </c>
      <c r="M443">
        <v>8</v>
      </c>
      <c r="N443" t="s">
        <v>713</v>
      </c>
      <c r="O443" t="s">
        <v>4</v>
      </c>
      <c r="P443">
        <v>1</v>
      </c>
      <c r="Q443">
        <v>1</v>
      </c>
      <c r="R443">
        <v>0</v>
      </c>
      <c r="S443" t="s">
        <v>642</v>
      </c>
      <c r="T443" t="s">
        <v>689</v>
      </c>
      <c r="U443">
        <v>8.5</v>
      </c>
      <c r="V443">
        <v>1.118421052631579</v>
      </c>
      <c r="W443">
        <v>8.5</v>
      </c>
      <c r="X443" t="s">
        <v>33</v>
      </c>
      <c r="Y443" t="s">
        <v>750</v>
      </c>
      <c r="Z443">
        <v>1643.1999999999998</v>
      </c>
      <c r="AA443">
        <v>93540</v>
      </c>
      <c r="AB443">
        <v>1</v>
      </c>
      <c r="AC443">
        <v>1.0611115025880182</v>
      </c>
      <c r="AD443">
        <v>0.94875851996105176</v>
      </c>
      <c r="AE443">
        <v>0.94875851996105154</v>
      </c>
      <c r="AF443">
        <v>-2.2204460492503131E-16</v>
      </c>
      <c r="AG443" t="s">
        <v>642</v>
      </c>
    </row>
    <row r="444" spans="1:33" x14ac:dyDescent="0.25">
      <c r="A444" t="s">
        <v>55</v>
      </c>
      <c r="B444" t="s">
        <v>948</v>
      </c>
      <c r="C444" s="63" t="s">
        <v>948</v>
      </c>
      <c r="D444" s="63" t="s">
        <v>671</v>
      </c>
      <c r="E444" t="s">
        <v>527</v>
      </c>
      <c r="F444">
        <v>1</v>
      </c>
      <c r="G444">
        <v>2</v>
      </c>
      <c r="H444">
        <v>2</v>
      </c>
      <c r="I444">
        <v>2</v>
      </c>
      <c r="J444">
        <v>7</v>
      </c>
      <c r="K444">
        <v>1</v>
      </c>
      <c r="L444" t="s">
        <v>99</v>
      </c>
      <c r="M444">
        <v>8</v>
      </c>
      <c r="N444" t="s">
        <v>713</v>
      </c>
      <c r="O444" t="s">
        <v>5</v>
      </c>
      <c r="P444">
        <v>2</v>
      </c>
      <c r="Q444">
        <v>1</v>
      </c>
      <c r="R444">
        <v>0</v>
      </c>
      <c r="S444" t="s">
        <v>642</v>
      </c>
      <c r="T444" t="s">
        <v>689</v>
      </c>
      <c r="U444">
        <v>6.5</v>
      </c>
      <c r="V444">
        <v>0.85526315789473684</v>
      </c>
      <c r="W444">
        <v>6.5</v>
      </c>
      <c r="X444" t="s">
        <v>34</v>
      </c>
      <c r="Y444" t="s">
        <v>751</v>
      </c>
      <c r="Z444">
        <v>1643.1999999999998</v>
      </c>
      <c r="AA444">
        <v>93540</v>
      </c>
      <c r="AB444">
        <v>1</v>
      </c>
      <c r="AC444">
        <v>0.81143820786142573</v>
      </c>
      <c r="AD444">
        <v>0.94875851996105176</v>
      </c>
      <c r="AE444">
        <v>0.94875851996105165</v>
      </c>
      <c r="AF444">
        <v>-1.1102230246251565E-16</v>
      </c>
      <c r="AG444" t="s">
        <v>642</v>
      </c>
    </row>
    <row r="445" spans="1:33" x14ac:dyDescent="0.25">
      <c r="A445" t="s">
        <v>55</v>
      </c>
      <c r="B445" t="s">
        <v>948</v>
      </c>
      <c r="C445" s="63" t="s">
        <v>948</v>
      </c>
      <c r="D445" s="63" t="s">
        <v>671</v>
      </c>
      <c r="E445" t="s">
        <v>527</v>
      </c>
      <c r="F445">
        <v>1</v>
      </c>
      <c r="G445">
        <v>2</v>
      </c>
      <c r="H445">
        <v>2</v>
      </c>
      <c r="I445">
        <v>2</v>
      </c>
      <c r="J445">
        <v>7</v>
      </c>
      <c r="K445">
        <v>1</v>
      </c>
      <c r="L445" t="s">
        <v>99</v>
      </c>
      <c r="M445">
        <v>8</v>
      </c>
      <c r="N445" t="s">
        <v>713</v>
      </c>
      <c r="O445" t="s">
        <v>31</v>
      </c>
      <c r="P445">
        <v>3</v>
      </c>
      <c r="Q445">
        <v>0</v>
      </c>
      <c r="R445">
        <v>0</v>
      </c>
      <c r="S445" t="s">
        <v>642</v>
      </c>
      <c r="T445" t="s">
        <v>690</v>
      </c>
      <c r="U445">
        <v>0</v>
      </c>
      <c r="V445">
        <v>0</v>
      </c>
      <c r="W445">
        <v>0</v>
      </c>
      <c r="X445" t="s">
        <v>35</v>
      </c>
      <c r="Y445" t="s">
        <v>752</v>
      </c>
      <c r="Z445">
        <v>1643.1999999999998</v>
      </c>
      <c r="AA445">
        <v>93540</v>
      </c>
      <c r="AB445">
        <v>0</v>
      </c>
      <c r="AC445">
        <v>0</v>
      </c>
      <c r="AD445">
        <v>0.94875851996105176</v>
      </c>
      <c r="AF445">
        <v>0</v>
      </c>
      <c r="AG445" t="s">
        <v>913</v>
      </c>
    </row>
    <row r="446" spans="1:33" x14ac:dyDescent="0.25">
      <c r="A446" t="s">
        <v>55</v>
      </c>
      <c r="B446" t="s">
        <v>948</v>
      </c>
      <c r="C446" s="63" t="s">
        <v>948</v>
      </c>
      <c r="D446" s="63" t="s">
        <v>671</v>
      </c>
      <c r="E446" t="s">
        <v>527</v>
      </c>
      <c r="F446">
        <v>1</v>
      </c>
      <c r="G446">
        <v>2</v>
      </c>
      <c r="H446">
        <v>2</v>
      </c>
      <c r="I446">
        <v>2</v>
      </c>
      <c r="J446">
        <v>7</v>
      </c>
      <c r="K446">
        <v>2</v>
      </c>
      <c r="L446" t="s">
        <v>102</v>
      </c>
      <c r="M446">
        <v>9</v>
      </c>
      <c r="N446" t="s">
        <v>715</v>
      </c>
      <c r="O446" t="s">
        <v>4</v>
      </c>
      <c r="P446">
        <v>1</v>
      </c>
      <c r="Q446">
        <v>1</v>
      </c>
      <c r="R446">
        <v>0</v>
      </c>
      <c r="S446" t="s">
        <v>642</v>
      </c>
      <c r="T446" t="s">
        <v>689</v>
      </c>
      <c r="U446">
        <v>8.5</v>
      </c>
      <c r="V446">
        <v>1.118421052631579</v>
      </c>
      <c r="W446">
        <v>8.5</v>
      </c>
      <c r="X446" t="s">
        <v>36</v>
      </c>
      <c r="Y446" t="s">
        <v>753</v>
      </c>
      <c r="Z446">
        <v>1643.1999999999998</v>
      </c>
      <c r="AA446">
        <v>93540</v>
      </c>
      <c r="AB446">
        <v>1</v>
      </c>
      <c r="AC446">
        <v>1.0611115025880182</v>
      </c>
      <c r="AD446">
        <v>0.94875851996105176</v>
      </c>
      <c r="AE446">
        <v>0.94875851996105154</v>
      </c>
      <c r="AF446">
        <v>-2.2204460492503131E-16</v>
      </c>
      <c r="AG446" t="s">
        <v>642</v>
      </c>
    </row>
    <row r="447" spans="1:33" x14ac:dyDescent="0.25">
      <c r="A447" t="s">
        <v>55</v>
      </c>
      <c r="B447" t="s">
        <v>948</v>
      </c>
      <c r="C447" s="63" t="s">
        <v>948</v>
      </c>
      <c r="D447" s="63" t="s">
        <v>671</v>
      </c>
      <c r="E447" t="s">
        <v>527</v>
      </c>
      <c r="F447">
        <v>1</v>
      </c>
      <c r="G447">
        <v>2</v>
      </c>
      <c r="H447">
        <v>2</v>
      </c>
      <c r="I447">
        <v>2</v>
      </c>
      <c r="J447">
        <v>7</v>
      </c>
      <c r="K447">
        <v>2</v>
      </c>
      <c r="L447" t="s">
        <v>102</v>
      </c>
      <c r="M447">
        <v>9</v>
      </c>
      <c r="N447" t="s">
        <v>715</v>
      </c>
      <c r="O447" t="s">
        <v>5</v>
      </c>
      <c r="P447">
        <v>2</v>
      </c>
      <c r="Q447">
        <v>1</v>
      </c>
      <c r="R447">
        <v>0</v>
      </c>
      <c r="S447" t="s">
        <v>642</v>
      </c>
      <c r="T447" t="s">
        <v>689</v>
      </c>
      <c r="U447">
        <v>6.5</v>
      </c>
      <c r="V447">
        <v>0.85526315789473684</v>
      </c>
      <c r="W447">
        <v>6.5</v>
      </c>
      <c r="X447" t="s">
        <v>37</v>
      </c>
      <c r="Y447" t="s">
        <v>754</v>
      </c>
      <c r="Z447">
        <v>1643.1999999999998</v>
      </c>
      <c r="AA447">
        <v>93540</v>
      </c>
      <c r="AB447">
        <v>1</v>
      </c>
      <c r="AC447">
        <v>0.81143820786142573</v>
      </c>
      <c r="AD447">
        <v>0.94875851996105176</v>
      </c>
      <c r="AE447">
        <v>0.94875851996105165</v>
      </c>
      <c r="AF447">
        <v>-1.1102230246251565E-16</v>
      </c>
      <c r="AG447" t="s">
        <v>642</v>
      </c>
    </row>
    <row r="448" spans="1:33" x14ac:dyDescent="0.25">
      <c r="A448" t="s">
        <v>55</v>
      </c>
      <c r="B448" t="s">
        <v>948</v>
      </c>
      <c r="C448" s="63" t="s">
        <v>948</v>
      </c>
      <c r="D448" s="63" t="s">
        <v>671</v>
      </c>
      <c r="E448" t="s">
        <v>527</v>
      </c>
      <c r="F448">
        <v>1</v>
      </c>
      <c r="G448">
        <v>2</v>
      </c>
      <c r="H448">
        <v>2</v>
      </c>
      <c r="I448">
        <v>2</v>
      </c>
      <c r="J448">
        <v>7</v>
      </c>
      <c r="K448">
        <v>2</v>
      </c>
      <c r="L448" t="s">
        <v>102</v>
      </c>
      <c r="M448">
        <v>9</v>
      </c>
      <c r="N448" t="s">
        <v>715</v>
      </c>
      <c r="O448" t="s">
        <v>31</v>
      </c>
      <c r="P448">
        <v>3</v>
      </c>
      <c r="Q448">
        <v>0</v>
      </c>
      <c r="R448">
        <v>0</v>
      </c>
      <c r="S448" t="s">
        <v>642</v>
      </c>
      <c r="T448" t="s">
        <v>690</v>
      </c>
      <c r="U448">
        <v>0</v>
      </c>
      <c r="V448">
        <v>0</v>
      </c>
      <c r="W448">
        <v>0</v>
      </c>
      <c r="X448" t="s">
        <v>38</v>
      </c>
      <c r="Y448" t="s">
        <v>755</v>
      </c>
      <c r="Z448">
        <v>1643.1999999999998</v>
      </c>
      <c r="AA448">
        <v>93540</v>
      </c>
      <c r="AB448">
        <v>0</v>
      </c>
      <c r="AC448">
        <v>0</v>
      </c>
      <c r="AD448">
        <v>0.94875851996105176</v>
      </c>
      <c r="AF448">
        <v>0</v>
      </c>
      <c r="AG448" t="s">
        <v>913</v>
      </c>
    </row>
    <row r="449" spans="1:33" x14ac:dyDescent="0.25">
      <c r="A449" t="s">
        <v>55</v>
      </c>
      <c r="B449" t="s">
        <v>948</v>
      </c>
      <c r="C449" s="63" t="s">
        <v>948</v>
      </c>
      <c r="D449" s="63" t="s">
        <v>671</v>
      </c>
      <c r="E449" t="s">
        <v>527</v>
      </c>
      <c r="F449">
        <v>1</v>
      </c>
      <c r="G449">
        <v>2</v>
      </c>
      <c r="H449">
        <v>2</v>
      </c>
      <c r="I449">
        <v>2</v>
      </c>
      <c r="J449">
        <v>7</v>
      </c>
      <c r="K449">
        <v>3</v>
      </c>
      <c r="L449" t="s">
        <v>103</v>
      </c>
      <c r="M449">
        <v>10</v>
      </c>
      <c r="N449" t="s">
        <v>717</v>
      </c>
      <c r="O449" t="s">
        <v>4</v>
      </c>
      <c r="P449">
        <v>1</v>
      </c>
      <c r="Q449">
        <v>1</v>
      </c>
      <c r="R449">
        <v>0</v>
      </c>
      <c r="S449" t="s">
        <v>642</v>
      </c>
      <c r="T449" t="s">
        <v>689</v>
      </c>
      <c r="U449">
        <v>6.5</v>
      </c>
      <c r="V449">
        <v>0.85526315789473684</v>
      </c>
      <c r="W449">
        <v>6.5</v>
      </c>
      <c r="X449" t="s">
        <v>39</v>
      </c>
      <c r="Y449" t="s">
        <v>756</v>
      </c>
      <c r="Z449">
        <v>1643.1999999999998</v>
      </c>
      <c r="AA449">
        <v>93540</v>
      </c>
      <c r="AB449">
        <v>1</v>
      </c>
      <c r="AC449">
        <v>0.81143820786142573</v>
      </c>
      <c r="AD449">
        <v>0.94875851996105176</v>
      </c>
      <c r="AE449">
        <v>0.94875851996105165</v>
      </c>
      <c r="AF449">
        <v>-1.1102230246251565E-16</v>
      </c>
      <c r="AG449" t="s">
        <v>642</v>
      </c>
    </row>
    <row r="450" spans="1:33" x14ac:dyDescent="0.25">
      <c r="A450" t="s">
        <v>55</v>
      </c>
      <c r="B450" t="s">
        <v>948</v>
      </c>
      <c r="C450" s="63" t="s">
        <v>948</v>
      </c>
      <c r="D450" s="63" t="s">
        <v>671</v>
      </c>
      <c r="E450" t="s">
        <v>527</v>
      </c>
      <c r="F450">
        <v>1</v>
      </c>
      <c r="G450">
        <v>2</v>
      </c>
      <c r="H450">
        <v>2</v>
      </c>
      <c r="I450">
        <v>2</v>
      </c>
      <c r="J450">
        <v>7</v>
      </c>
      <c r="K450">
        <v>3</v>
      </c>
      <c r="L450" t="s">
        <v>103</v>
      </c>
      <c r="M450">
        <v>10</v>
      </c>
      <c r="N450" t="s">
        <v>717</v>
      </c>
      <c r="O450" t="s">
        <v>5</v>
      </c>
      <c r="P450">
        <v>2</v>
      </c>
      <c r="Q450">
        <v>1</v>
      </c>
      <c r="R450">
        <v>0</v>
      </c>
      <c r="S450" t="s">
        <v>642</v>
      </c>
      <c r="T450" t="s">
        <v>689</v>
      </c>
      <c r="U450">
        <v>8</v>
      </c>
      <c r="V450">
        <v>1.0526315789473684</v>
      </c>
      <c r="W450">
        <v>8</v>
      </c>
      <c r="X450" t="s">
        <v>40</v>
      </c>
      <c r="Y450" t="s">
        <v>757</v>
      </c>
      <c r="Z450">
        <v>1643.1999999999998</v>
      </c>
      <c r="AA450">
        <v>93540</v>
      </c>
      <c r="AB450">
        <v>1</v>
      </c>
      <c r="AC450">
        <v>0.9986931789063701</v>
      </c>
      <c r="AD450">
        <v>0.94875851996105176</v>
      </c>
      <c r="AE450">
        <v>0.94875851996105165</v>
      </c>
      <c r="AF450">
        <v>-1.1102230246251565E-16</v>
      </c>
      <c r="AG450" t="s">
        <v>642</v>
      </c>
    </row>
    <row r="451" spans="1:33" x14ac:dyDescent="0.25">
      <c r="A451" t="s">
        <v>55</v>
      </c>
      <c r="B451" t="s">
        <v>948</v>
      </c>
      <c r="C451" s="63" t="s">
        <v>948</v>
      </c>
      <c r="D451" s="63" t="s">
        <v>671</v>
      </c>
      <c r="E451" t="s">
        <v>527</v>
      </c>
      <c r="F451">
        <v>1</v>
      </c>
      <c r="G451">
        <v>2</v>
      </c>
      <c r="H451">
        <v>2</v>
      </c>
      <c r="I451">
        <v>2</v>
      </c>
      <c r="J451">
        <v>7</v>
      </c>
      <c r="K451">
        <v>3</v>
      </c>
      <c r="L451" t="s">
        <v>103</v>
      </c>
      <c r="M451">
        <v>10</v>
      </c>
      <c r="N451" t="s">
        <v>717</v>
      </c>
      <c r="O451" t="s">
        <v>31</v>
      </c>
      <c r="P451">
        <v>3</v>
      </c>
      <c r="Q451">
        <v>0</v>
      </c>
      <c r="R451">
        <v>0</v>
      </c>
      <c r="S451" t="s">
        <v>642</v>
      </c>
      <c r="T451" t="s">
        <v>690</v>
      </c>
      <c r="U451">
        <v>0</v>
      </c>
      <c r="V451">
        <v>0</v>
      </c>
      <c r="W451">
        <v>0</v>
      </c>
      <c r="X451" t="s">
        <v>41</v>
      </c>
      <c r="Y451" t="s">
        <v>758</v>
      </c>
      <c r="Z451">
        <v>1643.1999999999998</v>
      </c>
      <c r="AA451">
        <v>93540</v>
      </c>
      <c r="AB451">
        <v>0</v>
      </c>
      <c r="AC451">
        <v>0</v>
      </c>
      <c r="AD451">
        <v>0.94875851996105176</v>
      </c>
      <c r="AF451">
        <v>0</v>
      </c>
      <c r="AG451" t="s">
        <v>913</v>
      </c>
    </row>
    <row r="452" spans="1:33" x14ac:dyDescent="0.25">
      <c r="A452" t="s">
        <v>55</v>
      </c>
      <c r="B452" t="s">
        <v>948</v>
      </c>
      <c r="C452" s="63" t="s">
        <v>948</v>
      </c>
      <c r="D452" s="63" t="s">
        <v>671</v>
      </c>
      <c r="E452" t="s">
        <v>527</v>
      </c>
      <c r="F452">
        <v>1</v>
      </c>
      <c r="G452">
        <v>2</v>
      </c>
      <c r="H452">
        <v>2</v>
      </c>
      <c r="I452">
        <v>2</v>
      </c>
      <c r="J452">
        <v>7</v>
      </c>
      <c r="K452">
        <v>4</v>
      </c>
      <c r="L452" t="s">
        <v>101</v>
      </c>
      <c r="M452">
        <v>11</v>
      </c>
      <c r="N452" t="s">
        <v>719</v>
      </c>
      <c r="O452" t="s">
        <v>4</v>
      </c>
      <c r="P452">
        <v>1</v>
      </c>
      <c r="Q452">
        <v>1</v>
      </c>
      <c r="R452">
        <v>0</v>
      </c>
      <c r="S452" t="s">
        <v>642</v>
      </c>
      <c r="T452" t="s">
        <v>689</v>
      </c>
      <c r="U452">
        <v>8.5</v>
      </c>
      <c r="V452">
        <v>1.118421052631579</v>
      </c>
      <c r="W452">
        <v>8.5</v>
      </c>
      <c r="X452" t="s">
        <v>42</v>
      </c>
      <c r="Y452" t="s">
        <v>759</v>
      </c>
      <c r="Z452">
        <v>1643.1999999999998</v>
      </c>
      <c r="AA452">
        <v>93540</v>
      </c>
      <c r="AB452">
        <v>1</v>
      </c>
      <c r="AC452">
        <v>1.0611115025880182</v>
      </c>
      <c r="AD452">
        <v>0.94875851996105176</v>
      </c>
      <c r="AE452">
        <v>0.94875851996105154</v>
      </c>
      <c r="AF452">
        <v>-2.2204460492503131E-16</v>
      </c>
      <c r="AG452" t="s">
        <v>642</v>
      </c>
    </row>
    <row r="453" spans="1:33" x14ac:dyDescent="0.25">
      <c r="A453" t="s">
        <v>55</v>
      </c>
      <c r="B453" t="s">
        <v>948</v>
      </c>
      <c r="C453" s="63" t="s">
        <v>948</v>
      </c>
      <c r="D453" s="63" t="s">
        <v>671</v>
      </c>
      <c r="E453" t="s">
        <v>527</v>
      </c>
      <c r="F453">
        <v>1</v>
      </c>
      <c r="G453">
        <v>2</v>
      </c>
      <c r="H453">
        <v>2</v>
      </c>
      <c r="I453">
        <v>2</v>
      </c>
      <c r="J453">
        <v>7</v>
      </c>
      <c r="K453">
        <v>4</v>
      </c>
      <c r="L453" t="s">
        <v>101</v>
      </c>
      <c r="M453">
        <v>11</v>
      </c>
      <c r="N453" t="s">
        <v>719</v>
      </c>
      <c r="O453" t="s">
        <v>5</v>
      </c>
      <c r="P453">
        <v>2</v>
      </c>
      <c r="Q453">
        <v>1</v>
      </c>
      <c r="R453">
        <v>0</v>
      </c>
      <c r="S453" t="s">
        <v>642</v>
      </c>
      <c r="T453" t="s">
        <v>689</v>
      </c>
      <c r="U453">
        <v>6.5</v>
      </c>
      <c r="V453">
        <v>0.85526315789473684</v>
      </c>
      <c r="W453">
        <v>6.5</v>
      </c>
      <c r="X453" t="s">
        <v>43</v>
      </c>
      <c r="Y453" t="s">
        <v>760</v>
      </c>
      <c r="Z453">
        <v>1643.1999999999998</v>
      </c>
      <c r="AA453">
        <v>93540</v>
      </c>
      <c r="AB453">
        <v>1</v>
      </c>
      <c r="AC453">
        <v>0.81143820786142573</v>
      </c>
      <c r="AD453">
        <v>0.94875851996105176</v>
      </c>
      <c r="AE453">
        <v>0.94875851996105165</v>
      </c>
      <c r="AF453">
        <v>-1.1102230246251565E-16</v>
      </c>
      <c r="AG453" t="s">
        <v>642</v>
      </c>
    </row>
    <row r="454" spans="1:33" x14ac:dyDescent="0.25">
      <c r="A454" t="s">
        <v>55</v>
      </c>
      <c r="B454" t="s">
        <v>948</v>
      </c>
      <c r="C454" s="63" t="s">
        <v>948</v>
      </c>
      <c r="D454" s="63" t="s">
        <v>671</v>
      </c>
      <c r="E454" t="s">
        <v>527</v>
      </c>
      <c r="F454">
        <v>1</v>
      </c>
      <c r="G454">
        <v>2</v>
      </c>
      <c r="H454">
        <v>2</v>
      </c>
      <c r="I454">
        <v>2</v>
      </c>
      <c r="J454">
        <v>7</v>
      </c>
      <c r="K454">
        <v>4</v>
      </c>
      <c r="L454" t="s">
        <v>101</v>
      </c>
      <c r="M454">
        <v>11</v>
      </c>
      <c r="N454" t="s">
        <v>719</v>
      </c>
      <c r="O454" t="s">
        <v>31</v>
      </c>
      <c r="P454">
        <v>3</v>
      </c>
      <c r="Q454">
        <v>0</v>
      </c>
      <c r="R454">
        <v>0</v>
      </c>
      <c r="S454" t="s">
        <v>642</v>
      </c>
      <c r="T454" t="s">
        <v>690</v>
      </c>
      <c r="U454">
        <v>0</v>
      </c>
      <c r="V454">
        <v>0</v>
      </c>
      <c r="W454">
        <v>0</v>
      </c>
      <c r="X454" t="s">
        <v>44</v>
      </c>
      <c r="Y454" t="s">
        <v>761</v>
      </c>
      <c r="Z454">
        <v>1643.1999999999998</v>
      </c>
      <c r="AA454">
        <v>93540</v>
      </c>
      <c r="AB454">
        <v>0</v>
      </c>
      <c r="AC454">
        <v>0</v>
      </c>
      <c r="AD454">
        <v>0.94875851996105176</v>
      </c>
      <c r="AF454">
        <v>0</v>
      </c>
      <c r="AG454" t="s">
        <v>913</v>
      </c>
    </row>
    <row r="455" spans="1:33" x14ac:dyDescent="0.25">
      <c r="A455" t="s">
        <v>55</v>
      </c>
      <c r="B455" t="s">
        <v>948</v>
      </c>
      <c r="C455" s="63" t="s">
        <v>948</v>
      </c>
      <c r="D455" s="63" t="s">
        <v>671</v>
      </c>
      <c r="E455" t="s">
        <v>527</v>
      </c>
      <c r="F455">
        <v>1</v>
      </c>
      <c r="G455">
        <v>2</v>
      </c>
      <c r="H455">
        <v>2</v>
      </c>
      <c r="I455">
        <v>2</v>
      </c>
      <c r="J455">
        <v>7</v>
      </c>
      <c r="K455">
        <v>5</v>
      </c>
      <c r="L455" t="s">
        <v>105</v>
      </c>
      <c r="M455">
        <v>12</v>
      </c>
      <c r="N455" t="s">
        <v>721</v>
      </c>
      <c r="O455" t="s">
        <v>4</v>
      </c>
      <c r="P455">
        <v>1</v>
      </c>
      <c r="Q455">
        <v>1</v>
      </c>
      <c r="R455">
        <v>0</v>
      </c>
      <c r="S455" t="s">
        <v>642</v>
      </c>
      <c r="T455" t="s">
        <v>689</v>
      </c>
      <c r="U455">
        <v>8.5</v>
      </c>
      <c r="V455">
        <v>1.118421052631579</v>
      </c>
      <c r="W455">
        <v>8.5</v>
      </c>
      <c r="X455" t="s">
        <v>45</v>
      </c>
      <c r="Y455" t="s">
        <v>762</v>
      </c>
      <c r="Z455">
        <v>1643.1999999999998</v>
      </c>
      <c r="AA455">
        <v>93540</v>
      </c>
      <c r="AB455">
        <v>1</v>
      </c>
      <c r="AC455">
        <v>1.0611115025880182</v>
      </c>
      <c r="AD455">
        <v>0.94875851996105176</v>
      </c>
      <c r="AE455">
        <v>0.94875851996105154</v>
      </c>
      <c r="AF455">
        <v>-2.2204460492503131E-16</v>
      </c>
      <c r="AG455" t="s">
        <v>642</v>
      </c>
    </row>
    <row r="456" spans="1:33" x14ac:dyDescent="0.25">
      <c r="A456" t="s">
        <v>55</v>
      </c>
      <c r="B456" t="s">
        <v>948</v>
      </c>
      <c r="C456" s="63" t="s">
        <v>948</v>
      </c>
      <c r="D456" s="63" t="s">
        <v>671</v>
      </c>
      <c r="E456" t="s">
        <v>527</v>
      </c>
      <c r="F456">
        <v>1</v>
      </c>
      <c r="G456">
        <v>2</v>
      </c>
      <c r="H456">
        <v>2</v>
      </c>
      <c r="I456">
        <v>2</v>
      </c>
      <c r="J456">
        <v>7</v>
      </c>
      <c r="K456">
        <v>5</v>
      </c>
      <c r="L456" t="s">
        <v>105</v>
      </c>
      <c r="M456">
        <v>12</v>
      </c>
      <c r="N456" t="s">
        <v>721</v>
      </c>
      <c r="O456" t="s">
        <v>5</v>
      </c>
      <c r="P456">
        <v>2</v>
      </c>
      <c r="Q456">
        <v>1</v>
      </c>
      <c r="R456">
        <v>0</v>
      </c>
      <c r="S456" t="s">
        <v>642</v>
      </c>
      <c r="T456" t="s">
        <v>689</v>
      </c>
      <c r="U456">
        <v>6.5</v>
      </c>
      <c r="V456">
        <v>0.85526315789473684</v>
      </c>
      <c r="W456">
        <v>6.5</v>
      </c>
      <c r="X456" t="s">
        <v>46</v>
      </c>
      <c r="Y456" t="s">
        <v>763</v>
      </c>
      <c r="Z456">
        <v>1643.1999999999998</v>
      </c>
      <c r="AA456">
        <v>93540</v>
      </c>
      <c r="AB456">
        <v>1</v>
      </c>
      <c r="AC456">
        <v>0.81143820786142573</v>
      </c>
      <c r="AD456">
        <v>0.94875851996105176</v>
      </c>
      <c r="AE456">
        <v>0.94875851996105165</v>
      </c>
      <c r="AF456">
        <v>-1.1102230246251565E-16</v>
      </c>
      <c r="AG456" t="s">
        <v>642</v>
      </c>
    </row>
    <row r="457" spans="1:33" x14ac:dyDescent="0.25">
      <c r="A457" t="s">
        <v>55</v>
      </c>
      <c r="B457" t="s">
        <v>948</v>
      </c>
      <c r="C457" s="63" t="s">
        <v>948</v>
      </c>
      <c r="D457" s="63" t="s">
        <v>671</v>
      </c>
      <c r="E457" t="s">
        <v>527</v>
      </c>
      <c r="F457">
        <v>1</v>
      </c>
      <c r="G457">
        <v>2</v>
      </c>
      <c r="H457">
        <v>2</v>
      </c>
      <c r="I457">
        <v>2</v>
      </c>
      <c r="J457">
        <v>7</v>
      </c>
      <c r="K457">
        <v>5</v>
      </c>
      <c r="L457" t="s">
        <v>105</v>
      </c>
      <c r="M457">
        <v>12</v>
      </c>
      <c r="N457" t="s">
        <v>721</v>
      </c>
      <c r="O457" t="s">
        <v>31</v>
      </c>
      <c r="P457">
        <v>3</v>
      </c>
      <c r="Q457">
        <v>0</v>
      </c>
      <c r="R457">
        <v>0</v>
      </c>
      <c r="S457" t="s">
        <v>642</v>
      </c>
      <c r="T457" t="s">
        <v>690</v>
      </c>
      <c r="U457">
        <v>0</v>
      </c>
      <c r="V457">
        <v>0</v>
      </c>
      <c r="W457">
        <v>0</v>
      </c>
      <c r="X457" t="s">
        <v>47</v>
      </c>
      <c r="Y457" t="s">
        <v>764</v>
      </c>
      <c r="Z457">
        <v>1643.1999999999998</v>
      </c>
      <c r="AA457">
        <v>93540</v>
      </c>
      <c r="AB457">
        <v>0</v>
      </c>
      <c r="AC457">
        <v>0</v>
      </c>
      <c r="AD457">
        <v>0.94875851996105176</v>
      </c>
      <c r="AF457">
        <v>0</v>
      </c>
      <c r="AG457" t="s">
        <v>913</v>
      </c>
    </row>
    <row r="458" spans="1:33" x14ac:dyDescent="0.25">
      <c r="A458" t="s">
        <v>55</v>
      </c>
      <c r="B458" t="s">
        <v>948</v>
      </c>
      <c r="C458" s="63" t="s">
        <v>948</v>
      </c>
      <c r="D458" s="63" t="s">
        <v>671</v>
      </c>
      <c r="E458" t="s">
        <v>527</v>
      </c>
      <c r="F458">
        <v>1</v>
      </c>
      <c r="G458">
        <v>2</v>
      </c>
      <c r="H458">
        <v>2</v>
      </c>
      <c r="I458">
        <v>2</v>
      </c>
      <c r="J458">
        <v>7</v>
      </c>
      <c r="K458">
        <v>6</v>
      </c>
      <c r="L458" t="s">
        <v>113</v>
      </c>
      <c r="M458">
        <v>13</v>
      </c>
      <c r="N458" t="s">
        <v>723</v>
      </c>
      <c r="O458" t="s">
        <v>4</v>
      </c>
      <c r="P458">
        <v>1</v>
      </c>
      <c r="Q458">
        <v>1</v>
      </c>
      <c r="R458">
        <v>0</v>
      </c>
      <c r="S458" t="s">
        <v>642</v>
      </c>
      <c r="T458" t="s">
        <v>689</v>
      </c>
      <c r="U458">
        <v>8.5</v>
      </c>
      <c r="V458">
        <v>1.118421052631579</v>
      </c>
      <c r="W458">
        <v>8.5</v>
      </c>
      <c r="X458" t="s">
        <v>48</v>
      </c>
      <c r="Y458" t="s">
        <v>765</v>
      </c>
      <c r="Z458">
        <v>1643.1999999999998</v>
      </c>
      <c r="AA458">
        <v>93540</v>
      </c>
      <c r="AB458">
        <v>1</v>
      </c>
      <c r="AC458">
        <v>1.0611115025880182</v>
      </c>
      <c r="AD458">
        <v>0.94875851996105176</v>
      </c>
      <c r="AE458">
        <v>0.94875851996105154</v>
      </c>
      <c r="AF458">
        <v>-2.2204460492503131E-16</v>
      </c>
      <c r="AG458" t="s">
        <v>642</v>
      </c>
    </row>
    <row r="459" spans="1:33" x14ac:dyDescent="0.25">
      <c r="A459" t="s">
        <v>55</v>
      </c>
      <c r="B459" t="s">
        <v>948</v>
      </c>
      <c r="C459" s="63" t="s">
        <v>948</v>
      </c>
      <c r="D459" s="63" t="s">
        <v>671</v>
      </c>
      <c r="E459" t="s">
        <v>527</v>
      </c>
      <c r="F459">
        <v>1</v>
      </c>
      <c r="G459">
        <v>2</v>
      </c>
      <c r="H459">
        <v>2</v>
      </c>
      <c r="I459">
        <v>2</v>
      </c>
      <c r="J459">
        <v>7</v>
      </c>
      <c r="K459">
        <v>6</v>
      </c>
      <c r="L459" t="s">
        <v>113</v>
      </c>
      <c r="M459">
        <v>13</v>
      </c>
      <c r="N459" t="s">
        <v>723</v>
      </c>
      <c r="O459" t="s">
        <v>5</v>
      </c>
      <c r="P459">
        <v>2</v>
      </c>
      <c r="Q459">
        <v>1</v>
      </c>
      <c r="R459">
        <v>0</v>
      </c>
      <c r="S459" t="s">
        <v>642</v>
      </c>
      <c r="T459" t="s">
        <v>689</v>
      </c>
      <c r="U459">
        <v>6.5</v>
      </c>
      <c r="V459">
        <v>0.85526315789473684</v>
      </c>
      <c r="W459">
        <v>6.5</v>
      </c>
      <c r="X459" t="s">
        <v>49</v>
      </c>
      <c r="Y459" t="s">
        <v>766</v>
      </c>
      <c r="Z459">
        <v>1643.1999999999998</v>
      </c>
      <c r="AA459">
        <v>93540</v>
      </c>
      <c r="AB459">
        <v>1</v>
      </c>
      <c r="AC459">
        <v>0.81143820786142573</v>
      </c>
      <c r="AD459">
        <v>0.94875851996105176</v>
      </c>
      <c r="AE459">
        <v>0.94875851996105165</v>
      </c>
      <c r="AF459">
        <v>-1.1102230246251565E-16</v>
      </c>
      <c r="AG459" t="s">
        <v>642</v>
      </c>
    </row>
    <row r="460" spans="1:33" x14ac:dyDescent="0.25">
      <c r="A460" t="s">
        <v>55</v>
      </c>
      <c r="B460" t="s">
        <v>948</v>
      </c>
      <c r="C460" s="63" t="s">
        <v>948</v>
      </c>
      <c r="D460" s="63" t="s">
        <v>671</v>
      </c>
      <c r="E460" t="s">
        <v>527</v>
      </c>
      <c r="F460">
        <v>1</v>
      </c>
      <c r="G460">
        <v>2</v>
      </c>
      <c r="H460">
        <v>2</v>
      </c>
      <c r="I460">
        <v>2</v>
      </c>
      <c r="J460">
        <v>7</v>
      </c>
      <c r="K460">
        <v>6</v>
      </c>
      <c r="L460" t="s">
        <v>113</v>
      </c>
      <c r="M460">
        <v>13</v>
      </c>
      <c r="N460" t="s">
        <v>723</v>
      </c>
      <c r="O460" t="s">
        <v>31</v>
      </c>
      <c r="P460">
        <v>3</v>
      </c>
      <c r="Q460">
        <v>0</v>
      </c>
      <c r="R460">
        <v>0</v>
      </c>
      <c r="S460" t="s">
        <v>642</v>
      </c>
      <c r="T460" t="s">
        <v>690</v>
      </c>
      <c r="U460">
        <v>0</v>
      </c>
      <c r="V460">
        <v>0</v>
      </c>
      <c r="W460">
        <v>0</v>
      </c>
      <c r="X460" t="s">
        <v>50</v>
      </c>
      <c r="Y460" t="s">
        <v>767</v>
      </c>
      <c r="Z460">
        <v>1643.1999999999998</v>
      </c>
      <c r="AA460">
        <v>93540</v>
      </c>
      <c r="AB460">
        <v>0</v>
      </c>
      <c r="AC460">
        <v>0</v>
      </c>
      <c r="AD460">
        <v>0.94875851996105176</v>
      </c>
      <c r="AF460">
        <v>0</v>
      </c>
      <c r="AG460" t="s">
        <v>913</v>
      </c>
    </row>
    <row r="461" spans="1:33" x14ac:dyDescent="0.25">
      <c r="A461" t="s">
        <v>55</v>
      </c>
      <c r="B461" t="s">
        <v>948</v>
      </c>
      <c r="C461" s="63" t="s">
        <v>948</v>
      </c>
      <c r="D461" s="63" t="s">
        <v>671</v>
      </c>
      <c r="E461" t="s">
        <v>527</v>
      </c>
      <c r="F461">
        <v>1</v>
      </c>
      <c r="G461">
        <v>2</v>
      </c>
      <c r="H461">
        <v>2</v>
      </c>
      <c r="I461">
        <v>2</v>
      </c>
      <c r="J461">
        <v>7</v>
      </c>
      <c r="K461">
        <v>7</v>
      </c>
      <c r="L461" t="s">
        <v>114</v>
      </c>
      <c r="M461">
        <v>14</v>
      </c>
      <c r="N461" t="s">
        <v>725</v>
      </c>
      <c r="O461" t="s">
        <v>4</v>
      </c>
      <c r="P461">
        <v>1</v>
      </c>
      <c r="Q461">
        <v>1</v>
      </c>
      <c r="R461">
        <v>0</v>
      </c>
      <c r="S461" t="s">
        <v>642</v>
      </c>
      <c r="T461" t="s">
        <v>689</v>
      </c>
      <c r="U461">
        <v>8.5</v>
      </c>
      <c r="V461">
        <v>1.118421052631579</v>
      </c>
      <c r="W461">
        <v>8.5</v>
      </c>
      <c r="X461" t="s">
        <v>51</v>
      </c>
      <c r="Y461" t="s">
        <v>768</v>
      </c>
      <c r="Z461">
        <v>1643.1999999999998</v>
      </c>
      <c r="AA461">
        <v>93540</v>
      </c>
      <c r="AB461">
        <v>1</v>
      </c>
      <c r="AC461">
        <v>1.0611115025880182</v>
      </c>
      <c r="AD461">
        <v>0.94875851996105176</v>
      </c>
      <c r="AE461">
        <v>0.94875851996105154</v>
      </c>
      <c r="AF461">
        <v>-2.2204460492503131E-16</v>
      </c>
      <c r="AG461" t="s">
        <v>642</v>
      </c>
    </row>
    <row r="462" spans="1:33" x14ac:dyDescent="0.25">
      <c r="A462" t="s">
        <v>55</v>
      </c>
      <c r="B462" t="s">
        <v>948</v>
      </c>
      <c r="C462" s="63" t="s">
        <v>948</v>
      </c>
      <c r="D462" s="63" t="s">
        <v>671</v>
      </c>
      <c r="E462" t="s">
        <v>527</v>
      </c>
      <c r="F462">
        <v>1</v>
      </c>
      <c r="G462">
        <v>2</v>
      </c>
      <c r="H462">
        <v>2</v>
      </c>
      <c r="I462">
        <v>2</v>
      </c>
      <c r="J462">
        <v>7</v>
      </c>
      <c r="K462">
        <v>7</v>
      </c>
      <c r="L462" t="s">
        <v>114</v>
      </c>
      <c r="M462">
        <v>14</v>
      </c>
      <c r="N462" t="s">
        <v>725</v>
      </c>
      <c r="O462" t="s">
        <v>5</v>
      </c>
      <c r="P462">
        <v>2</v>
      </c>
      <c r="Q462">
        <v>1</v>
      </c>
      <c r="R462">
        <v>0</v>
      </c>
      <c r="S462" t="s">
        <v>642</v>
      </c>
      <c r="T462" t="s">
        <v>689</v>
      </c>
      <c r="U462">
        <v>6.5</v>
      </c>
      <c r="V462">
        <v>0.85526315789473684</v>
      </c>
      <c r="W462">
        <v>6.5</v>
      </c>
      <c r="X462" t="s">
        <v>52</v>
      </c>
      <c r="Y462" t="s">
        <v>769</v>
      </c>
      <c r="Z462">
        <v>1643.1999999999998</v>
      </c>
      <c r="AA462">
        <v>93540</v>
      </c>
      <c r="AB462">
        <v>1</v>
      </c>
      <c r="AC462">
        <v>0.81143820786142573</v>
      </c>
      <c r="AD462">
        <v>0.94875851996105176</v>
      </c>
      <c r="AE462">
        <v>0.94875851996105165</v>
      </c>
      <c r="AF462">
        <v>-1.1102230246251565E-16</v>
      </c>
      <c r="AG462" t="s">
        <v>642</v>
      </c>
    </row>
    <row r="463" spans="1:33" x14ac:dyDescent="0.25">
      <c r="A463" t="s">
        <v>55</v>
      </c>
      <c r="B463" t="s">
        <v>948</v>
      </c>
      <c r="C463" s="63" t="s">
        <v>948</v>
      </c>
      <c r="D463" s="63" t="s">
        <v>671</v>
      </c>
      <c r="E463" t="s">
        <v>527</v>
      </c>
      <c r="F463">
        <v>1</v>
      </c>
      <c r="G463">
        <v>2</v>
      </c>
      <c r="H463">
        <v>2</v>
      </c>
      <c r="I463">
        <v>2</v>
      </c>
      <c r="J463">
        <v>7</v>
      </c>
      <c r="K463">
        <v>7</v>
      </c>
      <c r="L463" t="s">
        <v>114</v>
      </c>
      <c r="M463">
        <v>14</v>
      </c>
      <c r="N463" t="s">
        <v>725</v>
      </c>
      <c r="O463" t="s">
        <v>31</v>
      </c>
      <c r="P463">
        <v>3</v>
      </c>
      <c r="Q463">
        <v>0</v>
      </c>
      <c r="R463">
        <v>0</v>
      </c>
      <c r="S463" t="s">
        <v>642</v>
      </c>
      <c r="T463" t="s">
        <v>690</v>
      </c>
      <c r="U463">
        <v>0</v>
      </c>
      <c r="V463">
        <v>0</v>
      </c>
      <c r="W463">
        <v>0</v>
      </c>
      <c r="X463" t="s">
        <v>53</v>
      </c>
      <c r="Y463" t="s">
        <v>770</v>
      </c>
      <c r="Z463">
        <v>1643.1999999999998</v>
      </c>
      <c r="AA463">
        <v>93540</v>
      </c>
      <c r="AB463">
        <v>0</v>
      </c>
      <c r="AC463">
        <v>0</v>
      </c>
      <c r="AD463">
        <v>0.94875851996105176</v>
      </c>
      <c r="AF463">
        <v>0</v>
      </c>
      <c r="AG463" t="s">
        <v>913</v>
      </c>
    </row>
    <row r="464" spans="1:33" x14ac:dyDescent="0.25">
      <c r="A464" t="s">
        <v>55</v>
      </c>
      <c r="B464" t="s">
        <v>949</v>
      </c>
      <c r="C464" s="63" t="s">
        <v>949</v>
      </c>
      <c r="D464" s="63" t="s">
        <v>8</v>
      </c>
      <c r="E464" t="s">
        <v>8</v>
      </c>
      <c r="F464">
        <v>1</v>
      </c>
      <c r="G464">
        <v>1</v>
      </c>
      <c r="H464">
        <v>1</v>
      </c>
      <c r="I464">
        <v>2</v>
      </c>
      <c r="J464">
        <v>7</v>
      </c>
      <c r="K464">
        <v>1</v>
      </c>
      <c r="L464" t="s">
        <v>99</v>
      </c>
      <c r="M464">
        <v>1</v>
      </c>
      <c r="N464" t="s">
        <v>699</v>
      </c>
      <c r="O464" t="s">
        <v>4</v>
      </c>
      <c r="P464">
        <v>1</v>
      </c>
      <c r="Q464">
        <v>1</v>
      </c>
      <c r="R464">
        <v>0</v>
      </c>
      <c r="S464" t="s">
        <v>642</v>
      </c>
      <c r="T464" t="s">
        <v>689</v>
      </c>
      <c r="U464">
        <v>8.5</v>
      </c>
      <c r="V464">
        <v>1.118421052631579</v>
      </c>
      <c r="W464">
        <v>8.5</v>
      </c>
      <c r="X464" t="s">
        <v>33</v>
      </c>
      <c r="Y464" t="s">
        <v>729</v>
      </c>
      <c r="Z464">
        <v>325</v>
      </c>
      <c r="AA464">
        <v>23700</v>
      </c>
      <c r="AB464">
        <v>1</v>
      </c>
      <c r="AC464">
        <v>1.3593117408906883</v>
      </c>
      <c r="AD464">
        <v>1.2153846153846153</v>
      </c>
      <c r="AE464">
        <v>1.2153846153846153</v>
      </c>
      <c r="AF464">
        <v>0</v>
      </c>
      <c r="AG464" t="s">
        <v>642</v>
      </c>
    </row>
    <row r="465" spans="1:33" x14ac:dyDescent="0.25">
      <c r="A465" t="s">
        <v>55</v>
      </c>
      <c r="B465" t="s">
        <v>949</v>
      </c>
      <c r="C465" s="63" t="s">
        <v>949</v>
      </c>
      <c r="D465" s="63" t="s">
        <v>8</v>
      </c>
      <c r="E465" t="s">
        <v>8</v>
      </c>
      <c r="F465">
        <v>1</v>
      </c>
      <c r="G465">
        <v>1</v>
      </c>
      <c r="H465">
        <v>1</v>
      </c>
      <c r="I465">
        <v>2</v>
      </c>
      <c r="J465">
        <v>7</v>
      </c>
      <c r="K465">
        <v>1</v>
      </c>
      <c r="L465" t="s">
        <v>99</v>
      </c>
      <c r="M465">
        <v>1</v>
      </c>
      <c r="N465" t="s">
        <v>699</v>
      </c>
      <c r="O465" t="s">
        <v>5</v>
      </c>
      <c r="P465">
        <v>2</v>
      </c>
      <c r="Q465">
        <v>1</v>
      </c>
      <c r="R465">
        <v>0</v>
      </c>
      <c r="S465" t="s">
        <v>642</v>
      </c>
      <c r="T465" t="s">
        <v>689</v>
      </c>
      <c r="U465">
        <v>8.5</v>
      </c>
      <c r="V465">
        <v>1.118421052631579</v>
      </c>
      <c r="W465">
        <v>8.5</v>
      </c>
      <c r="X465" t="s">
        <v>34</v>
      </c>
      <c r="Y465" t="s">
        <v>730</v>
      </c>
      <c r="Z465">
        <v>325</v>
      </c>
      <c r="AA465">
        <v>23700</v>
      </c>
      <c r="AB465">
        <v>1</v>
      </c>
      <c r="AC465">
        <v>1.3593117408906883</v>
      </c>
      <c r="AD465">
        <v>1.2153846153846153</v>
      </c>
      <c r="AE465">
        <v>1.2153846153846153</v>
      </c>
      <c r="AF465">
        <v>0</v>
      </c>
      <c r="AG465" t="s">
        <v>642</v>
      </c>
    </row>
    <row r="466" spans="1:33" x14ac:dyDescent="0.25">
      <c r="A466" t="s">
        <v>55</v>
      </c>
      <c r="B466" t="s">
        <v>949</v>
      </c>
      <c r="C466" s="63" t="s">
        <v>949</v>
      </c>
      <c r="D466" s="63" t="s">
        <v>8</v>
      </c>
      <c r="E466" t="s">
        <v>8</v>
      </c>
      <c r="F466">
        <v>1</v>
      </c>
      <c r="G466">
        <v>1</v>
      </c>
      <c r="H466">
        <v>1</v>
      </c>
      <c r="I466">
        <v>2</v>
      </c>
      <c r="J466">
        <v>7</v>
      </c>
      <c r="K466">
        <v>1</v>
      </c>
      <c r="L466" t="s">
        <v>99</v>
      </c>
      <c r="M466">
        <v>1</v>
      </c>
      <c r="N466" t="s">
        <v>699</v>
      </c>
      <c r="O466" t="s">
        <v>31</v>
      </c>
      <c r="P466">
        <v>3</v>
      </c>
      <c r="Q466">
        <v>1</v>
      </c>
      <c r="R466">
        <v>0</v>
      </c>
      <c r="S466" t="s">
        <v>642</v>
      </c>
      <c r="T466" t="s">
        <v>689</v>
      </c>
      <c r="U466">
        <v>8.5</v>
      </c>
      <c r="V466">
        <v>1.118421052631579</v>
      </c>
      <c r="W466">
        <v>8.5</v>
      </c>
      <c r="X466" t="s">
        <v>35</v>
      </c>
      <c r="Y466" t="s">
        <v>731</v>
      </c>
      <c r="Z466">
        <v>325</v>
      </c>
      <c r="AA466">
        <v>23700</v>
      </c>
      <c r="AB466">
        <v>1</v>
      </c>
      <c r="AC466">
        <v>1.3593117408906883</v>
      </c>
      <c r="AD466">
        <v>1.2153846153846153</v>
      </c>
      <c r="AE466">
        <v>1.2153846153846153</v>
      </c>
      <c r="AF466">
        <v>0</v>
      </c>
      <c r="AG466" t="s">
        <v>642</v>
      </c>
    </row>
    <row r="467" spans="1:33" x14ac:dyDescent="0.25">
      <c r="A467" t="s">
        <v>55</v>
      </c>
      <c r="B467" t="s">
        <v>949</v>
      </c>
      <c r="C467" s="63" t="s">
        <v>949</v>
      </c>
      <c r="D467" s="63" t="s">
        <v>8</v>
      </c>
      <c r="E467" t="s">
        <v>8</v>
      </c>
      <c r="F467">
        <v>1</v>
      </c>
      <c r="G467">
        <v>1</v>
      </c>
      <c r="H467">
        <v>1</v>
      </c>
      <c r="I467">
        <v>2</v>
      </c>
      <c r="J467">
        <v>7</v>
      </c>
      <c r="K467">
        <v>2</v>
      </c>
      <c r="L467" t="s">
        <v>102</v>
      </c>
      <c r="M467">
        <v>2</v>
      </c>
      <c r="N467" t="s">
        <v>701</v>
      </c>
      <c r="O467" t="s">
        <v>4</v>
      </c>
      <c r="P467">
        <v>1</v>
      </c>
      <c r="Q467">
        <v>1</v>
      </c>
      <c r="R467">
        <v>0</v>
      </c>
      <c r="S467" t="s">
        <v>642</v>
      </c>
      <c r="T467" t="s">
        <v>689</v>
      </c>
      <c r="U467">
        <v>8.5</v>
      </c>
      <c r="V467">
        <v>1.118421052631579</v>
      </c>
      <c r="W467">
        <v>8.5</v>
      </c>
      <c r="X467" t="s">
        <v>36</v>
      </c>
      <c r="Y467" t="s">
        <v>732</v>
      </c>
      <c r="Z467">
        <v>325</v>
      </c>
      <c r="AA467">
        <v>23700</v>
      </c>
      <c r="AB467">
        <v>1</v>
      </c>
      <c r="AC467">
        <v>1.3593117408906883</v>
      </c>
      <c r="AD467">
        <v>1.2153846153846153</v>
      </c>
      <c r="AE467">
        <v>1.2153846153846153</v>
      </c>
      <c r="AF467">
        <v>0</v>
      </c>
      <c r="AG467" t="s">
        <v>642</v>
      </c>
    </row>
    <row r="468" spans="1:33" x14ac:dyDescent="0.25">
      <c r="A468" t="s">
        <v>55</v>
      </c>
      <c r="B468" t="s">
        <v>949</v>
      </c>
      <c r="C468" s="63" t="s">
        <v>949</v>
      </c>
      <c r="D468" s="63" t="s">
        <v>8</v>
      </c>
      <c r="E468" t="s">
        <v>8</v>
      </c>
      <c r="F468">
        <v>1</v>
      </c>
      <c r="G468">
        <v>1</v>
      </c>
      <c r="H468">
        <v>1</v>
      </c>
      <c r="I468">
        <v>2</v>
      </c>
      <c r="J468">
        <v>7</v>
      </c>
      <c r="K468">
        <v>2</v>
      </c>
      <c r="L468" t="s">
        <v>102</v>
      </c>
      <c r="M468">
        <v>2</v>
      </c>
      <c r="N468" t="s">
        <v>701</v>
      </c>
      <c r="O468" t="s">
        <v>5</v>
      </c>
      <c r="P468">
        <v>2</v>
      </c>
      <c r="Q468">
        <v>1</v>
      </c>
      <c r="R468">
        <v>0</v>
      </c>
      <c r="S468" t="s">
        <v>642</v>
      </c>
      <c r="T468" t="s">
        <v>689</v>
      </c>
      <c r="U468">
        <v>8.5</v>
      </c>
      <c r="V468">
        <v>1.118421052631579</v>
      </c>
      <c r="W468">
        <v>8.5</v>
      </c>
      <c r="X468" t="s">
        <v>37</v>
      </c>
      <c r="Y468" t="s">
        <v>733</v>
      </c>
      <c r="Z468">
        <v>325</v>
      </c>
      <c r="AA468">
        <v>23700</v>
      </c>
      <c r="AB468">
        <v>1</v>
      </c>
      <c r="AC468">
        <v>1.3593117408906883</v>
      </c>
      <c r="AD468">
        <v>1.2153846153846153</v>
      </c>
      <c r="AE468">
        <v>1.2153846153846153</v>
      </c>
      <c r="AF468">
        <v>0</v>
      </c>
      <c r="AG468" t="s">
        <v>642</v>
      </c>
    </row>
    <row r="469" spans="1:33" x14ac:dyDescent="0.25">
      <c r="A469" t="s">
        <v>55</v>
      </c>
      <c r="B469" t="s">
        <v>949</v>
      </c>
      <c r="C469" s="63" t="s">
        <v>949</v>
      </c>
      <c r="D469" s="63" t="s">
        <v>8</v>
      </c>
      <c r="E469" t="s">
        <v>8</v>
      </c>
      <c r="F469">
        <v>1</v>
      </c>
      <c r="G469">
        <v>1</v>
      </c>
      <c r="H469">
        <v>1</v>
      </c>
      <c r="I469">
        <v>2</v>
      </c>
      <c r="J469">
        <v>7</v>
      </c>
      <c r="K469">
        <v>2</v>
      </c>
      <c r="L469" t="s">
        <v>102</v>
      </c>
      <c r="M469">
        <v>2</v>
      </c>
      <c r="N469" t="s">
        <v>701</v>
      </c>
      <c r="O469" t="s">
        <v>31</v>
      </c>
      <c r="P469">
        <v>3</v>
      </c>
      <c r="Q469">
        <v>1</v>
      </c>
      <c r="R469">
        <v>0</v>
      </c>
      <c r="S469" t="s">
        <v>642</v>
      </c>
      <c r="T469" t="s">
        <v>689</v>
      </c>
      <c r="U469">
        <v>8.5</v>
      </c>
      <c r="V469">
        <v>1.118421052631579</v>
      </c>
      <c r="W469">
        <v>8.5</v>
      </c>
      <c r="X469" t="s">
        <v>38</v>
      </c>
      <c r="Y469" t="s">
        <v>734</v>
      </c>
      <c r="Z469">
        <v>325</v>
      </c>
      <c r="AA469">
        <v>23700</v>
      </c>
      <c r="AB469">
        <v>1</v>
      </c>
      <c r="AC469">
        <v>1.3593117408906883</v>
      </c>
      <c r="AD469">
        <v>1.2153846153846153</v>
      </c>
      <c r="AE469">
        <v>1.2153846153846153</v>
      </c>
      <c r="AF469">
        <v>0</v>
      </c>
      <c r="AG469" t="s">
        <v>642</v>
      </c>
    </row>
    <row r="470" spans="1:33" x14ac:dyDescent="0.25">
      <c r="A470" t="s">
        <v>55</v>
      </c>
      <c r="B470" t="s">
        <v>949</v>
      </c>
      <c r="C470" s="63" t="s">
        <v>949</v>
      </c>
      <c r="D470" s="63" t="s">
        <v>8</v>
      </c>
      <c r="E470" t="s">
        <v>8</v>
      </c>
      <c r="F470">
        <v>1</v>
      </c>
      <c r="G470">
        <v>1</v>
      </c>
      <c r="H470">
        <v>1</v>
      </c>
      <c r="I470">
        <v>2</v>
      </c>
      <c r="J470">
        <v>7</v>
      </c>
      <c r="K470">
        <v>3</v>
      </c>
      <c r="L470" t="s">
        <v>103</v>
      </c>
      <c r="M470">
        <v>3</v>
      </c>
      <c r="N470" t="s">
        <v>703</v>
      </c>
      <c r="O470" t="s">
        <v>4</v>
      </c>
      <c r="P470">
        <v>1</v>
      </c>
      <c r="Q470">
        <v>1</v>
      </c>
      <c r="R470">
        <v>0</v>
      </c>
      <c r="S470" t="s">
        <v>642</v>
      </c>
      <c r="T470" t="s">
        <v>689</v>
      </c>
      <c r="U470">
        <v>8.5</v>
      </c>
      <c r="V470">
        <v>1.118421052631579</v>
      </c>
      <c r="W470">
        <v>8.5</v>
      </c>
      <c r="X470" t="s">
        <v>39</v>
      </c>
      <c r="Y470" t="s">
        <v>735</v>
      </c>
      <c r="Z470">
        <v>325</v>
      </c>
      <c r="AA470">
        <v>23700</v>
      </c>
      <c r="AB470">
        <v>1</v>
      </c>
      <c r="AC470">
        <v>1.3593117408906883</v>
      </c>
      <c r="AD470">
        <v>1.2153846153846153</v>
      </c>
      <c r="AE470">
        <v>1.2153846153846153</v>
      </c>
      <c r="AF470">
        <v>0</v>
      </c>
      <c r="AG470" t="s">
        <v>642</v>
      </c>
    </row>
    <row r="471" spans="1:33" x14ac:dyDescent="0.25">
      <c r="A471" t="s">
        <v>55</v>
      </c>
      <c r="B471" t="s">
        <v>949</v>
      </c>
      <c r="C471" s="63" t="s">
        <v>949</v>
      </c>
      <c r="D471" s="63" t="s">
        <v>8</v>
      </c>
      <c r="E471" t="s">
        <v>8</v>
      </c>
      <c r="F471">
        <v>1</v>
      </c>
      <c r="G471">
        <v>1</v>
      </c>
      <c r="H471">
        <v>1</v>
      </c>
      <c r="I471">
        <v>2</v>
      </c>
      <c r="J471">
        <v>7</v>
      </c>
      <c r="K471">
        <v>3</v>
      </c>
      <c r="L471" t="s">
        <v>103</v>
      </c>
      <c r="M471">
        <v>3</v>
      </c>
      <c r="N471" t="s">
        <v>703</v>
      </c>
      <c r="O471" t="s">
        <v>5</v>
      </c>
      <c r="P471">
        <v>2</v>
      </c>
      <c r="Q471">
        <v>1</v>
      </c>
      <c r="R471">
        <v>0</v>
      </c>
      <c r="S471" t="s">
        <v>642</v>
      </c>
      <c r="T471" t="s">
        <v>689</v>
      </c>
      <c r="U471">
        <v>8.5</v>
      </c>
      <c r="V471">
        <v>1.118421052631579</v>
      </c>
      <c r="W471">
        <v>8.5</v>
      </c>
      <c r="X471" t="s">
        <v>40</v>
      </c>
      <c r="Y471" t="s">
        <v>736</v>
      </c>
      <c r="Z471">
        <v>325</v>
      </c>
      <c r="AA471">
        <v>23700</v>
      </c>
      <c r="AB471">
        <v>1</v>
      </c>
      <c r="AC471">
        <v>1.3593117408906883</v>
      </c>
      <c r="AD471">
        <v>1.2153846153846153</v>
      </c>
      <c r="AE471">
        <v>1.2153846153846153</v>
      </c>
      <c r="AF471">
        <v>0</v>
      </c>
      <c r="AG471" t="s">
        <v>642</v>
      </c>
    </row>
    <row r="472" spans="1:33" x14ac:dyDescent="0.25">
      <c r="A472" t="s">
        <v>55</v>
      </c>
      <c r="B472" t="s">
        <v>949</v>
      </c>
      <c r="C472" s="63" t="s">
        <v>949</v>
      </c>
      <c r="D472" s="63" t="s">
        <v>8</v>
      </c>
      <c r="E472" t="s">
        <v>8</v>
      </c>
      <c r="F472">
        <v>1</v>
      </c>
      <c r="G472">
        <v>1</v>
      </c>
      <c r="H472">
        <v>1</v>
      </c>
      <c r="I472">
        <v>2</v>
      </c>
      <c r="J472">
        <v>7</v>
      </c>
      <c r="K472">
        <v>3</v>
      </c>
      <c r="L472" t="s">
        <v>103</v>
      </c>
      <c r="M472">
        <v>3</v>
      </c>
      <c r="N472" t="s">
        <v>703</v>
      </c>
      <c r="O472" t="s">
        <v>31</v>
      </c>
      <c r="P472">
        <v>3</v>
      </c>
      <c r="Q472">
        <v>1</v>
      </c>
      <c r="R472">
        <v>0</v>
      </c>
      <c r="S472" t="s">
        <v>642</v>
      </c>
      <c r="T472" t="s">
        <v>689</v>
      </c>
      <c r="U472">
        <v>8.5</v>
      </c>
      <c r="V472">
        <v>1.118421052631579</v>
      </c>
      <c r="W472">
        <v>8.5</v>
      </c>
      <c r="X472" t="s">
        <v>41</v>
      </c>
      <c r="Y472" t="s">
        <v>737</v>
      </c>
      <c r="Z472">
        <v>325</v>
      </c>
      <c r="AA472">
        <v>23700</v>
      </c>
      <c r="AB472">
        <v>1</v>
      </c>
      <c r="AC472">
        <v>1.3593117408906883</v>
      </c>
      <c r="AD472">
        <v>1.2153846153846153</v>
      </c>
      <c r="AE472">
        <v>1.2153846153846153</v>
      </c>
      <c r="AF472">
        <v>0</v>
      </c>
      <c r="AG472" t="s">
        <v>642</v>
      </c>
    </row>
    <row r="473" spans="1:33" x14ac:dyDescent="0.25">
      <c r="A473" t="s">
        <v>55</v>
      </c>
      <c r="B473" t="s">
        <v>949</v>
      </c>
      <c r="C473" s="63" t="s">
        <v>949</v>
      </c>
      <c r="D473" s="63" t="s">
        <v>8</v>
      </c>
      <c r="E473" t="s">
        <v>8</v>
      </c>
      <c r="F473">
        <v>1</v>
      </c>
      <c r="G473">
        <v>1</v>
      </c>
      <c r="H473">
        <v>1</v>
      </c>
      <c r="I473">
        <v>2</v>
      </c>
      <c r="J473">
        <v>7</v>
      </c>
      <c r="K473">
        <v>4</v>
      </c>
      <c r="L473" t="s">
        <v>101</v>
      </c>
      <c r="M473">
        <v>4</v>
      </c>
      <c r="N473" t="s">
        <v>705</v>
      </c>
      <c r="O473" t="s">
        <v>4</v>
      </c>
      <c r="P473">
        <v>1</v>
      </c>
      <c r="Q473">
        <v>1</v>
      </c>
      <c r="R473">
        <v>0</v>
      </c>
      <c r="S473" t="s">
        <v>642</v>
      </c>
      <c r="T473" t="s">
        <v>689</v>
      </c>
      <c r="U473">
        <v>9</v>
      </c>
      <c r="V473">
        <v>1.1842105263157896</v>
      </c>
      <c r="W473">
        <v>9</v>
      </c>
      <c r="X473" t="s">
        <v>42</v>
      </c>
      <c r="Y473" t="s">
        <v>738</v>
      </c>
      <c r="Z473">
        <v>325</v>
      </c>
      <c r="AA473">
        <v>23700</v>
      </c>
      <c r="AB473">
        <v>1</v>
      </c>
      <c r="AC473">
        <v>1.4392712550607289</v>
      </c>
      <c r="AD473">
        <v>1.2153846153846153</v>
      </c>
      <c r="AE473">
        <v>1.2153846153846155</v>
      </c>
      <c r="AF473">
        <v>2.2204460492503131E-16</v>
      </c>
      <c r="AG473" t="s">
        <v>642</v>
      </c>
    </row>
    <row r="474" spans="1:33" x14ac:dyDescent="0.25">
      <c r="A474" t="s">
        <v>55</v>
      </c>
      <c r="B474" t="s">
        <v>949</v>
      </c>
      <c r="C474" s="63" t="s">
        <v>949</v>
      </c>
      <c r="D474" s="63" t="s">
        <v>8</v>
      </c>
      <c r="E474" t="s">
        <v>8</v>
      </c>
      <c r="F474">
        <v>1</v>
      </c>
      <c r="G474">
        <v>1</v>
      </c>
      <c r="H474">
        <v>1</v>
      </c>
      <c r="I474">
        <v>2</v>
      </c>
      <c r="J474">
        <v>7</v>
      </c>
      <c r="K474">
        <v>4</v>
      </c>
      <c r="L474" t="s">
        <v>101</v>
      </c>
      <c r="M474">
        <v>4</v>
      </c>
      <c r="N474" t="s">
        <v>705</v>
      </c>
      <c r="O474" t="s">
        <v>5</v>
      </c>
      <c r="P474">
        <v>2</v>
      </c>
      <c r="Q474">
        <v>1</v>
      </c>
      <c r="R474">
        <v>0</v>
      </c>
      <c r="S474" t="s">
        <v>642</v>
      </c>
      <c r="T474" t="s">
        <v>689</v>
      </c>
      <c r="U474">
        <v>8.5</v>
      </c>
      <c r="V474">
        <v>1.118421052631579</v>
      </c>
      <c r="W474">
        <v>8.5</v>
      </c>
      <c r="X474" t="s">
        <v>43</v>
      </c>
      <c r="Y474" t="s">
        <v>739</v>
      </c>
      <c r="Z474">
        <v>325</v>
      </c>
      <c r="AA474">
        <v>23700</v>
      </c>
      <c r="AB474">
        <v>1</v>
      </c>
      <c r="AC474">
        <v>1.3593117408906883</v>
      </c>
      <c r="AD474">
        <v>1.2153846153846153</v>
      </c>
      <c r="AE474">
        <v>1.2153846153846153</v>
      </c>
      <c r="AF474">
        <v>0</v>
      </c>
      <c r="AG474" t="s">
        <v>642</v>
      </c>
    </row>
    <row r="475" spans="1:33" x14ac:dyDescent="0.25">
      <c r="A475" t="s">
        <v>55</v>
      </c>
      <c r="B475" t="s">
        <v>949</v>
      </c>
      <c r="C475" s="63" t="s">
        <v>949</v>
      </c>
      <c r="D475" s="63" t="s">
        <v>8</v>
      </c>
      <c r="E475" t="s">
        <v>8</v>
      </c>
      <c r="F475">
        <v>1</v>
      </c>
      <c r="G475">
        <v>1</v>
      </c>
      <c r="H475">
        <v>1</v>
      </c>
      <c r="I475">
        <v>2</v>
      </c>
      <c r="J475">
        <v>7</v>
      </c>
      <c r="K475">
        <v>4</v>
      </c>
      <c r="L475" t="s">
        <v>101</v>
      </c>
      <c r="M475">
        <v>4</v>
      </c>
      <c r="N475" t="s">
        <v>705</v>
      </c>
      <c r="O475" t="s">
        <v>31</v>
      </c>
      <c r="P475">
        <v>3</v>
      </c>
      <c r="Q475">
        <v>1</v>
      </c>
      <c r="R475">
        <v>0</v>
      </c>
      <c r="S475" t="s">
        <v>642</v>
      </c>
      <c r="T475" t="s">
        <v>689</v>
      </c>
      <c r="U475">
        <v>8.5</v>
      </c>
      <c r="V475">
        <v>1.118421052631579</v>
      </c>
      <c r="W475">
        <v>8.5</v>
      </c>
      <c r="X475" t="s">
        <v>44</v>
      </c>
      <c r="Y475" t="s">
        <v>740</v>
      </c>
      <c r="Z475">
        <v>325</v>
      </c>
      <c r="AA475">
        <v>23700</v>
      </c>
      <c r="AB475">
        <v>1</v>
      </c>
      <c r="AC475">
        <v>1.3593117408906883</v>
      </c>
      <c r="AD475">
        <v>1.2153846153846153</v>
      </c>
      <c r="AE475">
        <v>1.2153846153846153</v>
      </c>
      <c r="AF475">
        <v>0</v>
      </c>
      <c r="AG475" t="s">
        <v>642</v>
      </c>
    </row>
    <row r="476" spans="1:33" x14ac:dyDescent="0.25">
      <c r="A476" t="s">
        <v>55</v>
      </c>
      <c r="B476" t="s">
        <v>949</v>
      </c>
      <c r="C476" s="63" t="s">
        <v>949</v>
      </c>
      <c r="D476" s="63" t="s">
        <v>8</v>
      </c>
      <c r="E476" t="s">
        <v>8</v>
      </c>
      <c r="F476">
        <v>1</v>
      </c>
      <c r="G476">
        <v>1</v>
      </c>
      <c r="H476">
        <v>1</v>
      </c>
      <c r="I476">
        <v>2</v>
      </c>
      <c r="J476">
        <v>7</v>
      </c>
      <c r="K476">
        <v>5</v>
      </c>
      <c r="L476" t="s">
        <v>105</v>
      </c>
      <c r="M476">
        <v>5</v>
      </c>
      <c r="N476" t="s">
        <v>707</v>
      </c>
      <c r="O476" t="s">
        <v>4</v>
      </c>
      <c r="P476">
        <v>1</v>
      </c>
      <c r="Q476">
        <v>1</v>
      </c>
      <c r="R476">
        <v>0</v>
      </c>
      <c r="S476" t="s">
        <v>642</v>
      </c>
      <c r="T476" t="s">
        <v>689</v>
      </c>
      <c r="U476">
        <v>9</v>
      </c>
      <c r="V476">
        <v>1.1842105263157896</v>
      </c>
      <c r="W476">
        <v>9</v>
      </c>
      <c r="X476" t="s">
        <v>45</v>
      </c>
      <c r="Y476" t="s">
        <v>741</v>
      </c>
      <c r="Z476">
        <v>325</v>
      </c>
      <c r="AA476">
        <v>23700</v>
      </c>
      <c r="AB476">
        <v>1</v>
      </c>
      <c r="AC476">
        <v>1.4392712550607289</v>
      </c>
      <c r="AD476">
        <v>1.2153846153846153</v>
      </c>
      <c r="AE476">
        <v>1.2153846153846155</v>
      </c>
      <c r="AF476">
        <v>2.2204460492503131E-16</v>
      </c>
      <c r="AG476" t="s">
        <v>642</v>
      </c>
    </row>
    <row r="477" spans="1:33" x14ac:dyDescent="0.25">
      <c r="A477" t="s">
        <v>55</v>
      </c>
      <c r="B477" t="s">
        <v>949</v>
      </c>
      <c r="C477" s="63" t="s">
        <v>949</v>
      </c>
      <c r="D477" s="63" t="s">
        <v>8</v>
      </c>
      <c r="E477" t="s">
        <v>8</v>
      </c>
      <c r="F477">
        <v>1</v>
      </c>
      <c r="G477">
        <v>1</v>
      </c>
      <c r="H477">
        <v>1</v>
      </c>
      <c r="I477">
        <v>2</v>
      </c>
      <c r="J477">
        <v>7</v>
      </c>
      <c r="K477">
        <v>5</v>
      </c>
      <c r="L477" t="s">
        <v>105</v>
      </c>
      <c r="M477">
        <v>5</v>
      </c>
      <c r="N477" t="s">
        <v>707</v>
      </c>
      <c r="O477" t="s">
        <v>5</v>
      </c>
      <c r="P477">
        <v>2</v>
      </c>
      <c r="Q477">
        <v>1</v>
      </c>
      <c r="R477">
        <v>0</v>
      </c>
      <c r="S477" t="s">
        <v>642</v>
      </c>
      <c r="T477" t="s">
        <v>689</v>
      </c>
      <c r="U477">
        <v>8.5</v>
      </c>
      <c r="V477">
        <v>1.118421052631579</v>
      </c>
      <c r="W477">
        <v>8.5</v>
      </c>
      <c r="X477" t="s">
        <v>46</v>
      </c>
      <c r="Y477" t="s">
        <v>742</v>
      </c>
      <c r="Z477">
        <v>325</v>
      </c>
      <c r="AA477">
        <v>23700</v>
      </c>
      <c r="AB477">
        <v>1</v>
      </c>
      <c r="AC477">
        <v>1.3593117408906883</v>
      </c>
      <c r="AD477">
        <v>1.2153846153846153</v>
      </c>
      <c r="AE477">
        <v>1.2153846153846153</v>
      </c>
      <c r="AF477">
        <v>0</v>
      </c>
      <c r="AG477" t="s">
        <v>642</v>
      </c>
    </row>
    <row r="478" spans="1:33" x14ac:dyDescent="0.25">
      <c r="A478" t="s">
        <v>55</v>
      </c>
      <c r="B478" t="s">
        <v>949</v>
      </c>
      <c r="C478" s="63" t="s">
        <v>949</v>
      </c>
      <c r="D478" s="63" t="s">
        <v>8</v>
      </c>
      <c r="E478" t="s">
        <v>8</v>
      </c>
      <c r="F478">
        <v>1</v>
      </c>
      <c r="G478">
        <v>1</v>
      </c>
      <c r="H478">
        <v>1</v>
      </c>
      <c r="I478">
        <v>2</v>
      </c>
      <c r="J478">
        <v>7</v>
      </c>
      <c r="K478">
        <v>5</v>
      </c>
      <c r="L478" t="s">
        <v>105</v>
      </c>
      <c r="M478">
        <v>5</v>
      </c>
      <c r="N478" t="s">
        <v>707</v>
      </c>
      <c r="O478" t="s">
        <v>31</v>
      </c>
      <c r="P478">
        <v>3</v>
      </c>
      <c r="Q478">
        <v>1</v>
      </c>
      <c r="R478">
        <v>0</v>
      </c>
      <c r="S478" t="s">
        <v>642</v>
      </c>
      <c r="T478" t="s">
        <v>689</v>
      </c>
      <c r="U478">
        <v>8.5</v>
      </c>
      <c r="V478">
        <v>1.118421052631579</v>
      </c>
      <c r="W478">
        <v>8.5</v>
      </c>
      <c r="X478" t="s">
        <v>47</v>
      </c>
      <c r="Y478" t="s">
        <v>743</v>
      </c>
      <c r="Z478">
        <v>325</v>
      </c>
      <c r="AA478">
        <v>23700</v>
      </c>
      <c r="AB478">
        <v>1</v>
      </c>
      <c r="AC478">
        <v>1.3593117408906883</v>
      </c>
      <c r="AD478">
        <v>1.2153846153846153</v>
      </c>
      <c r="AE478">
        <v>1.2153846153846153</v>
      </c>
      <c r="AF478">
        <v>0</v>
      </c>
      <c r="AG478" t="s">
        <v>642</v>
      </c>
    </row>
    <row r="479" spans="1:33" x14ac:dyDescent="0.25">
      <c r="A479" t="s">
        <v>55</v>
      </c>
      <c r="B479" t="s">
        <v>949</v>
      </c>
      <c r="C479" s="63" t="s">
        <v>949</v>
      </c>
      <c r="D479" s="63" t="s">
        <v>8</v>
      </c>
      <c r="E479" t="s">
        <v>8</v>
      </c>
      <c r="F479">
        <v>1</v>
      </c>
      <c r="G479">
        <v>1</v>
      </c>
      <c r="H479">
        <v>1</v>
      </c>
      <c r="I479">
        <v>2</v>
      </c>
      <c r="J479">
        <v>7</v>
      </c>
      <c r="K479">
        <v>6</v>
      </c>
      <c r="L479" t="s">
        <v>113</v>
      </c>
      <c r="M479">
        <v>6</v>
      </c>
      <c r="N479" t="s">
        <v>709</v>
      </c>
      <c r="O479" t="s">
        <v>4</v>
      </c>
      <c r="P479">
        <v>1</v>
      </c>
      <c r="Q479">
        <v>0</v>
      </c>
      <c r="R479">
        <v>0</v>
      </c>
      <c r="S479" t="s">
        <v>642</v>
      </c>
      <c r="T479" t="s">
        <v>690</v>
      </c>
      <c r="U479">
        <v>0</v>
      </c>
      <c r="V479">
        <v>0</v>
      </c>
      <c r="W479">
        <v>0</v>
      </c>
      <c r="X479" t="s">
        <v>48</v>
      </c>
      <c r="Y479" t="s">
        <v>744</v>
      </c>
      <c r="Z479">
        <v>325</v>
      </c>
      <c r="AA479">
        <v>23700</v>
      </c>
      <c r="AB479">
        <v>0</v>
      </c>
      <c r="AC479">
        <v>0</v>
      </c>
      <c r="AD479">
        <v>1.2153846153846153</v>
      </c>
      <c r="AF479">
        <v>0</v>
      </c>
      <c r="AG479" t="s">
        <v>913</v>
      </c>
    </row>
    <row r="480" spans="1:33" x14ac:dyDescent="0.25">
      <c r="A480" t="s">
        <v>55</v>
      </c>
      <c r="B480" t="s">
        <v>949</v>
      </c>
      <c r="C480" s="63" t="s">
        <v>949</v>
      </c>
      <c r="D480" s="63" t="s">
        <v>8</v>
      </c>
      <c r="E480" t="s">
        <v>8</v>
      </c>
      <c r="F480">
        <v>1</v>
      </c>
      <c r="G480">
        <v>1</v>
      </c>
      <c r="H480">
        <v>1</v>
      </c>
      <c r="I480">
        <v>2</v>
      </c>
      <c r="J480">
        <v>7</v>
      </c>
      <c r="K480">
        <v>6</v>
      </c>
      <c r="L480" t="s">
        <v>113</v>
      </c>
      <c r="M480">
        <v>6</v>
      </c>
      <c r="N480" t="s">
        <v>709</v>
      </c>
      <c r="O480" t="s">
        <v>5</v>
      </c>
      <c r="P480">
        <v>2</v>
      </c>
      <c r="Q480">
        <v>1</v>
      </c>
      <c r="R480">
        <v>0</v>
      </c>
      <c r="S480" t="s">
        <v>642</v>
      </c>
      <c r="T480" t="s">
        <v>689</v>
      </c>
      <c r="U480">
        <v>8.5</v>
      </c>
      <c r="V480">
        <v>1.118421052631579</v>
      </c>
      <c r="W480">
        <v>8.5</v>
      </c>
      <c r="X480" t="s">
        <v>49</v>
      </c>
      <c r="Y480" t="s">
        <v>745</v>
      </c>
      <c r="Z480">
        <v>325</v>
      </c>
      <c r="AA480">
        <v>23700</v>
      </c>
      <c r="AB480">
        <v>1</v>
      </c>
      <c r="AC480">
        <v>1.3593117408906883</v>
      </c>
      <c r="AD480">
        <v>1.2153846153846153</v>
      </c>
      <c r="AE480">
        <v>1.2153846153846153</v>
      </c>
      <c r="AF480">
        <v>0</v>
      </c>
      <c r="AG480" t="s">
        <v>642</v>
      </c>
    </row>
    <row r="481" spans="1:33" x14ac:dyDescent="0.25">
      <c r="A481" t="s">
        <v>55</v>
      </c>
      <c r="B481" t="s">
        <v>949</v>
      </c>
      <c r="C481" s="63" t="s">
        <v>949</v>
      </c>
      <c r="D481" s="63" t="s">
        <v>8</v>
      </c>
      <c r="E481" t="s">
        <v>8</v>
      </c>
      <c r="F481">
        <v>1</v>
      </c>
      <c r="G481">
        <v>1</v>
      </c>
      <c r="H481">
        <v>1</v>
      </c>
      <c r="I481">
        <v>2</v>
      </c>
      <c r="J481">
        <v>7</v>
      </c>
      <c r="K481">
        <v>6</v>
      </c>
      <c r="L481" t="s">
        <v>113</v>
      </c>
      <c r="M481">
        <v>6</v>
      </c>
      <c r="N481" t="s">
        <v>709</v>
      </c>
      <c r="O481" t="s">
        <v>31</v>
      </c>
      <c r="P481">
        <v>3</v>
      </c>
      <c r="Q481">
        <v>1</v>
      </c>
      <c r="R481">
        <v>0</v>
      </c>
      <c r="S481" t="s">
        <v>642</v>
      </c>
      <c r="T481" t="s">
        <v>689</v>
      </c>
      <c r="U481">
        <v>8.5</v>
      </c>
      <c r="V481">
        <v>1.118421052631579</v>
      </c>
      <c r="W481">
        <v>8.5</v>
      </c>
      <c r="X481" t="s">
        <v>50</v>
      </c>
      <c r="Y481" t="s">
        <v>746</v>
      </c>
      <c r="Z481">
        <v>325</v>
      </c>
      <c r="AA481">
        <v>23700</v>
      </c>
      <c r="AB481">
        <v>1</v>
      </c>
      <c r="AC481">
        <v>1.3593117408906883</v>
      </c>
      <c r="AD481">
        <v>1.2153846153846153</v>
      </c>
      <c r="AE481">
        <v>1.2153846153846153</v>
      </c>
      <c r="AF481">
        <v>0</v>
      </c>
      <c r="AG481" t="s">
        <v>642</v>
      </c>
    </row>
    <row r="482" spans="1:33" x14ac:dyDescent="0.25">
      <c r="A482" t="s">
        <v>55</v>
      </c>
      <c r="B482" t="s">
        <v>949</v>
      </c>
      <c r="C482" s="63" t="s">
        <v>949</v>
      </c>
      <c r="D482" s="63" t="s">
        <v>8</v>
      </c>
      <c r="E482" t="s">
        <v>8</v>
      </c>
      <c r="F482">
        <v>1</v>
      </c>
      <c r="G482">
        <v>1</v>
      </c>
      <c r="H482">
        <v>1</v>
      </c>
      <c r="I482">
        <v>2</v>
      </c>
      <c r="J482">
        <v>7</v>
      </c>
      <c r="K482">
        <v>7</v>
      </c>
      <c r="L482" t="s">
        <v>114</v>
      </c>
      <c r="M482">
        <v>7</v>
      </c>
      <c r="N482" t="s">
        <v>711</v>
      </c>
      <c r="O482" t="s">
        <v>4</v>
      </c>
      <c r="P482">
        <v>1</v>
      </c>
      <c r="Q482">
        <v>0</v>
      </c>
      <c r="R482">
        <v>0</v>
      </c>
      <c r="S482" t="s">
        <v>642</v>
      </c>
      <c r="T482" t="s">
        <v>690</v>
      </c>
      <c r="U482">
        <v>0</v>
      </c>
      <c r="V482">
        <v>0</v>
      </c>
      <c r="W482">
        <v>0</v>
      </c>
      <c r="X482" t="s">
        <v>51</v>
      </c>
      <c r="Y482" t="s">
        <v>747</v>
      </c>
      <c r="Z482">
        <v>325</v>
      </c>
      <c r="AA482">
        <v>23700</v>
      </c>
      <c r="AB482">
        <v>0</v>
      </c>
      <c r="AC482">
        <v>0</v>
      </c>
      <c r="AD482">
        <v>1.2153846153846153</v>
      </c>
      <c r="AF482">
        <v>0</v>
      </c>
      <c r="AG482" t="s">
        <v>913</v>
      </c>
    </row>
    <row r="483" spans="1:33" x14ac:dyDescent="0.25">
      <c r="A483" t="s">
        <v>55</v>
      </c>
      <c r="B483" t="s">
        <v>949</v>
      </c>
      <c r="C483" s="63" t="s">
        <v>949</v>
      </c>
      <c r="D483" s="63" t="s">
        <v>8</v>
      </c>
      <c r="E483" t="s">
        <v>8</v>
      </c>
      <c r="F483">
        <v>1</v>
      </c>
      <c r="G483">
        <v>1</v>
      </c>
      <c r="H483">
        <v>1</v>
      </c>
      <c r="I483">
        <v>2</v>
      </c>
      <c r="J483">
        <v>7</v>
      </c>
      <c r="K483">
        <v>7</v>
      </c>
      <c r="L483" t="s">
        <v>114</v>
      </c>
      <c r="M483">
        <v>7</v>
      </c>
      <c r="N483" t="s">
        <v>711</v>
      </c>
      <c r="O483" t="s">
        <v>5</v>
      </c>
      <c r="P483">
        <v>2</v>
      </c>
      <c r="Q483">
        <v>1</v>
      </c>
      <c r="R483">
        <v>0</v>
      </c>
      <c r="S483" t="s">
        <v>642</v>
      </c>
      <c r="T483" t="s">
        <v>689</v>
      </c>
      <c r="U483">
        <v>8.5</v>
      </c>
      <c r="V483">
        <v>1.118421052631579</v>
      </c>
      <c r="W483">
        <v>8.5</v>
      </c>
      <c r="X483" t="s">
        <v>52</v>
      </c>
      <c r="Y483" t="s">
        <v>748</v>
      </c>
      <c r="Z483">
        <v>325</v>
      </c>
      <c r="AA483">
        <v>23700</v>
      </c>
      <c r="AB483">
        <v>1</v>
      </c>
      <c r="AC483">
        <v>1.3593117408906883</v>
      </c>
      <c r="AD483">
        <v>1.2153846153846153</v>
      </c>
      <c r="AE483">
        <v>1.2153846153846153</v>
      </c>
      <c r="AF483">
        <v>0</v>
      </c>
      <c r="AG483" t="s">
        <v>642</v>
      </c>
    </row>
    <row r="484" spans="1:33" x14ac:dyDescent="0.25">
      <c r="A484" t="s">
        <v>55</v>
      </c>
      <c r="B484" t="s">
        <v>949</v>
      </c>
      <c r="C484" s="63" t="s">
        <v>949</v>
      </c>
      <c r="D484" s="63" t="s">
        <v>8</v>
      </c>
      <c r="E484" t="s">
        <v>8</v>
      </c>
      <c r="F484">
        <v>1</v>
      </c>
      <c r="G484">
        <v>1</v>
      </c>
      <c r="H484">
        <v>1</v>
      </c>
      <c r="I484">
        <v>2</v>
      </c>
      <c r="J484">
        <v>7</v>
      </c>
      <c r="K484">
        <v>7</v>
      </c>
      <c r="L484" t="s">
        <v>114</v>
      </c>
      <c r="M484">
        <v>7</v>
      </c>
      <c r="N484" t="s">
        <v>711</v>
      </c>
      <c r="O484" t="s">
        <v>31</v>
      </c>
      <c r="P484">
        <v>3</v>
      </c>
      <c r="Q484">
        <v>1</v>
      </c>
      <c r="R484">
        <v>0</v>
      </c>
      <c r="S484" t="s">
        <v>642</v>
      </c>
      <c r="T484" t="s">
        <v>689</v>
      </c>
      <c r="U484">
        <v>8.5</v>
      </c>
      <c r="V484">
        <v>1.118421052631579</v>
      </c>
      <c r="W484">
        <v>8.5</v>
      </c>
      <c r="X484" t="s">
        <v>53</v>
      </c>
      <c r="Y484" t="s">
        <v>749</v>
      </c>
      <c r="Z484">
        <v>325</v>
      </c>
      <c r="AA484">
        <v>23700</v>
      </c>
      <c r="AB484">
        <v>1</v>
      </c>
      <c r="AC484">
        <v>1.3593117408906883</v>
      </c>
      <c r="AD484">
        <v>1.2153846153846153</v>
      </c>
      <c r="AE484">
        <v>1.2153846153846153</v>
      </c>
      <c r="AF484">
        <v>0</v>
      </c>
      <c r="AG484" t="s">
        <v>642</v>
      </c>
    </row>
    <row r="485" spans="1:33" x14ac:dyDescent="0.25">
      <c r="A485" t="s">
        <v>55</v>
      </c>
      <c r="B485" t="s">
        <v>949</v>
      </c>
      <c r="C485" s="63" t="s">
        <v>949</v>
      </c>
      <c r="D485" s="63" t="s">
        <v>8</v>
      </c>
      <c r="E485" t="s">
        <v>8</v>
      </c>
      <c r="F485">
        <v>1</v>
      </c>
      <c r="G485">
        <v>2</v>
      </c>
      <c r="H485">
        <v>2</v>
      </c>
      <c r="I485">
        <v>2</v>
      </c>
      <c r="J485">
        <v>7</v>
      </c>
      <c r="K485">
        <v>1</v>
      </c>
      <c r="L485" t="s">
        <v>99</v>
      </c>
      <c r="M485">
        <v>8</v>
      </c>
      <c r="N485" t="s">
        <v>713</v>
      </c>
      <c r="O485" t="s">
        <v>4</v>
      </c>
      <c r="P485">
        <v>1</v>
      </c>
      <c r="Q485">
        <v>1</v>
      </c>
      <c r="R485">
        <v>0</v>
      </c>
      <c r="S485" t="s">
        <v>642</v>
      </c>
      <c r="T485" t="s">
        <v>689</v>
      </c>
      <c r="U485">
        <v>9</v>
      </c>
      <c r="V485">
        <v>1.1842105263157896</v>
      </c>
      <c r="W485">
        <v>9</v>
      </c>
      <c r="X485" t="s">
        <v>33</v>
      </c>
      <c r="Y485" t="s">
        <v>750</v>
      </c>
      <c r="Z485">
        <v>325</v>
      </c>
      <c r="AA485">
        <v>23700</v>
      </c>
      <c r="AB485">
        <v>1</v>
      </c>
      <c r="AC485">
        <v>1.4392712550607289</v>
      </c>
      <c r="AD485">
        <v>1.2153846153846153</v>
      </c>
      <c r="AE485">
        <v>1.2153846153846155</v>
      </c>
      <c r="AF485">
        <v>2.2204460492503131E-16</v>
      </c>
      <c r="AG485" t="s">
        <v>642</v>
      </c>
    </row>
    <row r="486" spans="1:33" x14ac:dyDescent="0.25">
      <c r="A486" t="s">
        <v>55</v>
      </c>
      <c r="B486" t="s">
        <v>949</v>
      </c>
      <c r="C486" s="63" t="s">
        <v>949</v>
      </c>
      <c r="D486" s="63" t="s">
        <v>8</v>
      </c>
      <c r="E486" t="s">
        <v>8</v>
      </c>
      <c r="F486">
        <v>1</v>
      </c>
      <c r="G486">
        <v>2</v>
      </c>
      <c r="H486">
        <v>2</v>
      </c>
      <c r="I486">
        <v>2</v>
      </c>
      <c r="J486">
        <v>7</v>
      </c>
      <c r="K486">
        <v>1</v>
      </c>
      <c r="L486" t="s">
        <v>99</v>
      </c>
      <c r="M486">
        <v>8</v>
      </c>
      <c r="N486" t="s">
        <v>713</v>
      </c>
      <c r="O486" t="s">
        <v>5</v>
      </c>
      <c r="P486">
        <v>2</v>
      </c>
      <c r="Q486">
        <v>1</v>
      </c>
      <c r="R486">
        <v>0</v>
      </c>
      <c r="S486" t="s">
        <v>642</v>
      </c>
      <c r="T486" t="s">
        <v>689</v>
      </c>
      <c r="U486">
        <v>9</v>
      </c>
      <c r="V486">
        <v>1.1842105263157896</v>
      </c>
      <c r="W486">
        <v>9</v>
      </c>
      <c r="X486" t="s">
        <v>34</v>
      </c>
      <c r="Y486" t="s">
        <v>751</v>
      </c>
      <c r="Z486">
        <v>325</v>
      </c>
      <c r="AA486">
        <v>23700</v>
      </c>
      <c r="AB486">
        <v>1</v>
      </c>
      <c r="AC486">
        <v>1.4392712550607289</v>
      </c>
      <c r="AD486">
        <v>1.2153846153846153</v>
      </c>
      <c r="AE486">
        <v>1.2153846153846155</v>
      </c>
      <c r="AF486">
        <v>2.2204460492503131E-16</v>
      </c>
      <c r="AG486" t="s">
        <v>642</v>
      </c>
    </row>
    <row r="487" spans="1:33" x14ac:dyDescent="0.25">
      <c r="A487" t="s">
        <v>55</v>
      </c>
      <c r="B487" t="s">
        <v>949</v>
      </c>
      <c r="C487" s="63" t="s">
        <v>949</v>
      </c>
      <c r="D487" s="63" t="s">
        <v>8</v>
      </c>
      <c r="E487" t="s">
        <v>8</v>
      </c>
      <c r="F487">
        <v>1</v>
      </c>
      <c r="G487">
        <v>2</v>
      </c>
      <c r="H487">
        <v>2</v>
      </c>
      <c r="I487">
        <v>2</v>
      </c>
      <c r="J487">
        <v>7</v>
      </c>
      <c r="K487">
        <v>1</v>
      </c>
      <c r="L487" t="s">
        <v>99</v>
      </c>
      <c r="M487">
        <v>8</v>
      </c>
      <c r="N487" t="s">
        <v>713</v>
      </c>
      <c r="O487" t="s">
        <v>31</v>
      </c>
      <c r="P487">
        <v>3</v>
      </c>
      <c r="Q487">
        <v>1</v>
      </c>
      <c r="R487">
        <v>0</v>
      </c>
      <c r="S487" t="s">
        <v>642</v>
      </c>
      <c r="T487" t="s">
        <v>689</v>
      </c>
      <c r="U487">
        <v>8.5</v>
      </c>
      <c r="V487">
        <v>1.118421052631579</v>
      </c>
      <c r="W487">
        <v>8.5</v>
      </c>
      <c r="X487" t="s">
        <v>35</v>
      </c>
      <c r="Y487" t="s">
        <v>752</v>
      </c>
      <c r="Z487">
        <v>325</v>
      </c>
      <c r="AA487">
        <v>23700</v>
      </c>
      <c r="AB487">
        <v>1</v>
      </c>
      <c r="AC487">
        <v>1.3593117408906883</v>
      </c>
      <c r="AD487">
        <v>1.2153846153846153</v>
      </c>
      <c r="AE487">
        <v>1.2153846153846153</v>
      </c>
      <c r="AF487">
        <v>0</v>
      </c>
      <c r="AG487" t="s">
        <v>642</v>
      </c>
    </row>
    <row r="488" spans="1:33" x14ac:dyDescent="0.25">
      <c r="A488" t="s">
        <v>55</v>
      </c>
      <c r="B488" t="s">
        <v>949</v>
      </c>
      <c r="C488" s="63" t="s">
        <v>949</v>
      </c>
      <c r="D488" s="63" t="s">
        <v>8</v>
      </c>
      <c r="E488" t="s">
        <v>8</v>
      </c>
      <c r="F488">
        <v>1</v>
      </c>
      <c r="G488">
        <v>2</v>
      </c>
      <c r="H488">
        <v>2</v>
      </c>
      <c r="I488">
        <v>2</v>
      </c>
      <c r="J488">
        <v>7</v>
      </c>
      <c r="K488">
        <v>2</v>
      </c>
      <c r="L488" t="s">
        <v>102</v>
      </c>
      <c r="M488">
        <v>9</v>
      </c>
      <c r="N488" t="s">
        <v>715</v>
      </c>
      <c r="O488" t="s">
        <v>4</v>
      </c>
      <c r="P488">
        <v>1</v>
      </c>
      <c r="Q488">
        <v>1</v>
      </c>
      <c r="R488">
        <v>0</v>
      </c>
      <c r="S488" t="s">
        <v>642</v>
      </c>
      <c r="T488" t="s">
        <v>689</v>
      </c>
      <c r="U488">
        <v>8.5</v>
      </c>
      <c r="V488">
        <v>1.118421052631579</v>
      </c>
      <c r="W488">
        <v>8.5</v>
      </c>
      <c r="X488" t="s">
        <v>36</v>
      </c>
      <c r="Y488" t="s">
        <v>753</v>
      </c>
      <c r="Z488">
        <v>325</v>
      </c>
      <c r="AA488">
        <v>23700</v>
      </c>
      <c r="AB488">
        <v>1</v>
      </c>
      <c r="AC488">
        <v>1.3593117408906883</v>
      </c>
      <c r="AD488">
        <v>1.2153846153846153</v>
      </c>
      <c r="AE488">
        <v>1.2153846153846153</v>
      </c>
      <c r="AF488">
        <v>0</v>
      </c>
      <c r="AG488" t="s">
        <v>642</v>
      </c>
    </row>
    <row r="489" spans="1:33" x14ac:dyDescent="0.25">
      <c r="A489" t="s">
        <v>55</v>
      </c>
      <c r="B489" t="s">
        <v>949</v>
      </c>
      <c r="C489" s="63" t="s">
        <v>949</v>
      </c>
      <c r="D489" s="63" t="s">
        <v>8</v>
      </c>
      <c r="E489" t="s">
        <v>8</v>
      </c>
      <c r="F489">
        <v>1</v>
      </c>
      <c r="G489">
        <v>2</v>
      </c>
      <c r="H489">
        <v>2</v>
      </c>
      <c r="I489">
        <v>2</v>
      </c>
      <c r="J489">
        <v>7</v>
      </c>
      <c r="K489">
        <v>2</v>
      </c>
      <c r="L489" t="s">
        <v>102</v>
      </c>
      <c r="M489">
        <v>9</v>
      </c>
      <c r="N489" t="s">
        <v>715</v>
      </c>
      <c r="O489" t="s">
        <v>5</v>
      </c>
      <c r="P489">
        <v>2</v>
      </c>
      <c r="Q489">
        <v>1</v>
      </c>
      <c r="R489">
        <v>0</v>
      </c>
      <c r="S489" t="s">
        <v>642</v>
      </c>
      <c r="T489" t="s">
        <v>689</v>
      </c>
      <c r="U489">
        <v>8.5</v>
      </c>
      <c r="V489">
        <v>1.118421052631579</v>
      </c>
      <c r="W489">
        <v>8.5</v>
      </c>
      <c r="X489" t="s">
        <v>37</v>
      </c>
      <c r="Y489" t="s">
        <v>754</v>
      </c>
      <c r="Z489">
        <v>325</v>
      </c>
      <c r="AA489">
        <v>23700</v>
      </c>
      <c r="AB489">
        <v>1</v>
      </c>
      <c r="AC489">
        <v>1.3593117408906883</v>
      </c>
      <c r="AD489">
        <v>1.2153846153846153</v>
      </c>
      <c r="AE489">
        <v>1.2153846153846153</v>
      </c>
      <c r="AF489">
        <v>0</v>
      </c>
      <c r="AG489" t="s">
        <v>642</v>
      </c>
    </row>
    <row r="490" spans="1:33" x14ac:dyDescent="0.25">
      <c r="A490" t="s">
        <v>55</v>
      </c>
      <c r="B490" t="s">
        <v>949</v>
      </c>
      <c r="C490" s="63" t="s">
        <v>949</v>
      </c>
      <c r="D490" s="63" t="s">
        <v>8</v>
      </c>
      <c r="E490" t="s">
        <v>8</v>
      </c>
      <c r="F490">
        <v>1</v>
      </c>
      <c r="G490">
        <v>2</v>
      </c>
      <c r="H490">
        <v>2</v>
      </c>
      <c r="I490">
        <v>2</v>
      </c>
      <c r="J490">
        <v>7</v>
      </c>
      <c r="K490">
        <v>2</v>
      </c>
      <c r="L490" t="s">
        <v>102</v>
      </c>
      <c r="M490">
        <v>9</v>
      </c>
      <c r="N490" t="s">
        <v>715</v>
      </c>
      <c r="O490" t="s">
        <v>31</v>
      </c>
      <c r="P490">
        <v>3</v>
      </c>
      <c r="Q490">
        <v>1</v>
      </c>
      <c r="R490">
        <v>0</v>
      </c>
      <c r="S490" t="s">
        <v>642</v>
      </c>
      <c r="T490" t="s">
        <v>689</v>
      </c>
      <c r="U490">
        <v>8.5</v>
      </c>
      <c r="V490">
        <v>1.118421052631579</v>
      </c>
      <c r="W490">
        <v>8.5</v>
      </c>
      <c r="X490" t="s">
        <v>38</v>
      </c>
      <c r="Y490" t="s">
        <v>755</v>
      </c>
      <c r="Z490">
        <v>325</v>
      </c>
      <c r="AA490">
        <v>23700</v>
      </c>
      <c r="AB490">
        <v>1</v>
      </c>
      <c r="AC490">
        <v>1.3593117408906883</v>
      </c>
      <c r="AD490">
        <v>1.2153846153846153</v>
      </c>
      <c r="AE490">
        <v>1.2153846153846153</v>
      </c>
      <c r="AF490">
        <v>0</v>
      </c>
      <c r="AG490" t="s">
        <v>642</v>
      </c>
    </row>
    <row r="491" spans="1:33" x14ac:dyDescent="0.25">
      <c r="A491" t="s">
        <v>55</v>
      </c>
      <c r="B491" t="s">
        <v>949</v>
      </c>
      <c r="C491" s="63" t="s">
        <v>949</v>
      </c>
      <c r="D491" s="63" t="s">
        <v>8</v>
      </c>
      <c r="E491" t="s">
        <v>8</v>
      </c>
      <c r="F491">
        <v>1</v>
      </c>
      <c r="G491">
        <v>2</v>
      </c>
      <c r="H491">
        <v>2</v>
      </c>
      <c r="I491">
        <v>2</v>
      </c>
      <c r="J491">
        <v>7</v>
      </c>
      <c r="K491">
        <v>3</v>
      </c>
      <c r="L491" t="s">
        <v>103</v>
      </c>
      <c r="M491">
        <v>10</v>
      </c>
      <c r="N491" t="s">
        <v>717</v>
      </c>
      <c r="O491" t="s">
        <v>4</v>
      </c>
      <c r="P491">
        <v>1</v>
      </c>
      <c r="Q491">
        <v>1</v>
      </c>
      <c r="R491">
        <v>0</v>
      </c>
      <c r="S491" t="s">
        <v>642</v>
      </c>
      <c r="T491" t="s">
        <v>689</v>
      </c>
      <c r="U491">
        <v>9</v>
      </c>
      <c r="V491">
        <v>1.1842105263157896</v>
      </c>
      <c r="W491">
        <v>9</v>
      </c>
      <c r="X491" t="s">
        <v>39</v>
      </c>
      <c r="Y491" t="s">
        <v>756</v>
      </c>
      <c r="Z491">
        <v>325</v>
      </c>
      <c r="AA491">
        <v>23700</v>
      </c>
      <c r="AB491">
        <v>1</v>
      </c>
      <c r="AC491">
        <v>1.4392712550607289</v>
      </c>
      <c r="AD491">
        <v>1.2153846153846153</v>
      </c>
      <c r="AE491">
        <v>1.2153846153846155</v>
      </c>
      <c r="AF491">
        <v>2.2204460492503131E-16</v>
      </c>
      <c r="AG491" t="s">
        <v>642</v>
      </c>
    </row>
    <row r="492" spans="1:33" x14ac:dyDescent="0.25">
      <c r="A492" t="s">
        <v>55</v>
      </c>
      <c r="B492" t="s">
        <v>949</v>
      </c>
      <c r="C492" s="63" t="s">
        <v>949</v>
      </c>
      <c r="D492" s="63" t="s">
        <v>8</v>
      </c>
      <c r="E492" t="s">
        <v>8</v>
      </c>
      <c r="F492">
        <v>1</v>
      </c>
      <c r="G492">
        <v>2</v>
      </c>
      <c r="H492">
        <v>2</v>
      </c>
      <c r="I492">
        <v>2</v>
      </c>
      <c r="J492">
        <v>7</v>
      </c>
      <c r="K492">
        <v>3</v>
      </c>
      <c r="L492" t="s">
        <v>103</v>
      </c>
      <c r="M492">
        <v>10</v>
      </c>
      <c r="N492" t="s">
        <v>717</v>
      </c>
      <c r="O492" t="s">
        <v>5</v>
      </c>
      <c r="P492">
        <v>2</v>
      </c>
      <c r="Q492">
        <v>1</v>
      </c>
      <c r="R492">
        <v>0</v>
      </c>
      <c r="S492" t="s">
        <v>642</v>
      </c>
      <c r="T492" t="s">
        <v>689</v>
      </c>
      <c r="U492">
        <v>8.5</v>
      </c>
      <c r="V492">
        <v>1.118421052631579</v>
      </c>
      <c r="W492">
        <v>8.5</v>
      </c>
      <c r="X492" t="s">
        <v>40</v>
      </c>
      <c r="Y492" t="s">
        <v>757</v>
      </c>
      <c r="Z492">
        <v>325</v>
      </c>
      <c r="AA492">
        <v>23700</v>
      </c>
      <c r="AB492">
        <v>1</v>
      </c>
      <c r="AC492">
        <v>1.3593117408906883</v>
      </c>
      <c r="AD492">
        <v>1.2153846153846153</v>
      </c>
      <c r="AE492">
        <v>1.2153846153846153</v>
      </c>
      <c r="AF492">
        <v>0</v>
      </c>
      <c r="AG492" t="s">
        <v>642</v>
      </c>
    </row>
    <row r="493" spans="1:33" x14ac:dyDescent="0.25">
      <c r="A493" t="s">
        <v>55</v>
      </c>
      <c r="B493" t="s">
        <v>949</v>
      </c>
      <c r="C493" s="63" t="s">
        <v>949</v>
      </c>
      <c r="D493" s="63" t="s">
        <v>8</v>
      </c>
      <c r="E493" t="s">
        <v>8</v>
      </c>
      <c r="F493">
        <v>1</v>
      </c>
      <c r="G493">
        <v>2</v>
      </c>
      <c r="H493">
        <v>2</v>
      </c>
      <c r="I493">
        <v>2</v>
      </c>
      <c r="J493">
        <v>7</v>
      </c>
      <c r="K493">
        <v>3</v>
      </c>
      <c r="L493" t="s">
        <v>103</v>
      </c>
      <c r="M493">
        <v>10</v>
      </c>
      <c r="N493" t="s">
        <v>717</v>
      </c>
      <c r="O493" t="s">
        <v>31</v>
      </c>
      <c r="P493">
        <v>3</v>
      </c>
      <c r="Q493">
        <v>1</v>
      </c>
      <c r="R493">
        <v>0</v>
      </c>
      <c r="S493" t="s">
        <v>642</v>
      </c>
      <c r="T493" t="s">
        <v>689</v>
      </c>
      <c r="U493">
        <v>8.5</v>
      </c>
      <c r="V493">
        <v>1.118421052631579</v>
      </c>
      <c r="W493">
        <v>8.5</v>
      </c>
      <c r="X493" t="s">
        <v>41</v>
      </c>
      <c r="Y493" t="s">
        <v>758</v>
      </c>
      <c r="Z493">
        <v>325</v>
      </c>
      <c r="AA493">
        <v>23700</v>
      </c>
      <c r="AB493">
        <v>1</v>
      </c>
      <c r="AC493">
        <v>1.3593117408906883</v>
      </c>
      <c r="AD493">
        <v>1.2153846153846153</v>
      </c>
      <c r="AE493">
        <v>1.2153846153846153</v>
      </c>
      <c r="AF493">
        <v>0</v>
      </c>
      <c r="AG493" t="s">
        <v>642</v>
      </c>
    </row>
    <row r="494" spans="1:33" x14ac:dyDescent="0.25">
      <c r="A494" t="s">
        <v>55</v>
      </c>
      <c r="B494" t="s">
        <v>949</v>
      </c>
      <c r="C494" s="63" t="s">
        <v>949</v>
      </c>
      <c r="D494" s="63" t="s">
        <v>8</v>
      </c>
      <c r="E494" t="s">
        <v>8</v>
      </c>
      <c r="F494">
        <v>1</v>
      </c>
      <c r="G494">
        <v>2</v>
      </c>
      <c r="H494">
        <v>2</v>
      </c>
      <c r="I494">
        <v>2</v>
      </c>
      <c r="J494">
        <v>7</v>
      </c>
      <c r="K494">
        <v>4</v>
      </c>
      <c r="L494" t="s">
        <v>101</v>
      </c>
      <c r="M494">
        <v>11</v>
      </c>
      <c r="N494" t="s">
        <v>719</v>
      </c>
      <c r="O494" t="s">
        <v>4</v>
      </c>
      <c r="P494">
        <v>1</v>
      </c>
      <c r="Q494">
        <v>1</v>
      </c>
      <c r="R494">
        <v>0</v>
      </c>
      <c r="S494" t="s">
        <v>642</v>
      </c>
      <c r="T494" t="s">
        <v>689</v>
      </c>
      <c r="U494">
        <v>8.5</v>
      </c>
      <c r="V494">
        <v>1.118421052631579</v>
      </c>
      <c r="W494">
        <v>8.5</v>
      </c>
      <c r="X494" t="s">
        <v>42</v>
      </c>
      <c r="Y494" t="s">
        <v>759</v>
      </c>
      <c r="Z494">
        <v>325</v>
      </c>
      <c r="AA494">
        <v>23700</v>
      </c>
      <c r="AB494">
        <v>1</v>
      </c>
      <c r="AC494">
        <v>1.3593117408906883</v>
      </c>
      <c r="AD494">
        <v>1.2153846153846153</v>
      </c>
      <c r="AE494">
        <v>1.2153846153846153</v>
      </c>
      <c r="AF494">
        <v>0</v>
      </c>
      <c r="AG494" t="s">
        <v>642</v>
      </c>
    </row>
    <row r="495" spans="1:33" x14ac:dyDescent="0.25">
      <c r="A495" t="s">
        <v>55</v>
      </c>
      <c r="B495" t="s">
        <v>949</v>
      </c>
      <c r="C495" s="63" t="s">
        <v>949</v>
      </c>
      <c r="D495" s="63" t="s">
        <v>8</v>
      </c>
      <c r="E495" t="s">
        <v>8</v>
      </c>
      <c r="F495">
        <v>1</v>
      </c>
      <c r="G495">
        <v>2</v>
      </c>
      <c r="H495">
        <v>2</v>
      </c>
      <c r="I495">
        <v>2</v>
      </c>
      <c r="J495">
        <v>7</v>
      </c>
      <c r="K495">
        <v>4</v>
      </c>
      <c r="L495" t="s">
        <v>101</v>
      </c>
      <c r="M495">
        <v>11</v>
      </c>
      <c r="N495" t="s">
        <v>719</v>
      </c>
      <c r="O495" t="s">
        <v>5</v>
      </c>
      <c r="P495">
        <v>2</v>
      </c>
      <c r="Q495">
        <v>1</v>
      </c>
      <c r="R495">
        <v>0</v>
      </c>
      <c r="S495" t="s">
        <v>642</v>
      </c>
      <c r="T495" t="s">
        <v>689</v>
      </c>
      <c r="U495">
        <v>8.5</v>
      </c>
      <c r="V495">
        <v>1.118421052631579</v>
      </c>
      <c r="W495">
        <v>8.5</v>
      </c>
      <c r="X495" t="s">
        <v>43</v>
      </c>
      <c r="Y495" t="s">
        <v>760</v>
      </c>
      <c r="Z495">
        <v>325</v>
      </c>
      <c r="AA495">
        <v>23700</v>
      </c>
      <c r="AB495">
        <v>1</v>
      </c>
      <c r="AC495">
        <v>1.3593117408906883</v>
      </c>
      <c r="AD495">
        <v>1.2153846153846153</v>
      </c>
      <c r="AE495">
        <v>1.2153846153846153</v>
      </c>
      <c r="AF495">
        <v>0</v>
      </c>
      <c r="AG495" t="s">
        <v>642</v>
      </c>
    </row>
    <row r="496" spans="1:33" x14ac:dyDescent="0.25">
      <c r="A496" t="s">
        <v>55</v>
      </c>
      <c r="B496" t="s">
        <v>949</v>
      </c>
      <c r="C496" s="63" t="s">
        <v>949</v>
      </c>
      <c r="D496" s="63" t="s">
        <v>8</v>
      </c>
      <c r="E496" t="s">
        <v>8</v>
      </c>
      <c r="F496">
        <v>1</v>
      </c>
      <c r="G496">
        <v>2</v>
      </c>
      <c r="H496">
        <v>2</v>
      </c>
      <c r="I496">
        <v>2</v>
      </c>
      <c r="J496">
        <v>7</v>
      </c>
      <c r="K496">
        <v>4</v>
      </c>
      <c r="L496" t="s">
        <v>101</v>
      </c>
      <c r="M496">
        <v>11</v>
      </c>
      <c r="N496" t="s">
        <v>719</v>
      </c>
      <c r="O496" t="s">
        <v>31</v>
      </c>
      <c r="P496">
        <v>3</v>
      </c>
      <c r="Q496">
        <v>1</v>
      </c>
      <c r="R496">
        <v>0</v>
      </c>
      <c r="S496" t="s">
        <v>642</v>
      </c>
      <c r="T496" t="s">
        <v>689</v>
      </c>
      <c r="U496">
        <v>8.5</v>
      </c>
      <c r="V496">
        <v>1.118421052631579</v>
      </c>
      <c r="W496">
        <v>8.5</v>
      </c>
      <c r="X496" t="s">
        <v>44</v>
      </c>
      <c r="Y496" t="s">
        <v>761</v>
      </c>
      <c r="Z496">
        <v>325</v>
      </c>
      <c r="AA496">
        <v>23700</v>
      </c>
      <c r="AB496">
        <v>1</v>
      </c>
      <c r="AC496">
        <v>1.3593117408906883</v>
      </c>
      <c r="AD496">
        <v>1.2153846153846153</v>
      </c>
      <c r="AE496">
        <v>1.2153846153846153</v>
      </c>
      <c r="AF496">
        <v>0</v>
      </c>
      <c r="AG496" t="s">
        <v>642</v>
      </c>
    </row>
    <row r="497" spans="1:33" x14ac:dyDescent="0.25">
      <c r="A497" t="s">
        <v>55</v>
      </c>
      <c r="B497" t="s">
        <v>949</v>
      </c>
      <c r="C497" s="63" t="s">
        <v>949</v>
      </c>
      <c r="D497" s="63" t="s">
        <v>8</v>
      </c>
      <c r="E497" t="s">
        <v>8</v>
      </c>
      <c r="F497">
        <v>1</v>
      </c>
      <c r="G497">
        <v>2</v>
      </c>
      <c r="H497">
        <v>2</v>
      </c>
      <c r="I497">
        <v>2</v>
      </c>
      <c r="J497">
        <v>7</v>
      </c>
      <c r="K497">
        <v>5</v>
      </c>
      <c r="L497" t="s">
        <v>105</v>
      </c>
      <c r="M497">
        <v>12</v>
      </c>
      <c r="N497" t="s">
        <v>721</v>
      </c>
      <c r="O497" t="s">
        <v>4</v>
      </c>
      <c r="P497">
        <v>1</v>
      </c>
      <c r="Q497">
        <v>1</v>
      </c>
      <c r="R497">
        <v>0</v>
      </c>
      <c r="S497" t="s">
        <v>642</v>
      </c>
      <c r="T497" t="s">
        <v>689</v>
      </c>
      <c r="U497">
        <v>9</v>
      </c>
      <c r="V497">
        <v>1.1842105263157896</v>
      </c>
      <c r="W497">
        <v>9</v>
      </c>
      <c r="X497" t="s">
        <v>45</v>
      </c>
      <c r="Y497" t="s">
        <v>762</v>
      </c>
      <c r="Z497">
        <v>325</v>
      </c>
      <c r="AA497">
        <v>23700</v>
      </c>
      <c r="AB497">
        <v>1</v>
      </c>
      <c r="AC497">
        <v>1.4392712550607289</v>
      </c>
      <c r="AD497">
        <v>1.2153846153846153</v>
      </c>
      <c r="AE497">
        <v>1.2153846153846155</v>
      </c>
      <c r="AF497">
        <v>2.2204460492503131E-16</v>
      </c>
      <c r="AG497" t="s">
        <v>642</v>
      </c>
    </row>
    <row r="498" spans="1:33" x14ac:dyDescent="0.25">
      <c r="A498" t="s">
        <v>55</v>
      </c>
      <c r="B498" t="s">
        <v>949</v>
      </c>
      <c r="C498" s="63" t="s">
        <v>949</v>
      </c>
      <c r="D498" s="63" t="s">
        <v>8</v>
      </c>
      <c r="E498" t="s">
        <v>8</v>
      </c>
      <c r="F498">
        <v>1</v>
      </c>
      <c r="G498">
        <v>2</v>
      </c>
      <c r="H498">
        <v>2</v>
      </c>
      <c r="I498">
        <v>2</v>
      </c>
      <c r="J498">
        <v>7</v>
      </c>
      <c r="K498">
        <v>5</v>
      </c>
      <c r="L498" t="s">
        <v>105</v>
      </c>
      <c r="M498">
        <v>12</v>
      </c>
      <c r="N498" t="s">
        <v>721</v>
      </c>
      <c r="O498" t="s">
        <v>5</v>
      </c>
      <c r="P498">
        <v>2</v>
      </c>
      <c r="Q498">
        <v>1</v>
      </c>
      <c r="R498">
        <v>0</v>
      </c>
      <c r="S498" t="s">
        <v>642</v>
      </c>
      <c r="T498" t="s">
        <v>689</v>
      </c>
      <c r="U498">
        <v>8.5</v>
      </c>
      <c r="V498">
        <v>1.118421052631579</v>
      </c>
      <c r="W498">
        <v>8.5</v>
      </c>
      <c r="X498" t="s">
        <v>46</v>
      </c>
      <c r="Y498" t="s">
        <v>763</v>
      </c>
      <c r="Z498">
        <v>325</v>
      </c>
      <c r="AA498">
        <v>23700</v>
      </c>
      <c r="AB498">
        <v>1</v>
      </c>
      <c r="AC498">
        <v>1.3593117408906883</v>
      </c>
      <c r="AD498">
        <v>1.2153846153846153</v>
      </c>
      <c r="AE498">
        <v>1.2153846153846153</v>
      </c>
      <c r="AF498">
        <v>0</v>
      </c>
      <c r="AG498" t="s">
        <v>642</v>
      </c>
    </row>
    <row r="499" spans="1:33" x14ac:dyDescent="0.25">
      <c r="A499" t="s">
        <v>55</v>
      </c>
      <c r="B499" t="s">
        <v>949</v>
      </c>
      <c r="C499" s="63" t="s">
        <v>949</v>
      </c>
      <c r="D499" s="63" t="s">
        <v>8</v>
      </c>
      <c r="E499" t="s">
        <v>8</v>
      </c>
      <c r="F499">
        <v>1</v>
      </c>
      <c r="G499">
        <v>2</v>
      </c>
      <c r="H499">
        <v>2</v>
      </c>
      <c r="I499">
        <v>2</v>
      </c>
      <c r="J499">
        <v>7</v>
      </c>
      <c r="K499">
        <v>5</v>
      </c>
      <c r="L499" t="s">
        <v>105</v>
      </c>
      <c r="M499">
        <v>12</v>
      </c>
      <c r="N499" t="s">
        <v>721</v>
      </c>
      <c r="O499" t="s">
        <v>31</v>
      </c>
      <c r="P499">
        <v>3</v>
      </c>
      <c r="Q499">
        <v>1</v>
      </c>
      <c r="R499">
        <v>0</v>
      </c>
      <c r="S499" t="s">
        <v>642</v>
      </c>
      <c r="T499" t="s">
        <v>689</v>
      </c>
      <c r="U499">
        <v>8.5</v>
      </c>
      <c r="V499">
        <v>1.118421052631579</v>
      </c>
      <c r="W499">
        <v>8.5</v>
      </c>
      <c r="X499" t="s">
        <v>47</v>
      </c>
      <c r="Y499" t="s">
        <v>764</v>
      </c>
      <c r="Z499">
        <v>325</v>
      </c>
      <c r="AA499">
        <v>23700</v>
      </c>
      <c r="AB499">
        <v>1</v>
      </c>
      <c r="AC499">
        <v>1.3593117408906883</v>
      </c>
      <c r="AD499">
        <v>1.2153846153846153</v>
      </c>
      <c r="AE499">
        <v>1.2153846153846153</v>
      </c>
      <c r="AF499">
        <v>0</v>
      </c>
      <c r="AG499" t="s">
        <v>642</v>
      </c>
    </row>
    <row r="500" spans="1:33" x14ac:dyDescent="0.25">
      <c r="A500" t="s">
        <v>55</v>
      </c>
      <c r="B500" t="s">
        <v>949</v>
      </c>
      <c r="C500" s="63" t="s">
        <v>949</v>
      </c>
      <c r="D500" s="63" t="s">
        <v>8</v>
      </c>
      <c r="E500" t="s">
        <v>8</v>
      </c>
      <c r="F500">
        <v>1</v>
      </c>
      <c r="G500">
        <v>2</v>
      </c>
      <c r="H500">
        <v>2</v>
      </c>
      <c r="I500">
        <v>2</v>
      </c>
      <c r="J500">
        <v>7</v>
      </c>
      <c r="K500">
        <v>6</v>
      </c>
      <c r="L500" t="s">
        <v>113</v>
      </c>
      <c r="M500">
        <v>13</v>
      </c>
      <c r="N500" t="s">
        <v>723</v>
      </c>
      <c r="O500" t="s">
        <v>4</v>
      </c>
      <c r="P500">
        <v>1</v>
      </c>
      <c r="Q500">
        <v>0</v>
      </c>
      <c r="R500">
        <v>0</v>
      </c>
      <c r="S500" t="s">
        <v>642</v>
      </c>
      <c r="T500" t="s">
        <v>690</v>
      </c>
      <c r="U500">
        <v>0</v>
      </c>
      <c r="V500">
        <v>0</v>
      </c>
      <c r="W500">
        <v>0</v>
      </c>
      <c r="X500" t="s">
        <v>48</v>
      </c>
      <c r="Y500" t="s">
        <v>765</v>
      </c>
      <c r="Z500">
        <v>325</v>
      </c>
      <c r="AA500">
        <v>23700</v>
      </c>
      <c r="AB500">
        <v>0</v>
      </c>
      <c r="AC500">
        <v>0</v>
      </c>
      <c r="AD500">
        <v>1.2153846153846153</v>
      </c>
      <c r="AF500">
        <v>0</v>
      </c>
      <c r="AG500" t="s">
        <v>913</v>
      </c>
    </row>
    <row r="501" spans="1:33" x14ac:dyDescent="0.25">
      <c r="A501" t="s">
        <v>55</v>
      </c>
      <c r="B501" t="s">
        <v>949</v>
      </c>
      <c r="C501" s="63" t="s">
        <v>949</v>
      </c>
      <c r="D501" s="63" t="s">
        <v>8</v>
      </c>
      <c r="E501" t="s">
        <v>8</v>
      </c>
      <c r="F501">
        <v>1</v>
      </c>
      <c r="G501">
        <v>2</v>
      </c>
      <c r="H501">
        <v>2</v>
      </c>
      <c r="I501">
        <v>2</v>
      </c>
      <c r="J501">
        <v>7</v>
      </c>
      <c r="K501">
        <v>6</v>
      </c>
      <c r="L501" t="s">
        <v>113</v>
      </c>
      <c r="M501">
        <v>13</v>
      </c>
      <c r="N501" t="s">
        <v>723</v>
      </c>
      <c r="O501" t="s">
        <v>5</v>
      </c>
      <c r="P501">
        <v>2</v>
      </c>
      <c r="Q501">
        <v>1</v>
      </c>
      <c r="R501">
        <v>0</v>
      </c>
      <c r="S501" t="s">
        <v>642</v>
      </c>
      <c r="T501" t="s">
        <v>689</v>
      </c>
      <c r="U501">
        <v>8.5</v>
      </c>
      <c r="V501">
        <v>1.118421052631579</v>
      </c>
      <c r="W501">
        <v>8.5</v>
      </c>
      <c r="X501" t="s">
        <v>49</v>
      </c>
      <c r="Y501" t="s">
        <v>766</v>
      </c>
      <c r="Z501">
        <v>325</v>
      </c>
      <c r="AA501">
        <v>23700</v>
      </c>
      <c r="AB501">
        <v>1</v>
      </c>
      <c r="AC501">
        <v>1.3593117408906883</v>
      </c>
      <c r="AD501">
        <v>1.2153846153846153</v>
      </c>
      <c r="AE501">
        <v>1.2153846153846153</v>
      </c>
      <c r="AF501">
        <v>0</v>
      </c>
      <c r="AG501" t="s">
        <v>642</v>
      </c>
    </row>
    <row r="502" spans="1:33" x14ac:dyDescent="0.25">
      <c r="A502" t="s">
        <v>55</v>
      </c>
      <c r="B502" t="s">
        <v>949</v>
      </c>
      <c r="C502" s="63" t="s">
        <v>949</v>
      </c>
      <c r="D502" s="63" t="s">
        <v>8</v>
      </c>
      <c r="E502" t="s">
        <v>8</v>
      </c>
      <c r="F502">
        <v>1</v>
      </c>
      <c r="G502">
        <v>2</v>
      </c>
      <c r="H502">
        <v>2</v>
      </c>
      <c r="I502">
        <v>2</v>
      </c>
      <c r="J502">
        <v>7</v>
      </c>
      <c r="K502">
        <v>6</v>
      </c>
      <c r="L502" t="s">
        <v>113</v>
      </c>
      <c r="M502">
        <v>13</v>
      </c>
      <c r="N502" t="s">
        <v>723</v>
      </c>
      <c r="O502" t="s">
        <v>31</v>
      </c>
      <c r="P502">
        <v>3</v>
      </c>
      <c r="Q502">
        <v>1</v>
      </c>
      <c r="R502">
        <v>0</v>
      </c>
      <c r="S502" t="s">
        <v>642</v>
      </c>
      <c r="T502" t="s">
        <v>689</v>
      </c>
      <c r="U502">
        <v>7.5</v>
      </c>
      <c r="V502">
        <v>0.98684210526315796</v>
      </c>
      <c r="W502">
        <v>7.5</v>
      </c>
      <c r="X502" t="s">
        <v>50</v>
      </c>
      <c r="Y502" t="s">
        <v>767</v>
      </c>
      <c r="Z502">
        <v>325</v>
      </c>
      <c r="AA502">
        <v>23700</v>
      </c>
      <c r="AB502">
        <v>1</v>
      </c>
      <c r="AC502">
        <v>1.1993927125506072</v>
      </c>
      <c r="AD502">
        <v>1.2153846153846153</v>
      </c>
      <c r="AE502">
        <v>1.2153846153846153</v>
      </c>
      <c r="AF502">
        <v>0</v>
      </c>
      <c r="AG502" t="s">
        <v>642</v>
      </c>
    </row>
    <row r="503" spans="1:33" x14ac:dyDescent="0.25">
      <c r="A503" t="s">
        <v>55</v>
      </c>
      <c r="B503" t="s">
        <v>949</v>
      </c>
      <c r="C503" s="63" t="s">
        <v>949</v>
      </c>
      <c r="D503" s="63" t="s">
        <v>8</v>
      </c>
      <c r="E503" t="s">
        <v>8</v>
      </c>
      <c r="F503">
        <v>1</v>
      </c>
      <c r="G503">
        <v>2</v>
      </c>
      <c r="H503">
        <v>2</v>
      </c>
      <c r="I503">
        <v>2</v>
      </c>
      <c r="J503">
        <v>7</v>
      </c>
      <c r="K503">
        <v>7</v>
      </c>
      <c r="L503" t="s">
        <v>114</v>
      </c>
      <c r="M503">
        <v>14</v>
      </c>
      <c r="N503" t="s">
        <v>725</v>
      </c>
      <c r="O503" t="s">
        <v>4</v>
      </c>
      <c r="P503">
        <v>1</v>
      </c>
      <c r="Q503">
        <v>0</v>
      </c>
      <c r="R503">
        <v>0</v>
      </c>
      <c r="S503" t="s">
        <v>642</v>
      </c>
      <c r="T503" t="s">
        <v>690</v>
      </c>
      <c r="U503">
        <v>0</v>
      </c>
      <c r="V503">
        <v>0</v>
      </c>
      <c r="W503">
        <v>0</v>
      </c>
      <c r="X503" t="s">
        <v>51</v>
      </c>
      <c r="Y503" t="s">
        <v>768</v>
      </c>
      <c r="Z503">
        <v>325</v>
      </c>
      <c r="AA503">
        <v>23700</v>
      </c>
      <c r="AB503">
        <v>0</v>
      </c>
      <c r="AC503">
        <v>0</v>
      </c>
      <c r="AD503">
        <v>1.2153846153846153</v>
      </c>
      <c r="AF503">
        <v>0</v>
      </c>
      <c r="AG503" t="s">
        <v>913</v>
      </c>
    </row>
    <row r="504" spans="1:33" x14ac:dyDescent="0.25">
      <c r="A504" t="s">
        <v>55</v>
      </c>
      <c r="B504" t="s">
        <v>949</v>
      </c>
      <c r="C504" s="63" t="s">
        <v>949</v>
      </c>
      <c r="D504" s="63" t="s">
        <v>8</v>
      </c>
      <c r="E504" t="s">
        <v>8</v>
      </c>
      <c r="F504">
        <v>1</v>
      </c>
      <c r="G504">
        <v>2</v>
      </c>
      <c r="H504">
        <v>2</v>
      </c>
      <c r="I504">
        <v>2</v>
      </c>
      <c r="J504">
        <v>7</v>
      </c>
      <c r="K504">
        <v>7</v>
      </c>
      <c r="L504" t="s">
        <v>114</v>
      </c>
      <c r="M504">
        <v>14</v>
      </c>
      <c r="N504" t="s">
        <v>725</v>
      </c>
      <c r="O504" t="s">
        <v>5</v>
      </c>
      <c r="P504">
        <v>2</v>
      </c>
      <c r="Q504">
        <v>1</v>
      </c>
      <c r="R504">
        <v>0</v>
      </c>
      <c r="S504" t="s">
        <v>642</v>
      </c>
      <c r="T504" t="s">
        <v>689</v>
      </c>
      <c r="U504">
        <v>8.5</v>
      </c>
      <c r="V504">
        <v>1.118421052631579</v>
      </c>
      <c r="W504">
        <v>8.5</v>
      </c>
      <c r="X504" t="s">
        <v>52</v>
      </c>
      <c r="Y504" t="s">
        <v>769</v>
      </c>
      <c r="Z504">
        <v>325</v>
      </c>
      <c r="AA504">
        <v>23700</v>
      </c>
      <c r="AB504">
        <v>1</v>
      </c>
      <c r="AC504">
        <v>1.3593117408906883</v>
      </c>
      <c r="AD504">
        <v>1.2153846153846153</v>
      </c>
      <c r="AE504">
        <v>1.2153846153846153</v>
      </c>
      <c r="AF504">
        <v>0</v>
      </c>
      <c r="AG504" t="s">
        <v>642</v>
      </c>
    </row>
    <row r="505" spans="1:33" x14ac:dyDescent="0.25">
      <c r="A505" t="s">
        <v>55</v>
      </c>
      <c r="B505" t="s">
        <v>949</v>
      </c>
      <c r="C505" s="63" t="s">
        <v>949</v>
      </c>
      <c r="D505" s="63" t="s">
        <v>8</v>
      </c>
      <c r="E505" t="s">
        <v>8</v>
      </c>
      <c r="F505">
        <v>1</v>
      </c>
      <c r="G505">
        <v>2</v>
      </c>
      <c r="H505">
        <v>2</v>
      </c>
      <c r="I505">
        <v>2</v>
      </c>
      <c r="J505">
        <v>7</v>
      </c>
      <c r="K505">
        <v>7</v>
      </c>
      <c r="L505" t="s">
        <v>114</v>
      </c>
      <c r="M505">
        <v>14</v>
      </c>
      <c r="N505" t="s">
        <v>725</v>
      </c>
      <c r="O505" t="s">
        <v>31</v>
      </c>
      <c r="P505">
        <v>3</v>
      </c>
      <c r="Q505">
        <v>1</v>
      </c>
      <c r="R505">
        <v>0</v>
      </c>
      <c r="S505" t="s">
        <v>642</v>
      </c>
      <c r="T505" t="s">
        <v>689</v>
      </c>
      <c r="U505">
        <v>8.5</v>
      </c>
      <c r="V505">
        <v>1.118421052631579</v>
      </c>
      <c r="W505">
        <v>8.5</v>
      </c>
      <c r="X505" t="s">
        <v>53</v>
      </c>
      <c r="Y505" t="s">
        <v>770</v>
      </c>
      <c r="Z505">
        <v>325</v>
      </c>
      <c r="AA505">
        <v>23700</v>
      </c>
      <c r="AB505">
        <v>1</v>
      </c>
      <c r="AC505">
        <v>1.3593117408906883</v>
      </c>
      <c r="AD505">
        <v>1.2153846153846153</v>
      </c>
      <c r="AE505">
        <v>1.2153846153846153</v>
      </c>
      <c r="AF505">
        <v>0</v>
      </c>
      <c r="AG505" t="s">
        <v>642</v>
      </c>
    </row>
    <row r="506" spans="1:33" x14ac:dyDescent="0.25">
      <c r="A506" t="s">
        <v>55</v>
      </c>
      <c r="B506" t="s">
        <v>950</v>
      </c>
      <c r="C506" s="63" t="s">
        <v>950</v>
      </c>
      <c r="D506" s="63" t="s">
        <v>671</v>
      </c>
      <c r="E506" t="s">
        <v>527</v>
      </c>
      <c r="F506">
        <v>0.75</v>
      </c>
      <c r="G506">
        <v>1</v>
      </c>
      <c r="H506">
        <v>1</v>
      </c>
      <c r="I506">
        <v>2</v>
      </c>
      <c r="J506">
        <v>7</v>
      </c>
      <c r="K506">
        <v>1</v>
      </c>
      <c r="L506" t="s">
        <v>99</v>
      </c>
      <c r="M506">
        <v>1</v>
      </c>
      <c r="N506" t="s">
        <v>699</v>
      </c>
      <c r="O506" t="s">
        <v>4</v>
      </c>
      <c r="P506">
        <v>1</v>
      </c>
      <c r="Q506">
        <v>1</v>
      </c>
      <c r="R506">
        <v>0</v>
      </c>
      <c r="S506" t="s">
        <v>642</v>
      </c>
      <c r="T506" t="s">
        <v>689</v>
      </c>
      <c r="U506">
        <v>4.5</v>
      </c>
      <c r="V506">
        <v>0.5921052631578948</v>
      </c>
      <c r="W506">
        <v>3.375</v>
      </c>
      <c r="X506" t="s">
        <v>33</v>
      </c>
      <c r="Y506" t="s">
        <v>729</v>
      </c>
      <c r="Z506">
        <v>1643.1999999999998</v>
      </c>
      <c r="AA506">
        <v>93540</v>
      </c>
      <c r="AB506">
        <v>1</v>
      </c>
      <c r="AC506">
        <v>0.56176491313483323</v>
      </c>
      <c r="AD506">
        <v>0.94875851996105176</v>
      </c>
      <c r="AE506">
        <v>0.94875851996105154</v>
      </c>
      <c r="AF506">
        <v>-1.1102230246251565E-16</v>
      </c>
      <c r="AG506" t="s">
        <v>642</v>
      </c>
    </row>
    <row r="507" spans="1:33" x14ac:dyDescent="0.25">
      <c r="A507" t="s">
        <v>55</v>
      </c>
      <c r="B507" t="s">
        <v>950</v>
      </c>
      <c r="C507" s="63" t="s">
        <v>950</v>
      </c>
      <c r="D507" s="63" t="s">
        <v>671</v>
      </c>
      <c r="E507" t="s">
        <v>527</v>
      </c>
      <c r="F507">
        <v>0.75</v>
      </c>
      <c r="G507">
        <v>1</v>
      </c>
      <c r="H507">
        <v>1</v>
      </c>
      <c r="I507">
        <v>2</v>
      </c>
      <c r="J507">
        <v>7</v>
      </c>
      <c r="K507">
        <v>1</v>
      </c>
      <c r="L507" t="s">
        <v>99</v>
      </c>
      <c r="M507">
        <v>1</v>
      </c>
      <c r="N507" t="s">
        <v>699</v>
      </c>
      <c r="O507" t="s">
        <v>5</v>
      </c>
      <c r="P507">
        <v>2</v>
      </c>
      <c r="Q507">
        <v>0</v>
      </c>
      <c r="R507">
        <v>0</v>
      </c>
      <c r="S507" t="s">
        <v>642</v>
      </c>
      <c r="T507" t="s">
        <v>690</v>
      </c>
      <c r="U507">
        <v>0</v>
      </c>
      <c r="V507">
        <v>0</v>
      </c>
      <c r="W507">
        <v>0</v>
      </c>
      <c r="X507" t="s">
        <v>34</v>
      </c>
      <c r="Y507" t="s">
        <v>730</v>
      </c>
      <c r="Z507">
        <v>1643.1999999999998</v>
      </c>
      <c r="AA507">
        <v>93540</v>
      </c>
      <c r="AB507">
        <v>0</v>
      </c>
      <c r="AC507">
        <v>0</v>
      </c>
      <c r="AD507">
        <v>0.94875851996105176</v>
      </c>
      <c r="AF507">
        <v>0</v>
      </c>
      <c r="AG507" t="s">
        <v>913</v>
      </c>
    </row>
    <row r="508" spans="1:33" x14ac:dyDescent="0.25">
      <c r="A508" t="s">
        <v>55</v>
      </c>
      <c r="B508" t="s">
        <v>950</v>
      </c>
      <c r="C508" s="63" t="s">
        <v>950</v>
      </c>
      <c r="D508" s="63" t="s">
        <v>671</v>
      </c>
      <c r="E508" t="s">
        <v>527</v>
      </c>
      <c r="F508">
        <v>0.75</v>
      </c>
      <c r="G508">
        <v>1</v>
      </c>
      <c r="H508">
        <v>1</v>
      </c>
      <c r="I508">
        <v>2</v>
      </c>
      <c r="J508">
        <v>7</v>
      </c>
      <c r="K508">
        <v>1</v>
      </c>
      <c r="L508" t="s">
        <v>99</v>
      </c>
      <c r="M508">
        <v>1</v>
      </c>
      <c r="N508" t="s">
        <v>699</v>
      </c>
      <c r="O508" t="s">
        <v>31</v>
      </c>
      <c r="P508">
        <v>3</v>
      </c>
      <c r="Q508">
        <v>0</v>
      </c>
      <c r="R508">
        <v>0</v>
      </c>
      <c r="S508" t="s">
        <v>642</v>
      </c>
      <c r="T508" t="s">
        <v>690</v>
      </c>
      <c r="U508">
        <v>0</v>
      </c>
      <c r="V508">
        <v>0</v>
      </c>
      <c r="W508">
        <v>0</v>
      </c>
      <c r="X508" t="s">
        <v>35</v>
      </c>
      <c r="Y508" t="s">
        <v>731</v>
      </c>
      <c r="Z508">
        <v>1643.1999999999998</v>
      </c>
      <c r="AA508">
        <v>93540</v>
      </c>
      <c r="AB508">
        <v>0</v>
      </c>
      <c r="AC508">
        <v>0</v>
      </c>
      <c r="AD508">
        <v>0.94875851996105176</v>
      </c>
      <c r="AF508">
        <v>0</v>
      </c>
      <c r="AG508" t="s">
        <v>913</v>
      </c>
    </row>
    <row r="509" spans="1:33" x14ac:dyDescent="0.25">
      <c r="A509" t="s">
        <v>55</v>
      </c>
      <c r="B509" t="s">
        <v>950</v>
      </c>
      <c r="C509" s="63" t="s">
        <v>950</v>
      </c>
      <c r="D509" s="63" t="s">
        <v>671</v>
      </c>
      <c r="E509" t="s">
        <v>527</v>
      </c>
      <c r="F509">
        <v>0.75</v>
      </c>
      <c r="G509">
        <v>1</v>
      </c>
      <c r="H509">
        <v>1</v>
      </c>
      <c r="I509">
        <v>2</v>
      </c>
      <c r="J509">
        <v>7</v>
      </c>
      <c r="K509">
        <v>2</v>
      </c>
      <c r="L509" t="s">
        <v>102</v>
      </c>
      <c r="M509">
        <v>2</v>
      </c>
      <c r="N509" t="s">
        <v>701</v>
      </c>
      <c r="O509" t="s">
        <v>4</v>
      </c>
      <c r="P509">
        <v>1</v>
      </c>
      <c r="Q509">
        <v>1</v>
      </c>
      <c r="R509">
        <v>0</v>
      </c>
      <c r="S509" t="s">
        <v>642</v>
      </c>
      <c r="T509" t="s">
        <v>689</v>
      </c>
      <c r="U509">
        <v>4.5</v>
      </c>
      <c r="V509">
        <v>0.5921052631578948</v>
      </c>
      <c r="W509">
        <v>3.375</v>
      </c>
      <c r="X509" t="s">
        <v>36</v>
      </c>
      <c r="Y509" t="s">
        <v>732</v>
      </c>
      <c r="Z509">
        <v>1643.1999999999998</v>
      </c>
      <c r="AA509">
        <v>93540</v>
      </c>
      <c r="AB509">
        <v>1</v>
      </c>
      <c r="AC509">
        <v>0.56176491313483323</v>
      </c>
      <c r="AD509">
        <v>0.94875851996105176</v>
      </c>
      <c r="AE509">
        <v>0.94875851996105154</v>
      </c>
      <c r="AF509">
        <v>-1.1102230246251565E-16</v>
      </c>
      <c r="AG509" t="s">
        <v>642</v>
      </c>
    </row>
    <row r="510" spans="1:33" x14ac:dyDescent="0.25">
      <c r="A510" t="s">
        <v>55</v>
      </c>
      <c r="B510" t="s">
        <v>950</v>
      </c>
      <c r="C510" s="63" t="s">
        <v>950</v>
      </c>
      <c r="D510" s="63" t="s">
        <v>671</v>
      </c>
      <c r="E510" t="s">
        <v>527</v>
      </c>
      <c r="F510">
        <v>0.75</v>
      </c>
      <c r="G510">
        <v>1</v>
      </c>
      <c r="H510">
        <v>1</v>
      </c>
      <c r="I510">
        <v>2</v>
      </c>
      <c r="J510">
        <v>7</v>
      </c>
      <c r="K510">
        <v>2</v>
      </c>
      <c r="L510" t="s">
        <v>102</v>
      </c>
      <c r="M510">
        <v>2</v>
      </c>
      <c r="N510" t="s">
        <v>701</v>
      </c>
      <c r="O510" t="s">
        <v>5</v>
      </c>
      <c r="P510">
        <v>2</v>
      </c>
      <c r="Q510">
        <v>0</v>
      </c>
      <c r="R510">
        <v>0</v>
      </c>
      <c r="S510" t="s">
        <v>642</v>
      </c>
      <c r="T510" t="s">
        <v>690</v>
      </c>
      <c r="U510">
        <v>0</v>
      </c>
      <c r="V510">
        <v>0</v>
      </c>
      <c r="W510">
        <v>0</v>
      </c>
      <c r="X510" t="s">
        <v>37</v>
      </c>
      <c r="Y510" t="s">
        <v>733</v>
      </c>
      <c r="Z510">
        <v>1643.1999999999998</v>
      </c>
      <c r="AA510">
        <v>93540</v>
      </c>
      <c r="AB510">
        <v>0</v>
      </c>
      <c r="AC510">
        <v>0</v>
      </c>
      <c r="AD510">
        <v>0.94875851996105176</v>
      </c>
      <c r="AF510">
        <v>0</v>
      </c>
      <c r="AG510" t="s">
        <v>913</v>
      </c>
    </row>
    <row r="511" spans="1:33" x14ac:dyDescent="0.25">
      <c r="A511" t="s">
        <v>55</v>
      </c>
      <c r="B511" t="s">
        <v>950</v>
      </c>
      <c r="C511" s="63" t="s">
        <v>950</v>
      </c>
      <c r="D511" s="63" t="s">
        <v>671</v>
      </c>
      <c r="E511" t="s">
        <v>527</v>
      </c>
      <c r="F511">
        <v>0.75</v>
      </c>
      <c r="G511">
        <v>1</v>
      </c>
      <c r="H511">
        <v>1</v>
      </c>
      <c r="I511">
        <v>2</v>
      </c>
      <c r="J511">
        <v>7</v>
      </c>
      <c r="K511">
        <v>2</v>
      </c>
      <c r="L511" t="s">
        <v>102</v>
      </c>
      <c r="M511">
        <v>2</v>
      </c>
      <c r="N511" t="s">
        <v>701</v>
      </c>
      <c r="O511" t="s">
        <v>31</v>
      </c>
      <c r="P511">
        <v>3</v>
      </c>
      <c r="Q511">
        <v>0</v>
      </c>
      <c r="R511">
        <v>0</v>
      </c>
      <c r="S511" t="s">
        <v>642</v>
      </c>
      <c r="T511" t="s">
        <v>690</v>
      </c>
      <c r="U511">
        <v>0</v>
      </c>
      <c r="V511">
        <v>0</v>
      </c>
      <c r="W511">
        <v>0</v>
      </c>
      <c r="X511" t="s">
        <v>38</v>
      </c>
      <c r="Y511" t="s">
        <v>734</v>
      </c>
      <c r="Z511">
        <v>1643.1999999999998</v>
      </c>
      <c r="AA511">
        <v>93540</v>
      </c>
      <c r="AB511">
        <v>0</v>
      </c>
      <c r="AC511">
        <v>0</v>
      </c>
      <c r="AD511">
        <v>0.94875851996105176</v>
      </c>
      <c r="AF511">
        <v>0</v>
      </c>
      <c r="AG511" t="s">
        <v>913</v>
      </c>
    </row>
    <row r="512" spans="1:33" x14ac:dyDescent="0.25">
      <c r="A512" t="s">
        <v>55</v>
      </c>
      <c r="B512" t="s">
        <v>950</v>
      </c>
      <c r="C512" s="63" t="s">
        <v>950</v>
      </c>
      <c r="D512" s="63" t="s">
        <v>671</v>
      </c>
      <c r="E512" t="s">
        <v>527</v>
      </c>
      <c r="F512">
        <v>0.75</v>
      </c>
      <c r="G512">
        <v>1</v>
      </c>
      <c r="H512">
        <v>1</v>
      </c>
      <c r="I512">
        <v>2</v>
      </c>
      <c r="J512">
        <v>7</v>
      </c>
      <c r="K512">
        <v>3</v>
      </c>
      <c r="L512" t="s">
        <v>103</v>
      </c>
      <c r="M512">
        <v>3</v>
      </c>
      <c r="N512" t="s">
        <v>703</v>
      </c>
      <c r="O512" t="s">
        <v>4</v>
      </c>
      <c r="P512">
        <v>1</v>
      </c>
      <c r="Q512">
        <v>1</v>
      </c>
      <c r="R512">
        <v>0</v>
      </c>
      <c r="S512" t="s">
        <v>642</v>
      </c>
      <c r="T512" t="s">
        <v>689</v>
      </c>
      <c r="U512">
        <v>4.5</v>
      </c>
      <c r="V512">
        <v>0.5921052631578948</v>
      </c>
      <c r="W512">
        <v>3.375</v>
      </c>
      <c r="X512" t="s">
        <v>39</v>
      </c>
      <c r="Y512" t="s">
        <v>735</v>
      </c>
      <c r="Z512">
        <v>1643.1999999999998</v>
      </c>
      <c r="AA512">
        <v>93540</v>
      </c>
      <c r="AB512">
        <v>1</v>
      </c>
      <c r="AC512">
        <v>0.56176491313483323</v>
      </c>
      <c r="AD512">
        <v>0.94875851996105176</v>
      </c>
      <c r="AE512">
        <v>0.94875851996105154</v>
      </c>
      <c r="AF512">
        <v>-1.1102230246251565E-16</v>
      </c>
      <c r="AG512" t="s">
        <v>642</v>
      </c>
    </row>
    <row r="513" spans="1:33" x14ac:dyDescent="0.25">
      <c r="A513" t="s">
        <v>55</v>
      </c>
      <c r="B513" t="s">
        <v>950</v>
      </c>
      <c r="C513" s="63" t="s">
        <v>950</v>
      </c>
      <c r="D513" s="63" t="s">
        <v>671</v>
      </c>
      <c r="E513" t="s">
        <v>527</v>
      </c>
      <c r="F513">
        <v>0.75</v>
      </c>
      <c r="G513">
        <v>1</v>
      </c>
      <c r="H513">
        <v>1</v>
      </c>
      <c r="I513">
        <v>2</v>
      </c>
      <c r="J513">
        <v>7</v>
      </c>
      <c r="K513">
        <v>3</v>
      </c>
      <c r="L513" t="s">
        <v>103</v>
      </c>
      <c r="M513">
        <v>3</v>
      </c>
      <c r="N513" t="s">
        <v>703</v>
      </c>
      <c r="O513" t="s">
        <v>5</v>
      </c>
      <c r="P513">
        <v>2</v>
      </c>
      <c r="Q513">
        <v>0</v>
      </c>
      <c r="R513">
        <v>0</v>
      </c>
      <c r="S513" t="s">
        <v>642</v>
      </c>
      <c r="T513" t="s">
        <v>690</v>
      </c>
      <c r="U513">
        <v>0</v>
      </c>
      <c r="V513">
        <v>0</v>
      </c>
      <c r="W513">
        <v>0</v>
      </c>
      <c r="X513" t="s">
        <v>40</v>
      </c>
      <c r="Y513" t="s">
        <v>736</v>
      </c>
      <c r="Z513">
        <v>1643.1999999999998</v>
      </c>
      <c r="AA513">
        <v>93540</v>
      </c>
      <c r="AB513">
        <v>0</v>
      </c>
      <c r="AC513">
        <v>0</v>
      </c>
      <c r="AD513">
        <v>0.94875851996105176</v>
      </c>
      <c r="AF513">
        <v>0</v>
      </c>
      <c r="AG513" t="s">
        <v>913</v>
      </c>
    </row>
    <row r="514" spans="1:33" x14ac:dyDescent="0.25">
      <c r="A514" t="s">
        <v>55</v>
      </c>
      <c r="B514" t="s">
        <v>950</v>
      </c>
      <c r="C514" s="63" t="s">
        <v>950</v>
      </c>
      <c r="D514" s="63" t="s">
        <v>671</v>
      </c>
      <c r="E514" t="s">
        <v>527</v>
      </c>
      <c r="F514">
        <v>0.75</v>
      </c>
      <c r="G514">
        <v>1</v>
      </c>
      <c r="H514">
        <v>1</v>
      </c>
      <c r="I514">
        <v>2</v>
      </c>
      <c r="J514">
        <v>7</v>
      </c>
      <c r="K514">
        <v>3</v>
      </c>
      <c r="L514" t="s">
        <v>103</v>
      </c>
      <c r="M514">
        <v>3</v>
      </c>
      <c r="N514" t="s">
        <v>703</v>
      </c>
      <c r="O514" t="s">
        <v>31</v>
      </c>
      <c r="P514">
        <v>3</v>
      </c>
      <c r="Q514">
        <v>0</v>
      </c>
      <c r="R514">
        <v>0</v>
      </c>
      <c r="S514" t="s">
        <v>642</v>
      </c>
      <c r="T514" t="s">
        <v>690</v>
      </c>
      <c r="U514">
        <v>0</v>
      </c>
      <c r="V514">
        <v>0</v>
      </c>
      <c r="W514">
        <v>0</v>
      </c>
      <c r="X514" t="s">
        <v>41</v>
      </c>
      <c r="Y514" t="s">
        <v>737</v>
      </c>
      <c r="Z514">
        <v>1643.1999999999998</v>
      </c>
      <c r="AA514">
        <v>93540</v>
      </c>
      <c r="AB514">
        <v>0</v>
      </c>
      <c r="AC514">
        <v>0</v>
      </c>
      <c r="AD514">
        <v>0.94875851996105176</v>
      </c>
      <c r="AF514">
        <v>0</v>
      </c>
      <c r="AG514" t="s">
        <v>913</v>
      </c>
    </row>
    <row r="515" spans="1:33" x14ac:dyDescent="0.25">
      <c r="A515" t="s">
        <v>55</v>
      </c>
      <c r="B515" t="s">
        <v>950</v>
      </c>
      <c r="C515" s="63" t="s">
        <v>950</v>
      </c>
      <c r="D515" s="63" t="s">
        <v>671</v>
      </c>
      <c r="E515" t="s">
        <v>527</v>
      </c>
      <c r="F515">
        <v>0.75</v>
      </c>
      <c r="G515">
        <v>1</v>
      </c>
      <c r="H515">
        <v>1</v>
      </c>
      <c r="I515">
        <v>2</v>
      </c>
      <c r="J515">
        <v>7</v>
      </c>
      <c r="K515">
        <v>4</v>
      </c>
      <c r="L515" t="s">
        <v>101</v>
      </c>
      <c r="M515">
        <v>4</v>
      </c>
      <c r="N515" t="s">
        <v>705</v>
      </c>
      <c r="O515" t="s">
        <v>4</v>
      </c>
      <c r="P515">
        <v>1</v>
      </c>
      <c r="Q515">
        <v>1</v>
      </c>
      <c r="R515">
        <v>0</v>
      </c>
      <c r="S515" t="s">
        <v>642</v>
      </c>
      <c r="T515" t="s">
        <v>689</v>
      </c>
      <c r="U515">
        <v>4.5</v>
      </c>
      <c r="V515">
        <v>0.5921052631578948</v>
      </c>
      <c r="W515">
        <v>3.375</v>
      </c>
      <c r="X515" t="s">
        <v>42</v>
      </c>
      <c r="Y515" t="s">
        <v>738</v>
      </c>
      <c r="Z515">
        <v>1643.1999999999998</v>
      </c>
      <c r="AA515">
        <v>93540</v>
      </c>
      <c r="AB515">
        <v>1</v>
      </c>
      <c r="AC515">
        <v>0.56176491313483323</v>
      </c>
      <c r="AD515">
        <v>0.94875851996105176</v>
      </c>
      <c r="AE515">
        <v>0.94875851996105154</v>
      </c>
      <c r="AF515">
        <v>-1.1102230246251565E-16</v>
      </c>
      <c r="AG515" t="s">
        <v>642</v>
      </c>
    </row>
    <row r="516" spans="1:33" x14ac:dyDescent="0.25">
      <c r="A516" t="s">
        <v>55</v>
      </c>
      <c r="B516" t="s">
        <v>950</v>
      </c>
      <c r="C516" s="63" t="s">
        <v>950</v>
      </c>
      <c r="D516" s="63" t="s">
        <v>671</v>
      </c>
      <c r="E516" t="s">
        <v>527</v>
      </c>
      <c r="F516">
        <v>0.75</v>
      </c>
      <c r="G516">
        <v>1</v>
      </c>
      <c r="H516">
        <v>1</v>
      </c>
      <c r="I516">
        <v>2</v>
      </c>
      <c r="J516">
        <v>7</v>
      </c>
      <c r="K516">
        <v>4</v>
      </c>
      <c r="L516" t="s">
        <v>101</v>
      </c>
      <c r="M516">
        <v>4</v>
      </c>
      <c r="N516" t="s">
        <v>705</v>
      </c>
      <c r="O516" t="s">
        <v>5</v>
      </c>
      <c r="P516">
        <v>2</v>
      </c>
      <c r="Q516">
        <v>0</v>
      </c>
      <c r="R516">
        <v>0</v>
      </c>
      <c r="S516" t="s">
        <v>642</v>
      </c>
      <c r="T516" t="s">
        <v>690</v>
      </c>
      <c r="U516">
        <v>0</v>
      </c>
      <c r="V516">
        <v>0</v>
      </c>
      <c r="W516">
        <v>0</v>
      </c>
      <c r="X516" t="s">
        <v>43</v>
      </c>
      <c r="Y516" t="s">
        <v>739</v>
      </c>
      <c r="Z516">
        <v>1643.1999999999998</v>
      </c>
      <c r="AA516">
        <v>93540</v>
      </c>
      <c r="AB516">
        <v>0</v>
      </c>
      <c r="AC516">
        <v>0</v>
      </c>
      <c r="AD516">
        <v>0.94875851996105176</v>
      </c>
      <c r="AF516">
        <v>0</v>
      </c>
      <c r="AG516" t="s">
        <v>913</v>
      </c>
    </row>
    <row r="517" spans="1:33" x14ac:dyDescent="0.25">
      <c r="A517" t="s">
        <v>55</v>
      </c>
      <c r="B517" t="s">
        <v>950</v>
      </c>
      <c r="C517" s="63" t="s">
        <v>950</v>
      </c>
      <c r="D517" s="63" t="s">
        <v>671</v>
      </c>
      <c r="E517" t="s">
        <v>527</v>
      </c>
      <c r="F517">
        <v>0.75</v>
      </c>
      <c r="G517">
        <v>1</v>
      </c>
      <c r="H517">
        <v>1</v>
      </c>
      <c r="I517">
        <v>2</v>
      </c>
      <c r="J517">
        <v>7</v>
      </c>
      <c r="K517">
        <v>4</v>
      </c>
      <c r="L517" t="s">
        <v>101</v>
      </c>
      <c r="M517">
        <v>4</v>
      </c>
      <c r="N517" t="s">
        <v>705</v>
      </c>
      <c r="O517" t="s">
        <v>31</v>
      </c>
      <c r="P517">
        <v>3</v>
      </c>
      <c r="Q517">
        <v>0</v>
      </c>
      <c r="R517">
        <v>0</v>
      </c>
      <c r="S517" t="s">
        <v>642</v>
      </c>
      <c r="T517" t="s">
        <v>690</v>
      </c>
      <c r="U517">
        <v>0</v>
      </c>
      <c r="V517">
        <v>0</v>
      </c>
      <c r="W517">
        <v>0</v>
      </c>
      <c r="X517" t="s">
        <v>44</v>
      </c>
      <c r="Y517" t="s">
        <v>740</v>
      </c>
      <c r="Z517">
        <v>1643.1999999999998</v>
      </c>
      <c r="AA517">
        <v>93540</v>
      </c>
      <c r="AB517">
        <v>0</v>
      </c>
      <c r="AC517">
        <v>0</v>
      </c>
      <c r="AD517">
        <v>0.94875851996105176</v>
      </c>
      <c r="AF517">
        <v>0</v>
      </c>
      <c r="AG517" t="s">
        <v>913</v>
      </c>
    </row>
    <row r="518" spans="1:33" x14ac:dyDescent="0.25">
      <c r="A518" t="s">
        <v>55</v>
      </c>
      <c r="B518" t="s">
        <v>950</v>
      </c>
      <c r="C518" s="63" t="s">
        <v>950</v>
      </c>
      <c r="D518" s="63" t="s">
        <v>671</v>
      </c>
      <c r="E518" t="s">
        <v>527</v>
      </c>
      <c r="F518">
        <v>0.75</v>
      </c>
      <c r="G518">
        <v>1</v>
      </c>
      <c r="H518">
        <v>1</v>
      </c>
      <c r="I518">
        <v>2</v>
      </c>
      <c r="J518">
        <v>7</v>
      </c>
      <c r="K518">
        <v>5</v>
      </c>
      <c r="L518" t="s">
        <v>105</v>
      </c>
      <c r="M518">
        <v>5</v>
      </c>
      <c r="N518" t="s">
        <v>707</v>
      </c>
      <c r="O518" t="s">
        <v>4</v>
      </c>
      <c r="P518">
        <v>1</v>
      </c>
      <c r="Q518">
        <v>1</v>
      </c>
      <c r="R518">
        <v>0</v>
      </c>
      <c r="S518" t="s">
        <v>642</v>
      </c>
      <c r="T518" t="s">
        <v>689</v>
      </c>
      <c r="U518">
        <v>4.5</v>
      </c>
      <c r="V518">
        <v>0.5921052631578948</v>
      </c>
      <c r="W518">
        <v>3.375</v>
      </c>
      <c r="X518" t="s">
        <v>45</v>
      </c>
      <c r="Y518" t="s">
        <v>741</v>
      </c>
      <c r="Z518">
        <v>1643.1999999999998</v>
      </c>
      <c r="AA518">
        <v>93540</v>
      </c>
      <c r="AB518">
        <v>1</v>
      </c>
      <c r="AC518">
        <v>0.56176491313483323</v>
      </c>
      <c r="AD518">
        <v>0.94875851996105176</v>
      </c>
      <c r="AE518">
        <v>0.94875851996105154</v>
      </c>
      <c r="AF518">
        <v>-1.1102230246251565E-16</v>
      </c>
      <c r="AG518" t="s">
        <v>642</v>
      </c>
    </row>
    <row r="519" spans="1:33" x14ac:dyDescent="0.25">
      <c r="A519" t="s">
        <v>55</v>
      </c>
      <c r="B519" t="s">
        <v>950</v>
      </c>
      <c r="C519" s="63" t="s">
        <v>950</v>
      </c>
      <c r="D519" s="63" t="s">
        <v>671</v>
      </c>
      <c r="E519" t="s">
        <v>527</v>
      </c>
      <c r="F519">
        <v>0.75</v>
      </c>
      <c r="G519">
        <v>1</v>
      </c>
      <c r="H519">
        <v>1</v>
      </c>
      <c r="I519">
        <v>2</v>
      </c>
      <c r="J519">
        <v>7</v>
      </c>
      <c r="K519">
        <v>5</v>
      </c>
      <c r="L519" t="s">
        <v>105</v>
      </c>
      <c r="M519">
        <v>5</v>
      </c>
      <c r="N519" t="s">
        <v>707</v>
      </c>
      <c r="O519" t="s">
        <v>5</v>
      </c>
      <c r="P519">
        <v>2</v>
      </c>
      <c r="Q519">
        <v>0</v>
      </c>
      <c r="R519">
        <v>0</v>
      </c>
      <c r="S519" t="s">
        <v>642</v>
      </c>
      <c r="T519" t="s">
        <v>690</v>
      </c>
      <c r="U519">
        <v>0</v>
      </c>
      <c r="V519">
        <v>0</v>
      </c>
      <c r="W519">
        <v>0</v>
      </c>
      <c r="X519" t="s">
        <v>46</v>
      </c>
      <c r="Y519" t="s">
        <v>742</v>
      </c>
      <c r="Z519">
        <v>1643.1999999999998</v>
      </c>
      <c r="AA519">
        <v>93540</v>
      </c>
      <c r="AB519">
        <v>0</v>
      </c>
      <c r="AC519">
        <v>0</v>
      </c>
      <c r="AD519">
        <v>0.94875851996105176</v>
      </c>
      <c r="AF519">
        <v>0</v>
      </c>
      <c r="AG519" t="s">
        <v>913</v>
      </c>
    </row>
    <row r="520" spans="1:33" x14ac:dyDescent="0.25">
      <c r="A520" t="s">
        <v>55</v>
      </c>
      <c r="B520" t="s">
        <v>950</v>
      </c>
      <c r="C520" s="63" t="s">
        <v>950</v>
      </c>
      <c r="D520" s="63" t="s">
        <v>671</v>
      </c>
      <c r="E520" t="s">
        <v>527</v>
      </c>
      <c r="F520">
        <v>0.75</v>
      </c>
      <c r="G520">
        <v>1</v>
      </c>
      <c r="H520">
        <v>1</v>
      </c>
      <c r="I520">
        <v>2</v>
      </c>
      <c r="J520">
        <v>7</v>
      </c>
      <c r="K520">
        <v>5</v>
      </c>
      <c r="L520" t="s">
        <v>105</v>
      </c>
      <c r="M520">
        <v>5</v>
      </c>
      <c r="N520" t="s">
        <v>707</v>
      </c>
      <c r="O520" t="s">
        <v>31</v>
      </c>
      <c r="P520">
        <v>3</v>
      </c>
      <c r="Q520">
        <v>0</v>
      </c>
      <c r="R520">
        <v>0</v>
      </c>
      <c r="S520" t="s">
        <v>642</v>
      </c>
      <c r="T520" t="s">
        <v>690</v>
      </c>
      <c r="U520">
        <v>0</v>
      </c>
      <c r="V520">
        <v>0</v>
      </c>
      <c r="W520">
        <v>0</v>
      </c>
      <c r="X520" t="s">
        <v>47</v>
      </c>
      <c r="Y520" t="s">
        <v>743</v>
      </c>
      <c r="Z520">
        <v>1643.1999999999998</v>
      </c>
      <c r="AA520">
        <v>93540</v>
      </c>
      <c r="AB520">
        <v>0</v>
      </c>
      <c r="AC520">
        <v>0</v>
      </c>
      <c r="AD520">
        <v>0.94875851996105176</v>
      </c>
      <c r="AF520">
        <v>0</v>
      </c>
      <c r="AG520" t="s">
        <v>913</v>
      </c>
    </row>
    <row r="521" spans="1:33" x14ac:dyDescent="0.25">
      <c r="A521" t="s">
        <v>55</v>
      </c>
      <c r="B521" t="s">
        <v>950</v>
      </c>
      <c r="C521" s="63" t="s">
        <v>950</v>
      </c>
      <c r="D521" s="63" t="s">
        <v>671</v>
      </c>
      <c r="E521" t="s">
        <v>527</v>
      </c>
      <c r="F521">
        <v>0.75</v>
      </c>
      <c r="G521">
        <v>1</v>
      </c>
      <c r="H521">
        <v>1</v>
      </c>
      <c r="I521">
        <v>2</v>
      </c>
      <c r="J521">
        <v>7</v>
      </c>
      <c r="K521">
        <v>6</v>
      </c>
      <c r="L521" t="s">
        <v>113</v>
      </c>
      <c r="M521">
        <v>6</v>
      </c>
      <c r="N521" t="s">
        <v>709</v>
      </c>
      <c r="O521" t="s">
        <v>4</v>
      </c>
      <c r="P521">
        <v>1</v>
      </c>
      <c r="Q521">
        <v>0</v>
      </c>
      <c r="R521">
        <v>0</v>
      </c>
      <c r="S521" t="s">
        <v>642</v>
      </c>
      <c r="T521" t="s">
        <v>690</v>
      </c>
      <c r="U521">
        <v>0</v>
      </c>
      <c r="V521">
        <v>0</v>
      </c>
      <c r="W521">
        <v>0</v>
      </c>
      <c r="X521" t="s">
        <v>48</v>
      </c>
      <c r="Y521" t="s">
        <v>744</v>
      </c>
      <c r="Z521">
        <v>1643.1999999999998</v>
      </c>
      <c r="AA521">
        <v>93540</v>
      </c>
      <c r="AB521">
        <v>0</v>
      </c>
      <c r="AC521">
        <v>0</v>
      </c>
      <c r="AD521">
        <v>0.94875851996105176</v>
      </c>
      <c r="AF521">
        <v>0</v>
      </c>
      <c r="AG521" t="s">
        <v>913</v>
      </c>
    </row>
    <row r="522" spans="1:33" x14ac:dyDescent="0.25">
      <c r="A522" t="s">
        <v>55</v>
      </c>
      <c r="B522" t="s">
        <v>950</v>
      </c>
      <c r="C522" s="63" t="s">
        <v>950</v>
      </c>
      <c r="D522" s="63" t="s">
        <v>671</v>
      </c>
      <c r="E522" t="s">
        <v>527</v>
      </c>
      <c r="F522">
        <v>0.75</v>
      </c>
      <c r="G522">
        <v>1</v>
      </c>
      <c r="H522">
        <v>1</v>
      </c>
      <c r="I522">
        <v>2</v>
      </c>
      <c r="J522">
        <v>7</v>
      </c>
      <c r="K522">
        <v>6</v>
      </c>
      <c r="L522" t="s">
        <v>113</v>
      </c>
      <c r="M522">
        <v>6</v>
      </c>
      <c r="N522" t="s">
        <v>709</v>
      </c>
      <c r="O522" t="s">
        <v>5</v>
      </c>
      <c r="P522">
        <v>2</v>
      </c>
      <c r="Q522">
        <v>0</v>
      </c>
      <c r="R522">
        <v>0</v>
      </c>
      <c r="S522" t="s">
        <v>642</v>
      </c>
      <c r="T522" t="s">
        <v>690</v>
      </c>
      <c r="U522">
        <v>0</v>
      </c>
      <c r="V522">
        <v>0</v>
      </c>
      <c r="W522">
        <v>0</v>
      </c>
      <c r="X522" t="s">
        <v>49</v>
      </c>
      <c r="Y522" t="s">
        <v>745</v>
      </c>
      <c r="Z522">
        <v>1643.1999999999998</v>
      </c>
      <c r="AA522">
        <v>93540</v>
      </c>
      <c r="AB522">
        <v>0</v>
      </c>
      <c r="AC522">
        <v>0</v>
      </c>
      <c r="AD522">
        <v>0.94875851996105176</v>
      </c>
      <c r="AF522">
        <v>0</v>
      </c>
      <c r="AG522" t="s">
        <v>913</v>
      </c>
    </row>
    <row r="523" spans="1:33" x14ac:dyDescent="0.25">
      <c r="A523" t="s">
        <v>55</v>
      </c>
      <c r="B523" t="s">
        <v>950</v>
      </c>
      <c r="C523" s="63" t="s">
        <v>950</v>
      </c>
      <c r="D523" s="63" t="s">
        <v>671</v>
      </c>
      <c r="E523" t="s">
        <v>527</v>
      </c>
      <c r="F523">
        <v>0.75</v>
      </c>
      <c r="G523">
        <v>1</v>
      </c>
      <c r="H523">
        <v>1</v>
      </c>
      <c r="I523">
        <v>2</v>
      </c>
      <c r="J523">
        <v>7</v>
      </c>
      <c r="K523">
        <v>6</v>
      </c>
      <c r="L523" t="s">
        <v>113</v>
      </c>
      <c r="M523">
        <v>6</v>
      </c>
      <c r="N523" t="s">
        <v>709</v>
      </c>
      <c r="O523" t="s">
        <v>31</v>
      </c>
      <c r="P523">
        <v>3</v>
      </c>
      <c r="Q523">
        <v>0</v>
      </c>
      <c r="R523">
        <v>0</v>
      </c>
      <c r="S523" t="s">
        <v>642</v>
      </c>
      <c r="T523" t="s">
        <v>690</v>
      </c>
      <c r="U523">
        <v>0</v>
      </c>
      <c r="V523">
        <v>0</v>
      </c>
      <c r="W523">
        <v>0</v>
      </c>
      <c r="X523" t="s">
        <v>50</v>
      </c>
      <c r="Y523" t="s">
        <v>746</v>
      </c>
      <c r="Z523">
        <v>1643.1999999999998</v>
      </c>
      <c r="AA523">
        <v>93540</v>
      </c>
      <c r="AB523">
        <v>0</v>
      </c>
      <c r="AC523">
        <v>0</v>
      </c>
      <c r="AD523">
        <v>0.94875851996105176</v>
      </c>
      <c r="AF523">
        <v>0</v>
      </c>
      <c r="AG523" t="s">
        <v>913</v>
      </c>
    </row>
    <row r="524" spans="1:33" x14ac:dyDescent="0.25">
      <c r="A524" t="s">
        <v>55</v>
      </c>
      <c r="B524" t="s">
        <v>950</v>
      </c>
      <c r="C524" s="63" t="s">
        <v>950</v>
      </c>
      <c r="D524" s="63" t="s">
        <v>671</v>
      </c>
      <c r="E524" t="s">
        <v>527</v>
      </c>
      <c r="F524">
        <v>0.75</v>
      </c>
      <c r="G524">
        <v>1</v>
      </c>
      <c r="H524">
        <v>1</v>
      </c>
      <c r="I524">
        <v>2</v>
      </c>
      <c r="J524">
        <v>7</v>
      </c>
      <c r="K524">
        <v>7</v>
      </c>
      <c r="L524" t="s">
        <v>114</v>
      </c>
      <c r="M524">
        <v>7</v>
      </c>
      <c r="N524" t="s">
        <v>711</v>
      </c>
      <c r="O524" t="s">
        <v>4</v>
      </c>
      <c r="P524">
        <v>1</v>
      </c>
      <c r="Q524">
        <v>0</v>
      </c>
      <c r="R524">
        <v>0</v>
      </c>
      <c r="S524" t="s">
        <v>642</v>
      </c>
      <c r="T524" t="s">
        <v>690</v>
      </c>
      <c r="U524">
        <v>0</v>
      </c>
      <c r="V524">
        <v>0</v>
      </c>
      <c r="W524">
        <v>0</v>
      </c>
      <c r="X524" t="s">
        <v>51</v>
      </c>
      <c r="Y524" t="s">
        <v>747</v>
      </c>
      <c r="Z524">
        <v>1643.1999999999998</v>
      </c>
      <c r="AA524">
        <v>93540</v>
      </c>
      <c r="AB524">
        <v>0</v>
      </c>
      <c r="AC524">
        <v>0</v>
      </c>
      <c r="AD524">
        <v>0.94875851996105176</v>
      </c>
      <c r="AF524">
        <v>0</v>
      </c>
      <c r="AG524" t="s">
        <v>913</v>
      </c>
    </row>
    <row r="525" spans="1:33" x14ac:dyDescent="0.25">
      <c r="A525" t="s">
        <v>55</v>
      </c>
      <c r="B525" t="s">
        <v>950</v>
      </c>
      <c r="C525" s="63" t="s">
        <v>950</v>
      </c>
      <c r="D525" s="63" t="s">
        <v>671</v>
      </c>
      <c r="E525" t="s">
        <v>527</v>
      </c>
      <c r="F525">
        <v>0.75</v>
      </c>
      <c r="G525">
        <v>1</v>
      </c>
      <c r="H525">
        <v>1</v>
      </c>
      <c r="I525">
        <v>2</v>
      </c>
      <c r="J525">
        <v>7</v>
      </c>
      <c r="K525">
        <v>7</v>
      </c>
      <c r="L525" t="s">
        <v>114</v>
      </c>
      <c r="M525">
        <v>7</v>
      </c>
      <c r="N525" t="s">
        <v>711</v>
      </c>
      <c r="O525" t="s">
        <v>5</v>
      </c>
      <c r="P525">
        <v>2</v>
      </c>
      <c r="Q525">
        <v>0</v>
      </c>
      <c r="R525">
        <v>0</v>
      </c>
      <c r="S525" t="s">
        <v>642</v>
      </c>
      <c r="T525" t="s">
        <v>690</v>
      </c>
      <c r="U525">
        <v>0</v>
      </c>
      <c r="V525">
        <v>0</v>
      </c>
      <c r="W525">
        <v>0</v>
      </c>
      <c r="X525" t="s">
        <v>52</v>
      </c>
      <c r="Y525" t="s">
        <v>748</v>
      </c>
      <c r="Z525">
        <v>1643.1999999999998</v>
      </c>
      <c r="AA525">
        <v>93540</v>
      </c>
      <c r="AB525">
        <v>0</v>
      </c>
      <c r="AC525">
        <v>0</v>
      </c>
      <c r="AD525">
        <v>0.94875851996105176</v>
      </c>
      <c r="AF525">
        <v>0</v>
      </c>
      <c r="AG525" t="s">
        <v>913</v>
      </c>
    </row>
    <row r="526" spans="1:33" x14ac:dyDescent="0.25">
      <c r="A526" t="s">
        <v>55</v>
      </c>
      <c r="B526" t="s">
        <v>950</v>
      </c>
      <c r="C526" s="63" t="s">
        <v>950</v>
      </c>
      <c r="D526" s="63" t="s">
        <v>671</v>
      </c>
      <c r="E526" t="s">
        <v>527</v>
      </c>
      <c r="F526">
        <v>0.75</v>
      </c>
      <c r="G526">
        <v>1</v>
      </c>
      <c r="H526">
        <v>1</v>
      </c>
      <c r="I526">
        <v>2</v>
      </c>
      <c r="J526">
        <v>7</v>
      </c>
      <c r="K526">
        <v>7</v>
      </c>
      <c r="L526" t="s">
        <v>114</v>
      </c>
      <c r="M526">
        <v>7</v>
      </c>
      <c r="N526" t="s">
        <v>711</v>
      </c>
      <c r="O526" t="s">
        <v>31</v>
      </c>
      <c r="P526">
        <v>3</v>
      </c>
      <c r="Q526">
        <v>0</v>
      </c>
      <c r="R526">
        <v>0</v>
      </c>
      <c r="S526" t="s">
        <v>642</v>
      </c>
      <c r="T526" t="s">
        <v>690</v>
      </c>
      <c r="U526">
        <v>0</v>
      </c>
      <c r="V526">
        <v>0</v>
      </c>
      <c r="W526">
        <v>0</v>
      </c>
      <c r="X526" t="s">
        <v>53</v>
      </c>
      <c r="Y526" t="s">
        <v>749</v>
      </c>
      <c r="Z526">
        <v>1643.1999999999998</v>
      </c>
      <c r="AA526">
        <v>93540</v>
      </c>
      <c r="AB526">
        <v>0</v>
      </c>
      <c r="AC526">
        <v>0</v>
      </c>
      <c r="AD526">
        <v>0.94875851996105176</v>
      </c>
      <c r="AF526">
        <v>0</v>
      </c>
      <c r="AG526" t="s">
        <v>913</v>
      </c>
    </row>
    <row r="527" spans="1:33" x14ac:dyDescent="0.25">
      <c r="A527" t="s">
        <v>55</v>
      </c>
      <c r="B527" t="s">
        <v>950</v>
      </c>
      <c r="C527" s="63" t="s">
        <v>950</v>
      </c>
      <c r="D527" s="63" t="s">
        <v>671</v>
      </c>
      <c r="E527" t="s">
        <v>527</v>
      </c>
      <c r="F527">
        <v>0.75</v>
      </c>
      <c r="G527">
        <v>2</v>
      </c>
      <c r="H527">
        <v>2</v>
      </c>
      <c r="I527">
        <v>2</v>
      </c>
      <c r="J527">
        <v>7</v>
      </c>
      <c r="K527">
        <v>1</v>
      </c>
      <c r="L527" t="s">
        <v>99</v>
      </c>
      <c r="M527">
        <v>8</v>
      </c>
      <c r="N527" t="s">
        <v>713</v>
      </c>
      <c r="O527" t="s">
        <v>4</v>
      </c>
      <c r="P527">
        <v>1</v>
      </c>
      <c r="Q527">
        <v>1</v>
      </c>
      <c r="R527">
        <v>0</v>
      </c>
      <c r="S527" t="s">
        <v>642</v>
      </c>
      <c r="T527" t="s">
        <v>689</v>
      </c>
      <c r="U527">
        <v>4.5</v>
      </c>
      <c r="V527">
        <v>0.5921052631578948</v>
      </c>
      <c r="W527">
        <v>3.375</v>
      </c>
      <c r="X527" t="s">
        <v>33</v>
      </c>
      <c r="Y527" t="s">
        <v>750</v>
      </c>
      <c r="Z527">
        <v>1643.1999999999998</v>
      </c>
      <c r="AA527">
        <v>93540</v>
      </c>
      <c r="AB527">
        <v>1</v>
      </c>
      <c r="AC527">
        <v>0.56176491313483323</v>
      </c>
      <c r="AD527">
        <v>0.94875851996105176</v>
      </c>
      <c r="AE527">
        <v>0.94875851996105154</v>
      </c>
      <c r="AF527">
        <v>-1.1102230246251565E-16</v>
      </c>
      <c r="AG527" t="s">
        <v>642</v>
      </c>
    </row>
    <row r="528" spans="1:33" x14ac:dyDescent="0.25">
      <c r="A528" t="s">
        <v>55</v>
      </c>
      <c r="B528" t="s">
        <v>950</v>
      </c>
      <c r="C528" s="63" t="s">
        <v>950</v>
      </c>
      <c r="D528" s="63" t="s">
        <v>671</v>
      </c>
      <c r="E528" t="s">
        <v>527</v>
      </c>
      <c r="F528">
        <v>0.75</v>
      </c>
      <c r="G528">
        <v>2</v>
      </c>
      <c r="H528">
        <v>2</v>
      </c>
      <c r="I528">
        <v>2</v>
      </c>
      <c r="J528">
        <v>7</v>
      </c>
      <c r="K528">
        <v>1</v>
      </c>
      <c r="L528" t="s">
        <v>99</v>
      </c>
      <c r="M528">
        <v>8</v>
      </c>
      <c r="N528" t="s">
        <v>713</v>
      </c>
      <c r="O528" t="s">
        <v>5</v>
      </c>
      <c r="P528">
        <v>2</v>
      </c>
      <c r="Q528">
        <v>0</v>
      </c>
      <c r="R528">
        <v>0</v>
      </c>
      <c r="S528" t="s">
        <v>642</v>
      </c>
      <c r="T528" t="s">
        <v>690</v>
      </c>
      <c r="U528">
        <v>0</v>
      </c>
      <c r="V528">
        <v>0</v>
      </c>
      <c r="W528">
        <v>0</v>
      </c>
      <c r="X528" t="s">
        <v>34</v>
      </c>
      <c r="Y528" t="s">
        <v>751</v>
      </c>
      <c r="Z528">
        <v>1643.1999999999998</v>
      </c>
      <c r="AA528">
        <v>93540</v>
      </c>
      <c r="AB528">
        <v>0</v>
      </c>
      <c r="AC528">
        <v>0</v>
      </c>
      <c r="AD528">
        <v>0.94875851996105176</v>
      </c>
      <c r="AF528">
        <v>0</v>
      </c>
      <c r="AG528" t="s">
        <v>913</v>
      </c>
    </row>
    <row r="529" spans="1:33" x14ac:dyDescent="0.25">
      <c r="A529" t="s">
        <v>55</v>
      </c>
      <c r="B529" t="s">
        <v>950</v>
      </c>
      <c r="C529" s="63" t="s">
        <v>950</v>
      </c>
      <c r="D529" s="63" t="s">
        <v>671</v>
      </c>
      <c r="E529" t="s">
        <v>527</v>
      </c>
      <c r="F529">
        <v>0.75</v>
      </c>
      <c r="G529">
        <v>2</v>
      </c>
      <c r="H529">
        <v>2</v>
      </c>
      <c r="I529">
        <v>2</v>
      </c>
      <c r="J529">
        <v>7</v>
      </c>
      <c r="K529">
        <v>1</v>
      </c>
      <c r="L529" t="s">
        <v>99</v>
      </c>
      <c r="M529">
        <v>8</v>
      </c>
      <c r="N529" t="s">
        <v>713</v>
      </c>
      <c r="O529" t="s">
        <v>31</v>
      </c>
      <c r="P529">
        <v>3</v>
      </c>
      <c r="Q529">
        <v>0</v>
      </c>
      <c r="R529">
        <v>0</v>
      </c>
      <c r="S529" t="s">
        <v>642</v>
      </c>
      <c r="T529" t="s">
        <v>690</v>
      </c>
      <c r="U529">
        <v>0</v>
      </c>
      <c r="V529">
        <v>0</v>
      </c>
      <c r="W529">
        <v>0</v>
      </c>
      <c r="X529" t="s">
        <v>35</v>
      </c>
      <c r="Y529" t="s">
        <v>752</v>
      </c>
      <c r="Z529">
        <v>1643.1999999999998</v>
      </c>
      <c r="AA529">
        <v>93540</v>
      </c>
      <c r="AB529">
        <v>0</v>
      </c>
      <c r="AC529">
        <v>0</v>
      </c>
      <c r="AD529">
        <v>0.94875851996105176</v>
      </c>
      <c r="AF529">
        <v>0</v>
      </c>
      <c r="AG529" t="s">
        <v>913</v>
      </c>
    </row>
    <row r="530" spans="1:33" x14ac:dyDescent="0.25">
      <c r="A530" t="s">
        <v>55</v>
      </c>
      <c r="B530" t="s">
        <v>950</v>
      </c>
      <c r="C530" s="63" t="s">
        <v>950</v>
      </c>
      <c r="D530" s="63" t="s">
        <v>671</v>
      </c>
      <c r="E530" t="s">
        <v>527</v>
      </c>
      <c r="F530">
        <v>0.75</v>
      </c>
      <c r="G530">
        <v>2</v>
      </c>
      <c r="H530">
        <v>2</v>
      </c>
      <c r="I530">
        <v>2</v>
      </c>
      <c r="J530">
        <v>7</v>
      </c>
      <c r="K530">
        <v>2</v>
      </c>
      <c r="L530" t="s">
        <v>102</v>
      </c>
      <c r="M530">
        <v>9</v>
      </c>
      <c r="N530" t="s">
        <v>715</v>
      </c>
      <c r="O530" t="s">
        <v>4</v>
      </c>
      <c r="P530">
        <v>1</v>
      </c>
      <c r="Q530">
        <v>1</v>
      </c>
      <c r="R530">
        <v>0</v>
      </c>
      <c r="S530" t="s">
        <v>642</v>
      </c>
      <c r="T530" t="s">
        <v>689</v>
      </c>
      <c r="U530">
        <v>4.5</v>
      </c>
      <c r="V530">
        <v>0.5921052631578948</v>
      </c>
      <c r="W530">
        <v>3.375</v>
      </c>
      <c r="X530" t="s">
        <v>36</v>
      </c>
      <c r="Y530" t="s">
        <v>753</v>
      </c>
      <c r="Z530">
        <v>1643.1999999999998</v>
      </c>
      <c r="AA530">
        <v>93540</v>
      </c>
      <c r="AB530">
        <v>1</v>
      </c>
      <c r="AC530">
        <v>0.56176491313483323</v>
      </c>
      <c r="AD530">
        <v>0.94875851996105176</v>
      </c>
      <c r="AE530">
        <v>0.94875851996105154</v>
      </c>
      <c r="AF530">
        <v>-1.1102230246251565E-16</v>
      </c>
      <c r="AG530" t="s">
        <v>642</v>
      </c>
    </row>
    <row r="531" spans="1:33" x14ac:dyDescent="0.25">
      <c r="A531" t="s">
        <v>55</v>
      </c>
      <c r="B531" t="s">
        <v>950</v>
      </c>
      <c r="C531" s="63" t="s">
        <v>950</v>
      </c>
      <c r="D531" s="63" t="s">
        <v>671</v>
      </c>
      <c r="E531" t="s">
        <v>527</v>
      </c>
      <c r="F531">
        <v>0.75</v>
      </c>
      <c r="G531">
        <v>2</v>
      </c>
      <c r="H531">
        <v>2</v>
      </c>
      <c r="I531">
        <v>2</v>
      </c>
      <c r="J531">
        <v>7</v>
      </c>
      <c r="K531">
        <v>2</v>
      </c>
      <c r="L531" t="s">
        <v>102</v>
      </c>
      <c r="M531">
        <v>9</v>
      </c>
      <c r="N531" t="s">
        <v>715</v>
      </c>
      <c r="O531" t="s">
        <v>5</v>
      </c>
      <c r="P531">
        <v>2</v>
      </c>
      <c r="Q531">
        <v>0</v>
      </c>
      <c r="R531">
        <v>0</v>
      </c>
      <c r="S531" t="s">
        <v>642</v>
      </c>
      <c r="T531" t="s">
        <v>690</v>
      </c>
      <c r="U531">
        <v>0</v>
      </c>
      <c r="V531">
        <v>0</v>
      </c>
      <c r="W531">
        <v>0</v>
      </c>
      <c r="X531" t="s">
        <v>37</v>
      </c>
      <c r="Y531" t="s">
        <v>754</v>
      </c>
      <c r="Z531">
        <v>1643.1999999999998</v>
      </c>
      <c r="AA531">
        <v>93540</v>
      </c>
      <c r="AB531">
        <v>0</v>
      </c>
      <c r="AC531">
        <v>0</v>
      </c>
      <c r="AD531">
        <v>0.94875851996105176</v>
      </c>
      <c r="AF531">
        <v>0</v>
      </c>
      <c r="AG531" t="s">
        <v>913</v>
      </c>
    </row>
    <row r="532" spans="1:33" x14ac:dyDescent="0.25">
      <c r="A532" t="s">
        <v>55</v>
      </c>
      <c r="B532" t="s">
        <v>950</v>
      </c>
      <c r="C532" s="63" t="s">
        <v>950</v>
      </c>
      <c r="D532" s="63" t="s">
        <v>671</v>
      </c>
      <c r="E532" t="s">
        <v>527</v>
      </c>
      <c r="F532">
        <v>0.75</v>
      </c>
      <c r="G532">
        <v>2</v>
      </c>
      <c r="H532">
        <v>2</v>
      </c>
      <c r="I532">
        <v>2</v>
      </c>
      <c r="J532">
        <v>7</v>
      </c>
      <c r="K532">
        <v>2</v>
      </c>
      <c r="L532" t="s">
        <v>102</v>
      </c>
      <c r="M532">
        <v>9</v>
      </c>
      <c r="N532" t="s">
        <v>715</v>
      </c>
      <c r="O532" t="s">
        <v>31</v>
      </c>
      <c r="P532">
        <v>3</v>
      </c>
      <c r="Q532">
        <v>0</v>
      </c>
      <c r="R532">
        <v>0</v>
      </c>
      <c r="S532" t="s">
        <v>642</v>
      </c>
      <c r="T532" t="s">
        <v>690</v>
      </c>
      <c r="U532">
        <v>0</v>
      </c>
      <c r="V532">
        <v>0</v>
      </c>
      <c r="W532">
        <v>0</v>
      </c>
      <c r="X532" t="s">
        <v>38</v>
      </c>
      <c r="Y532" t="s">
        <v>755</v>
      </c>
      <c r="Z532">
        <v>1643.1999999999998</v>
      </c>
      <c r="AA532">
        <v>93540</v>
      </c>
      <c r="AB532">
        <v>0</v>
      </c>
      <c r="AC532">
        <v>0</v>
      </c>
      <c r="AD532">
        <v>0.94875851996105176</v>
      </c>
      <c r="AF532">
        <v>0</v>
      </c>
      <c r="AG532" t="s">
        <v>913</v>
      </c>
    </row>
    <row r="533" spans="1:33" x14ac:dyDescent="0.25">
      <c r="A533" t="s">
        <v>55</v>
      </c>
      <c r="B533" t="s">
        <v>950</v>
      </c>
      <c r="C533" s="63" t="s">
        <v>950</v>
      </c>
      <c r="D533" s="63" t="s">
        <v>671</v>
      </c>
      <c r="E533" t="s">
        <v>527</v>
      </c>
      <c r="F533">
        <v>0.75</v>
      </c>
      <c r="G533">
        <v>2</v>
      </c>
      <c r="H533">
        <v>2</v>
      </c>
      <c r="I533">
        <v>2</v>
      </c>
      <c r="J533">
        <v>7</v>
      </c>
      <c r="K533">
        <v>3</v>
      </c>
      <c r="L533" t="s">
        <v>103</v>
      </c>
      <c r="M533">
        <v>10</v>
      </c>
      <c r="N533" t="s">
        <v>717</v>
      </c>
      <c r="O533" t="s">
        <v>4</v>
      </c>
      <c r="P533">
        <v>1</v>
      </c>
      <c r="Q533">
        <v>1</v>
      </c>
      <c r="R533">
        <v>0</v>
      </c>
      <c r="S533" t="s">
        <v>642</v>
      </c>
      <c r="T533" t="s">
        <v>689</v>
      </c>
      <c r="U533">
        <v>4.5</v>
      </c>
      <c r="V533">
        <v>0.5921052631578948</v>
      </c>
      <c r="W533">
        <v>3.375</v>
      </c>
      <c r="X533" t="s">
        <v>39</v>
      </c>
      <c r="Y533" t="s">
        <v>756</v>
      </c>
      <c r="Z533">
        <v>1643.1999999999998</v>
      </c>
      <c r="AA533">
        <v>93540</v>
      </c>
      <c r="AB533">
        <v>1</v>
      </c>
      <c r="AC533">
        <v>0.56176491313483323</v>
      </c>
      <c r="AD533">
        <v>0.94875851996105176</v>
      </c>
      <c r="AE533">
        <v>0.94875851996105154</v>
      </c>
      <c r="AF533">
        <v>-1.1102230246251565E-16</v>
      </c>
      <c r="AG533" t="s">
        <v>642</v>
      </c>
    </row>
    <row r="534" spans="1:33" x14ac:dyDescent="0.25">
      <c r="A534" t="s">
        <v>55</v>
      </c>
      <c r="B534" t="s">
        <v>950</v>
      </c>
      <c r="C534" s="63" t="s">
        <v>950</v>
      </c>
      <c r="D534" s="63" t="s">
        <v>671</v>
      </c>
      <c r="E534" t="s">
        <v>527</v>
      </c>
      <c r="F534">
        <v>0.75</v>
      </c>
      <c r="G534">
        <v>2</v>
      </c>
      <c r="H534">
        <v>2</v>
      </c>
      <c r="I534">
        <v>2</v>
      </c>
      <c r="J534">
        <v>7</v>
      </c>
      <c r="K534">
        <v>3</v>
      </c>
      <c r="L534" t="s">
        <v>103</v>
      </c>
      <c r="M534">
        <v>10</v>
      </c>
      <c r="N534" t="s">
        <v>717</v>
      </c>
      <c r="O534" t="s">
        <v>5</v>
      </c>
      <c r="P534">
        <v>2</v>
      </c>
      <c r="Q534">
        <v>0</v>
      </c>
      <c r="R534">
        <v>0</v>
      </c>
      <c r="S534" t="s">
        <v>642</v>
      </c>
      <c r="T534" t="s">
        <v>690</v>
      </c>
      <c r="U534">
        <v>0</v>
      </c>
      <c r="V534">
        <v>0</v>
      </c>
      <c r="W534">
        <v>0</v>
      </c>
      <c r="X534" t="s">
        <v>40</v>
      </c>
      <c r="Y534" t="s">
        <v>757</v>
      </c>
      <c r="Z534">
        <v>1643.1999999999998</v>
      </c>
      <c r="AA534">
        <v>93540</v>
      </c>
      <c r="AB534">
        <v>0</v>
      </c>
      <c r="AC534">
        <v>0</v>
      </c>
      <c r="AD534">
        <v>0.94875851996105176</v>
      </c>
      <c r="AF534">
        <v>0</v>
      </c>
      <c r="AG534" t="s">
        <v>913</v>
      </c>
    </row>
    <row r="535" spans="1:33" x14ac:dyDescent="0.25">
      <c r="A535" t="s">
        <v>55</v>
      </c>
      <c r="B535" t="s">
        <v>950</v>
      </c>
      <c r="C535" s="63" t="s">
        <v>950</v>
      </c>
      <c r="D535" s="63" t="s">
        <v>671</v>
      </c>
      <c r="E535" t="s">
        <v>527</v>
      </c>
      <c r="F535">
        <v>0.75</v>
      </c>
      <c r="G535">
        <v>2</v>
      </c>
      <c r="H535">
        <v>2</v>
      </c>
      <c r="I535">
        <v>2</v>
      </c>
      <c r="J535">
        <v>7</v>
      </c>
      <c r="K535">
        <v>3</v>
      </c>
      <c r="L535" t="s">
        <v>103</v>
      </c>
      <c r="M535">
        <v>10</v>
      </c>
      <c r="N535" t="s">
        <v>717</v>
      </c>
      <c r="O535" t="s">
        <v>31</v>
      </c>
      <c r="P535">
        <v>3</v>
      </c>
      <c r="Q535">
        <v>0</v>
      </c>
      <c r="R535">
        <v>0</v>
      </c>
      <c r="S535" t="s">
        <v>642</v>
      </c>
      <c r="T535" t="s">
        <v>690</v>
      </c>
      <c r="U535">
        <v>0</v>
      </c>
      <c r="V535">
        <v>0</v>
      </c>
      <c r="W535">
        <v>0</v>
      </c>
      <c r="X535" t="s">
        <v>41</v>
      </c>
      <c r="Y535" t="s">
        <v>758</v>
      </c>
      <c r="Z535">
        <v>1643.1999999999998</v>
      </c>
      <c r="AA535">
        <v>93540</v>
      </c>
      <c r="AB535">
        <v>0</v>
      </c>
      <c r="AC535">
        <v>0</v>
      </c>
      <c r="AD535">
        <v>0.94875851996105176</v>
      </c>
      <c r="AF535">
        <v>0</v>
      </c>
      <c r="AG535" t="s">
        <v>913</v>
      </c>
    </row>
    <row r="536" spans="1:33" x14ac:dyDescent="0.25">
      <c r="A536" t="s">
        <v>55</v>
      </c>
      <c r="B536" t="s">
        <v>950</v>
      </c>
      <c r="C536" s="63" t="s">
        <v>950</v>
      </c>
      <c r="D536" s="63" t="s">
        <v>671</v>
      </c>
      <c r="E536" t="s">
        <v>527</v>
      </c>
      <c r="F536">
        <v>0.75</v>
      </c>
      <c r="G536">
        <v>2</v>
      </c>
      <c r="H536">
        <v>2</v>
      </c>
      <c r="I536">
        <v>2</v>
      </c>
      <c r="J536">
        <v>7</v>
      </c>
      <c r="K536">
        <v>4</v>
      </c>
      <c r="L536" t="s">
        <v>101</v>
      </c>
      <c r="M536">
        <v>11</v>
      </c>
      <c r="N536" t="s">
        <v>719</v>
      </c>
      <c r="O536" t="s">
        <v>4</v>
      </c>
      <c r="P536">
        <v>1</v>
      </c>
      <c r="Q536">
        <v>1</v>
      </c>
      <c r="R536">
        <v>0</v>
      </c>
      <c r="S536" t="s">
        <v>642</v>
      </c>
      <c r="T536" t="s">
        <v>689</v>
      </c>
      <c r="U536">
        <v>4.5</v>
      </c>
      <c r="V536">
        <v>0.5921052631578948</v>
      </c>
      <c r="W536">
        <v>3.375</v>
      </c>
      <c r="X536" t="s">
        <v>42</v>
      </c>
      <c r="Y536" t="s">
        <v>759</v>
      </c>
      <c r="Z536">
        <v>1643.1999999999998</v>
      </c>
      <c r="AA536">
        <v>93540</v>
      </c>
      <c r="AB536">
        <v>1</v>
      </c>
      <c r="AC536">
        <v>0.56176491313483323</v>
      </c>
      <c r="AD536">
        <v>0.94875851996105176</v>
      </c>
      <c r="AE536">
        <v>0.94875851996105154</v>
      </c>
      <c r="AF536">
        <v>-1.1102230246251565E-16</v>
      </c>
      <c r="AG536" t="s">
        <v>642</v>
      </c>
    </row>
    <row r="537" spans="1:33" x14ac:dyDescent="0.25">
      <c r="A537" t="s">
        <v>55</v>
      </c>
      <c r="B537" t="s">
        <v>950</v>
      </c>
      <c r="C537" s="63" t="s">
        <v>950</v>
      </c>
      <c r="D537" s="63" t="s">
        <v>671</v>
      </c>
      <c r="E537" t="s">
        <v>527</v>
      </c>
      <c r="F537">
        <v>0.75</v>
      </c>
      <c r="G537">
        <v>2</v>
      </c>
      <c r="H537">
        <v>2</v>
      </c>
      <c r="I537">
        <v>2</v>
      </c>
      <c r="J537">
        <v>7</v>
      </c>
      <c r="K537">
        <v>4</v>
      </c>
      <c r="L537" t="s">
        <v>101</v>
      </c>
      <c r="M537">
        <v>11</v>
      </c>
      <c r="N537" t="s">
        <v>719</v>
      </c>
      <c r="O537" t="s">
        <v>5</v>
      </c>
      <c r="P537">
        <v>2</v>
      </c>
      <c r="Q537">
        <v>0</v>
      </c>
      <c r="R537">
        <v>0</v>
      </c>
      <c r="S537" t="s">
        <v>642</v>
      </c>
      <c r="T537" t="s">
        <v>690</v>
      </c>
      <c r="U537">
        <v>0</v>
      </c>
      <c r="V537">
        <v>0</v>
      </c>
      <c r="W537">
        <v>0</v>
      </c>
      <c r="X537" t="s">
        <v>43</v>
      </c>
      <c r="Y537" t="s">
        <v>760</v>
      </c>
      <c r="Z537">
        <v>1643.1999999999998</v>
      </c>
      <c r="AA537">
        <v>93540</v>
      </c>
      <c r="AB537">
        <v>0</v>
      </c>
      <c r="AC537">
        <v>0</v>
      </c>
      <c r="AD537">
        <v>0.94875851996105176</v>
      </c>
      <c r="AF537">
        <v>0</v>
      </c>
      <c r="AG537" t="s">
        <v>913</v>
      </c>
    </row>
    <row r="538" spans="1:33" x14ac:dyDescent="0.25">
      <c r="A538" t="s">
        <v>55</v>
      </c>
      <c r="B538" t="s">
        <v>950</v>
      </c>
      <c r="C538" s="63" t="s">
        <v>950</v>
      </c>
      <c r="D538" s="63" t="s">
        <v>671</v>
      </c>
      <c r="E538" t="s">
        <v>527</v>
      </c>
      <c r="F538">
        <v>0.75</v>
      </c>
      <c r="G538">
        <v>2</v>
      </c>
      <c r="H538">
        <v>2</v>
      </c>
      <c r="I538">
        <v>2</v>
      </c>
      <c r="J538">
        <v>7</v>
      </c>
      <c r="K538">
        <v>4</v>
      </c>
      <c r="L538" t="s">
        <v>101</v>
      </c>
      <c r="M538">
        <v>11</v>
      </c>
      <c r="N538" t="s">
        <v>719</v>
      </c>
      <c r="O538" t="s">
        <v>31</v>
      </c>
      <c r="P538">
        <v>3</v>
      </c>
      <c r="Q538">
        <v>0</v>
      </c>
      <c r="R538">
        <v>0</v>
      </c>
      <c r="S538" t="s">
        <v>642</v>
      </c>
      <c r="T538" t="s">
        <v>690</v>
      </c>
      <c r="U538">
        <v>0</v>
      </c>
      <c r="V538">
        <v>0</v>
      </c>
      <c r="W538">
        <v>0</v>
      </c>
      <c r="X538" t="s">
        <v>44</v>
      </c>
      <c r="Y538" t="s">
        <v>761</v>
      </c>
      <c r="Z538">
        <v>1643.1999999999998</v>
      </c>
      <c r="AA538">
        <v>93540</v>
      </c>
      <c r="AB538">
        <v>0</v>
      </c>
      <c r="AC538">
        <v>0</v>
      </c>
      <c r="AD538">
        <v>0.94875851996105176</v>
      </c>
      <c r="AF538">
        <v>0</v>
      </c>
      <c r="AG538" t="s">
        <v>913</v>
      </c>
    </row>
    <row r="539" spans="1:33" x14ac:dyDescent="0.25">
      <c r="A539" t="s">
        <v>55</v>
      </c>
      <c r="B539" t="s">
        <v>950</v>
      </c>
      <c r="C539" s="63" t="s">
        <v>950</v>
      </c>
      <c r="D539" s="63" t="s">
        <v>671</v>
      </c>
      <c r="E539" t="s">
        <v>527</v>
      </c>
      <c r="F539">
        <v>0.75</v>
      </c>
      <c r="G539">
        <v>2</v>
      </c>
      <c r="H539">
        <v>2</v>
      </c>
      <c r="I539">
        <v>2</v>
      </c>
      <c r="J539">
        <v>7</v>
      </c>
      <c r="K539">
        <v>5</v>
      </c>
      <c r="L539" t="s">
        <v>105</v>
      </c>
      <c r="M539">
        <v>12</v>
      </c>
      <c r="N539" t="s">
        <v>721</v>
      </c>
      <c r="O539" t="s">
        <v>4</v>
      </c>
      <c r="P539">
        <v>1</v>
      </c>
      <c r="Q539">
        <v>1</v>
      </c>
      <c r="R539">
        <v>0</v>
      </c>
      <c r="S539" t="s">
        <v>642</v>
      </c>
      <c r="T539" t="s">
        <v>689</v>
      </c>
      <c r="U539">
        <v>4.5</v>
      </c>
      <c r="V539">
        <v>0.5921052631578948</v>
      </c>
      <c r="W539">
        <v>3.375</v>
      </c>
      <c r="X539" t="s">
        <v>45</v>
      </c>
      <c r="Y539" t="s">
        <v>762</v>
      </c>
      <c r="Z539">
        <v>1643.1999999999998</v>
      </c>
      <c r="AA539">
        <v>93540</v>
      </c>
      <c r="AB539">
        <v>1</v>
      </c>
      <c r="AC539">
        <v>0.56176491313483323</v>
      </c>
      <c r="AD539">
        <v>0.94875851996105176</v>
      </c>
      <c r="AE539">
        <v>0.94875851996105154</v>
      </c>
      <c r="AF539">
        <v>-1.1102230246251565E-16</v>
      </c>
      <c r="AG539" t="s">
        <v>642</v>
      </c>
    </row>
    <row r="540" spans="1:33" x14ac:dyDescent="0.25">
      <c r="A540" t="s">
        <v>55</v>
      </c>
      <c r="B540" t="s">
        <v>950</v>
      </c>
      <c r="C540" s="63" t="s">
        <v>950</v>
      </c>
      <c r="D540" s="63" t="s">
        <v>671</v>
      </c>
      <c r="E540" t="s">
        <v>527</v>
      </c>
      <c r="F540">
        <v>0.75</v>
      </c>
      <c r="G540">
        <v>2</v>
      </c>
      <c r="H540">
        <v>2</v>
      </c>
      <c r="I540">
        <v>2</v>
      </c>
      <c r="J540">
        <v>7</v>
      </c>
      <c r="K540">
        <v>5</v>
      </c>
      <c r="L540" t="s">
        <v>105</v>
      </c>
      <c r="M540">
        <v>12</v>
      </c>
      <c r="N540" t="s">
        <v>721</v>
      </c>
      <c r="O540" t="s">
        <v>5</v>
      </c>
      <c r="P540">
        <v>2</v>
      </c>
      <c r="Q540">
        <v>0</v>
      </c>
      <c r="R540">
        <v>0</v>
      </c>
      <c r="S540" t="s">
        <v>642</v>
      </c>
      <c r="T540" t="s">
        <v>690</v>
      </c>
      <c r="U540">
        <v>0</v>
      </c>
      <c r="V540">
        <v>0</v>
      </c>
      <c r="W540">
        <v>0</v>
      </c>
      <c r="X540" t="s">
        <v>46</v>
      </c>
      <c r="Y540" t="s">
        <v>763</v>
      </c>
      <c r="Z540">
        <v>1643.1999999999998</v>
      </c>
      <c r="AA540">
        <v>93540</v>
      </c>
      <c r="AB540">
        <v>0</v>
      </c>
      <c r="AC540">
        <v>0</v>
      </c>
      <c r="AD540">
        <v>0.94875851996105176</v>
      </c>
      <c r="AF540">
        <v>0</v>
      </c>
      <c r="AG540" t="s">
        <v>913</v>
      </c>
    </row>
    <row r="541" spans="1:33" x14ac:dyDescent="0.25">
      <c r="A541" t="s">
        <v>55</v>
      </c>
      <c r="B541" t="s">
        <v>950</v>
      </c>
      <c r="C541" s="63" t="s">
        <v>950</v>
      </c>
      <c r="D541" s="63" t="s">
        <v>671</v>
      </c>
      <c r="E541" t="s">
        <v>527</v>
      </c>
      <c r="F541">
        <v>0.75</v>
      </c>
      <c r="G541">
        <v>2</v>
      </c>
      <c r="H541">
        <v>2</v>
      </c>
      <c r="I541">
        <v>2</v>
      </c>
      <c r="J541">
        <v>7</v>
      </c>
      <c r="K541">
        <v>5</v>
      </c>
      <c r="L541" t="s">
        <v>105</v>
      </c>
      <c r="M541">
        <v>12</v>
      </c>
      <c r="N541" t="s">
        <v>721</v>
      </c>
      <c r="O541" t="s">
        <v>31</v>
      </c>
      <c r="P541">
        <v>3</v>
      </c>
      <c r="Q541">
        <v>0</v>
      </c>
      <c r="R541">
        <v>0</v>
      </c>
      <c r="S541" t="s">
        <v>642</v>
      </c>
      <c r="T541" t="s">
        <v>690</v>
      </c>
      <c r="U541">
        <v>0</v>
      </c>
      <c r="V541">
        <v>0</v>
      </c>
      <c r="W541">
        <v>0</v>
      </c>
      <c r="X541" t="s">
        <v>47</v>
      </c>
      <c r="Y541" t="s">
        <v>764</v>
      </c>
      <c r="Z541">
        <v>1643.1999999999998</v>
      </c>
      <c r="AA541">
        <v>93540</v>
      </c>
      <c r="AB541">
        <v>0</v>
      </c>
      <c r="AC541">
        <v>0</v>
      </c>
      <c r="AD541">
        <v>0.94875851996105176</v>
      </c>
      <c r="AF541">
        <v>0</v>
      </c>
      <c r="AG541" t="s">
        <v>913</v>
      </c>
    </row>
    <row r="542" spans="1:33" x14ac:dyDescent="0.25">
      <c r="A542" t="s">
        <v>55</v>
      </c>
      <c r="B542" t="s">
        <v>950</v>
      </c>
      <c r="C542" s="63" t="s">
        <v>950</v>
      </c>
      <c r="D542" s="63" t="s">
        <v>671</v>
      </c>
      <c r="E542" t="s">
        <v>527</v>
      </c>
      <c r="F542">
        <v>0.75</v>
      </c>
      <c r="G542">
        <v>2</v>
      </c>
      <c r="H542">
        <v>2</v>
      </c>
      <c r="I542">
        <v>2</v>
      </c>
      <c r="J542">
        <v>7</v>
      </c>
      <c r="K542">
        <v>6</v>
      </c>
      <c r="L542" t="s">
        <v>113</v>
      </c>
      <c r="M542">
        <v>13</v>
      </c>
      <c r="N542" t="s">
        <v>723</v>
      </c>
      <c r="O542" t="s">
        <v>4</v>
      </c>
      <c r="P542">
        <v>1</v>
      </c>
      <c r="Q542">
        <v>0</v>
      </c>
      <c r="R542">
        <v>0</v>
      </c>
      <c r="S542" t="s">
        <v>642</v>
      </c>
      <c r="T542" t="s">
        <v>690</v>
      </c>
      <c r="U542">
        <v>0</v>
      </c>
      <c r="V542">
        <v>0</v>
      </c>
      <c r="W542">
        <v>0</v>
      </c>
      <c r="X542" t="s">
        <v>48</v>
      </c>
      <c r="Y542" t="s">
        <v>765</v>
      </c>
      <c r="Z542">
        <v>1643.1999999999998</v>
      </c>
      <c r="AA542">
        <v>93540</v>
      </c>
      <c r="AB542">
        <v>0</v>
      </c>
      <c r="AC542">
        <v>0</v>
      </c>
      <c r="AD542">
        <v>0.94875851996105176</v>
      </c>
      <c r="AF542">
        <v>0</v>
      </c>
      <c r="AG542" t="s">
        <v>913</v>
      </c>
    </row>
    <row r="543" spans="1:33" x14ac:dyDescent="0.25">
      <c r="A543" t="s">
        <v>55</v>
      </c>
      <c r="B543" t="s">
        <v>950</v>
      </c>
      <c r="C543" s="63" t="s">
        <v>950</v>
      </c>
      <c r="D543" s="63" t="s">
        <v>671</v>
      </c>
      <c r="E543" t="s">
        <v>527</v>
      </c>
      <c r="F543">
        <v>0.75</v>
      </c>
      <c r="G543">
        <v>2</v>
      </c>
      <c r="H543">
        <v>2</v>
      </c>
      <c r="I543">
        <v>2</v>
      </c>
      <c r="J543">
        <v>7</v>
      </c>
      <c r="K543">
        <v>6</v>
      </c>
      <c r="L543" t="s">
        <v>113</v>
      </c>
      <c r="M543">
        <v>13</v>
      </c>
      <c r="N543" t="s">
        <v>723</v>
      </c>
      <c r="O543" t="s">
        <v>5</v>
      </c>
      <c r="P543">
        <v>2</v>
      </c>
      <c r="Q543">
        <v>0</v>
      </c>
      <c r="R543">
        <v>0</v>
      </c>
      <c r="S543" t="s">
        <v>642</v>
      </c>
      <c r="T543" t="s">
        <v>690</v>
      </c>
      <c r="U543">
        <v>0</v>
      </c>
      <c r="V543">
        <v>0</v>
      </c>
      <c r="W543">
        <v>0</v>
      </c>
      <c r="X543" t="s">
        <v>49</v>
      </c>
      <c r="Y543" t="s">
        <v>766</v>
      </c>
      <c r="Z543">
        <v>1643.1999999999998</v>
      </c>
      <c r="AA543">
        <v>93540</v>
      </c>
      <c r="AB543">
        <v>0</v>
      </c>
      <c r="AC543">
        <v>0</v>
      </c>
      <c r="AD543">
        <v>0.94875851996105176</v>
      </c>
      <c r="AF543">
        <v>0</v>
      </c>
      <c r="AG543" t="s">
        <v>913</v>
      </c>
    </row>
    <row r="544" spans="1:33" x14ac:dyDescent="0.25">
      <c r="A544" t="s">
        <v>55</v>
      </c>
      <c r="B544" t="s">
        <v>950</v>
      </c>
      <c r="C544" s="63" t="s">
        <v>950</v>
      </c>
      <c r="D544" s="63" t="s">
        <v>671</v>
      </c>
      <c r="E544" t="s">
        <v>527</v>
      </c>
      <c r="F544">
        <v>0.75</v>
      </c>
      <c r="G544">
        <v>2</v>
      </c>
      <c r="H544">
        <v>2</v>
      </c>
      <c r="I544">
        <v>2</v>
      </c>
      <c r="J544">
        <v>7</v>
      </c>
      <c r="K544">
        <v>6</v>
      </c>
      <c r="L544" t="s">
        <v>113</v>
      </c>
      <c r="M544">
        <v>13</v>
      </c>
      <c r="N544" t="s">
        <v>723</v>
      </c>
      <c r="O544" t="s">
        <v>31</v>
      </c>
      <c r="P544">
        <v>3</v>
      </c>
      <c r="Q544">
        <v>0</v>
      </c>
      <c r="R544">
        <v>0</v>
      </c>
      <c r="S544" t="s">
        <v>642</v>
      </c>
      <c r="T544" t="s">
        <v>690</v>
      </c>
      <c r="U544">
        <v>0</v>
      </c>
      <c r="V544">
        <v>0</v>
      </c>
      <c r="W544">
        <v>0</v>
      </c>
      <c r="X544" t="s">
        <v>50</v>
      </c>
      <c r="Y544" t="s">
        <v>767</v>
      </c>
      <c r="Z544">
        <v>1643.1999999999998</v>
      </c>
      <c r="AA544">
        <v>93540</v>
      </c>
      <c r="AB544">
        <v>0</v>
      </c>
      <c r="AC544">
        <v>0</v>
      </c>
      <c r="AD544">
        <v>0.94875851996105176</v>
      </c>
      <c r="AF544">
        <v>0</v>
      </c>
      <c r="AG544" t="s">
        <v>913</v>
      </c>
    </row>
    <row r="545" spans="1:33" x14ac:dyDescent="0.25">
      <c r="A545" t="s">
        <v>55</v>
      </c>
      <c r="B545" t="s">
        <v>950</v>
      </c>
      <c r="C545" s="63" t="s">
        <v>950</v>
      </c>
      <c r="D545" s="63" t="s">
        <v>671</v>
      </c>
      <c r="E545" t="s">
        <v>527</v>
      </c>
      <c r="F545">
        <v>0.75</v>
      </c>
      <c r="G545">
        <v>2</v>
      </c>
      <c r="H545">
        <v>2</v>
      </c>
      <c r="I545">
        <v>2</v>
      </c>
      <c r="J545">
        <v>7</v>
      </c>
      <c r="K545">
        <v>7</v>
      </c>
      <c r="L545" t="s">
        <v>114</v>
      </c>
      <c r="M545">
        <v>14</v>
      </c>
      <c r="N545" t="s">
        <v>725</v>
      </c>
      <c r="O545" t="s">
        <v>4</v>
      </c>
      <c r="P545">
        <v>1</v>
      </c>
      <c r="Q545">
        <v>0</v>
      </c>
      <c r="R545">
        <v>0</v>
      </c>
      <c r="S545" t="s">
        <v>642</v>
      </c>
      <c r="T545" t="s">
        <v>690</v>
      </c>
      <c r="U545">
        <v>0</v>
      </c>
      <c r="V545">
        <v>0</v>
      </c>
      <c r="W545">
        <v>0</v>
      </c>
      <c r="X545" t="s">
        <v>51</v>
      </c>
      <c r="Y545" t="s">
        <v>768</v>
      </c>
      <c r="Z545">
        <v>1643.1999999999998</v>
      </c>
      <c r="AA545">
        <v>93540</v>
      </c>
      <c r="AB545">
        <v>0</v>
      </c>
      <c r="AC545">
        <v>0</v>
      </c>
      <c r="AD545">
        <v>0.94875851996105176</v>
      </c>
      <c r="AF545">
        <v>0</v>
      </c>
      <c r="AG545" t="s">
        <v>913</v>
      </c>
    </row>
    <row r="546" spans="1:33" x14ac:dyDescent="0.25">
      <c r="A546" t="s">
        <v>55</v>
      </c>
      <c r="B546" t="s">
        <v>950</v>
      </c>
      <c r="C546" s="63" t="s">
        <v>950</v>
      </c>
      <c r="D546" s="63" t="s">
        <v>671</v>
      </c>
      <c r="E546" t="s">
        <v>527</v>
      </c>
      <c r="F546">
        <v>0.75</v>
      </c>
      <c r="G546">
        <v>2</v>
      </c>
      <c r="H546">
        <v>2</v>
      </c>
      <c r="I546">
        <v>2</v>
      </c>
      <c r="J546">
        <v>7</v>
      </c>
      <c r="K546">
        <v>7</v>
      </c>
      <c r="L546" t="s">
        <v>114</v>
      </c>
      <c r="M546">
        <v>14</v>
      </c>
      <c r="N546" t="s">
        <v>725</v>
      </c>
      <c r="O546" t="s">
        <v>5</v>
      </c>
      <c r="P546">
        <v>2</v>
      </c>
      <c r="Q546">
        <v>0</v>
      </c>
      <c r="R546">
        <v>0</v>
      </c>
      <c r="S546" t="s">
        <v>642</v>
      </c>
      <c r="T546" t="s">
        <v>690</v>
      </c>
      <c r="U546">
        <v>0</v>
      </c>
      <c r="V546">
        <v>0</v>
      </c>
      <c r="W546">
        <v>0</v>
      </c>
      <c r="X546" t="s">
        <v>52</v>
      </c>
      <c r="Y546" t="s">
        <v>769</v>
      </c>
      <c r="Z546">
        <v>1643.1999999999998</v>
      </c>
      <c r="AA546">
        <v>93540</v>
      </c>
      <c r="AB546">
        <v>0</v>
      </c>
      <c r="AC546">
        <v>0</v>
      </c>
      <c r="AD546">
        <v>0.94875851996105176</v>
      </c>
      <c r="AF546">
        <v>0</v>
      </c>
      <c r="AG546" t="s">
        <v>913</v>
      </c>
    </row>
    <row r="547" spans="1:33" x14ac:dyDescent="0.25">
      <c r="A547" t="s">
        <v>55</v>
      </c>
      <c r="B547" t="s">
        <v>950</v>
      </c>
      <c r="C547" s="63" t="s">
        <v>950</v>
      </c>
      <c r="D547" s="63" t="s">
        <v>671</v>
      </c>
      <c r="E547" t="s">
        <v>527</v>
      </c>
      <c r="F547">
        <v>0.75</v>
      </c>
      <c r="G547">
        <v>2</v>
      </c>
      <c r="H547">
        <v>2</v>
      </c>
      <c r="I547">
        <v>2</v>
      </c>
      <c r="J547">
        <v>7</v>
      </c>
      <c r="K547">
        <v>7</v>
      </c>
      <c r="L547" t="s">
        <v>114</v>
      </c>
      <c r="M547">
        <v>14</v>
      </c>
      <c r="N547" t="s">
        <v>725</v>
      </c>
      <c r="O547" t="s">
        <v>31</v>
      </c>
      <c r="P547">
        <v>3</v>
      </c>
      <c r="Q547">
        <v>0</v>
      </c>
      <c r="R547">
        <v>0</v>
      </c>
      <c r="S547" t="s">
        <v>642</v>
      </c>
      <c r="T547" t="s">
        <v>690</v>
      </c>
      <c r="U547">
        <v>0</v>
      </c>
      <c r="V547">
        <v>0</v>
      </c>
      <c r="W547">
        <v>0</v>
      </c>
      <c r="X547" t="s">
        <v>53</v>
      </c>
      <c r="Y547" t="s">
        <v>770</v>
      </c>
      <c r="Z547">
        <v>1643.1999999999998</v>
      </c>
      <c r="AA547">
        <v>93540</v>
      </c>
      <c r="AB547">
        <v>0</v>
      </c>
      <c r="AC547">
        <v>0</v>
      </c>
      <c r="AD547">
        <v>0.94875851996105176</v>
      </c>
      <c r="AF547">
        <v>0</v>
      </c>
      <c r="AG547" t="s">
        <v>913</v>
      </c>
    </row>
    <row r="548" spans="1:33" x14ac:dyDescent="0.25">
      <c r="A548" t="s">
        <v>55</v>
      </c>
      <c r="B548" t="s">
        <v>951</v>
      </c>
      <c r="C548" s="63" t="s">
        <v>951</v>
      </c>
      <c r="D548" s="63" t="s">
        <v>671</v>
      </c>
      <c r="E548" t="s">
        <v>527</v>
      </c>
      <c r="F548">
        <v>0.6</v>
      </c>
      <c r="G548">
        <v>1</v>
      </c>
      <c r="H548">
        <v>1</v>
      </c>
      <c r="I548">
        <v>2</v>
      </c>
      <c r="J548">
        <v>7</v>
      </c>
      <c r="K548">
        <v>1</v>
      </c>
      <c r="L548" t="s">
        <v>99</v>
      </c>
      <c r="M548">
        <v>1</v>
      </c>
      <c r="N548" t="s">
        <v>699</v>
      </c>
      <c r="O548" t="s">
        <v>4</v>
      </c>
      <c r="P548">
        <v>1</v>
      </c>
      <c r="Q548">
        <v>1</v>
      </c>
      <c r="R548">
        <v>0</v>
      </c>
      <c r="S548" t="s">
        <v>642</v>
      </c>
      <c r="T548" t="s">
        <v>689</v>
      </c>
      <c r="U548">
        <v>8.5</v>
      </c>
      <c r="V548">
        <v>1.118421052631579</v>
      </c>
      <c r="W548">
        <v>5.0999999999999996</v>
      </c>
      <c r="X548" t="s">
        <v>33</v>
      </c>
      <c r="Y548" t="s">
        <v>729</v>
      </c>
      <c r="Z548">
        <v>1643.1999999999998</v>
      </c>
      <c r="AA548">
        <v>93540</v>
      </c>
      <c r="AB548">
        <v>1</v>
      </c>
      <c r="AC548">
        <v>1.0611115025880182</v>
      </c>
      <c r="AD548">
        <v>0.94875851996105176</v>
      </c>
      <c r="AE548">
        <v>0.94875851996105154</v>
      </c>
      <c r="AF548">
        <v>-2.2204460492503131E-16</v>
      </c>
      <c r="AG548" t="s">
        <v>642</v>
      </c>
    </row>
    <row r="549" spans="1:33" x14ac:dyDescent="0.25">
      <c r="A549" t="s">
        <v>55</v>
      </c>
      <c r="B549" t="s">
        <v>951</v>
      </c>
      <c r="C549" s="63" t="s">
        <v>951</v>
      </c>
      <c r="D549" s="63" t="s">
        <v>671</v>
      </c>
      <c r="E549" t="s">
        <v>527</v>
      </c>
      <c r="F549">
        <v>0.6</v>
      </c>
      <c r="G549">
        <v>1</v>
      </c>
      <c r="H549">
        <v>1</v>
      </c>
      <c r="I549">
        <v>2</v>
      </c>
      <c r="J549">
        <v>7</v>
      </c>
      <c r="K549">
        <v>1</v>
      </c>
      <c r="L549" t="s">
        <v>99</v>
      </c>
      <c r="M549">
        <v>1</v>
      </c>
      <c r="N549" t="s">
        <v>699</v>
      </c>
      <c r="O549" t="s">
        <v>5</v>
      </c>
      <c r="P549">
        <v>2</v>
      </c>
      <c r="Q549">
        <v>0</v>
      </c>
      <c r="R549">
        <v>0</v>
      </c>
      <c r="S549" t="s">
        <v>642</v>
      </c>
      <c r="T549" t="s">
        <v>690</v>
      </c>
      <c r="U549">
        <v>0</v>
      </c>
      <c r="V549">
        <v>0</v>
      </c>
      <c r="W549">
        <v>0</v>
      </c>
      <c r="X549" t="s">
        <v>34</v>
      </c>
      <c r="Y549" t="s">
        <v>730</v>
      </c>
      <c r="Z549">
        <v>1643.1999999999998</v>
      </c>
      <c r="AA549">
        <v>93540</v>
      </c>
      <c r="AB549">
        <v>0</v>
      </c>
      <c r="AC549">
        <v>0</v>
      </c>
      <c r="AD549">
        <v>0.94875851996105176</v>
      </c>
      <c r="AF549">
        <v>0</v>
      </c>
      <c r="AG549" t="s">
        <v>913</v>
      </c>
    </row>
    <row r="550" spans="1:33" x14ac:dyDescent="0.25">
      <c r="A550" t="s">
        <v>55</v>
      </c>
      <c r="B550" t="s">
        <v>951</v>
      </c>
      <c r="C550" s="63" t="s">
        <v>951</v>
      </c>
      <c r="D550" s="63" t="s">
        <v>671</v>
      </c>
      <c r="E550" t="s">
        <v>527</v>
      </c>
      <c r="F550">
        <v>0.6</v>
      </c>
      <c r="G550">
        <v>1</v>
      </c>
      <c r="H550">
        <v>1</v>
      </c>
      <c r="I550">
        <v>2</v>
      </c>
      <c r="J550">
        <v>7</v>
      </c>
      <c r="K550">
        <v>1</v>
      </c>
      <c r="L550" t="s">
        <v>99</v>
      </c>
      <c r="M550">
        <v>1</v>
      </c>
      <c r="N550" t="s">
        <v>699</v>
      </c>
      <c r="O550" t="s">
        <v>31</v>
      </c>
      <c r="P550">
        <v>3</v>
      </c>
      <c r="Q550">
        <v>0</v>
      </c>
      <c r="R550">
        <v>0</v>
      </c>
      <c r="S550" t="s">
        <v>642</v>
      </c>
      <c r="T550" t="s">
        <v>690</v>
      </c>
      <c r="U550">
        <v>0</v>
      </c>
      <c r="V550">
        <v>0</v>
      </c>
      <c r="W550">
        <v>0</v>
      </c>
      <c r="X550" t="s">
        <v>35</v>
      </c>
      <c r="Y550" t="s">
        <v>731</v>
      </c>
      <c r="Z550">
        <v>1643.1999999999998</v>
      </c>
      <c r="AA550">
        <v>93540</v>
      </c>
      <c r="AB550">
        <v>0</v>
      </c>
      <c r="AC550">
        <v>0</v>
      </c>
      <c r="AD550">
        <v>0.94875851996105176</v>
      </c>
      <c r="AF550">
        <v>0</v>
      </c>
      <c r="AG550" t="s">
        <v>913</v>
      </c>
    </row>
    <row r="551" spans="1:33" x14ac:dyDescent="0.25">
      <c r="A551" t="s">
        <v>55</v>
      </c>
      <c r="B551" t="s">
        <v>951</v>
      </c>
      <c r="C551" s="63" t="s">
        <v>951</v>
      </c>
      <c r="D551" s="63" t="s">
        <v>671</v>
      </c>
      <c r="E551" t="s">
        <v>527</v>
      </c>
      <c r="F551">
        <v>0.6</v>
      </c>
      <c r="G551">
        <v>1</v>
      </c>
      <c r="H551">
        <v>1</v>
      </c>
      <c r="I551">
        <v>2</v>
      </c>
      <c r="J551">
        <v>7</v>
      </c>
      <c r="K551">
        <v>2</v>
      </c>
      <c r="L551" t="s">
        <v>102</v>
      </c>
      <c r="M551">
        <v>2</v>
      </c>
      <c r="N551" t="s">
        <v>701</v>
      </c>
      <c r="O551" t="s">
        <v>4</v>
      </c>
      <c r="P551">
        <v>1</v>
      </c>
      <c r="Q551">
        <v>1</v>
      </c>
      <c r="R551">
        <v>0</v>
      </c>
      <c r="S551" t="s">
        <v>642</v>
      </c>
      <c r="T551" t="s">
        <v>689</v>
      </c>
      <c r="U551">
        <v>8.5</v>
      </c>
      <c r="V551">
        <v>1.118421052631579</v>
      </c>
      <c r="W551">
        <v>5.0999999999999996</v>
      </c>
      <c r="X551" t="s">
        <v>36</v>
      </c>
      <c r="Y551" t="s">
        <v>732</v>
      </c>
      <c r="Z551">
        <v>1643.1999999999998</v>
      </c>
      <c r="AA551">
        <v>93540</v>
      </c>
      <c r="AB551">
        <v>1</v>
      </c>
      <c r="AC551">
        <v>1.0611115025880182</v>
      </c>
      <c r="AD551">
        <v>0.94875851996105176</v>
      </c>
      <c r="AE551">
        <v>0.94875851996105154</v>
      </c>
      <c r="AF551">
        <v>-2.2204460492503131E-16</v>
      </c>
      <c r="AG551" t="s">
        <v>642</v>
      </c>
    </row>
    <row r="552" spans="1:33" x14ac:dyDescent="0.25">
      <c r="A552" t="s">
        <v>55</v>
      </c>
      <c r="B552" t="s">
        <v>951</v>
      </c>
      <c r="C552" s="63" t="s">
        <v>951</v>
      </c>
      <c r="D552" s="63" t="s">
        <v>671</v>
      </c>
      <c r="E552" t="s">
        <v>527</v>
      </c>
      <c r="F552">
        <v>0.6</v>
      </c>
      <c r="G552">
        <v>1</v>
      </c>
      <c r="H552">
        <v>1</v>
      </c>
      <c r="I552">
        <v>2</v>
      </c>
      <c r="J552">
        <v>7</v>
      </c>
      <c r="K552">
        <v>2</v>
      </c>
      <c r="L552" t="s">
        <v>102</v>
      </c>
      <c r="M552">
        <v>2</v>
      </c>
      <c r="N552" t="s">
        <v>701</v>
      </c>
      <c r="O552" t="s">
        <v>5</v>
      </c>
      <c r="P552">
        <v>2</v>
      </c>
      <c r="Q552">
        <v>0</v>
      </c>
      <c r="R552">
        <v>0</v>
      </c>
      <c r="S552" t="s">
        <v>642</v>
      </c>
      <c r="T552" t="s">
        <v>690</v>
      </c>
      <c r="U552">
        <v>0</v>
      </c>
      <c r="V552">
        <v>0</v>
      </c>
      <c r="W552">
        <v>0</v>
      </c>
      <c r="X552" t="s">
        <v>37</v>
      </c>
      <c r="Y552" t="s">
        <v>733</v>
      </c>
      <c r="Z552">
        <v>1643.1999999999998</v>
      </c>
      <c r="AA552">
        <v>93540</v>
      </c>
      <c r="AB552">
        <v>0</v>
      </c>
      <c r="AC552">
        <v>0</v>
      </c>
      <c r="AD552">
        <v>0.94875851996105176</v>
      </c>
      <c r="AF552">
        <v>0</v>
      </c>
      <c r="AG552" t="s">
        <v>913</v>
      </c>
    </row>
    <row r="553" spans="1:33" x14ac:dyDescent="0.25">
      <c r="A553" t="s">
        <v>55</v>
      </c>
      <c r="B553" t="s">
        <v>951</v>
      </c>
      <c r="C553" s="63" t="s">
        <v>951</v>
      </c>
      <c r="D553" s="63" t="s">
        <v>671</v>
      </c>
      <c r="E553" t="s">
        <v>527</v>
      </c>
      <c r="F553">
        <v>0.6</v>
      </c>
      <c r="G553">
        <v>1</v>
      </c>
      <c r="H553">
        <v>1</v>
      </c>
      <c r="I553">
        <v>2</v>
      </c>
      <c r="J553">
        <v>7</v>
      </c>
      <c r="K553">
        <v>2</v>
      </c>
      <c r="L553" t="s">
        <v>102</v>
      </c>
      <c r="M553">
        <v>2</v>
      </c>
      <c r="N553" t="s">
        <v>701</v>
      </c>
      <c r="O553" t="s">
        <v>31</v>
      </c>
      <c r="P553">
        <v>3</v>
      </c>
      <c r="Q553">
        <v>0</v>
      </c>
      <c r="R553">
        <v>0</v>
      </c>
      <c r="S553" t="s">
        <v>642</v>
      </c>
      <c r="T553" t="s">
        <v>690</v>
      </c>
      <c r="U553">
        <v>0</v>
      </c>
      <c r="V553">
        <v>0</v>
      </c>
      <c r="W553">
        <v>0</v>
      </c>
      <c r="X553" t="s">
        <v>38</v>
      </c>
      <c r="Y553" t="s">
        <v>734</v>
      </c>
      <c r="Z553">
        <v>1643.1999999999998</v>
      </c>
      <c r="AA553">
        <v>93540</v>
      </c>
      <c r="AB553">
        <v>0</v>
      </c>
      <c r="AC553">
        <v>0</v>
      </c>
      <c r="AD553">
        <v>0.94875851996105176</v>
      </c>
      <c r="AF553">
        <v>0</v>
      </c>
      <c r="AG553" t="s">
        <v>913</v>
      </c>
    </row>
    <row r="554" spans="1:33" x14ac:dyDescent="0.25">
      <c r="A554" t="s">
        <v>55</v>
      </c>
      <c r="B554" t="s">
        <v>951</v>
      </c>
      <c r="C554" s="63" t="s">
        <v>951</v>
      </c>
      <c r="D554" s="63" t="s">
        <v>671</v>
      </c>
      <c r="E554" t="s">
        <v>527</v>
      </c>
      <c r="F554">
        <v>0.6</v>
      </c>
      <c r="G554">
        <v>1</v>
      </c>
      <c r="H554">
        <v>1</v>
      </c>
      <c r="I554">
        <v>2</v>
      </c>
      <c r="J554">
        <v>7</v>
      </c>
      <c r="K554">
        <v>3</v>
      </c>
      <c r="L554" t="s">
        <v>103</v>
      </c>
      <c r="M554">
        <v>3</v>
      </c>
      <c r="N554" t="s">
        <v>703</v>
      </c>
      <c r="O554" t="s">
        <v>4</v>
      </c>
      <c r="P554">
        <v>1</v>
      </c>
      <c r="Q554">
        <v>1</v>
      </c>
      <c r="R554">
        <v>0</v>
      </c>
      <c r="S554" t="s">
        <v>642</v>
      </c>
      <c r="T554" t="s">
        <v>689</v>
      </c>
      <c r="U554">
        <v>8.5</v>
      </c>
      <c r="V554">
        <v>1.118421052631579</v>
      </c>
      <c r="W554">
        <v>5.0999999999999996</v>
      </c>
      <c r="X554" t="s">
        <v>39</v>
      </c>
      <c r="Y554" t="s">
        <v>735</v>
      </c>
      <c r="Z554">
        <v>1643.1999999999998</v>
      </c>
      <c r="AA554">
        <v>93540</v>
      </c>
      <c r="AB554">
        <v>1</v>
      </c>
      <c r="AC554">
        <v>1.0611115025880182</v>
      </c>
      <c r="AD554">
        <v>0.94875851996105176</v>
      </c>
      <c r="AE554">
        <v>0.94875851996105154</v>
      </c>
      <c r="AF554">
        <v>-2.2204460492503131E-16</v>
      </c>
      <c r="AG554" t="s">
        <v>642</v>
      </c>
    </row>
    <row r="555" spans="1:33" x14ac:dyDescent="0.25">
      <c r="A555" t="s">
        <v>55</v>
      </c>
      <c r="B555" t="s">
        <v>951</v>
      </c>
      <c r="C555" s="63" t="s">
        <v>951</v>
      </c>
      <c r="D555" s="63" t="s">
        <v>671</v>
      </c>
      <c r="E555" t="s">
        <v>527</v>
      </c>
      <c r="F555">
        <v>0.6</v>
      </c>
      <c r="G555">
        <v>1</v>
      </c>
      <c r="H555">
        <v>1</v>
      </c>
      <c r="I555">
        <v>2</v>
      </c>
      <c r="J555">
        <v>7</v>
      </c>
      <c r="K555">
        <v>3</v>
      </c>
      <c r="L555" t="s">
        <v>103</v>
      </c>
      <c r="M555">
        <v>3</v>
      </c>
      <c r="N555" t="s">
        <v>703</v>
      </c>
      <c r="O555" t="s">
        <v>5</v>
      </c>
      <c r="P555">
        <v>2</v>
      </c>
      <c r="Q555">
        <v>0</v>
      </c>
      <c r="R555">
        <v>0</v>
      </c>
      <c r="S555" t="s">
        <v>642</v>
      </c>
      <c r="T555" t="s">
        <v>690</v>
      </c>
      <c r="U555">
        <v>0</v>
      </c>
      <c r="V555">
        <v>0</v>
      </c>
      <c r="W555">
        <v>0</v>
      </c>
      <c r="X555" t="s">
        <v>40</v>
      </c>
      <c r="Y555" t="s">
        <v>736</v>
      </c>
      <c r="Z555">
        <v>1643.1999999999998</v>
      </c>
      <c r="AA555">
        <v>93540</v>
      </c>
      <c r="AB555">
        <v>0</v>
      </c>
      <c r="AC555">
        <v>0</v>
      </c>
      <c r="AD555">
        <v>0.94875851996105176</v>
      </c>
      <c r="AF555">
        <v>0</v>
      </c>
      <c r="AG555" t="s">
        <v>913</v>
      </c>
    </row>
    <row r="556" spans="1:33" x14ac:dyDescent="0.25">
      <c r="A556" t="s">
        <v>55</v>
      </c>
      <c r="B556" t="s">
        <v>951</v>
      </c>
      <c r="C556" s="63" t="s">
        <v>951</v>
      </c>
      <c r="D556" s="63" t="s">
        <v>671</v>
      </c>
      <c r="E556" t="s">
        <v>527</v>
      </c>
      <c r="F556">
        <v>0.6</v>
      </c>
      <c r="G556">
        <v>1</v>
      </c>
      <c r="H556">
        <v>1</v>
      </c>
      <c r="I556">
        <v>2</v>
      </c>
      <c r="J556">
        <v>7</v>
      </c>
      <c r="K556">
        <v>3</v>
      </c>
      <c r="L556" t="s">
        <v>103</v>
      </c>
      <c r="M556">
        <v>3</v>
      </c>
      <c r="N556" t="s">
        <v>703</v>
      </c>
      <c r="O556" t="s">
        <v>31</v>
      </c>
      <c r="P556">
        <v>3</v>
      </c>
      <c r="Q556">
        <v>0</v>
      </c>
      <c r="R556">
        <v>0</v>
      </c>
      <c r="S556" t="s">
        <v>642</v>
      </c>
      <c r="T556" t="s">
        <v>690</v>
      </c>
      <c r="U556">
        <v>0</v>
      </c>
      <c r="V556">
        <v>0</v>
      </c>
      <c r="W556">
        <v>0</v>
      </c>
      <c r="X556" t="s">
        <v>41</v>
      </c>
      <c r="Y556" t="s">
        <v>737</v>
      </c>
      <c r="Z556">
        <v>1643.1999999999998</v>
      </c>
      <c r="AA556">
        <v>93540</v>
      </c>
      <c r="AB556">
        <v>0</v>
      </c>
      <c r="AC556">
        <v>0</v>
      </c>
      <c r="AD556">
        <v>0.94875851996105176</v>
      </c>
      <c r="AF556">
        <v>0</v>
      </c>
      <c r="AG556" t="s">
        <v>913</v>
      </c>
    </row>
    <row r="557" spans="1:33" x14ac:dyDescent="0.25">
      <c r="A557" t="s">
        <v>55</v>
      </c>
      <c r="B557" t="s">
        <v>951</v>
      </c>
      <c r="C557" s="63" t="s">
        <v>951</v>
      </c>
      <c r="D557" s="63" t="s">
        <v>671</v>
      </c>
      <c r="E557" t="s">
        <v>527</v>
      </c>
      <c r="F557">
        <v>0.6</v>
      </c>
      <c r="G557">
        <v>1</v>
      </c>
      <c r="H557">
        <v>1</v>
      </c>
      <c r="I557">
        <v>2</v>
      </c>
      <c r="J557">
        <v>7</v>
      </c>
      <c r="K557">
        <v>4</v>
      </c>
      <c r="L557" t="s">
        <v>101</v>
      </c>
      <c r="M557">
        <v>4</v>
      </c>
      <c r="N557" t="s">
        <v>705</v>
      </c>
      <c r="O557" t="s">
        <v>4</v>
      </c>
      <c r="P557">
        <v>1</v>
      </c>
      <c r="Q557">
        <v>1</v>
      </c>
      <c r="R557">
        <v>0</v>
      </c>
      <c r="S557" t="s">
        <v>642</v>
      </c>
      <c r="T557" t="s">
        <v>689</v>
      </c>
      <c r="U557">
        <v>8.5</v>
      </c>
      <c r="V557">
        <v>1.118421052631579</v>
      </c>
      <c r="W557">
        <v>5.0999999999999996</v>
      </c>
      <c r="X557" t="s">
        <v>42</v>
      </c>
      <c r="Y557" t="s">
        <v>738</v>
      </c>
      <c r="Z557">
        <v>1643.1999999999998</v>
      </c>
      <c r="AA557">
        <v>93540</v>
      </c>
      <c r="AB557">
        <v>1</v>
      </c>
      <c r="AC557">
        <v>1.0611115025880182</v>
      </c>
      <c r="AD557">
        <v>0.94875851996105176</v>
      </c>
      <c r="AE557">
        <v>0.94875851996105154</v>
      </c>
      <c r="AF557">
        <v>-2.2204460492503131E-16</v>
      </c>
      <c r="AG557" t="s">
        <v>642</v>
      </c>
    </row>
    <row r="558" spans="1:33" x14ac:dyDescent="0.25">
      <c r="A558" t="s">
        <v>55</v>
      </c>
      <c r="B558" t="s">
        <v>951</v>
      </c>
      <c r="C558" s="63" t="s">
        <v>951</v>
      </c>
      <c r="D558" s="63" t="s">
        <v>671</v>
      </c>
      <c r="E558" t="s">
        <v>527</v>
      </c>
      <c r="F558">
        <v>0.6</v>
      </c>
      <c r="G558">
        <v>1</v>
      </c>
      <c r="H558">
        <v>1</v>
      </c>
      <c r="I558">
        <v>2</v>
      </c>
      <c r="J558">
        <v>7</v>
      </c>
      <c r="K558">
        <v>4</v>
      </c>
      <c r="L558" t="s">
        <v>101</v>
      </c>
      <c r="M558">
        <v>4</v>
      </c>
      <c r="N558" t="s">
        <v>705</v>
      </c>
      <c r="O558" t="s">
        <v>5</v>
      </c>
      <c r="P558">
        <v>2</v>
      </c>
      <c r="Q558">
        <v>0</v>
      </c>
      <c r="R558">
        <v>0</v>
      </c>
      <c r="S558" t="s">
        <v>642</v>
      </c>
      <c r="T558" t="s">
        <v>690</v>
      </c>
      <c r="U558">
        <v>0</v>
      </c>
      <c r="V558">
        <v>0</v>
      </c>
      <c r="W558">
        <v>0</v>
      </c>
      <c r="X558" t="s">
        <v>43</v>
      </c>
      <c r="Y558" t="s">
        <v>739</v>
      </c>
      <c r="Z558">
        <v>1643.1999999999998</v>
      </c>
      <c r="AA558">
        <v>93540</v>
      </c>
      <c r="AB558">
        <v>0</v>
      </c>
      <c r="AC558">
        <v>0</v>
      </c>
      <c r="AD558">
        <v>0.94875851996105176</v>
      </c>
      <c r="AF558">
        <v>0</v>
      </c>
      <c r="AG558" t="s">
        <v>913</v>
      </c>
    </row>
    <row r="559" spans="1:33" x14ac:dyDescent="0.25">
      <c r="A559" t="s">
        <v>55</v>
      </c>
      <c r="B559" t="s">
        <v>951</v>
      </c>
      <c r="C559" s="63" t="s">
        <v>951</v>
      </c>
      <c r="D559" s="63" t="s">
        <v>671</v>
      </c>
      <c r="E559" t="s">
        <v>527</v>
      </c>
      <c r="F559">
        <v>0.6</v>
      </c>
      <c r="G559">
        <v>1</v>
      </c>
      <c r="H559">
        <v>1</v>
      </c>
      <c r="I559">
        <v>2</v>
      </c>
      <c r="J559">
        <v>7</v>
      </c>
      <c r="K559">
        <v>4</v>
      </c>
      <c r="L559" t="s">
        <v>101</v>
      </c>
      <c r="M559">
        <v>4</v>
      </c>
      <c r="N559" t="s">
        <v>705</v>
      </c>
      <c r="O559" t="s">
        <v>31</v>
      </c>
      <c r="P559">
        <v>3</v>
      </c>
      <c r="Q559">
        <v>0</v>
      </c>
      <c r="R559">
        <v>0</v>
      </c>
      <c r="S559" t="s">
        <v>642</v>
      </c>
      <c r="T559" t="s">
        <v>690</v>
      </c>
      <c r="U559">
        <v>0</v>
      </c>
      <c r="V559">
        <v>0</v>
      </c>
      <c r="W559">
        <v>0</v>
      </c>
      <c r="X559" t="s">
        <v>44</v>
      </c>
      <c r="Y559" t="s">
        <v>740</v>
      </c>
      <c r="Z559">
        <v>1643.1999999999998</v>
      </c>
      <c r="AA559">
        <v>93540</v>
      </c>
      <c r="AB559">
        <v>0</v>
      </c>
      <c r="AC559">
        <v>0</v>
      </c>
      <c r="AD559">
        <v>0.94875851996105176</v>
      </c>
      <c r="AF559">
        <v>0</v>
      </c>
      <c r="AG559" t="s">
        <v>913</v>
      </c>
    </row>
    <row r="560" spans="1:33" x14ac:dyDescent="0.25">
      <c r="A560" t="s">
        <v>55</v>
      </c>
      <c r="B560" t="s">
        <v>951</v>
      </c>
      <c r="C560" s="63" t="s">
        <v>951</v>
      </c>
      <c r="D560" s="63" t="s">
        <v>671</v>
      </c>
      <c r="E560" t="s">
        <v>527</v>
      </c>
      <c r="F560">
        <v>0.6</v>
      </c>
      <c r="G560">
        <v>1</v>
      </c>
      <c r="H560">
        <v>1</v>
      </c>
      <c r="I560">
        <v>2</v>
      </c>
      <c r="J560">
        <v>7</v>
      </c>
      <c r="K560">
        <v>5</v>
      </c>
      <c r="L560" t="s">
        <v>105</v>
      </c>
      <c r="M560">
        <v>5</v>
      </c>
      <c r="N560" t="s">
        <v>707</v>
      </c>
      <c r="O560" t="s">
        <v>4</v>
      </c>
      <c r="P560">
        <v>1</v>
      </c>
      <c r="Q560">
        <v>1</v>
      </c>
      <c r="R560">
        <v>0</v>
      </c>
      <c r="S560" t="s">
        <v>642</v>
      </c>
      <c r="T560" t="s">
        <v>689</v>
      </c>
      <c r="U560">
        <v>8.5</v>
      </c>
      <c r="V560">
        <v>1.118421052631579</v>
      </c>
      <c r="W560">
        <v>5.0999999999999996</v>
      </c>
      <c r="X560" t="s">
        <v>45</v>
      </c>
      <c r="Y560" t="s">
        <v>741</v>
      </c>
      <c r="Z560">
        <v>1643.1999999999998</v>
      </c>
      <c r="AA560">
        <v>93540</v>
      </c>
      <c r="AB560">
        <v>1</v>
      </c>
      <c r="AC560">
        <v>1.0611115025880182</v>
      </c>
      <c r="AD560">
        <v>0.94875851996105176</v>
      </c>
      <c r="AE560">
        <v>0.94875851996105154</v>
      </c>
      <c r="AF560">
        <v>-2.2204460492503131E-16</v>
      </c>
      <c r="AG560" t="s">
        <v>642</v>
      </c>
    </row>
    <row r="561" spans="1:33" x14ac:dyDescent="0.25">
      <c r="A561" t="s">
        <v>55</v>
      </c>
      <c r="B561" t="s">
        <v>951</v>
      </c>
      <c r="C561" s="63" t="s">
        <v>951</v>
      </c>
      <c r="D561" s="63" t="s">
        <v>671</v>
      </c>
      <c r="E561" t="s">
        <v>527</v>
      </c>
      <c r="F561">
        <v>0.6</v>
      </c>
      <c r="G561">
        <v>1</v>
      </c>
      <c r="H561">
        <v>1</v>
      </c>
      <c r="I561">
        <v>2</v>
      </c>
      <c r="J561">
        <v>7</v>
      </c>
      <c r="K561">
        <v>5</v>
      </c>
      <c r="L561" t="s">
        <v>105</v>
      </c>
      <c r="M561">
        <v>5</v>
      </c>
      <c r="N561" t="s">
        <v>707</v>
      </c>
      <c r="O561" t="s">
        <v>5</v>
      </c>
      <c r="P561">
        <v>2</v>
      </c>
      <c r="Q561">
        <v>0</v>
      </c>
      <c r="R561">
        <v>0</v>
      </c>
      <c r="S561" t="s">
        <v>642</v>
      </c>
      <c r="T561" t="s">
        <v>690</v>
      </c>
      <c r="U561">
        <v>0</v>
      </c>
      <c r="V561">
        <v>0</v>
      </c>
      <c r="W561">
        <v>0</v>
      </c>
      <c r="X561" t="s">
        <v>46</v>
      </c>
      <c r="Y561" t="s">
        <v>742</v>
      </c>
      <c r="Z561">
        <v>1643.1999999999998</v>
      </c>
      <c r="AA561">
        <v>93540</v>
      </c>
      <c r="AB561">
        <v>0</v>
      </c>
      <c r="AC561">
        <v>0</v>
      </c>
      <c r="AD561">
        <v>0.94875851996105176</v>
      </c>
      <c r="AF561">
        <v>0</v>
      </c>
      <c r="AG561" t="s">
        <v>913</v>
      </c>
    </row>
    <row r="562" spans="1:33" x14ac:dyDescent="0.25">
      <c r="A562" t="s">
        <v>55</v>
      </c>
      <c r="B562" t="s">
        <v>951</v>
      </c>
      <c r="C562" s="63" t="s">
        <v>951</v>
      </c>
      <c r="D562" s="63" t="s">
        <v>671</v>
      </c>
      <c r="E562" t="s">
        <v>527</v>
      </c>
      <c r="F562">
        <v>0.6</v>
      </c>
      <c r="G562">
        <v>1</v>
      </c>
      <c r="H562">
        <v>1</v>
      </c>
      <c r="I562">
        <v>2</v>
      </c>
      <c r="J562">
        <v>7</v>
      </c>
      <c r="K562">
        <v>5</v>
      </c>
      <c r="L562" t="s">
        <v>105</v>
      </c>
      <c r="M562">
        <v>5</v>
      </c>
      <c r="N562" t="s">
        <v>707</v>
      </c>
      <c r="O562" t="s">
        <v>31</v>
      </c>
      <c r="P562">
        <v>3</v>
      </c>
      <c r="Q562">
        <v>0</v>
      </c>
      <c r="R562">
        <v>0</v>
      </c>
      <c r="S562" t="s">
        <v>642</v>
      </c>
      <c r="T562" t="s">
        <v>690</v>
      </c>
      <c r="U562">
        <v>0</v>
      </c>
      <c r="V562">
        <v>0</v>
      </c>
      <c r="W562">
        <v>0</v>
      </c>
      <c r="X562" t="s">
        <v>47</v>
      </c>
      <c r="Y562" t="s">
        <v>743</v>
      </c>
      <c r="Z562">
        <v>1643.1999999999998</v>
      </c>
      <c r="AA562">
        <v>93540</v>
      </c>
      <c r="AB562">
        <v>0</v>
      </c>
      <c r="AC562">
        <v>0</v>
      </c>
      <c r="AD562">
        <v>0.94875851996105176</v>
      </c>
      <c r="AF562">
        <v>0</v>
      </c>
      <c r="AG562" t="s">
        <v>913</v>
      </c>
    </row>
    <row r="563" spans="1:33" x14ac:dyDescent="0.25">
      <c r="A563" t="s">
        <v>55</v>
      </c>
      <c r="B563" t="s">
        <v>951</v>
      </c>
      <c r="C563" s="63" t="s">
        <v>951</v>
      </c>
      <c r="D563" s="63" t="s">
        <v>671</v>
      </c>
      <c r="E563" t="s">
        <v>527</v>
      </c>
      <c r="F563">
        <v>0.6</v>
      </c>
      <c r="G563">
        <v>1</v>
      </c>
      <c r="H563">
        <v>1</v>
      </c>
      <c r="I563">
        <v>2</v>
      </c>
      <c r="J563">
        <v>7</v>
      </c>
      <c r="K563">
        <v>6</v>
      </c>
      <c r="L563" t="s">
        <v>113</v>
      </c>
      <c r="M563">
        <v>6</v>
      </c>
      <c r="N563" t="s">
        <v>709</v>
      </c>
      <c r="O563" t="s">
        <v>4</v>
      </c>
      <c r="P563">
        <v>1</v>
      </c>
      <c r="Q563">
        <v>1</v>
      </c>
      <c r="R563">
        <v>0</v>
      </c>
      <c r="S563" t="s">
        <v>642</v>
      </c>
      <c r="T563" t="s">
        <v>689</v>
      </c>
      <c r="U563">
        <v>8.5</v>
      </c>
      <c r="V563">
        <v>1.118421052631579</v>
      </c>
      <c r="W563">
        <v>5.0999999999999996</v>
      </c>
      <c r="X563" t="s">
        <v>48</v>
      </c>
      <c r="Y563" t="s">
        <v>744</v>
      </c>
      <c r="Z563">
        <v>1643.1999999999998</v>
      </c>
      <c r="AA563">
        <v>93540</v>
      </c>
      <c r="AB563">
        <v>1</v>
      </c>
      <c r="AC563">
        <v>1.0611115025880182</v>
      </c>
      <c r="AD563">
        <v>0.94875851996105176</v>
      </c>
      <c r="AE563">
        <v>0.94875851996105154</v>
      </c>
      <c r="AF563">
        <v>-2.2204460492503131E-16</v>
      </c>
      <c r="AG563" t="s">
        <v>642</v>
      </c>
    </row>
    <row r="564" spans="1:33" x14ac:dyDescent="0.25">
      <c r="A564" t="s">
        <v>55</v>
      </c>
      <c r="B564" t="s">
        <v>951</v>
      </c>
      <c r="C564" s="63" t="s">
        <v>951</v>
      </c>
      <c r="D564" s="63" t="s">
        <v>671</v>
      </c>
      <c r="E564" t="s">
        <v>527</v>
      </c>
      <c r="F564">
        <v>0.6</v>
      </c>
      <c r="G564">
        <v>1</v>
      </c>
      <c r="H564">
        <v>1</v>
      </c>
      <c r="I564">
        <v>2</v>
      </c>
      <c r="J564">
        <v>7</v>
      </c>
      <c r="K564">
        <v>6</v>
      </c>
      <c r="L564" t="s">
        <v>113</v>
      </c>
      <c r="M564">
        <v>6</v>
      </c>
      <c r="N564" t="s">
        <v>709</v>
      </c>
      <c r="O564" t="s">
        <v>5</v>
      </c>
      <c r="P564">
        <v>2</v>
      </c>
      <c r="Q564">
        <v>0</v>
      </c>
      <c r="R564">
        <v>0</v>
      </c>
      <c r="S564" t="s">
        <v>642</v>
      </c>
      <c r="T564" t="s">
        <v>690</v>
      </c>
      <c r="U564">
        <v>0</v>
      </c>
      <c r="V564">
        <v>0</v>
      </c>
      <c r="W564">
        <v>0</v>
      </c>
      <c r="X564" t="s">
        <v>49</v>
      </c>
      <c r="Y564" t="s">
        <v>745</v>
      </c>
      <c r="Z564">
        <v>1643.1999999999998</v>
      </c>
      <c r="AA564">
        <v>93540</v>
      </c>
      <c r="AB564">
        <v>0</v>
      </c>
      <c r="AC564">
        <v>0</v>
      </c>
      <c r="AD564">
        <v>0.94875851996105176</v>
      </c>
      <c r="AF564">
        <v>0</v>
      </c>
      <c r="AG564" t="s">
        <v>913</v>
      </c>
    </row>
    <row r="565" spans="1:33" x14ac:dyDescent="0.25">
      <c r="A565" t="s">
        <v>55</v>
      </c>
      <c r="B565" t="s">
        <v>951</v>
      </c>
      <c r="C565" s="63" t="s">
        <v>951</v>
      </c>
      <c r="D565" s="63" t="s">
        <v>671</v>
      </c>
      <c r="E565" t="s">
        <v>527</v>
      </c>
      <c r="F565">
        <v>0.6</v>
      </c>
      <c r="G565">
        <v>1</v>
      </c>
      <c r="H565">
        <v>1</v>
      </c>
      <c r="I565">
        <v>2</v>
      </c>
      <c r="J565">
        <v>7</v>
      </c>
      <c r="K565">
        <v>6</v>
      </c>
      <c r="L565" t="s">
        <v>113</v>
      </c>
      <c r="M565">
        <v>6</v>
      </c>
      <c r="N565" t="s">
        <v>709</v>
      </c>
      <c r="O565" t="s">
        <v>31</v>
      </c>
      <c r="P565">
        <v>3</v>
      </c>
      <c r="Q565">
        <v>0</v>
      </c>
      <c r="R565">
        <v>0</v>
      </c>
      <c r="S565" t="s">
        <v>642</v>
      </c>
      <c r="T565" t="s">
        <v>690</v>
      </c>
      <c r="U565">
        <v>0</v>
      </c>
      <c r="V565">
        <v>0</v>
      </c>
      <c r="W565">
        <v>0</v>
      </c>
      <c r="X565" t="s">
        <v>50</v>
      </c>
      <c r="Y565" t="s">
        <v>746</v>
      </c>
      <c r="Z565">
        <v>1643.1999999999998</v>
      </c>
      <c r="AA565">
        <v>93540</v>
      </c>
      <c r="AB565">
        <v>0</v>
      </c>
      <c r="AC565">
        <v>0</v>
      </c>
      <c r="AD565">
        <v>0.94875851996105176</v>
      </c>
      <c r="AF565">
        <v>0</v>
      </c>
      <c r="AG565" t="s">
        <v>913</v>
      </c>
    </row>
    <row r="566" spans="1:33" x14ac:dyDescent="0.25">
      <c r="A566" t="s">
        <v>55</v>
      </c>
      <c r="B566" t="s">
        <v>951</v>
      </c>
      <c r="C566" s="63" t="s">
        <v>951</v>
      </c>
      <c r="D566" s="63" t="s">
        <v>671</v>
      </c>
      <c r="E566" t="s">
        <v>527</v>
      </c>
      <c r="F566">
        <v>0.6</v>
      </c>
      <c r="G566">
        <v>1</v>
      </c>
      <c r="H566">
        <v>1</v>
      </c>
      <c r="I566">
        <v>2</v>
      </c>
      <c r="J566">
        <v>7</v>
      </c>
      <c r="K566">
        <v>7</v>
      </c>
      <c r="L566" t="s">
        <v>114</v>
      </c>
      <c r="M566">
        <v>7</v>
      </c>
      <c r="N566" t="s">
        <v>711</v>
      </c>
      <c r="O566" t="s">
        <v>4</v>
      </c>
      <c r="P566">
        <v>1</v>
      </c>
      <c r="Q566">
        <v>1</v>
      </c>
      <c r="R566">
        <v>0</v>
      </c>
      <c r="S566" t="s">
        <v>642</v>
      </c>
      <c r="T566" t="s">
        <v>689</v>
      </c>
      <c r="U566">
        <v>8.5</v>
      </c>
      <c r="V566">
        <v>1.118421052631579</v>
      </c>
      <c r="W566">
        <v>5.0999999999999996</v>
      </c>
      <c r="X566" t="s">
        <v>51</v>
      </c>
      <c r="Y566" t="s">
        <v>747</v>
      </c>
      <c r="Z566">
        <v>1643.1999999999998</v>
      </c>
      <c r="AA566">
        <v>93540</v>
      </c>
      <c r="AB566">
        <v>1</v>
      </c>
      <c r="AC566">
        <v>1.0611115025880182</v>
      </c>
      <c r="AD566">
        <v>0.94875851996105176</v>
      </c>
      <c r="AE566">
        <v>0.94875851996105154</v>
      </c>
      <c r="AF566">
        <v>-2.2204460492503131E-16</v>
      </c>
      <c r="AG566" t="s">
        <v>642</v>
      </c>
    </row>
    <row r="567" spans="1:33" x14ac:dyDescent="0.25">
      <c r="A567" t="s">
        <v>55</v>
      </c>
      <c r="B567" t="s">
        <v>951</v>
      </c>
      <c r="C567" s="63" t="s">
        <v>951</v>
      </c>
      <c r="D567" s="63" t="s">
        <v>671</v>
      </c>
      <c r="E567" t="s">
        <v>527</v>
      </c>
      <c r="F567">
        <v>0.6</v>
      </c>
      <c r="G567">
        <v>1</v>
      </c>
      <c r="H567">
        <v>1</v>
      </c>
      <c r="I567">
        <v>2</v>
      </c>
      <c r="J567">
        <v>7</v>
      </c>
      <c r="K567">
        <v>7</v>
      </c>
      <c r="L567" t="s">
        <v>114</v>
      </c>
      <c r="M567">
        <v>7</v>
      </c>
      <c r="N567" t="s">
        <v>711</v>
      </c>
      <c r="O567" t="s">
        <v>5</v>
      </c>
      <c r="P567">
        <v>2</v>
      </c>
      <c r="Q567">
        <v>0</v>
      </c>
      <c r="R567">
        <v>0</v>
      </c>
      <c r="S567" t="s">
        <v>642</v>
      </c>
      <c r="T567" t="s">
        <v>690</v>
      </c>
      <c r="U567">
        <v>0</v>
      </c>
      <c r="V567">
        <v>0</v>
      </c>
      <c r="W567">
        <v>0</v>
      </c>
      <c r="X567" t="s">
        <v>52</v>
      </c>
      <c r="Y567" t="s">
        <v>748</v>
      </c>
      <c r="Z567">
        <v>1643.1999999999998</v>
      </c>
      <c r="AA567">
        <v>93540</v>
      </c>
      <c r="AB567">
        <v>0</v>
      </c>
      <c r="AC567">
        <v>0</v>
      </c>
      <c r="AD567">
        <v>0.94875851996105176</v>
      </c>
      <c r="AF567">
        <v>0</v>
      </c>
      <c r="AG567" t="s">
        <v>913</v>
      </c>
    </row>
    <row r="568" spans="1:33" x14ac:dyDescent="0.25">
      <c r="A568" t="s">
        <v>55</v>
      </c>
      <c r="B568" t="s">
        <v>951</v>
      </c>
      <c r="C568" s="63" t="s">
        <v>951</v>
      </c>
      <c r="D568" s="63" t="s">
        <v>671</v>
      </c>
      <c r="E568" t="s">
        <v>527</v>
      </c>
      <c r="F568">
        <v>0.6</v>
      </c>
      <c r="G568">
        <v>1</v>
      </c>
      <c r="H568">
        <v>1</v>
      </c>
      <c r="I568">
        <v>2</v>
      </c>
      <c r="J568">
        <v>7</v>
      </c>
      <c r="K568">
        <v>7</v>
      </c>
      <c r="L568" t="s">
        <v>114</v>
      </c>
      <c r="M568">
        <v>7</v>
      </c>
      <c r="N568" t="s">
        <v>711</v>
      </c>
      <c r="O568" t="s">
        <v>31</v>
      </c>
      <c r="P568">
        <v>3</v>
      </c>
      <c r="Q568">
        <v>0</v>
      </c>
      <c r="R568">
        <v>0</v>
      </c>
      <c r="S568" t="s">
        <v>642</v>
      </c>
      <c r="T568" t="s">
        <v>690</v>
      </c>
      <c r="U568">
        <v>0</v>
      </c>
      <c r="V568">
        <v>0</v>
      </c>
      <c r="W568">
        <v>0</v>
      </c>
      <c r="X568" t="s">
        <v>53</v>
      </c>
      <c r="Y568" t="s">
        <v>749</v>
      </c>
      <c r="Z568">
        <v>1643.1999999999998</v>
      </c>
      <c r="AA568">
        <v>93540</v>
      </c>
      <c r="AB568">
        <v>0</v>
      </c>
      <c r="AC568">
        <v>0</v>
      </c>
      <c r="AD568">
        <v>0.94875851996105176</v>
      </c>
      <c r="AF568">
        <v>0</v>
      </c>
      <c r="AG568" t="s">
        <v>913</v>
      </c>
    </row>
    <row r="569" spans="1:33" x14ac:dyDescent="0.25">
      <c r="A569" t="s">
        <v>55</v>
      </c>
      <c r="B569" t="s">
        <v>951</v>
      </c>
      <c r="C569" s="63" t="s">
        <v>951</v>
      </c>
      <c r="D569" s="63" t="s">
        <v>671</v>
      </c>
      <c r="E569" t="s">
        <v>527</v>
      </c>
      <c r="F569">
        <v>0.6</v>
      </c>
      <c r="G569">
        <v>2</v>
      </c>
      <c r="H569">
        <v>2</v>
      </c>
      <c r="I569">
        <v>2</v>
      </c>
      <c r="J569">
        <v>7</v>
      </c>
      <c r="K569">
        <v>1</v>
      </c>
      <c r="L569" t="s">
        <v>99</v>
      </c>
      <c r="M569">
        <v>8</v>
      </c>
      <c r="N569" t="s">
        <v>713</v>
      </c>
      <c r="O569" t="s">
        <v>4</v>
      </c>
      <c r="P569">
        <v>1</v>
      </c>
      <c r="Q569">
        <v>1</v>
      </c>
      <c r="R569">
        <v>0</v>
      </c>
      <c r="S569" t="s">
        <v>642</v>
      </c>
      <c r="T569" t="s">
        <v>689</v>
      </c>
      <c r="U569">
        <v>8.5</v>
      </c>
      <c r="V569">
        <v>1.118421052631579</v>
      </c>
      <c r="W569">
        <v>5.0999999999999996</v>
      </c>
      <c r="X569" t="s">
        <v>33</v>
      </c>
      <c r="Y569" t="s">
        <v>750</v>
      </c>
      <c r="Z569">
        <v>1643.1999999999998</v>
      </c>
      <c r="AA569">
        <v>93540</v>
      </c>
      <c r="AB569">
        <v>1</v>
      </c>
      <c r="AC569">
        <v>1.0611115025880182</v>
      </c>
      <c r="AD569">
        <v>0.94875851996105176</v>
      </c>
      <c r="AE569">
        <v>0.94875851996105154</v>
      </c>
      <c r="AF569">
        <v>-2.2204460492503131E-16</v>
      </c>
      <c r="AG569" t="s">
        <v>642</v>
      </c>
    </row>
    <row r="570" spans="1:33" x14ac:dyDescent="0.25">
      <c r="A570" t="s">
        <v>55</v>
      </c>
      <c r="B570" t="s">
        <v>951</v>
      </c>
      <c r="C570" s="63" t="s">
        <v>951</v>
      </c>
      <c r="D570" s="63" t="s">
        <v>671</v>
      </c>
      <c r="E570" t="s">
        <v>527</v>
      </c>
      <c r="F570">
        <v>0.6</v>
      </c>
      <c r="G570">
        <v>2</v>
      </c>
      <c r="H570">
        <v>2</v>
      </c>
      <c r="I570">
        <v>2</v>
      </c>
      <c r="J570">
        <v>7</v>
      </c>
      <c r="K570">
        <v>1</v>
      </c>
      <c r="L570" t="s">
        <v>99</v>
      </c>
      <c r="M570">
        <v>8</v>
      </c>
      <c r="N570" t="s">
        <v>713</v>
      </c>
      <c r="O570" t="s">
        <v>5</v>
      </c>
      <c r="P570">
        <v>2</v>
      </c>
      <c r="Q570">
        <v>0</v>
      </c>
      <c r="R570">
        <v>0</v>
      </c>
      <c r="S570" t="s">
        <v>642</v>
      </c>
      <c r="T570" t="s">
        <v>690</v>
      </c>
      <c r="U570">
        <v>0</v>
      </c>
      <c r="V570">
        <v>0</v>
      </c>
      <c r="W570">
        <v>0</v>
      </c>
      <c r="X570" t="s">
        <v>34</v>
      </c>
      <c r="Y570" t="s">
        <v>751</v>
      </c>
      <c r="Z570">
        <v>1643.1999999999998</v>
      </c>
      <c r="AA570">
        <v>93540</v>
      </c>
      <c r="AB570">
        <v>0</v>
      </c>
      <c r="AC570">
        <v>0</v>
      </c>
      <c r="AD570">
        <v>0.94875851996105176</v>
      </c>
      <c r="AF570">
        <v>0</v>
      </c>
      <c r="AG570" t="s">
        <v>913</v>
      </c>
    </row>
    <row r="571" spans="1:33" x14ac:dyDescent="0.25">
      <c r="A571" t="s">
        <v>55</v>
      </c>
      <c r="B571" t="s">
        <v>951</v>
      </c>
      <c r="C571" s="63" t="s">
        <v>951</v>
      </c>
      <c r="D571" s="63" t="s">
        <v>671</v>
      </c>
      <c r="E571" t="s">
        <v>527</v>
      </c>
      <c r="F571">
        <v>0.6</v>
      </c>
      <c r="G571">
        <v>2</v>
      </c>
      <c r="H571">
        <v>2</v>
      </c>
      <c r="I571">
        <v>2</v>
      </c>
      <c r="J571">
        <v>7</v>
      </c>
      <c r="K571">
        <v>1</v>
      </c>
      <c r="L571" t="s">
        <v>99</v>
      </c>
      <c r="M571">
        <v>8</v>
      </c>
      <c r="N571" t="s">
        <v>713</v>
      </c>
      <c r="O571" t="s">
        <v>31</v>
      </c>
      <c r="P571">
        <v>3</v>
      </c>
      <c r="Q571">
        <v>0</v>
      </c>
      <c r="R571">
        <v>0</v>
      </c>
      <c r="S571" t="s">
        <v>642</v>
      </c>
      <c r="T571" t="s">
        <v>690</v>
      </c>
      <c r="U571">
        <v>0</v>
      </c>
      <c r="V571">
        <v>0</v>
      </c>
      <c r="W571">
        <v>0</v>
      </c>
      <c r="X571" t="s">
        <v>35</v>
      </c>
      <c r="Y571" t="s">
        <v>752</v>
      </c>
      <c r="Z571">
        <v>1643.1999999999998</v>
      </c>
      <c r="AA571">
        <v>93540</v>
      </c>
      <c r="AB571">
        <v>0</v>
      </c>
      <c r="AC571">
        <v>0</v>
      </c>
      <c r="AD571">
        <v>0.94875851996105176</v>
      </c>
      <c r="AF571">
        <v>0</v>
      </c>
      <c r="AG571" t="s">
        <v>913</v>
      </c>
    </row>
    <row r="572" spans="1:33" x14ac:dyDescent="0.25">
      <c r="A572" t="s">
        <v>55</v>
      </c>
      <c r="B572" t="s">
        <v>951</v>
      </c>
      <c r="C572" s="63" t="s">
        <v>951</v>
      </c>
      <c r="D572" s="63" t="s">
        <v>671</v>
      </c>
      <c r="E572" t="s">
        <v>527</v>
      </c>
      <c r="F572">
        <v>0.6</v>
      </c>
      <c r="G572">
        <v>2</v>
      </c>
      <c r="H572">
        <v>2</v>
      </c>
      <c r="I572">
        <v>2</v>
      </c>
      <c r="J572">
        <v>7</v>
      </c>
      <c r="K572">
        <v>2</v>
      </c>
      <c r="L572" t="s">
        <v>102</v>
      </c>
      <c r="M572">
        <v>9</v>
      </c>
      <c r="N572" t="s">
        <v>715</v>
      </c>
      <c r="O572" t="s">
        <v>4</v>
      </c>
      <c r="P572">
        <v>1</v>
      </c>
      <c r="Q572">
        <v>1</v>
      </c>
      <c r="R572">
        <v>0</v>
      </c>
      <c r="S572" t="s">
        <v>642</v>
      </c>
      <c r="T572" t="s">
        <v>689</v>
      </c>
      <c r="U572">
        <v>8.5</v>
      </c>
      <c r="V572">
        <v>1.118421052631579</v>
      </c>
      <c r="W572">
        <v>5.0999999999999996</v>
      </c>
      <c r="X572" t="s">
        <v>36</v>
      </c>
      <c r="Y572" t="s">
        <v>753</v>
      </c>
      <c r="Z572">
        <v>1643.1999999999998</v>
      </c>
      <c r="AA572">
        <v>93540</v>
      </c>
      <c r="AB572">
        <v>1</v>
      </c>
      <c r="AC572">
        <v>1.0611115025880182</v>
      </c>
      <c r="AD572">
        <v>0.94875851996105176</v>
      </c>
      <c r="AE572">
        <v>0.94875851996105154</v>
      </c>
      <c r="AF572">
        <v>-2.2204460492503131E-16</v>
      </c>
      <c r="AG572" t="s">
        <v>642</v>
      </c>
    </row>
    <row r="573" spans="1:33" x14ac:dyDescent="0.25">
      <c r="A573" t="s">
        <v>55</v>
      </c>
      <c r="B573" t="s">
        <v>951</v>
      </c>
      <c r="C573" s="63" t="s">
        <v>951</v>
      </c>
      <c r="D573" s="63" t="s">
        <v>671</v>
      </c>
      <c r="E573" t="s">
        <v>527</v>
      </c>
      <c r="F573">
        <v>0.6</v>
      </c>
      <c r="G573">
        <v>2</v>
      </c>
      <c r="H573">
        <v>2</v>
      </c>
      <c r="I573">
        <v>2</v>
      </c>
      <c r="J573">
        <v>7</v>
      </c>
      <c r="K573">
        <v>2</v>
      </c>
      <c r="L573" t="s">
        <v>102</v>
      </c>
      <c r="M573">
        <v>9</v>
      </c>
      <c r="N573" t="s">
        <v>715</v>
      </c>
      <c r="O573" t="s">
        <v>5</v>
      </c>
      <c r="P573">
        <v>2</v>
      </c>
      <c r="Q573">
        <v>0</v>
      </c>
      <c r="R573">
        <v>0</v>
      </c>
      <c r="S573" t="s">
        <v>642</v>
      </c>
      <c r="T573" t="s">
        <v>690</v>
      </c>
      <c r="U573">
        <v>0</v>
      </c>
      <c r="V573">
        <v>0</v>
      </c>
      <c r="W573">
        <v>0</v>
      </c>
      <c r="X573" t="s">
        <v>37</v>
      </c>
      <c r="Y573" t="s">
        <v>754</v>
      </c>
      <c r="Z573">
        <v>1643.1999999999998</v>
      </c>
      <c r="AA573">
        <v>93540</v>
      </c>
      <c r="AB573">
        <v>0</v>
      </c>
      <c r="AC573">
        <v>0</v>
      </c>
      <c r="AD573">
        <v>0.94875851996105176</v>
      </c>
      <c r="AF573">
        <v>0</v>
      </c>
      <c r="AG573" t="s">
        <v>913</v>
      </c>
    </row>
    <row r="574" spans="1:33" x14ac:dyDescent="0.25">
      <c r="A574" t="s">
        <v>55</v>
      </c>
      <c r="B574" t="s">
        <v>951</v>
      </c>
      <c r="C574" s="63" t="s">
        <v>951</v>
      </c>
      <c r="D574" s="63" t="s">
        <v>671</v>
      </c>
      <c r="E574" t="s">
        <v>527</v>
      </c>
      <c r="F574">
        <v>0.6</v>
      </c>
      <c r="G574">
        <v>2</v>
      </c>
      <c r="H574">
        <v>2</v>
      </c>
      <c r="I574">
        <v>2</v>
      </c>
      <c r="J574">
        <v>7</v>
      </c>
      <c r="K574">
        <v>2</v>
      </c>
      <c r="L574" t="s">
        <v>102</v>
      </c>
      <c r="M574">
        <v>9</v>
      </c>
      <c r="N574" t="s">
        <v>715</v>
      </c>
      <c r="O574" t="s">
        <v>31</v>
      </c>
      <c r="P574">
        <v>3</v>
      </c>
      <c r="Q574">
        <v>0</v>
      </c>
      <c r="R574">
        <v>0</v>
      </c>
      <c r="S574" t="s">
        <v>642</v>
      </c>
      <c r="T574" t="s">
        <v>690</v>
      </c>
      <c r="U574">
        <v>0</v>
      </c>
      <c r="V574">
        <v>0</v>
      </c>
      <c r="W574">
        <v>0</v>
      </c>
      <c r="X574" t="s">
        <v>38</v>
      </c>
      <c r="Y574" t="s">
        <v>755</v>
      </c>
      <c r="Z574">
        <v>1643.1999999999998</v>
      </c>
      <c r="AA574">
        <v>93540</v>
      </c>
      <c r="AB574">
        <v>0</v>
      </c>
      <c r="AC574">
        <v>0</v>
      </c>
      <c r="AD574">
        <v>0.94875851996105176</v>
      </c>
      <c r="AF574">
        <v>0</v>
      </c>
      <c r="AG574" t="s">
        <v>913</v>
      </c>
    </row>
    <row r="575" spans="1:33" x14ac:dyDescent="0.25">
      <c r="A575" t="s">
        <v>55</v>
      </c>
      <c r="B575" t="s">
        <v>951</v>
      </c>
      <c r="C575" s="63" t="s">
        <v>951</v>
      </c>
      <c r="D575" s="63" t="s">
        <v>671</v>
      </c>
      <c r="E575" t="s">
        <v>527</v>
      </c>
      <c r="F575">
        <v>0.6</v>
      </c>
      <c r="G575">
        <v>2</v>
      </c>
      <c r="H575">
        <v>2</v>
      </c>
      <c r="I575">
        <v>2</v>
      </c>
      <c r="J575">
        <v>7</v>
      </c>
      <c r="K575">
        <v>3</v>
      </c>
      <c r="L575" t="s">
        <v>103</v>
      </c>
      <c r="M575">
        <v>10</v>
      </c>
      <c r="N575" t="s">
        <v>717</v>
      </c>
      <c r="O575" t="s">
        <v>4</v>
      </c>
      <c r="P575">
        <v>1</v>
      </c>
      <c r="Q575">
        <v>2</v>
      </c>
      <c r="R575">
        <v>0</v>
      </c>
      <c r="S575" t="s">
        <v>642</v>
      </c>
      <c r="T575" t="s">
        <v>689</v>
      </c>
      <c r="U575">
        <v>15</v>
      </c>
      <c r="V575">
        <v>1.9736842105263159</v>
      </c>
      <c r="W575">
        <v>9</v>
      </c>
      <c r="X575" t="s">
        <v>39</v>
      </c>
      <c r="Y575" t="s">
        <v>756</v>
      </c>
      <c r="Z575">
        <v>1643.1999999999998</v>
      </c>
      <c r="AA575">
        <v>93540</v>
      </c>
      <c r="AB575">
        <v>1</v>
      </c>
      <c r="AC575">
        <v>1.8725497104494442</v>
      </c>
      <c r="AD575">
        <v>0.94875851996105176</v>
      </c>
      <c r="AE575">
        <v>0.94875851996105165</v>
      </c>
      <c r="AF575">
        <v>-2.2204460492503131E-16</v>
      </c>
      <c r="AG575" t="s">
        <v>642</v>
      </c>
    </row>
    <row r="576" spans="1:33" x14ac:dyDescent="0.25">
      <c r="A576" t="s">
        <v>55</v>
      </c>
      <c r="B576" t="s">
        <v>951</v>
      </c>
      <c r="C576" s="63" t="s">
        <v>951</v>
      </c>
      <c r="D576" s="63" t="s">
        <v>671</v>
      </c>
      <c r="E576" t="s">
        <v>527</v>
      </c>
      <c r="F576">
        <v>0.6</v>
      </c>
      <c r="G576">
        <v>2</v>
      </c>
      <c r="H576">
        <v>2</v>
      </c>
      <c r="I576">
        <v>2</v>
      </c>
      <c r="J576">
        <v>7</v>
      </c>
      <c r="K576">
        <v>3</v>
      </c>
      <c r="L576" t="s">
        <v>103</v>
      </c>
      <c r="M576">
        <v>10</v>
      </c>
      <c r="N576" t="s">
        <v>717</v>
      </c>
      <c r="O576" t="s">
        <v>5</v>
      </c>
      <c r="P576">
        <v>2</v>
      </c>
      <c r="Q576">
        <v>0</v>
      </c>
      <c r="R576">
        <v>0</v>
      </c>
      <c r="S576" t="s">
        <v>642</v>
      </c>
      <c r="T576" t="s">
        <v>690</v>
      </c>
      <c r="U576">
        <v>0</v>
      </c>
      <c r="V576">
        <v>0</v>
      </c>
      <c r="W576">
        <v>0</v>
      </c>
      <c r="X576" t="s">
        <v>40</v>
      </c>
      <c r="Y576" t="s">
        <v>757</v>
      </c>
      <c r="Z576">
        <v>1643.1999999999998</v>
      </c>
      <c r="AA576">
        <v>93540</v>
      </c>
      <c r="AB576">
        <v>0</v>
      </c>
      <c r="AC576">
        <v>0</v>
      </c>
      <c r="AD576">
        <v>0.94875851996105176</v>
      </c>
      <c r="AF576">
        <v>0</v>
      </c>
      <c r="AG576" t="s">
        <v>913</v>
      </c>
    </row>
    <row r="577" spans="1:33" x14ac:dyDescent="0.25">
      <c r="A577" t="s">
        <v>55</v>
      </c>
      <c r="B577" t="s">
        <v>951</v>
      </c>
      <c r="C577" s="63" t="s">
        <v>951</v>
      </c>
      <c r="D577" s="63" t="s">
        <v>671</v>
      </c>
      <c r="E577" t="s">
        <v>527</v>
      </c>
      <c r="F577">
        <v>0.6</v>
      </c>
      <c r="G577">
        <v>2</v>
      </c>
      <c r="H577">
        <v>2</v>
      </c>
      <c r="I577">
        <v>2</v>
      </c>
      <c r="J577">
        <v>7</v>
      </c>
      <c r="K577">
        <v>3</v>
      </c>
      <c r="L577" t="s">
        <v>103</v>
      </c>
      <c r="M577">
        <v>10</v>
      </c>
      <c r="N577" t="s">
        <v>717</v>
      </c>
      <c r="O577" t="s">
        <v>31</v>
      </c>
      <c r="P577">
        <v>3</v>
      </c>
      <c r="Q577">
        <v>0</v>
      </c>
      <c r="R577">
        <v>0</v>
      </c>
      <c r="S577" t="s">
        <v>642</v>
      </c>
      <c r="T577" t="s">
        <v>690</v>
      </c>
      <c r="U577">
        <v>0</v>
      </c>
      <c r="V577">
        <v>0</v>
      </c>
      <c r="W577">
        <v>0</v>
      </c>
      <c r="X577" t="s">
        <v>41</v>
      </c>
      <c r="Y577" t="s">
        <v>758</v>
      </c>
      <c r="Z577">
        <v>1643.1999999999998</v>
      </c>
      <c r="AA577">
        <v>93540</v>
      </c>
      <c r="AB577">
        <v>0</v>
      </c>
      <c r="AC577">
        <v>0</v>
      </c>
      <c r="AD577">
        <v>0.94875851996105176</v>
      </c>
      <c r="AF577">
        <v>0</v>
      </c>
      <c r="AG577" t="s">
        <v>913</v>
      </c>
    </row>
    <row r="578" spans="1:33" x14ac:dyDescent="0.25">
      <c r="A578" t="s">
        <v>55</v>
      </c>
      <c r="B578" t="s">
        <v>951</v>
      </c>
      <c r="C578" s="63" t="s">
        <v>951</v>
      </c>
      <c r="D578" s="63" t="s">
        <v>671</v>
      </c>
      <c r="E578" t="s">
        <v>527</v>
      </c>
      <c r="F578">
        <v>0.6</v>
      </c>
      <c r="G578">
        <v>2</v>
      </c>
      <c r="H578">
        <v>2</v>
      </c>
      <c r="I578">
        <v>2</v>
      </c>
      <c r="J578">
        <v>7</v>
      </c>
      <c r="K578">
        <v>4</v>
      </c>
      <c r="L578" t="s">
        <v>101</v>
      </c>
      <c r="M578">
        <v>11</v>
      </c>
      <c r="N578" t="s">
        <v>719</v>
      </c>
      <c r="O578" t="s">
        <v>4</v>
      </c>
      <c r="P578">
        <v>1</v>
      </c>
      <c r="Q578">
        <v>2</v>
      </c>
      <c r="R578">
        <v>0</v>
      </c>
      <c r="S578" t="s">
        <v>642</v>
      </c>
      <c r="T578" t="s">
        <v>689</v>
      </c>
      <c r="U578">
        <v>15</v>
      </c>
      <c r="V578">
        <v>1.9736842105263159</v>
      </c>
      <c r="W578">
        <v>9</v>
      </c>
      <c r="X578" t="s">
        <v>42</v>
      </c>
      <c r="Y578" t="s">
        <v>759</v>
      </c>
      <c r="Z578">
        <v>1643.1999999999998</v>
      </c>
      <c r="AA578">
        <v>93540</v>
      </c>
      <c r="AB578">
        <v>1</v>
      </c>
      <c r="AC578">
        <v>1.8725497104494442</v>
      </c>
      <c r="AD578">
        <v>0.94875851996105176</v>
      </c>
      <c r="AE578">
        <v>0.94875851996105165</v>
      </c>
      <c r="AF578">
        <v>-2.2204460492503131E-16</v>
      </c>
      <c r="AG578" t="s">
        <v>642</v>
      </c>
    </row>
    <row r="579" spans="1:33" x14ac:dyDescent="0.25">
      <c r="A579" t="s">
        <v>55</v>
      </c>
      <c r="B579" t="s">
        <v>951</v>
      </c>
      <c r="C579" s="63" t="s">
        <v>951</v>
      </c>
      <c r="D579" s="63" t="s">
        <v>671</v>
      </c>
      <c r="E579" t="s">
        <v>527</v>
      </c>
      <c r="F579">
        <v>0.6</v>
      </c>
      <c r="G579">
        <v>2</v>
      </c>
      <c r="H579">
        <v>2</v>
      </c>
      <c r="I579">
        <v>2</v>
      </c>
      <c r="J579">
        <v>7</v>
      </c>
      <c r="K579">
        <v>4</v>
      </c>
      <c r="L579" t="s">
        <v>101</v>
      </c>
      <c r="M579">
        <v>11</v>
      </c>
      <c r="N579" t="s">
        <v>719</v>
      </c>
      <c r="O579" t="s">
        <v>5</v>
      </c>
      <c r="P579">
        <v>2</v>
      </c>
      <c r="Q579">
        <v>0</v>
      </c>
      <c r="R579">
        <v>0</v>
      </c>
      <c r="S579" t="s">
        <v>642</v>
      </c>
      <c r="T579" t="s">
        <v>690</v>
      </c>
      <c r="U579">
        <v>0</v>
      </c>
      <c r="V579">
        <v>0</v>
      </c>
      <c r="W579">
        <v>0</v>
      </c>
      <c r="X579" t="s">
        <v>43</v>
      </c>
      <c r="Y579" t="s">
        <v>760</v>
      </c>
      <c r="Z579">
        <v>1643.1999999999998</v>
      </c>
      <c r="AA579">
        <v>93540</v>
      </c>
      <c r="AB579">
        <v>0</v>
      </c>
      <c r="AC579">
        <v>0</v>
      </c>
      <c r="AD579">
        <v>0.94875851996105176</v>
      </c>
      <c r="AF579">
        <v>0</v>
      </c>
      <c r="AG579" t="s">
        <v>913</v>
      </c>
    </row>
    <row r="580" spans="1:33" x14ac:dyDescent="0.25">
      <c r="A580" t="s">
        <v>55</v>
      </c>
      <c r="B580" t="s">
        <v>951</v>
      </c>
      <c r="C580" s="63" t="s">
        <v>951</v>
      </c>
      <c r="D580" s="63" t="s">
        <v>671</v>
      </c>
      <c r="E580" t="s">
        <v>527</v>
      </c>
      <c r="F580">
        <v>0.6</v>
      </c>
      <c r="G580">
        <v>2</v>
      </c>
      <c r="H580">
        <v>2</v>
      </c>
      <c r="I580">
        <v>2</v>
      </c>
      <c r="J580">
        <v>7</v>
      </c>
      <c r="K580">
        <v>4</v>
      </c>
      <c r="L580" t="s">
        <v>101</v>
      </c>
      <c r="M580">
        <v>11</v>
      </c>
      <c r="N580" t="s">
        <v>719</v>
      </c>
      <c r="O580" t="s">
        <v>31</v>
      </c>
      <c r="P580">
        <v>3</v>
      </c>
      <c r="Q580">
        <v>0</v>
      </c>
      <c r="R580">
        <v>0</v>
      </c>
      <c r="S580" t="s">
        <v>642</v>
      </c>
      <c r="T580" t="s">
        <v>690</v>
      </c>
      <c r="U580">
        <v>0</v>
      </c>
      <c r="V580">
        <v>0</v>
      </c>
      <c r="W580">
        <v>0</v>
      </c>
      <c r="X580" t="s">
        <v>44</v>
      </c>
      <c r="Y580" t="s">
        <v>761</v>
      </c>
      <c r="Z580">
        <v>1643.1999999999998</v>
      </c>
      <c r="AA580">
        <v>93540</v>
      </c>
      <c r="AB580">
        <v>0</v>
      </c>
      <c r="AC580">
        <v>0</v>
      </c>
      <c r="AD580">
        <v>0.94875851996105176</v>
      </c>
      <c r="AF580">
        <v>0</v>
      </c>
      <c r="AG580" t="s">
        <v>913</v>
      </c>
    </row>
    <row r="581" spans="1:33" x14ac:dyDescent="0.25">
      <c r="A581" t="s">
        <v>55</v>
      </c>
      <c r="B581" t="s">
        <v>951</v>
      </c>
      <c r="C581" s="63" t="s">
        <v>951</v>
      </c>
      <c r="D581" s="63" t="s">
        <v>671</v>
      </c>
      <c r="E581" t="s">
        <v>527</v>
      </c>
      <c r="F581">
        <v>0.6</v>
      </c>
      <c r="G581">
        <v>2</v>
      </c>
      <c r="H581">
        <v>2</v>
      </c>
      <c r="I581">
        <v>2</v>
      </c>
      <c r="J581">
        <v>7</v>
      </c>
      <c r="K581">
        <v>5</v>
      </c>
      <c r="L581" t="s">
        <v>105</v>
      </c>
      <c r="M581">
        <v>12</v>
      </c>
      <c r="N581" t="s">
        <v>721</v>
      </c>
      <c r="O581" t="s">
        <v>4</v>
      </c>
      <c r="P581">
        <v>1</v>
      </c>
      <c r="Q581">
        <v>1</v>
      </c>
      <c r="R581">
        <v>0</v>
      </c>
      <c r="S581" t="s">
        <v>642</v>
      </c>
      <c r="T581" t="s">
        <v>689</v>
      </c>
      <c r="U581">
        <v>8.5</v>
      </c>
      <c r="V581">
        <v>1.118421052631579</v>
      </c>
      <c r="W581">
        <v>5.0999999999999996</v>
      </c>
      <c r="X581" t="s">
        <v>45</v>
      </c>
      <c r="Y581" t="s">
        <v>762</v>
      </c>
      <c r="Z581">
        <v>1643.1999999999998</v>
      </c>
      <c r="AA581">
        <v>93540</v>
      </c>
      <c r="AB581">
        <v>1</v>
      </c>
      <c r="AC581">
        <v>1.0611115025880182</v>
      </c>
      <c r="AD581">
        <v>0.94875851996105176</v>
      </c>
      <c r="AE581">
        <v>0.94875851996105154</v>
      </c>
      <c r="AF581">
        <v>-2.2204460492503131E-16</v>
      </c>
      <c r="AG581" t="s">
        <v>642</v>
      </c>
    </row>
    <row r="582" spans="1:33" x14ac:dyDescent="0.25">
      <c r="A582" t="s">
        <v>55</v>
      </c>
      <c r="B582" t="s">
        <v>951</v>
      </c>
      <c r="C582" s="63" t="s">
        <v>951</v>
      </c>
      <c r="D582" s="63" t="s">
        <v>671</v>
      </c>
      <c r="E582" t="s">
        <v>527</v>
      </c>
      <c r="F582">
        <v>0.6</v>
      </c>
      <c r="G582">
        <v>2</v>
      </c>
      <c r="H582">
        <v>2</v>
      </c>
      <c r="I582">
        <v>2</v>
      </c>
      <c r="J582">
        <v>7</v>
      </c>
      <c r="K582">
        <v>5</v>
      </c>
      <c r="L582" t="s">
        <v>105</v>
      </c>
      <c r="M582">
        <v>12</v>
      </c>
      <c r="N582" t="s">
        <v>721</v>
      </c>
      <c r="O582" t="s">
        <v>5</v>
      </c>
      <c r="P582">
        <v>2</v>
      </c>
      <c r="Q582">
        <v>0</v>
      </c>
      <c r="R582">
        <v>0</v>
      </c>
      <c r="S582" t="s">
        <v>642</v>
      </c>
      <c r="T582" t="s">
        <v>690</v>
      </c>
      <c r="U582">
        <v>0</v>
      </c>
      <c r="V582">
        <v>0</v>
      </c>
      <c r="W582">
        <v>0</v>
      </c>
      <c r="X582" t="s">
        <v>46</v>
      </c>
      <c r="Y582" t="s">
        <v>763</v>
      </c>
      <c r="Z582">
        <v>1643.1999999999998</v>
      </c>
      <c r="AA582">
        <v>93540</v>
      </c>
      <c r="AB582">
        <v>0</v>
      </c>
      <c r="AC582">
        <v>0</v>
      </c>
      <c r="AD582">
        <v>0.94875851996105176</v>
      </c>
      <c r="AF582">
        <v>0</v>
      </c>
      <c r="AG582" t="s">
        <v>913</v>
      </c>
    </row>
    <row r="583" spans="1:33" x14ac:dyDescent="0.25">
      <c r="A583" t="s">
        <v>55</v>
      </c>
      <c r="B583" t="s">
        <v>951</v>
      </c>
      <c r="C583" s="63" t="s">
        <v>951</v>
      </c>
      <c r="D583" s="63" t="s">
        <v>671</v>
      </c>
      <c r="E583" t="s">
        <v>527</v>
      </c>
      <c r="F583">
        <v>0.6</v>
      </c>
      <c r="G583">
        <v>2</v>
      </c>
      <c r="H583">
        <v>2</v>
      </c>
      <c r="I583">
        <v>2</v>
      </c>
      <c r="J583">
        <v>7</v>
      </c>
      <c r="K583">
        <v>5</v>
      </c>
      <c r="L583" t="s">
        <v>105</v>
      </c>
      <c r="M583">
        <v>12</v>
      </c>
      <c r="N583" t="s">
        <v>721</v>
      </c>
      <c r="O583" t="s">
        <v>31</v>
      </c>
      <c r="P583">
        <v>3</v>
      </c>
      <c r="Q583">
        <v>0</v>
      </c>
      <c r="R583">
        <v>0</v>
      </c>
      <c r="S583" t="s">
        <v>642</v>
      </c>
      <c r="T583" t="s">
        <v>690</v>
      </c>
      <c r="U583">
        <v>0</v>
      </c>
      <c r="V583">
        <v>0</v>
      </c>
      <c r="W583">
        <v>0</v>
      </c>
      <c r="X583" t="s">
        <v>47</v>
      </c>
      <c r="Y583" t="s">
        <v>764</v>
      </c>
      <c r="Z583">
        <v>1643.1999999999998</v>
      </c>
      <c r="AA583">
        <v>93540</v>
      </c>
      <c r="AB583">
        <v>0</v>
      </c>
      <c r="AC583">
        <v>0</v>
      </c>
      <c r="AD583">
        <v>0.94875851996105176</v>
      </c>
      <c r="AF583">
        <v>0</v>
      </c>
      <c r="AG583" t="s">
        <v>913</v>
      </c>
    </row>
    <row r="584" spans="1:33" x14ac:dyDescent="0.25">
      <c r="A584" t="s">
        <v>55</v>
      </c>
      <c r="B584" t="s">
        <v>951</v>
      </c>
      <c r="C584" s="63" t="s">
        <v>951</v>
      </c>
      <c r="D584" s="63" t="s">
        <v>671</v>
      </c>
      <c r="E584" t="s">
        <v>527</v>
      </c>
      <c r="F584">
        <v>0.6</v>
      </c>
      <c r="G584">
        <v>2</v>
      </c>
      <c r="H584">
        <v>2</v>
      </c>
      <c r="I584">
        <v>2</v>
      </c>
      <c r="J584">
        <v>7</v>
      </c>
      <c r="K584">
        <v>6</v>
      </c>
      <c r="L584" t="s">
        <v>113</v>
      </c>
      <c r="M584">
        <v>13</v>
      </c>
      <c r="N584" t="s">
        <v>723</v>
      </c>
      <c r="O584" t="s">
        <v>4</v>
      </c>
      <c r="P584">
        <v>1</v>
      </c>
      <c r="Q584">
        <v>1</v>
      </c>
      <c r="R584">
        <v>0</v>
      </c>
      <c r="S584" t="s">
        <v>642</v>
      </c>
      <c r="T584" t="s">
        <v>689</v>
      </c>
      <c r="U584">
        <v>8.5</v>
      </c>
      <c r="V584">
        <v>1.118421052631579</v>
      </c>
      <c r="W584">
        <v>5.0999999999999996</v>
      </c>
      <c r="X584" t="s">
        <v>48</v>
      </c>
      <c r="Y584" t="s">
        <v>765</v>
      </c>
      <c r="Z584">
        <v>1643.1999999999998</v>
      </c>
      <c r="AA584">
        <v>93540</v>
      </c>
      <c r="AB584">
        <v>1</v>
      </c>
      <c r="AC584">
        <v>1.0611115025880182</v>
      </c>
      <c r="AD584">
        <v>0.94875851996105176</v>
      </c>
      <c r="AE584">
        <v>0.94875851996105154</v>
      </c>
      <c r="AF584">
        <v>-2.2204460492503131E-16</v>
      </c>
      <c r="AG584" t="s">
        <v>642</v>
      </c>
    </row>
    <row r="585" spans="1:33" x14ac:dyDescent="0.25">
      <c r="A585" t="s">
        <v>55</v>
      </c>
      <c r="B585" t="s">
        <v>951</v>
      </c>
      <c r="C585" s="63" t="s">
        <v>951</v>
      </c>
      <c r="D585" s="63" t="s">
        <v>671</v>
      </c>
      <c r="E585" t="s">
        <v>527</v>
      </c>
      <c r="F585">
        <v>0.6</v>
      </c>
      <c r="G585">
        <v>2</v>
      </c>
      <c r="H585">
        <v>2</v>
      </c>
      <c r="I585">
        <v>2</v>
      </c>
      <c r="J585">
        <v>7</v>
      </c>
      <c r="K585">
        <v>6</v>
      </c>
      <c r="L585" t="s">
        <v>113</v>
      </c>
      <c r="M585">
        <v>13</v>
      </c>
      <c r="N585" t="s">
        <v>723</v>
      </c>
      <c r="O585" t="s">
        <v>5</v>
      </c>
      <c r="P585">
        <v>2</v>
      </c>
      <c r="Q585">
        <v>0</v>
      </c>
      <c r="R585">
        <v>0</v>
      </c>
      <c r="S585" t="s">
        <v>642</v>
      </c>
      <c r="T585" t="s">
        <v>690</v>
      </c>
      <c r="U585">
        <v>0</v>
      </c>
      <c r="V585">
        <v>0</v>
      </c>
      <c r="W585">
        <v>0</v>
      </c>
      <c r="X585" t="s">
        <v>49</v>
      </c>
      <c r="Y585" t="s">
        <v>766</v>
      </c>
      <c r="Z585">
        <v>1643.1999999999998</v>
      </c>
      <c r="AA585">
        <v>93540</v>
      </c>
      <c r="AB585">
        <v>0</v>
      </c>
      <c r="AC585">
        <v>0</v>
      </c>
      <c r="AD585">
        <v>0.94875851996105176</v>
      </c>
      <c r="AF585">
        <v>0</v>
      </c>
      <c r="AG585" t="s">
        <v>913</v>
      </c>
    </row>
    <row r="586" spans="1:33" x14ac:dyDescent="0.25">
      <c r="A586" t="s">
        <v>55</v>
      </c>
      <c r="B586" t="s">
        <v>951</v>
      </c>
      <c r="C586" s="63" t="s">
        <v>951</v>
      </c>
      <c r="D586" s="63" t="s">
        <v>671</v>
      </c>
      <c r="E586" t="s">
        <v>527</v>
      </c>
      <c r="F586">
        <v>0.6</v>
      </c>
      <c r="G586">
        <v>2</v>
      </c>
      <c r="H586">
        <v>2</v>
      </c>
      <c r="I586">
        <v>2</v>
      </c>
      <c r="J586">
        <v>7</v>
      </c>
      <c r="K586">
        <v>6</v>
      </c>
      <c r="L586" t="s">
        <v>113</v>
      </c>
      <c r="M586">
        <v>13</v>
      </c>
      <c r="N586" t="s">
        <v>723</v>
      </c>
      <c r="O586" t="s">
        <v>31</v>
      </c>
      <c r="P586">
        <v>3</v>
      </c>
      <c r="Q586">
        <v>0</v>
      </c>
      <c r="R586">
        <v>0</v>
      </c>
      <c r="S586" t="s">
        <v>642</v>
      </c>
      <c r="T586" t="s">
        <v>690</v>
      </c>
      <c r="U586">
        <v>0</v>
      </c>
      <c r="V586">
        <v>0</v>
      </c>
      <c r="W586">
        <v>0</v>
      </c>
      <c r="X586" t="s">
        <v>50</v>
      </c>
      <c r="Y586" t="s">
        <v>767</v>
      </c>
      <c r="Z586">
        <v>1643.1999999999998</v>
      </c>
      <c r="AA586">
        <v>93540</v>
      </c>
      <c r="AB586">
        <v>0</v>
      </c>
      <c r="AC586">
        <v>0</v>
      </c>
      <c r="AD586">
        <v>0.94875851996105176</v>
      </c>
      <c r="AF586">
        <v>0</v>
      </c>
      <c r="AG586" t="s">
        <v>913</v>
      </c>
    </row>
    <row r="587" spans="1:33" x14ac:dyDescent="0.25">
      <c r="A587" t="s">
        <v>55</v>
      </c>
      <c r="B587" t="s">
        <v>951</v>
      </c>
      <c r="C587" s="63" t="s">
        <v>951</v>
      </c>
      <c r="D587" s="63" t="s">
        <v>671</v>
      </c>
      <c r="E587" t="s">
        <v>527</v>
      </c>
      <c r="F587">
        <v>0.6</v>
      </c>
      <c r="G587">
        <v>2</v>
      </c>
      <c r="H587">
        <v>2</v>
      </c>
      <c r="I587">
        <v>2</v>
      </c>
      <c r="J587">
        <v>7</v>
      </c>
      <c r="K587">
        <v>7</v>
      </c>
      <c r="L587" t="s">
        <v>114</v>
      </c>
      <c r="M587">
        <v>14</v>
      </c>
      <c r="N587" t="s">
        <v>725</v>
      </c>
      <c r="O587" t="s">
        <v>4</v>
      </c>
      <c r="P587">
        <v>1</v>
      </c>
      <c r="Q587">
        <v>1</v>
      </c>
      <c r="R587">
        <v>0</v>
      </c>
      <c r="S587" t="s">
        <v>642</v>
      </c>
      <c r="T587" t="s">
        <v>689</v>
      </c>
      <c r="U587">
        <v>8.5</v>
      </c>
      <c r="V587">
        <v>1.118421052631579</v>
      </c>
      <c r="W587">
        <v>5.0999999999999996</v>
      </c>
      <c r="X587" t="s">
        <v>51</v>
      </c>
      <c r="Y587" t="s">
        <v>768</v>
      </c>
      <c r="Z587">
        <v>1643.1999999999998</v>
      </c>
      <c r="AA587">
        <v>93540</v>
      </c>
      <c r="AB587">
        <v>1</v>
      </c>
      <c r="AC587">
        <v>1.0611115025880182</v>
      </c>
      <c r="AD587">
        <v>0.94875851996105176</v>
      </c>
      <c r="AE587">
        <v>0.94875851996105154</v>
      </c>
      <c r="AF587">
        <v>-2.2204460492503131E-16</v>
      </c>
      <c r="AG587" t="s">
        <v>642</v>
      </c>
    </row>
    <row r="588" spans="1:33" x14ac:dyDescent="0.25">
      <c r="A588" t="s">
        <v>55</v>
      </c>
      <c r="B588" t="s">
        <v>951</v>
      </c>
      <c r="C588" s="63" t="s">
        <v>951</v>
      </c>
      <c r="D588" s="63" t="s">
        <v>671</v>
      </c>
      <c r="E588" t="s">
        <v>527</v>
      </c>
      <c r="F588">
        <v>0.6</v>
      </c>
      <c r="G588">
        <v>2</v>
      </c>
      <c r="H588">
        <v>2</v>
      </c>
      <c r="I588">
        <v>2</v>
      </c>
      <c r="J588">
        <v>7</v>
      </c>
      <c r="K588">
        <v>7</v>
      </c>
      <c r="L588" t="s">
        <v>114</v>
      </c>
      <c r="M588">
        <v>14</v>
      </c>
      <c r="N588" t="s">
        <v>725</v>
      </c>
      <c r="O588" t="s">
        <v>5</v>
      </c>
      <c r="P588">
        <v>2</v>
      </c>
      <c r="Q588">
        <v>0</v>
      </c>
      <c r="R588">
        <v>0</v>
      </c>
      <c r="S588" t="s">
        <v>642</v>
      </c>
      <c r="T588" t="s">
        <v>690</v>
      </c>
      <c r="U588">
        <v>0</v>
      </c>
      <c r="V588">
        <v>0</v>
      </c>
      <c r="W588">
        <v>0</v>
      </c>
      <c r="X588" t="s">
        <v>52</v>
      </c>
      <c r="Y588" t="s">
        <v>769</v>
      </c>
      <c r="Z588">
        <v>1643.1999999999998</v>
      </c>
      <c r="AA588">
        <v>93540</v>
      </c>
      <c r="AB588">
        <v>0</v>
      </c>
      <c r="AC588">
        <v>0</v>
      </c>
      <c r="AD588">
        <v>0.94875851996105176</v>
      </c>
      <c r="AF588">
        <v>0</v>
      </c>
      <c r="AG588" t="s">
        <v>913</v>
      </c>
    </row>
    <row r="589" spans="1:33" x14ac:dyDescent="0.25">
      <c r="A589" t="s">
        <v>55</v>
      </c>
      <c r="B589" t="s">
        <v>951</v>
      </c>
      <c r="C589" s="63" t="s">
        <v>951</v>
      </c>
      <c r="D589" s="63" t="s">
        <v>671</v>
      </c>
      <c r="E589" t="s">
        <v>527</v>
      </c>
      <c r="F589">
        <v>0.6</v>
      </c>
      <c r="G589">
        <v>2</v>
      </c>
      <c r="H589">
        <v>2</v>
      </c>
      <c r="I589">
        <v>2</v>
      </c>
      <c r="J589">
        <v>7</v>
      </c>
      <c r="K589">
        <v>7</v>
      </c>
      <c r="L589" t="s">
        <v>114</v>
      </c>
      <c r="M589">
        <v>14</v>
      </c>
      <c r="N589" t="s">
        <v>725</v>
      </c>
      <c r="O589" t="s">
        <v>31</v>
      </c>
      <c r="P589">
        <v>3</v>
      </c>
      <c r="Q589">
        <v>0</v>
      </c>
      <c r="R589">
        <v>0</v>
      </c>
      <c r="S589" t="s">
        <v>642</v>
      </c>
      <c r="T589" t="s">
        <v>690</v>
      </c>
      <c r="U589">
        <v>0</v>
      </c>
      <c r="V589">
        <v>0</v>
      </c>
      <c r="W589">
        <v>0</v>
      </c>
      <c r="X589" t="s">
        <v>53</v>
      </c>
      <c r="Y589" t="s">
        <v>770</v>
      </c>
      <c r="Z589">
        <v>1643.1999999999998</v>
      </c>
      <c r="AA589">
        <v>93540</v>
      </c>
      <c r="AB589">
        <v>0</v>
      </c>
      <c r="AC589">
        <v>0</v>
      </c>
      <c r="AD589">
        <v>0.94875851996105176</v>
      </c>
      <c r="AF589">
        <v>0</v>
      </c>
      <c r="AG589" t="s">
        <v>913</v>
      </c>
    </row>
    <row r="590" spans="1:33" x14ac:dyDescent="0.25">
      <c r="A590" t="s">
        <v>56</v>
      </c>
      <c r="B590" t="s">
        <v>945</v>
      </c>
      <c r="C590" s="63" t="s">
        <v>945</v>
      </c>
      <c r="D590" s="63" t="s">
        <v>671</v>
      </c>
      <c r="E590" t="s">
        <v>527</v>
      </c>
      <c r="F590">
        <v>1</v>
      </c>
      <c r="G590">
        <v>1</v>
      </c>
      <c r="H590">
        <v>1</v>
      </c>
      <c r="I590">
        <v>2</v>
      </c>
      <c r="J590">
        <v>7</v>
      </c>
      <c r="K590">
        <v>1</v>
      </c>
      <c r="L590" t="s">
        <v>99</v>
      </c>
      <c r="M590">
        <v>1</v>
      </c>
      <c r="N590" t="s">
        <v>699</v>
      </c>
      <c r="O590" t="s">
        <v>4</v>
      </c>
      <c r="P590">
        <v>1</v>
      </c>
      <c r="Q590">
        <v>12</v>
      </c>
      <c r="R590">
        <v>0</v>
      </c>
      <c r="S590" t="s">
        <v>642</v>
      </c>
      <c r="T590" t="s">
        <v>689</v>
      </c>
      <c r="U590">
        <v>92</v>
      </c>
      <c r="V590">
        <v>12.105263157894738</v>
      </c>
      <c r="W590">
        <v>92</v>
      </c>
      <c r="X590" t="s">
        <v>33</v>
      </c>
      <c r="Y590" t="s">
        <v>729</v>
      </c>
      <c r="Z590">
        <v>3235.9999999999986</v>
      </c>
      <c r="AA590">
        <v>174180</v>
      </c>
      <c r="AB590">
        <v>1</v>
      </c>
      <c r="AC590">
        <v>10.859573222301741</v>
      </c>
      <c r="AD590">
        <v>0.89709517923362214</v>
      </c>
      <c r="AE590">
        <v>0.89709517923362192</v>
      </c>
      <c r="AF590">
        <v>-1.7763568394002505E-15</v>
      </c>
      <c r="AG590" t="s">
        <v>642</v>
      </c>
    </row>
    <row r="591" spans="1:33" x14ac:dyDescent="0.25">
      <c r="A591" t="s">
        <v>56</v>
      </c>
      <c r="B591" t="s">
        <v>945</v>
      </c>
      <c r="C591" s="63" t="s">
        <v>945</v>
      </c>
      <c r="D591" s="63" t="s">
        <v>671</v>
      </c>
      <c r="E591" t="s">
        <v>527</v>
      </c>
      <c r="F591">
        <v>1</v>
      </c>
      <c r="G591">
        <v>1</v>
      </c>
      <c r="H591">
        <v>1</v>
      </c>
      <c r="I591">
        <v>2</v>
      </c>
      <c r="J591">
        <v>7</v>
      </c>
      <c r="K591">
        <v>1</v>
      </c>
      <c r="L591" t="s">
        <v>99</v>
      </c>
      <c r="M591">
        <v>1</v>
      </c>
      <c r="N591" t="s">
        <v>699</v>
      </c>
      <c r="O591" t="s">
        <v>5</v>
      </c>
      <c r="P591">
        <v>2</v>
      </c>
      <c r="Q591">
        <v>8</v>
      </c>
      <c r="R591">
        <v>0</v>
      </c>
      <c r="S591" t="s">
        <v>642</v>
      </c>
      <c r="T591" t="s">
        <v>689</v>
      </c>
      <c r="U591">
        <v>66</v>
      </c>
      <c r="V591">
        <v>8.6842105263157894</v>
      </c>
      <c r="W591">
        <v>66</v>
      </c>
      <c r="X591" t="s">
        <v>34</v>
      </c>
      <c r="Y591" t="s">
        <v>730</v>
      </c>
      <c r="Z591">
        <v>3235.9999999999986</v>
      </c>
      <c r="AA591">
        <v>174180</v>
      </c>
      <c r="AB591">
        <v>1</v>
      </c>
      <c r="AC591">
        <v>7.7905633986077714</v>
      </c>
      <c r="AD591">
        <v>0.89709517923362214</v>
      </c>
      <c r="AE591">
        <v>0.89709517923362214</v>
      </c>
      <c r="AF591">
        <v>0</v>
      </c>
      <c r="AG591" t="s">
        <v>642</v>
      </c>
    </row>
    <row r="592" spans="1:33" x14ac:dyDescent="0.25">
      <c r="A592" t="s">
        <v>56</v>
      </c>
      <c r="B592" t="s">
        <v>945</v>
      </c>
      <c r="C592" s="63" t="s">
        <v>945</v>
      </c>
      <c r="D592" s="63" t="s">
        <v>671</v>
      </c>
      <c r="E592" t="s">
        <v>527</v>
      </c>
      <c r="F592">
        <v>1</v>
      </c>
      <c r="G592">
        <v>1</v>
      </c>
      <c r="H592">
        <v>1</v>
      </c>
      <c r="I592">
        <v>2</v>
      </c>
      <c r="J592">
        <v>7</v>
      </c>
      <c r="K592">
        <v>1</v>
      </c>
      <c r="L592" t="s">
        <v>99</v>
      </c>
      <c r="M592">
        <v>1</v>
      </c>
      <c r="N592" t="s">
        <v>699</v>
      </c>
      <c r="O592" t="s">
        <v>31</v>
      </c>
      <c r="P592">
        <v>3</v>
      </c>
      <c r="Q592">
        <v>4</v>
      </c>
      <c r="R592">
        <v>0</v>
      </c>
      <c r="S592" t="s">
        <v>642</v>
      </c>
      <c r="T592" t="s">
        <v>689</v>
      </c>
      <c r="U592">
        <v>34</v>
      </c>
      <c r="V592">
        <v>4.4736842105263159</v>
      </c>
      <c r="W592">
        <v>34</v>
      </c>
      <c r="X592" t="s">
        <v>35</v>
      </c>
      <c r="Y592" t="s">
        <v>731</v>
      </c>
      <c r="Z592">
        <v>3235.9999999999986</v>
      </c>
      <c r="AA592">
        <v>174180</v>
      </c>
      <c r="AB592">
        <v>1</v>
      </c>
      <c r="AC592">
        <v>4.0133205386767301</v>
      </c>
      <c r="AD592">
        <v>0.89709517923362214</v>
      </c>
      <c r="AE592">
        <v>0.89709517923362203</v>
      </c>
      <c r="AF592">
        <v>-8.8817841970012523E-16</v>
      </c>
      <c r="AG592" t="s">
        <v>642</v>
      </c>
    </row>
    <row r="593" spans="1:33" x14ac:dyDescent="0.25">
      <c r="A593" t="s">
        <v>56</v>
      </c>
      <c r="B593" t="s">
        <v>945</v>
      </c>
      <c r="C593" s="63" t="s">
        <v>945</v>
      </c>
      <c r="D593" s="63" t="s">
        <v>671</v>
      </c>
      <c r="E593" t="s">
        <v>527</v>
      </c>
      <c r="F593">
        <v>1</v>
      </c>
      <c r="G593">
        <v>1</v>
      </c>
      <c r="H593">
        <v>1</v>
      </c>
      <c r="I593">
        <v>2</v>
      </c>
      <c r="J593">
        <v>7</v>
      </c>
      <c r="K593">
        <v>2</v>
      </c>
      <c r="L593" t="s">
        <v>102</v>
      </c>
      <c r="M593">
        <v>2</v>
      </c>
      <c r="N593" t="s">
        <v>701</v>
      </c>
      <c r="O593" t="s">
        <v>4</v>
      </c>
      <c r="P593">
        <v>1</v>
      </c>
      <c r="Q593">
        <v>12</v>
      </c>
      <c r="R593">
        <v>0</v>
      </c>
      <c r="S593" t="s">
        <v>642</v>
      </c>
      <c r="T593" t="s">
        <v>689</v>
      </c>
      <c r="U593">
        <v>92</v>
      </c>
      <c r="V593">
        <v>12.105263157894738</v>
      </c>
      <c r="W593">
        <v>92</v>
      </c>
      <c r="X593" t="s">
        <v>36</v>
      </c>
      <c r="Y593" t="s">
        <v>732</v>
      </c>
      <c r="Z593">
        <v>3235.9999999999986</v>
      </c>
      <c r="AA593">
        <v>174180</v>
      </c>
      <c r="AB593">
        <v>1</v>
      </c>
      <c r="AC593">
        <v>10.859573222301741</v>
      </c>
      <c r="AD593">
        <v>0.89709517923362214</v>
      </c>
      <c r="AE593">
        <v>0.89709517923362192</v>
      </c>
      <c r="AF593">
        <v>-1.7763568394002505E-15</v>
      </c>
      <c r="AG593" t="s">
        <v>642</v>
      </c>
    </row>
    <row r="594" spans="1:33" x14ac:dyDescent="0.25">
      <c r="A594" t="s">
        <v>56</v>
      </c>
      <c r="B594" t="s">
        <v>945</v>
      </c>
      <c r="C594" s="63" t="s">
        <v>945</v>
      </c>
      <c r="D594" s="63" t="s">
        <v>671</v>
      </c>
      <c r="E594" t="s">
        <v>527</v>
      </c>
      <c r="F594">
        <v>1</v>
      </c>
      <c r="G594">
        <v>1</v>
      </c>
      <c r="H594">
        <v>1</v>
      </c>
      <c r="I594">
        <v>2</v>
      </c>
      <c r="J594">
        <v>7</v>
      </c>
      <c r="K594">
        <v>2</v>
      </c>
      <c r="L594" t="s">
        <v>102</v>
      </c>
      <c r="M594">
        <v>2</v>
      </c>
      <c r="N594" t="s">
        <v>701</v>
      </c>
      <c r="O594" t="s">
        <v>5</v>
      </c>
      <c r="P594">
        <v>2</v>
      </c>
      <c r="Q594">
        <v>8</v>
      </c>
      <c r="R594">
        <v>0</v>
      </c>
      <c r="S594" t="s">
        <v>642</v>
      </c>
      <c r="T594" t="s">
        <v>689</v>
      </c>
      <c r="U594">
        <v>66</v>
      </c>
      <c r="V594">
        <v>8.6842105263157894</v>
      </c>
      <c r="W594">
        <v>66</v>
      </c>
      <c r="X594" t="s">
        <v>37</v>
      </c>
      <c r="Y594" t="s">
        <v>733</v>
      </c>
      <c r="Z594">
        <v>3235.9999999999986</v>
      </c>
      <c r="AA594">
        <v>174180</v>
      </c>
      <c r="AB594">
        <v>1</v>
      </c>
      <c r="AC594">
        <v>7.7905633986077714</v>
      </c>
      <c r="AD594">
        <v>0.89709517923362214</v>
      </c>
      <c r="AE594">
        <v>0.89709517923362214</v>
      </c>
      <c r="AF594">
        <v>0</v>
      </c>
      <c r="AG594" t="s">
        <v>642</v>
      </c>
    </row>
    <row r="595" spans="1:33" x14ac:dyDescent="0.25">
      <c r="A595" t="s">
        <v>56</v>
      </c>
      <c r="B595" t="s">
        <v>945</v>
      </c>
      <c r="C595" s="63" t="s">
        <v>945</v>
      </c>
      <c r="D595" s="63" t="s">
        <v>671</v>
      </c>
      <c r="E595" t="s">
        <v>527</v>
      </c>
      <c r="F595">
        <v>1</v>
      </c>
      <c r="G595">
        <v>1</v>
      </c>
      <c r="H595">
        <v>1</v>
      </c>
      <c r="I595">
        <v>2</v>
      </c>
      <c r="J595">
        <v>7</v>
      </c>
      <c r="K595">
        <v>2</v>
      </c>
      <c r="L595" t="s">
        <v>102</v>
      </c>
      <c r="M595">
        <v>2</v>
      </c>
      <c r="N595" t="s">
        <v>701</v>
      </c>
      <c r="O595" t="s">
        <v>31</v>
      </c>
      <c r="P595">
        <v>3</v>
      </c>
      <c r="Q595">
        <v>3</v>
      </c>
      <c r="R595">
        <v>0</v>
      </c>
      <c r="S595" t="s">
        <v>642</v>
      </c>
      <c r="T595" t="s">
        <v>689</v>
      </c>
      <c r="U595">
        <v>34</v>
      </c>
      <c r="V595">
        <v>4.4736842105263159</v>
      </c>
      <c r="W595">
        <v>34</v>
      </c>
      <c r="X595" t="s">
        <v>38</v>
      </c>
      <c r="Y595" t="s">
        <v>734</v>
      </c>
      <c r="Z595">
        <v>3235.9999999999986</v>
      </c>
      <c r="AA595">
        <v>174180</v>
      </c>
      <c r="AB595">
        <v>1</v>
      </c>
      <c r="AC595">
        <v>4.0133205386767301</v>
      </c>
      <c r="AD595">
        <v>0.89709517923362214</v>
      </c>
      <c r="AE595">
        <v>0.89709517923362203</v>
      </c>
      <c r="AF595">
        <v>-8.8817841970012523E-16</v>
      </c>
      <c r="AG595" t="s">
        <v>642</v>
      </c>
    </row>
    <row r="596" spans="1:33" x14ac:dyDescent="0.25">
      <c r="A596" t="s">
        <v>56</v>
      </c>
      <c r="B596" t="s">
        <v>945</v>
      </c>
      <c r="C596" s="63" t="s">
        <v>945</v>
      </c>
      <c r="D596" s="63" t="s">
        <v>671</v>
      </c>
      <c r="E596" t="s">
        <v>527</v>
      </c>
      <c r="F596">
        <v>1</v>
      </c>
      <c r="G596">
        <v>1</v>
      </c>
      <c r="H596">
        <v>1</v>
      </c>
      <c r="I596">
        <v>2</v>
      </c>
      <c r="J596">
        <v>7</v>
      </c>
      <c r="K596">
        <v>3</v>
      </c>
      <c r="L596" t="s">
        <v>103</v>
      </c>
      <c r="M596">
        <v>3</v>
      </c>
      <c r="N596" t="s">
        <v>703</v>
      </c>
      <c r="O596" t="s">
        <v>4</v>
      </c>
      <c r="P596">
        <v>1</v>
      </c>
      <c r="Q596">
        <v>11</v>
      </c>
      <c r="R596">
        <v>0</v>
      </c>
      <c r="S596" t="s">
        <v>642</v>
      </c>
      <c r="T596" t="s">
        <v>689</v>
      </c>
      <c r="U596">
        <v>83.5</v>
      </c>
      <c r="V596">
        <v>10.986842105263158</v>
      </c>
      <c r="W596">
        <v>83.5</v>
      </c>
      <c r="X596" t="s">
        <v>39</v>
      </c>
      <c r="Y596" t="s">
        <v>735</v>
      </c>
      <c r="Z596">
        <v>3235.9999999999986</v>
      </c>
      <c r="AA596">
        <v>174180</v>
      </c>
      <c r="AB596">
        <v>1</v>
      </c>
      <c r="AC596">
        <v>9.8562430876325582</v>
      </c>
      <c r="AD596">
        <v>0.89709517923362214</v>
      </c>
      <c r="AE596">
        <v>0.89709517923362214</v>
      </c>
      <c r="AF596">
        <v>0</v>
      </c>
      <c r="AG596" t="s">
        <v>642</v>
      </c>
    </row>
    <row r="597" spans="1:33" x14ac:dyDescent="0.25">
      <c r="A597" t="s">
        <v>56</v>
      </c>
      <c r="B597" t="s">
        <v>945</v>
      </c>
      <c r="C597" s="63" t="s">
        <v>945</v>
      </c>
      <c r="D597" s="63" t="s">
        <v>671</v>
      </c>
      <c r="E597" t="s">
        <v>527</v>
      </c>
      <c r="F597">
        <v>1</v>
      </c>
      <c r="G597">
        <v>1</v>
      </c>
      <c r="H597">
        <v>1</v>
      </c>
      <c r="I597">
        <v>2</v>
      </c>
      <c r="J597">
        <v>7</v>
      </c>
      <c r="K597">
        <v>3</v>
      </c>
      <c r="L597" t="s">
        <v>103</v>
      </c>
      <c r="M597">
        <v>3</v>
      </c>
      <c r="N597" t="s">
        <v>703</v>
      </c>
      <c r="O597" t="s">
        <v>5</v>
      </c>
      <c r="P597">
        <v>2</v>
      </c>
      <c r="Q597">
        <v>7</v>
      </c>
      <c r="R597">
        <v>0</v>
      </c>
      <c r="S597" t="s">
        <v>642</v>
      </c>
      <c r="T597" t="s">
        <v>689</v>
      </c>
      <c r="U597">
        <v>59.5</v>
      </c>
      <c r="V597">
        <v>7.8289473684210531</v>
      </c>
      <c r="W597">
        <v>59.5</v>
      </c>
      <c r="X597" t="s">
        <v>40</v>
      </c>
      <c r="Y597" t="s">
        <v>736</v>
      </c>
      <c r="Z597">
        <v>3235.9999999999986</v>
      </c>
      <c r="AA597">
        <v>174180</v>
      </c>
      <c r="AB597">
        <v>1</v>
      </c>
      <c r="AC597">
        <v>7.0233109426842786</v>
      </c>
      <c r="AD597">
        <v>0.89709517923362214</v>
      </c>
      <c r="AE597">
        <v>0.89709517923362203</v>
      </c>
      <c r="AF597">
        <v>-8.8817841970012523E-16</v>
      </c>
      <c r="AG597" t="s">
        <v>642</v>
      </c>
    </row>
    <row r="598" spans="1:33" x14ac:dyDescent="0.25">
      <c r="A598" t="s">
        <v>56</v>
      </c>
      <c r="B598" t="s">
        <v>945</v>
      </c>
      <c r="C598" s="63" t="s">
        <v>945</v>
      </c>
      <c r="D598" s="63" t="s">
        <v>671</v>
      </c>
      <c r="E598" t="s">
        <v>527</v>
      </c>
      <c r="F598">
        <v>1</v>
      </c>
      <c r="G598">
        <v>1</v>
      </c>
      <c r="H598">
        <v>1</v>
      </c>
      <c r="I598">
        <v>2</v>
      </c>
      <c r="J598">
        <v>7</v>
      </c>
      <c r="K598">
        <v>3</v>
      </c>
      <c r="L598" t="s">
        <v>103</v>
      </c>
      <c r="M598">
        <v>3</v>
      </c>
      <c r="N598" t="s">
        <v>703</v>
      </c>
      <c r="O598" t="s">
        <v>31</v>
      </c>
      <c r="P598">
        <v>3</v>
      </c>
      <c r="Q598">
        <v>3</v>
      </c>
      <c r="R598">
        <v>0</v>
      </c>
      <c r="S598" t="s">
        <v>642</v>
      </c>
      <c r="T598" t="s">
        <v>689</v>
      </c>
      <c r="U598">
        <v>34</v>
      </c>
      <c r="V598">
        <v>4.4736842105263159</v>
      </c>
      <c r="W598">
        <v>34</v>
      </c>
      <c r="X598" t="s">
        <v>41</v>
      </c>
      <c r="Y598" t="s">
        <v>737</v>
      </c>
      <c r="Z598">
        <v>3235.9999999999986</v>
      </c>
      <c r="AA598">
        <v>174180</v>
      </c>
      <c r="AB598">
        <v>1</v>
      </c>
      <c r="AC598">
        <v>4.0133205386767301</v>
      </c>
      <c r="AD598">
        <v>0.89709517923362214</v>
      </c>
      <c r="AE598">
        <v>0.89709517923362203</v>
      </c>
      <c r="AF598">
        <v>-8.8817841970012523E-16</v>
      </c>
      <c r="AG598" t="s">
        <v>642</v>
      </c>
    </row>
    <row r="599" spans="1:33" x14ac:dyDescent="0.25">
      <c r="A599" t="s">
        <v>56</v>
      </c>
      <c r="B599" t="s">
        <v>945</v>
      </c>
      <c r="C599" s="63" t="s">
        <v>945</v>
      </c>
      <c r="D599" s="63" t="s">
        <v>671</v>
      </c>
      <c r="E599" t="s">
        <v>527</v>
      </c>
      <c r="F599">
        <v>1</v>
      </c>
      <c r="G599">
        <v>1</v>
      </c>
      <c r="H599">
        <v>1</v>
      </c>
      <c r="I599">
        <v>2</v>
      </c>
      <c r="J599">
        <v>7</v>
      </c>
      <c r="K599">
        <v>4</v>
      </c>
      <c r="L599" t="s">
        <v>101</v>
      </c>
      <c r="M599">
        <v>4</v>
      </c>
      <c r="N599" t="s">
        <v>705</v>
      </c>
      <c r="O599" t="s">
        <v>4</v>
      </c>
      <c r="P599">
        <v>1</v>
      </c>
      <c r="Q599">
        <v>12</v>
      </c>
      <c r="R599">
        <v>0</v>
      </c>
      <c r="S599" t="s">
        <v>642</v>
      </c>
      <c r="T599" t="s">
        <v>689</v>
      </c>
      <c r="U599">
        <v>92</v>
      </c>
      <c r="V599">
        <v>12.105263157894738</v>
      </c>
      <c r="W599">
        <v>92</v>
      </c>
      <c r="X599" t="s">
        <v>42</v>
      </c>
      <c r="Y599" t="s">
        <v>738</v>
      </c>
      <c r="Z599">
        <v>3235.9999999999986</v>
      </c>
      <c r="AA599">
        <v>174180</v>
      </c>
      <c r="AB599">
        <v>1</v>
      </c>
      <c r="AC599">
        <v>10.859573222301741</v>
      </c>
      <c r="AD599">
        <v>0.89709517923362214</v>
      </c>
      <c r="AE599">
        <v>0.89709517923362192</v>
      </c>
      <c r="AF599">
        <v>-1.7763568394002505E-15</v>
      </c>
      <c r="AG599" t="s">
        <v>642</v>
      </c>
    </row>
    <row r="600" spans="1:33" x14ac:dyDescent="0.25">
      <c r="A600" t="s">
        <v>56</v>
      </c>
      <c r="B600" t="s">
        <v>945</v>
      </c>
      <c r="C600" s="63" t="s">
        <v>945</v>
      </c>
      <c r="D600" s="63" t="s">
        <v>671</v>
      </c>
      <c r="E600" t="s">
        <v>527</v>
      </c>
      <c r="F600">
        <v>1</v>
      </c>
      <c r="G600">
        <v>1</v>
      </c>
      <c r="H600">
        <v>1</v>
      </c>
      <c r="I600">
        <v>2</v>
      </c>
      <c r="J600">
        <v>7</v>
      </c>
      <c r="K600">
        <v>4</v>
      </c>
      <c r="L600" t="s">
        <v>101</v>
      </c>
      <c r="M600">
        <v>4</v>
      </c>
      <c r="N600" t="s">
        <v>705</v>
      </c>
      <c r="O600" t="s">
        <v>5</v>
      </c>
      <c r="P600">
        <v>2</v>
      </c>
      <c r="Q600">
        <v>8</v>
      </c>
      <c r="R600">
        <v>0</v>
      </c>
      <c r="S600" t="s">
        <v>642</v>
      </c>
      <c r="T600" t="s">
        <v>689</v>
      </c>
      <c r="U600">
        <v>66</v>
      </c>
      <c r="V600">
        <v>8.6842105263157894</v>
      </c>
      <c r="W600">
        <v>66</v>
      </c>
      <c r="X600" t="s">
        <v>43</v>
      </c>
      <c r="Y600" t="s">
        <v>739</v>
      </c>
      <c r="Z600">
        <v>3235.9999999999986</v>
      </c>
      <c r="AA600">
        <v>174180</v>
      </c>
      <c r="AB600">
        <v>1</v>
      </c>
      <c r="AC600">
        <v>7.7905633986077714</v>
      </c>
      <c r="AD600">
        <v>0.89709517923362214</v>
      </c>
      <c r="AE600">
        <v>0.89709517923362214</v>
      </c>
      <c r="AF600">
        <v>0</v>
      </c>
      <c r="AG600" t="s">
        <v>642</v>
      </c>
    </row>
    <row r="601" spans="1:33" x14ac:dyDescent="0.25">
      <c r="A601" t="s">
        <v>56</v>
      </c>
      <c r="B601" t="s">
        <v>945</v>
      </c>
      <c r="C601" s="63" t="s">
        <v>945</v>
      </c>
      <c r="D601" s="63" t="s">
        <v>671</v>
      </c>
      <c r="E601" t="s">
        <v>527</v>
      </c>
      <c r="F601">
        <v>1</v>
      </c>
      <c r="G601">
        <v>1</v>
      </c>
      <c r="H601">
        <v>1</v>
      </c>
      <c r="I601">
        <v>2</v>
      </c>
      <c r="J601">
        <v>7</v>
      </c>
      <c r="K601">
        <v>4</v>
      </c>
      <c r="L601" t="s">
        <v>101</v>
      </c>
      <c r="M601">
        <v>4</v>
      </c>
      <c r="N601" t="s">
        <v>705</v>
      </c>
      <c r="O601" t="s">
        <v>31</v>
      </c>
      <c r="P601">
        <v>3</v>
      </c>
      <c r="Q601">
        <v>4</v>
      </c>
      <c r="R601">
        <v>0</v>
      </c>
      <c r="S601" t="s">
        <v>642</v>
      </c>
      <c r="T601" t="s">
        <v>689</v>
      </c>
      <c r="U601">
        <v>34</v>
      </c>
      <c r="V601">
        <v>4.4736842105263159</v>
      </c>
      <c r="W601">
        <v>34</v>
      </c>
      <c r="X601" t="s">
        <v>44</v>
      </c>
      <c r="Y601" t="s">
        <v>740</v>
      </c>
      <c r="Z601">
        <v>3235.9999999999986</v>
      </c>
      <c r="AA601">
        <v>174180</v>
      </c>
      <c r="AB601">
        <v>1</v>
      </c>
      <c r="AC601">
        <v>4.0133205386767301</v>
      </c>
      <c r="AD601">
        <v>0.89709517923362214</v>
      </c>
      <c r="AE601">
        <v>0.89709517923362203</v>
      </c>
      <c r="AF601">
        <v>-8.8817841970012523E-16</v>
      </c>
      <c r="AG601" t="s">
        <v>642</v>
      </c>
    </row>
    <row r="602" spans="1:33" x14ac:dyDescent="0.25">
      <c r="A602" t="s">
        <v>56</v>
      </c>
      <c r="B602" t="s">
        <v>945</v>
      </c>
      <c r="C602" s="63" t="s">
        <v>945</v>
      </c>
      <c r="D602" s="63" t="s">
        <v>671</v>
      </c>
      <c r="E602" t="s">
        <v>527</v>
      </c>
      <c r="F602">
        <v>1</v>
      </c>
      <c r="G602">
        <v>1</v>
      </c>
      <c r="H602">
        <v>1</v>
      </c>
      <c r="I602">
        <v>2</v>
      </c>
      <c r="J602">
        <v>7</v>
      </c>
      <c r="K602">
        <v>5</v>
      </c>
      <c r="L602" t="s">
        <v>105</v>
      </c>
      <c r="M602">
        <v>5</v>
      </c>
      <c r="N602" t="s">
        <v>707</v>
      </c>
      <c r="O602" t="s">
        <v>4</v>
      </c>
      <c r="P602">
        <v>1</v>
      </c>
      <c r="Q602">
        <v>11</v>
      </c>
      <c r="R602">
        <v>0</v>
      </c>
      <c r="S602" t="s">
        <v>642</v>
      </c>
      <c r="T602" t="s">
        <v>689</v>
      </c>
      <c r="U602">
        <v>83.5</v>
      </c>
      <c r="V602">
        <v>10.986842105263158</v>
      </c>
      <c r="W602">
        <v>83.5</v>
      </c>
      <c r="X602" t="s">
        <v>45</v>
      </c>
      <c r="Y602" t="s">
        <v>741</v>
      </c>
      <c r="Z602">
        <v>3235.9999999999986</v>
      </c>
      <c r="AA602">
        <v>174180</v>
      </c>
      <c r="AB602">
        <v>1</v>
      </c>
      <c r="AC602">
        <v>9.8562430876325582</v>
      </c>
      <c r="AD602">
        <v>0.89709517923362214</v>
      </c>
      <c r="AE602">
        <v>0.89709517923362214</v>
      </c>
      <c r="AF602">
        <v>0</v>
      </c>
      <c r="AG602" t="s">
        <v>642</v>
      </c>
    </row>
    <row r="603" spans="1:33" x14ac:dyDescent="0.25">
      <c r="A603" t="s">
        <v>56</v>
      </c>
      <c r="B603" t="s">
        <v>945</v>
      </c>
      <c r="C603" s="63" t="s">
        <v>945</v>
      </c>
      <c r="D603" s="63" t="s">
        <v>671</v>
      </c>
      <c r="E603" t="s">
        <v>527</v>
      </c>
      <c r="F603">
        <v>1</v>
      </c>
      <c r="G603">
        <v>1</v>
      </c>
      <c r="H603">
        <v>1</v>
      </c>
      <c r="I603">
        <v>2</v>
      </c>
      <c r="J603">
        <v>7</v>
      </c>
      <c r="K603">
        <v>5</v>
      </c>
      <c r="L603" t="s">
        <v>105</v>
      </c>
      <c r="M603">
        <v>5</v>
      </c>
      <c r="N603" t="s">
        <v>707</v>
      </c>
      <c r="O603" t="s">
        <v>5</v>
      </c>
      <c r="P603">
        <v>2</v>
      </c>
      <c r="Q603">
        <v>8</v>
      </c>
      <c r="R603">
        <v>0</v>
      </c>
      <c r="S603" t="s">
        <v>642</v>
      </c>
      <c r="T603" t="s">
        <v>689</v>
      </c>
      <c r="U603">
        <v>66</v>
      </c>
      <c r="V603">
        <v>8.6842105263157894</v>
      </c>
      <c r="W603">
        <v>66</v>
      </c>
      <c r="X603" t="s">
        <v>46</v>
      </c>
      <c r="Y603" t="s">
        <v>742</v>
      </c>
      <c r="Z603">
        <v>3235.9999999999986</v>
      </c>
      <c r="AA603">
        <v>174180</v>
      </c>
      <c r="AB603">
        <v>1</v>
      </c>
      <c r="AC603">
        <v>7.7905633986077714</v>
      </c>
      <c r="AD603">
        <v>0.89709517923362214</v>
      </c>
      <c r="AE603">
        <v>0.89709517923362214</v>
      </c>
      <c r="AF603">
        <v>0</v>
      </c>
      <c r="AG603" t="s">
        <v>642</v>
      </c>
    </row>
    <row r="604" spans="1:33" x14ac:dyDescent="0.25">
      <c r="A604" t="s">
        <v>56</v>
      </c>
      <c r="B604" t="s">
        <v>945</v>
      </c>
      <c r="C604" s="63" t="s">
        <v>945</v>
      </c>
      <c r="D604" s="63" t="s">
        <v>671</v>
      </c>
      <c r="E604" t="s">
        <v>527</v>
      </c>
      <c r="F604">
        <v>1</v>
      </c>
      <c r="G604">
        <v>1</v>
      </c>
      <c r="H604">
        <v>1</v>
      </c>
      <c r="I604">
        <v>2</v>
      </c>
      <c r="J604">
        <v>7</v>
      </c>
      <c r="K604">
        <v>5</v>
      </c>
      <c r="L604" t="s">
        <v>105</v>
      </c>
      <c r="M604">
        <v>5</v>
      </c>
      <c r="N604" t="s">
        <v>707</v>
      </c>
      <c r="O604" t="s">
        <v>31</v>
      </c>
      <c r="P604">
        <v>3</v>
      </c>
      <c r="Q604">
        <v>4</v>
      </c>
      <c r="R604">
        <v>0</v>
      </c>
      <c r="S604" t="s">
        <v>642</v>
      </c>
      <c r="T604" t="s">
        <v>689</v>
      </c>
      <c r="U604">
        <v>34</v>
      </c>
      <c r="V604">
        <v>4.4736842105263159</v>
      </c>
      <c r="W604">
        <v>34</v>
      </c>
      <c r="X604" t="s">
        <v>47</v>
      </c>
      <c r="Y604" t="s">
        <v>743</v>
      </c>
      <c r="Z604">
        <v>3235.9999999999986</v>
      </c>
      <c r="AA604">
        <v>174180</v>
      </c>
      <c r="AB604">
        <v>1</v>
      </c>
      <c r="AC604">
        <v>4.0133205386767301</v>
      </c>
      <c r="AD604">
        <v>0.89709517923362214</v>
      </c>
      <c r="AE604">
        <v>0.89709517923362203</v>
      </c>
      <c r="AF604">
        <v>-8.8817841970012523E-16</v>
      </c>
      <c r="AG604" t="s">
        <v>642</v>
      </c>
    </row>
    <row r="605" spans="1:33" x14ac:dyDescent="0.25">
      <c r="A605" t="s">
        <v>56</v>
      </c>
      <c r="B605" t="s">
        <v>945</v>
      </c>
      <c r="C605" s="63" t="s">
        <v>945</v>
      </c>
      <c r="D605" s="63" t="s">
        <v>671</v>
      </c>
      <c r="E605" t="s">
        <v>527</v>
      </c>
      <c r="F605">
        <v>1</v>
      </c>
      <c r="G605">
        <v>1</v>
      </c>
      <c r="H605">
        <v>1</v>
      </c>
      <c r="I605">
        <v>2</v>
      </c>
      <c r="J605">
        <v>7</v>
      </c>
      <c r="K605">
        <v>6</v>
      </c>
      <c r="L605" t="s">
        <v>113</v>
      </c>
      <c r="M605">
        <v>6</v>
      </c>
      <c r="N605" t="s">
        <v>709</v>
      </c>
      <c r="O605" t="s">
        <v>4</v>
      </c>
      <c r="P605">
        <v>1</v>
      </c>
      <c r="Q605">
        <v>11</v>
      </c>
      <c r="R605">
        <v>0</v>
      </c>
      <c r="S605" t="s">
        <v>642</v>
      </c>
      <c r="T605" t="s">
        <v>689</v>
      </c>
      <c r="U605">
        <v>83.5</v>
      </c>
      <c r="V605">
        <v>10.986842105263158</v>
      </c>
      <c r="W605">
        <v>83.5</v>
      </c>
      <c r="X605" t="s">
        <v>48</v>
      </c>
      <c r="Y605" t="s">
        <v>744</v>
      </c>
      <c r="Z605">
        <v>3235.9999999999986</v>
      </c>
      <c r="AA605">
        <v>174180</v>
      </c>
      <c r="AB605">
        <v>1</v>
      </c>
      <c r="AC605">
        <v>9.8562430876325582</v>
      </c>
      <c r="AD605">
        <v>0.89709517923362214</v>
      </c>
      <c r="AE605">
        <v>0.89709517923362214</v>
      </c>
      <c r="AF605">
        <v>0</v>
      </c>
      <c r="AG605" t="s">
        <v>642</v>
      </c>
    </row>
    <row r="606" spans="1:33" x14ac:dyDescent="0.25">
      <c r="A606" t="s">
        <v>56</v>
      </c>
      <c r="B606" t="s">
        <v>945</v>
      </c>
      <c r="C606" s="63" t="s">
        <v>945</v>
      </c>
      <c r="D606" s="63" t="s">
        <v>671</v>
      </c>
      <c r="E606" t="s">
        <v>527</v>
      </c>
      <c r="F606">
        <v>1</v>
      </c>
      <c r="G606">
        <v>1</v>
      </c>
      <c r="H606">
        <v>1</v>
      </c>
      <c r="I606">
        <v>2</v>
      </c>
      <c r="J606">
        <v>7</v>
      </c>
      <c r="K606">
        <v>6</v>
      </c>
      <c r="L606" t="s">
        <v>113</v>
      </c>
      <c r="M606">
        <v>6</v>
      </c>
      <c r="N606" t="s">
        <v>709</v>
      </c>
      <c r="O606" t="s">
        <v>5</v>
      </c>
      <c r="P606">
        <v>2</v>
      </c>
      <c r="Q606">
        <v>8</v>
      </c>
      <c r="R606">
        <v>0</v>
      </c>
      <c r="S606" t="s">
        <v>642</v>
      </c>
      <c r="T606" t="s">
        <v>689</v>
      </c>
      <c r="U606">
        <v>66</v>
      </c>
      <c r="V606">
        <v>8.6842105263157894</v>
      </c>
      <c r="W606">
        <v>66</v>
      </c>
      <c r="X606" t="s">
        <v>49</v>
      </c>
      <c r="Y606" t="s">
        <v>745</v>
      </c>
      <c r="Z606">
        <v>3235.9999999999986</v>
      </c>
      <c r="AA606">
        <v>174180</v>
      </c>
      <c r="AB606">
        <v>1</v>
      </c>
      <c r="AC606">
        <v>7.7905633986077714</v>
      </c>
      <c r="AD606">
        <v>0.89709517923362214</v>
      </c>
      <c r="AE606">
        <v>0.89709517923362214</v>
      </c>
      <c r="AF606">
        <v>0</v>
      </c>
      <c r="AG606" t="s">
        <v>642</v>
      </c>
    </row>
    <row r="607" spans="1:33" x14ac:dyDescent="0.25">
      <c r="A607" t="s">
        <v>56</v>
      </c>
      <c r="B607" t="s">
        <v>945</v>
      </c>
      <c r="C607" s="63" t="s">
        <v>945</v>
      </c>
      <c r="D607" s="63" t="s">
        <v>671</v>
      </c>
      <c r="E607" t="s">
        <v>527</v>
      </c>
      <c r="F607">
        <v>1</v>
      </c>
      <c r="G607">
        <v>1</v>
      </c>
      <c r="H607">
        <v>1</v>
      </c>
      <c r="I607">
        <v>2</v>
      </c>
      <c r="J607">
        <v>7</v>
      </c>
      <c r="K607">
        <v>6</v>
      </c>
      <c r="L607" t="s">
        <v>113</v>
      </c>
      <c r="M607">
        <v>6</v>
      </c>
      <c r="N607" t="s">
        <v>709</v>
      </c>
      <c r="O607" t="s">
        <v>31</v>
      </c>
      <c r="P607">
        <v>3</v>
      </c>
      <c r="Q607">
        <v>4</v>
      </c>
      <c r="R607">
        <v>0</v>
      </c>
      <c r="S607" t="s">
        <v>642</v>
      </c>
      <c r="T607" t="s">
        <v>689</v>
      </c>
      <c r="U607">
        <v>34</v>
      </c>
      <c r="V607">
        <v>4.4736842105263159</v>
      </c>
      <c r="W607">
        <v>34</v>
      </c>
      <c r="X607" t="s">
        <v>50</v>
      </c>
      <c r="Y607" t="s">
        <v>746</v>
      </c>
      <c r="Z607">
        <v>3235.9999999999986</v>
      </c>
      <c r="AA607">
        <v>174180</v>
      </c>
      <c r="AB607">
        <v>1</v>
      </c>
      <c r="AC607">
        <v>4.0133205386767301</v>
      </c>
      <c r="AD607">
        <v>0.89709517923362214</v>
      </c>
      <c r="AE607">
        <v>0.89709517923362203</v>
      </c>
      <c r="AF607">
        <v>-8.8817841970012523E-16</v>
      </c>
      <c r="AG607" t="s">
        <v>642</v>
      </c>
    </row>
    <row r="608" spans="1:33" x14ac:dyDescent="0.25">
      <c r="A608" t="s">
        <v>56</v>
      </c>
      <c r="B608" t="s">
        <v>945</v>
      </c>
      <c r="C608" s="63" t="s">
        <v>945</v>
      </c>
      <c r="D608" s="63" t="s">
        <v>671</v>
      </c>
      <c r="E608" t="s">
        <v>527</v>
      </c>
      <c r="F608">
        <v>1</v>
      </c>
      <c r="G608">
        <v>1</v>
      </c>
      <c r="H608">
        <v>1</v>
      </c>
      <c r="I608">
        <v>2</v>
      </c>
      <c r="J608">
        <v>7</v>
      </c>
      <c r="K608">
        <v>7</v>
      </c>
      <c r="L608" t="s">
        <v>114</v>
      </c>
      <c r="M608">
        <v>7</v>
      </c>
      <c r="N608" t="s">
        <v>711</v>
      </c>
      <c r="O608" t="s">
        <v>4</v>
      </c>
      <c r="P608">
        <v>1</v>
      </c>
      <c r="Q608">
        <v>11</v>
      </c>
      <c r="R608">
        <v>0</v>
      </c>
      <c r="S608" t="s">
        <v>642</v>
      </c>
      <c r="T608" t="s">
        <v>689</v>
      </c>
      <c r="U608">
        <v>84.5</v>
      </c>
      <c r="V608">
        <v>11.118421052631579</v>
      </c>
      <c r="W608">
        <v>84.5</v>
      </c>
      <c r="X608" t="s">
        <v>51</v>
      </c>
      <c r="Y608" t="s">
        <v>747</v>
      </c>
      <c r="Z608">
        <v>3235.9999999999986</v>
      </c>
      <c r="AA608">
        <v>174180</v>
      </c>
      <c r="AB608">
        <v>1</v>
      </c>
      <c r="AC608">
        <v>9.9742819270054035</v>
      </c>
      <c r="AD608">
        <v>0.89709517923362214</v>
      </c>
      <c r="AE608">
        <v>0.89709517923362214</v>
      </c>
      <c r="AF608">
        <v>0</v>
      </c>
      <c r="AG608" t="s">
        <v>642</v>
      </c>
    </row>
    <row r="609" spans="1:33" x14ac:dyDescent="0.25">
      <c r="A609" t="s">
        <v>56</v>
      </c>
      <c r="B609" t="s">
        <v>945</v>
      </c>
      <c r="C609" s="63" t="s">
        <v>945</v>
      </c>
      <c r="D609" s="63" t="s">
        <v>671</v>
      </c>
      <c r="E609" t="s">
        <v>527</v>
      </c>
      <c r="F609">
        <v>1</v>
      </c>
      <c r="G609">
        <v>1</v>
      </c>
      <c r="H609">
        <v>1</v>
      </c>
      <c r="I609">
        <v>2</v>
      </c>
      <c r="J609">
        <v>7</v>
      </c>
      <c r="K609">
        <v>7</v>
      </c>
      <c r="L609" t="s">
        <v>114</v>
      </c>
      <c r="M609">
        <v>7</v>
      </c>
      <c r="N609" t="s">
        <v>711</v>
      </c>
      <c r="O609" t="s">
        <v>5</v>
      </c>
      <c r="P609">
        <v>2</v>
      </c>
      <c r="Q609">
        <v>8</v>
      </c>
      <c r="R609">
        <v>0</v>
      </c>
      <c r="S609" t="s">
        <v>642</v>
      </c>
      <c r="T609" t="s">
        <v>689</v>
      </c>
      <c r="U609">
        <v>66</v>
      </c>
      <c r="V609">
        <v>8.6842105263157894</v>
      </c>
      <c r="W609">
        <v>66</v>
      </c>
      <c r="X609" t="s">
        <v>52</v>
      </c>
      <c r="Y609" t="s">
        <v>748</v>
      </c>
      <c r="Z609">
        <v>3235.9999999999986</v>
      </c>
      <c r="AA609">
        <v>174180</v>
      </c>
      <c r="AB609">
        <v>1</v>
      </c>
      <c r="AC609">
        <v>7.7905633986077714</v>
      </c>
      <c r="AD609">
        <v>0.89709517923362214</v>
      </c>
      <c r="AE609">
        <v>0.89709517923362214</v>
      </c>
      <c r="AF609">
        <v>0</v>
      </c>
      <c r="AG609" t="s">
        <v>642</v>
      </c>
    </row>
    <row r="610" spans="1:33" x14ac:dyDescent="0.25">
      <c r="A610" t="s">
        <v>56</v>
      </c>
      <c r="B610" t="s">
        <v>945</v>
      </c>
      <c r="C610" s="63" t="s">
        <v>945</v>
      </c>
      <c r="D610" s="63" t="s">
        <v>671</v>
      </c>
      <c r="E610" t="s">
        <v>527</v>
      </c>
      <c r="F610">
        <v>1</v>
      </c>
      <c r="G610">
        <v>1</v>
      </c>
      <c r="H610">
        <v>1</v>
      </c>
      <c r="I610">
        <v>2</v>
      </c>
      <c r="J610">
        <v>7</v>
      </c>
      <c r="K610">
        <v>7</v>
      </c>
      <c r="L610" t="s">
        <v>114</v>
      </c>
      <c r="M610">
        <v>7</v>
      </c>
      <c r="N610" t="s">
        <v>711</v>
      </c>
      <c r="O610" t="s">
        <v>31</v>
      </c>
      <c r="P610">
        <v>3</v>
      </c>
      <c r="Q610">
        <v>4</v>
      </c>
      <c r="R610">
        <v>0</v>
      </c>
      <c r="S610" t="s">
        <v>642</v>
      </c>
      <c r="T610" t="s">
        <v>689</v>
      </c>
      <c r="U610">
        <v>34</v>
      </c>
      <c r="V610">
        <v>4.4736842105263159</v>
      </c>
      <c r="W610">
        <v>34</v>
      </c>
      <c r="X610" t="s">
        <v>53</v>
      </c>
      <c r="Y610" t="s">
        <v>749</v>
      </c>
      <c r="Z610">
        <v>3235.9999999999986</v>
      </c>
      <c r="AA610">
        <v>174180</v>
      </c>
      <c r="AB610">
        <v>1</v>
      </c>
      <c r="AC610">
        <v>4.0133205386767301</v>
      </c>
      <c r="AD610">
        <v>0.89709517923362214</v>
      </c>
      <c r="AE610">
        <v>0.89709517923362203</v>
      </c>
      <c r="AF610">
        <v>-8.8817841970012523E-16</v>
      </c>
      <c r="AG610" t="s">
        <v>642</v>
      </c>
    </row>
    <row r="611" spans="1:33" x14ac:dyDescent="0.25">
      <c r="A611" t="s">
        <v>56</v>
      </c>
      <c r="B611" t="s">
        <v>945</v>
      </c>
      <c r="C611" s="63" t="s">
        <v>945</v>
      </c>
      <c r="D611" s="63" t="s">
        <v>671</v>
      </c>
      <c r="E611" t="s">
        <v>527</v>
      </c>
      <c r="F611">
        <v>1</v>
      </c>
      <c r="G611">
        <v>2</v>
      </c>
      <c r="H611">
        <v>2</v>
      </c>
      <c r="I611">
        <v>2</v>
      </c>
      <c r="J611">
        <v>7</v>
      </c>
      <c r="K611">
        <v>1</v>
      </c>
      <c r="L611" t="s">
        <v>99</v>
      </c>
      <c r="M611">
        <v>8</v>
      </c>
      <c r="N611" t="s">
        <v>713</v>
      </c>
      <c r="O611" t="s">
        <v>4</v>
      </c>
      <c r="P611">
        <v>1</v>
      </c>
      <c r="Q611">
        <v>12</v>
      </c>
      <c r="R611">
        <v>0</v>
      </c>
      <c r="S611" t="s">
        <v>642</v>
      </c>
      <c r="T611" t="s">
        <v>689</v>
      </c>
      <c r="U611">
        <v>92</v>
      </c>
      <c r="V611">
        <v>12.105263157894738</v>
      </c>
      <c r="W611">
        <v>92</v>
      </c>
      <c r="X611" t="s">
        <v>33</v>
      </c>
      <c r="Y611" t="s">
        <v>750</v>
      </c>
      <c r="Z611">
        <v>3235.9999999999986</v>
      </c>
      <c r="AA611">
        <v>174180</v>
      </c>
      <c r="AB611">
        <v>1</v>
      </c>
      <c r="AC611">
        <v>10.859573222301741</v>
      </c>
      <c r="AD611">
        <v>0.89709517923362214</v>
      </c>
      <c r="AE611">
        <v>0.89709517923362192</v>
      </c>
      <c r="AF611">
        <v>-1.7763568394002505E-15</v>
      </c>
      <c r="AG611" t="s">
        <v>642</v>
      </c>
    </row>
    <row r="612" spans="1:33" x14ac:dyDescent="0.25">
      <c r="A612" t="s">
        <v>56</v>
      </c>
      <c r="B612" t="s">
        <v>945</v>
      </c>
      <c r="C612" s="63" t="s">
        <v>945</v>
      </c>
      <c r="D612" s="63" t="s">
        <v>671</v>
      </c>
      <c r="E612" t="s">
        <v>527</v>
      </c>
      <c r="F612">
        <v>1</v>
      </c>
      <c r="G612">
        <v>2</v>
      </c>
      <c r="H612">
        <v>2</v>
      </c>
      <c r="I612">
        <v>2</v>
      </c>
      <c r="J612">
        <v>7</v>
      </c>
      <c r="K612">
        <v>1</v>
      </c>
      <c r="L612" t="s">
        <v>99</v>
      </c>
      <c r="M612">
        <v>8</v>
      </c>
      <c r="N612" t="s">
        <v>713</v>
      </c>
      <c r="O612" t="s">
        <v>5</v>
      </c>
      <c r="P612">
        <v>2</v>
      </c>
      <c r="Q612">
        <v>8</v>
      </c>
      <c r="R612">
        <v>0</v>
      </c>
      <c r="S612" t="s">
        <v>642</v>
      </c>
      <c r="T612" t="s">
        <v>689</v>
      </c>
      <c r="U612">
        <v>66</v>
      </c>
      <c r="V612">
        <v>8.6842105263157894</v>
      </c>
      <c r="W612">
        <v>66</v>
      </c>
      <c r="X612" t="s">
        <v>34</v>
      </c>
      <c r="Y612" t="s">
        <v>751</v>
      </c>
      <c r="Z612">
        <v>3235.9999999999986</v>
      </c>
      <c r="AA612">
        <v>174180</v>
      </c>
      <c r="AB612">
        <v>1</v>
      </c>
      <c r="AC612">
        <v>7.7905633986077714</v>
      </c>
      <c r="AD612">
        <v>0.89709517923362214</v>
      </c>
      <c r="AE612">
        <v>0.89709517923362214</v>
      </c>
      <c r="AF612">
        <v>0</v>
      </c>
      <c r="AG612" t="s">
        <v>642</v>
      </c>
    </row>
    <row r="613" spans="1:33" x14ac:dyDescent="0.25">
      <c r="A613" t="s">
        <v>56</v>
      </c>
      <c r="B613" t="s">
        <v>945</v>
      </c>
      <c r="C613" s="63" t="s">
        <v>945</v>
      </c>
      <c r="D613" s="63" t="s">
        <v>671</v>
      </c>
      <c r="E613" t="s">
        <v>527</v>
      </c>
      <c r="F613">
        <v>1</v>
      </c>
      <c r="G613">
        <v>2</v>
      </c>
      <c r="H613">
        <v>2</v>
      </c>
      <c r="I613">
        <v>2</v>
      </c>
      <c r="J613">
        <v>7</v>
      </c>
      <c r="K613">
        <v>1</v>
      </c>
      <c r="L613" t="s">
        <v>99</v>
      </c>
      <c r="M613">
        <v>8</v>
      </c>
      <c r="N613" t="s">
        <v>713</v>
      </c>
      <c r="O613" t="s">
        <v>31</v>
      </c>
      <c r="P613">
        <v>3</v>
      </c>
      <c r="Q613">
        <v>4</v>
      </c>
      <c r="R613">
        <v>0</v>
      </c>
      <c r="S613" t="s">
        <v>642</v>
      </c>
      <c r="T613" t="s">
        <v>689</v>
      </c>
      <c r="U613">
        <v>34</v>
      </c>
      <c r="V613">
        <v>4.4736842105263159</v>
      </c>
      <c r="W613">
        <v>34</v>
      </c>
      <c r="X613" t="s">
        <v>35</v>
      </c>
      <c r="Y613" t="s">
        <v>752</v>
      </c>
      <c r="Z613">
        <v>3235.9999999999986</v>
      </c>
      <c r="AA613">
        <v>174180</v>
      </c>
      <c r="AB613">
        <v>1</v>
      </c>
      <c r="AC613">
        <v>4.0133205386767301</v>
      </c>
      <c r="AD613">
        <v>0.89709517923362214</v>
      </c>
      <c r="AE613">
        <v>0.89709517923362203</v>
      </c>
      <c r="AF613">
        <v>-8.8817841970012523E-16</v>
      </c>
      <c r="AG613" t="s">
        <v>642</v>
      </c>
    </row>
    <row r="614" spans="1:33" x14ac:dyDescent="0.25">
      <c r="A614" t="s">
        <v>56</v>
      </c>
      <c r="B614" t="s">
        <v>945</v>
      </c>
      <c r="C614" s="63" t="s">
        <v>945</v>
      </c>
      <c r="D614" s="63" t="s">
        <v>671</v>
      </c>
      <c r="E614" t="s">
        <v>527</v>
      </c>
      <c r="F614">
        <v>1</v>
      </c>
      <c r="G614">
        <v>2</v>
      </c>
      <c r="H614">
        <v>2</v>
      </c>
      <c r="I614">
        <v>2</v>
      </c>
      <c r="J614">
        <v>7</v>
      </c>
      <c r="K614">
        <v>2</v>
      </c>
      <c r="L614" t="s">
        <v>102</v>
      </c>
      <c r="M614">
        <v>9</v>
      </c>
      <c r="N614" t="s">
        <v>715</v>
      </c>
      <c r="O614" t="s">
        <v>4</v>
      </c>
      <c r="P614">
        <v>1</v>
      </c>
      <c r="Q614">
        <v>11</v>
      </c>
      <c r="R614">
        <v>0</v>
      </c>
      <c r="S614" t="s">
        <v>642</v>
      </c>
      <c r="T614" t="s">
        <v>689</v>
      </c>
      <c r="U614">
        <v>83.5</v>
      </c>
      <c r="V614">
        <v>10.986842105263158</v>
      </c>
      <c r="W614">
        <v>83.5</v>
      </c>
      <c r="X614" t="s">
        <v>36</v>
      </c>
      <c r="Y614" t="s">
        <v>753</v>
      </c>
      <c r="Z614">
        <v>3235.9999999999986</v>
      </c>
      <c r="AA614">
        <v>174180</v>
      </c>
      <c r="AB614">
        <v>1</v>
      </c>
      <c r="AC614">
        <v>9.8562430876325582</v>
      </c>
      <c r="AD614">
        <v>0.89709517923362214</v>
      </c>
      <c r="AE614">
        <v>0.89709517923362214</v>
      </c>
      <c r="AF614">
        <v>0</v>
      </c>
      <c r="AG614" t="s">
        <v>642</v>
      </c>
    </row>
    <row r="615" spans="1:33" x14ac:dyDescent="0.25">
      <c r="A615" t="s">
        <v>56</v>
      </c>
      <c r="B615" t="s">
        <v>945</v>
      </c>
      <c r="C615" s="63" t="s">
        <v>945</v>
      </c>
      <c r="D615" s="63" t="s">
        <v>671</v>
      </c>
      <c r="E615" t="s">
        <v>527</v>
      </c>
      <c r="F615">
        <v>1</v>
      </c>
      <c r="G615">
        <v>2</v>
      </c>
      <c r="H615">
        <v>2</v>
      </c>
      <c r="I615">
        <v>2</v>
      </c>
      <c r="J615">
        <v>7</v>
      </c>
      <c r="K615">
        <v>2</v>
      </c>
      <c r="L615" t="s">
        <v>102</v>
      </c>
      <c r="M615">
        <v>9</v>
      </c>
      <c r="N615" t="s">
        <v>715</v>
      </c>
      <c r="O615" t="s">
        <v>5</v>
      </c>
      <c r="P615">
        <v>2</v>
      </c>
      <c r="Q615">
        <v>7</v>
      </c>
      <c r="R615">
        <v>0</v>
      </c>
      <c r="S615" t="s">
        <v>642</v>
      </c>
      <c r="T615" t="s">
        <v>689</v>
      </c>
      <c r="U615">
        <v>65.5</v>
      </c>
      <c r="V615">
        <v>8.6184210526315788</v>
      </c>
      <c r="W615">
        <v>65.5</v>
      </c>
      <c r="X615" t="s">
        <v>37</v>
      </c>
      <c r="Y615" t="s">
        <v>754</v>
      </c>
      <c r="Z615">
        <v>3235.9999999999986</v>
      </c>
      <c r="AA615">
        <v>174180</v>
      </c>
      <c r="AB615">
        <v>1</v>
      </c>
      <c r="AC615">
        <v>7.7315439789213487</v>
      </c>
      <c r="AD615">
        <v>0.89709517923362214</v>
      </c>
      <c r="AE615">
        <v>0.89709517923362214</v>
      </c>
      <c r="AF615">
        <v>0</v>
      </c>
      <c r="AG615" t="s">
        <v>642</v>
      </c>
    </row>
    <row r="616" spans="1:33" x14ac:dyDescent="0.25">
      <c r="A616" t="s">
        <v>56</v>
      </c>
      <c r="B616" t="s">
        <v>945</v>
      </c>
      <c r="C616" s="63" t="s">
        <v>945</v>
      </c>
      <c r="D616" s="63" t="s">
        <v>671</v>
      </c>
      <c r="E616" t="s">
        <v>527</v>
      </c>
      <c r="F616">
        <v>1</v>
      </c>
      <c r="G616">
        <v>2</v>
      </c>
      <c r="H616">
        <v>2</v>
      </c>
      <c r="I616">
        <v>2</v>
      </c>
      <c r="J616">
        <v>7</v>
      </c>
      <c r="K616">
        <v>2</v>
      </c>
      <c r="L616" t="s">
        <v>102</v>
      </c>
      <c r="M616">
        <v>9</v>
      </c>
      <c r="N616" t="s">
        <v>715</v>
      </c>
      <c r="O616" t="s">
        <v>31</v>
      </c>
      <c r="P616">
        <v>3</v>
      </c>
      <c r="Q616">
        <v>4</v>
      </c>
      <c r="R616">
        <v>0</v>
      </c>
      <c r="S616" t="s">
        <v>642</v>
      </c>
      <c r="T616" t="s">
        <v>689</v>
      </c>
      <c r="U616">
        <v>34</v>
      </c>
      <c r="V616">
        <v>4.4736842105263159</v>
      </c>
      <c r="W616">
        <v>34</v>
      </c>
      <c r="X616" t="s">
        <v>38</v>
      </c>
      <c r="Y616" t="s">
        <v>755</v>
      </c>
      <c r="Z616">
        <v>3235.9999999999986</v>
      </c>
      <c r="AA616">
        <v>174180</v>
      </c>
      <c r="AB616">
        <v>1</v>
      </c>
      <c r="AC616">
        <v>4.0133205386767301</v>
      </c>
      <c r="AD616">
        <v>0.89709517923362214</v>
      </c>
      <c r="AE616">
        <v>0.89709517923362203</v>
      </c>
      <c r="AF616">
        <v>-8.8817841970012523E-16</v>
      </c>
      <c r="AG616" t="s">
        <v>642</v>
      </c>
    </row>
    <row r="617" spans="1:33" x14ac:dyDescent="0.25">
      <c r="A617" t="s">
        <v>56</v>
      </c>
      <c r="B617" t="s">
        <v>945</v>
      </c>
      <c r="C617" s="63" t="s">
        <v>945</v>
      </c>
      <c r="D617" s="63" t="s">
        <v>671</v>
      </c>
      <c r="E617" t="s">
        <v>527</v>
      </c>
      <c r="F617">
        <v>1</v>
      </c>
      <c r="G617">
        <v>2</v>
      </c>
      <c r="H617">
        <v>2</v>
      </c>
      <c r="I617">
        <v>2</v>
      </c>
      <c r="J617">
        <v>7</v>
      </c>
      <c r="K617">
        <v>3</v>
      </c>
      <c r="L617" t="s">
        <v>103</v>
      </c>
      <c r="M617">
        <v>10</v>
      </c>
      <c r="N617" t="s">
        <v>717</v>
      </c>
      <c r="O617" t="s">
        <v>4</v>
      </c>
      <c r="P617">
        <v>1</v>
      </c>
      <c r="Q617">
        <v>11</v>
      </c>
      <c r="R617">
        <v>0</v>
      </c>
      <c r="S617" t="s">
        <v>642</v>
      </c>
      <c r="T617" t="s">
        <v>689</v>
      </c>
      <c r="U617">
        <v>83.5</v>
      </c>
      <c r="V617">
        <v>10.986842105263158</v>
      </c>
      <c r="W617">
        <v>83.5</v>
      </c>
      <c r="X617" t="s">
        <v>39</v>
      </c>
      <c r="Y617" t="s">
        <v>756</v>
      </c>
      <c r="Z617">
        <v>3235.9999999999986</v>
      </c>
      <c r="AA617">
        <v>174180</v>
      </c>
      <c r="AB617">
        <v>1</v>
      </c>
      <c r="AC617">
        <v>9.8562430876325582</v>
      </c>
      <c r="AD617">
        <v>0.89709517923362214</v>
      </c>
      <c r="AE617">
        <v>0.89709517923362214</v>
      </c>
      <c r="AF617">
        <v>0</v>
      </c>
      <c r="AG617" t="s">
        <v>642</v>
      </c>
    </row>
    <row r="618" spans="1:33" x14ac:dyDescent="0.25">
      <c r="A618" t="s">
        <v>56</v>
      </c>
      <c r="B618" t="s">
        <v>945</v>
      </c>
      <c r="C618" s="63" t="s">
        <v>945</v>
      </c>
      <c r="D618" s="63" t="s">
        <v>671</v>
      </c>
      <c r="E618" t="s">
        <v>527</v>
      </c>
      <c r="F618">
        <v>1</v>
      </c>
      <c r="G618">
        <v>2</v>
      </c>
      <c r="H618">
        <v>2</v>
      </c>
      <c r="I618">
        <v>2</v>
      </c>
      <c r="J618">
        <v>7</v>
      </c>
      <c r="K618">
        <v>3</v>
      </c>
      <c r="L618" t="s">
        <v>103</v>
      </c>
      <c r="M618">
        <v>10</v>
      </c>
      <c r="N618" t="s">
        <v>717</v>
      </c>
      <c r="O618" t="s">
        <v>5</v>
      </c>
      <c r="P618">
        <v>2</v>
      </c>
      <c r="Q618">
        <v>7</v>
      </c>
      <c r="R618">
        <v>0</v>
      </c>
      <c r="S618" t="s">
        <v>642</v>
      </c>
      <c r="T618" t="s">
        <v>689</v>
      </c>
      <c r="U618">
        <v>59.5</v>
      </c>
      <c r="V618">
        <v>7.8289473684210531</v>
      </c>
      <c r="W618">
        <v>59.5</v>
      </c>
      <c r="X618" t="s">
        <v>40</v>
      </c>
      <c r="Y618" t="s">
        <v>757</v>
      </c>
      <c r="Z618">
        <v>3235.9999999999986</v>
      </c>
      <c r="AA618">
        <v>174180</v>
      </c>
      <c r="AB618">
        <v>1</v>
      </c>
      <c r="AC618">
        <v>7.0233109426842786</v>
      </c>
      <c r="AD618">
        <v>0.89709517923362214</v>
      </c>
      <c r="AE618">
        <v>0.89709517923362203</v>
      </c>
      <c r="AF618">
        <v>-8.8817841970012523E-16</v>
      </c>
      <c r="AG618" t="s">
        <v>642</v>
      </c>
    </row>
    <row r="619" spans="1:33" x14ac:dyDescent="0.25">
      <c r="A619" t="s">
        <v>56</v>
      </c>
      <c r="B619" t="s">
        <v>945</v>
      </c>
      <c r="C619" s="63" t="s">
        <v>945</v>
      </c>
      <c r="D619" s="63" t="s">
        <v>671</v>
      </c>
      <c r="E619" t="s">
        <v>527</v>
      </c>
      <c r="F619">
        <v>1</v>
      </c>
      <c r="G619">
        <v>2</v>
      </c>
      <c r="H619">
        <v>2</v>
      </c>
      <c r="I619">
        <v>2</v>
      </c>
      <c r="J619">
        <v>7</v>
      </c>
      <c r="K619">
        <v>3</v>
      </c>
      <c r="L619" t="s">
        <v>103</v>
      </c>
      <c r="M619">
        <v>10</v>
      </c>
      <c r="N619" t="s">
        <v>717</v>
      </c>
      <c r="O619" t="s">
        <v>31</v>
      </c>
      <c r="P619">
        <v>3</v>
      </c>
      <c r="Q619">
        <v>4</v>
      </c>
      <c r="R619">
        <v>0</v>
      </c>
      <c r="S619" t="s">
        <v>642</v>
      </c>
      <c r="T619" t="s">
        <v>689</v>
      </c>
      <c r="U619">
        <v>34</v>
      </c>
      <c r="V619">
        <v>4.4736842105263159</v>
      </c>
      <c r="W619">
        <v>34</v>
      </c>
      <c r="X619" t="s">
        <v>41</v>
      </c>
      <c r="Y619" t="s">
        <v>758</v>
      </c>
      <c r="Z619">
        <v>3235.9999999999986</v>
      </c>
      <c r="AA619">
        <v>174180</v>
      </c>
      <c r="AB619">
        <v>1</v>
      </c>
      <c r="AC619">
        <v>4.0133205386767301</v>
      </c>
      <c r="AD619">
        <v>0.89709517923362214</v>
      </c>
      <c r="AE619">
        <v>0.89709517923362203</v>
      </c>
      <c r="AF619">
        <v>-8.8817841970012523E-16</v>
      </c>
      <c r="AG619" t="s">
        <v>642</v>
      </c>
    </row>
    <row r="620" spans="1:33" x14ac:dyDescent="0.25">
      <c r="A620" t="s">
        <v>56</v>
      </c>
      <c r="B620" t="s">
        <v>945</v>
      </c>
      <c r="C620" s="63" t="s">
        <v>945</v>
      </c>
      <c r="D620" s="63" t="s">
        <v>671</v>
      </c>
      <c r="E620" t="s">
        <v>527</v>
      </c>
      <c r="F620">
        <v>1</v>
      </c>
      <c r="G620">
        <v>2</v>
      </c>
      <c r="H620">
        <v>2</v>
      </c>
      <c r="I620">
        <v>2</v>
      </c>
      <c r="J620">
        <v>7</v>
      </c>
      <c r="K620">
        <v>4</v>
      </c>
      <c r="L620" t="s">
        <v>101</v>
      </c>
      <c r="M620">
        <v>11</v>
      </c>
      <c r="N620" t="s">
        <v>719</v>
      </c>
      <c r="O620" t="s">
        <v>4</v>
      </c>
      <c r="P620">
        <v>1</v>
      </c>
      <c r="Q620">
        <v>12</v>
      </c>
      <c r="R620">
        <v>0</v>
      </c>
      <c r="S620" t="s">
        <v>642</v>
      </c>
      <c r="T620" t="s">
        <v>689</v>
      </c>
      <c r="U620">
        <v>92</v>
      </c>
      <c r="V620">
        <v>12.105263157894738</v>
      </c>
      <c r="W620">
        <v>92</v>
      </c>
      <c r="X620" t="s">
        <v>42</v>
      </c>
      <c r="Y620" t="s">
        <v>759</v>
      </c>
      <c r="Z620">
        <v>3235.9999999999986</v>
      </c>
      <c r="AA620">
        <v>174180</v>
      </c>
      <c r="AB620">
        <v>1</v>
      </c>
      <c r="AC620">
        <v>10.859573222301741</v>
      </c>
      <c r="AD620">
        <v>0.89709517923362214</v>
      </c>
      <c r="AE620">
        <v>0.89709517923362192</v>
      </c>
      <c r="AF620">
        <v>-1.7763568394002505E-15</v>
      </c>
      <c r="AG620" t="s">
        <v>642</v>
      </c>
    </row>
    <row r="621" spans="1:33" x14ac:dyDescent="0.25">
      <c r="A621" t="s">
        <v>56</v>
      </c>
      <c r="B621" t="s">
        <v>945</v>
      </c>
      <c r="C621" s="63" t="s">
        <v>945</v>
      </c>
      <c r="D621" s="63" t="s">
        <v>671</v>
      </c>
      <c r="E621" t="s">
        <v>527</v>
      </c>
      <c r="F621">
        <v>1</v>
      </c>
      <c r="G621">
        <v>2</v>
      </c>
      <c r="H621">
        <v>2</v>
      </c>
      <c r="I621">
        <v>2</v>
      </c>
      <c r="J621">
        <v>7</v>
      </c>
      <c r="K621">
        <v>4</v>
      </c>
      <c r="L621" t="s">
        <v>101</v>
      </c>
      <c r="M621">
        <v>11</v>
      </c>
      <c r="N621" t="s">
        <v>719</v>
      </c>
      <c r="O621" t="s">
        <v>5</v>
      </c>
      <c r="P621">
        <v>2</v>
      </c>
      <c r="Q621">
        <v>8</v>
      </c>
      <c r="R621">
        <v>0</v>
      </c>
      <c r="S621" t="s">
        <v>642</v>
      </c>
      <c r="T621" t="s">
        <v>689</v>
      </c>
      <c r="U621">
        <v>66</v>
      </c>
      <c r="V621">
        <v>8.6842105263157894</v>
      </c>
      <c r="W621">
        <v>66</v>
      </c>
      <c r="X621" t="s">
        <v>43</v>
      </c>
      <c r="Y621" t="s">
        <v>760</v>
      </c>
      <c r="Z621">
        <v>3235.9999999999986</v>
      </c>
      <c r="AA621">
        <v>174180</v>
      </c>
      <c r="AB621">
        <v>1</v>
      </c>
      <c r="AC621">
        <v>7.7905633986077714</v>
      </c>
      <c r="AD621">
        <v>0.89709517923362214</v>
      </c>
      <c r="AE621">
        <v>0.89709517923362214</v>
      </c>
      <c r="AF621">
        <v>0</v>
      </c>
      <c r="AG621" t="s">
        <v>642</v>
      </c>
    </row>
    <row r="622" spans="1:33" x14ac:dyDescent="0.25">
      <c r="A622" t="s">
        <v>56</v>
      </c>
      <c r="B622" t="s">
        <v>945</v>
      </c>
      <c r="C622" s="63" t="s">
        <v>945</v>
      </c>
      <c r="D622" s="63" t="s">
        <v>671</v>
      </c>
      <c r="E622" t="s">
        <v>527</v>
      </c>
      <c r="F622">
        <v>1</v>
      </c>
      <c r="G622">
        <v>2</v>
      </c>
      <c r="H622">
        <v>2</v>
      </c>
      <c r="I622">
        <v>2</v>
      </c>
      <c r="J622">
        <v>7</v>
      </c>
      <c r="K622">
        <v>4</v>
      </c>
      <c r="L622" t="s">
        <v>101</v>
      </c>
      <c r="M622">
        <v>11</v>
      </c>
      <c r="N622" t="s">
        <v>719</v>
      </c>
      <c r="O622" t="s">
        <v>31</v>
      </c>
      <c r="P622">
        <v>3</v>
      </c>
      <c r="Q622">
        <v>3</v>
      </c>
      <c r="R622">
        <v>0</v>
      </c>
      <c r="S622" t="s">
        <v>642</v>
      </c>
      <c r="T622" t="s">
        <v>689</v>
      </c>
      <c r="U622">
        <v>34</v>
      </c>
      <c r="V622">
        <v>4.4736842105263159</v>
      </c>
      <c r="W622">
        <v>34</v>
      </c>
      <c r="X622" t="s">
        <v>44</v>
      </c>
      <c r="Y622" t="s">
        <v>761</v>
      </c>
      <c r="Z622">
        <v>3235.9999999999986</v>
      </c>
      <c r="AA622">
        <v>174180</v>
      </c>
      <c r="AB622">
        <v>1</v>
      </c>
      <c r="AC622">
        <v>4.0133205386767301</v>
      </c>
      <c r="AD622">
        <v>0.89709517923362214</v>
      </c>
      <c r="AE622">
        <v>0.89709517923362203</v>
      </c>
      <c r="AF622">
        <v>-8.8817841970012523E-16</v>
      </c>
      <c r="AG622" t="s">
        <v>642</v>
      </c>
    </row>
    <row r="623" spans="1:33" x14ac:dyDescent="0.25">
      <c r="A623" t="s">
        <v>56</v>
      </c>
      <c r="B623" t="s">
        <v>945</v>
      </c>
      <c r="C623" s="63" t="s">
        <v>945</v>
      </c>
      <c r="D623" s="63" t="s">
        <v>671</v>
      </c>
      <c r="E623" t="s">
        <v>527</v>
      </c>
      <c r="F623">
        <v>1</v>
      </c>
      <c r="G623">
        <v>2</v>
      </c>
      <c r="H623">
        <v>2</v>
      </c>
      <c r="I623">
        <v>2</v>
      </c>
      <c r="J623">
        <v>7</v>
      </c>
      <c r="K623">
        <v>5</v>
      </c>
      <c r="L623" t="s">
        <v>105</v>
      </c>
      <c r="M623">
        <v>12</v>
      </c>
      <c r="N623" t="s">
        <v>721</v>
      </c>
      <c r="O623" t="s">
        <v>4</v>
      </c>
      <c r="P623">
        <v>1</v>
      </c>
      <c r="Q623">
        <v>11</v>
      </c>
      <c r="R623">
        <v>0</v>
      </c>
      <c r="S623" t="s">
        <v>642</v>
      </c>
      <c r="T623" t="s">
        <v>689</v>
      </c>
      <c r="U623">
        <v>83.5</v>
      </c>
      <c r="V623">
        <v>10.986842105263158</v>
      </c>
      <c r="W623">
        <v>83.5</v>
      </c>
      <c r="X623" t="s">
        <v>45</v>
      </c>
      <c r="Y623" t="s">
        <v>762</v>
      </c>
      <c r="Z623">
        <v>3235.9999999999986</v>
      </c>
      <c r="AA623">
        <v>174180</v>
      </c>
      <c r="AB623">
        <v>1</v>
      </c>
      <c r="AC623">
        <v>9.8562430876325582</v>
      </c>
      <c r="AD623">
        <v>0.89709517923362214</v>
      </c>
      <c r="AE623">
        <v>0.89709517923362214</v>
      </c>
      <c r="AF623">
        <v>0</v>
      </c>
      <c r="AG623" t="s">
        <v>642</v>
      </c>
    </row>
    <row r="624" spans="1:33" x14ac:dyDescent="0.25">
      <c r="A624" t="s">
        <v>56</v>
      </c>
      <c r="B624" t="s">
        <v>945</v>
      </c>
      <c r="C624" s="63" t="s">
        <v>945</v>
      </c>
      <c r="D624" s="63" t="s">
        <v>671</v>
      </c>
      <c r="E624" t="s">
        <v>527</v>
      </c>
      <c r="F624">
        <v>1</v>
      </c>
      <c r="G624">
        <v>2</v>
      </c>
      <c r="H624">
        <v>2</v>
      </c>
      <c r="I624">
        <v>2</v>
      </c>
      <c r="J624">
        <v>7</v>
      </c>
      <c r="K624">
        <v>5</v>
      </c>
      <c r="L624" t="s">
        <v>105</v>
      </c>
      <c r="M624">
        <v>12</v>
      </c>
      <c r="N624" t="s">
        <v>721</v>
      </c>
      <c r="O624" t="s">
        <v>5</v>
      </c>
      <c r="P624">
        <v>2</v>
      </c>
      <c r="Q624">
        <v>8</v>
      </c>
      <c r="R624">
        <v>0</v>
      </c>
      <c r="S624" t="s">
        <v>642</v>
      </c>
      <c r="T624" t="s">
        <v>689</v>
      </c>
      <c r="U624">
        <v>66</v>
      </c>
      <c r="V624">
        <v>8.6842105263157894</v>
      </c>
      <c r="W624">
        <v>66</v>
      </c>
      <c r="X624" t="s">
        <v>46</v>
      </c>
      <c r="Y624" t="s">
        <v>763</v>
      </c>
      <c r="Z624">
        <v>3235.9999999999986</v>
      </c>
      <c r="AA624">
        <v>174180</v>
      </c>
      <c r="AB624">
        <v>1</v>
      </c>
      <c r="AC624">
        <v>7.7905633986077714</v>
      </c>
      <c r="AD624">
        <v>0.89709517923362214</v>
      </c>
      <c r="AE624">
        <v>0.89709517923362214</v>
      </c>
      <c r="AF624">
        <v>0</v>
      </c>
      <c r="AG624" t="s">
        <v>642</v>
      </c>
    </row>
    <row r="625" spans="1:33" x14ac:dyDescent="0.25">
      <c r="A625" t="s">
        <v>56</v>
      </c>
      <c r="B625" t="s">
        <v>945</v>
      </c>
      <c r="C625" s="63" t="s">
        <v>945</v>
      </c>
      <c r="D625" s="63" t="s">
        <v>671</v>
      </c>
      <c r="E625" t="s">
        <v>527</v>
      </c>
      <c r="F625">
        <v>1</v>
      </c>
      <c r="G625">
        <v>2</v>
      </c>
      <c r="H625">
        <v>2</v>
      </c>
      <c r="I625">
        <v>2</v>
      </c>
      <c r="J625">
        <v>7</v>
      </c>
      <c r="K625">
        <v>5</v>
      </c>
      <c r="L625" t="s">
        <v>105</v>
      </c>
      <c r="M625">
        <v>12</v>
      </c>
      <c r="N625" t="s">
        <v>721</v>
      </c>
      <c r="O625" t="s">
        <v>31</v>
      </c>
      <c r="P625">
        <v>3</v>
      </c>
      <c r="Q625">
        <v>4</v>
      </c>
      <c r="R625">
        <v>0</v>
      </c>
      <c r="S625" t="s">
        <v>642</v>
      </c>
      <c r="T625" t="s">
        <v>689</v>
      </c>
      <c r="U625">
        <v>34</v>
      </c>
      <c r="V625">
        <v>4.4736842105263159</v>
      </c>
      <c r="W625">
        <v>34</v>
      </c>
      <c r="X625" t="s">
        <v>47</v>
      </c>
      <c r="Y625" t="s">
        <v>764</v>
      </c>
      <c r="Z625">
        <v>3235.9999999999986</v>
      </c>
      <c r="AA625">
        <v>174180</v>
      </c>
      <c r="AB625">
        <v>1</v>
      </c>
      <c r="AC625">
        <v>4.0133205386767301</v>
      </c>
      <c r="AD625">
        <v>0.89709517923362214</v>
      </c>
      <c r="AE625">
        <v>0.89709517923362203</v>
      </c>
      <c r="AF625">
        <v>-8.8817841970012523E-16</v>
      </c>
      <c r="AG625" t="s">
        <v>642</v>
      </c>
    </row>
    <row r="626" spans="1:33" x14ac:dyDescent="0.25">
      <c r="A626" t="s">
        <v>56</v>
      </c>
      <c r="B626" t="s">
        <v>945</v>
      </c>
      <c r="C626" s="63" t="s">
        <v>945</v>
      </c>
      <c r="D626" s="63" t="s">
        <v>671</v>
      </c>
      <c r="E626" t="s">
        <v>527</v>
      </c>
      <c r="F626">
        <v>1</v>
      </c>
      <c r="G626">
        <v>2</v>
      </c>
      <c r="H626">
        <v>2</v>
      </c>
      <c r="I626">
        <v>2</v>
      </c>
      <c r="J626">
        <v>7</v>
      </c>
      <c r="K626">
        <v>6</v>
      </c>
      <c r="L626" t="s">
        <v>113</v>
      </c>
      <c r="M626">
        <v>13</v>
      </c>
      <c r="N626" t="s">
        <v>723</v>
      </c>
      <c r="O626" t="s">
        <v>4</v>
      </c>
      <c r="P626">
        <v>1</v>
      </c>
      <c r="Q626">
        <v>12</v>
      </c>
      <c r="R626">
        <v>0</v>
      </c>
      <c r="S626" t="s">
        <v>642</v>
      </c>
      <c r="T626" t="s">
        <v>689</v>
      </c>
      <c r="U626">
        <v>92</v>
      </c>
      <c r="V626">
        <v>12.105263157894738</v>
      </c>
      <c r="W626">
        <v>92</v>
      </c>
      <c r="X626" t="s">
        <v>48</v>
      </c>
      <c r="Y626" t="s">
        <v>765</v>
      </c>
      <c r="Z626">
        <v>3235.9999999999986</v>
      </c>
      <c r="AA626">
        <v>174180</v>
      </c>
      <c r="AB626">
        <v>1</v>
      </c>
      <c r="AC626">
        <v>10.859573222301741</v>
      </c>
      <c r="AD626">
        <v>0.89709517923362214</v>
      </c>
      <c r="AE626">
        <v>0.89709517923362192</v>
      </c>
      <c r="AF626">
        <v>-1.7763568394002505E-15</v>
      </c>
      <c r="AG626" t="s">
        <v>642</v>
      </c>
    </row>
    <row r="627" spans="1:33" x14ac:dyDescent="0.25">
      <c r="A627" t="s">
        <v>56</v>
      </c>
      <c r="B627" t="s">
        <v>945</v>
      </c>
      <c r="C627" s="63" t="s">
        <v>945</v>
      </c>
      <c r="D627" s="63" t="s">
        <v>671</v>
      </c>
      <c r="E627" t="s">
        <v>527</v>
      </c>
      <c r="F627">
        <v>1</v>
      </c>
      <c r="G627">
        <v>2</v>
      </c>
      <c r="H627">
        <v>2</v>
      </c>
      <c r="I627">
        <v>2</v>
      </c>
      <c r="J627">
        <v>7</v>
      </c>
      <c r="K627">
        <v>6</v>
      </c>
      <c r="L627" t="s">
        <v>113</v>
      </c>
      <c r="M627">
        <v>13</v>
      </c>
      <c r="N627" t="s">
        <v>723</v>
      </c>
      <c r="O627" t="s">
        <v>5</v>
      </c>
      <c r="P627">
        <v>2</v>
      </c>
      <c r="Q627">
        <v>8</v>
      </c>
      <c r="R627">
        <v>0</v>
      </c>
      <c r="S627" t="s">
        <v>642</v>
      </c>
      <c r="T627" t="s">
        <v>689</v>
      </c>
      <c r="U627">
        <v>66</v>
      </c>
      <c r="V627">
        <v>8.6842105263157894</v>
      </c>
      <c r="W627">
        <v>66</v>
      </c>
      <c r="X627" t="s">
        <v>49</v>
      </c>
      <c r="Y627" t="s">
        <v>766</v>
      </c>
      <c r="Z627">
        <v>3235.9999999999986</v>
      </c>
      <c r="AA627">
        <v>174180</v>
      </c>
      <c r="AB627">
        <v>1</v>
      </c>
      <c r="AC627">
        <v>7.7905633986077714</v>
      </c>
      <c r="AD627">
        <v>0.89709517923362214</v>
      </c>
      <c r="AE627">
        <v>0.89709517923362214</v>
      </c>
      <c r="AF627">
        <v>0</v>
      </c>
      <c r="AG627" t="s">
        <v>642</v>
      </c>
    </row>
    <row r="628" spans="1:33" x14ac:dyDescent="0.25">
      <c r="A628" t="s">
        <v>56</v>
      </c>
      <c r="B628" t="s">
        <v>945</v>
      </c>
      <c r="C628" s="63" t="s">
        <v>945</v>
      </c>
      <c r="D628" s="63" t="s">
        <v>671</v>
      </c>
      <c r="E628" t="s">
        <v>527</v>
      </c>
      <c r="F628">
        <v>1</v>
      </c>
      <c r="G628">
        <v>2</v>
      </c>
      <c r="H628">
        <v>2</v>
      </c>
      <c r="I628">
        <v>2</v>
      </c>
      <c r="J628">
        <v>7</v>
      </c>
      <c r="K628">
        <v>6</v>
      </c>
      <c r="L628" t="s">
        <v>113</v>
      </c>
      <c r="M628">
        <v>13</v>
      </c>
      <c r="N628" t="s">
        <v>723</v>
      </c>
      <c r="O628" t="s">
        <v>31</v>
      </c>
      <c r="P628">
        <v>3</v>
      </c>
      <c r="Q628">
        <v>4</v>
      </c>
      <c r="R628">
        <v>0</v>
      </c>
      <c r="S628" t="s">
        <v>642</v>
      </c>
      <c r="T628" t="s">
        <v>689</v>
      </c>
      <c r="U628">
        <v>32</v>
      </c>
      <c r="V628">
        <v>4.2105263157894735</v>
      </c>
      <c r="W628">
        <v>32</v>
      </c>
      <c r="X628" t="s">
        <v>50</v>
      </c>
      <c r="Y628" t="s">
        <v>767</v>
      </c>
      <c r="Z628">
        <v>3235.9999999999986</v>
      </c>
      <c r="AA628">
        <v>174180</v>
      </c>
      <c r="AB628">
        <v>1</v>
      </c>
      <c r="AC628">
        <v>3.7772428599310408</v>
      </c>
      <c r="AD628">
        <v>0.89709517923362214</v>
      </c>
      <c r="AE628">
        <v>0.89709517923362225</v>
      </c>
      <c r="AF628">
        <v>4.4408920985006262E-16</v>
      </c>
      <c r="AG628" t="s">
        <v>642</v>
      </c>
    </row>
    <row r="629" spans="1:33" x14ac:dyDescent="0.25">
      <c r="A629" t="s">
        <v>56</v>
      </c>
      <c r="B629" t="s">
        <v>945</v>
      </c>
      <c r="C629" s="63" t="s">
        <v>945</v>
      </c>
      <c r="D629" s="63" t="s">
        <v>671</v>
      </c>
      <c r="E629" t="s">
        <v>527</v>
      </c>
      <c r="F629">
        <v>1</v>
      </c>
      <c r="G629">
        <v>2</v>
      </c>
      <c r="H629">
        <v>2</v>
      </c>
      <c r="I629">
        <v>2</v>
      </c>
      <c r="J629">
        <v>7</v>
      </c>
      <c r="K629">
        <v>7</v>
      </c>
      <c r="L629" t="s">
        <v>114</v>
      </c>
      <c r="M629">
        <v>14</v>
      </c>
      <c r="N629" t="s">
        <v>725</v>
      </c>
      <c r="O629" t="s">
        <v>4</v>
      </c>
      <c r="P629">
        <v>1</v>
      </c>
      <c r="Q629">
        <v>12</v>
      </c>
      <c r="R629">
        <v>0</v>
      </c>
      <c r="S629" t="s">
        <v>642</v>
      </c>
      <c r="T629" t="s">
        <v>689</v>
      </c>
      <c r="U629">
        <v>92</v>
      </c>
      <c r="V629">
        <v>12.105263157894738</v>
      </c>
      <c r="W629">
        <v>92</v>
      </c>
      <c r="X629" t="s">
        <v>51</v>
      </c>
      <c r="Y629" t="s">
        <v>768</v>
      </c>
      <c r="Z629">
        <v>3235.9999999999986</v>
      </c>
      <c r="AA629">
        <v>174180</v>
      </c>
      <c r="AB629">
        <v>1</v>
      </c>
      <c r="AC629">
        <v>10.859573222301741</v>
      </c>
      <c r="AD629">
        <v>0.89709517923362214</v>
      </c>
      <c r="AE629">
        <v>0.89709517923362192</v>
      </c>
      <c r="AF629">
        <v>-1.7763568394002505E-15</v>
      </c>
      <c r="AG629" t="s">
        <v>642</v>
      </c>
    </row>
    <row r="630" spans="1:33" x14ac:dyDescent="0.25">
      <c r="A630" t="s">
        <v>56</v>
      </c>
      <c r="B630" t="s">
        <v>945</v>
      </c>
      <c r="C630" s="63" t="s">
        <v>945</v>
      </c>
      <c r="D630" s="63" t="s">
        <v>671</v>
      </c>
      <c r="E630" t="s">
        <v>527</v>
      </c>
      <c r="F630">
        <v>1</v>
      </c>
      <c r="G630">
        <v>2</v>
      </c>
      <c r="H630">
        <v>2</v>
      </c>
      <c r="I630">
        <v>2</v>
      </c>
      <c r="J630">
        <v>7</v>
      </c>
      <c r="K630">
        <v>7</v>
      </c>
      <c r="L630" t="s">
        <v>114</v>
      </c>
      <c r="M630">
        <v>14</v>
      </c>
      <c r="N630" t="s">
        <v>725</v>
      </c>
      <c r="O630" t="s">
        <v>5</v>
      </c>
      <c r="P630">
        <v>2</v>
      </c>
      <c r="Q630">
        <v>8</v>
      </c>
      <c r="R630">
        <v>0</v>
      </c>
      <c r="S630" t="s">
        <v>642</v>
      </c>
      <c r="T630" t="s">
        <v>689</v>
      </c>
      <c r="U630">
        <v>66</v>
      </c>
      <c r="V630">
        <v>8.6842105263157894</v>
      </c>
      <c r="W630">
        <v>66</v>
      </c>
      <c r="X630" t="s">
        <v>52</v>
      </c>
      <c r="Y630" t="s">
        <v>769</v>
      </c>
      <c r="Z630">
        <v>3235.9999999999986</v>
      </c>
      <c r="AA630">
        <v>174180</v>
      </c>
      <c r="AB630">
        <v>1</v>
      </c>
      <c r="AC630">
        <v>7.7905633986077714</v>
      </c>
      <c r="AD630">
        <v>0.89709517923362214</v>
      </c>
      <c r="AE630">
        <v>0.89709517923362214</v>
      </c>
      <c r="AF630">
        <v>0</v>
      </c>
      <c r="AG630" t="s">
        <v>642</v>
      </c>
    </row>
    <row r="631" spans="1:33" x14ac:dyDescent="0.25">
      <c r="A631" t="s">
        <v>56</v>
      </c>
      <c r="B631" t="s">
        <v>945</v>
      </c>
      <c r="C631" s="63" t="s">
        <v>945</v>
      </c>
      <c r="D631" s="63" t="s">
        <v>671</v>
      </c>
      <c r="E631" t="s">
        <v>527</v>
      </c>
      <c r="F631">
        <v>1</v>
      </c>
      <c r="G631">
        <v>2</v>
      </c>
      <c r="H631">
        <v>2</v>
      </c>
      <c r="I631">
        <v>2</v>
      </c>
      <c r="J631">
        <v>7</v>
      </c>
      <c r="K631">
        <v>7</v>
      </c>
      <c r="L631" t="s">
        <v>114</v>
      </c>
      <c r="M631">
        <v>14</v>
      </c>
      <c r="N631" t="s">
        <v>725</v>
      </c>
      <c r="O631" t="s">
        <v>31</v>
      </c>
      <c r="P631">
        <v>3</v>
      </c>
      <c r="Q631">
        <v>4</v>
      </c>
      <c r="R631">
        <v>0</v>
      </c>
      <c r="S631" t="s">
        <v>642</v>
      </c>
      <c r="T631" t="s">
        <v>689</v>
      </c>
      <c r="U631">
        <v>34</v>
      </c>
      <c r="V631">
        <v>4.4736842105263159</v>
      </c>
      <c r="W631">
        <v>34</v>
      </c>
      <c r="X631" t="s">
        <v>53</v>
      </c>
      <c r="Y631" t="s">
        <v>770</v>
      </c>
      <c r="Z631">
        <v>3235.9999999999986</v>
      </c>
      <c r="AA631">
        <v>174180</v>
      </c>
      <c r="AB631">
        <v>1</v>
      </c>
      <c r="AC631">
        <v>4.0133205386767301</v>
      </c>
      <c r="AD631">
        <v>0.89709517923362214</v>
      </c>
      <c r="AE631">
        <v>0.89709517923362203</v>
      </c>
      <c r="AF631">
        <v>-8.8817841970012523E-16</v>
      </c>
      <c r="AG631" t="s">
        <v>642</v>
      </c>
    </row>
    <row r="632" spans="1:33" x14ac:dyDescent="0.25">
      <c r="A632" t="s">
        <v>56</v>
      </c>
      <c r="B632" t="s">
        <v>946</v>
      </c>
      <c r="C632" s="63" t="s">
        <v>946</v>
      </c>
      <c r="D632" s="63" t="s">
        <v>671</v>
      </c>
      <c r="E632" t="s">
        <v>527</v>
      </c>
      <c r="F632">
        <v>0.95</v>
      </c>
      <c r="G632">
        <v>1</v>
      </c>
      <c r="H632">
        <v>1</v>
      </c>
      <c r="I632">
        <v>2</v>
      </c>
      <c r="J632">
        <v>7</v>
      </c>
      <c r="K632">
        <v>1</v>
      </c>
      <c r="L632" t="s">
        <v>99</v>
      </c>
      <c r="M632">
        <v>1</v>
      </c>
      <c r="N632" t="s">
        <v>699</v>
      </c>
      <c r="O632" t="s">
        <v>4</v>
      </c>
      <c r="P632">
        <v>1</v>
      </c>
      <c r="Q632">
        <v>2</v>
      </c>
      <c r="R632">
        <v>0</v>
      </c>
      <c r="S632" t="s">
        <v>642</v>
      </c>
      <c r="T632" t="s">
        <v>689</v>
      </c>
      <c r="U632">
        <v>8.5</v>
      </c>
      <c r="V632">
        <v>1.118421052631579</v>
      </c>
      <c r="W632">
        <v>8.0749999999999993</v>
      </c>
      <c r="X632" t="s">
        <v>33</v>
      </c>
      <c r="Y632" t="s">
        <v>729</v>
      </c>
      <c r="Z632">
        <v>3235.9999999999986</v>
      </c>
      <c r="AA632">
        <v>174180</v>
      </c>
      <c r="AB632">
        <v>1</v>
      </c>
      <c r="AC632">
        <v>1.0033301346691827</v>
      </c>
      <c r="AD632">
        <v>0.89709517923362214</v>
      </c>
      <c r="AE632">
        <v>0.89709517923362214</v>
      </c>
      <c r="AF632">
        <v>0</v>
      </c>
      <c r="AG632" t="s">
        <v>642</v>
      </c>
    </row>
    <row r="633" spans="1:33" x14ac:dyDescent="0.25">
      <c r="A633" t="s">
        <v>56</v>
      </c>
      <c r="B633" t="s">
        <v>946</v>
      </c>
      <c r="C633" s="63" t="s">
        <v>946</v>
      </c>
      <c r="D633" s="63" t="s">
        <v>671</v>
      </c>
      <c r="E633" t="s">
        <v>527</v>
      </c>
      <c r="F633">
        <v>0.95</v>
      </c>
      <c r="G633">
        <v>1</v>
      </c>
      <c r="H633">
        <v>1</v>
      </c>
      <c r="I633">
        <v>2</v>
      </c>
      <c r="J633">
        <v>7</v>
      </c>
      <c r="K633">
        <v>1</v>
      </c>
      <c r="L633" t="s">
        <v>99</v>
      </c>
      <c r="M633">
        <v>1</v>
      </c>
      <c r="N633" t="s">
        <v>699</v>
      </c>
      <c r="O633" t="s">
        <v>5</v>
      </c>
      <c r="P633">
        <v>2</v>
      </c>
      <c r="Q633">
        <v>0</v>
      </c>
      <c r="R633">
        <v>0</v>
      </c>
      <c r="S633" t="s">
        <v>642</v>
      </c>
      <c r="T633" t="s">
        <v>690</v>
      </c>
      <c r="U633">
        <v>0</v>
      </c>
      <c r="V633">
        <v>0</v>
      </c>
      <c r="W633">
        <v>0</v>
      </c>
      <c r="X633" t="s">
        <v>34</v>
      </c>
      <c r="Y633" t="s">
        <v>730</v>
      </c>
      <c r="Z633">
        <v>3235.9999999999986</v>
      </c>
      <c r="AA633">
        <v>174180</v>
      </c>
      <c r="AB633">
        <v>0</v>
      </c>
      <c r="AC633">
        <v>0</v>
      </c>
      <c r="AD633">
        <v>0.89709517923362214</v>
      </c>
      <c r="AF633">
        <v>0</v>
      </c>
      <c r="AG633" t="s">
        <v>913</v>
      </c>
    </row>
    <row r="634" spans="1:33" x14ac:dyDescent="0.25">
      <c r="A634" t="s">
        <v>56</v>
      </c>
      <c r="B634" t="s">
        <v>946</v>
      </c>
      <c r="C634" s="63" t="s">
        <v>946</v>
      </c>
      <c r="D634" s="63" t="s">
        <v>671</v>
      </c>
      <c r="E634" t="s">
        <v>527</v>
      </c>
      <c r="F634">
        <v>0.95</v>
      </c>
      <c r="G634">
        <v>1</v>
      </c>
      <c r="H634">
        <v>1</v>
      </c>
      <c r="I634">
        <v>2</v>
      </c>
      <c r="J634">
        <v>7</v>
      </c>
      <c r="K634">
        <v>1</v>
      </c>
      <c r="L634" t="s">
        <v>99</v>
      </c>
      <c r="M634">
        <v>1</v>
      </c>
      <c r="N634" t="s">
        <v>699</v>
      </c>
      <c r="O634" t="s">
        <v>31</v>
      </c>
      <c r="P634">
        <v>3</v>
      </c>
      <c r="Q634">
        <v>0</v>
      </c>
      <c r="R634">
        <v>0</v>
      </c>
      <c r="S634" t="s">
        <v>642</v>
      </c>
      <c r="T634" t="s">
        <v>690</v>
      </c>
      <c r="U634">
        <v>0</v>
      </c>
      <c r="V634">
        <v>0</v>
      </c>
      <c r="W634">
        <v>0</v>
      </c>
      <c r="X634" t="s">
        <v>35</v>
      </c>
      <c r="Y634" t="s">
        <v>731</v>
      </c>
      <c r="Z634">
        <v>3235.9999999999986</v>
      </c>
      <c r="AA634">
        <v>174180</v>
      </c>
      <c r="AB634">
        <v>0</v>
      </c>
      <c r="AC634">
        <v>0</v>
      </c>
      <c r="AD634">
        <v>0.89709517923362214</v>
      </c>
      <c r="AF634">
        <v>0</v>
      </c>
      <c r="AG634" t="s">
        <v>913</v>
      </c>
    </row>
    <row r="635" spans="1:33" x14ac:dyDescent="0.25">
      <c r="A635" t="s">
        <v>56</v>
      </c>
      <c r="B635" t="s">
        <v>946</v>
      </c>
      <c r="C635" s="63" t="s">
        <v>946</v>
      </c>
      <c r="D635" s="63" t="s">
        <v>671</v>
      </c>
      <c r="E635" t="s">
        <v>527</v>
      </c>
      <c r="F635">
        <v>0.95</v>
      </c>
      <c r="G635">
        <v>1</v>
      </c>
      <c r="H635">
        <v>1</v>
      </c>
      <c r="I635">
        <v>2</v>
      </c>
      <c r="J635">
        <v>7</v>
      </c>
      <c r="K635">
        <v>2</v>
      </c>
      <c r="L635" t="s">
        <v>102</v>
      </c>
      <c r="M635">
        <v>2</v>
      </c>
      <c r="N635" t="s">
        <v>701</v>
      </c>
      <c r="O635" t="s">
        <v>4</v>
      </c>
      <c r="P635">
        <v>1</v>
      </c>
      <c r="Q635">
        <v>2</v>
      </c>
      <c r="R635">
        <v>0</v>
      </c>
      <c r="S635" t="s">
        <v>642</v>
      </c>
      <c r="T635" t="s">
        <v>689</v>
      </c>
      <c r="U635">
        <v>8.5</v>
      </c>
      <c r="V635">
        <v>1.118421052631579</v>
      </c>
      <c r="W635">
        <v>8.0749999999999993</v>
      </c>
      <c r="X635" t="s">
        <v>36</v>
      </c>
      <c r="Y635" t="s">
        <v>732</v>
      </c>
      <c r="Z635">
        <v>3235.9999999999986</v>
      </c>
      <c r="AA635">
        <v>174180</v>
      </c>
      <c r="AB635">
        <v>1</v>
      </c>
      <c r="AC635">
        <v>1.0033301346691827</v>
      </c>
      <c r="AD635">
        <v>0.89709517923362214</v>
      </c>
      <c r="AE635">
        <v>0.89709517923362214</v>
      </c>
      <c r="AF635">
        <v>0</v>
      </c>
      <c r="AG635" t="s">
        <v>642</v>
      </c>
    </row>
    <row r="636" spans="1:33" x14ac:dyDescent="0.25">
      <c r="A636" t="s">
        <v>56</v>
      </c>
      <c r="B636" t="s">
        <v>946</v>
      </c>
      <c r="C636" s="63" t="s">
        <v>946</v>
      </c>
      <c r="D636" s="63" t="s">
        <v>671</v>
      </c>
      <c r="E636" t="s">
        <v>527</v>
      </c>
      <c r="F636">
        <v>0.95</v>
      </c>
      <c r="G636">
        <v>1</v>
      </c>
      <c r="H636">
        <v>1</v>
      </c>
      <c r="I636">
        <v>2</v>
      </c>
      <c r="J636">
        <v>7</v>
      </c>
      <c r="K636">
        <v>2</v>
      </c>
      <c r="L636" t="s">
        <v>102</v>
      </c>
      <c r="M636">
        <v>2</v>
      </c>
      <c r="N636" t="s">
        <v>701</v>
      </c>
      <c r="O636" t="s">
        <v>5</v>
      </c>
      <c r="P636">
        <v>2</v>
      </c>
      <c r="Q636">
        <v>0</v>
      </c>
      <c r="R636">
        <v>0</v>
      </c>
      <c r="S636" t="s">
        <v>642</v>
      </c>
      <c r="T636" t="s">
        <v>690</v>
      </c>
      <c r="U636">
        <v>0</v>
      </c>
      <c r="V636">
        <v>0</v>
      </c>
      <c r="W636">
        <v>0</v>
      </c>
      <c r="X636" t="s">
        <v>37</v>
      </c>
      <c r="Y636" t="s">
        <v>733</v>
      </c>
      <c r="Z636">
        <v>3235.9999999999986</v>
      </c>
      <c r="AA636">
        <v>174180</v>
      </c>
      <c r="AB636">
        <v>0</v>
      </c>
      <c r="AC636">
        <v>0</v>
      </c>
      <c r="AD636">
        <v>0.89709517923362214</v>
      </c>
      <c r="AF636">
        <v>0</v>
      </c>
      <c r="AG636" t="s">
        <v>913</v>
      </c>
    </row>
    <row r="637" spans="1:33" x14ac:dyDescent="0.25">
      <c r="A637" t="s">
        <v>56</v>
      </c>
      <c r="B637" t="s">
        <v>946</v>
      </c>
      <c r="C637" s="63" t="s">
        <v>946</v>
      </c>
      <c r="D637" s="63" t="s">
        <v>671</v>
      </c>
      <c r="E637" t="s">
        <v>527</v>
      </c>
      <c r="F637">
        <v>0.95</v>
      </c>
      <c r="G637">
        <v>1</v>
      </c>
      <c r="H637">
        <v>1</v>
      </c>
      <c r="I637">
        <v>2</v>
      </c>
      <c r="J637">
        <v>7</v>
      </c>
      <c r="K637">
        <v>2</v>
      </c>
      <c r="L637" t="s">
        <v>102</v>
      </c>
      <c r="M637">
        <v>2</v>
      </c>
      <c r="N637" t="s">
        <v>701</v>
      </c>
      <c r="O637" t="s">
        <v>31</v>
      </c>
      <c r="P637">
        <v>3</v>
      </c>
      <c r="Q637">
        <v>0</v>
      </c>
      <c r="R637">
        <v>0</v>
      </c>
      <c r="S637" t="s">
        <v>642</v>
      </c>
      <c r="T637" t="s">
        <v>690</v>
      </c>
      <c r="U637">
        <v>0</v>
      </c>
      <c r="V637">
        <v>0</v>
      </c>
      <c r="W637">
        <v>0</v>
      </c>
      <c r="X637" t="s">
        <v>38</v>
      </c>
      <c r="Y637" t="s">
        <v>734</v>
      </c>
      <c r="Z637">
        <v>3235.9999999999986</v>
      </c>
      <c r="AA637">
        <v>174180</v>
      </c>
      <c r="AB637">
        <v>0</v>
      </c>
      <c r="AC637">
        <v>0</v>
      </c>
      <c r="AD637">
        <v>0.89709517923362214</v>
      </c>
      <c r="AF637">
        <v>0</v>
      </c>
      <c r="AG637" t="s">
        <v>913</v>
      </c>
    </row>
    <row r="638" spans="1:33" x14ac:dyDescent="0.25">
      <c r="A638" t="s">
        <v>56</v>
      </c>
      <c r="B638" t="s">
        <v>946</v>
      </c>
      <c r="C638" s="63" t="s">
        <v>946</v>
      </c>
      <c r="D638" s="63" t="s">
        <v>671</v>
      </c>
      <c r="E638" t="s">
        <v>527</v>
      </c>
      <c r="F638">
        <v>0.95</v>
      </c>
      <c r="G638">
        <v>1</v>
      </c>
      <c r="H638">
        <v>1</v>
      </c>
      <c r="I638">
        <v>2</v>
      </c>
      <c r="J638">
        <v>7</v>
      </c>
      <c r="K638">
        <v>3</v>
      </c>
      <c r="L638" t="s">
        <v>103</v>
      </c>
      <c r="M638">
        <v>3</v>
      </c>
      <c r="N638" t="s">
        <v>703</v>
      </c>
      <c r="O638" t="s">
        <v>4</v>
      </c>
      <c r="P638">
        <v>1</v>
      </c>
      <c r="Q638">
        <v>2</v>
      </c>
      <c r="R638">
        <v>0</v>
      </c>
      <c r="S638" t="s">
        <v>642</v>
      </c>
      <c r="T638" t="s">
        <v>689</v>
      </c>
      <c r="U638">
        <v>8.5</v>
      </c>
      <c r="V638">
        <v>1.118421052631579</v>
      </c>
      <c r="W638">
        <v>8.0749999999999993</v>
      </c>
      <c r="X638" t="s">
        <v>39</v>
      </c>
      <c r="Y638" t="s">
        <v>735</v>
      </c>
      <c r="Z638">
        <v>3235.9999999999986</v>
      </c>
      <c r="AA638">
        <v>174180</v>
      </c>
      <c r="AB638">
        <v>1</v>
      </c>
      <c r="AC638">
        <v>1.0033301346691827</v>
      </c>
      <c r="AD638">
        <v>0.89709517923362214</v>
      </c>
      <c r="AE638">
        <v>0.89709517923362214</v>
      </c>
      <c r="AF638">
        <v>0</v>
      </c>
      <c r="AG638" t="s">
        <v>642</v>
      </c>
    </row>
    <row r="639" spans="1:33" x14ac:dyDescent="0.25">
      <c r="A639" t="s">
        <v>56</v>
      </c>
      <c r="B639" t="s">
        <v>946</v>
      </c>
      <c r="C639" s="63" t="s">
        <v>946</v>
      </c>
      <c r="D639" s="63" t="s">
        <v>671</v>
      </c>
      <c r="E639" t="s">
        <v>527</v>
      </c>
      <c r="F639">
        <v>0.95</v>
      </c>
      <c r="G639">
        <v>1</v>
      </c>
      <c r="H639">
        <v>1</v>
      </c>
      <c r="I639">
        <v>2</v>
      </c>
      <c r="J639">
        <v>7</v>
      </c>
      <c r="K639">
        <v>3</v>
      </c>
      <c r="L639" t="s">
        <v>103</v>
      </c>
      <c r="M639">
        <v>3</v>
      </c>
      <c r="N639" t="s">
        <v>703</v>
      </c>
      <c r="O639" t="s">
        <v>5</v>
      </c>
      <c r="P639">
        <v>2</v>
      </c>
      <c r="Q639">
        <v>0</v>
      </c>
      <c r="R639">
        <v>0</v>
      </c>
      <c r="S639" t="s">
        <v>642</v>
      </c>
      <c r="T639" t="s">
        <v>690</v>
      </c>
      <c r="U639">
        <v>0</v>
      </c>
      <c r="V639">
        <v>0</v>
      </c>
      <c r="W639">
        <v>0</v>
      </c>
      <c r="X639" t="s">
        <v>40</v>
      </c>
      <c r="Y639" t="s">
        <v>736</v>
      </c>
      <c r="Z639">
        <v>3235.9999999999986</v>
      </c>
      <c r="AA639">
        <v>174180</v>
      </c>
      <c r="AB639">
        <v>0</v>
      </c>
      <c r="AC639">
        <v>0</v>
      </c>
      <c r="AD639">
        <v>0.89709517923362214</v>
      </c>
      <c r="AF639">
        <v>0</v>
      </c>
      <c r="AG639" t="s">
        <v>913</v>
      </c>
    </row>
    <row r="640" spans="1:33" x14ac:dyDescent="0.25">
      <c r="A640" t="s">
        <v>56</v>
      </c>
      <c r="B640" t="s">
        <v>946</v>
      </c>
      <c r="C640" s="63" t="s">
        <v>946</v>
      </c>
      <c r="D640" s="63" t="s">
        <v>671</v>
      </c>
      <c r="E640" t="s">
        <v>527</v>
      </c>
      <c r="F640">
        <v>0.95</v>
      </c>
      <c r="G640">
        <v>1</v>
      </c>
      <c r="H640">
        <v>1</v>
      </c>
      <c r="I640">
        <v>2</v>
      </c>
      <c r="J640">
        <v>7</v>
      </c>
      <c r="K640">
        <v>3</v>
      </c>
      <c r="L640" t="s">
        <v>103</v>
      </c>
      <c r="M640">
        <v>3</v>
      </c>
      <c r="N640" t="s">
        <v>703</v>
      </c>
      <c r="O640" t="s">
        <v>31</v>
      </c>
      <c r="P640">
        <v>3</v>
      </c>
      <c r="Q640">
        <v>0</v>
      </c>
      <c r="R640">
        <v>0</v>
      </c>
      <c r="S640" t="s">
        <v>642</v>
      </c>
      <c r="T640" t="s">
        <v>690</v>
      </c>
      <c r="U640">
        <v>0</v>
      </c>
      <c r="V640">
        <v>0</v>
      </c>
      <c r="W640">
        <v>0</v>
      </c>
      <c r="X640" t="s">
        <v>41</v>
      </c>
      <c r="Y640" t="s">
        <v>737</v>
      </c>
      <c r="Z640">
        <v>3235.9999999999986</v>
      </c>
      <c r="AA640">
        <v>174180</v>
      </c>
      <c r="AB640">
        <v>0</v>
      </c>
      <c r="AC640">
        <v>0</v>
      </c>
      <c r="AD640">
        <v>0.89709517923362214</v>
      </c>
      <c r="AF640">
        <v>0</v>
      </c>
      <c r="AG640" t="s">
        <v>913</v>
      </c>
    </row>
    <row r="641" spans="1:33" x14ac:dyDescent="0.25">
      <c r="A641" t="s">
        <v>56</v>
      </c>
      <c r="B641" t="s">
        <v>946</v>
      </c>
      <c r="C641" s="63" t="s">
        <v>946</v>
      </c>
      <c r="D641" s="63" t="s">
        <v>671</v>
      </c>
      <c r="E641" t="s">
        <v>527</v>
      </c>
      <c r="F641">
        <v>0.95</v>
      </c>
      <c r="G641">
        <v>1</v>
      </c>
      <c r="H641">
        <v>1</v>
      </c>
      <c r="I641">
        <v>2</v>
      </c>
      <c r="J641">
        <v>7</v>
      </c>
      <c r="K641">
        <v>4</v>
      </c>
      <c r="L641" t="s">
        <v>101</v>
      </c>
      <c r="M641">
        <v>4</v>
      </c>
      <c r="N641" t="s">
        <v>705</v>
      </c>
      <c r="O641" t="s">
        <v>4</v>
      </c>
      <c r="P641">
        <v>1</v>
      </c>
      <c r="Q641">
        <v>2</v>
      </c>
      <c r="R641">
        <v>0</v>
      </c>
      <c r="S641" t="s">
        <v>642</v>
      </c>
      <c r="T641" t="s">
        <v>689</v>
      </c>
      <c r="U641">
        <v>8.5</v>
      </c>
      <c r="V641">
        <v>1.118421052631579</v>
      </c>
      <c r="W641">
        <v>8.0749999999999993</v>
      </c>
      <c r="X641" t="s">
        <v>42</v>
      </c>
      <c r="Y641" t="s">
        <v>738</v>
      </c>
      <c r="Z641">
        <v>3235.9999999999986</v>
      </c>
      <c r="AA641">
        <v>174180</v>
      </c>
      <c r="AB641">
        <v>1</v>
      </c>
      <c r="AC641">
        <v>1.0033301346691827</v>
      </c>
      <c r="AD641">
        <v>0.89709517923362214</v>
      </c>
      <c r="AE641">
        <v>0.89709517923362214</v>
      </c>
      <c r="AF641">
        <v>0</v>
      </c>
      <c r="AG641" t="s">
        <v>642</v>
      </c>
    </row>
    <row r="642" spans="1:33" x14ac:dyDescent="0.25">
      <c r="A642" t="s">
        <v>56</v>
      </c>
      <c r="B642" t="s">
        <v>946</v>
      </c>
      <c r="C642" s="63" t="s">
        <v>946</v>
      </c>
      <c r="D642" s="63" t="s">
        <v>671</v>
      </c>
      <c r="E642" t="s">
        <v>527</v>
      </c>
      <c r="F642">
        <v>0.95</v>
      </c>
      <c r="G642">
        <v>1</v>
      </c>
      <c r="H642">
        <v>1</v>
      </c>
      <c r="I642">
        <v>2</v>
      </c>
      <c r="J642">
        <v>7</v>
      </c>
      <c r="K642">
        <v>4</v>
      </c>
      <c r="L642" t="s">
        <v>101</v>
      </c>
      <c r="M642">
        <v>4</v>
      </c>
      <c r="N642" t="s">
        <v>705</v>
      </c>
      <c r="O642" t="s">
        <v>5</v>
      </c>
      <c r="P642">
        <v>2</v>
      </c>
      <c r="Q642">
        <v>0</v>
      </c>
      <c r="R642">
        <v>0</v>
      </c>
      <c r="S642" t="s">
        <v>642</v>
      </c>
      <c r="T642" t="s">
        <v>690</v>
      </c>
      <c r="U642">
        <v>0</v>
      </c>
      <c r="V642">
        <v>0</v>
      </c>
      <c r="W642">
        <v>0</v>
      </c>
      <c r="X642" t="s">
        <v>43</v>
      </c>
      <c r="Y642" t="s">
        <v>739</v>
      </c>
      <c r="Z642">
        <v>3235.9999999999986</v>
      </c>
      <c r="AA642">
        <v>174180</v>
      </c>
      <c r="AB642">
        <v>0</v>
      </c>
      <c r="AC642">
        <v>0</v>
      </c>
      <c r="AD642">
        <v>0.89709517923362214</v>
      </c>
      <c r="AF642">
        <v>0</v>
      </c>
      <c r="AG642" t="s">
        <v>913</v>
      </c>
    </row>
    <row r="643" spans="1:33" x14ac:dyDescent="0.25">
      <c r="A643" t="s">
        <v>56</v>
      </c>
      <c r="B643" t="s">
        <v>946</v>
      </c>
      <c r="C643" s="63" t="s">
        <v>946</v>
      </c>
      <c r="D643" s="63" t="s">
        <v>671</v>
      </c>
      <c r="E643" t="s">
        <v>527</v>
      </c>
      <c r="F643">
        <v>0.95</v>
      </c>
      <c r="G643">
        <v>1</v>
      </c>
      <c r="H643">
        <v>1</v>
      </c>
      <c r="I643">
        <v>2</v>
      </c>
      <c r="J643">
        <v>7</v>
      </c>
      <c r="K643">
        <v>4</v>
      </c>
      <c r="L643" t="s">
        <v>101</v>
      </c>
      <c r="M643">
        <v>4</v>
      </c>
      <c r="N643" t="s">
        <v>705</v>
      </c>
      <c r="O643" t="s">
        <v>31</v>
      </c>
      <c r="P643">
        <v>3</v>
      </c>
      <c r="Q643">
        <v>0</v>
      </c>
      <c r="R643">
        <v>0</v>
      </c>
      <c r="S643" t="s">
        <v>642</v>
      </c>
      <c r="T643" t="s">
        <v>690</v>
      </c>
      <c r="U643">
        <v>0</v>
      </c>
      <c r="V643">
        <v>0</v>
      </c>
      <c r="W643">
        <v>0</v>
      </c>
      <c r="X643" t="s">
        <v>44</v>
      </c>
      <c r="Y643" t="s">
        <v>740</v>
      </c>
      <c r="Z643">
        <v>3235.9999999999986</v>
      </c>
      <c r="AA643">
        <v>174180</v>
      </c>
      <c r="AB643">
        <v>0</v>
      </c>
      <c r="AC643">
        <v>0</v>
      </c>
      <c r="AD643">
        <v>0.89709517923362214</v>
      </c>
      <c r="AF643">
        <v>0</v>
      </c>
      <c r="AG643" t="s">
        <v>913</v>
      </c>
    </row>
    <row r="644" spans="1:33" x14ac:dyDescent="0.25">
      <c r="A644" t="s">
        <v>56</v>
      </c>
      <c r="B644" t="s">
        <v>946</v>
      </c>
      <c r="C644" s="63" t="s">
        <v>946</v>
      </c>
      <c r="D644" s="63" t="s">
        <v>671</v>
      </c>
      <c r="E644" t="s">
        <v>527</v>
      </c>
      <c r="F644">
        <v>0.95</v>
      </c>
      <c r="G644">
        <v>1</v>
      </c>
      <c r="H644">
        <v>1</v>
      </c>
      <c r="I644">
        <v>2</v>
      </c>
      <c r="J644">
        <v>7</v>
      </c>
      <c r="K644">
        <v>5</v>
      </c>
      <c r="L644" t="s">
        <v>105</v>
      </c>
      <c r="M644">
        <v>5</v>
      </c>
      <c r="N644" t="s">
        <v>707</v>
      </c>
      <c r="O644" t="s">
        <v>4</v>
      </c>
      <c r="P644">
        <v>1</v>
      </c>
      <c r="Q644">
        <v>2</v>
      </c>
      <c r="R644">
        <v>0</v>
      </c>
      <c r="S644" t="s">
        <v>642</v>
      </c>
      <c r="T644" t="s">
        <v>689</v>
      </c>
      <c r="U644">
        <v>6.5</v>
      </c>
      <c r="V644">
        <v>0.85526315789473684</v>
      </c>
      <c r="W644">
        <v>6.1749999999999998</v>
      </c>
      <c r="X644" t="s">
        <v>45</v>
      </c>
      <c r="Y644" t="s">
        <v>741</v>
      </c>
      <c r="Z644">
        <v>3235.9999999999986</v>
      </c>
      <c r="AA644">
        <v>174180</v>
      </c>
      <c r="AB644">
        <v>1</v>
      </c>
      <c r="AC644">
        <v>0.76725245592349256</v>
      </c>
      <c r="AD644">
        <v>0.89709517923362214</v>
      </c>
      <c r="AE644">
        <v>0.89709517923362203</v>
      </c>
      <c r="AF644">
        <v>-1.1102230246251565E-16</v>
      </c>
      <c r="AG644" t="s">
        <v>642</v>
      </c>
    </row>
    <row r="645" spans="1:33" x14ac:dyDescent="0.25">
      <c r="A645" t="s">
        <v>56</v>
      </c>
      <c r="B645" t="s">
        <v>946</v>
      </c>
      <c r="C645" s="63" t="s">
        <v>946</v>
      </c>
      <c r="D645" s="63" t="s">
        <v>671</v>
      </c>
      <c r="E645" t="s">
        <v>527</v>
      </c>
      <c r="F645">
        <v>0.95</v>
      </c>
      <c r="G645">
        <v>1</v>
      </c>
      <c r="H645">
        <v>1</v>
      </c>
      <c r="I645">
        <v>2</v>
      </c>
      <c r="J645">
        <v>7</v>
      </c>
      <c r="K645">
        <v>5</v>
      </c>
      <c r="L645" t="s">
        <v>105</v>
      </c>
      <c r="M645">
        <v>5</v>
      </c>
      <c r="N645" t="s">
        <v>707</v>
      </c>
      <c r="O645" t="s">
        <v>5</v>
      </c>
      <c r="P645">
        <v>2</v>
      </c>
      <c r="Q645">
        <v>0</v>
      </c>
      <c r="R645">
        <v>0</v>
      </c>
      <c r="S645" t="s">
        <v>642</v>
      </c>
      <c r="T645" t="s">
        <v>690</v>
      </c>
      <c r="U645">
        <v>0</v>
      </c>
      <c r="V645">
        <v>0</v>
      </c>
      <c r="W645">
        <v>0</v>
      </c>
      <c r="X645" t="s">
        <v>46</v>
      </c>
      <c r="Y645" t="s">
        <v>742</v>
      </c>
      <c r="Z645">
        <v>3235.9999999999986</v>
      </c>
      <c r="AA645">
        <v>174180</v>
      </c>
      <c r="AB645">
        <v>0</v>
      </c>
      <c r="AC645">
        <v>0</v>
      </c>
      <c r="AD645">
        <v>0.89709517923362214</v>
      </c>
      <c r="AF645">
        <v>0</v>
      </c>
      <c r="AG645" t="s">
        <v>913</v>
      </c>
    </row>
    <row r="646" spans="1:33" x14ac:dyDescent="0.25">
      <c r="A646" t="s">
        <v>56</v>
      </c>
      <c r="B646" t="s">
        <v>946</v>
      </c>
      <c r="C646" s="63" t="s">
        <v>946</v>
      </c>
      <c r="D646" s="63" t="s">
        <v>671</v>
      </c>
      <c r="E646" t="s">
        <v>527</v>
      </c>
      <c r="F646">
        <v>0.95</v>
      </c>
      <c r="G646">
        <v>1</v>
      </c>
      <c r="H646">
        <v>1</v>
      </c>
      <c r="I646">
        <v>2</v>
      </c>
      <c r="J646">
        <v>7</v>
      </c>
      <c r="K646">
        <v>5</v>
      </c>
      <c r="L646" t="s">
        <v>105</v>
      </c>
      <c r="M646">
        <v>5</v>
      </c>
      <c r="N646" t="s">
        <v>707</v>
      </c>
      <c r="O646" t="s">
        <v>31</v>
      </c>
      <c r="P646">
        <v>3</v>
      </c>
      <c r="Q646">
        <v>0</v>
      </c>
      <c r="R646">
        <v>0</v>
      </c>
      <c r="S646" t="s">
        <v>642</v>
      </c>
      <c r="T646" t="s">
        <v>690</v>
      </c>
      <c r="U646">
        <v>0</v>
      </c>
      <c r="V646">
        <v>0</v>
      </c>
      <c r="W646">
        <v>0</v>
      </c>
      <c r="X646" t="s">
        <v>47</v>
      </c>
      <c r="Y646" t="s">
        <v>743</v>
      </c>
      <c r="Z646">
        <v>3235.9999999999986</v>
      </c>
      <c r="AA646">
        <v>174180</v>
      </c>
      <c r="AB646">
        <v>0</v>
      </c>
      <c r="AC646">
        <v>0</v>
      </c>
      <c r="AD646">
        <v>0.89709517923362214</v>
      </c>
      <c r="AF646">
        <v>0</v>
      </c>
      <c r="AG646" t="s">
        <v>913</v>
      </c>
    </row>
    <row r="647" spans="1:33" x14ac:dyDescent="0.25">
      <c r="A647" t="s">
        <v>56</v>
      </c>
      <c r="B647" t="s">
        <v>946</v>
      </c>
      <c r="C647" s="63" t="s">
        <v>946</v>
      </c>
      <c r="D647" s="63" t="s">
        <v>671</v>
      </c>
      <c r="E647" t="s">
        <v>527</v>
      </c>
      <c r="F647">
        <v>0.95</v>
      </c>
      <c r="G647">
        <v>1</v>
      </c>
      <c r="H647">
        <v>1</v>
      </c>
      <c r="I647">
        <v>2</v>
      </c>
      <c r="J647">
        <v>7</v>
      </c>
      <c r="K647">
        <v>6</v>
      </c>
      <c r="L647" t="s">
        <v>113</v>
      </c>
      <c r="M647">
        <v>6</v>
      </c>
      <c r="N647" t="s">
        <v>709</v>
      </c>
      <c r="O647" t="s">
        <v>4</v>
      </c>
      <c r="P647">
        <v>1</v>
      </c>
      <c r="Q647">
        <v>0</v>
      </c>
      <c r="R647">
        <v>0</v>
      </c>
      <c r="S647" t="s">
        <v>642</v>
      </c>
      <c r="T647" t="s">
        <v>690</v>
      </c>
      <c r="U647">
        <v>0</v>
      </c>
      <c r="V647">
        <v>0</v>
      </c>
      <c r="W647">
        <v>0</v>
      </c>
      <c r="X647" t="s">
        <v>48</v>
      </c>
      <c r="Y647" t="s">
        <v>744</v>
      </c>
      <c r="Z647">
        <v>3235.9999999999986</v>
      </c>
      <c r="AA647">
        <v>174180</v>
      </c>
      <c r="AB647">
        <v>0</v>
      </c>
      <c r="AC647">
        <v>0</v>
      </c>
      <c r="AD647">
        <v>0.89709517923362214</v>
      </c>
      <c r="AF647">
        <v>0</v>
      </c>
      <c r="AG647" t="s">
        <v>913</v>
      </c>
    </row>
    <row r="648" spans="1:33" x14ac:dyDescent="0.25">
      <c r="A648" t="s">
        <v>56</v>
      </c>
      <c r="B648" t="s">
        <v>946</v>
      </c>
      <c r="C648" s="63" t="s">
        <v>946</v>
      </c>
      <c r="D648" s="63" t="s">
        <v>671</v>
      </c>
      <c r="E648" t="s">
        <v>527</v>
      </c>
      <c r="F648">
        <v>0.95</v>
      </c>
      <c r="G648">
        <v>1</v>
      </c>
      <c r="H648">
        <v>1</v>
      </c>
      <c r="I648">
        <v>2</v>
      </c>
      <c r="J648">
        <v>7</v>
      </c>
      <c r="K648">
        <v>6</v>
      </c>
      <c r="L648" t="s">
        <v>113</v>
      </c>
      <c r="M648">
        <v>6</v>
      </c>
      <c r="N648" t="s">
        <v>709</v>
      </c>
      <c r="O648" t="s">
        <v>5</v>
      </c>
      <c r="P648">
        <v>2</v>
      </c>
      <c r="Q648">
        <v>0</v>
      </c>
      <c r="R648">
        <v>0</v>
      </c>
      <c r="S648" t="s">
        <v>642</v>
      </c>
      <c r="T648" t="s">
        <v>690</v>
      </c>
      <c r="U648">
        <v>0</v>
      </c>
      <c r="V648">
        <v>0</v>
      </c>
      <c r="W648">
        <v>0</v>
      </c>
      <c r="X648" t="s">
        <v>49</v>
      </c>
      <c r="Y648" t="s">
        <v>745</v>
      </c>
      <c r="Z648">
        <v>3235.9999999999986</v>
      </c>
      <c r="AA648">
        <v>174180</v>
      </c>
      <c r="AB648">
        <v>0</v>
      </c>
      <c r="AC648">
        <v>0</v>
      </c>
      <c r="AD648">
        <v>0.89709517923362214</v>
      </c>
      <c r="AF648">
        <v>0</v>
      </c>
      <c r="AG648" t="s">
        <v>913</v>
      </c>
    </row>
    <row r="649" spans="1:33" x14ac:dyDescent="0.25">
      <c r="A649" t="s">
        <v>56</v>
      </c>
      <c r="B649" t="s">
        <v>946</v>
      </c>
      <c r="C649" s="63" t="s">
        <v>946</v>
      </c>
      <c r="D649" s="63" t="s">
        <v>671</v>
      </c>
      <c r="E649" t="s">
        <v>527</v>
      </c>
      <c r="F649">
        <v>0.95</v>
      </c>
      <c r="G649">
        <v>1</v>
      </c>
      <c r="H649">
        <v>1</v>
      </c>
      <c r="I649">
        <v>2</v>
      </c>
      <c r="J649">
        <v>7</v>
      </c>
      <c r="K649">
        <v>6</v>
      </c>
      <c r="L649" t="s">
        <v>113</v>
      </c>
      <c r="M649">
        <v>6</v>
      </c>
      <c r="N649" t="s">
        <v>709</v>
      </c>
      <c r="O649" t="s">
        <v>31</v>
      </c>
      <c r="P649">
        <v>3</v>
      </c>
      <c r="Q649">
        <v>0</v>
      </c>
      <c r="R649">
        <v>0</v>
      </c>
      <c r="S649" t="s">
        <v>642</v>
      </c>
      <c r="T649" t="s">
        <v>690</v>
      </c>
      <c r="U649">
        <v>0</v>
      </c>
      <c r="V649">
        <v>0</v>
      </c>
      <c r="W649">
        <v>0</v>
      </c>
      <c r="X649" t="s">
        <v>50</v>
      </c>
      <c r="Y649" t="s">
        <v>746</v>
      </c>
      <c r="Z649">
        <v>3235.9999999999986</v>
      </c>
      <c r="AA649">
        <v>174180</v>
      </c>
      <c r="AB649">
        <v>0</v>
      </c>
      <c r="AC649">
        <v>0</v>
      </c>
      <c r="AD649">
        <v>0.89709517923362214</v>
      </c>
      <c r="AF649">
        <v>0</v>
      </c>
      <c r="AG649" t="s">
        <v>913</v>
      </c>
    </row>
    <row r="650" spans="1:33" x14ac:dyDescent="0.25">
      <c r="A650" t="s">
        <v>56</v>
      </c>
      <c r="B650" t="s">
        <v>946</v>
      </c>
      <c r="C650" s="63" t="s">
        <v>946</v>
      </c>
      <c r="D650" s="63" t="s">
        <v>671</v>
      </c>
      <c r="E650" t="s">
        <v>527</v>
      </c>
      <c r="F650">
        <v>0.95</v>
      </c>
      <c r="G650">
        <v>1</v>
      </c>
      <c r="H650">
        <v>1</v>
      </c>
      <c r="I650">
        <v>2</v>
      </c>
      <c r="J650">
        <v>7</v>
      </c>
      <c r="K650">
        <v>7</v>
      </c>
      <c r="L650" t="s">
        <v>114</v>
      </c>
      <c r="M650">
        <v>7</v>
      </c>
      <c r="N650" t="s">
        <v>711</v>
      </c>
      <c r="O650" t="s">
        <v>4</v>
      </c>
      <c r="P650">
        <v>1</v>
      </c>
      <c r="Q650">
        <v>0</v>
      </c>
      <c r="R650">
        <v>0</v>
      </c>
      <c r="S650" t="s">
        <v>642</v>
      </c>
      <c r="T650" t="s">
        <v>690</v>
      </c>
      <c r="U650">
        <v>0</v>
      </c>
      <c r="V650">
        <v>0</v>
      </c>
      <c r="W650">
        <v>0</v>
      </c>
      <c r="X650" t="s">
        <v>51</v>
      </c>
      <c r="Y650" t="s">
        <v>747</v>
      </c>
      <c r="Z650">
        <v>3235.9999999999986</v>
      </c>
      <c r="AA650">
        <v>174180</v>
      </c>
      <c r="AB650">
        <v>0</v>
      </c>
      <c r="AC650">
        <v>0</v>
      </c>
      <c r="AD650">
        <v>0.89709517923362214</v>
      </c>
      <c r="AF650">
        <v>0</v>
      </c>
      <c r="AG650" t="s">
        <v>913</v>
      </c>
    </row>
    <row r="651" spans="1:33" x14ac:dyDescent="0.25">
      <c r="A651" t="s">
        <v>56</v>
      </c>
      <c r="B651" t="s">
        <v>946</v>
      </c>
      <c r="C651" s="63" t="s">
        <v>946</v>
      </c>
      <c r="D651" s="63" t="s">
        <v>671</v>
      </c>
      <c r="E651" t="s">
        <v>527</v>
      </c>
      <c r="F651">
        <v>0.95</v>
      </c>
      <c r="G651">
        <v>1</v>
      </c>
      <c r="H651">
        <v>1</v>
      </c>
      <c r="I651">
        <v>2</v>
      </c>
      <c r="J651">
        <v>7</v>
      </c>
      <c r="K651">
        <v>7</v>
      </c>
      <c r="L651" t="s">
        <v>114</v>
      </c>
      <c r="M651">
        <v>7</v>
      </c>
      <c r="N651" t="s">
        <v>711</v>
      </c>
      <c r="O651" t="s">
        <v>5</v>
      </c>
      <c r="P651">
        <v>2</v>
      </c>
      <c r="Q651">
        <v>0</v>
      </c>
      <c r="R651">
        <v>0</v>
      </c>
      <c r="S651" t="s">
        <v>642</v>
      </c>
      <c r="T651" t="s">
        <v>690</v>
      </c>
      <c r="U651">
        <v>0</v>
      </c>
      <c r="V651">
        <v>0</v>
      </c>
      <c r="W651">
        <v>0</v>
      </c>
      <c r="X651" t="s">
        <v>52</v>
      </c>
      <c r="Y651" t="s">
        <v>748</v>
      </c>
      <c r="Z651">
        <v>3235.9999999999986</v>
      </c>
      <c r="AA651">
        <v>174180</v>
      </c>
      <c r="AB651">
        <v>0</v>
      </c>
      <c r="AC651">
        <v>0</v>
      </c>
      <c r="AD651">
        <v>0.89709517923362214</v>
      </c>
      <c r="AF651">
        <v>0</v>
      </c>
      <c r="AG651" t="s">
        <v>913</v>
      </c>
    </row>
    <row r="652" spans="1:33" x14ac:dyDescent="0.25">
      <c r="A652" t="s">
        <v>56</v>
      </c>
      <c r="B652" t="s">
        <v>946</v>
      </c>
      <c r="C652" s="63" t="s">
        <v>946</v>
      </c>
      <c r="D652" s="63" t="s">
        <v>671</v>
      </c>
      <c r="E652" t="s">
        <v>527</v>
      </c>
      <c r="F652">
        <v>0.95</v>
      </c>
      <c r="G652">
        <v>1</v>
      </c>
      <c r="H652">
        <v>1</v>
      </c>
      <c r="I652">
        <v>2</v>
      </c>
      <c r="J652">
        <v>7</v>
      </c>
      <c r="K652">
        <v>7</v>
      </c>
      <c r="L652" t="s">
        <v>114</v>
      </c>
      <c r="M652">
        <v>7</v>
      </c>
      <c r="N652" t="s">
        <v>711</v>
      </c>
      <c r="O652" t="s">
        <v>31</v>
      </c>
      <c r="P652">
        <v>3</v>
      </c>
      <c r="Q652">
        <v>0</v>
      </c>
      <c r="R652">
        <v>0</v>
      </c>
      <c r="S652" t="s">
        <v>642</v>
      </c>
      <c r="T652" t="s">
        <v>690</v>
      </c>
      <c r="U652">
        <v>0</v>
      </c>
      <c r="V652">
        <v>0</v>
      </c>
      <c r="W652">
        <v>0</v>
      </c>
      <c r="X652" t="s">
        <v>53</v>
      </c>
      <c r="Y652" t="s">
        <v>749</v>
      </c>
      <c r="Z652">
        <v>3235.9999999999986</v>
      </c>
      <c r="AA652">
        <v>174180</v>
      </c>
      <c r="AB652">
        <v>0</v>
      </c>
      <c r="AC652">
        <v>0</v>
      </c>
      <c r="AD652">
        <v>0.89709517923362214</v>
      </c>
      <c r="AF652">
        <v>0</v>
      </c>
      <c r="AG652" t="s">
        <v>913</v>
      </c>
    </row>
    <row r="653" spans="1:33" x14ac:dyDescent="0.25">
      <c r="A653" t="s">
        <v>56</v>
      </c>
      <c r="B653" t="s">
        <v>946</v>
      </c>
      <c r="C653" s="63" t="s">
        <v>946</v>
      </c>
      <c r="D653" s="63" t="s">
        <v>671</v>
      </c>
      <c r="E653" t="s">
        <v>527</v>
      </c>
      <c r="F653">
        <v>0.95</v>
      </c>
      <c r="G653">
        <v>2</v>
      </c>
      <c r="H653">
        <v>2</v>
      </c>
      <c r="I653">
        <v>2</v>
      </c>
      <c r="J653">
        <v>7</v>
      </c>
      <c r="K653">
        <v>1</v>
      </c>
      <c r="L653" t="s">
        <v>99</v>
      </c>
      <c r="M653">
        <v>8</v>
      </c>
      <c r="N653" t="s">
        <v>713</v>
      </c>
      <c r="O653" t="s">
        <v>4</v>
      </c>
      <c r="P653">
        <v>1</v>
      </c>
      <c r="Q653">
        <v>2</v>
      </c>
      <c r="R653">
        <v>0</v>
      </c>
      <c r="S653" t="s">
        <v>642</v>
      </c>
      <c r="T653" t="s">
        <v>689</v>
      </c>
      <c r="U653">
        <v>8.5</v>
      </c>
      <c r="V653">
        <v>1.118421052631579</v>
      </c>
      <c r="W653">
        <v>8.0749999999999993</v>
      </c>
      <c r="X653" t="s">
        <v>33</v>
      </c>
      <c r="Y653" t="s">
        <v>750</v>
      </c>
      <c r="Z653">
        <v>3235.9999999999986</v>
      </c>
      <c r="AA653">
        <v>174180</v>
      </c>
      <c r="AB653">
        <v>1</v>
      </c>
      <c r="AC653">
        <v>1.0033301346691827</v>
      </c>
      <c r="AD653">
        <v>0.89709517923362214</v>
      </c>
      <c r="AE653">
        <v>0.89709517923362214</v>
      </c>
      <c r="AF653">
        <v>0</v>
      </c>
      <c r="AG653" t="s">
        <v>642</v>
      </c>
    </row>
    <row r="654" spans="1:33" x14ac:dyDescent="0.25">
      <c r="A654" t="s">
        <v>56</v>
      </c>
      <c r="B654" t="s">
        <v>946</v>
      </c>
      <c r="C654" s="63" t="s">
        <v>946</v>
      </c>
      <c r="D654" s="63" t="s">
        <v>671</v>
      </c>
      <c r="E654" t="s">
        <v>527</v>
      </c>
      <c r="F654">
        <v>0.95</v>
      </c>
      <c r="G654">
        <v>2</v>
      </c>
      <c r="H654">
        <v>2</v>
      </c>
      <c r="I654">
        <v>2</v>
      </c>
      <c r="J654">
        <v>7</v>
      </c>
      <c r="K654">
        <v>1</v>
      </c>
      <c r="L654" t="s">
        <v>99</v>
      </c>
      <c r="M654">
        <v>8</v>
      </c>
      <c r="N654" t="s">
        <v>713</v>
      </c>
      <c r="O654" t="s">
        <v>5</v>
      </c>
      <c r="P654">
        <v>2</v>
      </c>
      <c r="Q654">
        <v>0</v>
      </c>
      <c r="R654">
        <v>0</v>
      </c>
      <c r="S654" t="s">
        <v>642</v>
      </c>
      <c r="T654" t="s">
        <v>690</v>
      </c>
      <c r="U654">
        <v>0</v>
      </c>
      <c r="V654">
        <v>0</v>
      </c>
      <c r="W654">
        <v>0</v>
      </c>
      <c r="X654" t="s">
        <v>34</v>
      </c>
      <c r="Y654" t="s">
        <v>751</v>
      </c>
      <c r="Z654">
        <v>3235.9999999999986</v>
      </c>
      <c r="AA654">
        <v>174180</v>
      </c>
      <c r="AB654">
        <v>0</v>
      </c>
      <c r="AC654">
        <v>0</v>
      </c>
      <c r="AD654">
        <v>0.89709517923362214</v>
      </c>
      <c r="AF654">
        <v>0</v>
      </c>
      <c r="AG654" t="s">
        <v>913</v>
      </c>
    </row>
    <row r="655" spans="1:33" x14ac:dyDescent="0.25">
      <c r="A655" t="s">
        <v>56</v>
      </c>
      <c r="B655" t="s">
        <v>946</v>
      </c>
      <c r="C655" s="63" t="s">
        <v>946</v>
      </c>
      <c r="D655" s="63" t="s">
        <v>671</v>
      </c>
      <c r="E655" t="s">
        <v>527</v>
      </c>
      <c r="F655">
        <v>0.95</v>
      </c>
      <c r="G655">
        <v>2</v>
      </c>
      <c r="H655">
        <v>2</v>
      </c>
      <c r="I655">
        <v>2</v>
      </c>
      <c r="J655">
        <v>7</v>
      </c>
      <c r="K655">
        <v>1</v>
      </c>
      <c r="L655" t="s">
        <v>99</v>
      </c>
      <c r="M655">
        <v>8</v>
      </c>
      <c r="N655" t="s">
        <v>713</v>
      </c>
      <c r="O655" t="s">
        <v>31</v>
      </c>
      <c r="P655">
        <v>3</v>
      </c>
      <c r="Q655">
        <v>0</v>
      </c>
      <c r="R655">
        <v>0</v>
      </c>
      <c r="S655" t="s">
        <v>642</v>
      </c>
      <c r="T655" t="s">
        <v>690</v>
      </c>
      <c r="U655">
        <v>0</v>
      </c>
      <c r="V655">
        <v>0</v>
      </c>
      <c r="W655">
        <v>0</v>
      </c>
      <c r="X655" t="s">
        <v>35</v>
      </c>
      <c r="Y655" t="s">
        <v>752</v>
      </c>
      <c r="Z655">
        <v>3235.9999999999986</v>
      </c>
      <c r="AA655">
        <v>174180</v>
      </c>
      <c r="AB655">
        <v>0</v>
      </c>
      <c r="AC655">
        <v>0</v>
      </c>
      <c r="AD655">
        <v>0.89709517923362214</v>
      </c>
      <c r="AF655">
        <v>0</v>
      </c>
      <c r="AG655" t="s">
        <v>913</v>
      </c>
    </row>
    <row r="656" spans="1:33" x14ac:dyDescent="0.25">
      <c r="A656" t="s">
        <v>56</v>
      </c>
      <c r="B656" t="s">
        <v>946</v>
      </c>
      <c r="C656" s="63" t="s">
        <v>946</v>
      </c>
      <c r="D656" s="63" t="s">
        <v>671</v>
      </c>
      <c r="E656" t="s">
        <v>527</v>
      </c>
      <c r="F656">
        <v>0.95</v>
      </c>
      <c r="G656">
        <v>2</v>
      </c>
      <c r="H656">
        <v>2</v>
      </c>
      <c r="I656">
        <v>2</v>
      </c>
      <c r="J656">
        <v>7</v>
      </c>
      <c r="K656">
        <v>2</v>
      </c>
      <c r="L656" t="s">
        <v>102</v>
      </c>
      <c r="M656">
        <v>9</v>
      </c>
      <c r="N656" t="s">
        <v>715</v>
      </c>
      <c r="O656" t="s">
        <v>4</v>
      </c>
      <c r="P656">
        <v>1</v>
      </c>
      <c r="Q656">
        <v>2</v>
      </c>
      <c r="R656">
        <v>0</v>
      </c>
      <c r="S656" t="s">
        <v>642</v>
      </c>
      <c r="T656" t="s">
        <v>689</v>
      </c>
      <c r="U656">
        <v>8.5</v>
      </c>
      <c r="V656">
        <v>1.118421052631579</v>
      </c>
      <c r="W656">
        <v>8.0749999999999993</v>
      </c>
      <c r="X656" t="s">
        <v>36</v>
      </c>
      <c r="Y656" t="s">
        <v>753</v>
      </c>
      <c r="Z656">
        <v>3235.9999999999986</v>
      </c>
      <c r="AA656">
        <v>174180</v>
      </c>
      <c r="AB656">
        <v>1</v>
      </c>
      <c r="AC656">
        <v>1.0033301346691827</v>
      </c>
      <c r="AD656">
        <v>0.89709517923362214</v>
      </c>
      <c r="AE656">
        <v>0.89709517923362214</v>
      </c>
      <c r="AF656">
        <v>0</v>
      </c>
      <c r="AG656" t="s">
        <v>642</v>
      </c>
    </row>
    <row r="657" spans="1:33" x14ac:dyDescent="0.25">
      <c r="A657" t="s">
        <v>56</v>
      </c>
      <c r="B657" t="s">
        <v>946</v>
      </c>
      <c r="C657" s="63" t="s">
        <v>946</v>
      </c>
      <c r="D657" s="63" t="s">
        <v>671</v>
      </c>
      <c r="E657" t="s">
        <v>527</v>
      </c>
      <c r="F657">
        <v>0.95</v>
      </c>
      <c r="G657">
        <v>2</v>
      </c>
      <c r="H657">
        <v>2</v>
      </c>
      <c r="I657">
        <v>2</v>
      </c>
      <c r="J657">
        <v>7</v>
      </c>
      <c r="K657">
        <v>2</v>
      </c>
      <c r="L657" t="s">
        <v>102</v>
      </c>
      <c r="M657">
        <v>9</v>
      </c>
      <c r="N657" t="s">
        <v>715</v>
      </c>
      <c r="O657" t="s">
        <v>5</v>
      </c>
      <c r="P657">
        <v>2</v>
      </c>
      <c r="Q657">
        <v>0</v>
      </c>
      <c r="R657">
        <v>0</v>
      </c>
      <c r="S657" t="s">
        <v>642</v>
      </c>
      <c r="T657" t="s">
        <v>690</v>
      </c>
      <c r="U657">
        <v>0</v>
      </c>
      <c r="V657">
        <v>0</v>
      </c>
      <c r="W657">
        <v>0</v>
      </c>
      <c r="X657" t="s">
        <v>37</v>
      </c>
      <c r="Y657" t="s">
        <v>754</v>
      </c>
      <c r="Z657">
        <v>3235.9999999999986</v>
      </c>
      <c r="AA657">
        <v>174180</v>
      </c>
      <c r="AB657">
        <v>0</v>
      </c>
      <c r="AC657">
        <v>0</v>
      </c>
      <c r="AD657">
        <v>0.89709517923362214</v>
      </c>
      <c r="AF657">
        <v>0</v>
      </c>
      <c r="AG657" t="s">
        <v>913</v>
      </c>
    </row>
    <row r="658" spans="1:33" x14ac:dyDescent="0.25">
      <c r="A658" t="s">
        <v>56</v>
      </c>
      <c r="B658" t="s">
        <v>946</v>
      </c>
      <c r="C658" s="63" t="s">
        <v>946</v>
      </c>
      <c r="D658" s="63" t="s">
        <v>671</v>
      </c>
      <c r="E658" t="s">
        <v>527</v>
      </c>
      <c r="F658">
        <v>0.95</v>
      </c>
      <c r="G658">
        <v>2</v>
      </c>
      <c r="H658">
        <v>2</v>
      </c>
      <c r="I658">
        <v>2</v>
      </c>
      <c r="J658">
        <v>7</v>
      </c>
      <c r="K658">
        <v>2</v>
      </c>
      <c r="L658" t="s">
        <v>102</v>
      </c>
      <c r="M658">
        <v>9</v>
      </c>
      <c r="N658" t="s">
        <v>715</v>
      </c>
      <c r="O658" t="s">
        <v>31</v>
      </c>
      <c r="P658">
        <v>3</v>
      </c>
      <c r="Q658">
        <v>0</v>
      </c>
      <c r="R658">
        <v>0</v>
      </c>
      <c r="S658" t="s">
        <v>642</v>
      </c>
      <c r="T658" t="s">
        <v>690</v>
      </c>
      <c r="U658">
        <v>0</v>
      </c>
      <c r="V658">
        <v>0</v>
      </c>
      <c r="W658">
        <v>0</v>
      </c>
      <c r="X658" t="s">
        <v>38</v>
      </c>
      <c r="Y658" t="s">
        <v>755</v>
      </c>
      <c r="Z658">
        <v>3235.9999999999986</v>
      </c>
      <c r="AA658">
        <v>174180</v>
      </c>
      <c r="AB658">
        <v>0</v>
      </c>
      <c r="AC658">
        <v>0</v>
      </c>
      <c r="AD658">
        <v>0.89709517923362214</v>
      </c>
      <c r="AF658">
        <v>0</v>
      </c>
      <c r="AG658" t="s">
        <v>913</v>
      </c>
    </row>
    <row r="659" spans="1:33" x14ac:dyDescent="0.25">
      <c r="A659" t="s">
        <v>56</v>
      </c>
      <c r="B659" t="s">
        <v>946</v>
      </c>
      <c r="C659" s="63" t="s">
        <v>946</v>
      </c>
      <c r="D659" s="63" t="s">
        <v>671</v>
      </c>
      <c r="E659" t="s">
        <v>527</v>
      </c>
      <c r="F659">
        <v>0.95</v>
      </c>
      <c r="G659">
        <v>2</v>
      </c>
      <c r="H659">
        <v>2</v>
      </c>
      <c r="I659">
        <v>2</v>
      </c>
      <c r="J659">
        <v>7</v>
      </c>
      <c r="K659">
        <v>3</v>
      </c>
      <c r="L659" t="s">
        <v>103</v>
      </c>
      <c r="M659">
        <v>10</v>
      </c>
      <c r="N659" t="s">
        <v>717</v>
      </c>
      <c r="O659" t="s">
        <v>4</v>
      </c>
      <c r="P659">
        <v>1</v>
      </c>
      <c r="Q659">
        <v>2</v>
      </c>
      <c r="R659">
        <v>0</v>
      </c>
      <c r="S659" t="s">
        <v>642</v>
      </c>
      <c r="T659" t="s">
        <v>689</v>
      </c>
      <c r="U659">
        <v>8.5</v>
      </c>
      <c r="V659">
        <v>1.118421052631579</v>
      </c>
      <c r="W659">
        <v>8.0749999999999993</v>
      </c>
      <c r="X659" t="s">
        <v>39</v>
      </c>
      <c r="Y659" t="s">
        <v>756</v>
      </c>
      <c r="Z659">
        <v>3235.9999999999986</v>
      </c>
      <c r="AA659">
        <v>174180</v>
      </c>
      <c r="AB659">
        <v>1</v>
      </c>
      <c r="AC659">
        <v>1.0033301346691827</v>
      </c>
      <c r="AD659">
        <v>0.89709517923362214</v>
      </c>
      <c r="AE659">
        <v>0.89709517923362214</v>
      </c>
      <c r="AF659">
        <v>0</v>
      </c>
      <c r="AG659" t="s">
        <v>642</v>
      </c>
    </row>
    <row r="660" spans="1:33" x14ac:dyDescent="0.25">
      <c r="A660" t="s">
        <v>56</v>
      </c>
      <c r="B660" t="s">
        <v>946</v>
      </c>
      <c r="C660" s="63" t="s">
        <v>946</v>
      </c>
      <c r="D660" s="63" t="s">
        <v>671</v>
      </c>
      <c r="E660" t="s">
        <v>527</v>
      </c>
      <c r="F660">
        <v>0.95</v>
      </c>
      <c r="G660">
        <v>2</v>
      </c>
      <c r="H660">
        <v>2</v>
      </c>
      <c r="I660">
        <v>2</v>
      </c>
      <c r="J660">
        <v>7</v>
      </c>
      <c r="K660">
        <v>3</v>
      </c>
      <c r="L660" t="s">
        <v>103</v>
      </c>
      <c r="M660">
        <v>10</v>
      </c>
      <c r="N660" t="s">
        <v>717</v>
      </c>
      <c r="O660" t="s">
        <v>5</v>
      </c>
      <c r="P660">
        <v>2</v>
      </c>
      <c r="Q660">
        <v>0</v>
      </c>
      <c r="R660">
        <v>0</v>
      </c>
      <c r="S660" t="s">
        <v>642</v>
      </c>
      <c r="T660" t="s">
        <v>690</v>
      </c>
      <c r="U660">
        <v>0</v>
      </c>
      <c r="V660">
        <v>0</v>
      </c>
      <c r="W660">
        <v>0</v>
      </c>
      <c r="X660" t="s">
        <v>40</v>
      </c>
      <c r="Y660" t="s">
        <v>757</v>
      </c>
      <c r="Z660">
        <v>3235.9999999999986</v>
      </c>
      <c r="AA660">
        <v>174180</v>
      </c>
      <c r="AB660">
        <v>0</v>
      </c>
      <c r="AC660">
        <v>0</v>
      </c>
      <c r="AD660">
        <v>0.89709517923362214</v>
      </c>
      <c r="AF660">
        <v>0</v>
      </c>
      <c r="AG660" t="s">
        <v>913</v>
      </c>
    </row>
    <row r="661" spans="1:33" x14ac:dyDescent="0.25">
      <c r="A661" t="s">
        <v>56</v>
      </c>
      <c r="B661" t="s">
        <v>946</v>
      </c>
      <c r="C661" s="63" t="s">
        <v>946</v>
      </c>
      <c r="D661" s="63" t="s">
        <v>671</v>
      </c>
      <c r="E661" t="s">
        <v>527</v>
      </c>
      <c r="F661">
        <v>0.95</v>
      </c>
      <c r="G661">
        <v>2</v>
      </c>
      <c r="H661">
        <v>2</v>
      </c>
      <c r="I661">
        <v>2</v>
      </c>
      <c r="J661">
        <v>7</v>
      </c>
      <c r="K661">
        <v>3</v>
      </c>
      <c r="L661" t="s">
        <v>103</v>
      </c>
      <c r="M661">
        <v>10</v>
      </c>
      <c r="N661" t="s">
        <v>717</v>
      </c>
      <c r="O661" t="s">
        <v>31</v>
      </c>
      <c r="P661">
        <v>3</v>
      </c>
      <c r="Q661">
        <v>0</v>
      </c>
      <c r="R661">
        <v>0</v>
      </c>
      <c r="S661" t="s">
        <v>642</v>
      </c>
      <c r="T661" t="s">
        <v>690</v>
      </c>
      <c r="U661">
        <v>0</v>
      </c>
      <c r="V661">
        <v>0</v>
      </c>
      <c r="W661">
        <v>0</v>
      </c>
      <c r="X661" t="s">
        <v>41</v>
      </c>
      <c r="Y661" t="s">
        <v>758</v>
      </c>
      <c r="Z661">
        <v>3235.9999999999986</v>
      </c>
      <c r="AA661">
        <v>174180</v>
      </c>
      <c r="AB661">
        <v>0</v>
      </c>
      <c r="AC661">
        <v>0</v>
      </c>
      <c r="AD661">
        <v>0.89709517923362214</v>
      </c>
      <c r="AF661">
        <v>0</v>
      </c>
      <c r="AG661" t="s">
        <v>913</v>
      </c>
    </row>
    <row r="662" spans="1:33" x14ac:dyDescent="0.25">
      <c r="A662" t="s">
        <v>56</v>
      </c>
      <c r="B662" t="s">
        <v>946</v>
      </c>
      <c r="C662" s="63" t="s">
        <v>946</v>
      </c>
      <c r="D662" s="63" t="s">
        <v>671</v>
      </c>
      <c r="E662" t="s">
        <v>527</v>
      </c>
      <c r="F662">
        <v>0.95</v>
      </c>
      <c r="G662">
        <v>2</v>
      </c>
      <c r="H662">
        <v>2</v>
      </c>
      <c r="I662">
        <v>2</v>
      </c>
      <c r="J662">
        <v>7</v>
      </c>
      <c r="K662">
        <v>4</v>
      </c>
      <c r="L662" t="s">
        <v>101</v>
      </c>
      <c r="M662">
        <v>11</v>
      </c>
      <c r="N662" t="s">
        <v>719</v>
      </c>
      <c r="O662" t="s">
        <v>4</v>
      </c>
      <c r="P662">
        <v>1</v>
      </c>
      <c r="Q662">
        <v>2</v>
      </c>
      <c r="R662">
        <v>0</v>
      </c>
      <c r="S662" t="s">
        <v>642</v>
      </c>
      <c r="T662" t="s">
        <v>689</v>
      </c>
      <c r="U662">
        <v>8.5</v>
      </c>
      <c r="V662">
        <v>1.118421052631579</v>
      </c>
      <c r="W662">
        <v>8.0749999999999993</v>
      </c>
      <c r="X662" t="s">
        <v>42</v>
      </c>
      <c r="Y662" t="s">
        <v>759</v>
      </c>
      <c r="Z662">
        <v>3235.9999999999986</v>
      </c>
      <c r="AA662">
        <v>174180</v>
      </c>
      <c r="AB662">
        <v>1</v>
      </c>
      <c r="AC662">
        <v>1.0033301346691827</v>
      </c>
      <c r="AD662">
        <v>0.89709517923362214</v>
      </c>
      <c r="AE662">
        <v>0.89709517923362214</v>
      </c>
      <c r="AF662">
        <v>0</v>
      </c>
      <c r="AG662" t="s">
        <v>642</v>
      </c>
    </row>
    <row r="663" spans="1:33" x14ac:dyDescent="0.25">
      <c r="A663" t="s">
        <v>56</v>
      </c>
      <c r="B663" t="s">
        <v>946</v>
      </c>
      <c r="C663" s="63" t="s">
        <v>946</v>
      </c>
      <c r="D663" s="63" t="s">
        <v>671</v>
      </c>
      <c r="E663" t="s">
        <v>527</v>
      </c>
      <c r="F663">
        <v>0.95</v>
      </c>
      <c r="G663">
        <v>2</v>
      </c>
      <c r="H663">
        <v>2</v>
      </c>
      <c r="I663">
        <v>2</v>
      </c>
      <c r="J663">
        <v>7</v>
      </c>
      <c r="K663">
        <v>4</v>
      </c>
      <c r="L663" t="s">
        <v>101</v>
      </c>
      <c r="M663">
        <v>11</v>
      </c>
      <c r="N663" t="s">
        <v>719</v>
      </c>
      <c r="O663" t="s">
        <v>5</v>
      </c>
      <c r="P663">
        <v>2</v>
      </c>
      <c r="Q663">
        <v>0</v>
      </c>
      <c r="R663">
        <v>0</v>
      </c>
      <c r="S663" t="s">
        <v>642</v>
      </c>
      <c r="T663" t="s">
        <v>690</v>
      </c>
      <c r="U663">
        <v>0</v>
      </c>
      <c r="V663">
        <v>0</v>
      </c>
      <c r="W663">
        <v>0</v>
      </c>
      <c r="X663" t="s">
        <v>43</v>
      </c>
      <c r="Y663" t="s">
        <v>760</v>
      </c>
      <c r="Z663">
        <v>3235.9999999999986</v>
      </c>
      <c r="AA663">
        <v>174180</v>
      </c>
      <c r="AB663">
        <v>0</v>
      </c>
      <c r="AC663">
        <v>0</v>
      </c>
      <c r="AD663">
        <v>0.89709517923362214</v>
      </c>
      <c r="AF663">
        <v>0</v>
      </c>
      <c r="AG663" t="s">
        <v>913</v>
      </c>
    </row>
    <row r="664" spans="1:33" x14ac:dyDescent="0.25">
      <c r="A664" t="s">
        <v>56</v>
      </c>
      <c r="B664" t="s">
        <v>946</v>
      </c>
      <c r="C664" s="63" t="s">
        <v>946</v>
      </c>
      <c r="D664" s="63" t="s">
        <v>671</v>
      </c>
      <c r="E664" t="s">
        <v>527</v>
      </c>
      <c r="F664">
        <v>0.95</v>
      </c>
      <c r="G664">
        <v>2</v>
      </c>
      <c r="H664">
        <v>2</v>
      </c>
      <c r="I664">
        <v>2</v>
      </c>
      <c r="J664">
        <v>7</v>
      </c>
      <c r="K664">
        <v>4</v>
      </c>
      <c r="L664" t="s">
        <v>101</v>
      </c>
      <c r="M664">
        <v>11</v>
      </c>
      <c r="N664" t="s">
        <v>719</v>
      </c>
      <c r="O664" t="s">
        <v>31</v>
      </c>
      <c r="P664">
        <v>3</v>
      </c>
      <c r="Q664">
        <v>0</v>
      </c>
      <c r="R664">
        <v>0</v>
      </c>
      <c r="S664" t="s">
        <v>642</v>
      </c>
      <c r="T664" t="s">
        <v>690</v>
      </c>
      <c r="U664">
        <v>0</v>
      </c>
      <c r="V664">
        <v>0</v>
      </c>
      <c r="W664">
        <v>0</v>
      </c>
      <c r="X664" t="s">
        <v>44</v>
      </c>
      <c r="Y664" t="s">
        <v>761</v>
      </c>
      <c r="Z664">
        <v>3235.9999999999986</v>
      </c>
      <c r="AA664">
        <v>174180</v>
      </c>
      <c r="AB664">
        <v>0</v>
      </c>
      <c r="AC664">
        <v>0</v>
      </c>
      <c r="AD664">
        <v>0.89709517923362214</v>
      </c>
      <c r="AF664">
        <v>0</v>
      </c>
      <c r="AG664" t="s">
        <v>913</v>
      </c>
    </row>
    <row r="665" spans="1:33" x14ac:dyDescent="0.25">
      <c r="A665" t="s">
        <v>56</v>
      </c>
      <c r="B665" t="s">
        <v>946</v>
      </c>
      <c r="C665" s="63" t="s">
        <v>946</v>
      </c>
      <c r="D665" s="63" t="s">
        <v>671</v>
      </c>
      <c r="E665" t="s">
        <v>527</v>
      </c>
      <c r="F665">
        <v>0.95</v>
      </c>
      <c r="G665">
        <v>2</v>
      </c>
      <c r="H665">
        <v>2</v>
      </c>
      <c r="I665">
        <v>2</v>
      </c>
      <c r="J665">
        <v>7</v>
      </c>
      <c r="K665">
        <v>5</v>
      </c>
      <c r="L665" t="s">
        <v>105</v>
      </c>
      <c r="M665">
        <v>12</v>
      </c>
      <c r="N665" t="s">
        <v>721</v>
      </c>
      <c r="O665" t="s">
        <v>4</v>
      </c>
      <c r="P665">
        <v>1</v>
      </c>
      <c r="Q665">
        <v>2</v>
      </c>
      <c r="R665">
        <v>0</v>
      </c>
      <c r="S665" t="s">
        <v>642</v>
      </c>
      <c r="T665" t="s">
        <v>689</v>
      </c>
      <c r="U665">
        <v>6.5</v>
      </c>
      <c r="V665">
        <v>0.85526315789473684</v>
      </c>
      <c r="W665">
        <v>6.1749999999999998</v>
      </c>
      <c r="X665" t="s">
        <v>45</v>
      </c>
      <c r="Y665" t="s">
        <v>762</v>
      </c>
      <c r="Z665">
        <v>3235.9999999999986</v>
      </c>
      <c r="AA665">
        <v>174180</v>
      </c>
      <c r="AB665">
        <v>1</v>
      </c>
      <c r="AC665">
        <v>0.76725245592349256</v>
      </c>
      <c r="AD665">
        <v>0.89709517923362214</v>
      </c>
      <c r="AE665">
        <v>0.89709517923362203</v>
      </c>
      <c r="AF665">
        <v>-1.1102230246251565E-16</v>
      </c>
      <c r="AG665" t="s">
        <v>642</v>
      </c>
    </row>
    <row r="666" spans="1:33" x14ac:dyDescent="0.25">
      <c r="A666" t="s">
        <v>56</v>
      </c>
      <c r="B666" t="s">
        <v>946</v>
      </c>
      <c r="C666" s="63" t="s">
        <v>946</v>
      </c>
      <c r="D666" s="63" t="s">
        <v>671</v>
      </c>
      <c r="E666" t="s">
        <v>527</v>
      </c>
      <c r="F666">
        <v>0.95</v>
      </c>
      <c r="G666">
        <v>2</v>
      </c>
      <c r="H666">
        <v>2</v>
      </c>
      <c r="I666">
        <v>2</v>
      </c>
      <c r="J666">
        <v>7</v>
      </c>
      <c r="K666">
        <v>5</v>
      </c>
      <c r="L666" t="s">
        <v>105</v>
      </c>
      <c r="M666">
        <v>12</v>
      </c>
      <c r="N666" t="s">
        <v>721</v>
      </c>
      <c r="O666" t="s">
        <v>5</v>
      </c>
      <c r="P666">
        <v>2</v>
      </c>
      <c r="Q666">
        <v>0</v>
      </c>
      <c r="R666">
        <v>0</v>
      </c>
      <c r="S666" t="s">
        <v>642</v>
      </c>
      <c r="T666" t="s">
        <v>690</v>
      </c>
      <c r="U666">
        <v>0</v>
      </c>
      <c r="V666">
        <v>0</v>
      </c>
      <c r="W666">
        <v>0</v>
      </c>
      <c r="X666" t="s">
        <v>46</v>
      </c>
      <c r="Y666" t="s">
        <v>763</v>
      </c>
      <c r="Z666">
        <v>3235.9999999999986</v>
      </c>
      <c r="AA666">
        <v>174180</v>
      </c>
      <c r="AB666">
        <v>0</v>
      </c>
      <c r="AC666">
        <v>0</v>
      </c>
      <c r="AD666">
        <v>0.89709517923362214</v>
      </c>
      <c r="AF666">
        <v>0</v>
      </c>
      <c r="AG666" t="s">
        <v>913</v>
      </c>
    </row>
    <row r="667" spans="1:33" x14ac:dyDescent="0.25">
      <c r="A667" t="s">
        <v>56</v>
      </c>
      <c r="B667" t="s">
        <v>946</v>
      </c>
      <c r="C667" s="63" t="s">
        <v>946</v>
      </c>
      <c r="D667" s="63" t="s">
        <v>671</v>
      </c>
      <c r="E667" t="s">
        <v>527</v>
      </c>
      <c r="F667">
        <v>0.95</v>
      </c>
      <c r="G667">
        <v>2</v>
      </c>
      <c r="H667">
        <v>2</v>
      </c>
      <c r="I667">
        <v>2</v>
      </c>
      <c r="J667">
        <v>7</v>
      </c>
      <c r="K667">
        <v>5</v>
      </c>
      <c r="L667" t="s">
        <v>105</v>
      </c>
      <c r="M667">
        <v>12</v>
      </c>
      <c r="N667" t="s">
        <v>721</v>
      </c>
      <c r="O667" t="s">
        <v>31</v>
      </c>
      <c r="P667">
        <v>3</v>
      </c>
      <c r="Q667">
        <v>0</v>
      </c>
      <c r="R667">
        <v>0</v>
      </c>
      <c r="S667" t="s">
        <v>642</v>
      </c>
      <c r="T667" t="s">
        <v>690</v>
      </c>
      <c r="U667">
        <v>0</v>
      </c>
      <c r="V667">
        <v>0</v>
      </c>
      <c r="W667">
        <v>0</v>
      </c>
      <c r="X667" t="s">
        <v>47</v>
      </c>
      <c r="Y667" t="s">
        <v>764</v>
      </c>
      <c r="Z667">
        <v>3235.9999999999986</v>
      </c>
      <c r="AA667">
        <v>174180</v>
      </c>
      <c r="AB667">
        <v>0</v>
      </c>
      <c r="AC667">
        <v>0</v>
      </c>
      <c r="AD667">
        <v>0.89709517923362214</v>
      </c>
      <c r="AF667">
        <v>0</v>
      </c>
      <c r="AG667" t="s">
        <v>913</v>
      </c>
    </row>
    <row r="668" spans="1:33" x14ac:dyDescent="0.25">
      <c r="A668" t="s">
        <v>56</v>
      </c>
      <c r="B668" t="s">
        <v>946</v>
      </c>
      <c r="C668" s="63" t="s">
        <v>946</v>
      </c>
      <c r="D668" s="63" t="s">
        <v>671</v>
      </c>
      <c r="E668" t="s">
        <v>527</v>
      </c>
      <c r="F668">
        <v>0.95</v>
      </c>
      <c r="G668">
        <v>2</v>
      </c>
      <c r="H668">
        <v>2</v>
      </c>
      <c r="I668">
        <v>2</v>
      </c>
      <c r="J668">
        <v>7</v>
      </c>
      <c r="K668">
        <v>6</v>
      </c>
      <c r="L668" t="s">
        <v>113</v>
      </c>
      <c r="M668">
        <v>13</v>
      </c>
      <c r="N668" t="s">
        <v>723</v>
      </c>
      <c r="O668" t="s">
        <v>4</v>
      </c>
      <c r="P668">
        <v>1</v>
      </c>
      <c r="Q668">
        <v>0</v>
      </c>
      <c r="R668">
        <v>0</v>
      </c>
      <c r="S668" t="s">
        <v>642</v>
      </c>
      <c r="T668" t="s">
        <v>690</v>
      </c>
      <c r="U668">
        <v>0</v>
      </c>
      <c r="V668">
        <v>0</v>
      </c>
      <c r="W668">
        <v>0</v>
      </c>
      <c r="X668" t="s">
        <v>48</v>
      </c>
      <c r="Y668" t="s">
        <v>765</v>
      </c>
      <c r="Z668">
        <v>3235.9999999999986</v>
      </c>
      <c r="AA668">
        <v>174180</v>
      </c>
      <c r="AB668">
        <v>0</v>
      </c>
      <c r="AC668">
        <v>0</v>
      </c>
      <c r="AD668">
        <v>0.89709517923362214</v>
      </c>
      <c r="AF668">
        <v>0</v>
      </c>
      <c r="AG668" t="s">
        <v>913</v>
      </c>
    </row>
    <row r="669" spans="1:33" x14ac:dyDescent="0.25">
      <c r="A669" t="s">
        <v>56</v>
      </c>
      <c r="B669" t="s">
        <v>946</v>
      </c>
      <c r="C669" s="63" t="s">
        <v>946</v>
      </c>
      <c r="D669" s="63" t="s">
        <v>671</v>
      </c>
      <c r="E669" t="s">
        <v>527</v>
      </c>
      <c r="F669">
        <v>0.95</v>
      </c>
      <c r="G669">
        <v>2</v>
      </c>
      <c r="H669">
        <v>2</v>
      </c>
      <c r="I669">
        <v>2</v>
      </c>
      <c r="J669">
        <v>7</v>
      </c>
      <c r="K669">
        <v>6</v>
      </c>
      <c r="L669" t="s">
        <v>113</v>
      </c>
      <c r="M669">
        <v>13</v>
      </c>
      <c r="N669" t="s">
        <v>723</v>
      </c>
      <c r="O669" t="s">
        <v>5</v>
      </c>
      <c r="P669">
        <v>2</v>
      </c>
      <c r="Q669">
        <v>0</v>
      </c>
      <c r="R669">
        <v>0</v>
      </c>
      <c r="S669" t="s">
        <v>642</v>
      </c>
      <c r="T669" t="s">
        <v>690</v>
      </c>
      <c r="U669">
        <v>0</v>
      </c>
      <c r="V669">
        <v>0</v>
      </c>
      <c r="W669">
        <v>0</v>
      </c>
      <c r="X669" t="s">
        <v>49</v>
      </c>
      <c r="Y669" t="s">
        <v>766</v>
      </c>
      <c r="Z669">
        <v>3235.9999999999986</v>
      </c>
      <c r="AA669">
        <v>174180</v>
      </c>
      <c r="AB669">
        <v>0</v>
      </c>
      <c r="AC669">
        <v>0</v>
      </c>
      <c r="AD669">
        <v>0.89709517923362214</v>
      </c>
      <c r="AF669">
        <v>0</v>
      </c>
      <c r="AG669" t="s">
        <v>913</v>
      </c>
    </row>
    <row r="670" spans="1:33" x14ac:dyDescent="0.25">
      <c r="A670" t="s">
        <v>56</v>
      </c>
      <c r="B670" t="s">
        <v>946</v>
      </c>
      <c r="C670" s="63" t="s">
        <v>946</v>
      </c>
      <c r="D670" s="63" t="s">
        <v>671</v>
      </c>
      <c r="E670" t="s">
        <v>527</v>
      </c>
      <c r="F670">
        <v>0.95</v>
      </c>
      <c r="G670">
        <v>2</v>
      </c>
      <c r="H670">
        <v>2</v>
      </c>
      <c r="I670">
        <v>2</v>
      </c>
      <c r="J670">
        <v>7</v>
      </c>
      <c r="K670">
        <v>6</v>
      </c>
      <c r="L670" t="s">
        <v>113</v>
      </c>
      <c r="M670">
        <v>13</v>
      </c>
      <c r="N670" t="s">
        <v>723</v>
      </c>
      <c r="O670" t="s">
        <v>31</v>
      </c>
      <c r="P670">
        <v>3</v>
      </c>
      <c r="Q670">
        <v>0</v>
      </c>
      <c r="R670">
        <v>0</v>
      </c>
      <c r="S670" t="s">
        <v>642</v>
      </c>
      <c r="T670" t="s">
        <v>690</v>
      </c>
      <c r="U670">
        <v>0</v>
      </c>
      <c r="V670">
        <v>0</v>
      </c>
      <c r="W670">
        <v>0</v>
      </c>
      <c r="X670" t="s">
        <v>50</v>
      </c>
      <c r="Y670" t="s">
        <v>767</v>
      </c>
      <c r="Z670">
        <v>3235.9999999999986</v>
      </c>
      <c r="AA670">
        <v>174180</v>
      </c>
      <c r="AB670">
        <v>0</v>
      </c>
      <c r="AC670">
        <v>0</v>
      </c>
      <c r="AD670">
        <v>0.89709517923362214</v>
      </c>
      <c r="AF670">
        <v>0</v>
      </c>
      <c r="AG670" t="s">
        <v>913</v>
      </c>
    </row>
    <row r="671" spans="1:33" x14ac:dyDescent="0.25">
      <c r="A671" t="s">
        <v>56</v>
      </c>
      <c r="B671" t="s">
        <v>946</v>
      </c>
      <c r="C671" s="63" t="s">
        <v>946</v>
      </c>
      <c r="D671" s="63" t="s">
        <v>671</v>
      </c>
      <c r="E671" t="s">
        <v>527</v>
      </c>
      <c r="F671">
        <v>0.95</v>
      </c>
      <c r="G671">
        <v>2</v>
      </c>
      <c r="H671">
        <v>2</v>
      </c>
      <c r="I671">
        <v>2</v>
      </c>
      <c r="J671">
        <v>7</v>
      </c>
      <c r="K671">
        <v>7</v>
      </c>
      <c r="L671" t="s">
        <v>114</v>
      </c>
      <c r="M671">
        <v>14</v>
      </c>
      <c r="N671" t="s">
        <v>725</v>
      </c>
      <c r="O671" t="s">
        <v>4</v>
      </c>
      <c r="P671">
        <v>1</v>
      </c>
      <c r="Q671">
        <v>0</v>
      </c>
      <c r="R671">
        <v>0</v>
      </c>
      <c r="S671" t="s">
        <v>642</v>
      </c>
      <c r="T671" t="s">
        <v>690</v>
      </c>
      <c r="U671">
        <v>0</v>
      </c>
      <c r="V671">
        <v>0</v>
      </c>
      <c r="W671">
        <v>0</v>
      </c>
      <c r="X671" t="s">
        <v>51</v>
      </c>
      <c r="Y671" t="s">
        <v>768</v>
      </c>
      <c r="Z671">
        <v>3235.9999999999986</v>
      </c>
      <c r="AA671">
        <v>174180</v>
      </c>
      <c r="AB671">
        <v>0</v>
      </c>
      <c r="AC671">
        <v>0</v>
      </c>
      <c r="AD671">
        <v>0.89709517923362214</v>
      </c>
      <c r="AF671">
        <v>0</v>
      </c>
      <c r="AG671" t="s">
        <v>913</v>
      </c>
    </row>
    <row r="672" spans="1:33" x14ac:dyDescent="0.25">
      <c r="A672" t="s">
        <v>56</v>
      </c>
      <c r="B672" t="s">
        <v>946</v>
      </c>
      <c r="C672" s="63" t="s">
        <v>946</v>
      </c>
      <c r="D672" s="63" t="s">
        <v>671</v>
      </c>
      <c r="E672" t="s">
        <v>527</v>
      </c>
      <c r="F672">
        <v>0.95</v>
      </c>
      <c r="G672">
        <v>2</v>
      </c>
      <c r="H672">
        <v>2</v>
      </c>
      <c r="I672">
        <v>2</v>
      </c>
      <c r="J672">
        <v>7</v>
      </c>
      <c r="K672">
        <v>7</v>
      </c>
      <c r="L672" t="s">
        <v>114</v>
      </c>
      <c r="M672">
        <v>14</v>
      </c>
      <c r="N672" t="s">
        <v>725</v>
      </c>
      <c r="O672" t="s">
        <v>5</v>
      </c>
      <c r="P672">
        <v>2</v>
      </c>
      <c r="Q672">
        <v>0</v>
      </c>
      <c r="R672">
        <v>0</v>
      </c>
      <c r="S672" t="s">
        <v>642</v>
      </c>
      <c r="T672" t="s">
        <v>690</v>
      </c>
      <c r="U672">
        <v>0</v>
      </c>
      <c r="V672">
        <v>0</v>
      </c>
      <c r="W672">
        <v>0</v>
      </c>
      <c r="X672" t="s">
        <v>52</v>
      </c>
      <c r="Y672" t="s">
        <v>769</v>
      </c>
      <c r="Z672">
        <v>3235.9999999999986</v>
      </c>
      <c r="AA672">
        <v>174180</v>
      </c>
      <c r="AB672">
        <v>0</v>
      </c>
      <c r="AC672">
        <v>0</v>
      </c>
      <c r="AD672">
        <v>0.89709517923362214</v>
      </c>
      <c r="AF672">
        <v>0</v>
      </c>
      <c r="AG672" t="s">
        <v>913</v>
      </c>
    </row>
    <row r="673" spans="1:33" x14ac:dyDescent="0.25">
      <c r="A673" t="s">
        <v>56</v>
      </c>
      <c r="B673" t="s">
        <v>946</v>
      </c>
      <c r="C673" s="63" t="s">
        <v>946</v>
      </c>
      <c r="D673" s="63" t="s">
        <v>671</v>
      </c>
      <c r="E673" t="s">
        <v>527</v>
      </c>
      <c r="F673">
        <v>0.95</v>
      </c>
      <c r="G673">
        <v>2</v>
      </c>
      <c r="H673">
        <v>2</v>
      </c>
      <c r="I673">
        <v>2</v>
      </c>
      <c r="J673">
        <v>7</v>
      </c>
      <c r="K673">
        <v>7</v>
      </c>
      <c r="L673" t="s">
        <v>114</v>
      </c>
      <c r="M673">
        <v>14</v>
      </c>
      <c r="N673" t="s">
        <v>725</v>
      </c>
      <c r="O673" t="s">
        <v>31</v>
      </c>
      <c r="P673">
        <v>3</v>
      </c>
      <c r="Q673">
        <v>0</v>
      </c>
      <c r="R673">
        <v>0</v>
      </c>
      <c r="S673" t="s">
        <v>642</v>
      </c>
      <c r="T673" t="s">
        <v>690</v>
      </c>
      <c r="U673">
        <v>0</v>
      </c>
      <c r="V673">
        <v>0</v>
      </c>
      <c r="W673">
        <v>0</v>
      </c>
      <c r="X673" t="s">
        <v>53</v>
      </c>
      <c r="Y673" t="s">
        <v>770</v>
      </c>
      <c r="Z673">
        <v>3235.9999999999986</v>
      </c>
      <c r="AA673">
        <v>174180</v>
      </c>
      <c r="AB673">
        <v>0</v>
      </c>
      <c r="AC673">
        <v>0</v>
      </c>
      <c r="AD673">
        <v>0.89709517923362214</v>
      </c>
      <c r="AF673">
        <v>0</v>
      </c>
      <c r="AG673" t="s">
        <v>913</v>
      </c>
    </row>
    <row r="674" spans="1:33" x14ac:dyDescent="0.25">
      <c r="A674" t="s">
        <v>56</v>
      </c>
      <c r="B674" t="s">
        <v>947</v>
      </c>
      <c r="C674" s="63" t="s">
        <v>947</v>
      </c>
      <c r="D674" s="63" t="s">
        <v>671</v>
      </c>
      <c r="E674" t="s">
        <v>527</v>
      </c>
      <c r="F674">
        <v>1</v>
      </c>
      <c r="G674">
        <v>1</v>
      </c>
      <c r="H674">
        <v>1</v>
      </c>
      <c r="I674">
        <v>2</v>
      </c>
      <c r="J674">
        <v>7</v>
      </c>
      <c r="K674">
        <v>1</v>
      </c>
      <c r="L674" t="s">
        <v>99</v>
      </c>
      <c r="M674">
        <v>1</v>
      </c>
      <c r="N674" t="s">
        <v>699</v>
      </c>
      <c r="O674" t="s">
        <v>4</v>
      </c>
      <c r="P674">
        <v>1</v>
      </c>
      <c r="Q674">
        <v>1</v>
      </c>
      <c r="R674">
        <v>0</v>
      </c>
      <c r="S674" t="s">
        <v>642</v>
      </c>
      <c r="T674" t="s">
        <v>689</v>
      </c>
      <c r="U674">
        <v>8.5</v>
      </c>
      <c r="V674">
        <v>1.118421052631579</v>
      </c>
      <c r="W674">
        <v>8.5</v>
      </c>
      <c r="X674" t="s">
        <v>33</v>
      </c>
      <c r="Y674" t="s">
        <v>729</v>
      </c>
      <c r="Z674">
        <v>3235.9999999999986</v>
      </c>
      <c r="AA674">
        <v>174180</v>
      </c>
      <c r="AB674">
        <v>1</v>
      </c>
      <c r="AC674">
        <v>1.0033301346691825</v>
      </c>
      <c r="AD674">
        <v>0.89709517923362214</v>
      </c>
      <c r="AE674">
        <v>0.89709517923362203</v>
      </c>
      <c r="AF674">
        <v>-2.2204460492503131E-16</v>
      </c>
      <c r="AG674" t="s">
        <v>642</v>
      </c>
    </row>
    <row r="675" spans="1:33" x14ac:dyDescent="0.25">
      <c r="A675" t="s">
        <v>56</v>
      </c>
      <c r="B675" t="s">
        <v>947</v>
      </c>
      <c r="C675" s="63" t="s">
        <v>947</v>
      </c>
      <c r="D675" s="63" t="s">
        <v>671</v>
      </c>
      <c r="E675" t="s">
        <v>527</v>
      </c>
      <c r="F675">
        <v>1</v>
      </c>
      <c r="G675">
        <v>1</v>
      </c>
      <c r="H675">
        <v>1</v>
      </c>
      <c r="I675">
        <v>2</v>
      </c>
      <c r="J675">
        <v>7</v>
      </c>
      <c r="K675">
        <v>1</v>
      </c>
      <c r="L675" t="s">
        <v>99</v>
      </c>
      <c r="M675">
        <v>1</v>
      </c>
      <c r="N675" t="s">
        <v>699</v>
      </c>
      <c r="O675" t="s">
        <v>5</v>
      </c>
      <c r="P675">
        <v>2</v>
      </c>
      <c r="Q675">
        <v>0</v>
      </c>
      <c r="R675">
        <v>0</v>
      </c>
      <c r="S675" t="s">
        <v>642</v>
      </c>
      <c r="T675" t="s">
        <v>690</v>
      </c>
      <c r="U675">
        <v>0</v>
      </c>
      <c r="V675">
        <v>0</v>
      </c>
      <c r="W675">
        <v>0</v>
      </c>
      <c r="X675" t="s">
        <v>34</v>
      </c>
      <c r="Y675" t="s">
        <v>730</v>
      </c>
      <c r="Z675">
        <v>3235.9999999999986</v>
      </c>
      <c r="AA675">
        <v>174180</v>
      </c>
      <c r="AB675">
        <v>0</v>
      </c>
      <c r="AC675">
        <v>0</v>
      </c>
      <c r="AD675">
        <v>0.89709517923362214</v>
      </c>
      <c r="AF675">
        <v>0</v>
      </c>
      <c r="AG675" t="s">
        <v>913</v>
      </c>
    </row>
    <row r="676" spans="1:33" x14ac:dyDescent="0.25">
      <c r="A676" t="s">
        <v>56</v>
      </c>
      <c r="B676" t="s">
        <v>947</v>
      </c>
      <c r="C676" s="63" t="s">
        <v>947</v>
      </c>
      <c r="D676" s="63" t="s">
        <v>671</v>
      </c>
      <c r="E676" t="s">
        <v>527</v>
      </c>
      <c r="F676">
        <v>1</v>
      </c>
      <c r="G676">
        <v>1</v>
      </c>
      <c r="H676">
        <v>1</v>
      </c>
      <c r="I676">
        <v>2</v>
      </c>
      <c r="J676">
        <v>7</v>
      </c>
      <c r="K676">
        <v>1</v>
      </c>
      <c r="L676" t="s">
        <v>99</v>
      </c>
      <c r="M676">
        <v>1</v>
      </c>
      <c r="N676" t="s">
        <v>699</v>
      </c>
      <c r="O676" t="s">
        <v>31</v>
      </c>
      <c r="P676">
        <v>3</v>
      </c>
      <c r="Q676">
        <v>0</v>
      </c>
      <c r="R676">
        <v>0</v>
      </c>
      <c r="S676" t="s">
        <v>642</v>
      </c>
      <c r="T676" t="s">
        <v>690</v>
      </c>
      <c r="U676">
        <v>0</v>
      </c>
      <c r="V676">
        <v>0</v>
      </c>
      <c r="W676">
        <v>0</v>
      </c>
      <c r="X676" t="s">
        <v>35</v>
      </c>
      <c r="Y676" t="s">
        <v>731</v>
      </c>
      <c r="Z676">
        <v>3235.9999999999986</v>
      </c>
      <c r="AA676">
        <v>174180</v>
      </c>
      <c r="AB676">
        <v>0</v>
      </c>
      <c r="AC676">
        <v>0</v>
      </c>
      <c r="AD676">
        <v>0.89709517923362214</v>
      </c>
      <c r="AF676">
        <v>0</v>
      </c>
      <c r="AG676" t="s">
        <v>913</v>
      </c>
    </row>
    <row r="677" spans="1:33" x14ac:dyDescent="0.25">
      <c r="A677" t="s">
        <v>56</v>
      </c>
      <c r="B677" t="s">
        <v>947</v>
      </c>
      <c r="C677" s="63" t="s">
        <v>947</v>
      </c>
      <c r="D677" s="63" t="s">
        <v>671</v>
      </c>
      <c r="E677" t="s">
        <v>527</v>
      </c>
      <c r="F677">
        <v>1</v>
      </c>
      <c r="G677">
        <v>1</v>
      </c>
      <c r="H677">
        <v>1</v>
      </c>
      <c r="I677">
        <v>2</v>
      </c>
      <c r="J677">
        <v>7</v>
      </c>
      <c r="K677">
        <v>2</v>
      </c>
      <c r="L677" t="s">
        <v>102</v>
      </c>
      <c r="M677">
        <v>2</v>
      </c>
      <c r="N677" t="s">
        <v>701</v>
      </c>
      <c r="O677" t="s">
        <v>4</v>
      </c>
      <c r="P677">
        <v>1</v>
      </c>
      <c r="Q677">
        <v>1</v>
      </c>
      <c r="R677">
        <v>0</v>
      </c>
      <c r="S677" t="s">
        <v>642</v>
      </c>
      <c r="T677" t="s">
        <v>689</v>
      </c>
      <c r="U677">
        <v>8.5</v>
      </c>
      <c r="V677">
        <v>1.118421052631579</v>
      </c>
      <c r="W677">
        <v>8.5</v>
      </c>
      <c r="X677" t="s">
        <v>36</v>
      </c>
      <c r="Y677" t="s">
        <v>732</v>
      </c>
      <c r="Z677">
        <v>3235.9999999999986</v>
      </c>
      <c r="AA677">
        <v>174180</v>
      </c>
      <c r="AB677">
        <v>1</v>
      </c>
      <c r="AC677">
        <v>1.0033301346691825</v>
      </c>
      <c r="AD677">
        <v>0.89709517923362214</v>
      </c>
      <c r="AE677">
        <v>0.89709517923362203</v>
      </c>
      <c r="AF677">
        <v>-2.2204460492503131E-16</v>
      </c>
      <c r="AG677" t="s">
        <v>642</v>
      </c>
    </row>
    <row r="678" spans="1:33" x14ac:dyDescent="0.25">
      <c r="A678" t="s">
        <v>56</v>
      </c>
      <c r="B678" t="s">
        <v>947</v>
      </c>
      <c r="C678" s="63" t="s">
        <v>947</v>
      </c>
      <c r="D678" s="63" t="s">
        <v>671</v>
      </c>
      <c r="E678" t="s">
        <v>527</v>
      </c>
      <c r="F678">
        <v>1</v>
      </c>
      <c r="G678">
        <v>1</v>
      </c>
      <c r="H678">
        <v>1</v>
      </c>
      <c r="I678">
        <v>2</v>
      </c>
      <c r="J678">
        <v>7</v>
      </c>
      <c r="K678">
        <v>2</v>
      </c>
      <c r="L678" t="s">
        <v>102</v>
      </c>
      <c r="M678">
        <v>2</v>
      </c>
      <c r="N678" t="s">
        <v>701</v>
      </c>
      <c r="O678" t="s">
        <v>5</v>
      </c>
      <c r="P678">
        <v>2</v>
      </c>
      <c r="Q678">
        <v>0</v>
      </c>
      <c r="R678">
        <v>0</v>
      </c>
      <c r="S678" t="s">
        <v>642</v>
      </c>
      <c r="T678" t="s">
        <v>690</v>
      </c>
      <c r="U678">
        <v>0</v>
      </c>
      <c r="V678">
        <v>0</v>
      </c>
      <c r="W678">
        <v>0</v>
      </c>
      <c r="X678" t="s">
        <v>37</v>
      </c>
      <c r="Y678" t="s">
        <v>733</v>
      </c>
      <c r="Z678">
        <v>3235.9999999999986</v>
      </c>
      <c r="AA678">
        <v>174180</v>
      </c>
      <c r="AB678">
        <v>0</v>
      </c>
      <c r="AC678">
        <v>0</v>
      </c>
      <c r="AD678">
        <v>0.89709517923362214</v>
      </c>
      <c r="AF678">
        <v>0</v>
      </c>
      <c r="AG678" t="s">
        <v>913</v>
      </c>
    </row>
    <row r="679" spans="1:33" x14ac:dyDescent="0.25">
      <c r="A679" t="s">
        <v>56</v>
      </c>
      <c r="B679" t="s">
        <v>947</v>
      </c>
      <c r="C679" s="63" t="s">
        <v>947</v>
      </c>
      <c r="D679" s="63" t="s">
        <v>671</v>
      </c>
      <c r="E679" t="s">
        <v>527</v>
      </c>
      <c r="F679">
        <v>1</v>
      </c>
      <c r="G679">
        <v>1</v>
      </c>
      <c r="H679">
        <v>1</v>
      </c>
      <c r="I679">
        <v>2</v>
      </c>
      <c r="J679">
        <v>7</v>
      </c>
      <c r="K679">
        <v>2</v>
      </c>
      <c r="L679" t="s">
        <v>102</v>
      </c>
      <c r="M679">
        <v>2</v>
      </c>
      <c r="N679" t="s">
        <v>701</v>
      </c>
      <c r="O679" t="s">
        <v>31</v>
      </c>
      <c r="P679">
        <v>3</v>
      </c>
      <c r="Q679">
        <v>0</v>
      </c>
      <c r="R679">
        <v>0</v>
      </c>
      <c r="S679" t="s">
        <v>642</v>
      </c>
      <c r="T679" t="s">
        <v>690</v>
      </c>
      <c r="U679">
        <v>0</v>
      </c>
      <c r="V679">
        <v>0</v>
      </c>
      <c r="W679">
        <v>0</v>
      </c>
      <c r="X679" t="s">
        <v>38</v>
      </c>
      <c r="Y679" t="s">
        <v>734</v>
      </c>
      <c r="Z679">
        <v>3235.9999999999986</v>
      </c>
      <c r="AA679">
        <v>174180</v>
      </c>
      <c r="AB679">
        <v>0</v>
      </c>
      <c r="AC679">
        <v>0</v>
      </c>
      <c r="AD679">
        <v>0.89709517923362214</v>
      </c>
      <c r="AF679">
        <v>0</v>
      </c>
      <c r="AG679" t="s">
        <v>913</v>
      </c>
    </row>
    <row r="680" spans="1:33" x14ac:dyDescent="0.25">
      <c r="A680" t="s">
        <v>56</v>
      </c>
      <c r="B680" t="s">
        <v>947</v>
      </c>
      <c r="C680" s="63" t="s">
        <v>947</v>
      </c>
      <c r="D680" s="63" t="s">
        <v>671</v>
      </c>
      <c r="E680" t="s">
        <v>527</v>
      </c>
      <c r="F680">
        <v>1</v>
      </c>
      <c r="G680">
        <v>1</v>
      </c>
      <c r="H680">
        <v>1</v>
      </c>
      <c r="I680">
        <v>2</v>
      </c>
      <c r="J680">
        <v>7</v>
      </c>
      <c r="K680">
        <v>3</v>
      </c>
      <c r="L680" t="s">
        <v>103</v>
      </c>
      <c r="M680">
        <v>3</v>
      </c>
      <c r="N680" t="s">
        <v>703</v>
      </c>
      <c r="O680" t="s">
        <v>4</v>
      </c>
      <c r="P680">
        <v>1</v>
      </c>
      <c r="Q680">
        <v>1</v>
      </c>
      <c r="R680">
        <v>0</v>
      </c>
      <c r="S680" t="s">
        <v>642</v>
      </c>
      <c r="T680" t="s">
        <v>689</v>
      </c>
      <c r="U680">
        <v>8.5</v>
      </c>
      <c r="V680">
        <v>1.118421052631579</v>
      </c>
      <c r="W680">
        <v>8.5</v>
      </c>
      <c r="X680" t="s">
        <v>39</v>
      </c>
      <c r="Y680" t="s">
        <v>735</v>
      </c>
      <c r="Z680">
        <v>3235.9999999999986</v>
      </c>
      <c r="AA680">
        <v>174180</v>
      </c>
      <c r="AB680">
        <v>1</v>
      </c>
      <c r="AC680">
        <v>1.0033301346691825</v>
      </c>
      <c r="AD680">
        <v>0.89709517923362214</v>
      </c>
      <c r="AE680">
        <v>0.89709517923362203</v>
      </c>
      <c r="AF680">
        <v>-2.2204460492503131E-16</v>
      </c>
      <c r="AG680" t="s">
        <v>642</v>
      </c>
    </row>
    <row r="681" spans="1:33" x14ac:dyDescent="0.25">
      <c r="A681" t="s">
        <v>56</v>
      </c>
      <c r="B681" t="s">
        <v>947</v>
      </c>
      <c r="C681" s="63" t="s">
        <v>947</v>
      </c>
      <c r="D681" s="63" t="s">
        <v>671</v>
      </c>
      <c r="E681" t="s">
        <v>527</v>
      </c>
      <c r="F681">
        <v>1</v>
      </c>
      <c r="G681">
        <v>1</v>
      </c>
      <c r="H681">
        <v>1</v>
      </c>
      <c r="I681">
        <v>2</v>
      </c>
      <c r="J681">
        <v>7</v>
      </c>
      <c r="K681">
        <v>3</v>
      </c>
      <c r="L681" t="s">
        <v>103</v>
      </c>
      <c r="M681">
        <v>3</v>
      </c>
      <c r="N681" t="s">
        <v>703</v>
      </c>
      <c r="O681" t="s">
        <v>5</v>
      </c>
      <c r="P681">
        <v>2</v>
      </c>
      <c r="Q681">
        <v>0</v>
      </c>
      <c r="R681">
        <v>0</v>
      </c>
      <c r="S681" t="s">
        <v>642</v>
      </c>
      <c r="T681" t="s">
        <v>690</v>
      </c>
      <c r="U681">
        <v>0</v>
      </c>
      <c r="V681">
        <v>0</v>
      </c>
      <c r="W681">
        <v>0</v>
      </c>
      <c r="X681" t="s">
        <v>40</v>
      </c>
      <c r="Y681" t="s">
        <v>736</v>
      </c>
      <c r="Z681">
        <v>3235.9999999999986</v>
      </c>
      <c r="AA681">
        <v>174180</v>
      </c>
      <c r="AB681">
        <v>0</v>
      </c>
      <c r="AC681">
        <v>0</v>
      </c>
      <c r="AD681">
        <v>0.89709517923362214</v>
      </c>
      <c r="AF681">
        <v>0</v>
      </c>
      <c r="AG681" t="s">
        <v>913</v>
      </c>
    </row>
    <row r="682" spans="1:33" x14ac:dyDescent="0.25">
      <c r="A682" t="s">
        <v>56</v>
      </c>
      <c r="B682" t="s">
        <v>947</v>
      </c>
      <c r="C682" s="63" t="s">
        <v>947</v>
      </c>
      <c r="D682" s="63" t="s">
        <v>671</v>
      </c>
      <c r="E682" t="s">
        <v>527</v>
      </c>
      <c r="F682">
        <v>1</v>
      </c>
      <c r="G682">
        <v>1</v>
      </c>
      <c r="H682">
        <v>1</v>
      </c>
      <c r="I682">
        <v>2</v>
      </c>
      <c r="J682">
        <v>7</v>
      </c>
      <c r="K682">
        <v>3</v>
      </c>
      <c r="L682" t="s">
        <v>103</v>
      </c>
      <c r="M682">
        <v>3</v>
      </c>
      <c r="N682" t="s">
        <v>703</v>
      </c>
      <c r="O682" t="s">
        <v>31</v>
      </c>
      <c r="P682">
        <v>3</v>
      </c>
      <c r="Q682">
        <v>0</v>
      </c>
      <c r="R682">
        <v>0</v>
      </c>
      <c r="S682" t="s">
        <v>642</v>
      </c>
      <c r="T682" t="s">
        <v>690</v>
      </c>
      <c r="U682">
        <v>0</v>
      </c>
      <c r="V682">
        <v>0</v>
      </c>
      <c r="W682">
        <v>0</v>
      </c>
      <c r="X682" t="s">
        <v>41</v>
      </c>
      <c r="Y682" t="s">
        <v>737</v>
      </c>
      <c r="Z682">
        <v>3235.9999999999986</v>
      </c>
      <c r="AA682">
        <v>174180</v>
      </c>
      <c r="AB682">
        <v>0</v>
      </c>
      <c r="AC682">
        <v>0</v>
      </c>
      <c r="AD682">
        <v>0.89709517923362214</v>
      </c>
      <c r="AF682">
        <v>0</v>
      </c>
      <c r="AG682" t="s">
        <v>913</v>
      </c>
    </row>
    <row r="683" spans="1:33" x14ac:dyDescent="0.25">
      <c r="A683" t="s">
        <v>56</v>
      </c>
      <c r="B683" t="s">
        <v>947</v>
      </c>
      <c r="C683" s="63" t="s">
        <v>947</v>
      </c>
      <c r="D683" s="63" t="s">
        <v>671</v>
      </c>
      <c r="E683" t="s">
        <v>527</v>
      </c>
      <c r="F683">
        <v>1</v>
      </c>
      <c r="G683">
        <v>1</v>
      </c>
      <c r="H683">
        <v>1</v>
      </c>
      <c r="I683">
        <v>2</v>
      </c>
      <c r="J683">
        <v>7</v>
      </c>
      <c r="K683">
        <v>4</v>
      </c>
      <c r="L683" t="s">
        <v>101</v>
      </c>
      <c r="M683">
        <v>4</v>
      </c>
      <c r="N683" t="s">
        <v>705</v>
      </c>
      <c r="O683" t="s">
        <v>4</v>
      </c>
      <c r="P683">
        <v>1</v>
      </c>
      <c r="Q683">
        <v>1</v>
      </c>
      <c r="R683">
        <v>0</v>
      </c>
      <c r="S683" t="s">
        <v>642</v>
      </c>
      <c r="T683" t="s">
        <v>689</v>
      </c>
      <c r="U683">
        <v>8.5</v>
      </c>
      <c r="V683">
        <v>1.118421052631579</v>
      </c>
      <c r="W683">
        <v>8.5</v>
      </c>
      <c r="X683" t="s">
        <v>42</v>
      </c>
      <c r="Y683" t="s">
        <v>738</v>
      </c>
      <c r="Z683">
        <v>3235.9999999999986</v>
      </c>
      <c r="AA683">
        <v>174180</v>
      </c>
      <c r="AB683">
        <v>1</v>
      </c>
      <c r="AC683">
        <v>1.0033301346691825</v>
      </c>
      <c r="AD683">
        <v>0.89709517923362214</v>
      </c>
      <c r="AE683">
        <v>0.89709517923362203</v>
      </c>
      <c r="AF683">
        <v>-2.2204460492503131E-16</v>
      </c>
      <c r="AG683" t="s">
        <v>642</v>
      </c>
    </row>
    <row r="684" spans="1:33" x14ac:dyDescent="0.25">
      <c r="A684" t="s">
        <v>56</v>
      </c>
      <c r="B684" t="s">
        <v>947</v>
      </c>
      <c r="C684" s="63" t="s">
        <v>947</v>
      </c>
      <c r="D684" s="63" t="s">
        <v>671</v>
      </c>
      <c r="E684" t="s">
        <v>527</v>
      </c>
      <c r="F684">
        <v>1</v>
      </c>
      <c r="G684">
        <v>1</v>
      </c>
      <c r="H684">
        <v>1</v>
      </c>
      <c r="I684">
        <v>2</v>
      </c>
      <c r="J684">
        <v>7</v>
      </c>
      <c r="K684">
        <v>4</v>
      </c>
      <c r="L684" t="s">
        <v>101</v>
      </c>
      <c r="M684">
        <v>4</v>
      </c>
      <c r="N684" t="s">
        <v>705</v>
      </c>
      <c r="O684" t="s">
        <v>5</v>
      </c>
      <c r="P684">
        <v>2</v>
      </c>
      <c r="Q684">
        <v>0</v>
      </c>
      <c r="R684">
        <v>0</v>
      </c>
      <c r="S684" t="s">
        <v>642</v>
      </c>
      <c r="T684" t="s">
        <v>690</v>
      </c>
      <c r="U684">
        <v>0</v>
      </c>
      <c r="V684">
        <v>0</v>
      </c>
      <c r="W684">
        <v>0</v>
      </c>
      <c r="X684" t="s">
        <v>43</v>
      </c>
      <c r="Y684" t="s">
        <v>739</v>
      </c>
      <c r="Z684">
        <v>3235.9999999999986</v>
      </c>
      <c r="AA684">
        <v>174180</v>
      </c>
      <c r="AB684">
        <v>0</v>
      </c>
      <c r="AC684">
        <v>0</v>
      </c>
      <c r="AD684">
        <v>0.89709517923362214</v>
      </c>
      <c r="AF684">
        <v>0</v>
      </c>
      <c r="AG684" t="s">
        <v>913</v>
      </c>
    </row>
    <row r="685" spans="1:33" x14ac:dyDescent="0.25">
      <c r="A685" t="s">
        <v>56</v>
      </c>
      <c r="B685" t="s">
        <v>947</v>
      </c>
      <c r="C685" s="63" t="s">
        <v>947</v>
      </c>
      <c r="D685" s="63" t="s">
        <v>671</v>
      </c>
      <c r="E685" t="s">
        <v>527</v>
      </c>
      <c r="F685">
        <v>1</v>
      </c>
      <c r="G685">
        <v>1</v>
      </c>
      <c r="H685">
        <v>1</v>
      </c>
      <c r="I685">
        <v>2</v>
      </c>
      <c r="J685">
        <v>7</v>
      </c>
      <c r="K685">
        <v>4</v>
      </c>
      <c r="L685" t="s">
        <v>101</v>
      </c>
      <c r="M685">
        <v>4</v>
      </c>
      <c r="N685" t="s">
        <v>705</v>
      </c>
      <c r="O685" t="s">
        <v>31</v>
      </c>
      <c r="P685">
        <v>3</v>
      </c>
      <c r="Q685">
        <v>0</v>
      </c>
      <c r="R685">
        <v>0</v>
      </c>
      <c r="S685" t="s">
        <v>642</v>
      </c>
      <c r="T685" t="s">
        <v>690</v>
      </c>
      <c r="U685">
        <v>0</v>
      </c>
      <c r="V685">
        <v>0</v>
      </c>
      <c r="W685">
        <v>0</v>
      </c>
      <c r="X685" t="s">
        <v>44</v>
      </c>
      <c r="Y685" t="s">
        <v>740</v>
      </c>
      <c r="Z685">
        <v>3235.9999999999986</v>
      </c>
      <c r="AA685">
        <v>174180</v>
      </c>
      <c r="AB685">
        <v>0</v>
      </c>
      <c r="AC685">
        <v>0</v>
      </c>
      <c r="AD685">
        <v>0.89709517923362214</v>
      </c>
      <c r="AF685">
        <v>0</v>
      </c>
      <c r="AG685" t="s">
        <v>913</v>
      </c>
    </row>
    <row r="686" spans="1:33" x14ac:dyDescent="0.25">
      <c r="A686" t="s">
        <v>56</v>
      </c>
      <c r="B686" t="s">
        <v>947</v>
      </c>
      <c r="C686" s="63" t="s">
        <v>947</v>
      </c>
      <c r="D686" s="63" t="s">
        <v>671</v>
      </c>
      <c r="E686" t="s">
        <v>527</v>
      </c>
      <c r="F686">
        <v>1</v>
      </c>
      <c r="G686">
        <v>1</v>
      </c>
      <c r="H686">
        <v>1</v>
      </c>
      <c r="I686">
        <v>2</v>
      </c>
      <c r="J686">
        <v>7</v>
      </c>
      <c r="K686">
        <v>5</v>
      </c>
      <c r="L686" t="s">
        <v>105</v>
      </c>
      <c r="M686">
        <v>5</v>
      </c>
      <c r="N686" t="s">
        <v>707</v>
      </c>
      <c r="O686" t="s">
        <v>4</v>
      </c>
      <c r="P686">
        <v>1</v>
      </c>
      <c r="Q686">
        <v>0</v>
      </c>
      <c r="R686">
        <v>0</v>
      </c>
      <c r="S686" t="s">
        <v>642</v>
      </c>
      <c r="T686" t="s">
        <v>690</v>
      </c>
      <c r="U686">
        <v>0</v>
      </c>
      <c r="V686">
        <v>0</v>
      </c>
      <c r="W686">
        <v>0</v>
      </c>
      <c r="X686" t="s">
        <v>45</v>
      </c>
      <c r="Y686" t="s">
        <v>741</v>
      </c>
      <c r="Z686">
        <v>3235.9999999999986</v>
      </c>
      <c r="AA686">
        <v>174180</v>
      </c>
      <c r="AB686">
        <v>0</v>
      </c>
      <c r="AC686">
        <v>0</v>
      </c>
      <c r="AD686">
        <v>0.89709517923362214</v>
      </c>
      <c r="AF686">
        <v>0</v>
      </c>
      <c r="AG686" t="s">
        <v>913</v>
      </c>
    </row>
    <row r="687" spans="1:33" x14ac:dyDescent="0.25">
      <c r="A687" t="s">
        <v>56</v>
      </c>
      <c r="B687" t="s">
        <v>947</v>
      </c>
      <c r="C687" s="63" t="s">
        <v>947</v>
      </c>
      <c r="D687" s="63" t="s">
        <v>671</v>
      </c>
      <c r="E687" t="s">
        <v>527</v>
      </c>
      <c r="F687">
        <v>1</v>
      </c>
      <c r="G687">
        <v>1</v>
      </c>
      <c r="H687">
        <v>1</v>
      </c>
      <c r="I687">
        <v>2</v>
      </c>
      <c r="J687">
        <v>7</v>
      </c>
      <c r="K687">
        <v>5</v>
      </c>
      <c r="L687" t="s">
        <v>105</v>
      </c>
      <c r="M687">
        <v>5</v>
      </c>
      <c r="N687" t="s">
        <v>707</v>
      </c>
      <c r="O687" t="s">
        <v>5</v>
      </c>
      <c r="P687">
        <v>2</v>
      </c>
      <c r="Q687">
        <v>0</v>
      </c>
      <c r="R687">
        <v>0</v>
      </c>
      <c r="S687" t="s">
        <v>642</v>
      </c>
      <c r="T687" t="s">
        <v>690</v>
      </c>
      <c r="U687">
        <v>0</v>
      </c>
      <c r="V687">
        <v>0</v>
      </c>
      <c r="W687">
        <v>0</v>
      </c>
      <c r="X687" t="s">
        <v>46</v>
      </c>
      <c r="Y687" t="s">
        <v>742</v>
      </c>
      <c r="Z687">
        <v>3235.9999999999986</v>
      </c>
      <c r="AA687">
        <v>174180</v>
      </c>
      <c r="AB687">
        <v>0</v>
      </c>
      <c r="AC687">
        <v>0</v>
      </c>
      <c r="AD687">
        <v>0.89709517923362214</v>
      </c>
      <c r="AF687">
        <v>0</v>
      </c>
      <c r="AG687" t="s">
        <v>913</v>
      </c>
    </row>
    <row r="688" spans="1:33" x14ac:dyDescent="0.25">
      <c r="A688" t="s">
        <v>56</v>
      </c>
      <c r="B688" t="s">
        <v>947</v>
      </c>
      <c r="C688" s="63" t="s">
        <v>947</v>
      </c>
      <c r="D688" s="63" t="s">
        <v>671</v>
      </c>
      <c r="E688" t="s">
        <v>527</v>
      </c>
      <c r="F688">
        <v>1</v>
      </c>
      <c r="G688">
        <v>1</v>
      </c>
      <c r="H688">
        <v>1</v>
      </c>
      <c r="I688">
        <v>2</v>
      </c>
      <c r="J688">
        <v>7</v>
      </c>
      <c r="K688">
        <v>5</v>
      </c>
      <c r="L688" t="s">
        <v>105</v>
      </c>
      <c r="M688">
        <v>5</v>
      </c>
      <c r="N688" t="s">
        <v>707</v>
      </c>
      <c r="O688" t="s">
        <v>31</v>
      </c>
      <c r="P688">
        <v>3</v>
      </c>
      <c r="Q688">
        <v>0</v>
      </c>
      <c r="R688">
        <v>0</v>
      </c>
      <c r="S688" t="s">
        <v>642</v>
      </c>
      <c r="T688" t="s">
        <v>690</v>
      </c>
      <c r="U688">
        <v>0</v>
      </c>
      <c r="V688">
        <v>0</v>
      </c>
      <c r="W688">
        <v>0</v>
      </c>
      <c r="X688" t="s">
        <v>47</v>
      </c>
      <c r="Y688" t="s">
        <v>743</v>
      </c>
      <c r="Z688">
        <v>3235.9999999999986</v>
      </c>
      <c r="AA688">
        <v>174180</v>
      </c>
      <c r="AB688">
        <v>0</v>
      </c>
      <c r="AC688">
        <v>0</v>
      </c>
      <c r="AD688">
        <v>0.89709517923362214</v>
      </c>
      <c r="AF688">
        <v>0</v>
      </c>
      <c r="AG688" t="s">
        <v>913</v>
      </c>
    </row>
    <row r="689" spans="1:33" x14ac:dyDescent="0.25">
      <c r="A689" t="s">
        <v>56</v>
      </c>
      <c r="B689" t="s">
        <v>947</v>
      </c>
      <c r="C689" s="63" t="s">
        <v>947</v>
      </c>
      <c r="D689" s="63" t="s">
        <v>671</v>
      </c>
      <c r="E689" t="s">
        <v>527</v>
      </c>
      <c r="F689">
        <v>1</v>
      </c>
      <c r="G689">
        <v>1</v>
      </c>
      <c r="H689">
        <v>1</v>
      </c>
      <c r="I689">
        <v>2</v>
      </c>
      <c r="J689">
        <v>7</v>
      </c>
      <c r="K689">
        <v>6</v>
      </c>
      <c r="L689" t="s">
        <v>113</v>
      </c>
      <c r="M689">
        <v>6</v>
      </c>
      <c r="N689" t="s">
        <v>709</v>
      </c>
      <c r="O689" t="s">
        <v>4</v>
      </c>
      <c r="P689">
        <v>1</v>
      </c>
      <c r="Q689">
        <v>0</v>
      </c>
      <c r="R689">
        <v>0</v>
      </c>
      <c r="S689" t="s">
        <v>642</v>
      </c>
      <c r="T689" t="s">
        <v>690</v>
      </c>
      <c r="U689">
        <v>0</v>
      </c>
      <c r="V689">
        <v>0</v>
      </c>
      <c r="W689">
        <v>0</v>
      </c>
      <c r="X689" t="s">
        <v>48</v>
      </c>
      <c r="Y689" t="s">
        <v>744</v>
      </c>
      <c r="Z689">
        <v>3235.9999999999986</v>
      </c>
      <c r="AA689">
        <v>174180</v>
      </c>
      <c r="AB689">
        <v>0</v>
      </c>
      <c r="AC689">
        <v>0</v>
      </c>
      <c r="AD689">
        <v>0.89709517923362214</v>
      </c>
      <c r="AF689">
        <v>0</v>
      </c>
      <c r="AG689" t="s">
        <v>913</v>
      </c>
    </row>
    <row r="690" spans="1:33" x14ac:dyDescent="0.25">
      <c r="A690" t="s">
        <v>56</v>
      </c>
      <c r="B690" t="s">
        <v>947</v>
      </c>
      <c r="C690" s="63" t="s">
        <v>947</v>
      </c>
      <c r="D690" s="63" t="s">
        <v>671</v>
      </c>
      <c r="E690" t="s">
        <v>527</v>
      </c>
      <c r="F690">
        <v>1</v>
      </c>
      <c r="G690">
        <v>1</v>
      </c>
      <c r="H690">
        <v>1</v>
      </c>
      <c r="I690">
        <v>2</v>
      </c>
      <c r="J690">
        <v>7</v>
      </c>
      <c r="K690">
        <v>6</v>
      </c>
      <c r="L690" t="s">
        <v>113</v>
      </c>
      <c r="M690">
        <v>6</v>
      </c>
      <c r="N690" t="s">
        <v>709</v>
      </c>
      <c r="O690" t="s">
        <v>5</v>
      </c>
      <c r="P690">
        <v>2</v>
      </c>
      <c r="Q690">
        <v>0</v>
      </c>
      <c r="R690">
        <v>0</v>
      </c>
      <c r="S690" t="s">
        <v>642</v>
      </c>
      <c r="T690" t="s">
        <v>690</v>
      </c>
      <c r="U690">
        <v>0</v>
      </c>
      <c r="V690">
        <v>0</v>
      </c>
      <c r="W690">
        <v>0</v>
      </c>
      <c r="X690" t="s">
        <v>49</v>
      </c>
      <c r="Y690" t="s">
        <v>745</v>
      </c>
      <c r="Z690">
        <v>3235.9999999999986</v>
      </c>
      <c r="AA690">
        <v>174180</v>
      </c>
      <c r="AB690">
        <v>0</v>
      </c>
      <c r="AC690">
        <v>0</v>
      </c>
      <c r="AD690">
        <v>0.89709517923362214</v>
      </c>
      <c r="AF690">
        <v>0</v>
      </c>
      <c r="AG690" t="s">
        <v>913</v>
      </c>
    </row>
    <row r="691" spans="1:33" x14ac:dyDescent="0.25">
      <c r="A691" t="s">
        <v>56</v>
      </c>
      <c r="B691" t="s">
        <v>947</v>
      </c>
      <c r="C691" s="63" t="s">
        <v>947</v>
      </c>
      <c r="D691" s="63" t="s">
        <v>671</v>
      </c>
      <c r="E691" t="s">
        <v>527</v>
      </c>
      <c r="F691">
        <v>1</v>
      </c>
      <c r="G691">
        <v>1</v>
      </c>
      <c r="H691">
        <v>1</v>
      </c>
      <c r="I691">
        <v>2</v>
      </c>
      <c r="J691">
        <v>7</v>
      </c>
      <c r="K691">
        <v>6</v>
      </c>
      <c r="L691" t="s">
        <v>113</v>
      </c>
      <c r="M691">
        <v>6</v>
      </c>
      <c r="N691" t="s">
        <v>709</v>
      </c>
      <c r="O691" t="s">
        <v>31</v>
      </c>
      <c r="P691">
        <v>3</v>
      </c>
      <c r="Q691">
        <v>0</v>
      </c>
      <c r="R691">
        <v>0</v>
      </c>
      <c r="S691" t="s">
        <v>642</v>
      </c>
      <c r="T691" t="s">
        <v>690</v>
      </c>
      <c r="U691">
        <v>0</v>
      </c>
      <c r="V691">
        <v>0</v>
      </c>
      <c r="W691">
        <v>0</v>
      </c>
      <c r="X691" t="s">
        <v>50</v>
      </c>
      <c r="Y691" t="s">
        <v>746</v>
      </c>
      <c r="Z691">
        <v>3235.9999999999986</v>
      </c>
      <c r="AA691">
        <v>174180</v>
      </c>
      <c r="AB691">
        <v>0</v>
      </c>
      <c r="AC691">
        <v>0</v>
      </c>
      <c r="AD691">
        <v>0.89709517923362214</v>
      </c>
      <c r="AF691">
        <v>0</v>
      </c>
      <c r="AG691" t="s">
        <v>913</v>
      </c>
    </row>
    <row r="692" spans="1:33" x14ac:dyDescent="0.25">
      <c r="A692" t="s">
        <v>56</v>
      </c>
      <c r="B692" t="s">
        <v>947</v>
      </c>
      <c r="C692" s="63" t="s">
        <v>947</v>
      </c>
      <c r="D692" s="63" t="s">
        <v>671</v>
      </c>
      <c r="E692" t="s">
        <v>527</v>
      </c>
      <c r="F692">
        <v>1</v>
      </c>
      <c r="G692">
        <v>1</v>
      </c>
      <c r="H692">
        <v>1</v>
      </c>
      <c r="I692">
        <v>2</v>
      </c>
      <c r="J692">
        <v>7</v>
      </c>
      <c r="K692">
        <v>7</v>
      </c>
      <c r="L692" t="s">
        <v>114</v>
      </c>
      <c r="M692">
        <v>7</v>
      </c>
      <c r="N692" t="s">
        <v>711</v>
      </c>
      <c r="O692" t="s">
        <v>4</v>
      </c>
      <c r="P692">
        <v>1</v>
      </c>
      <c r="Q692">
        <v>0</v>
      </c>
      <c r="R692">
        <v>0</v>
      </c>
      <c r="S692" t="s">
        <v>642</v>
      </c>
      <c r="T692" t="s">
        <v>690</v>
      </c>
      <c r="U692">
        <v>0</v>
      </c>
      <c r="V692">
        <v>0</v>
      </c>
      <c r="W692">
        <v>0</v>
      </c>
      <c r="X692" t="s">
        <v>51</v>
      </c>
      <c r="Y692" t="s">
        <v>747</v>
      </c>
      <c r="Z692">
        <v>3235.9999999999986</v>
      </c>
      <c r="AA692">
        <v>174180</v>
      </c>
      <c r="AB692">
        <v>0</v>
      </c>
      <c r="AC692">
        <v>0</v>
      </c>
      <c r="AD692">
        <v>0.89709517923362214</v>
      </c>
      <c r="AF692">
        <v>0</v>
      </c>
      <c r="AG692" t="s">
        <v>913</v>
      </c>
    </row>
    <row r="693" spans="1:33" x14ac:dyDescent="0.25">
      <c r="A693" t="s">
        <v>56</v>
      </c>
      <c r="B693" t="s">
        <v>947</v>
      </c>
      <c r="C693" s="63" t="s">
        <v>947</v>
      </c>
      <c r="D693" s="63" t="s">
        <v>671</v>
      </c>
      <c r="E693" t="s">
        <v>527</v>
      </c>
      <c r="F693">
        <v>1</v>
      </c>
      <c r="G693">
        <v>1</v>
      </c>
      <c r="H693">
        <v>1</v>
      </c>
      <c r="I693">
        <v>2</v>
      </c>
      <c r="J693">
        <v>7</v>
      </c>
      <c r="K693">
        <v>7</v>
      </c>
      <c r="L693" t="s">
        <v>114</v>
      </c>
      <c r="M693">
        <v>7</v>
      </c>
      <c r="N693" t="s">
        <v>711</v>
      </c>
      <c r="O693" t="s">
        <v>5</v>
      </c>
      <c r="P693">
        <v>2</v>
      </c>
      <c r="Q693">
        <v>0</v>
      </c>
      <c r="R693">
        <v>0</v>
      </c>
      <c r="S693" t="s">
        <v>642</v>
      </c>
      <c r="T693" t="s">
        <v>690</v>
      </c>
      <c r="U693">
        <v>0</v>
      </c>
      <c r="V693">
        <v>0</v>
      </c>
      <c r="W693">
        <v>0</v>
      </c>
      <c r="X693" t="s">
        <v>52</v>
      </c>
      <c r="Y693" t="s">
        <v>748</v>
      </c>
      <c r="Z693">
        <v>3235.9999999999986</v>
      </c>
      <c r="AA693">
        <v>174180</v>
      </c>
      <c r="AB693">
        <v>0</v>
      </c>
      <c r="AC693">
        <v>0</v>
      </c>
      <c r="AD693">
        <v>0.89709517923362214</v>
      </c>
      <c r="AF693">
        <v>0</v>
      </c>
      <c r="AG693" t="s">
        <v>913</v>
      </c>
    </row>
    <row r="694" spans="1:33" x14ac:dyDescent="0.25">
      <c r="A694" t="s">
        <v>56</v>
      </c>
      <c r="B694" t="s">
        <v>947</v>
      </c>
      <c r="C694" s="63" t="s">
        <v>947</v>
      </c>
      <c r="D694" s="63" t="s">
        <v>671</v>
      </c>
      <c r="E694" t="s">
        <v>527</v>
      </c>
      <c r="F694">
        <v>1</v>
      </c>
      <c r="G694">
        <v>1</v>
      </c>
      <c r="H694">
        <v>1</v>
      </c>
      <c r="I694">
        <v>2</v>
      </c>
      <c r="J694">
        <v>7</v>
      </c>
      <c r="K694">
        <v>7</v>
      </c>
      <c r="L694" t="s">
        <v>114</v>
      </c>
      <c r="M694">
        <v>7</v>
      </c>
      <c r="N694" t="s">
        <v>711</v>
      </c>
      <c r="O694" t="s">
        <v>31</v>
      </c>
      <c r="P694">
        <v>3</v>
      </c>
      <c r="Q694">
        <v>0</v>
      </c>
      <c r="R694">
        <v>0</v>
      </c>
      <c r="S694" t="s">
        <v>642</v>
      </c>
      <c r="T694" t="s">
        <v>690</v>
      </c>
      <c r="U694">
        <v>0</v>
      </c>
      <c r="V694">
        <v>0</v>
      </c>
      <c r="W694">
        <v>0</v>
      </c>
      <c r="X694" t="s">
        <v>53</v>
      </c>
      <c r="Y694" t="s">
        <v>749</v>
      </c>
      <c r="Z694">
        <v>3235.9999999999986</v>
      </c>
      <c r="AA694">
        <v>174180</v>
      </c>
      <c r="AB694">
        <v>0</v>
      </c>
      <c r="AC694">
        <v>0</v>
      </c>
      <c r="AD694">
        <v>0.89709517923362214</v>
      </c>
      <c r="AF694">
        <v>0</v>
      </c>
      <c r="AG694" t="s">
        <v>913</v>
      </c>
    </row>
    <row r="695" spans="1:33" x14ac:dyDescent="0.25">
      <c r="A695" t="s">
        <v>56</v>
      </c>
      <c r="B695" t="s">
        <v>947</v>
      </c>
      <c r="C695" s="63" t="s">
        <v>947</v>
      </c>
      <c r="D695" s="63" t="s">
        <v>671</v>
      </c>
      <c r="E695" t="s">
        <v>527</v>
      </c>
      <c r="F695">
        <v>1</v>
      </c>
      <c r="G695">
        <v>2</v>
      </c>
      <c r="H695">
        <v>2</v>
      </c>
      <c r="I695">
        <v>2</v>
      </c>
      <c r="J695">
        <v>7</v>
      </c>
      <c r="K695">
        <v>1</v>
      </c>
      <c r="L695" t="s">
        <v>99</v>
      </c>
      <c r="M695">
        <v>8</v>
      </c>
      <c r="N695" t="s">
        <v>713</v>
      </c>
      <c r="O695" t="s">
        <v>4</v>
      </c>
      <c r="P695">
        <v>1</v>
      </c>
      <c r="Q695">
        <v>1</v>
      </c>
      <c r="R695">
        <v>0</v>
      </c>
      <c r="S695" t="s">
        <v>642</v>
      </c>
      <c r="T695" t="s">
        <v>689</v>
      </c>
      <c r="U695">
        <v>8.5</v>
      </c>
      <c r="V695">
        <v>1.118421052631579</v>
      </c>
      <c r="W695">
        <v>8.5</v>
      </c>
      <c r="X695" t="s">
        <v>33</v>
      </c>
      <c r="Y695" t="s">
        <v>750</v>
      </c>
      <c r="Z695">
        <v>3235.9999999999986</v>
      </c>
      <c r="AA695">
        <v>174180</v>
      </c>
      <c r="AB695">
        <v>1</v>
      </c>
      <c r="AC695">
        <v>1.0033301346691825</v>
      </c>
      <c r="AD695">
        <v>0.89709517923362214</v>
      </c>
      <c r="AE695">
        <v>0.89709517923362203</v>
      </c>
      <c r="AF695">
        <v>-2.2204460492503131E-16</v>
      </c>
      <c r="AG695" t="s">
        <v>642</v>
      </c>
    </row>
    <row r="696" spans="1:33" x14ac:dyDescent="0.25">
      <c r="A696" t="s">
        <v>56</v>
      </c>
      <c r="B696" t="s">
        <v>947</v>
      </c>
      <c r="C696" s="63" t="s">
        <v>947</v>
      </c>
      <c r="D696" s="63" t="s">
        <v>671</v>
      </c>
      <c r="E696" t="s">
        <v>527</v>
      </c>
      <c r="F696">
        <v>1</v>
      </c>
      <c r="G696">
        <v>2</v>
      </c>
      <c r="H696">
        <v>2</v>
      </c>
      <c r="I696">
        <v>2</v>
      </c>
      <c r="J696">
        <v>7</v>
      </c>
      <c r="K696">
        <v>1</v>
      </c>
      <c r="L696" t="s">
        <v>99</v>
      </c>
      <c r="M696">
        <v>8</v>
      </c>
      <c r="N696" t="s">
        <v>713</v>
      </c>
      <c r="O696" t="s">
        <v>5</v>
      </c>
      <c r="P696">
        <v>2</v>
      </c>
      <c r="Q696">
        <v>0</v>
      </c>
      <c r="R696">
        <v>0</v>
      </c>
      <c r="S696" t="s">
        <v>642</v>
      </c>
      <c r="T696" t="s">
        <v>690</v>
      </c>
      <c r="U696">
        <v>0</v>
      </c>
      <c r="V696">
        <v>0</v>
      </c>
      <c r="W696">
        <v>0</v>
      </c>
      <c r="X696" t="s">
        <v>34</v>
      </c>
      <c r="Y696" t="s">
        <v>751</v>
      </c>
      <c r="Z696">
        <v>3235.9999999999986</v>
      </c>
      <c r="AA696">
        <v>174180</v>
      </c>
      <c r="AB696">
        <v>0</v>
      </c>
      <c r="AC696">
        <v>0</v>
      </c>
      <c r="AD696">
        <v>0.89709517923362214</v>
      </c>
      <c r="AF696">
        <v>0</v>
      </c>
      <c r="AG696" t="s">
        <v>913</v>
      </c>
    </row>
    <row r="697" spans="1:33" x14ac:dyDescent="0.25">
      <c r="A697" t="s">
        <v>56</v>
      </c>
      <c r="B697" t="s">
        <v>947</v>
      </c>
      <c r="C697" s="63" t="s">
        <v>947</v>
      </c>
      <c r="D697" s="63" t="s">
        <v>671</v>
      </c>
      <c r="E697" t="s">
        <v>527</v>
      </c>
      <c r="F697">
        <v>1</v>
      </c>
      <c r="G697">
        <v>2</v>
      </c>
      <c r="H697">
        <v>2</v>
      </c>
      <c r="I697">
        <v>2</v>
      </c>
      <c r="J697">
        <v>7</v>
      </c>
      <c r="K697">
        <v>1</v>
      </c>
      <c r="L697" t="s">
        <v>99</v>
      </c>
      <c r="M697">
        <v>8</v>
      </c>
      <c r="N697" t="s">
        <v>713</v>
      </c>
      <c r="O697" t="s">
        <v>31</v>
      </c>
      <c r="P697">
        <v>3</v>
      </c>
      <c r="Q697">
        <v>0</v>
      </c>
      <c r="R697">
        <v>0</v>
      </c>
      <c r="S697" t="s">
        <v>642</v>
      </c>
      <c r="T697" t="s">
        <v>690</v>
      </c>
      <c r="U697">
        <v>0</v>
      </c>
      <c r="V697">
        <v>0</v>
      </c>
      <c r="W697">
        <v>0</v>
      </c>
      <c r="X697" t="s">
        <v>35</v>
      </c>
      <c r="Y697" t="s">
        <v>752</v>
      </c>
      <c r="Z697">
        <v>3235.9999999999986</v>
      </c>
      <c r="AA697">
        <v>174180</v>
      </c>
      <c r="AB697">
        <v>0</v>
      </c>
      <c r="AC697">
        <v>0</v>
      </c>
      <c r="AD697">
        <v>0.89709517923362214</v>
      </c>
      <c r="AF697">
        <v>0</v>
      </c>
      <c r="AG697" t="s">
        <v>913</v>
      </c>
    </row>
    <row r="698" spans="1:33" x14ac:dyDescent="0.25">
      <c r="A698" t="s">
        <v>56</v>
      </c>
      <c r="B698" t="s">
        <v>947</v>
      </c>
      <c r="C698" s="63" t="s">
        <v>947</v>
      </c>
      <c r="D698" s="63" t="s">
        <v>671</v>
      </c>
      <c r="E698" t="s">
        <v>527</v>
      </c>
      <c r="F698">
        <v>1</v>
      </c>
      <c r="G698">
        <v>2</v>
      </c>
      <c r="H698">
        <v>2</v>
      </c>
      <c r="I698">
        <v>2</v>
      </c>
      <c r="J698">
        <v>7</v>
      </c>
      <c r="K698">
        <v>2</v>
      </c>
      <c r="L698" t="s">
        <v>102</v>
      </c>
      <c r="M698">
        <v>9</v>
      </c>
      <c r="N698" t="s">
        <v>715</v>
      </c>
      <c r="O698" t="s">
        <v>4</v>
      </c>
      <c r="P698">
        <v>1</v>
      </c>
      <c r="Q698">
        <v>1</v>
      </c>
      <c r="R698">
        <v>0</v>
      </c>
      <c r="S698" t="s">
        <v>642</v>
      </c>
      <c r="T698" t="s">
        <v>689</v>
      </c>
      <c r="U698">
        <v>8.5</v>
      </c>
      <c r="V698">
        <v>1.118421052631579</v>
      </c>
      <c r="W698">
        <v>8.5</v>
      </c>
      <c r="X698" t="s">
        <v>36</v>
      </c>
      <c r="Y698" t="s">
        <v>753</v>
      </c>
      <c r="Z698">
        <v>3235.9999999999986</v>
      </c>
      <c r="AA698">
        <v>174180</v>
      </c>
      <c r="AB698">
        <v>1</v>
      </c>
      <c r="AC698">
        <v>1.0033301346691825</v>
      </c>
      <c r="AD698">
        <v>0.89709517923362214</v>
      </c>
      <c r="AE698">
        <v>0.89709517923362203</v>
      </c>
      <c r="AF698">
        <v>-2.2204460492503131E-16</v>
      </c>
      <c r="AG698" t="s">
        <v>642</v>
      </c>
    </row>
    <row r="699" spans="1:33" x14ac:dyDescent="0.25">
      <c r="A699" t="s">
        <v>56</v>
      </c>
      <c r="B699" t="s">
        <v>947</v>
      </c>
      <c r="C699" s="63" t="s">
        <v>947</v>
      </c>
      <c r="D699" s="63" t="s">
        <v>671</v>
      </c>
      <c r="E699" t="s">
        <v>527</v>
      </c>
      <c r="F699">
        <v>1</v>
      </c>
      <c r="G699">
        <v>2</v>
      </c>
      <c r="H699">
        <v>2</v>
      </c>
      <c r="I699">
        <v>2</v>
      </c>
      <c r="J699">
        <v>7</v>
      </c>
      <c r="K699">
        <v>2</v>
      </c>
      <c r="L699" t="s">
        <v>102</v>
      </c>
      <c r="M699">
        <v>9</v>
      </c>
      <c r="N699" t="s">
        <v>715</v>
      </c>
      <c r="O699" t="s">
        <v>5</v>
      </c>
      <c r="P699">
        <v>2</v>
      </c>
      <c r="Q699">
        <v>0</v>
      </c>
      <c r="R699">
        <v>0</v>
      </c>
      <c r="S699" t="s">
        <v>642</v>
      </c>
      <c r="T699" t="s">
        <v>690</v>
      </c>
      <c r="U699">
        <v>0</v>
      </c>
      <c r="V699">
        <v>0</v>
      </c>
      <c r="W699">
        <v>0</v>
      </c>
      <c r="X699" t="s">
        <v>37</v>
      </c>
      <c r="Y699" t="s">
        <v>754</v>
      </c>
      <c r="Z699">
        <v>3235.9999999999986</v>
      </c>
      <c r="AA699">
        <v>174180</v>
      </c>
      <c r="AB699">
        <v>0</v>
      </c>
      <c r="AC699">
        <v>0</v>
      </c>
      <c r="AD699">
        <v>0.89709517923362214</v>
      </c>
      <c r="AF699">
        <v>0</v>
      </c>
      <c r="AG699" t="s">
        <v>913</v>
      </c>
    </row>
    <row r="700" spans="1:33" x14ac:dyDescent="0.25">
      <c r="A700" t="s">
        <v>56</v>
      </c>
      <c r="B700" t="s">
        <v>947</v>
      </c>
      <c r="C700" s="63" t="s">
        <v>947</v>
      </c>
      <c r="D700" s="63" t="s">
        <v>671</v>
      </c>
      <c r="E700" t="s">
        <v>527</v>
      </c>
      <c r="F700">
        <v>1</v>
      </c>
      <c r="G700">
        <v>2</v>
      </c>
      <c r="H700">
        <v>2</v>
      </c>
      <c r="I700">
        <v>2</v>
      </c>
      <c r="J700">
        <v>7</v>
      </c>
      <c r="K700">
        <v>2</v>
      </c>
      <c r="L700" t="s">
        <v>102</v>
      </c>
      <c r="M700">
        <v>9</v>
      </c>
      <c r="N700" t="s">
        <v>715</v>
      </c>
      <c r="O700" t="s">
        <v>31</v>
      </c>
      <c r="P700">
        <v>3</v>
      </c>
      <c r="Q700">
        <v>0</v>
      </c>
      <c r="R700">
        <v>0</v>
      </c>
      <c r="S700" t="s">
        <v>642</v>
      </c>
      <c r="T700" t="s">
        <v>690</v>
      </c>
      <c r="U700">
        <v>0</v>
      </c>
      <c r="V700">
        <v>0</v>
      </c>
      <c r="W700">
        <v>0</v>
      </c>
      <c r="X700" t="s">
        <v>38</v>
      </c>
      <c r="Y700" t="s">
        <v>755</v>
      </c>
      <c r="Z700">
        <v>3235.9999999999986</v>
      </c>
      <c r="AA700">
        <v>174180</v>
      </c>
      <c r="AB700">
        <v>0</v>
      </c>
      <c r="AC700">
        <v>0</v>
      </c>
      <c r="AD700">
        <v>0.89709517923362214</v>
      </c>
      <c r="AF700">
        <v>0</v>
      </c>
      <c r="AG700" t="s">
        <v>913</v>
      </c>
    </row>
    <row r="701" spans="1:33" x14ac:dyDescent="0.25">
      <c r="A701" t="s">
        <v>56</v>
      </c>
      <c r="B701" t="s">
        <v>947</v>
      </c>
      <c r="C701" s="63" t="s">
        <v>947</v>
      </c>
      <c r="D701" s="63" t="s">
        <v>671</v>
      </c>
      <c r="E701" t="s">
        <v>527</v>
      </c>
      <c r="F701">
        <v>1</v>
      </c>
      <c r="G701">
        <v>2</v>
      </c>
      <c r="H701">
        <v>2</v>
      </c>
      <c r="I701">
        <v>2</v>
      </c>
      <c r="J701">
        <v>7</v>
      </c>
      <c r="K701">
        <v>3</v>
      </c>
      <c r="L701" t="s">
        <v>103</v>
      </c>
      <c r="M701">
        <v>10</v>
      </c>
      <c r="N701" t="s">
        <v>717</v>
      </c>
      <c r="O701" t="s">
        <v>4</v>
      </c>
      <c r="P701">
        <v>1</v>
      </c>
      <c r="Q701">
        <v>1</v>
      </c>
      <c r="R701">
        <v>0</v>
      </c>
      <c r="S701" t="s">
        <v>642</v>
      </c>
      <c r="T701" t="s">
        <v>689</v>
      </c>
      <c r="U701">
        <v>8.5</v>
      </c>
      <c r="V701">
        <v>1.118421052631579</v>
      </c>
      <c r="W701">
        <v>8.5</v>
      </c>
      <c r="X701" t="s">
        <v>39</v>
      </c>
      <c r="Y701" t="s">
        <v>756</v>
      </c>
      <c r="Z701">
        <v>3235.9999999999986</v>
      </c>
      <c r="AA701">
        <v>174180</v>
      </c>
      <c r="AB701">
        <v>1</v>
      </c>
      <c r="AC701">
        <v>1.0033301346691825</v>
      </c>
      <c r="AD701">
        <v>0.89709517923362214</v>
      </c>
      <c r="AE701">
        <v>0.89709517923362203</v>
      </c>
      <c r="AF701">
        <v>-2.2204460492503131E-16</v>
      </c>
      <c r="AG701" t="s">
        <v>642</v>
      </c>
    </row>
    <row r="702" spans="1:33" x14ac:dyDescent="0.25">
      <c r="A702" t="s">
        <v>56</v>
      </c>
      <c r="B702" t="s">
        <v>947</v>
      </c>
      <c r="C702" s="63" t="s">
        <v>947</v>
      </c>
      <c r="D702" s="63" t="s">
        <v>671</v>
      </c>
      <c r="E702" t="s">
        <v>527</v>
      </c>
      <c r="F702">
        <v>1</v>
      </c>
      <c r="G702">
        <v>2</v>
      </c>
      <c r="H702">
        <v>2</v>
      </c>
      <c r="I702">
        <v>2</v>
      </c>
      <c r="J702">
        <v>7</v>
      </c>
      <c r="K702">
        <v>3</v>
      </c>
      <c r="L702" t="s">
        <v>103</v>
      </c>
      <c r="M702">
        <v>10</v>
      </c>
      <c r="N702" t="s">
        <v>717</v>
      </c>
      <c r="O702" t="s">
        <v>5</v>
      </c>
      <c r="P702">
        <v>2</v>
      </c>
      <c r="Q702">
        <v>0</v>
      </c>
      <c r="R702">
        <v>0</v>
      </c>
      <c r="S702" t="s">
        <v>642</v>
      </c>
      <c r="T702" t="s">
        <v>690</v>
      </c>
      <c r="U702">
        <v>0</v>
      </c>
      <c r="V702">
        <v>0</v>
      </c>
      <c r="W702">
        <v>0</v>
      </c>
      <c r="X702" t="s">
        <v>40</v>
      </c>
      <c r="Y702" t="s">
        <v>757</v>
      </c>
      <c r="Z702">
        <v>3235.9999999999986</v>
      </c>
      <c r="AA702">
        <v>174180</v>
      </c>
      <c r="AB702">
        <v>0</v>
      </c>
      <c r="AC702">
        <v>0</v>
      </c>
      <c r="AD702">
        <v>0.89709517923362214</v>
      </c>
      <c r="AF702">
        <v>0</v>
      </c>
      <c r="AG702" t="s">
        <v>913</v>
      </c>
    </row>
    <row r="703" spans="1:33" x14ac:dyDescent="0.25">
      <c r="A703" t="s">
        <v>56</v>
      </c>
      <c r="B703" t="s">
        <v>947</v>
      </c>
      <c r="C703" s="63" t="s">
        <v>947</v>
      </c>
      <c r="D703" s="63" t="s">
        <v>671</v>
      </c>
      <c r="E703" t="s">
        <v>527</v>
      </c>
      <c r="F703">
        <v>1</v>
      </c>
      <c r="G703">
        <v>2</v>
      </c>
      <c r="H703">
        <v>2</v>
      </c>
      <c r="I703">
        <v>2</v>
      </c>
      <c r="J703">
        <v>7</v>
      </c>
      <c r="K703">
        <v>3</v>
      </c>
      <c r="L703" t="s">
        <v>103</v>
      </c>
      <c r="M703">
        <v>10</v>
      </c>
      <c r="N703" t="s">
        <v>717</v>
      </c>
      <c r="O703" t="s">
        <v>31</v>
      </c>
      <c r="P703">
        <v>3</v>
      </c>
      <c r="Q703">
        <v>0</v>
      </c>
      <c r="R703">
        <v>0</v>
      </c>
      <c r="S703" t="s">
        <v>642</v>
      </c>
      <c r="T703" t="s">
        <v>690</v>
      </c>
      <c r="U703">
        <v>0</v>
      </c>
      <c r="V703">
        <v>0</v>
      </c>
      <c r="W703">
        <v>0</v>
      </c>
      <c r="X703" t="s">
        <v>41</v>
      </c>
      <c r="Y703" t="s">
        <v>758</v>
      </c>
      <c r="Z703">
        <v>3235.9999999999986</v>
      </c>
      <c r="AA703">
        <v>174180</v>
      </c>
      <c r="AB703">
        <v>0</v>
      </c>
      <c r="AC703">
        <v>0</v>
      </c>
      <c r="AD703">
        <v>0.89709517923362214</v>
      </c>
      <c r="AF703">
        <v>0</v>
      </c>
      <c r="AG703" t="s">
        <v>913</v>
      </c>
    </row>
    <row r="704" spans="1:33" x14ac:dyDescent="0.25">
      <c r="A704" t="s">
        <v>56</v>
      </c>
      <c r="B704" t="s">
        <v>947</v>
      </c>
      <c r="C704" s="63" t="s">
        <v>947</v>
      </c>
      <c r="D704" s="63" t="s">
        <v>671</v>
      </c>
      <c r="E704" t="s">
        <v>527</v>
      </c>
      <c r="F704">
        <v>1</v>
      </c>
      <c r="G704">
        <v>2</v>
      </c>
      <c r="H704">
        <v>2</v>
      </c>
      <c r="I704">
        <v>2</v>
      </c>
      <c r="J704">
        <v>7</v>
      </c>
      <c r="K704">
        <v>4</v>
      </c>
      <c r="L704" t="s">
        <v>101</v>
      </c>
      <c r="M704">
        <v>11</v>
      </c>
      <c r="N704" t="s">
        <v>719</v>
      </c>
      <c r="O704" t="s">
        <v>4</v>
      </c>
      <c r="P704">
        <v>1</v>
      </c>
      <c r="Q704">
        <v>0</v>
      </c>
      <c r="R704">
        <v>0</v>
      </c>
      <c r="S704" t="s">
        <v>642</v>
      </c>
      <c r="T704" t="s">
        <v>690</v>
      </c>
      <c r="U704">
        <v>0</v>
      </c>
      <c r="V704">
        <v>0</v>
      </c>
      <c r="W704">
        <v>0</v>
      </c>
      <c r="X704" t="s">
        <v>42</v>
      </c>
      <c r="Y704" t="s">
        <v>759</v>
      </c>
      <c r="Z704">
        <v>3235.9999999999986</v>
      </c>
      <c r="AA704">
        <v>174180</v>
      </c>
      <c r="AB704">
        <v>0</v>
      </c>
      <c r="AC704">
        <v>0</v>
      </c>
      <c r="AD704">
        <v>0.89709517923362214</v>
      </c>
      <c r="AF704">
        <v>0</v>
      </c>
      <c r="AG704" t="s">
        <v>913</v>
      </c>
    </row>
    <row r="705" spans="1:33" x14ac:dyDescent="0.25">
      <c r="A705" t="s">
        <v>56</v>
      </c>
      <c r="B705" t="s">
        <v>947</v>
      </c>
      <c r="C705" s="63" t="s">
        <v>947</v>
      </c>
      <c r="D705" s="63" t="s">
        <v>671</v>
      </c>
      <c r="E705" t="s">
        <v>527</v>
      </c>
      <c r="F705">
        <v>1</v>
      </c>
      <c r="G705">
        <v>2</v>
      </c>
      <c r="H705">
        <v>2</v>
      </c>
      <c r="I705">
        <v>2</v>
      </c>
      <c r="J705">
        <v>7</v>
      </c>
      <c r="K705">
        <v>4</v>
      </c>
      <c r="L705" t="s">
        <v>101</v>
      </c>
      <c r="M705">
        <v>11</v>
      </c>
      <c r="N705" t="s">
        <v>719</v>
      </c>
      <c r="O705" t="s">
        <v>5</v>
      </c>
      <c r="P705">
        <v>2</v>
      </c>
      <c r="Q705">
        <v>0</v>
      </c>
      <c r="R705">
        <v>0</v>
      </c>
      <c r="S705" t="s">
        <v>642</v>
      </c>
      <c r="T705" t="s">
        <v>690</v>
      </c>
      <c r="U705">
        <v>0</v>
      </c>
      <c r="V705">
        <v>0</v>
      </c>
      <c r="W705">
        <v>0</v>
      </c>
      <c r="X705" t="s">
        <v>43</v>
      </c>
      <c r="Y705" t="s">
        <v>760</v>
      </c>
      <c r="Z705">
        <v>3235.9999999999986</v>
      </c>
      <c r="AA705">
        <v>174180</v>
      </c>
      <c r="AB705">
        <v>0</v>
      </c>
      <c r="AC705">
        <v>0</v>
      </c>
      <c r="AD705">
        <v>0.89709517923362214</v>
      </c>
      <c r="AF705">
        <v>0</v>
      </c>
      <c r="AG705" t="s">
        <v>913</v>
      </c>
    </row>
    <row r="706" spans="1:33" x14ac:dyDescent="0.25">
      <c r="A706" t="s">
        <v>56</v>
      </c>
      <c r="B706" t="s">
        <v>947</v>
      </c>
      <c r="C706" s="63" t="s">
        <v>947</v>
      </c>
      <c r="D706" s="63" t="s">
        <v>671</v>
      </c>
      <c r="E706" t="s">
        <v>527</v>
      </c>
      <c r="F706">
        <v>1</v>
      </c>
      <c r="G706">
        <v>2</v>
      </c>
      <c r="H706">
        <v>2</v>
      </c>
      <c r="I706">
        <v>2</v>
      </c>
      <c r="J706">
        <v>7</v>
      </c>
      <c r="K706">
        <v>4</v>
      </c>
      <c r="L706" t="s">
        <v>101</v>
      </c>
      <c r="M706">
        <v>11</v>
      </c>
      <c r="N706" t="s">
        <v>719</v>
      </c>
      <c r="O706" t="s">
        <v>31</v>
      </c>
      <c r="P706">
        <v>3</v>
      </c>
      <c r="Q706">
        <v>0</v>
      </c>
      <c r="R706">
        <v>0</v>
      </c>
      <c r="S706" t="s">
        <v>642</v>
      </c>
      <c r="T706" t="s">
        <v>690</v>
      </c>
      <c r="U706">
        <v>0</v>
      </c>
      <c r="V706">
        <v>0</v>
      </c>
      <c r="W706">
        <v>0</v>
      </c>
      <c r="X706" t="s">
        <v>44</v>
      </c>
      <c r="Y706" t="s">
        <v>761</v>
      </c>
      <c r="Z706">
        <v>3235.9999999999986</v>
      </c>
      <c r="AA706">
        <v>174180</v>
      </c>
      <c r="AB706">
        <v>0</v>
      </c>
      <c r="AC706">
        <v>0</v>
      </c>
      <c r="AD706">
        <v>0.89709517923362214</v>
      </c>
      <c r="AF706">
        <v>0</v>
      </c>
      <c r="AG706" t="s">
        <v>913</v>
      </c>
    </row>
    <row r="707" spans="1:33" x14ac:dyDescent="0.25">
      <c r="A707" t="s">
        <v>56</v>
      </c>
      <c r="B707" t="s">
        <v>947</v>
      </c>
      <c r="C707" s="63" t="s">
        <v>947</v>
      </c>
      <c r="D707" s="63" t="s">
        <v>671</v>
      </c>
      <c r="E707" t="s">
        <v>527</v>
      </c>
      <c r="F707">
        <v>1</v>
      </c>
      <c r="G707">
        <v>2</v>
      </c>
      <c r="H707">
        <v>2</v>
      </c>
      <c r="I707">
        <v>2</v>
      </c>
      <c r="J707">
        <v>7</v>
      </c>
      <c r="K707">
        <v>5</v>
      </c>
      <c r="L707" t="s">
        <v>105</v>
      </c>
      <c r="M707">
        <v>12</v>
      </c>
      <c r="N707" t="s">
        <v>721</v>
      </c>
      <c r="O707" t="s">
        <v>4</v>
      </c>
      <c r="P707">
        <v>1</v>
      </c>
      <c r="Q707">
        <v>0</v>
      </c>
      <c r="R707">
        <v>0</v>
      </c>
      <c r="S707" t="s">
        <v>642</v>
      </c>
      <c r="T707" t="s">
        <v>690</v>
      </c>
      <c r="U707">
        <v>0</v>
      </c>
      <c r="V707">
        <v>0</v>
      </c>
      <c r="W707">
        <v>0</v>
      </c>
      <c r="X707" t="s">
        <v>45</v>
      </c>
      <c r="Y707" t="s">
        <v>762</v>
      </c>
      <c r="Z707">
        <v>3235.9999999999986</v>
      </c>
      <c r="AA707">
        <v>174180</v>
      </c>
      <c r="AB707">
        <v>0</v>
      </c>
      <c r="AC707">
        <v>0</v>
      </c>
      <c r="AD707">
        <v>0.89709517923362214</v>
      </c>
      <c r="AF707">
        <v>0</v>
      </c>
      <c r="AG707" t="s">
        <v>913</v>
      </c>
    </row>
    <row r="708" spans="1:33" x14ac:dyDescent="0.25">
      <c r="A708" t="s">
        <v>56</v>
      </c>
      <c r="B708" t="s">
        <v>947</v>
      </c>
      <c r="C708" s="63" t="s">
        <v>947</v>
      </c>
      <c r="D708" s="63" t="s">
        <v>671</v>
      </c>
      <c r="E708" t="s">
        <v>527</v>
      </c>
      <c r="F708">
        <v>1</v>
      </c>
      <c r="G708">
        <v>2</v>
      </c>
      <c r="H708">
        <v>2</v>
      </c>
      <c r="I708">
        <v>2</v>
      </c>
      <c r="J708">
        <v>7</v>
      </c>
      <c r="K708">
        <v>5</v>
      </c>
      <c r="L708" t="s">
        <v>105</v>
      </c>
      <c r="M708">
        <v>12</v>
      </c>
      <c r="N708" t="s">
        <v>721</v>
      </c>
      <c r="O708" t="s">
        <v>5</v>
      </c>
      <c r="P708">
        <v>2</v>
      </c>
      <c r="Q708">
        <v>0</v>
      </c>
      <c r="R708">
        <v>0</v>
      </c>
      <c r="S708" t="s">
        <v>642</v>
      </c>
      <c r="T708" t="s">
        <v>690</v>
      </c>
      <c r="U708">
        <v>0</v>
      </c>
      <c r="V708">
        <v>0</v>
      </c>
      <c r="W708">
        <v>0</v>
      </c>
      <c r="X708" t="s">
        <v>46</v>
      </c>
      <c r="Y708" t="s">
        <v>763</v>
      </c>
      <c r="Z708">
        <v>3235.9999999999986</v>
      </c>
      <c r="AA708">
        <v>174180</v>
      </c>
      <c r="AB708">
        <v>0</v>
      </c>
      <c r="AC708">
        <v>0</v>
      </c>
      <c r="AD708">
        <v>0.89709517923362214</v>
      </c>
      <c r="AF708">
        <v>0</v>
      </c>
      <c r="AG708" t="s">
        <v>913</v>
      </c>
    </row>
    <row r="709" spans="1:33" x14ac:dyDescent="0.25">
      <c r="A709" t="s">
        <v>56</v>
      </c>
      <c r="B709" t="s">
        <v>947</v>
      </c>
      <c r="C709" s="63" t="s">
        <v>947</v>
      </c>
      <c r="D709" s="63" t="s">
        <v>671</v>
      </c>
      <c r="E709" t="s">
        <v>527</v>
      </c>
      <c r="F709">
        <v>1</v>
      </c>
      <c r="G709">
        <v>2</v>
      </c>
      <c r="H709">
        <v>2</v>
      </c>
      <c r="I709">
        <v>2</v>
      </c>
      <c r="J709">
        <v>7</v>
      </c>
      <c r="K709">
        <v>5</v>
      </c>
      <c r="L709" t="s">
        <v>105</v>
      </c>
      <c r="M709">
        <v>12</v>
      </c>
      <c r="N709" t="s">
        <v>721</v>
      </c>
      <c r="O709" t="s">
        <v>31</v>
      </c>
      <c r="P709">
        <v>3</v>
      </c>
      <c r="Q709">
        <v>0</v>
      </c>
      <c r="R709">
        <v>0</v>
      </c>
      <c r="S709" t="s">
        <v>642</v>
      </c>
      <c r="T709" t="s">
        <v>690</v>
      </c>
      <c r="U709">
        <v>0</v>
      </c>
      <c r="V709">
        <v>0</v>
      </c>
      <c r="W709">
        <v>0</v>
      </c>
      <c r="X709" t="s">
        <v>47</v>
      </c>
      <c r="Y709" t="s">
        <v>764</v>
      </c>
      <c r="Z709">
        <v>3235.9999999999986</v>
      </c>
      <c r="AA709">
        <v>174180</v>
      </c>
      <c r="AB709">
        <v>0</v>
      </c>
      <c r="AC709">
        <v>0</v>
      </c>
      <c r="AD709">
        <v>0.89709517923362214</v>
      </c>
      <c r="AF709">
        <v>0</v>
      </c>
      <c r="AG709" t="s">
        <v>913</v>
      </c>
    </row>
    <row r="710" spans="1:33" x14ac:dyDescent="0.25">
      <c r="A710" t="s">
        <v>56</v>
      </c>
      <c r="B710" t="s">
        <v>947</v>
      </c>
      <c r="C710" s="63" t="s">
        <v>947</v>
      </c>
      <c r="D710" s="63" t="s">
        <v>671</v>
      </c>
      <c r="E710" t="s">
        <v>527</v>
      </c>
      <c r="F710">
        <v>1</v>
      </c>
      <c r="G710">
        <v>2</v>
      </c>
      <c r="H710">
        <v>2</v>
      </c>
      <c r="I710">
        <v>2</v>
      </c>
      <c r="J710">
        <v>7</v>
      </c>
      <c r="K710">
        <v>6</v>
      </c>
      <c r="L710" t="s">
        <v>113</v>
      </c>
      <c r="M710">
        <v>13</v>
      </c>
      <c r="N710" t="s">
        <v>723</v>
      </c>
      <c r="O710" t="s">
        <v>4</v>
      </c>
      <c r="P710">
        <v>1</v>
      </c>
      <c r="Q710">
        <v>0</v>
      </c>
      <c r="R710">
        <v>0</v>
      </c>
      <c r="S710" t="s">
        <v>642</v>
      </c>
      <c r="T710" t="s">
        <v>690</v>
      </c>
      <c r="U710">
        <v>0</v>
      </c>
      <c r="V710">
        <v>0</v>
      </c>
      <c r="W710">
        <v>0</v>
      </c>
      <c r="X710" t="s">
        <v>48</v>
      </c>
      <c r="Y710" t="s">
        <v>765</v>
      </c>
      <c r="Z710">
        <v>3235.9999999999986</v>
      </c>
      <c r="AA710">
        <v>174180</v>
      </c>
      <c r="AB710">
        <v>0</v>
      </c>
      <c r="AC710">
        <v>0</v>
      </c>
      <c r="AD710">
        <v>0.89709517923362214</v>
      </c>
      <c r="AF710">
        <v>0</v>
      </c>
      <c r="AG710" t="s">
        <v>913</v>
      </c>
    </row>
    <row r="711" spans="1:33" x14ac:dyDescent="0.25">
      <c r="A711" t="s">
        <v>56</v>
      </c>
      <c r="B711" t="s">
        <v>947</v>
      </c>
      <c r="C711" s="63" t="s">
        <v>947</v>
      </c>
      <c r="D711" s="63" t="s">
        <v>671</v>
      </c>
      <c r="E711" t="s">
        <v>527</v>
      </c>
      <c r="F711">
        <v>1</v>
      </c>
      <c r="G711">
        <v>2</v>
      </c>
      <c r="H711">
        <v>2</v>
      </c>
      <c r="I711">
        <v>2</v>
      </c>
      <c r="J711">
        <v>7</v>
      </c>
      <c r="K711">
        <v>6</v>
      </c>
      <c r="L711" t="s">
        <v>113</v>
      </c>
      <c r="M711">
        <v>13</v>
      </c>
      <c r="N711" t="s">
        <v>723</v>
      </c>
      <c r="O711" t="s">
        <v>5</v>
      </c>
      <c r="P711">
        <v>2</v>
      </c>
      <c r="Q711">
        <v>0</v>
      </c>
      <c r="R711">
        <v>0</v>
      </c>
      <c r="S711" t="s">
        <v>642</v>
      </c>
      <c r="T711" t="s">
        <v>690</v>
      </c>
      <c r="U711">
        <v>0</v>
      </c>
      <c r="V711">
        <v>0</v>
      </c>
      <c r="W711">
        <v>0</v>
      </c>
      <c r="X711" t="s">
        <v>49</v>
      </c>
      <c r="Y711" t="s">
        <v>766</v>
      </c>
      <c r="Z711">
        <v>3235.9999999999986</v>
      </c>
      <c r="AA711">
        <v>174180</v>
      </c>
      <c r="AB711">
        <v>0</v>
      </c>
      <c r="AC711">
        <v>0</v>
      </c>
      <c r="AD711">
        <v>0.89709517923362214</v>
      </c>
      <c r="AF711">
        <v>0</v>
      </c>
      <c r="AG711" t="s">
        <v>913</v>
      </c>
    </row>
    <row r="712" spans="1:33" x14ac:dyDescent="0.25">
      <c r="A712" t="s">
        <v>56</v>
      </c>
      <c r="B712" t="s">
        <v>947</v>
      </c>
      <c r="C712" s="63" t="s">
        <v>947</v>
      </c>
      <c r="D712" s="63" t="s">
        <v>671</v>
      </c>
      <c r="E712" t="s">
        <v>527</v>
      </c>
      <c r="F712">
        <v>1</v>
      </c>
      <c r="G712">
        <v>2</v>
      </c>
      <c r="H712">
        <v>2</v>
      </c>
      <c r="I712">
        <v>2</v>
      </c>
      <c r="J712">
        <v>7</v>
      </c>
      <c r="K712">
        <v>6</v>
      </c>
      <c r="L712" t="s">
        <v>113</v>
      </c>
      <c r="M712">
        <v>13</v>
      </c>
      <c r="N712" t="s">
        <v>723</v>
      </c>
      <c r="O712" t="s">
        <v>31</v>
      </c>
      <c r="P712">
        <v>3</v>
      </c>
      <c r="Q712">
        <v>0</v>
      </c>
      <c r="R712">
        <v>0</v>
      </c>
      <c r="S712" t="s">
        <v>642</v>
      </c>
      <c r="T712" t="s">
        <v>690</v>
      </c>
      <c r="U712">
        <v>0</v>
      </c>
      <c r="V712">
        <v>0</v>
      </c>
      <c r="W712">
        <v>0</v>
      </c>
      <c r="X712" t="s">
        <v>50</v>
      </c>
      <c r="Y712" t="s">
        <v>767</v>
      </c>
      <c r="Z712">
        <v>3235.9999999999986</v>
      </c>
      <c r="AA712">
        <v>174180</v>
      </c>
      <c r="AB712">
        <v>0</v>
      </c>
      <c r="AC712">
        <v>0</v>
      </c>
      <c r="AD712">
        <v>0.89709517923362214</v>
      </c>
      <c r="AF712">
        <v>0</v>
      </c>
      <c r="AG712" t="s">
        <v>913</v>
      </c>
    </row>
    <row r="713" spans="1:33" x14ac:dyDescent="0.25">
      <c r="A713" t="s">
        <v>56</v>
      </c>
      <c r="B713" t="s">
        <v>947</v>
      </c>
      <c r="C713" s="63" t="s">
        <v>947</v>
      </c>
      <c r="D713" s="63" t="s">
        <v>671</v>
      </c>
      <c r="E713" t="s">
        <v>527</v>
      </c>
      <c r="F713">
        <v>1</v>
      </c>
      <c r="G713">
        <v>2</v>
      </c>
      <c r="H713">
        <v>2</v>
      </c>
      <c r="I713">
        <v>2</v>
      </c>
      <c r="J713">
        <v>7</v>
      </c>
      <c r="K713">
        <v>7</v>
      </c>
      <c r="L713" t="s">
        <v>114</v>
      </c>
      <c r="M713">
        <v>14</v>
      </c>
      <c r="N713" t="s">
        <v>725</v>
      </c>
      <c r="O713" t="s">
        <v>4</v>
      </c>
      <c r="P713">
        <v>1</v>
      </c>
      <c r="Q713">
        <v>0</v>
      </c>
      <c r="R713">
        <v>0</v>
      </c>
      <c r="S713" t="s">
        <v>642</v>
      </c>
      <c r="T713" t="s">
        <v>690</v>
      </c>
      <c r="U713">
        <v>0</v>
      </c>
      <c r="V713">
        <v>0</v>
      </c>
      <c r="W713">
        <v>0</v>
      </c>
      <c r="X713" t="s">
        <v>51</v>
      </c>
      <c r="Y713" t="s">
        <v>768</v>
      </c>
      <c r="Z713">
        <v>3235.9999999999986</v>
      </c>
      <c r="AA713">
        <v>174180</v>
      </c>
      <c r="AB713">
        <v>0</v>
      </c>
      <c r="AC713">
        <v>0</v>
      </c>
      <c r="AD713">
        <v>0.89709517923362214</v>
      </c>
      <c r="AF713">
        <v>0</v>
      </c>
      <c r="AG713" t="s">
        <v>913</v>
      </c>
    </row>
    <row r="714" spans="1:33" x14ac:dyDescent="0.25">
      <c r="A714" t="s">
        <v>56</v>
      </c>
      <c r="B714" t="s">
        <v>947</v>
      </c>
      <c r="C714" s="63" t="s">
        <v>947</v>
      </c>
      <c r="D714" s="63" t="s">
        <v>671</v>
      </c>
      <c r="E714" t="s">
        <v>527</v>
      </c>
      <c r="F714">
        <v>1</v>
      </c>
      <c r="G714">
        <v>2</v>
      </c>
      <c r="H714">
        <v>2</v>
      </c>
      <c r="I714">
        <v>2</v>
      </c>
      <c r="J714">
        <v>7</v>
      </c>
      <c r="K714">
        <v>7</v>
      </c>
      <c r="L714" t="s">
        <v>114</v>
      </c>
      <c r="M714">
        <v>14</v>
      </c>
      <c r="N714" t="s">
        <v>725</v>
      </c>
      <c r="O714" t="s">
        <v>5</v>
      </c>
      <c r="P714">
        <v>2</v>
      </c>
      <c r="Q714">
        <v>0</v>
      </c>
      <c r="R714">
        <v>0</v>
      </c>
      <c r="S714" t="s">
        <v>642</v>
      </c>
      <c r="T714" t="s">
        <v>690</v>
      </c>
      <c r="U714">
        <v>0</v>
      </c>
      <c r="V714">
        <v>0</v>
      </c>
      <c r="W714">
        <v>0</v>
      </c>
      <c r="X714" t="s">
        <v>52</v>
      </c>
      <c r="Y714" t="s">
        <v>769</v>
      </c>
      <c r="Z714">
        <v>3235.9999999999986</v>
      </c>
      <c r="AA714">
        <v>174180</v>
      </c>
      <c r="AB714">
        <v>0</v>
      </c>
      <c r="AC714">
        <v>0</v>
      </c>
      <c r="AD714">
        <v>0.89709517923362214</v>
      </c>
      <c r="AF714">
        <v>0</v>
      </c>
      <c r="AG714" t="s">
        <v>913</v>
      </c>
    </row>
    <row r="715" spans="1:33" x14ac:dyDescent="0.25">
      <c r="A715" t="s">
        <v>56</v>
      </c>
      <c r="B715" t="s">
        <v>947</v>
      </c>
      <c r="C715" s="63" t="s">
        <v>947</v>
      </c>
      <c r="D715" s="63" t="s">
        <v>671</v>
      </c>
      <c r="E715" t="s">
        <v>527</v>
      </c>
      <c r="F715">
        <v>1</v>
      </c>
      <c r="G715">
        <v>2</v>
      </c>
      <c r="H715">
        <v>2</v>
      </c>
      <c r="I715">
        <v>2</v>
      </c>
      <c r="J715">
        <v>7</v>
      </c>
      <c r="K715">
        <v>7</v>
      </c>
      <c r="L715" t="s">
        <v>114</v>
      </c>
      <c r="M715">
        <v>14</v>
      </c>
      <c r="N715" t="s">
        <v>725</v>
      </c>
      <c r="O715" t="s">
        <v>31</v>
      </c>
      <c r="P715">
        <v>3</v>
      </c>
      <c r="Q715">
        <v>0</v>
      </c>
      <c r="R715">
        <v>0</v>
      </c>
      <c r="S715" t="s">
        <v>642</v>
      </c>
      <c r="T715" t="s">
        <v>690</v>
      </c>
      <c r="U715">
        <v>0</v>
      </c>
      <c r="V715">
        <v>0</v>
      </c>
      <c r="W715">
        <v>0</v>
      </c>
      <c r="X715" t="s">
        <v>53</v>
      </c>
      <c r="Y715" t="s">
        <v>770</v>
      </c>
      <c r="Z715">
        <v>3235.9999999999986</v>
      </c>
      <c r="AA715">
        <v>174180</v>
      </c>
      <c r="AB715">
        <v>0</v>
      </c>
      <c r="AC715">
        <v>0</v>
      </c>
      <c r="AD715">
        <v>0.89709517923362214</v>
      </c>
      <c r="AF715">
        <v>0</v>
      </c>
      <c r="AG715" t="s">
        <v>913</v>
      </c>
    </row>
    <row r="716" spans="1:33" x14ac:dyDescent="0.25">
      <c r="A716" t="s">
        <v>56</v>
      </c>
      <c r="B716" t="s">
        <v>948</v>
      </c>
      <c r="C716" s="63" t="s">
        <v>948</v>
      </c>
      <c r="D716" s="63" t="s">
        <v>671</v>
      </c>
      <c r="E716" t="s">
        <v>527</v>
      </c>
      <c r="F716">
        <v>1</v>
      </c>
      <c r="G716">
        <v>1</v>
      </c>
      <c r="H716">
        <v>1</v>
      </c>
      <c r="I716">
        <v>2</v>
      </c>
      <c r="J716">
        <v>7</v>
      </c>
      <c r="K716">
        <v>1</v>
      </c>
      <c r="L716" t="s">
        <v>99</v>
      </c>
      <c r="M716">
        <v>1</v>
      </c>
      <c r="N716" t="s">
        <v>699</v>
      </c>
      <c r="O716" t="s">
        <v>4</v>
      </c>
      <c r="P716">
        <v>1</v>
      </c>
      <c r="Q716">
        <v>1</v>
      </c>
      <c r="R716">
        <v>0</v>
      </c>
      <c r="S716" t="s">
        <v>642</v>
      </c>
      <c r="T716" t="s">
        <v>689</v>
      </c>
      <c r="U716">
        <v>8.5</v>
      </c>
      <c r="V716">
        <v>1.118421052631579</v>
      </c>
      <c r="W716">
        <v>8.5</v>
      </c>
      <c r="X716" t="s">
        <v>33</v>
      </c>
      <c r="Y716" t="s">
        <v>729</v>
      </c>
      <c r="Z716">
        <v>3235.9999999999986</v>
      </c>
      <c r="AA716">
        <v>174180</v>
      </c>
      <c r="AB716">
        <v>1</v>
      </c>
      <c r="AC716">
        <v>1.0033301346691825</v>
      </c>
      <c r="AD716">
        <v>0.89709517923362214</v>
      </c>
      <c r="AE716">
        <v>0.89709517923362203</v>
      </c>
      <c r="AF716">
        <v>-2.2204460492503131E-16</v>
      </c>
      <c r="AG716" t="s">
        <v>642</v>
      </c>
    </row>
    <row r="717" spans="1:33" x14ac:dyDescent="0.25">
      <c r="A717" t="s">
        <v>56</v>
      </c>
      <c r="B717" t="s">
        <v>948</v>
      </c>
      <c r="C717" s="63" t="s">
        <v>948</v>
      </c>
      <c r="D717" s="63" t="s">
        <v>671</v>
      </c>
      <c r="E717" t="s">
        <v>527</v>
      </c>
      <c r="F717">
        <v>1</v>
      </c>
      <c r="G717">
        <v>1</v>
      </c>
      <c r="H717">
        <v>1</v>
      </c>
      <c r="I717">
        <v>2</v>
      </c>
      <c r="J717">
        <v>7</v>
      </c>
      <c r="K717">
        <v>1</v>
      </c>
      <c r="L717" t="s">
        <v>99</v>
      </c>
      <c r="M717">
        <v>1</v>
      </c>
      <c r="N717" t="s">
        <v>699</v>
      </c>
      <c r="O717" t="s">
        <v>5</v>
      </c>
      <c r="P717">
        <v>2</v>
      </c>
      <c r="Q717">
        <v>0</v>
      </c>
      <c r="R717">
        <v>0</v>
      </c>
      <c r="S717" t="s">
        <v>642</v>
      </c>
      <c r="T717" t="s">
        <v>690</v>
      </c>
      <c r="U717">
        <v>0</v>
      </c>
      <c r="V717">
        <v>0</v>
      </c>
      <c r="W717">
        <v>0</v>
      </c>
      <c r="X717" t="s">
        <v>34</v>
      </c>
      <c r="Y717" t="s">
        <v>730</v>
      </c>
      <c r="Z717">
        <v>3235.9999999999986</v>
      </c>
      <c r="AA717">
        <v>174180</v>
      </c>
      <c r="AB717">
        <v>0</v>
      </c>
      <c r="AC717">
        <v>0</v>
      </c>
      <c r="AD717">
        <v>0.89709517923362214</v>
      </c>
      <c r="AF717">
        <v>0</v>
      </c>
      <c r="AG717" t="s">
        <v>913</v>
      </c>
    </row>
    <row r="718" spans="1:33" x14ac:dyDescent="0.25">
      <c r="A718" t="s">
        <v>56</v>
      </c>
      <c r="B718" t="s">
        <v>948</v>
      </c>
      <c r="C718" s="63" t="s">
        <v>948</v>
      </c>
      <c r="D718" s="63" t="s">
        <v>671</v>
      </c>
      <c r="E718" t="s">
        <v>527</v>
      </c>
      <c r="F718">
        <v>1</v>
      </c>
      <c r="G718">
        <v>1</v>
      </c>
      <c r="H718">
        <v>1</v>
      </c>
      <c r="I718">
        <v>2</v>
      </c>
      <c r="J718">
        <v>7</v>
      </c>
      <c r="K718">
        <v>1</v>
      </c>
      <c r="L718" t="s">
        <v>99</v>
      </c>
      <c r="M718">
        <v>1</v>
      </c>
      <c r="N718" t="s">
        <v>699</v>
      </c>
      <c r="O718" t="s">
        <v>31</v>
      </c>
      <c r="P718">
        <v>3</v>
      </c>
      <c r="Q718">
        <v>0</v>
      </c>
      <c r="R718">
        <v>0</v>
      </c>
      <c r="S718" t="s">
        <v>642</v>
      </c>
      <c r="T718" t="s">
        <v>690</v>
      </c>
      <c r="U718">
        <v>0</v>
      </c>
      <c r="V718">
        <v>0</v>
      </c>
      <c r="W718">
        <v>0</v>
      </c>
      <c r="X718" t="s">
        <v>35</v>
      </c>
      <c r="Y718" t="s">
        <v>731</v>
      </c>
      <c r="Z718">
        <v>3235.9999999999986</v>
      </c>
      <c r="AA718">
        <v>174180</v>
      </c>
      <c r="AB718">
        <v>0</v>
      </c>
      <c r="AC718">
        <v>0</v>
      </c>
      <c r="AD718">
        <v>0.89709517923362214</v>
      </c>
      <c r="AF718">
        <v>0</v>
      </c>
      <c r="AG718" t="s">
        <v>913</v>
      </c>
    </row>
    <row r="719" spans="1:33" x14ac:dyDescent="0.25">
      <c r="A719" t="s">
        <v>56</v>
      </c>
      <c r="B719" t="s">
        <v>948</v>
      </c>
      <c r="C719" s="63" t="s">
        <v>948</v>
      </c>
      <c r="D719" s="63" t="s">
        <v>671</v>
      </c>
      <c r="E719" t="s">
        <v>527</v>
      </c>
      <c r="F719">
        <v>1</v>
      </c>
      <c r="G719">
        <v>1</v>
      </c>
      <c r="H719">
        <v>1</v>
      </c>
      <c r="I719">
        <v>2</v>
      </c>
      <c r="J719">
        <v>7</v>
      </c>
      <c r="K719">
        <v>2</v>
      </c>
      <c r="L719" t="s">
        <v>102</v>
      </c>
      <c r="M719">
        <v>2</v>
      </c>
      <c r="N719" t="s">
        <v>701</v>
      </c>
      <c r="O719" t="s">
        <v>4</v>
      </c>
      <c r="P719">
        <v>1</v>
      </c>
      <c r="Q719">
        <v>1</v>
      </c>
      <c r="R719">
        <v>0</v>
      </c>
      <c r="S719" t="s">
        <v>642</v>
      </c>
      <c r="T719" t="s">
        <v>689</v>
      </c>
      <c r="U719">
        <v>8.5</v>
      </c>
      <c r="V719">
        <v>1.118421052631579</v>
      </c>
      <c r="W719">
        <v>8.5</v>
      </c>
      <c r="X719" t="s">
        <v>36</v>
      </c>
      <c r="Y719" t="s">
        <v>732</v>
      </c>
      <c r="Z719">
        <v>3235.9999999999986</v>
      </c>
      <c r="AA719">
        <v>174180</v>
      </c>
      <c r="AB719">
        <v>1</v>
      </c>
      <c r="AC719">
        <v>1.0033301346691825</v>
      </c>
      <c r="AD719">
        <v>0.89709517923362214</v>
      </c>
      <c r="AE719">
        <v>0.89709517923362203</v>
      </c>
      <c r="AF719">
        <v>-2.2204460492503131E-16</v>
      </c>
      <c r="AG719" t="s">
        <v>642</v>
      </c>
    </row>
    <row r="720" spans="1:33" x14ac:dyDescent="0.25">
      <c r="A720" t="s">
        <v>56</v>
      </c>
      <c r="B720" t="s">
        <v>948</v>
      </c>
      <c r="C720" s="63" t="s">
        <v>948</v>
      </c>
      <c r="D720" s="63" t="s">
        <v>671</v>
      </c>
      <c r="E720" t="s">
        <v>527</v>
      </c>
      <c r="F720">
        <v>1</v>
      </c>
      <c r="G720">
        <v>1</v>
      </c>
      <c r="H720">
        <v>1</v>
      </c>
      <c r="I720">
        <v>2</v>
      </c>
      <c r="J720">
        <v>7</v>
      </c>
      <c r="K720">
        <v>2</v>
      </c>
      <c r="L720" t="s">
        <v>102</v>
      </c>
      <c r="M720">
        <v>2</v>
      </c>
      <c r="N720" t="s">
        <v>701</v>
      </c>
      <c r="O720" t="s">
        <v>5</v>
      </c>
      <c r="P720">
        <v>2</v>
      </c>
      <c r="Q720">
        <v>0</v>
      </c>
      <c r="R720">
        <v>0</v>
      </c>
      <c r="S720" t="s">
        <v>642</v>
      </c>
      <c r="T720" t="s">
        <v>690</v>
      </c>
      <c r="U720">
        <v>0</v>
      </c>
      <c r="V720">
        <v>0</v>
      </c>
      <c r="W720">
        <v>0</v>
      </c>
      <c r="X720" t="s">
        <v>37</v>
      </c>
      <c r="Y720" t="s">
        <v>733</v>
      </c>
      <c r="Z720">
        <v>3235.9999999999986</v>
      </c>
      <c r="AA720">
        <v>174180</v>
      </c>
      <c r="AB720">
        <v>0</v>
      </c>
      <c r="AC720">
        <v>0</v>
      </c>
      <c r="AD720">
        <v>0.89709517923362214</v>
      </c>
      <c r="AF720">
        <v>0</v>
      </c>
      <c r="AG720" t="s">
        <v>913</v>
      </c>
    </row>
    <row r="721" spans="1:33" x14ac:dyDescent="0.25">
      <c r="A721" t="s">
        <v>56</v>
      </c>
      <c r="B721" t="s">
        <v>948</v>
      </c>
      <c r="C721" s="63" t="s">
        <v>948</v>
      </c>
      <c r="D721" s="63" t="s">
        <v>671</v>
      </c>
      <c r="E721" t="s">
        <v>527</v>
      </c>
      <c r="F721">
        <v>1</v>
      </c>
      <c r="G721">
        <v>1</v>
      </c>
      <c r="H721">
        <v>1</v>
      </c>
      <c r="I721">
        <v>2</v>
      </c>
      <c r="J721">
        <v>7</v>
      </c>
      <c r="K721">
        <v>2</v>
      </c>
      <c r="L721" t="s">
        <v>102</v>
      </c>
      <c r="M721">
        <v>2</v>
      </c>
      <c r="N721" t="s">
        <v>701</v>
      </c>
      <c r="O721" t="s">
        <v>31</v>
      </c>
      <c r="P721">
        <v>3</v>
      </c>
      <c r="Q721">
        <v>0</v>
      </c>
      <c r="R721">
        <v>0</v>
      </c>
      <c r="S721" t="s">
        <v>642</v>
      </c>
      <c r="T721" t="s">
        <v>690</v>
      </c>
      <c r="U721">
        <v>0</v>
      </c>
      <c r="V721">
        <v>0</v>
      </c>
      <c r="W721">
        <v>0</v>
      </c>
      <c r="X721" t="s">
        <v>38</v>
      </c>
      <c r="Y721" t="s">
        <v>734</v>
      </c>
      <c r="Z721">
        <v>3235.9999999999986</v>
      </c>
      <c r="AA721">
        <v>174180</v>
      </c>
      <c r="AB721">
        <v>0</v>
      </c>
      <c r="AC721">
        <v>0</v>
      </c>
      <c r="AD721">
        <v>0.89709517923362214</v>
      </c>
      <c r="AF721">
        <v>0</v>
      </c>
      <c r="AG721" t="s">
        <v>913</v>
      </c>
    </row>
    <row r="722" spans="1:33" x14ac:dyDescent="0.25">
      <c r="A722" t="s">
        <v>56</v>
      </c>
      <c r="B722" t="s">
        <v>948</v>
      </c>
      <c r="C722" s="63" t="s">
        <v>948</v>
      </c>
      <c r="D722" s="63" t="s">
        <v>671</v>
      </c>
      <c r="E722" t="s">
        <v>527</v>
      </c>
      <c r="F722">
        <v>1</v>
      </c>
      <c r="G722">
        <v>1</v>
      </c>
      <c r="H722">
        <v>1</v>
      </c>
      <c r="I722">
        <v>2</v>
      </c>
      <c r="J722">
        <v>7</v>
      </c>
      <c r="K722">
        <v>3</v>
      </c>
      <c r="L722" t="s">
        <v>103</v>
      </c>
      <c r="M722">
        <v>3</v>
      </c>
      <c r="N722" t="s">
        <v>703</v>
      </c>
      <c r="O722" t="s">
        <v>4</v>
      </c>
      <c r="P722">
        <v>1</v>
      </c>
      <c r="Q722">
        <v>3</v>
      </c>
      <c r="R722">
        <v>0</v>
      </c>
      <c r="S722" t="s">
        <v>642</v>
      </c>
      <c r="T722" t="s">
        <v>689</v>
      </c>
      <c r="U722">
        <v>25.5</v>
      </c>
      <c r="V722">
        <v>3.3552631578947372</v>
      </c>
      <c r="W722">
        <v>25.5</v>
      </c>
      <c r="X722" t="s">
        <v>39</v>
      </c>
      <c r="Y722" t="s">
        <v>735</v>
      </c>
      <c r="Z722">
        <v>3235.9999999999986</v>
      </c>
      <c r="AA722">
        <v>174180</v>
      </c>
      <c r="AB722">
        <v>1</v>
      </c>
      <c r="AC722">
        <v>3.0099904040075476</v>
      </c>
      <c r="AD722">
        <v>0.89709517923362214</v>
      </c>
      <c r="AE722">
        <v>0.89709517923362192</v>
      </c>
      <c r="AF722">
        <v>-8.8817841970012523E-16</v>
      </c>
      <c r="AG722" t="s">
        <v>642</v>
      </c>
    </row>
    <row r="723" spans="1:33" x14ac:dyDescent="0.25">
      <c r="A723" t="s">
        <v>56</v>
      </c>
      <c r="B723" t="s">
        <v>948</v>
      </c>
      <c r="C723" s="63" t="s">
        <v>948</v>
      </c>
      <c r="D723" s="63" t="s">
        <v>671</v>
      </c>
      <c r="E723" t="s">
        <v>527</v>
      </c>
      <c r="F723">
        <v>1</v>
      </c>
      <c r="G723">
        <v>1</v>
      </c>
      <c r="H723">
        <v>1</v>
      </c>
      <c r="I723">
        <v>2</v>
      </c>
      <c r="J723">
        <v>7</v>
      </c>
      <c r="K723">
        <v>3</v>
      </c>
      <c r="L723" t="s">
        <v>103</v>
      </c>
      <c r="M723">
        <v>3</v>
      </c>
      <c r="N723" t="s">
        <v>703</v>
      </c>
      <c r="O723" t="s">
        <v>5</v>
      </c>
      <c r="P723">
        <v>2</v>
      </c>
      <c r="Q723">
        <v>1</v>
      </c>
      <c r="R723">
        <v>0</v>
      </c>
      <c r="S723" t="s">
        <v>642</v>
      </c>
      <c r="T723" t="s">
        <v>689</v>
      </c>
      <c r="U723">
        <v>6.5</v>
      </c>
      <c r="V723">
        <v>0.85526315789473684</v>
      </c>
      <c r="W723">
        <v>6.5</v>
      </c>
      <c r="X723" t="s">
        <v>40</v>
      </c>
      <c r="Y723" t="s">
        <v>736</v>
      </c>
      <c r="Z723">
        <v>3235.9999999999986</v>
      </c>
      <c r="AA723">
        <v>174180</v>
      </c>
      <c r="AB723">
        <v>1</v>
      </c>
      <c r="AC723">
        <v>0.76725245592349256</v>
      </c>
      <c r="AD723">
        <v>0.89709517923362214</v>
      </c>
      <c r="AE723">
        <v>0.89709517923362203</v>
      </c>
      <c r="AF723">
        <v>-1.1102230246251565E-16</v>
      </c>
      <c r="AG723" t="s">
        <v>642</v>
      </c>
    </row>
    <row r="724" spans="1:33" x14ac:dyDescent="0.25">
      <c r="A724" t="s">
        <v>56</v>
      </c>
      <c r="B724" t="s">
        <v>948</v>
      </c>
      <c r="C724" s="63" t="s">
        <v>948</v>
      </c>
      <c r="D724" s="63" t="s">
        <v>671</v>
      </c>
      <c r="E724" t="s">
        <v>527</v>
      </c>
      <c r="F724">
        <v>1</v>
      </c>
      <c r="G724">
        <v>1</v>
      </c>
      <c r="H724">
        <v>1</v>
      </c>
      <c r="I724">
        <v>2</v>
      </c>
      <c r="J724">
        <v>7</v>
      </c>
      <c r="K724">
        <v>3</v>
      </c>
      <c r="L724" t="s">
        <v>103</v>
      </c>
      <c r="M724">
        <v>3</v>
      </c>
      <c r="N724" t="s">
        <v>703</v>
      </c>
      <c r="O724" t="s">
        <v>31</v>
      </c>
      <c r="P724">
        <v>3</v>
      </c>
      <c r="Q724">
        <v>0</v>
      </c>
      <c r="R724">
        <v>0</v>
      </c>
      <c r="S724" t="s">
        <v>642</v>
      </c>
      <c r="T724" t="s">
        <v>690</v>
      </c>
      <c r="U724">
        <v>0</v>
      </c>
      <c r="V724">
        <v>0</v>
      </c>
      <c r="W724">
        <v>0</v>
      </c>
      <c r="X724" t="s">
        <v>41</v>
      </c>
      <c r="Y724" t="s">
        <v>737</v>
      </c>
      <c r="Z724">
        <v>3235.9999999999986</v>
      </c>
      <c r="AA724">
        <v>174180</v>
      </c>
      <c r="AB724">
        <v>0</v>
      </c>
      <c r="AC724">
        <v>0</v>
      </c>
      <c r="AD724">
        <v>0.89709517923362214</v>
      </c>
      <c r="AF724">
        <v>0</v>
      </c>
      <c r="AG724" t="s">
        <v>913</v>
      </c>
    </row>
    <row r="725" spans="1:33" x14ac:dyDescent="0.25">
      <c r="A725" t="s">
        <v>56</v>
      </c>
      <c r="B725" t="s">
        <v>948</v>
      </c>
      <c r="C725" s="63" t="s">
        <v>948</v>
      </c>
      <c r="D725" s="63" t="s">
        <v>671</v>
      </c>
      <c r="E725" t="s">
        <v>527</v>
      </c>
      <c r="F725">
        <v>1</v>
      </c>
      <c r="G725">
        <v>1</v>
      </c>
      <c r="H725">
        <v>1</v>
      </c>
      <c r="I725">
        <v>2</v>
      </c>
      <c r="J725">
        <v>7</v>
      </c>
      <c r="K725">
        <v>4</v>
      </c>
      <c r="L725" t="s">
        <v>101</v>
      </c>
      <c r="M725">
        <v>4</v>
      </c>
      <c r="N725" t="s">
        <v>705</v>
      </c>
      <c r="O725" t="s">
        <v>4</v>
      </c>
      <c r="P725">
        <v>1</v>
      </c>
      <c r="Q725">
        <v>3</v>
      </c>
      <c r="R725">
        <v>0</v>
      </c>
      <c r="S725" t="s">
        <v>642</v>
      </c>
      <c r="T725" t="s">
        <v>689</v>
      </c>
      <c r="U725">
        <v>25.5</v>
      </c>
      <c r="V725">
        <v>3.3552631578947372</v>
      </c>
      <c r="W725">
        <v>25.5</v>
      </c>
      <c r="X725" t="s">
        <v>42</v>
      </c>
      <c r="Y725" t="s">
        <v>738</v>
      </c>
      <c r="Z725">
        <v>3235.9999999999986</v>
      </c>
      <c r="AA725">
        <v>174180</v>
      </c>
      <c r="AB725">
        <v>1</v>
      </c>
      <c r="AC725">
        <v>3.0099904040075476</v>
      </c>
      <c r="AD725">
        <v>0.89709517923362214</v>
      </c>
      <c r="AE725">
        <v>0.89709517923362192</v>
      </c>
      <c r="AF725">
        <v>-8.8817841970012523E-16</v>
      </c>
      <c r="AG725" t="s">
        <v>642</v>
      </c>
    </row>
    <row r="726" spans="1:33" x14ac:dyDescent="0.25">
      <c r="A726" t="s">
        <v>56</v>
      </c>
      <c r="B726" t="s">
        <v>948</v>
      </c>
      <c r="C726" s="63" t="s">
        <v>948</v>
      </c>
      <c r="D726" s="63" t="s">
        <v>671</v>
      </c>
      <c r="E726" t="s">
        <v>527</v>
      </c>
      <c r="F726">
        <v>1</v>
      </c>
      <c r="G726">
        <v>1</v>
      </c>
      <c r="H726">
        <v>1</v>
      </c>
      <c r="I726">
        <v>2</v>
      </c>
      <c r="J726">
        <v>7</v>
      </c>
      <c r="K726">
        <v>4</v>
      </c>
      <c r="L726" t="s">
        <v>101</v>
      </c>
      <c r="M726">
        <v>4</v>
      </c>
      <c r="N726" t="s">
        <v>705</v>
      </c>
      <c r="O726" t="s">
        <v>5</v>
      </c>
      <c r="P726">
        <v>2</v>
      </c>
      <c r="Q726">
        <v>0</v>
      </c>
      <c r="R726">
        <v>0</v>
      </c>
      <c r="S726" t="s">
        <v>642</v>
      </c>
      <c r="T726" t="s">
        <v>690</v>
      </c>
      <c r="U726">
        <v>0</v>
      </c>
      <c r="V726">
        <v>0</v>
      </c>
      <c r="W726">
        <v>0</v>
      </c>
      <c r="X726" t="s">
        <v>43</v>
      </c>
      <c r="Y726" t="s">
        <v>739</v>
      </c>
      <c r="Z726">
        <v>3235.9999999999986</v>
      </c>
      <c r="AA726">
        <v>174180</v>
      </c>
      <c r="AB726">
        <v>0</v>
      </c>
      <c r="AC726">
        <v>0</v>
      </c>
      <c r="AD726">
        <v>0.89709517923362214</v>
      </c>
      <c r="AF726">
        <v>0</v>
      </c>
      <c r="AG726" t="s">
        <v>913</v>
      </c>
    </row>
    <row r="727" spans="1:33" x14ac:dyDescent="0.25">
      <c r="A727" t="s">
        <v>56</v>
      </c>
      <c r="B727" t="s">
        <v>948</v>
      </c>
      <c r="C727" s="63" t="s">
        <v>948</v>
      </c>
      <c r="D727" s="63" t="s">
        <v>671</v>
      </c>
      <c r="E727" t="s">
        <v>527</v>
      </c>
      <c r="F727">
        <v>1</v>
      </c>
      <c r="G727">
        <v>1</v>
      </c>
      <c r="H727">
        <v>1</v>
      </c>
      <c r="I727">
        <v>2</v>
      </c>
      <c r="J727">
        <v>7</v>
      </c>
      <c r="K727">
        <v>4</v>
      </c>
      <c r="L727" t="s">
        <v>101</v>
      </c>
      <c r="M727">
        <v>4</v>
      </c>
      <c r="N727" t="s">
        <v>705</v>
      </c>
      <c r="O727" t="s">
        <v>31</v>
      </c>
      <c r="P727">
        <v>3</v>
      </c>
      <c r="Q727">
        <v>0</v>
      </c>
      <c r="R727">
        <v>0</v>
      </c>
      <c r="S727" t="s">
        <v>642</v>
      </c>
      <c r="T727" t="s">
        <v>690</v>
      </c>
      <c r="U727">
        <v>0</v>
      </c>
      <c r="V727">
        <v>0</v>
      </c>
      <c r="W727">
        <v>0</v>
      </c>
      <c r="X727" t="s">
        <v>44</v>
      </c>
      <c r="Y727" t="s">
        <v>740</v>
      </c>
      <c r="Z727">
        <v>3235.9999999999986</v>
      </c>
      <c r="AA727">
        <v>174180</v>
      </c>
      <c r="AB727">
        <v>0</v>
      </c>
      <c r="AC727">
        <v>0</v>
      </c>
      <c r="AD727">
        <v>0.89709517923362214</v>
      </c>
      <c r="AF727">
        <v>0</v>
      </c>
      <c r="AG727" t="s">
        <v>913</v>
      </c>
    </row>
    <row r="728" spans="1:33" x14ac:dyDescent="0.25">
      <c r="A728" t="s">
        <v>56</v>
      </c>
      <c r="B728" t="s">
        <v>948</v>
      </c>
      <c r="C728" s="63" t="s">
        <v>948</v>
      </c>
      <c r="D728" s="63" t="s">
        <v>671</v>
      </c>
      <c r="E728" t="s">
        <v>527</v>
      </c>
      <c r="F728">
        <v>1</v>
      </c>
      <c r="G728">
        <v>1</v>
      </c>
      <c r="H728">
        <v>1</v>
      </c>
      <c r="I728">
        <v>2</v>
      </c>
      <c r="J728">
        <v>7</v>
      </c>
      <c r="K728">
        <v>5</v>
      </c>
      <c r="L728" t="s">
        <v>105</v>
      </c>
      <c r="M728">
        <v>5</v>
      </c>
      <c r="N728" t="s">
        <v>707</v>
      </c>
      <c r="O728" t="s">
        <v>4</v>
      </c>
      <c r="P728">
        <v>1</v>
      </c>
      <c r="Q728">
        <v>2</v>
      </c>
      <c r="R728">
        <v>0</v>
      </c>
      <c r="S728" t="s">
        <v>642</v>
      </c>
      <c r="T728" t="s">
        <v>689</v>
      </c>
      <c r="U728">
        <v>17</v>
      </c>
      <c r="V728">
        <v>2.236842105263158</v>
      </c>
      <c r="W728">
        <v>17</v>
      </c>
      <c r="X728" t="s">
        <v>45</v>
      </c>
      <c r="Y728" t="s">
        <v>741</v>
      </c>
      <c r="Z728">
        <v>3235.9999999999986</v>
      </c>
      <c r="AA728">
        <v>174180</v>
      </c>
      <c r="AB728">
        <v>1</v>
      </c>
      <c r="AC728">
        <v>2.0066602693383651</v>
      </c>
      <c r="AD728">
        <v>0.89709517923362214</v>
      </c>
      <c r="AE728">
        <v>0.89709517923362203</v>
      </c>
      <c r="AF728">
        <v>-4.4408920985006262E-16</v>
      </c>
      <c r="AG728" t="s">
        <v>642</v>
      </c>
    </row>
    <row r="729" spans="1:33" x14ac:dyDescent="0.25">
      <c r="A729" t="s">
        <v>56</v>
      </c>
      <c r="B729" t="s">
        <v>948</v>
      </c>
      <c r="C729" s="63" t="s">
        <v>948</v>
      </c>
      <c r="D729" s="63" t="s">
        <v>671</v>
      </c>
      <c r="E729" t="s">
        <v>527</v>
      </c>
      <c r="F729">
        <v>1</v>
      </c>
      <c r="G729">
        <v>1</v>
      </c>
      <c r="H729">
        <v>1</v>
      </c>
      <c r="I729">
        <v>2</v>
      </c>
      <c r="J729">
        <v>7</v>
      </c>
      <c r="K729">
        <v>5</v>
      </c>
      <c r="L729" t="s">
        <v>105</v>
      </c>
      <c r="M729">
        <v>5</v>
      </c>
      <c r="N729" t="s">
        <v>707</v>
      </c>
      <c r="O729" t="s">
        <v>5</v>
      </c>
      <c r="P729">
        <v>2</v>
      </c>
      <c r="Q729">
        <v>0</v>
      </c>
      <c r="R729">
        <v>0</v>
      </c>
      <c r="S729" t="s">
        <v>642</v>
      </c>
      <c r="T729" t="s">
        <v>690</v>
      </c>
      <c r="U729">
        <v>0</v>
      </c>
      <c r="V729">
        <v>0</v>
      </c>
      <c r="W729">
        <v>0</v>
      </c>
      <c r="X729" t="s">
        <v>46</v>
      </c>
      <c r="Y729" t="s">
        <v>742</v>
      </c>
      <c r="Z729">
        <v>3235.9999999999986</v>
      </c>
      <c r="AA729">
        <v>174180</v>
      </c>
      <c r="AB729">
        <v>0</v>
      </c>
      <c r="AC729">
        <v>0</v>
      </c>
      <c r="AD729">
        <v>0.89709517923362214</v>
      </c>
      <c r="AF729">
        <v>0</v>
      </c>
      <c r="AG729" t="s">
        <v>913</v>
      </c>
    </row>
    <row r="730" spans="1:33" x14ac:dyDescent="0.25">
      <c r="A730" t="s">
        <v>56</v>
      </c>
      <c r="B730" t="s">
        <v>948</v>
      </c>
      <c r="C730" s="63" t="s">
        <v>948</v>
      </c>
      <c r="D730" s="63" t="s">
        <v>671</v>
      </c>
      <c r="E730" t="s">
        <v>527</v>
      </c>
      <c r="F730">
        <v>1</v>
      </c>
      <c r="G730">
        <v>1</v>
      </c>
      <c r="H730">
        <v>1</v>
      </c>
      <c r="I730">
        <v>2</v>
      </c>
      <c r="J730">
        <v>7</v>
      </c>
      <c r="K730">
        <v>5</v>
      </c>
      <c r="L730" t="s">
        <v>105</v>
      </c>
      <c r="M730">
        <v>5</v>
      </c>
      <c r="N730" t="s">
        <v>707</v>
      </c>
      <c r="O730" t="s">
        <v>31</v>
      </c>
      <c r="P730">
        <v>3</v>
      </c>
      <c r="Q730">
        <v>0</v>
      </c>
      <c r="R730">
        <v>0</v>
      </c>
      <c r="S730" t="s">
        <v>642</v>
      </c>
      <c r="T730" t="s">
        <v>690</v>
      </c>
      <c r="U730">
        <v>0</v>
      </c>
      <c r="V730">
        <v>0</v>
      </c>
      <c r="W730">
        <v>0</v>
      </c>
      <c r="X730" t="s">
        <v>47</v>
      </c>
      <c r="Y730" t="s">
        <v>743</v>
      </c>
      <c r="Z730">
        <v>3235.9999999999986</v>
      </c>
      <c r="AA730">
        <v>174180</v>
      </c>
      <c r="AB730">
        <v>0</v>
      </c>
      <c r="AC730">
        <v>0</v>
      </c>
      <c r="AD730">
        <v>0.89709517923362214</v>
      </c>
      <c r="AF730">
        <v>0</v>
      </c>
      <c r="AG730" t="s">
        <v>913</v>
      </c>
    </row>
    <row r="731" spans="1:33" x14ac:dyDescent="0.25">
      <c r="A731" t="s">
        <v>56</v>
      </c>
      <c r="B731" t="s">
        <v>948</v>
      </c>
      <c r="C731" s="63" t="s">
        <v>948</v>
      </c>
      <c r="D731" s="63" t="s">
        <v>671</v>
      </c>
      <c r="E731" t="s">
        <v>527</v>
      </c>
      <c r="F731">
        <v>1</v>
      </c>
      <c r="G731">
        <v>1</v>
      </c>
      <c r="H731">
        <v>1</v>
      </c>
      <c r="I731">
        <v>2</v>
      </c>
      <c r="J731">
        <v>7</v>
      </c>
      <c r="K731">
        <v>6</v>
      </c>
      <c r="L731" t="s">
        <v>113</v>
      </c>
      <c r="M731">
        <v>6</v>
      </c>
      <c r="N731" t="s">
        <v>709</v>
      </c>
      <c r="O731" t="s">
        <v>4</v>
      </c>
      <c r="P731">
        <v>1</v>
      </c>
      <c r="Q731">
        <v>1</v>
      </c>
      <c r="R731">
        <v>0</v>
      </c>
      <c r="S731" t="s">
        <v>642</v>
      </c>
      <c r="T731" t="s">
        <v>689</v>
      </c>
      <c r="U731">
        <v>8.5</v>
      </c>
      <c r="V731">
        <v>1.118421052631579</v>
      </c>
      <c r="W731">
        <v>8.5</v>
      </c>
      <c r="X731" t="s">
        <v>48</v>
      </c>
      <c r="Y731" t="s">
        <v>744</v>
      </c>
      <c r="Z731">
        <v>3235.9999999999986</v>
      </c>
      <c r="AA731">
        <v>174180</v>
      </c>
      <c r="AB731">
        <v>1</v>
      </c>
      <c r="AC731">
        <v>1.0033301346691825</v>
      </c>
      <c r="AD731">
        <v>0.89709517923362214</v>
      </c>
      <c r="AE731">
        <v>0.89709517923362203</v>
      </c>
      <c r="AF731">
        <v>-2.2204460492503131E-16</v>
      </c>
      <c r="AG731" t="s">
        <v>642</v>
      </c>
    </row>
    <row r="732" spans="1:33" x14ac:dyDescent="0.25">
      <c r="A732" t="s">
        <v>56</v>
      </c>
      <c r="B732" t="s">
        <v>948</v>
      </c>
      <c r="C732" s="63" t="s">
        <v>948</v>
      </c>
      <c r="D732" s="63" t="s">
        <v>671</v>
      </c>
      <c r="E732" t="s">
        <v>527</v>
      </c>
      <c r="F732">
        <v>1</v>
      </c>
      <c r="G732">
        <v>1</v>
      </c>
      <c r="H732">
        <v>1</v>
      </c>
      <c r="I732">
        <v>2</v>
      </c>
      <c r="J732">
        <v>7</v>
      </c>
      <c r="K732">
        <v>6</v>
      </c>
      <c r="L732" t="s">
        <v>113</v>
      </c>
      <c r="M732">
        <v>6</v>
      </c>
      <c r="N732" t="s">
        <v>709</v>
      </c>
      <c r="O732" t="s">
        <v>5</v>
      </c>
      <c r="P732">
        <v>2</v>
      </c>
      <c r="Q732">
        <v>0</v>
      </c>
      <c r="R732">
        <v>0</v>
      </c>
      <c r="S732" t="s">
        <v>642</v>
      </c>
      <c r="T732" t="s">
        <v>690</v>
      </c>
      <c r="U732">
        <v>0</v>
      </c>
      <c r="V732">
        <v>0</v>
      </c>
      <c r="W732">
        <v>0</v>
      </c>
      <c r="X732" t="s">
        <v>49</v>
      </c>
      <c r="Y732" t="s">
        <v>745</v>
      </c>
      <c r="Z732">
        <v>3235.9999999999986</v>
      </c>
      <c r="AA732">
        <v>174180</v>
      </c>
      <c r="AB732">
        <v>0</v>
      </c>
      <c r="AC732">
        <v>0</v>
      </c>
      <c r="AD732">
        <v>0.89709517923362214</v>
      </c>
      <c r="AF732">
        <v>0</v>
      </c>
      <c r="AG732" t="s">
        <v>913</v>
      </c>
    </row>
    <row r="733" spans="1:33" x14ac:dyDescent="0.25">
      <c r="A733" t="s">
        <v>56</v>
      </c>
      <c r="B733" t="s">
        <v>948</v>
      </c>
      <c r="C733" s="63" t="s">
        <v>948</v>
      </c>
      <c r="D733" s="63" t="s">
        <v>671</v>
      </c>
      <c r="E733" t="s">
        <v>527</v>
      </c>
      <c r="F733">
        <v>1</v>
      </c>
      <c r="G733">
        <v>1</v>
      </c>
      <c r="H733">
        <v>1</v>
      </c>
      <c r="I733">
        <v>2</v>
      </c>
      <c r="J733">
        <v>7</v>
      </c>
      <c r="K733">
        <v>6</v>
      </c>
      <c r="L733" t="s">
        <v>113</v>
      </c>
      <c r="M733">
        <v>6</v>
      </c>
      <c r="N733" t="s">
        <v>709</v>
      </c>
      <c r="O733" t="s">
        <v>31</v>
      </c>
      <c r="P733">
        <v>3</v>
      </c>
      <c r="Q733">
        <v>0</v>
      </c>
      <c r="R733">
        <v>0</v>
      </c>
      <c r="S733" t="s">
        <v>642</v>
      </c>
      <c r="T733" t="s">
        <v>690</v>
      </c>
      <c r="U733">
        <v>0</v>
      </c>
      <c r="V733">
        <v>0</v>
      </c>
      <c r="W733">
        <v>0</v>
      </c>
      <c r="X733" t="s">
        <v>50</v>
      </c>
      <c r="Y733" t="s">
        <v>746</v>
      </c>
      <c r="Z733">
        <v>3235.9999999999986</v>
      </c>
      <c r="AA733">
        <v>174180</v>
      </c>
      <c r="AB733">
        <v>0</v>
      </c>
      <c r="AC733">
        <v>0</v>
      </c>
      <c r="AD733">
        <v>0.89709517923362214</v>
      </c>
      <c r="AF733">
        <v>0</v>
      </c>
      <c r="AG733" t="s">
        <v>913</v>
      </c>
    </row>
    <row r="734" spans="1:33" x14ac:dyDescent="0.25">
      <c r="A734" t="s">
        <v>56</v>
      </c>
      <c r="B734" t="s">
        <v>948</v>
      </c>
      <c r="C734" s="63" t="s">
        <v>948</v>
      </c>
      <c r="D734" s="63" t="s">
        <v>671</v>
      </c>
      <c r="E734" t="s">
        <v>527</v>
      </c>
      <c r="F734">
        <v>1</v>
      </c>
      <c r="G734">
        <v>1</v>
      </c>
      <c r="H734">
        <v>1</v>
      </c>
      <c r="I734">
        <v>2</v>
      </c>
      <c r="J734">
        <v>7</v>
      </c>
      <c r="K734">
        <v>7</v>
      </c>
      <c r="L734" t="s">
        <v>114</v>
      </c>
      <c r="M734">
        <v>7</v>
      </c>
      <c r="N734" t="s">
        <v>711</v>
      </c>
      <c r="O734" t="s">
        <v>4</v>
      </c>
      <c r="P734">
        <v>1</v>
      </c>
      <c r="Q734">
        <v>1</v>
      </c>
      <c r="R734">
        <v>0</v>
      </c>
      <c r="S734" t="s">
        <v>642</v>
      </c>
      <c r="T734" t="s">
        <v>689</v>
      </c>
      <c r="U734">
        <v>8.5</v>
      </c>
      <c r="V734">
        <v>1.118421052631579</v>
      </c>
      <c r="W734">
        <v>8.5</v>
      </c>
      <c r="X734" t="s">
        <v>51</v>
      </c>
      <c r="Y734" t="s">
        <v>747</v>
      </c>
      <c r="Z734">
        <v>3235.9999999999986</v>
      </c>
      <c r="AA734">
        <v>174180</v>
      </c>
      <c r="AB734">
        <v>1</v>
      </c>
      <c r="AC734">
        <v>1.0033301346691825</v>
      </c>
      <c r="AD734">
        <v>0.89709517923362214</v>
      </c>
      <c r="AE734">
        <v>0.89709517923362203</v>
      </c>
      <c r="AF734">
        <v>-2.2204460492503131E-16</v>
      </c>
      <c r="AG734" t="s">
        <v>642</v>
      </c>
    </row>
    <row r="735" spans="1:33" x14ac:dyDescent="0.25">
      <c r="A735" t="s">
        <v>56</v>
      </c>
      <c r="B735" t="s">
        <v>948</v>
      </c>
      <c r="C735" s="63" t="s">
        <v>948</v>
      </c>
      <c r="D735" s="63" t="s">
        <v>671</v>
      </c>
      <c r="E735" t="s">
        <v>527</v>
      </c>
      <c r="F735">
        <v>1</v>
      </c>
      <c r="G735">
        <v>1</v>
      </c>
      <c r="H735">
        <v>1</v>
      </c>
      <c r="I735">
        <v>2</v>
      </c>
      <c r="J735">
        <v>7</v>
      </c>
      <c r="K735">
        <v>7</v>
      </c>
      <c r="L735" t="s">
        <v>114</v>
      </c>
      <c r="M735">
        <v>7</v>
      </c>
      <c r="N735" t="s">
        <v>711</v>
      </c>
      <c r="O735" t="s">
        <v>5</v>
      </c>
      <c r="P735">
        <v>2</v>
      </c>
      <c r="Q735">
        <v>0</v>
      </c>
      <c r="R735">
        <v>0</v>
      </c>
      <c r="S735" t="s">
        <v>642</v>
      </c>
      <c r="T735" t="s">
        <v>690</v>
      </c>
      <c r="U735">
        <v>0</v>
      </c>
      <c r="V735">
        <v>0</v>
      </c>
      <c r="W735">
        <v>0</v>
      </c>
      <c r="X735" t="s">
        <v>52</v>
      </c>
      <c r="Y735" t="s">
        <v>748</v>
      </c>
      <c r="Z735">
        <v>3235.9999999999986</v>
      </c>
      <c r="AA735">
        <v>174180</v>
      </c>
      <c r="AB735">
        <v>0</v>
      </c>
      <c r="AC735">
        <v>0</v>
      </c>
      <c r="AD735">
        <v>0.89709517923362214</v>
      </c>
      <c r="AF735">
        <v>0</v>
      </c>
      <c r="AG735" t="s">
        <v>913</v>
      </c>
    </row>
    <row r="736" spans="1:33" x14ac:dyDescent="0.25">
      <c r="A736" t="s">
        <v>56</v>
      </c>
      <c r="B736" t="s">
        <v>948</v>
      </c>
      <c r="C736" s="63" t="s">
        <v>948</v>
      </c>
      <c r="D736" s="63" t="s">
        <v>671</v>
      </c>
      <c r="E736" t="s">
        <v>527</v>
      </c>
      <c r="F736">
        <v>1</v>
      </c>
      <c r="G736">
        <v>1</v>
      </c>
      <c r="H736">
        <v>1</v>
      </c>
      <c r="I736">
        <v>2</v>
      </c>
      <c r="J736">
        <v>7</v>
      </c>
      <c r="K736">
        <v>7</v>
      </c>
      <c r="L736" t="s">
        <v>114</v>
      </c>
      <c r="M736">
        <v>7</v>
      </c>
      <c r="N736" t="s">
        <v>711</v>
      </c>
      <c r="O736" t="s">
        <v>31</v>
      </c>
      <c r="P736">
        <v>3</v>
      </c>
      <c r="Q736">
        <v>0</v>
      </c>
      <c r="R736">
        <v>0</v>
      </c>
      <c r="S736" t="s">
        <v>642</v>
      </c>
      <c r="T736" t="s">
        <v>690</v>
      </c>
      <c r="U736">
        <v>0</v>
      </c>
      <c r="V736">
        <v>0</v>
      </c>
      <c r="W736">
        <v>0</v>
      </c>
      <c r="X736" t="s">
        <v>53</v>
      </c>
      <c r="Y736" t="s">
        <v>749</v>
      </c>
      <c r="Z736">
        <v>3235.9999999999986</v>
      </c>
      <c r="AA736">
        <v>174180</v>
      </c>
      <c r="AB736">
        <v>0</v>
      </c>
      <c r="AC736">
        <v>0</v>
      </c>
      <c r="AD736">
        <v>0.89709517923362214</v>
      </c>
      <c r="AF736">
        <v>0</v>
      </c>
      <c r="AG736" t="s">
        <v>913</v>
      </c>
    </row>
    <row r="737" spans="1:33" x14ac:dyDescent="0.25">
      <c r="A737" t="s">
        <v>56</v>
      </c>
      <c r="B737" t="s">
        <v>948</v>
      </c>
      <c r="C737" s="63" t="s">
        <v>948</v>
      </c>
      <c r="D737" s="63" t="s">
        <v>671</v>
      </c>
      <c r="E737" t="s">
        <v>527</v>
      </c>
      <c r="F737">
        <v>1</v>
      </c>
      <c r="G737">
        <v>2</v>
      </c>
      <c r="H737">
        <v>2</v>
      </c>
      <c r="I737">
        <v>2</v>
      </c>
      <c r="J737">
        <v>7</v>
      </c>
      <c r="K737">
        <v>1</v>
      </c>
      <c r="L737" t="s">
        <v>99</v>
      </c>
      <c r="M737">
        <v>8</v>
      </c>
      <c r="N737" t="s">
        <v>713</v>
      </c>
      <c r="O737" t="s">
        <v>4</v>
      </c>
      <c r="P737">
        <v>1</v>
      </c>
      <c r="Q737">
        <v>0</v>
      </c>
      <c r="R737">
        <v>0</v>
      </c>
      <c r="S737" t="s">
        <v>642</v>
      </c>
      <c r="T737" t="s">
        <v>690</v>
      </c>
      <c r="U737">
        <v>0</v>
      </c>
      <c r="V737">
        <v>0</v>
      </c>
      <c r="W737">
        <v>0</v>
      </c>
      <c r="X737" t="s">
        <v>33</v>
      </c>
      <c r="Y737" t="s">
        <v>750</v>
      </c>
      <c r="Z737">
        <v>3235.9999999999986</v>
      </c>
      <c r="AA737">
        <v>174180</v>
      </c>
      <c r="AB737">
        <v>0</v>
      </c>
      <c r="AC737">
        <v>0</v>
      </c>
      <c r="AD737">
        <v>0.89709517923362214</v>
      </c>
      <c r="AF737">
        <v>0</v>
      </c>
      <c r="AG737" t="s">
        <v>913</v>
      </c>
    </row>
    <row r="738" spans="1:33" x14ac:dyDescent="0.25">
      <c r="A738" t="s">
        <v>56</v>
      </c>
      <c r="B738" t="s">
        <v>948</v>
      </c>
      <c r="C738" s="63" t="s">
        <v>948</v>
      </c>
      <c r="D738" s="63" t="s">
        <v>671</v>
      </c>
      <c r="E738" t="s">
        <v>527</v>
      </c>
      <c r="F738">
        <v>1</v>
      </c>
      <c r="G738">
        <v>2</v>
      </c>
      <c r="H738">
        <v>2</v>
      </c>
      <c r="I738">
        <v>2</v>
      </c>
      <c r="J738">
        <v>7</v>
      </c>
      <c r="K738">
        <v>1</v>
      </c>
      <c r="L738" t="s">
        <v>99</v>
      </c>
      <c r="M738">
        <v>8</v>
      </c>
      <c r="N738" t="s">
        <v>713</v>
      </c>
      <c r="O738" t="s">
        <v>5</v>
      </c>
      <c r="P738">
        <v>2</v>
      </c>
      <c r="Q738">
        <v>0</v>
      </c>
      <c r="R738">
        <v>0</v>
      </c>
      <c r="S738" t="s">
        <v>642</v>
      </c>
      <c r="T738" t="s">
        <v>690</v>
      </c>
      <c r="U738">
        <v>0</v>
      </c>
      <c r="V738">
        <v>0</v>
      </c>
      <c r="W738">
        <v>0</v>
      </c>
      <c r="X738" t="s">
        <v>34</v>
      </c>
      <c r="Y738" t="s">
        <v>751</v>
      </c>
      <c r="Z738">
        <v>3235.9999999999986</v>
      </c>
      <c r="AA738">
        <v>174180</v>
      </c>
      <c r="AB738">
        <v>0</v>
      </c>
      <c r="AC738">
        <v>0</v>
      </c>
      <c r="AD738">
        <v>0.89709517923362214</v>
      </c>
      <c r="AF738">
        <v>0</v>
      </c>
      <c r="AG738" t="s">
        <v>913</v>
      </c>
    </row>
    <row r="739" spans="1:33" x14ac:dyDescent="0.25">
      <c r="A739" t="s">
        <v>56</v>
      </c>
      <c r="B739" t="s">
        <v>948</v>
      </c>
      <c r="C739" s="63" t="s">
        <v>948</v>
      </c>
      <c r="D739" s="63" t="s">
        <v>671</v>
      </c>
      <c r="E739" t="s">
        <v>527</v>
      </c>
      <c r="F739">
        <v>1</v>
      </c>
      <c r="G739">
        <v>2</v>
      </c>
      <c r="H739">
        <v>2</v>
      </c>
      <c r="I739">
        <v>2</v>
      </c>
      <c r="J739">
        <v>7</v>
      </c>
      <c r="K739">
        <v>1</v>
      </c>
      <c r="L739" t="s">
        <v>99</v>
      </c>
      <c r="M739">
        <v>8</v>
      </c>
      <c r="N739" t="s">
        <v>713</v>
      </c>
      <c r="O739" t="s">
        <v>31</v>
      </c>
      <c r="P739">
        <v>3</v>
      </c>
      <c r="Q739">
        <v>0</v>
      </c>
      <c r="R739">
        <v>0</v>
      </c>
      <c r="S739" t="s">
        <v>642</v>
      </c>
      <c r="T739" t="s">
        <v>690</v>
      </c>
      <c r="U739">
        <v>0</v>
      </c>
      <c r="V739">
        <v>0</v>
      </c>
      <c r="W739">
        <v>0</v>
      </c>
      <c r="X739" t="s">
        <v>35</v>
      </c>
      <c r="Y739" t="s">
        <v>752</v>
      </c>
      <c r="Z739">
        <v>3235.9999999999986</v>
      </c>
      <c r="AA739">
        <v>174180</v>
      </c>
      <c r="AB739">
        <v>0</v>
      </c>
      <c r="AC739">
        <v>0</v>
      </c>
      <c r="AD739">
        <v>0.89709517923362214</v>
      </c>
      <c r="AF739">
        <v>0</v>
      </c>
      <c r="AG739" t="s">
        <v>913</v>
      </c>
    </row>
    <row r="740" spans="1:33" x14ac:dyDescent="0.25">
      <c r="A740" t="s">
        <v>56</v>
      </c>
      <c r="B740" t="s">
        <v>948</v>
      </c>
      <c r="C740" s="63" t="s">
        <v>948</v>
      </c>
      <c r="D740" s="63" t="s">
        <v>671</v>
      </c>
      <c r="E740" t="s">
        <v>527</v>
      </c>
      <c r="F740">
        <v>1</v>
      </c>
      <c r="G740">
        <v>2</v>
      </c>
      <c r="H740">
        <v>2</v>
      </c>
      <c r="I740">
        <v>2</v>
      </c>
      <c r="J740">
        <v>7</v>
      </c>
      <c r="K740">
        <v>2</v>
      </c>
      <c r="L740" t="s">
        <v>102</v>
      </c>
      <c r="M740">
        <v>9</v>
      </c>
      <c r="N740" t="s">
        <v>715</v>
      </c>
      <c r="O740" t="s">
        <v>4</v>
      </c>
      <c r="P740">
        <v>1</v>
      </c>
      <c r="Q740">
        <v>2</v>
      </c>
      <c r="R740">
        <v>0</v>
      </c>
      <c r="S740" t="s">
        <v>642</v>
      </c>
      <c r="T740" t="s">
        <v>689</v>
      </c>
      <c r="U740">
        <v>17</v>
      </c>
      <c r="V740">
        <v>2.236842105263158</v>
      </c>
      <c r="W740">
        <v>17</v>
      </c>
      <c r="X740" t="s">
        <v>36</v>
      </c>
      <c r="Y740" t="s">
        <v>753</v>
      </c>
      <c r="Z740">
        <v>3235.9999999999986</v>
      </c>
      <c r="AA740">
        <v>174180</v>
      </c>
      <c r="AB740">
        <v>1</v>
      </c>
      <c r="AC740">
        <v>2.0066602693383651</v>
      </c>
      <c r="AD740">
        <v>0.89709517923362214</v>
      </c>
      <c r="AE740">
        <v>0.89709517923362203</v>
      </c>
      <c r="AF740">
        <v>-4.4408920985006262E-16</v>
      </c>
      <c r="AG740" t="s">
        <v>642</v>
      </c>
    </row>
    <row r="741" spans="1:33" x14ac:dyDescent="0.25">
      <c r="A741" t="s">
        <v>56</v>
      </c>
      <c r="B741" t="s">
        <v>948</v>
      </c>
      <c r="C741" s="63" t="s">
        <v>948</v>
      </c>
      <c r="D741" s="63" t="s">
        <v>671</v>
      </c>
      <c r="E741" t="s">
        <v>527</v>
      </c>
      <c r="F741">
        <v>1</v>
      </c>
      <c r="G741">
        <v>2</v>
      </c>
      <c r="H741">
        <v>2</v>
      </c>
      <c r="I741">
        <v>2</v>
      </c>
      <c r="J741">
        <v>7</v>
      </c>
      <c r="K741">
        <v>2</v>
      </c>
      <c r="L741" t="s">
        <v>102</v>
      </c>
      <c r="M741">
        <v>9</v>
      </c>
      <c r="N741" t="s">
        <v>715</v>
      </c>
      <c r="O741" t="s">
        <v>5</v>
      </c>
      <c r="P741">
        <v>2</v>
      </c>
      <c r="Q741">
        <v>0</v>
      </c>
      <c r="R741">
        <v>0</v>
      </c>
      <c r="S741" t="s">
        <v>642</v>
      </c>
      <c r="T741" t="s">
        <v>690</v>
      </c>
      <c r="U741">
        <v>0</v>
      </c>
      <c r="V741">
        <v>0</v>
      </c>
      <c r="W741">
        <v>0</v>
      </c>
      <c r="X741" t="s">
        <v>37</v>
      </c>
      <c r="Y741" t="s">
        <v>754</v>
      </c>
      <c r="Z741">
        <v>3235.9999999999986</v>
      </c>
      <c r="AA741">
        <v>174180</v>
      </c>
      <c r="AB741">
        <v>0</v>
      </c>
      <c r="AC741">
        <v>0</v>
      </c>
      <c r="AD741">
        <v>0.89709517923362214</v>
      </c>
      <c r="AF741">
        <v>0</v>
      </c>
      <c r="AG741" t="s">
        <v>913</v>
      </c>
    </row>
    <row r="742" spans="1:33" x14ac:dyDescent="0.25">
      <c r="A742" t="s">
        <v>56</v>
      </c>
      <c r="B742" t="s">
        <v>948</v>
      </c>
      <c r="C742" s="63" t="s">
        <v>948</v>
      </c>
      <c r="D742" s="63" t="s">
        <v>671</v>
      </c>
      <c r="E742" t="s">
        <v>527</v>
      </c>
      <c r="F742">
        <v>1</v>
      </c>
      <c r="G742">
        <v>2</v>
      </c>
      <c r="H742">
        <v>2</v>
      </c>
      <c r="I742">
        <v>2</v>
      </c>
      <c r="J742">
        <v>7</v>
      </c>
      <c r="K742">
        <v>2</v>
      </c>
      <c r="L742" t="s">
        <v>102</v>
      </c>
      <c r="M742">
        <v>9</v>
      </c>
      <c r="N742" t="s">
        <v>715</v>
      </c>
      <c r="O742" t="s">
        <v>31</v>
      </c>
      <c r="P742">
        <v>3</v>
      </c>
      <c r="Q742">
        <v>0</v>
      </c>
      <c r="R742">
        <v>0</v>
      </c>
      <c r="S742" t="s">
        <v>642</v>
      </c>
      <c r="T742" t="s">
        <v>690</v>
      </c>
      <c r="U742">
        <v>0</v>
      </c>
      <c r="V742">
        <v>0</v>
      </c>
      <c r="W742">
        <v>0</v>
      </c>
      <c r="X742" t="s">
        <v>38</v>
      </c>
      <c r="Y742" t="s">
        <v>755</v>
      </c>
      <c r="Z742">
        <v>3235.9999999999986</v>
      </c>
      <c r="AA742">
        <v>174180</v>
      </c>
      <c r="AB742">
        <v>0</v>
      </c>
      <c r="AC742">
        <v>0</v>
      </c>
      <c r="AD742">
        <v>0.89709517923362214</v>
      </c>
      <c r="AF742">
        <v>0</v>
      </c>
      <c r="AG742" t="s">
        <v>913</v>
      </c>
    </row>
    <row r="743" spans="1:33" x14ac:dyDescent="0.25">
      <c r="A743" t="s">
        <v>56</v>
      </c>
      <c r="B743" t="s">
        <v>948</v>
      </c>
      <c r="C743" s="63" t="s">
        <v>948</v>
      </c>
      <c r="D743" s="63" t="s">
        <v>671</v>
      </c>
      <c r="E743" t="s">
        <v>527</v>
      </c>
      <c r="F743">
        <v>1</v>
      </c>
      <c r="G743">
        <v>2</v>
      </c>
      <c r="H743">
        <v>2</v>
      </c>
      <c r="I743">
        <v>2</v>
      </c>
      <c r="J743">
        <v>7</v>
      </c>
      <c r="K743">
        <v>3</v>
      </c>
      <c r="L743" t="s">
        <v>103</v>
      </c>
      <c r="M743">
        <v>10</v>
      </c>
      <c r="N743" t="s">
        <v>717</v>
      </c>
      <c r="O743" t="s">
        <v>4</v>
      </c>
      <c r="P743">
        <v>1</v>
      </c>
      <c r="Q743">
        <v>3</v>
      </c>
      <c r="R743">
        <v>0</v>
      </c>
      <c r="S743" t="s">
        <v>642</v>
      </c>
      <c r="T743" t="s">
        <v>689</v>
      </c>
      <c r="U743">
        <v>25.5</v>
      </c>
      <c r="V743">
        <v>3.3552631578947372</v>
      </c>
      <c r="W743">
        <v>25.5</v>
      </c>
      <c r="X743" t="s">
        <v>39</v>
      </c>
      <c r="Y743" t="s">
        <v>756</v>
      </c>
      <c r="Z743">
        <v>3235.9999999999986</v>
      </c>
      <c r="AA743">
        <v>174180</v>
      </c>
      <c r="AB743">
        <v>1</v>
      </c>
      <c r="AC743">
        <v>3.0099904040075476</v>
      </c>
      <c r="AD743">
        <v>0.89709517923362214</v>
      </c>
      <c r="AE743">
        <v>0.89709517923362192</v>
      </c>
      <c r="AF743">
        <v>-8.8817841970012523E-16</v>
      </c>
      <c r="AG743" t="s">
        <v>642</v>
      </c>
    </row>
    <row r="744" spans="1:33" x14ac:dyDescent="0.25">
      <c r="A744" t="s">
        <v>56</v>
      </c>
      <c r="B744" t="s">
        <v>948</v>
      </c>
      <c r="C744" s="63" t="s">
        <v>948</v>
      </c>
      <c r="D744" s="63" t="s">
        <v>671</v>
      </c>
      <c r="E744" t="s">
        <v>527</v>
      </c>
      <c r="F744">
        <v>1</v>
      </c>
      <c r="G744">
        <v>2</v>
      </c>
      <c r="H744">
        <v>2</v>
      </c>
      <c r="I744">
        <v>2</v>
      </c>
      <c r="J744">
        <v>7</v>
      </c>
      <c r="K744">
        <v>3</v>
      </c>
      <c r="L744" t="s">
        <v>103</v>
      </c>
      <c r="M744">
        <v>10</v>
      </c>
      <c r="N744" t="s">
        <v>717</v>
      </c>
      <c r="O744" t="s">
        <v>5</v>
      </c>
      <c r="P744">
        <v>2</v>
      </c>
      <c r="Q744">
        <v>1</v>
      </c>
      <c r="R744">
        <v>0</v>
      </c>
      <c r="S744" t="s">
        <v>642</v>
      </c>
      <c r="T744" t="s">
        <v>689</v>
      </c>
      <c r="U744">
        <v>6.5</v>
      </c>
      <c r="V744">
        <v>0.85526315789473684</v>
      </c>
      <c r="W744">
        <v>6.5</v>
      </c>
      <c r="X744" t="s">
        <v>40</v>
      </c>
      <c r="Y744" t="s">
        <v>757</v>
      </c>
      <c r="Z744">
        <v>3235.9999999999986</v>
      </c>
      <c r="AA744">
        <v>174180</v>
      </c>
      <c r="AB744">
        <v>1</v>
      </c>
      <c r="AC744">
        <v>0.76725245592349256</v>
      </c>
      <c r="AD744">
        <v>0.89709517923362214</v>
      </c>
      <c r="AE744">
        <v>0.89709517923362203</v>
      </c>
      <c r="AF744">
        <v>-1.1102230246251565E-16</v>
      </c>
      <c r="AG744" t="s">
        <v>642</v>
      </c>
    </row>
    <row r="745" spans="1:33" x14ac:dyDescent="0.25">
      <c r="A745" t="s">
        <v>56</v>
      </c>
      <c r="B745" t="s">
        <v>948</v>
      </c>
      <c r="C745" s="63" t="s">
        <v>948</v>
      </c>
      <c r="D745" s="63" t="s">
        <v>671</v>
      </c>
      <c r="E745" t="s">
        <v>527</v>
      </c>
      <c r="F745">
        <v>1</v>
      </c>
      <c r="G745">
        <v>2</v>
      </c>
      <c r="H745">
        <v>2</v>
      </c>
      <c r="I745">
        <v>2</v>
      </c>
      <c r="J745">
        <v>7</v>
      </c>
      <c r="K745">
        <v>3</v>
      </c>
      <c r="L745" t="s">
        <v>103</v>
      </c>
      <c r="M745">
        <v>10</v>
      </c>
      <c r="N745" t="s">
        <v>717</v>
      </c>
      <c r="O745" t="s">
        <v>31</v>
      </c>
      <c r="P745">
        <v>3</v>
      </c>
      <c r="Q745">
        <v>0</v>
      </c>
      <c r="R745">
        <v>0</v>
      </c>
      <c r="S745" t="s">
        <v>642</v>
      </c>
      <c r="T745" t="s">
        <v>690</v>
      </c>
      <c r="U745">
        <v>0</v>
      </c>
      <c r="V745">
        <v>0</v>
      </c>
      <c r="W745">
        <v>0</v>
      </c>
      <c r="X745" t="s">
        <v>41</v>
      </c>
      <c r="Y745" t="s">
        <v>758</v>
      </c>
      <c r="Z745">
        <v>3235.9999999999986</v>
      </c>
      <c r="AA745">
        <v>174180</v>
      </c>
      <c r="AB745">
        <v>0</v>
      </c>
      <c r="AC745">
        <v>0</v>
      </c>
      <c r="AD745">
        <v>0.89709517923362214</v>
      </c>
      <c r="AF745">
        <v>0</v>
      </c>
      <c r="AG745" t="s">
        <v>913</v>
      </c>
    </row>
    <row r="746" spans="1:33" x14ac:dyDescent="0.25">
      <c r="A746" t="s">
        <v>56</v>
      </c>
      <c r="B746" t="s">
        <v>948</v>
      </c>
      <c r="C746" s="63" t="s">
        <v>948</v>
      </c>
      <c r="D746" s="63" t="s">
        <v>671</v>
      </c>
      <c r="E746" t="s">
        <v>527</v>
      </c>
      <c r="F746">
        <v>1</v>
      </c>
      <c r="G746">
        <v>2</v>
      </c>
      <c r="H746">
        <v>2</v>
      </c>
      <c r="I746">
        <v>2</v>
      </c>
      <c r="J746">
        <v>7</v>
      </c>
      <c r="K746">
        <v>4</v>
      </c>
      <c r="L746" t="s">
        <v>101</v>
      </c>
      <c r="M746">
        <v>11</v>
      </c>
      <c r="N746" t="s">
        <v>719</v>
      </c>
      <c r="O746" t="s">
        <v>4</v>
      </c>
      <c r="P746">
        <v>1</v>
      </c>
      <c r="Q746">
        <v>3</v>
      </c>
      <c r="R746">
        <v>0</v>
      </c>
      <c r="S746" t="s">
        <v>642</v>
      </c>
      <c r="T746" t="s">
        <v>689</v>
      </c>
      <c r="U746">
        <v>25.5</v>
      </c>
      <c r="V746">
        <v>3.3552631578947372</v>
      </c>
      <c r="W746">
        <v>25.5</v>
      </c>
      <c r="X746" t="s">
        <v>42</v>
      </c>
      <c r="Y746" t="s">
        <v>759</v>
      </c>
      <c r="Z746">
        <v>3235.9999999999986</v>
      </c>
      <c r="AA746">
        <v>174180</v>
      </c>
      <c r="AB746">
        <v>1</v>
      </c>
      <c r="AC746">
        <v>3.0099904040075476</v>
      </c>
      <c r="AD746">
        <v>0.89709517923362214</v>
      </c>
      <c r="AE746">
        <v>0.89709517923362192</v>
      </c>
      <c r="AF746">
        <v>-8.8817841970012523E-16</v>
      </c>
      <c r="AG746" t="s">
        <v>642</v>
      </c>
    </row>
    <row r="747" spans="1:33" x14ac:dyDescent="0.25">
      <c r="A747" t="s">
        <v>56</v>
      </c>
      <c r="B747" t="s">
        <v>948</v>
      </c>
      <c r="C747" s="63" t="s">
        <v>948</v>
      </c>
      <c r="D747" s="63" t="s">
        <v>671</v>
      </c>
      <c r="E747" t="s">
        <v>527</v>
      </c>
      <c r="F747">
        <v>1</v>
      </c>
      <c r="G747">
        <v>2</v>
      </c>
      <c r="H747">
        <v>2</v>
      </c>
      <c r="I747">
        <v>2</v>
      </c>
      <c r="J747">
        <v>7</v>
      </c>
      <c r="K747">
        <v>4</v>
      </c>
      <c r="L747" t="s">
        <v>101</v>
      </c>
      <c r="M747">
        <v>11</v>
      </c>
      <c r="N747" t="s">
        <v>719</v>
      </c>
      <c r="O747" t="s">
        <v>5</v>
      </c>
      <c r="P747">
        <v>2</v>
      </c>
      <c r="Q747">
        <v>0</v>
      </c>
      <c r="R747">
        <v>0</v>
      </c>
      <c r="S747" t="s">
        <v>642</v>
      </c>
      <c r="T747" t="s">
        <v>690</v>
      </c>
      <c r="U747">
        <v>0</v>
      </c>
      <c r="V747">
        <v>0</v>
      </c>
      <c r="W747">
        <v>0</v>
      </c>
      <c r="X747" t="s">
        <v>43</v>
      </c>
      <c r="Y747" t="s">
        <v>760</v>
      </c>
      <c r="Z747">
        <v>3235.9999999999986</v>
      </c>
      <c r="AA747">
        <v>174180</v>
      </c>
      <c r="AB747">
        <v>0</v>
      </c>
      <c r="AC747">
        <v>0</v>
      </c>
      <c r="AD747">
        <v>0.89709517923362214</v>
      </c>
      <c r="AF747">
        <v>0</v>
      </c>
      <c r="AG747" t="s">
        <v>913</v>
      </c>
    </row>
    <row r="748" spans="1:33" x14ac:dyDescent="0.25">
      <c r="A748" t="s">
        <v>56</v>
      </c>
      <c r="B748" t="s">
        <v>948</v>
      </c>
      <c r="C748" s="63" t="s">
        <v>948</v>
      </c>
      <c r="D748" s="63" t="s">
        <v>671</v>
      </c>
      <c r="E748" t="s">
        <v>527</v>
      </c>
      <c r="F748">
        <v>1</v>
      </c>
      <c r="G748">
        <v>2</v>
      </c>
      <c r="H748">
        <v>2</v>
      </c>
      <c r="I748">
        <v>2</v>
      </c>
      <c r="J748">
        <v>7</v>
      </c>
      <c r="K748">
        <v>4</v>
      </c>
      <c r="L748" t="s">
        <v>101</v>
      </c>
      <c r="M748">
        <v>11</v>
      </c>
      <c r="N748" t="s">
        <v>719</v>
      </c>
      <c r="O748" t="s">
        <v>31</v>
      </c>
      <c r="P748">
        <v>3</v>
      </c>
      <c r="Q748">
        <v>0</v>
      </c>
      <c r="R748">
        <v>0</v>
      </c>
      <c r="S748" t="s">
        <v>642</v>
      </c>
      <c r="T748" t="s">
        <v>690</v>
      </c>
      <c r="U748">
        <v>0</v>
      </c>
      <c r="V748">
        <v>0</v>
      </c>
      <c r="W748">
        <v>0</v>
      </c>
      <c r="X748" t="s">
        <v>44</v>
      </c>
      <c r="Y748" t="s">
        <v>761</v>
      </c>
      <c r="Z748">
        <v>3235.9999999999986</v>
      </c>
      <c r="AA748">
        <v>174180</v>
      </c>
      <c r="AB748">
        <v>0</v>
      </c>
      <c r="AC748">
        <v>0</v>
      </c>
      <c r="AD748">
        <v>0.89709517923362214</v>
      </c>
      <c r="AF748">
        <v>0</v>
      </c>
      <c r="AG748" t="s">
        <v>913</v>
      </c>
    </row>
    <row r="749" spans="1:33" x14ac:dyDescent="0.25">
      <c r="A749" t="s">
        <v>56</v>
      </c>
      <c r="B749" t="s">
        <v>948</v>
      </c>
      <c r="C749" s="63" t="s">
        <v>948</v>
      </c>
      <c r="D749" s="63" t="s">
        <v>671</v>
      </c>
      <c r="E749" t="s">
        <v>527</v>
      </c>
      <c r="F749">
        <v>1</v>
      </c>
      <c r="G749">
        <v>2</v>
      </c>
      <c r="H749">
        <v>2</v>
      </c>
      <c r="I749">
        <v>2</v>
      </c>
      <c r="J749">
        <v>7</v>
      </c>
      <c r="K749">
        <v>5</v>
      </c>
      <c r="L749" t="s">
        <v>105</v>
      </c>
      <c r="M749">
        <v>12</v>
      </c>
      <c r="N749" t="s">
        <v>721</v>
      </c>
      <c r="O749" t="s">
        <v>4</v>
      </c>
      <c r="P749">
        <v>1</v>
      </c>
      <c r="Q749">
        <v>2</v>
      </c>
      <c r="R749">
        <v>0</v>
      </c>
      <c r="S749" t="s">
        <v>642</v>
      </c>
      <c r="T749" t="s">
        <v>689</v>
      </c>
      <c r="U749">
        <v>17</v>
      </c>
      <c r="V749">
        <v>2.236842105263158</v>
      </c>
      <c r="W749">
        <v>17</v>
      </c>
      <c r="X749" t="s">
        <v>45</v>
      </c>
      <c r="Y749" t="s">
        <v>762</v>
      </c>
      <c r="Z749">
        <v>3235.9999999999986</v>
      </c>
      <c r="AA749">
        <v>174180</v>
      </c>
      <c r="AB749">
        <v>1</v>
      </c>
      <c r="AC749">
        <v>2.0066602693383651</v>
      </c>
      <c r="AD749">
        <v>0.89709517923362214</v>
      </c>
      <c r="AE749">
        <v>0.89709517923362203</v>
      </c>
      <c r="AF749">
        <v>-4.4408920985006262E-16</v>
      </c>
      <c r="AG749" t="s">
        <v>642</v>
      </c>
    </row>
    <row r="750" spans="1:33" x14ac:dyDescent="0.25">
      <c r="A750" t="s">
        <v>56</v>
      </c>
      <c r="B750" t="s">
        <v>948</v>
      </c>
      <c r="C750" s="63" t="s">
        <v>948</v>
      </c>
      <c r="D750" s="63" t="s">
        <v>671</v>
      </c>
      <c r="E750" t="s">
        <v>527</v>
      </c>
      <c r="F750">
        <v>1</v>
      </c>
      <c r="G750">
        <v>2</v>
      </c>
      <c r="H750">
        <v>2</v>
      </c>
      <c r="I750">
        <v>2</v>
      </c>
      <c r="J750">
        <v>7</v>
      </c>
      <c r="K750">
        <v>5</v>
      </c>
      <c r="L750" t="s">
        <v>105</v>
      </c>
      <c r="M750">
        <v>12</v>
      </c>
      <c r="N750" t="s">
        <v>721</v>
      </c>
      <c r="O750" t="s">
        <v>5</v>
      </c>
      <c r="P750">
        <v>2</v>
      </c>
      <c r="Q750">
        <v>0</v>
      </c>
      <c r="R750">
        <v>0</v>
      </c>
      <c r="S750" t="s">
        <v>642</v>
      </c>
      <c r="T750" t="s">
        <v>690</v>
      </c>
      <c r="U750">
        <v>0</v>
      </c>
      <c r="V750">
        <v>0</v>
      </c>
      <c r="W750">
        <v>0</v>
      </c>
      <c r="X750" t="s">
        <v>46</v>
      </c>
      <c r="Y750" t="s">
        <v>763</v>
      </c>
      <c r="Z750">
        <v>3235.9999999999986</v>
      </c>
      <c r="AA750">
        <v>174180</v>
      </c>
      <c r="AB750">
        <v>0</v>
      </c>
      <c r="AC750">
        <v>0</v>
      </c>
      <c r="AD750">
        <v>0.89709517923362214</v>
      </c>
      <c r="AF750">
        <v>0</v>
      </c>
      <c r="AG750" t="s">
        <v>913</v>
      </c>
    </row>
    <row r="751" spans="1:33" x14ac:dyDescent="0.25">
      <c r="A751" t="s">
        <v>56</v>
      </c>
      <c r="B751" t="s">
        <v>948</v>
      </c>
      <c r="C751" s="63" t="s">
        <v>948</v>
      </c>
      <c r="D751" s="63" t="s">
        <v>671</v>
      </c>
      <c r="E751" t="s">
        <v>527</v>
      </c>
      <c r="F751">
        <v>1</v>
      </c>
      <c r="G751">
        <v>2</v>
      </c>
      <c r="H751">
        <v>2</v>
      </c>
      <c r="I751">
        <v>2</v>
      </c>
      <c r="J751">
        <v>7</v>
      </c>
      <c r="K751">
        <v>5</v>
      </c>
      <c r="L751" t="s">
        <v>105</v>
      </c>
      <c r="M751">
        <v>12</v>
      </c>
      <c r="N751" t="s">
        <v>721</v>
      </c>
      <c r="O751" t="s">
        <v>31</v>
      </c>
      <c r="P751">
        <v>3</v>
      </c>
      <c r="Q751">
        <v>0</v>
      </c>
      <c r="R751">
        <v>0</v>
      </c>
      <c r="S751" t="s">
        <v>642</v>
      </c>
      <c r="T751" t="s">
        <v>690</v>
      </c>
      <c r="U751">
        <v>0</v>
      </c>
      <c r="V751">
        <v>0</v>
      </c>
      <c r="W751">
        <v>0</v>
      </c>
      <c r="X751" t="s">
        <v>47</v>
      </c>
      <c r="Y751" t="s">
        <v>764</v>
      </c>
      <c r="Z751">
        <v>3235.9999999999986</v>
      </c>
      <c r="AA751">
        <v>174180</v>
      </c>
      <c r="AB751">
        <v>0</v>
      </c>
      <c r="AC751">
        <v>0</v>
      </c>
      <c r="AD751">
        <v>0.89709517923362214</v>
      </c>
      <c r="AF751">
        <v>0</v>
      </c>
      <c r="AG751" t="s">
        <v>913</v>
      </c>
    </row>
    <row r="752" spans="1:33" x14ac:dyDescent="0.25">
      <c r="A752" t="s">
        <v>56</v>
      </c>
      <c r="B752" t="s">
        <v>948</v>
      </c>
      <c r="C752" s="63" t="s">
        <v>948</v>
      </c>
      <c r="D752" s="63" t="s">
        <v>671</v>
      </c>
      <c r="E752" t="s">
        <v>527</v>
      </c>
      <c r="F752">
        <v>1</v>
      </c>
      <c r="G752">
        <v>2</v>
      </c>
      <c r="H752">
        <v>2</v>
      </c>
      <c r="I752">
        <v>2</v>
      </c>
      <c r="J752">
        <v>7</v>
      </c>
      <c r="K752">
        <v>6</v>
      </c>
      <c r="L752" t="s">
        <v>113</v>
      </c>
      <c r="M752">
        <v>13</v>
      </c>
      <c r="N752" t="s">
        <v>723</v>
      </c>
      <c r="O752" t="s">
        <v>4</v>
      </c>
      <c r="P752">
        <v>1</v>
      </c>
      <c r="Q752">
        <v>0</v>
      </c>
      <c r="R752">
        <v>0</v>
      </c>
      <c r="S752" t="s">
        <v>642</v>
      </c>
      <c r="T752" t="s">
        <v>690</v>
      </c>
      <c r="U752">
        <v>0</v>
      </c>
      <c r="V752">
        <v>0</v>
      </c>
      <c r="W752">
        <v>0</v>
      </c>
      <c r="X752" t="s">
        <v>48</v>
      </c>
      <c r="Y752" t="s">
        <v>765</v>
      </c>
      <c r="Z752">
        <v>3235.9999999999986</v>
      </c>
      <c r="AA752">
        <v>174180</v>
      </c>
      <c r="AB752">
        <v>0</v>
      </c>
      <c r="AC752">
        <v>0</v>
      </c>
      <c r="AD752">
        <v>0.89709517923362214</v>
      </c>
      <c r="AF752">
        <v>0</v>
      </c>
      <c r="AG752" t="s">
        <v>913</v>
      </c>
    </row>
    <row r="753" spans="1:33" x14ac:dyDescent="0.25">
      <c r="A753" t="s">
        <v>56</v>
      </c>
      <c r="B753" t="s">
        <v>948</v>
      </c>
      <c r="C753" s="63" t="s">
        <v>948</v>
      </c>
      <c r="D753" s="63" t="s">
        <v>671</v>
      </c>
      <c r="E753" t="s">
        <v>527</v>
      </c>
      <c r="F753">
        <v>1</v>
      </c>
      <c r="G753">
        <v>2</v>
      </c>
      <c r="H753">
        <v>2</v>
      </c>
      <c r="I753">
        <v>2</v>
      </c>
      <c r="J753">
        <v>7</v>
      </c>
      <c r="K753">
        <v>6</v>
      </c>
      <c r="L753" t="s">
        <v>113</v>
      </c>
      <c r="M753">
        <v>13</v>
      </c>
      <c r="N753" t="s">
        <v>723</v>
      </c>
      <c r="O753" t="s">
        <v>5</v>
      </c>
      <c r="P753">
        <v>2</v>
      </c>
      <c r="Q753">
        <v>0</v>
      </c>
      <c r="R753">
        <v>0</v>
      </c>
      <c r="S753" t="s">
        <v>642</v>
      </c>
      <c r="T753" t="s">
        <v>690</v>
      </c>
      <c r="U753">
        <v>0</v>
      </c>
      <c r="V753">
        <v>0</v>
      </c>
      <c r="W753">
        <v>0</v>
      </c>
      <c r="X753" t="s">
        <v>49</v>
      </c>
      <c r="Y753" t="s">
        <v>766</v>
      </c>
      <c r="Z753">
        <v>3235.9999999999986</v>
      </c>
      <c r="AA753">
        <v>174180</v>
      </c>
      <c r="AB753">
        <v>0</v>
      </c>
      <c r="AC753">
        <v>0</v>
      </c>
      <c r="AD753">
        <v>0.89709517923362214</v>
      </c>
      <c r="AF753">
        <v>0</v>
      </c>
      <c r="AG753" t="s">
        <v>913</v>
      </c>
    </row>
    <row r="754" spans="1:33" x14ac:dyDescent="0.25">
      <c r="A754" t="s">
        <v>56</v>
      </c>
      <c r="B754" t="s">
        <v>948</v>
      </c>
      <c r="C754" s="63" t="s">
        <v>948</v>
      </c>
      <c r="D754" s="63" t="s">
        <v>671</v>
      </c>
      <c r="E754" t="s">
        <v>527</v>
      </c>
      <c r="F754">
        <v>1</v>
      </c>
      <c r="G754">
        <v>2</v>
      </c>
      <c r="H754">
        <v>2</v>
      </c>
      <c r="I754">
        <v>2</v>
      </c>
      <c r="J754">
        <v>7</v>
      </c>
      <c r="K754">
        <v>6</v>
      </c>
      <c r="L754" t="s">
        <v>113</v>
      </c>
      <c r="M754">
        <v>13</v>
      </c>
      <c r="N754" t="s">
        <v>723</v>
      </c>
      <c r="O754" t="s">
        <v>31</v>
      </c>
      <c r="P754">
        <v>3</v>
      </c>
      <c r="Q754">
        <v>0</v>
      </c>
      <c r="R754">
        <v>0</v>
      </c>
      <c r="S754" t="s">
        <v>642</v>
      </c>
      <c r="T754" t="s">
        <v>690</v>
      </c>
      <c r="U754">
        <v>0</v>
      </c>
      <c r="V754">
        <v>0</v>
      </c>
      <c r="W754">
        <v>0</v>
      </c>
      <c r="X754" t="s">
        <v>50</v>
      </c>
      <c r="Y754" t="s">
        <v>767</v>
      </c>
      <c r="Z754">
        <v>3235.9999999999986</v>
      </c>
      <c r="AA754">
        <v>174180</v>
      </c>
      <c r="AB754">
        <v>0</v>
      </c>
      <c r="AC754">
        <v>0</v>
      </c>
      <c r="AD754">
        <v>0.89709517923362214</v>
      </c>
      <c r="AF754">
        <v>0</v>
      </c>
      <c r="AG754" t="s">
        <v>913</v>
      </c>
    </row>
    <row r="755" spans="1:33" x14ac:dyDescent="0.25">
      <c r="A755" t="s">
        <v>56</v>
      </c>
      <c r="B755" t="s">
        <v>948</v>
      </c>
      <c r="C755" s="63" t="s">
        <v>948</v>
      </c>
      <c r="D755" s="63" t="s">
        <v>671</v>
      </c>
      <c r="E755" t="s">
        <v>527</v>
      </c>
      <c r="F755">
        <v>1</v>
      </c>
      <c r="G755">
        <v>2</v>
      </c>
      <c r="H755">
        <v>2</v>
      </c>
      <c r="I755">
        <v>2</v>
      </c>
      <c r="J755">
        <v>7</v>
      </c>
      <c r="K755">
        <v>7</v>
      </c>
      <c r="L755" t="s">
        <v>114</v>
      </c>
      <c r="M755">
        <v>14</v>
      </c>
      <c r="N755" t="s">
        <v>725</v>
      </c>
      <c r="O755" t="s">
        <v>4</v>
      </c>
      <c r="P755">
        <v>1</v>
      </c>
      <c r="Q755">
        <v>1</v>
      </c>
      <c r="R755">
        <v>0</v>
      </c>
      <c r="S755" t="s">
        <v>642</v>
      </c>
      <c r="T755" t="s">
        <v>689</v>
      </c>
      <c r="U755">
        <v>4</v>
      </c>
      <c r="V755">
        <v>0.52631578947368418</v>
      </c>
      <c r="W755">
        <v>4</v>
      </c>
      <c r="X755" t="s">
        <v>51</v>
      </c>
      <c r="Y755" t="s">
        <v>768</v>
      </c>
      <c r="Z755">
        <v>3235.9999999999986</v>
      </c>
      <c r="AA755">
        <v>174180</v>
      </c>
      <c r="AB755">
        <v>1</v>
      </c>
      <c r="AC755">
        <v>0.4721553574913801</v>
      </c>
      <c r="AD755">
        <v>0.89709517923362214</v>
      </c>
      <c r="AE755">
        <v>0.89709517923362225</v>
      </c>
      <c r="AF755">
        <v>5.5511151231257827E-17</v>
      </c>
      <c r="AG755" t="s">
        <v>642</v>
      </c>
    </row>
    <row r="756" spans="1:33" x14ac:dyDescent="0.25">
      <c r="A756" t="s">
        <v>56</v>
      </c>
      <c r="B756" t="s">
        <v>948</v>
      </c>
      <c r="C756" s="63" t="s">
        <v>948</v>
      </c>
      <c r="D756" s="63" t="s">
        <v>671</v>
      </c>
      <c r="E756" t="s">
        <v>527</v>
      </c>
      <c r="F756">
        <v>1</v>
      </c>
      <c r="G756">
        <v>2</v>
      </c>
      <c r="H756">
        <v>2</v>
      </c>
      <c r="I756">
        <v>2</v>
      </c>
      <c r="J756">
        <v>7</v>
      </c>
      <c r="K756">
        <v>7</v>
      </c>
      <c r="L756" t="s">
        <v>114</v>
      </c>
      <c r="M756">
        <v>14</v>
      </c>
      <c r="N756" t="s">
        <v>725</v>
      </c>
      <c r="O756" t="s">
        <v>5</v>
      </c>
      <c r="P756">
        <v>2</v>
      </c>
      <c r="Q756">
        <v>0</v>
      </c>
      <c r="R756">
        <v>0</v>
      </c>
      <c r="S756" t="s">
        <v>642</v>
      </c>
      <c r="T756" t="s">
        <v>690</v>
      </c>
      <c r="U756">
        <v>0</v>
      </c>
      <c r="V756">
        <v>0</v>
      </c>
      <c r="W756">
        <v>0</v>
      </c>
      <c r="X756" t="s">
        <v>52</v>
      </c>
      <c r="Y756" t="s">
        <v>769</v>
      </c>
      <c r="Z756">
        <v>3235.9999999999986</v>
      </c>
      <c r="AA756">
        <v>174180</v>
      </c>
      <c r="AB756">
        <v>0</v>
      </c>
      <c r="AC756">
        <v>0</v>
      </c>
      <c r="AD756">
        <v>0.89709517923362214</v>
      </c>
      <c r="AF756">
        <v>0</v>
      </c>
      <c r="AG756" t="s">
        <v>913</v>
      </c>
    </row>
    <row r="757" spans="1:33" x14ac:dyDescent="0.25">
      <c r="A757" t="s">
        <v>56</v>
      </c>
      <c r="B757" t="s">
        <v>948</v>
      </c>
      <c r="C757" s="63" t="s">
        <v>948</v>
      </c>
      <c r="D757" s="63" t="s">
        <v>671</v>
      </c>
      <c r="E757" t="s">
        <v>527</v>
      </c>
      <c r="F757">
        <v>1</v>
      </c>
      <c r="G757">
        <v>2</v>
      </c>
      <c r="H757">
        <v>2</v>
      </c>
      <c r="I757">
        <v>2</v>
      </c>
      <c r="J757">
        <v>7</v>
      </c>
      <c r="K757">
        <v>7</v>
      </c>
      <c r="L757" t="s">
        <v>114</v>
      </c>
      <c r="M757">
        <v>14</v>
      </c>
      <c r="N757" t="s">
        <v>725</v>
      </c>
      <c r="O757" t="s">
        <v>31</v>
      </c>
      <c r="P757">
        <v>3</v>
      </c>
      <c r="Q757">
        <v>0</v>
      </c>
      <c r="R757">
        <v>0</v>
      </c>
      <c r="S757" t="s">
        <v>642</v>
      </c>
      <c r="T757" t="s">
        <v>690</v>
      </c>
      <c r="U757">
        <v>0</v>
      </c>
      <c r="V757">
        <v>0</v>
      </c>
      <c r="W757">
        <v>0</v>
      </c>
      <c r="X757" t="s">
        <v>53</v>
      </c>
      <c r="Y757" t="s">
        <v>770</v>
      </c>
      <c r="Z757">
        <v>3235.9999999999986</v>
      </c>
      <c r="AA757">
        <v>174180</v>
      </c>
      <c r="AB757">
        <v>0</v>
      </c>
      <c r="AC757">
        <v>0</v>
      </c>
      <c r="AD757">
        <v>0.89709517923362214</v>
      </c>
      <c r="AF757">
        <v>0</v>
      </c>
      <c r="AG757" t="s">
        <v>913</v>
      </c>
    </row>
    <row r="758" spans="1:33" x14ac:dyDescent="0.25">
      <c r="A758" t="s">
        <v>56</v>
      </c>
      <c r="B758" t="s">
        <v>949</v>
      </c>
      <c r="C758" s="63" t="s">
        <v>949</v>
      </c>
      <c r="D758" s="63" t="s">
        <v>8</v>
      </c>
      <c r="E758" t="s">
        <v>8</v>
      </c>
      <c r="F758">
        <v>1</v>
      </c>
      <c r="G758">
        <v>1</v>
      </c>
      <c r="H758">
        <v>1</v>
      </c>
      <c r="I758">
        <v>2</v>
      </c>
      <c r="J758">
        <v>7</v>
      </c>
      <c r="K758">
        <v>1</v>
      </c>
      <c r="L758" t="s">
        <v>99</v>
      </c>
      <c r="M758">
        <v>1</v>
      </c>
      <c r="N758" t="s">
        <v>699</v>
      </c>
      <c r="O758" t="s">
        <v>4</v>
      </c>
      <c r="P758">
        <v>1</v>
      </c>
      <c r="Q758">
        <v>1</v>
      </c>
      <c r="R758">
        <v>0</v>
      </c>
      <c r="S758" t="s">
        <v>642</v>
      </c>
      <c r="T758" t="s">
        <v>689</v>
      </c>
      <c r="U758">
        <v>8.5</v>
      </c>
      <c r="V758">
        <v>1.118421052631579</v>
      </c>
      <c r="W758">
        <v>8.5</v>
      </c>
      <c r="X758" t="s">
        <v>33</v>
      </c>
      <c r="Y758" t="s">
        <v>729</v>
      </c>
      <c r="Z758">
        <v>559.5</v>
      </c>
      <c r="AA758">
        <v>44280</v>
      </c>
      <c r="AB758">
        <v>1</v>
      </c>
      <c r="AC758">
        <v>1.4752363482432624</v>
      </c>
      <c r="AD758">
        <v>1.3190348525469169</v>
      </c>
      <c r="AE758">
        <v>1.3190348525469169</v>
      </c>
      <c r="AF758">
        <v>0</v>
      </c>
      <c r="AG758" t="s">
        <v>642</v>
      </c>
    </row>
    <row r="759" spans="1:33" x14ac:dyDescent="0.25">
      <c r="A759" t="s">
        <v>56</v>
      </c>
      <c r="B759" t="s">
        <v>949</v>
      </c>
      <c r="C759" s="63" t="s">
        <v>949</v>
      </c>
      <c r="D759" s="63" t="s">
        <v>8</v>
      </c>
      <c r="E759" t="s">
        <v>8</v>
      </c>
      <c r="F759">
        <v>1</v>
      </c>
      <c r="G759">
        <v>1</v>
      </c>
      <c r="H759">
        <v>1</v>
      </c>
      <c r="I759">
        <v>2</v>
      </c>
      <c r="J759">
        <v>7</v>
      </c>
      <c r="K759">
        <v>1</v>
      </c>
      <c r="L759" t="s">
        <v>99</v>
      </c>
      <c r="M759">
        <v>1</v>
      </c>
      <c r="N759" t="s">
        <v>699</v>
      </c>
      <c r="O759" t="s">
        <v>5</v>
      </c>
      <c r="P759">
        <v>2</v>
      </c>
      <c r="Q759">
        <v>2</v>
      </c>
      <c r="R759">
        <v>0</v>
      </c>
      <c r="S759" t="s">
        <v>642</v>
      </c>
      <c r="T759" t="s">
        <v>689</v>
      </c>
      <c r="U759">
        <v>17</v>
      </c>
      <c r="V759">
        <v>2.236842105263158</v>
      </c>
      <c r="W759">
        <v>17</v>
      </c>
      <c r="X759" t="s">
        <v>34</v>
      </c>
      <c r="Y759" t="s">
        <v>730</v>
      </c>
      <c r="Z759">
        <v>559.5</v>
      </c>
      <c r="AA759">
        <v>44280</v>
      </c>
      <c r="AB759">
        <v>1</v>
      </c>
      <c r="AC759">
        <v>2.9504726964865249</v>
      </c>
      <c r="AD759">
        <v>1.3190348525469169</v>
      </c>
      <c r="AE759">
        <v>1.3190348525469169</v>
      </c>
      <c r="AF759">
        <v>0</v>
      </c>
      <c r="AG759" t="s">
        <v>642</v>
      </c>
    </row>
    <row r="760" spans="1:33" x14ac:dyDescent="0.25">
      <c r="A760" t="s">
        <v>56</v>
      </c>
      <c r="B760" t="s">
        <v>949</v>
      </c>
      <c r="C760" s="63" t="s">
        <v>949</v>
      </c>
      <c r="D760" s="63" t="s">
        <v>8</v>
      </c>
      <c r="E760" t="s">
        <v>8</v>
      </c>
      <c r="F760">
        <v>1</v>
      </c>
      <c r="G760">
        <v>1</v>
      </c>
      <c r="H760">
        <v>1</v>
      </c>
      <c r="I760">
        <v>2</v>
      </c>
      <c r="J760">
        <v>7</v>
      </c>
      <c r="K760">
        <v>1</v>
      </c>
      <c r="L760" t="s">
        <v>99</v>
      </c>
      <c r="M760">
        <v>1</v>
      </c>
      <c r="N760" t="s">
        <v>699</v>
      </c>
      <c r="O760" t="s">
        <v>31</v>
      </c>
      <c r="P760">
        <v>3</v>
      </c>
      <c r="Q760">
        <v>1</v>
      </c>
      <c r="R760">
        <v>0</v>
      </c>
      <c r="S760" t="s">
        <v>642</v>
      </c>
      <c r="T760" t="s">
        <v>689</v>
      </c>
      <c r="U760">
        <v>10</v>
      </c>
      <c r="V760">
        <v>1.3157894736842106</v>
      </c>
      <c r="W760">
        <v>10</v>
      </c>
      <c r="X760" t="s">
        <v>35</v>
      </c>
      <c r="Y760" t="s">
        <v>731</v>
      </c>
      <c r="Z760">
        <v>559.5</v>
      </c>
      <c r="AA760">
        <v>44280</v>
      </c>
      <c r="AB760">
        <v>1</v>
      </c>
      <c r="AC760">
        <v>1.7355721744038379</v>
      </c>
      <c r="AD760">
        <v>1.3190348525469169</v>
      </c>
      <c r="AE760">
        <v>1.3190348525469167</v>
      </c>
      <c r="AF760">
        <v>-2.2204460492503131E-16</v>
      </c>
      <c r="AG760" t="s">
        <v>642</v>
      </c>
    </row>
    <row r="761" spans="1:33" x14ac:dyDescent="0.25">
      <c r="A761" t="s">
        <v>56</v>
      </c>
      <c r="B761" t="s">
        <v>949</v>
      </c>
      <c r="C761" s="63" t="s">
        <v>949</v>
      </c>
      <c r="D761" s="63" t="s">
        <v>8</v>
      </c>
      <c r="E761" t="s">
        <v>8</v>
      </c>
      <c r="F761">
        <v>1</v>
      </c>
      <c r="G761">
        <v>1</v>
      </c>
      <c r="H761">
        <v>1</v>
      </c>
      <c r="I761">
        <v>2</v>
      </c>
      <c r="J761">
        <v>7</v>
      </c>
      <c r="K761">
        <v>2</v>
      </c>
      <c r="L761" t="s">
        <v>102</v>
      </c>
      <c r="M761">
        <v>2</v>
      </c>
      <c r="N761" t="s">
        <v>701</v>
      </c>
      <c r="O761" t="s">
        <v>4</v>
      </c>
      <c r="P761">
        <v>1</v>
      </c>
      <c r="Q761">
        <v>1</v>
      </c>
      <c r="R761">
        <v>0</v>
      </c>
      <c r="S761" t="s">
        <v>642</v>
      </c>
      <c r="T761" t="s">
        <v>689</v>
      </c>
      <c r="U761">
        <v>8.5</v>
      </c>
      <c r="V761">
        <v>1.118421052631579</v>
      </c>
      <c r="W761">
        <v>8.5</v>
      </c>
      <c r="X761" t="s">
        <v>36</v>
      </c>
      <c r="Y761" t="s">
        <v>732</v>
      </c>
      <c r="Z761">
        <v>559.5</v>
      </c>
      <c r="AA761">
        <v>44280</v>
      </c>
      <c r="AB761">
        <v>1</v>
      </c>
      <c r="AC761">
        <v>1.4752363482432624</v>
      </c>
      <c r="AD761">
        <v>1.3190348525469169</v>
      </c>
      <c r="AE761">
        <v>1.3190348525469169</v>
      </c>
      <c r="AF761">
        <v>0</v>
      </c>
      <c r="AG761" t="s">
        <v>642</v>
      </c>
    </row>
    <row r="762" spans="1:33" x14ac:dyDescent="0.25">
      <c r="A762" t="s">
        <v>56</v>
      </c>
      <c r="B762" t="s">
        <v>949</v>
      </c>
      <c r="C762" s="63" t="s">
        <v>949</v>
      </c>
      <c r="D762" s="63" t="s">
        <v>8</v>
      </c>
      <c r="E762" t="s">
        <v>8</v>
      </c>
      <c r="F762">
        <v>1</v>
      </c>
      <c r="G762">
        <v>1</v>
      </c>
      <c r="H762">
        <v>1</v>
      </c>
      <c r="I762">
        <v>2</v>
      </c>
      <c r="J762">
        <v>7</v>
      </c>
      <c r="K762">
        <v>2</v>
      </c>
      <c r="L762" t="s">
        <v>102</v>
      </c>
      <c r="M762">
        <v>2</v>
      </c>
      <c r="N762" t="s">
        <v>701</v>
      </c>
      <c r="O762" t="s">
        <v>5</v>
      </c>
      <c r="P762">
        <v>2</v>
      </c>
      <c r="Q762">
        <v>2</v>
      </c>
      <c r="R762">
        <v>0</v>
      </c>
      <c r="S762" t="s">
        <v>642</v>
      </c>
      <c r="T762" t="s">
        <v>689</v>
      </c>
      <c r="U762">
        <v>17</v>
      </c>
      <c r="V762">
        <v>2.236842105263158</v>
      </c>
      <c r="W762">
        <v>17</v>
      </c>
      <c r="X762" t="s">
        <v>37</v>
      </c>
      <c r="Y762" t="s">
        <v>733</v>
      </c>
      <c r="Z762">
        <v>559.5</v>
      </c>
      <c r="AA762">
        <v>44280</v>
      </c>
      <c r="AB762">
        <v>1</v>
      </c>
      <c r="AC762">
        <v>2.9504726964865249</v>
      </c>
      <c r="AD762">
        <v>1.3190348525469169</v>
      </c>
      <c r="AE762">
        <v>1.3190348525469169</v>
      </c>
      <c r="AF762">
        <v>0</v>
      </c>
      <c r="AG762" t="s">
        <v>642</v>
      </c>
    </row>
    <row r="763" spans="1:33" x14ac:dyDescent="0.25">
      <c r="A763" t="s">
        <v>56</v>
      </c>
      <c r="B763" t="s">
        <v>949</v>
      </c>
      <c r="C763" s="63" t="s">
        <v>949</v>
      </c>
      <c r="D763" s="63" t="s">
        <v>8</v>
      </c>
      <c r="E763" t="s">
        <v>8</v>
      </c>
      <c r="F763">
        <v>1</v>
      </c>
      <c r="G763">
        <v>1</v>
      </c>
      <c r="H763">
        <v>1</v>
      </c>
      <c r="I763">
        <v>2</v>
      </c>
      <c r="J763">
        <v>7</v>
      </c>
      <c r="K763">
        <v>2</v>
      </c>
      <c r="L763" t="s">
        <v>102</v>
      </c>
      <c r="M763">
        <v>2</v>
      </c>
      <c r="N763" t="s">
        <v>701</v>
      </c>
      <c r="O763" t="s">
        <v>31</v>
      </c>
      <c r="P763">
        <v>3</v>
      </c>
      <c r="Q763">
        <v>1</v>
      </c>
      <c r="R763">
        <v>0</v>
      </c>
      <c r="S763" t="s">
        <v>642</v>
      </c>
      <c r="T763" t="s">
        <v>689</v>
      </c>
      <c r="U763">
        <v>10</v>
      </c>
      <c r="V763">
        <v>1.3157894736842106</v>
      </c>
      <c r="W763">
        <v>10</v>
      </c>
      <c r="X763" t="s">
        <v>38</v>
      </c>
      <c r="Y763" t="s">
        <v>734</v>
      </c>
      <c r="Z763">
        <v>559.5</v>
      </c>
      <c r="AA763">
        <v>44280</v>
      </c>
      <c r="AB763">
        <v>1</v>
      </c>
      <c r="AC763">
        <v>1.7355721744038379</v>
      </c>
      <c r="AD763">
        <v>1.3190348525469169</v>
      </c>
      <c r="AE763">
        <v>1.3190348525469167</v>
      </c>
      <c r="AF763">
        <v>-2.2204460492503131E-16</v>
      </c>
      <c r="AG763" t="s">
        <v>642</v>
      </c>
    </row>
    <row r="764" spans="1:33" x14ac:dyDescent="0.25">
      <c r="A764" t="s">
        <v>56</v>
      </c>
      <c r="B764" t="s">
        <v>949</v>
      </c>
      <c r="C764" s="63" t="s">
        <v>949</v>
      </c>
      <c r="D764" s="63" t="s">
        <v>8</v>
      </c>
      <c r="E764" t="s">
        <v>8</v>
      </c>
      <c r="F764">
        <v>1</v>
      </c>
      <c r="G764">
        <v>1</v>
      </c>
      <c r="H764">
        <v>1</v>
      </c>
      <c r="I764">
        <v>2</v>
      </c>
      <c r="J764">
        <v>7</v>
      </c>
      <c r="K764">
        <v>3</v>
      </c>
      <c r="L764" t="s">
        <v>103</v>
      </c>
      <c r="M764">
        <v>3</v>
      </c>
      <c r="N764" t="s">
        <v>703</v>
      </c>
      <c r="O764" t="s">
        <v>4</v>
      </c>
      <c r="P764">
        <v>1</v>
      </c>
      <c r="Q764">
        <v>2</v>
      </c>
      <c r="R764">
        <v>0</v>
      </c>
      <c r="S764" t="s">
        <v>642</v>
      </c>
      <c r="T764" t="s">
        <v>689</v>
      </c>
      <c r="U764">
        <v>17</v>
      </c>
      <c r="V764">
        <v>2.236842105263158</v>
      </c>
      <c r="W764">
        <v>17</v>
      </c>
      <c r="X764" t="s">
        <v>39</v>
      </c>
      <c r="Y764" t="s">
        <v>735</v>
      </c>
      <c r="Z764">
        <v>559.5</v>
      </c>
      <c r="AA764">
        <v>44280</v>
      </c>
      <c r="AB764">
        <v>1</v>
      </c>
      <c r="AC764">
        <v>2.9504726964865249</v>
      </c>
      <c r="AD764">
        <v>1.3190348525469169</v>
      </c>
      <c r="AE764">
        <v>1.3190348525469169</v>
      </c>
      <c r="AF764">
        <v>0</v>
      </c>
      <c r="AG764" t="s">
        <v>642</v>
      </c>
    </row>
    <row r="765" spans="1:33" x14ac:dyDescent="0.25">
      <c r="A765" t="s">
        <v>56</v>
      </c>
      <c r="B765" t="s">
        <v>949</v>
      </c>
      <c r="C765" s="63" t="s">
        <v>949</v>
      </c>
      <c r="D765" s="63" t="s">
        <v>8</v>
      </c>
      <c r="E765" t="s">
        <v>8</v>
      </c>
      <c r="F765">
        <v>1</v>
      </c>
      <c r="G765">
        <v>1</v>
      </c>
      <c r="H765">
        <v>1</v>
      </c>
      <c r="I765">
        <v>2</v>
      </c>
      <c r="J765">
        <v>7</v>
      </c>
      <c r="K765">
        <v>3</v>
      </c>
      <c r="L765" t="s">
        <v>103</v>
      </c>
      <c r="M765">
        <v>3</v>
      </c>
      <c r="N765" t="s">
        <v>703</v>
      </c>
      <c r="O765" t="s">
        <v>5</v>
      </c>
      <c r="P765">
        <v>2</v>
      </c>
      <c r="Q765">
        <v>2</v>
      </c>
      <c r="R765">
        <v>0</v>
      </c>
      <c r="S765" t="s">
        <v>642</v>
      </c>
      <c r="T765" t="s">
        <v>689</v>
      </c>
      <c r="U765">
        <v>17</v>
      </c>
      <c r="V765">
        <v>2.236842105263158</v>
      </c>
      <c r="W765">
        <v>17</v>
      </c>
      <c r="X765" t="s">
        <v>40</v>
      </c>
      <c r="Y765" t="s">
        <v>736</v>
      </c>
      <c r="Z765">
        <v>559.5</v>
      </c>
      <c r="AA765">
        <v>44280</v>
      </c>
      <c r="AB765">
        <v>1</v>
      </c>
      <c r="AC765">
        <v>2.9504726964865249</v>
      </c>
      <c r="AD765">
        <v>1.3190348525469169</v>
      </c>
      <c r="AE765">
        <v>1.3190348525469169</v>
      </c>
      <c r="AF765">
        <v>0</v>
      </c>
      <c r="AG765" t="s">
        <v>642</v>
      </c>
    </row>
    <row r="766" spans="1:33" x14ac:dyDescent="0.25">
      <c r="A766" t="s">
        <v>56</v>
      </c>
      <c r="B766" t="s">
        <v>949</v>
      </c>
      <c r="C766" s="63" t="s">
        <v>949</v>
      </c>
      <c r="D766" s="63" t="s">
        <v>8</v>
      </c>
      <c r="E766" t="s">
        <v>8</v>
      </c>
      <c r="F766">
        <v>1</v>
      </c>
      <c r="G766">
        <v>1</v>
      </c>
      <c r="H766">
        <v>1</v>
      </c>
      <c r="I766">
        <v>2</v>
      </c>
      <c r="J766">
        <v>7</v>
      </c>
      <c r="K766">
        <v>3</v>
      </c>
      <c r="L766" t="s">
        <v>103</v>
      </c>
      <c r="M766">
        <v>3</v>
      </c>
      <c r="N766" t="s">
        <v>703</v>
      </c>
      <c r="O766" t="s">
        <v>31</v>
      </c>
      <c r="P766">
        <v>3</v>
      </c>
      <c r="Q766">
        <v>1</v>
      </c>
      <c r="R766">
        <v>0</v>
      </c>
      <c r="S766" t="s">
        <v>642</v>
      </c>
      <c r="T766" t="s">
        <v>689</v>
      </c>
      <c r="U766">
        <v>10</v>
      </c>
      <c r="V766">
        <v>1.3157894736842106</v>
      </c>
      <c r="W766">
        <v>10</v>
      </c>
      <c r="X766" t="s">
        <v>41</v>
      </c>
      <c r="Y766" t="s">
        <v>737</v>
      </c>
      <c r="Z766">
        <v>559.5</v>
      </c>
      <c r="AA766">
        <v>44280</v>
      </c>
      <c r="AB766">
        <v>1</v>
      </c>
      <c r="AC766">
        <v>1.7355721744038379</v>
      </c>
      <c r="AD766">
        <v>1.3190348525469169</v>
      </c>
      <c r="AE766">
        <v>1.3190348525469167</v>
      </c>
      <c r="AF766">
        <v>-2.2204460492503131E-16</v>
      </c>
      <c r="AG766" t="s">
        <v>642</v>
      </c>
    </row>
    <row r="767" spans="1:33" x14ac:dyDescent="0.25">
      <c r="A767" t="s">
        <v>56</v>
      </c>
      <c r="B767" t="s">
        <v>949</v>
      </c>
      <c r="C767" s="63" t="s">
        <v>949</v>
      </c>
      <c r="D767" s="63" t="s">
        <v>8</v>
      </c>
      <c r="E767" t="s">
        <v>8</v>
      </c>
      <c r="F767">
        <v>1</v>
      </c>
      <c r="G767">
        <v>1</v>
      </c>
      <c r="H767">
        <v>1</v>
      </c>
      <c r="I767">
        <v>2</v>
      </c>
      <c r="J767">
        <v>7</v>
      </c>
      <c r="K767">
        <v>4</v>
      </c>
      <c r="L767" t="s">
        <v>101</v>
      </c>
      <c r="M767">
        <v>4</v>
      </c>
      <c r="N767" t="s">
        <v>705</v>
      </c>
      <c r="O767" t="s">
        <v>4</v>
      </c>
      <c r="P767">
        <v>1</v>
      </c>
      <c r="Q767">
        <v>1</v>
      </c>
      <c r="R767">
        <v>0</v>
      </c>
      <c r="S767" t="s">
        <v>642</v>
      </c>
      <c r="T767" t="s">
        <v>689</v>
      </c>
      <c r="U767">
        <v>8.5</v>
      </c>
      <c r="V767">
        <v>1.118421052631579</v>
      </c>
      <c r="W767">
        <v>8.5</v>
      </c>
      <c r="X767" t="s">
        <v>42</v>
      </c>
      <c r="Y767" t="s">
        <v>738</v>
      </c>
      <c r="Z767">
        <v>559.5</v>
      </c>
      <c r="AA767">
        <v>44280</v>
      </c>
      <c r="AB767">
        <v>1</v>
      </c>
      <c r="AC767">
        <v>1.4752363482432624</v>
      </c>
      <c r="AD767">
        <v>1.3190348525469169</v>
      </c>
      <c r="AE767">
        <v>1.3190348525469169</v>
      </c>
      <c r="AF767">
        <v>0</v>
      </c>
      <c r="AG767" t="s">
        <v>642</v>
      </c>
    </row>
    <row r="768" spans="1:33" x14ac:dyDescent="0.25">
      <c r="A768" t="s">
        <v>56</v>
      </c>
      <c r="B768" t="s">
        <v>949</v>
      </c>
      <c r="C768" s="63" t="s">
        <v>949</v>
      </c>
      <c r="D768" s="63" t="s">
        <v>8</v>
      </c>
      <c r="E768" t="s">
        <v>8</v>
      </c>
      <c r="F768">
        <v>1</v>
      </c>
      <c r="G768">
        <v>1</v>
      </c>
      <c r="H768">
        <v>1</v>
      </c>
      <c r="I768">
        <v>2</v>
      </c>
      <c r="J768">
        <v>7</v>
      </c>
      <c r="K768">
        <v>4</v>
      </c>
      <c r="L768" t="s">
        <v>101</v>
      </c>
      <c r="M768">
        <v>4</v>
      </c>
      <c r="N768" t="s">
        <v>705</v>
      </c>
      <c r="O768" t="s">
        <v>5</v>
      </c>
      <c r="P768">
        <v>2</v>
      </c>
      <c r="Q768">
        <v>2</v>
      </c>
      <c r="R768">
        <v>0</v>
      </c>
      <c r="S768" t="s">
        <v>642</v>
      </c>
      <c r="T768" t="s">
        <v>689</v>
      </c>
      <c r="U768">
        <v>15</v>
      </c>
      <c r="V768">
        <v>1.9736842105263159</v>
      </c>
      <c r="W768">
        <v>15</v>
      </c>
      <c r="X768" t="s">
        <v>43</v>
      </c>
      <c r="Y768" t="s">
        <v>739</v>
      </c>
      <c r="Z768">
        <v>559.5</v>
      </c>
      <c r="AA768">
        <v>44280</v>
      </c>
      <c r="AB768">
        <v>1</v>
      </c>
      <c r="AC768">
        <v>2.6033582616057571</v>
      </c>
      <c r="AD768">
        <v>1.3190348525469169</v>
      </c>
      <c r="AE768">
        <v>1.3190348525469169</v>
      </c>
      <c r="AF768">
        <v>0</v>
      </c>
      <c r="AG768" t="s">
        <v>642</v>
      </c>
    </row>
    <row r="769" spans="1:33" x14ac:dyDescent="0.25">
      <c r="A769" t="s">
        <v>56</v>
      </c>
      <c r="B769" t="s">
        <v>949</v>
      </c>
      <c r="C769" s="63" t="s">
        <v>949</v>
      </c>
      <c r="D769" s="63" t="s">
        <v>8</v>
      </c>
      <c r="E769" t="s">
        <v>8</v>
      </c>
      <c r="F769">
        <v>1</v>
      </c>
      <c r="G769">
        <v>1</v>
      </c>
      <c r="H769">
        <v>1</v>
      </c>
      <c r="I769">
        <v>2</v>
      </c>
      <c r="J769">
        <v>7</v>
      </c>
      <c r="K769">
        <v>4</v>
      </c>
      <c r="L769" t="s">
        <v>101</v>
      </c>
      <c r="M769">
        <v>4</v>
      </c>
      <c r="N769" t="s">
        <v>705</v>
      </c>
      <c r="O769" t="s">
        <v>31</v>
      </c>
      <c r="P769">
        <v>3</v>
      </c>
      <c r="Q769">
        <v>1</v>
      </c>
      <c r="R769">
        <v>0</v>
      </c>
      <c r="S769" t="s">
        <v>642</v>
      </c>
      <c r="T769" t="s">
        <v>689</v>
      </c>
      <c r="U769">
        <v>10</v>
      </c>
      <c r="V769">
        <v>1.3157894736842106</v>
      </c>
      <c r="W769">
        <v>10</v>
      </c>
      <c r="X769" t="s">
        <v>44</v>
      </c>
      <c r="Y769" t="s">
        <v>740</v>
      </c>
      <c r="Z769">
        <v>559.5</v>
      </c>
      <c r="AA769">
        <v>44280</v>
      </c>
      <c r="AB769">
        <v>1</v>
      </c>
      <c r="AC769">
        <v>1.7355721744038379</v>
      </c>
      <c r="AD769">
        <v>1.3190348525469169</v>
      </c>
      <c r="AE769">
        <v>1.3190348525469167</v>
      </c>
      <c r="AF769">
        <v>-2.2204460492503131E-16</v>
      </c>
      <c r="AG769" t="s">
        <v>642</v>
      </c>
    </row>
    <row r="770" spans="1:33" x14ac:dyDescent="0.25">
      <c r="A770" t="s">
        <v>56</v>
      </c>
      <c r="B770" t="s">
        <v>949</v>
      </c>
      <c r="C770" s="63" t="s">
        <v>949</v>
      </c>
      <c r="D770" s="63" t="s">
        <v>8</v>
      </c>
      <c r="E770" t="s">
        <v>8</v>
      </c>
      <c r="F770">
        <v>1</v>
      </c>
      <c r="G770">
        <v>1</v>
      </c>
      <c r="H770">
        <v>1</v>
      </c>
      <c r="I770">
        <v>2</v>
      </c>
      <c r="J770">
        <v>7</v>
      </c>
      <c r="K770">
        <v>5</v>
      </c>
      <c r="L770" t="s">
        <v>105</v>
      </c>
      <c r="M770">
        <v>5</v>
      </c>
      <c r="N770" t="s">
        <v>707</v>
      </c>
      <c r="O770" t="s">
        <v>4</v>
      </c>
      <c r="P770">
        <v>1</v>
      </c>
      <c r="Q770">
        <v>4</v>
      </c>
      <c r="R770">
        <v>0</v>
      </c>
      <c r="S770" t="s">
        <v>642</v>
      </c>
      <c r="T770" t="s">
        <v>689</v>
      </c>
      <c r="U770">
        <v>34</v>
      </c>
      <c r="V770">
        <v>4.4736842105263159</v>
      </c>
      <c r="W770">
        <v>34</v>
      </c>
      <c r="X770" t="s">
        <v>45</v>
      </c>
      <c r="Y770" t="s">
        <v>741</v>
      </c>
      <c r="Z770">
        <v>559.5</v>
      </c>
      <c r="AA770">
        <v>44280</v>
      </c>
      <c r="AB770">
        <v>1</v>
      </c>
      <c r="AC770">
        <v>5.9009453929730498</v>
      </c>
      <c r="AD770">
        <v>1.3190348525469169</v>
      </c>
      <c r="AE770">
        <v>1.3190348525469169</v>
      </c>
      <c r="AF770">
        <v>0</v>
      </c>
      <c r="AG770" t="s">
        <v>642</v>
      </c>
    </row>
    <row r="771" spans="1:33" x14ac:dyDescent="0.25">
      <c r="A771" t="s">
        <v>56</v>
      </c>
      <c r="B771" t="s">
        <v>949</v>
      </c>
      <c r="C771" s="63" t="s">
        <v>949</v>
      </c>
      <c r="D771" s="63" t="s">
        <v>8</v>
      </c>
      <c r="E771" t="s">
        <v>8</v>
      </c>
      <c r="F771">
        <v>1</v>
      </c>
      <c r="G771">
        <v>1</v>
      </c>
      <c r="H771">
        <v>1</v>
      </c>
      <c r="I771">
        <v>2</v>
      </c>
      <c r="J771">
        <v>7</v>
      </c>
      <c r="K771">
        <v>5</v>
      </c>
      <c r="L771" t="s">
        <v>105</v>
      </c>
      <c r="M771">
        <v>5</v>
      </c>
      <c r="N771" t="s">
        <v>707</v>
      </c>
      <c r="O771" t="s">
        <v>5</v>
      </c>
      <c r="P771">
        <v>2</v>
      </c>
      <c r="Q771">
        <v>2</v>
      </c>
      <c r="R771">
        <v>0</v>
      </c>
      <c r="S771" t="s">
        <v>642</v>
      </c>
      <c r="T771" t="s">
        <v>689</v>
      </c>
      <c r="U771">
        <v>15</v>
      </c>
      <c r="V771">
        <v>1.9736842105263159</v>
      </c>
      <c r="W771">
        <v>15</v>
      </c>
      <c r="X771" t="s">
        <v>46</v>
      </c>
      <c r="Y771" t="s">
        <v>742</v>
      </c>
      <c r="Z771">
        <v>559.5</v>
      </c>
      <c r="AA771">
        <v>44280</v>
      </c>
      <c r="AB771">
        <v>1</v>
      </c>
      <c r="AC771">
        <v>2.6033582616057571</v>
      </c>
      <c r="AD771">
        <v>1.3190348525469169</v>
      </c>
      <c r="AE771">
        <v>1.3190348525469169</v>
      </c>
      <c r="AF771">
        <v>0</v>
      </c>
      <c r="AG771" t="s">
        <v>642</v>
      </c>
    </row>
    <row r="772" spans="1:33" x14ac:dyDescent="0.25">
      <c r="A772" t="s">
        <v>56</v>
      </c>
      <c r="B772" t="s">
        <v>949</v>
      </c>
      <c r="C772" s="63" t="s">
        <v>949</v>
      </c>
      <c r="D772" s="63" t="s">
        <v>8</v>
      </c>
      <c r="E772" t="s">
        <v>8</v>
      </c>
      <c r="F772">
        <v>1</v>
      </c>
      <c r="G772">
        <v>1</v>
      </c>
      <c r="H772">
        <v>1</v>
      </c>
      <c r="I772">
        <v>2</v>
      </c>
      <c r="J772">
        <v>7</v>
      </c>
      <c r="K772">
        <v>5</v>
      </c>
      <c r="L772" t="s">
        <v>105</v>
      </c>
      <c r="M772">
        <v>5</v>
      </c>
      <c r="N772" t="s">
        <v>707</v>
      </c>
      <c r="O772" t="s">
        <v>31</v>
      </c>
      <c r="P772">
        <v>3</v>
      </c>
      <c r="Q772">
        <v>1</v>
      </c>
      <c r="R772">
        <v>0</v>
      </c>
      <c r="S772" t="s">
        <v>642</v>
      </c>
      <c r="T772" t="s">
        <v>689</v>
      </c>
      <c r="U772">
        <v>10</v>
      </c>
      <c r="V772">
        <v>1.3157894736842106</v>
      </c>
      <c r="W772">
        <v>10</v>
      </c>
      <c r="X772" t="s">
        <v>47</v>
      </c>
      <c r="Y772" t="s">
        <v>743</v>
      </c>
      <c r="Z772">
        <v>559.5</v>
      </c>
      <c r="AA772">
        <v>44280</v>
      </c>
      <c r="AB772">
        <v>1</v>
      </c>
      <c r="AC772">
        <v>1.7355721744038379</v>
      </c>
      <c r="AD772">
        <v>1.3190348525469169</v>
      </c>
      <c r="AE772">
        <v>1.3190348525469167</v>
      </c>
      <c r="AF772">
        <v>-2.2204460492503131E-16</v>
      </c>
      <c r="AG772" t="s">
        <v>642</v>
      </c>
    </row>
    <row r="773" spans="1:33" x14ac:dyDescent="0.25">
      <c r="A773" t="s">
        <v>56</v>
      </c>
      <c r="B773" t="s">
        <v>949</v>
      </c>
      <c r="C773" s="63" t="s">
        <v>949</v>
      </c>
      <c r="D773" s="63" t="s">
        <v>8</v>
      </c>
      <c r="E773" t="s">
        <v>8</v>
      </c>
      <c r="F773">
        <v>1</v>
      </c>
      <c r="G773">
        <v>1</v>
      </c>
      <c r="H773">
        <v>1</v>
      </c>
      <c r="I773">
        <v>2</v>
      </c>
      <c r="J773">
        <v>7</v>
      </c>
      <c r="K773">
        <v>6</v>
      </c>
      <c r="L773" t="s">
        <v>113</v>
      </c>
      <c r="M773">
        <v>6</v>
      </c>
      <c r="N773" t="s">
        <v>709</v>
      </c>
      <c r="O773" t="s">
        <v>4</v>
      </c>
      <c r="P773">
        <v>1</v>
      </c>
      <c r="Q773">
        <v>1</v>
      </c>
      <c r="R773">
        <v>0</v>
      </c>
      <c r="S773" t="s">
        <v>642</v>
      </c>
      <c r="T773" t="s">
        <v>689</v>
      </c>
      <c r="U773">
        <v>8.5</v>
      </c>
      <c r="V773">
        <v>1.118421052631579</v>
      </c>
      <c r="W773">
        <v>8.5</v>
      </c>
      <c r="X773" t="s">
        <v>48</v>
      </c>
      <c r="Y773" t="s">
        <v>744</v>
      </c>
      <c r="Z773">
        <v>559.5</v>
      </c>
      <c r="AA773">
        <v>44280</v>
      </c>
      <c r="AB773">
        <v>1</v>
      </c>
      <c r="AC773">
        <v>1.4752363482432624</v>
      </c>
      <c r="AD773">
        <v>1.3190348525469169</v>
      </c>
      <c r="AE773">
        <v>1.3190348525469169</v>
      </c>
      <c r="AF773">
        <v>0</v>
      </c>
      <c r="AG773" t="s">
        <v>642</v>
      </c>
    </row>
    <row r="774" spans="1:33" x14ac:dyDescent="0.25">
      <c r="A774" t="s">
        <v>56</v>
      </c>
      <c r="B774" t="s">
        <v>949</v>
      </c>
      <c r="C774" s="63" t="s">
        <v>949</v>
      </c>
      <c r="D774" s="63" t="s">
        <v>8</v>
      </c>
      <c r="E774" t="s">
        <v>8</v>
      </c>
      <c r="F774">
        <v>1</v>
      </c>
      <c r="G774">
        <v>1</v>
      </c>
      <c r="H774">
        <v>1</v>
      </c>
      <c r="I774">
        <v>2</v>
      </c>
      <c r="J774">
        <v>7</v>
      </c>
      <c r="K774">
        <v>6</v>
      </c>
      <c r="L774" t="s">
        <v>113</v>
      </c>
      <c r="M774">
        <v>6</v>
      </c>
      <c r="N774" t="s">
        <v>709</v>
      </c>
      <c r="O774" t="s">
        <v>5</v>
      </c>
      <c r="P774">
        <v>2</v>
      </c>
      <c r="Q774">
        <v>2</v>
      </c>
      <c r="R774">
        <v>0</v>
      </c>
      <c r="S774" t="s">
        <v>642</v>
      </c>
      <c r="T774" t="s">
        <v>689</v>
      </c>
      <c r="U774">
        <v>17</v>
      </c>
      <c r="V774">
        <v>2.236842105263158</v>
      </c>
      <c r="W774">
        <v>17</v>
      </c>
      <c r="X774" t="s">
        <v>49</v>
      </c>
      <c r="Y774" t="s">
        <v>745</v>
      </c>
      <c r="Z774">
        <v>559.5</v>
      </c>
      <c r="AA774">
        <v>44280</v>
      </c>
      <c r="AB774">
        <v>1</v>
      </c>
      <c r="AC774">
        <v>2.9504726964865249</v>
      </c>
      <c r="AD774">
        <v>1.3190348525469169</v>
      </c>
      <c r="AE774">
        <v>1.3190348525469169</v>
      </c>
      <c r="AF774">
        <v>0</v>
      </c>
      <c r="AG774" t="s">
        <v>642</v>
      </c>
    </row>
    <row r="775" spans="1:33" x14ac:dyDescent="0.25">
      <c r="A775" t="s">
        <v>56</v>
      </c>
      <c r="B775" t="s">
        <v>949</v>
      </c>
      <c r="C775" s="63" t="s">
        <v>949</v>
      </c>
      <c r="D775" s="63" t="s">
        <v>8</v>
      </c>
      <c r="E775" t="s">
        <v>8</v>
      </c>
      <c r="F775">
        <v>1</v>
      </c>
      <c r="G775">
        <v>1</v>
      </c>
      <c r="H775">
        <v>1</v>
      </c>
      <c r="I775">
        <v>2</v>
      </c>
      <c r="J775">
        <v>7</v>
      </c>
      <c r="K775">
        <v>6</v>
      </c>
      <c r="L775" t="s">
        <v>113</v>
      </c>
      <c r="M775">
        <v>6</v>
      </c>
      <c r="N775" t="s">
        <v>709</v>
      </c>
      <c r="O775" t="s">
        <v>31</v>
      </c>
      <c r="P775">
        <v>3</v>
      </c>
      <c r="Q775">
        <v>1</v>
      </c>
      <c r="R775">
        <v>0</v>
      </c>
      <c r="S775" t="s">
        <v>642</v>
      </c>
      <c r="T775" t="s">
        <v>689</v>
      </c>
      <c r="U775">
        <v>10</v>
      </c>
      <c r="V775">
        <v>1.3157894736842106</v>
      </c>
      <c r="W775">
        <v>10</v>
      </c>
      <c r="X775" t="s">
        <v>50</v>
      </c>
      <c r="Y775" t="s">
        <v>746</v>
      </c>
      <c r="Z775">
        <v>559.5</v>
      </c>
      <c r="AA775">
        <v>44280</v>
      </c>
      <c r="AB775">
        <v>1</v>
      </c>
      <c r="AC775">
        <v>1.7355721744038379</v>
      </c>
      <c r="AD775">
        <v>1.3190348525469169</v>
      </c>
      <c r="AE775">
        <v>1.3190348525469167</v>
      </c>
      <c r="AF775">
        <v>-2.2204460492503131E-16</v>
      </c>
      <c r="AG775" t="s">
        <v>642</v>
      </c>
    </row>
    <row r="776" spans="1:33" x14ac:dyDescent="0.25">
      <c r="A776" t="s">
        <v>56</v>
      </c>
      <c r="B776" t="s">
        <v>949</v>
      </c>
      <c r="C776" s="63" t="s">
        <v>949</v>
      </c>
      <c r="D776" s="63" t="s">
        <v>8</v>
      </c>
      <c r="E776" t="s">
        <v>8</v>
      </c>
      <c r="F776">
        <v>1</v>
      </c>
      <c r="G776">
        <v>1</v>
      </c>
      <c r="H776">
        <v>1</v>
      </c>
      <c r="I776">
        <v>2</v>
      </c>
      <c r="J776">
        <v>7</v>
      </c>
      <c r="K776">
        <v>7</v>
      </c>
      <c r="L776" t="s">
        <v>114</v>
      </c>
      <c r="M776">
        <v>7</v>
      </c>
      <c r="N776" t="s">
        <v>711</v>
      </c>
      <c r="O776" t="s">
        <v>4</v>
      </c>
      <c r="P776">
        <v>1</v>
      </c>
      <c r="Q776">
        <v>1</v>
      </c>
      <c r="R776">
        <v>0</v>
      </c>
      <c r="S776" t="s">
        <v>642</v>
      </c>
      <c r="T776" t="s">
        <v>689</v>
      </c>
      <c r="U776">
        <v>8.5</v>
      </c>
      <c r="V776">
        <v>1.118421052631579</v>
      </c>
      <c r="W776">
        <v>8.5</v>
      </c>
      <c r="X776" t="s">
        <v>51</v>
      </c>
      <c r="Y776" t="s">
        <v>747</v>
      </c>
      <c r="Z776">
        <v>559.5</v>
      </c>
      <c r="AA776">
        <v>44280</v>
      </c>
      <c r="AB776">
        <v>1</v>
      </c>
      <c r="AC776">
        <v>1.4752363482432624</v>
      </c>
      <c r="AD776">
        <v>1.3190348525469169</v>
      </c>
      <c r="AE776">
        <v>1.3190348525469169</v>
      </c>
      <c r="AF776">
        <v>0</v>
      </c>
      <c r="AG776" t="s">
        <v>642</v>
      </c>
    </row>
    <row r="777" spans="1:33" x14ac:dyDescent="0.25">
      <c r="A777" t="s">
        <v>56</v>
      </c>
      <c r="B777" t="s">
        <v>949</v>
      </c>
      <c r="C777" s="63" t="s">
        <v>949</v>
      </c>
      <c r="D777" s="63" t="s">
        <v>8</v>
      </c>
      <c r="E777" t="s">
        <v>8</v>
      </c>
      <c r="F777">
        <v>1</v>
      </c>
      <c r="G777">
        <v>1</v>
      </c>
      <c r="H777">
        <v>1</v>
      </c>
      <c r="I777">
        <v>2</v>
      </c>
      <c r="J777">
        <v>7</v>
      </c>
      <c r="K777">
        <v>7</v>
      </c>
      <c r="L777" t="s">
        <v>114</v>
      </c>
      <c r="M777">
        <v>7</v>
      </c>
      <c r="N777" t="s">
        <v>711</v>
      </c>
      <c r="O777" t="s">
        <v>5</v>
      </c>
      <c r="P777">
        <v>2</v>
      </c>
      <c r="Q777">
        <v>2</v>
      </c>
      <c r="R777">
        <v>0</v>
      </c>
      <c r="S777" t="s">
        <v>642</v>
      </c>
      <c r="T777" t="s">
        <v>689</v>
      </c>
      <c r="U777">
        <v>17</v>
      </c>
      <c r="V777">
        <v>2.236842105263158</v>
      </c>
      <c r="W777">
        <v>17</v>
      </c>
      <c r="X777" t="s">
        <v>52</v>
      </c>
      <c r="Y777" t="s">
        <v>748</v>
      </c>
      <c r="Z777">
        <v>559.5</v>
      </c>
      <c r="AA777">
        <v>44280</v>
      </c>
      <c r="AB777">
        <v>1</v>
      </c>
      <c r="AC777">
        <v>2.9504726964865249</v>
      </c>
      <c r="AD777">
        <v>1.3190348525469169</v>
      </c>
      <c r="AE777">
        <v>1.3190348525469169</v>
      </c>
      <c r="AF777">
        <v>0</v>
      </c>
      <c r="AG777" t="s">
        <v>642</v>
      </c>
    </row>
    <row r="778" spans="1:33" x14ac:dyDescent="0.25">
      <c r="A778" t="s">
        <v>56</v>
      </c>
      <c r="B778" t="s">
        <v>949</v>
      </c>
      <c r="C778" s="63" t="s">
        <v>949</v>
      </c>
      <c r="D778" s="63" t="s">
        <v>8</v>
      </c>
      <c r="E778" t="s">
        <v>8</v>
      </c>
      <c r="F778">
        <v>1</v>
      </c>
      <c r="G778">
        <v>1</v>
      </c>
      <c r="H778">
        <v>1</v>
      </c>
      <c r="I778">
        <v>2</v>
      </c>
      <c r="J778">
        <v>7</v>
      </c>
      <c r="K778">
        <v>7</v>
      </c>
      <c r="L778" t="s">
        <v>114</v>
      </c>
      <c r="M778">
        <v>7</v>
      </c>
      <c r="N778" t="s">
        <v>711</v>
      </c>
      <c r="O778" t="s">
        <v>31</v>
      </c>
      <c r="P778">
        <v>3</v>
      </c>
      <c r="Q778">
        <v>1</v>
      </c>
      <c r="R778">
        <v>0</v>
      </c>
      <c r="S778" t="s">
        <v>642</v>
      </c>
      <c r="T778" t="s">
        <v>689</v>
      </c>
      <c r="U778">
        <v>10</v>
      </c>
      <c r="V778">
        <v>1.3157894736842106</v>
      </c>
      <c r="W778">
        <v>10</v>
      </c>
      <c r="X778" t="s">
        <v>53</v>
      </c>
      <c r="Y778" t="s">
        <v>749</v>
      </c>
      <c r="Z778">
        <v>559.5</v>
      </c>
      <c r="AA778">
        <v>44280</v>
      </c>
      <c r="AB778">
        <v>1</v>
      </c>
      <c r="AC778">
        <v>1.7355721744038379</v>
      </c>
      <c r="AD778">
        <v>1.3190348525469169</v>
      </c>
      <c r="AE778">
        <v>1.3190348525469167</v>
      </c>
      <c r="AF778">
        <v>-2.2204460492503131E-16</v>
      </c>
      <c r="AG778" t="s">
        <v>642</v>
      </c>
    </row>
    <row r="779" spans="1:33" x14ac:dyDescent="0.25">
      <c r="A779" t="s">
        <v>56</v>
      </c>
      <c r="B779" t="s">
        <v>949</v>
      </c>
      <c r="C779" s="63" t="s">
        <v>949</v>
      </c>
      <c r="D779" s="63" t="s">
        <v>8</v>
      </c>
      <c r="E779" t="s">
        <v>8</v>
      </c>
      <c r="F779">
        <v>1</v>
      </c>
      <c r="G779">
        <v>2</v>
      </c>
      <c r="H779">
        <v>2</v>
      </c>
      <c r="I779">
        <v>2</v>
      </c>
      <c r="J779">
        <v>7</v>
      </c>
      <c r="K779">
        <v>1</v>
      </c>
      <c r="L779" t="s">
        <v>99</v>
      </c>
      <c r="M779">
        <v>8</v>
      </c>
      <c r="N779" t="s">
        <v>713</v>
      </c>
      <c r="O779" t="s">
        <v>4</v>
      </c>
      <c r="P779">
        <v>1</v>
      </c>
      <c r="Q779">
        <v>1</v>
      </c>
      <c r="R779">
        <v>0</v>
      </c>
      <c r="S779" t="s">
        <v>642</v>
      </c>
      <c r="T779" t="s">
        <v>689</v>
      </c>
      <c r="U779">
        <v>6.5</v>
      </c>
      <c r="V779">
        <v>0.85526315789473684</v>
      </c>
      <c r="W779">
        <v>6.5</v>
      </c>
      <c r="X779" t="s">
        <v>33</v>
      </c>
      <c r="Y779" t="s">
        <v>750</v>
      </c>
      <c r="Z779">
        <v>559.5</v>
      </c>
      <c r="AA779">
        <v>44280</v>
      </c>
      <c r="AB779">
        <v>1</v>
      </c>
      <c r="AC779">
        <v>1.1281219133624945</v>
      </c>
      <c r="AD779">
        <v>1.3190348525469169</v>
      </c>
      <c r="AE779">
        <v>1.3190348525469167</v>
      </c>
      <c r="AF779">
        <v>-2.2204460492503131E-16</v>
      </c>
      <c r="AG779" t="s">
        <v>642</v>
      </c>
    </row>
    <row r="780" spans="1:33" x14ac:dyDescent="0.25">
      <c r="A780" t="s">
        <v>56</v>
      </c>
      <c r="B780" t="s">
        <v>949</v>
      </c>
      <c r="C780" s="63" t="s">
        <v>949</v>
      </c>
      <c r="D780" s="63" t="s">
        <v>8</v>
      </c>
      <c r="E780" t="s">
        <v>8</v>
      </c>
      <c r="F780">
        <v>1</v>
      </c>
      <c r="G780">
        <v>2</v>
      </c>
      <c r="H780">
        <v>2</v>
      </c>
      <c r="I780">
        <v>2</v>
      </c>
      <c r="J780">
        <v>7</v>
      </c>
      <c r="K780">
        <v>1</v>
      </c>
      <c r="L780" t="s">
        <v>99</v>
      </c>
      <c r="M780">
        <v>8</v>
      </c>
      <c r="N780" t="s">
        <v>713</v>
      </c>
      <c r="O780" t="s">
        <v>5</v>
      </c>
      <c r="P780">
        <v>2</v>
      </c>
      <c r="Q780">
        <v>2</v>
      </c>
      <c r="R780">
        <v>0</v>
      </c>
      <c r="S780" t="s">
        <v>642</v>
      </c>
      <c r="T780" t="s">
        <v>689</v>
      </c>
      <c r="U780">
        <v>17</v>
      </c>
      <c r="V780">
        <v>2.236842105263158</v>
      </c>
      <c r="W780">
        <v>17</v>
      </c>
      <c r="X780" t="s">
        <v>34</v>
      </c>
      <c r="Y780" t="s">
        <v>751</v>
      </c>
      <c r="Z780">
        <v>559.5</v>
      </c>
      <c r="AA780">
        <v>44280</v>
      </c>
      <c r="AB780">
        <v>1</v>
      </c>
      <c r="AC780">
        <v>2.9504726964865249</v>
      </c>
      <c r="AD780">
        <v>1.3190348525469169</v>
      </c>
      <c r="AE780">
        <v>1.3190348525469169</v>
      </c>
      <c r="AF780">
        <v>0</v>
      </c>
      <c r="AG780" t="s">
        <v>642</v>
      </c>
    </row>
    <row r="781" spans="1:33" x14ac:dyDescent="0.25">
      <c r="A781" t="s">
        <v>56</v>
      </c>
      <c r="B781" t="s">
        <v>949</v>
      </c>
      <c r="C781" s="63" t="s">
        <v>949</v>
      </c>
      <c r="D781" s="63" t="s">
        <v>8</v>
      </c>
      <c r="E781" t="s">
        <v>8</v>
      </c>
      <c r="F781">
        <v>1</v>
      </c>
      <c r="G781">
        <v>2</v>
      </c>
      <c r="H781">
        <v>2</v>
      </c>
      <c r="I781">
        <v>2</v>
      </c>
      <c r="J781">
        <v>7</v>
      </c>
      <c r="K781">
        <v>1</v>
      </c>
      <c r="L781" t="s">
        <v>99</v>
      </c>
      <c r="M781">
        <v>8</v>
      </c>
      <c r="N781" t="s">
        <v>713</v>
      </c>
      <c r="O781" t="s">
        <v>31</v>
      </c>
      <c r="P781">
        <v>3</v>
      </c>
      <c r="Q781">
        <v>1</v>
      </c>
      <c r="R781">
        <v>0</v>
      </c>
      <c r="S781" t="s">
        <v>642</v>
      </c>
      <c r="T781" t="s">
        <v>689</v>
      </c>
      <c r="U781">
        <v>10</v>
      </c>
      <c r="V781">
        <v>1.3157894736842106</v>
      </c>
      <c r="W781">
        <v>10</v>
      </c>
      <c r="X781" t="s">
        <v>35</v>
      </c>
      <c r="Y781" t="s">
        <v>752</v>
      </c>
      <c r="Z781">
        <v>559.5</v>
      </c>
      <c r="AA781">
        <v>44280</v>
      </c>
      <c r="AB781">
        <v>1</v>
      </c>
      <c r="AC781">
        <v>1.7355721744038379</v>
      </c>
      <c r="AD781">
        <v>1.3190348525469169</v>
      </c>
      <c r="AE781">
        <v>1.3190348525469167</v>
      </c>
      <c r="AF781">
        <v>-2.2204460492503131E-16</v>
      </c>
      <c r="AG781" t="s">
        <v>642</v>
      </c>
    </row>
    <row r="782" spans="1:33" x14ac:dyDescent="0.25">
      <c r="A782" t="s">
        <v>56</v>
      </c>
      <c r="B782" t="s">
        <v>949</v>
      </c>
      <c r="C782" s="63" t="s">
        <v>949</v>
      </c>
      <c r="D782" s="63" t="s">
        <v>8</v>
      </c>
      <c r="E782" t="s">
        <v>8</v>
      </c>
      <c r="F782">
        <v>1</v>
      </c>
      <c r="G782">
        <v>2</v>
      </c>
      <c r="H782">
        <v>2</v>
      </c>
      <c r="I782">
        <v>2</v>
      </c>
      <c r="J782">
        <v>7</v>
      </c>
      <c r="K782">
        <v>2</v>
      </c>
      <c r="L782" t="s">
        <v>102</v>
      </c>
      <c r="M782">
        <v>9</v>
      </c>
      <c r="N782" t="s">
        <v>715</v>
      </c>
      <c r="O782" t="s">
        <v>4</v>
      </c>
      <c r="P782">
        <v>1</v>
      </c>
      <c r="Q782">
        <v>1</v>
      </c>
      <c r="R782">
        <v>0</v>
      </c>
      <c r="S782" t="s">
        <v>642</v>
      </c>
      <c r="T782" t="s">
        <v>689</v>
      </c>
      <c r="U782">
        <v>8.5</v>
      </c>
      <c r="V782">
        <v>1.118421052631579</v>
      </c>
      <c r="W782">
        <v>8.5</v>
      </c>
      <c r="X782" t="s">
        <v>36</v>
      </c>
      <c r="Y782" t="s">
        <v>753</v>
      </c>
      <c r="Z782">
        <v>559.5</v>
      </c>
      <c r="AA782">
        <v>44280</v>
      </c>
      <c r="AB782">
        <v>1</v>
      </c>
      <c r="AC782">
        <v>1.4752363482432624</v>
      </c>
      <c r="AD782">
        <v>1.3190348525469169</v>
      </c>
      <c r="AE782">
        <v>1.3190348525469169</v>
      </c>
      <c r="AF782">
        <v>0</v>
      </c>
      <c r="AG782" t="s">
        <v>642</v>
      </c>
    </row>
    <row r="783" spans="1:33" x14ac:dyDescent="0.25">
      <c r="A783" t="s">
        <v>56</v>
      </c>
      <c r="B783" t="s">
        <v>949</v>
      </c>
      <c r="C783" s="63" t="s">
        <v>949</v>
      </c>
      <c r="D783" s="63" t="s">
        <v>8</v>
      </c>
      <c r="E783" t="s">
        <v>8</v>
      </c>
      <c r="F783">
        <v>1</v>
      </c>
      <c r="G783">
        <v>2</v>
      </c>
      <c r="H783">
        <v>2</v>
      </c>
      <c r="I783">
        <v>2</v>
      </c>
      <c r="J783">
        <v>7</v>
      </c>
      <c r="K783">
        <v>2</v>
      </c>
      <c r="L783" t="s">
        <v>102</v>
      </c>
      <c r="M783">
        <v>9</v>
      </c>
      <c r="N783" t="s">
        <v>715</v>
      </c>
      <c r="O783" t="s">
        <v>5</v>
      </c>
      <c r="P783">
        <v>2</v>
      </c>
      <c r="Q783">
        <v>2</v>
      </c>
      <c r="R783">
        <v>0</v>
      </c>
      <c r="S783" t="s">
        <v>642</v>
      </c>
      <c r="T783" t="s">
        <v>689</v>
      </c>
      <c r="U783">
        <v>17</v>
      </c>
      <c r="V783">
        <v>2.236842105263158</v>
      </c>
      <c r="W783">
        <v>17</v>
      </c>
      <c r="X783" t="s">
        <v>37</v>
      </c>
      <c r="Y783" t="s">
        <v>754</v>
      </c>
      <c r="Z783">
        <v>559.5</v>
      </c>
      <c r="AA783">
        <v>44280</v>
      </c>
      <c r="AB783">
        <v>1</v>
      </c>
      <c r="AC783">
        <v>2.9504726964865249</v>
      </c>
      <c r="AD783">
        <v>1.3190348525469169</v>
      </c>
      <c r="AE783">
        <v>1.3190348525469169</v>
      </c>
      <c r="AF783">
        <v>0</v>
      </c>
      <c r="AG783" t="s">
        <v>642</v>
      </c>
    </row>
    <row r="784" spans="1:33" x14ac:dyDescent="0.25">
      <c r="A784" t="s">
        <v>56</v>
      </c>
      <c r="B784" t="s">
        <v>949</v>
      </c>
      <c r="C784" s="63" t="s">
        <v>949</v>
      </c>
      <c r="D784" s="63" t="s">
        <v>8</v>
      </c>
      <c r="E784" t="s">
        <v>8</v>
      </c>
      <c r="F784">
        <v>1</v>
      </c>
      <c r="G784">
        <v>2</v>
      </c>
      <c r="H784">
        <v>2</v>
      </c>
      <c r="I784">
        <v>2</v>
      </c>
      <c r="J784">
        <v>7</v>
      </c>
      <c r="K784">
        <v>2</v>
      </c>
      <c r="L784" t="s">
        <v>102</v>
      </c>
      <c r="M784">
        <v>9</v>
      </c>
      <c r="N784" t="s">
        <v>715</v>
      </c>
      <c r="O784" t="s">
        <v>31</v>
      </c>
      <c r="P784">
        <v>3</v>
      </c>
      <c r="Q784">
        <v>1</v>
      </c>
      <c r="R784">
        <v>0</v>
      </c>
      <c r="S784" t="s">
        <v>642</v>
      </c>
      <c r="T784" t="s">
        <v>689</v>
      </c>
      <c r="U784">
        <v>10</v>
      </c>
      <c r="V784">
        <v>1.3157894736842106</v>
      </c>
      <c r="W784">
        <v>10</v>
      </c>
      <c r="X784" t="s">
        <v>38</v>
      </c>
      <c r="Y784" t="s">
        <v>755</v>
      </c>
      <c r="Z784">
        <v>559.5</v>
      </c>
      <c r="AA784">
        <v>44280</v>
      </c>
      <c r="AB784">
        <v>1</v>
      </c>
      <c r="AC784">
        <v>1.7355721744038379</v>
      </c>
      <c r="AD784">
        <v>1.3190348525469169</v>
      </c>
      <c r="AE784">
        <v>1.3190348525469167</v>
      </c>
      <c r="AF784">
        <v>-2.2204460492503131E-16</v>
      </c>
      <c r="AG784" t="s">
        <v>642</v>
      </c>
    </row>
    <row r="785" spans="1:33" x14ac:dyDescent="0.25">
      <c r="A785" t="s">
        <v>56</v>
      </c>
      <c r="B785" t="s">
        <v>949</v>
      </c>
      <c r="C785" s="63" t="s">
        <v>949</v>
      </c>
      <c r="D785" s="63" t="s">
        <v>8</v>
      </c>
      <c r="E785" t="s">
        <v>8</v>
      </c>
      <c r="F785">
        <v>1</v>
      </c>
      <c r="G785">
        <v>2</v>
      </c>
      <c r="H785">
        <v>2</v>
      </c>
      <c r="I785">
        <v>2</v>
      </c>
      <c r="J785">
        <v>7</v>
      </c>
      <c r="K785">
        <v>3</v>
      </c>
      <c r="L785" t="s">
        <v>103</v>
      </c>
      <c r="M785">
        <v>10</v>
      </c>
      <c r="N785" t="s">
        <v>717</v>
      </c>
      <c r="O785" t="s">
        <v>4</v>
      </c>
      <c r="P785">
        <v>1</v>
      </c>
      <c r="Q785">
        <v>2</v>
      </c>
      <c r="R785">
        <v>0</v>
      </c>
      <c r="S785" t="s">
        <v>642</v>
      </c>
      <c r="T785" t="s">
        <v>689</v>
      </c>
      <c r="U785">
        <v>17</v>
      </c>
      <c r="V785">
        <v>2.236842105263158</v>
      </c>
      <c r="W785">
        <v>17</v>
      </c>
      <c r="X785" t="s">
        <v>39</v>
      </c>
      <c r="Y785" t="s">
        <v>756</v>
      </c>
      <c r="Z785">
        <v>559.5</v>
      </c>
      <c r="AA785">
        <v>44280</v>
      </c>
      <c r="AB785">
        <v>1</v>
      </c>
      <c r="AC785">
        <v>2.9504726964865249</v>
      </c>
      <c r="AD785">
        <v>1.3190348525469169</v>
      </c>
      <c r="AE785">
        <v>1.3190348525469169</v>
      </c>
      <c r="AF785">
        <v>0</v>
      </c>
      <c r="AG785" t="s">
        <v>642</v>
      </c>
    </row>
    <row r="786" spans="1:33" x14ac:dyDescent="0.25">
      <c r="A786" t="s">
        <v>56</v>
      </c>
      <c r="B786" t="s">
        <v>949</v>
      </c>
      <c r="C786" s="63" t="s">
        <v>949</v>
      </c>
      <c r="D786" s="63" t="s">
        <v>8</v>
      </c>
      <c r="E786" t="s">
        <v>8</v>
      </c>
      <c r="F786">
        <v>1</v>
      </c>
      <c r="G786">
        <v>2</v>
      </c>
      <c r="H786">
        <v>2</v>
      </c>
      <c r="I786">
        <v>2</v>
      </c>
      <c r="J786">
        <v>7</v>
      </c>
      <c r="K786">
        <v>3</v>
      </c>
      <c r="L786" t="s">
        <v>103</v>
      </c>
      <c r="M786">
        <v>10</v>
      </c>
      <c r="N786" t="s">
        <v>717</v>
      </c>
      <c r="O786" t="s">
        <v>5</v>
      </c>
      <c r="P786">
        <v>2</v>
      </c>
      <c r="Q786">
        <v>2</v>
      </c>
      <c r="R786">
        <v>0</v>
      </c>
      <c r="S786" t="s">
        <v>642</v>
      </c>
      <c r="T786" t="s">
        <v>689</v>
      </c>
      <c r="U786">
        <v>15</v>
      </c>
      <c r="V786">
        <v>1.9736842105263159</v>
      </c>
      <c r="W786">
        <v>15</v>
      </c>
      <c r="X786" t="s">
        <v>40</v>
      </c>
      <c r="Y786" t="s">
        <v>757</v>
      </c>
      <c r="Z786">
        <v>559.5</v>
      </c>
      <c r="AA786">
        <v>44280</v>
      </c>
      <c r="AB786">
        <v>1</v>
      </c>
      <c r="AC786">
        <v>2.6033582616057571</v>
      </c>
      <c r="AD786">
        <v>1.3190348525469169</v>
      </c>
      <c r="AE786">
        <v>1.3190348525469169</v>
      </c>
      <c r="AF786">
        <v>0</v>
      </c>
      <c r="AG786" t="s">
        <v>642</v>
      </c>
    </row>
    <row r="787" spans="1:33" x14ac:dyDescent="0.25">
      <c r="A787" t="s">
        <v>56</v>
      </c>
      <c r="B787" t="s">
        <v>949</v>
      </c>
      <c r="C787" s="63" t="s">
        <v>949</v>
      </c>
      <c r="D787" s="63" t="s">
        <v>8</v>
      </c>
      <c r="E787" t="s">
        <v>8</v>
      </c>
      <c r="F787">
        <v>1</v>
      </c>
      <c r="G787">
        <v>2</v>
      </c>
      <c r="H787">
        <v>2</v>
      </c>
      <c r="I787">
        <v>2</v>
      </c>
      <c r="J787">
        <v>7</v>
      </c>
      <c r="K787">
        <v>3</v>
      </c>
      <c r="L787" t="s">
        <v>103</v>
      </c>
      <c r="M787">
        <v>10</v>
      </c>
      <c r="N787" t="s">
        <v>717</v>
      </c>
      <c r="O787" t="s">
        <v>31</v>
      </c>
      <c r="P787">
        <v>3</v>
      </c>
      <c r="Q787">
        <v>1</v>
      </c>
      <c r="R787">
        <v>0</v>
      </c>
      <c r="S787" t="s">
        <v>642</v>
      </c>
      <c r="T787" t="s">
        <v>689</v>
      </c>
      <c r="U787">
        <v>10</v>
      </c>
      <c r="V787">
        <v>1.3157894736842106</v>
      </c>
      <c r="W787">
        <v>10</v>
      </c>
      <c r="X787" t="s">
        <v>41</v>
      </c>
      <c r="Y787" t="s">
        <v>758</v>
      </c>
      <c r="Z787">
        <v>559.5</v>
      </c>
      <c r="AA787">
        <v>44280</v>
      </c>
      <c r="AB787">
        <v>1</v>
      </c>
      <c r="AC787">
        <v>1.7355721744038379</v>
      </c>
      <c r="AD787">
        <v>1.3190348525469169</v>
      </c>
      <c r="AE787">
        <v>1.3190348525469167</v>
      </c>
      <c r="AF787">
        <v>-2.2204460492503131E-16</v>
      </c>
      <c r="AG787" t="s">
        <v>642</v>
      </c>
    </row>
    <row r="788" spans="1:33" x14ac:dyDescent="0.25">
      <c r="A788" t="s">
        <v>56</v>
      </c>
      <c r="B788" t="s">
        <v>949</v>
      </c>
      <c r="C788" s="63" t="s">
        <v>949</v>
      </c>
      <c r="D788" s="63" t="s">
        <v>8</v>
      </c>
      <c r="E788" t="s">
        <v>8</v>
      </c>
      <c r="F788">
        <v>1</v>
      </c>
      <c r="G788">
        <v>2</v>
      </c>
      <c r="H788">
        <v>2</v>
      </c>
      <c r="I788">
        <v>2</v>
      </c>
      <c r="J788">
        <v>7</v>
      </c>
      <c r="K788">
        <v>4</v>
      </c>
      <c r="L788" t="s">
        <v>101</v>
      </c>
      <c r="M788">
        <v>11</v>
      </c>
      <c r="N788" t="s">
        <v>719</v>
      </c>
      <c r="O788" t="s">
        <v>4</v>
      </c>
      <c r="P788">
        <v>1</v>
      </c>
      <c r="Q788">
        <v>2</v>
      </c>
      <c r="R788">
        <v>0</v>
      </c>
      <c r="S788" t="s">
        <v>642</v>
      </c>
      <c r="T788" t="s">
        <v>689</v>
      </c>
      <c r="U788">
        <v>17</v>
      </c>
      <c r="V788">
        <v>2.236842105263158</v>
      </c>
      <c r="W788">
        <v>17</v>
      </c>
      <c r="X788" t="s">
        <v>42</v>
      </c>
      <c r="Y788" t="s">
        <v>759</v>
      </c>
      <c r="Z788">
        <v>559.5</v>
      </c>
      <c r="AA788">
        <v>44280</v>
      </c>
      <c r="AB788">
        <v>1</v>
      </c>
      <c r="AC788">
        <v>2.9504726964865249</v>
      </c>
      <c r="AD788">
        <v>1.3190348525469169</v>
      </c>
      <c r="AE788">
        <v>1.3190348525469169</v>
      </c>
      <c r="AF788">
        <v>0</v>
      </c>
      <c r="AG788" t="s">
        <v>642</v>
      </c>
    </row>
    <row r="789" spans="1:33" x14ac:dyDescent="0.25">
      <c r="A789" t="s">
        <v>56</v>
      </c>
      <c r="B789" t="s">
        <v>949</v>
      </c>
      <c r="C789" s="63" t="s">
        <v>949</v>
      </c>
      <c r="D789" s="63" t="s">
        <v>8</v>
      </c>
      <c r="E789" t="s">
        <v>8</v>
      </c>
      <c r="F789">
        <v>1</v>
      </c>
      <c r="G789">
        <v>2</v>
      </c>
      <c r="H789">
        <v>2</v>
      </c>
      <c r="I789">
        <v>2</v>
      </c>
      <c r="J789">
        <v>7</v>
      </c>
      <c r="K789">
        <v>4</v>
      </c>
      <c r="L789" t="s">
        <v>101</v>
      </c>
      <c r="M789">
        <v>11</v>
      </c>
      <c r="N789" t="s">
        <v>719</v>
      </c>
      <c r="O789" t="s">
        <v>5</v>
      </c>
      <c r="P789">
        <v>2</v>
      </c>
      <c r="Q789">
        <v>2</v>
      </c>
      <c r="R789">
        <v>0</v>
      </c>
      <c r="S789" t="s">
        <v>642</v>
      </c>
      <c r="T789" t="s">
        <v>689</v>
      </c>
      <c r="U789">
        <v>15</v>
      </c>
      <c r="V789">
        <v>1.9736842105263159</v>
      </c>
      <c r="W789">
        <v>15</v>
      </c>
      <c r="X789" t="s">
        <v>43</v>
      </c>
      <c r="Y789" t="s">
        <v>760</v>
      </c>
      <c r="Z789">
        <v>559.5</v>
      </c>
      <c r="AA789">
        <v>44280</v>
      </c>
      <c r="AB789">
        <v>1</v>
      </c>
      <c r="AC789">
        <v>2.6033582616057571</v>
      </c>
      <c r="AD789">
        <v>1.3190348525469169</v>
      </c>
      <c r="AE789">
        <v>1.3190348525469169</v>
      </c>
      <c r="AF789">
        <v>0</v>
      </c>
      <c r="AG789" t="s">
        <v>642</v>
      </c>
    </row>
    <row r="790" spans="1:33" x14ac:dyDescent="0.25">
      <c r="A790" t="s">
        <v>56</v>
      </c>
      <c r="B790" t="s">
        <v>949</v>
      </c>
      <c r="C790" s="63" t="s">
        <v>949</v>
      </c>
      <c r="D790" s="63" t="s">
        <v>8</v>
      </c>
      <c r="E790" t="s">
        <v>8</v>
      </c>
      <c r="F790">
        <v>1</v>
      </c>
      <c r="G790">
        <v>2</v>
      </c>
      <c r="H790">
        <v>2</v>
      </c>
      <c r="I790">
        <v>2</v>
      </c>
      <c r="J790">
        <v>7</v>
      </c>
      <c r="K790">
        <v>4</v>
      </c>
      <c r="L790" t="s">
        <v>101</v>
      </c>
      <c r="M790">
        <v>11</v>
      </c>
      <c r="N790" t="s">
        <v>719</v>
      </c>
      <c r="O790" t="s">
        <v>31</v>
      </c>
      <c r="P790">
        <v>3</v>
      </c>
      <c r="Q790">
        <v>1</v>
      </c>
      <c r="R790">
        <v>0</v>
      </c>
      <c r="S790" t="s">
        <v>642</v>
      </c>
      <c r="T790" t="s">
        <v>689</v>
      </c>
      <c r="U790">
        <v>10</v>
      </c>
      <c r="V790">
        <v>1.3157894736842106</v>
      </c>
      <c r="W790">
        <v>10</v>
      </c>
      <c r="X790" t="s">
        <v>44</v>
      </c>
      <c r="Y790" t="s">
        <v>761</v>
      </c>
      <c r="Z790">
        <v>559.5</v>
      </c>
      <c r="AA790">
        <v>44280</v>
      </c>
      <c r="AB790">
        <v>1</v>
      </c>
      <c r="AC790">
        <v>1.7355721744038379</v>
      </c>
      <c r="AD790">
        <v>1.3190348525469169</v>
      </c>
      <c r="AE790">
        <v>1.3190348525469167</v>
      </c>
      <c r="AF790">
        <v>-2.2204460492503131E-16</v>
      </c>
      <c r="AG790" t="s">
        <v>642</v>
      </c>
    </row>
    <row r="791" spans="1:33" x14ac:dyDescent="0.25">
      <c r="A791" t="s">
        <v>56</v>
      </c>
      <c r="B791" t="s">
        <v>949</v>
      </c>
      <c r="C791" s="63" t="s">
        <v>949</v>
      </c>
      <c r="D791" s="63" t="s">
        <v>8</v>
      </c>
      <c r="E791" t="s">
        <v>8</v>
      </c>
      <c r="F791">
        <v>1</v>
      </c>
      <c r="G791">
        <v>2</v>
      </c>
      <c r="H791">
        <v>2</v>
      </c>
      <c r="I791">
        <v>2</v>
      </c>
      <c r="J791">
        <v>7</v>
      </c>
      <c r="K791">
        <v>5</v>
      </c>
      <c r="L791" t="s">
        <v>105</v>
      </c>
      <c r="M791">
        <v>12</v>
      </c>
      <c r="N791" t="s">
        <v>721</v>
      </c>
      <c r="O791" t="s">
        <v>4</v>
      </c>
      <c r="P791">
        <v>1</v>
      </c>
      <c r="Q791">
        <v>4</v>
      </c>
      <c r="R791">
        <v>0</v>
      </c>
      <c r="S791" t="s">
        <v>642</v>
      </c>
      <c r="T791" t="s">
        <v>689</v>
      </c>
      <c r="U791">
        <v>32</v>
      </c>
      <c r="V791">
        <v>4.2105263157894735</v>
      </c>
      <c r="W791">
        <v>32</v>
      </c>
      <c r="X791" t="s">
        <v>45</v>
      </c>
      <c r="Y791" t="s">
        <v>762</v>
      </c>
      <c r="Z791">
        <v>559.5</v>
      </c>
      <c r="AA791">
        <v>44280</v>
      </c>
      <c r="AB791">
        <v>1</v>
      </c>
      <c r="AC791">
        <v>5.5538309580922816</v>
      </c>
      <c r="AD791">
        <v>1.3190348525469169</v>
      </c>
      <c r="AE791">
        <v>1.3190348525469169</v>
      </c>
      <c r="AF791">
        <v>0</v>
      </c>
      <c r="AG791" t="s">
        <v>642</v>
      </c>
    </row>
    <row r="792" spans="1:33" x14ac:dyDescent="0.25">
      <c r="A792" t="s">
        <v>56</v>
      </c>
      <c r="B792" t="s">
        <v>949</v>
      </c>
      <c r="C792" s="63" t="s">
        <v>949</v>
      </c>
      <c r="D792" s="63" t="s">
        <v>8</v>
      </c>
      <c r="E792" t="s">
        <v>8</v>
      </c>
      <c r="F792">
        <v>1</v>
      </c>
      <c r="G792">
        <v>2</v>
      </c>
      <c r="H792">
        <v>2</v>
      </c>
      <c r="I792">
        <v>2</v>
      </c>
      <c r="J792">
        <v>7</v>
      </c>
      <c r="K792">
        <v>5</v>
      </c>
      <c r="L792" t="s">
        <v>105</v>
      </c>
      <c r="M792">
        <v>12</v>
      </c>
      <c r="N792" t="s">
        <v>721</v>
      </c>
      <c r="O792" t="s">
        <v>5</v>
      </c>
      <c r="P792">
        <v>2</v>
      </c>
      <c r="Q792">
        <v>2</v>
      </c>
      <c r="R792">
        <v>0</v>
      </c>
      <c r="S792" t="s">
        <v>642</v>
      </c>
      <c r="T792" t="s">
        <v>689</v>
      </c>
      <c r="U792">
        <v>17</v>
      </c>
      <c r="V792">
        <v>2.236842105263158</v>
      </c>
      <c r="W792">
        <v>17</v>
      </c>
      <c r="X792" t="s">
        <v>46</v>
      </c>
      <c r="Y792" t="s">
        <v>763</v>
      </c>
      <c r="Z792">
        <v>559.5</v>
      </c>
      <c r="AA792">
        <v>44280</v>
      </c>
      <c r="AB792">
        <v>1</v>
      </c>
      <c r="AC792">
        <v>2.9504726964865249</v>
      </c>
      <c r="AD792">
        <v>1.3190348525469169</v>
      </c>
      <c r="AE792">
        <v>1.3190348525469169</v>
      </c>
      <c r="AF792">
        <v>0</v>
      </c>
      <c r="AG792" t="s">
        <v>642</v>
      </c>
    </row>
    <row r="793" spans="1:33" x14ac:dyDescent="0.25">
      <c r="A793" t="s">
        <v>56</v>
      </c>
      <c r="B793" t="s">
        <v>949</v>
      </c>
      <c r="C793" s="63" t="s">
        <v>949</v>
      </c>
      <c r="D793" s="63" t="s">
        <v>8</v>
      </c>
      <c r="E793" t="s">
        <v>8</v>
      </c>
      <c r="F793">
        <v>1</v>
      </c>
      <c r="G793">
        <v>2</v>
      </c>
      <c r="H793">
        <v>2</v>
      </c>
      <c r="I793">
        <v>2</v>
      </c>
      <c r="J793">
        <v>7</v>
      </c>
      <c r="K793">
        <v>5</v>
      </c>
      <c r="L793" t="s">
        <v>105</v>
      </c>
      <c r="M793">
        <v>12</v>
      </c>
      <c r="N793" t="s">
        <v>721</v>
      </c>
      <c r="O793" t="s">
        <v>31</v>
      </c>
      <c r="P793">
        <v>3</v>
      </c>
      <c r="Q793">
        <v>1</v>
      </c>
      <c r="R793">
        <v>0</v>
      </c>
      <c r="S793" t="s">
        <v>642</v>
      </c>
      <c r="T793" t="s">
        <v>689</v>
      </c>
      <c r="U793">
        <v>10</v>
      </c>
      <c r="V793">
        <v>1.3157894736842106</v>
      </c>
      <c r="W793">
        <v>10</v>
      </c>
      <c r="X793" t="s">
        <v>47</v>
      </c>
      <c r="Y793" t="s">
        <v>764</v>
      </c>
      <c r="Z793">
        <v>559.5</v>
      </c>
      <c r="AA793">
        <v>44280</v>
      </c>
      <c r="AB793">
        <v>1</v>
      </c>
      <c r="AC793">
        <v>1.7355721744038379</v>
      </c>
      <c r="AD793">
        <v>1.3190348525469169</v>
      </c>
      <c r="AE793">
        <v>1.3190348525469167</v>
      </c>
      <c r="AF793">
        <v>-2.2204460492503131E-16</v>
      </c>
      <c r="AG793" t="s">
        <v>642</v>
      </c>
    </row>
    <row r="794" spans="1:33" x14ac:dyDescent="0.25">
      <c r="A794" t="s">
        <v>56</v>
      </c>
      <c r="B794" t="s">
        <v>949</v>
      </c>
      <c r="C794" s="63" t="s">
        <v>949</v>
      </c>
      <c r="D794" s="63" t="s">
        <v>8</v>
      </c>
      <c r="E794" t="s">
        <v>8</v>
      </c>
      <c r="F794">
        <v>1</v>
      </c>
      <c r="G794">
        <v>2</v>
      </c>
      <c r="H794">
        <v>2</v>
      </c>
      <c r="I794">
        <v>2</v>
      </c>
      <c r="J794">
        <v>7</v>
      </c>
      <c r="K794">
        <v>6</v>
      </c>
      <c r="L794" t="s">
        <v>113</v>
      </c>
      <c r="M794">
        <v>13</v>
      </c>
      <c r="N794" t="s">
        <v>723</v>
      </c>
      <c r="O794" t="s">
        <v>4</v>
      </c>
      <c r="P794">
        <v>1</v>
      </c>
      <c r="Q794">
        <v>1</v>
      </c>
      <c r="R794">
        <v>0</v>
      </c>
      <c r="S794" t="s">
        <v>642</v>
      </c>
      <c r="T794" t="s">
        <v>689</v>
      </c>
      <c r="U794">
        <v>8.5</v>
      </c>
      <c r="V794">
        <v>1.118421052631579</v>
      </c>
      <c r="W794">
        <v>8.5</v>
      </c>
      <c r="X794" t="s">
        <v>48</v>
      </c>
      <c r="Y794" t="s">
        <v>765</v>
      </c>
      <c r="Z794">
        <v>559.5</v>
      </c>
      <c r="AA794">
        <v>44280</v>
      </c>
      <c r="AB794">
        <v>1</v>
      </c>
      <c r="AC794">
        <v>1.4752363482432624</v>
      </c>
      <c r="AD794">
        <v>1.3190348525469169</v>
      </c>
      <c r="AE794">
        <v>1.3190348525469169</v>
      </c>
      <c r="AF794">
        <v>0</v>
      </c>
      <c r="AG794" t="s">
        <v>642</v>
      </c>
    </row>
    <row r="795" spans="1:33" x14ac:dyDescent="0.25">
      <c r="A795" t="s">
        <v>56</v>
      </c>
      <c r="B795" t="s">
        <v>949</v>
      </c>
      <c r="C795" s="63" t="s">
        <v>949</v>
      </c>
      <c r="D795" s="63" t="s">
        <v>8</v>
      </c>
      <c r="E795" t="s">
        <v>8</v>
      </c>
      <c r="F795">
        <v>1</v>
      </c>
      <c r="G795">
        <v>2</v>
      </c>
      <c r="H795">
        <v>2</v>
      </c>
      <c r="I795">
        <v>2</v>
      </c>
      <c r="J795">
        <v>7</v>
      </c>
      <c r="K795">
        <v>6</v>
      </c>
      <c r="L795" t="s">
        <v>113</v>
      </c>
      <c r="M795">
        <v>13</v>
      </c>
      <c r="N795" t="s">
        <v>723</v>
      </c>
      <c r="O795" t="s">
        <v>5</v>
      </c>
      <c r="P795">
        <v>2</v>
      </c>
      <c r="Q795">
        <v>2</v>
      </c>
      <c r="R795">
        <v>0</v>
      </c>
      <c r="S795" t="s">
        <v>642</v>
      </c>
      <c r="T795" t="s">
        <v>689</v>
      </c>
      <c r="U795">
        <v>15</v>
      </c>
      <c r="V795">
        <v>1.9736842105263159</v>
      </c>
      <c r="W795">
        <v>15</v>
      </c>
      <c r="X795" t="s">
        <v>49</v>
      </c>
      <c r="Y795" t="s">
        <v>766</v>
      </c>
      <c r="Z795">
        <v>559.5</v>
      </c>
      <c r="AA795">
        <v>44280</v>
      </c>
      <c r="AB795">
        <v>1</v>
      </c>
      <c r="AC795">
        <v>2.6033582616057571</v>
      </c>
      <c r="AD795">
        <v>1.3190348525469169</v>
      </c>
      <c r="AE795">
        <v>1.3190348525469169</v>
      </c>
      <c r="AF795">
        <v>0</v>
      </c>
      <c r="AG795" t="s">
        <v>642</v>
      </c>
    </row>
    <row r="796" spans="1:33" x14ac:dyDescent="0.25">
      <c r="A796" t="s">
        <v>56</v>
      </c>
      <c r="B796" t="s">
        <v>949</v>
      </c>
      <c r="C796" s="63" t="s">
        <v>949</v>
      </c>
      <c r="D796" s="63" t="s">
        <v>8</v>
      </c>
      <c r="E796" t="s">
        <v>8</v>
      </c>
      <c r="F796">
        <v>1</v>
      </c>
      <c r="G796">
        <v>2</v>
      </c>
      <c r="H796">
        <v>2</v>
      </c>
      <c r="I796">
        <v>2</v>
      </c>
      <c r="J796">
        <v>7</v>
      </c>
      <c r="K796">
        <v>6</v>
      </c>
      <c r="L796" t="s">
        <v>113</v>
      </c>
      <c r="M796">
        <v>13</v>
      </c>
      <c r="N796" t="s">
        <v>723</v>
      </c>
      <c r="O796" t="s">
        <v>31</v>
      </c>
      <c r="P796">
        <v>3</v>
      </c>
      <c r="Q796">
        <v>1</v>
      </c>
      <c r="R796">
        <v>0</v>
      </c>
      <c r="S796" t="s">
        <v>642</v>
      </c>
      <c r="T796" t="s">
        <v>689</v>
      </c>
      <c r="U796">
        <v>10</v>
      </c>
      <c r="V796">
        <v>1.3157894736842106</v>
      </c>
      <c r="W796">
        <v>10</v>
      </c>
      <c r="X796" t="s">
        <v>50</v>
      </c>
      <c r="Y796" t="s">
        <v>767</v>
      </c>
      <c r="Z796">
        <v>559.5</v>
      </c>
      <c r="AA796">
        <v>44280</v>
      </c>
      <c r="AB796">
        <v>1</v>
      </c>
      <c r="AC796">
        <v>1.7355721744038379</v>
      </c>
      <c r="AD796">
        <v>1.3190348525469169</v>
      </c>
      <c r="AE796">
        <v>1.3190348525469167</v>
      </c>
      <c r="AF796">
        <v>-2.2204460492503131E-16</v>
      </c>
      <c r="AG796" t="s">
        <v>642</v>
      </c>
    </row>
    <row r="797" spans="1:33" x14ac:dyDescent="0.25">
      <c r="A797" t="s">
        <v>56</v>
      </c>
      <c r="B797" t="s">
        <v>949</v>
      </c>
      <c r="C797" s="63" t="s">
        <v>949</v>
      </c>
      <c r="D797" s="63" t="s">
        <v>8</v>
      </c>
      <c r="E797" t="s">
        <v>8</v>
      </c>
      <c r="F797">
        <v>1</v>
      </c>
      <c r="G797">
        <v>2</v>
      </c>
      <c r="H797">
        <v>2</v>
      </c>
      <c r="I797">
        <v>2</v>
      </c>
      <c r="J797">
        <v>7</v>
      </c>
      <c r="K797">
        <v>7</v>
      </c>
      <c r="L797" t="s">
        <v>114</v>
      </c>
      <c r="M797">
        <v>14</v>
      </c>
      <c r="N797" t="s">
        <v>725</v>
      </c>
      <c r="O797" t="s">
        <v>4</v>
      </c>
      <c r="P797">
        <v>1</v>
      </c>
      <c r="Q797">
        <v>1</v>
      </c>
      <c r="R797">
        <v>0</v>
      </c>
      <c r="S797" t="s">
        <v>642</v>
      </c>
      <c r="T797" t="s">
        <v>689</v>
      </c>
      <c r="U797">
        <v>8.5</v>
      </c>
      <c r="V797">
        <v>1.118421052631579</v>
      </c>
      <c r="W797">
        <v>8.5</v>
      </c>
      <c r="X797" t="s">
        <v>51</v>
      </c>
      <c r="Y797" t="s">
        <v>768</v>
      </c>
      <c r="Z797">
        <v>559.5</v>
      </c>
      <c r="AA797">
        <v>44280</v>
      </c>
      <c r="AB797">
        <v>1</v>
      </c>
      <c r="AC797">
        <v>1.4752363482432624</v>
      </c>
      <c r="AD797">
        <v>1.3190348525469169</v>
      </c>
      <c r="AE797">
        <v>1.3190348525469169</v>
      </c>
      <c r="AF797">
        <v>0</v>
      </c>
      <c r="AG797" t="s">
        <v>642</v>
      </c>
    </row>
    <row r="798" spans="1:33" x14ac:dyDescent="0.25">
      <c r="A798" t="s">
        <v>56</v>
      </c>
      <c r="B798" t="s">
        <v>949</v>
      </c>
      <c r="C798" s="63" t="s">
        <v>949</v>
      </c>
      <c r="D798" s="63" t="s">
        <v>8</v>
      </c>
      <c r="E798" t="s">
        <v>8</v>
      </c>
      <c r="F798">
        <v>1</v>
      </c>
      <c r="G798">
        <v>2</v>
      </c>
      <c r="H798">
        <v>2</v>
      </c>
      <c r="I798">
        <v>2</v>
      </c>
      <c r="J798">
        <v>7</v>
      </c>
      <c r="K798">
        <v>7</v>
      </c>
      <c r="L798" t="s">
        <v>114</v>
      </c>
      <c r="M798">
        <v>14</v>
      </c>
      <c r="N798" t="s">
        <v>725</v>
      </c>
      <c r="O798" t="s">
        <v>5</v>
      </c>
      <c r="P798">
        <v>2</v>
      </c>
      <c r="Q798">
        <v>2</v>
      </c>
      <c r="R798">
        <v>0</v>
      </c>
      <c r="S798" t="s">
        <v>642</v>
      </c>
      <c r="T798" t="s">
        <v>689</v>
      </c>
      <c r="U798">
        <v>17</v>
      </c>
      <c r="V798">
        <v>2.236842105263158</v>
      </c>
      <c r="W798">
        <v>17</v>
      </c>
      <c r="X798" t="s">
        <v>52</v>
      </c>
      <c r="Y798" t="s">
        <v>769</v>
      </c>
      <c r="Z798">
        <v>559.5</v>
      </c>
      <c r="AA798">
        <v>44280</v>
      </c>
      <c r="AB798">
        <v>1</v>
      </c>
      <c r="AC798">
        <v>2.9504726964865249</v>
      </c>
      <c r="AD798">
        <v>1.3190348525469169</v>
      </c>
      <c r="AE798">
        <v>1.3190348525469169</v>
      </c>
      <c r="AF798">
        <v>0</v>
      </c>
      <c r="AG798" t="s">
        <v>642</v>
      </c>
    </row>
    <row r="799" spans="1:33" x14ac:dyDescent="0.25">
      <c r="A799" t="s">
        <v>56</v>
      </c>
      <c r="B799" t="s">
        <v>949</v>
      </c>
      <c r="C799" s="63" t="s">
        <v>949</v>
      </c>
      <c r="D799" s="63" t="s">
        <v>8</v>
      </c>
      <c r="E799" t="s">
        <v>8</v>
      </c>
      <c r="F799">
        <v>1</v>
      </c>
      <c r="G799">
        <v>2</v>
      </c>
      <c r="H799">
        <v>2</v>
      </c>
      <c r="I799">
        <v>2</v>
      </c>
      <c r="J799">
        <v>7</v>
      </c>
      <c r="K799">
        <v>7</v>
      </c>
      <c r="L799" t="s">
        <v>114</v>
      </c>
      <c r="M799">
        <v>14</v>
      </c>
      <c r="N799" t="s">
        <v>725</v>
      </c>
      <c r="O799" t="s">
        <v>31</v>
      </c>
      <c r="P799">
        <v>3</v>
      </c>
      <c r="Q799">
        <v>1</v>
      </c>
      <c r="R799">
        <v>0</v>
      </c>
      <c r="S799" t="s">
        <v>642</v>
      </c>
      <c r="T799" t="s">
        <v>689</v>
      </c>
      <c r="U799">
        <v>10</v>
      </c>
      <c r="V799">
        <v>1.3157894736842106</v>
      </c>
      <c r="W799">
        <v>10</v>
      </c>
      <c r="X799" t="s">
        <v>53</v>
      </c>
      <c r="Y799" t="s">
        <v>770</v>
      </c>
      <c r="Z799">
        <v>559.5</v>
      </c>
      <c r="AA799">
        <v>44280</v>
      </c>
      <c r="AB799">
        <v>1</v>
      </c>
      <c r="AC799">
        <v>1.7355721744038379</v>
      </c>
      <c r="AD799">
        <v>1.3190348525469169</v>
      </c>
      <c r="AE799">
        <v>1.3190348525469167</v>
      </c>
      <c r="AF799">
        <v>-2.2204460492503131E-16</v>
      </c>
      <c r="AG799" t="s">
        <v>642</v>
      </c>
    </row>
    <row r="800" spans="1:33" x14ac:dyDescent="0.25">
      <c r="A800" t="s">
        <v>56</v>
      </c>
      <c r="B800" t="s">
        <v>950</v>
      </c>
      <c r="C800" s="63" t="s">
        <v>950</v>
      </c>
      <c r="D800" s="63" t="s">
        <v>671</v>
      </c>
      <c r="E800" t="s">
        <v>527</v>
      </c>
      <c r="F800">
        <v>0.75</v>
      </c>
      <c r="G800">
        <v>1</v>
      </c>
      <c r="H800">
        <v>1</v>
      </c>
      <c r="I800">
        <v>2</v>
      </c>
      <c r="J800">
        <v>7</v>
      </c>
      <c r="K800">
        <v>1</v>
      </c>
      <c r="L800" t="s">
        <v>99</v>
      </c>
      <c r="M800">
        <v>1</v>
      </c>
      <c r="N800" t="s">
        <v>699</v>
      </c>
      <c r="O800" t="s">
        <v>4</v>
      </c>
      <c r="P800">
        <v>1</v>
      </c>
      <c r="Q800">
        <v>2</v>
      </c>
      <c r="R800">
        <v>0</v>
      </c>
      <c r="S800" t="s">
        <v>642</v>
      </c>
      <c r="T800" t="s">
        <v>689</v>
      </c>
      <c r="U800">
        <v>8</v>
      </c>
      <c r="V800">
        <v>1.0526315789473684</v>
      </c>
      <c r="W800">
        <v>6</v>
      </c>
      <c r="X800" t="s">
        <v>33</v>
      </c>
      <c r="Y800" t="s">
        <v>729</v>
      </c>
      <c r="Z800">
        <v>3235.9999999999986</v>
      </c>
      <c r="AA800">
        <v>174180</v>
      </c>
      <c r="AB800">
        <v>1</v>
      </c>
      <c r="AC800">
        <v>0.9443107149827602</v>
      </c>
      <c r="AD800">
        <v>0.89709517923362214</v>
      </c>
      <c r="AE800">
        <v>0.89709517923362225</v>
      </c>
      <c r="AF800">
        <v>1.1102230246251565E-16</v>
      </c>
      <c r="AG800" t="s">
        <v>642</v>
      </c>
    </row>
    <row r="801" spans="1:33" x14ac:dyDescent="0.25">
      <c r="A801" t="s">
        <v>56</v>
      </c>
      <c r="B801" t="s">
        <v>950</v>
      </c>
      <c r="C801" s="63" t="s">
        <v>950</v>
      </c>
      <c r="D801" s="63" t="s">
        <v>671</v>
      </c>
      <c r="E801" t="s">
        <v>527</v>
      </c>
      <c r="F801">
        <v>0.75</v>
      </c>
      <c r="G801">
        <v>1</v>
      </c>
      <c r="H801">
        <v>1</v>
      </c>
      <c r="I801">
        <v>2</v>
      </c>
      <c r="J801">
        <v>7</v>
      </c>
      <c r="K801">
        <v>1</v>
      </c>
      <c r="L801" t="s">
        <v>99</v>
      </c>
      <c r="M801">
        <v>1</v>
      </c>
      <c r="N801" t="s">
        <v>699</v>
      </c>
      <c r="O801" t="s">
        <v>5</v>
      </c>
      <c r="P801">
        <v>2</v>
      </c>
      <c r="Q801">
        <v>0</v>
      </c>
      <c r="R801">
        <v>0</v>
      </c>
      <c r="S801" t="s">
        <v>642</v>
      </c>
      <c r="T801" t="s">
        <v>690</v>
      </c>
      <c r="U801">
        <v>0</v>
      </c>
      <c r="V801">
        <v>0</v>
      </c>
      <c r="W801">
        <v>0</v>
      </c>
      <c r="X801" t="s">
        <v>34</v>
      </c>
      <c r="Y801" t="s">
        <v>730</v>
      </c>
      <c r="Z801">
        <v>3235.9999999999986</v>
      </c>
      <c r="AA801">
        <v>174180</v>
      </c>
      <c r="AB801">
        <v>0</v>
      </c>
      <c r="AC801">
        <v>0</v>
      </c>
      <c r="AD801">
        <v>0.89709517923362214</v>
      </c>
      <c r="AF801">
        <v>0</v>
      </c>
      <c r="AG801" t="s">
        <v>913</v>
      </c>
    </row>
    <row r="802" spans="1:33" x14ac:dyDescent="0.25">
      <c r="A802" t="s">
        <v>56</v>
      </c>
      <c r="B802" t="s">
        <v>950</v>
      </c>
      <c r="C802" s="63" t="s">
        <v>950</v>
      </c>
      <c r="D802" s="63" t="s">
        <v>671</v>
      </c>
      <c r="E802" t="s">
        <v>527</v>
      </c>
      <c r="F802">
        <v>0.75</v>
      </c>
      <c r="G802">
        <v>1</v>
      </c>
      <c r="H802">
        <v>1</v>
      </c>
      <c r="I802">
        <v>2</v>
      </c>
      <c r="J802">
        <v>7</v>
      </c>
      <c r="K802">
        <v>1</v>
      </c>
      <c r="L802" t="s">
        <v>99</v>
      </c>
      <c r="M802">
        <v>1</v>
      </c>
      <c r="N802" t="s">
        <v>699</v>
      </c>
      <c r="O802" t="s">
        <v>31</v>
      </c>
      <c r="P802">
        <v>3</v>
      </c>
      <c r="Q802">
        <v>0</v>
      </c>
      <c r="R802">
        <v>0</v>
      </c>
      <c r="S802" t="s">
        <v>642</v>
      </c>
      <c r="T802" t="s">
        <v>690</v>
      </c>
      <c r="U802">
        <v>0</v>
      </c>
      <c r="V802">
        <v>0</v>
      </c>
      <c r="W802">
        <v>0</v>
      </c>
      <c r="X802" t="s">
        <v>35</v>
      </c>
      <c r="Y802" t="s">
        <v>731</v>
      </c>
      <c r="Z802">
        <v>3235.9999999999986</v>
      </c>
      <c r="AA802">
        <v>174180</v>
      </c>
      <c r="AB802">
        <v>0</v>
      </c>
      <c r="AC802">
        <v>0</v>
      </c>
      <c r="AD802">
        <v>0.89709517923362214</v>
      </c>
      <c r="AF802">
        <v>0</v>
      </c>
      <c r="AG802" t="s">
        <v>913</v>
      </c>
    </row>
    <row r="803" spans="1:33" x14ac:dyDescent="0.25">
      <c r="A803" t="s">
        <v>56</v>
      </c>
      <c r="B803" t="s">
        <v>950</v>
      </c>
      <c r="C803" s="63" t="s">
        <v>950</v>
      </c>
      <c r="D803" s="63" t="s">
        <v>671</v>
      </c>
      <c r="E803" t="s">
        <v>527</v>
      </c>
      <c r="F803">
        <v>0.75</v>
      </c>
      <c r="G803">
        <v>1</v>
      </c>
      <c r="H803">
        <v>1</v>
      </c>
      <c r="I803">
        <v>2</v>
      </c>
      <c r="J803">
        <v>7</v>
      </c>
      <c r="K803">
        <v>2</v>
      </c>
      <c r="L803" t="s">
        <v>102</v>
      </c>
      <c r="M803">
        <v>2</v>
      </c>
      <c r="N803" t="s">
        <v>701</v>
      </c>
      <c r="O803" t="s">
        <v>4</v>
      </c>
      <c r="P803">
        <v>1</v>
      </c>
      <c r="Q803">
        <v>2</v>
      </c>
      <c r="R803">
        <v>0</v>
      </c>
      <c r="S803" t="s">
        <v>642</v>
      </c>
      <c r="T803" t="s">
        <v>689</v>
      </c>
      <c r="U803">
        <v>8</v>
      </c>
      <c r="V803">
        <v>1.0526315789473684</v>
      </c>
      <c r="W803">
        <v>6</v>
      </c>
      <c r="X803" t="s">
        <v>36</v>
      </c>
      <c r="Y803" t="s">
        <v>732</v>
      </c>
      <c r="Z803">
        <v>3235.9999999999986</v>
      </c>
      <c r="AA803">
        <v>174180</v>
      </c>
      <c r="AB803">
        <v>1</v>
      </c>
      <c r="AC803">
        <v>0.9443107149827602</v>
      </c>
      <c r="AD803">
        <v>0.89709517923362214</v>
      </c>
      <c r="AE803">
        <v>0.89709517923362225</v>
      </c>
      <c r="AF803">
        <v>1.1102230246251565E-16</v>
      </c>
      <c r="AG803" t="s">
        <v>642</v>
      </c>
    </row>
    <row r="804" spans="1:33" x14ac:dyDescent="0.25">
      <c r="A804" t="s">
        <v>56</v>
      </c>
      <c r="B804" t="s">
        <v>950</v>
      </c>
      <c r="C804" s="63" t="s">
        <v>950</v>
      </c>
      <c r="D804" s="63" t="s">
        <v>671</v>
      </c>
      <c r="E804" t="s">
        <v>527</v>
      </c>
      <c r="F804">
        <v>0.75</v>
      </c>
      <c r="G804">
        <v>1</v>
      </c>
      <c r="H804">
        <v>1</v>
      </c>
      <c r="I804">
        <v>2</v>
      </c>
      <c r="J804">
        <v>7</v>
      </c>
      <c r="K804">
        <v>2</v>
      </c>
      <c r="L804" t="s">
        <v>102</v>
      </c>
      <c r="M804">
        <v>2</v>
      </c>
      <c r="N804" t="s">
        <v>701</v>
      </c>
      <c r="O804" t="s">
        <v>5</v>
      </c>
      <c r="P804">
        <v>2</v>
      </c>
      <c r="Q804">
        <v>0</v>
      </c>
      <c r="R804">
        <v>0</v>
      </c>
      <c r="S804" t="s">
        <v>642</v>
      </c>
      <c r="T804" t="s">
        <v>690</v>
      </c>
      <c r="U804">
        <v>0</v>
      </c>
      <c r="V804">
        <v>0</v>
      </c>
      <c r="W804">
        <v>0</v>
      </c>
      <c r="X804" t="s">
        <v>37</v>
      </c>
      <c r="Y804" t="s">
        <v>733</v>
      </c>
      <c r="Z804">
        <v>3235.9999999999986</v>
      </c>
      <c r="AA804">
        <v>174180</v>
      </c>
      <c r="AB804">
        <v>0</v>
      </c>
      <c r="AC804">
        <v>0</v>
      </c>
      <c r="AD804">
        <v>0.89709517923362214</v>
      </c>
      <c r="AF804">
        <v>0</v>
      </c>
      <c r="AG804" t="s">
        <v>913</v>
      </c>
    </row>
    <row r="805" spans="1:33" x14ac:dyDescent="0.25">
      <c r="A805" t="s">
        <v>56</v>
      </c>
      <c r="B805" t="s">
        <v>950</v>
      </c>
      <c r="C805" s="63" t="s">
        <v>950</v>
      </c>
      <c r="D805" s="63" t="s">
        <v>671</v>
      </c>
      <c r="E805" t="s">
        <v>527</v>
      </c>
      <c r="F805">
        <v>0.75</v>
      </c>
      <c r="G805">
        <v>1</v>
      </c>
      <c r="H805">
        <v>1</v>
      </c>
      <c r="I805">
        <v>2</v>
      </c>
      <c r="J805">
        <v>7</v>
      </c>
      <c r="K805">
        <v>2</v>
      </c>
      <c r="L805" t="s">
        <v>102</v>
      </c>
      <c r="M805">
        <v>2</v>
      </c>
      <c r="N805" t="s">
        <v>701</v>
      </c>
      <c r="O805" t="s">
        <v>31</v>
      </c>
      <c r="P805">
        <v>3</v>
      </c>
      <c r="Q805">
        <v>0</v>
      </c>
      <c r="R805">
        <v>0</v>
      </c>
      <c r="S805" t="s">
        <v>642</v>
      </c>
      <c r="T805" t="s">
        <v>690</v>
      </c>
      <c r="U805">
        <v>0</v>
      </c>
      <c r="V805">
        <v>0</v>
      </c>
      <c r="W805">
        <v>0</v>
      </c>
      <c r="X805" t="s">
        <v>38</v>
      </c>
      <c r="Y805" t="s">
        <v>734</v>
      </c>
      <c r="Z805">
        <v>3235.9999999999986</v>
      </c>
      <c r="AA805">
        <v>174180</v>
      </c>
      <c r="AB805">
        <v>0</v>
      </c>
      <c r="AC805">
        <v>0</v>
      </c>
      <c r="AD805">
        <v>0.89709517923362214</v>
      </c>
      <c r="AF805">
        <v>0</v>
      </c>
      <c r="AG805" t="s">
        <v>913</v>
      </c>
    </row>
    <row r="806" spans="1:33" x14ac:dyDescent="0.25">
      <c r="A806" t="s">
        <v>56</v>
      </c>
      <c r="B806" t="s">
        <v>950</v>
      </c>
      <c r="C806" s="63" t="s">
        <v>950</v>
      </c>
      <c r="D806" s="63" t="s">
        <v>671</v>
      </c>
      <c r="E806" t="s">
        <v>527</v>
      </c>
      <c r="F806">
        <v>0.75</v>
      </c>
      <c r="G806">
        <v>1</v>
      </c>
      <c r="H806">
        <v>1</v>
      </c>
      <c r="I806">
        <v>2</v>
      </c>
      <c r="J806">
        <v>7</v>
      </c>
      <c r="K806">
        <v>3</v>
      </c>
      <c r="L806" t="s">
        <v>103</v>
      </c>
      <c r="M806">
        <v>3</v>
      </c>
      <c r="N806" t="s">
        <v>703</v>
      </c>
      <c r="O806" t="s">
        <v>4</v>
      </c>
      <c r="P806">
        <v>1</v>
      </c>
      <c r="Q806">
        <v>2</v>
      </c>
      <c r="R806">
        <v>0</v>
      </c>
      <c r="S806" t="s">
        <v>642</v>
      </c>
      <c r="T806" t="s">
        <v>689</v>
      </c>
      <c r="U806">
        <v>8</v>
      </c>
      <c r="V806">
        <v>1.0526315789473684</v>
      </c>
      <c r="W806">
        <v>6</v>
      </c>
      <c r="X806" t="s">
        <v>39</v>
      </c>
      <c r="Y806" t="s">
        <v>735</v>
      </c>
      <c r="Z806">
        <v>3235.9999999999986</v>
      </c>
      <c r="AA806">
        <v>174180</v>
      </c>
      <c r="AB806">
        <v>1</v>
      </c>
      <c r="AC806">
        <v>0.9443107149827602</v>
      </c>
      <c r="AD806">
        <v>0.89709517923362214</v>
      </c>
      <c r="AE806">
        <v>0.89709517923362225</v>
      </c>
      <c r="AF806">
        <v>1.1102230246251565E-16</v>
      </c>
      <c r="AG806" t="s">
        <v>642</v>
      </c>
    </row>
    <row r="807" spans="1:33" x14ac:dyDescent="0.25">
      <c r="A807" t="s">
        <v>56</v>
      </c>
      <c r="B807" t="s">
        <v>950</v>
      </c>
      <c r="C807" s="63" t="s">
        <v>950</v>
      </c>
      <c r="D807" s="63" t="s">
        <v>671</v>
      </c>
      <c r="E807" t="s">
        <v>527</v>
      </c>
      <c r="F807">
        <v>0.75</v>
      </c>
      <c r="G807">
        <v>1</v>
      </c>
      <c r="H807">
        <v>1</v>
      </c>
      <c r="I807">
        <v>2</v>
      </c>
      <c r="J807">
        <v>7</v>
      </c>
      <c r="K807">
        <v>3</v>
      </c>
      <c r="L807" t="s">
        <v>103</v>
      </c>
      <c r="M807">
        <v>3</v>
      </c>
      <c r="N807" t="s">
        <v>703</v>
      </c>
      <c r="O807" t="s">
        <v>5</v>
      </c>
      <c r="P807">
        <v>2</v>
      </c>
      <c r="Q807">
        <v>0</v>
      </c>
      <c r="R807">
        <v>0</v>
      </c>
      <c r="S807" t="s">
        <v>642</v>
      </c>
      <c r="T807" t="s">
        <v>690</v>
      </c>
      <c r="U807">
        <v>0</v>
      </c>
      <c r="V807">
        <v>0</v>
      </c>
      <c r="W807">
        <v>0</v>
      </c>
      <c r="X807" t="s">
        <v>40</v>
      </c>
      <c r="Y807" t="s">
        <v>736</v>
      </c>
      <c r="Z807">
        <v>3235.9999999999986</v>
      </c>
      <c r="AA807">
        <v>174180</v>
      </c>
      <c r="AB807">
        <v>0</v>
      </c>
      <c r="AC807">
        <v>0</v>
      </c>
      <c r="AD807">
        <v>0.89709517923362214</v>
      </c>
      <c r="AF807">
        <v>0</v>
      </c>
      <c r="AG807" t="s">
        <v>913</v>
      </c>
    </row>
    <row r="808" spans="1:33" x14ac:dyDescent="0.25">
      <c r="A808" t="s">
        <v>56</v>
      </c>
      <c r="B808" t="s">
        <v>950</v>
      </c>
      <c r="C808" s="63" t="s">
        <v>950</v>
      </c>
      <c r="D808" s="63" t="s">
        <v>671</v>
      </c>
      <c r="E808" t="s">
        <v>527</v>
      </c>
      <c r="F808">
        <v>0.75</v>
      </c>
      <c r="G808">
        <v>1</v>
      </c>
      <c r="H808">
        <v>1</v>
      </c>
      <c r="I808">
        <v>2</v>
      </c>
      <c r="J808">
        <v>7</v>
      </c>
      <c r="K808">
        <v>3</v>
      </c>
      <c r="L808" t="s">
        <v>103</v>
      </c>
      <c r="M808">
        <v>3</v>
      </c>
      <c r="N808" t="s">
        <v>703</v>
      </c>
      <c r="O808" t="s">
        <v>31</v>
      </c>
      <c r="P808">
        <v>3</v>
      </c>
      <c r="Q808">
        <v>0</v>
      </c>
      <c r="R808">
        <v>0</v>
      </c>
      <c r="S808" t="s">
        <v>642</v>
      </c>
      <c r="T808" t="s">
        <v>690</v>
      </c>
      <c r="U808">
        <v>0</v>
      </c>
      <c r="V808">
        <v>0</v>
      </c>
      <c r="W808">
        <v>0</v>
      </c>
      <c r="X808" t="s">
        <v>41</v>
      </c>
      <c r="Y808" t="s">
        <v>737</v>
      </c>
      <c r="Z808">
        <v>3235.9999999999986</v>
      </c>
      <c r="AA808">
        <v>174180</v>
      </c>
      <c r="AB808">
        <v>0</v>
      </c>
      <c r="AC808">
        <v>0</v>
      </c>
      <c r="AD808">
        <v>0.89709517923362214</v>
      </c>
      <c r="AF808">
        <v>0</v>
      </c>
      <c r="AG808" t="s">
        <v>913</v>
      </c>
    </row>
    <row r="809" spans="1:33" x14ac:dyDescent="0.25">
      <c r="A809" t="s">
        <v>56</v>
      </c>
      <c r="B809" t="s">
        <v>950</v>
      </c>
      <c r="C809" s="63" t="s">
        <v>950</v>
      </c>
      <c r="D809" s="63" t="s">
        <v>671</v>
      </c>
      <c r="E809" t="s">
        <v>527</v>
      </c>
      <c r="F809">
        <v>0.75</v>
      </c>
      <c r="G809">
        <v>1</v>
      </c>
      <c r="H809">
        <v>1</v>
      </c>
      <c r="I809">
        <v>2</v>
      </c>
      <c r="J809">
        <v>7</v>
      </c>
      <c r="K809">
        <v>4</v>
      </c>
      <c r="L809" t="s">
        <v>101</v>
      </c>
      <c r="M809">
        <v>4</v>
      </c>
      <c r="N809" t="s">
        <v>705</v>
      </c>
      <c r="O809" t="s">
        <v>4</v>
      </c>
      <c r="P809">
        <v>1</v>
      </c>
      <c r="Q809">
        <v>2</v>
      </c>
      <c r="R809">
        <v>0</v>
      </c>
      <c r="S809" t="s">
        <v>642</v>
      </c>
      <c r="T809" t="s">
        <v>689</v>
      </c>
      <c r="U809">
        <v>8</v>
      </c>
      <c r="V809">
        <v>1.0526315789473684</v>
      </c>
      <c r="W809">
        <v>6</v>
      </c>
      <c r="X809" t="s">
        <v>42</v>
      </c>
      <c r="Y809" t="s">
        <v>738</v>
      </c>
      <c r="Z809">
        <v>3235.9999999999986</v>
      </c>
      <c r="AA809">
        <v>174180</v>
      </c>
      <c r="AB809">
        <v>1</v>
      </c>
      <c r="AC809">
        <v>0.9443107149827602</v>
      </c>
      <c r="AD809">
        <v>0.89709517923362214</v>
      </c>
      <c r="AE809">
        <v>0.89709517923362225</v>
      </c>
      <c r="AF809">
        <v>1.1102230246251565E-16</v>
      </c>
      <c r="AG809" t="s">
        <v>642</v>
      </c>
    </row>
    <row r="810" spans="1:33" x14ac:dyDescent="0.25">
      <c r="A810" t="s">
        <v>56</v>
      </c>
      <c r="B810" t="s">
        <v>950</v>
      </c>
      <c r="C810" s="63" t="s">
        <v>950</v>
      </c>
      <c r="D810" s="63" t="s">
        <v>671</v>
      </c>
      <c r="E810" t="s">
        <v>527</v>
      </c>
      <c r="F810">
        <v>0.75</v>
      </c>
      <c r="G810">
        <v>1</v>
      </c>
      <c r="H810">
        <v>1</v>
      </c>
      <c r="I810">
        <v>2</v>
      </c>
      <c r="J810">
        <v>7</v>
      </c>
      <c r="K810">
        <v>4</v>
      </c>
      <c r="L810" t="s">
        <v>101</v>
      </c>
      <c r="M810">
        <v>4</v>
      </c>
      <c r="N810" t="s">
        <v>705</v>
      </c>
      <c r="O810" t="s">
        <v>5</v>
      </c>
      <c r="P810">
        <v>2</v>
      </c>
      <c r="Q810">
        <v>0</v>
      </c>
      <c r="R810">
        <v>0</v>
      </c>
      <c r="S810" t="s">
        <v>642</v>
      </c>
      <c r="T810" t="s">
        <v>690</v>
      </c>
      <c r="U810">
        <v>0</v>
      </c>
      <c r="V810">
        <v>0</v>
      </c>
      <c r="W810">
        <v>0</v>
      </c>
      <c r="X810" t="s">
        <v>43</v>
      </c>
      <c r="Y810" t="s">
        <v>739</v>
      </c>
      <c r="Z810">
        <v>3235.9999999999986</v>
      </c>
      <c r="AA810">
        <v>174180</v>
      </c>
      <c r="AB810">
        <v>0</v>
      </c>
      <c r="AC810">
        <v>0</v>
      </c>
      <c r="AD810">
        <v>0.89709517923362214</v>
      </c>
      <c r="AF810">
        <v>0</v>
      </c>
      <c r="AG810" t="s">
        <v>913</v>
      </c>
    </row>
    <row r="811" spans="1:33" x14ac:dyDescent="0.25">
      <c r="A811" t="s">
        <v>56</v>
      </c>
      <c r="B811" t="s">
        <v>950</v>
      </c>
      <c r="C811" s="63" t="s">
        <v>950</v>
      </c>
      <c r="D811" s="63" t="s">
        <v>671</v>
      </c>
      <c r="E811" t="s">
        <v>527</v>
      </c>
      <c r="F811">
        <v>0.75</v>
      </c>
      <c r="G811">
        <v>1</v>
      </c>
      <c r="H811">
        <v>1</v>
      </c>
      <c r="I811">
        <v>2</v>
      </c>
      <c r="J811">
        <v>7</v>
      </c>
      <c r="K811">
        <v>4</v>
      </c>
      <c r="L811" t="s">
        <v>101</v>
      </c>
      <c r="M811">
        <v>4</v>
      </c>
      <c r="N811" t="s">
        <v>705</v>
      </c>
      <c r="O811" t="s">
        <v>31</v>
      </c>
      <c r="P811">
        <v>3</v>
      </c>
      <c r="Q811">
        <v>0</v>
      </c>
      <c r="R811">
        <v>0</v>
      </c>
      <c r="S811" t="s">
        <v>642</v>
      </c>
      <c r="T811" t="s">
        <v>690</v>
      </c>
      <c r="U811">
        <v>0</v>
      </c>
      <c r="V811">
        <v>0</v>
      </c>
      <c r="W811">
        <v>0</v>
      </c>
      <c r="X811" t="s">
        <v>44</v>
      </c>
      <c r="Y811" t="s">
        <v>740</v>
      </c>
      <c r="Z811">
        <v>3235.9999999999986</v>
      </c>
      <c r="AA811">
        <v>174180</v>
      </c>
      <c r="AB811">
        <v>0</v>
      </c>
      <c r="AC811">
        <v>0</v>
      </c>
      <c r="AD811">
        <v>0.89709517923362214</v>
      </c>
      <c r="AF811">
        <v>0</v>
      </c>
      <c r="AG811" t="s">
        <v>913</v>
      </c>
    </row>
    <row r="812" spans="1:33" x14ac:dyDescent="0.25">
      <c r="A812" t="s">
        <v>56</v>
      </c>
      <c r="B812" t="s">
        <v>950</v>
      </c>
      <c r="C812" s="63" t="s">
        <v>950</v>
      </c>
      <c r="D812" s="63" t="s">
        <v>671</v>
      </c>
      <c r="E812" t="s">
        <v>527</v>
      </c>
      <c r="F812">
        <v>0.75</v>
      </c>
      <c r="G812">
        <v>1</v>
      </c>
      <c r="H812">
        <v>1</v>
      </c>
      <c r="I812">
        <v>2</v>
      </c>
      <c r="J812">
        <v>7</v>
      </c>
      <c r="K812">
        <v>5</v>
      </c>
      <c r="L812" t="s">
        <v>105</v>
      </c>
      <c r="M812">
        <v>5</v>
      </c>
      <c r="N812" t="s">
        <v>707</v>
      </c>
      <c r="O812" t="s">
        <v>4</v>
      </c>
      <c r="P812">
        <v>1</v>
      </c>
      <c r="Q812">
        <v>2</v>
      </c>
      <c r="R812">
        <v>0</v>
      </c>
      <c r="S812" t="s">
        <v>642</v>
      </c>
      <c r="T812" t="s">
        <v>689</v>
      </c>
      <c r="U812">
        <v>8</v>
      </c>
      <c r="V812">
        <v>1.0526315789473684</v>
      </c>
      <c r="W812">
        <v>6</v>
      </c>
      <c r="X812" t="s">
        <v>45</v>
      </c>
      <c r="Y812" t="s">
        <v>741</v>
      </c>
      <c r="Z812">
        <v>3235.9999999999986</v>
      </c>
      <c r="AA812">
        <v>174180</v>
      </c>
      <c r="AB812">
        <v>1</v>
      </c>
      <c r="AC812">
        <v>0.9443107149827602</v>
      </c>
      <c r="AD812">
        <v>0.89709517923362214</v>
      </c>
      <c r="AE812">
        <v>0.89709517923362225</v>
      </c>
      <c r="AF812">
        <v>1.1102230246251565E-16</v>
      </c>
      <c r="AG812" t="s">
        <v>642</v>
      </c>
    </row>
    <row r="813" spans="1:33" x14ac:dyDescent="0.25">
      <c r="A813" t="s">
        <v>56</v>
      </c>
      <c r="B813" t="s">
        <v>950</v>
      </c>
      <c r="C813" s="63" t="s">
        <v>950</v>
      </c>
      <c r="D813" s="63" t="s">
        <v>671</v>
      </c>
      <c r="E813" t="s">
        <v>527</v>
      </c>
      <c r="F813">
        <v>0.75</v>
      </c>
      <c r="G813">
        <v>1</v>
      </c>
      <c r="H813">
        <v>1</v>
      </c>
      <c r="I813">
        <v>2</v>
      </c>
      <c r="J813">
        <v>7</v>
      </c>
      <c r="K813">
        <v>5</v>
      </c>
      <c r="L813" t="s">
        <v>105</v>
      </c>
      <c r="M813">
        <v>5</v>
      </c>
      <c r="N813" t="s">
        <v>707</v>
      </c>
      <c r="O813" t="s">
        <v>5</v>
      </c>
      <c r="P813">
        <v>2</v>
      </c>
      <c r="Q813">
        <v>0</v>
      </c>
      <c r="R813">
        <v>0</v>
      </c>
      <c r="S813" t="s">
        <v>642</v>
      </c>
      <c r="T813" t="s">
        <v>690</v>
      </c>
      <c r="U813">
        <v>0</v>
      </c>
      <c r="V813">
        <v>0</v>
      </c>
      <c r="W813">
        <v>0</v>
      </c>
      <c r="X813" t="s">
        <v>46</v>
      </c>
      <c r="Y813" t="s">
        <v>742</v>
      </c>
      <c r="Z813">
        <v>3235.9999999999986</v>
      </c>
      <c r="AA813">
        <v>174180</v>
      </c>
      <c r="AB813">
        <v>0</v>
      </c>
      <c r="AC813">
        <v>0</v>
      </c>
      <c r="AD813">
        <v>0.89709517923362214</v>
      </c>
      <c r="AF813">
        <v>0</v>
      </c>
      <c r="AG813" t="s">
        <v>913</v>
      </c>
    </row>
    <row r="814" spans="1:33" x14ac:dyDescent="0.25">
      <c r="A814" t="s">
        <v>56</v>
      </c>
      <c r="B814" t="s">
        <v>950</v>
      </c>
      <c r="C814" s="63" t="s">
        <v>950</v>
      </c>
      <c r="D814" s="63" t="s">
        <v>671</v>
      </c>
      <c r="E814" t="s">
        <v>527</v>
      </c>
      <c r="F814">
        <v>0.75</v>
      </c>
      <c r="G814">
        <v>1</v>
      </c>
      <c r="H814">
        <v>1</v>
      </c>
      <c r="I814">
        <v>2</v>
      </c>
      <c r="J814">
        <v>7</v>
      </c>
      <c r="K814">
        <v>5</v>
      </c>
      <c r="L814" t="s">
        <v>105</v>
      </c>
      <c r="M814">
        <v>5</v>
      </c>
      <c r="N814" t="s">
        <v>707</v>
      </c>
      <c r="O814" t="s">
        <v>31</v>
      </c>
      <c r="P814">
        <v>3</v>
      </c>
      <c r="Q814">
        <v>0</v>
      </c>
      <c r="R814">
        <v>0</v>
      </c>
      <c r="S814" t="s">
        <v>642</v>
      </c>
      <c r="T814" t="s">
        <v>690</v>
      </c>
      <c r="U814">
        <v>0</v>
      </c>
      <c r="V814">
        <v>0</v>
      </c>
      <c r="W814">
        <v>0</v>
      </c>
      <c r="X814" t="s">
        <v>47</v>
      </c>
      <c r="Y814" t="s">
        <v>743</v>
      </c>
      <c r="Z814">
        <v>3235.9999999999986</v>
      </c>
      <c r="AA814">
        <v>174180</v>
      </c>
      <c r="AB814">
        <v>0</v>
      </c>
      <c r="AC814">
        <v>0</v>
      </c>
      <c r="AD814">
        <v>0.89709517923362214</v>
      </c>
      <c r="AF814">
        <v>0</v>
      </c>
      <c r="AG814" t="s">
        <v>913</v>
      </c>
    </row>
    <row r="815" spans="1:33" x14ac:dyDescent="0.25">
      <c r="A815" t="s">
        <v>56</v>
      </c>
      <c r="B815" t="s">
        <v>950</v>
      </c>
      <c r="C815" s="63" t="s">
        <v>950</v>
      </c>
      <c r="D815" s="63" t="s">
        <v>671</v>
      </c>
      <c r="E815" t="s">
        <v>527</v>
      </c>
      <c r="F815">
        <v>0.75</v>
      </c>
      <c r="G815">
        <v>1</v>
      </c>
      <c r="H815">
        <v>1</v>
      </c>
      <c r="I815">
        <v>2</v>
      </c>
      <c r="J815">
        <v>7</v>
      </c>
      <c r="K815">
        <v>6</v>
      </c>
      <c r="L815" t="s">
        <v>113</v>
      </c>
      <c r="M815">
        <v>6</v>
      </c>
      <c r="N815" t="s">
        <v>709</v>
      </c>
      <c r="O815" t="s">
        <v>4</v>
      </c>
      <c r="P815">
        <v>1</v>
      </c>
      <c r="Q815">
        <v>0</v>
      </c>
      <c r="R815">
        <v>0</v>
      </c>
      <c r="S815" t="s">
        <v>642</v>
      </c>
      <c r="T815" t="s">
        <v>690</v>
      </c>
      <c r="U815">
        <v>0</v>
      </c>
      <c r="V815">
        <v>0</v>
      </c>
      <c r="W815">
        <v>0</v>
      </c>
      <c r="X815" t="s">
        <v>48</v>
      </c>
      <c r="Y815" t="s">
        <v>744</v>
      </c>
      <c r="Z815">
        <v>3235.9999999999986</v>
      </c>
      <c r="AA815">
        <v>174180</v>
      </c>
      <c r="AB815">
        <v>0</v>
      </c>
      <c r="AC815">
        <v>0</v>
      </c>
      <c r="AD815">
        <v>0.89709517923362214</v>
      </c>
      <c r="AF815">
        <v>0</v>
      </c>
      <c r="AG815" t="s">
        <v>913</v>
      </c>
    </row>
    <row r="816" spans="1:33" x14ac:dyDescent="0.25">
      <c r="A816" t="s">
        <v>56</v>
      </c>
      <c r="B816" t="s">
        <v>950</v>
      </c>
      <c r="C816" s="63" t="s">
        <v>950</v>
      </c>
      <c r="D816" s="63" t="s">
        <v>671</v>
      </c>
      <c r="E816" t="s">
        <v>527</v>
      </c>
      <c r="F816">
        <v>0.75</v>
      </c>
      <c r="G816">
        <v>1</v>
      </c>
      <c r="H816">
        <v>1</v>
      </c>
      <c r="I816">
        <v>2</v>
      </c>
      <c r="J816">
        <v>7</v>
      </c>
      <c r="K816">
        <v>6</v>
      </c>
      <c r="L816" t="s">
        <v>113</v>
      </c>
      <c r="M816">
        <v>6</v>
      </c>
      <c r="N816" t="s">
        <v>709</v>
      </c>
      <c r="O816" t="s">
        <v>5</v>
      </c>
      <c r="P816">
        <v>2</v>
      </c>
      <c r="Q816">
        <v>0</v>
      </c>
      <c r="R816">
        <v>0</v>
      </c>
      <c r="S816" t="s">
        <v>642</v>
      </c>
      <c r="T816" t="s">
        <v>690</v>
      </c>
      <c r="U816">
        <v>0</v>
      </c>
      <c r="V816">
        <v>0</v>
      </c>
      <c r="W816">
        <v>0</v>
      </c>
      <c r="X816" t="s">
        <v>49</v>
      </c>
      <c r="Y816" t="s">
        <v>745</v>
      </c>
      <c r="Z816">
        <v>3235.9999999999986</v>
      </c>
      <c r="AA816">
        <v>174180</v>
      </c>
      <c r="AB816">
        <v>0</v>
      </c>
      <c r="AC816">
        <v>0</v>
      </c>
      <c r="AD816">
        <v>0.89709517923362214</v>
      </c>
      <c r="AF816">
        <v>0</v>
      </c>
      <c r="AG816" t="s">
        <v>913</v>
      </c>
    </row>
    <row r="817" spans="1:33" x14ac:dyDescent="0.25">
      <c r="A817" t="s">
        <v>56</v>
      </c>
      <c r="B817" t="s">
        <v>950</v>
      </c>
      <c r="C817" s="63" t="s">
        <v>950</v>
      </c>
      <c r="D817" s="63" t="s">
        <v>671</v>
      </c>
      <c r="E817" t="s">
        <v>527</v>
      </c>
      <c r="F817">
        <v>0.75</v>
      </c>
      <c r="G817">
        <v>1</v>
      </c>
      <c r="H817">
        <v>1</v>
      </c>
      <c r="I817">
        <v>2</v>
      </c>
      <c r="J817">
        <v>7</v>
      </c>
      <c r="K817">
        <v>6</v>
      </c>
      <c r="L817" t="s">
        <v>113</v>
      </c>
      <c r="M817">
        <v>6</v>
      </c>
      <c r="N817" t="s">
        <v>709</v>
      </c>
      <c r="O817" t="s">
        <v>31</v>
      </c>
      <c r="P817">
        <v>3</v>
      </c>
      <c r="Q817">
        <v>0</v>
      </c>
      <c r="R817">
        <v>0</v>
      </c>
      <c r="S817" t="s">
        <v>642</v>
      </c>
      <c r="T817" t="s">
        <v>690</v>
      </c>
      <c r="U817">
        <v>0</v>
      </c>
      <c r="V817">
        <v>0</v>
      </c>
      <c r="W817">
        <v>0</v>
      </c>
      <c r="X817" t="s">
        <v>50</v>
      </c>
      <c r="Y817" t="s">
        <v>746</v>
      </c>
      <c r="Z817">
        <v>3235.9999999999986</v>
      </c>
      <c r="AA817">
        <v>174180</v>
      </c>
      <c r="AB817">
        <v>0</v>
      </c>
      <c r="AC817">
        <v>0</v>
      </c>
      <c r="AD817">
        <v>0.89709517923362214</v>
      </c>
      <c r="AF817">
        <v>0</v>
      </c>
      <c r="AG817" t="s">
        <v>913</v>
      </c>
    </row>
    <row r="818" spans="1:33" x14ac:dyDescent="0.25">
      <c r="A818" t="s">
        <v>56</v>
      </c>
      <c r="B818" t="s">
        <v>950</v>
      </c>
      <c r="C818" s="63" t="s">
        <v>950</v>
      </c>
      <c r="D818" s="63" t="s">
        <v>671</v>
      </c>
      <c r="E818" t="s">
        <v>527</v>
      </c>
      <c r="F818">
        <v>0.75</v>
      </c>
      <c r="G818">
        <v>1</v>
      </c>
      <c r="H818">
        <v>1</v>
      </c>
      <c r="I818">
        <v>2</v>
      </c>
      <c r="J818">
        <v>7</v>
      </c>
      <c r="K818">
        <v>7</v>
      </c>
      <c r="L818" t="s">
        <v>114</v>
      </c>
      <c r="M818">
        <v>7</v>
      </c>
      <c r="N818" t="s">
        <v>711</v>
      </c>
      <c r="O818" t="s">
        <v>4</v>
      </c>
      <c r="P818">
        <v>1</v>
      </c>
      <c r="Q818">
        <v>0</v>
      </c>
      <c r="R818">
        <v>0</v>
      </c>
      <c r="S818" t="s">
        <v>642</v>
      </c>
      <c r="T818" t="s">
        <v>690</v>
      </c>
      <c r="U818">
        <v>0</v>
      </c>
      <c r="V818">
        <v>0</v>
      </c>
      <c r="W818">
        <v>0</v>
      </c>
      <c r="X818" t="s">
        <v>51</v>
      </c>
      <c r="Y818" t="s">
        <v>747</v>
      </c>
      <c r="Z818">
        <v>3235.9999999999986</v>
      </c>
      <c r="AA818">
        <v>174180</v>
      </c>
      <c r="AB818">
        <v>0</v>
      </c>
      <c r="AC818">
        <v>0</v>
      </c>
      <c r="AD818">
        <v>0.89709517923362214</v>
      </c>
      <c r="AF818">
        <v>0</v>
      </c>
      <c r="AG818" t="s">
        <v>913</v>
      </c>
    </row>
    <row r="819" spans="1:33" x14ac:dyDescent="0.25">
      <c r="A819" t="s">
        <v>56</v>
      </c>
      <c r="B819" t="s">
        <v>950</v>
      </c>
      <c r="C819" s="63" t="s">
        <v>950</v>
      </c>
      <c r="D819" s="63" t="s">
        <v>671</v>
      </c>
      <c r="E819" t="s">
        <v>527</v>
      </c>
      <c r="F819">
        <v>0.75</v>
      </c>
      <c r="G819">
        <v>1</v>
      </c>
      <c r="H819">
        <v>1</v>
      </c>
      <c r="I819">
        <v>2</v>
      </c>
      <c r="J819">
        <v>7</v>
      </c>
      <c r="K819">
        <v>7</v>
      </c>
      <c r="L819" t="s">
        <v>114</v>
      </c>
      <c r="M819">
        <v>7</v>
      </c>
      <c r="N819" t="s">
        <v>711</v>
      </c>
      <c r="O819" t="s">
        <v>5</v>
      </c>
      <c r="P819">
        <v>2</v>
      </c>
      <c r="Q819">
        <v>0</v>
      </c>
      <c r="R819">
        <v>0</v>
      </c>
      <c r="S819" t="s">
        <v>642</v>
      </c>
      <c r="T819" t="s">
        <v>690</v>
      </c>
      <c r="U819">
        <v>0</v>
      </c>
      <c r="V819">
        <v>0</v>
      </c>
      <c r="W819">
        <v>0</v>
      </c>
      <c r="X819" t="s">
        <v>52</v>
      </c>
      <c r="Y819" t="s">
        <v>748</v>
      </c>
      <c r="Z819">
        <v>3235.9999999999986</v>
      </c>
      <c r="AA819">
        <v>174180</v>
      </c>
      <c r="AB819">
        <v>0</v>
      </c>
      <c r="AC819">
        <v>0</v>
      </c>
      <c r="AD819">
        <v>0.89709517923362214</v>
      </c>
      <c r="AF819">
        <v>0</v>
      </c>
      <c r="AG819" t="s">
        <v>913</v>
      </c>
    </row>
    <row r="820" spans="1:33" x14ac:dyDescent="0.25">
      <c r="A820" t="s">
        <v>56</v>
      </c>
      <c r="B820" t="s">
        <v>950</v>
      </c>
      <c r="C820" s="63" t="s">
        <v>950</v>
      </c>
      <c r="D820" s="63" t="s">
        <v>671</v>
      </c>
      <c r="E820" t="s">
        <v>527</v>
      </c>
      <c r="F820">
        <v>0.75</v>
      </c>
      <c r="G820">
        <v>1</v>
      </c>
      <c r="H820">
        <v>1</v>
      </c>
      <c r="I820">
        <v>2</v>
      </c>
      <c r="J820">
        <v>7</v>
      </c>
      <c r="K820">
        <v>7</v>
      </c>
      <c r="L820" t="s">
        <v>114</v>
      </c>
      <c r="M820">
        <v>7</v>
      </c>
      <c r="N820" t="s">
        <v>711</v>
      </c>
      <c r="O820" t="s">
        <v>31</v>
      </c>
      <c r="P820">
        <v>3</v>
      </c>
      <c r="Q820">
        <v>0</v>
      </c>
      <c r="R820">
        <v>0</v>
      </c>
      <c r="S820" t="s">
        <v>642</v>
      </c>
      <c r="T820" t="s">
        <v>690</v>
      </c>
      <c r="U820">
        <v>0</v>
      </c>
      <c r="V820">
        <v>0</v>
      </c>
      <c r="W820">
        <v>0</v>
      </c>
      <c r="X820" t="s">
        <v>53</v>
      </c>
      <c r="Y820" t="s">
        <v>749</v>
      </c>
      <c r="Z820">
        <v>3235.9999999999986</v>
      </c>
      <c r="AA820">
        <v>174180</v>
      </c>
      <c r="AB820">
        <v>0</v>
      </c>
      <c r="AC820">
        <v>0</v>
      </c>
      <c r="AD820">
        <v>0.89709517923362214</v>
      </c>
      <c r="AF820">
        <v>0</v>
      </c>
      <c r="AG820" t="s">
        <v>913</v>
      </c>
    </row>
    <row r="821" spans="1:33" x14ac:dyDescent="0.25">
      <c r="A821" t="s">
        <v>56</v>
      </c>
      <c r="B821" t="s">
        <v>950</v>
      </c>
      <c r="C821" s="63" t="s">
        <v>950</v>
      </c>
      <c r="D821" s="63" t="s">
        <v>671</v>
      </c>
      <c r="E821" t="s">
        <v>527</v>
      </c>
      <c r="F821">
        <v>0.75</v>
      </c>
      <c r="G821">
        <v>2</v>
      </c>
      <c r="H821">
        <v>2</v>
      </c>
      <c r="I821">
        <v>2</v>
      </c>
      <c r="J821">
        <v>7</v>
      </c>
      <c r="K821">
        <v>1</v>
      </c>
      <c r="L821" t="s">
        <v>99</v>
      </c>
      <c r="M821">
        <v>8</v>
      </c>
      <c r="N821" t="s">
        <v>713</v>
      </c>
      <c r="O821" t="s">
        <v>4</v>
      </c>
      <c r="P821">
        <v>1</v>
      </c>
      <c r="Q821">
        <v>2</v>
      </c>
      <c r="R821">
        <v>0</v>
      </c>
      <c r="S821" t="s">
        <v>642</v>
      </c>
      <c r="T821" t="s">
        <v>689</v>
      </c>
      <c r="U821">
        <v>9</v>
      </c>
      <c r="V821">
        <v>1.1842105263157896</v>
      </c>
      <c r="W821">
        <v>6.75</v>
      </c>
      <c r="X821" t="s">
        <v>33</v>
      </c>
      <c r="Y821" t="s">
        <v>750</v>
      </c>
      <c r="Z821">
        <v>3235.9999999999986</v>
      </c>
      <c r="AA821">
        <v>174180</v>
      </c>
      <c r="AB821">
        <v>1</v>
      </c>
      <c r="AC821">
        <v>1.0623495543556052</v>
      </c>
      <c r="AD821">
        <v>0.89709517923362214</v>
      </c>
      <c r="AE821">
        <v>0.89709517923362203</v>
      </c>
      <c r="AF821">
        <v>0</v>
      </c>
      <c r="AG821" t="s">
        <v>642</v>
      </c>
    </row>
    <row r="822" spans="1:33" x14ac:dyDescent="0.25">
      <c r="A822" t="s">
        <v>56</v>
      </c>
      <c r="B822" t="s">
        <v>950</v>
      </c>
      <c r="C822" s="63" t="s">
        <v>950</v>
      </c>
      <c r="D822" s="63" t="s">
        <v>671</v>
      </c>
      <c r="E822" t="s">
        <v>527</v>
      </c>
      <c r="F822">
        <v>0.75</v>
      </c>
      <c r="G822">
        <v>2</v>
      </c>
      <c r="H822">
        <v>2</v>
      </c>
      <c r="I822">
        <v>2</v>
      </c>
      <c r="J822">
        <v>7</v>
      </c>
      <c r="K822">
        <v>1</v>
      </c>
      <c r="L822" t="s">
        <v>99</v>
      </c>
      <c r="M822">
        <v>8</v>
      </c>
      <c r="N822" t="s">
        <v>713</v>
      </c>
      <c r="O822" t="s">
        <v>5</v>
      </c>
      <c r="P822">
        <v>2</v>
      </c>
      <c r="Q822">
        <v>0</v>
      </c>
      <c r="R822">
        <v>0</v>
      </c>
      <c r="S822" t="s">
        <v>642</v>
      </c>
      <c r="T822" t="s">
        <v>690</v>
      </c>
      <c r="U822">
        <v>0</v>
      </c>
      <c r="V822">
        <v>0</v>
      </c>
      <c r="W822">
        <v>0</v>
      </c>
      <c r="X822" t="s">
        <v>34</v>
      </c>
      <c r="Y822" t="s">
        <v>751</v>
      </c>
      <c r="Z822">
        <v>3235.9999999999986</v>
      </c>
      <c r="AA822">
        <v>174180</v>
      </c>
      <c r="AB822">
        <v>0</v>
      </c>
      <c r="AC822">
        <v>0</v>
      </c>
      <c r="AD822">
        <v>0.89709517923362214</v>
      </c>
      <c r="AF822">
        <v>0</v>
      </c>
      <c r="AG822" t="s">
        <v>913</v>
      </c>
    </row>
    <row r="823" spans="1:33" x14ac:dyDescent="0.25">
      <c r="A823" t="s">
        <v>56</v>
      </c>
      <c r="B823" t="s">
        <v>950</v>
      </c>
      <c r="C823" s="63" t="s">
        <v>950</v>
      </c>
      <c r="D823" s="63" t="s">
        <v>671</v>
      </c>
      <c r="E823" t="s">
        <v>527</v>
      </c>
      <c r="F823">
        <v>0.75</v>
      </c>
      <c r="G823">
        <v>2</v>
      </c>
      <c r="H823">
        <v>2</v>
      </c>
      <c r="I823">
        <v>2</v>
      </c>
      <c r="J823">
        <v>7</v>
      </c>
      <c r="K823">
        <v>1</v>
      </c>
      <c r="L823" t="s">
        <v>99</v>
      </c>
      <c r="M823">
        <v>8</v>
      </c>
      <c r="N823" t="s">
        <v>713</v>
      </c>
      <c r="O823" t="s">
        <v>31</v>
      </c>
      <c r="P823">
        <v>3</v>
      </c>
      <c r="Q823">
        <v>0</v>
      </c>
      <c r="R823">
        <v>0</v>
      </c>
      <c r="S823" t="s">
        <v>642</v>
      </c>
      <c r="T823" t="s">
        <v>690</v>
      </c>
      <c r="U823">
        <v>0</v>
      </c>
      <c r="V823">
        <v>0</v>
      </c>
      <c r="W823">
        <v>0</v>
      </c>
      <c r="X823" t="s">
        <v>35</v>
      </c>
      <c r="Y823" t="s">
        <v>752</v>
      </c>
      <c r="Z823">
        <v>3235.9999999999986</v>
      </c>
      <c r="AA823">
        <v>174180</v>
      </c>
      <c r="AB823">
        <v>0</v>
      </c>
      <c r="AC823">
        <v>0</v>
      </c>
      <c r="AD823">
        <v>0.89709517923362214</v>
      </c>
      <c r="AF823">
        <v>0</v>
      </c>
      <c r="AG823" t="s">
        <v>913</v>
      </c>
    </row>
    <row r="824" spans="1:33" x14ac:dyDescent="0.25">
      <c r="A824" t="s">
        <v>56</v>
      </c>
      <c r="B824" t="s">
        <v>950</v>
      </c>
      <c r="C824" s="63" t="s">
        <v>950</v>
      </c>
      <c r="D824" s="63" t="s">
        <v>671</v>
      </c>
      <c r="E824" t="s">
        <v>527</v>
      </c>
      <c r="F824">
        <v>0.75</v>
      </c>
      <c r="G824">
        <v>2</v>
      </c>
      <c r="H824">
        <v>2</v>
      </c>
      <c r="I824">
        <v>2</v>
      </c>
      <c r="J824">
        <v>7</v>
      </c>
      <c r="K824">
        <v>2</v>
      </c>
      <c r="L824" t="s">
        <v>102</v>
      </c>
      <c r="M824">
        <v>9</v>
      </c>
      <c r="N824" t="s">
        <v>715</v>
      </c>
      <c r="O824" t="s">
        <v>4</v>
      </c>
      <c r="P824">
        <v>1</v>
      </c>
      <c r="Q824">
        <v>2</v>
      </c>
      <c r="R824">
        <v>0</v>
      </c>
      <c r="S824" t="s">
        <v>642</v>
      </c>
      <c r="T824" t="s">
        <v>689</v>
      </c>
      <c r="U824">
        <v>8</v>
      </c>
      <c r="V824">
        <v>1.0526315789473684</v>
      </c>
      <c r="W824">
        <v>6</v>
      </c>
      <c r="X824" t="s">
        <v>36</v>
      </c>
      <c r="Y824" t="s">
        <v>753</v>
      </c>
      <c r="Z824">
        <v>3235.9999999999986</v>
      </c>
      <c r="AA824">
        <v>174180</v>
      </c>
      <c r="AB824">
        <v>1</v>
      </c>
      <c r="AC824">
        <v>0.9443107149827602</v>
      </c>
      <c r="AD824">
        <v>0.89709517923362214</v>
      </c>
      <c r="AE824">
        <v>0.89709517923362225</v>
      </c>
      <c r="AF824">
        <v>1.1102230246251565E-16</v>
      </c>
      <c r="AG824" t="s">
        <v>642</v>
      </c>
    </row>
    <row r="825" spans="1:33" x14ac:dyDescent="0.25">
      <c r="A825" t="s">
        <v>56</v>
      </c>
      <c r="B825" t="s">
        <v>950</v>
      </c>
      <c r="C825" s="63" t="s">
        <v>950</v>
      </c>
      <c r="D825" s="63" t="s">
        <v>671</v>
      </c>
      <c r="E825" t="s">
        <v>527</v>
      </c>
      <c r="F825">
        <v>0.75</v>
      </c>
      <c r="G825">
        <v>2</v>
      </c>
      <c r="H825">
        <v>2</v>
      </c>
      <c r="I825">
        <v>2</v>
      </c>
      <c r="J825">
        <v>7</v>
      </c>
      <c r="K825">
        <v>2</v>
      </c>
      <c r="L825" t="s">
        <v>102</v>
      </c>
      <c r="M825">
        <v>9</v>
      </c>
      <c r="N825" t="s">
        <v>715</v>
      </c>
      <c r="O825" t="s">
        <v>5</v>
      </c>
      <c r="P825">
        <v>2</v>
      </c>
      <c r="Q825">
        <v>0</v>
      </c>
      <c r="R825">
        <v>0</v>
      </c>
      <c r="S825" t="s">
        <v>642</v>
      </c>
      <c r="T825" t="s">
        <v>690</v>
      </c>
      <c r="U825">
        <v>0</v>
      </c>
      <c r="V825">
        <v>0</v>
      </c>
      <c r="W825">
        <v>0</v>
      </c>
      <c r="X825" t="s">
        <v>37</v>
      </c>
      <c r="Y825" t="s">
        <v>754</v>
      </c>
      <c r="Z825">
        <v>3235.9999999999986</v>
      </c>
      <c r="AA825">
        <v>174180</v>
      </c>
      <c r="AB825">
        <v>0</v>
      </c>
      <c r="AC825">
        <v>0</v>
      </c>
      <c r="AD825">
        <v>0.89709517923362214</v>
      </c>
      <c r="AF825">
        <v>0</v>
      </c>
      <c r="AG825" t="s">
        <v>913</v>
      </c>
    </row>
    <row r="826" spans="1:33" x14ac:dyDescent="0.25">
      <c r="A826" t="s">
        <v>56</v>
      </c>
      <c r="B826" t="s">
        <v>950</v>
      </c>
      <c r="C826" s="63" t="s">
        <v>950</v>
      </c>
      <c r="D826" s="63" t="s">
        <v>671</v>
      </c>
      <c r="E826" t="s">
        <v>527</v>
      </c>
      <c r="F826">
        <v>0.75</v>
      </c>
      <c r="G826">
        <v>2</v>
      </c>
      <c r="H826">
        <v>2</v>
      </c>
      <c r="I826">
        <v>2</v>
      </c>
      <c r="J826">
        <v>7</v>
      </c>
      <c r="K826">
        <v>2</v>
      </c>
      <c r="L826" t="s">
        <v>102</v>
      </c>
      <c r="M826">
        <v>9</v>
      </c>
      <c r="N826" t="s">
        <v>715</v>
      </c>
      <c r="O826" t="s">
        <v>31</v>
      </c>
      <c r="P826">
        <v>3</v>
      </c>
      <c r="Q826">
        <v>0</v>
      </c>
      <c r="R826">
        <v>0</v>
      </c>
      <c r="S826" t="s">
        <v>642</v>
      </c>
      <c r="T826" t="s">
        <v>690</v>
      </c>
      <c r="U826">
        <v>0</v>
      </c>
      <c r="V826">
        <v>0</v>
      </c>
      <c r="W826">
        <v>0</v>
      </c>
      <c r="X826" t="s">
        <v>38</v>
      </c>
      <c r="Y826" t="s">
        <v>755</v>
      </c>
      <c r="Z826">
        <v>3235.9999999999986</v>
      </c>
      <c r="AA826">
        <v>174180</v>
      </c>
      <c r="AB826">
        <v>0</v>
      </c>
      <c r="AC826">
        <v>0</v>
      </c>
      <c r="AD826">
        <v>0.89709517923362214</v>
      </c>
      <c r="AF826">
        <v>0</v>
      </c>
      <c r="AG826" t="s">
        <v>913</v>
      </c>
    </row>
    <row r="827" spans="1:33" x14ac:dyDescent="0.25">
      <c r="A827" t="s">
        <v>56</v>
      </c>
      <c r="B827" t="s">
        <v>950</v>
      </c>
      <c r="C827" s="63" t="s">
        <v>950</v>
      </c>
      <c r="D827" s="63" t="s">
        <v>671</v>
      </c>
      <c r="E827" t="s">
        <v>527</v>
      </c>
      <c r="F827">
        <v>0.75</v>
      </c>
      <c r="G827">
        <v>2</v>
      </c>
      <c r="H827">
        <v>2</v>
      </c>
      <c r="I827">
        <v>2</v>
      </c>
      <c r="J827">
        <v>7</v>
      </c>
      <c r="K827">
        <v>3</v>
      </c>
      <c r="L827" t="s">
        <v>103</v>
      </c>
      <c r="M827">
        <v>10</v>
      </c>
      <c r="N827" t="s">
        <v>717</v>
      </c>
      <c r="O827" t="s">
        <v>4</v>
      </c>
      <c r="P827">
        <v>1</v>
      </c>
      <c r="Q827">
        <v>2</v>
      </c>
      <c r="R827">
        <v>0</v>
      </c>
      <c r="S827" t="s">
        <v>642</v>
      </c>
      <c r="T827" t="s">
        <v>689</v>
      </c>
      <c r="U827">
        <v>8</v>
      </c>
      <c r="V827">
        <v>1.0526315789473684</v>
      </c>
      <c r="W827">
        <v>6</v>
      </c>
      <c r="X827" t="s">
        <v>39</v>
      </c>
      <c r="Y827" t="s">
        <v>756</v>
      </c>
      <c r="Z827">
        <v>3235.9999999999986</v>
      </c>
      <c r="AA827">
        <v>174180</v>
      </c>
      <c r="AB827">
        <v>1</v>
      </c>
      <c r="AC827">
        <v>0.9443107149827602</v>
      </c>
      <c r="AD827">
        <v>0.89709517923362214</v>
      </c>
      <c r="AE827">
        <v>0.89709517923362225</v>
      </c>
      <c r="AF827">
        <v>1.1102230246251565E-16</v>
      </c>
      <c r="AG827" t="s">
        <v>642</v>
      </c>
    </row>
    <row r="828" spans="1:33" x14ac:dyDescent="0.25">
      <c r="A828" t="s">
        <v>56</v>
      </c>
      <c r="B828" t="s">
        <v>950</v>
      </c>
      <c r="C828" s="63" t="s">
        <v>950</v>
      </c>
      <c r="D828" s="63" t="s">
        <v>671</v>
      </c>
      <c r="E828" t="s">
        <v>527</v>
      </c>
      <c r="F828">
        <v>0.75</v>
      </c>
      <c r="G828">
        <v>2</v>
      </c>
      <c r="H828">
        <v>2</v>
      </c>
      <c r="I828">
        <v>2</v>
      </c>
      <c r="J828">
        <v>7</v>
      </c>
      <c r="K828">
        <v>3</v>
      </c>
      <c r="L828" t="s">
        <v>103</v>
      </c>
      <c r="M828">
        <v>10</v>
      </c>
      <c r="N828" t="s">
        <v>717</v>
      </c>
      <c r="O828" t="s">
        <v>5</v>
      </c>
      <c r="P828">
        <v>2</v>
      </c>
      <c r="Q828">
        <v>0</v>
      </c>
      <c r="R828">
        <v>0</v>
      </c>
      <c r="S828" t="s">
        <v>642</v>
      </c>
      <c r="T828" t="s">
        <v>690</v>
      </c>
      <c r="U828">
        <v>0</v>
      </c>
      <c r="V828">
        <v>0</v>
      </c>
      <c r="W828">
        <v>0</v>
      </c>
      <c r="X828" t="s">
        <v>40</v>
      </c>
      <c r="Y828" t="s">
        <v>757</v>
      </c>
      <c r="Z828">
        <v>3235.9999999999986</v>
      </c>
      <c r="AA828">
        <v>174180</v>
      </c>
      <c r="AB828">
        <v>0</v>
      </c>
      <c r="AC828">
        <v>0</v>
      </c>
      <c r="AD828">
        <v>0.89709517923362214</v>
      </c>
      <c r="AF828">
        <v>0</v>
      </c>
      <c r="AG828" t="s">
        <v>913</v>
      </c>
    </row>
    <row r="829" spans="1:33" x14ac:dyDescent="0.25">
      <c r="A829" t="s">
        <v>56</v>
      </c>
      <c r="B829" t="s">
        <v>950</v>
      </c>
      <c r="C829" s="63" t="s">
        <v>950</v>
      </c>
      <c r="D829" s="63" t="s">
        <v>671</v>
      </c>
      <c r="E829" t="s">
        <v>527</v>
      </c>
      <c r="F829">
        <v>0.75</v>
      </c>
      <c r="G829">
        <v>2</v>
      </c>
      <c r="H829">
        <v>2</v>
      </c>
      <c r="I829">
        <v>2</v>
      </c>
      <c r="J829">
        <v>7</v>
      </c>
      <c r="K829">
        <v>3</v>
      </c>
      <c r="L829" t="s">
        <v>103</v>
      </c>
      <c r="M829">
        <v>10</v>
      </c>
      <c r="N829" t="s">
        <v>717</v>
      </c>
      <c r="O829" t="s">
        <v>31</v>
      </c>
      <c r="P829">
        <v>3</v>
      </c>
      <c r="Q829">
        <v>0</v>
      </c>
      <c r="R829">
        <v>0</v>
      </c>
      <c r="S829" t="s">
        <v>642</v>
      </c>
      <c r="T829" t="s">
        <v>690</v>
      </c>
      <c r="U829">
        <v>0</v>
      </c>
      <c r="V829">
        <v>0</v>
      </c>
      <c r="W829">
        <v>0</v>
      </c>
      <c r="X829" t="s">
        <v>41</v>
      </c>
      <c r="Y829" t="s">
        <v>758</v>
      </c>
      <c r="Z829">
        <v>3235.9999999999986</v>
      </c>
      <c r="AA829">
        <v>174180</v>
      </c>
      <c r="AB829">
        <v>0</v>
      </c>
      <c r="AC829">
        <v>0</v>
      </c>
      <c r="AD829">
        <v>0.89709517923362214</v>
      </c>
      <c r="AF829">
        <v>0</v>
      </c>
      <c r="AG829" t="s">
        <v>913</v>
      </c>
    </row>
    <row r="830" spans="1:33" x14ac:dyDescent="0.25">
      <c r="A830" t="s">
        <v>56</v>
      </c>
      <c r="B830" t="s">
        <v>950</v>
      </c>
      <c r="C830" s="63" t="s">
        <v>950</v>
      </c>
      <c r="D830" s="63" t="s">
        <v>671</v>
      </c>
      <c r="E830" t="s">
        <v>527</v>
      </c>
      <c r="F830">
        <v>0.75</v>
      </c>
      <c r="G830">
        <v>2</v>
      </c>
      <c r="H830">
        <v>2</v>
      </c>
      <c r="I830">
        <v>2</v>
      </c>
      <c r="J830">
        <v>7</v>
      </c>
      <c r="K830">
        <v>4</v>
      </c>
      <c r="L830" t="s">
        <v>101</v>
      </c>
      <c r="M830">
        <v>11</v>
      </c>
      <c r="N830" t="s">
        <v>719</v>
      </c>
      <c r="O830" t="s">
        <v>4</v>
      </c>
      <c r="P830">
        <v>1</v>
      </c>
      <c r="Q830">
        <v>2</v>
      </c>
      <c r="R830">
        <v>0</v>
      </c>
      <c r="S830" t="s">
        <v>642</v>
      </c>
      <c r="T830" t="s">
        <v>689</v>
      </c>
      <c r="U830">
        <v>8</v>
      </c>
      <c r="V830">
        <v>1.0526315789473684</v>
      </c>
      <c r="W830">
        <v>6</v>
      </c>
      <c r="X830" t="s">
        <v>42</v>
      </c>
      <c r="Y830" t="s">
        <v>759</v>
      </c>
      <c r="Z830">
        <v>3235.9999999999986</v>
      </c>
      <c r="AA830">
        <v>174180</v>
      </c>
      <c r="AB830">
        <v>1</v>
      </c>
      <c r="AC830">
        <v>0.9443107149827602</v>
      </c>
      <c r="AD830">
        <v>0.89709517923362214</v>
      </c>
      <c r="AE830">
        <v>0.89709517923362225</v>
      </c>
      <c r="AF830">
        <v>1.1102230246251565E-16</v>
      </c>
      <c r="AG830" t="s">
        <v>642</v>
      </c>
    </row>
    <row r="831" spans="1:33" x14ac:dyDescent="0.25">
      <c r="A831" t="s">
        <v>56</v>
      </c>
      <c r="B831" t="s">
        <v>950</v>
      </c>
      <c r="C831" s="63" t="s">
        <v>950</v>
      </c>
      <c r="D831" s="63" t="s">
        <v>671</v>
      </c>
      <c r="E831" t="s">
        <v>527</v>
      </c>
      <c r="F831">
        <v>0.75</v>
      </c>
      <c r="G831">
        <v>2</v>
      </c>
      <c r="H831">
        <v>2</v>
      </c>
      <c r="I831">
        <v>2</v>
      </c>
      <c r="J831">
        <v>7</v>
      </c>
      <c r="K831">
        <v>4</v>
      </c>
      <c r="L831" t="s">
        <v>101</v>
      </c>
      <c r="M831">
        <v>11</v>
      </c>
      <c r="N831" t="s">
        <v>719</v>
      </c>
      <c r="O831" t="s">
        <v>5</v>
      </c>
      <c r="P831">
        <v>2</v>
      </c>
      <c r="Q831">
        <v>0</v>
      </c>
      <c r="R831">
        <v>0</v>
      </c>
      <c r="S831" t="s">
        <v>642</v>
      </c>
      <c r="T831" t="s">
        <v>690</v>
      </c>
      <c r="U831">
        <v>0</v>
      </c>
      <c r="V831">
        <v>0</v>
      </c>
      <c r="W831">
        <v>0</v>
      </c>
      <c r="X831" t="s">
        <v>43</v>
      </c>
      <c r="Y831" t="s">
        <v>760</v>
      </c>
      <c r="Z831">
        <v>3235.9999999999986</v>
      </c>
      <c r="AA831">
        <v>174180</v>
      </c>
      <c r="AB831">
        <v>0</v>
      </c>
      <c r="AC831">
        <v>0</v>
      </c>
      <c r="AD831">
        <v>0.89709517923362214</v>
      </c>
      <c r="AF831">
        <v>0</v>
      </c>
      <c r="AG831" t="s">
        <v>913</v>
      </c>
    </row>
    <row r="832" spans="1:33" x14ac:dyDescent="0.25">
      <c r="A832" t="s">
        <v>56</v>
      </c>
      <c r="B832" t="s">
        <v>950</v>
      </c>
      <c r="C832" s="63" t="s">
        <v>950</v>
      </c>
      <c r="D832" s="63" t="s">
        <v>671</v>
      </c>
      <c r="E832" t="s">
        <v>527</v>
      </c>
      <c r="F832">
        <v>0.75</v>
      </c>
      <c r="G832">
        <v>2</v>
      </c>
      <c r="H832">
        <v>2</v>
      </c>
      <c r="I832">
        <v>2</v>
      </c>
      <c r="J832">
        <v>7</v>
      </c>
      <c r="K832">
        <v>4</v>
      </c>
      <c r="L832" t="s">
        <v>101</v>
      </c>
      <c r="M832">
        <v>11</v>
      </c>
      <c r="N832" t="s">
        <v>719</v>
      </c>
      <c r="O832" t="s">
        <v>31</v>
      </c>
      <c r="P832">
        <v>3</v>
      </c>
      <c r="Q832">
        <v>0</v>
      </c>
      <c r="R832">
        <v>0</v>
      </c>
      <c r="S832" t="s">
        <v>642</v>
      </c>
      <c r="T832" t="s">
        <v>690</v>
      </c>
      <c r="U832">
        <v>0</v>
      </c>
      <c r="V832">
        <v>0</v>
      </c>
      <c r="W832">
        <v>0</v>
      </c>
      <c r="X832" t="s">
        <v>44</v>
      </c>
      <c r="Y832" t="s">
        <v>761</v>
      </c>
      <c r="Z832">
        <v>3235.9999999999986</v>
      </c>
      <c r="AA832">
        <v>174180</v>
      </c>
      <c r="AB832">
        <v>0</v>
      </c>
      <c r="AC832">
        <v>0</v>
      </c>
      <c r="AD832">
        <v>0.89709517923362214</v>
      </c>
      <c r="AF832">
        <v>0</v>
      </c>
      <c r="AG832" t="s">
        <v>913</v>
      </c>
    </row>
    <row r="833" spans="1:33" x14ac:dyDescent="0.25">
      <c r="A833" t="s">
        <v>56</v>
      </c>
      <c r="B833" t="s">
        <v>950</v>
      </c>
      <c r="C833" s="63" t="s">
        <v>950</v>
      </c>
      <c r="D833" s="63" t="s">
        <v>671</v>
      </c>
      <c r="E833" t="s">
        <v>527</v>
      </c>
      <c r="F833">
        <v>0.75</v>
      </c>
      <c r="G833">
        <v>2</v>
      </c>
      <c r="H833">
        <v>2</v>
      </c>
      <c r="I833">
        <v>2</v>
      </c>
      <c r="J833">
        <v>7</v>
      </c>
      <c r="K833">
        <v>5</v>
      </c>
      <c r="L833" t="s">
        <v>105</v>
      </c>
      <c r="M833">
        <v>12</v>
      </c>
      <c r="N833" t="s">
        <v>721</v>
      </c>
      <c r="O833" t="s">
        <v>4</v>
      </c>
      <c r="P833">
        <v>1</v>
      </c>
      <c r="Q833">
        <v>2</v>
      </c>
      <c r="R833">
        <v>0</v>
      </c>
      <c r="S833" t="s">
        <v>642</v>
      </c>
      <c r="T833" t="s">
        <v>689</v>
      </c>
      <c r="U833">
        <v>8</v>
      </c>
      <c r="V833">
        <v>1.0526315789473684</v>
      </c>
      <c r="W833">
        <v>6</v>
      </c>
      <c r="X833" t="s">
        <v>45</v>
      </c>
      <c r="Y833" t="s">
        <v>762</v>
      </c>
      <c r="Z833">
        <v>3235.9999999999986</v>
      </c>
      <c r="AA833">
        <v>174180</v>
      </c>
      <c r="AB833">
        <v>1</v>
      </c>
      <c r="AC833">
        <v>0.9443107149827602</v>
      </c>
      <c r="AD833">
        <v>0.89709517923362214</v>
      </c>
      <c r="AE833">
        <v>0.89709517923362225</v>
      </c>
      <c r="AF833">
        <v>1.1102230246251565E-16</v>
      </c>
      <c r="AG833" t="s">
        <v>642</v>
      </c>
    </row>
    <row r="834" spans="1:33" x14ac:dyDescent="0.25">
      <c r="A834" t="s">
        <v>56</v>
      </c>
      <c r="B834" t="s">
        <v>950</v>
      </c>
      <c r="C834" s="63" t="s">
        <v>950</v>
      </c>
      <c r="D834" s="63" t="s">
        <v>671</v>
      </c>
      <c r="E834" t="s">
        <v>527</v>
      </c>
      <c r="F834">
        <v>0.75</v>
      </c>
      <c r="G834">
        <v>2</v>
      </c>
      <c r="H834">
        <v>2</v>
      </c>
      <c r="I834">
        <v>2</v>
      </c>
      <c r="J834">
        <v>7</v>
      </c>
      <c r="K834">
        <v>5</v>
      </c>
      <c r="L834" t="s">
        <v>105</v>
      </c>
      <c r="M834">
        <v>12</v>
      </c>
      <c r="N834" t="s">
        <v>721</v>
      </c>
      <c r="O834" t="s">
        <v>5</v>
      </c>
      <c r="P834">
        <v>2</v>
      </c>
      <c r="Q834">
        <v>0</v>
      </c>
      <c r="R834">
        <v>0</v>
      </c>
      <c r="S834" t="s">
        <v>642</v>
      </c>
      <c r="T834" t="s">
        <v>690</v>
      </c>
      <c r="U834">
        <v>0</v>
      </c>
      <c r="V834">
        <v>0</v>
      </c>
      <c r="W834">
        <v>0</v>
      </c>
      <c r="X834" t="s">
        <v>46</v>
      </c>
      <c r="Y834" t="s">
        <v>763</v>
      </c>
      <c r="Z834">
        <v>3235.9999999999986</v>
      </c>
      <c r="AA834">
        <v>174180</v>
      </c>
      <c r="AB834">
        <v>0</v>
      </c>
      <c r="AC834">
        <v>0</v>
      </c>
      <c r="AD834">
        <v>0.89709517923362214</v>
      </c>
      <c r="AF834">
        <v>0</v>
      </c>
      <c r="AG834" t="s">
        <v>913</v>
      </c>
    </row>
    <row r="835" spans="1:33" x14ac:dyDescent="0.25">
      <c r="A835" t="s">
        <v>56</v>
      </c>
      <c r="B835" t="s">
        <v>950</v>
      </c>
      <c r="C835" s="63" t="s">
        <v>950</v>
      </c>
      <c r="D835" s="63" t="s">
        <v>671</v>
      </c>
      <c r="E835" t="s">
        <v>527</v>
      </c>
      <c r="F835">
        <v>0.75</v>
      </c>
      <c r="G835">
        <v>2</v>
      </c>
      <c r="H835">
        <v>2</v>
      </c>
      <c r="I835">
        <v>2</v>
      </c>
      <c r="J835">
        <v>7</v>
      </c>
      <c r="K835">
        <v>5</v>
      </c>
      <c r="L835" t="s">
        <v>105</v>
      </c>
      <c r="M835">
        <v>12</v>
      </c>
      <c r="N835" t="s">
        <v>721</v>
      </c>
      <c r="O835" t="s">
        <v>31</v>
      </c>
      <c r="P835">
        <v>3</v>
      </c>
      <c r="Q835">
        <v>0</v>
      </c>
      <c r="R835">
        <v>0</v>
      </c>
      <c r="S835" t="s">
        <v>642</v>
      </c>
      <c r="T835" t="s">
        <v>690</v>
      </c>
      <c r="U835">
        <v>0</v>
      </c>
      <c r="V835">
        <v>0</v>
      </c>
      <c r="W835">
        <v>0</v>
      </c>
      <c r="X835" t="s">
        <v>47</v>
      </c>
      <c r="Y835" t="s">
        <v>764</v>
      </c>
      <c r="Z835">
        <v>3235.9999999999986</v>
      </c>
      <c r="AA835">
        <v>174180</v>
      </c>
      <c r="AB835">
        <v>0</v>
      </c>
      <c r="AC835">
        <v>0</v>
      </c>
      <c r="AD835">
        <v>0.89709517923362214</v>
      </c>
      <c r="AF835">
        <v>0</v>
      </c>
      <c r="AG835" t="s">
        <v>913</v>
      </c>
    </row>
    <row r="836" spans="1:33" x14ac:dyDescent="0.25">
      <c r="A836" t="s">
        <v>56</v>
      </c>
      <c r="B836" t="s">
        <v>950</v>
      </c>
      <c r="C836" s="63" t="s">
        <v>950</v>
      </c>
      <c r="D836" s="63" t="s">
        <v>671</v>
      </c>
      <c r="E836" t="s">
        <v>527</v>
      </c>
      <c r="F836">
        <v>0.75</v>
      </c>
      <c r="G836">
        <v>2</v>
      </c>
      <c r="H836">
        <v>2</v>
      </c>
      <c r="I836">
        <v>2</v>
      </c>
      <c r="J836">
        <v>7</v>
      </c>
      <c r="K836">
        <v>6</v>
      </c>
      <c r="L836" t="s">
        <v>113</v>
      </c>
      <c r="M836">
        <v>13</v>
      </c>
      <c r="N836" t="s">
        <v>723</v>
      </c>
      <c r="O836" t="s">
        <v>4</v>
      </c>
      <c r="P836">
        <v>1</v>
      </c>
      <c r="Q836">
        <v>0</v>
      </c>
      <c r="R836">
        <v>0</v>
      </c>
      <c r="S836" t="s">
        <v>642</v>
      </c>
      <c r="T836" t="s">
        <v>690</v>
      </c>
      <c r="U836">
        <v>0</v>
      </c>
      <c r="V836">
        <v>0</v>
      </c>
      <c r="W836">
        <v>0</v>
      </c>
      <c r="X836" t="s">
        <v>48</v>
      </c>
      <c r="Y836" t="s">
        <v>765</v>
      </c>
      <c r="Z836">
        <v>3235.9999999999986</v>
      </c>
      <c r="AA836">
        <v>174180</v>
      </c>
      <c r="AB836">
        <v>0</v>
      </c>
      <c r="AC836">
        <v>0</v>
      </c>
      <c r="AD836">
        <v>0.89709517923362214</v>
      </c>
      <c r="AF836">
        <v>0</v>
      </c>
      <c r="AG836" t="s">
        <v>913</v>
      </c>
    </row>
    <row r="837" spans="1:33" x14ac:dyDescent="0.25">
      <c r="A837" t="s">
        <v>56</v>
      </c>
      <c r="B837" t="s">
        <v>950</v>
      </c>
      <c r="C837" s="63" t="s">
        <v>950</v>
      </c>
      <c r="D837" s="63" t="s">
        <v>671</v>
      </c>
      <c r="E837" t="s">
        <v>527</v>
      </c>
      <c r="F837">
        <v>0.75</v>
      </c>
      <c r="G837">
        <v>2</v>
      </c>
      <c r="H837">
        <v>2</v>
      </c>
      <c r="I837">
        <v>2</v>
      </c>
      <c r="J837">
        <v>7</v>
      </c>
      <c r="K837">
        <v>6</v>
      </c>
      <c r="L837" t="s">
        <v>113</v>
      </c>
      <c r="M837">
        <v>13</v>
      </c>
      <c r="N837" t="s">
        <v>723</v>
      </c>
      <c r="O837" t="s">
        <v>5</v>
      </c>
      <c r="P837">
        <v>2</v>
      </c>
      <c r="Q837">
        <v>0</v>
      </c>
      <c r="R837">
        <v>0</v>
      </c>
      <c r="S837" t="s">
        <v>642</v>
      </c>
      <c r="T837" t="s">
        <v>690</v>
      </c>
      <c r="U837">
        <v>0</v>
      </c>
      <c r="V837">
        <v>0</v>
      </c>
      <c r="W837">
        <v>0</v>
      </c>
      <c r="X837" t="s">
        <v>49</v>
      </c>
      <c r="Y837" t="s">
        <v>766</v>
      </c>
      <c r="Z837">
        <v>3235.9999999999986</v>
      </c>
      <c r="AA837">
        <v>174180</v>
      </c>
      <c r="AB837">
        <v>0</v>
      </c>
      <c r="AC837">
        <v>0</v>
      </c>
      <c r="AD837">
        <v>0.89709517923362214</v>
      </c>
      <c r="AF837">
        <v>0</v>
      </c>
      <c r="AG837" t="s">
        <v>913</v>
      </c>
    </row>
    <row r="838" spans="1:33" x14ac:dyDescent="0.25">
      <c r="A838" t="s">
        <v>56</v>
      </c>
      <c r="B838" t="s">
        <v>950</v>
      </c>
      <c r="C838" s="63" t="s">
        <v>950</v>
      </c>
      <c r="D838" s="63" t="s">
        <v>671</v>
      </c>
      <c r="E838" t="s">
        <v>527</v>
      </c>
      <c r="F838">
        <v>0.75</v>
      </c>
      <c r="G838">
        <v>2</v>
      </c>
      <c r="H838">
        <v>2</v>
      </c>
      <c r="I838">
        <v>2</v>
      </c>
      <c r="J838">
        <v>7</v>
      </c>
      <c r="K838">
        <v>6</v>
      </c>
      <c r="L838" t="s">
        <v>113</v>
      </c>
      <c r="M838">
        <v>13</v>
      </c>
      <c r="N838" t="s">
        <v>723</v>
      </c>
      <c r="O838" t="s">
        <v>31</v>
      </c>
      <c r="P838">
        <v>3</v>
      </c>
      <c r="Q838">
        <v>0</v>
      </c>
      <c r="R838">
        <v>0</v>
      </c>
      <c r="S838" t="s">
        <v>642</v>
      </c>
      <c r="T838" t="s">
        <v>690</v>
      </c>
      <c r="U838">
        <v>0</v>
      </c>
      <c r="V838">
        <v>0</v>
      </c>
      <c r="W838">
        <v>0</v>
      </c>
      <c r="X838" t="s">
        <v>50</v>
      </c>
      <c r="Y838" t="s">
        <v>767</v>
      </c>
      <c r="Z838">
        <v>3235.9999999999986</v>
      </c>
      <c r="AA838">
        <v>174180</v>
      </c>
      <c r="AB838">
        <v>0</v>
      </c>
      <c r="AC838">
        <v>0</v>
      </c>
      <c r="AD838">
        <v>0.89709517923362214</v>
      </c>
      <c r="AF838">
        <v>0</v>
      </c>
      <c r="AG838" t="s">
        <v>913</v>
      </c>
    </row>
    <row r="839" spans="1:33" x14ac:dyDescent="0.25">
      <c r="A839" t="s">
        <v>56</v>
      </c>
      <c r="B839" t="s">
        <v>950</v>
      </c>
      <c r="C839" s="63" t="s">
        <v>950</v>
      </c>
      <c r="D839" s="63" t="s">
        <v>671</v>
      </c>
      <c r="E839" t="s">
        <v>527</v>
      </c>
      <c r="F839">
        <v>0.75</v>
      </c>
      <c r="G839">
        <v>2</v>
      </c>
      <c r="H839">
        <v>2</v>
      </c>
      <c r="I839">
        <v>2</v>
      </c>
      <c r="J839">
        <v>7</v>
      </c>
      <c r="K839">
        <v>7</v>
      </c>
      <c r="L839" t="s">
        <v>114</v>
      </c>
      <c r="M839">
        <v>14</v>
      </c>
      <c r="N839" t="s">
        <v>725</v>
      </c>
      <c r="O839" t="s">
        <v>4</v>
      </c>
      <c r="P839">
        <v>1</v>
      </c>
      <c r="Q839">
        <v>0</v>
      </c>
      <c r="R839">
        <v>0</v>
      </c>
      <c r="S839" t="s">
        <v>642</v>
      </c>
      <c r="T839" t="s">
        <v>690</v>
      </c>
      <c r="U839">
        <v>0</v>
      </c>
      <c r="V839">
        <v>0</v>
      </c>
      <c r="W839">
        <v>0</v>
      </c>
      <c r="X839" t="s">
        <v>51</v>
      </c>
      <c r="Y839" t="s">
        <v>768</v>
      </c>
      <c r="Z839">
        <v>3235.9999999999986</v>
      </c>
      <c r="AA839">
        <v>174180</v>
      </c>
      <c r="AB839">
        <v>0</v>
      </c>
      <c r="AC839">
        <v>0</v>
      </c>
      <c r="AD839">
        <v>0.89709517923362214</v>
      </c>
      <c r="AF839">
        <v>0</v>
      </c>
      <c r="AG839" t="s">
        <v>913</v>
      </c>
    </row>
    <row r="840" spans="1:33" x14ac:dyDescent="0.25">
      <c r="A840" t="s">
        <v>56</v>
      </c>
      <c r="B840" t="s">
        <v>950</v>
      </c>
      <c r="C840" s="63" t="s">
        <v>950</v>
      </c>
      <c r="D840" s="63" t="s">
        <v>671</v>
      </c>
      <c r="E840" t="s">
        <v>527</v>
      </c>
      <c r="F840">
        <v>0.75</v>
      </c>
      <c r="G840">
        <v>2</v>
      </c>
      <c r="H840">
        <v>2</v>
      </c>
      <c r="I840">
        <v>2</v>
      </c>
      <c r="J840">
        <v>7</v>
      </c>
      <c r="K840">
        <v>7</v>
      </c>
      <c r="L840" t="s">
        <v>114</v>
      </c>
      <c r="M840">
        <v>14</v>
      </c>
      <c r="N840" t="s">
        <v>725</v>
      </c>
      <c r="O840" t="s">
        <v>5</v>
      </c>
      <c r="P840">
        <v>2</v>
      </c>
      <c r="Q840">
        <v>0</v>
      </c>
      <c r="R840">
        <v>0</v>
      </c>
      <c r="S840" t="s">
        <v>642</v>
      </c>
      <c r="T840" t="s">
        <v>690</v>
      </c>
      <c r="U840">
        <v>0</v>
      </c>
      <c r="V840">
        <v>0</v>
      </c>
      <c r="W840">
        <v>0</v>
      </c>
      <c r="X840" t="s">
        <v>52</v>
      </c>
      <c r="Y840" t="s">
        <v>769</v>
      </c>
      <c r="Z840">
        <v>3235.9999999999986</v>
      </c>
      <c r="AA840">
        <v>174180</v>
      </c>
      <c r="AB840">
        <v>0</v>
      </c>
      <c r="AC840">
        <v>0</v>
      </c>
      <c r="AD840">
        <v>0.89709517923362214</v>
      </c>
      <c r="AF840">
        <v>0</v>
      </c>
      <c r="AG840" t="s">
        <v>913</v>
      </c>
    </row>
    <row r="841" spans="1:33" x14ac:dyDescent="0.25">
      <c r="A841" t="s">
        <v>56</v>
      </c>
      <c r="B841" t="s">
        <v>950</v>
      </c>
      <c r="C841" s="63" t="s">
        <v>950</v>
      </c>
      <c r="D841" s="63" t="s">
        <v>671</v>
      </c>
      <c r="E841" t="s">
        <v>527</v>
      </c>
      <c r="F841">
        <v>0.75</v>
      </c>
      <c r="G841">
        <v>2</v>
      </c>
      <c r="H841">
        <v>2</v>
      </c>
      <c r="I841">
        <v>2</v>
      </c>
      <c r="J841">
        <v>7</v>
      </c>
      <c r="K841">
        <v>7</v>
      </c>
      <c r="L841" t="s">
        <v>114</v>
      </c>
      <c r="M841">
        <v>14</v>
      </c>
      <c r="N841" t="s">
        <v>725</v>
      </c>
      <c r="O841" t="s">
        <v>31</v>
      </c>
      <c r="P841">
        <v>3</v>
      </c>
      <c r="Q841">
        <v>0</v>
      </c>
      <c r="R841">
        <v>0</v>
      </c>
      <c r="S841" t="s">
        <v>642</v>
      </c>
      <c r="T841" t="s">
        <v>690</v>
      </c>
      <c r="U841">
        <v>0</v>
      </c>
      <c r="V841">
        <v>0</v>
      </c>
      <c r="W841">
        <v>0</v>
      </c>
      <c r="X841" t="s">
        <v>53</v>
      </c>
      <c r="Y841" t="s">
        <v>770</v>
      </c>
      <c r="Z841">
        <v>3235.9999999999986</v>
      </c>
      <c r="AA841">
        <v>174180</v>
      </c>
      <c r="AB841">
        <v>0</v>
      </c>
      <c r="AC841">
        <v>0</v>
      </c>
      <c r="AD841">
        <v>0.89709517923362214</v>
      </c>
      <c r="AF841">
        <v>0</v>
      </c>
      <c r="AG841" t="s">
        <v>913</v>
      </c>
    </row>
    <row r="842" spans="1:33" x14ac:dyDescent="0.25">
      <c r="A842" t="s">
        <v>56</v>
      </c>
      <c r="B842" t="s">
        <v>951</v>
      </c>
      <c r="C842" s="63" t="s">
        <v>951</v>
      </c>
      <c r="D842" s="63" t="s">
        <v>671</v>
      </c>
      <c r="E842" t="s">
        <v>527</v>
      </c>
      <c r="F842">
        <v>0.6</v>
      </c>
      <c r="G842">
        <v>1</v>
      </c>
      <c r="H842">
        <v>1</v>
      </c>
      <c r="I842">
        <v>2</v>
      </c>
      <c r="J842">
        <v>7</v>
      </c>
      <c r="K842">
        <v>1</v>
      </c>
      <c r="L842" t="s">
        <v>99</v>
      </c>
      <c r="M842">
        <v>1</v>
      </c>
      <c r="N842" t="s">
        <v>699</v>
      </c>
      <c r="O842" t="s">
        <v>4</v>
      </c>
      <c r="P842">
        <v>1</v>
      </c>
      <c r="Q842">
        <v>4</v>
      </c>
      <c r="R842">
        <v>0</v>
      </c>
      <c r="S842" t="s">
        <v>642</v>
      </c>
      <c r="T842" t="s">
        <v>689</v>
      </c>
      <c r="U842">
        <v>25</v>
      </c>
      <c r="V842">
        <v>3.2894736842105265</v>
      </c>
      <c r="W842">
        <v>15</v>
      </c>
      <c r="X842" t="s">
        <v>33</v>
      </c>
      <c r="Y842" t="s">
        <v>729</v>
      </c>
      <c r="Z842">
        <v>3235.9999999999986</v>
      </c>
      <c r="AA842">
        <v>174180</v>
      </c>
      <c r="AB842">
        <v>1</v>
      </c>
      <c r="AC842">
        <v>2.9509709843211254</v>
      </c>
      <c r="AD842">
        <v>0.89709517923362214</v>
      </c>
      <c r="AE842">
        <v>0.89709517923362203</v>
      </c>
      <c r="AF842">
        <v>-4.4408920985006262E-16</v>
      </c>
      <c r="AG842" t="s">
        <v>642</v>
      </c>
    </row>
    <row r="843" spans="1:33" x14ac:dyDescent="0.25">
      <c r="A843" t="s">
        <v>56</v>
      </c>
      <c r="B843" t="s">
        <v>951</v>
      </c>
      <c r="C843" s="63" t="s">
        <v>951</v>
      </c>
      <c r="D843" s="63" t="s">
        <v>671</v>
      </c>
      <c r="E843" t="s">
        <v>527</v>
      </c>
      <c r="F843">
        <v>0.6</v>
      </c>
      <c r="G843">
        <v>1</v>
      </c>
      <c r="H843">
        <v>1</v>
      </c>
      <c r="I843">
        <v>2</v>
      </c>
      <c r="J843">
        <v>7</v>
      </c>
      <c r="K843">
        <v>1</v>
      </c>
      <c r="L843" t="s">
        <v>99</v>
      </c>
      <c r="M843">
        <v>1</v>
      </c>
      <c r="N843" t="s">
        <v>699</v>
      </c>
      <c r="O843" t="s">
        <v>5</v>
      </c>
      <c r="P843">
        <v>2</v>
      </c>
      <c r="Q843">
        <v>0</v>
      </c>
      <c r="R843">
        <v>0</v>
      </c>
      <c r="S843" t="s">
        <v>642</v>
      </c>
      <c r="T843" t="s">
        <v>690</v>
      </c>
      <c r="U843">
        <v>0</v>
      </c>
      <c r="V843">
        <v>0</v>
      </c>
      <c r="W843">
        <v>0</v>
      </c>
      <c r="X843" t="s">
        <v>34</v>
      </c>
      <c r="Y843" t="s">
        <v>730</v>
      </c>
      <c r="Z843">
        <v>3235.9999999999986</v>
      </c>
      <c r="AA843">
        <v>174180</v>
      </c>
      <c r="AB843">
        <v>0</v>
      </c>
      <c r="AC843">
        <v>0</v>
      </c>
      <c r="AD843">
        <v>0.89709517923362214</v>
      </c>
      <c r="AF843">
        <v>0</v>
      </c>
      <c r="AG843" t="s">
        <v>913</v>
      </c>
    </row>
    <row r="844" spans="1:33" x14ac:dyDescent="0.25">
      <c r="A844" t="s">
        <v>56</v>
      </c>
      <c r="B844" t="s">
        <v>951</v>
      </c>
      <c r="C844" s="63" t="s">
        <v>951</v>
      </c>
      <c r="D844" s="63" t="s">
        <v>671</v>
      </c>
      <c r="E844" t="s">
        <v>527</v>
      </c>
      <c r="F844">
        <v>0.6</v>
      </c>
      <c r="G844">
        <v>1</v>
      </c>
      <c r="H844">
        <v>1</v>
      </c>
      <c r="I844">
        <v>2</v>
      </c>
      <c r="J844">
        <v>7</v>
      </c>
      <c r="K844">
        <v>1</v>
      </c>
      <c r="L844" t="s">
        <v>99</v>
      </c>
      <c r="M844">
        <v>1</v>
      </c>
      <c r="N844" t="s">
        <v>699</v>
      </c>
      <c r="O844" t="s">
        <v>31</v>
      </c>
      <c r="P844">
        <v>3</v>
      </c>
      <c r="Q844">
        <v>0</v>
      </c>
      <c r="R844">
        <v>0</v>
      </c>
      <c r="S844" t="s">
        <v>642</v>
      </c>
      <c r="T844" t="s">
        <v>690</v>
      </c>
      <c r="U844">
        <v>0</v>
      </c>
      <c r="V844">
        <v>0</v>
      </c>
      <c r="W844">
        <v>0</v>
      </c>
      <c r="X844" t="s">
        <v>35</v>
      </c>
      <c r="Y844" t="s">
        <v>731</v>
      </c>
      <c r="Z844">
        <v>3235.9999999999986</v>
      </c>
      <c r="AA844">
        <v>174180</v>
      </c>
      <c r="AB844">
        <v>0</v>
      </c>
      <c r="AC844">
        <v>0</v>
      </c>
      <c r="AD844">
        <v>0.89709517923362214</v>
      </c>
      <c r="AF844">
        <v>0</v>
      </c>
      <c r="AG844" t="s">
        <v>913</v>
      </c>
    </row>
    <row r="845" spans="1:33" x14ac:dyDescent="0.25">
      <c r="A845" t="s">
        <v>56</v>
      </c>
      <c r="B845" t="s">
        <v>951</v>
      </c>
      <c r="C845" s="63" t="s">
        <v>951</v>
      </c>
      <c r="D845" s="63" t="s">
        <v>671</v>
      </c>
      <c r="E845" t="s">
        <v>527</v>
      </c>
      <c r="F845">
        <v>0.6</v>
      </c>
      <c r="G845">
        <v>1</v>
      </c>
      <c r="H845">
        <v>1</v>
      </c>
      <c r="I845">
        <v>2</v>
      </c>
      <c r="J845">
        <v>7</v>
      </c>
      <c r="K845">
        <v>2</v>
      </c>
      <c r="L845" t="s">
        <v>102</v>
      </c>
      <c r="M845">
        <v>2</v>
      </c>
      <c r="N845" t="s">
        <v>701</v>
      </c>
      <c r="O845" t="s">
        <v>4</v>
      </c>
      <c r="P845">
        <v>1</v>
      </c>
      <c r="Q845">
        <v>7</v>
      </c>
      <c r="R845">
        <v>0</v>
      </c>
      <c r="S845" t="s">
        <v>642</v>
      </c>
      <c r="T845" t="s">
        <v>689</v>
      </c>
      <c r="U845">
        <v>45</v>
      </c>
      <c r="V845">
        <v>5.9210526315789478</v>
      </c>
      <c r="W845">
        <v>27</v>
      </c>
      <c r="X845" t="s">
        <v>36</v>
      </c>
      <c r="Y845" t="s">
        <v>732</v>
      </c>
      <c r="Z845">
        <v>3235.9999999999986</v>
      </c>
      <c r="AA845">
        <v>174180</v>
      </c>
      <c r="AB845">
        <v>1</v>
      </c>
      <c r="AC845">
        <v>5.3117477717780259</v>
      </c>
      <c r="AD845">
        <v>0.89709517923362214</v>
      </c>
      <c r="AE845">
        <v>0.89709517923362214</v>
      </c>
      <c r="AF845">
        <v>0</v>
      </c>
      <c r="AG845" t="s">
        <v>642</v>
      </c>
    </row>
    <row r="846" spans="1:33" x14ac:dyDescent="0.25">
      <c r="A846" t="s">
        <v>56</v>
      </c>
      <c r="B846" t="s">
        <v>951</v>
      </c>
      <c r="C846" s="63" t="s">
        <v>951</v>
      </c>
      <c r="D846" s="63" t="s">
        <v>671</v>
      </c>
      <c r="E846" t="s">
        <v>527</v>
      </c>
      <c r="F846">
        <v>0.6</v>
      </c>
      <c r="G846">
        <v>1</v>
      </c>
      <c r="H846">
        <v>1</v>
      </c>
      <c r="I846">
        <v>2</v>
      </c>
      <c r="J846">
        <v>7</v>
      </c>
      <c r="K846">
        <v>2</v>
      </c>
      <c r="L846" t="s">
        <v>102</v>
      </c>
      <c r="M846">
        <v>2</v>
      </c>
      <c r="N846" t="s">
        <v>701</v>
      </c>
      <c r="O846" t="s">
        <v>5</v>
      </c>
      <c r="P846">
        <v>2</v>
      </c>
      <c r="Q846">
        <v>0</v>
      </c>
      <c r="R846">
        <v>0</v>
      </c>
      <c r="S846" t="s">
        <v>642</v>
      </c>
      <c r="T846" t="s">
        <v>690</v>
      </c>
      <c r="U846">
        <v>0</v>
      </c>
      <c r="V846">
        <v>0</v>
      </c>
      <c r="W846">
        <v>0</v>
      </c>
      <c r="X846" t="s">
        <v>37</v>
      </c>
      <c r="Y846" t="s">
        <v>733</v>
      </c>
      <c r="Z846">
        <v>3235.9999999999986</v>
      </c>
      <c r="AA846">
        <v>174180</v>
      </c>
      <c r="AB846">
        <v>0</v>
      </c>
      <c r="AC846">
        <v>0</v>
      </c>
      <c r="AD846">
        <v>0.89709517923362214</v>
      </c>
      <c r="AF846">
        <v>0</v>
      </c>
      <c r="AG846" t="s">
        <v>913</v>
      </c>
    </row>
    <row r="847" spans="1:33" x14ac:dyDescent="0.25">
      <c r="A847" t="s">
        <v>56</v>
      </c>
      <c r="B847" t="s">
        <v>951</v>
      </c>
      <c r="C847" s="63" t="s">
        <v>951</v>
      </c>
      <c r="D847" s="63" t="s">
        <v>671</v>
      </c>
      <c r="E847" t="s">
        <v>527</v>
      </c>
      <c r="F847">
        <v>0.6</v>
      </c>
      <c r="G847">
        <v>1</v>
      </c>
      <c r="H847">
        <v>1</v>
      </c>
      <c r="I847">
        <v>2</v>
      </c>
      <c r="J847">
        <v>7</v>
      </c>
      <c r="K847">
        <v>2</v>
      </c>
      <c r="L847" t="s">
        <v>102</v>
      </c>
      <c r="M847">
        <v>2</v>
      </c>
      <c r="N847" t="s">
        <v>701</v>
      </c>
      <c r="O847" t="s">
        <v>31</v>
      </c>
      <c r="P847">
        <v>3</v>
      </c>
      <c r="Q847">
        <v>0</v>
      </c>
      <c r="R847">
        <v>0</v>
      </c>
      <c r="S847" t="s">
        <v>642</v>
      </c>
      <c r="T847" t="s">
        <v>690</v>
      </c>
      <c r="U847">
        <v>0</v>
      </c>
      <c r="V847">
        <v>0</v>
      </c>
      <c r="W847">
        <v>0</v>
      </c>
      <c r="X847" t="s">
        <v>38</v>
      </c>
      <c r="Y847" t="s">
        <v>734</v>
      </c>
      <c r="Z847">
        <v>3235.9999999999986</v>
      </c>
      <c r="AA847">
        <v>174180</v>
      </c>
      <c r="AB847">
        <v>0</v>
      </c>
      <c r="AC847">
        <v>0</v>
      </c>
      <c r="AD847">
        <v>0.89709517923362214</v>
      </c>
      <c r="AF847">
        <v>0</v>
      </c>
      <c r="AG847" t="s">
        <v>913</v>
      </c>
    </row>
    <row r="848" spans="1:33" x14ac:dyDescent="0.25">
      <c r="A848" t="s">
        <v>56</v>
      </c>
      <c r="B848" t="s">
        <v>951</v>
      </c>
      <c r="C848" s="63" t="s">
        <v>951</v>
      </c>
      <c r="D848" s="63" t="s">
        <v>671</v>
      </c>
      <c r="E848" t="s">
        <v>527</v>
      </c>
      <c r="F848">
        <v>0.6</v>
      </c>
      <c r="G848">
        <v>1</v>
      </c>
      <c r="H848">
        <v>1</v>
      </c>
      <c r="I848">
        <v>2</v>
      </c>
      <c r="J848">
        <v>7</v>
      </c>
      <c r="K848">
        <v>3</v>
      </c>
      <c r="L848" t="s">
        <v>103</v>
      </c>
      <c r="M848">
        <v>3</v>
      </c>
      <c r="N848" t="s">
        <v>703</v>
      </c>
      <c r="O848" t="s">
        <v>4</v>
      </c>
      <c r="P848">
        <v>1</v>
      </c>
      <c r="Q848">
        <v>4</v>
      </c>
      <c r="R848">
        <v>0</v>
      </c>
      <c r="S848" t="s">
        <v>642</v>
      </c>
      <c r="T848" t="s">
        <v>689</v>
      </c>
      <c r="U848">
        <v>33.5</v>
      </c>
      <c r="V848">
        <v>4.4078947368421053</v>
      </c>
      <c r="W848">
        <v>20.099999999999998</v>
      </c>
      <c r="X848" t="s">
        <v>39</v>
      </c>
      <c r="Y848" t="s">
        <v>735</v>
      </c>
      <c r="Z848">
        <v>3235.9999999999986</v>
      </c>
      <c r="AA848">
        <v>174180</v>
      </c>
      <c r="AB848">
        <v>1</v>
      </c>
      <c r="AC848">
        <v>3.9543011189903079</v>
      </c>
      <c r="AD848">
        <v>0.89709517923362214</v>
      </c>
      <c r="AE848">
        <v>0.89709517923362203</v>
      </c>
      <c r="AF848">
        <v>-4.4408920985006262E-16</v>
      </c>
      <c r="AG848" t="s">
        <v>642</v>
      </c>
    </row>
    <row r="849" spans="1:33" x14ac:dyDescent="0.25">
      <c r="A849" t="s">
        <v>56</v>
      </c>
      <c r="B849" t="s">
        <v>951</v>
      </c>
      <c r="C849" s="63" t="s">
        <v>951</v>
      </c>
      <c r="D849" s="63" t="s">
        <v>671</v>
      </c>
      <c r="E849" t="s">
        <v>527</v>
      </c>
      <c r="F849">
        <v>0.6</v>
      </c>
      <c r="G849">
        <v>1</v>
      </c>
      <c r="H849">
        <v>1</v>
      </c>
      <c r="I849">
        <v>2</v>
      </c>
      <c r="J849">
        <v>7</v>
      </c>
      <c r="K849">
        <v>3</v>
      </c>
      <c r="L849" t="s">
        <v>103</v>
      </c>
      <c r="M849">
        <v>3</v>
      </c>
      <c r="N849" t="s">
        <v>703</v>
      </c>
      <c r="O849" t="s">
        <v>5</v>
      </c>
      <c r="P849">
        <v>2</v>
      </c>
      <c r="Q849">
        <v>0</v>
      </c>
      <c r="R849">
        <v>0</v>
      </c>
      <c r="S849" t="s">
        <v>642</v>
      </c>
      <c r="T849" t="s">
        <v>690</v>
      </c>
      <c r="U849">
        <v>0</v>
      </c>
      <c r="V849">
        <v>0</v>
      </c>
      <c r="W849">
        <v>0</v>
      </c>
      <c r="X849" t="s">
        <v>40</v>
      </c>
      <c r="Y849" t="s">
        <v>736</v>
      </c>
      <c r="Z849">
        <v>3235.9999999999986</v>
      </c>
      <c r="AA849">
        <v>174180</v>
      </c>
      <c r="AB849">
        <v>0</v>
      </c>
      <c r="AC849">
        <v>0</v>
      </c>
      <c r="AD849">
        <v>0.89709517923362214</v>
      </c>
      <c r="AF849">
        <v>0</v>
      </c>
      <c r="AG849" t="s">
        <v>913</v>
      </c>
    </row>
    <row r="850" spans="1:33" x14ac:dyDescent="0.25">
      <c r="A850" t="s">
        <v>56</v>
      </c>
      <c r="B850" t="s">
        <v>951</v>
      </c>
      <c r="C850" s="63" t="s">
        <v>951</v>
      </c>
      <c r="D850" s="63" t="s">
        <v>671</v>
      </c>
      <c r="E850" t="s">
        <v>527</v>
      </c>
      <c r="F850">
        <v>0.6</v>
      </c>
      <c r="G850">
        <v>1</v>
      </c>
      <c r="H850">
        <v>1</v>
      </c>
      <c r="I850">
        <v>2</v>
      </c>
      <c r="J850">
        <v>7</v>
      </c>
      <c r="K850">
        <v>3</v>
      </c>
      <c r="L850" t="s">
        <v>103</v>
      </c>
      <c r="M850">
        <v>3</v>
      </c>
      <c r="N850" t="s">
        <v>703</v>
      </c>
      <c r="O850" t="s">
        <v>31</v>
      </c>
      <c r="P850">
        <v>3</v>
      </c>
      <c r="Q850">
        <v>0</v>
      </c>
      <c r="R850">
        <v>0</v>
      </c>
      <c r="S850" t="s">
        <v>642</v>
      </c>
      <c r="T850" t="s">
        <v>690</v>
      </c>
      <c r="U850">
        <v>0</v>
      </c>
      <c r="V850">
        <v>0</v>
      </c>
      <c r="W850">
        <v>0</v>
      </c>
      <c r="X850" t="s">
        <v>41</v>
      </c>
      <c r="Y850" t="s">
        <v>737</v>
      </c>
      <c r="Z850">
        <v>3235.9999999999986</v>
      </c>
      <c r="AA850">
        <v>174180</v>
      </c>
      <c r="AB850">
        <v>0</v>
      </c>
      <c r="AC850">
        <v>0</v>
      </c>
      <c r="AD850">
        <v>0.89709517923362214</v>
      </c>
      <c r="AF850">
        <v>0</v>
      </c>
      <c r="AG850" t="s">
        <v>913</v>
      </c>
    </row>
    <row r="851" spans="1:33" x14ac:dyDescent="0.25">
      <c r="A851" t="s">
        <v>56</v>
      </c>
      <c r="B851" t="s">
        <v>951</v>
      </c>
      <c r="C851" s="63" t="s">
        <v>951</v>
      </c>
      <c r="D851" s="63" t="s">
        <v>671</v>
      </c>
      <c r="E851" t="s">
        <v>527</v>
      </c>
      <c r="F851">
        <v>0.6</v>
      </c>
      <c r="G851">
        <v>1</v>
      </c>
      <c r="H851">
        <v>1</v>
      </c>
      <c r="I851">
        <v>2</v>
      </c>
      <c r="J851">
        <v>7</v>
      </c>
      <c r="K851">
        <v>4</v>
      </c>
      <c r="L851" t="s">
        <v>101</v>
      </c>
      <c r="M851">
        <v>4</v>
      </c>
      <c r="N851" t="s">
        <v>705</v>
      </c>
      <c r="O851" t="s">
        <v>4</v>
      </c>
      <c r="P851">
        <v>1</v>
      </c>
      <c r="Q851">
        <v>5</v>
      </c>
      <c r="R851">
        <v>0</v>
      </c>
      <c r="S851" t="s">
        <v>642</v>
      </c>
      <c r="T851" t="s">
        <v>689</v>
      </c>
      <c r="U851">
        <v>37.5</v>
      </c>
      <c r="V851">
        <v>4.9342105263157894</v>
      </c>
      <c r="W851">
        <v>22.5</v>
      </c>
      <c r="X851" t="s">
        <v>42</v>
      </c>
      <c r="Y851" t="s">
        <v>738</v>
      </c>
      <c r="Z851">
        <v>3235.9999999999986</v>
      </c>
      <c r="AA851">
        <v>174180</v>
      </c>
      <c r="AB851">
        <v>1</v>
      </c>
      <c r="AC851">
        <v>4.4264564764816887</v>
      </c>
      <c r="AD851">
        <v>0.89709517923362214</v>
      </c>
      <c r="AE851">
        <v>0.89709517923362225</v>
      </c>
      <c r="AF851">
        <v>8.8817841970012523E-16</v>
      </c>
      <c r="AG851" t="s">
        <v>642</v>
      </c>
    </row>
    <row r="852" spans="1:33" x14ac:dyDescent="0.25">
      <c r="A852" t="s">
        <v>56</v>
      </c>
      <c r="B852" t="s">
        <v>951</v>
      </c>
      <c r="C852" s="63" t="s">
        <v>951</v>
      </c>
      <c r="D852" s="63" t="s">
        <v>671</v>
      </c>
      <c r="E852" t="s">
        <v>527</v>
      </c>
      <c r="F852">
        <v>0.6</v>
      </c>
      <c r="G852">
        <v>1</v>
      </c>
      <c r="H852">
        <v>1</v>
      </c>
      <c r="I852">
        <v>2</v>
      </c>
      <c r="J852">
        <v>7</v>
      </c>
      <c r="K852">
        <v>4</v>
      </c>
      <c r="L852" t="s">
        <v>101</v>
      </c>
      <c r="M852">
        <v>4</v>
      </c>
      <c r="N852" t="s">
        <v>705</v>
      </c>
      <c r="O852" t="s">
        <v>5</v>
      </c>
      <c r="P852">
        <v>2</v>
      </c>
      <c r="Q852">
        <v>0</v>
      </c>
      <c r="R852">
        <v>0</v>
      </c>
      <c r="S852" t="s">
        <v>642</v>
      </c>
      <c r="T852" t="s">
        <v>690</v>
      </c>
      <c r="U852">
        <v>0</v>
      </c>
      <c r="V852">
        <v>0</v>
      </c>
      <c r="W852">
        <v>0</v>
      </c>
      <c r="X852" t="s">
        <v>43</v>
      </c>
      <c r="Y852" t="s">
        <v>739</v>
      </c>
      <c r="Z852">
        <v>3235.9999999999986</v>
      </c>
      <c r="AA852">
        <v>174180</v>
      </c>
      <c r="AB852">
        <v>0</v>
      </c>
      <c r="AC852">
        <v>0</v>
      </c>
      <c r="AD852">
        <v>0.89709517923362214</v>
      </c>
      <c r="AF852">
        <v>0</v>
      </c>
      <c r="AG852" t="s">
        <v>913</v>
      </c>
    </row>
    <row r="853" spans="1:33" x14ac:dyDescent="0.25">
      <c r="A853" t="s">
        <v>56</v>
      </c>
      <c r="B853" t="s">
        <v>951</v>
      </c>
      <c r="C853" s="63" t="s">
        <v>951</v>
      </c>
      <c r="D853" s="63" t="s">
        <v>671</v>
      </c>
      <c r="E853" t="s">
        <v>527</v>
      </c>
      <c r="F853">
        <v>0.6</v>
      </c>
      <c r="G853">
        <v>1</v>
      </c>
      <c r="H853">
        <v>1</v>
      </c>
      <c r="I853">
        <v>2</v>
      </c>
      <c r="J853">
        <v>7</v>
      </c>
      <c r="K853">
        <v>4</v>
      </c>
      <c r="L853" t="s">
        <v>101</v>
      </c>
      <c r="M853">
        <v>4</v>
      </c>
      <c r="N853" t="s">
        <v>705</v>
      </c>
      <c r="O853" t="s">
        <v>31</v>
      </c>
      <c r="P853">
        <v>3</v>
      </c>
      <c r="Q853">
        <v>0</v>
      </c>
      <c r="R853">
        <v>0</v>
      </c>
      <c r="S853" t="s">
        <v>642</v>
      </c>
      <c r="T853" t="s">
        <v>690</v>
      </c>
      <c r="U853">
        <v>0</v>
      </c>
      <c r="V853">
        <v>0</v>
      </c>
      <c r="W853">
        <v>0</v>
      </c>
      <c r="X853" t="s">
        <v>44</v>
      </c>
      <c r="Y853" t="s">
        <v>740</v>
      </c>
      <c r="Z853">
        <v>3235.9999999999986</v>
      </c>
      <c r="AA853">
        <v>174180</v>
      </c>
      <c r="AB853">
        <v>0</v>
      </c>
      <c r="AC853">
        <v>0</v>
      </c>
      <c r="AD853">
        <v>0.89709517923362214</v>
      </c>
      <c r="AF853">
        <v>0</v>
      </c>
      <c r="AG853" t="s">
        <v>913</v>
      </c>
    </row>
    <row r="854" spans="1:33" x14ac:dyDescent="0.25">
      <c r="A854" t="s">
        <v>56</v>
      </c>
      <c r="B854" t="s">
        <v>951</v>
      </c>
      <c r="C854" s="63" t="s">
        <v>951</v>
      </c>
      <c r="D854" s="63" t="s">
        <v>671</v>
      </c>
      <c r="E854" t="s">
        <v>527</v>
      </c>
      <c r="F854">
        <v>0.6</v>
      </c>
      <c r="G854">
        <v>1</v>
      </c>
      <c r="H854">
        <v>1</v>
      </c>
      <c r="I854">
        <v>2</v>
      </c>
      <c r="J854">
        <v>7</v>
      </c>
      <c r="K854">
        <v>5</v>
      </c>
      <c r="L854" t="s">
        <v>105</v>
      </c>
      <c r="M854">
        <v>5</v>
      </c>
      <c r="N854" t="s">
        <v>707</v>
      </c>
      <c r="O854" t="s">
        <v>4</v>
      </c>
      <c r="P854">
        <v>1</v>
      </c>
      <c r="Q854">
        <v>4</v>
      </c>
      <c r="R854">
        <v>0</v>
      </c>
      <c r="S854" t="s">
        <v>642</v>
      </c>
      <c r="T854" t="s">
        <v>689</v>
      </c>
      <c r="U854">
        <v>32.5</v>
      </c>
      <c r="V854">
        <v>4.2763157894736841</v>
      </c>
      <c r="W854">
        <v>19.5</v>
      </c>
      <c r="X854" t="s">
        <v>45</v>
      </c>
      <c r="Y854" t="s">
        <v>741</v>
      </c>
      <c r="Z854">
        <v>3235.9999999999986</v>
      </c>
      <c r="AA854">
        <v>174180</v>
      </c>
      <c r="AB854">
        <v>1</v>
      </c>
      <c r="AC854">
        <v>3.8362622796174635</v>
      </c>
      <c r="AD854">
        <v>0.89709517923362214</v>
      </c>
      <c r="AE854">
        <v>0.89709517923362225</v>
      </c>
      <c r="AF854">
        <v>4.4408920985006262E-16</v>
      </c>
      <c r="AG854" t="s">
        <v>642</v>
      </c>
    </row>
    <row r="855" spans="1:33" x14ac:dyDescent="0.25">
      <c r="A855" t="s">
        <v>56</v>
      </c>
      <c r="B855" t="s">
        <v>951</v>
      </c>
      <c r="C855" s="63" t="s">
        <v>951</v>
      </c>
      <c r="D855" s="63" t="s">
        <v>671</v>
      </c>
      <c r="E855" t="s">
        <v>527</v>
      </c>
      <c r="F855">
        <v>0.6</v>
      </c>
      <c r="G855">
        <v>1</v>
      </c>
      <c r="H855">
        <v>1</v>
      </c>
      <c r="I855">
        <v>2</v>
      </c>
      <c r="J855">
        <v>7</v>
      </c>
      <c r="K855">
        <v>5</v>
      </c>
      <c r="L855" t="s">
        <v>105</v>
      </c>
      <c r="M855">
        <v>5</v>
      </c>
      <c r="N855" t="s">
        <v>707</v>
      </c>
      <c r="O855" t="s">
        <v>5</v>
      </c>
      <c r="P855">
        <v>2</v>
      </c>
      <c r="Q855">
        <v>0</v>
      </c>
      <c r="R855">
        <v>0</v>
      </c>
      <c r="S855" t="s">
        <v>642</v>
      </c>
      <c r="T855" t="s">
        <v>690</v>
      </c>
      <c r="U855">
        <v>0</v>
      </c>
      <c r="V855">
        <v>0</v>
      </c>
      <c r="W855">
        <v>0</v>
      </c>
      <c r="X855" t="s">
        <v>46</v>
      </c>
      <c r="Y855" t="s">
        <v>742</v>
      </c>
      <c r="Z855">
        <v>3235.9999999999986</v>
      </c>
      <c r="AA855">
        <v>174180</v>
      </c>
      <c r="AB855">
        <v>0</v>
      </c>
      <c r="AC855">
        <v>0</v>
      </c>
      <c r="AD855">
        <v>0.89709517923362214</v>
      </c>
      <c r="AF855">
        <v>0</v>
      </c>
      <c r="AG855" t="s">
        <v>913</v>
      </c>
    </row>
    <row r="856" spans="1:33" x14ac:dyDescent="0.25">
      <c r="A856" t="s">
        <v>56</v>
      </c>
      <c r="B856" t="s">
        <v>951</v>
      </c>
      <c r="C856" s="63" t="s">
        <v>951</v>
      </c>
      <c r="D856" s="63" t="s">
        <v>671</v>
      </c>
      <c r="E856" t="s">
        <v>527</v>
      </c>
      <c r="F856">
        <v>0.6</v>
      </c>
      <c r="G856">
        <v>1</v>
      </c>
      <c r="H856">
        <v>1</v>
      </c>
      <c r="I856">
        <v>2</v>
      </c>
      <c r="J856">
        <v>7</v>
      </c>
      <c r="K856">
        <v>5</v>
      </c>
      <c r="L856" t="s">
        <v>105</v>
      </c>
      <c r="M856">
        <v>5</v>
      </c>
      <c r="N856" t="s">
        <v>707</v>
      </c>
      <c r="O856" t="s">
        <v>31</v>
      </c>
      <c r="P856">
        <v>3</v>
      </c>
      <c r="Q856">
        <v>0</v>
      </c>
      <c r="R856">
        <v>0</v>
      </c>
      <c r="S856" t="s">
        <v>642</v>
      </c>
      <c r="T856" t="s">
        <v>690</v>
      </c>
      <c r="U856">
        <v>0</v>
      </c>
      <c r="V856">
        <v>0</v>
      </c>
      <c r="W856">
        <v>0</v>
      </c>
      <c r="X856" t="s">
        <v>47</v>
      </c>
      <c r="Y856" t="s">
        <v>743</v>
      </c>
      <c r="Z856">
        <v>3235.9999999999986</v>
      </c>
      <c r="AA856">
        <v>174180</v>
      </c>
      <c r="AB856">
        <v>0</v>
      </c>
      <c r="AC856">
        <v>0</v>
      </c>
      <c r="AD856">
        <v>0.89709517923362214</v>
      </c>
      <c r="AF856">
        <v>0</v>
      </c>
      <c r="AG856" t="s">
        <v>913</v>
      </c>
    </row>
    <row r="857" spans="1:33" x14ac:dyDescent="0.25">
      <c r="A857" t="s">
        <v>56</v>
      </c>
      <c r="B857" t="s">
        <v>951</v>
      </c>
      <c r="C857" s="63" t="s">
        <v>951</v>
      </c>
      <c r="D857" s="63" t="s">
        <v>671</v>
      </c>
      <c r="E857" t="s">
        <v>527</v>
      </c>
      <c r="F857">
        <v>0.6</v>
      </c>
      <c r="G857">
        <v>1</v>
      </c>
      <c r="H857">
        <v>1</v>
      </c>
      <c r="I857">
        <v>2</v>
      </c>
      <c r="J857">
        <v>7</v>
      </c>
      <c r="K857">
        <v>6</v>
      </c>
      <c r="L857" t="s">
        <v>113</v>
      </c>
      <c r="M857">
        <v>6</v>
      </c>
      <c r="N857" t="s">
        <v>709</v>
      </c>
      <c r="O857" t="s">
        <v>4</v>
      </c>
      <c r="P857">
        <v>1</v>
      </c>
      <c r="Q857">
        <v>0</v>
      </c>
      <c r="R857">
        <v>0</v>
      </c>
      <c r="S857" t="s">
        <v>642</v>
      </c>
      <c r="T857" t="s">
        <v>690</v>
      </c>
      <c r="U857">
        <v>0</v>
      </c>
      <c r="V857">
        <v>0</v>
      </c>
      <c r="W857">
        <v>0</v>
      </c>
      <c r="X857" t="s">
        <v>48</v>
      </c>
      <c r="Y857" t="s">
        <v>744</v>
      </c>
      <c r="Z857">
        <v>3235.9999999999986</v>
      </c>
      <c r="AA857">
        <v>174180</v>
      </c>
      <c r="AB857">
        <v>0</v>
      </c>
      <c r="AC857">
        <v>0</v>
      </c>
      <c r="AD857">
        <v>0.89709517923362214</v>
      </c>
      <c r="AF857">
        <v>0</v>
      </c>
      <c r="AG857" t="s">
        <v>913</v>
      </c>
    </row>
    <row r="858" spans="1:33" x14ac:dyDescent="0.25">
      <c r="A858" t="s">
        <v>56</v>
      </c>
      <c r="B858" t="s">
        <v>951</v>
      </c>
      <c r="C858" s="63" t="s">
        <v>951</v>
      </c>
      <c r="D858" s="63" t="s">
        <v>671</v>
      </c>
      <c r="E858" t="s">
        <v>527</v>
      </c>
      <c r="F858">
        <v>0.6</v>
      </c>
      <c r="G858">
        <v>1</v>
      </c>
      <c r="H858">
        <v>1</v>
      </c>
      <c r="I858">
        <v>2</v>
      </c>
      <c r="J858">
        <v>7</v>
      </c>
      <c r="K858">
        <v>6</v>
      </c>
      <c r="L858" t="s">
        <v>113</v>
      </c>
      <c r="M858">
        <v>6</v>
      </c>
      <c r="N858" t="s">
        <v>709</v>
      </c>
      <c r="O858" t="s">
        <v>5</v>
      </c>
      <c r="P858">
        <v>2</v>
      </c>
      <c r="Q858">
        <v>0</v>
      </c>
      <c r="R858">
        <v>0</v>
      </c>
      <c r="S858" t="s">
        <v>642</v>
      </c>
      <c r="T858" t="s">
        <v>690</v>
      </c>
      <c r="U858">
        <v>0</v>
      </c>
      <c r="V858">
        <v>0</v>
      </c>
      <c r="W858">
        <v>0</v>
      </c>
      <c r="X858" t="s">
        <v>49</v>
      </c>
      <c r="Y858" t="s">
        <v>745</v>
      </c>
      <c r="Z858">
        <v>3235.9999999999986</v>
      </c>
      <c r="AA858">
        <v>174180</v>
      </c>
      <c r="AB858">
        <v>0</v>
      </c>
      <c r="AC858">
        <v>0</v>
      </c>
      <c r="AD858">
        <v>0.89709517923362214</v>
      </c>
      <c r="AF858">
        <v>0</v>
      </c>
      <c r="AG858" t="s">
        <v>913</v>
      </c>
    </row>
    <row r="859" spans="1:33" x14ac:dyDescent="0.25">
      <c r="A859" t="s">
        <v>56</v>
      </c>
      <c r="B859" t="s">
        <v>951</v>
      </c>
      <c r="C859" s="63" t="s">
        <v>951</v>
      </c>
      <c r="D859" s="63" t="s">
        <v>671</v>
      </c>
      <c r="E859" t="s">
        <v>527</v>
      </c>
      <c r="F859">
        <v>0.6</v>
      </c>
      <c r="G859">
        <v>1</v>
      </c>
      <c r="H859">
        <v>1</v>
      </c>
      <c r="I859">
        <v>2</v>
      </c>
      <c r="J859">
        <v>7</v>
      </c>
      <c r="K859">
        <v>6</v>
      </c>
      <c r="L859" t="s">
        <v>113</v>
      </c>
      <c r="M859">
        <v>6</v>
      </c>
      <c r="N859" t="s">
        <v>709</v>
      </c>
      <c r="O859" t="s">
        <v>31</v>
      </c>
      <c r="P859">
        <v>3</v>
      </c>
      <c r="Q859">
        <v>0</v>
      </c>
      <c r="R859">
        <v>0</v>
      </c>
      <c r="S859" t="s">
        <v>642</v>
      </c>
      <c r="T859" t="s">
        <v>690</v>
      </c>
      <c r="U859">
        <v>0</v>
      </c>
      <c r="V859">
        <v>0</v>
      </c>
      <c r="W859">
        <v>0</v>
      </c>
      <c r="X859" t="s">
        <v>50</v>
      </c>
      <c r="Y859" t="s">
        <v>746</v>
      </c>
      <c r="Z859">
        <v>3235.9999999999986</v>
      </c>
      <c r="AA859">
        <v>174180</v>
      </c>
      <c r="AB859">
        <v>0</v>
      </c>
      <c r="AC859">
        <v>0</v>
      </c>
      <c r="AD859">
        <v>0.89709517923362214</v>
      </c>
      <c r="AF859">
        <v>0</v>
      </c>
      <c r="AG859" t="s">
        <v>913</v>
      </c>
    </row>
    <row r="860" spans="1:33" x14ac:dyDescent="0.25">
      <c r="A860" t="s">
        <v>56</v>
      </c>
      <c r="B860" t="s">
        <v>951</v>
      </c>
      <c r="C860" s="63" t="s">
        <v>951</v>
      </c>
      <c r="D860" s="63" t="s">
        <v>671</v>
      </c>
      <c r="E860" t="s">
        <v>527</v>
      </c>
      <c r="F860">
        <v>0.6</v>
      </c>
      <c r="G860">
        <v>1</v>
      </c>
      <c r="H860">
        <v>1</v>
      </c>
      <c r="I860">
        <v>2</v>
      </c>
      <c r="J860">
        <v>7</v>
      </c>
      <c r="K860">
        <v>7</v>
      </c>
      <c r="L860" t="s">
        <v>114</v>
      </c>
      <c r="M860">
        <v>7</v>
      </c>
      <c r="N860" t="s">
        <v>711</v>
      </c>
      <c r="O860" t="s">
        <v>4</v>
      </c>
      <c r="P860">
        <v>1</v>
      </c>
      <c r="Q860">
        <v>0</v>
      </c>
      <c r="R860">
        <v>0</v>
      </c>
      <c r="S860" t="s">
        <v>642</v>
      </c>
      <c r="T860" t="s">
        <v>690</v>
      </c>
      <c r="U860">
        <v>0</v>
      </c>
      <c r="V860">
        <v>0</v>
      </c>
      <c r="W860">
        <v>0</v>
      </c>
      <c r="X860" t="s">
        <v>51</v>
      </c>
      <c r="Y860" t="s">
        <v>747</v>
      </c>
      <c r="Z860">
        <v>3235.9999999999986</v>
      </c>
      <c r="AA860">
        <v>174180</v>
      </c>
      <c r="AB860">
        <v>0</v>
      </c>
      <c r="AC860">
        <v>0</v>
      </c>
      <c r="AD860">
        <v>0.89709517923362214</v>
      </c>
      <c r="AF860">
        <v>0</v>
      </c>
      <c r="AG860" t="s">
        <v>913</v>
      </c>
    </row>
    <row r="861" spans="1:33" x14ac:dyDescent="0.25">
      <c r="A861" t="s">
        <v>56</v>
      </c>
      <c r="B861" t="s">
        <v>951</v>
      </c>
      <c r="C861" s="63" t="s">
        <v>951</v>
      </c>
      <c r="D861" s="63" t="s">
        <v>671</v>
      </c>
      <c r="E861" t="s">
        <v>527</v>
      </c>
      <c r="F861">
        <v>0.6</v>
      </c>
      <c r="G861">
        <v>1</v>
      </c>
      <c r="H861">
        <v>1</v>
      </c>
      <c r="I861">
        <v>2</v>
      </c>
      <c r="J861">
        <v>7</v>
      </c>
      <c r="K861">
        <v>7</v>
      </c>
      <c r="L861" t="s">
        <v>114</v>
      </c>
      <c r="M861">
        <v>7</v>
      </c>
      <c r="N861" t="s">
        <v>711</v>
      </c>
      <c r="O861" t="s">
        <v>5</v>
      </c>
      <c r="P861">
        <v>2</v>
      </c>
      <c r="Q861">
        <v>0</v>
      </c>
      <c r="R861">
        <v>0</v>
      </c>
      <c r="S861" t="s">
        <v>642</v>
      </c>
      <c r="T861" t="s">
        <v>690</v>
      </c>
      <c r="U861">
        <v>0</v>
      </c>
      <c r="V861">
        <v>0</v>
      </c>
      <c r="W861">
        <v>0</v>
      </c>
      <c r="X861" t="s">
        <v>52</v>
      </c>
      <c r="Y861" t="s">
        <v>748</v>
      </c>
      <c r="Z861">
        <v>3235.9999999999986</v>
      </c>
      <c r="AA861">
        <v>174180</v>
      </c>
      <c r="AB861">
        <v>0</v>
      </c>
      <c r="AC861">
        <v>0</v>
      </c>
      <c r="AD861">
        <v>0.89709517923362214</v>
      </c>
      <c r="AF861">
        <v>0</v>
      </c>
      <c r="AG861" t="s">
        <v>913</v>
      </c>
    </row>
    <row r="862" spans="1:33" x14ac:dyDescent="0.25">
      <c r="A862" t="s">
        <v>56</v>
      </c>
      <c r="B862" t="s">
        <v>951</v>
      </c>
      <c r="C862" s="63" t="s">
        <v>951</v>
      </c>
      <c r="D862" s="63" t="s">
        <v>671</v>
      </c>
      <c r="E862" t="s">
        <v>527</v>
      </c>
      <c r="F862">
        <v>0.6</v>
      </c>
      <c r="G862">
        <v>1</v>
      </c>
      <c r="H862">
        <v>1</v>
      </c>
      <c r="I862">
        <v>2</v>
      </c>
      <c r="J862">
        <v>7</v>
      </c>
      <c r="K862">
        <v>7</v>
      </c>
      <c r="L862" t="s">
        <v>114</v>
      </c>
      <c r="M862">
        <v>7</v>
      </c>
      <c r="N862" t="s">
        <v>711</v>
      </c>
      <c r="O862" t="s">
        <v>31</v>
      </c>
      <c r="P862">
        <v>3</v>
      </c>
      <c r="Q862">
        <v>0</v>
      </c>
      <c r="R862">
        <v>0</v>
      </c>
      <c r="S862" t="s">
        <v>642</v>
      </c>
      <c r="T862" t="s">
        <v>690</v>
      </c>
      <c r="U862">
        <v>0</v>
      </c>
      <c r="V862">
        <v>0</v>
      </c>
      <c r="W862">
        <v>0</v>
      </c>
      <c r="X862" t="s">
        <v>53</v>
      </c>
      <c r="Y862" t="s">
        <v>749</v>
      </c>
      <c r="Z862">
        <v>3235.9999999999986</v>
      </c>
      <c r="AA862">
        <v>174180</v>
      </c>
      <c r="AB862">
        <v>0</v>
      </c>
      <c r="AC862">
        <v>0</v>
      </c>
      <c r="AD862">
        <v>0.89709517923362214</v>
      </c>
      <c r="AF862">
        <v>0</v>
      </c>
      <c r="AG862" t="s">
        <v>913</v>
      </c>
    </row>
    <row r="863" spans="1:33" x14ac:dyDescent="0.25">
      <c r="A863" t="s">
        <v>56</v>
      </c>
      <c r="B863" t="s">
        <v>951</v>
      </c>
      <c r="C863" s="63" t="s">
        <v>951</v>
      </c>
      <c r="D863" s="63" t="s">
        <v>671</v>
      </c>
      <c r="E863" t="s">
        <v>527</v>
      </c>
      <c r="F863">
        <v>0.6</v>
      </c>
      <c r="G863">
        <v>2</v>
      </c>
      <c r="H863">
        <v>2</v>
      </c>
      <c r="I863">
        <v>2</v>
      </c>
      <c r="J863">
        <v>7</v>
      </c>
      <c r="K863">
        <v>1</v>
      </c>
      <c r="L863" t="s">
        <v>99</v>
      </c>
      <c r="M863">
        <v>8</v>
      </c>
      <c r="N863" t="s">
        <v>713</v>
      </c>
      <c r="O863" t="s">
        <v>4</v>
      </c>
      <c r="P863">
        <v>1</v>
      </c>
      <c r="Q863">
        <v>5</v>
      </c>
      <c r="R863">
        <v>0</v>
      </c>
      <c r="S863" t="s">
        <v>642</v>
      </c>
      <c r="T863" t="s">
        <v>689</v>
      </c>
      <c r="U863">
        <v>41</v>
      </c>
      <c r="V863">
        <v>5.3947368421052637</v>
      </c>
      <c r="W863">
        <v>24.599999999999998</v>
      </c>
      <c r="X863" t="s">
        <v>33</v>
      </c>
      <c r="Y863" t="s">
        <v>750</v>
      </c>
      <c r="Z863">
        <v>3235.9999999999986</v>
      </c>
      <c r="AA863">
        <v>174180</v>
      </c>
      <c r="AB863">
        <v>1</v>
      </c>
      <c r="AC863">
        <v>4.8395924142866455</v>
      </c>
      <c r="AD863">
        <v>0.89709517923362214</v>
      </c>
      <c r="AE863">
        <v>0.89709517923362203</v>
      </c>
      <c r="AF863">
        <v>-8.8817841970012523E-16</v>
      </c>
      <c r="AG863" t="s">
        <v>642</v>
      </c>
    </row>
    <row r="864" spans="1:33" x14ac:dyDescent="0.25">
      <c r="A864" t="s">
        <v>56</v>
      </c>
      <c r="B864" t="s">
        <v>951</v>
      </c>
      <c r="C864" s="63" t="s">
        <v>951</v>
      </c>
      <c r="D864" s="63" t="s">
        <v>671</v>
      </c>
      <c r="E864" t="s">
        <v>527</v>
      </c>
      <c r="F864">
        <v>0.6</v>
      </c>
      <c r="G864">
        <v>2</v>
      </c>
      <c r="H864">
        <v>2</v>
      </c>
      <c r="I864">
        <v>2</v>
      </c>
      <c r="J864">
        <v>7</v>
      </c>
      <c r="K864">
        <v>1</v>
      </c>
      <c r="L864" t="s">
        <v>99</v>
      </c>
      <c r="M864">
        <v>8</v>
      </c>
      <c r="N864" t="s">
        <v>713</v>
      </c>
      <c r="O864" t="s">
        <v>5</v>
      </c>
      <c r="P864">
        <v>2</v>
      </c>
      <c r="Q864">
        <v>0</v>
      </c>
      <c r="R864">
        <v>0</v>
      </c>
      <c r="S864" t="s">
        <v>642</v>
      </c>
      <c r="T864" t="s">
        <v>690</v>
      </c>
      <c r="U864">
        <v>0</v>
      </c>
      <c r="V864">
        <v>0</v>
      </c>
      <c r="W864">
        <v>0</v>
      </c>
      <c r="X864" t="s">
        <v>34</v>
      </c>
      <c r="Y864" t="s">
        <v>751</v>
      </c>
      <c r="Z864">
        <v>3235.9999999999986</v>
      </c>
      <c r="AA864">
        <v>174180</v>
      </c>
      <c r="AB864">
        <v>0</v>
      </c>
      <c r="AC864">
        <v>0</v>
      </c>
      <c r="AD864">
        <v>0.89709517923362214</v>
      </c>
      <c r="AF864">
        <v>0</v>
      </c>
      <c r="AG864" t="s">
        <v>913</v>
      </c>
    </row>
    <row r="865" spans="1:33" x14ac:dyDescent="0.25">
      <c r="A865" t="s">
        <v>56</v>
      </c>
      <c r="B865" t="s">
        <v>951</v>
      </c>
      <c r="C865" s="63" t="s">
        <v>951</v>
      </c>
      <c r="D865" s="63" t="s">
        <v>671</v>
      </c>
      <c r="E865" t="s">
        <v>527</v>
      </c>
      <c r="F865">
        <v>0.6</v>
      </c>
      <c r="G865">
        <v>2</v>
      </c>
      <c r="H865">
        <v>2</v>
      </c>
      <c r="I865">
        <v>2</v>
      </c>
      <c r="J865">
        <v>7</v>
      </c>
      <c r="K865">
        <v>1</v>
      </c>
      <c r="L865" t="s">
        <v>99</v>
      </c>
      <c r="M865">
        <v>8</v>
      </c>
      <c r="N865" t="s">
        <v>713</v>
      </c>
      <c r="O865" t="s">
        <v>31</v>
      </c>
      <c r="P865">
        <v>3</v>
      </c>
      <c r="Q865">
        <v>0</v>
      </c>
      <c r="R865">
        <v>0</v>
      </c>
      <c r="S865" t="s">
        <v>642</v>
      </c>
      <c r="T865" t="s">
        <v>690</v>
      </c>
      <c r="U865">
        <v>0</v>
      </c>
      <c r="V865">
        <v>0</v>
      </c>
      <c r="W865">
        <v>0</v>
      </c>
      <c r="X865" t="s">
        <v>35</v>
      </c>
      <c r="Y865" t="s">
        <v>752</v>
      </c>
      <c r="Z865">
        <v>3235.9999999999986</v>
      </c>
      <c r="AA865">
        <v>174180</v>
      </c>
      <c r="AB865">
        <v>0</v>
      </c>
      <c r="AC865">
        <v>0</v>
      </c>
      <c r="AD865">
        <v>0.89709517923362214</v>
      </c>
      <c r="AF865">
        <v>0</v>
      </c>
      <c r="AG865" t="s">
        <v>913</v>
      </c>
    </row>
    <row r="866" spans="1:33" x14ac:dyDescent="0.25">
      <c r="A866" t="s">
        <v>56</v>
      </c>
      <c r="B866" t="s">
        <v>951</v>
      </c>
      <c r="C866" s="63" t="s">
        <v>951</v>
      </c>
      <c r="D866" s="63" t="s">
        <v>671</v>
      </c>
      <c r="E866" t="s">
        <v>527</v>
      </c>
      <c r="F866">
        <v>0.6</v>
      </c>
      <c r="G866">
        <v>2</v>
      </c>
      <c r="H866">
        <v>2</v>
      </c>
      <c r="I866">
        <v>2</v>
      </c>
      <c r="J866">
        <v>7</v>
      </c>
      <c r="K866">
        <v>2</v>
      </c>
      <c r="L866" t="s">
        <v>102</v>
      </c>
      <c r="M866">
        <v>9</v>
      </c>
      <c r="N866" t="s">
        <v>715</v>
      </c>
      <c r="O866" t="s">
        <v>4</v>
      </c>
      <c r="P866">
        <v>1</v>
      </c>
      <c r="Q866">
        <v>7</v>
      </c>
      <c r="R866">
        <v>0</v>
      </c>
      <c r="S866" t="s">
        <v>642</v>
      </c>
      <c r="T866" t="s">
        <v>689</v>
      </c>
      <c r="U866">
        <v>46</v>
      </c>
      <c r="V866">
        <v>6.052631578947369</v>
      </c>
      <c r="W866">
        <v>27.599999999999998</v>
      </c>
      <c r="X866" t="s">
        <v>36</v>
      </c>
      <c r="Y866" t="s">
        <v>753</v>
      </c>
      <c r="Z866">
        <v>3235.9999999999986</v>
      </c>
      <c r="AA866">
        <v>174180</v>
      </c>
      <c r="AB866">
        <v>1</v>
      </c>
      <c r="AC866">
        <v>5.4297866111508695</v>
      </c>
      <c r="AD866">
        <v>0.89709517923362214</v>
      </c>
      <c r="AE866">
        <v>0.89709517923362181</v>
      </c>
      <c r="AF866">
        <v>-1.7763568394002505E-15</v>
      </c>
      <c r="AG866" t="s">
        <v>642</v>
      </c>
    </row>
    <row r="867" spans="1:33" x14ac:dyDescent="0.25">
      <c r="A867" t="s">
        <v>56</v>
      </c>
      <c r="B867" t="s">
        <v>951</v>
      </c>
      <c r="C867" s="63" t="s">
        <v>951</v>
      </c>
      <c r="D867" s="63" t="s">
        <v>671</v>
      </c>
      <c r="E867" t="s">
        <v>527</v>
      </c>
      <c r="F867">
        <v>0.6</v>
      </c>
      <c r="G867">
        <v>2</v>
      </c>
      <c r="H867">
        <v>2</v>
      </c>
      <c r="I867">
        <v>2</v>
      </c>
      <c r="J867">
        <v>7</v>
      </c>
      <c r="K867">
        <v>2</v>
      </c>
      <c r="L867" t="s">
        <v>102</v>
      </c>
      <c r="M867">
        <v>9</v>
      </c>
      <c r="N867" t="s">
        <v>715</v>
      </c>
      <c r="O867" t="s">
        <v>5</v>
      </c>
      <c r="P867">
        <v>2</v>
      </c>
      <c r="Q867">
        <v>0</v>
      </c>
      <c r="R867">
        <v>0</v>
      </c>
      <c r="S867" t="s">
        <v>642</v>
      </c>
      <c r="T867" t="s">
        <v>690</v>
      </c>
      <c r="U867">
        <v>0</v>
      </c>
      <c r="V867">
        <v>0</v>
      </c>
      <c r="W867">
        <v>0</v>
      </c>
      <c r="X867" t="s">
        <v>37</v>
      </c>
      <c r="Y867" t="s">
        <v>754</v>
      </c>
      <c r="Z867">
        <v>3235.9999999999986</v>
      </c>
      <c r="AA867">
        <v>174180</v>
      </c>
      <c r="AB867">
        <v>0</v>
      </c>
      <c r="AC867">
        <v>0</v>
      </c>
      <c r="AD867">
        <v>0.89709517923362214</v>
      </c>
      <c r="AF867">
        <v>0</v>
      </c>
      <c r="AG867" t="s">
        <v>913</v>
      </c>
    </row>
    <row r="868" spans="1:33" x14ac:dyDescent="0.25">
      <c r="A868" t="s">
        <v>56</v>
      </c>
      <c r="B868" t="s">
        <v>951</v>
      </c>
      <c r="C868" s="63" t="s">
        <v>951</v>
      </c>
      <c r="D868" s="63" t="s">
        <v>671</v>
      </c>
      <c r="E868" t="s">
        <v>527</v>
      </c>
      <c r="F868">
        <v>0.6</v>
      </c>
      <c r="G868">
        <v>2</v>
      </c>
      <c r="H868">
        <v>2</v>
      </c>
      <c r="I868">
        <v>2</v>
      </c>
      <c r="J868">
        <v>7</v>
      </c>
      <c r="K868">
        <v>2</v>
      </c>
      <c r="L868" t="s">
        <v>102</v>
      </c>
      <c r="M868">
        <v>9</v>
      </c>
      <c r="N868" t="s">
        <v>715</v>
      </c>
      <c r="O868" t="s">
        <v>31</v>
      </c>
      <c r="P868">
        <v>3</v>
      </c>
      <c r="Q868">
        <v>0</v>
      </c>
      <c r="R868">
        <v>0</v>
      </c>
      <c r="S868" t="s">
        <v>642</v>
      </c>
      <c r="T868" t="s">
        <v>690</v>
      </c>
      <c r="U868">
        <v>0</v>
      </c>
      <c r="V868">
        <v>0</v>
      </c>
      <c r="W868">
        <v>0</v>
      </c>
      <c r="X868" t="s">
        <v>38</v>
      </c>
      <c r="Y868" t="s">
        <v>755</v>
      </c>
      <c r="Z868">
        <v>3235.9999999999986</v>
      </c>
      <c r="AA868">
        <v>174180</v>
      </c>
      <c r="AB868">
        <v>0</v>
      </c>
      <c r="AC868">
        <v>0</v>
      </c>
      <c r="AD868">
        <v>0.89709517923362214</v>
      </c>
      <c r="AF868">
        <v>0</v>
      </c>
      <c r="AG868" t="s">
        <v>913</v>
      </c>
    </row>
    <row r="869" spans="1:33" x14ac:dyDescent="0.25">
      <c r="A869" t="s">
        <v>56</v>
      </c>
      <c r="B869" t="s">
        <v>951</v>
      </c>
      <c r="C869" s="63" t="s">
        <v>951</v>
      </c>
      <c r="D869" s="63" t="s">
        <v>671</v>
      </c>
      <c r="E869" t="s">
        <v>527</v>
      </c>
      <c r="F869">
        <v>0.6</v>
      </c>
      <c r="G869">
        <v>2</v>
      </c>
      <c r="H869">
        <v>2</v>
      </c>
      <c r="I869">
        <v>2</v>
      </c>
      <c r="J869">
        <v>7</v>
      </c>
      <c r="K869">
        <v>3</v>
      </c>
      <c r="L869" t="s">
        <v>103</v>
      </c>
      <c r="M869">
        <v>10</v>
      </c>
      <c r="N869" t="s">
        <v>717</v>
      </c>
      <c r="O869" t="s">
        <v>4</v>
      </c>
      <c r="P869">
        <v>1</v>
      </c>
      <c r="Q869">
        <v>4</v>
      </c>
      <c r="R869">
        <v>0</v>
      </c>
      <c r="S869" t="s">
        <v>642</v>
      </c>
      <c r="T869" t="s">
        <v>689</v>
      </c>
      <c r="U869">
        <v>33.5</v>
      </c>
      <c r="V869">
        <v>4.4078947368421053</v>
      </c>
      <c r="W869">
        <v>20.099999999999998</v>
      </c>
      <c r="X869" t="s">
        <v>39</v>
      </c>
      <c r="Y869" t="s">
        <v>756</v>
      </c>
      <c r="Z869">
        <v>3235.9999999999986</v>
      </c>
      <c r="AA869">
        <v>174180</v>
      </c>
      <c r="AB869">
        <v>1</v>
      </c>
      <c r="AC869">
        <v>3.9543011189903079</v>
      </c>
      <c r="AD869">
        <v>0.89709517923362214</v>
      </c>
      <c r="AE869">
        <v>0.89709517923362203</v>
      </c>
      <c r="AF869">
        <v>-4.4408920985006262E-16</v>
      </c>
      <c r="AG869" t="s">
        <v>642</v>
      </c>
    </row>
    <row r="870" spans="1:33" x14ac:dyDescent="0.25">
      <c r="A870" t="s">
        <v>56</v>
      </c>
      <c r="B870" t="s">
        <v>951</v>
      </c>
      <c r="C870" s="63" t="s">
        <v>951</v>
      </c>
      <c r="D870" s="63" t="s">
        <v>671</v>
      </c>
      <c r="E870" t="s">
        <v>527</v>
      </c>
      <c r="F870">
        <v>0.6</v>
      </c>
      <c r="G870">
        <v>2</v>
      </c>
      <c r="H870">
        <v>2</v>
      </c>
      <c r="I870">
        <v>2</v>
      </c>
      <c r="J870">
        <v>7</v>
      </c>
      <c r="K870">
        <v>3</v>
      </c>
      <c r="L870" t="s">
        <v>103</v>
      </c>
      <c r="M870">
        <v>10</v>
      </c>
      <c r="N870" t="s">
        <v>717</v>
      </c>
      <c r="O870" t="s">
        <v>5</v>
      </c>
      <c r="P870">
        <v>2</v>
      </c>
      <c r="Q870">
        <v>0</v>
      </c>
      <c r="R870">
        <v>0</v>
      </c>
      <c r="S870" t="s">
        <v>642</v>
      </c>
      <c r="T870" t="s">
        <v>690</v>
      </c>
      <c r="U870">
        <v>0</v>
      </c>
      <c r="V870">
        <v>0</v>
      </c>
      <c r="W870">
        <v>0</v>
      </c>
      <c r="X870" t="s">
        <v>40</v>
      </c>
      <c r="Y870" t="s">
        <v>757</v>
      </c>
      <c r="Z870">
        <v>3235.9999999999986</v>
      </c>
      <c r="AA870">
        <v>174180</v>
      </c>
      <c r="AB870">
        <v>0</v>
      </c>
      <c r="AC870">
        <v>0</v>
      </c>
      <c r="AD870">
        <v>0.89709517923362214</v>
      </c>
      <c r="AF870">
        <v>0</v>
      </c>
      <c r="AG870" t="s">
        <v>913</v>
      </c>
    </row>
    <row r="871" spans="1:33" x14ac:dyDescent="0.25">
      <c r="A871" t="s">
        <v>56</v>
      </c>
      <c r="B871" t="s">
        <v>951</v>
      </c>
      <c r="C871" s="63" t="s">
        <v>951</v>
      </c>
      <c r="D871" s="63" t="s">
        <v>671</v>
      </c>
      <c r="E871" t="s">
        <v>527</v>
      </c>
      <c r="F871">
        <v>0.6</v>
      </c>
      <c r="G871">
        <v>2</v>
      </c>
      <c r="H871">
        <v>2</v>
      </c>
      <c r="I871">
        <v>2</v>
      </c>
      <c r="J871">
        <v>7</v>
      </c>
      <c r="K871">
        <v>3</v>
      </c>
      <c r="L871" t="s">
        <v>103</v>
      </c>
      <c r="M871">
        <v>10</v>
      </c>
      <c r="N871" t="s">
        <v>717</v>
      </c>
      <c r="O871" t="s">
        <v>31</v>
      </c>
      <c r="P871">
        <v>3</v>
      </c>
      <c r="Q871">
        <v>0</v>
      </c>
      <c r="R871">
        <v>0</v>
      </c>
      <c r="S871" t="s">
        <v>642</v>
      </c>
      <c r="T871" t="s">
        <v>690</v>
      </c>
      <c r="U871">
        <v>0</v>
      </c>
      <c r="V871">
        <v>0</v>
      </c>
      <c r="W871">
        <v>0</v>
      </c>
      <c r="X871" t="s">
        <v>41</v>
      </c>
      <c r="Y871" t="s">
        <v>758</v>
      </c>
      <c r="Z871">
        <v>3235.9999999999986</v>
      </c>
      <c r="AA871">
        <v>174180</v>
      </c>
      <c r="AB871">
        <v>0</v>
      </c>
      <c r="AC871">
        <v>0</v>
      </c>
      <c r="AD871">
        <v>0.89709517923362214</v>
      </c>
      <c r="AF871">
        <v>0</v>
      </c>
      <c r="AG871" t="s">
        <v>913</v>
      </c>
    </row>
    <row r="872" spans="1:33" x14ac:dyDescent="0.25">
      <c r="A872" t="s">
        <v>56</v>
      </c>
      <c r="B872" t="s">
        <v>951</v>
      </c>
      <c r="C872" s="63" t="s">
        <v>951</v>
      </c>
      <c r="D872" s="63" t="s">
        <v>671</v>
      </c>
      <c r="E872" t="s">
        <v>527</v>
      </c>
      <c r="F872">
        <v>0.6</v>
      </c>
      <c r="G872">
        <v>2</v>
      </c>
      <c r="H872">
        <v>2</v>
      </c>
      <c r="I872">
        <v>2</v>
      </c>
      <c r="J872">
        <v>7</v>
      </c>
      <c r="K872">
        <v>4</v>
      </c>
      <c r="L872" t="s">
        <v>101</v>
      </c>
      <c r="M872">
        <v>11</v>
      </c>
      <c r="N872" t="s">
        <v>719</v>
      </c>
      <c r="O872" t="s">
        <v>4</v>
      </c>
      <c r="P872">
        <v>1</v>
      </c>
      <c r="Q872">
        <v>5</v>
      </c>
      <c r="R872">
        <v>0</v>
      </c>
      <c r="S872" t="s">
        <v>642</v>
      </c>
      <c r="T872" t="s">
        <v>689</v>
      </c>
      <c r="U872">
        <v>37.5</v>
      </c>
      <c r="V872">
        <v>4.9342105263157894</v>
      </c>
      <c r="W872">
        <v>22.5</v>
      </c>
      <c r="X872" t="s">
        <v>42</v>
      </c>
      <c r="Y872" t="s">
        <v>759</v>
      </c>
      <c r="Z872">
        <v>3235.9999999999986</v>
      </c>
      <c r="AA872">
        <v>174180</v>
      </c>
      <c r="AB872">
        <v>1</v>
      </c>
      <c r="AC872">
        <v>4.4264564764816887</v>
      </c>
      <c r="AD872">
        <v>0.89709517923362214</v>
      </c>
      <c r="AE872">
        <v>0.89709517923362225</v>
      </c>
      <c r="AF872">
        <v>8.8817841970012523E-16</v>
      </c>
      <c r="AG872" t="s">
        <v>642</v>
      </c>
    </row>
    <row r="873" spans="1:33" x14ac:dyDescent="0.25">
      <c r="A873" t="s">
        <v>56</v>
      </c>
      <c r="B873" t="s">
        <v>951</v>
      </c>
      <c r="C873" s="63" t="s">
        <v>951</v>
      </c>
      <c r="D873" s="63" t="s">
        <v>671</v>
      </c>
      <c r="E873" t="s">
        <v>527</v>
      </c>
      <c r="F873">
        <v>0.6</v>
      </c>
      <c r="G873">
        <v>2</v>
      </c>
      <c r="H873">
        <v>2</v>
      </c>
      <c r="I873">
        <v>2</v>
      </c>
      <c r="J873">
        <v>7</v>
      </c>
      <c r="K873">
        <v>4</v>
      </c>
      <c r="L873" t="s">
        <v>101</v>
      </c>
      <c r="M873">
        <v>11</v>
      </c>
      <c r="N873" t="s">
        <v>719</v>
      </c>
      <c r="O873" t="s">
        <v>5</v>
      </c>
      <c r="P873">
        <v>2</v>
      </c>
      <c r="Q873">
        <v>0</v>
      </c>
      <c r="R873">
        <v>0</v>
      </c>
      <c r="S873" t="s">
        <v>642</v>
      </c>
      <c r="T873" t="s">
        <v>690</v>
      </c>
      <c r="U873">
        <v>0</v>
      </c>
      <c r="V873">
        <v>0</v>
      </c>
      <c r="W873">
        <v>0</v>
      </c>
      <c r="X873" t="s">
        <v>43</v>
      </c>
      <c r="Y873" t="s">
        <v>760</v>
      </c>
      <c r="Z873">
        <v>3235.9999999999986</v>
      </c>
      <c r="AA873">
        <v>174180</v>
      </c>
      <c r="AB873">
        <v>0</v>
      </c>
      <c r="AC873">
        <v>0</v>
      </c>
      <c r="AD873">
        <v>0.89709517923362214</v>
      </c>
      <c r="AF873">
        <v>0</v>
      </c>
      <c r="AG873" t="s">
        <v>913</v>
      </c>
    </row>
    <row r="874" spans="1:33" x14ac:dyDescent="0.25">
      <c r="A874" t="s">
        <v>56</v>
      </c>
      <c r="B874" t="s">
        <v>951</v>
      </c>
      <c r="C874" s="63" t="s">
        <v>951</v>
      </c>
      <c r="D874" s="63" t="s">
        <v>671</v>
      </c>
      <c r="E874" t="s">
        <v>527</v>
      </c>
      <c r="F874">
        <v>0.6</v>
      </c>
      <c r="G874">
        <v>2</v>
      </c>
      <c r="H874">
        <v>2</v>
      </c>
      <c r="I874">
        <v>2</v>
      </c>
      <c r="J874">
        <v>7</v>
      </c>
      <c r="K874">
        <v>4</v>
      </c>
      <c r="L874" t="s">
        <v>101</v>
      </c>
      <c r="M874">
        <v>11</v>
      </c>
      <c r="N874" t="s">
        <v>719</v>
      </c>
      <c r="O874" t="s">
        <v>31</v>
      </c>
      <c r="P874">
        <v>3</v>
      </c>
      <c r="Q874">
        <v>0</v>
      </c>
      <c r="R874">
        <v>0</v>
      </c>
      <c r="S874" t="s">
        <v>642</v>
      </c>
      <c r="T874" t="s">
        <v>690</v>
      </c>
      <c r="U874">
        <v>0</v>
      </c>
      <c r="V874">
        <v>0</v>
      </c>
      <c r="W874">
        <v>0</v>
      </c>
      <c r="X874" t="s">
        <v>44</v>
      </c>
      <c r="Y874" t="s">
        <v>761</v>
      </c>
      <c r="Z874">
        <v>3235.9999999999986</v>
      </c>
      <c r="AA874">
        <v>174180</v>
      </c>
      <c r="AB874">
        <v>0</v>
      </c>
      <c r="AC874">
        <v>0</v>
      </c>
      <c r="AD874">
        <v>0.89709517923362214</v>
      </c>
      <c r="AF874">
        <v>0</v>
      </c>
      <c r="AG874" t="s">
        <v>913</v>
      </c>
    </row>
    <row r="875" spans="1:33" x14ac:dyDescent="0.25">
      <c r="A875" t="s">
        <v>56</v>
      </c>
      <c r="B875" t="s">
        <v>951</v>
      </c>
      <c r="C875" s="63" t="s">
        <v>951</v>
      </c>
      <c r="D875" s="63" t="s">
        <v>671</v>
      </c>
      <c r="E875" t="s">
        <v>527</v>
      </c>
      <c r="F875">
        <v>0.6</v>
      </c>
      <c r="G875">
        <v>2</v>
      </c>
      <c r="H875">
        <v>2</v>
      </c>
      <c r="I875">
        <v>2</v>
      </c>
      <c r="J875">
        <v>7</v>
      </c>
      <c r="K875">
        <v>5</v>
      </c>
      <c r="L875" t="s">
        <v>105</v>
      </c>
      <c r="M875">
        <v>12</v>
      </c>
      <c r="N875" t="s">
        <v>721</v>
      </c>
      <c r="O875" t="s">
        <v>4</v>
      </c>
      <c r="P875">
        <v>1</v>
      </c>
      <c r="Q875">
        <v>4</v>
      </c>
      <c r="R875">
        <v>0</v>
      </c>
      <c r="S875" t="s">
        <v>642</v>
      </c>
      <c r="T875" t="s">
        <v>689</v>
      </c>
      <c r="U875">
        <v>32.5</v>
      </c>
      <c r="V875">
        <v>4.2763157894736841</v>
      </c>
      <c r="W875">
        <v>19.5</v>
      </c>
      <c r="X875" t="s">
        <v>45</v>
      </c>
      <c r="Y875" t="s">
        <v>762</v>
      </c>
      <c r="Z875">
        <v>3235.9999999999986</v>
      </c>
      <c r="AA875">
        <v>174180</v>
      </c>
      <c r="AB875">
        <v>1</v>
      </c>
      <c r="AC875">
        <v>3.8362622796174635</v>
      </c>
      <c r="AD875">
        <v>0.89709517923362214</v>
      </c>
      <c r="AE875">
        <v>0.89709517923362225</v>
      </c>
      <c r="AF875">
        <v>4.4408920985006262E-16</v>
      </c>
      <c r="AG875" t="s">
        <v>642</v>
      </c>
    </row>
    <row r="876" spans="1:33" x14ac:dyDescent="0.25">
      <c r="A876" t="s">
        <v>56</v>
      </c>
      <c r="B876" t="s">
        <v>951</v>
      </c>
      <c r="C876" s="63" t="s">
        <v>951</v>
      </c>
      <c r="D876" s="63" t="s">
        <v>671</v>
      </c>
      <c r="E876" t="s">
        <v>527</v>
      </c>
      <c r="F876">
        <v>0.6</v>
      </c>
      <c r="G876">
        <v>2</v>
      </c>
      <c r="H876">
        <v>2</v>
      </c>
      <c r="I876">
        <v>2</v>
      </c>
      <c r="J876">
        <v>7</v>
      </c>
      <c r="K876">
        <v>5</v>
      </c>
      <c r="L876" t="s">
        <v>105</v>
      </c>
      <c r="M876">
        <v>12</v>
      </c>
      <c r="N876" t="s">
        <v>721</v>
      </c>
      <c r="O876" t="s">
        <v>5</v>
      </c>
      <c r="P876">
        <v>2</v>
      </c>
      <c r="Q876">
        <v>0</v>
      </c>
      <c r="R876">
        <v>0</v>
      </c>
      <c r="S876" t="s">
        <v>642</v>
      </c>
      <c r="T876" t="s">
        <v>690</v>
      </c>
      <c r="U876">
        <v>0</v>
      </c>
      <c r="V876">
        <v>0</v>
      </c>
      <c r="W876">
        <v>0</v>
      </c>
      <c r="X876" t="s">
        <v>46</v>
      </c>
      <c r="Y876" t="s">
        <v>763</v>
      </c>
      <c r="Z876">
        <v>3235.9999999999986</v>
      </c>
      <c r="AA876">
        <v>174180</v>
      </c>
      <c r="AB876">
        <v>0</v>
      </c>
      <c r="AC876">
        <v>0</v>
      </c>
      <c r="AD876">
        <v>0.89709517923362214</v>
      </c>
      <c r="AF876">
        <v>0</v>
      </c>
      <c r="AG876" t="s">
        <v>913</v>
      </c>
    </row>
    <row r="877" spans="1:33" x14ac:dyDescent="0.25">
      <c r="A877" t="s">
        <v>56</v>
      </c>
      <c r="B877" t="s">
        <v>951</v>
      </c>
      <c r="C877" s="63" t="s">
        <v>951</v>
      </c>
      <c r="D877" s="63" t="s">
        <v>671</v>
      </c>
      <c r="E877" t="s">
        <v>527</v>
      </c>
      <c r="F877">
        <v>0.6</v>
      </c>
      <c r="G877">
        <v>2</v>
      </c>
      <c r="H877">
        <v>2</v>
      </c>
      <c r="I877">
        <v>2</v>
      </c>
      <c r="J877">
        <v>7</v>
      </c>
      <c r="K877">
        <v>5</v>
      </c>
      <c r="L877" t="s">
        <v>105</v>
      </c>
      <c r="M877">
        <v>12</v>
      </c>
      <c r="N877" t="s">
        <v>721</v>
      </c>
      <c r="O877" t="s">
        <v>31</v>
      </c>
      <c r="P877">
        <v>3</v>
      </c>
      <c r="Q877">
        <v>0</v>
      </c>
      <c r="R877">
        <v>0</v>
      </c>
      <c r="S877" t="s">
        <v>642</v>
      </c>
      <c r="T877" t="s">
        <v>690</v>
      </c>
      <c r="U877">
        <v>0</v>
      </c>
      <c r="V877">
        <v>0</v>
      </c>
      <c r="W877">
        <v>0</v>
      </c>
      <c r="X877" t="s">
        <v>47</v>
      </c>
      <c r="Y877" t="s">
        <v>764</v>
      </c>
      <c r="Z877">
        <v>3235.9999999999986</v>
      </c>
      <c r="AA877">
        <v>174180</v>
      </c>
      <c r="AB877">
        <v>0</v>
      </c>
      <c r="AC877">
        <v>0</v>
      </c>
      <c r="AD877">
        <v>0.89709517923362214</v>
      </c>
      <c r="AF877">
        <v>0</v>
      </c>
      <c r="AG877" t="s">
        <v>913</v>
      </c>
    </row>
    <row r="878" spans="1:33" x14ac:dyDescent="0.25">
      <c r="A878" t="s">
        <v>56</v>
      </c>
      <c r="B878" t="s">
        <v>951</v>
      </c>
      <c r="C878" s="63" t="s">
        <v>951</v>
      </c>
      <c r="D878" s="63" t="s">
        <v>671</v>
      </c>
      <c r="E878" t="s">
        <v>527</v>
      </c>
      <c r="F878">
        <v>0.6</v>
      </c>
      <c r="G878">
        <v>2</v>
      </c>
      <c r="H878">
        <v>2</v>
      </c>
      <c r="I878">
        <v>2</v>
      </c>
      <c r="J878">
        <v>7</v>
      </c>
      <c r="K878">
        <v>6</v>
      </c>
      <c r="L878" t="s">
        <v>113</v>
      </c>
      <c r="M878">
        <v>13</v>
      </c>
      <c r="N878" t="s">
        <v>723</v>
      </c>
      <c r="O878" t="s">
        <v>4</v>
      </c>
      <c r="P878">
        <v>1</v>
      </c>
      <c r="Q878">
        <v>0</v>
      </c>
      <c r="R878">
        <v>0</v>
      </c>
      <c r="S878" t="s">
        <v>642</v>
      </c>
      <c r="T878" t="s">
        <v>690</v>
      </c>
      <c r="U878">
        <v>0</v>
      </c>
      <c r="V878">
        <v>0</v>
      </c>
      <c r="W878">
        <v>0</v>
      </c>
      <c r="X878" t="s">
        <v>48</v>
      </c>
      <c r="Y878" t="s">
        <v>765</v>
      </c>
      <c r="Z878">
        <v>3235.9999999999986</v>
      </c>
      <c r="AA878">
        <v>174180</v>
      </c>
      <c r="AB878">
        <v>0</v>
      </c>
      <c r="AC878">
        <v>0</v>
      </c>
      <c r="AD878">
        <v>0.89709517923362214</v>
      </c>
      <c r="AF878">
        <v>0</v>
      </c>
      <c r="AG878" t="s">
        <v>913</v>
      </c>
    </row>
    <row r="879" spans="1:33" x14ac:dyDescent="0.25">
      <c r="A879" t="s">
        <v>56</v>
      </c>
      <c r="B879" t="s">
        <v>951</v>
      </c>
      <c r="C879" s="63" t="s">
        <v>951</v>
      </c>
      <c r="D879" s="63" t="s">
        <v>671</v>
      </c>
      <c r="E879" t="s">
        <v>527</v>
      </c>
      <c r="F879">
        <v>0.6</v>
      </c>
      <c r="G879">
        <v>2</v>
      </c>
      <c r="H879">
        <v>2</v>
      </c>
      <c r="I879">
        <v>2</v>
      </c>
      <c r="J879">
        <v>7</v>
      </c>
      <c r="K879">
        <v>6</v>
      </c>
      <c r="L879" t="s">
        <v>113</v>
      </c>
      <c r="M879">
        <v>13</v>
      </c>
      <c r="N879" t="s">
        <v>723</v>
      </c>
      <c r="O879" t="s">
        <v>5</v>
      </c>
      <c r="P879">
        <v>2</v>
      </c>
      <c r="Q879">
        <v>0</v>
      </c>
      <c r="R879">
        <v>0</v>
      </c>
      <c r="S879" t="s">
        <v>642</v>
      </c>
      <c r="T879" t="s">
        <v>690</v>
      </c>
      <c r="U879">
        <v>0</v>
      </c>
      <c r="V879">
        <v>0</v>
      </c>
      <c r="W879">
        <v>0</v>
      </c>
      <c r="X879" t="s">
        <v>49</v>
      </c>
      <c r="Y879" t="s">
        <v>766</v>
      </c>
      <c r="Z879">
        <v>3235.9999999999986</v>
      </c>
      <c r="AA879">
        <v>174180</v>
      </c>
      <c r="AB879">
        <v>0</v>
      </c>
      <c r="AC879">
        <v>0</v>
      </c>
      <c r="AD879">
        <v>0.89709517923362214</v>
      </c>
      <c r="AF879">
        <v>0</v>
      </c>
      <c r="AG879" t="s">
        <v>913</v>
      </c>
    </row>
    <row r="880" spans="1:33" x14ac:dyDescent="0.25">
      <c r="A880" t="s">
        <v>56</v>
      </c>
      <c r="B880" t="s">
        <v>951</v>
      </c>
      <c r="C880" s="63" t="s">
        <v>951</v>
      </c>
      <c r="D880" s="63" t="s">
        <v>671</v>
      </c>
      <c r="E880" t="s">
        <v>527</v>
      </c>
      <c r="F880">
        <v>0.6</v>
      </c>
      <c r="G880">
        <v>2</v>
      </c>
      <c r="H880">
        <v>2</v>
      </c>
      <c r="I880">
        <v>2</v>
      </c>
      <c r="J880">
        <v>7</v>
      </c>
      <c r="K880">
        <v>6</v>
      </c>
      <c r="L880" t="s">
        <v>113</v>
      </c>
      <c r="M880">
        <v>13</v>
      </c>
      <c r="N880" t="s">
        <v>723</v>
      </c>
      <c r="O880" t="s">
        <v>31</v>
      </c>
      <c r="P880">
        <v>3</v>
      </c>
      <c r="Q880">
        <v>0</v>
      </c>
      <c r="R880">
        <v>0</v>
      </c>
      <c r="S880" t="s">
        <v>642</v>
      </c>
      <c r="T880" t="s">
        <v>690</v>
      </c>
      <c r="U880">
        <v>0</v>
      </c>
      <c r="V880">
        <v>0</v>
      </c>
      <c r="W880">
        <v>0</v>
      </c>
      <c r="X880" t="s">
        <v>50</v>
      </c>
      <c r="Y880" t="s">
        <v>767</v>
      </c>
      <c r="Z880">
        <v>3235.9999999999986</v>
      </c>
      <c r="AA880">
        <v>174180</v>
      </c>
      <c r="AB880">
        <v>0</v>
      </c>
      <c r="AC880">
        <v>0</v>
      </c>
      <c r="AD880">
        <v>0.89709517923362214</v>
      </c>
      <c r="AF880">
        <v>0</v>
      </c>
      <c r="AG880" t="s">
        <v>913</v>
      </c>
    </row>
    <row r="881" spans="1:33" x14ac:dyDescent="0.25">
      <c r="A881" t="s">
        <v>56</v>
      </c>
      <c r="B881" t="s">
        <v>951</v>
      </c>
      <c r="C881" s="63" t="s">
        <v>951</v>
      </c>
      <c r="D881" s="63" t="s">
        <v>671</v>
      </c>
      <c r="E881" t="s">
        <v>527</v>
      </c>
      <c r="F881">
        <v>0.6</v>
      </c>
      <c r="G881">
        <v>2</v>
      </c>
      <c r="H881">
        <v>2</v>
      </c>
      <c r="I881">
        <v>2</v>
      </c>
      <c r="J881">
        <v>7</v>
      </c>
      <c r="K881">
        <v>7</v>
      </c>
      <c r="L881" t="s">
        <v>114</v>
      </c>
      <c r="M881">
        <v>14</v>
      </c>
      <c r="N881" t="s">
        <v>725</v>
      </c>
      <c r="O881" t="s">
        <v>4</v>
      </c>
      <c r="P881">
        <v>1</v>
      </c>
      <c r="Q881">
        <v>0</v>
      </c>
      <c r="R881">
        <v>0</v>
      </c>
      <c r="S881" t="s">
        <v>642</v>
      </c>
      <c r="T881" t="s">
        <v>690</v>
      </c>
      <c r="U881">
        <v>0</v>
      </c>
      <c r="V881">
        <v>0</v>
      </c>
      <c r="W881">
        <v>0</v>
      </c>
      <c r="X881" t="s">
        <v>51</v>
      </c>
      <c r="Y881" t="s">
        <v>768</v>
      </c>
      <c r="Z881">
        <v>3235.9999999999986</v>
      </c>
      <c r="AA881">
        <v>174180</v>
      </c>
      <c r="AB881">
        <v>0</v>
      </c>
      <c r="AC881">
        <v>0</v>
      </c>
      <c r="AD881">
        <v>0.89709517923362214</v>
      </c>
      <c r="AF881">
        <v>0</v>
      </c>
      <c r="AG881" t="s">
        <v>913</v>
      </c>
    </row>
    <row r="882" spans="1:33" x14ac:dyDescent="0.25">
      <c r="A882" t="s">
        <v>56</v>
      </c>
      <c r="B882" t="s">
        <v>951</v>
      </c>
      <c r="C882" s="63" t="s">
        <v>951</v>
      </c>
      <c r="D882" s="63" t="s">
        <v>671</v>
      </c>
      <c r="E882" t="s">
        <v>527</v>
      </c>
      <c r="F882">
        <v>0.6</v>
      </c>
      <c r="G882">
        <v>2</v>
      </c>
      <c r="H882">
        <v>2</v>
      </c>
      <c r="I882">
        <v>2</v>
      </c>
      <c r="J882">
        <v>7</v>
      </c>
      <c r="K882">
        <v>7</v>
      </c>
      <c r="L882" t="s">
        <v>114</v>
      </c>
      <c r="M882">
        <v>14</v>
      </c>
      <c r="N882" t="s">
        <v>725</v>
      </c>
      <c r="O882" t="s">
        <v>5</v>
      </c>
      <c r="P882">
        <v>2</v>
      </c>
      <c r="Q882">
        <v>1</v>
      </c>
      <c r="R882">
        <v>0</v>
      </c>
      <c r="S882" t="s">
        <v>642</v>
      </c>
      <c r="T882" t="s">
        <v>689</v>
      </c>
      <c r="U882">
        <v>4</v>
      </c>
      <c r="V882">
        <v>0.52631578947368418</v>
      </c>
      <c r="W882">
        <v>2.4</v>
      </c>
      <c r="X882" t="s">
        <v>52</v>
      </c>
      <c r="Y882" t="s">
        <v>769</v>
      </c>
      <c r="Z882">
        <v>3235.9999999999986</v>
      </c>
      <c r="AA882">
        <v>174180</v>
      </c>
      <c r="AB882">
        <v>1</v>
      </c>
      <c r="AC882">
        <v>0.4721553574913801</v>
      </c>
      <c r="AD882">
        <v>0.89709517923362214</v>
      </c>
      <c r="AE882">
        <v>0.89709517923362225</v>
      </c>
      <c r="AF882">
        <v>5.5511151231257827E-17</v>
      </c>
      <c r="AG882" t="s">
        <v>642</v>
      </c>
    </row>
    <row r="883" spans="1:33" x14ac:dyDescent="0.25">
      <c r="A883" t="s">
        <v>56</v>
      </c>
      <c r="B883" t="s">
        <v>951</v>
      </c>
      <c r="C883" s="63" t="s">
        <v>951</v>
      </c>
      <c r="D883" s="63" t="s">
        <v>671</v>
      </c>
      <c r="E883" t="s">
        <v>527</v>
      </c>
      <c r="F883">
        <v>0.6</v>
      </c>
      <c r="G883">
        <v>2</v>
      </c>
      <c r="H883">
        <v>2</v>
      </c>
      <c r="I883">
        <v>2</v>
      </c>
      <c r="J883">
        <v>7</v>
      </c>
      <c r="K883">
        <v>7</v>
      </c>
      <c r="L883" t="s">
        <v>114</v>
      </c>
      <c r="M883">
        <v>14</v>
      </c>
      <c r="N883" t="s">
        <v>725</v>
      </c>
      <c r="O883" t="s">
        <v>31</v>
      </c>
      <c r="P883">
        <v>3</v>
      </c>
      <c r="Q883">
        <v>0</v>
      </c>
      <c r="R883">
        <v>0</v>
      </c>
      <c r="S883" t="s">
        <v>642</v>
      </c>
      <c r="T883" t="s">
        <v>690</v>
      </c>
      <c r="U883">
        <v>0</v>
      </c>
      <c r="V883">
        <v>0</v>
      </c>
      <c r="W883">
        <v>0</v>
      </c>
      <c r="X883" t="s">
        <v>53</v>
      </c>
      <c r="Y883" t="s">
        <v>770</v>
      </c>
      <c r="Z883">
        <v>3235.9999999999986</v>
      </c>
      <c r="AA883">
        <v>174180</v>
      </c>
      <c r="AB883">
        <v>0</v>
      </c>
      <c r="AC883">
        <v>0</v>
      </c>
      <c r="AD883">
        <v>0.89709517923362214</v>
      </c>
      <c r="AF883">
        <v>0</v>
      </c>
      <c r="AG883" t="s">
        <v>913</v>
      </c>
    </row>
  </sheetData>
  <phoneticPr fontId="10" type="noConversion"/>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726E0-FDB4-4575-946A-FB5ED8C2D745}">
  <sheetPr>
    <tabColor theme="5"/>
  </sheetPr>
  <dimension ref="A1:W22"/>
  <sheetViews>
    <sheetView workbookViewId="0">
      <selection activeCell="I6" sqref="I6"/>
    </sheetView>
  </sheetViews>
  <sheetFormatPr defaultRowHeight="15" x14ac:dyDescent="0.25"/>
  <cols>
    <col min="1" max="1" width="10.7109375" bestFit="1" customWidth="1"/>
    <col min="2" max="2" width="40" bestFit="1" customWidth="1"/>
    <col min="3" max="3" width="13.7109375" bestFit="1" customWidth="1"/>
    <col min="4" max="4" width="13.5703125" bestFit="1" customWidth="1"/>
    <col min="5" max="5" width="13" bestFit="1" customWidth="1"/>
    <col min="6" max="6" width="13.7109375" bestFit="1" customWidth="1"/>
    <col min="7" max="7" width="13.5703125" bestFit="1" customWidth="1"/>
    <col min="8" max="8" width="13" bestFit="1" customWidth="1"/>
    <col min="9" max="9" width="17.140625" bestFit="1" customWidth="1"/>
    <col min="10" max="10" width="17" bestFit="1" customWidth="1"/>
    <col min="11" max="11" width="16.42578125" bestFit="1" customWidth="1"/>
    <col min="12" max="12" width="14.42578125" bestFit="1" customWidth="1"/>
    <col min="13" max="13" width="14.28515625" bestFit="1" customWidth="1"/>
    <col min="14" max="14" width="13.7109375" bestFit="1" customWidth="1"/>
    <col min="15" max="15" width="11.85546875" bestFit="1" customWidth="1"/>
    <col min="16" max="16" width="11.7109375" bestFit="1" customWidth="1"/>
    <col min="17" max="17" width="11.140625" bestFit="1" customWidth="1"/>
    <col min="18" max="18" width="14.140625" bestFit="1" customWidth="1"/>
    <col min="19" max="19" width="14" bestFit="1" customWidth="1"/>
    <col min="20" max="20" width="13.42578125" bestFit="1" customWidth="1"/>
    <col min="21" max="21" width="12.85546875" bestFit="1" customWidth="1"/>
    <col min="22" max="22" width="12.7109375" bestFit="1" customWidth="1"/>
    <col min="23" max="23" width="12.140625" bestFit="1" customWidth="1"/>
  </cols>
  <sheetData>
    <row r="1" spans="1:23" x14ac:dyDescent="0.25">
      <c r="A1" t="s">
        <v>32</v>
      </c>
      <c r="B1" t="s">
        <v>3</v>
      </c>
      <c r="C1" t="s">
        <v>33</v>
      </c>
      <c r="D1" t="s">
        <v>34</v>
      </c>
      <c r="E1" t="s">
        <v>35</v>
      </c>
      <c r="F1" t="s">
        <v>36</v>
      </c>
      <c r="G1" t="s">
        <v>37</v>
      </c>
      <c r="H1" t="s">
        <v>38</v>
      </c>
      <c r="I1" t="s">
        <v>39</v>
      </c>
      <c r="J1" t="s">
        <v>40</v>
      </c>
      <c r="K1" t="s">
        <v>41</v>
      </c>
      <c r="L1" t="s">
        <v>42</v>
      </c>
      <c r="M1" t="s">
        <v>43</v>
      </c>
      <c r="N1" t="s">
        <v>44</v>
      </c>
      <c r="O1" t="s">
        <v>45</v>
      </c>
      <c r="P1" t="s">
        <v>46</v>
      </c>
      <c r="Q1" t="s">
        <v>47</v>
      </c>
      <c r="R1" t="s">
        <v>48</v>
      </c>
      <c r="S1" t="s">
        <v>49</v>
      </c>
      <c r="T1" t="s">
        <v>50</v>
      </c>
      <c r="U1" t="s">
        <v>51</v>
      </c>
      <c r="V1" t="s">
        <v>52</v>
      </c>
      <c r="W1" t="s">
        <v>53</v>
      </c>
    </row>
    <row r="2" spans="1:23" hidden="1" x14ac:dyDescent="0.25">
      <c r="A2" t="s">
        <v>54</v>
      </c>
      <c r="B2" t="s">
        <v>945</v>
      </c>
      <c r="C2">
        <v>112.5</v>
      </c>
      <c r="D2">
        <v>104</v>
      </c>
      <c r="E2">
        <v>40</v>
      </c>
      <c r="F2">
        <v>117.25</v>
      </c>
      <c r="G2">
        <v>104</v>
      </c>
      <c r="H2">
        <v>40</v>
      </c>
      <c r="I2">
        <v>119.25</v>
      </c>
      <c r="J2">
        <v>102.5</v>
      </c>
      <c r="K2">
        <v>40</v>
      </c>
      <c r="L2">
        <v>107.25</v>
      </c>
      <c r="M2">
        <v>104</v>
      </c>
      <c r="N2">
        <v>40</v>
      </c>
      <c r="O2">
        <v>104</v>
      </c>
      <c r="P2">
        <v>104.5</v>
      </c>
      <c r="Q2">
        <v>40</v>
      </c>
      <c r="R2">
        <v>104.5</v>
      </c>
      <c r="S2">
        <v>104</v>
      </c>
      <c r="T2">
        <v>40</v>
      </c>
      <c r="U2">
        <v>104</v>
      </c>
      <c r="V2">
        <v>108</v>
      </c>
      <c r="W2">
        <v>40</v>
      </c>
    </row>
    <row r="3" spans="1:23" hidden="1" x14ac:dyDescent="0.25">
      <c r="A3" t="s">
        <v>54</v>
      </c>
      <c r="B3" t="s">
        <v>946</v>
      </c>
      <c r="C3">
        <v>8.5</v>
      </c>
      <c r="F3">
        <v>8</v>
      </c>
      <c r="I3">
        <v>8</v>
      </c>
      <c r="L3">
        <v>8</v>
      </c>
      <c r="O3">
        <v>8</v>
      </c>
    </row>
    <row r="4" spans="1:23" hidden="1" x14ac:dyDescent="0.25">
      <c r="A4" t="s">
        <v>54</v>
      </c>
      <c r="B4" t="s">
        <v>947</v>
      </c>
      <c r="C4">
        <v>8.5</v>
      </c>
      <c r="F4">
        <v>8</v>
      </c>
      <c r="I4">
        <v>8</v>
      </c>
      <c r="L4">
        <v>8</v>
      </c>
      <c r="O4">
        <v>8</v>
      </c>
      <c r="R4">
        <v>8</v>
      </c>
      <c r="U4">
        <v>8</v>
      </c>
    </row>
    <row r="5" spans="1:23" hidden="1" x14ac:dyDescent="0.25">
      <c r="A5" t="s">
        <v>54</v>
      </c>
      <c r="B5" t="s">
        <v>948</v>
      </c>
      <c r="C5">
        <v>34</v>
      </c>
      <c r="D5">
        <v>32</v>
      </c>
      <c r="F5">
        <v>34</v>
      </c>
      <c r="G5">
        <v>32.25</v>
      </c>
      <c r="I5">
        <v>34</v>
      </c>
      <c r="J5">
        <v>32</v>
      </c>
      <c r="L5">
        <v>34</v>
      </c>
      <c r="M5">
        <v>32</v>
      </c>
      <c r="O5">
        <v>34</v>
      </c>
      <c r="P5">
        <v>32</v>
      </c>
      <c r="R5">
        <v>34</v>
      </c>
      <c r="S5">
        <v>32.25</v>
      </c>
      <c r="U5">
        <v>34</v>
      </c>
      <c r="V5">
        <v>32</v>
      </c>
    </row>
    <row r="6" spans="1:23" hidden="1" x14ac:dyDescent="0.25">
      <c r="A6" t="s">
        <v>54</v>
      </c>
      <c r="B6" t="s">
        <v>949</v>
      </c>
      <c r="C6">
        <v>33.25</v>
      </c>
      <c r="D6">
        <v>25.5</v>
      </c>
      <c r="E6">
        <v>8.5</v>
      </c>
      <c r="F6">
        <v>45.75</v>
      </c>
      <c r="G6">
        <v>25.5</v>
      </c>
      <c r="H6">
        <v>8.5</v>
      </c>
      <c r="I6">
        <v>37.25</v>
      </c>
      <c r="J6">
        <v>23.25</v>
      </c>
      <c r="K6">
        <v>8.5</v>
      </c>
      <c r="L6">
        <v>41.75</v>
      </c>
      <c r="M6">
        <v>26</v>
      </c>
      <c r="N6">
        <v>8.5</v>
      </c>
      <c r="O6">
        <v>33.25</v>
      </c>
      <c r="P6">
        <v>17</v>
      </c>
      <c r="Q6">
        <v>8.5</v>
      </c>
      <c r="R6">
        <v>27.5</v>
      </c>
      <c r="S6">
        <v>21.25</v>
      </c>
      <c r="T6">
        <v>8.5</v>
      </c>
      <c r="U6">
        <v>25</v>
      </c>
      <c r="V6">
        <v>21.25</v>
      </c>
      <c r="W6">
        <v>8.5</v>
      </c>
    </row>
    <row r="7" spans="1:23" hidden="1" x14ac:dyDescent="0.25">
      <c r="A7" t="s">
        <v>54</v>
      </c>
      <c r="B7" t="s">
        <v>950</v>
      </c>
      <c r="C7">
        <v>8.5</v>
      </c>
      <c r="F7">
        <v>8</v>
      </c>
      <c r="I7">
        <v>8</v>
      </c>
      <c r="L7">
        <v>8</v>
      </c>
      <c r="O7">
        <v>8</v>
      </c>
    </row>
    <row r="8" spans="1:23" hidden="1" x14ac:dyDescent="0.25">
      <c r="A8" t="s">
        <v>54</v>
      </c>
      <c r="B8" t="s">
        <v>951</v>
      </c>
      <c r="C8">
        <v>37.5</v>
      </c>
      <c r="F8">
        <v>22.5</v>
      </c>
      <c r="I8">
        <v>35</v>
      </c>
      <c r="L8">
        <v>22</v>
      </c>
      <c r="O8">
        <v>35</v>
      </c>
      <c r="R8">
        <v>7.5</v>
      </c>
      <c r="U8">
        <v>7.5</v>
      </c>
    </row>
    <row r="9" spans="1:23" hidden="1" x14ac:dyDescent="0.25">
      <c r="A9" t="s">
        <v>55</v>
      </c>
      <c r="B9" t="s">
        <v>945</v>
      </c>
      <c r="C9">
        <v>40.5</v>
      </c>
      <c r="D9">
        <v>29</v>
      </c>
      <c r="E9">
        <v>16</v>
      </c>
      <c r="F9">
        <v>40.5</v>
      </c>
      <c r="G9">
        <v>29</v>
      </c>
      <c r="H9">
        <v>16</v>
      </c>
      <c r="I9">
        <v>40.5</v>
      </c>
      <c r="J9">
        <v>29</v>
      </c>
      <c r="K9">
        <v>16</v>
      </c>
      <c r="L9">
        <v>40.5</v>
      </c>
      <c r="M9">
        <v>29</v>
      </c>
      <c r="N9">
        <v>16</v>
      </c>
      <c r="O9">
        <v>40.5</v>
      </c>
      <c r="P9">
        <v>29</v>
      </c>
      <c r="Q9">
        <v>16</v>
      </c>
      <c r="R9">
        <v>40.5</v>
      </c>
      <c r="S9">
        <v>29</v>
      </c>
      <c r="T9">
        <v>15.5</v>
      </c>
      <c r="U9">
        <v>40.5</v>
      </c>
      <c r="V9">
        <v>29</v>
      </c>
      <c r="W9">
        <v>16</v>
      </c>
    </row>
    <row r="10" spans="1:23" hidden="1" x14ac:dyDescent="0.25">
      <c r="A10" t="s">
        <v>55</v>
      </c>
      <c r="B10" t="s">
        <v>946</v>
      </c>
      <c r="C10">
        <v>4.5</v>
      </c>
      <c r="F10">
        <v>4.5</v>
      </c>
      <c r="I10">
        <v>4.5</v>
      </c>
      <c r="L10">
        <v>4.5</v>
      </c>
      <c r="O10">
        <v>4.5</v>
      </c>
    </row>
    <row r="11" spans="1:23" hidden="1" x14ac:dyDescent="0.25">
      <c r="A11" t="s">
        <v>55</v>
      </c>
      <c r="B11" t="s">
        <v>947</v>
      </c>
      <c r="C11">
        <v>9.25</v>
      </c>
      <c r="F11">
        <v>9</v>
      </c>
      <c r="I11">
        <v>9</v>
      </c>
      <c r="L11">
        <v>9</v>
      </c>
      <c r="O11">
        <v>9</v>
      </c>
      <c r="R11">
        <v>8.5</v>
      </c>
      <c r="U11">
        <v>8.5</v>
      </c>
    </row>
    <row r="12" spans="1:23" hidden="1" x14ac:dyDescent="0.25">
      <c r="A12" t="s">
        <v>55</v>
      </c>
      <c r="B12" t="s">
        <v>948</v>
      </c>
      <c r="C12">
        <v>8.5</v>
      </c>
      <c r="D12">
        <v>6.5</v>
      </c>
      <c r="F12">
        <v>8.5</v>
      </c>
      <c r="G12">
        <v>6.5</v>
      </c>
      <c r="I12">
        <v>7.5</v>
      </c>
      <c r="J12">
        <v>8</v>
      </c>
      <c r="L12">
        <v>8.5</v>
      </c>
      <c r="M12">
        <v>6.5</v>
      </c>
      <c r="O12">
        <v>8.5</v>
      </c>
      <c r="P12">
        <v>6.5</v>
      </c>
      <c r="R12">
        <v>8.5</v>
      </c>
      <c r="S12">
        <v>6.5</v>
      </c>
      <c r="U12">
        <v>8.5</v>
      </c>
      <c r="V12">
        <v>6.5</v>
      </c>
    </row>
    <row r="13" spans="1:23" hidden="1" x14ac:dyDescent="0.25">
      <c r="A13" t="s">
        <v>55</v>
      </c>
      <c r="B13" t="s">
        <v>949</v>
      </c>
      <c r="C13">
        <v>8.75</v>
      </c>
      <c r="D13">
        <v>8.75</v>
      </c>
      <c r="E13">
        <v>8.5</v>
      </c>
      <c r="F13">
        <v>8.5</v>
      </c>
      <c r="G13">
        <v>8.5</v>
      </c>
      <c r="H13">
        <v>8.5</v>
      </c>
      <c r="I13">
        <v>8.75</v>
      </c>
      <c r="J13">
        <v>8.5</v>
      </c>
      <c r="K13">
        <v>8.5</v>
      </c>
      <c r="L13">
        <v>8.75</v>
      </c>
      <c r="M13">
        <v>8.5</v>
      </c>
      <c r="N13">
        <v>8.5</v>
      </c>
      <c r="O13">
        <v>9</v>
      </c>
      <c r="P13">
        <v>8.5</v>
      </c>
      <c r="Q13">
        <v>8.5</v>
      </c>
      <c r="S13">
        <v>8.5</v>
      </c>
      <c r="T13">
        <v>8</v>
      </c>
      <c r="V13">
        <v>8.5</v>
      </c>
      <c r="W13">
        <v>8.5</v>
      </c>
    </row>
    <row r="14" spans="1:23" hidden="1" x14ac:dyDescent="0.25">
      <c r="A14" t="s">
        <v>55</v>
      </c>
      <c r="B14" t="s">
        <v>950</v>
      </c>
      <c r="C14">
        <v>4.5</v>
      </c>
      <c r="F14">
        <v>4.5</v>
      </c>
      <c r="I14">
        <v>4.5</v>
      </c>
      <c r="L14">
        <v>4.5</v>
      </c>
      <c r="O14">
        <v>4.5</v>
      </c>
    </row>
    <row r="15" spans="1:23" hidden="1" x14ac:dyDescent="0.25">
      <c r="A15" t="s">
        <v>55</v>
      </c>
      <c r="B15" t="s">
        <v>951</v>
      </c>
      <c r="C15">
        <v>8.5</v>
      </c>
      <c r="F15">
        <v>8.5</v>
      </c>
      <c r="I15">
        <v>11.75</v>
      </c>
      <c r="L15">
        <v>11.75</v>
      </c>
      <c r="O15">
        <v>8.5</v>
      </c>
      <c r="R15">
        <v>8.5</v>
      </c>
      <c r="U15">
        <v>8.5</v>
      </c>
    </row>
    <row r="16" spans="1:23" hidden="1" x14ac:dyDescent="0.25">
      <c r="A16" t="s">
        <v>56</v>
      </c>
      <c r="B16" t="s">
        <v>945</v>
      </c>
      <c r="C16">
        <v>92</v>
      </c>
      <c r="D16">
        <v>66</v>
      </c>
      <c r="E16">
        <v>34</v>
      </c>
      <c r="F16">
        <v>87.75</v>
      </c>
      <c r="G16">
        <v>65.75</v>
      </c>
      <c r="H16">
        <v>34</v>
      </c>
      <c r="I16">
        <v>83.5</v>
      </c>
      <c r="J16">
        <v>59.5</v>
      </c>
      <c r="K16">
        <v>34</v>
      </c>
      <c r="L16">
        <v>92</v>
      </c>
      <c r="M16">
        <v>66</v>
      </c>
      <c r="N16">
        <v>34</v>
      </c>
      <c r="O16">
        <v>83.5</v>
      </c>
      <c r="P16">
        <v>66</v>
      </c>
      <c r="Q16">
        <v>34</v>
      </c>
      <c r="R16">
        <v>87.75</v>
      </c>
      <c r="S16">
        <v>66</v>
      </c>
      <c r="T16">
        <v>33</v>
      </c>
      <c r="U16">
        <v>88.25</v>
      </c>
      <c r="V16">
        <v>66</v>
      </c>
      <c r="W16">
        <v>34</v>
      </c>
    </row>
    <row r="17" spans="1:23" hidden="1" x14ac:dyDescent="0.25">
      <c r="A17" t="s">
        <v>56</v>
      </c>
      <c r="B17" t="s">
        <v>946</v>
      </c>
      <c r="C17">
        <v>8.5</v>
      </c>
      <c r="F17">
        <v>8.5</v>
      </c>
      <c r="I17">
        <v>8.5</v>
      </c>
      <c r="L17">
        <v>8.5</v>
      </c>
      <c r="O17">
        <v>6.5</v>
      </c>
    </row>
    <row r="18" spans="1:23" hidden="1" x14ac:dyDescent="0.25">
      <c r="A18" t="s">
        <v>56</v>
      </c>
      <c r="B18" t="s">
        <v>947</v>
      </c>
      <c r="C18">
        <v>8.5</v>
      </c>
      <c r="F18">
        <v>8.5</v>
      </c>
      <c r="I18">
        <v>8.5</v>
      </c>
      <c r="L18">
        <v>8.5</v>
      </c>
    </row>
    <row r="19" spans="1:23" hidden="1" x14ac:dyDescent="0.25">
      <c r="A19" t="s">
        <v>56</v>
      </c>
      <c r="B19" t="s">
        <v>948</v>
      </c>
      <c r="C19">
        <v>8.5</v>
      </c>
      <c r="F19">
        <v>12.75</v>
      </c>
      <c r="I19">
        <v>25.5</v>
      </c>
      <c r="J19">
        <v>6.5</v>
      </c>
      <c r="L19">
        <v>25.5</v>
      </c>
      <c r="O19">
        <v>17</v>
      </c>
      <c r="R19">
        <v>8.5</v>
      </c>
      <c r="U19">
        <v>6.25</v>
      </c>
    </row>
    <row r="20" spans="1:23" hidden="1" x14ac:dyDescent="0.25">
      <c r="A20" t="s">
        <v>56</v>
      </c>
      <c r="B20" t="s">
        <v>949</v>
      </c>
      <c r="C20">
        <v>7.5</v>
      </c>
      <c r="D20">
        <v>17</v>
      </c>
      <c r="E20">
        <v>10</v>
      </c>
      <c r="F20">
        <v>8.5</v>
      </c>
      <c r="G20">
        <v>17</v>
      </c>
      <c r="H20">
        <v>10</v>
      </c>
      <c r="I20">
        <v>17</v>
      </c>
      <c r="J20">
        <v>16</v>
      </c>
      <c r="K20">
        <v>10</v>
      </c>
      <c r="L20">
        <v>12.75</v>
      </c>
      <c r="M20">
        <v>15</v>
      </c>
      <c r="N20">
        <v>10</v>
      </c>
      <c r="O20">
        <v>33</v>
      </c>
      <c r="P20">
        <v>16</v>
      </c>
      <c r="Q20">
        <v>10</v>
      </c>
      <c r="R20">
        <v>8.5</v>
      </c>
      <c r="S20">
        <v>16</v>
      </c>
      <c r="T20">
        <v>10</v>
      </c>
      <c r="U20">
        <v>8.5</v>
      </c>
      <c r="V20">
        <v>17</v>
      </c>
      <c r="W20">
        <v>10</v>
      </c>
    </row>
    <row r="21" spans="1:23" hidden="1" x14ac:dyDescent="0.25">
      <c r="A21" t="s">
        <v>56</v>
      </c>
      <c r="B21" t="s">
        <v>950</v>
      </c>
      <c r="C21">
        <v>8.5</v>
      </c>
      <c r="F21">
        <v>8</v>
      </c>
      <c r="I21">
        <v>8</v>
      </c>
      <c r="L21">
        <v>8</v>
      </c>
      <c r="O21">
        <v>8</v>
      </c>
    </row>
    <row r="22" spans="1:23" hidden="1" x14ac:dyDescent="0.25">
      <c r="A22" t="s">
        <v>56</v>
      </c>
      <c r="B22" t="s">
        <v>951</v>
      </c>
      <c r="C22">
        <v>33</v>
      </c>
      <c r="F22">
        <v>45.5</v>
      </c>
      <c r="I22">
        <v>33.5</v>
      </c>
      <c r="L22">
        <v>37.5</v>
      </c>
      <c r="O22">
        <v>32.5</v>
      </c>
      <c r="V22">
        <v>4</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E4452-8FD4-429D-8CB8-A42B9CCA0694}">
  <sheetPr>
    <tabColor theme="5"/>
  </sheetPr>
  <dimension ref="A1:AQ59"/>
  <sheetViews>
    <sheetView workbookViewId="0"/>
  </sheetViews>
  <sheetFormatPr defaultRowHeight="15" x14ac:dyDescent="0.25"/>
  <cols>
    <col min="1" max="1" width="10.7109375" bestFit="1" customWidth="1"/>
    <col min="2" max="2" width="40" bestFit="1" customWidth="1"/>
    <col min="3" max="3" width="13.7109375" style="18" bestFit="1" customWidth="1"/>
    <col min="4" max="4" width="13.5703125" style="18" bestFit="1" customWidth="1"/>
    <col min="5" max="5" width="13" style="18" bestFit="1" customWidth="1"/>
    <col min="6" max="6" width="13.7109375" style="18" bestFit="1" customWidth="1"/>
    <col min="7" max="7" width="13.5703125" style="18" bestFit="1" customWidth="1"/>
    <col min="8" max="8" width="13" style="18" bestFit="1" customWidth="1"/>
    <col min="9" max="9" width="17.140625" style="18" bestFit="1" customWidth="1"/>
    <col min="10" max="10" width="17" style="18" bestFit="1" customWidth="1"/>
    <col min="11" max="11" width="16.42578125" style="18" bestFit="1" customWidth="1"/>
    <col min="12" max="12" width="14.42578125" style="18" bestFit="1" customWidth="1"/>
    <col min="13" max="13" width="14.28515625" style="18" bestFit="1" customWidth="1"/>
    <col min="14" max="14" width="13.7109375" style="18" bestFit="1" customWidth="1"/>
    <col min="15" max="17" width="12" style="18" bestFit="1" customWidth="1"/>
    <col min="18" max="18" width="14.140625" style="18" bestFit="1" customWidth="1"/>
    <col min="19" max="19" width="14" style="18" bestFit="1" customWidth="1"/>
    <col min="20" max="20" width="13.42578125" style="18" bestFit="1" customWidth="1"/>
    <col min="21" max="21" width="12.85546875" style="18" bestFit="1" customWidth="1"/>
    <col min="22" max="22" width="12.7109375" style="18" bestFit="1" customWidth="1"/>
    <col min="23" max="23" width="12.140625" style="18" bestFit="1" customWidth="1"/>
    <col min="24" max="24" width="13.5703125" style="18" bestFit="1" customWidth="1"/>
    <col min="25" max="25" width="13" style="18" bestFit="1" customWidth="1"/>
    <col min="26" max="26" width="13.7109375" style="18" bestFit="1" customWidth="1"/>
    <col min="27" max="27" width="13.5703125" style="18" bestFit="1" customWidth="1"/>
    <col min="28" max="28" width="13" style="18" bestFit="1" customWidth="1"/>
    <col min="29" max="29" width="17.140625" style="18" bestFit="1" customWidth="1"/>
    <col min="30" max="30" width="17" style="18" bestFit="1" customWidth="1"/>
    <col min="31" max="31" width="16.42578125" style="18" bestFit="1" customWidth="1"/>
    <col min="32" max="32" width="14.42578125" style="18" bestFit="1" customWidth="1"/>
    <col min="33" max="33" width="14.28515625" style="18" bestFit="1" customWidth="1"/>
    <col min="34" max="34" width="13.7109375" style="18" bestFit="1" customWidth="1"/>
    <col min="35" max="37" width="12" style="18" bestFit="1" customWidth="1"/>
    <col min="38" max="38" width="14.140625" style="18" bestFit="1" customWidth="1"/>
    <col min="39" max="39" width="14" style="18" bestFit="1" customWidth="1"/>
    <col min="40" max="40" width="13.42578125" style="18" bestFit="1" customWidth="1"/>
    <col min="41" max="41" width="12.85546875" style="18" bestFit="1" customWidth="1"/>
    <col min="42" max="42" width="12.7109375" style="18" bestFit="1" customWidth="1"/>
    <col min="43" max="43" width="12.140625" style="18" bestFit="1" customWidth="1"/>
  </cols>
  <sheetData>
    <row r="1" spans="1:43" x14ac:dyDescent="0.25">
      <c r="A1" t="s">
        <v>32</v>
      </c>
      <c r="B1" t="s">
        <v>3</v>
      </c>
      <c r="C1" t="s">
        <v>33</v>
      </c>
      <c r="D1" t="s">
        <v>34</v>
      </c>
      <c r="E1" t="s">
        <v>35</v>
      </c>
      <c r="F1" s="18" t="s">
        <v>36</v>
      </c>
      <c r="G1" t="s">
        <v>37</v>
      </c>
      <c r="H1" t="s">
        <v>38</v>
      </c>
      <c r="I1" t="s">
        <v>39</v>
      </c>
      <c r="J1" t="s">
        <v>40</v>
      </c>
      <c r="K1" t="s">
        <v>41</v>
      </c>
      <c r="L1" t="s">
        <v>42</v>
      </c>
      <c r="M1" t="s">
        <v>43</v>
      </c>
      <c r="N1" t="s">
        <v>44</v>
      </c>
      <c r="O1" t="s">
        <v>45</v>
      </c>
      <c r="P1" t="s">
        <v>46</v>
      </c>
      <c r="Q1" t="s">
        <v>47</v>
      </c>
      <c r="R1" t="s">
        <v>48</v>
      </c>
      <c r="S1" t="s">
        <v>49</v>
      </c>
      <c r="T1" t="s">
        <v>50</v>
      </c>
      <c r="U1" t="s">
        <v>51</v>
      </c>
      <c r="V1" t="s">
        <v>52</v>
      </c>
      <c r="W1" t="s">
        <v>53</v>
      </c>
      <c r="X1"/>
      <c r="Y1"/>
      <c r="Z1"/>
      <c r="AA1"/>
      <c r="AB1"/>
      <c r="AC1"/>
      <c r="AD1"/>
      <c r="AE1"/>
      <c r="AF1"/>
      <c r="AG1"/>
      <c r="AH1"/>
      <c r="AI1"/>
      <c r="AJ1"/>
      <c r="AK1"/>
      <c r="AL1"/>
      <c r="AM1"/>
      <c r="AN1"/>
      <c r="AO1"/>
      <c r="AP1"/>
      <c r="AQ1"/>
    </row>
    <row r="2" spans="1:43" x14ac:dyDescent="0.25">
      <c r="A2" t="s">
        <v>54</v>
      </c>
      <c r="B2" t="s">
        <v>945</v>
      </c>
      <c r="C2">
        <v>6.3211125158027806E-2</v>
      </c>
      <c r="D2">
        <v>5.8435173479421301E-2</v>
      </c>
      <c r="E2">
        <v>2.2475066722854299E-2</v>
      </c>
      <c r="F2" s="18">
        <v>6.5880039331366796E-2</v>
      </c>
      <c r="G2">
        <v>5.8435173479421301E-2</v>
      </c>
      <c r="H2">
        <v>2.2475066722854299E-2</v>
      </c>
      <c r="I2">
        <v>6.7003792667509499E-2</v>
      </c>
      <c r="J2">
        <v>5.7592358477314198E-2</v>
      </c>
      <c r="K2">
        <v>2.2475066722854299E-2</v>
      </c>
      <c r="L2">
        <v>6.0261272650653203E-2</v>
      </c>
      <c r="M2">
        <v>5.8435173479421301E-2</v>
      </c>
      <c r="N2">
        <v>2.2475066722854299E-2</v>
      </c>
      <c r="O2">
        <v>5.8435173479421301E-2</v>
      </c>
      <c r="P2">
        <v>5.8716111813456998E-2</v>
      </c>
      <c r="Q2">
        <v>2.2475066722854299E-2</v>
      </c>
      <c r="R2">
        <v>5.8716111813456998E-2</v>
      </c>
      <c r="S2">
        <v>5.8435173479421301E-2</v>
      </c>
      <c r="T2">
        <v>2.2475066722854299E-2</v>
      </c>
      <c r="U2">
        <v>5.8435173479421301E-2</v>
      </c>
      <c r="V2">
        <v>6.0682680151706699E-2</v>
      </c>
      <c r="W2">
        <v>2.2475066722854299E-2</v>
      </c>
      <c r="X2"/>
      <c r="Y2"/>
      <c r="Z2"/>
      <c r="AA2"/>
      <c r="AB2"/>
      <c r="AC2"/>
      <c r="AD2"/>
      <c r="AE2"/>
      <c r="AF2"/>
      <c r="AG2"/>
      <c r="AH2"/>
      <c r="AI2"/>
      <c r="AJ2"/>
      <c r="AK2"/>
      <c r="AL2"/>
      <c r="AM2"/>
      <c r="AN2"/>
      <c r="AO2"/>
      <c r="AP2"/>
      <c r="AQ2"/>
    </row>
    <row r="3" spans="1:43" x14ac:dyDescent="0.25">
      <c r="A3" t="s">
        <v>54</v>
      </c>
      <c r="B3" t="s">
        <v>946</v>
      </c>
      <c r="C3">
        <v>0.209876543209877</v>
      </c>
      <c r="D3"/>
      <c r="E3"/>
      <c r="F3" s="18">
        <v>0.19753086419753099</v>
      </c>
      <c r="G3"/>
      <c r="H3"/>
      <c r="I3">
        <v>0.19753086419753099</v>
      </c>
      <c r="J3"/>
      <c r="K3"/>
      <c r="L3">
        <v>0.19753086419753099</v>
      </c>
      <c r="M3"/>
      <c r="N3"/>
      <c r="O3">
        <v>0.19753086419753099</v>
      </c>
      <c r="P3"/>
      <c r="Q3"/>
      <c r="R3"/>
      <c r="S3"/>
      <c r="T3"/>
      <c r="U3"/>
      <c r="V3"/>
      <c r="W3"/>
      <c r="X3"/>
      <c r="Y3"/>
      <c r="Z3"/>
      <c r="AA3"/>
      <c r="AB3"/>
      <c r="AC3"/>
      <c r="AD3"/>
      <c r="AE3"/>
      <c r="AF3"/>
      <c r="AG3"/>
      <c r="AH3"/>
      <c r="AI3"/>
      <c r="AJ3"/>
      <c r="AK3"/>
      <c r="AL3"/>
      <c r="AM3"/>
      <c r="AN3"/>
      <c r="AO3"/>
      <c r="AP3"/>
      <c r="AQ3"/>
    </row>
    <row r="4" spans="1:43" x14ac:dyDescent="0.25">
      <c r="A4" t="s">
        <v>54</v>
      </c>
      <c r="B4" t="s">
        <v>947</v>
      </c>
      <c r="C4">
        <v>0.15044247787610601</v>
      </c>
      <c r="D4"/>
      <c r="E4"/>
      <c r="F4" s="18">
        <v>0.14159292035398199</v>
      </c>
      <c r="G4"/>
      <c r="H4"/>
      <c r="I4">
        <v>0.14159292035398199</v>
      </c>
      <c r="J4"/>
      <c r="K4"/>
      <c r="L4">
        <v>0.14159292035398199</v>
      </c>
      <c r="M4"/>
      <c r="N4"/>
      <c r="O4">
        <v>0.14159292035398199</v>
      </c>
      <c r="P4"/>
      <c r="Q4"/>
      <c r="R4">
        <v>0.14159292035398199</v>
      </c>
      <c r="S4"/>
      <c r="T4"/>
      <c r="U4">
        <v>0.14159292035398199</v>
      </c>
      <c r="V4"/>
      <c r="W4"/>
      <c r="X4"/>
      <c r="Y4"/>
      <c r="Z4"/>
      <c r="AA4"/>
      <c r="AB4"/>
      <c r="AC4"/>
      <c r="AD4"/>
      <c r="AE4"/>
      <c r="AF4"/>
      <c r="AG4"/>
      <c r="AH4"/>
      <c r="AI4"/>
      <c r="AJ4"/>
      <c r="AK4"/>
      <c r="AL4"/>
      <c r="AM4"/>
      <c r="AN4"/>
      <c r="AO4"/>
      <c r="AP4"/>
      <c r="AQ4"/>
    </row>
    <row r="5" spans="1:43" x14ac:dyDescent="0.25">
      <c r="A5" t="s">
        <v>54</v>
      </c>
      <c r="B5" t="s">
        <v>948</v>
      </c>
      <c r="C5">
        <v>7.3513513513513498E-2</v>
      </c>
      <c r="D5">
        <v>6.9189189189189204E-2</v>
      </c>
      <c r="E5"/>
      <c r="F5">
        <v>7.3513513513513498E-2</v>
      </c>
      <c r="G5">
        <v>6.9729729729729698E-2</v>
      </c>
      <c r="H5"/>
      <c r="I5">
        <v>7.3513513513513498E-2</v>
      </c>
      <c r="J5">
        <v>6.9189189189189204E-2</v>
      </c>
      <c r="K5"/>
      <c r="L5">
        <v>7.3513513513513498E-2</v>
      </c>
      <c r="M5">
        <v>6.9189189189189204E-2</v>
      </c>
      <c r="N5"/>
      <c r="O5">
        <v>7.3513513513513498E-2</v>
      </c>
      <c r="P5">
        <v>6.9189189189189204E-2</v>
      </c>
      <c r="Q5"/>
      <c r="R5">
        <v>7.3513513513513498E-2</v>
      </c>
      <c r="S5">
        <v>6.9729729729729698E-2</v>
      </c>
      <c r="T5"/>
      <c r="U5">
        <v>7.3513513513513498E-2</v>
      </c>
      <c r="V5">
        <v>6.9189189189189204E-2</v>
      </c>
      <c r="W5"/>
      <c r="X5"/>
      <c r="Y5"/>
      <c r="Z5"/>
      <c r="AA5"/>
      <c r="AB5"/>
      <c r="AC5"/>
      <c r="AD5"/>
      <c r="AE5"/>
      <c r="AF5"/>
      <c r="AG5"/>
      <c r="AH5"/>
      <c r="AI5"/>
      <c r="AJ5"/>
      <c r="AK5"/>
      <c r="AL5"/>
      <c r="AM5"/>
      <c r="AN5"/>
      <c r="AO5"/>
      <c r="AP5"/>
      <c r="AQ5"/>
    </row>
    <row r="6" spans="1:43" x14ac:dyDescent="0.25">
      <c r="A6" t="s">
        <v>54</v>
      </c>
      <c r="B6" t="s">
        <v>949</v>
      </c>
      <c r="C6">
        <v>7.1814254859611196E-2</v>
      </c>
      <c r="D6">
        <v>5.5075593952483799E-2</v>
      </c>
      <c r="E6">
        <v>1.8358531317494601E-2</v>
      </c>
      <c r="F6">
        <v>9.8812095032397407E-2</v>
      </c>
      <c r="G6">
        <v>5.5075593952483799E-2</v>
      </c>
      <c r="H6">
        <v>1.8358531317494601E-2</v>
      </c>
      <c r="I6">
        <v>8.0453563714902795E-2</v>
      </c>
      <c r="J6">
        <v>5.02159827213823E-2</v>
      </c>
      <c r="K6">
        <v>1.8358531317494601E-2</v>
      </c>
      <c r="L6">
        <v>9.0172786177105793E-2</v>
      </c>
      <c r="M6">
        <v>5.6155507559395197E-2</v>
      </c>
      <c r="N6">
        <v>1.8358531317494601E-2</v>
      </c>
      <c r="O6">
        <v>7.1814254859611196E-2</v>
      </c>
      <c r="P6">
        <v>3.6717062634989202E-2</v>
      </c>
      <c r="Q6">
        <v>1.8358531317494601E-2</v>
      </c>
      <c r="R6">
        <v>5.9395248380129599E-2</v>
      </c>
      <c r="S6">
        <v>4.5896328293736501E-2</v>
      </c>
      <c r="T6">
        <v>1.8358531317494601E-2</v>
      </c>
      <c r="U6">
        <v>5.3995680345572401E-2</v>
      </c>
      <c r="V6">
        <v>4.5896328293736501E-2</v>
      </c>
      <c r="W6">
        <v>1.8358531317494601E-2</v>
      </c>
      <c r="X6"/>
      <c r="Y6"/>
      <c r="Z6"/>
      <c r="AA6"/>
      <c r="AB6"/>
      <c r="AC6"/>
      <c r="AD6"/>
      <c r="AE6"/>
      <c r="AF6"/>
      <c r="AG6"/>
      <c r="AH6"/>
      <c r="AI6"/>
      <c r="AJ6"/>
      <c r="AK6"/>
      <c r="AL6"/>
      <c r="AM6"/>
      <c r="AN6"/>
      <c r="AO6"/>
      <c r="AP6"/>
      <c r="AQ6"/>
    </row>
    <row r="7" spans="1:43" x14ac:dyDescent="0.25">
      <c r="A7" t="s">
        <v>54</v>
      </c>
      <c r="B7" t="s">
        <v>950</v>
      </c>
      <c r="C7">
        <v>0.209876543209877</v>
      </c>
      <c r="D7"/>
      <c r="E7"/>
      <c r="F7">
        <v>0.19753086419753099</v>
      </c>
      <c r="G7"/>
      <c r="H7"/>
      <c r="I7">
        <v>0.19753086419753099</v>
      </c>
      <c r="J7"/>
      <c r="K7"/>
      <c r="L7">
        <v>0.19753086419753099</v>
      </c>
      <c r="M7"/>
      <c r="N7"/>
      <c r="O7">
        <v>0.19753086419753099</v>
      </c>
      <c r="P7"/>
      <c r="Q7"/>
      <c r="R7"/>
      <c r="S7"/>
      <c r="T7"/>
      <c r="U7"/>
      <c r="V7"/>
      <c r="W7"/>
      <c r="X7"/>
      <c r="Y7"/>
      <c r="Z7"/>
      <c r="AA7"/>
      <c r="AB7"/>
      <c r="AC7"/>
      <c r="AD7"/>
      <c r="AE7"/>
      <c r="AF7"/>
      <c r="AG7"/>
      <c r="AH7"/>
      <c r="AI7"/>
      <c r="AJ7"/>
      <c r="AK7"/>
      <c r="AL7"/>
      <c r="AM7"/>
      <c r="AN7"/>
      <c r="AO7"/>
      <c r="AP7"/>
      <c r="AQ7"/>
    </row>
    <row r="8" spans="1:43" x14ac:dyDescent="0.25">
      <c r="A8" t="s">
        <v>54</v>
      </c>
      <c r="B8" t="s">
        <v>951</v>
      </c>
      <c r="C8">
        <v>0.224550898203593</v>
      </c>
      <c r="D8"/>
      <c r="E8"/>
      <c r="F8">
        <v>0.134730538922156</v>
      </c>
      <c r="G8"/>
      <c r="H8"/>
      <c r="I8">
        <v>0.209580838323353</v>
      </c>
      <c r="J8"/>
      <c r="K8"/>
      <c r="L8">
        <v>0.13173652694610799</v>
      </c>
      <c r="M8"/>
      <c r="N8"/>
      <c r="O8">
        <v>0.209580838323353</v>
      </c>
      <c r="P8"/>
      <c r="Q8"/>
      <c r="R8">
        <v>4.4910179640718598E-2</v>
      </c>
      <c r="S8"/>
      <c r="T8"/>
      <c r="U8">
        <v>4.4910179640718598E-2</v>
      </c>
      <c r="V8"/>
      <c r="W8"/>
      <c r="X8"/>
      <c r="Y8"/>
      <c r="Z8"/>
      <c r="AA8"/>
      <c r="AB8"/>
      <c r="AC8"/>
      <c r="AD8"/>
      <c r="AE8"/>
      <c r="AF8"/>
      <c r="AG8"/>
      <c r="AH8"/>
      <c r="AI8"/>
      <c r="AJ8"/>
      <c r="AK8"/>
      <c r="AL8"/>
      <c r="AM8"/>
      <c r="AN8"/>
      <c r="AO8"/>
      <c r="AP8"/>
      <c r="AQ8"/>
    </row>
    <row r="9" spans="1:43" hidden="1" x14ac:dyDescent="0.25">
      <c r="A9" t="s">
        <v>55</v>
      </c>
      <c r="B9" t="s">
        <v>945</v>
      </c>
      <c r="C9">
        <v>6.7725752508361201E-2</v>
      </c>
      <c r="D9">
        <v>4.8494983277592003E-2</v>
      </c>
      <c r="E9">
        <v>2.6755852842809399E-2</v>
      </c>
      <c r="F9">
        <v>6.7725752508361201E-2</v>
      </c>
      <c r="G9">
        <v>4.8494983277592003E-2</v>
      </c>
      <c r="H9">
        <v>2.6755852842809399E-2</v>
      </c>
      <c r="I9">
        <v>6.7725752508361201E-2</v>
      </c>
      <c r="J9">
        <v>4.8494983277592003E-2</v>
      </c>
      <c r="K9">
        <v>2.6755852842809399E-2</v>
      </c>
      <c r="L9">
        <v>6.7725752508361201E-2</v>
      </c>
      <c r="M9">
        <v>4.8494983277592003E-2</v>
      </c>
      <c r="N9">
        <v>2.6755852842809399E-2</v>
      </c>
      <c r="O9">
        <v>6.7725752508361201E-2</v>
      </c>
      <c r="P9">
        <v>4.8494983277592003E-2</v>
      </c>
      <c r="Q9">
        <v>2.6755852842809399E-2</v>
      </c>
      <c r="R9">
        <v>6.7725752508361201E-2</v>
      </c>
      <c r="S9">
        <v>4.8494983277592003E-2</v>
      </c>
      <c r="T9">
        <v>2.59197324414716E-2</v>
      </c>
      <c r="U9">
        <v>6.7725752508361201E-2</v>
      </c>
      <c r="V9">
        <v>4.8494983277592003E-2</v>
      </c>
      <c r="W9">
        <v>2.6755852842809399E-2</v>
      </c>
      <c r="X9"/>
      <c r="Y9"/>
      <c r="Z9"/>
      <c r="AA9"/>
      <c r="AB9"/>
      <c r="AC9"/>
      <c r="AD9"/>
      <c r="AE9"/>
      <c r="AF9"/>
      <c r="AG9"/>
      <c r="AH9"/>
      <c r="AI9"/>
      <c r="AJ9"/>
      <c r="AK9"/>
      <c r="AL9"/>
      <c r="AM9"/>
      <c r="AN9"/>
      <c r="AO9"/>
      <c r="AP9"/>
      <c r="AQ9"/>
    </row>
    <row r="10" spans="1:43" hidden="1" x14ac:dyDescent="0.25">
      <c r="A10" t="s">
        <v>55</v>
      </c>
      <c r="B10" t="s">
        <v>946</v>
      </c>
      <c r="C10">
        <v>0.2</v>
      </c>
      <c r="D10"/>
      <c r="E10"/>
      <c r="F10">
        <v>0.2</v>
      </c>
      <c r="G10"/>
      <c r="H10"/>
      <c r="I10">
        <v>0.2</v>
      </c>
      <c r="J10"/>
      <c r="K10"/>
      <c r="L10">
        <v>0.2</v>
      </c>
      <c r="M10"/>
      <c r="N10"/>
      <c r="O10">
        <v>0.2</v>
      </c>
      <c r="P10"/>
      <c r="Q10"/>
      <c r="R10"/>
      <c r="S10"/>
      <c r="T10"/>
      <c r="U10"/>
      <c r="V10"/>
      <c r="W10"/>
      <c r="X10"/>
      <c r="Y10"/>
      <c r="Z10"/>
      <c r="AA10"/>
      <c r="AB10"/>
      <c r="AC10"/>
      <c r="AD10"/>
      <c r="AE10"/>
      <c r="AF10"/>
      <c r="AG10"/>
      <c r="AH10"/>
      <c r="AI10"/>
      <c r="AJ10"/>
      <c r="AK10"/>
      <c r="AL10"/>
      <c r="AM10"/>
      <c r="AN10"/>
      <c r="AO10"/>
      <c r="AP10"/>
      <c r="AQ10"/>
    </row>
    <row r="11" spans="1:43" hidden="1" x14ac:dyDescent="0.25">
      <c r="A11" t="s">
        <v>55</v>
      </c>
      <c r="B11" t="s">
        <v>947</v>
      </c>
      <c r="C11">
        <v>0.14859437751004001</v>
      </c>
      <c r="D11"/>
      <c r="E11"/>
      <c r="F11">
        <v>0.14457831325301199</v>
      </c>
      <c r="G11"/>
      <c r="H11"/>
      <c r="I11">
        <v>0.14457831325301199</v>
      </c>
      <c r="J11"/>
      <c r="K11"/>
      <c r="L11">
        <v>0.14457831325301199</v>
      </c>
      <c r="M11"/>
      <c r="N11"/>
      <c r="O11">
        <v>0.14457831325301199</v>
      </c>
      <c r="P11"/>
      <c r="Q11"/>
      <c r="R11">
        <v>0.13654618473895599</v>
      </c>
      <c r="S11"/>
      <c r="T11"/>
      <c r="U11">
        <v>0.13654618473895599</v>
      </c>
      <c r="V11"/>
      <c r="W11"/>
      <c r="X11"/>
      <c r="Y11"/>
      <c r="Z11"/>
      <c r="AA11"/>
      <c r="AB11"/>
      <c r="AC11"/>
      <c r="AD11"/>
      <c r="AE11"/>
      <c r="AF11"/>
      <c r="AG11"/>
      <c r="AH11"/>
      <c r="AI11"/>
      <c r="AJ11"/>
      <c r="AK11"/>
      <c r="AL11"/>
      <c r="AM11"/>
      <c r="AN11"/>
      <c r="AO11"/>
      <c r="AP11"/>
      <c r="AQ11"/>
    </row>
    <row r="12" spans="1:43" hidden="1" x14ac:dyDescent="0.25">
      <c r="A12" t="s">
        <v>55</v>
      </c>
      <c r="B12" t="s">
        <v>948</v>
      </c>
      <c r="C12">
        <v>8.0568720379146905E-2</v>
      </c>
      <c r="D12">
        <v>6.1611374407582901E-2</v>
      </c>
      <c r="E12"/>
      <c r="F12">
        <v>8.0568720379146905E-2</v>
      </c>
      <c r="G12">
        <v>6.1611374407582901E-2</v>
      </c>
      <c r="H12"/>
      <c r="I12">
        <v>7.10900473933649E-2</v>
      </c>
      <c r="J12">
        <v>7.5829383886255902E-2</v>
      </c>
      <c r="K12"/>
      <c r="L12">
        <v>8.0568720379146905E-2</v>
      </c>
      <c r="M12">
        <v>6.1611374407582901E-2</v>
      </c>
      <c r="N12"/>
      <c r="O12">
        <v>8.0568720379146905E-2</v>
      </c>
      <c r="P12">
        <v>6.1611374407582901E-2</v>
      </c>
      <c r="Q12"/>
      <c r="R12">
        <v>8.0568720379146905E-2</v>
      </c>
      <c r="S12">
        <v>6.1611374407582901E-2</v>
      </c>
      <c r="T12"/>
      <c r="U12">
        <v>8.0568720379146905E-2</v>
      </c>
      <c r="V12">
        <v>6.1611374407582901E-2</v>
      </c>
      <c r="W12"/>
      <c r="X12"/>
      <c r="Y12"/>
      <c r="Z12"/>
      <c r="AA12"/>
      <c r="AB12"/>
      <c r="AC12"/>
      <c r="AD12"/>
      <c r="AE12"/>
      <c r="AF12"/>
      <c r="AG12"/>
      <c r="AH12"/>
      <c r="AI12"/>
      <c r="AJ12"/>
      <c r="AK12"/>
      <c r="AL12"/>
      <c r="AM12"/>
      <c r="AN12"/>
      <c r="AO12"/>
      <c r="AP12"/>
      <c r="AQ12"/>
    </row>
    <row r="13" spans="1:43" hidden="1" x14ac:dyDescent="0.25">
      <c r="A13" t="s">
        <v>55</v>
      </c>
      <c r="B13" t="s">
        <v>949</v>
      </c>
      <c r="C13">
        <v>5.3846153846153801E-2</v>
      </c>
      <c r="D13">
        <v>5.3846153846153801E-2</v>
      </c>
      <c r="E13">
        <v>5.2307692307692298E-2</v>
      </c>
      <c r="F13">
        <v>5.2307692307692298E-2</v>
      </c>
      <c r="G13">
        <v>5.2307692307692298E-2</v>
      </c>
      <c r="H13">
        <v>5.2307692307692298E-2</v>
      </c>
      <c r="I13">
        <v>5.3846153846153801E-2</v>
      </c>
      <c r="J13">
        <v>5.2307692307692298E-2</v>
      </c>
      <c r="K13">
        <v>5.2307692307692298E-2</v>
      </c>
      <c r="L13">
        <v>5.3846153846153801E-2</v>
      </c>
      <c r="M13">
        <v>5.2307692307692298E-2</v>
      </c>
      <c r="N13">
        <v>5.2307692307692298E-2</v>
      </c>
      <c r="O13">
        <v>5.53846153846154E-2</v>
      </c>
      <c r="P13">
        <v>5.2307692307692298E-2</v>
      </c>
      <c r="Q13">
        <v>5.2307692307692298E-2</v>
      </c>
      <c r="R13"/>
      <c r="S13">
        <v>5.2307692307692298E-2</v>
      </c>
      <c r="T13">
        <v>4.9230769230769203E-2</v>
      </c>
      <c r="U13"/>
      <c r="V13">
        <v>5.2307692307692298E-2</v>
      </c>
      <c r="W13">
        <v>5.2307692307692298E-2</v>
      </c>
      <c r="X13"/>
      <c r="Y13"/>
      <c r="Z13"/>
      <c r="AA13"/>
      <c r="AB13"/>
      <c r="AC13"/>
      <c r="AD13"/>
      <c r="AE13"/>
      <c r="AF13"/>
      <c r="AG13"/>
      <c r="AH13"/>
      <c r="AI13"/>
      <c r="AJ13"/>
      <c r="AK13"/>
      <c r="AL13"/>
      <c r="AM13"/>
      <c r="AN13"/>
      <c r="AO13"/>
      <c r="AP13"/>
      <c r="AQ13"/>
    </row>
    <row r="14" spans="1:43" hidden="1" x14ac:dyDescent="0.25">
      <c r="A14" t="s">
        <v>55</v>
      </c>
      <c r="B14" t="s">
        <v>950</v>
      </c>
      <c r="C14">
        <v>0.2</v>
      </c>
      <c r="D14"/>
      <c r="E14"/>
      <c r="F14">
        <v>0.2</v>
      </c>
      <c r="G14"/>
      <c r="H14"/>
      <c r="I14">
        <v>0.2</v>
      </c>
      <c r="J14"/>
      <c r="K14"/>
      <c r="L14">
        <v>0.2</v>
      </c>
      <c r="M14"/>
      <c r="N14"/>
      <c r="O14">
        <v>0.2</v>
      </c>
      <c r="P14"/>
      <c r="Q14"/>
      <c r="R14"/>
      <c r="S14"/>
      <c r="T14"/>
      <c r="U14"/>
      <c r="V14"/>
      <c r="W14"/>
      <c r="X14"/>
      <c r="Y14"/>
      <c r="Z14"/>
      <c r="AA14"/>
      <c r="AB14"/>
      <c r="AC14"/>
      <c r="AD14"/>
      <c r="AE14"/>
      <c r="AF14"/>
      <c r="AG14"/>
      <c r="AH14"/>
      <c r="AI14"/>
      <c r="AJ14"/>
      <c r="AK14"/>
      <c r="AL14"/>
      <c r="AM14"/>
      <c r="AN14"/>
      <c r="AO14"/>
      <c r="AP14"/>
      <c r="AQ14"/>
    </row>
    <row r="15" spans="1:43" hidden="1" x14ac:dyDescent="0.25">
      <c r="A15" t="s">
        <v>55</v>
      </c>
      <c r="B15" t="s">
        <v>951</v>
      </c>
      <c r="C15">
        <v>0.12878787878787901</v>
      </c>
      <c r="D15"/>
      <c r="E15"/>
      <c r="F15">
        <v>0.12878787878787901</v>
      </c>
      <c r="G15"/>
      <c r="H15"/>
      <c r="I15">
        <v>0.17803030303030301</v>
      </c>
      <c r="J15"/>
      <c r="K15"/>
      <c r="L15">
        <v>0.17803030303030301</v>
      </c>
      <c r="M15"/>
      <c r="N15"/>
      <c r="O15">
        <v>0.12878787878787901</v>
      </c>
      <c r="P15"/>
      <c r="Q15"/>
      <c r="R15">
        <v>0.12878787878787901</v>
      </c>
      <c r="S15"/>
      <c r="T15"/>
      <c r="U15">
        <v>0.12878787878787901</v>
      </c>
      <c r="V15"/>
      <c r="W15"/>
      <c r="X15"/>
      <c r="Y15"/>
      <c r="Z15"/>
      <c r="AA15"/>
      <c r="AB15"/>
      <c r="AC15"/>
      <c r="AD15"/>
      <c r="AE15"/>
      <c r="AF15"/>
      <c r="AG15"/>
      <c r="AH15"/>
      <c r="AI15"/>
      <c r="AJ15"/>
      <c r="AK15"/>
      <c r="AL15"/>
      <c r="AM15"/>
      <c r="AN15"/>
      <c r="AO15"/>
      <c r="AP15"/>
      <c r="AQ15"/>
    </row>
    <row r="16" spans="1:43" hidden="1" x14ac:dyDescent="0.25">
      <c r="A16" t="s">
        <v>56</v>
      </c>
      <c r="B16" t="s">
        <v>945</v>
      </c>
      <c r="C16">
        <v>7.0390206579954095E-2</v>
      </c>
      <c r="D16">
        <v>5.0497322111706197E-2</v>
      </c>
      <c r="E16">
        <v>2.6013771996939598E-2</v>
      </c>
      <c r="F16">
        <v>6.7138485080336596E-2</v>
      </c>
      <c r="G16">
        <v>5.03060443764346E-2</v>
      </c>
      <c r="H16">
        <v>2.6013771996939598E-2</v>
      </c>
      <c r="I16">
        <v>6.3886763580719194E-2</v>
      </c>
      <c r="J16">
        <v>4.5524100994644198E-2</v>
      </c>
      <c r="K16">
        <v>2.6013771996939598E-2</v>
      </c>
      <c r="L16">
        <v>7.0390206579954095E-2</v>
      </c>
      <c r="M16">
        <v>5.0497322111706197E-2</v>
      </c>
      <c r="N16">
        <v>2.6013771996939598E-2</v>
      </c>
      <c r="O16">
        <v>6.3886763580719194E-2</v>
      </c>
      <c r="P16">
        <v>5.0497322111706197E-2</v>
      </c>
      <c r="Q16">
        <v>2.6013771996939598E-2</v>
      </c>
      <c r="R16">
        <v>6.7138485080336596E-2</v>
      </c>
      <c r="S16">
        <v>5.0497322111706197E-2</v>
      </c>
      <c r="T16">
        <v>2.5248661055853099E-2</v>
      </c>
      <c r="U16">
        <v>6.7521040550879902E-2</v>
      </c>
      <c r="V16">
        <v>5.0497322111706197E-2</v>
      </c>
      <c r="W16">
        <v>2.6013771996939598E-2</v>
      </c>
      <c r="X16"/>
      <c r="Y16"/>
      <c r="Z16"/>
      <c r="AA16"/>
      <c r="AB16"/>
      <c r="AC16"/>
      <c r="AD16"/>
      <c r="AE16"/>
      <c r="AF16"/>
      <c r="AG16"/>
      <c r="AH16"/>
      <c r="AI16"/>
      <c r="AJ16"/>
      <c r="AK16"/>
      <c r="AL16"/>
      <c r="AM16"/>
      <c r="AN16"/>
      <c r="AO16"/>
      <c r="AP16"/>
      <c r="AQ16"/>
    </row>
    <row r="17" spans="1:23" hidden="1" x14ac:dyDescent="0.25">
      <c r="A17" t="s">
        <v>56</v>
      </c>
      <c r="B17" t="s">
        <v>946</v>
      </c>
      <c r="C17">
        <v>0.209876543209877</v>
      </c>
      <c r="D17"/>
      <c r="E17"/>
      <c r="F17">
        <v>0.209876543209877</v>
      </c>
      <c r="G17"/>
      <c r="H17"/>
      <c r="I17">
        <v>0.209876543209877</v>
      </c>
      <c r="J17"/>
      <c r="K17"/>
      <c r="L17">
        <v>0.209876543209877</v>
      </c>
      <c r="M17"/>
      <c r="N17"/>
      <c r="O17">
        <v>0.16049382716049401</v>
      </c>
      <c r="P17"/>
      <c r="Q17"/>
      <c r="R17"/>
      <c r="S17"/>
      <c r="T17"/>
      <c r="U17"/>
      <c r="V17"/>
      <c r="W17"/>
    </row>
    <row r="18" spans="1:23" hidden="1" x14ac:dyDescent="0.25">
      <c r="A18" t="s">
        <v>56</v>
      </c>
      <c r="B18" t="s">
        <v>947</v>
      </c>
      <c r="C18">
        <v>0.25</v>
      </c>
      <c r="D18"/>
      <c r="E18"/>
      <c r="F18">
        <v>0.25</v>
      </c>
      <c r="G18"/>
      <c r="H18"/>
      <c r="I18">
        <v>0.25</v>
      </c>
      <c r="J18"/>
      <c r="K18"/>
      <c r="L18">
        <v>0.25</v>
      </c>
      <c r="M18"/>
      <c r="N18"/>
      <c r="O18"/>
      <c r="P18"/>
      <c r="Q18"/>
      <c r="R18"/>
      <c r="S18"/>
      <c r="T18"/>
      <c r="U18"/>
      <c r="V18"/>
      <c r="W18"/>
    </row>
    <row r="19" spans="1:23" hidden="1" x14ac:dyDescent="0.25">
      <c r="A19" t="s">
        <v>56</v>
      </c>
      <c r="B19" t="s">
        <v>948</v>
      </c>
      <c r="C19">
        <v>7.69230769230769E-2</v>
      </c>
      <c r="D19"/>
      <c r="E19"/>
      <c r="F19">
        <v>0.115384615384615</v>
      </c>
      <c r="G19"/>
      <c r="H19"/>
      <c r="I19">
        <v>0.230769230769231</v>
      </c>
      <c r="J19">
        <v>5.8823529411764698E-2</v>
      </c>
      <c r="K19"/>
      <c r="L19">
        <v>0.230769230769231</v>
      </c>
      <c r="M19"/>
      <c r="N19"/>
      <c r="O19">
        <v>0.15384615384615399</v>
      </c>
      <c r="P19"/>
      <c r="Q19"/>
      <c r="R19">
        <v>7.69230769230769E-2</v>
      </c>
      <c r="S19"/>
      <c r="T19"/>
      <c r="U19">
        <v>5.65610859728507E-2</v>
      </c>
      <c r="V19"/>
      <c r="W19"/>
    </row>
    <row r="20" spans="1:23" hidden="1" x14ac:dyDescent="0.25">
      <c r="A20" t="s">
        <v>56</v>
      </c>
      <c r="B20" t="s">
        <v>949</v>
      </c>
      <c r="C20">
        <v>2.68096514745308E-2</v>
      </c>
      <c r="D20">
        <v>6.0768543342269901E-2</v>
      </c>
      <c r="E20">
        <v>3.57462019660411E-2</v>
      </c>
      <c r="F20">
        <v>3.0384271671134899E-2</v>
      </c>
      <c r="G20">
        <v>6.0768543342269901E-2</v>
      </c>
      <c r="H20">
        <v>3.57462019660411E-2</v>
      </c>
      <c r="I20">
        <v>6.0768543342269901E-2</v>
      </c>
      <c r="J20">
        <v>5.71939231456658E-2</v>
      </c>
      <c r="K20">
        <v>3.57462019660411E-2</v>
      </c>
      <c r="L20">
        <v>4.5576407506702402E-2</v>
      </c>
      <c r="M20">
        <v>5.3619302949061698E-2</v>
      </c>
      <c r="N20">
        <v>3.57462019660411E-2</v>
      </c>
      <c r="O20">
        <v>0.117962466487936</v>
      </c>
      <c r="P20">
        <v>5.71939231456658E-2</v>
      </c>
      <c r="Q20">
        <v>3.57462019660411E-2</v>
      </c>
      <c r="R20">
        <v>3.0384271671134899E-2</v>
      </c>
      <c r="S20">
        <v>5.71939231456658E-2</v>
      </c>
      <c r="T20">
        <v>3.57462019660411E-2</v>
      </c>
      <c r="U20">
        <v>3.0384271671134899E-2</v>
      </c>
      <c r="V20">
        <v>6.0768543342269901E-2</v>
      </c>
      <c r="W20">
        <v>3.57462019660411E-2</v>
      </c>
    </row>
    <row r="21" spans="1:23" hidden="1" x14ac:dyDescent="0.25">
      <c r="A21" t="s">
        <v>56</v>
      </c>
      <c r="B21" t="s">
        <v>950</v>
      </c>
      <c r="C21">
        <v>0.209876543209877</v>
      </c>
      <c r="D21"/>
      <c r="E21"/>
      <c r="F21">
        <v>0.19753086419753099</v>
      </c>
      <c r="G21"/>
      <c r="H21"/>
      <c r="I21">
        <v>0.19753086419753099</v>
      </c>
      <c r="J21"/>
      <c r="K21"/>
      <c r="L21">
        <v>0.19753086419753099</v>
      </c>
      <c r="M21"/>
      <c r="N21"/>
      <c r="O21">
        <v>0.19753086419753099</v>
      </c>
      <c r="P21"/>
      <c r="Q21"/>
      <c r="R21"/>
      <c r="S21"/>
      <c r="T21"/>
      <c r="U21"/>
      <c r="V21"/>
      <c r="W21"/>
    </row>
    <row r="22" spans="1:23" hidden="1" x14ac:dyDescent="0.25">
      <c r="A22" t="s">
        <v>56</v>
      </c>
      <c r="B22" t="s">
        <v>951</v>
      </c>
      <c r="C22">
        <v>0.17741935483870999</v>
      </c>
      <c r="D22"/>
      <c r="E22"/>
      <c r="F22">
        <v>0.244623655913978</v>
      </c>
      <c r="G22"/>
      <c r="H22"/>
      <c r="I22">
        <v>0.18010752688171999</v>
      </c>
      <c r="J22"/>
      <c r="K22"/>
      <c r="L22">
        <v>0.20161290322580599</v>
      </c>
      <c r="M22"/>
      <c r="N22"/>
      <c r="O22">
        <v>0.17473118279569899</v>
      </c>
      <c r="P22"/>
      <c r="Q22"/>
      <c r="R22"/>
      <c r="S22"/>
      <c r="T22"/>
      <c r="U22"/>
      <c r="V22">
        <v>2.1505376344085999E-2</v>
      </c>
      <c r="W22"/>
    </row>
    <row r="59" spans="29:29" x14ac:dyDescent="0.25">
      <c r="AC59" s="18" t="s">
        <v>505</v>
      </c>
    </row>
  </sheetData>
  <phoneticPr fontId="10" type="noConversion"/>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A001-AEE1-4541-97A4-4B9610011D15}">
  <sheetPr>
    <tabColor theme="5"/>
  </sheetPr>
  <dimension ref="A1:N22"/>
  <sheetViews>
    <sheetView workbookViewId="0"/>
  </sheetViews>
  <sheetFormatPr defaultRowHeight="15" x14ac:dyDescent="0.25"/>
  <cols>
    <col min="1" max="1" width="10.7109375" bestFit="1" customWidth="1"/>
    <col min="2" max="2" width="40" bestFit="1" customWidth="1"/>
    <col min="3" max="3" width="8.42578125" bestFit="1" customWidth="1"/>
    <col min="6" max="6" width="12.42578125" customWidth="1"/>
    <col min="7" max="7" width="15.140625" customWidth="1"/>
    <col min="8" max="8" width="11.85546875" customWidth="1"/>
    <col min="9" max="9" width="14.85546875" customWidth="1"/>
    <col min="10" max="10" width="14.42578125" customWidth="1"/>
    <col min="11" max="12" width="11.85546875" customWidth="1"/>
  </cols>
  <sheetData>
    <row r="1" spans="1:14" x14ac:dyDescent="0.25">
      <c r="A1" t="s">
        <v>32</v>
      </c>
      <c r="B1" t="s">
        <v>3</v>
      </c>
      <c r="C1" t="s">
        <v>57</v>
      </c>
      <c r="F1" t="s">
        <v>58</v>
      </c>
      <c r="G1" t="s">
        <v>59</v>
      </c>
      <c r="H1" t="s">
        <v>60</v>
      </c>
      <c r="I1" t="s">
        <v>61</v>
      </c>
      <c r="J1" t="s">
        <v>62</v>
      </c>
      <c r="K1" t="s">
        <v>63</v>
      </c>
      <c r="L1" t="s">
        <v>64</v>
      </c>
      <c r="M1" t="s">
        <v>65</v>
      </c>
      <c r="N1" t="s">
        <v>66</v>
      </c>
    </row>
    <row r="2" spans="1:14" x14ac:dyDescent="0.25">
      <c r="A2" t="s">
        <v>54</v>
      </c>
      <c r="B2" t="s">
        <v>945</v>
      </c>
      <c r="C2">
        <v>1779.75</v>
      </c>
      <c r="F2">
        <f>SUM(C2:C6)*2</f>
        <v>5604.5</v>
      </c>
      <c r="G2">
        <v>5591</v>
      </c>
      <c r="H2">
        <v>5180</v>
      </c>
      <c r="I2">
        <v>5276</v>
      </c>
      <c r="J2">
        <v>5234</v>
      </c>
      <c r="K2">
        <v>41</v>
      </c>
      <c r="L2">
        <v>1069.5999999999999</v>
      </c>
      <c r="M2">
        <f>I2-H2</f>
        <v>96</v>
      </c>
      <c r="N2" s="18">
        <f>M2/H2</f>
        <v>1.8532818532818532E-2</v>
      </c>
    </row>
    <row r="3" spans="1:14" x14ac:dyDescent="0.25">
      <c r="A3" t="s">
        <v>54</v>
      </c>
      <c r="B3" t="s">
        <v>946</v>
      </c>
      <c r="C3">
        <v>40.5</v>
      </c>
    </row>
    <row r="4" spans="1:14" x14ac:dyDescent="0.25">
      <c r="A4" t="s">
        <v>54</v>
      </c>
      <c r="B4" t="s">
        <v>947</v>
      </c>
      <c r="C4">
        <v>56.5</v>
      </c>
    </row>
    <row r="5" spans="1:14" x14ac:dyDescent="0.25">
      <c r="A5" t="s">
        <v>54</v>
      </c>
      <c r="B5" t="s">
        <v>948</v>
      </c>
      <c r="C5">
        <v>462.5</v>
      </c>
    </row>
    <row r="6" spans="1:14" ht="15.75" thickBot="1" x14ac:dyDescent="0.3">
      <c r="A6" t="s">
        <v>54</v>
      </c>
      <c r="B6" t="s">
        <v>949</v>
      </c>
      <c r="C6">
        <v>463</v>
      </c>
    </row>
    <row r="7" spans="1:14" ht="15.75" thickBot="1" x14ac:dyDescent="0.3">
      <c r="A7" t="s">
        <v>54</v>
      </c>
      <c r="B7" t="s">
        <v>950</v>
      </c>
      <c r="C7">
        <v>40.5</v>
      </c>
      <c r="F7">
        <f>SUM(C5:C9)*2</f>
        <v>3462</v>
      </c>
      <c r="G7">
        <v>1930</v>
      </c>
      <c r="H7" s="20">
        <v>1954.673</v>
      </c>
      <c r="J7" s="21">
        <v>5234.1999999999916</v>
      </c>
      <c r="K7" t="s">
        <v>67</v>
      </c>
    </row>
    <row r="8" spans="1:14" x14ac:dyDescent="0.25">
      <c r="A8" t="s">
        <v>54</v>
      </c>
      <c r="B8" t="s">
        <v>951</v>
      </c>
      <c r="C8">
        <v>167</v>
      </c>
    </row>
    <row r="9" spans="1:14" x14ac:dyDescent="0.25">
      <c r="A9" t="s">
        <v>55</v>
      </c>
      <c r="B9" t="s">
        <v>945</v>
      </c>
      <c r="C9">
        <v>598</v>
      </c>
    </row>
    <row r="10" spans="1:14" x14ac:dyDescent="0.25">
      <c r="A10" t="s">
        <v>55</v>
      </c>
      <c r="B10" t="s">
        <v>946</v>
      </c>
      <c r="C10">
        <v>22.5</v>
      </c>
    </row>
    <row r="11" spans="1:14" x14ac:dyDescent="0.25">
      <c r="A11" t="s">
        <v>55</v>
      </c>
      <c r="B11" t="s">
        <v>947</v>
      </c>
      <c r="C11">
        <v>62.25</v>
      </c>
    </row>
    <row r="12" spans="1:14" x14ac:dyDescent="0.25">
      <c r="A12" t="s">
        <v>55</v>
      </c>
      <c r="B12" t="s">
        <v>948</v>
      </c>
      <c r="C12">
        <v>105.5</v>
      </c>
      <c r="F12">
        <f>SUM(C12:C22)*2</f>
        <v>4709.5</v>
      </c>
      <c r="G12">
        <f>1667+2279</f>
        <v>3946</v>
      </c>
      <c r="H12" t="s">
        <v>68</v>
      </c>
      <c r="J12">
        <f>1496+2031</f>
        <v>3527</v>
      </c>
      <c r="K12">
        <f>165+147</f>
        <v>312</v>
      </c>
      <c r="L12">
        <f>J12+K12</f>
        <v>3839</v>
      </c>
    </row>
    <row r="13" spans="1:14" x14ac:dyDescent="0.25">
      <c r="A13" t="s">
        <v>55</v>
      </c>
      <c r="B13" t="s">
        <v>949</v>
      </c>
      <c r="C13">
        <v>162.5</v>
      </c>
    </row>
    <row r="14" spans="1:14" x14ac:dyDescent="0.25">
      <c r="A14" t="s">
        <v>55</v>
      </c>
      <c r="B14" t="s">
        <v>950</v>
      </c>
      <c r="C14">
        <v>22.5</v>
      </c>
    </row>
    <row r="15" spans="1:14" x14ac:dyDescent="0.25">
      <c r="A15" t="s">
        <v>55</v>
      </c>
      <c r="B15" t="s">
        <v>951</v>
      </c>
      <c r="C15">
        <v>66</v>
      </c>
    </row>
    <row r="16" spans="1:14" x14ac:dyDescent="0.25">
      <c r="A16" t="s">
        <v>56</v>
      </c>
      <c r="B16" t="s">
        <v>945</v>
      </c>
      <c r="C16">
        <v>1307</v>
      </c>
      <c r="F16" t="s">
        <v>504</v>
      </c>
    </row>
    <row r="17" spans="1:3" x14ac:dyDescent="0.25">
      <c r="A17" t="s">
        <v>56</v>
      </c>
      <c r="B17" t="s">
        <v>946</v>
      </c>
      <c r="C17">
        <v>40.5</v>
      </c>
    </row>
    <row r="18" spans="1:3" x14ac:dyDescent="0.25">
      <c r="A18" t="s">
        <v>56</v>
      </c>
      <c r="B18" t="s">
        <v>947</v>
      </c>
      <c r="C18">
        <v>34</v>
      </c>
    </row>
    <row r="19" spans="1:3" x14ac:dyDescent="0.25">
      <c r="A19" t="s">
        <v>56</v>
      </c>
      <c r="B19" t="s">
        <v>948</v>
      </c>
      <c r="C19">
        <v>110.5</v>
      </c>
    </row>
    <row r="20" spans="1:3" x14ac:dyDescent="0.25">
      <c r="A20" t="s">
        <v>56</v>
      </c>
      <c r="B20" t="s">
        <v>949</v>
      </c>
      <c r="C20">
        <v>279.75</v>
      </c>
    </row>
    <row r="21" spans="1:3" x14ac:dyDescent="0.25">
      <c r="A21" t="s">
        <v>56</v>
      </c>
      <c r="B21" t="s">
        <v>950</v>
      </c>
      <c r="C21">
        <v>40.5</v>
      </c>
    </row>
    <row r="22" spans="1:3" x14ac:dyDescent="0.25">
      <c r="A22" t="s">
        <v>56</v>
      </c>
      <c r="B22" t="s">
        <v>951</v>
      </c>
      <c r="C22">
        <v>186</v>
      </c>
    </row>
  </sheetData>
  <pageMargins left="0.7" right="0.7" top="0.75" bottom="0.75" header="0.3" footer="0.3"/>
  <legacyDrawing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33A78-2A35-445D-A0D9-B2B5B4A5814D}">
  <dimension ref="A1:F229"/>
  <sheetViews>
    <sheetView workbookViewId="0"/>
  </sheetViews>
  <sheetFormatPr defaultRowHeight="15" x14ac:dyDescent="0.25"/>
  <cols>
    <col min="1" max="1" width="10.7109375" bestFit="1" customWidth="1"/>
    <col min="2" max="2" width="40" bestFit="1" customWidth="1"/>
    <col min="3" max="3" width="14.5703125" bestFit="1" customWidth="1"/>
    <col min="4" max="5" width="8.42578125" bestFit="1" customWidth="1"/>
    <col min="6" max="6" width="19.28515625" bestFit="1" customWidth="1"/>
  </cols>
  <sheetData>
    <row r="1" spans="1:6" x14ac:dyDescent="0.25">
      <c r="A1" t="s">
        <v>32</v>
      </c>
      <c r="B1" t="s">
        <v>3</v>
      </c>
      <c r="C1" t="s">
        <v>506</v>
      </c>
      <c r="D1" t="s">
        <v>507</v>
      </c>
      <c r="E1" t="s">
        <v>57</v>
      </c>
      <c r="F1" t="s">
        <v>508</v>
      </c>
    </row>
    <row r="2" spans="1:6" hidden="1" x14ac:dyDescent="0.25">
      <c r="A2" t="s">
        <v>54</v>
      </c>
      <c r="B2" t="s">
        <v>945</v>
      </c>
      <c r="C2" t="s">
        <v>33</v>
      </c>
      <c r="D2">
        <v>112.5</v>
      </c>
      <c r="E2">
        <v>1779.75</v>
      </c>
      <c r="F2">
        <v>6.3211125158027806E-2</v>
      </c>
    </row>
    <row r="3" spans="1:6" hidden="1" x14ac:dyDescent="0.25">
      <c r="A3" t="s">
        <v>54</v>
      </c>
      <c r="B3" t="s">
        <v>945</v>
      </c>
      <c r="C3" t="s">
        <v>34</v>
      </c>
      <c r="D3">
        <v>104</v>
      </c>
      <c r="E3">
        <v>1779.75</v>
      </c>
      <c r="F3">
        <v>5.8435173479421301E-2</v>
      </c>
    </row>
    <row r="4" spans="1:6" hidden="1" x14ac:dyDescent="0.25">
      <c r="A4" t="s">
        <v>54</v>
      </c>
      <c r="B4" t="s">
        <v>945</v>
      </c>
      <c r="C4" t="s">
        <v>35</v>
      </c>
      <c r="D4">
        <v>40</v>
      </c>
      <c r="E4">
        <v>1779.75</v>
      </c>
      <c r="F4">
        <v>2.2475066722854299E-2</v>
      </c>
    </row>
    <row r="5" spans="1:6" hidden="1" x14ac:dyDescent="0.25">
      <c r="A5" t="s">
        <v>54</v>
      </c>
      <c r="B5" t="s">
        <v>945</v>
      </c>
      <c r="C5" t="s">
        <v>36</v>
      </c>
      <c r="D5">
        <v>117.25</v>
      </c>
      <c r="E5">
        <v>1779.75</v>
      </c>
      <c r="F5">
        <v>6.5880039331366796E-2</v>
      </c>
    </row>
    <row r="6" spans="1:6" hidden="1" x14ac:dyDescent="0.25">
      <c r="A6" t="s">
        <v>54</v>
      </c>
      <c r="B6" t="s">
        <v>945</v>
      </c>
      <c r="C6" t="s">
        <v>37</v>
      </c>
      <c r="D6">
        <v>104</v>
      </c>
      <c r="E6">
        <v>1779.75</v>
      </c>
      <c r="F6">
        <v>5.8435173479421301E-2</v>
      </c>
    </row>
    <row r="7" spans="1:6" hidden="1" x14ac:dyDescent="0.25">
      <c r="A7" t="s">
        <v>54</v>
      </c>
      <c r="B7" t="s">
        <v>945</v>
      </c>
      <c r="C7" t="s">
        <v>38</v>
      </c>
      <c r="D7">
        <v>40</v>
      </c>
      <c r="E7">
        <v>1779.75</v>
      </c>
      <c r="F7">
        <v>2.2475066722854299E-2</v>
      </c>
    </row>
    <row r="8" spans="1:6" hidden="1" x14ac:dyDescent="0.25">
      <c r="A8" t="s">
        <v>54</v>
      </c>
      <c r="B8" t="s">
        <v>945</v>
      </c>
      <c r="C8" t="s">
        <v>39</v>
      </c>
      <c r="D8">
        <v>119.25</v>
      </c>
      <c r="E8">
        <v>1779.75</v>
      </c>
      <c r="F8">
        <v>6.7003792667509499E-2</v>
      </c>
    </row>
    <row r="9" spans="1:6" hidden="1" x14ac:dyDescent="0.25">
      <c r="A9" t="s">
        <v>54</v>
      </c>
      <c r="B9" t="s">
        <v>945</v>
      </c>
      <c r="C9" t="s">
        <v>40</v>
      </c>
      <c r="D9">
        <v>102.5</v>
      </c>
      <c r="E9">
        <v>1779.75</v>
      </c>
      <c r="F9">
        <v>5.7592358477314198E-2</v>
      </c>
    </row>
    <row r="10" spans="1:6" hidden="1" x14ac:dyDescent="0.25">
      <c r="A10" t="s">
        <v>54</v>
      </c>
      <c r="B10" t="s">
        <v>945</v>
      </c>
      <c r="C10" t="s">
        <v>41</v>
      </c>
      <c r="D10">
        <v>40</v>
      </c>
      <c r="E10">
        <v>1779.75</v>
      </c>
      <c r="F10">
        <v>2.2475066722854299E-2</v>
      </c>
    </row>
    <row r="11" spans="1:6" hidden="1" x14ac:dyDescent="0.25">
      <c r="A11" t="s">
        <v>54</v>
      </c>
      <c r="B11" t="s">
        <v>945</v>
      </c>
      <c r="C11" t="s">
        <v>42</v>
      </c>
      <c r="D11">
        <v>107.25</v>
      </c>
      <c r="E11">
        <v>1779.75</v>
      </c>
      <c r="F11">
        <v>6.0261272650653203E-2</v>
      </c>
    </row>
    <row r="12" spans="1:6" hidden="1" x14ac:dyDescent="0.25">
      <c r="A12" t="s">
        <v>54</v>
      </c>
      <c r="B12" t="s">
        <v>945</v>
      </c>
      <c r="C12" t="s">
        <v>43</v>
      </c>
      <c r="D12">
        <v>104</v>
      </c>
      <c r="E12">
        <v>1779.75</v>
      </c>
      <c r="F12">
        <v>5.8435173479421301E-2</v>
      </c>
    </row>
    <row r="13" spans="1:6" hidden="1" x14ac:dyDescent="0.25">
      <c r="A13" t="s">
        <v>54</v>
      </c>
      <c r="B13" t="s">
        <v>945</v>
      </c>
      <c r="C13" t="s">
        <v>44</v>
      </c>
      <c r="D13">
        <v>40</v>
      </c>
      <c r="E13">
        <v>1779.75</v>
      </c>
      <c r="F13">
        <v>2.2475066722854299E-2</v>
      </c>
    </row>
    <row r="14" spans="1:6" hidden="1" x14ac:dyDescent="0.25">
      <c r="A14" t="s">
        <v>54</v>
      </c>
      <c r="B14" t="s">
        <v>945</v>
      </c>
      <c r="C14" t="s">
        <v>45</v>
      </c>
      <c r="D14">
        <v>104</v>
      </c>
      <c r="E14">
        <v>1779.75</v>
      </c>
      <c r="F14">
        <v>5.8435173479421301E-2</v>
      </c>
    </row>
    <row r="15" spans="1:6" hidden="1" x14ac:dyDescent="0.25">
      <c r="A15" t="s">
        <v>54</v>
      </c>
      <c r="B15" t="s">
        <v>945</v>
      </c>
      <c r="C15" t="s">
        <v>46</v>
      </c>
      <c r="D15">
        <v>104.5</v>
      </c>
      <c r="E15">
        <v>1779.75</v>
      </c>
      <c r="F15">
        <v>5.8716111813456998E-2</v>
      </c>
    </row>
    <row r="16" spans="1:6" hidden="1" x14ac:dyDescent="0.25">
      <c r="A16" t="s">
        <v>54</v>
      </c>
      <c r="B16" t="s">
        <v>945</v>
      </c>
      <c r="C16" t="s">
        <v>47</v>
      </c>
      <c r="D16">
        <v>40</v>
      </c>
      <c r="E16">
        <v>1779.75</v>
      </c>
      <c r="F16">
        <v>2.2475066722854299E-2</v>
      </c>
    </row>
    <row r="17" spans="1:6" hidden="1" x14ac:dyDescent="0.25">
      <c r="A17" t="s">
        <v>54</v>
      </c>
      <c r="B17" t="s">
        <v>945</v>
      </c>
      <c r="C17" t="s">
        <v>48</v>
      </c>
      <c r="D17">
        <v>104.5</v>
      </c>
      <c r="E17">
        <v>1779.75</v>
      </c>
      <c r="F17">
        <v>5.8716111813456998E-2</v>
      </c>
    </row>
    <row r="18" spans="1:6" hidden="1" x14ac:dyDescent="0.25">
      <c r="A18" t="s">
        <v>54</v>
      </c>
      <c r="B18" t="s">
        <v>945</v>
      </c>
      <c r="C18" t="s">
        <v>49</v>
      </c>
      <c r="D18">
        <v>104</v>
      </c>
      <c r="E18">
        <v>1779.75</v>
      </c>
      <c r="F18">
        <v>5.8435173479421301E-2</v>
      </c>
    </row>
    <row r="19" spans="1:6" hidden="1" x14ac:dyDescent="0.25">
      <c r="A19" t="s">
        <v>54</v>
      </c>
      <c r="B19" t="s">
        <v>945</v>
      </c>
      <c r="C19" t="s">
        <v>50</v>
      </c>
      <c r="D19">
        <v>40</v>
      </c>
      <c r="E19">
        <v>1779.75</v>
      </c>
      <c r="F19">
        <v>2.2475066722854299E-2</v>
      </c>
    </row>
    <row r="20" spans="1:6" hidden="1" x14ac:dyDescent="0.25">
      <c r="A20" t="s">
        <v>54</v>
      </c>
      <c r="B20" t="s">
        <v>945</v>
      </c>
      <c r="C20" t="s">
        <v>51</v>
      </c>
      <c r="D20">
        <v>104</v>
      </c>
      <c r="E20">
        <v>1779.75</v>
      </c>
      <c r="F20">
        <v>5.8435173479421301E-2</v>
      </c>
    </row>
    <row r="21" spans="1:6" hidden="1" x14ac:dyDescent="0.25">
      <c r="A21" t="s">
        <v>54</v>
      </c>
      <c r="B21" t="s">
        <v>945</v>
      </c>
      <c r="C21" t="s">
        <v>52</v>
      </c>
      <c r="D21">
        <v>108</v>
      </c>
      <c r="E21">
        <v>1779.75</v>
      </c>
      <c r="F21">
        <v>6.0682680151706699E-2</v>
      </c>
    </row>
    <row r="22" spans="1:6" hidden="1" x14ac:dyDescent="0.25">
      <c r="A22" t="s">
        <v>54</v>
      </c>
      <c r="B22" t="s">
        <v>945</v>
      </c>
      <c r="C22" t="s">
        <v>53</v>
      </c>
      <c r="D22">
        <v>40</v>
      </c>
      <c r="E22">
        <v>1779.75</v>
      </c>
      <c r="F22">
        <v>2.2475066722854299E-2</v>
      </c>
    </row>
    <row r="23" spans="1:6" hidden="1" x14ac:dyDescent="0.25">
      <c r="A23" t="s">
        <v>54</v>
      </c>
      <c r="B23" t="s">
        <v>946</v>
      </c>
      <c r="C23" t="s">
        <v>33</v>
      </c>
      <c r="D23">
        <v>8.5</v>
      </c>
      <c r="E23">
        <v>40.5</v>
      </c>
      <c r="F23">
        <v>0.209876543209877</v>
      </c>
    </row>
    <row r="24" spans="1:6" hidden="1" x14ac:dyDescent="0.25">
      <c r="A24" t="s">
        <v>54</v>
      </c>
      <c r="B24" t="s">
        <v>946</v>
      </c>
      <c r="C24" t="s">
        <v>36</v>
      </c>
      <c r="D24">
        <v>8</v>
      </c>
      <c r="E24">
        <v>40.5</v>
      </c>
      <c r="F24">
        <v>0.19753086419753099</v>
      </c>
    </row>
    <row r="25" spans="1:6" hidden="1" x14ac:dyDescent="0.25">
      <c r="A25" t="s">
        <v>54</v>
      </c>
      <c r="B25" t="s">
        <v>946</v>
      </c>
      <c r="C25" t="s">
        <v>39</v>
      </c>
      <c r="D25">
        <v>8</v>
      </c>
      <c r="E25">
        <v>40.5</v>
      </c>
      <c r="F25">
        <v>0.19753086419753099</v>
      </c>
    </row>
    <row r="26" spans="1:6" hidden="1" x14ac:dyDescent="0.25">
      <c r="A26" t="s">
        <v>54</v>
      </c>
      <c r="B26" t="s">
        <v>946</v>
      </c>
      <c r="C26" t="s">
        <v>42</v>
      </c>
      <c r="D26">
        <v>8</v>
      </c>
      <c r="E26">
        <v>40.5</v>
      </c>
      <c r="F26">
        <v>0.19753086419753099</v>
      </c>
    </row>
    <row r="27" spans="1:6" hidden="1" x14ac:dyDescent="0.25">
      <c r="A27" t="s">
        <v>54</v>
      </c>
      <c r="B27" t="s">
        <v>946</v>
      </c>
      <c r="C27" t="s">
        <v>45</v>
      </c>
      <c r="D27">
        <v>8</v>
      </c>
      <c r="E27">
        <v>40.5</v>
      </c>
      <c r="F27">
        <v>0.19753086419753099</v>
      </c>
    </row>
    <row r="28" spans="1:6" hidden="1" x14ac:dyDescent="0.25">
      <c r="A28" t="s">
        <v>54</v>
      </c>
      <c r="B28" t="s">
        <v>947</v>
      </c>
      <c r="C28" t="s">
        <v>33</v>
      </c>
      <c r="D28">
        <v>8.5</v>
      </c>
      <c r="E28">
        <v>56.5</v>
      </c>
      <c r="F28">
        <v>0.15044247787610601</v>
      </c>
    </row>
    <row r="29" spans="1:6" hidden="1" x14ac:dyDescent="0.25">
      <c r="A29" t="s">
        <v>54</v>
      </c>
      <c r="B29" t="s">
        <v>947</v>
      </c>
      <c r="C29" t="s">
        <v>36</v>
      </c>
      <c r="D29">
        <v>8</v>
      </c>
      <c r="E29">
        <v>56.5</v>
      </c>
      <c r="F29">
        <v>0.14159292035398199</v>
      </c>
    </row>
    <row r="30" spans="1:6" hidden="1" x14ac:dyDescent="0.25">
      <c r="A30" t="s">
        <v>54</v>
      </c>
      <c r="B30" t="s">
        <v>947</v>
      </c>
      <c r="C30" t="s">
        <v>39</v>
      </c>
      <c r="D30">
        <v>8</v>
      </c>
      <c r="E30">
        <v>56.5</v>
      </c>
      <c r="F30">
        <v>0.14159292035398199</v>
      </c>
    </row>
    <row r="31" spans="1:6" hidden="1" x14ac:dyDescent="0.25">
      <c r="A31" t="s">
        <v>54</v>
      </c>
      <c r="B31" t="s">
        <v>947</v>
      </c>
      <c r="C31" t="s">
        <v>42</v>
      </c>
      <c r="D31">
        <v>8</v>
      </c>
      <c r="E31">
        <v>56.5</v>
      </c>
      <c r="F31">
        <v>0.14159292035398199</v>
      </c>
    </row>
    <row r="32" spans="1:6" hidden="1" x14ac:dyDescent="0.25">
      <c r="A32" t="s">
        <v>54</v>
      </c>
      <c r="B32" t="s">
        <v>947</v>
      </c>
      <c r="C32" t="s">
        <v>45</v>
      </c>
      <c r="D32">
        <v>8</v>
      </c>
      <c r="E32">
        <v>56.5</v>
      </c>
      <c r="F32">
        <v>0.14159292035398199</v>
      </c>
    </row>
    <row r="33" spans="1:6" hidden="1" x14ac:dyDescent="0.25">
      <c r="A33" t="s">
        <v>54</v>
      </c>
      <c r="B33" t="s">
        <v>947</v>
      </c>
      <c r="C33" t="s">
        <v>48</v>
      </c>
      <c r="D33">
        <v>8</v>
      </c>
      <c r="E33">
        <v>56.5</v>
      </c>
      <c r="F33">
        <v>0.14159292035398199</v>
      </c>
    </row>
    <row r="34" spans="1:6" hidden="1" x14ac:dyDescent="0.25">
      <c r="A34" t="s">
        <v>54</v>
      </c>
      <c r="B34" t="s">
        <v>947</v>
      </c>
      <c r="C34" t="s">
        <v>51</v>
      </c>
      <c r="D34">
        <v>8</v>
      </c>
      <c r="E34">
        <v>56.5</v>
      </c>
      <c r="F34">
        <v>0.14159292035398199</v>
      </c>
    </row>
    <row r="35" spans="1:6" hidden="1" x14ac:dyDescent="0.25">
      <c r="A35" t="s">
        <v>54</v>
      </c>
      <c r="B35" t="s">
        <v>948</v>
      </c>
      <c r="C35" t="s">
        <v>33</v>
      </c>
      <c r="D35">
        <v>34</v>
      </c>
      <c r="E35">
        <v>462.5</v>
      </c>
      <c r="F35">
        <v>7.3513513513513498E-2</v>
      </c>
    </row>
    <row r="36" spans="1:6" hidden="1" x14ac:dyDescent="0.25">
      <c r="A36" t="s">
        <v>54</v>
      </c>
      <c r="B36" t="s">
        <v>948</v>
      </c>
      <c r="C36" t="s">
        <v>34</v>
      </c>
      <c r="D36">
        <v>32</v>
      </c>
      <c r="E36">
        <v>462.5</v>
      </c>
      <c r="F36">
        <v>6.9189189189189204E-2</v>
      </c>
    </row>
    <row r="37" spans="1:6" hidden="1" x14ac:dyDescent="0.25">
      <c r="A37" t="s">
        <v>54</v>
      </c>
      <c r="B37" t="s">
        <v>948</v>
      </c>
      <c r="C37" t="s">
        <v>36</v>
      </c>
      <c r="D37">
        <v>34</v>
      </c>
      <c r="E37">
        <v>462.5</v>
      </c>
      <c r="F37">
        <v>7.3513513513513498E-2</v>
      </c>
    </row>
    <row r="38" spans="1:6" hidden="1" x14ac:dyDescent="0.25">
      <c r="A38" t="s">
        <v>54</v>
      </c>
      <c r="B38" t="s">
        <v>948</v>
      </c>
      <c r="C38" t="s">
        <v>37</v>
      </c>
      <c r="D38">
        <v>32.25</v>
      </c>
      <c r="E38">
        <v>462.5</v>
      </c>
      <c r="F38">
        <v>6.9729729729729698E-2</v>
      </c>
    </row>
    <row r="39" spans="1:6" hidden="1" x14ac:dyDescent="0.25">
      <c r="A39" t="s">
        <v>54</v>
      </c>
      <c r="B39" t="s">
        <v>948</v>
      </c>
      <c r="C39" t="s">
        <v>39</v>
      </c>
      <c r="D39">
        <v>34</v>
      </c>
      <c r="E39">
        <v>462.5</v>
      </c>
      <c r="F39">
        <v>7.3513513513513498E-2</v>
      </c>
    </row>
    <row r="40" spans="1:6" hidden="1" x14ac:dyDescent="0.25">
      <c r="A40" t="s">
        <v>54</v>
      </c>
      <c r="B40" t="s">
        <v>948</v>
      </c>
      <c r="C40" t="s">
        <v>40</v>
      </c>
      <c r="D40">
        <v>32</v>
      </c>
      <c r="E40">
        <v>462.5</v>
      </c>
      <c r="F40">
        <v>6.9189189189189204E-2</v>
      </c>
    </row>
    <row r="41" spans="1:6" hidden="1" x14ac:dyDescent="0.25">
      <c r="A41" t="s">
        <v>54</v>
      </c>
      <c r="B41" t="s">
        <v>948</v>
      </c>
      <c r="C41" t="s">
        <v>42</v>
      </c>
      <c r="D41">
        <v>34</v>
      </c>
      <c r="E41">
        <v>462.5</v>
      </c>
      <c r="F41">
        <v>7.3513513513513498E-2</v>
      </c>
    </row>
    <row r="42" spans="1:6" hidden="1" x14ac:dyDescent="0.25">
      <c r="A42" t="s">
        <v>54</v>
      </c>
      <c r="B42" t="s">
        <v>948</v>
      </c>
      <c r="C42" t="s">
        <v>43</v>
      </c>
      <c r="D42">
        <v>32</v>
      </c>
      <c r="E42">
        <v>462.5</v>
      </c>
      <c r="F42">
        <v>6.9189189189189204E-2</v>
      </c>
    </row>
    <row r="43" spans="1:6" hidden="1" x14ac:dyDescent="0.25">
      <c r="A43" t="s">
        <v>54</v>
      </c>
      <c r="B43" t="s">
        <v>948</v>
      </c>
      <c r="C43" t="s">
        <v>45</v>
      </c>
      <c r="D43">
        <v>34</v>
      </c>
      <c r="E43">
        <v>462.5</v>
      </c>
      <c r="F43">
        <v>7.3513513513513498E-2</v>
      </c>
    </row>
    <row r="44" spans="1:6" hidden="1" x14ac:dyDescent="0.25">
      <c r="A44" t="s">
        <v>54</v>
      </c>
      <c r="B44" t="s">
        <v>948</v>
      </c>
      <c r="C44" t="s">
        <v>46</v>
      </c>
      <c r="D44">
        <v>32</v>
      </c>
      <c r="E44">
        <v>462.5</v>
      </c>
      <c r="F44">
        <v>6.9189189189189204E-2</v>
      </c>
    </row>
    <row r="45" spans="1:6" hidden="1" x14ac:dyDescent="0.25">
      <c r="A45" t="s">
        <v>54</v>
      </c>
      <c r="B45" t="s">
        <v>948</v>
      </c>
      <c r="C45" t="s">
        <v>48</v>
      </c>
      <c r="D45">
        <v>34</v>
      </c>
      <c r="E45">
        <v>462.5</v>
      </c>
      <c r="F45">
        <v>7.3513513513513498E-2</v>
      </c>
    </row>
    <row r="46" spans="1:6" hidden="1" x14ac:dyDescent="0.25">
      <c r="A46" t="s">
        <v>54</v>
      </c>
      <c r="B46" t="s">
        <v>948</v>
      </c>
      <c r="C46" t="s">
        <v>49</v>
      </c>
      <c r="D46">
        <v>32.25</v>
      </c>
      <c r="E46">
        <v>462.5</v>
      </c>
      <c r="F46">
        <v>6.9729729729729698E-2</v>
      </c>
    </row>
    <row r="47" spans="1:6" hidden="1" x14ac:dyDescent="0.25">
      <c r="A47" t="s">
        <v>54</v>
      </c>
      <c r="B47" t="s">
        <v>948</v>
      </c>
      <c r="C47" t="s">
        <v>51</v>
      </c>
      <c r="D47">
        <v>34</v>
      </c>
      <c r="E47">
        <v>462.5</v>
      </c>
      <c r="F47">
        <v>7.3513513513513498E-2</v>
      </c>
    </row>
    <row r="48" spans="1:6" hidden="1" x14ac:dyDescent="0.25">
      <c r="A48" t="s">
        <v>54</v>
      </c>
      <c r="B48" t="s">
        <v>948</v>
      </c>
      <c r="C48" t="s">
        <v>52</v>
      </c>
      <c r="D48">
        <v>32</v>
      </c>
      <c r="E48">
        <v>462.5</v>
      </c>
      <c r="F48">
        <v>6.9189189189189204E-2</v>
      </c>
    </row>
    <row r="49" spans="1:6" hidden="1" x14ac:dyDescent="0.25">
      <c r="A49" t="s">
        <v>54</v>
      </c>
      <c r="B49" t="s">
        <v>949</v>
      </c>
      <c r="C49" t="s">
        <v>33</v>
      </c>
      <c r="D49">
        <v>33.25</v>
      </c>
      <c r="E49">
        <v>463</v>
      </c>
      <c r="F49">
        <v>7.1814254859611196E-2</v>
      </c>
    </row>
    <row r="50" spans="1:6" hidden="1" x14ac:dyDescent="0.25">
      <c r="A50" t="s">
        <v>54</v>
      </c>
      <c r="B50" t="s">
        <v>949</v>
      </c>
      <c r="C50" t="s">
        <v>34</v>
      </c>
      <c r="D50">
        <v>25.5</v>
      </c>
      <c r="E50">
        <v>463</v>
      </c>
      <c r="F50">
        <v>5.5075593952483799E-2</v>
      </c>
    </row>
    <row r="51" spans="1:6" hidden="1" x14ac:dyDescent="0.25">
      <c r="A51" t="s">
        <v>54</v>
      </c>
      <c r="B51" t="s">
        <v>949</v>
      </c>
      <c r="C51" t="s">
        <v>35</v>
      </c>
      <c r="D51">
        <v>8.5</v>
      </c>
      <c r="E51">
        <v>463</v>
      </c>
      <c r="F51">
        <v>1.8358531317494601E-2</v>
      </c>
    </row>
    <row r="52" spans="1:6" hidden="1" x14ac:dyDescent="0.25">
      <c r="A52" t="s">
        <v>54</v>
      </c>
      <c r="B52" t="s">
        <v>949</v>
      </c>
      <c r="C52" t="s">
        <v>36</v>
      </c>
      <c r="D52">
        <v>45.75</v>
      </c>
      <c r="E52">
        <v>463</v>
      </c>
      <c r="F52">
        <v>9.8812095032397407E-2</v>
      </c>
    </row>
    <row r="53" spans="1:6" hidden="1" x14ac:dyDescent="0.25">
      <c r="A53" t="s">
        <v>54</v>
      </c>
      <c r="B53" t="s">
        <v>949</v>
      </c>
      <c r="C53" t="s">
        <v>37</v>
      </c>
      <c r="D53">
        <v>25.5</v>
      </c>
      <c r="E53">
        <v>463</v>
      </c>
      <c r="F53">
        <v>5.5075593952483799E-2</v>
      </c>
    </row>
    <row r="54" spans="1:6" hidden="1" x14ac:dyDescent="0.25">
      <c r="A54" t="s">
        <v>54</v>
      </c>
      <c r="B54" t="s">
        <v>949</v>
      </c>
      <c r="C54" t="s">
        <v>38</v>
      </c>
      <c r="D54">
        <v>8.5</v>
      </c>
      <c r="E54">
        <v>463</v>
      </c>
      <c r="F54">
        <v>1.8358531317494601E-2</v>
      </c>
    </row>
    <row r="55" spans="1:6" hidden="1" x14ac:dyDescent="0.25">
      <c r="A55" t="s">
        <v>54</v>
      </c>
      <c r="B55" t="s">
        <v>949</v>
      </c>
      <c r="C55" t="s">
        <v>39</v>
      </c>
      <c r="D55">
        <v>37.25</v>
      </c>
      <c r="E55">
        <v>463</v>
      </c>
      <c r="F55">
        <v>8.0453563714902795E-2</v>
      </c>
    </row>
    <row r="56" spans="1:6" hidden="1" x14ac:dyDescent="0.25">
      <c r="A56" t="s">
        <v>54</v>
      </c>
      <c r="B56" t="s">
        <v>949</v>
      </c>
      <c r="C56" t="s">
        <v>40</v>
      </c>
      <c r="D56">
        <v>23.25</v>
      </c>
      <c r="E56">
        <v>463</v>
      </c>
      <c r="F56">
        <v>5.02159827213823E-2</v>
      </c>
    </row>
    <row r="57" spans="1:6" hidden="1" x14ac:dyDescent="0.25">
      <c r="A57" t="s">
        <v>54</v>
      </c>
      <c r="B57" t="s">
        <v>949</v>
      </c>
      <c r="C57" t="s">
        <v>41</v>
      </c>
      <c r="D57">
        <v>8.5</v>
      </c>
      <c r="E57">
        <v>463</v>
      </c>
      <c r="F57">
        <v>1.8358531317494601E-2</v>
      </c>
    </row>
    <row r="58" spans="1:6" hidden="1" x14ac:dyDescent="0.25">
      <c r="A58" t="s">
        <v>54</v>
      </c>
      <c r="B58" t="s">
        <v>949</v>
      </c>
      <c r="C58" t="s">
        <v>42</v>
      </c>
      <c r="D58">
        <v>41.75</v>
      </c>
      <c r="E58">
        <v>463</v>
      </c>
      <c r="F58">
        <v>9.0172786177105793E-2</v>
      </c>
    </row>
    <row r="59" spans="1:6" hidden="1" x14ac:dyDescent="0.25">
      <c r="A59" t="s">
        <v>54</v>
      </c>
      <c r="B59" t="s">
        <v>949</v>
      </c>
      <c r="C59" t="s">
        <v>43</v>
      </c>
      <c r="D59">
        <v>26</v>
      </c>
      <c r="E59">
        <v>463</v>
      </c>
      <c r="F59">
        <v>5.6155507559395197E-2</v>
      </c>
    </row>
    <row r="60" spans="1:6" hidden="1" x14ac:dyDescent="0.25">
      <c r="A60" t="s">
        <v>54</v>
      </c>
      <c r="B60" t="s">
        <v>949</v>
      </c>
      <c r="C60" t="s">
        <v>44</v>
      </c>
      <c r="D60">
        <v>8.5</v>
      </c>
      <c r="E60">
        <v>463</v>
      </c>
      <c r="F60">
        <v>1.8358531317494601E-2</v>
      </c>
    </row>
    <row r="61" spans="1:6" hidden="1" x14ac:dyDescent="0.25">
      <c r="A61" t="s">
        <v>54</v>
      </c>
      <c r="B61" t="s">
        <v>949</v>
      </c>
      <c r="C61" t="s">
        <v>45</v>
      </c>
      <c r="D61">
        <v>33.25</v>
      </c>
      <c r="E61">
        <v>463</v>
      </c>
      <c r="F61">
        <v>7.1814254859611196E-2</v>
      </c>
    </row>
    <row r="62" spans="1:6" hidden="1" x14ac:dyDescent="0.25">
      <c r="A62" t="s">
        <v>54</v>
      </c>
      <c r="B62" t="s">
        <v>949</v>
      </c>
      <c r="C62" t="s">
        <v>46</v>
      </c>
      <c r="D62">
        <v>17</v>
      </c>
      <c r="E62">
        <v>463</v>
      </c>
      <c r="F62">
        <v>3.6717062634989202E-2</v>
      </c>
    </row>
    <row r="63" spans="1:6" hidden="1" x14ac:dyDescent="0.25">
      <c r="A63" t="s">
        <v>54</v>
      </c>
      <c r="B63" t="s">
        <v>949</v>
      </c>
      <c r="C63" t="s">
        <v>47</v>
      </c>
      <c r="D63">
        <v>8.5</v>
      </c>
      <c r="E63">
        <v>463</v>
      </c>
      <c r="F63">
        <v>1.8358531317494601E-2</v>
      </c>
    </row>
    <row r="64" spans="1:6" hidden="1" x14ac:dyDescent="0.25">
      <c r="A64" t="s">
        <v>54</v>
      </c>
      <c r="B64" t="s">
        <v>949</v>
      </c>
      <c r="C64" t="s">
        <v>48</v>
      </c>
      <c r="D64">
        <v>27.5</v>
      </c>
      <c r="E64">
        <v>463</v>
      </c>
      <c r="F64">
        <v>5.9395248380129599E-2</v>
      </c>
    </row>
    <row r="65" spans="1:6" hidden="1" x14ac:dyDescent="0.25">
      <c r="A65" t="s">
        <v>54</v>
      </c>
      <c r="B65" t="s">
        <v>949</v>
      </c>
      <c r="C65" t="s">
        <v>49</v>
      </c>
      <c r="D65">
        <v>21.25</v>
      </c>
      <c r="E65">
        <v>463</v>
      </c>
      <c r="F65">
        <v>4.5896328293736501E-2</v>
      </c>
    </row>
    <row r="66" spans="1:6" hidden="1" x14ac:dyDescent="0.25">
      <c r="A66" t="s">
        <v>54</v>
      </c>
      <c r="B66" t="s">
        <v>949</v>
      </c>
      <c r="C66" t="s">
        <v>50</v>
      </c>
      <c r="D66">
        <v>8.5</v>
      </c>
      <c r="E66">
        <v>463</v>
      </c>
      <c r="F66">
        <v>1.8358531317494601E-2</v>
      </c>
    </row>
    <row r="67" spans="1:6" hidden="1" x14ac:dyDescent="0.25">
      <c r="A67" t="s">
        <v>54</v>
      </c>
      <c r="B67" t="s">
        <v>949</v>
      </c>
      <c r="C67" t="s">
        <v>51</v>
      </c>
      <c r="D67">
        <v>25</v>
      </c>
      <c r="E67">
        <v>463</v>
      </c>
      <c r="F67">
        <v>5.3995680345572401E-2</v>
      </c>
    </row>
    <row r="68" spans="1:6" hidden="1" x14ac:dyDescent="0.25">
      <c r="A68" t="s">
        <v>54</v>
      </c>
      <c r="B68" t="s">
        <v>949</v>
      </c>
      <c r="C68" t="s">
        <v>52</v>
      </c>
      <c r="D68">
        <v>21.25</v>
      </c>
      <c r="E68">
        <v>463</v>
      </c>
      <c r="F68">
        <v>4.5896328293736501E-2</v>
      </c>
    </row>
    <row r="69" spans="1:6" hidden="1" x14ac:dyDescent="0.25">
      <c r="A69" t="s">
        <v>54</v>
      </c>
      <c r="B69" t="s">
        <v>949</v>
      </c>
      <c r="C69" t="s">
        <v>53</v>
      </c>
      <c r="D69">
        <v>8.5</v>
      </c>
      <c r="E69">
        <v>463</v>
      </c>
      <c r="F69">
        <v>1.8358531317494601E-2</v>
      </c>
    </row>
    <row r="70" spans="1:6" hidden="1" x14ac:dyDescent="0.25">
      <c r="A70" t="s">
        <v>54</v>
      </c>
      <c r="B70" t="s">
        <v>950</v>
      </c>
      <c r="C70" t="s">
        <v>33</v>
      </c>
      <c r="D70">
        <v>8.5</v>
      </c>
      <c r="E70">
        <v>40.5</v>
      </c>
      <c r="F70">
        <v>0.209876543209877</v>
      </c>
    </row>
    <row r="71" spans="1:6" hidden="1" x14ac:dyDescent="0.25">
      <c r="A71" t="s">
        <v>54</v>
      </c>
      <c r="B71" t="s">
        <v>950</v>
      </c>
      <c r="C71" t="s">
        <v>36</v>
      </c>
      <c r="D71">
        <v>8</v>
      </c>
      <c r="E71">
        <v>40.5</v>
      </c>
      <c r="F71">
        <v>0.19753086419753099</v>
      </c>
    </row>
    <row r="72" spans="1:6" hidden="1" x14ac:dyDescent="0.25">
      <c r="A72" t="s">
        <v>54</v>
      </c>
      <c r="B72" t="s">
        <v>950</v>
      </c>
      <c r="C72" t="s">
        <v>39</v>
      </c>
      <c r="D72">
        <v>8</v>
      </c>
      <c r="E72">
        <v>40.5</v>
      </c>
      <c r="F72">
        <v>0.19753086419753099</v>
      </c>
    </row>
    <row r="73" spans="1:6" hidden="1" x14ac:dyDescent="0.25">
      <c r="A73" t="s">
        <v>54</v>
      </c>
      <c r="B73" t="s">
        <v>950</v>
      </c>
      <c r="C73" t="s">
        <v>42</v>
      </c>
      <c r="D73">
        <v>8</v>
      </c>
      <c r="E73">
        <v>40.5</v>
      </c>
      <c r="F73">
        <v>0.19753086419753099</v>
      </c>
    </row>
    <row r="74" spans="1:6" hidden="1" x14ac:dyDescent="0.25">
      <c r="A74" t="s">
        <v>54</v>
      </c>
      <c r="B74" t="s">
        <v>950</v>
      </c>
      <c r="C74" t="s">
        <v>45</v>
      </c>
      <c r="D74">
        <v>8</v>
      </c>
      <c r="E74">
        <v>40.5</v>
      </c>
      <c r="F74">
        <v>0.19753086419753099</v>
      </c>
    </row>
    <row r="75" spans="1:6" hidden="1" x14ac:dyDescent="0.25">
      <c r="A75" t="s">
        <v>54</v>
      </c>
      <c r="B75" t="s">
        <v>951</v>
      </c>
      <c r="C75" t="s">
        <v>33</v>
      </c>
      <c r="D75">
        <v>37.5</v>
      </c>
      <c r="E75">
        <v>167</v>
      </c>
      <c r="F75">
        <v>0.224550898203593</v>
      </c>
    </row>
    <row r="76" spans="1:6" hidden="1" x14ac:dyDescent="0.25">
      <c r="A76" t="s">
        <v>54</v>
      </c>
      <c r="B76" t="s">
        <v>951</v>
      </c>
      <c r="C76" t="s">
        <v>36</v>
      </c>
      <c r="D76">
        <v>22.5</v>
      </c>
      <c r="E76">
        <v>167</v>
      </c>
      <c r="F76">
        <v>0.134730538922156</v>
      </c>
    </row>
    <row r="77" spans="1:6" hidden="1" x14ac:dyDescent="0.25">
      <c r="A77" t="s">
        <v>54</v>
      </c>
      <c r="B77" t="s">
        <v>951</v>
      </c>
      <c r="C77" t="s">
        <v>39</v>
      </c>
      <c r="D77">
        <v>35</v>
      </c>
      <c r="E77">
        <v>167</v>
      </c>
      <c r="F77">
        <v>0.209580838323353</v>
      </c>
    </row>
    <row r="78" spans="1:6" hidden="1" x14ac:dyDescent="0.25">
      <c r="A78" t="s">
        <v>54</v>
      </c>
      <c r="B78" t="s">
        <v>951</v>
      </c>
      <c r="C78" t="s">
        <v>42</v>
      </c>
      <c r="D78">
        <v>22</v>
      </c>
      <c r="E78">
        <v>167</v>
      </c>
      <c r="F78">
        <v>0.13173652694610799</v>
      </c>
    </row>
    <row r="79" spans="1:6" hidden="1" x14ac:dyDescent="0.25">
      <c r="A79" t="s">
        <v>54</v>
      </c>
      <c r="B79" t="s">
        <v>951</v>
      </c>
      <c r="C79" t="s">
        <v>45</v>
      </c>
      <c r="D79">
        <v>35</v>
      </c>
      <c r="E79">
        <v>167</v>
      </c>
      <c r="F79">
        <v>0.209580838323353</v>
      </c>
    </row>
    <row r="80" spans="1:6" hidden="1" x14ac:dyDescent="0.25">
      <c r="A80" t="s">
        <v>54</v>
      </c>
      <c r="B80" t="s">
        <v>951</v>
      </c>
      <c r="C80" t="s">
        <v>48</v>
      </c>
      <c r="D80">
        <v>7.5</v>
      </c>
      <c r="E80">
        <v>167</v>
      </c>
      <c r="F80">
        <v>4.4910179640718598E-2</v>
      </c>
    </row>
    <row r="81" spans="1:6" hidden="1" x14ac:dyDescent="0.25">
      <c r="A81" t="s">
        <v>54</v>
      </c>
      <c r="B81" t="s">
        <v>951</v>
      </c>
      <c r="C81" t="s">
        <v>51</v>
      </c>
      <c r="D81">
        <v>7.5</v>
      </c>
      <c r="E81">
        <v>167</v>
      </c>
      <c r="F81">
        <v>4.4910179640718598E-2</v>
      </c>
    </row>
    <row r="82" spans="1:6" hidden="1" x14ac:dyDescent="0.25">
      <c r="A82" t="s">
        <v>55</v>
      </c>
      <c r="B82" t="s">
        <v>945</v>
      </c>
      <c r="C82" t="s">
        <v>33</v>
      </c>
      <c r="D82">
        <v>40.5</v>
      </c>
      <c r="E82">
        <v>598</v>
      </c>
      <c r="F82">
        <v>6.7725752508361201E-2</v>
      </c>
    </row>
    <row r="83" spans="1:6" hidden="1" x14ac:dyDescent="0.25">
      <c r="A83" t="s">
        <v>55</v>
      </c>
      <c r="B83" t="s">
        <v>945</v>
      </c>
      <c r="C83" t="s">
        <v>34</v>
      </c>
      <c r="D83">
        <v>29</v>
      </c>
      <c r="E83">
        <v>598</v>
      </c>
      <c r="F83">
        <v>4.8494983277592003E-2</v>
      </c>
    </row>
    <row r="84" spans="1:6" hidden="1" x14ac:dyDescent="0.25">
      <c r="A84" t="s">
        <v>55</v>
      </c>
      <c r="B84" t="s">
        <v>945</v>
      </c>
      <c r="C84" t="s">
        <v>35</v>
      </c>
      <c r="D84">
        <v>16</v>
      </c>
      <c r="E84">
        <v>598</v>
      </c>
      <c r="F84">
        <v>2.6755852842809399E-2</v>
      </c>
    </row>
    <row r="85" spans="1:6" hidden="1" x14ac:dyDescent="0.25">
      <c r="A85" t="s">
        <v>55</v>
      </c>
      <c r="B85" t="s">
        <v>945</v>
      </c>
      <c r="C85" t="s">
        <v>36</v>
      </c>
      <c r="D85">
        <v>40.5</v>
      </c>
      <c r="E85">
        <v>598</v>
      </c>
      <c r="F85">
        <v>6.7725752508361201E-2</v>
      </c>
    </row>
    <row r="86" spans="1:6" hidden="1" x14ac:dyDescent="0.25">
      <c r="A86" t="s">
        <v>55</v>
      </c>
      <c r="B86" t="s">
        <v>945</v>
      </c>
      <c r="C86" t="s">
        <v>37</v>
      </c>
      <c r="D86">
        <v>29</v>
      </c>
      <c r="E86">
        <v>598</v>
      </c>
      <c r="F86">
        <v>4.8494983277592003E-2</v>
      </c>
    </row>
    <row r="87" spans="1:6" hidden="1" x14ac:dyDescent="0.25">
      <c r="A87" t="s">
        <v>55</v>
      </c>
      <c r="B87" t="s">
        <v>945</v>
      </c>
      <c r="C87" t="s">
        <v>38</v>
      </c>
      <c r="D87">
        <v>16</v>
      </c>
      <c r="E87">
        <v>598</v>
      </c>
      <c r="F87">
        <v>2.6755852842809399E-2</v>
      </c>
    </row>
    <row r="88" spans="1:6" hidden="1" x14ac:dyDescent="0.25">
      <c r="A88" t="s">
        <v>55</v>
      </c>
      <c r="B88" t="s">
        <v>945</v>
      </c>
      <c r="C88" t="s">
        <v>39</v>
      </c>
      <c r="D88">
        <v>40.5</v>
      </c>
      <c r="E88">
        <v>598</v>
      </c>
      <c r="F88">
        <v>6.7725752508361201E-2</v>
      </c>
    </row>
    <row r="89" spans="1:6" hidden="1" x14ac:dyDescent="0.25">
      <c r="A89" t="s">
        <v>55</v>
      </c>
      <c r="B89" t="s">
        <v>945</v>
      </c>
      <c r="C89" t="s">
        <v>40</v>
      </c>
      <c r="D89">
        <v>29</v>
      </c>
      <c r="E89">
        <v>598</v>
      </c>
      <c r="F89">
        <v>4.8494983277592003E-2</v>
      </c>
    </row>
    <row r="90" spans="1:6" hidden="1" x14ac:dyDescent="0.25">
      <c r="A90" t="s">
        <v>55</v>
      </c>
      <c r="B90" t="s">
        <v>945</v>
      </c>
      <c r="C90" t="s">
        <v>41</v>
      </c>
      <c r="D90">
        <v>16</v>
      </c>
      <c r="E90">
        <v>598</v>
      </c>
      <c r="F90">
        <v>2.6755852842809399E-2</v>
      </c>
    </row>
    <row r="91" spans="1:6" hidden="1" x14ac:dyDescent="0.25">
      <c r="A91" t="s">
        <v>55</v>
      </c>
      <c r="B91" t="s">
        <v>945</v>
      </c>
      <c r="C91" t="s">
        <v>42</v>
      </c>
      <c r="D91">
        <v>40.5</v>
      </c>
      <c r="E91">
        <v>598</v>
      </c>
      <c r="F91">
        <v>6.7725752508361201E-2</v>
      </c>
    </row>
    <row r="92" spans="1:6" hidden="1" x14ac:dyDescent="0.25">
      <c r="A92" t="s">
        <v>55</v>
      </c>
      <c r="B92" t="s">
        <v>945</v>
      </c>
      <c r="C92" t="s">
        <v>43</v>
      </c>
      <c r="D92">
        <v>29</v>
      </c>
      <c r="E92">
        <v>598</v>
      </c>
      <c r="F92">
        <v>4.8494983277592003E-2</v>
      </c>
    </row>
    <row r="93" spans="1:6" hidden="1" x14ac:dyDescent="0.25">
      <c r="A93" t="s">
        <v>55</v>
      </c>
      <c r="B93" t="s">
        <v>945</v>
      </c>
      <c r="C93" t="s">
        <v>44</v>
      </c>
      <c r="D93">
        <v>16</v>
      </c>
      <c r="E93">
        <v>598</v>
      </c>
      <c r="F93">
        <v>2.6755852842809399E-2</v>
      </c>
    </row>
    <row r="94" spans="1:6" hidden="1" x14ac:dyDescent="0.25">
      <c r="A94" t="s">
        <v>55</v>
      </c>
      <c r="B94" t="s">
        <v>945</v>
      </c>
      <c r="C94" t="s">
        <v>45</v>
      </c>
      <c r="D94">
        <v>40.5</v>
      </c>
      <c r="E94">
        <v>598</v>
      </c>
      <c r="F94">
        <v>6.7725752508361201E-2</v>
      </c>
    </row>
    <row r="95" spans="1:6" hidden="1" x14ac:dyDescent="0.25">
      <c r="A95" t="s">
        <v>55</v>
      </c>
      <c r="B95" t="s">
        <v>945</v>
      </c>
      <c r="C95" t="s">
        <v>46</v>
      </c>
      <c r="D95">
        <v>29</v>
      </c>
      <c r="E95">
        <v>598</v>
      </c>
      <c r="F95">
        <v>4.8494983277592003E-2</v>
      </c>
    </row>
    <row r="96" spans="1:6" hidden="1" x14ac:dyDescent="0.25">
      <c r="A96" t="s">
        <v>55</v>
      </c>
      <c r="B96" t="s">
        <v>945</v>
      </c>
      <c r="C96" t="s">
        <v>47</v>
      </c>
      <c r="D96">
        <v>16</v>
      </c>
      <c r="E96">
        <v>598</v>
      </c>
      <c r="F96">
        <v>2.6755852842809399E-2</v>
      </c>
    </row>
    <row r="97" spans="1:6" hidden="1" x14ac:dyDescent="0.25">
      <c r="A97" t="s">
        <v>55</v>
      </c>
      <c r="B97" t="s">
        <v>945</v>
      </c>
      <c r="C97" t="s">
        <v>48</v>
      </c>
      <c r="D97">
        <v>40.5</v>
      </c>
      <c r="E97">
        <v>598</v>
      </c>
      <c r="F97">
        <v>6.7725752508361201E-2</v>
      </c>
    </row>
    <row r="98" spans="1:6" hidden="1" x14ac:dyDescent="0.25">
      <c r="A98" t="s">
        <v>55</v>
      </c>
      <c r="B98" t="s">
        <v>945</v>
      </c>
      <c r="C98" t="s">
        <v>49</v>
      </c>
      <c r="D98">
        <v>29</v>
      </c>
      <c r="E98">
        <v>598</v>
      </c>
      <c r="F98">
        <v>4.8494983277592003E-2</v>
      </c>
    </row>
    <row r="99" spans="1:6" hidden="1" x14ac:dyDescent="0.25">
      <c r="A99" t="s">
        <v>55</v>
      </c>
      <c r="B99" t="s">
        <v>945</v>
      </c>
      <c r="C99" t="s">
        <v>50</v>
      </c>
      <c r="D99">
        <v>15.5</v>
      </c>
      <c r="E99">
        <v>598</v>
      </c>
      <c r="F99">
        <v>2.59197324414716E-2</v>
      </c>
    </row>
    <row r="100" spans="1:6" hidden="1" x14ac:dyDescent="0.25">
      <c r="A100" t="s">
        <v>55</v>
      </c>
      <c r="B100" t="s">
        <v>945</v>
      </c>
      <c r="C100" t="s">
        <v>51</v>
      </c>
      <c r="D100">
        <v>40.5</v>
      </c>
      <c r="E100">
        <v>598</v>
      </c>
      <c r="F100">
        <v>6.7725752508361201E-2</v>
      </c>
    </row>
    <row r="101" spans="1:6" hidden="1" x14ac:dyDescent="0.25">
      <c r="A101" t="s">
        <v>55</v>
      </c>
      <c r="B101" t="s">
        <v>945</v>
      </c>
      <c r="C101" t="s">
        <v>52</v>
      </c>
      <c r="D101">
        <v>29</v>
      </c>
      <c r="E101">
        <v>598</v>
      </c>
      <c r="F101">
        <v>4.8494983277592003E-2</v>
      </c>
    </row>
    <row r="102" spans="1:6" hidden="1" x14ac:dyDescent="0.25">
      <c r="A102" t="s">
        <v>55</v>
      </c>
      <c r="B102" t="s">
        <v>945</v>
      </c>
      <c r="C102" t="s">
        <v>53</v>
      </c>
      <c r="D102">
        <v>16</v>
      </c>
      <c r="E102">
        <v>598</v>
      </c>
      <c r="F102">
        <v>2.6755852842809399E-2</v>
      </c>
    </row>
    <row r="103" spans="1:6" hidden="1" x14ac:dyDescent="0.25">
      <c r="A103" t="s">
        <v>55</v>
      </c>
      <c r="B103" t="s">
        <v>946</v>
      </c>
      <c r="C103" t="s">
        <v>33</v>
      </c>
      <c r="D103">
        <v>4.5</v>
      </c>
      <c r="E103">
        <v>22.5</v>
      </c>
      <c r="F103">
        <v>0.2</v>
      </c>
    </row>
    <row r="104" spans="1:6" hidden="1" x14ac:dyDescent="0.25">
      <c r="A104" t="s">
        <v>55</v>
      </c>
      <c r="B104" t="s">
        <v>946</v>
      </c>
      <c r="C104" t="s">
        <v>36</v>
      </c>
      <c r="D104">
        <v>4.5</v>
      </c>
      <c r="E104">
        <v>22.5</v>
      </c>
      <c r="F104">
        <v>0.2</v>
      </c>
    </row>
    <row r="105" spans="1:6" hidden="1" x14ac:dyDescent="0.25">
      <c r="A105" t="s">
        <v>55</v>
      </c>
      <c r="B105" t="s">
        <v>946</v>
      </c>
      <c r="C105" t="s">
        <v>39</v>
      </c>
      <c r="D105">
        <v>4.5</v>
      </c>
      <c r="E105">
        <v>22.5</v>
      </c>
      <c r="F105">
        <v>0.2</v>
      </c>
    </row>
    <row r="106" spans="1:6" hidden="1" x14ac:dyDescent="0.25">
      <c r="A106" t="s">
        <v>55</v>
      </c>
      <c r="B106" t="s">
        <v>946</v>
      </c>
      <c r="C106" t="s">
        <v>42</v>
      </c>
      <c r="D106">
        <v>4.5</v>
      </c>
      <c r="E106">
        <v>22.5</v>
      </c>
      <c r="F106">
        <v>0.2</v>
      </c>
    </row>
    <row r="107" spans="1:6" hidden="1" x14ac:dyDescent="0.25">
      <c r="A107" t="s">
        <v>55</v>
      </c>
      <c r="B107" t="s">
        <v>946</v>
      </c>
      <c r="C107" t="s">
        <v>45</v>
      </c>
      <c r="D107">
        <v>4.5</v>
      </c>
      <c r="E107">
        <v>22.5</v>
      </c>
      <c r="F107">
        <v>0.2</v>
      </c>
    </row>
    <row r="108" spans="1:6" hidden="1" x14ac:dyDescent="0.25">
      <c r="A108" t="s">
        <v>55</v>
      </c>
      <c r="B108" t="s">
        <v>947</v>
      </c>
      <c r="C108" t="s">
        <v>33</v>
      </c>
      <c r="D108">
        <v>9.25</v>
      </c>
      <c r="E108">
        <v>62.25</v>
      </c>
      <c r="F108">
        <v>0.14859437751004001</v>
      </c>
    </row>
    <row r="109" spans="1:6" hidden="1" x14ac:dyDescent="0.25">
      <c r="A109" t="s">
        <v>55</v>
      </c>
      <c r="B109" t="s">
        <v>947</v>
      </c>
      <c r="C109" t="s">
        <v>36</v>
      </c>
      <c r="D109">
        <v>9</v>
      </c>
      <c r="E109">
        <v>62.25</v>
      </c>
      <c r="F109">
        <v>0.14457831325301199</v>
      </c>
    </row>
    <row r="110" spans="1:6" hidden="1" x14ac:dyDescent="0.25">
      <c r="A110" t="s">
        <v>55</v>
      </c>
      <c r="B110" t="s">
        <v>947</v>
      </c>
      <c r="C110" t="s">
        <v>39</v>
      </c>
      <c r="D110">
        <v>9</v>
      </c>
      <c r="E110">
        <v>62.25</v>
      </c>
      <c r="F110">
        <v>0.14457831325301199</v>
      </c>
    </row>
    <row r="111" spans="1:6" hidden="1" x14ac:dyDescent="0.25">
      <c r="A111" t="s">
        <v>55</v>
      </c>
      <c r="B111" t="s">
        <v>947</v>
      </c>
      <c r="C111" t="s">
        <v>42</v>
      </c>
      <c r="D111">
        <v>9</v>
      </c>
      <c r="E111">
        <v>62.25</v>
      </c>
      <c r="F111">
        <v>0.14457831325301199</v>
      </c>
    </row>
    <row r="112" spans="1:6" hidden="1" x14ac:dyDescent="0.25">
      <c r="A112" t="s">
        <v>55</v>
      </c>
      <c r="B112" t="s">
        <v>947</v>
      </c>
      <c r="C112" t="s">
        <v>45</v>
      </c>
      <c r="D112">
        <v>9</v>
      </c>
      <c r="E112">
        <v>62.25</v>
      </c>
      <c r="F112">
        <v>0.14457831325301199</v>
      </c>
    </row>
    <row r="113" spans="1:6" hidden="1" x14ac:dyDescent="0.25">
      <c r="A113" t="s">
        <v>55</v>
      </c>
      <c r="B113" t="s">
        <v>947</v>
      </c>
      <c r="C113" t="s">
        <v>48</v>
      </c>
      <c r="D113">
        <v>8.5</v>
      </c>
      <c r="E113">
        <v>62.25</v>
      </c>
      <c r="F113">
        <v>0.13654618473895599</v>
      </c>
    </row>
    <row r="114" spans="1:6" hidden="1" x14ac:dyDescent="0.25">
      <c r="A114" t="s">
        <v>55</v>
      </c>
      <c r="B114" t="s">
        <v>947</v>
      </c>
      <c r="C114" t="s">
        <v>51</v>
      </c>
      <c r="D114">
        <v>8.5</v>
      </c>
      <c r="E114">
        <v>62.25</v>
      </c>
      <c r="F114">
        <v>0.13654618473895599</v>
      </c>
    </row>
    <row r="115" spans="1:6" hidden="1" x14ac:dyDescent="0.25">
      <c r="A115" t="s">
        <v>55</v>
      </c>
      <c r="B115" t="s">
        <v>948</v>
      </c>
      <c r="C115" t="s">
        <v>33</v>
      </c>
      <c r="D115">
        <v>8.5</v>
      </c>
      <c r="E115">
        <v>105.5</v>
      </c>
      <c r="F115">
        <v>8.0568720379146905E-2</v>
      </c>
    </row>
    <row r="116" spans="1:6" hidden="1" x14ac:dyDescent="0.25">
      <c r="A116" t="s">
        <v>55</v>
      </c>
      <c r="B116" t="s">
        <v>948</v>
      </c>
      <c r="C116" t="s">
        <v>34</v>
      </c>
      <c r="D116">
        <v>6.5</v>
      </c>
      <c r="E116">
        <v>105.5</v>
      </c>
      <c r="F116">
        <v>6.1611374407582901E-2</v>
      </c>
    </row>
    <row r="117" spans="1:6" hidden="1" x14ac:dyDescent="0.25">
      <c r="A117" t="s">
        <v>55</v>
      </c>
      <c r="B117" t="s">
        <v>948</v>
      </c>
      <c r="C117" t="s">
        <v>36</v>
      </c>
      <c r="D117">
        <v>8.5</v>
      </c>
      <c r="E117">
        <v>105.5</v>
      </c>
      <c r="F117">
        <v>8.0568720379146905E-2</v>
      </c>
    </row>
    <row r="118" spans="1:6" hidden="1" x14ac:dyDescent="0.25">
      <c r="A118" t="s">
        <v>55</v>
      </c>
      <c r="B118" t="s">
        <v>948</v>
      </c>
      <c r="C118" t="s">
        <v>37</v>
      </c>
      <c r="D118">
        <v>6.5</v>
      </c>
      <c r="E118">
        <v>105.5</v>
      </c>
      <c r="F118">
        <v>6.1611374407582901E-2</v>
      </c>
    </row>
    <row r="119" spans="1:6" hidden="1" x14ac:dyDescent="0.25">
      <c r="A119" t="s">
        <v>55</v>
      </c>
      <c r="B119" t="s">
        <v>948</v>
      </c>
      <c r="C119" t="s">
        <v>39</v>
      </c>
      <c r="D119">
        <v>7.5</v>
      </c>
      <c r="E119">
        <v>105.5</v>
      </c>
      <c r="F119">
        <v>7.10900473933649E-2</v>
      </c>
    </row>
    <row r="120" spans="1:6" hidden="1" x14ac:dyDescent="0.25">
      <c r="A120" t="s">
        <v>55</v>
      </c>
      <c r="B120" t="s">
        <v>948</v>
      </c>
      <c r="C120" t="s">
        <v>40</v>
      </c>
      <c r="D120">
        <v>8</v>
      </c>
      <c r="E120">
        <v>105.5</v>
      </c>
      <c r="F120">
        <v>7.5829383886255902E-2</v>
      </c>
    </row>
    <row r="121" spans="1:6" hidden="1" x14ac:dyDescent="0.25">
      <c r="A121" t="s">
        <v>55</v>
      </c>
      <c r="B121" t="s">
        <v>948</v>
      </c>
      <c r="C121" t="s">
        <v>42</v>
      </c>
      <c r="D121">
        <v>8.5</v>
      </c>
      <c r="E121">
        <v>105.5</v>
      </c>
      <c r="F121">
        <v>8.0568720379146905E-2</v>
      </c>
    </row>
    <row r="122" spans="1:6" hidden="1" x14ac:dyDescent="0.25">
      <c r="A122" t="s">
        <v>55</v>
      </c>
      <c r="B122" t="s">
        <v>948</v>
      </c>
      <c r="C122" t="s">
        <v>43</v>
      </c>
      <c r="D122">
        <v>6.5</v>
      </c>
      <c r="E122">
        <v>105.5</v>
      </c>
      <c r="F122">
        <v>6.1611374407582901E-2</v>
      </c>
    </row>
    <row r="123" spans="1:6" hidden="1" x14ac:dyDescent="0.25">
      <c r="A123" t="s">
        <v>55</v>
      </c>
      <c r="B123" t="s">
        <v>948</v>
      </c>
      <c r="C123" t="s">
        <v>45</v>
      </c>
      <c r="D123">
        <v>8.5</v>
      </c>
      <c r="E123">
        <v>105.5</v>
      </c>
      <c r="F123">
        <v>8.0568720379146905E-2</v>
      </c>
    </row>
    <row r="124" spans="1:6" hidden="1" x14ac:dyDescent="0.25">
      <c r="A124" t="s">
        <v>55</v>
      </c>
      <c r="B124" t="s">
        <v>948</v>
      </c>
      <c r="C124" t="s">
        <v>46</v>
      </c>
      <c r="D124">
        <v>6.5</v>
      </c>
      <c r="E124">
        <v>105.5</v>
      </c>
      <c r="F124">
        <v>6.1611374407582901E-2</v>
      </c>
    </row>
    <row r="125" spans="1:6" hidden="1" x14ac:dyDescent="0.25">
      <c r="A125" t="s">
        <v>55</v>
      </c>
      <c r="B125" t="s">
        <v>948</v>
      </c>
      <c r="C125" t="s">
        <v>48</v>
      </c>
      <c r="D125">
        <v>8.5</v>
      </c>
      <c r="E125">
        <v>105.5</v>
      </c>
      <c r="F125">
        <v>8.0568720379146905E-2</v>
      </c>
    </row>
    <row r="126" spans="1:6" hidden="1" x14ac:dyDescent="0.25">
      <c r="A126" t="s">
        <v>55</v>
      </c>
      <c r="B126" t="s">
        <v>948</v>
      </c>
      <c r="C126" t="s">
        <v>49</v>
      </c>
      <c r="D126">
        <v>6.5</v>
      </c>
      <c r="E126">
        <v>105.5</v>
      </c>
      <c r="F126">
        <v>6.1611374407582901E-2</v>
      </c>
    </row>
    <row r="127" spans="1:6" hidden="1" x14ac:dyDescent="0.25">
      <c r="A127" t="s">
        <v>55</v>
      </c>
      <c r="B127" t="s">
        <v>948</v>
      </c>
      <c r="C127" t="s">
        <v>51</v>
      </c>
      <c r="D127">
        <v>8.5</v>
      </c>
      <c r="E127">
        <v>105.5</v>
      </c>
      <c r="F127">
        <v>8.0568720379146905E-2</v>
      </c>
    </row>
    <row r="128" spans="1:6" hidden="1" x14ac:dyDescent="0.25">
      <c r="A128" t="s">
        <v>55</v>
      </c>
      <c r="B128" t="s">
        <v>948</v>
      </c>
      <c r="C128" t="s">
        <v>52</v>
      </c>
      <c r="D128">
        <v>6.5</v>
      </c>
      <c r="E128">
        <v>105.5</v>
      </c>
      <c r="F128">
        <v>6.1611374407582901E-2</v>
      </c>
    </row>
    <row r="129" spans="1:6" hidden="1" x14ac:dyDescent="0.25">
      <c r="A129" t="s">
        <v>55</v>
      </c>
      <c r="B129" t="s">
        <v>949</v>
      </c>
      <c r="C129" t="s">
        <v>33</v>
      </c>
      <c r="D129">
        <v>8.75</v>
      </c>
      <c r="E129">
        <v>162.5</v>
      </c>
      <c r="F129">
        <v>5.3846153846153801E-2</v>
      </c>
    </row>
    <row r="130" spans="1:6" hidden="1" x14ac:dyDescent="0.25">
      <c r="A130" t="s">
        <v>55</v>
      </c>
      <c r="B130" t="s">
        <v>949</v>
      </c>
      <c r="C130" t="s">
        <v>34</v>
      </c>
      <c r="D130">
        <v>8.75</v>
      </c>
      <c r="E130">
        <v>162.5</v>
      </c>
      <c r="F130">
        <v>5.3846153846153801E-2</v>
      </c>
    </row>
    <row r="131" spans="1:6" hidden="1" x14ac:dyDescent="0.25">
      <c r="A131" t="s">
        <v>55</v>
      </c>
      <c r="B131" t="s">
        <v>949</v>
      </c>
      <c r="C131" t="s">
        <v>35</v>
      </c>
      <c r="D131">
        <v>8.5</v>
      </c>
      <c r="E131">
        <v>162.5</v>
      </c>
      <c r="F131">
        <v>5.2307692307692298E-2</v>
      </c>
    </row>
    <row r="132" spans="1:6" hidden="1" x14ac:dyDescent="0.25">
      <c r="A132" t="s">
        <v>55</v>
      </c>
      <c r="B132" t="s">
        <v>949</v>
      </c>
      <c r="C132" t="s">
        <v>36</v>
      </c>
      <c r="D132">
        <v>8.5</v>
      </c>
      <c r="E132">
        <v>162.5</v>
      </c>
      <c r="F132">
        <v>5.2307692307692298E-2</v>
      </c>
    </row>
    <row r="133" spans="1:6" hidden="1" x14ac:dyDescent="0.25">
      <c r="A133" t="s">
        <v>55</v>
      </c>
      <c r="B133" t="s">
        <v>949</v>
      </c>
      <c r="C133" t="s">
        <v>37</v>
      </c>
      <c r="D133">
        <v>8.5</v>
      </c>
      <c r="E133">
        <v>162.5</v>
      </c>
      <c r="F133">
        <v>5.2307692307692298E-2</v>
      </c>
    </row>
    <row r="134" spans="1:6" hidden="1" x14ac:dyDescent="0.25">
      <c r="A134" t="s">
        <v>55</v>
      </c>
      <c r="B134" t="s">
        <v>949</v>
      </c>
      <c r="C134" t="s">
        <v>38</v>
      </c>
      <c r="D134">
        <v>8.5</v>
      </c>
      <c r="E134">
        <v>162.5</v>
      </c>
      <c r="F134">
        <v>5.2307692307692298E-2</v>
      </c>
    </row>
    <row r="135" spans="1:6" hidden="1" x14ac:dyDescent="0.25">
      <c r="A135" t="s">
        <v>55</v>
      </c>
      <c r="B135" t="s">
        <v>949</v>
      </c>
      <c r="C135" t="s">
        <v>39</v>
      </c>
      <c r="D135">
        <v>8.75</v>
      </c>
      <c r="E135">
        <v>162.5</v>
      </c>
      <c r="F135">
        <v>5.3846153846153801E-2</v>
      </c>
    </row>
    <row r="136" spans="1:6" hidden="1" x14ac:dyDescent="0.25">
      <c r="A136" t="s">
        <v>55</v>
      </c>
      <c r="B136" t="s">
        <v>949</v>
      </c>
      <c r="C136" t="s">
        <v>40</v>
      </c>
      <c r="D136">
        <v>8.5</v>
      </c>
      <c r="E136">
        <v>162.5</v>
      </c>
      <c r="F136">
        <v>5.2307692307692298E-2</v>
      </c>
    </row>
    <row r="137" spans="1:6" hidden="1" x14ac:dyDescent="0.25">
      <c r="A137" t="s">
        <v>55</v>
      </c>
      <c r="B137" t="s">
        <v>949</v>
      </c>
      <c r="C137" t="s">
        <v>41</v>
      </c>
      <c r="D137">
        <v>8.5</v>
      </c>
      <c r="E137">
        <v>162.5</v>
      </c>
      <c r="F137">
        <v>5.2307692307692298E-2</v>
      </c>
    </row>
    <row r="138" spans="1:6" hidden="1" x14ac:dyDescent="0.25">
      <c r="A138" t="s">
        <v>55</v>
      </c>
      <c r="B138" t="s">
        <v>949</v>
      </c>
      <c r="C138" t="s">
        <v>42</v>
      </c>
      <c r="D138">
        <v>8.75</v>
      </c>
      <c r="E138">
        <v>162.5</v>
      </c>
      <c r="F138">
        <v>5.3846153846153801E-2</v>
      </c>
    </row>
    <row r="139" spans="1:6" hidden="1" x14ac:dyDescent="0.25">
      <c r="A139" t="s">
        <v>55</v>
      </c>
      <c r="B139" t="s">
        <v>949</v>
      </c>
      <c r="C139" t="s">
        <v>43</v>
      </c>
      <c r="D139">
        <v>8.5</v>
      </c>
      <c r="E139">
        <v>162.5</v>
      </c>
      <c r="F139">
        <v>5.2307692307692298E-2</v>
      </c>
    </row>
    <row r="140" spans="1:6" hidden="1" x14ac:dyDescent="0.25">
      <c r="A140" t="s">
        <v>55</v>
      </c>
      <c r="B140" t="s">
        <v>949</v>
      </c>
      <c r="C140" t="s">
        <v>44</v>
      </c>
      <c r="D140">
        <v>8.5</v>
      </c>
      <c r="E140">
        <v>162.5</v>
      </c>
      <c r="F140">
        <v>5.2307692307692298E-2</v>
      </c>
    </row>
    <row r="141" spans="1:6" hidden="1" x14ac:dyDescent="0.25">
      <c r="A141" t="s">
        <v>55</v>
      </c>
      <c r="B141" t="s">
        <v>949</v>
      </c>
      <c r="C141" t="s">
        <v>45</v>
      </c>
      <c r="D141">
        <v>9</v>
      </c>
      <c r="E141">
        <v>162.5</v>
      </c>
      <c r="F141">
        <v>5.53846153846154E-2</v>
      </c>
    </row>
    <row r="142" spans="1:6" hidden="1" x14ac:dyDescent="0.25">
      <c r="A142" t="s">
        <v>55</v>
      </c>
      <c r="B142" t="s">
        <v>949</v>
      </c>
      <c r="C142" t="s">
        <v>46</v>
      </c>
      <c r="D142">
        <v>8.5</v>
      </c>
      <c r="E142">
        <v>162.5</v>
      </c>
      <c r="F142">
        <v>5.2307692307692298E-2</v>
      </c>
    </row>
    <row r="143" spans="1:6" hidden="1" x14ac:dyDescent="0.25">
      <c r="A143" t="s">
        <v>55</v>
      </c>
      <c r="B143" t="s">
        <v>949</v>
      </c>
      <c r="C143" t="s">
        <v>47</v>
      </c>
      <c r="D143">
        <v>8.5</v>
      </c>
      <c r="E143">
        <v>162.5</v>
      </c>
      <c r="F143">
        <v>5.2307692307692298E-2</v>
      </c>
    </row>
    <row r="144" spans="1:6" hidden="1" x14ac:dyDescent="0.25">
      <c r="A144" t="s">
        <v>55</v>
      </c>
      <c r="B144" t="s">
        <v>949</v>
      </c>
      <c r="C144" t="s">
        <v>49</v>
      </c>
      <c r="D144">
        <v>8.5</v>
      </c>
      <c r="E144">
        <v>162.5</v>
      </c>
      <c r="F144">
        <v>5.2307692307692298E-2</v>
      </c>
    </row>
    <row r="145" spans="1:6" hidden="1" x14ac:dyDescent="0.25">
      <c r="A145" t="s">
        <v>55</v>
      </c>
      <c r="B145" t="s">
        <v>949</v>
      </c>
      <c r="C145" t="s">
        <v>50</v>
      </c>
      <c r="D145">
        <v>8</v>
      </c>
      <c r="E145">
        <v>162.5</v>
      </c>
      <c r="F145">
        <v>4.9230769230769203E-2</v>
      </c>
    </row>
    <row r="146" spans="1:6" hidden="1" x14ac:dyDescent="0.25">
      <c r="A146" t="s">
        <v>55</v>
      </c>
      <c r="B146" t="s">
        <v>949</v>
      </c>
      <c r="C146" t="s">
        <v>52</v>
      </c>
      <c r="D146">
        <v>8.5</v>
      </c>
      <c r="E146">
        <v>162.5</v>
      </c>
      <c r="F146">
        <v>5.2307692307692298E-2</v>
      </c>
    </row>
    <row r="147" spans="1:6" hidden="1" x14ac:dyDescent="0.25">
      <c r="A147" t="s">
        <v>55</v>
      </c>
      <c r="B147" t="s">
        <v>949</v>
      </c>
      <c r="C147" t="s">
        <v>53</v>
      </c>
      <c r="D147">
        <v>8.5</v>
      </c>
      <c r="E147">
        <v>162.5</v>
      </c>
      <c r="F147">
        <v>5.2307692307692298E-2</v>
      </c>
    </row>
    <row r="148" spans="1:6" hidden="1" x14ac:dyDescent="0.25">
      <c r="A148" t="s">
        <v>55</v>
      </c>
      <c r="B148" t="s">
        <v>950</v>
      </c>
      <c r="C148" t="s">
        <v>33</v>
      </c>
      <c r="D148">
        <v>4.5</v>
      </c>
      <c r="E148">
        <v>22.5</v>
      </c>
      <c r="F148">
        <v>0.2</v>
      </c>
    </row>
    <row r="149" spans="1:6" hidden="1" x14ac:dyDescent="0.25">
      <c r="A149" t="s">
        <v>55</v>
      </c>
      <c r="B149" t="s">
        <v>950</v>
      </c>
      <c r="C149" t="s">
        <v>36</v>
      </c>
      <c r="D149">
        <v>4.5</v>
      </c>
      <c r="E149">
        <v>22.5</v>
      </c>
      <c r="F149">
        <v>0.2</v>
      </c>
    </row>
    <row r="150" spans="1:6" hidden="1" x14ac:dyDescent="0.25">
      <c r="A150" t="s">
        <v>55</v>
      </c>
      <c r="B150" t="s">
        <v>950</v>
      </c>
      <c r="C150" t="s">
        <v>39</v>
      </c>
      <c r="D150">
        <v>4.5</v>
      </c>
      <c r="E150">
        <v>22.5</v>
      </c>
      <c r="F150">
        <v>0.2</v>
      </c>
    </row>
    <row r="151" spans="1:6" hidden="1" x14ac:dyDescent="0.25">
      <c r="A151" t="s">
        <v>55</v>
      </c>
      <c r="B151" t="s">
        <v>950</v>
      </c>
      <c r="C151" t="s">
        <v>42</v>
      </c>
      <c r="D151">
        <v>4.5</v>
      </c>
      <c r="E151">
        <v>22.5</v>
      </c>
      <c r="F151">
        <v>0.2</v>
      </c>
    </row>
    <row r="152" spans="1:6" hidden="1" x14ac:dyDescent="0.25">
      <c r="A152" t="s">
        <v>55</v>
      </c>
      <c r="B152" t="s">
        <v>950</v>
      </c>
      <c r="C152" t="s">
        <v>45</v>
      </c>
      <c r="D152">
        <v>4.5</v>
      </c>
      <c r="E152">
        <v>22.5</v>
      </c>
      <c r="F152">
        <v>0.2</v>
      </c>
    </row>
    <row r="153" spans="1:6" hidden="1" x14ac:dyDescent="0.25">
      <c r="A153" t="s">
        <v>55</v>
      </c>
      <c r="B153" t="s">
        <v>951</v>
      </c>
      <c r="C153" t="s">
        <v>33</v>
      </c>
      <c r="D153">
        <v>8.5</v>
      </c>
      <c r="E153">
        <v>66</v>
      </c>
      <c r="F153">
        <v>0.12878787878787901</v>
      </c>
    </row>
    <row r="154" spans="1:6" hidden="1" x14ac:dyDescent="0.25">
      <c r="A154" t="s">
        <v>55</v>
      </c>
      <c r="B154" t="s">
        <v>951</v>
      </c>
      <c r="C154" t="s">
        <v>36</v>
      </c>
      <c r="D154">
        <v>8.5</v>
      </c>
      <c r="E154">
        <v>66</v>
      </c>
      <c r="F154">
        <v>0.12878787878787901</v>
      </c>
    </row>
    <row r="155" spans="1:6" hidden="1" x14ac:dyDescent="0.25">
      <c r="A155" t="s">
        <v>55</v>
      </c>
      <c r="B155" t="s">
        <v>951</v>
      </c>
      <c r="C155" t="s">
        <v>39</v>
      </c>
      <c r="D155">
        <v>11.75</v>
      </c>
      <c r="E155">
        <v>66</v>
      </c>
      <c r="F155">
        <v>0.17803030303030301</v>
      </c>
    </row>
    <row r="156" spans="1:6" hidden="1" x14ac:dyDescent="0.25">
      <c r="A156" t="s">
        <v>55</v>
      </c>
      <c r="B156" t="s">
        <v>951</v>
      </c>
      <c r="C156" t="s">
        <v>42</v>
      </c>
      <c r="D156">
        <v>11.75</v>
      </c>
      <c r="E156">
        <v>66</v>
      </c>
      <c r="F156">
        <v>0.17803030303030301</v>
      </c>
    </row>
    <row r="157" spans="1:6" hidden="1" x14ac:dyDescent="0.25">
      <c r="A157" t="s">
        <v>55</v>
      </c>
      <c r="B157" t="s">
        <v>951</v>
      </c>
      <c r="C157" t="s">
        <v>45</v>
      </c>
      <c r="D157">
        <v>8.5</v>
      </c>
      <c r="E157">
        <v>66</v>
      </c>
      <c r="F157">
        <v>0.12878787878787901</v>
      </c>
    </row>
    <row r="158" spans="1:6" hidden="1" x14ac:dyDescent="0.25">
      <c r="A158" t="s">
        <v>55</v>
      </c>
      <c r="B158" t="s">
        <v>951</v>
      </c>
      <c r="C158" t="s">
        <v>48</v>
      </c>
      <c r="D158">
        <v>8.5</v>
      </c>
      <c r="E158">
        <v>66</v>
      </c>
      <c r="F158">
        <v>0.12878787878787901</v>
      </c>
    </row>
    <row r="159" spans="1:6" hidden="1" x14ac:dyDescent="0.25">
      <c r="A159" t="s">
        <v>55</v>
      </c>
      <c r="B159" t="s">
        <v>951</v>
      </c>
      <c r="C159" t="s">
        <v>51</v>
      </c>
      <c r="D159">
        <v>8.5</v>
      </c>
      <c r="E159">
        <v>66</v>
      </c>
      <c r="F159">
        <v>0.12878787878787901</v>
      </c>
    </row>
    <row r="160" spans="1:6" hidden="1" x14ac:dyDescent="0.25">
      <c r="A160" t="s">
        <v>56</v>
      </c>
      <c r="B160" t="s">
        <v>945</v>
      </c>
      <c r="C160" t="s">
        <v>33</v>
      </c>
      <c r="D160">
        <v>92</v>
      </c>
      <c r="E160">
        <v>1307</v>
      </c>
      <c r="F160">
        <v>7.0390206579954095E-2</v>
      </c>
    </row>
    <row r="161" spans="1:6" hidden="1" x14ac:dyDescent="0.25">
      <c r="A161" t="s">
        <v>56</v>
      </c>
      <c r="B161" t="s">
        <v>945</v>
      </c>
      <c r="C161" t="s">
        <v>34</v>
      </c>
      <c r="D161">
        <v>66</v>
      </c>
      <c r="E161">
        <v>1307</v>
      </c>
      <c r="F161">
        <v>5.0497322111706197E-2</v>
      </c>
    </row>
    <row r="162" spans="1:6" hidden="1" x14ac:dyDescent="0.25">
      <c r="A162" t="s">
        <v>56</v>
      </c>
      <c r="B162" t="s">
        <v>945</v>
      </c>
      <c r="C162" t="s">
        <v>35</v>
      </c>
      <c r="D162">
        <v>34</v>
      </c>
      <c r="E162">
        <v>1307</v>
      </c>
      <c r="F162">
        <v>2.6013771996939598E-2</v>
      </c>
    </row>
    <row r="163" spans="1:6" hidden="1" x14ac:dyDescent="0.25">
      <c r="A163" t="s">
        <v>56</v>
      </c>
      <c r="B163" t="s">
        <v>945</v>
      </c>
      <c r="C163" t="s">
        <v>36</v>
      </c>
      <c r="D163">
        <v>87.75</v>
      </c>
      <c r="E163">
        <v>1307</v>
      </c>
      <c r="F163">
        <v>6.7138485080336596E-2</v>
      </c>
    </row>
    <row r="164" spans="1:6" hidden="1" x14ac:dyDescent="0.25">
      <c r="A164" t="s">
        <v>56</v>
      </c>
      <c r="B164" t="s">
        <v>945</v>
      </c>
      <c r="C164" t="s">
        <v>37</v>
      </c>
      <c r="D164">
        <v>65.75</v>
      </c>
      <c r="E164">
        <v>1307</v>
      </c>
      <c r="F164">
        <v>5.03060443764346E-2</v>
      </c>
    </row>
    <row r="165" spans="1:6" hidden="1" x14ac:dyDescent="0.25">
      <c r="A165" t="s">
        <v>56</v>
      </c>
      <c r="B165" t="s">
        <v>945</v>
      </c>
      <c r="C165" t="s">
        <v>38</v>
      </c>
      <c r="D165">
        <v>34</v>
      </c>
      <c r="E165">
        <v>1307</v>
      </c>
      <c r="F165">
        <v>2.6013771996939598E-2</v>
      </c>
    </row>
    <row r="166" spans="1:6" hidden="1" x14ac:dyDescent="0.25">
      <c r="A166" t="s">
        <v>56</v>
      </c>
      <c r="B166" t="s">
        <v>945</v>
      </c>
      <c r="C166" t="s">
        <v>39</v>
      </c>
      <c r="D166">
        <v>83.5</v>
      </c>
      <c r="E166">
        <v>1307</v>
      </c>
      <c r="F166">
        <v>6.3886763580719194E-2</v>
      </c>
    </row>
    <row r="167" spans="1:6" hidden="1" x14ac:dyDescent="0.25">
      <c r="A167" t="s">
        <v>56</v>
      </c>
      <c r="B167" t="s">
        <v>945</v>
      </c>
      <c r="C167" t="s">
        <v>40</v>
      </c>
      <c r="D167">
        <v>59.5</v>
      </c>
      <c r="E167">
        <v>1307</v>
      </c>
      <c r="F167">
        <v>4.5524100994644198E-2</v>
      </c>
    </row>
    <row r="168" spans="1:6" hidden="1" x14ac:dyDescent="0.25">
      <c r="A168" t="s">
        <v>56</v>
      </c>
      <c r="B168" t="s">
        <v>945</v>
      </c>
      <c r="C168" t="s">
        <v>41</v>
      </c>
      <c r="D168">
        <v>34</v>
      </c>
      <c r="E168">
        <v>1307</v>
      </c>
      <c r="F168">
        <v>2.6013771996939598E-2</v>
      </c>
    </row>
    <row r="169" spans="1:6" hidden="1" x14ac:dyDescent="0.25">
      <c r="A169" t="s">
        <v>56</v>
      </c>
      <c r="B169" t="s">
        <v>945</v>
      </c>
      <c r="C169" t="s">
        <v>42</v>
      </c>
      <c r="D169">
        <v>92</v>
      </c>
      <c r="E169">
        <v>1307</v>
      </c>
      <c r="F169">
        <v>7.0390206579954095E-2</v>
      </c>
    </row>
    <row r="170" spans="1:6" hidden="1" x14ac:dyDescent="0.25">
      <c r="A170" t="s">
        <v>56</v>
      </c>
      <c r="B170" t="s">
        <v>945</v>
      </c>
      <c r="C170" t="s">
        <v>43</v>
      </c>
      <c r="D170">
        <v>66</v>
      </c>
      <c r="E170">
        <v>1307</v>
      </c>
      <c r="F170">
        <v>5.0497322111706197E-2</v>
      </c>
    </row>
    <row r="171" spans="1:6" hidden="1" x14ac:dyDescent="0.25">
      <c r="A171" t="s">
        <v>56</v>
      </c>
      <c r="B171" t="s">
        <v>945</v>
      </c>
      <c r="C171" t="s">
        <v>44</v>
      </c>
      <c r="D171">
        <v>34</v>
      </c>
      <c r="E171">
        <v>1307</v>
      </c>
      <c r="F171">
        <v>2.6013771996939598E-2</v>
      </c>
    </row>
    <row r="172" spans="1:6" hidden="1" x14ac:dyDescent="0.25">
      <c r="A172" t="s">
        <v>56</v>
      </c>
      <c r="B172" t="s">
        <v>945</v>
      </c>
      <c r="C172" t="s">
        <v>45</v>
      </c>
      <c r="D172">
        <v>83.5</v>
      </c>
      <c r="E172">
        <v>1307</v>
      </c>
      <c r="F172">
        <v>6.3886763580719194E-2</v>
      </c>
    </row>
    <row r="173" spans="1:6" hidden="1" x14ac:dyDescent="0.25">
      <c r="A173" t="s">
        <v>56</v>
      </c>
      <c r="B173" t="s">
        <v>945</v>
      </c>
      <c r="C173" t="s">
        <v>46</v>
      </c>
      <c r="D173">
        <v>66</v>
      </c>
      <c r="E173">
        <v>1307</v>
      </c>
      <c r="F173">
        <v>5.0497322111706197E-2</v>
      </c>
    </row>
    <row r="174" spans="1:6" hidden="1" x14ac:dyDescent="0.25">
      <c r="A174" t="s">
        <v>56</v>
      </c>
      <c r="B174" t="s">
        <v>945</v>
      </c>
      <c r="C174" t="s">
        <v>47</v>
      </c>
      <c r="D174">
        <v>34</v>
      </c>
      <c r="E174">
        <v>1307</v>
      </c>
      <c r="F174">
        <v>2.6013771996939598E-2</v>
      </c>
    </row>
    <row r="175" spans="1:6" hidden="1" x14ac:dyDescent="0.25">
      <c r="A175" t="s">
        <v>56</v>
      </c>
      <c r="B175" t="s">
        <v>945</v>
      </c>
      <c r="C175" t="s">
        <v>48</v>
      </c>
      <c r="D175">
        <v>87.75</v>
      </c>
      <c r="E175">
        <v>1307</v>
      </c>
      <c r="F175">
        <v>6.7138485080336596E-2</v>
      </c>
    </row>
    <row r="176" spans="1:6" hidden="1" x14ac:dyDescent="0.25">
      <c r="A176" t="s">
        <v>56</v>
      </c>
      <c r="B176" t="s">
        <v>945</v>
      </c>
      <c r="C176" t="s">
        <v>49</v>
      </c>
      <c r="D176">
        <v>66</v>
      </c>
      <c r="E176">
        <v>1307</v>
      </c>
      <c r="F176">
        <v>5.0497322111706197E-2</v>
      </c>
    </row>
    <row r="177" spans="1:6" hidden="1" x14ac:dyDescent="0.25">
      <c r="A177" t="s">
        <v>56</v>
      </c>
      <c r="B177" t="s">
        <v>945</v>
      </c>
      <c r="C177" t="s">
        <v>50</v>
      </c>
      <c r="D177">
        <v>33</v>
      </c>
      <c r="E177">
        <v>1307</v>
      </c>
      <c r="F177">
        <v>2.5248661055853099E-2</v>
      </c>
    </row>
    <row r="178" spans="1:6" hidden="1" x14ac:dyDescent="0.25">
      <c r="A178" t="s">
        <v>56</v>
      </c>
      <c r="B178" t="s">
        <v>945</v>
      </c>
      <c r="C178" t="s">
        <v>51</v>
      </c>
      <c r="D178">
        <v>88.25</v>
      </c>
      <c r="E178">
        <v>1307</v>
      </c>
      <c r="F178">
        <v>6.7521040550879902E-2</v>
      </c>
    </row>
    <row r="179" spans="1:6" hidden="1" x14ac:dyDescent="0.25">
      <c r="A179" t="s">
        <v>56</v>
      </c>
      <c r="B179" t="s">
        <v>945</v>
      </c>
      <c r="C179" t="s">
        <v>52</v>
      </c>
      <c r="D179">
        <v>66</v>
      </c>
      <c r="E179">
        <v>1307</v>
      </c>
      <c r="F179">
        <v>5.0497322111706197E-2</v>
      </c>
    </row>
    <row r="180" spans="1:6" hidden="1" x14ac:dyDescent="0.25">
      <c r="A180" t="s">
        <v>56</v>
      </c>
      <c r="B180" t="s">
        <v>945</v>
      </c>
      <c r="C180" t="s">
        <v>53</v>
      </c>
      <c r="D180">
        <v>34</v>
      </c>
      <c r="E180">
        <v>1307</v>
      </c>
      <c r="F180">
        <v>2.6013771996939598E-2</v>
      </c>
    </row>
    <row r="181" spans="1:6" hidden="1" x14ac:dyDescent="0.25">
      <c r="A181" t="s">
        <v>56</v>
      </c>
      <c r="B181" t="s">
        <v>946</v>
      </c>
      <c r="C181" t="s">
        <v>33</v>
      </c>
      <c r="D181">
        <v>8.5</v>
      </c>
      <c r="E181">
        <v>40.5</v>
      </c>
      <c r="F181">
        <v>0.209876543209877</v>
      </c>
    </row>
    <row r="182" spans="1:6" hidden="1" x14ac:dyDescent="0.25">
      <c r="A182" t="s">
        <v>56</v>
      </c>
      <c r="B182" t="s">
        <v>946</v>
      </c>
      <c r="C182" t="s">
        <v>36</v>
      </c>
      <c r="D182">
        <v>8.5</v>
      </c>
      <c r="E182">
        <v>40.5</v>
      </c>
      <c r="F182">
        <v>0.209876543209877</v>
      </c>
    </row>
    <row r="183" spans="1:6" hidden="1" x14ac:dyDescent="0.25">
      <c r="A183" t="s">
        <v>56</v>
      </c>
      <c r="B183" t="s">
        <v>946</v>
      </c>
      <c r="C183" t="s">
        <v>39</v>
      </c>
      <c r="D183">
        <v>8.5</v>
      </c>
      <c r="E183">
        <v>40.5</v>
      </c>
      <c r="F183">
        <v>0.209876543209877</v>
      </c>
    </row>
    <row r="184" spans="1:6" hidden="1" x14ac:dyDescent="0.25">
      <c r="A184" t="s">
        <v>56</v>
      </c>
      <c r="B184" t="s">
        <v>946</v>
      </c>
      <c r="C184" t="s">
        <v>42</v>
      </c>
      <c r="D184">
        <v>8.5</v>
      </c>
      <c r="E184">
        <v>40.5</v>
      </c>
      <c r="F184">
        <v>0.209876543209877</v>
      </c>
    </row>
    <row r="185" spans="1:6" hidden="1" x14ac:dyDescent="0.25">
      <c r="A185" t="s">
        <v>56</v>
      </c>
      <c r="B185" t="s">
        <v>946</v>
      </c>
      <c r="C185" t="s">
        <v>45</v>
      </c>
      <c r="D185">
        <v>6.5</v>
      </c>
      <c r="E185">
        <v>40.5</v>
      </c>
      <c r="F185">
        <v>0.16049382716049401</v>
      </c>
    </row>
    <row r="186" spans="1:6" hidden="1" x14ac:dyDescent="0.25">
      <c r="A186" t="s">
        <v>56</v>
      </c>
      <c r="B186" t="s">
        <v>947</v>
      </c>
      <c r="C186" t="s">
        <v>33</v>
      </c>
      <c r="D186">
        <v>8.5</v>
      </c>
      <c r="E186">
        <v>34</v>
      </c>
      <c r="F186">
        <v>0.25</v>
      </c>
    </row>
    <row r="187" spans="1:6" hidden="1" x14ac:dyDescent="0.25">
      <c r="A187" t="s">
        <v>56</v>
      </c>
      <c r="B187" t="s">
        <v>947</v>
      </c>
      <c r="C187" t="s">
        <v>36</v>
      </c>
      <c r="D187">
        <v>8.5</v>
      </c>
      <c r="E187">
        <v>34</v>
      </c>
      <c r="F187">
        <v>0.25</v>
      </c>
    </row>
    <row r="188" spans="1:6" hidden="1" x14ac:dyDescent="0.25">
      <c r="A188" t="s">
        <v>56</v>
      </c>
      <c r="B188" t="s">
        <v>947</v>
      </c>
      <c r="C188" t="s">
        <v>39</v>
      </c>
      <c r="D188">
        <v>8.5</v>
      </c>
      <c r="E188">
        <v>34</v>
      </c>
      <c r="F188">
        <v>0.25</v>
      </c>
    </row>
    <row r="189" spans="1:6" hidden="1" x14ac:dyDescent="0.25">
      <c r="A189" t="s">
        <v>56</v>
      </c>
      <c r="B189" t="s">
        <v>947</v>
      </c>
      <c r="C189" t="s">
        <v>42</v>
      </c>
      <c r="D189">
        <v>8.5</v>
      </c>
      <c r="E189">
        <v>34</v>
      </c>
      <c r="F189">
        <v>0.25</v>
      </c>
    </row>
    <row r="190" spans="1:6" hidden="1" x14ac:dyDescent="0.25">
      <c r="A190" t="s">
        <v>56</v>
      </c>
      <c r="B190" t="s">
        <v>948</v>
      </c>
      <c r="C190" t="s">
        <v>33</v>
      </c>
      <c r="D190">
        <v>8.5</v>
      </c>
      <c r="E190">
        <v>110.5</v>
      </c>
      <c r="F190">
        <v>7.69230769230769E-2</v>
      </c>
    </row>
    <row r="191" spans="1:6" hidden="1" x14ac:dyDescent="0.25">
      <c r="A191" t="s">
        <v>56</v>
      </c>
      <c r="B191" t="s">
        <v>948</v>
      </c>
      <c r="C191" t="s">
        <v>36</v>
      </c>
      <c r="D191">
        <v>12.75</v>
      </c>
      <c r="E191">
        <v>110.5</v>
      </c>
      <c r="F191">
        <v>0.115384615384615</v>
      </c>
    </row>
    <row r="192" spans="1:6" hidden="1" x14ac:dyDescent="0.25">
      <c r="A192" t="s">
        <v>56</v>
      </c>
      <c r="B192" t="s">
        <v>948</v>
      </c>
      <c r="C192" t="s">
        <v>39</v>
      </c>
      <c r="D192">
        <v>25.5</v>
      </c>
      <c r="E192">
        <v>110.5</v>
      </c>
      <c r="F192">
        <v>0.230769230769231</v>
      </c>
    </row>
    <row r="193" spans="1:6" hidden="1" x14ac:dyDescent="0.25">
      <c r="A193" t="s">
        <v>56</v>
      </c>
      <c r="B193" t="s">
        <v>948</v>
      </c>
      <c r="C193" t="s">
        <v>40</v>
      </c>
      <c r="D193">
        <v>6.5</v>
      </c>
      <c r="E193">
        <v>110.5</v>
      </c>
      <c r="F193">
        <v>5.8823529411764698E-2</v>
      </c>
    </row>
    <row r="194" spans="1:6" hidden="1" x14ac:dyDescent="0.25">
      <c r="A194" t="s">
        <v>56</v>
      </c>
      <c r="B194" t="s">
        <v>948</v>
      </c>
      <c r="C194" t="s">
        <v>42</v>
      </c>
      <c r="D194">
        <v>25.5</v>
      </c>
      <c r="E194">
        <v>110.5</v>
      </c>
      <c r="F194">
        <v>0.230769230769231</v>
      </c>
    </row>
    <row r="195" spans="1:6" hidden="1" x14ac:dyDescent="0.25">
      <c r="A195" t="s">
        <v>56</v>
      </c>
      <c r="B195" t="s">
        <v>948</v>
      </c>
      <c r="C195" t="s">
        <v>45</v>
      </c>
      <c r="D195">
        <v>17</v>
      </c>
      <c r="E195">
        <v>110.5</v>
      </c>
      <c r="F195">
        <v>0.15384615384615399</v>
      </c>
    </row>
    <row r="196" spans="1:6" hidden="1" x14ac:dyDescent="0.25">
      <c r="A196" t="s">
        <v>56</v>
      </c>
      <c r="B196" t="s">
        <v>948</v>
      </c>
      <c r="C196" t="s">
        <v>48</v>
      </c>
      <c r="D196">
        <v>8.5</v>
      </c>
      <c r="E196">
        <v>110.5</v>
      </c>
      <c r="F196">
        <v>7.69230769230769E-2</v>
      </c>
    </row>
    <row r="197" spans="1:6" hidden="1" x14ac:dyDescent="0.25">
      <c r="A197" t="s">
        <v>56</v>
      </c>
      <c r="B197" t="s">
        <v>948</v>
      </c>
      <c r="C197" t="s">
        <v>51</v>
      </c>
      <c r="D197">
        <v>6.25</v>
      </c>
      <c r="E197">
        <v>110.5</v>
      </c>
      <c r="F197">
        <v>5.65610859728507E-2</v>
      </c>
    </row>
    <row r="198" spans="1:6" hidden="1" x14ac:dyDescent="0.25">
      <c r="A198" t="s">
        <v>56</v>
      </c>
      <c r="B198" t="s">
        <v>949</v>
      </c>
      <c r="C198" t="s">
        <v>33</v>
      </c>
      <c r="D198">
        <v>7.5</v>
      </c>
      <c r="E198">
        <v>279.75</v>
      </c>
      <c r="F198">
        <v>2.68096514745308E-2</v>
      </c>
    </row>
    <row r="199" spans="1:6" hidden="1" x14ac:dyDescent="0.25">
      <c r="A199" t="s">
        <v>56</v>
      </c>
      <c r="B199" t="s">
        <v>949</v>
      </c>
      <c r="C199" t="s">
        <v>34</v>
      </c>
      <c r="D199">
        <v>17</v>
      </c>
      <c r="E199">
        <v>279.75</v>
      </c>
      <c r="F199">
        <v>6.0768543342269901E-2</v>
      </c>
    </row>
    <row r="200" spans="1:6" hidden="1" x14ac:dyDescent="0.25">
      <c r="A200" t="s">
        <v>56</v>
      </c>
      <c r="B200" t="s">
        <v>949</v>
      </c>
      <c r="C200" t="s">
        <v>35</v>
      </c>
      <c r="D200">
        <v>10</v>
      </c>
      <c r="E200">
        <v>279.75</v>
      </c>
      <c r="F200">
        <v>3.57462019660411E-2</v>
      </c>
    </row>
    <row r="201" spans="1:6" hidden="1" x14ac:dyDescent="0.25">
      <c r="A201" t="s">
        <v>56</v>
      </c>
      <c r="B201" t="s">
        <v>949</v>
      </c>
      <c r="C201" t="s">
        <v>36</v>
      </c>
      <c r="D201">
        <v>8.5</v>
      </c>
      <c r="E201">
        <v>279.75</v>
      </c>
      <c r="F201">
        <v>3.0384271671134899E-2</v>
      </c>
    </row>
    <row r="202" spans="1:6" hidden="1" x14ac:dyDescent="0.25">
      <c r="A202" t="s">
        <v>56</v>
      </c>
      <c r="B202" t="s">
        <v>949</v>
      </c>
      <c r="C202" t="s">
        <v>37</v>
      </c>
      <c r="D202">
        <v>17</v>
      </c>
      <c r="E202">
        <v>279.75</v>
      </c>
      <c r="F202">
        <v>6.0768543342269901E-2</v>
      </c>
    </row>
    <row r="203" spans="1:6" hidden="1" x14ac:dyDescent="0.25">
      <c r="A203" t="s">
        <v>56</v>
      </c>
      <c r="B203" t="s">
        <v>949</v>
      </c>
      <c r="C203" t="s">
        <v>38</v>
      </c>
      <c r="D203">
        <v>10</v>
      </c>
      <c r="E203">
        <v>279.75</v>
      </c>
      <c r="F203">
        <v>3.57462019660411E-2</v>
      </c>
    </row>
    <row r="204" spans="1:6" hidden="1" x14ac:dyDescent="0.25">
      <c r="A204" t="s">
        <v>56</v>
      </c>
      <c r="B204" t="s">
        <v>949</v>
      </c>
      <c r="C204" t="s">
        <v>39</v>
      </c>
      <c r="D204">
        <v>17</v>
      </c>
      <c r="E204">
        <v>279.75</v>
      </c>
      <c r="F204">
        <v>6.0768543342269901E-2</v>
      </c>
    </row>
    <row r="205" spans="1:6" hidden="1" x14ac:dyDescent="0.25">
      <c r="A205" t="s">
        <v>56</v>
      </c>
      <c r="B205" t="s">
        <v>949</v>
      </c>
      <c r="C205" t="s">
        <v>40</v>
      </c>
      <c r="D205">
        <v>16</v>
      </c>
      <c r="E205">
        <v>279.75</v>
      </c>
      <c r="F205">
        <v>5.71939231456658E-2</v>
      </c>
    </row>
    <row r="206" spans="1:6" hidden="1" x14ac:dyDescent="0.25">
      <c r="A206" t="s">
        <v>56</v>
      </c>
      <c r="B206" t="s">
        <v>949</v>
      </c>
      <c r="C206" t="s">
        <v>41</v>
      </c>
      <c r="D206">
        <v>10</v>
      </c>
      <c r="E206">
        <v>279.75</v>
      </c>
      <c r="F206">
        <v>3.57462019660411E-2</v>
      </c>
    </row>
    <row r="207" spans="1:6" hidden="1" x14ac:dyDescent="0.25">
      <c r="A207" t="s">
        <v>56</v>
      </c>
      <c r="B207" t="s">
        <v>949</v>
      </c>
      <c r="C207" t="s">
        <v>42</v>
      </c>
      <c r="D207">
        <v>12.75</v>
      </c>
      <c r="E207">
        <v>279.75</v>
      </c>
      <c r="F207">
        <v>4.5576407506702402E-2</v>
      </c>
    </row>
    <row r="208" spans="1:6" hidden="1" x14ac:dyDescent="0.25">
      <c r="A208" t="s">
        <v>56</v>
      </c>
      <c r="B208" t="s">
        <v>949</v>
      </c>
      <c r="C208" t="s">
        <v>43</v>
      </c>
      <c r="D208">
        <v>15</v>
      </c>
      <c r="E208">
        <v>279.75</v>
      </c>
      <c r="F208">
        <v>5.3619302949061698E-2</v>
      </c>
    </row>
    <row r="209" spans="1:6" hidden="1" x14ac:dyDescent="0.25">
      <c r="A209" t="s">
        <v>56</v>
      </c>
      <c r="B209" t="s">
        <v>949</v>
      </c>
      <c r="C209" t="s">
        <v>44</v>
      </c>
      <c r="D209">
        <v>10</v>
      </c>
      <c r="E209">
        <v>279.75</v>
      </c>
      <c r="F209">
        <v>3.57462019660411E-2</v>
      </c>
    </row>
    <row r="210" spans="1:6" hidden="1" x14ac:dyDescent="0.25">
      <c r="A210" t="s">
        <v>56</v>
      </c>
      <c r="B210" t="s">
        <v>949</v>
      </c>
      <c r="C210" t="s">
        <v>45</v>
      </c>
      <c r="D210">
        <v>33</v>
      </c>
      <c r="E210">
        <v>279.75</v>
      </c>
      <c r="F210">
        <v>0.117962466487936</v>
      </c>
    </row>
    <row r="211" spans="1:6" hidden="1" x14ac:dyDescent="0.25">
      <c r="A211" t="s">
        <v>56</v>
      </c>
      <c r="B211" t="s">
        <v>949</v>
      </c>
      <c r="C211" t="s">
        <v>46</v>
      </c>
      <c r="D211">
        <v>16</v>
      </c>
      <c r="E211">
        <v>279.75</v>
      </c>
      <c r="F211">
        <v>5.71939231456658E-2</v>
      </c>
    </row>
    <row r="212" spans="1:6" hidden="1" x14ac:dyDescent="0.25">
      <c r="A212" t="s">
        <v>56</v>
      </c>
      <c r="B212" t="s">
        <v>949</v>
      </c>
      <c r="C212" t="s">
        <v>47</v>
      </c>
      <c r="D212">
        <v>10</v>
      </c>
      <c r="E212">
        <v>279.75</v>
      </c>
      <c r="F212">
        <v>3.57462019660411E-2</v>
      </c>
    </row>
    <row r="213" spans="1:6" hidden="1" x14ac:dyDescent="0.25">
      <c r="A213" t="s">
        <v>56</v>
      </c>
      <c r="B213" t="s">
        <v>949</v>
      </c>
      <c r="C213" t="s">
        <v>48</v>
      </c>
      <c r="D213">
        <v>8.5</v>
      </c>
      <c r="E213">
        <v>279.75</v>
      </c>
      <c r="F213">
        <v>3.0384271671134899E-2</v>
      </c>
    </row>
    <row r="214" spans="1:6" hidden="1" x14ac:dyDescent="0.25">
      <c r="A214" t="s">
        <v>56</v>
      </c>
      <c r="B214" t="s">
        <v>949</v>
      </c>
      <c r="C214" t="s">
        <v>49</v>
      </c>
      <c r="D214">
        <v>16</v>
      </c>
      <c r="E214">
        <v>279.75</v>
      </c>
      <c r="F214">
        <v>5.71939231456658E-2</v>
      </c>
    </row>
    <row r="215" spans="1:6" hidden="1" x14ac:dyDescent="0.25">
      <c r="A215" t="s">
        <v>56</v>
      </c>
      <c r="B215" t="s">
        <v>949</v>
      </c>
      <c r="C215" t="s">
        <v>50</v>
      </c>
      <c r="D215">
        <v>10</v>
      </c>
      <c r="E215">
        <v>279.75</v>
      </c>
      <c r="F215">
        <v>3.57462019660411E-2</v>
      </c>
    </row>
    <row r="216" spans="1:6" hidden="1" x14ac:dyDescent="0.25">
      <c r="A216" t="s">
        <v>56</v>
      </c>
      <c r="B216" t="s">
        <v>949</v>
      </c>
      <c r="C216" t="s">
        <v>51</v>
      </c>
      <c r="D216">
        <v>8.5</v>
      </c>
      <c r="E216">
        <v>279.75</v>
      </c>
      <c r="F216">
        <v>3.0384271671134899E-2</v>
      </c>
    </row>
    <row r="217" spans="1:6" hidden="1" x14ac:dyDescent="0.25">
      <c r="A217" t="s">
        <v>56</v>
      </c>
      <c r="B217" t="s">
        <v>949</v>
      </c>
      <c r="C217" t="s">
        <v>52</v>
      </c>
      <c r="D217">
        <v>17</v>
      </c>
      <c r="E217">
        <v>279.75</v>
      </c>
      <c r="F217">
        <v>6.0768543342269901E-2</v>
      </c>
    </row>
    <row r="218" spans="1:6" hidden="1" x14ac:dyDescent="0.25">
      <c r="A218" t="s">
        <v>56</v>
      </c>
      <c r="B218" t="s">
        <v>949</v>
      </c>
      <c r="C218" t="s">
        <v>53</v>
      </c>
      <c r="D218">
        <v>10</v>
      </c>
      <c r="E218">
        <v>279.75</v>
      </c>
      <c r="F218">
        <v>3.57462019660411E-2</v>
      </c>
    </row>
    <row r="219" spans="1:6" hidden="1" x14ac:dyDescent="0.25">
      <c r="A219" t="s">
        <v>56</v>
      </c>
      <c r="B219" t="s">
        <v>950</v>
      </c>
      <c r="C219" t="s">
        <v>33</v>
      </c>
      <c r="D219">
        <v>8.5</v>
      </c>
      <c r="E219">
        <v>40.5</v>
      </c>
      <c r="F219">
        <v>0.209876543209877</v>
      </c>
    </row>
    <row r="220" spans="1:6" hidden="1" x14ac:dyDescent="0.25">
      <c r="A220" t="s">
        <v>56</v>
      </c>
      <c r="B220" t="s">
        <v>950</v>
      </c>
      <c r="C220" t="s">
        <v>36</v>
      </c>
      <c r="D220">
        <v>8</v>
      </c>
      <c r="E220">
        <v>40.5</v>
      </c>
      <c r="F220">
        <v>0.19753086419753099</v>
      </c>
    </row>
    <row r="221" spans="1:6" hidden="1" x14ac:dyDescent="0.25">
      <c r="A221" t="s">
        <v>56</v>
      </c>
      <c r="B221" t="s">
        <v>950</v>
      </c>
      <c r="C221" t="s">
        <v>39</v>
      </c>
      <c r="D221">
        <v>8</v>
      </c>
      <c r="E221">
        <v>40.5</v>
      </c>
      <c r="F221">
        <v>0.19753086419753099</v>
      </c>
    </row>
    <row r="222" spans="1:6" hidden="1" x14ac:dyDescent="0.25">
      <c r="A222" t="s">
        <v>56</v>
      </c>
      <c r="B222" t="s">
        <v>950</v>
      </c>
      <c r="C222" t="s">
        <v>42</v>
      </c>
      <c r="D222">
        <v>8</v>
      </c>
      <c r="E222">
        <v>40.5</v>
      </c>
      <c r="F222">
        <v>0.19753086419753099</v>
      </c>
    </row>
    <row r="223" spans="1:6" hidden="1" x14ac:dyDescent="0.25">
      <c r="A223" t="s">
        <v>56</v>
      </c>
      <c r="B223" t="s">
        <v>950</v>
      </c>
      <c r="C223" t="s">
        <v>45</v>
      </c>
      <c r="D223">
        <v>8</v>
      </c>
      <c r="E223">
        <v>40.5</v>
      </c>
      <c r="F223">
        <v>0.19753086419753099</v>
      </c>
    </row>
    <row r="224" spans="1:6" hidden="1" x14ac:dyDescent="0.25">
      <c r="A224" t="s">
        <v>56</v>
      </c>
      <c r="B224" t="s">
        <v>951</v>
      </c>
      <c r="C224" t="s">
        <v>33</v>
      </c>
      <c r="D224">
        <v>33</v>
      </c>
      <c r="E224">
        <v>186</v>
      </c>
      <c r="F224">
        <v>0.17741935483870999</v>
      </c>
    </row>
    <row r="225" spans="1:6" hidden="1" x14ac:dyDescent="0.25">
      <c r="A225" t="s">
        <v>56</v>
      </c>
      <c r="B225" t="s">
        <v>951</v>
      </c>
      <c r="C225" t="s">
        <v>36</v>
      </c>
      <c r="D225">
        <v>45.5</v>
      </c>
      <c r="E225">
        <v>186</v>
      </c>
      <c r="F225">
        <v>0.244623655913978</v>
      </c>
    </row>
    <row r="226" spans="1:6" hidden="1" x14ac:dyDescent="0.25">
      <c r="A226" t="s">
        <v>56</v>
      </c>
      <c r="B226" t="s">
        <v>951</v>
      </c>
      <c r="C226" t="s">
        <v>39</v>
      </c>
      <c r="D226">
        <v>33.5</v>
      </c>
      <c r="E226">
        <v>186</v>
      </c>
      <c r="F226">
        <v>0.18010752688171999</v>
      </c>
    </row>
    <row r="227" spans="1:6" hidden="1" x14ac:dyDescent="0.25">
      <c r="A227" t="s">
        <v>56</v>
      </c>
      <c r="B227" t="s">
        <v>951</v>
      </c>
      <c r="C227" t="s">
        <v>42</v>
      </c>
      <c r="D227">
        <v>37.5</v>
      </c>
      <c r="E227">
        <v>186</v>
      </c>
      <c r="F227">
        <v>0.20161290322580599</v>
      </c>
    </row>
    <row r="228" spans="1:6" hidden="1" x14ac:dyDescent="0.25">
      <c r="A228" t="s">
        <v>56</v>
      </c>
      <c r="B228" t="s">
        <v>951</v>
      </c>
      <c r="C228" t="s">
        <v>45</v>
      </c>
      <c r="D228">
        <v>32.5</v>
      </c>
      <c r="E228">
        <v>186</v>
      </c>
      <c r="F228">
        <v>0.17473118279569899</v>
      </c>
    </row>
    <row r="229" spans="1:6" hidden="1" x14ac:dyDescent="0.25">
      <c r="A229" t="s">
        <v>56</v>
      </c>
      <c r="B229" t="s">
        <v>951</v>
      </c>
      <c r="C229" t="s">
        <v>52</v>
      </c>
      <c r="D229">
        <v>4</v>
      </c>
      <c r="E229">
        <v>186</v>
      </c>
      <c r="F229">
        <v>2.1505376344085999E-2</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5497D-9BF9-420F-97A6-350CBFEAFF5F}">
  <dimension ref="A1:T85"/>
  <sheetViews>
    <sheetView workbookViewId="0"/>
  </sheetViews>
  <sheetFormatPr defaultRowHeight="15" x14ac:dyDescent="0.25"/>
  <cols>
    <col min="1" max="1" width="9.5703125" bestFit="1" customWidth="1"/>
    <col min="2" max="2" width="17.85546875" bestFit="1" customWidth="1"/>
    <col min="3" max="3" width="29.140625" bestFit="1" customWidth="1"/>
    <col min="4" max="4" width="24.5703125" bestFit="1" customWidth="1"/>
    <col min="5" max="5" width="16.85546875" bestFit="1" customWidth="1"/>
    <col min="6" max="6" width="14" bestFit="1" customWidth="1"/>
    <col min="7" max="7" width="12.28515625" bestFit="1" customWidth="1"/>
    <col min="8" max="8" width="20" bestFit="1" customWidth="1"/>
    <col min="9" max="9" width="14.7109375" bestFit="1" customWidth="1"/>
    <col min="10" max="10" width="11.5703125" bestFit="1" customWidth="1"/>
    <col min="11" max="11" width="35.42578125" bestFit="1" customWidth="1"/>
    <col min="12" max="12" width="33.28515625" bestFit="1" customWidth="1"/>
    <col min="13" max="13" width="32.7109375" bestFit="1" customWidth="1"/>
    <col min="14" max="14" width="36.42578125" bestFit="1" customWidth="1"/>
    <col min="15" max="15" width="36.140625" bestFit="1" customWidth="1"/>
    <col min="16" max="16" width="42.140625" bestFit="1" customWidth="1"/>
    <col min="17" max="17" width="23.140625" bestFit="1" customWidth="1"/>
    <col min="18" max="18" width="25.7109375" bestFit="1" customWidth="1"/>
    <col min="19" max="19" width="27" bestFit="1" customWidth="1"/>
    <col min="20" max="20" width="8.7109375" bestFit="1" customWidth="1"/>
    <col min="21" max="21" width="24.5703125" bestFit="1" customWidth="1"/>
    <col min="22" max="22" width="42.140625" bestFit="1" customWidth="1"/>
    <col min="23" max="23" width="27" bestFit="1" customWidth="1"/>
    <col min="24" max="24" width="8.7109375" bestFit="1" customWidth="1"/>
    <col min="25" max="25" width="81.140625" customWidth="1"/>
    <col min="26" max="26" width="74.42578125" bestFit="1" customWidth="1"/>
  </cols>
  <sheetData>
    <row r="1" spans="1:20" x14ac:dyDescent="0.25">
      <c r="A1" t="s">
        <v>522</v>
      </c>
      <c r="B1" t="s">
        <v>523</v>
      </c>
      <c r="C1" t="s">
        <v>572</v>
      </c>
      <c r="D1" t="s">
        <v>546</v>
      </c>
      <c r="E1" t="s">
        <v>691</v>
      </c>
      <c r="F1" t="s">
        <v>538</v>
      </c>
      <c r="G1" t="s">
        <v>76</v>
      </c>
      <c r="H1" t="s">
        <v>692</v>
      </c>
      <c r="I1" t="s">
        <v>693</v>
      </c>
      <c r="J1" t="s">
        <v>75</v>
      </c>
      <c r="K1" t="s">
        <v>823</v>
      </c>
      <c r="L1" t="s">
        <v>682</v>
      </c>
      <c r="M1" t="s">
        <v>631</v>
      </c>
      <c r="N1" t="s">
        <v>635</v>
      </c>
      <c r="O1" t="s">
        <v>634</v>
      </c>
      <c r="P1" t="s">
        <v>638</v>
      </c>
      <c r="Q1" t="s">
        <v>661</v>
      </c>
      <c r="R1" t="s">
        <v>636</v>
      </c>
      <c r="S1" t="s">
        <v>639</v>
      </c>
      <c r="T1" t="s">
        <v>640</v>
      </c>
    </row>
    <row r="2" spans="1:20" x14ac:dyDescent="0.25">
      <c r="A2" t="s">
        <v>54</v>
      </c>
      <c r="B2" t="s">
        <v>527</v>
      </c>
      <c r="C2">
        <v>17740.070000000011</v>
      </c>
      <c r="D2">
        <v>248360.98000000019</v>
      </c>
      <c r="E2">
        <v>1</v>
      </c>
      <c r="F2">
        <v>1</v>
      </c>
      <c r="G2" t="s">
        <v>99</v>
      </c>
      <c r="H2">
        <v>1</v>
      </c>
      <c r="I2" t="s">
        <v>699</v>
      </c>
      <c r="J2">
        <v>1</v>
      </c>
      <c r="K2">
        <v>7.5097887266498103E-2</v>
      </c>
      <c r="L2">
        <v>18651.384877437005</v>
      </c>
      <c r="M2">
        <v>18651.384877437005</v>
      </c>
      <c r="N2">
        <v>124514.77143975867</v>
      </c>
      <c r="O2">
        <v>124514.77143975867</v>
      </c>
      <c r="P2">
        <v>248360.98000000021</v>
      </c>
      <c r="Q2">
        <v>0</v>
      </c>
      <c r="R2">
        <v>0</v>
      </c>
      <c r="S2">
        <v>2.9103830456733704E-11</v>
      </c>
      <c r="T2" t="s">
        <v>642</v>
      </c>
    </row>
    <row r="3" spans="1:20" x14ac:dyDescent="0.25">
      <c r="A3" t="s">
        <v>54</v>
      </c>
      <c r="B3" t="s">
        <v>527</v>
      </c>
      <c r="C3">
        <v>17740.070000000011</v>
      </c>
      <c r="D3">
        <v>248360.98000000019</v>
      </c>
      <c r="E3">
        <v>1</v>
      </c>
      <c r="F3">
        <v>2</v>
      </c>
      <c r="G3" t="s">
        <v>102</v>
      </c>
      <c r="H3">
        <v>2</v>
      </c>
      <c r="I3" t="s">
        <v>701</v>
      </c>
      <c r="J3">
        <v>1</v>
      </c>
      <c r="K3">
        <v>7.3649971449547297E-2</v>
      </c>
      <c r="L3">
        <v>18291.779086181599</v>
      </c>
      <c r="M3">
        <v>18291.779086181603</v>
      </c>
      <c r="N3">
        <v>124514.77143975867</v>
      </c>
      <c r="O3">
        <v>124514.77143975867</v>
      </c>
      <c r="P3">
        <v>248360.98000000021</v>
      </c>
      <c r="Q3">
        <v>3.637978807091713E-12</v>
      </c>
      <c r="R3">
        <v>0</v>
      </c>
      <c r="S3">
        <v>2.9103830456733704E-11</v>
      </c>
      <c r="T3" t="s">
        <v>642</v>
      </c>
    </row>
    <row r="4" spans="1:20" x14ac:dyDescent="0.25">
      <c r="A4" t="s">
        <v>54</v>
      </c>
      <c r="B4" t="s">
        <v>527</v>
      </c>
      <c r="C4">
        <v>17740.070000000011</v>
      </c>
      <c r="D4">
        <v>248360.98000000019</v>
      </c>
      <c r="E4">
        <v>1</v>
      </c>
      <c r="F4">
        <v>3</v>
      </c>
      <c r="G4" t="s">
        <v>103</v>
      </c>
      <c r="H4">
        <v>3</v>
      </c>
      <c r="I4" t="s">
        <v>703</v>
      </c>
      <c r="J4">
        <v>1</v>
      </c>
      <c r="K4">
        <v>7.5526144057427219E-2</v>
      </c>
      <c r="L4">
        <v>18757.747153723816</v>
      </c>
      <c r="M4">
        <v>18757.747153723816</v>
      </c>
      <c r="N4">
        <v>124514.77143975867</v>
      </c>
      <c r="O4">
        <v>124514.77143975867</v>
      </c>
      <c r="P4">
        <v>248360.98000000021</v>
      </c>
      <c r="Q4">
        <v>0</v>
      </c>
      <c r="R4">
        <v>0</v>
      </c>
      <c r="S4">
        <v>2.9103830456733704E-11</v>
      </c>
      <c r="T4" t="s">
        <v>642</v>
      </c>
    </row>
    <row r="5" spans="1:20" x14ac:dyDescent="0.25">
      <c r="A5" t="s">
        <v>54</v>
      </c>
      <c r="B5" t="s">
        <v>527</v>
      </c>
      <c r="C5">
        <v>17740.070000000011</v>
      </c>
      <c r="D5">
        <v>248360.98000000019</v>
      </c>
      <c r="E5">
        <v>1</v>
      </c>
      <c r="F5">
        <v>4</v>
      </c>
      <c r="G5" t="s">
        <v>101</v>
      </c>
      <c r="H5">
        <v>4</v>
      </c>
      <c r="I5" t="s">
        <v>705</v>
      </c>
      <c r="J5">
        <v>1</v>
      </c>
      <c r="K5">
        <v>7.2609919243005167E-2</v>
      </c>
      <c r="L5">
        <v>18033.470700913636</v>
      </c>
      <c r="M5">
        <v>18033.470700913633</v>
      </c>
      <c r="N5">
        <v>124514.77143975867</v>
      </c>
      <c r="O5">
        <v>124514.77143975867</v>
      </c>
      <c r="P5">
        <v>248360.98000000021</v>
      </c>
      <c r="Q5">
        <v>-3.637978807091713E-12</v>
      </c>
      <c r="R5">
        <v>0</v>
      </c>
      <c r="S5">
        <v>2.9103830456733704E-11</v>
      </c>
      <c r="T5" t="s">
        <v>642</v>
      </c>
    </row>
    <row r="6" spans="1:20" x14ac:dyDescent="0.25">
      <c r="A6" t="s">
        <v>54</v>
      </c>
      <c r="B6" t="s">
        <v>527</v>
      </c>
      <c r="C6">
        <v>17740.070000000011</v>
      </c>
      <c r="D6">
        <v>248360.98000000019</v>
      </c>
      <c r="E6">
        <v>1</v>
      </c>
      <c r="F6">
        <v>5</v>
      </c>
      <c r="G6" t="s">
        <v>105</v>
      </c>
      <c r="H6">
        <v>5</v>
      </c>
      <c r="I6" t="s">
        <v>707</v>
      </c>
      <c r="J6">
        <v>1</v>
      </c>
      <c r="K6">
        <v>7.2824047638469724E-2</v>
      </c>
      <c r="L6">
        <v>18086.651839057038</v>
      </c>
      <c r="M6">
        <v>18086.651839057038</v>
      </c>
      <c r="N6">
        <v>124514.77143975867</v>
      </c>
      <c r="O6">
        <v>124514.77143975867</v>
      </c>
      <c r="P6">
        <v>248360.98000000021</v>
      </c>
      <c r="Q6">
        <v>0</v>
      </c>
      <c r="R6">
        <v>0</v>
      </c>
      <c r="S6">
        <v>2.9103830456733704E-11</v>
      </c>
      <c r="T6" t="s">
        <v>642</v>
      </c>
    </row>
    <row r="7" spans="1:20" x14ac:dyDescent="0.25">
      <c r="A7" t="s">
        <v>54</v>
      </c>
      <c r="B7" t="s">
        <v>527</v>
      </c>
      <c r="C7">
        <v>17740.070000000011</v>
      </c>
      <c r="D7">
        <v>248360.98000000019</v>
      </c>
      <c r="E7">
        <v>1</v>
      </c>
      <c r="F7">
        <v>6</v>
      </c>
      <c r="G7" t="s">
        <v>113</v>
      </c>
      <c r="H7">
        <v>6</v>
      </c>
      <c r="I7" t="s">
        <v>709</v>
      </c>
      <c r="J7">
        <v>1</v>
      </c>
      <c r="K7">
        <v>6.5054245860184379E-2</v>
      </c>
      <c r="L7">
        <v>16156.936254996348</v>
      </c>
      <c r="M7">
        <v>16156.936254996346</v>
      </c>
      <c r="N7">
        <v>124514.77143975867</v>
      </c>
      <c r="O7">
        <v>124514.77143975867</v>
      </c>
      <c r="P7">
        <v>248360.98000000021</v>
      </c>
      <c r="Q7">
        <v>-1.8189894035458565E-12</v>
      </c>
      <c r="R7">
        <v>0</v>
      </c>
      <c r="S7">
        <v>2.9103830456733704E-11</v>
      </c>
      <c r="T7" t="s">
        <v>642</v>
      </c>
    </row>
    <row r="8" spans="1:20" x14ac:dyDescent="0.25">
      <c r="A8" t="s">
        <v>54</v>
      </c>
      <c r="B8" t="s">
        <v>527</v>
      </c>
      <c r="C8">
        <v>17740.070000000011</v>
      </c>
      <c r="D8">
        <v>248360.98000000019</v>
      </c>
      <c r="E8">
        <v>1</v>
      </c>
      <c r="F8">
        <v>7</v>
      </c>
      <c r="G8" t="s">
        <v>114</v>
      </c>
      <c r="H8">
        <v>7</v>
      </c>
      <c r="I8" t="s">
        <v>711</v>
      </c>
      <c r="J8">
        <v>1</v>
      </c>
      <c r="K8">
        <v>6.6583734399216915E-2</v>
      </c>
      <c r="L8">
        <v>16536.801527449235</v>
      </c>
      <c r="M8">
        <v>16536.801527449239</v>
      </c>
      <c r="N8">
        <v>124514.77143975867</v>
      </c>
      <c r="O8">
        <v>124514.77143975867</v>
      </c>
      <c r="P8">
        <v>248360.98000000021</v>
      </c>
      <c r="Q8">
        <v>3.637978807091713E-12</v>
      </c>
      <c r="R8">
        <v>0</v>
      </c>
      <c r="S8">
        <v>2.9103830456733704E-11</v>
      </c>
      <c r="T8" t="s">
        <v>642</v>
      </c>
    </row>
    <row r="9" spans="1:20" x14ac:dyDescent="0.25">
      <c r="A9" t="s">
        <v>54</v>
      </c>
      <c r="B9" t="s">
        <v>527</v>
      </c>
      <c r="C9">
        <v>17740.070000000011</v>
      </c>
      <c r="D9">
        <v>248360.98000000019</v>
      </c>
      <c r="E9">
        <v>2</v>
      </c>
      <c r="F9">
        <v>1</v>
      </c>
      <c r="G9" t="s">
        <v>99</v>
      </c>
      <c r="H9">
        <v>8</v>
      </c>
      <c r="I9" t="s">
        <v>713</v>
      </c>
      <c r="J9">
        <v>2</v>
      </c>
      <c r="K9">
        <v>7.4975528183375495E-2</v>
      </c>
      <c r="L9">
        <v>18620.995655640771</v>
      </c>
      <c r="M9">
        <v>18620.995655640774</v>
      </c>
      <c r="N9">
        <v>123846.20856024158</v>
      </c>
      <c r="O9">
        <v>123846.20856024159</v>
      </c>
      <c r="P9">
        <v>248360.98000000021</v>
      </c>
      <c r="Q9">
        <v>3.637978807091713E-12</v>
      </c>
      <c r="R9">
        <v>-1.4551915228366852E-11</v>
      </c>
      <c r="S9">
        <v>2.9103830456733704E-11</v>
      </c>
      <c r="T9" t="s">
        <v>642</v>
      </c>
    </row>
    <row r="10" spans="1:20" x14ac:dyDescent="0.25">
      <c r="A10" t="s">
        <v>54</v>
      </c>
      <c r="B10" t="s">
        <v>527</v>
      </c>
      <c r="C10">
        <v>17740.070000000011</v>
      </c>
      <c r="D10">
        <v>248360.98000000019</v>
      </c>
      <c r="E10">
        <v>2</v>
      </c>
      <c r="F10">
        <v>2</v>
      </c>
      <c r="G10" t="s">
        <v>102</v>
      </c>
      <c r="H10">
        <v>9</v>
      </c>
      <c r="I10" t="s">
        <v>715</v>
      </c>
      <c r="J10">
        <v>2</v>
      </c>
      <c r="K10">
        <v>7.2609919243005167E-2</v>
      </c>
      <c r="L10">
        <v>18033.470700913636</v>
      </c>
      <c r="M10">
        <v>18033.470700913633</v>
      </c>
      <c r="N10">
        <v>123846.20856024158</v>
      </c>
      <c r="O10">
        <v>123846.20856024159</v>
      </c>
      <c r="P10">
        <v>248360.98000000021</v>
      </c>
      <c r="Q10">
        <v>-3.637978807091713E-12</v>
      </c>
      <c r="R10">
        <v>-1.4551915228366852E-11</v>
      </c>
      <c r="S10">
        <v>2.9103830456733704E-11</v>
      </c>
      <c r="T10" t="s">
        <v>642</v>
      </c>
    </row>
    <row r="11" spans="1:20" x14ac:dyDescent="0.25">
      <c r="A11" t="s">
        <v>54</v>
      </c>
      <c r="B11" t="s">
        <v>527</v>
      </c>
      <c r="C11">
        <v>17740.070000000011</v>
      </c>
      <c r="D11">
        <v>248360.98000000019</v>
      </c>
      <c r="E11">
        <v>2</v>
      </c>
      <c r="F11">
        <v>3</v>
      </c>
      <c r="G11" t="s">
        <v>103</v>
      </c>
      <c r="H11">
        <v>10</v>
      </c>
      <c r="I11" t="s">
        <v>717</v>
      </c>
      <c r="J11">
        <v>2</v>
      </c>
      <c r="K11">
        <v>7.38946896157925E-2</v>
      </c>
      <c r="L11">
        <v>18352.557529774062</v>
      </c>
      <c r="M11">
        <v>18352.557529774065</v>
      </c>
      <c r="N11">
        <v>123846.20856024158</v>
      </c>
      <c r="O11">
        <v>123846.20856024159</v>
      </c>
      <c r="P11">
        <v>248360.98000000021</v>
      </c>
      <c r="Q11">
        <v>3.637978807091713E-12</v>
      </c>
      <c r="R11">
        <v>-1.4551915228366852E-11</v>
      </c>
      <c r="S11">
        <v>2.9103830456733704E-11</v>
      </c>
      <c r="T11" t="s">
        <v>642</v>
      </c>
    </row>
    <row r="12" spans="1:20" x14ac:dyDescent="0.25">
      <c r="A12" t="s">
        <v>54</v>
      </c>
      <c r="B12" t="s">
        <v>527</v>
      </c>
      <c r="C12">
        <v>17740.070000000011</v>
      </c>
      <c r="D12">
        <v>248360.98000000019</v>
      </c>
      <c r="E12">
        <v>2</v>
      </c>
      <c r="F12">
        <v>4</v>
      </c>
      <c r="G12" t="s">
        <v>101</v>
      </c>
      <c r="H12">
        <v>11</v>
      </c>
      <c r="I12" t="s">
        <v>719</v>
      </c>
      <c r="J12">
        <v>2</v>
      </c>
      <c r="K12">
        <v>7.0978464801370447E-2</v>
      </c>
      <c r="L12">
        <v>17628.281076963882</v>
      </c>
      <c r="M12">
        <v>17628.281076963882</v>
      </c>
      <c r="N12">
        <v>123846.20856024158</v>
      </c>
      <c r="O12">
        <v>123846.20856024159</v>
      </c>
      <c r="P12">
        <v>248360.98000000021</v>
      </c>
      <c r="Q12">
        <v>0</v>
      </c>
      <c r="R12">
        <v>-1.4551915228366852E-11</v>
      </c>
      <c r="S12">
        <v>2.9103830456733704E-11</v>
      </c>
      <c r="T12" t="s">
        <v>642</v>
      </c>
    </row>
    <row r="13" spans="1:20" x14ac:dyDescent="0.25">
      <c r="A13" t="s">
        <v>54</v>
      </c>
      <c r="B13" t="s">
        <v>527</v>
      </c>
      <c r="C13">
        <v>17740.070000000011</v>
      </c>
      <c r="D13">
        <v>248360.98000000019</v>
      </c>
      <c r="E13">
        <v>2</v>
      </c>
      <c r="F13">
        <v>5</v>
      </c>
      <c r="G13" t="s">
        <v>105</v>
      </c>
      <c r="H13">
        <v>12</v>
      </c>
      <c r="I13" t="s">
        <v>721</v>
      </c>
      <c r="J13">
        <v>2</v>
      </c>
      <c r="K13">
        <v>7.2824047638469724E-2</v>
      </c>
      <c r="L13">
        <v>18086.651839057038</v>
      </c>
      <c r="M13">
        <v>18086.651839057038</v>
      </c>
      <c r="N13">
        <v>123846.20856024158</v>
      </c>
      <c r="O13">
        <v>123846.20856024159</v>
      </c>
      <c r="P13">
        <v>248360.98000000021</v>
      </c>
      <c r="Q13">
        <v>0</v>
      </c>
      <c r="R13">
        <v>-1.4551915228366852E-11</v>
      </c>
      <c r="S13">
        <v>2.9103830456733704E-11</v>
      </c>
      <c r="T13" t="s">
        <v>642</v>
      </c>
    </row>
    <row r="14" spans="1:20" x14ac:dyDescent="0.25">
      <c r="A14" t="s">
        <v>54</v>
      </c>
      <c r="B14" t="s">
        <v>527</v>
      </c>
      <c r="C14">
        <v>17740.070000000011</v>
      </c>
      <c r="D14">
        <v>248360.98000000019</v>
      </c>
      <c r="E14">
        <v>2</v>
      </c>
      <c r="F14">
        <v>6</v>
      </c>
      <c r="G14" t="s">
        <v>113</v>
      </c>
      <c r="H14">
        <v>13</v>
      </c>
      <c r="I14" t="s">
        <v>723</v>
      </c>
      <c r="J14">
        <v>2</v>
      </c>
      <c r="K14">
        <v>6.6787666204421267E-2</v>
      </c>
      <c r="L14">
        <v>16587.450230442959</v>
      </c>
      <c r="M14">
        <v>16587.450230442955</v>
      </c>
      <c r="N14">
        <v>123846.20856024158</v>
      </c>
      <c r="O14">
        <v>123846.20856024159</v>
      </c>
      <c r="P14">
        <v>248360.98000000021</v>
      </c>
      <c r="Q14">
        <v>-3.637978807091713E-12</v>
      </c>
      <c r="R14">
        <v>-1.4551915228366852E-11</v>
      </c>
      <c r="S14">
        <v>2.9103830456733704E-11</v>
      </c>
      <c r="T14" t="s">
        <v>642</v>
      </c>
    </row>
    <row r="15" spans="1:20" x14ac:dyDescent="0.25">
      <c r="A15" t="s">
        <v>54</v>
      </c>
      <c r="B15" t="s">
        <v>527</v>
      </c>
      <c r="C15">
        <v>17740.070000000011</v>
      </c>
      <c r="D15">
        <v>248360.98000000019</v>
      </c>
      <c r="E15">
        <v>2</v>
      </c>
      <c r="F15">
        <v>7</v>
      </c>
      <c r="G15" t="s">
        <v>114</v>
      </c>
      <c r="H15">
        <v>14</v>
      </c>
      <c r="I15" t="s">
        <v>725</v>
      </c>
      <c r="J15">
        <v>2</v>
      </c>
      <c r="K15">
        <v>6.6583734399216915E-2</v>
      </c>
      <c r="L15">
        <v>16536.801527449235</v>
      </c>
      <c r="M15">
        <v>16536.801527449235</v>
      </c>
      <c r="N15">
        <v>123846.20856024158</v>
      </c>
      <c r="O15">
        <v>123846.20856024159</v>
      </c>
      <c r="P15">
        <v>248360.98000000021</v>
      </c>
      <c r="Q15">
        <v>0</v>
      </c>
      <c r="R15">
        <v>-1.4551915228366852E-11</v>
      </c>
      <c r="S15">
        <v>2.9103830456733704E-11</v>
      </c>
      <c r="T15" t="s">
        <v>642</v>
      </c>
    </row>
    <row r="16" spans="1:20" x14ac:dyDescent="0.25">
      <c r="A16" t="s">
        <v>54</v>
      </c>
      <c r="B16" t="s">
        <v>8</v>
      </c>
      <c r="C16">
        <v>4461.9299999999994</v>
      </c>
      <c r="D16">
        <v>62467.02</v>
      </c>
      <c r="E16">
        <v>1</v>
      </c>
      <c r="F16">
        <v>1</v>
      </c>
      <c r="G16" t="s">
        <v>99</v>
      </c>
      <c r="H16">
        <v>1</v>
      </c>
      <c r="I16" t="s">
        <v>699</v>
      </c>
      <c r="J16">
        <v>1</v>
      </c>
      <c r="K16">
        <v>8.1533477321814249E-2</v>
      </c>
      <c r="L16">
        <v>5093.1533585313173</v>
      </c>
      <c r="M16">
        <v>5093.1533585313173</v>
      </c>
      <c r="N16">
        <v>31638.26390928726</v>
      </c>
      <c r="O16">
        <v>31638.263909287256</v>
      </c>
      <c r="P16">
        <v>62467.02</v>
      </c>
      <c r="Q16">
        <v>0</v>
      </c>
      <c r="R16">
        <v>3.637978807091713E-12</v>
      </c>
      <c r="S16">
        <v>0</v>
      </c>
      <c r="T16" t="s">
        <v>642</v>
      </c>
    </row>
    <row r="17" spans="1:20" x14ac:dyDescent="0.25">
      <c r="A17" t="s">
        <v>54</v>
      </c>
      <c r="B17" t="s">
        <v>8</v>
      </c>
      <c r="C17">
        <v>4461.9299999999994</v>
      </c>
      <c r="D17">
        <v>62467.02</v>
      </c>
      <c r="E17">
        <v>1</v>
      </c>
      <c r="F17">
        <v>2</v>
      </c>
      <c r="G17" t="s">
        <v>102</v>
      </c>
      <c r="H17">
        <v>2</v>
      </c>
      <c r="I17" t="s">
        <v>701</v>
      </c>
      <c r="J17">
        <v>1</v>
      </c>
      <c r="K17">
        <v>8.1533477321814249E-2</v>
      </c>
      <c r="L17">
        <v>5093.1533585313173</v>
      </c>
      <c r="M17">
        <v>5093.1533585313173</v>
      </c>
      <c r="N17">
        <v>31638.26390928726</v>
      </c>
      <c r="O17">
        <v>31638.263909287256</v>
      </c>
      <c r="P17">
        <v>62467.02</v>
      </c>
      <c r="Q17">
        <v>0</v>
      </c>
      <c r="R17">
        <v>3.637978807091713E-12</v>
      </c>
      <c r="S17">
        <v>0</v>
      </c>
      <c r="T17" t="s">
        <v>642</v>
      </c>
    </row>
    <row r="18" spans="1:20" x14ac:dyDescent="0.25">
      <c r="A18" t="s">
        <v>54</v>
      </c>
      <c r="B18" t="s">
        <v>8</v>
      </c>
      <c r="C18">
        <v>4461.9299999999994</v>
      </c>
      <c r="D18">
        <v>62467.02</v>
      </c>
      <c r="E18">
        <v>1</v>
      </c>
      <c r="F18">
        <v>3</v>
      </c>
      <c r="G18" t="s">
        <v>103</v>
      </c>
      <c r="H18">
        <v>3</v>
      </c>
      <c r="I18" t="s">
        <v>703</v>
      </c>
      <c r="J18">
        <v>1</v>
      </c>
      <c r="K18">
        <v>7.6673866090712736E-2</v>
      </c>
      <c r="L18">
        <v>4789.5879265658741</v>
      </c>
      <c r="M18">
        <v>4789.587926565875</v>
      </c>
      <c r="N18">
        <v>31638.26390928726</v>
      </c>
      <c r="O18">
        <v>31638.263909287256</v>
      </c>
      <c r="P18">
        <v>62467.02</v>
      </c>
      <c r="Q18">
        <v>9.0949470177292824E-13</v>
      </c>
      <c r="R18">
        <v>3.637978807091713E-12</v>
      </c>
      <c r="S18">
        <v>0</v>
      </c>
      <c r="T18" t="s">
        <v>642</v>
      </c>
    </row>
    <row r="19" spans="1:20" x14ac:dyDescent="0.25">
      <c r="A19" t="s">
        <v>54</v>
      </c>
      <c r="B19" t="s">
        <v>8</v>
      </c>
      <c r="C19">
        <v>4461.9299999999994</v>
      </c>
      <c r="D19">
        <v>62467.02</v>
      </c>
      <c r="E19">
        <v>1</v>
      </c>
      <c r="F19">
        <v>4</v>
      </c>
      <c r="G19" t="s">
        <v>101</v>
      </c>
      <c r="H19">
        <v>4</v>
      </c>
      <c r="I19" t="s">
        <v>705</v>
      </c>
      <c r="J19">
        <v>1</v>
      </c>
      <c r="K19">
        <v>8.3693304535637156E-2</v>
      </c>
      <c r="L19">
        <v>5228.0713282937368</v>
      </c>
      <c r="M19">
        <v>5228.0713282937359</v>
      </c>
      <c r="N19">
        <v>31638.26390928726</v>
      </c>
      <c r="O19">
        <v>31638.263909287256</v>
      </c>
      <c r="P19">
        <v>62467.02</v>
      </c>
      <c r="Q19">
        <v>-9.0949470177292824E-13</v>
      </c>
      <c r="R19">
        <v>3.637978807091713E-12</v>
      </c>
      <c r="S19">
        <v>0</v>
      </c>
      <c r="T19" t="s">
        <v>642</v>
      </c>
    </row>
    <row r="20" spans="1:20" x14ac:dyDescent="0.25">
      <c r="A20" t="s">
        <v>54</v>
      </c>
      <c r="B20" t="s">
        <v>8</v>
      </c>
      <c r="C20">
        <v>4461.9299999999994</v>
      </c>
      <c r="D20">
        <v>62467.02</v>
      </c>
      <c r="E20">
        <v>1</v>
      </c>
      <c r="F20">
        <v>5</v>
      </c>
      <c r="G20" t="s">
        <v>105</v>
      </c>
      <c r="H20">
        <v>5</v>
      </c>
      <c r="I20" t="s">
        <v>707</v>
      </c>
      <c r="J20">
        <v>1</v>
      </c>
      <c r="K20">
        <v>6.4254859611231105E-2</v>
      </c>
      <c r="L20">
        <v>4013.8096004319655</v>
      </c>
      <c r="M20">
        <v>4013.8096004319655</v>
      </c>
      <c r="N20">
        <v>31638.26390928726</v>
      </c>
      <c r="O20">
        <v>31638.263909287256</v>
      </c>
      <c r="P20">
        <v>62467.02</v>
      </c>
      <c r="Q20">
        <v>0</v>
      </c>
      <c r="R20">
        <v>3.637978807091713E-12</v>
      </c>
      <c r="S20">
        <v>0</v>
      </c>
      <c r="T20" t="s">
        <v>642</v>
      </c>
    </row>
    <row r="21" spans="1:20" x14ac:dyDescent="0.25">
      <c r="A21" t="s">
        <v>54</v>
      </c>
      <c r="B21" t="s">
        <v>8</v>
      </c>
      <c r="C21">
        <v>4461.9299999999994</v>
      </c>
      <c r="D21">
        <v>62467.02</v>
      </c>
      <c r="E21">
        <v>1</v>
      </c>
      <c r="F21">
        <v>6</v>
      </c>
      <c r="G21" t="s">
        <v>113</v>
      </c>
      <c r="H21">
        <v>6</v>
      </c>
      <c r="I21" t="s">
        <v>709</v>
      </c>
      <c r="J21">
        <v>1</v>
      </c>
      <c r="K21">
        <v>5.5075593952483799E-2</v>
      </c>
      <c r="L21">
        <v>3440.4082289416842</v>
      </c>
      <c r="M21">
        <v>3440.4082289416842</v>
      </c>
      <c r="N21">
        <v>31638.26390928726</v>
      </c>
      <c r="O21">
        <v>31638.263909287256</v>
      </c>
      <c r="P21">
        <v>62467.02</v>
      </c>
      <c r="Q21">
        <v>0</v>
      </c>
      <c r="R21">
        <v>3.637978807091713E-12</v>
      </c>
      <c r="S21">
        <v>0</v>
      </c>
      <c r="T21" t="s">
        <v>642</v>
      </c>
    </row>
    <row r="22" spans="1:20" x14ac:dyDescent="0.25">
      <c r="A22" t="s">
        <v>54</v>
      </c>
      <c r="B22" t="s">
        <v>8</v>
      </c>
      <c r="C22">
        <v>4461.9299999999994</v>
      </c>
      <c r="D22">
        <v>62467.02</v>
      </c>
      <c r="E22">
        <v>1</v>
      </c>
      <c r="F22">
        <v>7</v>
      </c>
      <c r="G22" t="s">
        <v>114</v>
      </c>
      <c r="H22">
        <v>7</v>
      </c>
      <c r="I22" t="s">
        <v>711</v>
      </c>
      <c r="J22">
        <v>1</v>
      </c>
      <c r="K22">
        <v>6.3714902807775378E-2</v>
      </c>
      <c r="L22">
        <v>3980.0801079913604</v>
      </c>
      <c r="M22">
        <v>3980.0801079913604</v>
      </c>
      <c r="N22">
        <v>31638.26390928726</v>
      </c>
      <c r="O22">
        <v>31638.263909287256</v>
      </c>
      <c r="P22">
        <v>62467.02</v>
      </c>
      <c r="Q22">
        <v>0</v>
      </c>
      <c r="R22">
        <v>3.637978807091713E-12</v>
      </c>
      <c r="S22">
        <v>0</v>
      </c>
      <c r="T22" t="s">
        <v>642</v>
      </c>
    </row>
    <row r="23" spans="1:20" x14ac:dyDescent="0.25">
      <c r="A23" t="s">
        <v>54</v>
      </c>
      <c r="B23" t="s">
        <v>8</v>
      </c>
      <c r="C23">
        <v>4461.9299999999994</v>
      </c>
      <c r="D23">
        <v>62467.02</v>
      </c>
      <c r="E23">
        <v>2</v>
      </c>
      <c r="F23">
        <v>1</v>
      </c>
      <c r="G23" t="s">
        <v>99</v>
      </c>
      <c r="H23">
        <v>8</v>
      </c>
      <c r="I23" t="s">
        <v>713</v>
      </c>
      <c r="J23">
        <v>2</v>
      </c>
      <c r="K23">
        <v>6.3714902807775378E-2</v>
      </c>
      <c r="L23">
        <v>3980.0801079913604</v>
      </c>
      <c r="M23">
        <v>3980.0801079913604</v>
      </c>
      <c r="N23">
        <v>30828.756090712741</v>
      </c>
      <c r="O23">
        <v>30828.756090712741</v>
      </c>
      <c r="P23">
        <v>62467.02</v>
      </c>
      <c r="Q23">
        <v>0</v>
      </c>
      <c r="R23">
        <v>0</v>
      </c>
      <c r="S23">
        <v>0</v>
      </c>
      <c r="T23" t="s">
        <v>642</v>
      </c>
    </row>
    <row r="24" spans="1:20" x14ac:dyDescent="0.25">
      <c r="A24" t="s">
        <v>54</v>
      </c>
      <c r="B24" t="s">
        <v>8</v>
      </c>
      <c r="C24">
        <v>4461.9299999999994</v>
      </c>
      <c r="D24">
        <v>62467.02</v>
      </c>
      <c r="E24">
        <v>2</v>
      </c>
      <c r="F24">
        <v>2</v>
      </c>
      <c r="G24" t="s">
        <v>102</v>
      </c>
      <c r="H24">
        <v>9</v>
      </c>
      <c r="I24" t="s">
        <v>715</v>
      </c>
      <c r="J24">
        <v>2</v>
      </c>
      <c r="K24">
        <v>9.0712742980561561E-2</v>
      </c>
      <c r="L24">
        <v>5666.5547300215985</v>
      </c>
      <c r="M24">
        <v>5666.5547300215985</v>
      </c>
      <c r="N24">
        <v>30828.756090712741</v>
      </c>
      <c r="O24">
        <v>30828.756090712741</v>
      </c>
      <c r="P24">
        <v>62467.02</v>
      </c>
      <c r="Q24">
        <v>0</v>
      </c>
      <c r="R24">
        <v>0</v>
      </c>
      <c r="S24">
        <v>0</v>
      </c>
      <c r="T24" t="s">
        <v>642</v>
      </c>
    </row>
    <row r="25" spans="1:20" x14ac:dyDescent="0.25">
      <c r="A25" t="s">
        <v>54</v>
      </c>
      <c r="B25" t="s">
        <v>8</v>
      </c>
      <c r="C25">
        <v>4461.9299999999994</v>
      </c>
      <c r="D25">
        <v>62467.02</v>
      </c>
      <c r="E25">
        <v>2</v>
      </c>
      <c r="F25">
        <v>3</v>
      </c>
      <c r="G25" t="s">
        <v>103</v>
      </c>
      <c r="H25">
        <v>10</v>
      </c>
      <c r="I25" t="s">
        <v>717</v>
      </c>
      <c r="J25">
        <v>2</v>
      </c>
      <c r="K25">
        <v>7.235421166306695E-2</v>
      </c>
      <c r="L25">
        <v>4519.751987041036</v>
      </c>
      <c r="M25">
        <v>4519.751987041036</v>
      </c>
      <c r="N25">
        <v>30828.756090712741</v>
      </c>
      <c r="O25">
        <v>30828.756090712741</v>
      </c>
      <c r="P25">
        <v>62467.02</v>
      </c>
      <c r="Q25">
        <v>0</v>
      </c>
      <c r="R25">
        <v>0</v>
      </c>
      <c r="S25">
        <v>0</v>
      </c>
      <c r="T25" t="s">
        <v>642</v>
      </c>
    </row>
    <row r="26" spans="1:20" x14ac:dyDescent="0.25">
      <c r="A26" t="s">
        <v>54</v>
      </c>
      <c r="B26" t="s">
        <v>8</v>
      </c>
      <c r="C26">
        <v>4461.9299999999994</v>
      </c>
      <c r="D26">
        <v>62467.02</v>
      </c>
      <c r="E26">
        <v>2</v>
      </c>
      <c r="F26">
        <v>4</v>
      </c>
      <c r="G26" t="s">
        <v>101</v>
      </c>
      <c r="H26">
        <v>11</v>
      </c>
      <c r="I26" t="s">
        <v>719</v>
      </c>
      <c r="J26">
        <v>2</v>
      </c>
      <c r="K26">
        <v>8.0993520518358536E-2</v>
      </c>
      <c r="L26">
        <v>5059.4238660907131</v>
      </c>
      <c r="M26">
        <v>5059.4238660907122</v>
      </c>
      <c r="N26">
        <v>30828.756090712741</v>
      </c>
      <c r="O26">
        <v>30828.756090712741</v>
      </c>
      <c r="P26">
        <v>62467.02</v>
      </c>
      <c r="Q26">
        <v>-9.0949470177292824E-13</v>
      </c>
      <c r="R26">
        <v>0</v>
      </c>
      <c r="S26">
        <v>0</v>
      </c>
      <c r="T26" t="s">
        <v>642</v>
      </c>
    </row>
    <row r="27" spans="1:20" x14ac:dyDescent="0.25">
      <c r="A27" t="s">
        <v>54</v>
      </c>
      <c r="B27" t="s">
        <v>8</v>
      </c>
      <c r="C27">
        <v>4461.9299999999994</v>
      </c>
      <c r="D27">
        <v>62467.02</v>
      </c>
      <c r="E27">
        <v>2</v>
      </c>
      <c r="F27">
        <v>5</v>
      </c>
      <c r="G27" t="s">
        <v>105</v>
      </c>
      <c r="H27">
        <v>12</v>
      </c>
      <c r="I27" t="s">
        <v>721</v>
      </c>
      <c r="J27">
        <v>2</v>
      </c>
      <c r="K27">
        <v>6.2634989200863925E-2</v>
      </c>
      <c r="L27">
        <v>3912.6211231101506</v>
      </c>
      <c r="M27">
        <v>3912.6211231101511</v>
      </c>
      <c r="N27">
        <v>30828.756090712741</v>
      </c>
      <c r="O27">
        <v>30828.756090712741</v>
      </c>
      <c r="P27">
        <v>62467.02</v>
      </c>
      <c r="Q27">
        <v>4.5474735088646412E-13</v>
      </c>
      <c r="R27">
        <v>0</v>
      </c>
      <c r="S27">
        <v>0</v>
      </c>
      <c r="T27" t="s">
        <v>642</v>
      </c>
    </row>
    <row r="28" spans="1:20" x14ac:dyDescent="0.25">
      <c r="A28" t="s">
        <v>54</v>
      </c>
      <c r="B28" t="s">
        <v>8</v>
      </c>
      <c r="C28">
        <v>4461.9299999999994</v>
      </c>
      <c r="D28">
        <v>62467.02</v>
      </c>
      <c r="E28">
        <v>2</v>
      </c>
      <c r="F28">
        <v>6</v>
      </c>
      <c r="G28" t="s">
        <v>113</v>
      </c>
      <c r="H28">
        <v>13</v>
      </c>
      <c r="I28" t="s">
        <v>723</v>
      </c>
      <c r="J28">
        <v>2</v>
      </c>
      <c r="K28">
        <v>6.8574514038876891E-2</v>
      </c>
      <c r="L28">
        <v>4283.6455399568031</v>
      </c>
      <c r="M28">
        <v>4283.6455399568031</v>
      </c>
      <c r="N28">
        <v>30828.756090712741</v>
      </c>
      <c r="O28">
        <v>30828.756090712741</v>
      </c>
      <c r="P28">
        <v>62467.02</v>
      </c>
      <c r="Q28">
        <v>0</v>
      </c>
      <c r="R28">
        <v>0</v>
      </c>
      <c r="S28">
        <v>0</v>
      </c>
      <c r="T28" t="s">
        <v>642</v>
      </c>
    </row>
    <row r="29" spans="1:20" x14ac:dyDescent="0.25">
      <c r="A29" t="s">
        <v>54</v>
      </c>
      <c r="B29" t="s">
        <v>8</v>
      </c>
      <c r="C29">
        <v>4461.9299999999994</v>
      </c>
      <c r="D29">
        <v>62467.02</v>
      </c>
      <c r="E29">
        <v>2</v>
      </c>
      <c r="F29">
        <v>7</v>
      </c>
      <c r="G29" t="s">
        <v>114</v>
      </c>
      <c r="H29">
        <v>14</v>
      </c>
      <c r="I29" t="s">
        <v>725</v>
      </c>
      <c r="J29">
        <v>2</v>
      </c>
      <c r="K29">
        <v>5.4535637149028079E-2</v>
      </c>
      <c r="L29">
        <v>3406.67873650108</v>
      </c>
      <c r="M29">
        <v>3406.67873650108</v>
      </c>
      <c r="N29">
        <v>30828.756090712741</v>
      </c>
      <c r="O29">
        <v>30828.756090712741</v>
      </c>
      <c r="P29">
        <v>62467.02</v>
      </c>
      <c r="Q29">
        <v>0</v>
      </c>
      <c r="R29">
        <v>0</v>
      </c>
      <c r="S29">
        <v>0</v>
      </c>
      <c r="T29" t="s">
        <v>642</v>
      </c>
    </row>
    <row r="30" spans="1:20" x14ac:dyDescent="0.25">
      <c r="A30" t="s">
        <v>55</v>
      </c>
      <c r="B30" t="s">
        <v>527</v>
      </c>
      <c r="C30">
        <v>6681.4285714285706</v>
      </c>
      <c r="D30">
        <v>93540</v>
      </c>
      <c r="E30">
        <v>1</v>
      </c>
      <c r="F30">
        <v>1</v>
      </c>
      <c r="G30" t="s">
        <v>99</v>
      </c>
      <c r="H30">
        <v>1</v>
      </c>
      <c r="I30" t="s">
        <v>699</v>
      </c>
      <c r="J30">
        <v>1</v>
      </c>
      <c r="K30">
        <v>7.4701801363193779E-2</v>
      </c>
      <c r="L30">
        <v>6987.6064995131464</v>
      </c>
      <c r="M30">
        <v>6987.6064995131474</v>
      </c>
      <c r="N30">
        <v>46419.90810613439</v>
      </c>
      <c r="O30">
        <v>46419.908106134382</v>
      </c>
      <c r="P30">
        <v>93540.000000000029</v>
      </c>
      <c r="Q30">
        <v>9.0949470177292824E-13</v>
      </c>
      <c r="R30">
        <v>7.2759576141834259E-12</v>
      </c>
      <c r="S30">
        <v>2.9103830456733704E-11</v>
      </c>
      <c r="T30" t="s">
        <v>642</v>
      </c>
    </row>
    <row r="31" spans="1:20" x14ac:dyDescent="0.25">
      <c r="A31" t="s">
        <v>55</v>
      </c>
      <c r="B31" t="s">
        <v>527</v>
      </c>
      <c r="C31">
        <v>6681.4285714285706</v>
      </c>
      <c r="D31">
        <v>93540</v>
      </c>
      <c r="E31">
        <v>1</v>
      </c>
      <c r="F31">
        <v>2</v>
      </c>
      <c r="G31" t="s">
        <v>102</v>
      </c>
      <c r="H31">
        <v>2</v>
      </c>
      <c r="I31" t="s">
        <v>701</v>
      </c>
      <c r="J31">
        <v>1</v>
      </c>
      <c r="K31">
        <v>7.4397517039922118E-2</v>
      </c>
      <c r="L31">
        <v>6959.1437439143147</v>
      </c>
      <c r="M31">
        <v>6959.1437439143156</v>
      </c>
      <c r="N31">
        <v>46419.90810613439</v>
      </c>
      <c r="O31">
        <v>46419.908106134382</v>
      </c>
      <c r="P31">
        <v>93540.000000000029</v>
      </c>
      <c r="Q31">
        <v>9.0949470177292824E-13</v>
      </c>
      <c r="R31">
        <v>7.2759576141834259E-12</v>
      </c>
      <c r="S31">
        <v>2.9103830456733704E-11</v>
      </c>
      <c r="T31" t="s">
        <v>642</v>
      </c>
    </row>
    <row r="32" spans="1:20" x14ac:dyDescent="0.25">
      <c r="A32" t="s">
        <v>55</v>
      </c>
      <c r="B32" t="s">
        <v>527</v>
      </c>
      <c r="C32">
        <v>6681.4285714285706</v>
      </c>
      <c r="D32">
        <v>93540</v>
      </c>
      <c r="E32">
        <v>1</v>
      </c>
      <c r="F32">
        <v>3</v>
      </c>
      <c r="G32" t="s">
        <v>103</v>
      </c>
      <c r="H32">
        <v>3</v>
      </c>
      <c r="I32" t="s">
        <v>703</v>
      </c>
      <c r="J32">
        <v>1</v>
      </c>
      <c r="K32">
        <v>6.9833252190847142E-2</v>
      </c>
      <c r="L32">
        <v>6532.2024099318414</v>
      </c>
      <c r="M32">
        <v>6532.2024099318432</v>
      </c>
      <c r="N32">
        <v>46419.90810613439</v>
      </c>
      <c r="O32">
        <v>46419.908106134382</v>
      </c>
      <c r="P32">
        <v>93540.000000000029</v>
      </c>
      <c r="Q32">
        <v>1.8189894035458565E-12</v>
      </c>
      <c r="R32">
        <v>7.2759576141834259E-12</v>
      </c>
      <c r="S32">
        <v>2.9103830456733704E-11</v>
      </c>
      <c r="T32" t="s">
        <v>642</v>
      </c>
    </row>
    <row r="33" spans="1:20" x14ac:dyDescent="0.25">
      <c r="A33" t="s">
        <v>55</v>
      </c>
      <c r="B33" t="s">
        <v>527</v>
      </c>
      <c r="C33">
        <v>6681.4285714285706</v>
      </c>
      <c r="D33">
        <v>93540</v>
      </c>
      <c r="E33">
        <v>1</v>
      </c>
      <c r="F33">
        <v>4</v>
      </c>
      <c r="G33" t="s">
        <v>101</v>
      </c>
      <c r="H33">
        <v>4</v>
      </c>
      <c r="I33" t="s">
        <v>705</v>
      </c>
      <c r="J33">
        <v>1</v>
      </c>
      <c r="K33">
        <v>7.4397517039922118E-2</v>
      </c>
      <c r="L33">
        <v>6959.1437439143147</v>
      </c>
      <c r="M33">
        <v>6959.1437439143156</v>
      </c>
      <c r="N33">
        <v>46419.90810613439</v>
      </c>
      <c r="O33">
        <v>46419.908106134382</v>
      </c>
      <c r="P33">
        <v>93540.000000000029</v>
      </c>
      <c r="Q33">
        <v>9.0949470177292824E-13</v>
      </c>
      <c r="R33">
        <v>7.2759576141834259E-12</v>
      </c>
      <c r="S33">
        <v>2.9103830456733704E-11</v>
      </c>
      <c r="T33" t="s">
        <v>642</v>
      </c>
    </row>
    <row r="34" spans="1:20" x14ac:dyDescent="0.25">
      <c r="A34" t="s">
        <v>55</v>
      </c>
      <c r="B34" t="s">
        <v>527</v>
      </c>
      <c r="C34">
        <v>6681.4285714285706</v>
      </c>
      <c r="D34">
        <v>93540</v>
      </c>
      <c r="E34">
        <v>1</v>
      </c>
      <c r="F34">
        <v>5</v>
      </c>
      <c r="G34" t="s">
        <v>105</v>
      </c>
      <c r="H34">
        <v>5</v>
      </c>
      <c r="I34" t="s">
        <v>707</v>
      </c>
      <c r="J34">
        <v>1</v>
      </c>
      <c r="K34">
        <v>7.4397517039922118E-2</v>
      </c>
      <c r="L34">
        <v>6959.1437439143147</v>
      </c>
      <c r="M34">
        <v>6959.1437439143156</v>
      </c>
      <c r="N34">
        <v>46419.90810613439</v>
      </c>
      <c r="O34">
        <v>46419.908106134382</v>
      </c>
      <c r="P34">
        <v>93540.000000000029</v>
      </c>
      <c r="Q34">
        <v>9.0949470177292824E-13</v>
      </c>
      <c r="R34">
        <v>7.2759576141834259E-12</v>
      </c>
      <c r="S34">
        <v>2.9103830456733704E-11</v>
      </c>
      <c r="T34" t="s">
        <v>642</v>
      </c>
    </row>
    <row r="35" spans="1:20" x14ac:dyDescent="0.25">
      <c r="A35" t="s">
        <v>55</v>
      </c>
      <c r="B35" t="s">
        <v>527</v>
      </c>
      <c r="C35">
        <v>6681.4285714285706</v>
      </c>
      <c r="D35">
        <v>93540</v>
      </c>
      <c r="E35">
        <v>1</v>
      </c>
      <c r="F35">
        <v>6</v>
      </c>
      <c r="G35" t="s">
        <v>113</v>
      </c>
      <c r="H35">
        <v>6</v>
      </c>
      <c r="I35" t="s">
        <v>709</v>
      </c>
      <c r="J35">
        <v>1</v>
      </c>
      <c r="K35">
        <v>6.4264849074975663E-2</v>
      </c>
      <c r="L35">
        <v>6011.3339824732238</v>
      </c>
      <c r="M35">
        <v>6011.3339824732257</v>
      </c>
      <c r="N35">
        <v>46419.90810613439</v>
      </c>
      <c r="O35">
        <v>46419.908106134382</v>
      </c>
      <c r="P35">
        <v>93540.000000000029</v>
      </c>
      <c r="Q35">
        <v>1.8189894035458565E-12</v>
      </c>
      <c r="R35">
        <v>7.2759576141834259E-12</v>
      </c>
      <c r="S35">
        <v>2.9103830456733704E-11</v>
      </c>
      <c r="T35" t="s">
        <v>642</v>
      </c>
    </row>
    <row r="36" spans="1:20" x14ac:dyDescent="0.25">
      <c r="A36" t="s">
        <v>55</v>
      </c>
      <c r="B36" t="s">
        <v>527</v>
      </c>
      <c r="C36">
        <v>6681.4285714285706</v>
      </c>
      <c r="D36">
        <v>93540</v>
      </c>
      <c r="E36">
        <v>1</v>
      </c>
      <c r="F36">
        <v>7</v>
      </c>
      <c r="G36" t="s">
        <v>114</v>
      </c>
      <c r="H36">
        <v>7</v>
      </c>
      <c r="I36" t="s">
        <v>711</v>
      </c>
      <c r="J36">
        <v>1</v>
      </c>
      <c r="K36">
        <v>6.4264849074975663E-2</v>
      </c>
      <c r="L36">
        <v>6011.3339824732238</v>
      </c>
      <c r="M36">
        <v>6011.3339824732257</v>
      </c>
      <c r="N36">
        <v>46419.90810613439</v>
      </c>
      <c r="O36">
        <v>46419.908106134382</v>
      </c>
      <c r="P36">
        <v>93540.000000000029</v>
      </c>
      <c r="Q36">
        <v>1.8189894035458565E-12</v>
      </c>
      <c r="R36">
        <v>7.2759576141834259E-12</v>
      </c>
      <c r="S36">
        <v>2.9103830456733704E-11</v>
      </c>
      <c r="T36" t="s">
        <v>642</v>
      </c>
    </row>
    <row r="37" spans="1:20" x14ac:dyDescent="0.25">
      <c r="A37" t="s">
        <v>55</v>
      </c>
      <c r="B37" t="s">
        <v>527</v>
      </c>
      <c r="C37">
        <v>6681.4285714285706</v>
      </c>
      <c r="D37">
        <v>93540</v>
      </c>
      <c r="E37">
        <v>2</v>
      </c>
      <c r="F37">
        <v>1</v>
      </c>
      <c r="G37" t="s">
        <v>99</v>
      </c>
      <c r="H37">
        <v>8</v>
      </c>
      <c r="I37" t="s">
        <v>713</v>
      </c>
      <c r="J37">
        <v>2</v>
      </c>
      <c r="K37">
        <v>7.4397517039922118E-2</v>
      </c>
      <c r="L37">
        <v>6959.1437439143147</v>
      </c>
      <c r="M37">
        <v>6959.1437439143156</v>
      </c>
      <c r="N37">
        <v>47120.091893865647</v>
      </c>
      <c r="O37">
        <v>47120.091893865632</v>
      </c>
      <c r="P37">
        <v>93540.000000000029</v>
      </c>
      <c r="Q37">
        <v>9.0949470177292824E-13</v>
      </c>
      <c r="R37">
        <v>1.4551915228366852E-11</v>
      </c>
      <c r="S37">
        <v>2.9103830456733704E-11</v>
      </c>
      <c r="T37" t="s">
        <v>642</v>
      </c>
    </row>
    <row r="38" spans="1:20" x14ac:dyDescent="0.25">
      <c r="A38" t="s">
        <v>55</v>
      </c>
      <c r="B38" t="s">
        <v>527</v>
      </c>
      <c r="C38">
        <v>6681.4285714285706</v>
      </c>
      <c r="D38">
        <v>93540</v>
      </c>
      <c r="E38">
        <v>2</v>
      </c>
      <c r="F38">
        <v>2</v>
      </c>
      <c r="G38" t="s">
        <v>102</v>
      </c>
      <c r="H38">
        <v>9</v>
      </c>
      <c r="I38" t="s">
        <v>715</v>
      </c>
      <c r="J38">
        <v>2</v>
      </c>
      <c r="K38">
        <v>7.4397517039922118E-2</v>
      </c>
      <c r="L38">
        <v>6959.1437439143147</v>
      </c>
      <c r="M38">
        <v>6959.1437439143156</v>
      </c>
      <c r="N38">
        <v>47120.091893865647</v>
      </c>
      <c r="O38">
        <v>47120.091893865632</v>
      </c>
      <c r="P38">
        <v>93540.000000000029</v>
      </c>
      <c r="Q38">
        <v>9.0949470177292824E-13</v>
      </c>
      <c r="R38">
        <v>1.4551915228366852E-11</v>
      </c>
      <c r="S38">
        <v>2.9103830456733704E-11</v>
      </c>
      <c r="T38" t="s">
        <v>642</v>
      </c>
    </row>
    <row r="39" spans="1:20" x14ac:dyDescent="0.25">
      <c r="A39" t="s">
        <v>55</v>
      </c>
      <c r="B39" t="s">
        <v>527</v>
      </c>
      <c r="C39">
        <v>6681.4285714285706</v>
      </c>
      <c r="D39">
        <v>93540</v>
      </c>
      <c r="E39">
        <v>2</v>
      </c>
      <c r="F39">
        <v>3</v>
      </c>
      <c r="G39" t="s">
        <v>103</v>
      </c>
      <c r="H39">
        <v>10</v>
      </c>
      <c r="I39" t="s">
        <v>717</v>
      </c>
      <c r="J39">
        <v>2</v>
      </c>
      <c r="K39">
        <v>7.6466650438169442E-2</v>
      </c>
      <c r="L39">
        <v>7152.6904819863694</v>
      </c>
      <c r="M39">
        <v>7152.6904819863703</v>
      </c>
      <c r="N39">
        <v>47120.091893865647</v>
      </c>
      <c r="O39">
        <v>47120.091893865632</v>
      </c>
      <c r="P39">
        <v>93540.000000000029</v>
      </c>
      <c r="Q39">
        <v>9.0949470177292824E-13</v>
      </c>
      <c r="R39">
        <v>1.4551915228366852E-11</v>
      </c>
      <c r="S39">
        <v>2.9103830456733704E-11</v>
      </c>
      <c r="T39" t="s">
        <v>642</v>
      </c>
    </row>
    <row r="40" spans="1:20" x14ac:dyDescent="0.25">
      <c r="A40" t="s">
        <v>55</v>
      </c>
      <c r="B40" t="s">
        <v>527</v>
      </c>
      <c r="C40">
        <v>6681.4285714285706</v>
      </c>
      <c r="D40">
        <v>93540</v>
      </c>
      <c r="E40">
        <v>2</v>
      </c>
      <c r="F40">
        <v>4</v>
      </c>
      <c r="G40" t="s">
        <v>101</v>
      </c>
      <c r="H40">
        <v>11</v>
      </c>
      <c r="I40" t="s">
        <v>719</v>
      </c>
      <c r="J40">
        <v>2</v>
      </c>
      <c r="K40">
        <v>7.129381694255113E-2</v>
      </c>
      <c r="L40">
        <v>6668.8236368062326</v>
      </c>
      <c r="M40">
        <v>6668.8236368062344</v>
      </c>
      <c r="N40">
        <v>47120.091893865647</v>
      </c>
      <c r="O40">
        <v>47120.091893865632</v>
      </c>
      <c r="P40">
        <v>93540.000000000029</v>
      </c>
      <c r="Q40">
        <v>1.8189894035458565E-12</v>
      </c>
      <c r="R40">
        <v>1.4551915228366852E-11</v>
      </c>
      <c r="S40">
        <v>2.9103830456733704E-11</v>
      </c>
      <c r="T40" t="s">
        <v>642</v>
      </c>
    </row>
    <row r="41" spans="1:20" x14ac:dyDescent="0.25">
      <c r="A41" t="s">
        <v>55</v>
      </c>
      <c r="B41" t="s">
        <v>527</v>
      </c>
      <c r="C41">
        <v>6681.4285714285706</v>
      </c>
      <c r="D41">
        <v>93540</v>
      </c>
      <c r="E41">
        <v>2</v>
      </c>
      <c r="F41">
        <v>5</v>
      </c>
      <c r="G41" t="s">
        <v>105</v>
      </c>
      <c r="H41">
        <v>12</v>
      </c>
      <c r="I41" t="s">
        <v>721</v>
      </c>
      <c r="J41">
        <v>2</v>
      </c>
      <c r="K41">
        <v>6.8920399221032144E-2</v>
      </c>
      <c r="L41">
        <v>6446.814143135347</v>
      </c>
      <c r="M41">
        <v>6446.8141431353488</v>
      </c>
      <c r="N41">
        <v>47120.091893865647</v>
      </c>
      <c r="O41">
        <v>47120.091893865632</v>
      </c>
      <c r="P41">
        <v>93540.000000000029</v>
      </c>
      <c r="Q41">
        <v>1.8189894035458565E-12</v>
      </c>
      <c r="R41">
        <v>1.4551915228366852E-11</v>
      </c>
      <c r="S41">
        <v>2.9103830456733704E-11</v>
      </c>
      <c r="T41" t="s">
        <v>642</v>
      </c>
    </row>
    <row r="42" spans="1:20" x14ac:dyDescent="0.25">
      <c r="A42" t="s">
        <v>55</v>
      </c>
      <c r="B42" t="s">
        <v>527</v>
      </c>
      <c r="C42">
        <v>6681.4285714285706</v>
      </c>
      <c r="D42">
        <v>93540</v>
      </c>
      <c r="E42">
        <v>2</v>
      </c>
      <c r="F42">
        <v>6</v>
      </c>
      <c r="G42" t="s">
        <v>113</v>
      </c>
      <c r="H42">
        <v>13</v>
      </c>
      <c r="I42" t="s">
        <v>723</v>
      </c>
      <c r="J42">
        <v>2</v>
      </c>
      <c r="K42">
        <v>6.8829113924050639E-2</v>
      </c>
      <c r="L42">
        <v>6438.2753164556971</v>
      </c>
      <c r="M42">
        <v>6438.2753164556989</v>
      </c>
      <c r="N42">
        <v>47120.091893865647</v>
      </c>
      <c r="O42">
        <v>47120.091893865632</v>
      </c>
      <c r="P42">
        <v>93540.000000000029</v>
      </c>
      <c r="Q42">
        <v>1.8189894035458565E-12</v>
      </c>
      <c r="R42">
        <v>1.4551915228366852E-11</v>
      </c>
      <c r="S42">
        <v>2.9103830456733704E-11</v>
      </c>
      <c r="T42" t="s">
        <v>642</v>
      </c>
    </row>
    <row r="43" spans="1:20" x14ac:dyDescent="0.25">
      <c r="A43" t="s">
        <v>55</v>
      </c>
      <c r="B43" t="s">
        <v>527</v>
      </c>
      <c r="C43">
        <v>6681.4285714285706</v>
      </c>
      <c r="D43">
        <v>93540</v>
      </c>
      <c r="E43">
        <v>2</v>
      </c>
      <c r="F43">
        <v>7</v>
      </c>
      <c r="G43" t="s">
        <v>114</v>
      </c>
      <c r="H43">
        <v>14</v>
      </c>
      <c r="I43" t="s">
        <v>725</v>
      </c>
      <c r="J43">
        <v>2</v>
      </c>
      <c r="K43">
        <v>6.9437682570593962E-2</v>
      </c>
      <c r="L43">
        <v>6495.2008276533588</v>
      </c>
      <c r="M43">
        <v>6495.2008276533625</v>
      </c>
      <c r="N43">
        <v>47120.091893865647</v>
      </c>
      <c r="O43">
        <v>47120.091893865632</v>
      </c>
      <c r="P43">
        <v>93540.000000000029</v>
      </c>
      <c r="Q43">
        <v>3.637978807091713E-12</v>
      </c>
      <c r="R43">
        <v>1.4551915228366852E-11</v>
      </c>
      <c r="S43">
        <v>2.9103830456733704E-11</v>
      </c>
      <c r="T43" t="s">
        <v>642</v>
      </c>
    </row>
    <row r="44" spans="1:20" x14ac:dyDescent="0.25">
      <c r="A44" t="s">
        <v>55</v>
      </c>
      <c r="B44" t="s">
        <v>8</v>
      </c>
      <c r="C44">
        <v>1692.8571428571429</v>
      </c>
      <c r="D44">
        <v>23700</v>
      </c>
      <c r="E44">
        <v>1</v>
      </c>
      <c r="F44">
        <v>1</v>
      </c>
      <c r="G44" t="s">
        <v>99</v>
      </c>
      <c r="H44">
        <v>1</v>
      </c>
      <c r="I44" t="s">
        <v>699</v>
      </c>
      <c r="J44">
        <v>1</v>
      </c>
      <c r="K44">
        <v>7.8461538461538458E-2</v>
      </c>
      <c r="L44">
        <v>1859.5384615384614</v>
      </c>
      <c r="M44">
        <v>1859.5384615384614</v>
      </c>
      <c r="N44">
        <v>11850</v>
      </c>
      <c r="O44">
        <v>11850</v>
      </c>
      <c r="P44">
        <v>23700</v>
      </c>
      <c r="Q44">
        <v>0</v>
      </c>
      <c r="R44">
        <v>0</v>
      </c>
      <c r="S44">
        <v>0</v>
      </c>
      <c r="T44" t="s">
        <v>642</v>
      </c>
    </row>
    <row r="45" spans="1:20" x14ac:dyDescent="0.25">
      <c r="A45" t="s">
        <v>55</v>
      </c>
      <c r="B45" t="s">
        <v>8</v>
      </c>
      <c r="C45">
        <v>1692.8571428571429</v>
      </c>
      <c r="D45">
        <v>23700</v>
      </c>
      <c r="E45">
        <v>1</v>
      </c>
      <c r="F45">
        <v>2</v>
      </c>
      <c r="G45" t="s">
        <v>102</v>
      </c>
      <c r="H45">
        <v>2</v>
      </c>
      <c r="I45" t="s">
        <v>701</v>
      </c>
      <c r="J45">
        <v>1</v>
      </c>
      <c r="K45">
        <v>7.8461538461538458E-2</v>
      </c>
      <c r="L45">
        <v>1859.5384615384614</v>
      </c>
      <c r="M45">
        <v>1859.5384615384614</v>
      </c>
      <c r="N45">
        <v>11850</v>
      </c>
      <c r="O45">
        <v>11850</v>
      </c>
      <c r="P45">
        <v>23700</v>
      </c>
      <c r="Q45">
        <v>0</v>
      </c>
      <c r="R45">
        <v>0</v>
      </c>
      <c r="S45">
        <v>0</v>
      </c>
      <c r="T45" t="s">
        <v>642</v>
      </c>
    </row>
    <row r="46" spans="1:20" x14ac:dyDescent="0.25">
      <c r="A46" t="s">
        <v>55</v>
      </c>
      <c r="B46" t="s">
        <v>8</v>
      </c>
      <c r="C46">
        <v>1692.8571428571429</v>
      </c>
      <c r="D46">
        <v>23700</v>
      </c>
      <c r="E46">
        <v>1</v>
      </c>
      <c r="F46">
        <v>3</v>
      </c>
      <c r="G46" t="s">
        <v>103</v>
      </c>
      <c r="H46">
        <v>3</v>
      </c>
      <c r="I46" t="s">
        <v>703</v>
      </c>
      <c r="J46">
        <v>1</v>
      </c>
      <c r="K46">
        <v>7.8461538461538458E-2</v>
      </c>
      <c r="L46">
        <v>1859.5384615384614</v>
      </c>
      <c r="M46">
        <v>1859.5384615384614</v>
      </c>
      <c r="N46">
        <v>11850</v>
      </c>
      <c r="O46">
        <v>11850</v>
      </c>
      <c r="P46">
        <v>23700</v>
      </c>
      <c r="Q46">
        <v>0</v>
      </c>
      <c r="R46">
        <v>0</v>
      </c>
      <c r="S46">
        <v>0</v>
      </c>
      <c r="T46" t="s">
        <v>642</v>
      </c>
    </row>
    <row r="47" spans="1:20" x14ac:dyDescent="0.25">
      <c r="A47" t="s">
        <v>55</v>
      </c>
      <c r="B47" t="s">
        <v>8</v>
      </c>
      <c r="C47">
        <v>1692.8571428571429</v>
      </c>
      <c r="D47">
        <v>23700</v>
      </c>
      <c r="E47">
        <v>1</v>
      </c>
      <c r="F47">
        <v>4</v>
      </c>
      <c r="G47" t="s">
        <v>101</v>
      </c>
      <c r="H47">
        <v>4</v>
      </c>
      <c r="I47" t="s">
        <v>705</v>
      </c>
      <c r="J47">
        <v>1</v>
      </c>
      <c r="K47">
        <v>0.08</v>
      </c>
      <c r="L47">
        <v>1896</v>
      </c>
      <c r="M47">
        <v>1896</v>
      </c>
      <c r="N47">
        <v>11850</v>
      </c>
      <c r="O47">
        <v>11850</v>
      </c>
      <c r="P47">
        <v>23700</v>
      </c>
      <c r="Q47">
        <v>0</v>
      </c>
      <c r="R47">
        <v>0</v>
      </c>
      <c r="S47">
        <v>0</v>
      </c>
      <c r="T47" t="s">
        <v>642</v>
      </c>
    </row>
    <row r="48" spans="1:20" x14ac:dyDescent="0.25">
      <c r="A48" t="s">
        <v>55</v>
      </c>
      <c r="B48" t="s">
        <v>8</v>
      </c>
      <c r="C48">
        <v>1692.8571428571429</v>
      </c>
      <c r="D48">
        <v>23700</v>
      </c>
      <c r="E48">
        <v>1</v>
      </c>
      <c r="F48">
        <v>5</v>
      </c>
      <c r="G48" t="s">
        <v>105</v>
      </c>
      <c r="H48">
        <v>5</v>
      </c>
      <c r="I48" t="s">
        <v>707</v>
      </c>
      <c r="J48">
        <v>1</v>
      </c>
      <c r="K48">
        <v>0.08</v>
      </c>
      <c r="L48">
        <v>1896</v>
      </c>
      <c r="M48">
        <v>1896</v>
      </c>
      <c r="N48">
        <v>11850</v>
      </c>
      <c r="O48">
        <v>11850</v>
      </c>
      <c r="P48">
        <v>23700</v>
      </c>
      <c r="Q48">
        <v>0</v>
      </c>
      <c r="R48">
        <v>0</v>
      </c>
      <c r="S48">
        <v>0</v>
      </c>
      <c r="T48" t="s">
        <v>642</v>
      </c>
    </row>
    <row r="49" spans="1:20" x14ac:dyDescent="0.25">
      <c r="A49" t="s">
        <v>55</v>
      </c>
      <c r="B49" t="s">
        <v>8</v>
      </c>
      <c r="C49">
        <v>1692.8571428571429</v>
      </c>
      <c r="D49">
        <v>23700</v>
      </c>
      <c r="E49">
        <v>1</v>
      </c>
      <c r="F49">
        <v>6</v>
      </c>
      <c r="G49" t="s">
        <v>113</v>
      </c>
      <c r="H49">
        <v>6</v>
      </c>
      <c r="I49" t="s">
        <v>709</v>
      </c>
      <c r="J49">
        <v>1</v>
      </c>
      <c r="K49">
        <v>5.2307692307692305E-2</v>
      </c>
      <c r="L49">
        <v>1239.6923076923076</v>
      </c>
      <c r="M49">
        <v>1239.6923076923076</v>
      </c>
      <c r="N49">
        <v>11850</v>
      </c>
      <c r="O49">
        <v>11850</v>
      </c>
      <c r="P49">
        <v>23700</v>
      </c>
      <c r="Q49">
        <v>0</v>
      </c>
      <c r="R49">
        <v>0</v>
      </c>
      <c r="S49">
        <v>0</v>
      </c>
      <c r="T49" t="s">
        <v>642</v>
      </c>
    </row>
    <row r="50" spans="1:20" x14ac:dyDescent="0.25">
      <c r="A50" t="s">
        <v>55</v>
      </c>
      <c r="B50" t="s">
        <v>8</v>
      </c>
      <c r="C50">
        <v>1692.8571428571429</v>
      </c>
      <c r="D50">
        <v>23700</v>
      </c>
      <c r="E50">
        <v>1</v>
      </c>
      <c r="F50">
        <v>7</v>
      </c>
      <c r="G50" t="s">
        <v>114</v>
      </c>
      <c r="H50">
        <v>7</v>
      </c>
      <c r="I50" t="s">
        <v>711</v>
      </c>
      <c r="J50">
        <v>1</v>
      </c>
      <c r="K50">
        <v>5.2307692307692305E-2</v>
      </c>
      <c r="L50">
        <v>1239.6923076923076</v>
      </c>
      <c r="M50">
        <v>1239.6923076923076</v>
      </c>
      <c r="N50">
        <v>11850</v>
      </c>
      <c r="O50">
        <v>11850</v>
      </c>
      <c r="P50">
        <v>23700</v>
      </c>
      <c r="Q50">
        <v>0</v>
      </c>
      <c r="R50">
        <v>0</v>
      </c>
      <c r="S50">
        <v>0</v>
      </c>
      <c r="T50" t="s">
        <v>642</v>
      </c>
    </row>
    <row r="51" spans="1:20" x14ac:dyDescent="0.25">
      <c r="A51" t="s">
        <v>55</v>
      </c>
      <c r="B51" t="s">
        <v>8</v>
      </c>
      <c r="C51">
        <v>1692.8571428571429</v>
      </c>
      <c r="D51">
        <v>23700</v>
      </c>
      <c r="E51">
        <v>2</v>
      </c>
      <c r="F51">
        <v>1</v>
      </c>
      <c r="G51" t="s">
        <v>99</v>
      </c>
      <c r="H51">
        <v>8</v>
      </c>
      <c r="I51" t="s">
        <v>713</v>
      </c>
      <c r="J51">
        <v>2</v>
      </c>
      <c r="K51">
        <v>8.1538461538461532E-2</v>
      </c>
      <c r="L51">
        <v>1932.4615384615383</v>
      </c>
      <c r="M51">
        <v>1932.4615384615386</v>
      </c>
      <c r="N51">
        <v>11850</v>
      </c>
      <c r="O51">
        <v>11850</v>
      </c>
      <c r="P51">
        <v>23700</v>
      </c>
      <c r="Q51">
        <v>2.2737367544323206E-13</v>
      </c>
      <c r="R51">
        <v>0</v>
      </c>
      <c r="S51">
        <v>0</v>
      </c>
      <c r="T51" t="s">
        <v>642</v>
      </c>
    </row>
    <row r="52" spans="1:20" x14ac:dyDescent="0.25">
      <c r="A52" t="s">
        <v>55</v>
      </c>
      <c r="B52" t="s">
        <v>8</v>
      </c>
      <c r="C52">
        <v>1692.8571428571429</v>
      </c>
      <c r="D52">
        <v>23700</v>
      </c>
      <c r="E52">
        <v>2</v>
      </c>
      <c r="F52">
        <v>2</v>
      </c>
      <c r="G52" t="s">
        <v>102</v>
      </c>
      <c r="H52">
        <v>9</v>
      </c>
      <c r="I52" t="s">
        <v>715</v>
      </c>
      <c r="J52">
        <v>2</v>
      </c>
      <c r="K52">
        <v>7.8461538461538458E-2</v>
      </c>
      <c r="L52">
        <v>1859.5384615384614</v>
      </c>
      <c r="M52">
        <v>1859.5384615384614</v>
      </c>
      <c r="N52">
        <v>11850</v>
      </c>
      <c r="O52">
        <v>11850</v>
      </c>
      <c r="P52">
        <v>23700</v>
      </c>
      <c r="Q52">
        <v>0</v>
      </c>
      <c r="R52">
        <v>0</v>
      </c>
      <c r="S52">
        <v>0</v>
      </c>
      <c r="T52" t="s">
        <v>642</v>
      </c>
    </row>
    <row r="53" spans="1:20" x14ac:dyDescent="0.25">
      <c r="A53" t="s">
        <v>55</v>
      </c>
      <c r="B53" t="s">
        <v>8</v>
      </c>
      <c r="C53">
        <v>1692.8571428571429</v>
      </c>
      <c r="D53">
        <v>23700</v>
      </c>
      <c r="E53">
        <v>2</v>
      </c>
      <c r="F53">
        <v>3</v>
      </c>
      <c r="G53" t="s">
        <v>103</v>
      </c>
      <c r="H53">
        <v>10</v>
      </c>
      <c r="I53" t="s">
        <v>717</v>
      </c>
      <c r="J53">
        <v>2</v>
      </c>
      <c r="K53">
        <v>0.08</v>
      </c>
      <c r="L53">
        <v>1896</v>
      </c>
      <c r="M53">
        <v>1896</v>
      </c>
      <c r="N53">
        <v>11850</v>
      </c>
      <c r="O53">
        <v>11850</v>
      </c>
      <c r="P53">
        <v>23700</v>
      </c>
      <c r="Q53">
        <v>0</v>
      </c>
      <c r="R53">
        <v>0</v>
      </c>
      <c r="S53">
        <v>0</v>
      </c>
      <c r="T53" t="s">
        <v>642</v>
      </c>
    </row>
    <row r="54" spans="1:20" x14ac:dyDescent="0.25">
      <c r="A54" t="s">
        <v>55</v>
      </c>
      <c r="B54" t="s">
        <v>8</v>
      </c>
      <c r="C54">
        <v>1692.8571428571429</v>
      </c>
      <c r="D54">
        <v>23700</v>
      </c>
      <c r="E54">
        <v>2</v>
      </c>
      <c r="F54">
        <v>4</v>
      </c>
      <c r="G54" t="s">
        <v>101</v>
      </c>
      <c r="H54">
        <v>11</v>
      </c>
      <c r="I54" t="s">
        <v>719</v>
      </c>
      <c r="J54">
        <v>2</v>
      </c>
      <c r="K54">
        <v>7.8461538461538458E-2</v>
      </c>
      <c r="L54">
        <v>1859.5384615384614</v>
      </c>
      <c r="M54">
        <v>1859.5384615384614</v>
      </c>
      <c r="N54">
        <v>11850</v>
      </c>
      <c r="O54">
        <v>11850</v>
      </c>
      <c r="P54">
        <v>23700</v>
      </c>
      <c r="Q54">
        <v>0</v>
      </c>
      <c r="R54">
        <v>0</v>
      </c>
      <c r="S54">
        <v>0</v>
      </c>
      <c r="T54" t="s">
        <v>642</v>
      </c>
    </row>
    <row r="55" spans="1:20" x14ac:dyDescent="0.25">
      <c r="A55" t="s">
        <v>55</v>
      </c>
      <c r="B55" t="s">
        <v>8</v>
      </c>
      <c r="C55">
        <v>1692.8571428571429</v>
      </c>
      <c r="D55">
        <v>23700</v>
      </c>
      <c r="E55">
        <v>2</v>
      </c>
      <c r="F55">
        <v>5</v>
      </c>
      <c r="G55" t="s">
        <v>105</v>
      </c>
      <c r="H55">
        <v>12</v>
      </c>
      <c r="I55" t="s">
        <v>721</v>
      </c>
      <c r="J55">
        <v>2</v>
      </c>
      <c r="K55">
        <v>0.08</v>
      </c>
      <c r="L55">
        <v>1896</v>
      </c>
      <c r="M55">
        <v>1896</v>
      </c>
      <c r="N55">
        <v>11850</v>
      </c>
      <c r="O55">
        <v>11850</v>
      </c>
      <c r="P55">
        <v>23700</v>
      </c>
      <c r="Q55">
        <v>0</v>
      </c>
      <c r="R55">
        <v>0</v>
      </c>
      <c r="S55">
        <v>0</v>
      </c>
      <c r="T55" t="s">
        <v>642</v>
      </c>
    </row>
    <row r="56" spans="1:20" x14ac:dyDescent="0.25">
      <c r="A56" t="s">
        <v>55</v>
      </c>
      <c r="B56" t="s">
        <v>8</v>
      </c>
      <c r="C56">
        <v>1692.8571428571429</v>
      </c>
      <c r="D56">
        <v>23700</v>
      </c>
      <c r="E56">
        <v>2</v>
      </c>
      <c r="F56">
        <v>6</v>
      </c>
      <c r="G56" t="s">
        <v>113</v>
      </c>
      <c r="H56">
        <v>13</v>
      </c>
      <c r="I56" t="s">
        <v>723</v>
      </c>
      <c r="J56">
        <v>2</v>
      </c>
      <c r="K56">
        <v>4.9230769230769231E-2</v>
      </c>
      <c r="L56">
        <v>1166.7692307692307</v>
      </c>
      <c r="M56">
        <v>1166.7692307692307</v>
      </c>
      <c r="N56">
        <v>11850</v>
      </c>
      <c r="O56">
        <v>11850</v>
      </c>
      <c r="P56">
        <v>23700</v>
      </c>
      <c r="Q56">
        <v>0</v>
      </c>
      <c r="R56">
        <v>0</v>
      </c>
      <c r="S56">
        <v>0</v>
      </c>
      <c r="T56" t="s">
        <v>642</v>
      </c>
    </row>
    <row r="57" spans="1:20" x14ac:dyDescent="0.25">
      <c r="A57" t="s">
        <v>55</v>
      </c>
      <c r="B57" t="s">
        <v>8</v>
      </c>
      <c r="C57">
        <v>1692.8571428571429</v>
      </c>
      <c r="D57">
        <v>23700</v>
      </c>
      <c r="E57">
        <v>2</v>
      </c>
      <c r="F57">
        <v>7</v>
      </c>
      <c r="G57" t="s">
        <v>114</v>
      </c>
      <c r="H57">
        <v>14</v>
      </c>
      <c r="I57" t="s">
        <v>725</v>
      </c>
      <c r="J57">
        <v>2</v>
      </c>
      <c r="K57">
        <v>5.2307692307692305E-2</v>
      </c>
      <c r="L57">
        <v>1239.6923076923076</v>
      </c>
      <c r="M57">
        <v>1239.6923076923076</v>
      </c>
      <c r="N57">
        <v>11850</v>
      </c>
      <c r="O57">
        <v>11850</v>
      </c>
      <c r="P57">
        <v>23700</v>
      </c>
      <c r="Q57">
        <v>0</v>
      </c>
      <c r="R57">
        <v>0</v>
      </c>
      <c r="S57">
        <v>0</v>
      </c>
      <c r="T57" t="s">
        <v>642</v>
      </c>
    </row>
    <row r="58" spans="1:20" x14ac:dyDescent="0.25">
      <c r="A58" t="s">
        <v>56</v>
      </c>
      <c r="B58" t="s">
        <v>527</v>
      </c>
      <c r="C58">
        <v>12441.428571428571</v>
      </c>
      <c r="D58">
        <v>174180</v>
      </c>
      <c r="E58">
        <v>1</v>
      </c>
      <c r="F58">
        <v>1</v>
      </c>
      <c r="G58" t="s">
        <v>99</v>
      </c>
      <c r="H58">
        <v>1</v>
      </c>
      <c r="I58" t="s">
        <v>699</v>
      </c>
      <c r="J58">
        <v>1</v>
      </c>
      <c r="K58">
        <v>7.3570766378244778E-2</v>
      </c>
      <c r="L58">
        <v>12814.556087762676</v>
      </c>
      <c r="M58">
        <v>12814.556087762676</v>
      </c>
      <c r="N58">
        <v>87174.775494437607</v>
      </c>
      <c r="O58">
        <v>87174.775494437607</v>
      </c>
      <c r="P58">
        <v>174180.00000000006</v>
      </c>
      <c r="Q58">
        <v>0</v>
      </c>
      <c r="R58">
        <v>0</v>
      </c>
      <c r="S58">
        <v>5.8207660913467407E-11</v>
      </c>
      <c r="T58" t="s">
        <v>642</v>
      </c>
    </row>
    <row r="59" spans="1:20" x14ac:dyDescent="0.25">
      <c r="A59" t="s">
        <v>56</v>
      </c>
      <c r="B59" t="s">
        <v>527</v>
      </c>
      <c r="C59">
        <v>12441.428571428571</v>
      </c>
      <c r="D59">
        <v>174180</v>
      </c>
      <c r="E59">
        <v>1</v>
      </c>
      <c r="F59">
        <v>2</v>
      </c>
      <c r="G59" t="s">
        <v>102</v>
      </c>
      <c r="H59">
        <v>2</v>
      </c>
      <c r="I59" t="s">
        <v>701</v>
      </c>
      <c r="J59">
        <v>1</v>
      </c>
      <c r="K59">
        <v>7.7279048207663806E-2</v>
      </c>
      <c r="L59">
        <v>13460.464616810881</v>
      </c>
      <c r="M59">
        <v>13460.464616810885</v>
      </c>
      <c r="N59">
        <v>87174.775494437607</v>
      </c>
      <c r="O59">
        <v>87174.775494437607</v>
      </c>
      <c r="P59">
        <v>174180.00000000006</v>
      </c>
      <c r="Q59">
        <v>3.637978807091713E-12</v>
      </c>
      <c r="R59">
        <v>0</v>
      </c>
      <c r="S59">
        <v>5.8207660913467407E-11</v>
      </c>
      <c r="T59" t="s">
        <v>642</v>
      </c>
    </row>
    <row r="60" spans="1:20" x14ac:dyDescent="0.25">
      <c r="A60" t="s">
        <v>56</v>
      </c>
      <c r="B60" t="s">
        <v>527</v>
      </c>
      <c r="C60">
        <v>12441.428571428571</v>
      </c>
      <c r="D60">
        <v>174180</v>
      </c>
      <c r="E60">
        <v>1</v>
      </c>
      <c r="F60">
        <v>3</v>
      </c>
      <c r="G60" t="s">
        <v>103</v>
      </c>
      <c r="H60">
        <v>3</v>
      </c>
      <c r="I60" t="s">
        <v>703</v>
      </c>
      <c r="J60">
        <v>1</v>
      </c>
      <c r="K60">
        <v>7.7773485784919688E-2</v>
      </c>
      <c r="L60">
        <v>13546.585754017311</v>
      </c>
      <c r="M60">
        <v>13546.585754017311</v>
      </c>
      <c r="N60">
        <v>87174.775494437607</v>
      </c>
      <c r="O60">
        <v>87174.775494437607</v>
      </c>
      <c r="P60">
        <v>174180.00000000006</v>
      </c>
      <c r="Q60">
        <v>0</v>
      </c>
      <c r="R60">
        <v>0</v>
      </c>
      <c r="S60">
        <v>5.8207660913467407E-11</v>
      </c>
      <c r="T60" t="s">
        <v>642</v>
      </c>
    </row>
    <row r="61" spans="1:20" x14ac:dyDescent="0.25">
      <c r="A61" t="s">
        <v>56</v>
      </c>
      <c r="B61" t="s">
        <v>527</v>
      </c>
      <c r="C61">
        <v>12441.428571428571</v>
      </c>
      <c r="D61">
        <v>174180</v>
      </c>
      <c r="E61">
        <v>1</v>
      </c>
      <c r="F61">
        <v>4</v>
      </c>
      <c r="G61" t="s">
        <v>101</v>
      </c>
      <c r="H61">
        <v>4</v>
      </c>
      <c r="I61" t="s">
        <v>705</v>
      </c>
      <c r="J61">
        <v>1</v>
      </c>
      <c r="K61">
        <v>8.1141841779975313E-2</v>
      </c>
      <c r="L61">
        <v>14133.2860012361</v>
      </c>
      <c r="M61">
        <v>14133.286001236102</v>
      </c>
      <c r="N61">
        <v>87174.775494437607</v>
      </c>
      <c r="O61">
        <v>87174.775494437607</v>
      </c>
      <c r="P61">
        <v>174180.00000000006</v>
      </c>
      <c r="Q61">
        <v>1.8189894035458565E-12</v>
      </c>
      <c r="R61">
        <v>0</v>
      </c>
      <c r="S61">
        <v>5.8207660913467407E-11</v>
      </c>
      <c r="T61" t="s">
        <v>642</v>
      </c>
    </row>
    <row r="62" spans="1:20" x14ac:dyDescent="0.25">
      <c r="A62" t="s">
        <v>56</v>
      </c>
      <c r="B62" t="s">
        <v>527</v>
      </c>
      <c r="C62">
        <v>12441.428571428571</v>
      </c>
      <c r="D62">
        <v>174180</v>
      </c>
      <c r="E62">
        <v>1</v>
      </c>
      <c r="F62">
        <v>5</v>
      </c>
      <c r="G62" t="s">
        <v>105</v>
      </c>
      <c r="H62">
        <v>5</v>
      </c>
      <c r="I62" t="s">
        <v>707</v>
      </c>
      <c r="J62">
        <v>1</v>
      </c>
      <c r="K62">
        <v>7.1747527812113757E-2</v>
      </c>
      <c r="L62">
        <v>12496.984394313975</v>
      </c>
      <c r="M62">
        <v>12496.984394313971</v>
      </c>
      <c r="N62">
        <v>87174.775494437607</v>
      </c>
      <c r="O62">
        <v>87174.775494437607</v>
      </c>
      <c r="P62">
        <v>174180.00000000006</v>
      </c>
      <c r="Q62">
        <v>-3.637978807091713E-12</v>
      </c>
      <c r="R62">
        <v>0</v>
      </c>
      <c r="S62">
        <v>5.8207660913467407E-11</v>
      </c>
      <c r="T62" t="s">
        <v>642</v>
      </c>
    </row>
    <row r="63" spans="1:20" x14ac:dyDescent="0.25">
      <c r="A63" t="s">
        <v>56</v>
      </c>
      <c r="B63" t="s">
        <v>527</v>
      </c>
      <c r="C63">
        <v>12441.428571428571</v>
      </c>
      <c r="D63">
        <v>174180</v>
      </c>
      <c r="E63">
        <v>1</v>
      </c>
      <c r="F63">
        <v>6</v>
      </c>
      <c r="G63" t="s">
        <v>113</v>
      </c>
      <c r="H63">
        <v>6</v>
      </c>
      <c r="I63" t="s">
        <v>709</v>
      </c>
      <c r="J63">
        <v>1</v>
      </c>
      <c r="K63">
        <v>5.9332509270704596E-2</v>
      </c>
      <c r="L63">
        <v>10334.536464771327</v>
      </c>
      <c r="M63">
        <v>10334.536464771325</v>
      </c>
      <c r="N63">
        <v>87174.775494437607</v>
      </c>
      <c r="O63">
        <v>87174.775494437607</v>
      </c>
      <c r="P63">
        <v>174180.00000000006</v>
      </c>
      <c r="Q63">
        <v>-1.8189894035458565E-12</v>
      </c>
      <c r="R63">
        <v>0</v>
      </c>
      <c r="S63">
        <v>5.8207660913467407E-11</v>
      </c>
      <c r="T63" t="s">
        <v>642</v>
      </c>
    </row>
    <row r="64" spans="1:20" x14ac:dyDescent="0.25">
      <c r="A64" t="s">
        <v>56</v>
      </c>
      <c r="B64" t="s">
        <v>527</v>
      </c>
      <c r="C64">
        <v>12441.428571428571</v>
      </c>
      <c r="D64">
        <v>174180</v>
      </c>
      <c r="E64">
        <v>1</v>
      </c>
      <c r="F64">
        <v>7</v>
      </c>
      <c r="G64" t="s">
        <v>114</v>
      </c>
      <c r="H64">
        <v>7</v>
      </c>
      <c r="I64" t="s">
        <v>711</v>
      </c>
      <c r="J64">
        <v>1</v>
      </c>
      <c r="K64">
        <v>5.9641532756489521E-2</v>
      </c>
      <c r="L64">
        <v>10388.362175525344</v>
      </c>
      <c r="M64">
        <v>10388.362175525344</v>
      </c>
      <c r="N64">
        <v>87174.775494437607</v>
      </c>
      <c r="O64">
        <v>87174.775494437607</v>
      </c>
      <c r="P64">
        <v>174180.00000000006</v>
      </c>
      <c r="Q64">
        <v>0</v>
      </c>
      <c r="R64">
        <v>0</v>
      </c>
      <c r="S64">
        <v>5.8207660913467407E-11</v>
      </c>
      <c r="T64" t="s">
        <v>642</v>
      </c>
    </row>
    <row r="65" spans="1:20" x14ac:dyDescent="0.25">
      <c r="A65" t="s">
        <v>56</v>
      </c>
      <c r="B65" t="s">
        <v>527</v>
      </c>
      <c r="C65">
        <v>12441.428571428571</v>
      </c>
      <c r="D65">
        <v>174180</v>
      </c>
      <c r="E65">
        <v>2</v>
      </c>
      <c r="F65">
        <v>1</v>
      </c>
      <c r="G65" t="s">
        <v>99</v>
      </c>
      <c r="H65">
        <v>8</v>
      </c>
      <c r="I65" t="s">
        <v>713</v>
      </c>
      <c r="J65">
        <v>2</v>
      </c>
      <c r="K65">
        <v>7.414245982694688E-2</v>
      </c>
      <c r="L65">
        <v>12914.133652657607</v>
      </c>
      <c r="M65">
        <v>12914.133652657609</v>
      </c>
      <c r="N65">
        <v>87005.224505562466</v>
      </c>
      <c r="O65">
        <v>87005.224505562452</v>
      </c>
      <c r="P65">
        <v>174180.00000000006</v>
      </c>
      <c r="Q65">
        <v>1.8189894035458565E-12</v>
      </c>
      <c r="R65">
        <v>1.4551915228366852E-11</v>
      </c>
      <c r="S65">
        <v>5.8207660913467407E-11</v>
      </c>
      <c r="T65" t="s">
        <v>642</v>
      </c>
    </row>
    <row r="66" spans="1:20" x14ac:dyDescent="0.25">
      <c r="A66" t="s">
        <v>56</v>
      </c>
      <c r="B66" t="s">
        <v>527</v>
      </c>
      <c r="C66">
        <v>12441.428571428571</v>
      </c>
      <c r="D66">
        <v>174180</v>
      </c>
      <c r="E66">
        <v>2</v>
      </c>
      <c r="F66">
        <v>2</v>
      </c>
      <c r="G66" t="s">
        <v>102</v>
      </c>
      <c r="H66">
        <v>9</v>
      </c>
      <c r="I66" t="s">
        <v>715</v>
      </c>
      <c r="J66">
        <v>2</v>
      </c>
      <c r="K66">
        <v>7.7309950556242304E-2</v>
      </c>
      <c r="L66">
        <v>13465.847187886284</v>
      </c>
      <c r="M66">
        <v>13465.847187886284</v>
      </c>
      <c r="N66">
        <v>87005.224505562466</v>
      </c>
      <c r="O66">
        <v>87005.224505562452</v>
      </c>
      <c r="P66">
        <v>174180.00000000006</v>
      </c>
      <c r="Q66">
        <v>0</v>
      </c>
      <c r="R66">
        <v>1.4551915228366852E-11</v>
      </c>
      <c r="S66">
        <v>5.8207660913467407E-11</v>
      </c>
      <c r="T66" t="s">
        <v>642</v>
      </c>
    </row>
    <row r="67" spans="1:20" x14ac:dyDescent="0.25">
      <c r="A67" t="s">
        <v>56</v>
      </c>
      <c r="B67" t="s">
        <v>527</v>
      </c>
      <c r="C67">
        <v>12441.428571428571</v>
      </c>
      <c r="D67">
        <v>174180</v>
      </c>
      <c r="E67">
        <v>2</v>
      </c>
      <c r="F67">
        <v>3</v>
      </c>
      <c r="G67" t="s">
        <v>103</v>
      </c>
      <c r="H67">
        <v>10</v>
      </c>
      <c r="I67" t="s">
        <v>717</v>
      </c>
      <c r="J67">
        <v>2</v>
      </c>
      <c r="K67">
        <v>7.7773485784919688E-2</v>
      </c>
      <c r="L67">
        <v>13546.585754017311</v>
      </c>
      <c r="M67">
        <v>13546.585754017311</v>
      </c>
      <c r="N67">
        <v>87005.224505562466</v>
      </c>
      <c r="O67">
        <v>87005.224505562452</v>
      </c>
      <c r="P67">
        <v>174180.00000000006</v>
      </c>
      <c r="Q67">
        <v>0</v>
      </c>
      <c r="R67">
        <v>1.4551915228366852E-11</v>
      </c>
      <c r="S67">
        <v>5.8207660913467407E-11</v>
      </c>
      <c r="T67" t="s">
        <v>642</v>
      </c>
    </row>
    <row r="68" spans="1:20" x14ac:dyDescent="0.25">
      <c r="A68" t="s">
        <v>56</v>
      </c>
      <c r="B68" t="s">
        <v>527</v>
      </c>
      <c r="C68">
        <v>12441.428571428571</v>
      </c>
      <c r="D68">
        <v>174180</v>
      </c>
      <c r="E68">
        <v>2</v>
      </c>
      <c r="F68">
        <v>4</v>
      </c>
      <c r="G68" t="s">
        <v>101</v>
      </c>
      <c r="H68">
        <v>11</v>
      </c>
      <c r="I68" t="s">
        <v>719</v>
      </c>
      <c r="J68">
        <v>2</v>
      </c>
      <c r="K68">
        <v>7.8515142150803491E-2</v>
      </c>
      <c r="L68">
        <v>13675.767459826951</v>
      </c>
      <c r="M68">
        <v>13675.767459826955</v>
      </c>
      <c r="N68">
        <v>87005.224505562466</v>
      </c>
      <c r="O68">
        <v>87005.224505562452</v>
      </c>
      <c r="P68">
        <v>174180.00000000006</v>
      </c>
      <c r="Q68">
        <v>3.637978807091713E-12</v>
      </c>
      <c r="R68">
        <v>1.4551915228366852E-11</v>
      </c>
      <c r="S68">
        <v>5.8207660913467407E-11</v>
      </c>
      <c r="T68" t="s">
        <v>642</v>
      </c>
    </row>
    <row r="69" spans="1:20" x14ac:dyDescent="0.25">
      <c r="A69" t="s">
        <v>56</v>
      </c>
      <c r="B69" t="s">
        <v>527</v>
      </c>
      <c r="C69">
        <v>12441.428571428571</v>
      </c>
      <c r="D69">
        <v>174180</v>
      </c>
      <c r="E69">
        <v>2</v>
      </c>
      <c r="F69">
        <v>5</v>
      </c>
      <c r="G69" t="s">
        <v>105</v>
      </c>
      <c r="H69">
        <v>12</v>
      </c>
      <c r="I69" t="s">
        <v>721</v>
      </c>
      <c r="J69">
        <v>2</v>
      </c>
      <c r="K69">
        <v>7.1747527812113757E-2</v>
      </c>
      <c r="L69">
        <v>12496.984394313975</v>
      </c>
      <c r="M69">
        <v>12496.984394313971</v>
      </c>
      <c r="N69">
        <v>87005.224505562466</v>
      </c>
      <c r="O69">
        <v>87005.224505562452</v>
      </c>
      <c r="P69">
        <v>174180.00000000006</v>
      </c>
      <c r="Q69">
        <v>-3.637978807091713E-12</v>
      </c>
      <c r="R69">
        <v>1.4551915228366852E-11</v>
      </c>
      <c r="S69">
        <v>5.8207660913467407E-11</v>
      </c>
      <c r="T69" t="s">
        <v>642</v>
      </c>
    </row>
    <row r="70" spans="1:20" x14ac:dyDescent="0.25">
      <c r="A70" t="s">
        <v>56</v>
      </c>
      <c r="B70" t="s">
        <v>527</v>
      </c>
      <c r="C70">
        <v>12441.428571428571</v>
      </c>
      <c r="D70">
        <v>174180</v>
      </c>
      <c r="E70">
        <v>2</v>
      </c>
      <c r="F70">
        <v>6</v>
      </c>
      <c r="G70" t="s">
        <v>113</v>
      </c>
      <c r="H70">
        <v>13</v>
      </c>
      <c r="I70" t="s">
        <v>723</v>
      </c>
      <c r="J70">
        <v>2</v>
      </c>
      <c r="K70">
        <v>5.8714462299134761E-2</v>
      </c>
      <c r="L70">
        <v>10226.885043263293</v>
      </c>
      <c r="M70">
        <v>10226.885043263293</v>
      </c>
      <c r="N70">
        <v>87005.224505562466</v>
      </c>
      <c r="O70">
        <v>87005.224505562452</v>
      </c>
      <c r="P70">
        <v>174180.00000000006</v>
      </c>
      <c r="Q70">
        <v>0</v>
      </c>
      <c r="R70">
        <v>1.4551915228366852E-11</v>
      </c>
      <c r="S70">
        <v>5.8207660913467407E-11</v>
      </c>
      <c r="T70" t="s">
        <v>642</v>
      </c>
    </row>
    <row r="71" spans="1:20" x14ac:dyDescent="0.25">
      <c r="A71" t="s">
        <v>56</v>
      </c>
      <c r="B71" t="s">
        <v>527</v>
      </c>
      <c r="C71">
        <v>12441.428571428571</v>
      </c>
      <c r="D71">
        <v>174180</v>
      </c>
      <c r="E71">
        <v>2</v>
      </c>
      <c r="F71">
        <v>7</v>
      </c>
      <c r="G71" t="s">
        <v>114</v>
      </c>
      <c r="H71">
        <v>14</v>
      </c>
      <c r="I71" t="s">
        <v>725</v>
      </c>
      <c r="J71">
        <v>2</v>
      </c>
      <c r="K71">
        <v>6.1310259579728084E-2</v>
      </c>
      <c r="L71">
        <v>10679.021013597037</v>
      </c>
      <c r="M71">
        <v>10679.021013597039</v>
      </c>
      <c r="N71">
        <v>87005.224505562466</v>
      </c>
      <c r="O71">
        <v>87005.224505562452</v>
      </c>
      <c r="P71">
        <v>174180.00000000006</v>
      </c>
      <c r="Q71">
        <v>1.8189894035458565E-12</v>
      </c>
      <c r="R71">
        <v>1.4551915228366852E-11</v>
      </c>
      <c r="S71">
        <v>5.8207660913467407E-11</v>
      </c>
      <c r="T71" t="s">
        <v>642</v>
      </c>
    </row>
    <row r="72" spans="1:20" x14ac:dyDescent="0.25">
      <c r="A72" t="s">
        <v>56</v>
      </c>
      <c r="B72" t="s">
        <v>8</v>
      </c>
      <c r="C72">
        <v>3162.8571428571427</v>
      </c>
      <c r="D72">
        <v>44280</v>
      </c>
      <c r="E72">
        <v>1</v>
      </c>
      <c r="F72">
        <v>1</v>
      </c>
      <c r="G72" t="s">
        <v>99</v>
      </c>
      <c r="H72">
        <v>1</v>
      </c>
      <c r="I72" t="s">
        <v>699</v>
      </c>
      <c r="J72">
        <v>1</v>
      </c>
      <c r="K72">
        <v>6.3449508489722972E-2</v>
      </c>
      <c r="L72">
        <v>2809.5442359249332</v>
      </c>
      <c r="M72">
        <v>2809.5442359249328</v>
      </c>
      <c r="N72">
        <v>22041.072386058979</v>
      </c>
      <c r="O72">
        <v>22041.072386058979</v>
      </c>
      <c r="P72">
        <v>44280</v>
      </c>
      <c r="Q72">
        <v>-4.5474735088646412E-13</v>
      </c>
      <c r="R72">
        <v>0</v>
      </c>
      <c r="S72">
        <v>0</v>
      </c>
      <c r="T72" t="s">
        <v>642</v>
      </c>
    </row>
    <row r="73" spans="1:20" x14ac:dyDescent="0.25">
      <c r="A73" t="s">
        <v>56</v>
      </c>
      <c r="B73" t="s">
        <v>8</v>
      </c>
      <c r="C73">
        <v>3162.8571428571427</v>
      </c>
      <c r="D73">
        <v>44280</v>
      </c>
      <c r="E73">
        <v>1</v>
      </c>
      <c r="F73">
        <v>2</v>
      </c>
      <c r="G73" t="s">
        <v>102</v>
      </c>
      <c r="H73">
        <v>2</v>
      </c>
      <c r="I73" t="s">
        <v>701</v>
      </c>
      <c r="J73">
        <v>1</v>
      </c>
      <c r="K73">
        <v>6.3449508489722972E-2</v>
      </c>
      <c r="L73">
        <v>2809.5442359249332</v>
      </c>
      <c r="M73">
        <v>2809.5442359249328</v>
      </c>
      <c r="N73">
        <v>22041.072386058979</v>
      </c>
      <c r="O73">
        <v>22041.072386058979</v>
      </c>
      <c r="P73">
        <v>44280</v>
      </c>
      <c r="Q73">
        <v>-4.5474735088646412E-13</v>
      </c>
      <c r="R73">
        <v>0</v>
      </c>
      <c r="S73">
        <v>0</v>
      </c>
      <c r="T73" t="s">
        <v>642</v>
      </c>
    </row>
    <row r="74" spans="1:20" x14ac:dyDescent="0.25">
      <c r="A74" t="s">
        <v>56</v>
      </c>
      <c r="B74" t="s">
        <v>8</v>
      </c>
      <c r="C74">
        <v>3162.8571428571427</v>
      </c>
      <c r="D74">
        <v>44280</v>
      </c>
      <c r="E74">
        <v>1</v>
      </c>
      <c r="F74">
        <v>3</v>
      </c>
      <c r="G74" t="s">
        <v>103</v>
      </c>
      <c r="H74">
        <v>3</v>
      </c>
      <c r="I74" t="s">
        <v>703</v>
      </c>
      <c r="J74">
        <v>1</v>
      </c>
      <c r="K74">
        <v>7.8641644325290444E-2</v>
      </c>
      <c r="L74">
        <v>3482.2520107238611</v>
      </c>
      <c r="M74">
        <v>3482.2520107238606</v>
      </c>
      <c r="N74">
        <v>22041.072386058979</v>
      </c>
      <c r="O74">
        <v>22041.072386058979</v>
      </c>
      <c r="P74">
        <v>44280</v>
      </c>
      <c r="Q74">
        <v>-4.5474735088646412E-13</v>
      </c>
      <c r="R74">
        <v>0</v>
      </c>
      <c r="S74">
        <v>0</v>
      </c>
      <c r="T74" t="s">
        <v>642</v>
      </c>
    </row>
    <row r="75" spans="1:20" x14ac:dyDescent="0.25">
      <c r="A75" t="s">
        <v>56</v>
      </c>
      <c r="B75" t="s">
        <v>8</v>
      </c>
      <c r="C75">
        <v>3162.8571428571427</v>
      </c>
      <c r="D75">
        <v>44280</v>
      </c>
      <c r="E75">
        <v>1</v>
      </c>
      <c r="F75">
        <v>4</v>
      </c>
      <c r="G75" t="s">
        <v>101</v>
      </c>
      <c r="H75">
        <v>4</v>
      </c>
      <c r="I75" t="s">
        <v>705</v>
      </c>
      <c r="J75">
        <v>1</v>
      </c>
      <c r="K75">
        <v>5.9874888293118857E-2</v>
      </c>
      <c r="L75">
        <v>2651.2600536193031</v>
      </c>
      <c r="M75">
        <v>2651.2600536193031</v>
      </c>
      <c r="N75">
        <v>22041.072386058979</v>
      </c>
      <c r="O75">
        <v>22041.072386058979</v>
      </c>
      <c r="P75">
        <v>44280</v>
      </c>
      <c r="Q75">
        <v>0</v>
      </c>
      <c r="R75">
        <v>0</v>
      </c>
      <c r="S75">
        <v>0</v>
      </c>
      <c r="T75" t="s">
        <v>642</v>
      </c>
    </row>
    <row r="76" spans="1:20" x14ac:dyDescent="0.25">
      <c r="A76" t="s">
        <v>56</v>
      </c>
      <c r="B76" t="s">
        <v>8</v>
      </c>
      <c r="C76">
        <v>3162.8571428571427</v>
      </c>
      <c r="D76">
        <v>44280</v>
      </c>
      <c r="E76">
        <v>1</v>
      </c>
      <c r="F76">
        <v>5</v>
      </c>
      <c r="G76" t="s">
        <v>105</v>
      </c>
      <c r="H76">
        <v>5</v>
      </c>
      <c r="I76" t="s">
        <v>707</v>
      </c>
      <c r="J76">
        <v>1</v>
      </c>
      <c r="K76">
        <v>0.10545129579982127</v>
      </c>
      <c r="L76">
        <v>4669.3833780160858</v>
      </c>
      <c r="M76">
        <v>4669.3833780160858</v>
      </c>
      <c r="N76">
        <v>22041.072386058979</v>
      </c>
      <c r="O76">
        <v>22041.072386058979</v>
      </c>
      <c r="P76">
        <v>44280</v>
      </c>
      <c r="Q76">
        <v>0</v>
      </c>
      <c r="R76">
        <v>0</v>
      </c>
      <c r="S76">
        <v>0</v>
      </c>
      <c r="T76" t="s">
        <v>642</v>
      </c>
    </row>
    <row r="77" spans="1:20" x14ac:dyDescent="0.25">
      <c r="A77" t="s">
        <v>56</v>
      </c>
      <c r="B77" t="s">
        <v>8</v>
      </c>
      <c r="C77">
        <v>3162.8571428571427</v>
      </c>
      <c r="D77">
        <v>44280</v>
      </c>
      <c r="E77">
        <v>1</v>
      </c>
      <c r="F77">
        <v>6</v>
      </c>
      <c r="G77" t="s">
        <v>113</v>
      </c>
      <c r="H77">
        <v>6</v>
      </c>
      <c r="I77" t="s">
        <v>709</v>
      </c>
      <c r="J77">
        <v>1</v>
      </c>
      <c r="K77">
        <v>6.3449508489722972E-2</v>
      </c>
      <c r="L77">
        <v>2809.5442359249332</v>
      </c>
      <c r="M77">
        <v>2809.5442359249328</v>
      </c>
      <c r="N77">
        <v>22041.072386058979</v>
      </c>
      <c r="O77">
        <v>22041.072386058979</v>
      </c>
      <c r="P77">
        <v>44280</v>
      </c>
      <c r="Q77">
        <v>-4.5474735088646412E-13</v>
      </c>
      <c r="R77">
        <v>0</v>
      </c>
      <c r="S77">
        <v>0</v>
      </c>
      <c r="T77" t="s">
        <v>642</v>
      </c>
    </row>
    <row r="78" spans="1:20" x14ac:dyDescent="0.25">
      <c r="A78" t="s">
        <v>56</v>
      </c>
      <c r="B78" t="s">
        <v>8</v>
      </c>
      <c r="C78">
        <v>3162.8571428571427</v>
      </c>
      <c r="D78">
        <v>44280</v>
      </c>
      <c r="E78">
        <v>1</v>
      </c>
      <c r="F78">
        <v>7</v>
      </c>
      <c r="G78" t="s">
        <v>114</v>
      </c>
      <c r="H78">
        <v>7</v>
      </c>
      <c r="I78" t="s">
        <v>711</v>
      </c>
      <c r="J78">
        <v>1</v>
      </c>
      <c r="K78">
        <v>6.3449508489722972E-2</v>
      </c>
      <c r="L78">
        <v>2809.5442359249332</v>
      </c>
      <c r="M78">
        <v>2809.5442359249328</v>
      </c>
      <c r="N78">
        <v>22041.072386058979</v>
      </c>
      <c r="O78">
        <v>22041.072386058979</v>
      </c>
      <c r="P78">
        <v>44280</v>
      </c>
      <c r="Q78">
        <v>-4.5474735088646412E-13</v>
      </c>
      <c r="R78">
        <v>0</v>
      </c>
      <c r="S78">
        <v>0</v>
      </c>
      <c r="T78" t="s">
        <v>642</v>
      </c>
    </row>
    <row r="79" spans="1:20" x14ac:dyDescent="0.25">
      <c r="A79" t="s">
        <v>56</v>
      </c>
      <c r="B79" t="s">
        <v>8</v>
      </c>
      <c r="C79">
        <v>3162.8571428571427</v>
      </c>
      <c r="D79">
        <v>44280</v>
      </c>
      <c r="E79">
        <v>2</v>
      </c>
      <c r="F79">
        <v>1</v>
      </c>
      <c r="G79" t="s">
        <v>99</v>
      </c>
      <c r="H79">
        <v>8</v>
      </c>
      <c r="I79" t="s">
        <v>713</v>
      </c>
      <c r="J79">
        <v>2</v>
      </c>
      <c r="K79">
        <v>5.9874888293118857E-2</v>
      </c>
      <c r="L79">
        <v>2651.2600536193031</v>
      </c>
      <c r="M79">
        <v>2651.2600536193031</v>
      </c>
      <c r="N79">
        <v>22238.927613941014</v>
      </c>
      <c r="O79">
        <v>22238.927613941014</v>
      </c>
      <c r="P79">
        <v>44280</v>
      </c>
      <c r="Q79">
        <v>0</v>
      </c>
      <c r="R79">
        <v>0</v>
      </c>
      <c r="S79">
        <v>0</v>
      </c>
      <c r="T79" t="s">
        <v>642</v>
      </c>
    </row>
    <row r="80" spans="1:20" x14ac:dyDescent="0.25">
      <c r="A80" t="s">
        <v>56</v>
      </c>
      <c r="B80" t="s">
        <v>8</v>
      </c>
      <c r="C80">
        <v>3162.8571428571427</v>
      </c>
      <c r="D80">
        <v>44280</v>
      </c>
      <c r="E80">
        <v>2</v>
      </c>
      <c r="F80">
        <v>2</v>
      </c>
      <c r="G80" t="s">
        <v>102</v>
      </c>
      <c r="H80">
        <v>9</v>
      </c>
      <c r="I80" t="s">
        <v>715</v>
      </c>
      <c r="J80">
        <v>2</v>
      </c>
      <c r="K80">
        <v>6.3449508489722972E-2</v>
      </c>
      <c r="L80">
        <v>2809.5442359249332</v>
      </c>
      <c r="M80">
        <v>2809.5442359249328</v>
      </c>
      <c r="N80">
        <v>22238.927613941014</v>
      </c>
      <c r="O80">
        <v>22238.927613941014</v>
      </c>
      <c r="P80">
        <v>44280</v>
      </c>
      <c r="Q80">
        <v>-4.5474735088646412E-13</v>
      </c>
      <c r="R80">
        <v>0</v>
      </c>
      <c r="S80">
        <v>0</v>
      </c>
      <c r="T80" t="s">
        <v>642</v>
      </c>
    </row>
    <row r="81" spans="1:20" x14ac:dyDescent="0.25">
      <c r="A81" t="s">
        <v>56</v>
      </c>
      <c r="B81" t="s">
        <v>8</v>
      </c>
      <c r="C81">
        <v>3162.8571428571427</v>
      </c>
      <c r="D81">
        <v>44280</v>
      </c>
      <c r="E81">
        <v>2</v>
      </c>
      <c r="F81">
        <v>3</v>
      </c>
      <c r="G81" t="s">
        <v>103</v>
      </c>
      <c r="H81">
        <v>10</v>
      </c>
      <c r="I81" t="s">
        <v>717</v>
      </c>
      <c r="J81">
        <v>2</v>
      </c>
      <c r="K81">
        <v>7.5067024128686322E-2</v>
      </c>
      <c r="L81">
        <v>3323.9678284182305</v>
      </c>
      <c r="M81">
        <v>3323.9678284182305</v>
      </c>
      <c r="N81">
        <v>22238.927613941014</v>
      </c>
      <c r="O81">
        <v>22238.927613941014</v>
      </c>
      <c r="P81">
        <v>44280</v>
      </c>
      <c r="Q81">
        <v>0</v>
      </c>
      <c r="R81">
        <v>0</v>
      </c>
      <c r="S81">
        <v>0</v>
      </c>
      <c r="T81" t="s">
        <v>642</v>
      </c>
    </row>
    <row r="82" spans="1:20" x14ac:dyDescent="0.25">
      <c r="A82" t="s">
        <v>56</v>
      </c>
      <c r="B82" t="s">
        <v>8</v>
      </c>
      <c r="C82">
        <v>3162.8571428571427</v>
      </c>
      <c r="D82">
        <v>44280</v>
      </c>
      <c r="E82">
        <v>2</v>
      </c>
      <c r="F82">
        <v>4</v>
      </c>
      <c r="G82" t="s">
        <v>101</v>
      </c>
      <c r="H82">
        <v>11</v>
      </c>
      <c r="I82" t="s">
        <v>719</v>
      </c>
      <c r="J82">
        <v>2</v>
      </c>
      <c r="K82">
        <v>7.5067024128686322E-2</v>
      </c>
      <c r="L82">
        <v>3323.9678284182305</v>
      </c>
      <c r="M82">
        <v>3323.9678284182305</v>
      </c>
      <c r="N82">
        <v>22238.927613941014</v>
      </c>
      <c r="O82">
        <v>22238.927613941014</v>
      </c>
      <c r="P82">
        <v>44280</v>
      </c>
      <c r="Q82">
        <v>0</v>
      </c>
      <c r="R82">
        <v>0</v>
      </c>
      <c r="S82">
        <v>0</v>
      </c>
      <c r="T82" t="s">
        <v>642</v>
      </c>
    </row>
    <row r="83" spans="1:20" x14ac:dyDescent="0.25">
      <c r="A83" t="s">
        <v>56</v>
      </c>
      <c r="B83" t="s">
        <v>8</v>
      </c>
      <c r="C83">
        <v>3162.8571428571427</v>
      </c>
      <c r="D83">
        <v>44280</v>
      </c>
      <c r="E83">
        <v>2</v>
      </c>
      <c r="F83">
        <v>5</v>
      </c>
      <c r="G83" t="s">
        <v>105</v>
      </c>
      <c r="H83">
        <v>12</v>
      </c>
      <c r="I83" t="s">
        <v>721</v>
      </c>
      <c r="J83">
        <v>2</v>
      </c>
      <c r="K83">
        <v>0.10545129579982127</v>
      </c>
      <c r="L83">
        <v>4669.3833780160858</v>
      </c>
      <c r="M83">
        <v>4669.3833780160858</v>
      </c>
      <c r="N83">
        <v>22238.927613941014</v>
      </c>
      <c r="O83">
        <v>22238.927613941014</v>
      </c>
      <c r="P83">
        <v>44280</v>
      </c>
      <c r="Q83">
        <v>0</v>
      </c>
      <c r="R83">
        <v>0</v>
      </c>
      <c r="S83">
        <v>0</v>
      </c>
      <c r="T83" t="s">
        <v>642</v>
      </c>
    </row>
    <row r="84" spans="1:20" x14ac:dyDescent="0.25">
      <c r="A84" t="s">
        <v>56</v>
      </c>
      <c r="B84" t="s">
        <v>8</v>
      </c>
      <c r="C84">
        <v>3162.8571428571427</v>
      </c>
      <c r="D84">
        <v>44280</v>
      </c>
      <c r="E84">
        <v>2</v>
      </c>
      <c r="F84">
        <v>6</v>
      </c>
      <c r="G84" t="s">
        <v>113</v>
      </c>
      <c r="H84">
        <v>13</v>
      </c>
      <c r="I84" t="s">
        <v>723</v>
      </c>
      <c r="J84">
        <v>2</v>
      </c>
      <c r="K84">
        <v>5.9874888293118857E-2</v>
      </c>
      <c r="L84">
        <v>2651.2600536193031</v>
      </c>
      <c r="M84">
        <v>2651.2600536193031</v>
      </c>
      <c r="N84">
        <v>22238.927613941014</v>
      </c>
      <c r="O84">
        <v>22238.927613941014</v>
      </c>
      <c r="P84">
        <v>44280</v>
      </c>
      <c r="Q84">
        <v>0</v>
      </c>
      <c r="R84">
        <v>0</v>
      </c>
      <c r="S84">
        <v>0</v>
      </c>
      <c r="T84" t="s">
        <v>642</v>
      </c>
    </row>
    <row r="85" spans="1:20" x14ac:dyDescent="0.25">
      <c r="A85" t="s">
        <v>56</v>
      </c>
      <c r="B85" t="s">
        <v>8</v>
      </c>
      <c r="C85">
        <v>3162.8571428571427</v>
      </c>
      <c r="D85">
        <v>44280</v>
      </c>
      <c r="E85">
        <v>2</v>
      </c>
      <c r="F85">
        <v>7</v>
      </c>
      <c r="G85" t="s">
        <v>114</v>
      </c>
      <c r="H85">
        <v>14</v>
      </c>
      <c r="I85" t="s">
        <v>725</v>
      </c>
      <c r="J85">
        <v>2</v>
      </c>
      <c r="K85">
        <v>6.3449508489722972E-2</v>
      </c>
      <c r="L85">
        <v>2809.5442359249332</v>
      </c>
      <c r="M85">
        <v>2809.5442359249328</v>
      </c>
      <c r="N85">
        <v>22238.927613941014</v>
      </c>
      <c r="O85">
        <v>22238.927613941014</v>
      </c>
      <c r="P85">
        <v>44280</v>
      </c>
      <c r="Q85">
        <v>-4.5474735088646412E-13</v>
      </c>
      <c r="R85">
        <v>0</v>
      </c>
      <c r="S85">
        <v>0</v>
      </c>
      <c r="T85" t="s">
        <v>642</v>
      </c>
    </row>
  </sheetData>
  <phoneticPr fontId="10" type="noConversion"/>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5E337-E690-4EE5-BF33-02D37EBD4127}">
  <sheetPr>
    <tabColor theme="0" tint="-0.34998626667073579"/>
  </sheetPr>
  <dimension ref="A1:Y2631"/>
  <sheetViews>
    <sheetView workbookViewId="0"/>
  </sheetViews>
  <sheetFormatPr defaultRowHeight="15" x14ac:dyDescent="0.25"/>
  <cols>
    <col min="1" max="1" width="18.5703125" bestFit="1" customWidth="1"/>
    <col min="2" max="2" width="37.5703125" bestFit="1" customWidth="1"/>
    <col min="3" max="3" width="25.28515625" bestFit="1" customWidth="1"/>
    <col min="4" max="4" width="14.42578125" bestFit="1" customWidth="1"/>
    <col min="5" max="5" width="43" bestFit="1" customWidth="1"/>
    <col min="6" max="6" width="14.7109375" bestFit="1" customWidth="1"/>
    <col min="7" max="7" width="17.28515625" bestFit="1" customWidth="1"/>
    <col min="8" max="8" width="48.85546875" bestFit="1" customWidth="1"/>
    <col min="9" max="9" width="11.5703125" bestFit="1" customWidth="1"/>
    <col min="10" max="11" width="12.28515625" bestFit="1" customWidth="1"/>
    <col min="12" max="12" width="11.5703125" bestFit="1" customWidth="1"/>
    <col min="13" max="13" width="14.5703125" bestFit="1" customWidth="1"/>
    <col min="14" max="14" width="8" bestFit="1" customWidth="1"/>
    <col min="15" max="15" width="17.85546875" bestFit="1" customWidth="1"/>
    <col min="16" max="16" width="18.140625" bestFit="1" customWidth="1"/>
    <col min="17" max="17" width="8.28515625" bestFit="1" customWidth="1"/>
    <col min="18" max="18" width="14.7109375" bestFit="1" customWidth="1"/>
    <col min="19" max="19" width="17.85546875" bestFit="1" customWidth="1"/>
    <col min="20" max="20" width="19.140625" bestFit="1" customWidth="1"/>
    <col min="21" max="21" width="22.28515625" bestFit="1" customWidth="1"/>
    <col min="22" max="22" width="17" bestFit="1" customWidth="1"/>
    <col min="23" max="23" width="17.7109375" bestFit="1" customWidth="1"/>
    <col min="24" max="24" width="20.85546875" bestFit="1" customWidth="1"/>
    <col min="25" max="25" width="16" bestFit="1" customWidth="1"/>
  </cols>
  <sheetData>
    <row r="1" spans="1:25" x14ac:dyDescent="0.25">
      <c r="A1" t="s">
        <v>69</v>
      </c>
      <c r="B1" t="s">
        <v>70</v>
      </c>
      <c r="C1" t="s">
        <v>32</v>
      </c>
      <c r="D1" t="s">
        <v>71</v>
      </c>
      <c r="E1" t="s">
        <v>3</v>
      </c>
      <c r="F1" t="s">
        <v>72</v>
      </c>
      <c r="G1" t="s">
        <v>73</v>
      </c>
      <c r="H1" t="s">
        <v>74</v>
      </c>
      <c r="I1" t="s">
        <v>75</v>
      </c>
      <c r="J1" t="s">
        <v>76</v>
      </c>
      <c r="K1" t="s">
        <v>77</v>
      </c>
      <c r="L1" t="s">
        <v>78</v>
      </c>
      <c r="M1" t="s">
        <v>79</v>
      </c>
      <c r="N1" t="s">
        <v>80</v>
      </c>
      <c r="O1" t="s">
        <v>81</v>
      </c>
      <c r="P1" t="s">
        <v>82</v>
      </c>
      <c r="Q1" t="s">
        <v>83</v>
      </c>
      <c r="R1" t="s">
        <v>84</v>
      </c>
      <c r="S1" t="s">
        <v>85</v>
      </c>
      <c r="T1" t="s">
        <v>86</v>
      </c>
      <c r="U1" t="s">
        <v>87</v>
      </c>
      <c r="V1" t="s">
        <v>88</v>
      </c>
      <c r="W1" t="s">
        <v>89</v>
      </c>
      <c r="X1" t="s">
        <v>90</v>
      </c>
      <c r="Y1" t="s">
        <v>91</v>
      </c>
    </row>
    <row r="2" spans="1:25" x14ac:dyDescent="0.25">
      <c r="A2" t="s">
        <v>92</v>
      </c>
      <c r="B2" t="s">
        <v>93</v>
      </c>
      <c r="C2" t="s">
        <v>94</v>
      </c>
      <c r="D2" t="s">
        <v>95</v>
      </c>
      <c r="E2" t="s">
        <v>96</v>
      </c>
      <c r="F2" t="s">
        <v>97</v>
      </c>
      <c r="G2">
        <v>21369</v>
      </c>
      <c r="H2" t="s">
        <v>98</v>
      </c>
      <c r="I2">
        <v>1</v>
      </c>
      <c r="J2" t="s">
        <v>99</v>
      </c>
      <c r="K2" s="19">
        <v>0.29166666666666669</v>
      </c>
      <c r="L2" s="19">
        <v>0.6875</v>
      </c>
      <c r="M2">
        <v>9.5</v>
      </c>
      <c r="N2">
        <v>0</v>
      </c>
      <c r="O2">
        <v>72</v>
      </c>
      <c r="P2">
        <v>76</v>
      </c>
      <c r="Q2" t="s">
        <v>97</v>
      </c>
      <c r="R2">
        <v>30</v>
      </c>
      <c r="S2" s="19">
        <v>0.5</v>
      </c>
      <c r="T2">
        <v>0</v>
      </c>
      <c r="U2" s="19">
        <v>0.54166666666666663</v>
      </c>
      <c r="V2" t="s">
        <v>97</v>
      </c>
      <c r="W2">
        <v>9</v>
      </c>
      <c r="X2" t="s">
        <v>100</v>
      </c>
      <c r="Y2" t="b">
        <v>0</v>
      </c>
    </row>
    <row r="3" spans="1:25" x14ac:dyDescent="0.25">
      <c r="A3" t="s">
        <v>92</v>
      </c>
      <c r="B3" t="s">
        <v>93</v>
      </c>
      <c r="C3" t="s">
        <v>94</v>
      </c>
      <c r="D3" t="s">
        <v>95</v>
      </c>
      <c r="E3" t="s">
        <v>96</v>
      </c>
      <c r="F3" t="s">
        <v>97</v>
      </c>
      <c r="G3">
        <v>21369</v>
      </c>
      <c r="H3" t="s">
        <v>98</v>
      </c>
      <c r="I3">
        <v>1</v>
      </c>
      <c r="J3" t="s">
        <v>101</v>
      </c>
      <c r="K3" s="19">
        <v>0.29166666666666669</v>
      </c>
      <c r="L3" s="19">
        <v>0.6875</v>
      </c>
      <c r="M3">
        <v>9.5</v>
      </c>
      <c r="N3">
        <v>0</v>
      </c>
      <c r="O3">
        <v>72</v>
      </c>
      <c r="P3">
        <v>76</v>
      </c>
      <c r="Q3" t="s">
        <v>97</v>
      </c>
      <c r="R3">
        <v>30</v>
      </c>
      <c r="S3" s="19">
        <v>0.5</v>
      </c>
      <c r="T3">
        <v>0</v>
      </c>
      <c r="U3" s="19">
        <v>0.54166666666666663</v>
      </c>
      <c r="V3" t="s">
        <v>97</v>
      </c>
      <c r="W3">
        <v>9</v>
      </c>
      <c r="X3" t="s">
        <v>100</v>
      </c>
      <c r="Y3" t="b">
        <v>0</v>
      </c>
    </row>
    <row r="4" spans="1:25" x14ac:dyDescent="0.25">
      <c r="A4" t="s">
        <v>92</v>
      </c>
      <c r="B4" t="s">
        <v>93</v>
      </c>
      <c r="C4" t="s">
        <v>94</v>
      </c>
      <c r="D4" t="s">
        <v>95</v>
      </c>
      <c r="E4" t="s">
        <v>96</v>
      </c>
      <c r="F4" t="s">
        <v>97</v>
      </c>
      <c r="G4">
        <v>21369</v>
      </c>
      <c r="H4" t="s">
        <v>98</v>
      </c>
      <c r="I4">
        <v>1</v>
      </c>
      <c r="J4" t="s">
        <v>102</v>
      </c>
      <c r="K4" s="19">
        <v>0.29166666666666669</v>
      </c>
      <c r="L4" s="19">
        <v>0.6875</v>
      </c>
      <c r="M4">
        <v>9.5</v>
      </c>
      <c r="N4">
        <v>0</v>
      </c>
      <c r="O4">
        <v>72</v>
      </c>
      <c r="P4">
        <v>76</v>
      </c>
      <c r="Q4" t="s">
        <v>97</v>
      </c>
      <c r="R4">
        <v>30</v>
      </c>
      <c r="S4" s="19">
        <v>0.5</v>
      </c>
      <c r="T4">
        <v>0</v>
      </c>
      <c r="U4" s="19">
        <v>0.54166666666666663</v>
      </c>
      <c r="V4" t="s">
        <v>97</v>
      </c>
      <c r="W4">
        <v>9</v>
      </c>
      <c r="X4" t="s">
        <v>100</v>
      </c>
      <c r="Y4" t="b">
        <v>0</v>
      </c>
    </row>
    <row r="5" spans="1:25" x14ac:dyDescent="0.25">
      <c r="A5" t="s">
        <v>92</v>
      </c>
      <c r="B5" t="s">
        <v>93</v>
      </c>
      <c r="C5" t="s">
        <v>94</v>
      </c>
      <c r="D5" t="s">
        <v>95</v>
      </c>
      <c r="E5" t="s">
        <v>96</v>
      </c>
      <c r="F5" t="s">
        <v>97</v>
      </c>
      <c r="G5">
        <v>21369</v>
      </c>
      <c r="H5" t="s">
        <v>98</v>
      </c>
      <c r="I5">
        <v>1</v>
      </c>
      <c r="J5" t="s">
        <v>103</v>
      </c>
      <c r="K5" s="19">
        <v>0.29166666666666669</v>
      </c>
      <c r="L5" s="19">
        <v>0.6875</v>
      </c>
      <c r="M5">
        <v>9.5</v>
      </c>
      <c r="N5">
        <v>0</v>
      </c>
      <c r="O5">
        <v>72</v>
      </c>
      <c r="P5">
        <v>76</v>
      </c>
      <c r="Q5" t="s">
        <v>97</v>
      </c>
      <c r="R5">
        <v>30</v>
      </c>
      <c r="S5" s="19">
        <v>0.5</v>
      </c>
      <c r="T5">
        <v>0</v>
      </c>
      <c r="U5" s="19">
        <v>0.54166666666666663</v>
      </c>
      <c r="V5" t="s">
        <v>97</v>
      </c>
      <c r="W5">
        <v>9</v>
      </c>
      <c r="X5" t="s">
        <v>100</v>
      </c>
      <c r="Y5" t="b">
        <v>0</v>
      </c>
    </row>
    <row r="6" spans="1:25" x14ac:dyDescent="0.25">
      <c r="A6" t="s">
        <v>92</v>
      </c>
      <c r="B6" t="s">
        <v>93</v>
      </c>
      <c r="C6" t="s">
        <v>94</v>
      </c>
      <c r="D6" t="s">
        <v>95</v>
      </c>
      <c r="E6" t="s">
        <v>96</v>
      </c>
      <c r="F6" t="s">
        <v>97</v>
      </c>
      <c r="G6">
        <v>21369</v>
      </c>
      <c r="H6" t="s">
        <v>98</v>
      </c>
      <c r="I6">
        <v>2</v>
      </c>
      <c r="J6" t="s">
        <v>99</v>
      </c>
      <c r="K6" s="19">
        <v>0.29166666666666669</v>
      </c>
      <c r="L6" s="19">
        <v>0.6875</v>
      </c>
      <c r="M6">
        <v>9.5</v>
      </c>
      <c r="N6">
        <v>0</v>
      </c>
      <c r="O6">
        <v>72</v>
      </c>
      <c r="P6">
        <v>76</v>
      </c>
      <c r="Q6" t="s">
        <v>97</v>
      </c>
      <c r="R6">
        <v>30</v>
      </c>
      <c r="S6" s="19">
        <v>0.5</v>
      </c>
      <c r="T6">
        <v>0</v>
      </c>
      <c r="U6" s="19">
        <v>0.54166666666666663</v>
      </c>
      <c r="V6" t="s">
        <v>97</v>
      </c>
      <c r="W6">
        <v>9</v>
      </c>
      <c r="X6" t="s">
        <v>100</v>
      </c>
      <c r="Y6" t="b">
        <v>0</v>
      </c>
    </row>
    <row r="7" spans="1:25" x14ac:dyDescent="0.25">
      <c r="A7" t="s">
        <v>92</v>
      </c>
      <c r="B7" t="s">
        <v>93</v>
      </c>
      <c r="C7" t="s">
        <v>94</v>
      </c>
      <c r="D7" t="s">
        <v>95</v>
      </c>
      <c r="E7" t="s">
        <v>96</v>
      </c>
      <c r="F7" t="s">
        <v>97</v>
      </c>
      <c r="G7">
        <v>21369</v>
      </c>
      <c r="H7" t="s">
        <v>98</v>
      </c>
      <c r="I7">
        <v>2</v>
      </c>
      <c r="J7" t="s">
        <v>101</v>
      </c>
      <c r="K7" s="19">
        <v>0.29166666666666669</v>
      </c>
      <c r="L7" s="19">
        <v>0.6875</v>
      </c>
      <c r="M7">
        <v>9.5</v>
      </c>
      <c r="N7">
        <v>0</v>
      </c>
      <c r="O7">
        <v>72</v>
      </c>
      <c r="P7">
        <v>76</v>
      </c>
      <c r="Q7" t="s">
        <v>97</v>
      </c>
      <c r="R7">
        <v>30</v>
      </c>
      <c r="S7" s="19">
        <v>0.5</v>
      </c>
      <c r="T7">
        <v>0</v>
      </c>
      <c r="U7" s="19">
        <v>0.54166666666666663</v>
      </c>
      <c r="V7" t="s">
        <v>97</v>
      </c>
      <c r="W7">
        <v>9</v>
      </c>
      <c r="X7" t="s">
        <v>100</v>
      </c>
      <c r="Y7" t="b">
        <v>0</v>
      </c>
    </row>
    <row r="8" spans="1:25" x14ac:dyDescent="0.25">
      <c r="A8" t="s">
        <v>92</v>
      </c>
      <c r="B8" t="s">
        <v>93</v>
      </c>
      <c r="C8" t="s">
        <v>94</v>
      </c>
      <c r="D8" t="s">
        <v>95</v>
      </c>
      <c r="E8" t="s">
        <v>96</v>
      </c>
      <c r="F8" t="s">
        <v>97</v>
      </c>
      <c r="G8">
        <v>21369</v>
      </c>
      <c r="H8" t="s">
        <v>98</v>
      </c>
      <c r="I8">
        <v>2</v>
      </c>
      <c r="J8" t="s">
        <v>102</v>
      </c>
      <c r="K8" s="19">
        <v>0.29166666666666669</v>
      </c>
      <c r="L8" s="19">
        <v>0.6875</v>
      </c>
      <c r="M8">
        <v>9.5</v>
      </c>
      <c r="N8">
        <v>0</v>
      </c>
      <c r="O8">
        <v>72</v>
      </c>
      <c r="P8">
        <v>76</v>
      </c>
      <c r="Q8" t="s">
        <v>97</v>
      </c>
      <c r="R8">
        <v>30</v>
      </c>
      <c r="S8" s="19">
        <v>0.5</v>
      </c>
      <c r="T8">
        <v>0</v>
      </c>
      <c r="U8" s="19">
        <v>0.54166666666666663</v>
      </c>
      <c r="V8" t="s">
        <v>97</v>
      </c>
      <c r="W8">
        <v>9</v>
      </c>
      <c r="X8" t="s">
        <v>100</v>
      </c>
      <c r="Y8" t="b">
        <v>0</v>
      </c>
    </row>
    <row r="9" spans="1:25" x14ac:dyDescent="0.25">
      <c r="A9" t="s">
        <v>92</v>
      </c>
      <c r="B9" t="s">
        <v>93</v>
      </c>
      <c r="C9" t="s">
        <v>94</v>
      </c>
      <c r="D9" t="s">
        <v>95</v>
      </c>
      <c r="E9" t="s">
        <v>96</v>
      </c>
      <c r="F9" t="s">
        <v>97</v>
      </c>
      <c r="G9">
        <v>21369</v>
      </c>
      <c r="H9" t="s">
        <v>98</v>
      </c>
      <c r="I9">
        <v>2</v>
      </c>
      <c r="J9" t="s">
        <v>103</v>
      </c>
      <c r="K9" s="19">
        <v>0.29166666666666669</v>
      </c>
      <c r="L9" s="19">
        <v>0.6875</v>
      </c>
      <c r="M9">
        <v>9.5</v>
      </c>
      <c r="N9">
        <v>0</v>
      </c>
      <c r="O9">
        <v>72</v>
      </c>
      <c r="P9">
        <v>76</v>
      </c>
      <c r="Q9" t="s">
        <v>97</v>
      </c>
      <c r="R9">
        <v>30</v>
      </c>
      <c r="S9" s="19">
        <v>0.5</v>
      </c>
      <c r="T9">
        <v>0</v>
      </c>
      <c r="U9" s="19">
        <v>0.54166666666666663</v>
      </c>
      <c r="V9" t="s">
        <v>97</v>
      </c>
      <c r="W9">
        <v>9</v>
      </c>
      <c r="X9" t="s">
        <v>100</v>
      </c>
      <c r="Y9" t="b">
        <v>0</v>
      </c>
    </row>
    <row r="10" spans="1:25" x14ac:dyDescent="0.25">
      <c r="A10" t="s">
        <v>92</v>
      </c>
      <c r="B10" t="s">
        <v>93</v>
      </c>
      <c r="C10" t="s">
        <v>94</v>
      </c>
      <c r="D10" t="s">
        <v>95</v>
      </c>
      <c r="E10" t="s">
        <v>96</v>
      </c>
      <c r="F10" t="s">
        <v>97</v>
      </c>
      <c r="G10">
        <v>21831</v>
      </c>
      <c r="H10" t="s">
        <v>104</v>
      </c>
      <c r="I10">
        <v>1</v>
      </c>
      <c r="J10" t="s">
        <v>105</v>
      </c>
      <c r="K10" s="19">
        <v>0.29166666666666669</v>
      </c>
      <c r="L10" s="19">
        <v>0.66666666666666663</v>
      </c>
      <c r="M10">
        <v>9</v>
      </c>
      <c r="N10">
        <v>0</v>
      </c>
      <c r="O10">
        <v>76</v>
      </c>
      <c r="P10">
        <v>76</v>
      </c>
      <c r="Q10" t="s">
        <v>97</v>
      </c>
      <c r="R10">
        <v>30</v>
      </c>
      <c r="S10" s="19">
        <v>0.5</v>
      </c>
      <c r="T10">
        <v>0</v>
      </c>
      <c r="U10" s="19">
        <v>0</v>
      </c>
      <c r="V10" t="s">
        <v>97</v>
      </c>
      <c r="W10">
        <v>8.5</v>
      </c>
      <c r="X10" t="s">
        <v>100</v>
      </c>
      <c r="Y10" t="b">
        <v>0</v>
      </c>
    </row>
    <row r="11" spans="1:25" x14ac:dyDescent="0.25">
      <c r="A11" t="s">
        <v>92</v>
      </c>
      <c r="B11" t="s">
        <v>93</v>
      </c>
      <c r="C11" t="s">
        <v>94</v>
      </c>
      <c r="D11" t="s">
        <v>95</v>
      </c>
      <c r="E11" t="s">
        <v>96</v>
      </c>
      <c r="F11" t="s">
        <v>97</v>
      </c>
      <c r="G11">
        <v>21831</v>
      </c>
      <c r="H11" t="s">
        <v>104</v>
      </c>
      <c r="I11">
        <v>1</v>
      </c>
      <c r="J11" t="s">
        <v>99</v>
      </c>
      <c r="K11" s="19">
        <v>0.29166666666666669</v>
      </c>
      <c r="L11" s="19">
        <v>0.66666666666666663</v>
      </c>
      <c r="M11">
        <v>9</v>
      </c>
      <c r="N11">
        <v>0</v>
      </c>
      <c r="O11">
        <v>76</v>
      </c>
      <c r="P11">
        <v>76</v>
      </c>
      <c r="Q11" t="s">
        <v>97</v>
      </c>
      <c r="R11">
        <v>30</v>
      </c>
      <c r="S11" s="19">
        <v>0.5</v>
      </c>
      <c r="T11">
        <v>0</v>
      </c>
      <c r="U11" s="19">
        <v>0</v>
      </c>
      <c r="V11" t="s">
        <v>97</v>
      </c>
      <c r="W11">
        <v>8.5</v>
      </c>
      <c r="X11" t="s">
        <v>100</v>
      </c>
      <c r="Y11" t="b">
        <v>0</v>
      </c>
    </row>
    <row r="12" spans="1:25" x14ac:dyDescent="0.25">
      <c r="A12" t="s">
        <v>92</v>
      </c>
      <c r="B12" t="s">
        <v>93</v>
      </c>
      <c r="C12" t="s">
        <v>94</v>
      </c>
      <c r="D12" t="s">
        <v>95</v>
      </c>
      <c r="E12" t="s">
        <v>96</v>
      </c>
      <c r="F12" t="s">
        <v>97</v>
      </c>
      <c r="G12">
        <v>21831</v>
      </c>
      <c r="H12" t="s">
        <v>104</v>
      </c>
      <c r="I12">
        <v>1</v>
      </c>
      <c r="J12" t="s">
        <v>101</v>
      </c>
      <c r="K12" s="19">
        <v>0.29166666666666669</v>
      </c>
      <c r="L12" s="19">
        <v>0.66666666666666663</v>
      </c>
      <c r="M12">
        <v>9</v>
      </c>
      <c r="N12">
        <v>0</v>
      </c>
      <c r="O12">
        <v>76</v>
      </c>
      <c r="P12">
        <v>76</v>
      </c>
      <c r="Q12" t="s">
        <v>97</v>
      </c>
      <c r="R12">
        <v>30</v>
      </c>
      <c r="S12" s="19">
        <v>0.5</v>
      </c>
      <c r="T12">
        <v>0</v>
      </c>
      <c r="U12" s="19">
        <v>0</v>
      </c>
      <c r="V12" t="s">
        <v>97</v>
      </c>
      <c r="W12">
        <v>8.5</v>
      </c>
      <c r="X12" t="s">
        <v>100</v>
      </c>
      <c r="Y12" t="b">
        <v>0</v>
      </c>
    </row>
    <row r="13" spans="1:25" x14ac:dyDescent="0.25">
      <c r="A13" t="s">
        <v>92</v>
      </c>
      <c r="B13" t="s">
        <v>93</v>
      </c>
      <c r="C13" t="s">
        <v>94</v>
      </c>
      <c r="D13" t="s">
        <v>95</v>
      </c>
      <c r="E13" t="s">
        <v>96</v>
      </c>
      <c r="F13" t="s">
        <v>97</v>
      </c>
      <c r="G13">
        <v>21831</v>
      </c>
      <c r="H13" t="s">
        <v>104</v>
      </c>
      <c r="I13">
        <v>1</v>
      </c>
      <c r="J13" t="s">
        <v>102</v>
      </c>
      <c r="K13" s="19">
        <v>0.29166666666666669</v>
      </c>
      <c r="L13" s="19">
        <v>0.66666666666666663</v>
      </c>
      <c r="M13">
        <v>9</v>
      </c>
      <c r="N13">
        <v>0</v>
      </c>
      <c r="O13">
        <v>76</v>
      </c>
      <c r="P13">
        <v>76</v>
      </c>
      <c r="Q13" t="s">
        <v>97</v>
      </c>
      <c r="R13">
        <v>30</v>
      </c>
      <c r="S13" s="19">
        <v>0.5</v>
      </c>
      <c r="T13">
        <v>0</v>
      </c>
      <c r="U13" s="19">
        <v>0</v>
      </c>
      <c r="V13" t="s">
        <v>97</v>
      </c>
      <c r="W13">
        <v>8.5</v>
      </c>
      <c r="X13" t="s">
        <v>100</v>
      </c>
      <c r="Y13" t="b">
        <v>0</v>
      </c>
    </row>
    <row r="14" spans="1:25" x14ac:dyDescent="0.25">
      <c r="A14" t="s">
        <v>92</v>
      </c>
      <c r="B14" t="s">
        <v>93</v>
      </c>
      <c r="C14" t="s">
        <v>94</v>
      </c>
      <c r="D14" t="s">
        <v>95</v>
      </c>
      <c r="E14" t="s">
        <v>96</v>
      </c>
      <c r="F14" t="s">
        <v>97</v>
      </c>
      <c r="G14">
        <v>21831</v>
      </c>
      <c r="H14" t="s">
        <v>104</v>
      </c>
      <c r="I14">
        <v>1</v>
      </c>
      <c r="J14" t="s">
        <v>103</v>
      </c>
      <c r="K14" s="19">
        <v>0.29166666666666669</v>
      </c>
      <c r="L14" s="19">
        <v>0.66666666666666663</v>
      </c>
      <c r="M14">
        <v>9</v>
      </c>
      <c r="N14">
        <v>0</v>
      </c>
      <c r="O14">
        <v>76</v>
      </c>
      <c r="P14">
        <v>76</v>
      </c>
      <c r="Q14" t="s">
        <v>97</v>
      </c>
      <c r="R14">
        <v>30</v>
      </c>
      <c r="S14" s="19">
        <v>0.5</v>
      </c>
      <c r="T14">
        <v>0</v>
      </c>
      <c r="U14" s="19">
        <v>0</v>
      </c>
      <c r="V14" t="s">
        <v>97</v>
      </c>
      <c r="W14">
        <v>8.5</v>
      </c>
      <c r="X14" t="s">
        <v>100</v>
      </c>
      <c r="Y14" t="b">
        <v>0</v>
      </c>
    </row>
    <row r="15" spans="1:25" x14ac:dyDescent="0.25">
      <c r="A15" t="s">
        <v>92</v>
      </c>
      <c r="B15" t="s">
        <v>93</v>
      </c>
      <c r="C15" t="s">
        <v>94</v>
      </c>
      <c r="D15" t="s">
        <v>95</v>
      </c>
      <c r="E15" t="s">
        <v>96</v>
      </c>
      <c r="F15" t="s">
        <v>97</v>
      </c>
      <c r="G15">
        <v>21831</v>
      </c>
      <c r="H15" t="s">
        <v>104</v>
      </c>
      <c r="I15">
        <v>2</v>
      </c>
      <c r="J15" t="s">
        <v>99</v>
      </c>
      <c r="K15" s="19">
        <v>0.29166666666666669</v>
      </c>
      <c r="L15" s="19">
        <v>0.66666666666666663</v>
      </c>
      <c r="M15">
        <v>9</v>
      </c>
      <c r="N15">
        <v>0</v>
      </c>
      <c r="O15">
        <v>76</v>
      </c>
      <c r="P15">
        <v>76</v>
      </c>
      <c r="Q15" t="s">
        <v>97</v>
      </c>
      <c r="R15">
        <v>30</v>
      </c>
      <c r="S15" s="19">
        <v>0.5</v>
      </c>
      <c r="T15">
        <v>0</v>
      </c>
      <c r="U15" s="19">
        <v>0</v>
      </c>
      <c r="V15" t="s">
        <v>97</v>
      </c>
      <c r="W15">
        <v>8.5</v>
      </c>
      <c r="X15" t="s">
        <v>100</v>
      </c>
      <c r="Y15" t="b">
        <v>0</v>
      </c>
    </row>
    <row r="16" spans="1:25" x14ac:dyDescent="0.25">
      <c r="A16" t="s">
        <v>92</v>
      </c>
      <c r="B16" t="s">
        <v>93</v>
      </c>
      <c r="C16" t="s">
        <v>94</v>
      </c>
      <c r="D16" t="s">
        <v>95</v>
      </c>
      <c r="E16" t="s">
        <v>96</v>
      </c>
      <c r="F16" t="s">
        <v>97</v>
      </c>
      <c r="G16">
        <v>21831</v>
      </c>
      <c r="H16" t="s">
        <v>104</v>
      </c>
      <c r="I16">
        <v>2</v>
      </c>
      <c r="J16" t="s">
        <v>101</v>
      </c>
      <c r="K16" s="19">
        <v>0.3125</v>
      </c>
      <c r="L16" s="19">
        <v>0.66666666666666663</v>
      </c>
      <c r="M16">
        <v>8.5</v>
      </c>
      <c r="N16">
        <v>0</v>
      </c>
      <c r="O16">
        <v>76</v>
      </c>
      <c r="P16">
        <v>76</v>
      </c>
      <c r="Q16" t="s">
        <v>97</v>
      </c>
      <c r="R16">
        <v>30</v>
      </c>
      <c r="S16" s="19">
        <v>0.5</v>
      </c>
      <c r="T16">
        <v>0</v>
      </c>
      <c r="U16" s="19">
        <v>0.54166666666666663</v>
      </c>
      <c r="V16" t="s">
        <v>97</v>
      </c>
      <c r="W16">
        <v>8</v>
      </c>
      <c r="X16" t="s">
        <v>100</v>
      </c>
      <c r="Y16" t="b">
        <v>0</v>
      </c>
    </row>
    <row r="17" spans="1:25" x14ac:dyDescent="0.25">
      <c r="A17" t="s">
        <v>92</v>
      </c>
      <c r="B17" t="s">
        <v>93</v>
      </c>
      <c r="C17" t="s">
        <v>94</v>
      </c>
      <c r="D17" t="s">
        <v>95</v>
      </c>
      <c r="E17" t="s">
        <v>96</v>
      </c>
      <c r="F17" t="s">
        <v>97</v>
      </c>
      <c r="G17">
        <v>21831</v>
      </c>
      <c r="H17" t="s">
        <v>104</v>
      </c>
      <c r="I17">
        <v>2</v>
      </c>
      <c r="J17" t="s">
        <v>102</v>
      </c>
      <c r="K17" s="19">
        <v>0.29166666666666669</v>
      </c>
      <c r="L17" s="19">
        <v>0.66666666666666663</v>
      </c>
      <c r="M17">
        <v>9</v>
      </c>
      <c r="N17">
        <v>0</v>
      </c>
      <c r="O17">
        <v>76</v>
      </c>
      <c r="P17">
        <v>76</v>
      </c>
      <c r="Q17" t="s">
        <v>97</v>
      </c>
      <c r="R17">
        <v>30</v>
      </c>
      <c r="S17" s="19">
        <v>0.5</v>
      </c>
      <c r="T17">
        <v>0</v>
      </c>
      <c r="U17" s="19">
        <v>0</v>
      </c>
      <c r="V17" t="s">
        <v>97</v>
      </c>
      <c r="W17">
        <v>8.5</v>
      </c>
      <c r="X17" t="s">
        <v>100</v>
      </c>
      <c r="Y17" t="b">
        <v>0</v>
      </c>
    </row>
    <row r="18" spans="1:25" x14ac:dyDescent="0.25">
      <c r="A18" t="s">
        <v>92</v>
      </c>
      <c r="B18" t="s">
        <v>93</v>
      </c>
      <c r="C18" t="s">
        <v>94</v>
      </c>
      <c r="D18" t="s">
        <v>95</v>
      </c>
      <c r="E18" t="s">
        <v>96</v>
      </c>
      <c r="F18" t="s">
        <v>97</v>
      </c>
      <c r="G18">
        <v>21831</v>
      </c>
      <c r="H18" t="s">
        <v>104</v>
      </c>
      <c r="I18">
        <v>2</v>
      </c>
      <c r="J18" t="s">
        <v>103</v>
      </c>
      <c r="K18" s="19">
        <v>0.29166666666666669</v>
      </c>
      <c r="L18" s="19">
        <v>0.66666666666666663</v>
      </c>
      <c r="M18">
        <v>9</v>
      </c>
      <c r="N18">
        <v>0</v>
      </c>
      <c r="O18">
        <v>76</v>
      </c>
      <c r="P18">
        <v>76</v>
      </c>
      <c r="Q18" t="s">
        <v>97</v>
      </c>
      <c r="R18">
        <v>30</v>
      </c>
      <c r="S18" s="19">
        <v>0.5</v>
      </c>
      <c r="T18">
        <v>0</v>
      </c>
      <c r="U18" s="19">
        <v>0.54166666666666663</v>
      </c>
      <c r="V18" t="s">
        <v>97</v>
      </c>
      <c r="W18">
        <v>8.5</v>
      </c>
      <c r="X18" t="s">
        <v>100</v>
      </c>
      <c r="Y18" t="b">
        <v>0</v>
      </c>
    </row>
    <row r="19" spans="1:25" x14ac:dyDescent="0.25">
      <c r="A19" t="s">
        <v>92</v>
      </c>
      <c r="B19" t="s">
        <v>93</v>
      </c>
      <c r="C19" t="s">
        <v>94</v>
      </c>
      <c r="D19" t="s">
        <v>95</v>
      </c>
      <c r="E19" t="s">
        <v>96</v>
      </c>
      <c r="F19" t="s">
        <v>97</v>
      </c>
      <c r="G19">
        <v>23297</v>
      </c>
      <c r="H19" t="s">
        <v>106</v>
      </c>
      <c r="I19">
        <v>1</v>
      </c>
      <c r="J19" t="s">
        <v>105</v>
      </c>
      <c r="K19" s="19">
        <v>0.375</v>
      </c>
      <c r="L19" s="19">
        <v>0.625</v>
      </c>
      <c r="M19">
        <v>6</v>
      </c>
      <c r="N19">
        <v>160.55000000000001</v>
      </c>
      <c r="O19">
        <v>44</v>
      </c>
      <c r="P19">
        <v>76</v>
      </c>
      <c r="Q19" t="s">
        <v>97</v>
      </c>
      <c r="R19">
        <v>30</v>
      </c>
      <c r="S19" s="19">
        <v>0.5</v>
      </c>
      <c r="T19">
        <v>0</v>
      </c>
      <c r="U19" s="19">
        <v>0</v>
      </c>
      <c r="V19" t="s">
        <v>97</v>
      </c>
      <c r="W19">
        <v>5.5</v>
      </c>
      <c r="X19" t="s">
        <v>100</v>
      </c>
      <c r="Y19" t="b">
        <v>0</v>
      </c>
    </row>
    <row r="20" spans="1:25" x14ac:dyDescent="0.25">
      <c r="A20" t="s">
        <v>92</v>
      </c>
      <c r="B20" t="s">
        <v>93</v>
      </c>
      <c r="C20" t="s">
        <v>94</v>
      </c>
      <c r="D20" t="s">
        <v>95</v>
      </c>
      <c r="E20" t="s">
        <v>96</v>
      </c>
      <c r="F20" t="s">
        <v>97</v>
      </c>
      <c r="G20">
        <v>23297</v>
      </c>
      <c r="H20" t="s">
        <v>106</v>
      </c>
      <c r="I20">
        <v>1</v>
      </c>
      <c r="J20" t="s">
        <v>99</v>
      </c>
      <c r="K20" s="19">
        <v>0.375</v>
      </c>
      <c r="L20" s="19">
        <v>0.625</v>
      </c>
      <c r="M20">
        <v>6</v>
      </c>
      <c r="N20">
        <v>160.55000000000001</v>
      </c>
      <c r="O20">
        <v>44</v>
      </c>
      <c r="P20">
        <v>76</v>
      </c>
      <c r="Q20" t="s">
        <v>97</v>
      </c>
      <c r="R20">
        <v>30</v>
      </c>
      <c r="S20" s="19">
        <v>0.5</v>
      </c>
      <c r="T20">
        <v>0</v>
      </c>
      <c r="U20" s="19">
        <v>0</v>
      </c>
      <c r="V20" t="s">
        <v>97</v>
      </c>
      <c r="W20">
        <v>5.5</v>
      </c>
      <c r="X20" t="s">
        <v>100</v>
      </c>
      <c r="Y20" t="b">
        <v>0</v>
      </c>
    </row>
    <row r="21" spans="1:25" x14ac:dyDescent="0.25">
      <c r="A21" t="s">
        <v>92</v>
      </c>
      <c r="B21" t="s">
        <v>93</v>
      </c>
      <c r="C21" t="s">
        <v>94</v>
      </c>
      <c r="D21" t="s">
        <v>95</v>
      </c>
      <c r="E21" t="s">
        <v>96</v>
      </c>
      <c r="F21" t="s">
        <v>97</v>
      </c>
      <c r="G21">
        <v>23297</v>
      </c>
      <c r="H21" t="s">
        <v>106</v>
      </c>
      <c r="I21">
        <v>1</v>
      </c>
      <c r="J21" t="s">
        <v>101</v>
      </c>
      <c r="K21" s="19">
        <v>0.375</v>
      </c>
      <c r="L21" s="19">
        <v>0.625</v>
      </c>
      <c r="M21">
        <v>6</v>
      </c>
      <c r="N21">
        <v>160.55000000000001</v>
      </c>
      <c r="O21">
        <v>44</v>
      </c>
      <c r="P21">
        <v>76</v>
      </c>
      <c r="Q21" t="s">
        <v>97</v>
      </c>
      <c r="R21">
        <v>30</v>
      </c>
      <c r="S21" s="19">
        <v>0.5</v>
      </c>
      <c r="T21">
        <v>0</v>
      </c>
      <c r="U21" s="19">
        <v>0</v>
      </c>
      <c r="V21" t="s">
        <v>97</v>
      </c>
      <c r="W21">
        <v>5.5</v>
      </c>
      <c r="X21" t="s">
        <v>100</v>
      </c>
      <c r="Y21" t="b">
        <v>0</v>
      </c>
    </row>
    <row r="22" spans="1:25" x14ac:dyDescent="0.25">
      <c r="A22" t="s">
        <v>92</v>
      </c>
      <c r="B22" t="s">
        <v>93</v>
      </c>
      <c r="C22" t="s">
        <v>94</v>
      </c>
      <c r="D22" t="s">
        <v>95</v>
      </c>
      <c r="E22" t="s">
        <v>96</v>
      </c>
      <c r="F22" t="s">
        <v>97</v>
      </c>
      <c r="G22">
        <v>23297</v>
      </c>
      <c r="H22" t="s">
        <v>106</v>
      </c>
      <c r="I22">
        <v>1</v>
      </c>
      <c r="J22" t="s">
        <v>102</v>
      </c>
      <c r="K22" s="19">
        <v>0.375</v>
      </c>
      <c r="L22" s="19">
        <v>0.625</v>
      </c>
      <c r="M22">
        <v>6</v>
      </c>
      <c r="N22">
        <v>160.55000000000001</v>
      </c>
      <c r="O22">
        <v>44</v>
      </c>
      <c r="P22">
        <v>76</v>
      </c>
      <c r="Q22" t="s">
        <v>97</v>
      </c>
      <c r="R22">
        <v>30</v>
      </c>
      <c r="S22" s="19">
        <v>0.5</v>
      </c>
      <c r="U22" s="19"/>
      <c r="V22" t="s">
        <v>97</v>
      </c>
      <c r="W22">
        <v>5.5</v>
      </c>
      <c r="X22" t="s">
        <v>100</v>
      </c>
      <c r="Y22" t="b">
        <v>0</v>
      </c>
    </row>
    <row r="23" spans="1:25" x14ac:dyDescent="0.25">
      <c r="A23" t="s">
        <v>92</v>
      </c>
      <c r="B23" t="s">
        <v>93</v>
      </c>
      <c r="C23" t="s">
        <v>94</v>
      </c>
      <c r="D23" t="s">
        <v>95</v>
      </c>
      <c r="E23" t="s">
        <v>96</v>
      </c>
      <c r="F23" t="s">
        <v>97</v>
      </c>
      <c r="G23">
        <v>23297</v>
      </c>
      <c r="H23" t="s">
        <v>106</v>
      </c>
      <c r="I23">
        <v>1</v>
      </c>
      <c r="J23" t="s">
        <v>103</v>
      </c>
      <c r="K23" s="19">
        <v>0.375</v>
      </c>
      <c r="L23" s="19">
        <v>0.625</v>
      </c>
      <c r="M23">
        <v>6</v>
      </c>
      <c r="N23">
        <v>160.55000000000001</v>
      </c>
      <c r="O23">
        <v>44</v>
      </c>
      <c r="P23">
        <v>76</v>
      </c>
      <c r="Q23" t="s">
        <v>97</v>
      </c>
      <c r="R23">
        <v>30</v>
      </c>
      <c r="S23" s="19">
        <v>0.5</v>
      </c>
      <c r="T23">
        <v>0</v>
      </c>
      <c r="U23" s="19">
        <v>0</v>
      </c>
      <c r="V23" t="s">
        <v>97</v>
      </c>
      <c r="W23">
        <v>5.5</v>
      </c>
      <c r="X23" t="s">
        <v>100</v>
      </c>
      <c r="Y23" t="b">
        <v>0</v>
      </c>
    </row>
    <row r="24" spans="1:25" x14ac:dyDescent="0.25">
      <c r="A24" t="s">
        <v>92</v>
      </c>
      <c r="B24" t="s">
        <v>93</v>
      </c>
      <c r="C24" t="s">
        <v>94</v>
      </c>
      <c r="D24" t="s">
        <v>95</v>
      </c>
      <c r="E24" t="s">
        <v>96</v>
      </c>
      <c r="F24" t="s">
        <v>97</v>
      </c>
      <c r="G24">
        <v>23297</v>
      </c>
      <c r="H24" t="s">
        <v>106</v>
      </c>
      <c r="I24">
        <v>2</v>
      </c>
      <c r="J24" t="s">
        <v>105</v>
      </c>
      <c r="K24" s="19">
        <v>0.375</v>
      </c>
      <c r="L24" s="19">
        <v>0.625</v>
      </c>
      <c r="M24">
        <v>6</v>
      </c>
      <c r="N24">
        <v>160.55000000000001</v>
      </c>
      <c r="O24">
        <v>44</v>
      </c>
      <c r="P24">
        <v>76</v>
      </c>
      <c r="Q24" t="s">
        <v>97</v>
      </c>
      <c r="R24">
        <v>30</v>
      </c>
      <c r="S24" s="19">
        <v>0.5</v>
      </c>
      <c r="T24">
        <v>0</v>
      </c>
      <c r="U24" s="19">
        <v>0</v>
      </c>
      <c r="V24" t="s">
        <v>97</v>
      </c>
      <c r="W24">
        <v>5.5</v>
      </c>
      <c r="X24" t="s">
        <v>100</v>
      </c>
      <c r="Y24" t="b">
        <v>0</v>
      </c>
    </row>
    <row r="25" spans="1:25" x14ac:dyDescent="0.25">
      <c r="A25" t="s">
        <v>92</v>
      </c>
      <c r="B25" t="s">
        <v>93</v>
      </c>
      <c r="C25" t="s">
        <v>94</v>
      </c>
      <c r="D25" t="s">
        <v>95</v>
      </c>
      <c r="E25" t="s">
        <v>96</v>
      </c>
      <c r="F25" t="s">
        <v>97</v>
      </c>
      <c r="G25">
        <v>23297</v>
      </c>
      <c r="H25" t="s">
        <v>106</v>
      </c>
      <c r="I25">
        <v>2</v>
      </c>
      <c r="J25" t="s">
        <v>101</v>
      </c>
      <c r="K25" s="19">
        <v>0.375</v>
      </c>
      <c r="L25" s="19">
        <v>0.625</v>
      </c>
      <c r="M25">
        <v>6</v>
      </c>
      <c r="N25">
        <v>160.55000000000001</v>
      </c>
      <c r="O25">
        <v>44</v>
      </c>
      <c r="P25">
        <v>76</v>
      </c>
      <c r="Q25" t="s">
        <v>97</v>
      </c>
      <c r="R25">
        <v>30</v>
      </c>
      <c r="S25" s="19">
        <v>0.5</v>
      </c>
      <c r="T25">
        <v>0</v>
      </c>
      <c r="U25" s="19">
        <v>0</v>
      </c>
      <c r="V25" t="s">
        <v>97</v>
      </c>
      <c r="W25">
        <v>5.5</v>
      </c>
      <c r="X25" t="s">
        <v>100</v>
      </c>
      <c r="Y25" t="b">
        <v>0</v>
      </c>
    </row>
    <row r="26" spans="1:25" x14ac:dyDescent="0.25">
      <c r="A26" t="s">
        <v>92</v>
      </c>
      <c r="B26" t="s">
        <v>93</v>
      </c>
      <c r="C26" t="s">
        <v>94</v>
      </c>
      <c r="D26" t="s">
        <v>95</v>
      </c>
      <c r="E26" t="s">
        <v>96</v>
      </c>
      <c r="F26" t="s">
        <v>97</v>
      </c>
      <c r="G26">
        <v>23297</v>
      </c>
      <c r="H26" t="s">
        <v>106</v>
      </c>
      <c r="I26">
        <v>2</v>
      </c>
      <c r="J26" t="s">
        <v>103</v>
      </c>
      <c r="K26" s="19">
        <v>0.375</v>
      </c>
      <c r="L26" s="19">
        <v>0.625</v>
      </c>
      <c r="M26">
        <v>6</v>
      </c>
      <c r="N26">
        <v>160.55000000000001</v>
      </c>
      <c r="O26">
        <v>44</v>
      </c>
      <c r="P26">
        <v>76</v>
      </c>
      <c r="Q26" t="s">
        <v>97</v>
      </c>
      <c r="R26">
        <v>30</v>
      </c>
      <c r="S26" s="19">
        <v>0.5</v>
      </c>
      <c r="T26">
        <v>0</v>
      </c>
      <c r="U26" s="19">
        <v>0</v>
      </c>
      <c r="V26" t="s">
        <v>97</v>
      </c>
      <c r="W26">
        <v>5.5</v>
      </c>
      <c r="X26" t="s">
        <v>100</v>
      </c>
      <c r="Y26" t="b">
        <v>0</v>
      </c>
    </row>
    <row r="27" spans="1:25" x14ac:dyDescent="0.25">
      <c r="A27" t="s">
        <v>92</v>
      </c>
      <c r="B27" t="s">
        <v>93</v>
      </c>
      <c r="C27" t="s">
        <v>94</v>
      </c>
      <c r="D27" t="s">
        <v>95</v>
      </c>
      <c r="E27" t="s">
        <v>96</v>
      </c>
      <c r="F27" t="s">
        <v>97</v>
      </c>
      <c r="G27">
        <v>23964</v>
      </c>
      <c r="H27" t="s">
        <v>107</v>
      </c>
      <c r="I27">
        <v>2</v>
      </c>
      <c r="J27" t="s">
        <v>105</v>
      </c>
      <c r="K27" s="19">
        <v>0.29166666666666669</v>
      </c>
      <c r="L27" s="19">
        <v>0.625</v>
      </c>
      <c r="M27">
        <v>8</v>
      </c>
      <c r="N27">
        <v>266.39999999999998</v>
      </c>
      <c r="O27">
        <v>52.5</v>
      </c>
      <c r="P27">
        <v>76</v>
      </c>
      <c r="Q27" t="s">
        <v>97</v>
      </c>
      <c r="R27">
        <v>30</v>
      </c>
      <c r="S27" s="19">
        <v>0.5</v>
      </c>
      <c r="T27">
        <v>0</v>
      </c>
      <c r="U27" s="19">
        <v>0.54166666666666663</v>
      </c>
      <c r="V27" t="s">
        <v>97</v>
      </c>
      <c r="W27">
        <v>7.5</v>
      </c>
      <c r="X27" t="s">
        <v>100</v>
      </c>
      <c r="Y27" t="b">
        <v>0</v>
      </c>
    </row>
    <row r="28" spans="1:25" x14ac:dyDescent="0.25">
      <c r="A28" t="s">
        <v>92</v>
      </c>
      <c r="B28" t="s">
        <v>93</v>
      </c>
      <c r="C28" t="s">
        <v>94</v>
      </c>
      <c r="D28" t="s">
        <v>95</v>
      </c>
      <c r="E28" t="s">
        <v>96</v>
      </c>
      <c r="F28" t="s">
        <v>97</v>
      </c>
      <c r="G28">
        <v>23964</v>
      </c>
      <c r="H28" t="s">
        <v>107</v>
      </c>
      <c r="I28">
        <v>2</v>
      </c>
      <c r="J28" t="s">
        <v>99</v>
      </c>
      <c r="K28" s="19">
        <v>0.29166666666666669</v>
      </c>
      <c r="L28" s="19">
        <v>0.625</v>
      </c>
      <c r="M28">
        <v>8</v>
      </c>
      <c r="N28">
        <v>266.39999999999998</v>
      </c>
      <c r="O28">
        <v>52.5</v>
      </c>
      <c r="P28">
        <v>76</v>
      </c>
      <c r="Q28" t="s">
        <v>97</v>
      </c>
      <c r="R28">
        <v>30</v>
      </c>
      <c r="S28" s="19">
        <v>0.5</v>
      </c>
      <c r="T28">
        <v>0</v>
      </c>
      <c r="U28" s="19">
        <v>0.54166666666666663</v>
      </c>
      <c r="V28" t="s">
        <v>97</v>
      </c>
      <c r="W28">
        <v>7.5</v>
      </c>
      <c r="X28" t="s">
        <v>100</v>
      </c>
      <c r="Y28" t="b">
        <v>0</v>
      </c>
    </row>
    <row r="29" spans="1:25" x14ac:dyDescent="0.25">
      <c r="A29" t="s">
        <v>92</v>
      </c>
      <c r="B29" t="s">
        <v>93</v>
      </c>
      <c r="C29" t="s">
        <v>94</v>
      </c>
      <c r="D29" t="s">
        <v>95</v>
      </c>
      <c r="E29" t="s">
        <v>96</v>
      </c>
      <c r="F29" t="s">
        <v>97</v>
      </c>
      <c r="G29">
        <v>23964</v>
      </c>
      <c r="H29" t="s">
        <v>107</v>
      </c>
      <c r="I29">
        <v>2</v>
      </c>
      <c r="J29" t="s">
        <v>102</v>
      </c>
      <c r="K29" s="19">
        <v>0.29166666666666669</v>
      </c>
      <c r="L29" s="19">
        <v>0.625</v>
      </c>
      <c r="M29">
        <v>8</v>
      </c>
      <c r="N29">
        <v>266.39999999999998</v>
      </c>
      <c r="O29">
        <v>52.5</v>
      </c>
      <c r="P29">
        <v>76</v>
      </c>
      <c r="Q29" t="s">
        <v>97</v>
      </c>
      <c r="R29">
        <v>30</v>
      </c>
      <c r="S29" s="19">
        <v>0.5</v>
      </c>
      <c r="T29">
        <v>0</v>
      </c>
      <c r="U29" s="19">
        <v>0.54166666666666663</v>
      </c>
      <c r="V29" t="s">
        <v>97</v>
      </c>
      <c r="W29">
        <v>7.5</v>
      </c>
      <c r="X29" t="s">
        <v>100</v>
      </c>
      <c r="Y29" t="b">
        <v>0</v>
      </c>
    </row>
    <row r="30" spans="1:25" x14ac:dyDescent="0.25">
      <c r="A30" t="s">
        <v>92</v>
      </c>
      <c r="B30" t="s">
        <v>93</v>
      </c>
      <c r="C30" t="s">
        <v>94</v>
      </c>
      <c r="D30" t="s">
        <v>95</v>
      </c>
      <c r="E30" t="s">
        <v>96</v>
      </c>
      <c r="F30" t="s">
        <v>97</v>
      </c>
      <c r="G30">
        <v>23964</v>
      </c>
      <c r="H30" t="s">
        <v>107</v>
      </c>
      <c r="I30">
        <v>2</v>
      </c>
      <c r="J30" t="s">
        <v>103</v>
      </c>
      <c r="K30" s="19">
        <v>0.29166666666666669</v>
      </c>
      <c r="L30" s="19">
        <v>0.625</v>
      </c>
      <c r="M30">
        <v>8</v>
      </c>
      <c r="N30">
        <v>266.39999999999998</v>
      </c>
      <c r="O30">
        <v>52.5</v>
      </c>
      <c r="P30">
        <v>76</v>
      </c>
      <c r="Q30" t="s">
        <v>97</v>
      </c>
      <c r="R30">
        <v>30</v>
      </c>
      <c r="S30" s="19">
        <v>0.5</v>
      </c>
      <c r="U30" s="19"/>
      <c r="V30" t="s">
        <v>97</v>
      </c>
      <c r="W30">
        <v>7.5</v>
      </c>
      <c r="X30" t="s">
        <v>100</v>
      </c>
      <c r="Y30" t="b">
        <v>0</v>
      </c>
    </row>
    <row r="31" spans="1:25" x14ac:dyDescent="0.25">
      <c r="A31" t="s">
        <v>92</v>
      </c>
      <c r="B31" t="s">
        <v>108</v>
      </c>
      <c r="C31" t="s">
        <v>94</v>
      </c>
      <c r="D31" t="s">
        <v>109</v>
      </c>
      <c r="E31" t="s">
        <v>110</v>
      </c>
      <c r="F31" t="s">
        <v>111</v>
      </c>
      <c r="G31">
        <v>18301</v>
      </c>
      <c r="H31" t="s">
        <v>112</v>
      </c>
      <c r="I31">
        <v>1</v>
      </c>
      <c r="J31" t="s">
        <v>105</v>
      </c>
      <c r="K31" s="19">
        <v>0.25</v>
      </c>
      <c r="L31" s="19">
        <v>0.58333333333333337</v>
      </c>
      <c r="M31">
        <v>8</v>
      </c>
      <c r="N31">
        <v>254.47</v>
      </c>
      <c r="O31">
        <v>60.5</v>
      </c>
      <c r="P31">
        <v>76</v>
      </c>
      <c r="Q31" t="s">
        <v>97</v>
      </c>
      <c r="R31">
        <v>30</v>
      </c>
      <c r="S31" s="19">
        <v>0.4375</v>
      </c>
      <c r="U31" s="19"/>
      <c r="V31" t="s">
        <v>97</v>
      </c>
      <c r="W31">
        <v>7.5</v>
      </c>
      <c r="X31" t="s">
        <v>100</v>
      </c>
      <c r="Y31" t="b">
        <v>0</v>
      </c>
    </row>
    <row r="32" spans="1:25" x14ac:dyDescent="0.25">
      <c r="A32" t="s">
        <v>92</v>
      </c>
      <c r="B32" t="s">
        <v>108</v>
      </c>
      <c r="C32" t="s">
        <v>94</v>
      </c>
      <c r="D32" t="s">
        <v>109</v>
      </c>
      <c r="E32" t="s">
        <v>110</v>
      </c>
      <c r="F32" t="s">
        <v>111</v>
      </c>
      <c r="G32">
        <v>18301</v>
      </c>
      <c r="H32" t="s">
        <v>112</v>
      </c>
      <c r="I32">
        <v>1</v>
      </c>
      <c r="J32" t="s">
        <v>99</v>
      </c>
      <c r="K32" s="19">
        <v>0.25</v>
      </c>
      <c r="L32" s="19">
        <v>0.58333333333333337</v>
      </c>
      <c r="M32">
        <v>8</v>
      </c>
      <c r="N32">
        <v>254.47</v>
      </c>
      <c r="O32">
        <v>60.5</v>
      </c>
      <c r="P32">
        <v>76</v>
      </c>
      <c r="Q32" t="s">
        <v>97</v>
      </c>
      <c r="R32">
        <v>30</v>
      </c>
      <c r="S32" s="19">
        <v>0.4375</v>
      </c>
      <c r="U32" s="19"/>
      <c r="V32" t="s">
        <v>97</v>
      </c>
      <c r="W32">
        <v>7.5</v>
      </c>
      <c r="X32" t="s">
        <v>100</v>
      </c>
      <c r="Y32" t="b">
        <v>0</v>
      </c>
    </row>
    <row r="33" spans="1:25" x14ac:dyDescent="0.25">
      <c r="A33" t="s">
        <v>92</v>
      </c>
      <c r="B33" t="s">
        <v>108</v>
      </c>
      <c r="C33" t="s">
        <v>94</v>
      </c>
      <c r="D33" t="s">
        <v>109</v>
      </c>
      <c r="E33" t="s">
        <v>110</v>
      </c>
      <c r="F33" t="s">
        <v>111</v>
      </c>
      <c r="G33">
        <v>18301</v>
      </c>
      <c r="H33" t="s">
        <v>112</v>
      </c>
      <c r="I33">
        <v>1</v>
      </c>
      <c r="J33" t="s">
        <v>113</v>
      </c>
      <c r="K33" s="19">
        <v>0.25</v>
      </c>
      <c r="L33" s="19">
        <v>0.58333333333333337</v>
      </c>
      <c r="M33">
        <v>8</v>
      </c>
      <c r="N33">
        <v>381.71</v>
      </c>
      <c r="O33">
        <v>60.5</v>
      </c>
      <c r="P33">
        <v>76</v>
      </c>
      <c r="Q33" t="s">
        <v>97</v>
      </c>
      <c r="R33">
        <v>30</v>
      </c>
      <c r="S33" s="19">
        <v>0.4375</v>
      </c>
      <c r="T33">
        <v>0</v>
      </c>
      <c r="U33" s="19">
        <v>0.54166666666666663</v>
      </c>
      <c r="V33" t="s">
        <v>97</v>
      </c>
      <c r="W33">
        <v>7.5</v>
      </c>
      <c r="X33" t="s">
        <v>100</v>
      </c>
      <c r="Y33" t="b">
        <v>0</v>
      </c>
    </row>
    <row r="34" spans="1:25" x14ac:dyDescent="0.25">
      <c r="A34" t="s">
        <v>92</v>
      </c>
      <c r="B34" t="s">
        <v>108</v>
      </c>
      <c r="C34" t="s">
        <v>94</v>
      </c>
      <c r="D34" t="s">
        <v>109</v>
      </c>
      <c r="E34" t="s">
        <v>110</v>
      </c>
      <c r="F34" t="s">
        <v>111</v>
      </c>
      <c r="G34">
        <v>18301</v>
      </c>
      <c r="H34" t="s">
        <v>112</v>
      </c>
      <c r="I34">
        <v>1</v>
      </c>
      <c r="J34" t="s">
        <v>114</v>
      </c>
      <c r="K34" s="19">
        <v>0.25</v>
      </c>
      <c r="L34" s="19">
        <v>0.58333333333333337</v>
      </c>
      <c r="M34">
        <v>8</v>
      </c>
      <c r="N34">
        <v>445.33</v>
      </c>
      <c r="O34">
        <v>60.5</v>
      </c>
      <c r="P34">
        <v>76</v>
      </c>
      <c r="Q34" t="s">
        <v>97</v>
      </c>
      <c r="R34">
        <v>30</v>
      </c>
      <c r="S34" s="19">
        <v>0.4375</v>
      </c>
      <c r="T34">
        <v>0</v>
      </c>
      <c r="U34" s="19">
        <v>0.54166666666666663</v>
      </c>
      <c r="V34" t="s">
        <v>97</v>
      </c>
      <c r="W34">
        <v>7.5</v>
      </c>
      <c r="X34" t="s">
        <v>100</v>
      </c>
      <c r="Y34" t="b">
        <v>0</v>
      </c>
    </row>
    <row r="35" spans="1:25" x14ac:dyDescent="0.25">
      <c r="A35" t="s">
        <v>92</v>
      </c>
      <c r="B35" t="s">
        <v>108</v>
      </c>
      <c r="C35" t="s">
        <v>94</v>
      </c>
      <c r="D35" t="s">
        <v>109</v>
      </c>
      <c r="E35" t="s">
        <v>110</v>
      </c>
      <c r="F35" t="s">
        <v>111</v>
      </c>
      <c r="G35">
        <v>18301</v>
      </c>
      <c r="H35" t="s">
        <v>112</v>
      </c>
      <c r="I35">
        <v>2</v>
      </c>
      <c r="J35" t="s">
        <v>105</v>
      </c>
      <c r="K35" s="19">
        <v>0.25</v>
      </c>
      <c r="L35" s="19">
        <v>0.58333333333333337</v>
      </c>
      <c r="M35">
        <v>8</v>
      </c>
      <c r="N35">
        <v>254.47</v>
      </c>
      <c r="O35">
        <v>60.5</v>
      </c>
      <c r="P35">
        <v>76</v>
      </c>
      <c r="Q35" t="s">
        <v>97</v>
      </c>
      <c r="R35">
        <v>30</v>
      </c>
      <c r="S35" s="19">
        <v>0.4375</v>
      </c>
      <c r="U35" s="19"/>
      <c r="V35" t="s">
        <v>97</v>
      </c>
      <c r="W35">
        <v>7.5</v>
      </c>
      <c r="X35" t="s">
        <v>100</v>
      </c>
      <c r="Y35" t="b">
        <v>0</v>
      </c>
    </row>
    <row r="36" spans="1:25" x14ac:dyDescent="0.25">
      <c r="A36" t="s">
        <v>92</v>
      </c>
      <c r="B36" t="s">
        <v>108</v>
      </c>
      <c r="C36" t="s">
        <v>94</v>
      </c>
      <c r="D36" t="s">
        <v>109</v>
      </c>
      <c r="E36" t="s">
        <v>110</v>
      </c>
      <c r="F36" t="s">
        <v>111</v>
      </c>
      <c r="G36">
        <v>18301</v>
      </c>
      <c r="H36" t="s">
        <v>112</v>
      </c>
      <c r="I36">
        <v>2</v>
      </c>
      <c r="J36" t="s">
        <v>99</v>
      </c>
      <c r="K36" s="19">
        <v>0.25</v>
      </c>
      <c r="L36" s="19">
        <v>0.58333333333333337</v>
      </c>
      <c r="M36">
        <v>8</v>
      </c>
      <c r="N36">
        <v>254.47</v>
      </c>
      <c r="O36">
        <v>60.5</v>
      </c>
      <c r="P36">
        <v>76</v>
      </c>
      <c r="Q36" t="s">
        <v>97</v>
      </c>
      <c r="R36">
        <v>30</v>
      </c>
      <c r="S36" s="19">
        <v>0.4375</v>
      </c>
      <c r="U36" s="19"/>
      <c r="V36" t="s">
        <v>97</v>
      </c>
      <c r="W36">
        <v>7.5</v>
      </c>
      <c r="X36" t="s">
        <v>100</v>
      </c>
      <c r="Y36" t="b">
        <v>0</v>
      </c>
    </row>
    <row r="37" spans="1:25" x14ac:dyDescent="0.25">
      <c r="A37" t="s">
        <v>92</v>
      </c>
      <c r="B37" t="s">
        <v>108</v>
      </c>
      <c r="C37" t="s">
        <v>94</v>
      </c>
      <c r="D37" t="s">
        <v>109</v>
      </c>
      <c r="E37" t="s">
        <v>110</v>
      </c>
      <c r="F37" t="s">
        <v>111</v>
      </c>
      <c r="G37">
        <v>18301</v>
      </c>
      <c r="H37" t="s">
        <v>112</v>
      </c>
      <c r="I37">
        <v>2</v>
      </c>
      <c r="J37" t="s">
        <v>113</v>
      </c>
      <c r="K37" s="19">
        <v>0.25</v>
      </c>
      <c r="L37" s="19">
        <v>0.58333333333333337</v>
      </c>
      <c r="M37">
        <v>8</v>
      </c>
      <c r="N37">
        <v>381.71</v>
      </c>
      <c r="O37">
        <v>60.5</v>
      </c>
      <c r="P37">
        <v>76</v>
      </c>
      <c r="Q37" t="s">
        <v>97</v>
      </c>
      <c r="R37">
        <v>30</v>
      </c>
      <c r="S37" s="19">
        <v>0.4375</v>
      </c>
      <c r="T37">
        <v>0</v>
      </c>
      <c r="U37" s="19">
        <v>0.54166666666666663</v>
      </c>
      <c r="V37" t="s">
        <v>97</v>
      </c>
      <c r="W37">
        <v>7.5</v>
      </c>
      <c r="X37" t="s">
        <v>100</v>
      </c>
      <c r="Y37" t="b">
        <v>0</v>
      </c>
    </row>
    <row r="38" spans="1:25" x14ac:dyDescent="0.25">
      <c r="A38" t="s">
        <v>92</v>
      </c>
      <c r="B38" t="s">
        <v>108</v>
      </c>
      <c r="C38" t="s">
        <v>94</v>
      </c>
      <c r="D38" t="s">
        <v>109</v>
      </c>
      <c r="E38" t="s">
        <v>110</v>
      </c>
      <c r="F38" t="s">
        <v>111</v>
      </c>
      <c r="G38">
        <v>18301</v>
      </c>
      <c r="H38" t="s">
        <v>112</v>
      </c>
      <c r="I38">
        <v>2</v>
      </c>
      <c r="J38" t="s">
        <v>114</v>
      </c>
      <c r="K38" s="19">
        <v>0.25</v>
      </c>
      <c r="L38" s="19">
        <v>0.58333333333333337</v>
      </c>
      <c r="M38">
        <v>8</v>
      </c>
      <c r="N38">
        <v>445.33</v>
      </c>
      <c r="O38">
        <v>60.5</v>
      </c>
      <c r="P38">
        <v>76</v>
      </c>
      <c r="Q38" t="s">
        <v>97</v>
      </c>
      <c r="R38">
        <v>30</v>
      </c>
      <c r="S38" s="19">
        <v>0.4375</v>
      </c>
      <c r="T38">
        <v>0</v>
      </c>
      <c r="U38" s="19">
        <v>0.54166666666666663</v>
      </c>
      <c r="V38" t="s">
        <v>97</v>
      </c>
      <c r="W38">
        <v>7.5</v>
      </c>
      <c r="X38" t="s">
        <v>100</v>
      </c>
      <c r="Y38" t="b">
        <v>0</v>
      </c>
    </row>
    <row r="39" spans="1:25" x14ac:dyDescent="0.25">
      <c r="A39" t="s">
        <v>92</v>
      </c>
      <c r="B39" t="s">
        <v>108</v>
      </c>
      <c r="C39" t="s">
        <v>94</v>
      </c>
      <c r="D39" t="s">
        <v>109</v>
      </c>
      <c r="E39" t="s">
        <v>115</v>
      </c>
      <c r="F39" t="s">
        <v>116</v>
      </c>
      <c r="H39" t="s">
        <v>97</v>
      </c>
      <c r="I39">
        <v>1</v>
      </c>
      <c r="J39" t="s">
        <v>105</v>
      </c>
      <c r="K39" s="19">
        <v>0.54166666666666663</v>
      </c>
      <c r="L39" s="19">
        <v>0.8125</v>
      </c>
      <c r="M39">
        <v>6.5</v>
      </c>
      <c r="N39">
        <v>174.3</v>
      </c>
      <c r="O39">
        <v>0</v>
      </c>
      <c r="P39">
        <v>0</v>
      </c>
      <c r="Q39" t="s">
        <v>97</v>
      </c>
      <c r="R39">
        <v>30</v>
      </c>
      <c r="S39" s="19">
        <v>0.75</v>
      </c>
      <c r="T39">
        <v>0</v>
      </c>
      <c r="U39" s="19">
        <v>0.54166666666666663</v>
      </c>
      <c r="V39" t="s">
        <v>97</v>
      </c>
      <c r="W39">
        <v>6</v>
      </c>
      <c r="X39" t="s">
        <v>100</v>
      </c>
      <c r="Y39" t="b">
        <v>0</v>
      </c>
    </row>
    <row r="40" spans="1:25" x14ac:dyDescent="0.25">
      <c r="A40" t="s">
        <v>92</v>
      </c>
      <c r="B40" t="s">
        <v>108</v>
      </c>
      <c r="C40" t="s">
        <v>94</v>
      </c>
      <c r="D40" t="s">
        <v>109</v>
      </c>
      <c r="E40" t="s">
        <v>115</v>
      </c>
      <c r="F40" t="s">
        <v>116</v>
      </c>
      <c r="H40" t="s">
        <v>97</v>
      </c>
      <c r="I40">
        <v>2</v>
      </c>
      <c r="J40" t="s">
        <v>102</v>
      </c>
      <c r="K40" s="19">
        <v>0.54166666666666663</v>
      </c>
      <c r="L40" s="19">
        <v>0.8125</v>
      </c>
      <c r="M40">
        <v>6.5</v>
      </c>
      <c r="N40">
        <v>0</v>
      </c>
      <c r="O40">
        <v>0</v>
      </c>
      <c r="P40">
        <v>0</v>
      </c>
      <c r="Q40" t="s">
        <v>97</v>
      </c>
      <c r="R40">
        <v>30</v>
      </c>
      <c r="S40" s="19">
        <v>0.75</v>
      </c>
      <c r="T40">
        <v>0</v>
      </c>
      <c r="U40" s="19">
        <v>0.54166666666666663</v>
      </c>
      <c r="V40" t="s">
        <v>97</v>
      </c>
      <c r="W40">
        <v>6</v>
      </c>
      <c r="X40" t="s">
        <v>100</v>
      </c>
      <c r="Y40" t="b">
        <v>0</v>
      </c>
    </row>
    <row r="41" spans="1:25" x14ac:dyDescent="0.25">
      <c r="A41" t="s">
        <v>92</v>
      </c>
      <c r="B41" t="s">
        <v>108</v>
      </c>
      <c r="C41" t="s">
        <v>94</v>
      </c>
      <c r="D41" t="s">
        <v>109</v>
      </c>
      <c r="E41" t="s">
        <v>115</v>
      </c>
      <c r="F41" t="s">
        <v>116</v>
      </c>
      <c r="G41">
        <v>19446</v>
      </c>
      <c r="H41" t="s">
        <v>117</v>
      </c>
      <c r="I41">
        <v>1</v>
      </c>
      <c r="J41" t="s">
        <v>99</v>
      </c>
      <c r="K41" s="19">
        <v>0.54166666666666663</v>
      </c>
      <c r="L41" s="19">
        <v>0.8125</v>
      </c>
      <c r="M41">
        <v>6.5</v>
      </c>
      <c r="N41">
        <v>0</v>
      </c>
      <c r="O41">
        <v>16</v>
      </c>
      <c r="P41">
        <v>76</v>
      </c>
      <c r="Q41" t="s">
        <v>97</v>
      </c>
      <c r="R41">
        <v>30</v>
      </c>
      <c r="S41" s="19">
        <v>0.75</v>
      </c>
      <c r="T41">
        <v>0</v>
      </c>
      <c r="U41" s="19">
        <v>0.54166666666666663</v>
      </c>
      <c r="V41" t="s">
        <v>97</v>
      </c>
      <c r="W41">
        <v>6</v>
      </c>
      <c r="X41" t="s">
        <v>100</v>
      </c>
      <c r="Y41" t="b">
        <v>0</v>
      </c>
    </row>
    <row r="42" spans="1:25" x14ac:dyDescent="0.25">
      <c r="A42" t="s">
        <v>92</v>
      </c>
      <c r="B42" t="s">
        <v>108</v>
      </c>
      <c r="C42" t="s">
        <v>94</v>
      </c>
      <c r="D42" t="s">
        <v>109</v>
      </c>
      <c r="E42" t="s">
        <v>115</v>
      </c>
      <c r="F42" t="s">
        <v>116</v>
      </c>
      <c r="G42">
        <v>19446</v>
      </c>
      <c r="H42" t="s">
        <v>117</v>
      </c>
      <c r="I42">
        <v>1</v>
      </c>
      <c r="J42" t="s">
        <v>113</v>
      </c>
      <c r="K42" s="19">
        <v>0.54166666666666663</v>
      </c>
      <c r="L42" s="19">
        <v>0.8125</v>
      </c>
      <c r="M42">
        <v>6.5</v>
      </c>
      <c r="N42">
        <v>0</v>
      </c>
      <c r="O42">
        <v>16</v>
      </c>
      <c r="P42">
        <v>76</v>
      </c>
      <c r="Q42" t="s">
        <v>97</v>
      </c>
      <c r="R42">
        <v>30</v>
      </c>
      <c r="S42" s="19">
        <v>0.75</v>
      </c>
      <c r="T42">
        <v>0</v>
      </c>
      <c r="U42" s="19">
        <v>0.54166666666666663</v>
      </c>
      <c r="V42" t="s">
        <v>97</v>
      </c>
      <c r="W42">
        <v>6</v>
      </c>
      <c r="X42" t="s">
        <v>100</v>
      </c>
      <c r="Y42" t="b">
        <v>0</v>
      </c>
    </row>
    <row r="43" spans="1:25" x14ac:dyDescent="0.25">
      <c r="A43" t="s">
        <v>92</v>
      </c>
      <c r="B43" t="s">
        <v>108</v>
      </c>
      <c r="C43" t="s">
        <v>94</v>
      </c>
      <c r="D43" t="s">
        <v>109</v>
      </c>
      <c r="E43" t="s">
        <v>115</v>
      </c>
      <c r="F43" t="s">
        <v>116</v>
      </c>
      <c r="G43">
        <v>19446</v>
      </c>
      <c r="H43" t="s">
        <v>117</v>
      </c>
      <c r="I43">
        <v>2</v>
      </c>
      <c r="J43" t="s">
        <v>99</v>
      </c>
      <c r="K43" s="19">
        <v>0.54166666666666663</v>
      </c>
      <c r="L43" s="19">
        <v>0.8125</v>
      </c>
      <c r="M43">
        <v>6.5</v>
      </c>
      <c r="N43">
        <v>0</v>
      </c>
      <c r="O43">
        <v>16</v>
      </c>
      <c r="P43">
        <v>76</v>
      </c>
      <c r="Q43" t="s">
        <v>97</v>
      </c>
      <c r="R43">
        <v>30</v>
      </c>
      <c r="S43" s="19">
        <v>0.75</v>
      </c>
      <c r="T43">
        <v>0</v>
      </c>
      <c r="U43" s="19">
        <v>0.54166666666666663</v>
      </c>
      <c r="V43" t="s">
        <v>97</v>
      </c>
      <c r="W43">
        <v>6</v>
      </c>
      <c r="X43" t="s">
        <v>100</v>
      </c>
      <c r="Y43" t="b">
        <v>0</v>
      </c>
    </row>
    <row r="44" spans="1:25" x14ac:dyDescent="0.25">
      <c r="A44" t="s">
        <v>92</v>
      </c>
      <c r="B44" t="s">
        <v>108</v>
      </c>
      <c r="C44" t="s">
        <v>94</v>
      </c>
      <c r="D44" t="s">
        <v>109</v>
      </c>
      <c r="E44" t="s">
        <v>115</v>
      </c>
      <c r="F44" t="s">
        <v>116</v>
      </c>
      <c r="G44">
        <v>19446</v>
      </c>
      <c r="H44" t="s">
        <v>117</v>
      </c>
      <c r="I44">
        <v>2</v>
      </c>
      <c r="J44" t="s">
        <v>113</v>
      </c>
      <c r="K44" s="19">
        <v>0.54166666666666663</v>
      </c>
      <c r="L44" s="19">
        <v>0.8125</v>
      </c>
      <c r="M44">
        <v>6.5</v>
      </c>
      <c r="N44">
        <v>0</v>
      </c>
      <c r="O44">
        <v>16</v>
      </c>
      <c r="P44">
        <v>76</v>
      </c>
      <c r="Q44" t="s">
        <v>97</v>
      </c>
      <c r="R44">
        <v>30</v>
      </c>
      <c r="S44" s="19">
        <v>0.75</v>
      </c>
      <c r="T44">
        <v>0</v>
      </c>
      <c r="U44" s="19">
        <v>0.54166666666666663</v>
      </c>
      <c r="V44" t="s">
        <v>97</v>
      </c>
      <c r="W44">
        <v>6</v>
      </c>
      <c r="X44" t="s">
        <v>100</v>
      </c>
      <c r="Y44" t="b">
        <v>0</v>
      </c>
    </row>
    <row r="45" spans="1:25" x14ac:dyDescent="0.25">
      <c r="A45" t="s">
        <v>92</v>
      </c>
      <c r="B45" t="s">
        <v>108</v>
      </c>
      <c r="C45" t="s">
        <v>94</v>
      </c>
      <c r="D45" t="s">
        <v>109</v>
      </c>
      <c r="E45" t="s">
        <v>115</v>
      </c>
      <c r="F45" t="s">
        <v>116</v>
      </c>
      <c r="G45">
        <v>21587</v>
      </c>
      <c r="H45" t="s">
        <v>118</v>
      </c>
      <c r="I45">
        <v>1</v>
      </c>
      <c r="J45" t="s">
        <v>114</v>
      </c>
      <c r="K45" s="19">
        <v>0.29166666666666669</v>
      </c>
      <c r="L45" s="19">
        <v>0.5625</v>
      </c>
      <c r="M45">
        <v>6.5</v>
      </c>
      <c r="N45">
        <v>305.02</v>
      </c>
      <c r="O45">
        <v>48</v>
      </c>
      <c r="P45">
        <v>76</v>
      </c>
      <c r="Q45" t="s">
        <v>97</v>
      </c>
      <c r="R45">
        <v>30</v>
      </c>
      <c r="S45" s="19">
        <v>0.5</v>
      </c>
      <c r="T45">
        <v>0</v>
      </c>
      <c r="U45" s="19">
        <v>0.54166666666666663</v>
      </c>
      <c r="V45" t="s">
        <v>97</v>
      </c>
      <c r="W45">
        <v>6</v>
      </c>
      <c r="X45" t="s">
        <v>100</v>
      </c>
      <c r="Y45" t="b">
        <v>0</v>
      </c>
    </row>
    <row r="46" spans="1:25" x14ac:dyDescent="0.25">
      <c r="A46" t="s">
        <v>92</v>
      </c>
      <c r="B46" t="s">
        <v>108</v>
      </c>
      <c r="C46" t="s">
        <v>94</v>
      </c>
      <c r="D46" t="s">
        <v>109</v>
      </c>
      <c r="E46" t="s">
        <v>115</v>
      </c>
      <c r="F46" t="s">
        <v>116</v>
      </c>
      <c r="G46">
        <v>21587</v>
      </c>
      <c r="H46" t="s">
        <v>118</v>
      </c>
      <c r="I46">
        <v>2</v>
      </c>
      <c r="J46" t="s">
        <v>99</v>
      </c>
      <c r="K46" s="19">
        <v>0.29166666666666669</v>
      </c>
      <c r="L46" s="19">
        <v>0.5625</v>
      </c>
      <c r="M46">
        <v>6.5</v>
      </c>
      <c r="N46">
        <v>174.3</v>
      </c>
      <c r="O46">
        <v>48</v>
      </c>
      <c r="P46">
        <v>76</v>
      </c>
      <c r="Q46" t="s">
        <v>97</v>
      </c>
      <c r="R46">
        <v>30</v>
      </c>
      <c r="S46" s="19">
        <v>0.5</v>
      </c>
      <c r="T46">
        <v>0</v>
      </c>
      <c r="U46" s="19">
        <v>0.54166666666666663</v>
      </c>
      <c r="V46" t="s">
        <v>97</v>
      </c>
      <c r="W46">
        <v>6</v>
      </c>
      <c r="X46" t="s">
        <v>100</v>
      </c>
      <c r="Y46" t="b">
        <v>0</v>
      </c>
    </row>
    <row r="47" spans="1:25" x14ac:dyDescent="0.25">
      <c r="A47" t="s">
        <v>92</v>
      </c>
      <c r="B47" t="s">
        <v>108</v>
      </c>
      <c r="C47" t="s">
        <v>94</v>
      </c>
      <c r="D47" t="s">
        <v>109</v>
      </c>
      <c r="E47" t="s">
        <v>115</v>
      </c>
      <c r="F47" t="s">
        <v>116</v>
      </c>
      <c r="G47">
        <v>21587</v>
      </c>
      <c r="H47" t="s">
        <v>118</v>
      </c>
      <c r="I47">
        <v>2</v>
      </c>
      <c r="J47" t="s">
        <v>102</v>
      </c>
      <c r="K47" s="19">
        <v>0.29166666666666669</v>
      </c>
      <c r="L47" s="19">
        <v>0.5625</v>
      </c>
      <c r="M47">
        <v>6.5</v>
      </c>
      <c r="N47">
        <v>174.3</v>
      </c>
      <c r="O47">
        <v>48</v>
      </c>
      <c r="P47">
        <v>76</v>
      </c>
      <c r="Q47" t="s">
        <v>97</v>
      </c>
      <c r="R47">
        <v>30</v>
      </c>
      <c r="S47" s="19">
        <v>0.5</v>
      </c>
      <c r="T47">
        <v>0</v>
      </c>
      <c r="U47" s="19">
        <v>0.54166666666666663</v>
      </c>
      <c r="V47" t="s">
        <v>97</v>
      </c>
      <c r="W47">
        <v>6</v>
      </c>
      <c r="X47" t="s">
        <v>100</v>
      </c>
      <c r="Y47" t="b">
        <v>0</v>
      </c>
    </row>
    <row r="48" spans="1:25" x14ac:dyDescent="0.25">
      <c r="A48" t="s">
        <v>92</v>
      </c>
      <c r="B48" t="s">
        <v>108</v>
      </c>
      <c r="C48" t="s">
        <v>94</v>
      </c>
      <c r="D48" t="s">
        <v>109</v>
      </c>
      <c r="E48" t="s">
        <v>115</v>
      </c>
      <c r="F48" t="s">
        <v>116</v>
      </c>
      <c r="G48">
        <v>23264</v>
      </c>
      <c r="H48" t="s">
        <v>119</v>
      </c>
      <c r="I48">
        <v>1</v>
      </c>
      <c r="J48" t="s">
        <v>101</v>
      </c>
      <c r="K48" s="19">
        <v>0.54166666666666663</v>
      </c>
      <c r="L48" s="19">
        <v>0.8125</v>
      </c>
      <c r="M48">
        <v>6.5</v>
      </c>
      <c r="N48">
        <v>196.09</v>
      </c>
      <c r="O48">
        <v>64.5</v>
      </c>
      <c r="P48">
        <v>76</v>
      </c>
      <c r="Q48" t="s">
        <v>97</v>
      </c>
      <c r="R48">
        <v>30</v>
      </c>
      <c r="S48" s="19">
        <v>0.75</v>
      </c>
      <c r="T48">
        <v>0</v>
      </c>
      <c r="U48" s="19">
        <v>0.54166666666666663</v>
      </c>
      <c r="V48" t="s">
        <v>97</v>
      </c>
      <c r="W48">
        <v>6</v>
      </c>
      <c r="X48" t="s">
        <v>100</v>
      </c>
      <c r="Y48" t="b">
        <v>0</v>
      </c>
    </row>
    <row r="49" spans="1:25" x14ac:dyDescent="0.25">
      <c r="A49" t="s">
        <v>92</v>
      </c>
      <c r="B49" t="s">
        <v>108</v>
      </c>
      <c r="C49" t="s">
        <v>94</v>
      </c>
      <c r="D49" t="s">
        <v>109</v>
      </c>
      <c r="E49" t="s">
        <v>115</v>
      </c>
      <c r="F49" t="s">
        <v>116</v>
      </c>
      <c r="G49">
        <v>23453</v>
      </c>
      <c r="H49" t="s">
        <v>120</v>
      </c>
      <c r="I49">
        <v>2</v>
      </c>
      <c r="J49" t="s">
        <v>113</v>
      </c>
      <c r="K49" s="19">
        <v>0.29166666666666669</v>
      </c>
      <c r="L49" s="19">
        <v>0.5625</v>
      </c>
      <c r="M49">
        <v>6.5</v>
      </c>
      <c r="N49">
        <v>240.93</v>
      </c>
      <c r="O49">
        <v>18</v>
      </c>
      <c r="P49">
        <v>76</v>
      </c>
      <c r="Q49" t="s">
        <v>97</v>
      </c>
      <c r="R49">
        <v>30</v>
      </c>
      <c r="S49" s="19">
        <v>0.5</v>
      </c>
      <c r="T49">
        <v>0</v>
      </c>
      <c r="U49" s="19">
        <v>0.54166666666666663</v>
      </c>
      <c r="V49" t="s">
        <v>97</v>
      </c>
      <c r="W49">
        <v>6</v>
      </c>
      <c r="X49" t="s">
        <v>100</v>
      </c>
      <c r="Y49" t="b">
        <v>0</v>
      </c>
    </row>
    <row r="50" spans="1:25" x14ac:dyDescent="0.25">
      <c r="A50" t="s">
        <v>92</v>
      </c>
      <c r="B50" t="s">
        <v>108</v>
      </c>
      <c r="C50" t="s">
        <v>94</v>
      </c>
      <c r="D50" t="s">
        <v>109</v>
      </c>
      <c r="E50" t="s">
        <v>115</v>
      </c>
      <c r="F50" t="s">
        <v>116</v>
      </c>
      <c r="G50">
        <v>24344</v>
      </c>
      <c r="H50" t="s">
        <v>121</v>
      </c>
      <c r="I50">
        <v>1</v>
      </c>
      <c r="J50" t="s">
        <v>113</v>
      </c>
      <c r="K50" s="19">
        <v>0.29166666666666669</v>
      </c>
      <c r="L50" s="19">
        <v>0.5625</v>
      </c>
      <c r="M50">
        <v>6.5</v>
      </c>
      <c r="N50">
        <v>261.45</v>
      </c>
      <c r="O50">
        <v>36</v>
      </c>
      <c r="P50">
        <v>76</v>
      </c>
      <c r="Q50" t="s">
        <v>97</v>
      </c>
      <c r="R50">
        <v>30</v>
      </c>
      <c r="S50" s="19">
        <v>0.5</v>
      </c>
      <c r="T50">
        <v>0</v>
      </c>
      <c r="U50" s="19">
        <v>0.54166666666666663</v>
      </c>
      <c r="V50" t="s">
        <v>97</v>
      </c>
      <c r="W50">
        <v>6</v>
      </c>
      <c r="X50" t="s">
        <v>100</v>
      </c>
      <c r="Y50" t="b">
        <v>0</v>
      </c>
    </row>
    <row r="51" spans="1:25" x14ac:dyDescent="0.25">
      <c r="A51" t="s">
        <v>92</v>
      </c>
      <c r="B51" t="s">
        <v>108</v>
      </c>
      <c r="C51" t="s">
        <v>94</v>
      </c>
      <c r="D51" t="s">
        <v>109</v>
      </c>
      <c r="E51" t="s">
        <v>115</v>
      </c>
      <c r="F51" t="s">
        <v>116</v>
      </c>
      <c r="G51">
        <v>24344</v>
      </c>
      <c r="H51" t="s">
        <v>121</v>
      </c>
      <c r="I51">
        <v>2</v>
      </c>
      <c r="J51" t="s">
        <v>105</v>
      </c>
      <c r="K51" s="19">
        <v>0.54166666666666663</v>
      </c>
      <c r="L51" s="19">
        <v>0.8125</v>
      </c>
      <c r="M51">
        <v>6.5</v>
      </c>
      <c r="N51">
        <v>196.09</v>
      </c>
      <c r="O51">
        <v>36</v>
      </c>
      <c r="P51">
        <v>76</v>
      </c>
      <c r="Q51" t="s">
        <v>97</v>
      </c>
      <c r="R51">
        <v>30</v>
      </c>
      <c r="S51" s="19">
        <v>0.75</v>
      </c>
      <c r="T51">
        <v>0</v>
      </c>
      <c r="U51" s="19">
        <v>0.54166666666666663</v>
      </c>
      <c r="V51" t="s">
        <v>97</v>
      </c>
      <c r="W51">
        <v>6</v>
      </c>
      <c r="X51" t="s">
        <v>100</v>
      </c>
      <c r="Y51" t="b">
        <v>0</v>
      </c>
    </row>
    <row r="52" spans="1:25" x14ac:dyDescent="0.25">
      <c r="A52" t="s">
        <v>92</v>
      </c>
      <c r="B52" t="s">
        <v>108</v>
      </c>
      <c r="C52" t="s">
        <v>94</v>
      </c>
      <c r="D52" t="s">
        <v>109</v>
      </c>
      <c r="E52" t="s">
        <v>115</v>
      </c>
      <c r="F52" t="s">
        <v>116</v>
      </c>
      <c r="G52">
        <v>24344</v>
      </c>
      <c r="H52" t="s">
        <v>121</v>
      </c>
      <c r="I52">
        <v>2</v>
      </c>
      <c r="J52" t="s">
        <v>101</v>
      </c>
      <c r="K52" s="19">
        <v>0.29166666666666669</v>
      </c>
      <c r="L52" s="19">
        <v>0.5625</v>
      </c>
      <c r="M52">
        <v>6.5</v>
      </c>
      <c r="N52">
        <v>174.3</v>
      </c>
      <c r="O52">
        <v>36</v>
      </c>
      <c r="P52">
        <v>76</v>
      </c>
      <c r="Q52" t="s">
        <v>97</v>
      </c>
      <c r="R52">
        <v>30</v>
      </c>
      <c r="S52" s="19">
        <v>0.5</v>
      </c>
      <c r="T52">
        <v>0</v>
      </c>
      <c r="U52" s="19">
        <v>0.54166666666666663</v>
      </c>
      <c r="V52" t="s">
        <v>97</v>
      </c>
      <c r="W52">
        <v>6</v>
      </c>
      <c r="X52" t="s">
        <v>100</v>
      </c>
      <c r="Y52" t="b">
        <v>0</v>
      </c>
    </row>
    <row r="53" spans="1:25" x14ac:dyDescent="0.25">
      <c r="A53" t="s">
        <v>92</v>
      </c>
      <c r="B53" t="s">
        <v>108</v>
      </c>
      <c r="C53" t="s">
        <v>94</v>
      </c>
      <c r="D53" t="s">
        <v>109</v>
      </c>
      <c r="E53" t="s">
        <v>115</v>
      </c>
      <c r="F53" t="s">
        <v>116</v>
      </c>
      <c r="G53">
        <v>24346</v>
      </c>
      <c r="H53" t="s">
        <v>122</v>
      </c>
      <c r="I53">
        <v>1</v>
      </c>
      <c r="J53" t="s">
        <v>105</v>
      </c>
      <c r="K53" s="19">
        <v>0.29166666666666669</v>
      </c>
      <c r="L53" s="19">
        <v>0.5625</v>
      </c>
      <c r="M53">
        <v>6.5</v>
      </c>
      <c r="N53">
        <v>174.3</v>
      </c>
      <c r="O53">
        <v>48</v>
      </c>
      <c r="P53">
        <v>76</v>
      </c>
      <c r="Q53" t="s">
        <v>97</v>
      </c>
      <c r="R53">
        <v>30</v>
      </c>
      <c r="S53" s="19">
        <v>0.5</v>
      </c>
      <c r="T53">
        <v>0</v>
      </c>
      <c r="U53" s="19">
        <v>0</v>
      </c>
      <c r="V53" t="s">
        <v>97</v>
      </c>
      <c r="W53">
        <v>6</v>
      </c>
      <c r="X53" t="s">
        <v>100</v>
      </c>
      <c r="Y53" t="b">
        <v>0</v>
      </c>
    </row>
    <row r="54" spans="1:25" x14ac:dyDescent="0.25">
      <c r="A54" t="s">
        <v>92</v>
      </c>
      <c r="B54" t="s">
        <v>108</v>
      </c>
      <c r="C54" t="s">
        <v>94</v>
      </c>
      <c r="D54" t="s">
        <v>109</v>
      </c>
      <c r="E54" t="s">
        <v>115</v>
      </c>
      <c r="F54" t="s">
        <v>116</v>
      </c>
      <c r="G54">
        <v>24346</v>
      </c>
      <c r="H54" t="s">
        <v>122</v>
      </c>
      <c r="I54">
        <v>1</v>
      </c>
      <c r="J54" t="s">
        <v>101</v>
      </c>
      <c r="K54" s="19">
        <v>0.29166666666666669</v>
      </c>
      <c r="L54" s="19">
        <v>0.5625</v>
      </c>
      <c r="M54">
        <v>6.5</v>
      </c>
      <c r="N54">
        <v>174.3</v>
      </c>
      <c r="O54">
        <v>48</v>
      </c>
      <c r="P54">
        <v>76</v>
      </c>
      <c r="Q54" t="s">
        <v>97</v>
      </c>
      <c r="R54">
        <v>30</v>
      </c>
      <c r="S54" s="19">
        <v>0.5</v>
      </c>
      <c r="T54">
        <v>0</v>
      </c>
      <c r="U54" s="19">
        <v>0</v>
      </c>
      <c r="V54" t="s">
        <v>97</v>
      </c>
      <c r="W54">
        <v>6</v>
      </c>
      <c r="X54" t="s">
        <v>100</v>
      </c>
      <c r="Y54" t="b">
        <v>0</v>
      </c>
    </row>
    <row r="55" spans="1:25" x14ac:dyDescent="0.25">
      <c r="A55" t="s">
        <v>92</v>
      </c>
      <c r="B55" t="s">
        <v>108</v>
      </c>
      <c r="C55" t="s">
        <v>94</v>
      </c>
      <c r="D55" t="s">
        <v>109</v>
      </c>
      <c r="E55" t="s">
        <v>115</v>
      </c>
      <c r="F55" t="s">
        <v>116</v>
      </c>
      <c r="G55">
        <v>24346</v>
      </c>
      <c r="H55" t="s">
        <v>122</v>
      </c>
      <c r="I55">
        <v>1</v>
      </c>
      <c r="J55" t="s">
        <v>102</v>
      </c>
      <c r="K55" s="19">
        <v>0.29166666666666669</v>
      </c>
      <c r="L55" s="19">
        <v>0.5625</v>
      </c>
      <c r="M55">
        <v>6.5</v>
      </c>
      <c r="N55">
        <v>174.3</v>
      </c>
      <c r="O55">
        <v>48</v>
      </c>
      <c r="P55">
        <v>76</v>
      </c>
      <c r="Q55" t="s">
        <v>97</v>
      </c>
      <c r="R55">
        <v>30</v>
      </c>
      <c r="S55" s="19">
        <v>0.45833333333333331</v>
      </c>
      <c r="T55">
        <v>0</v>
      </c>
      <c r="U55" s="19">
        <v>0.54166666666666663</v>
      </c>
      <c r="V55" t="s">
        <v>97</v>
      </c>
      <c r="W55">
        <v>6</v>
      </c>
      <c r="X55" t="s">
        <v>100</v>
      </c>
      <c r="Y55" t="b">
        <v>0</v>
      </c>
    </row>
    <row r="56" spans="1:25" x14ac:dyDescent="0.25">
      <c r="A56" t="s">
        <v>92</v>
      </c>
      <c r="B56" t="s">
        <v>108</v>
      </c>
      <c r="C56" t="s">
        <v>94</v>
      </c>
      <c r="D56" t="s">
        <v>109</v>
      </c>
      <c r="E56" t="s">
        <v>115</v>
      </c>
      <c r="F56" t="s">
        <v>116</v>
      </c>
      <c r="G56">
        <v>24346</v>
      </c>
      <c r="H56" t="s">
        <v>122</v>
      </c>
      <c r="I56">
        <v>1</v>
      </c>
      <c r="J56" t="s">
        <v>103</v>
      </c>
      <c r="K56" s="19">
        <v>0.29166666666666669</v>
      </c>
      <c r="L56" s="19">
        <v>0.5625</v>
      </c>
      <c r="M56">
        <v>6.5</v>
      </c>
      <c r="N56">
        <v>174.3</v>
      </c>
      <c r="O56">
        <v>48</v>
      </c>
      <c r="P56">
        <v>76</v>
      </c>
      <c r="Q56" t="s">
        <v>97</v>
      </c>
      <c r="R56">
        <v>30</v>
      </c>
      <c r="S56" s="19">
        <v>0.5</v>
      </c>
      <c r="T56">
        <v>0</v>
      </c>
      <c r="U56" s="19">
        <v>0</v>
      </c>
      <c r="V56" t="s">
        <v>97</v>
      </c>
      <c r="W56">
        <v>6</v>
      </c>
      <c r="X56" t="s">
        <v>100</v>
      </c>
      <c r="Y56" t="b">
        <v>0</v>
      </c>
    </row>
    <row r="57" spans="1:25" x14ac:dyDescent="0.25">
      <c r="A57" t="s">
        <v>92</v>
      </c>
      <c r="B57" t="s">
        <v>108</v>
      </c>
      <c r="C57" t="s">
        <v>94</v>
      </c>
      <c r="D57" t="s">
        <v>109</v>
      </c>
      <c r="E57" t="s">
        <v>115</v>
      </c>
      <c r="F57" t="s">
        <v>116</v>
      </c>
      <c r="G57">
        <v>24346</v>
      </c>
      <c r="H57" t="s">
        <v>122</v>
      </c>
      <c r="I57">
        <v>2</v>
      </c>
      <c r="J57" t="s">
        <v>105</v>
      </c>
      <c r="K57" s="19">
        <v>0.29166666666666669</v>
      </c>
      <c r="L57" s="19">
        <v>0.5625</v>
      </c>
      <c r="M57">
        <v>6.5</v>
      </c>
      <c r="N57">
        <v>174.3</v>
      </c>
      <c r="O57">
        <v>48</v>
      </c>
      <c r="P57">
        <v>76</v>
      </c>
      <c r="Q57" t="s">
        <v>97</v>
      </c>
      <c r="R57">
        <v>30</v>
      </c>
      <c r="S57" s="19">
        <v>0.5</v>
      </c>
      <c r="T57">
        <v>0</v>
      </c>
      <c r="U57" s="19">
        <v>0.54166666666666663</v>
      </c>
      <c r="V57" t="s">
        <v>97</v>
      </c>
      <c r="W57">
        <v>6</v>
      </c>
      <c r="X57" t="s">
        <v>100</v>
      </c>
      <c r="Y57" t="b">
        <v>0</v>
      </c>
    </row>
    <row r="58" spans="1:25" x14ac:dyDescent="0.25">
      <c r="A58" t="s">
        <v>92</v>
      </c>
      <c r="B58" t="s">
        <v>108</v>
      </c>
      <c r="C58" t="s">
        <v>94</v>
      </c>
      <c r="D58" t="s">
        <v>109</v>
      </c>
      <c r="E58" t="s">
        <v>115</v>
      </c>
      <c r="F58" t="s">
        <v>116</v>
      </c>
      <c r="G58">
        <v>24346</v>
      </c>
      <c r="H58" t="s">
        <v>122</v>
      </c>
      <c r="I58">
        <v>2</v>
      </c>
      <c r="J58" t="s">
        <v>103</v>
      </c>
      <c r="K58" s="19">
        <v>0.29166666666666669</v>
      </c>
      <c r="L58" s="19">
        <v>0.5625</v>
      </c>
      <c r="M58">
        <v>6.5</v>
      </c>
      <c r="N58">
        <v>174.3</v>
      </c>
      <c r="O58">
        <v>48</v>
      </c>
      <c r="P58">
        <v>76</v>
      </c>
      <c r="Q58" t="s">
        <v>97</v>
      </c>
      <c r="R58">
        <v>30</v>
      </c>
      <c r="S58" s="19">
        <v>0.5</v>
      </c>
      <c r="T58">
        <v>0</v>
      </c>
      <c r="U58" s="19">
        <v>0.54166666666666663</v>
      </c>
      <c r="V58" t="s">
        <v>97</v>
      </c>
      <c r="W58">
        <v>6</v>
      </c>
      <c r="X58" t="s">
        <v>100</v>
      </c>
      <c r="Y58" t="b">
        <v>0</v>
      </c>
    </row>
    <row r="59" spans="1:25" x14ac:dyDescent="0.25">
      <c r="A59" t="s">
        <v>92</v>
      </c>
      <c r="B59" t="s">
        <v>108</v>
      </c>
      <c r="C59" t="s">
        <v>94</v>
      </c>
      <c r="D59" t="s">
        <v>109</v>
      </c>
      <c r="E59" t="s">
        <v>115</v>
      </c>
      <c r="F59" t="s">
        <v>116</v>
      </c>
      <c r="G59">
        <v>25316</v>
      </c>
      <c r="H59" t="s">
        <v>123</v>
      </c>
      <c r="I59">
        <v>1</v>
      </c>
      <c r="J59" t="s">
        <v>114</v>
      </c>
      <c r="K59" s="19">
        <v>0.54166666666666663</v>
      </c>
      <c r="L59" s="19">
        <v>0.8125</v>
      </c>
      <c r="M59">
        <v>6.5</v>
      </c>
      <c r="N59">
        <v>305.02</v>
      </c>
      <c r="O59">
        <v>36</v>
      </c>
      <c r="P59">
        <v>76</v>
      </c>
      <c r="Q59" t="s">
        <v>97</v>
      </c>
      <c r="R59">
        <v>30</v>
      </c>
      <c r="S59" s="19">
        <v>0.75</v>
      </c>
      <c r="T59">
        <v>0</v>
      </c>
      <c r="U59" s="19">
        <v>0.54166666666666663</v>
      </c>
      <c r="V59" t="s">
        <v>97</v>
      </c>
      <c r="W59">
        <v>6</v>
      </c>
      <c r="X59" t="s">
        <v>100</v>
      </c>
      <c r="Y59" t="b">
        <v>0</v>
      </c>
    </row>
    <row r="60" spans="1:25" x14ac:dyDescent="0.25">
      <c r="A60" t="s">
        <v>92</v>
      </c>
      <c r="B60" t="s">
        <v>108</v>
      </c>
      <c r="C60" t="s">
        <v>94</v>
      </c>
      <c r="D60" t="s">
        <v>109</v>
      </c>
      <c r="E60" t="s">
        <v>115</v>
      </c>
      <c r="F60" t="s">
        <v>116</v>
      </c>
      <c r="G60">
        <v>25316</v>
      </c>
      <c r="H60" t="s">
        <v>123</v>
      </c>
      <c r="I60">
        <v>1</v>
      </c>
      <c r="J60" t="s">
        <v>102</v>
      </c>
      <c r="K60" s="19">
        <v>0.54166666666666663</v>
      </c>
      <c r="L60" s="19">
        <v>0.8125</v>
      </c>
      <c r="M60">
        <v>6.5</v>
      </c>
      <c r="N60">
        <v>196.09</v>
      </c>
      <c r="O60">
        <v>36</v>
      </c>
      <c r="P60">
        <v>76</v>
      </c>
      <c r="Q60" t="s">
        <v>97</v>
      </c>
      <c r="R60">
        <v>30</v>
      </c>
      <c r="S60" s="19">
        <v>0.75</v>
      </c>
      <c r="T60">
        <v>0</v>
      </c>
      <c r="U60" s="19">
        <v>0.54166666666666663</v>
      </c>
      <c r="V60" t="s">
        <v>97</v>
      </c>
      <c r="W60">
        <v>6</v>
      </c>
      <c r="X60" t="s">
        <v>100</v>
      </c>
      <c r="Y60" t="b">
        <v>0</v>
      </c>
    </row>
    <row r="61" spans="1:25" x14ac:dyDescent="0.25">
      <c r="A61" t="s">
        <v>92</v>
      </c>
      <c r="B61" t="s">
        <v>108</v>
      </c>
      <c r="C61" t="s">
        <v>94</v>
      </c>
      <c r="D61" t="s">
        <v>109</v>
      </c>
      <c r="E61" t="s">
        <v>115</v>
      </c>
      <c r="F61" t="s">
        <v>116</v>
      </c>
      <c r="G61">
        <v>25316</v>
      </c>
      <c r="H61" t="s">
        <v>123</v>
      </c>
      <c r="I61">
        <v>1</v>
      </c>
      <c r="J61" t="s">
        <v>103</v>
      </c>
      <c r="K61" s="19">
        <v>0.54166666666666663</v>
      </c>
      <c r="L61" s="19">
        <v>0.8125</v>
      </c>
      <c r="M61">
        <v>6.5</v>
      </c>
      <c r="N61">
        <v>196.09</v>
      </c>
      <c r="O61">
        <v>36</v>
      </c>
      <c r="P61">
        <v>76</v>
      </c>
      <c r="Q61" t="s">
        <v>97</v>
      </c>
      <c r="R61">
        <v>30</v>
      </c>
      <c r="S61" s="19">
        <v>0.75</v>
      </c>
      <c r="T61">
        <v>0</v>
      </c>
      <c r="U61" s="19">
        <v>0.54166666666666663</v>
      </c>
      <c r="V61" t="s">
        <v>97</v>
      </c>
      <c r="W61">
        <v>6</v>
      </c>
      <c r="X61" t="s">
        <v>100</v>
      </c>
      <c r="Y61" t="b">
        <v>0</v>
      </c>
    </row>
    <row r="62" spans="1:25" x14ac:dyDescent="0.25">
      <c r="A62" t="s">
        <v>92</v>
      </c>
      <c r="B62" t="s">
        <v>108</v>
      </c>
      <c r="C62" t="s">
        <v>94</v>
      </c>
      <c r="D62" t="s">
        <v>109</v>
      </c>
      <c r="E62" t="s">
        <v>115</v>
      </c>
      <c r="F62" t="s">
        <v>116</v>
      </c>
      <c r="G62">
        <v>25316</v>
      </c>
      <c r="H62" t="s">
        <v>123</v>
      </c>
      <c r="I62">
        <v>2</v>
      </c>
      <c r="J62" t="s">
        <v>114</v>
      </c>
      <c r="K62" s="19">
        <v>0.54166666666666663</v>
      </c>
      <c r="L62" s="19">
        <v>0.8125</v>
      </c>
      <c r="M62">
        <v>6.5</v>
      </c>
      <c r="N62">
        <v>305.02</v>
      </c>
      <c r="O62">
        <v>36</v>
      </c>
      <c r="P62">
        <v>76</v>
      </c>
      <c r="Q62" t="s">
        <v>97</v>
      </c>
      <c r="R62">
        <v>30</v>
      </c>
      <c r="S62" s="19">
        <v>0.75</v>
      </c>
      <c r="T62">
        <v>0</v>
      </c>
      <c r="U62" s="19">
        <v>0.54166666666666663</v>
      </c>
      <c r="V62" t="s">
        <v>97</v>
      </c>
      <c r="W62">
        <v>6</v>
      </c>
      <c r="X62" t="s">
        <v>100</v>
      </c>
      <c r="Y62" t="b">
        <v>0</v>
      </c>
    </row>
    <row r="63" spans="1:25" x14ac:dyDescent="0.25">
      <c r="A63" t="s">
        <v>92</v>
      </c>
      <c r="B63" t="s">
        <v>108</v>
      </c>
      <c r="C63" t="s">
        <v>94</v>
      </c>
      <c r="D63" t="s">
        <v>109</v>
      </c>
      <c r="E63" t="s">
        <v>115</v>
      </c>
      <c r="F63" t="s">
        <v>116</v>
      </c>
      <c r="G63">
        <v>25675</v>
      </c>
      <c r="H63" t="s">
        <v>124</v>
      </c>
      <c r="I63">
        <v>1</v>
      </c>
      <c r="J63" t="s">
        <v>99</v>
      </c>
      <c r="K63" s="19">
        <v>0.29166666666666669</v>
      </c>
      <c r="L63" s="19">
        <v>0.5625</v>
      </c>
      <c r="M63">
        <v>6.5</v>
      </c>
      <c r="N63">
        <v>0</v>
      </c>
      <c r="O63">
        <v>30</v>
      </c>
      <c r="P63">
        <v>76</v>
      </c>
      <c r="Q63" t="s">
        <v>97</v>
      </c>
      <c r="R63">
        <v>30</v>
      </c>
      <c r="S63" s="19">
        <v>0.5</v>
      </c>
      <c r="T63">
        <v>0</v>
      </c>
      <c r="U63" s="19">
        <v>0.54166666666666663</v>
      </c>
      <c r="V63" t="s">
        <v>97</v>
      </c>
      <c r="W63">
        <v>6</v>
      </c>
      <c r="X63" t="s">
        <v>100</v>
      </c>
      <c r="Y63" t="b">
        <v>0</v>
      </c>
    </row>
    <row r="64" spans="1:25" x14ac:dyDescent="0.25">
      <c r="A64" t="s">
        <v>92</v>
      </c>
      <c r="B64" t="s">
        <v>108</v>
      </c>
      <c r="C64" t="s">
        <v>94</v>
      </c>
      <c r="D64" t="s">
        <v>109</v>
      </c>
      <c r="E64" t="s">
        <v>115</v>
      </c>
      <c r="F64" t="s">
        <v>116</v>
      </c>
      <c r="G64">
        <v>25675</v>
      </c>
      <c r="H64" t="s">
        <v>124</v>
      </c>
      <c r="I64">
        <v>2</v>
      </c>
      <c r="J64" t="s">
        <v>114</v>
      </c>
      <c r="K64" s="19">
        <v>0.29166666666666669</v>
      </c>
      <c r="L64" s="19">
        <v>0.5625</v>
      </c>
      <c r="M64">
        <v>6.5</v>
      </c>
      <c r="N64">
        <v>0</v>
      </c>
      <c r="O64">
        <v>30</v>
      </c>
      <c r="P64">
        <v>76</v>
      </c>
      <c r="Q64" t="s">
        <v>97</v>
      </c>
      <c r="R64">
        <v>30</v>
      </c>
      <c r="S64" s="19">
        <v>0.5</v>
      </c>
      <c r="T64">
        <v>0</v>
      </c>
      <c r="U64" s="19">
        <v>0.54166666666666663</v>
      </c>
      <c r="V64" t="s">
        <v>97</v>
      </c>
      <c r="W64">
        <v>6</v>
      </c>
      <c r="X64" t="s">
        <v>100</v>
      </c>
      <c r="Y64" t="b">
        <v>0</v>
      </c>
    </row>
    <row r="65" spans="1:25" x14ac:dyDescent="0.25">
      <c r="A65" t="s">
        <v>92</v>
      </c>
      <c r="B65" t="s">
        <v>108</v>
      </c>
      <c r="C65" t="s">
        <v>94</v>
      </c>
      <c r="D65" t="s">
        <v>109</v>
      </c>
      <c r="E65" t="s">
        <v>115</v>
      </c>
      <c r="F65" t="s">
        <v>116</v>
      </c>
      <c r="G65">
        <v>26102</v>
      </c>
      <c r="H65" t="s">
        <v>125</v>
      </c>
      <c r="I65">
        <v>2</v>
      </c>
      <c r="J65" t="s">
        <v>101</v>
      </c>
      <c r="K65" s="19">
        <v>0.54166666666666663</v>
      </c>
      <c r="L65" s="19">
        <v>0.8125</v>
      </c>
      <c r="M65">
        <v>6.5</v>
      </c>
      <c r="N65">
        <v>0</v>
      </c>
      <c r="O65">
        <v>24</v>
      </c>
      <c r="P65">
        <v>76</v>
      </c>
      <c r="Q65" t="s">
        <v>97</v>
      </c>
      <c r="R65">
        <v>30</v>
      </c>
      <c r="S65" s="19">
        <v>0.75</v>
      </c>
      <c r="T65">
        <v>0</v>
      </c>
      <c r="U65" s="19">
        <v>0.54166666666666663</v>
      </c>
      <c r="V65" t="s">
        <v>97</v>
      </c>
      <c r="W65">
        <v>6</v>
      </c>
      <c r="X65" t="s">
        <v>100</v>
      </c>
      <c r="Y65" t="b">
        <v>0</v>
      </c>
    </row>
    <row r="66" spans="1:25" x14ac:dyDescent="0.25">
      <c r="A66" t="s">
        <v>92</v>
      </c>
      <c r="B66" t="s">
        <v>108</v>
      </c>
      <c r="C66" t="s">
        <v>94</v>
      </c>
      <c r="D66" t="s">
        <v>109</v>
      </c>
      <c r="E66" t="s">
        <v>115</v>
      </c>
      <c r="F66" t="s">
        <v>116</v>
      </c>
      <c r="G66">
        <v>26102</v>
      </c>
      <c r="H66" t="s">
        <v>125</v>
      </c>
      <c r="I66">
        <v>2</v>
      </c>
      <c r="J66" t="s">
        <v>103</v>
      </c>
      <c r="K66" s="19">
        <v>0.54166666666666663</v>
      </c>
      <c r="L66" s="19">
        <v>0.8125</v>
      </c>
      <c r="M66">
        <v>6.5</v>
      </c>
      <c r="N66">
        <v>0</v>
      </c>
      <c r="O66">
        <v>24</v>
      </c>
      <c r="P66">
        <v>76</v>
      </c>
      <c r="Q66" t="s">
        <v>97</v>
      </c>
      <c r="R66">
        <v>30</v>
      </c>
      <c r="S66" s="19">
        <v>0.75</v>
      </c>
      <c r="T66">
        <v>0</v>
      </c>
      <c r="U66" s="19">
        <v>0.54166666666666663</v>
      </c>
      <c r="V66" t="s">
        <v>97</v>
      </c>
      <c r="W66">
        <v>6</v>
      </c>
      <c r="X66" t="s">
        <v>100</v>
      </c>
      <c r="Y66" t="b">
        <v>0</v>
      </c>
    </row>
    <row r="67" spans="1:25" x14ac:dyDescent="0.25">
      <c r="A67" t="s">
        <v>92</v>
      </c>
      <c r="B67" t="s">
        <v>108</v>
      </c>
      <c r="C67" t="s">
        <v>94</v>
      </c>
      <c r="D67" t="s">
        <v>109</v>
      </c>
      <c r="E67" t="s">
        <v>115</v>
      </c>
      <c r="F67" t="s">
        <v>126</v>
      </c>
      <c r="H67" t="s">
        <v>97</v>
      </c>
      <c r="I67">
        <v>1</v>
      </c>
      <c r="J67" t="s">
        <v>101</v>
      </c>
      <c r="K67" s="19">
        <v>0.54166666666666663</v>
      </c>
      <c r="L67" s="19">
        <v>0.8125</v>
      </c>
      <c r="M67">
        <v>6.5</v>
      </c>
      <c r="N67">
        <v>174.3</v>
      </c>
      <c r="O67">
        <v>0</v>
      </c>
      <c r="P67">
        <v>0</v>
      </c>
      <c r="Q67" t="s">
        <v>97</v>
      </c>
      <c r="R67">
        <v>30</v>
      </c>
      <c r="S67" s="19">
        <v>0.75</v>
      </c>
      <c r="T67">
        <v>0</v>
      </c>
      <c r="U67" s="19">
        <v>0.54166666666666663</v>
      </c>
      <c r="V67" t="s">
        <v>97</v>
      </c>
      <c r="W67">
        <v>6</v>
      </c>
      <c r="X67" t="s">
        <v>100</v>
      </c>
      <c r="Y67" t="b">
        <v>0</v>
      </c>
    </row>
    <row r="68" spans="1:25" x14ac:dyDescent="0.25">
      <c r="A68" t="s">
        <v>92</v>
      </c>
      <c r="B68" t="s">
        <v>108</v>
      </c>
      <c r="C68" t="s">
        <v>94</v>
      </c>
      <c r="D68" t="s">
        <v>109</v>
      </c>
      <c r="E68" t="s">
        <v>115</v>
      </c>
      <c r="F68" t="s">
        <v>126</v>
      </c>
      <c r="H68" t="s">
        <v>97</v>
      </c>
      <c r="I68">
        <v>2</v>
      </c>
      <c r="J68" t="s">
        <v>105</v>
      </c>
      <c r="K68" s="19">
        <v>0.54166666666666663</v>
      </c>
      <c r="L68" s="19">
        <v>0.8125</v>
      </c>
      <c r="M68">
        <v>6.5</v>
      </c>
      <c r="N68">
        <v>179.88</v>
      </c>
      <c r="O68">
        <v>0</v>
      </c>
      <c r="P68">
        <v>0</v>
      </c>
      <c r="Q68" t="s">
        <v>97</v>
      </c>
      <c r="R68">
        <v>30</v>
      </c>
      <c r="S68" s="19">
        <v>0.70833333333333337</v>
      </c>
      <c r="T68">
        <v>0</v>
      </c>
      <c r="U68" s="19">
        <v>0.54166666666666663</v>
      </c>
      <c r="V68" t="s">
        <v>97</v>
      </c>
      <c r="W68">
        <v>6</v>
      </c>
      <c r="X68" t="s">
        <v>100</v>
      </c>
      <c r="Y68" t="b">
        <v>0</v>
      </c>
    </row>
    <row r="69" spans="1:25" x14ac:dyDescent="0.25">
      <c r="A69" t="s">
        <v>92</v>
      </c>
      <c r="B69" t="s">
        <v>108</v>
      </c>
      <c r="C69" t="s">
        <v>94</v>
      </c>
      <c r="D69" t="s">
        <v>109</v>
      </c>
      <c r="E69" t="s">
        <v>115</v>
      </c>
      <c r="F69" t="s">
        <v>126</v>
      </c>
      <c r="H69" t="s">
        <v>97</v>
      </c>
      <c r="I69">
        <v>2</v>
      </c>
      <c r="J69" t="s">
        <v>99</v>
      </c>
      <c r="K69" s="19">
        <v>0.29166666666666669</v>
      </c>
      <c r="L69" s="19">
        <v>0.5625</v>
      </c>
      <c r="M69">
        <v>6.5</v>
      </c>
      <c r="N69">
        <v>174.3</v>
      </c>
      <c r="O69">
        <v>0</v>
      </c>
      <c r="P69">
        <v>0</v>
      </c>
      <c r="Q69" t="s">
        <v>97</v>
      </c>
      <c r="R69">
        <v>30</v>
      </c>
      <c r="S69" s="19">
        <v>0.5</v>
      </c>
      <c r="T69">
        <v>0</v>
      </c>
      <c r="U69" s="19">
        <v>0.54166666666666663</v>
      </c>
      <c r="V69" t="s">
        <v>97</v>
      </c>
      <c r="W69">
        <v>6</v>
      </c>
      <c r="X69" t="s">
        <v>100</v>
      </c>
      <c r="Y69" t="b">
        <v>0</v>
      </c>
    </row>
    <row r="70" spans="1:25" x14ac:dyDescent="0.25">
      <c r="A70" t="s">
        <v>92</v>
      </c>
      <c r="B70" t="s">
        <v>108</v>
      </c>
      <c r="C70" t="s">
        <v>94</v>
      </c>
      <c r="D70" t="s">
        <v>109</v>
      </c>
      <c r="E70" t="s">
        <v>115</v>
      </c>
      <c r="F70" t="s">
        <v>126</v>
      </c>
      <c r="H70" t="s">
        <v>97</v>
      </c>
      <c r="I70">
        <v>2</v>
      </c>
      <c r="J70" t="s">
        <v>101</v>
      </c>
      <c r="K70" s="19">
        <v>0.54166666666666663</v>
      </c>
      <c r="L70" s="19">
        <v>0.8125</v>
      </c>
      <c r="M70">
        <v>6.5</v>
      </c>
      <c r="N70">
        <v>174.3</v>
      </c>
      <c r="O70">
        <v>0</v>
      </c>
      <c r="P70">
        <v>0</v>
      </c>
      <c r="Q70" t="s">
        <v>97</v>
      </c>
      <c r="R70">
        <v>30</v>
      </c>
      <c r="S70" s="19">
        <v>0.72916666666666663</v>
      </c>
      <c r="T70">
        <v>0</v>
      </c>
      <c r="U70" s="19">
        <v>0.54166666666666663</v>
      </c>
      <c r="V70" t="s">
        <v>97</v>
      </c>
      <c r="W70">
        <v>6</v>
      </c>
      <c r="X70" t="s">
        <v>100</v>
      </c>
      <c r="Y70" t="b">
        <v>0</v>
      </c>
    </row>
    <row r="71" spans="1:25" x14ac:dyDescent="0.25">
      <c r="A71" t="s">
        <v>92</v>
      </c>
      <c r="B71" t="s">
        <v>108</v>
      </c>
      <c r="C71" t="s">
        <v>94</v>
      </c>
      <c r="D71" t="s">
        <v>109</v>
      </c>
      <c r="E71" t="s">
        <v>115</v>
      </c>
      <c r="F71" t="s">
        <v>126</v>
      </c>
      <c r="H71" t="s">
        <v>97</v>
      </c>
      <c r="I71">
        <v>2</v>
      </c>
      <c r="J71" t="s">
        <v>103</v>
      </c>
      <c r="K71" s="19">
        <v>0.54166666666666663</v>
      </c>
      <c r="L71" s="19">
        <v>0.8125</v>
      </c>
      <c r="M71">
        <v>6.5</v>
      </c>
      <c r="N71">
        <v>0</v>
      </c>
      <c r="O71">
        <v>0</v>
      </c>
      <c r="P71">
        <v>0</v>
      </c>
      <c r="Q71" t="s">
        <v>97</v>
      </c>
      <c r="R71">
        <v>30</v>
      </c>
      <c r="S71" s="19">
        <v>0.75</v>
      </c>
      <c r="T71">
        <v>0</v>
      </c>
      <c r="U71" s="19">
        <v>0.54166666666666663</v>
      </c>
      <c r="V71" t="s">
        <v>97</v>
      </c>
      <c r="W71">
        <v>6</v>
      </c>
      <c r="X71" t="s">
        <v>100</v>
      </c>
      <c r="Y71" t="b">
        <v>0</v>
      </c>
    </row>
    <row r="72" spans="1:25" x14ac:dyDescent="0.25">
      <c r="A72" t="s">
        <v>92</v>
      </c>
      <c r="B72" t="s">
        <v>108</v>
      </c>
      <c r="C72" t="s">
        <v>94</v>
      </c>
      <c r="D72" t="s">
        <v>109</v>
      </c>
      <c r="E72" t="s">
        <v>115</v>
      </c>
      <c r="F72" t="s">
        <v>126</v>
      </c>
      <c r="G72">
        <v>20329</v>
      </c>
      <c r="H72" t="s">
        <v>127</v>
      </c>
      <c r="I72">
        <v>1</v>
      </c>
      <c r="J72" t="s">
        <v>99</v>
      </c>
      <c r="K72" s="19">
        <v>0.54166666666666663</v>
      </c>
      <c r="L72" s="19">
        <v>0.8125</v>
      </c>
      <c r="M72">
        <v>6.5</v>
      </c>
      <c r="N72">
        <v>196.09</v>
      </c>
      <c r="O72">
        <v>69</v>
      </c>
      <c r="P72">
        <v>76</v>
      </c>
      <c r="Q72" t="s">
        <v>97</v>
      </c>
      <c r="R72">
        <v>30</v>
      </c>
      <c r="S72" s="19">
        <v>0.75</v>
      </c>
      <c r="T72">
        <v>0</v>
      </c>
      <c r="U72" s="19">
        <v>0.54166666666666663</v>
      </c>
      <c r="V72" t="s">
        <v>97</v>
      </c>
      <c r="W72">
        <v>6</v>
      </c>
      <c r="X72" t="s">
        <v>100</v>
      </c>
      <c r="Y72" t="b">
        <v>0</v>
      </c>
    </row>
    <row r="73" spans="1:25" x14ac:dyDescent="0.25">
      <c r="A73" t="s">
        <v>92</v>
      </c>
      <c r="B73" t="s">
        <v>108</v>
      </c>
      <c r="C73" t="s">
        <v>94</v>
      </c>
      <c r="D73" t="s">
        <v>109</v>
      </c>
      <c r="E73" t="s">
        <v>115</v>
      </c>
      <c r="F73" t="s">
        <v>126</v>
      </c>
      <c r="G73">
        <v>20329</v>
      </c>
      <c r="H73" t="s">
        <v>127</v>
      </c>
      <c r="I73">
        <v>1</v>
      </c>
      <c r="J73" t="s">
        <v>102</v>
      </c>
      <c r="K73" s="19">
        <v>0.54166666666666663</v>
      </c>
      <c r="L73" s="19">
        <v>0.8125</v>
      </c>
      <c r="M73">
        <v>6.5</v>
      </c>
      <c r="N73">
        <v>196.09</v>
      </c>
      <c r="O73">
        <v>69</v>
      </c>
      <c r="P73">
        <v>76</v>
      </c>
      <c r="Q73" t="s">
        <v>97</v>
      </c>
      <c r="R73">
        <v>30</v>
      </c>
      <c r="S73" s="19">
        <v>0.75</v>
      </c>
      <c r="T73">
        <v>0</v>
      </c>
      <c r="U73" s="19">
        <v>0.54166666666666663</v>
      </c>
      <c r="V73" t="s">
        <v>97</v>
      </c>
      <c r="W73">
        <v>6</v>
      </c>
      <c r="X73" t="s">
        <v>100</v>
      </c>
      <c r="Y73" t="b">
        <v>0</v>
      </c>
    </row>
    <row r="74" spans="1:25" x14ac:dyDescent="0.25">
      <c r="A74" t="s">
        <v>92</v>
      </c>
      <c r="B74" t="s">
        <v>108</v>
      </c>
      <c r="C74" t="s">
        <v>94</v>
      </c>
      <c r="D74" t="s">
        <v>109</v>
      </c>
      <c r="E74" t="s">
        <v>115</v>
      </c>
      <c r="F74" t="s">
        <v>126</v>
      </c>
      <c r="G74">
        <v>20329</v>
      </c>
      <c r="H74" t="s">
        <v>127</v>
      </c>
      <c r="I74">
        <v>2</v>
      </c>
      <c r="J74" t="s">
        <v>99</v>
      </c>
      <c r="K74" s="19">
        <v>0.5</v>
      </c>
      <c r="L74" s="19">
        <v>0.8125</v>
      </c>
      <c r="M74">
        <v>7.5</v>
      </c>
      <c r="N74">
        <v>203.35</v>
      </c>
      <c r="O74">
        <v>69</v>
      </c>
      <c r="P74">
        <v>76</v>
      </c>
      <c r="Q74" t="s">
        <v>97</v>
      </c>
      <c r="R74">
        <v>30</v>
      </c>
      <c r="S74" s="19">
        <v>0.75</v>
      </c>
      <c r="T74">
        <v>0</v>
      </c>
      <c r="U74" s="19">
        <v>0.54166666666666663</v>
      </c>
      <c r="V74" t="s">
        <v>97</v>
      </c>
      <c r="W74">
        <v>7</v>
      </c>
      <c r="X74" t="s">
        <v>100</v>
      </c>
      <c r="Y74" t="b">
        <v>0</v>
      </c>
    </row>
    <row r="75" spans="1:25" x14ac:dyDescent="0.25">
      <c r="A75" t="s">
        <v>92</v>
      </c>
      <c r="B75" t="s">
        <v>108</v>
      </c>
      <c r="C75" t="s">
        <v>94</v>
      </c>
      <c r="D75" t="s">
        <v>109</v>
      </c>
      <c r="E75" t="s">
        <v>115</v>
      </c>
      <c r="F75" t="s">
        <v>126</v>
      </c>
      <c r="G75">
        <v>20329</v>
      </c>
      <c r="H75" t="s">
        <v>127</v>
      </c>
      <c r="I75">
        <v>2</v>
      </c>
      <c r="J75" t="s">
        <v>113</v>
      </c>
      <c r="K75" s="19">
        <v>0.54166666666666663</v>
      </c>
      <c r="L75" s="19">
        <v>0.8125</v>
      </c>
      <c r="M75">
        <v>6.5</v>
      </c>
      <c r="N75">
        <v>261.45</v>
      </c>
      <c r="O75">
        <v>69</v>
      </c>
      <c r="P75">
        <v>76</v>
      </c>
      <c r="Q75" t="s">
        <v>97</v>
      </c>
      <c r="R75">
        <v>30</v>
      </c>
      <c r="S75" s="19">
        <v>0.75</v>
      </c>
      <c r="T75">
        <v>0</v>
      </c>
      <c r="U75" s="19">
        <v>0.54166666666666663</v>
      </c>
      <c r="V75" t="s">
        <v>97</v>
      </c>
      <c r="W75">
        <v>6</v>
      </c>
      <c r="X75" t="s">
        <v>100</v>
      </c>
      <c r="Y75" t="b">
        <v>0</v>
      </c>
    </row>
    <row r="76" spans="1:25" x14ac:dyDescent="0.25">
      <c r="A76" t="s">
        <v>92</v>
      </c>
      <c r="B76" t="s">
        <v>108</v>
      </c>
      <c r="C76" t="s">
        <v>94</v>
      </c>
      <c r="D76" t="s">
        <v>109</v>
      </c>
      <c r="E76" t="s">
        <v>115</v>
      </c>
      <c r="F76" t="s">
        <v>126</v>
      </c>
      <c r="G76">
        <v>20329</v>
      </c>
      <c r="H76" t="s">
        <v>127</v>
      </c>
      <c r="I76">
        <v>2</v>
      </c>
      <c r="J76" t="s">
        <v>114</v>
      </c>
      <c r="K76" s="19">
        <v>0.54166666666666663</v>
      </c>
      <c r="L76" s="19">
        <v>0.8125</v>
      </c>
      <c r="M76">
        <v>6.5</v>
      </c>
      <c r="N76">
        <v>305.02</v>
      </c>
      <c r="O76">
        <v>69</v>
      </c>
      <c r="P76">
        <v>76</v>
      </c>
      <c r="Q76" t="s">
        <v>97</v>
      </c>
      <c r="R76">
        <v>30</v>
      </c>
      <c r="S76" s="19">
        <v>0.75</v>
      </c>
      <c r="T76">
        <v>0</v>
      </c>
      <c r="U76" s="19">
        <v>0.54166666666666663</v>
      </c>
      <c r="V76" t="s">
        <v>97</v>
      </c>
      <c r="W76">
        <v>6</v>
      </c>
      <c r="X76" t="s">
        <v>100</v>
      </c>
      <c r="Y76" t="b">
        <v>0</v>
      </c>
    </row>
    <row r="77" spans="1:25" x14ac:dyDescent="0.25">
      <c r="A77" t="s">
        <v>92</v>
      </c>
      <c r="B77" t="s">
        <v>108</v>
      </c>
      <c r="C77" t="s">
        <v>94</v>
      </c>
      <c r="D77" t="s">
        <v>109</v>
      </c>
      <c r="E77" t="s">
        <v>115</v>
      </c>
      <c r="F77" t="s">
        <v>126</v>
      </c>
      <c r="G77">
        <v>22919</v>
      </c>
      <c r="H77" t="s">
        <v>128</v>
      </c>
      <c r="I77">
        <v>2</v>
      </c>
      <c r="J77" t="s">
        <v>114</v>
      </c>
      <c r="K77" s="19">
        <v>0.29166666666666669</v>
      </c>
      <c r="L77" s="19">
        <v>0.5625</v>
      </c>
      <c r="M77">
        <v>6.5</v>
      </c>
      <c r="N77">
        <v>308.60000000000002</v>
      </c>
      <c r="O77">
        <v>60</v>
      </c>
      <c r="P77">
        <v>76</v>
      </c>
      <c r="Q77" t="s">
        <v>97</v>
      </c>
      <c r="R77">
        <v>30</v>
      </c>
      <c r="S77" s="19">
        <v>0.5</v>
      </c>
      <c r="T77">
        <v>0</v>
      </c>
      <c r="U77" s="19">
        <v>0.54166666666666663</v>
      </c>
      <c r="V77" t="s">
        <v>97</v>
      </c>
      <c r="W77">
        <v>6</v>
      </c>
      <c r="X77" t="s">
        <v>100</v>
      </c>
      <c r="Y77" t="b">
        <v>0</v>
      </c>
    </row>
    <row r="78" spans="1:25" x14ac:dyDescent="0.25">
      <c r="A78" t="s">
        <v>92</v>
      </c>
      <c r="B78" t="s">
        <v>108</v>
      </c>
      <c r="C78" t="s">
        <v>94</v>
      </c>
      <c r="D78" t="s">
        <v>109</v>
      </c>
      <c r="E78" t="s">
        <v>115</v>
      </c>
      <c r="F78" t="s">
        <v>126</v>
      </c>
      <c r="G78">
        <v>23264</v>
      </c>
      <c r="H78" t="s">
        <v>119</v>
      </c>
      <c r="I78">
        <v>1</v>
      </c>
      <c r="J78" t="s">
        <v>105</v>
      </c>
      <c r="K78" s="19">
        <v>0.45833333333333331</v>
      </c>
      <c r="L78" s="19">
        <v>0.8125</v>
      </c>
      <c r="M78">
        <v>8.5</v>
      </c>
      <c r="N78">
        <v>232.4</v>
      </c>
      <c r="O78">
        <v>64.5</v>
      </c>
      <c r="P78">
        <v>76</v>
      </c>
      <c r="Q78" t="s">
        <v>97</v>
      </c>
      <c r="R78">
        <v>30</v>
      </c>
      <c r="S78" s="19">
        <v>0.75</v>
      </c>
      <c r="T78">
        <v>0</v>
      </c>
      <c r="U78" s="19">
        <v>0.54166666666666663</v>
      </c>
      <c r="V78" t="s">
        <v>97</v>
      </c>
      <c r="W78">
        <v>8</v>
      </c>
      <c r="X78" t="s">
        <v>100</v>
      </c>
      <c r="Y78" t="b">
        <v>0</v>
      </c>
    </row>
    <row r="79" spans="1:25" x14ac:dyDescent="0.25">
      <c r="A79" t="s">
        <v>92</v>
      </c>
      <c r="B79" t="s">
        <v>108</v>
      </c>
      <c r="C79" t="s">
        <v>94</v>
      </c>
      <c r="D79" t="s">
        <v>109</v>
      </c>
      <c r="E79" t="s">
        <v>115</v>
      </c>
      <c r="F79" t="s">
        <v>126</v>
      </c>
      <c r="G79">
        <v>23264</v>
      </c>
      <c r="H79" t="s">
        <v>119</v>
      </c>
      <c r="I79">
        <v>1</v>
      </c>
      <c r="J79" t="s">
        <v>113</v>
      </c>
      <c r="K79" s="19">
        <v>0.54166666666666663</v>
      </c>
      <c r="L79" s="19">
        <v>0.8125</v>
      </c>
      <c r="M79">
        <v>6.5</v>
      </c>
      <c r="N79">
        <v>261.45</v>
      </c>
      <c r="O79">
        <v>64.5</v>
      </c>
      <c r="P79">
        <v>76</v>
      </c>
      <c r="Q79" t="s">
        <v>97</v>
      </c>
      <c r="R79">
        <v>30</v>
      </c>
      <c r="S79" s="19">
        <v>0.72916666666666663</v>
      </c>
      <c r="T79">
        <v>0</v>
      </c>
      <c r="U79" s="19">
        <v>0.54166666666666663</v>
      </c>
      <c r="V79" t="s">
        <v>97</v>
      </c>
      <c r="W79">
        <v>6</v>
      </c>
      <c r="X79" t="s">
        <v>100</v>
      </c>
      <c r="Y79" t="b">
        <v>0</v>
      </c>
    </row>
    <row r="80" spans="1:25" x14ac:dyDescent="0.25">
      <c r="A80" t="s">
        <v>92</v>
      </c>
      <c r="B80" t="s">
        <v>108</v>
      </c>
      <c r="C80" t="s">
        <v>94</v>
      </c>
      <c r="D80" t="s">
        <v>109</v>
      </c>
      <c r="E80" t="s">
        <v>115</v>
      </c>
      <c r="F80" t="s">
        <v>126</v>
      </c>
      <c r="G80">
        <v>23264</v>
      </c>
      <c r="H80" t="s">
        <v>119</v>
      </c>
      <c r="I80">
        <v>1</v>
      </c>
      <c r="J80" t="s">
        <v>114</v>
      </c>
      <c r="K80" s="19">
        <v>0.52083333333333337</v>
      </c>
      <c r="L80" s="19">
        <v>0.8125</v>
      </c>
      <c r="M80">
        <v>7</v>
      </c>
      <c r="N80">
        <v>330.44</v>
      </c>
      <c r="O80">
        <v>64.5</v>
      </c>
      <c r="P80">
        <v>76</v>
      </c>
      <c r="Q80" t="s">
        <v>97</v>
      </c>
      <c r="R80">
        <v>30</v>
      </c>
      <c r="S80" s="19">
        <v>0.72916666666666663</v>
      </c>
      <c r="T80">
        <v>0</v>
      </c>
      <c r="U80" s="19">
        <v>0.54166666666666663</v>
      </c>
      <c r="V80" t="s">
        <v>97</v>
      </c>
      <c r="W80">
        <v>6.5</v>
      </c>
      <c r="X80" t="s">
        <v>100</v>
      </c>
      <c r="Y80" t="b">
        <v>0</v>
      </c>
    </row>
    <row r="81" spans="1:25" x14ac:dyDescent="0.25">
      <c r="A81" t="s">
        <v>92</v>
      </c>
      <c r="B81" t="s">
        <v>108</v>
      </c>
      <c r="C81" t="s">
        <v>94</v>
      </c>
      <c r="D81" t="s">
        <v>109</v>
      </c>
      <c r="E81" t="s">
        <v>115</v>
      </c>
      <c r="F81" t="s">
        <v>126</v>
      </c>
      <c r="G81">
        <v>23264</v>
      </c>
      <c r="H81" t="s">
        <v>119</v>
      </c>
      <c r="I81">
        <v>1</v>
      </c>
      <c r="J81" t="s">
        <v>103</v>
      </c>
      <c r="K81" s="19">
        <v>0.54166666666666663</v>
      </c>
      <c r="L81" s="19">
        <v>0.8125</v>
      </c>
      <c r="M81">
        <v>6.5</v>
      </c>
      <c r="N81">
        <v>196.09</v>
      </c>
      <c r="O81">
        <v>64.5</v>
      </c>
      <c r="P81">
        <v>76</v>
      </c>
      <c r="Q81" t="s">
        <v>97</v>
      </c>
      <c r="R81">
        <v>30</v>
      </c>
      <c r="S81" s="19">
        <v>0.75</v>
      </c>
      <c r="T81">
        <v>0</v>
      </c>
      <c r="U81" s="19">
        <v>0.54166666666666663</v>
      </c>
      <c r="V81" t="s">
        <v>97</v>
      </c>
      <c r="W81">
        <v>6</v>
      </c>
      <c r="X81" t="s">
        <v>100</v>
      </c>
      <c r="Y81" t="b">
        <v>0</v>
      </c>
    </row>
    <row r="82" spans="1:25" x14ac:dyDescent="0.25">
      <c r="A82" t="s">
        <v>92</v>
      </c>
      <c r="B82" t="s">
        <v>108</v>
      </c>
      <c r="C82" t="s">
        <v>94</v>
      </c>
      <c r="D82" t="s">
        <v>109</v>
      </c>
      <c r="E82" t="s">
        <v>115</v>
      </c>
      <c r="F82" t="s">
        <v>126</v>
      </c>
      <c r="G82">
        <v>23264</v>
      </c>
      <c r="H82" t="s">
        <v>119</v>
      </c>
      <c r="I82">
        <v>2</v>
      </c>
      <c r="J82" t="s">
        <v>102</v>
      </c>
      <c r="K82" s="19">
        <v>0.45833333333333331</v>
      </c>
      <c r="L82" s="19">
        <v>0.8125</v>
      </c>
      <c r="M82">
        <v>8.5</v>
      </c>
      <c r="N82">
        <v>232.4</v>
      </c>
      <c r="O82">
        <v>64.5</v>
      </c>
      <c r="P82">
        <v>76</v>
      </c>
      <c r="Q82" t="s">
        <v>97</v>
      </c>
      <c r="R82">
        <v>30</v>
      </c>
      <c r="S82" s="19">
        <v>0.75</v>
      </c>
      <c r="T82">
        <v>0</v>
      </c>
      <c r="U82" s="19">
        <v>0.54166666666666663</v>
      </c>
      <c r="V82" t="s">
        <v>97</v>
      </c>
      <c r="W82">
        <v>8</v>
      </c>
      <c r="X82" t="s">
        <v>100</v>
      </c>
      <c r="Y82" t="b">
        <v>0</v>
      </c>
    </row>
    <row r="83" spans="1:25" x14ac:dyDescent="0.25">
      <c r="A83" t="s">
        <v>92</v>
      </c>
      <c r="B83" t="s">
        <v>108</v>
      </c>
      <c r="C83" t="s">
        <v>94</v>
      </c>
      <c r="D83" t="s">
        <v>109</v>
      </c>
      <c r="E83" t="s">
        <v>115</v>
      </c>
      <c r="F83" t="s">
        <v>126</v>
      </c>
      <c r="G83">
        <v>23543</v>
      </c>
      <c r="H83" t="s">
        <v>129</v>
      </c>
      <c r="I83">
        <v>1</v>
      </c>
      <c r="J83" t="s">
        <v>103</v>
      </c>
      <c r="K83" s="19">
        <v>0.29166666666666669</v>
      </c>
      <c r="L83" s="19">
        <v>0.5625</v>
      </c>
      <c r="M83">
        <v>6.5</v>
      </c>
      <c r="N83">
        <v>0</v>
      </c>
      <c r="O83">
        <v>44</v>
      </c>
      <c r="P83">
        <v>76</v>
      </c>
      <c r="Q83" t="s">
        <v>97</v>
      </c>
      <c r="R83">
        <v>30</v>
      </c>
      <c r="S83" s="19">
        <v>0.5</v>
      </c>
      <c r="T83">
        <v>0</v>
      </c>
      <c r="U83" s="19">
        <v>0.54166666666666663</v>
      </c>
      <c r="V83" t="s">
        <v>97</v>
      </c>
      <c r="W83">
        <v>6</v>
      </c>
      <c r="X83" t="s">
        <v>100</v>
      </c>
      <c r="Y83" t="b">
        <v>0</v>
      </c>
    </row>
    <row r="84" spans="1:25" x14ac:dyDescent="0.25">
      <c r="A84" t="s">
        <v>92</v>
      </c>
      <c r="B84" t="s">
        <v>108</v>
      </c>
      <c r="C84" t="s">
        <v>94</v>
      </c>
      <c r="D84" t="s">
        <v>109</v>
      </c>
      <c r="E84" t="s">
        <v>115</v>
      </c>
      <c r="F84" t="s">
        <v>126</v>
      </c>
      <c r="G84">
        <v>24344</v>
      </c>
      <c r="H84" t="s">
        <v>121</v>
      </c>
      <c r="I84">
        <v>1</v>
      </c>
      <c r="J84" t="s">
        <v>105</v>
      </c>
      <c r="K84" s="19">
        <v>0.29166666666666669</v>
      </c>
      <c r="L84" s="19">
        <v>0.5625</v>
      </c>
      <c r="M84">
        <v>6.5</v>
      </c>
      <c r="N84">
        <v>174.3</v>
      </c>
      <c r="O84">
        <v>36</v>
      </c>
      <c r="P84">
        <v>76</v>
      </c>
      <c r="Q84" t="s">
        <v>97</v>
      </c>
      <c r="R84">
        <v>30</v>
      </c>
      <c r="S84" s="19">
        <v>0.5</v>
      </c>
      <c r="T84">
        <v>0</v>
      </c>
      <c r="U84" s="19">
        <v>0.54166666666666663</v>
      </c>
      <c r="V84" t="s">
        <v>97</v>
      </c>
      <c r="W84">
        <v>6</v>
      </c>
      <c r="X84" t="s">
        <v>100</v>
      </c>
      <c r="Y84" t="b">
        <v>0</v>
      </c>
    </row>
    <row r="85" spans="1:25" x14ac:dyDescent="0.25">
      <c r="A85" t="s">
        <v>92</v>
      </c>
      <c r="B85" t="s">
        <v>108</v>
      </c>
      <c r="C85" t="s">
        <v>94</v>
      </c>
      <c r="D85" t="s">
        <v>109</v>
      </c>
      <c r="E85" t="s">
        <v>115</v>
      </c>
      <c r="F85" t="s">
        <v>126</v>
      </c>
      <c r="G85">
        <v>24344</v>
      </c>
      <c r="H85" t="s">
        <v>121</v>
      </c>
      <c r="I85">
        <v>1</v>
      </c>
      <c r="J85" t="s">
        <v>101</v>
      </c>
      <c r="K85" s="19">
        <v>0.29166666666666669</v>
      </c>
      <c r="L85" s="19">
        <v>0.5625</v>
      </c>
      <c r="M85">
        <v>6.5</v>
      </c>
      <c r="N85">
        <v>174.3</v>
      </c>
      <c r="O85">
        <v>36</v>
      </c>
      <c r="P85">
        <v>76</v>
      </c>
      <c r="Q85" t="s">
        <v>97</v>
      </c>
      <c r="R85">
        <v>30</v>
      </c>
      <c r="S85" s="19">
        <v>0.5</v>
      </c>
      <c r="T85">
        <v>0</v>
      </c>
      <c r="U85" s="19">
        <v>0.54166666666666663</v>
      </c>
      <c r="V85" t="s">
        <v>97</v>
      </c>
      <c r="W85">
        <v>6</v>
      </c>
      <c r="X85" t="s">
        <v>100</v>
      </c>
      <c r="Y85" t="b">
        <v>0</v>
      </c>
    </row>
    <row r="86" spans="1:25" x14ac:dyDescent="0.25">
      <c r="A86" t="s">
        <v>92</v>
      </c>
      <c r="B86" t="s">
        <v>108</v>
      </c>
      <c r="C86" t="s">
        <v>94</v>
      </c>
      <c r="D86" t="s">
        <v>109</v>
      </c>
      <c r="E86" t="s">
        <v>115</v>
      </c>
      <c r="F86" t="s">
        <v>126</v>
      </c>
      <c r="G86">
        <v>24344</v>
      </c>
      <c r="H86" t="s">
        <v>121</v>
      </c>
      <c r="I86">
        <v>2</v>
      </c>
      <c r="J86" t="s">
        <v>113</v>
      </c>
      <c r="K86" s="19">
        <v>0.29166666666666669</v>
      </c>
      <c r="L86" s="19">
        <v>0.5625</v>
      </c>
      <c r="M86">
        <v>6.5</v>
      </c>
      <c r="N86">
        <v>261.45</v>
      </c>
      <c r="O86">
        <v>36</v>
      </c>
      <c r="P86">
        <v>76</v>
      </c>
      <c r="Q86" t="s">
        <v>97</v>
      </c>
      <c r="R86">
        <v>30</v>
      </c>
      <c r="S86" s="19">
        <v>0.5</v>
      </c>
      <c r="T86">
        <v>0</v>
      </c>
      <c r="U86" s="19">
        <v>0.54166666666666663</v>
      </c>
      <c r="V86" t="s">
        <v>97</v>
      </c>
      <c r="W86">
        <v>6</v>
      </c>
      <c r="X86" t="s">
        <v>100</v>
      </c>
      <c r="Y86" t="b">
        <v>0</v>
      </c>
    </row>
    <row r="87" spans="1:25" x14ac:dyDescent="0.25">
      <c r="A87" t="s">
        <v>92</v>
      </c>
      <c r="B87" t="s">
        <v>108</v>
      </c>
      <c r="C87" t="s">
        <v>94</v>
      </c>
      <c r="D87" t="s">
        <v>109</v>
      </c>
      <c r="E87" t="s">
        <v>115</v>
      </c>
      <c r="F87" t="s">
        <v>126</v>
      </c>
      <c r="G87">
        <v>24344</v>
      </c>
      <c r="H87" t="s">
        <v>121</v>
      </c>
      <c r="I87">
        <v>2</v>
      </c>
      <c r="J87" t="s">
        <v>103</v>
      </c>
      <c r="K87" s="19">
        <v>0.29166666666666669</v>
      </c>
      <c r="L87" s="19">
        <v>0.5625</v>
      </c>
      <c r="M87">
        <v>6.5</v>
      </c>
      <c r="N87">
        <v>174.3</v>
      </c>
      <c r="O87">
        <v>36</v>
      </c>
      <c r="P87">
        <v>76</v>
      </c>
      <c r="Q87" t="s">
        <v>97</v>
      </c>
      <c r="R87">
        <v>30</v>
      </c>
      <c r="S87" s="19">
        <v>0.5</v>
      </c>
      <c r="T87">
        <v>0</v>
      </c>
      <c r="U87" s="19">
        <v>0.54166666666666663</v>
      </c>
      <c r="V87" t="s">
        <v>97</v>
      </c>
      <c r="W87">
        <v>6</v>
      </c>
      <c r="X87" t="s">
        <v>100</v>
      </c>
      <c r="Y87" t="b">
        <v>0</v>
      </c>
    </row>
    <row r="88" spans="1:25" x14ac:dyDescent="0.25">
      <c r="A88" t="s">
        <v>92</v>
      </c>
      <c r="B88" t="s">
        <v>108</v>
      </c>
      <c r="C88" t="s">
        <v>94</v>
      </c>
      <c r="D88" t="s">
        <v>109</v>
      </c>
      <c r="E88" t="s">
        <v>115</v>
      </c>
      <c r="F88" t="s">
        <v>126</v>
      </c>
      <c r="G88">
        <v>24346</v>
      </c>
      <c r="H88" t="s">
        <v>122</v>
      </c>
      <c r="I88">
        <v>2</v>
      </c>
      <c r="J88" t="s">
        <v>101</v>
      </c>
      <c r="K88" s="19">
        <v>0.29166666666666669</v>
      </c>
      <c r="L88" s="19">
        <v>0.5625</v>
      </c>
      <c r="M88">
        <v>6.5</v>
      </c>
      <c r="N88">
        <v>174.3</v>
      </c>
      <c r="O88">
        <v>48</v>
      </c>
      <c r="P88">
        <v>76</v>
      </c>
      <c r="Q88" t="s">
        <v>97</v>
      </c>
      <c r="R88">
        <v>30</v>
      </c>
      <c r="S88" s="19">
        <v>0.5</v>
      </c>
      <c r="T88">
        <v>0</v>
      </c>
      <c r="U88" s="19">
        <v>0.54166666666666663</v>
      </c>
      <c r="V88" t="s">
        <v>97</v>
      </c>
      <c r="W88">
        <v>6</v>
      </c>
      <c r="X88" t="s">
        <v>100</v>
      </c>
      <c r="Y88" t="b">
        <v>0</v>
      </c>
    </row>
    <row r="89" spans="1:25" x14ac:dyDescent="0.25">
      <c r="A89" t="s">
        <v>92</v>
      </c>
      <c r="B89" t="s">
        <v>108</v>
      </c>
      <c r="C89" t="s">
        <v>94</v>
      </c>
      <c r="D89" t="s">
        <v>109</v>
      </c>
      <c r="E89" t="s">
        <v>115</v>
      </c>
      <c r="F89" t="s">
        <v>126</v>
      </c>
      <c r="G89">
        <v>24346</v>
      </c>
      <c r="H89" t="s">
        <v>122</v>
      </c>
      <c r="I89">
        <v>2</v>
      </c>
      <c r="J89" t="s">
        <v>102</v>
      </c>
      <c r="K89" s="19">
        <v>0.29166666666666669</v>
      </c>
      <c r="L89" s="19">
        <v>0.5625</v>
      </c>
      <c r="M89">
        <v>6.5</v>
      </c>
      <c r="N89">
        <v>174.3</v>
      </c>
      <c r="O89">
        <v>48</v>
      </c>
      <c r="P89">
        <v>76</v>
      </c>
      <c r="Q89" t="s">
        <v>97</v>
      </c>
      <c r="R89">
        <v>30</v>
      </c>
      <c r="S89" s="19">
        <v>0.5</v>
      </c>
      <c r="T89">
        <v>0</v>
      </c>
      <c r="U89" s="19">
        <v>0.54166666666666663</v>
      </c>
      <c r="V89" t="s">
        <v>97</v>
      </c>
      <c r="W89">
        <v>6</v>
      </c>
      <c r="X89" t="s">
        <v>100</v>
      </c>
      <c r="Y89" t="b">
        <v>0</v>
      </c>
    </row>
    <row r="90" spans="1:25" x14ac:dyDescent="0.25">
      <c r="A90" t="s">
        <v>92</v>
      </c>
      <c r="B90" t="s">
        <v>108</v>
      </c>
      <c r="C90" t="s">
        <v>94</v>
      </c>
      <c r="D90" t="s">
        <v>109</v>
      </c>
      <c r="E90" t="s">
        <v>115</v>
      </c>
      <c r="F90" t="s">
        <v>126</v>
      </c>
      <c r="G90">
        <v>25226</v>
      </c>
      <c r="H90" t="s">
        <v>130</v>
      </c>
      <c r="I90">
        <v>1</v>
      </c>
      <c r="J90" t="s">
        <v>99</v>
      </c>
      <c r="K90" s="19">
        <v>0.29166666666666669</v>
      </c>
      <c r="L90" s="19">
        <v>0.5625</v>
      </c>
      <c r="M90">
        <v>6.5</v>
      </c>
      <c r="N90">
        <v>174.3</v>
      </c>
      <c r="O90">
        <v>54</v>
      </c>
      <c r="P90">
        <v>76</v>
      </c>
      <c r="Q90" t="s">
        <v>97</v>
      </c>
      <c r="R90">
        <v>30</v>
      </c>
      <c r="S90" s="19">
        <v>0.5</v>
      </c>
      <c r="T90">
        <v>0</v>
      </c>
      <c r="U90" s="19">
        <v>0.54166666666666663</v>
      </c>
      <c r="V90" t="s">
        <v>97</v>
      </c>
      <c r="W90">
        <v>6</v>
      </c>
      <c r="X90" t="s">
        <v>100</v>
      </c>
      <c r="Y90" t="b">
        <v>0</v>
      </c>
    </row>
    <row r="91" spans="1:25" x14ac:dyDescent="0.25">
      <c r="A91" t="s">
        <v>92</v>
      </c>
      <c r="B91" t="s">
        <v>108</v>
      </c>
      <c r="C91" t="s">
        <v>94</v>
      </c>
      <c r="D91" t="s">
        <v>109</v>
      </c>
      <c r="E91" t="s">
        <v>115</v>
      </c>
      <c r="F91" t="s">
        <v>126</v>
      </c>
      <c r="G91">
        <v>25226</v>
      </c>
      <c r="H91" t="s">
        <v>130</v>
      </c>
      <c r="I91">
        <v>1</v>
      </c>
      <c r="J91" t="s">
        <v>114</v>
      </c>
      <c r="K91" s="19">
        <v>0.29166666666666669</v>
      </c>
      <c r="L91" s="19">
        <v>0.5625</v>
      </c>
      <c r="M91">
        <v>6.5</v>
      </c>
      <c r="N91">
        <v>305.02</v>
      </c>
      <c r="O91">
        <v>54</v>
      </c>
      <c r="P91">
        <v>76</v>
      </c>
      <c r="Q91" t="s">
        <v>97</v>
      </c>
      <c r="R91">
        <v>30</v>
      </c>
      <c r="S91" s="19">
        <v>0.5</v>
      </c>
      <c r="T91">
        <v>0</v>
      </c>
      <c r="U91" s="19">
        <v>0.54166666666666663</v>
      </c>
      <c r="V91" t="s">
        <v>97</v>
      </c>
      <c r="W91">
        <v>6</v>
      </c>
      <c r="X91" t="s">
        <v>100</v>
      </c>
      <c r="Y91" t="b">
        <v>0</v>
      </c>
    </row>
    <row r="92" spans="1:25" x14ac:dyDescent="0.25">
      <c r="A92" t="s">
        <v>92</v>
      </c>
      <c r="B92" t="s">
        <v>108</v>
      </c>
      <c r="C92" t="s">
        <v>94</v>
      </c>
      <c r="D92" t="s">
        <v>109</v>
      </c>
      <c r="E92" t="s">
        <v>115</v>
      </c>
      <c r="F92" t="s">
        <v>126</v>
      </c>
      <c r="G92">
        <v>25226</v>
      </c>
      <c r="H92" t="s">
        <v>130</v>
      </c>
      <c r="I92">
        <v>1</v>
      </c>
      <c r="J92" t="s">
        <v>102</v>
      </c>
      <c r="K92" s="19">
        <v>0.29166666666666669</v>
      </c>
      <c r="L92" s="19">
        <v>0.5625</v>
      </c>
      <c r="M92">
        <v>6.5</v>
      </c>
      <c r="N92">
        <v>174.3</v>
      </c>
      <c r="O92">
        <v>54</v>
      </c>
      <c r="P92">
        <v>76</v>
      </c>
      <c r="Q92" t="s">
        <v>97</v>
      </c>
      <c r="R92">
        <v>30</v>
      </c>
      <c r="S92" s="19">
        <v>0.5</v>
      </c>
      <c r="T92">
        <v>0</v>
      </c>
      <c r="U92" s="19">
        <v>0.54166666666666663</v>
      </c>
      <c r="V92" t="s">
        <v>97</v>
      </c>
      <c r="W92">
        <v>6</v>
      </c>
      <c r="X92" t="s">
        <v>100</v>
      </c>
      <c r="Y92" t="b">
        <v>0</v>
      </c>
    </row>
    <row r="93" spans="1:25" x14ac:dyDescent="0.25">
      <c r="A93" t="s">
        <v>92</v>
      </c>
      <c r="B93" t="s">
        <v>108</v>
      </c>
      <c r="C93" t="s">
        <v>94</v>
      </c>
      <c r="D93" t="s">
        <v>109</v>
      </c>
      <c r="E93" t="s">
        <v>115</v>
      </c>
      <c r="F93" t="s">
        <v>126</v>
      </c>
      <c r="G93">
        <v>25226</v>
      </c>
      <c r="H93" t="s">
        <v>130</v>
      </c>
      <c r="I93">
        <v>2</v>
      </c>
      <c r="J93" t="s">
        <v>105</v>
      </c>
      <c r="K93" s="19">
        <v>0.29166666666666669</v>
      </c>
      <c r="L93" s="19">
        <v>0.5625</v>
      </c>
      <c r="M93">
        <v>6.5</v>
      </c>
      <c r="N93">
        <v>174.3</v>
      </c>
      <c r="O93">
        <v>54</v>
      </c>
      <c r="P93">
        <v>76</v>
      </c>
      <c r="Q93" t="s">
        <v>97</v>
      </c>
      <c r="R93">
        <v>30</v>
      </c>
      <c r="S93" s="19">
        <v>0.5</v>
      </c>
      <c r="T93">
        <v>0</v>
      </c>
      <c r="U93" s="19">
        <v>0.54166666666666663</v>
      </c>
      <c r="V93" t="s">
        <v>97</v>
      </c>
      <c r="W93">
        <v>6</v>
      </c>
      <c r="X93" t="s">
        <v>100</v>
      </c>
      <c r="Y93" t="b">
        <v>0</v>
      </c>
    </row>
    <row r="94" spans="1:25" x14ac:dyDescent="0.25">
      <c r="A94" t="s">
        <v>92</v>
      </c>
      <c r="B94" t="s">
        <v>108</v>
      </c>
      <c r="C94" t="s">
        <v>94</v>
      </c>
      <c r="D94" t="s">
        <v>109</v>
      </c>
      <c r="E94" t="s">
        <v>115</v>
      </c>
      <c r="F94" t="s">
        <v>126</v>
      </c>
      <c r="G94">
        <v>25858</v>
      </c>
      <c r="H94" t="s">
        <v>131</v>
      </c>
      <c r="I94">
        <v>1</v>
      </c>
      <c r="J94" t="s">
        <v>113</v>
      </c>
      <c r="K94" s="19">
        <v>0.29166666666666669</v>
      </c>
      <c r="L94" s="19">
        <v>0.5625</v>
      </c>
      <c r="M94">
        <v>6.5</v>
      </c>
      <c r="N94">
        <v>264.51</v>
      </c>
      <c r="O94">
        <v>54</v>
      </c>
      <c r="P94">
        <v>76</v>
      </c>
      <c r="Q94" t="s">
        <v>97</v>
      </c>
      <c r="R94">
        <v>30</v>
      </c>
      <c r="S94" s="19">
        <v>0.5</v>
      </c>
      <c r="T94">
        <v>0</v>
      </c>
      <c r="U94" s="19">
        <v>0.54166666666666663</v>
      </c>
      <c r="V94" t="s">
        <v>97</v>
      </c>
      <c r="W94">
        <v>6</v>
      </c>
      <c r="X94" t="s">
        <v>100</v>
      </c>
      <c r="Y94" t="b">
        <v>0</v>
      </c>
    </row>
    <row r="95" spans="1:25" x14ac:dyDescent="0.25">
      <c r="A95" t="s">
        <v>92</v>
      </c>
      <c r="B95" t="s">
        <v>108</v>
      </c>
      <c r="C95" t="s">
        <v>94</v>
      </c>
      <c r="D95" t="s">
        <v>109</v>
      </c>
      <c r="E95" t="s">
        <v>115</v>
      </c>
      <c r="F95" t="s">
        <v>111</v>
      </c>
      <c r="G95">
        <v>18301</v>
      </c>
      <c r="H95" t="s">
        <v>112</v>
      </c>
      <c r="I95">
        <v>1</v>
      </c>
      <c r="J95" t="s">
        <v>101</v>
      </c>
      <c r="K95" s="19">
        <v>0.25</v>
      </c>
      <c r="L95" s="19">
        <v>0.58333333333333337</v>
      </c>
      <c r="M95">
        <v>8</v>
      </c>
      <c r="N95">
        <v>220.43</v>
      </c>
      <c r="O95">
        <v>60.5</v>
      </c>
      <c r="P95">
        <v>76</v>
      </c>
      <c r="Q95" t="s">
        <v>97</v>
      </c>
      <c r="R95">
        <v>30</v>
      </c>
      <c r="S95" s="19">
        <v>0.4375</v>
      </c>
      <c r="T95">
        <v>0</v>
      </c>
      <c r="U95" s="19">
        <v>0.54166666666666663</v>
      </c>
      <c r="V95" t="s">
        <v>97</v>
      </c>
      <c r="W95">
        <v>7.5</v>
      </c>
      <c r="X95" t="s">
        <v>100</v>
      </c>
      <c r="Y95" t="b">
        <v>0</v>
      </c>
    </row>
    <row r="96" spans="1:25" x14ac:dyDescent="0.25">
      <c r="A96" t="s">
        <v>92</v>
      </c>
      <c r="B96" t="s">
        <v>108</v>
      </c>
      <c r="C96" t="s">
        <v>94</v>
      </c>
      <c r="D96" t="s">
        <v>109</v>
      </c>
      <c r="E96" t="s">
        <v>115</v>
      </c>
      <c r="F96" t="s">
        <v>111</v>
      </c>
      <c r="G96">
        <v>18301</v>
      </c>
      <c r="H96" t="s">
        <v>112</v>
      </c>
      <c r="I96">
        <v>2</v>
      </c>
      <c r="J96" t="s">
        <v>101</v>
      </c>
      <c r="K96" s="19">
        <v>0.25</v>
      </c>
      <c r="L96" s="19">
        <v>0.58333333333333337</v>
      </c>
      <c r="M96">
        <v>8</v>
      </c>
      <c r="N96">
        <v>220.43</v>
      </c>
      <c r="O96">
        <v>60.5</v>
      </c>
      <c r="P96">
        <v>76</v>
      </c>
      <c r="Q96" t="s">
        <v>97</v>
      </c>
      <c r="R96">
        <v>30</v>
      </c>
      <c r="S96" s="19">
        <v>0.4375</v>
      </c>
      <c r="T96">
        <v>0</v>
      </c>
      <c r="U96" s="19">
        <v>0.54166666666666663</v>
      </c>
      <c r="V96" t="s">
        <v>97</v>
      </c>
      <c r="W96">
        <v>7.5</v>
      </c>
      <c r="X96" t="s">
        <v>100</v>
      </c>
      <c r="Y96" t="b">
        <v>0</v>
      </c>
    </row>
    <row r="97" spans="1:25" x14ac:dyDescent="0.25">
      <c r="A97" t="s">
        <v>92</v>
      </c>
      <c r="B97" t="s">
        <v>108</v>
      </c>
      <c r="C97" t="s">
        <v>94</v>
      </c>
      <c r="D97" t="s">
        <v>109</v>
      </c>
      <c r="E97" t="s">
        <v>115</v>
      </c>
      <c r="F97" t="s">
        <v>111</v>
      </c>
      <c r="G97">
        <v>20329</v>
      </c>
      <c r="H97" t="s">
        <v>127</v>
      </c>
      <c r="I97">
        <v>1</v>
      </c>
      <c r="J97" t="s">
        <v>101</v>
      </c>
      <c r="K97" s="19">
        <v>0.45833333333333331</v>
      </c>
      <c r="L97" s="19">
        <v>0.8125</v>
      </c>
      <c r="M97">
        <v>8.5</v>
      </c>
      <c r="N97">
        <v>232.4</v>
      </c>
      <c r="O97">
        <v>69</v>
      </c>
      <c r="P97">
        <v>76</v>
      </c>
      <c r="Q97" t="s">
        <v>97</v>
      </c>
      <c r="R97">
        <v>30</v>
      </c>
      <c r="S97" s="19">
        <v>0.54166666666666663</v>
      </c>
      <c r="T97">
        <v>0</v>
      </c>
      <c r="U97" s="19">
        <v>0.54166666666666663</v>
      </c>
      <c r="V97" t="s">
        <v>97</v>
      </c>
      <c r="W97">
        <v>8</v>
      </c>
      <c r="X97" t="s">
        <v>100</v>
      </c>
      <c r="Y97" t="b">
        <v>0</v>
      </c>
    </row>
    <row r="98" spans="1:25" x14ac:dyDescent="0.25">
      <c r="A98" t="s">
        <v>92</v>
      </c>
      <c r="B98" t="s">
        <v>108</v>
      </c>
      <c r="C98" t="s">
        <v>94</v>
      </c>
      <c r="D98" t="s">
        <v>109</v>
      </c>
      <c r="E98" t="s">
        <v>115</v>
      </c>
      <c r="F98" t="s">
        <v>111</v>
      </c>
      <c r="G98">
        <v>20329</v>
      </c>
      <c r="H98" t="s">
        <v>127</v>
      </c>
      <c r="I98">
        <v>1</v>
      </c>
      <c r="J98" t="s">
        <v>103</v>
      </c>
      <c r="K98" s="19">
        <v>0.45833333333333331</v>
      </c>
      <c r="L98" s="19">
        <v>0.8125</v>
      </c>
      <c r="M98">
        <v>8.5</v>
      </c>
      <c r="N98">
        <v>232.4</v>
      </c>
      <c r="O98">
        <v>69</v>
      </c>
      <c r="P98">
        <v>76</v>
      </c>
      <c r="Q98" t="s">
        <v>97</v>
      </c>
      <c r="R98">
        <v>30</v>
      </c>
      <c r="S98" s="19">
        <v>0.54166666666666663</v>
      </c>
      <c r="T98">
        <v>0</v>
      </c>
      <c r="U98" s="19">
        <v>0.54166666666666663</v>
      </c>
      <c r="V98" t="s">
        <v>97</v>
      </c>
      <c r="W98">
        <v>8</v>
      </c>
      <c r="X98" t="s">
        <v>100</v>
      </c>
      <c r="Y98" t="b">
        <v>0</v>
      </c>
    </row>
    <row r="99" spans="1:25" x14ac:dyDescent="0.25">
      <c r="A99" t="s">
        <v>92</v>
      </c>
      <c r="B99" t="s">
        <v>108</v>
      </c>
      <c r="C99" t="s">
        <v>94</v>
      </c>
      <c r="D99" t="s">
        <v>109</v>
      </c>
      <c r="E99" t="s">
        <v>115</v>
      </c>
      <c r="F99" t="s">
        <v>111</v>
      </c>
      <c r="G99">
        <v>20329</v>
      </c>
      <c r="H99" t="s">
        <v>127</v>
      </c>
      <c r="I99">
        <v>2</v>
      </c>
      <c r="J99" t="s">
        <v>101</v>
      </c>
      <c r="K99" s="19">
        <v>0.45833333333333331</v>
      </c>
      <c r="L99" s="19">
        <v>0.8125</v>
      </c>
      <c r="M99">
        <v>8.5</v>
      </c>
      <c r="N99">
        <v>232.4</v>
      </c>
      <c r="O99">
        <v>69</v>
      </c>
      <c r="P99">
        <v>76</v>
      </c>
      <c r="Q99" t="s">
        <v>97</v>
      </c>
      <c r="R99">
        <v>30</v>
      </c>
      <c r="S99" s="19">
        <v>0.54166666666666663</v>
      </c>
      <c r="T99">
        <v>0</v>
      </c>
      <c r="U99" s="19">
        <v>0.54166666666666663</v>
      </c>
      <c r="V99" t="s">
        <v>97</v>
      </c>
      <c r="W99">
        <v>8</v>
      </c>
      <c r="X99" t="s">
        <v>100</v>
      </c>
      <c r="Y99" t="b">
        <v>0</v>
      </c>
    </row>
    <row r="100" spans="1:25" x14ac:dyDescent="0.25">
      <c r="A100" t="s">
        <v>92</v>
      </c>
      <c r="B100" t="s">
        <v>108</v>
      </c>
      <c r="C100" t="s">
        <v>94</v>
      </c>
      <c r="D100" t="s">
        <v>109</v>
      </c>
      <c r="E100" t="s">
        <v>115</v>
      </c>
      <c r="F100" t="s">
        <v>111</v>
      </c>
      <c r="G100">
        <v>20329</v>
      </c>
      <c r="H100" t="s">
        <v>127</v>
      </c>
      <c r="I100">
        <v>2</v>
      </c>
      <c r="J100" t="s">
        <v>103</v>
      </c>
      <c r="K100" s="19">
        <v>0.45833333333333331</v>
      </c>
      <c r="L100" s="19">
        <v>0.8125</v>
      </c>
      <c r="M100">
        <v>8.5</v>
      </c>
      <c r="N100">
        <v>232.4</v>
      </c>
      <c r="O100">
        <v>69</v>
      </c>
      <c r="P100">
        <v>76</v>
      </c>
      <c r="Q100" t="s">
        <v>97</v>
      </c>
      <c r="R100">
        <v>30</v>
      </c>
      <c r="S100" s="19">
        <v>0.54166666666666663</v>
      </c>
      <c r="T100">
        <v>0</v>
      </c>
      <c r="U100" s="19">
        <v>0.54166666666666663</v>
      </c>
      <c r="V100" t="s">
        <v>97</v>
      </c>
      <c r="W100">
        <v>8</v>
      </c>
      <c r="X100" t="s">
        <v>100</v>
      </c>
      <c r="Y100" t="b">
        <v>0</v>
      </c>
    </row>
    <row r="101" spans="1:25" x14ac:dyDescent="0.25">
      <c r="A101" t="s">
        <v>92</v>
      </c>
      <c r="B101" t="s">
        <v>108</v>
      </c>
      <c r="C101" t="s">
        <v>94</v>
      </c>
      <c r="D101" t="s">
        <v>109</v>
      </c>
      <c r="E101" t="s">
        <v>115</v>
      </c>
      <c r="F101" t="s">
        <v>111</v>
      </c>
      <c r="G101">
        <v>21587</v>
      </c>
      <c r="H101" t="s">
        <v>118</v>
      </c>
      <c r="I101">
        <v>1</v>
      </c>
      <c r="J101" t="s">
        <v>103</v>
      </c>
      <c r="K101" s="19">
        <v>0.29166666666666669</v>
      </c>
      <c r="L101" s="19">
        <v>0.5625</v>
      </c>
      <c r="M101">
        <v>6.5</v>
      </c>
      <c r="N101">
        <v>174.3</v>
      </c>
      <c r="O101">
        <v>48</v>
      </c>
      <c r="P101">
        <v>76</v>
      </c>
      <c r="Q101" t="s">
        <v>97</v>
      </c>
      <c r="R101">
        <v>30</v>
      </c>
      <c r="S101" s="19">
        <v>0.45833333333333331</v>
      </c>
      <c r="T101">
        <v>0</v>
      </c>
      <c r="U101" s="19">
        <v>0.54166666666666663</v>
      </c>
      <c r="V101" t="s">
        <v>97</v>
      </c>
      <c r="W101">
        <v>6</v>
      </c>
      <c r="X101" t="s">
        <v>100</v>
      </c>
      <c r="Y101" t="b">
        <v>0</v>
      </c>
    </row>
    <row r="102" spans="1:25" x14ac:dyDescent="0.25">
      <c r="A102" t="s">
        <v>92</v>
      </c>
      <c r="B102" t="s">
        <v>108</v>
      </c>
      <c r="C102" t="s">
        <v>94</v>
      </c>
      <c r="D102" t="s">
        <v>109</v>
      </c>
      <c r="E102" t="s">
        <v>115</v>
      </c>
      <c r="F102" t="s">
        <v>111</v>
      </c>
      <c r="G102">
        <v>21587</v>
      </c>
      <c r="H102" t="s">
        <v>118</v>
      </c>
      <c r="I102">
        <v>2</v>
      </c>
      <c r="J102" t="s">
        <v>114</v>
      </c>
      <c r="K102" s="19">
        <v>0.29166666666666669</v>
      </c>
      <c r="L102" s="19">
        <v>0.5625</v>
      </c>
      <c r="M102">
        <v>6.5</v>
      </c>
      <c r="N102">
        <v>305.02</v>
      </c>
      <c r="O102">
        <v>48</v>
      </c>
      <c r="P102">
        <v>76</v>
      </c>
      <c r="Q102" t="s">
        <v>97</v>
      </c>
      <c r="R102">
        <v>30</v>
      </c>
      <c r="S102" s="19">
        <v>0.45833333333333331</v>
      </c>
      <c r="T102">
        <v>0</v>
      </c>
      <c r="U102" s="19">
        <v>0.54166666666666663</v>
      </c>
      <c r="V102" t="s">
        <v>97</v>
      </c>
      <c r="W102">
        <v>6</v>
      </c>
      <c r="X102" t="s">
        <v>100</v>
      </c>
      <c r="Y102" t="b">
        <v>0</v>
      </c>
    </row>
    <row r="103" spans="1:25" x14ac:dyDescent="0.25">
      <c r="A103" t="s">
        <v>92</v>
      </c>
      <c r="B103" t="s">
        <v>108</v>
      </c>
      <c r="C103" t="s">
        <v>94</v>
      </c>
      <c r="D103" t="s">
        <v>109</v>
      </c>
      <c r="E103" t="s">
        <v>115</v>
      </c>
      <c r="F103" t="s">
        <v>111</v>
      </c>
      <c r="G103">
        <v>21587</v>
      </c>
      <c r="H103" t="s">
        <v>118</v>
      </c>
      <c r="I103">
        <v>2</v>
      </c>
      <c r="J103" t="s">
        <v>103</v>
      </c>
      <c r="K103" s="19">
        <v>0.29166666666666669</v>
      </c>
      <c r="L103" s="19">
        <v>0.5625</v>
      </c>
      <c r="M103">
        <v>6.5</v>
      </c>
      <c r="N103">
        <v>174.3</v>
      </c>
      <c r="O103">
        <v>48</v>
      </c>
      <c r="P103">
        <v>76</v>
      </c>
      <c r="Q103" t="s">
        <v>97</v>
      </c>
      <c r="R103">
        <v>30</v>
      </c>
      <c r="S103" s="19">
        <v>0.45833333333333331</v>
      </c>
      <c r="T103">
        <v>0</v>
      </c>
      <c r="U103" s="19">
        <v>0.54166666666666663</v>
      </c>
      <c r="V103" t="s">
        <v>97</v>
      </c>
      <c r="W103">
        <v>6</v>
      </c>
      <c r="X103" t="s">
        <v>100</v>
      </c>
      <c r="Y103" t="b">
        <v>0</v>
      </c>
    </row>
    <row r="104" spans="1:25" x14ac:dyDescent="0.25">
      <c r="A104" t="s">
        <v>92</v>
      </c>
      <c r="B104" t="s">
        <v>108</v>
      </c>
      <c r="C104" t="s">
        <v>94</v>
      </c>
      <c r="D104" t="s">
        <v>109</v>
      </c>
      <c r="E104" t="s">
        <v>115</v>
      </c>
      <c r="F104" t="s">
        <v>111</v>
      </c>
      <c r="G104">
        <v>22919</v>
      </c>
      <c r="H104" t="s">
        <v>128</v>
      </c>
      <c r="I104">
        <v>1</v>
      </c>
      <c r="J104" t="s">
        <v>113</v>
      </c>
      <c r="K104" s="19">
        <v>0.29166666666666669</v>
      </c>
      <c r="L104" s="19">
        <v>0.5625</v>
      </c>
      <c r="M104">
        <v>6.5</v>
      </c>
      <c r="N104">
        <v>264.51</v>
      </c>
      <c r="O104">
        <v>60</v>
      </c>
      <c r="P104">
        <v>76</v>
      </c>
      <c r="Q104" t="s">
        <v>97</v>
      </c>
      <c r="R104">
        <v>30</v>
      </c>
      <c r="S104" s="19">
        <v>0.45833333333333331</v>
      </c>
      <c r="T104">
        <v>0</v>
      </c>
      <c r="U104" s="19">
        <v>0.54166666666666663</v>
      </c>
      <c r="V104" t="s">
        <v>97</v>
      </c>
      <c r="W104">
        <v>6</v>
      </c>
      <c r="X104" t="s">
        <v>100</v>
      </c>
      <c r="Y104" t="b">
        <v>0</v>
      </c>
    </row>
    <row r="105" spans="1:25" x14ac:dyDescent="0.25">
      <c r="A105" t="s">
        <v>92</v>
      </c>
      <c r="B105" t="s">
        <v>108</v>
      </c>
      <c r="C105" t="s">
        <v>94</v>
      </c>
      <c r="D105" t="s">
        <v>109</v>
      </c>
      <c r="E105" t="s">
        <v>115</v>
      </c>
      <c r="F105" t="s">
        <v>111</v>
      </c>
      <c r="G105">
        <v>22919</v>
      </c>
      <c r="H105" t="s">
        <v>128</v>
      </c>
      <c r="I105">
        <v>1</v>
      </c>
      <c r="J105" t="s">
        <v>114</v>
      </c>
      <c r="K105" s="19">
        <v>0.29166666666666669</v>
      </c>
      <c r="L105" s="19">
        <v>0.5625</v>
      </c>
      <c r="M105">
        <v>6.5</v>
      </c>
      <c r="N105">
        <v>308.60000000000002</v>
      </c>
      <c r="O105">
        <v>60</v>
      </c>
      <c r="P105">
        <v>76</v>
      </c>
      <c r="Q105" t="s">
        <v>97</v>
      </c>
      <c r="R105">
        <v>30</v>
      </c>
      <c r="S105" s="19">
        <v>0.45833333333333331</v>
      </c>
      <c r="T105">
        <v>0</v>
      </c>
      <c r="U105" s="19">
        <v>0.54166666666666663</v>
      </c>
      <c r="V105" t="s">
        <v>97</v>
      </c>
      <c r="W105">
        <v>6</v>
      </c>
      <c r="X105" t="s">
        <v>100</v>
      </c>
      <c r="Y105" t="b">
        <v>0</v>
      </c>
    </row>
    <row r="106" spans="1:25" x14ac:dyDescent="0.25">
      <c r="A106" t="s">
        <v>92</v>
      </c>
      <c r="B106" t="s">
        <v>108</v>
      </c>
      <c r="C106" t="s">
        <v>94</v>
      </c>
      <c r="D106" t="s">
        <v>109</v>
      </c>
      <c r="E106" t="s">
        <v>115</v>
      </c>
      <c r="F106" t="s">
        <v>111</v>
      </c>
      <c r="G106">
        <v>22919</v>
      </c>
      <c r="H106" t="s">
        <v>128</v>
      </c>
      <c r="I106">
        <v>2</v>
      </c>
      <c r="J106" t="s">
        <v>99</v>
      </c>
      <c r="K106" s="19">
        <v>0.29166666666666669</v>
      </c>
      <c r="L106" s="19">
        <v>0.5625</v>
      </c>
      <c r="M106">
        <v>6.5</v>
      </c>
      <c r="N106">
        <v>176.34</v>
      </c>
      <c r="O106">
        <v>60</v>
      </c>
      <c r="P106">
        <v>76</v>
      </c>
      <c r="Q106" t="s">
        <v>97</v>
      </c>
      <c r="R106">
        <v>30</v>
      </c>
      <c r="S106" s="19">
        <v>0.45833333333333331</v>
      </c>
      <c r="T106">
        <v>0</v>
      </c>
      <c r="U106" s="19">
        <v>0.54166666666666663</v>
      </c>
      <c r="V106" t="s">
        <v>97</v>
      </c>
      <c r="W106">
        <v>6</v>
      </c>
      <c r="X106" t="s">
        <v>100</v>
      </c>
      <c r="Y106" t="b">
        <v>0</v>
      </c>
    </row>
    <row r="107" spans="1:25" x14ac:dyDescent="0.25">
      <c r="A107" t="s">
        <v>92</v>
      </c>
      <c r="B107" t="s">
        <v>108</v>
      </c>
      <c r="C107" t="s">
        <v>94</v>
      </c>
      <c r="D107" t="s">
        <v>109</v>
      </c>
      <c r="E107" t="s">
        <v>115</v>
      </c>
      <c r="F107" t="s">
        <v>111</v>
      </c>
      <c r="G107">
        <v>22919</v>
      </c>
      <c r="H107" t="s">
        <v>128</v>
      </c>
      <c r="I107">
        <v>2</v>
      </c>
      <c r="J107" t="s">
        <v>102</v>
      </c>
      <c r="K107" s="19">
        <v>0.29166666666666669</v>
      </c>
      <c r="L107" s="19">
        <v>0.5625</v>
      </c>
      <c r="M107">
        <v>6.5</v>
      </c>
      <c r="N107">
        <v>176.34</v>
      </c>
      <c r="O107">
        <v>60</v>
      </c>
      <c r="P107">
        <v>76</v>
      </c>
      <c r="Q107" t="s">
        <v>97</v>
      </c>
      <c r="R107">
        <v>30</v>
      </c>
      <c r="S107" s="19">
        <v>0.45833333333333331</v>
      </c>
      <c r="T107">
        <v>0</v>
      </c>
      <c r="U107" s="19">
        <v>0.54166666666666663</v>
      </c>
      <c r="V107" t="s">
        <v>97</v>
      </c>
      <c r="W107">
        <v>6</v>
      </c>
      <c r="X107" t="s">
        <v>100</v>
      </c>
      <c r="Y107" t="b">
        <v>0</v>
      </c>
    </row>
    <row r="108" spans="1:25" x14ac:dyDescent="0.25">
      <c r="A108" t="s">
        <v>92</v>
      </c>
      <c r="B108" t="s">
        <v>108</v>
      </c>
      <c r="C108" t="s">
        <v>94</v>
      </c>
      <c r="D108" t="s">
        <v>109</v>
      </c>
      <c r="E108" t="s">
        <v>115</v>
      </c>
      <c r="F108" t="s">
        <v>111</v>
      </c>
      <c r="G108">
        <v>23981</v>
      </c>
      <c r="H108" t="s">
        <v>132</v>
      </c>
      <c r="I108">
        <v>1</v>
      </c>
      <c r="J108" t="s">
        <v>105</v>
      </c>
      <c r="K108" s="19">
        <v>0.29166666666666669</v>
      </c>
      <c r="L108" s="19">
        <v>0.5625</v>
      </c>
      <c r="M108">
        <v>6.5</v>
      </c>
      <c r="N108">
        <v>174.3</v>
      </c>
      <c r="O108">
        <v>54</v>
      </c>
      <c r="P108">
        <v>76</v>
      </c>
      <c r="Q108" t="s">
        <v>97</v>
      </c>
      <c r="R108">
        <v>30</v>
      </c>
      <c r="S108" s="19">
        <v>0.45833333333333331</v>
      </c>
      <c r="T108">
        <v>0</v>
      </c>
      <c r="U108" s="19">
        <v>0.54166666666666663</v>
      </c>
      <c r="V108" t="s">
        <v>97</v>
      </c>
      <c r="W108">
        <v>6</v>
      </c>
      <c r="X108" t="s">
        <v>100</v>
      </c>
      <c r="Y108" t="b">
        <v>0</v>
      </c>
    </row>
    <row r="109" spans="1:25" x14ac:dyDescent="0.25">
      <c r="A109" t="s">
        <v>92</v>
      </c>
      <c r="B109" t="s">
        <v>108</v>
      </c>
      <c r="C109" t="s">
        <v>94</v>
      </c>
      <c r="D109" t="s">
        <v>109</v>
      </c>
      <c r="E109" t="s">
        <v>115</v>
      </c>
      <c r="F109" t="s">
        <v>111</v>
      </c>
      <c r="G109">
        <v>23981</v>
      </c>
      <c r="H109" t="s">
        <v>132</v>
      </c>
      <c r="I109">
        <v>1</v>
      </c>
      <c r="J109" t="s">
        <v>99</v>
      </c>
      <c r="K109" s="19">
        <v>0.29166666666666669</v>
      </c>
      <c r="L109" s="19">
        <v>0.5625</v>
      </c>
      <c r="M109">
        <v>6.5</v>
      </c>
      <c r="N109">
        <v>174.3</v>
      </c>
      <c r="O109">
        <v>54</v>
      </c>
      <c r="P109">
        <v>76</v>
      </c>
      <c r="Q109" t="s">
        <v>97</v>
      </c>
      <c r="R109">
        <v>30</v>
      </c>
      <c r="S109" s="19">
        <v>0.45833333333333331</v>
      </c>
      <c r="T109">
        <v>0</v>
      </c>
      <c r="U109" s="19">
        <v>0.54166666666666663</v>
      </c>
      <c r="V109" t="s">
        <v>97</v>
      </c>
      <c r="W109">
        <v>6</v>
      </c>
      <c r="X109" t="s">
        <v>100</v>
      </c>
      <c r="Y109" t="b">
        <v>0</v>
      </c>
    </row>
    <row r="110" spans="1:25" x14ac:dyDescent="0.25">
      <c r="A110" t="s">
        <v>92</v>
      </c>
      <c r="B110" t="s">
        <v>108</v>
      </c>
      <c r="C110" t="s">
        <v>94</v>
      </c>
      <c r="D110" t="s">
        <v>109</v>
      </c>
      <c r="E110" t="s">
        <v>115</v>
      </c>
      <c r="F110" t="s">
        <v>111</v>
      </c>
      <c r="G110">
        <v>23981</v>
      </c>
      <c r="H110" t="s">
        <v>132</v>
      </c>
      <c r="I110">
        <v>1</v>
      </c>
      <c r="J110" t="s">
        <v>102</v>
      </c>
      <c r="K110" s="19">
        <v>0.29166666666666669</v>
      </c>
      <c r="L110" s="19">
        <v>0.5625</v>
      </c>
      <c r="M110">
        <v>6.5</v>
      </c>
      <c r="N110">
        <v>174.3</v>
      </c>
      <c r="O110">
        <v>54</v>
      </c>
      <c r="P110">
        <v>76</v>
      </c>
      <c r="Q110" t="s">
        <v>97</v>
      </c>
      <c r="R110">
        <v>30</v>
      </c>
      <c r="S110" s="19">
        <v>0.45833333333333331</v>
      </c>
      <c r="T110">
        <v>0</v>
      </c>
      <c r="U110" s="19">
        <v>0.54166666666666663</v>
      </c>
      <c r="V110" t="s">
        <v>97</v>
      </c>
      <c r="W110">
        <v>6</v>
      </c>
      <c r="X110" t="s">
        <v>100</v>
      </c>
      <c r="Y110" t="b">
        <v>0</v>
      </c>
    </row>
    <row r="111" spans="1:25" x14ac:dyDescent="0.25">
      <c r="A111" t="s">
        <v>92</v>
      </c>
      <c r="B111" t="s">
        <v>108</v>
      </c>
      <c r="C111" t="s">
        <v>94</v>
      </c>
      <c r="D111" t="s">
        <v>109</v>
      </c>
      <c r="E111" t="s">
        <v>115</v>
      </c>
      <c r="F111" t="s">
        <v>111</v>
      </c>
      <c r="G111">
        <v>23981</v>
      </c>
      <c r="H111" t="s">
        <v>132</v>
      </c>
      <c r="I111">
        <v>2</v>
      </c>
      <c r="J111" t="s">
        <v>105</v>
      </c>
      <c r="K111" s="19">
        <v>0.29166666666666669</v>
      </c>
      <c r="L111" s="19">
        <v>0.5625</v>
      </c>
      <c r="M111">
        <v>6.5</v>
      </c>
      <c r="N111">
        <v>174.3</v>
      </c>
      <c r="O111">
        <v>54</v>
      </c>
      <c r="P111">
        <v>76</v>
      </c>
      <c r="Q111" t="s">
        <v>97</v>
      </c>
      <c r="R111">
        <v>30</v>
      </c>
      <c r="S111" s="19">
        <v>0.45833333333333331</v>
      </c>
      <c r="T111">
        <v>0</v>
      </c>
      <c r="U111" s="19">
        <v>0.54166666666666663</v>
      </c>
      <c r="V111" t="s">
        <v>97</v>
      </c>
      <c r="W111">
        <v>6</v>
      </c>
      <c r="X111" t="s">
        <v>100</v>
      </c>
      <c r="Y111" t="b">
        <v>0</v>
      </c>
    </row>
    <row r="112" spans="1:25" x14ac:dyDescent="0.25">
      <c r="A112" t="s">
        <v>92</v>
      </c>
      <c r="B112" t="s">
        <v>108</v>
      </c>
      <c r="C112" t="s">
        <v>94</v>
      </c>
      <c r="D112" t="s">
        <v>109</v>
      </c>
      <c r="E112" t="s">
        <v>115</v>
      </c>
      <c r="F112" t="s">
        <v>111</v>
      </c>
      <c r="G112">
        <v>23981</v>
      </c>
      <c r="H112" t="s">
        <v>132</v>
      </c>
      <c r="I112">
        <v>2</v>
      </c>
      <c r="J112" t="s">
        <v>113</v>
      </c>
      <c r="K112" s="19">
        <v>0.29166666666666669</v>
      </c>
      <c r="L112" s="19">
        <v>0.5625</v>
      </c>
      <c r="M112">
        <v>6.5</v>
      </c>
      <c r="N112">
        <v>261.45</v>
      </c>
      <c r="O112">
        <v>54</v>
      </c>
      <c r="P112">
        <v>76</v>
      </c>
      <c r="Q112" t="s">
        <v>97</v>
      </c>
      <c r="R112">
        <v>30</v>
      </c>
      <c r="S112" s="19">
        <v>0.45833333333333331</v>
      </c>
      <c r="T112">
        <v>0</v>
      </c>
      <c r="U112" s="19">
        <v>0.54166666666666663</v>
      </c>
      <c r="V112" t="s">
        <v>97</v>
      </c>
      <c r="W112">
        <v>6</v>
      </c>
      <c r="X112" t="s">
        <v>100</v>
      </c>
      <c r="Y112" t="b">
        <v>0</v>
      </c>
    </row>
    <row r="113" spans="1:25" x14ac:dyDescent="0.25">
      <c r="A113" t="s">
        <v>92</v>
      </c>
      <c r="B113" t="s">
        <v>108</v>
      </c>
      <c r="C113" t="s">
        <v>94</v>
      </c>
      <c r="D113" t="s">
        <v>109</v>
      </c>
      <c r="E113" t="s">
        <v>115</v>
      </c>
      <c r="F113" t="s">
        <v>133</v>
      </c>
      <c r="H113" t="s">
        <v>97</v>
      </c>
      <c r="I113">
        <v>1</v>
      </c>
      <c r="J113" t="s">
        <v>105</v>
      </c>
      <c r="K113" s="19">
        <v>0.54166666666666663</v>
      </c>
      <c r="L113" s="19">
        <v>0.8125</v>
      </c>
      <c r="M113">
        <v>6.5</v>
      </c>
      <c r="N113">
        <v>0</v>
      </c>
      <c r="O113">
        <v>0</v>
      </c>
      <c r="P113">
        <v>0</v>
      </c>
      <c r="Q113" t="s">
        <v>97</v>
      </c>
      <c r="R113">
        <v>30</v>
      </c>
      <c r="S113" s="19">
        <v>0.70833333333333337</v>
      </c>
      <c r="T113">
        <v>0</v>
      </c>
      <c r="U113" s="19">
        <v>0.54166666666666663</v>
      </c>
      <c r="V113" t="s">
        <v>97</v>
      </c>
      <c r="W113">
        <v>6</v>
      </c>
      <c r="X113" t="s">
        <v>100</v>
      </c>
      <c r="Y113" t="b">
        <v>0</v>
      </c>
    </row>
    <row r="114" spans="1:25" x14ac:dyDescent="0.25">
      <c r="A114" t="s">
        <v>92</v>
      </c>
      <c r="B114" t="s">
        <v>108</v>
      </c>
      <c r="C114" t="s">
        <v>94</v>
      </c>
      <c r="D114" t="s">
        <v>109</v>
      </c>
      <c r="E114" t="s">
        <v>115</v>
      </c>
      <c r="F114" t="s">
        <v>133</v>
      </c>
      <c r="H114" t="s">
        <v>97</v>
      </c>
      <c r="I114">
        <v>1</v>
      </c>
      <c r="J114" t="s">
        <v>102</v>
      </c>
      <c r="K114" s="19">
        <v>0.54166666666666663</v>
      </c>
      <c r="L114" s="19">
        <v>0.8125</v>
      </c>
      <c r="M114">
        <v>6.5</v>
      </c>
      <c r="N114">
        <v>180.7</v>
      </c>
      <c r="O114">
        <v>0</v>
      </c>
      <c r="P114">
        <v>0</v>
      </c>
      <c r="Q114" t="s">
        <v>97</v>
      </c>
      <c r="R114">
        <v>30</v>
      </c>
      <c r="S114" s="19">
        <v>0.70833333333333337</v>
      </c>
      <c r="T114">
        <v>0</v>
      </c>
      <c r="U114" s="19">
        <v>0.54166666666666663</v>
      </c>
      <c r="V114" t="s">
        <v>97</v>
      </c>
      <c r="W114">
        <v>6</v>
      </c>
      <c r="X114" t="s">
        <v>100</v>
      </c>
      <c r="Y114" t="b">
        <v>0</v>
      </c>
    </row>
    <row r="115" spans="1:25" x14ac:dyDescent="0.25">
      <c r="A115" t="s">
        <v>92</v>
      </c>
      <c r="B115" t="s">
        <v>108</v>
      </c>
      <c r="C115" t="s">
        <v>94</v>
      </c>
      <c r="D115" t="s">
        <v>109</v>
      </c>
      <c r="E115" t="s">
        <v>115</v>
      </c>
      <c r="F115" t="s">
        <v>133</v>
      </c>
      <c r="H115" t="s">
        <v>97</v>
      </c>
      <c r="I115">
        <v>1</v>
      </c>
      <c r="J115" t="s">
        <v>103</v>
      </c>
      <c r="K115" s="19">
        <v>0.54166666666666663</v>
      </c>
      <c r="L115" s="19">
        <v>0.8125</v>
      </c>
      <c r="M115">
        <v>6.5</v>
      </c>
      <c r="N115">
        <v>174.3</v>
      </c>
      <c r="O115">
        <v>0</v>
      </c>
      <c r="P115">
        <v>0</v>
      </c>
      <c r="Q115" t="s">
        <v>97</v>
      </c>
      <c r="R115">
        <v>30</v>
      </c>
      <c r="S115" s="19">
        <v>0.72916666666666663</v>
      </c>
      <c r="T115">
        <v>0</v>
      </c>
      <c r="U115" s="19">
        <v>0.54166666666666663</v>
      </c>
      <c r="V115" t="s">
        <v>97</v>
      </c>
      <c r="W115">
        <v>6</v>
      </c>
      <c r="X115" t="s">
        <v>100</v>
      </c>
      <c r="Y115" t="b">
        <v>0</v>
      </c>
    </row>
    <row r="116" spans="1:25" x14ac:dyDescent="0.25">
      <c r="A116" t="s">
        <v>92</v>
      </c>
      <c r="B116" t="s">
        <v>108</v>
      </c>
      <c r="C116" t="s">
        <v>94</v>
      </c>
      <c r="D116" t="s">
        <v>109</v>
      </c>
      <c r="E116" t="s">
        <v>115</v>
      </c>
      <c r="F116" t="s">
        <v>133</v>
      </c>
      <c r="H116" t="s">
        <v>97</v>
      </c>
      <c r="I116">
        <v>2</v>
      </c>
      <c r="J116" t="s">
        <v>105</v>
      </c>
      <c r="K116" s="19">
        <v>0.29166666666666669</v>
      </c>
      <c r="L116" s="19">
        <v>0.5625</v>
      </c>
      <c r="M116">
        <v>6.5</v>
      </c>
      <c r="N116">
        <v>174.3</v>
      </c>
      <c r="O116">
        <v>0</v>
      </c>
      <c r="P116">
        <v>0</v>
      </c>
      <c r="Q116" t="s">
        <v>97</v>
      </c>
      <c r="R116">
        <v>30</v>
      </c>
      <c r="S116" s="19">
        <v>0.5</v>
      </c>
      <c r="T116">
        <v>0</v>
      </c>
      <c r="U116" s="19">
        <v>0.54166666666666663</v>
      </c>
      <c r="V116" t="s">
        <v>97</v>
      </c>
      <c r="W116">
        <v>6</v>
      </c>
      <c r="X116" t="s">
        <v>100</v>
      </c>
      <c r="Y116" t="b">
        <v>0</v>
      </c>
    </row>
    <row r="117" spans="1:25" x14ac:dyDescent="0.25">
      <c r="A117" t="s">
        <v>92</v>
      </c>
      <c r="B117" t="s">
        <v>108</v>
      </c>
      <c r="C117" t="s">
        <v>94</v>
      </c>
      <c r="D117" t="s">
        <v>109</v>
      </c>
      <c r="E117" t="s">
        <v>115</v>
      </c>
      <c r="F117" t="s">
        <v>133</v>
      </c>
      <c r="H117" t="s">
        <v>97</v>
      </c>
      <c r="I117">
        <v>2</v>
      </c>
      <c r="J117" t="s">
        <v>102</v>
      </c>
      <c r="K117" s="19">
        <v>0.54166666666666663</v>
      </c>
      <c r="L117" s="19">
        <v>0.8125</v>
      </c>
      <c r="M117">
        <v>6.5</v>
      </c>
      <c r="N117">
        <v>0</v>
      </c>
      <c r="O117">
        <v>0</v>
      </c>
      <c r="P117">
        <v>0</v>
      </c>
      <c r="Q117" t="s">
        <v>97</v>
      </c>
      <c r="R117">
        <v>30</v>
      </c>
      <c r="S117" s="19">
        <v>0.70833333333333337</v>
      </c>
      <c r="T117">
        <v>0</v>
      </c>
      <c r="U117" s="19">
        <v>0.54166666666666663</v>
      </c>
      <c r="V117" t="s">
        <v>97</v>
      </c>
      <c r="W117">
        <v>6</v>
      </c>
      <c r="X117" t="s">
        <v>100</v>
      </c>
      <c r="Y117" t="b">
        <v>0</v>
      </c>
    </row>
    <row r="118" spans="1:25" x14ac:dyDescent="0.25">
      <c r="A118" t="s">
        <v>92</v>
      </c>
      <c r="B118" t="s">
        <v>108</v>
      </c>
      <c r="C118" t="s">
        <v>94</v>
      </c>
      <c r="D118" t="s">
        <v>109</v>
      </c>
      <c r="E118" t="s">
        <v>115</v>
      </c>
      <c r="F118" t="s">
        <v>133</v>
      </c>
      <c r="H118" t="s">
        <v>97</v>
      </c>
      <c r="I118">
        <v>2</v>
      </c>
      <c r="J118" t="s">
        <v>103</v>
      </c>
      <c r="K118" s="19">
        <v>0.54166666666666663</v>
      </c>
      <c r="L118" s="19">
        <v>0.8125</v>
      </c>
      <c r="M118">
        <v>6.5</v>
      </c>
      <c r="N118">
        <v>174.3</v>
      </c>
      <c r="O118">
        <v>0</v>
      </c>
      <c r="P118">
        <v>0</v>
      </c>
      <c r="Q118" t="s">
        <v>97</v>
      </c>
      <c r="R118">
        <v>30</v>
      </c>
      <c r="S118" s="19">
        <v>0.72916666666666663</v>
      </c>
      <c r="T118">
        <v>0</v>
      </c>
      <c r="U118" s="19">
        <v>0.54166666666666663</v>
      </c>
      <c r="V118" t="s">
        <v>97</v>
      </c>
      <c r="W118">
        <v>6</v>
      </c>
      <c r="X118" t="s">
        <v>100</v>
      </c>
      <c r="Y118" t="b">
        <v>0</v>
      </c>
    </row>
    <row r="119" spans="1:25" x14ac:dyDescent="0.25">
      <c r="A119" t="s">
        <v>92</v>
      </c>
      <c r="B119" t="s">
        <v>108</v>
      </c>
      <c r="C119" t="s">
        <v>94</v>
      </c>
      <c r="D119" t="s">
        <v>109</v>
      </c>
      <c r="E119" t="s">
        <v>115</v>
      </c>
      <c r="F119" t="s">
        <v>133</v>
      </c>
      <c r="G119">
        <v>22919</v>
      </c>
      <c r="H119" t="s">
        <v>128</v>
      </c>
      <c r="I119">
        <v>1</v>
      </c>
      <c r="J119" t="s">
        <v>99</v>
      </c>
      <c r="K119" s="19">
        <v>0.29166666666666669</v>
      </c>
      <c r="L119" s="19">
        <v>0.5625</v>
      </c>
      <c r="M119">
        <v>6.5</v>
      </c>
      <c r="N119">
        <v>176.34</v>
      </c>
      <c r="O119">
        <v>60</v>
      </c>
      <c r="P119">
        <v>76</v>
      </c>
      <c r="Q119" t="s">
        <v>97</v>
      </c>
      <c r="R119">
        <v>30</v>
      </c>
      <c r="S119" s="19">
        <v>0.5</v>
      </c>
      <c r="T119">
        <v>0</v>
      </c>
      <c r="U119" s="19">
        <v>0.54166666666666663</v>
      </c>
      <c r="V119" t="s">
        <v>97</v>
      </c>
      <c r="W119">
        <v>6</v>
      </c>
      <c r="X119" t="s">
        <v>100</v>
      </c>
      <c r="Y119" t="b">
        <v>0</v>
      </c>
    </row>
    <row r="120" spans="1:25" x14ac:dyDescent="0.25">
      <c r="A120" t="s">
        <v>92</v>
      </c>
      <c r="B120" t="s">
        <v>108</v>
      </c>
      <c r="C120" t="s">
        <v>94</v>
      </c>
      <c r="D120" t="s">
        <v>109</v>
      </c>
      <c r="E120" t="s">
        <v>115</v>
      </c>
      <c r="F120" t="s">
        <v>133</v>
      </c>
      <c r="G120">
        <v>22919</v>
      </c>
      <c r="H120" t="s">
        <v>128</v>
      </c>
      <c r="I120">
        <v>1</v>
      </c>
      <c r="J120" t="s">
        <v>102</v>
      </c>
      <c r="K120" s="19">
        <v>0.29166666666666669</v>
      </c>
      <c r="L120" s="19">
        <v>0.5625</v>
      </c>
      <c r="M120">
        <v>6.5</v>
      </c>
      <c r="N120">
        <v>176.34</v>
      </c>
      <c r="O120">
        <v>60</v>
      </c>
      <c r="P120">
        <v>76</v>
      </c>
      <c r="Q120" t="s">
        <v>97</v>
      </c>
      <c r="R120">
        <v>30</v>
      </c>
      <c r="S120" s="19">
        <v>0.5</v>
      </c>
      <c r="T120">
        <v>0</v>
      </c>
      <c r="U120" s="19">
        <v>0.54166666666666663</v>
      </c>
      <c r="V120" t="s">
        <v>97</v>
      </c>
      <c r="W120">
        <v>6</v>
      </c>
      <c r="X120" t="s">
        <v>100</v>
      </c>
      <c r="Y120" t="b">
        <v>0</v>
      </c>
    </row>
    <row r="121" spans="1:25" x14ac:dyDescent="0.25">
      <c r="A121" t="s">
        <v>92</v>
      </c>
      <c r="B121" t="s">
        <v>108</v>
      </c>
      <c r="C121" t="s">
        <v>94</v>
      </c>
      <c r="D121" t="s">
        <v>109</v>
      </c>
      <c r="E121" t="s">
        <v>115</v>
      </c>
      <c r="F121" t="s">
        <v>133</v>
      </c>
      <c r="G121">
        <v>22919</v>
      </c>
      <c r="H121" t="s">
        <v>128</v>
      </c>
      <c r="I121">
        <v>1</v>
      </c>
      <c r="J121" t="s">
        <v>103</v>
      </c>
      <c r="K121" s="19">
        <v>0.29166666666666669</v>
      </c>
      <c r="L121" s="19">
        <v>0.5625</v>
      </c>
      <c r="M121">
        <v>6.5</v>
      </c>
      <c r="N121">
        <v>176.34</v>
      </c>
      <c r="O121">
        <v>60</v>
      </c>
      <c r="P121">
        <v>76</v>
      </c>
      <c r="Q121" t="s">
        <v>97</v>
      </c>
      <c r="R121">
        <v>30</v>
      </c>
      <c r="S121" s="19">
        <v>0.5</v>
      </c>
      <c r="T121">
        <v>0</v>
      </c>
      <c r="U121" s="19">
        <v>0.54166666666666663</v>
      </c>
      <c r="V121" t="s">
        <v>97</v>
      </c>
      <c r="W121">
        <v>6</v>
      </c>
      <c r="X121" t="s">
        <v>100</v>
      </c>
      <c r="Y121" t="b">
        <v>0</v>
      </c>
    </row>
    <row r="122" spans="1:25" x14ac:dyDescent="0.25">
      <c r="A122" t="s">
        <v>92</v>
      </c>
      <c r="B122" t="s">
        <v>108</v>
      </c>
      <c r="C122" t="s">
        <v>94</v>
      </c>
      <c r="D122" t="s">
        <v>109</v>
      </c>
      <c r="E122" t="s">
        <v>115</v>
      </c>
      <c r="F122" t="s">
        <v>133</v>
      </c>
      <c r="G122">
        <v>22919</v>
      </c>
      <c r="H122" t="s">
        <v>128</v>
      </c>
      <c r="I122">
        <v>2</v>
      </c>
      <c r="J122" t="s">
        <v>101</v>
      </c>
      <c r="K122" s="19">
        <v>0.29166666666666669</v>
      </c>
      <c r="L122" s="19">
        <v>0.5625</v>
      </c>
      <c r="M122">
        <v>6.5</v>
      </c>
      <c r="N122">
        <v>176.34</v>
      </c>
      <c r="O122">
        <v>60</v>
      </c>
      <c r="P122">
        <v>76</v>
      </c>
      <c r="Q122" t="s">
        <v>97</v>
      </c>
      <c r="R122">
        <v>30</v>
      </c>
      <c r="S122" s="19">
        <v>0.5</v>
      </c>
      <c r="T122">
        <v>0</v>
      </c>
      <c r="U122" s="19">
        <v>0.54166666666666663</v>
      </c>
      <c r="V122" t="s">
        <v>97</v>
      </c>
      <c r="W122">
        <v>6</v>
      </c>
      <c r="X122" t="s">
        <v>100</v>
      </c>
      <c r="Y122" t="b">
        <v>0</v>
      </c>
    </row>
    <row r="123" spans="1:25" x14ac:dyDescent="0.25">
      <c r="A123" t="s">
        <v>92</v>
      </c>
      <c r="B123" t="s">
        <v>108</v>
      </c>
      <c r="C123" t="s">
        <v>94</v>
      </c>
      <c r="D123" t="s">
        <v>109</v>
      </c>
      <c r="E123" t="s">
        <v>115</v>
      </c>
      <c r="F123" t="s">
        <v>133</v>
      </c>
      <c r="G123">
        <v>22919</v>
      </c>
      <c r="H123" t="s">
        <v>128</v>
      </c>
      <c r="I123">
        <v>2</v>
      </c>
      <c r="J123" t="s">
        <v>103</v>
      </c>
      <c r="K123" s="19">
        <v>0.29166666666666669</v>
      </c>
      <c r="L123" s="19">
        <v>0.5625</v>
      </c>
      <c r="M123">
        <v>6.5</v>
      </c>
      <c r="N123">
        <v>176.34</v>
      </c>
      <c r="O123">
        <v>60</v>
      </c>
      <c r="P123">
        <v>76</v>
      </c>
      <c r="Q123" t="s">
        <v>97</v>
      </c>
      <c r="R123">
        <v>30</v>
      </c>
      <c r="S123" s="19">
        <v>0.5</v>
      </c>
      <c r="T123">
        <v>0</v>
      </c>
      <c r="U123" s="19">
        <v>0.54166666666666663</v>
      </c>
      <c r="V123" t="s">
        <v>97</v>
      </c>
      <c r="W123">
        <v>6</v>
      </c>
      <c r="X123" t="s">
        <v>100</v>
      </c>
      <c r="Y123" t="b">
        <v>0</v>
      </c>
    </row>
    <row r="124" spans="1:25" x14ac:dyDescent="0.25">
      <c r="A124" t="s">
        <v>92</v>
      </c>
      <c r="B124" t="s">
        <v>108</v>
      </c>
      <c r="C124" t="s">
        <v>94</v>
      </c>
      <c r="D124" t="s">
        <v>109</v>
      </c>
      <c r="E124" t="s">
        <v>115</v>
      </c>
      <c r="F124" t="s">
        <v>133</v>
      </c>
      <c r="G124">
        <v>23264</v>
      </c>
      <c r="H124" t="s">
        <v>119</v>
      </c>
      <c r="I124">
        <v>2</v>
      </c>
      <c r="J124" t="s">
        <v>99</v>
      </c>
      <c r="K124" s="19">
        <v>0.54166666666666663</v>
      </c>
      <c r="L124" s="19">
        <v>0.8125</v>
      </c>
      <c r="M124">
        <v>6.5</v>
      </c>
      <c r="N124">
        <v>196.09</v>
      </c>
      <c r="O124">
        <v>64.5</v>
      </c>
      <c r="P124">
        <v>76</v>
      </c>
      <c r="Q124" t="s">
        <v>97</v>
      </c>
      <c r="R124">
        <v>30</v>
      </c>
      <c r="S124" s="19">
        <v>0.72916666666666663</v>
      </c>
      <c r="T124">
        <v>0</v>
      </c>
      <c r="U124" s="19">
        <v>0.54166666666666663</v>
      </c>
      <c r="V124" t="s">
        <v>97</v>
      </c>
      <c r="W124">
        <v>6</v>
      </c>
      <c r="X124" t="s">
        <v>100</v>
      </c>
      <c r="Y124" t="b">
        <v>0</v>
      </c>
    </row>
    <row r="125" spans="1:25" x14ac:dyDescent="0.25">
      <c r="A125" t="s">
        <v>92</v>
      </c>
      <c r="B125" t="s">
        <v>108</v>
      </c>
      <c r="C125" t="s">
        <v>94</v>
      </c>
      <c r="D125" t="s">
        <v>109</v>
      </c>
      <c r="E125" t="s">
        <v>115</v>
      </c>
      <c r="F125" t="s">
        <v>133</v>
      </c>
      <c r="G125">
        <v>23453</v>
      </c>
      <c r="H125" t="s">
        <v>120</v>
      </c>
      <c r="I125">
        <v>1</v>
      </c>
      <c r="J125" t="s">
        <v>114</v>
      </c>
      <c r="K125" s="19">
        <v>0.29166666666666669</v>
      </c>
      <c r="L125" s="19">
        <v>0.5625</v>
      </c>
      <c r="M125">
        <v>6.5</v>
      </c>
      <c r="N125">
        <v>281.08999999999997</v>
      </c>
      <c r="O125">
        <v>18</v>
      </c>
      <c r="P125">
        <v>76</v>
      </c>
      <c r="Q125" t="s">
        <v>97</v>
      </c>
      <c r="R125">
        <v>30</v>
      </c>
      <c r="S125" s="19">
        <v>0.5</v>
      </c>
      <c r="T125">
        <v>0</v>
      </c>
      <c r="U125" s="19">
        <v>0.54166666666666663</v>
      </c>
      <c r="V125" t="s">
        <v>97</v>
      </c>
      <c r="W125">
        <v>6</v>
      </c>
      <c r="X125" t="s">
        <v>100</v>
      </c>
      <c r="Y125" t="b">
        <v>0</v>
      </c>
    </row>
    <row r="126" spans="1:25" x14ac:dyDescent="0.25">
      <c r="A126" t="s">
        <v>92</v>
      </c>
      <c r="B126" t="s">
        <v>108</v>
      </c>
      <c r="C126" t="s">
        <v>94</v>
      </c>
      <c r="D126" t="s">
        <v>109</v>
      </c>
      <c r="E126" t="s">
        <v>115</v>
      </c>
      <c r="F126" t="s">
        <v>133</v>
      </c>
      <c r="G126">
        <v>23543</v>
      </c>
      <c r="H126" t="s">
        <v>129</v>
      </c>
      <c r="I126">
        <v>1</v>
      </c>
      <c r="J126" t="s">
        <v>113</v>
      </c>
      <c r="K126" s="19">
        <v>0.29166666666666669</v>
      </c>
      <c r="L126" s="19">
        <v>0.5625</v>
      </c>
      <c r="M126">
        <v>6.5</v>
      </c>
      <c r="N126">
        <v>0</v>
      </c>
      <c r="O126">
        <v>44</v>
      </c>
      <c r="P126">
        <v>76</v>
      </c>
      <c r="Q126" t="s">
        <v>97</v>
      </c>
      <c r="R126">
        <v>30</v>
      </c>
      <c r="S126" s="19">
        <v>0.5</v>
      </c>
      <c r="T126">
        <v>0</v>
      </c>
      <c r="U126" s="19">
        <v>0.54166666666666663</v>
      </c>
      <c r="V126" t="s">
        <v>97</v>
      </c>
      <c r="W126">
        <v>6</v>
      </c>
      <c r="X126" t="s">
        <v>100</v>
      </c>
      <c r="Y126" t="b">
        <v>0</v>
      </c>
    </row>
    <row r="127" spans="1:25" x14ac:dyDescent="0.25">
      <c r="A127" t="s">
        <v>92</v>
      </c>
      <c r="B127" t="s">
        <v>108</v>
      </c>
      <c r="C127" t="s">
        <v>94</v>
      </c>
      <c r="D127" t="s">
        <v>109</v>
      </c>
      <c r="E127" t="s">
        <v>115</v>
      </c>
      <c r="F127" t="s">
        <v>133</v>
      </c>
      <c r="G127">
        <v>23543</v>
      </c>
      <c r="H127" t="s">
        <v>129</v>
      </c>
      <c r="I127">
        <v>1</v>
      </c>
      <c r="J127" t="s">
        <v>101</v>
      </c>
      <c r="K127" s="19">
        <v>0.29166666666666669</v>
      </c>
      <c r="L127" s="19">
        <v>0.5625</v>
      </c>
      <c r="M127">
        <v>6.5</v>
      </c>
      <c r="N127">
        <v>0</v>
      </c>
      <c r="O127">
        <v>44</v>
      </c>
      <c r="P127">
        <v>76</v>
      </c>
      <c r="Q127" t="s">
        <v>97</v>
      </c>
      <c r="R127">
        <v>30</v>
      </c>
      <c r="S127" s="19">
        <v>0.5</v>
      </c>
      <c r="T127">
        <v>0</v>
      </c>
      <c r="U127" s="19">
        <v>0.54166666666666663</v>
      </c>
      <c r="V127" t="s">
        <v>97</v>
      </c>
      <c r="W127">
        <v>6</v>
      </c>
      <c r="X127" t="s">
        <v>100</v>
      </c>
      <c r="Y127" t="b">
        <v>0</v>
      </c>
    </row>
    <row r="128" spans="1:25" x14ac:dyDescent="0.25">
      <c r="A128" t="s">
        <v>92</v>
      </c>
      <c r="B128" t="s">
        <v>108</v>
      </c>
      <c r="C128" t="s">
        <v>94</v>
      </c>
      <c r="D128" t="s">
        <v>109</v>
      </c>
      <c r="E128" t="s">
        <v>115</v>
      </c>
      <c r="F128" t="s">
        <v>133</v>
      </c>
      <c r="G128">
        <v>25226</v>
      </c>
      <c r="H128" t="s">
        <v>130</v>
      </c>
      <c r="I128">
        <v>1</v>
      </c>
      <c r="J128" t="s">
        <v>105</v>
      </c>
      <c r="K128" s="19">
        <v>0.29166666666666669</v>
      </c>
      <c r="L128" s="19">
        <v>0.5625</v>
      </c>
      <c r="M128">
        <v>6.5</v>
      </c>
      <c r="N128">
        <v>174.3</v>
      </c>
      <c r="O128">
        <v>54</v>
      </c>
      <c r="P128">
        <v>76</v>
      </c>
      <c r="Q128" t="s">
        <v>97</v>
      </c>
      <c r="R128">
        <v>30</v>
      </c>
      <c r="S128" s="19">
        <v>0.5</v>
      </c>
      <c r="T128">
        <v>0</v>
      </c>
      <c r="U128" s="19">
        <v>0.54166666666666663</v>
      </c>
      <c r="V128" t="s">
        <v>97</v>
      </c>
      <c r="W128">
        <v>6</v>
      </c>
      <c r="X128" t="s">
        <v>100</v>
      </c>
      <c r="Y128" t="b">
        <v>0</v>
      </c>
    </row>
    <row r="129" spans="1:25" x14ac:dyDescent="0.25">
      <c r="A129" t="s">
        <v>92</v>
      </c>
      <c r="B129" t="s">
        <v>108</v>
      </c>
      <c r="C129" t="s">
        <v>94</v>
      </c>
      <c r="D129" t="s">
        <v>109</v>
      </c>
      <c r="E129" t="s">
        <v>115</v>
      </c>
      <c r="F129" t="s">
        <v>133</v>
      </c>
      <c r="G129">
        <v>25316</v>
      </c>
      <c r="H129" t="s">
        <v>123</v>
      </c>
      <c r="I129">
        <v>1</v>
      </c>
      <c r="J129" t="s">
        <v>113</v>
      </c>
      <c r="K129" s="19">
        <v>0.54166666666666663</v>
      </c>
      <c r="L129" s="19">
        <v>0.8125</v>
      </c>
      <c r="M129">
        <v>6.5</v>
      </c>
      <c r="N129">
        <v>261.45</v>
      </c>
      <c r="O129">
        <v>36</v>
      </c>
      <c r="P129">
        <v>76</v>
      </c>
      <c r="Q129" t="s">
        <v>97</v>
      </c>
      <c r="R129">
        <v>30</v>
      </c>
      <c r="S129" s="19">
        <v>0.70833333333333337</v>
      </c>
      <c r="T129">
        <v>0</v>
      </c>
      <c r="U129" s="19">
        <v>0.54166666666666663</v>
      </c>
      <c r="V129" t="s">
        <v>97</v>
      </c>
      <c r="W129">
        <v>6</v>
      </c>
      <c r="X129" t="s">
        <v>100</v>
      </c>
      <c r="Y129" t="b">
        <v>0</v>
      </c>
    </row>
    <row r="130" spans="1:25" x14ac:dyDescent="0.25">
      <c r="A130" t="s">
        <v>92</v>
      </c>
      <c r="B130" t="s">
        <v>108</v>
      </c>
      <c r="C130" t="s">
        <v>94</v>
      </c>
      <c r="D130" t="s">
        <v>109</v>
      </c>
      <c r="E130" t="s">
        <v>115</v>
      </c>
      <c r="F130" t="s">
        <v>133</v>
      </c>
      <c r="G130">
        <v>25316</v>
      </c>
      <c r="H130" t="s">
        <v>123</v>
      </c>
      <c r="I130">
        <v>2</v>
      </c>
      <c r="J130" t="s">
        <v>113</v>
      </c>
      <c r="K130" s="19">
        <v>0.54166666666666663</v>
      </c>
      <c r="L130" s="19">
        <v>0.8125</v>
      </c>
      <c r="M130">
        <v>6.5</v>
      </c>
      <c r="N130">
        <v>261.45</v>
      </c>
      <c r="O130">
        <v>36</v>
      </c>
      <c r="P130">
        <v>76</v>
      </c>
      <c r="Q130" t="s">
        <v>97</v>
      </c>
      <c r="R130">
        <v>30</v>
      </c>
      <c r="S130" s="19">
        <v>0.72916666666666663</v>
      </c>
      <c r="T130">
        <v>0</v>
      </c>
      <c r="U130" s="19">
        <v>0.54166666666666663</v>
      </c>
      <c r="V130" t="s">
        <v>97</v>
      </c>
      <c r="W130">
        <v>6</v>
      </c>
      <c r="X130" t="s">
        <v>100</v>
      </c>
      <c r="Y130" t="b">
        <v>0</v>
      </c>
    </row>
    <row r="131" spans="1:25" x14ac:dyDescent="0.25">
      <c r="A131" t="s">
        <v>92</v>
      </c>
      <c r="B131" t="s">
        <v>108</v>
      </c>
      <c r="C131" t="s">
        <v>94</v>
      </c>
      <c r="D131" t="s">
        <v>109</v>
      </c>
      <c r="E131" t="s">
        <v>115</v>
      </c>
      <c r="F131" t="s">
        <v>133</v>
      </c>
      <c r="G131">
        <v>25858</v>
      </c>
      <c r="H131" t="s">
        <v>131</v>
      </c>
      <c r="I131">
        <v>2</v>
      </c>
      <c r="J131" t="s">
        <v>113</v>
      </c>
      <c r="K131" s="19">
        <v>0.29166666666666669</v>
      </c>
      <c r="L131" s="19">
        <v>0.5625</v>
      </c>
      <c r="M131">
        <v>6.5</v>
      </c>
      <c r="N131">
        <v>264.51</v>
      </c>
      <c r="O131">
        <v>54</v>
      </c>
      <c r="P131">
        <v>76</v>
      </c>
      <c r="Q131" t="s">
        <v>97</v>
      </c>
      <c r="R131">
        <v>30</v>
      </c>
      <c r="S131" s="19">
        <v>0.5</v>
      </c>
      <c r="T131">
        <v>0</v>
      </c>
      <c r="U131" s="19">
        <v>0.54166666666666663</v>
      </c>
      <c r="V131" t="s">
        <v>97</v>
      </c>
      <c r="W131">
        <v>6</v>
      </c>
      <c r="X131" t="s">
        <v>100</v>
      </c>
      <c r="Y131" t="b">
        <v>0</v>
      </c>
    </row>
    <row r="132" spans="1:25" x14ac:dyDescent="0.25">
      <c r="A132" t="s">
        <v>92</v>
      </c>
      <c r="B132" t="s">
        <v>108</v>
      </c>
      <c r="C132" t="s">
        <v>94</v>
      </c>
      <c r="D132" t="s">
        <v>109</v>
      </c>
      <c r="E132" t="s">
        <v>115</v>
      </c>
      <c r="F132" t="s">
        <v>133</v>
      </c>
      <c r="G132">
        <v>25858</v>
      </c>
      <c r="H132" t="s">
        <v>131</v>
      </c>
      <c r="I132">
        <v>2</v>
      </c>
      <c r="J132" t="s">
        <v>114</v>
      </c>
      <c r="K132" s="19">
        <v>0.29166666666666669</v>
      </c>
      <c r="L132" s="19">
        <v>0.5625</v>
      </c>
      <c r="M132">
        <v>6.5</v>
      </c>
      <c r="N132">
        <v>308.60000000000002</v>
      </c>
      <c r="O132">
        <v>54</v>
      </c>
      <c r="P132">
        <v>76</v>
      </c>
      <c r="Q132" t="s">
        <v>97</v>
      </c>
      <c r="R132">
        <v>30</v>
      </c>
      <c r="S132" s="19">
        <v>0.5</v>
      </c>
      <c r="T132">
        <v>0</v>
      </c>
      <c r="U132" s="19">
        <v>0.54166666666666663</v>
      </c>
      <c r="V132" t="s">
        <v>97</v>
      </c>
      <c r="W132">
        <v>6</v>
      </c>
      <c r="X132" t="s">
        <v>100</v>
      </c>
      <c r="Y132" t="b">
        <v>0</v>
      </c>
    </row>
    <row r="133" spans="1:25" x14ac:dyDescent="0.25">
      <c r="A133" t="s">
        <v>92</v>
      </c>
      <c r="B133" t="s">
        <v>108</v>
      </c>
      <c r="C133" t="s">
        <v>94</v>
      </c>
      <c r="D133" t="s">
        <v>109</v>
      </c>
      <c r="E133" t="s">
        <v>115</v>
      </c>
      <c r="F133" t="s">
        <v>133</v>
      </c>
      <c r="G133">
        <v>25858</v>
      </c>
      <c r="H133" t="s">
        <v>131</v>
      </c>
      <c r="I133">
        <v>2</v>
      </c>
      <c r="J133" t="s">
        <v>102</v>
      </c>
      <c r="K133" s="19">
        <v>0.29166666666666669</v>
      </c>
      <c r="L133" s="19">
        <v>0.5625</v>
      </c>
      <c r="M133">
        <v>6.5</v>
      </c>
      <c r="N133">
        <v>176.34</v>
      </c>
      <c r="O133">
        <v>54</v>
      </c>
      <c r="P133">
        <v>76</v>
      </c>
      <c r="Q133" t="s">
        <v>97</v>
      </c>
      <c r="R133">
        <v>30</v>
      </c>
      <c r="S133" s="19">
        <v>0.5</v>
      </c>
      <c r="T133">
        <v>0</v>
      </c>
      <c r="U133" s="19">
        <v>0.54166666666666663</v>
      </c>
      <c r="V133" t="s">
        <v>97</v>
      </c>
      <c r="W133">
        <v>6</v>
      </c>
      <c r="X133" t="s">
        <v>100</v>
      </c>
      <c r="Y133" t="b">
        <v>0</v>
      </c>
    </row>
    <row r="134" spans="1:25" x14ac:dyDescent="0.25">
      <c r="A134" t="s">
        <v>92</v>
      </c>
      <c r="B134" t="s">
        <v>108</v>
      </c>
      <c r="C134" t="s">
        <v>94</v>
      </c>
      <c r="D134" t="s">
        <v>109</v>
      </c>
      <c r="E134" t="s">
        <v>115</v>
      </c>
      <c r="F134" t="s">
        <v>133</v>
      </c>
      <c r="G134">
        <v>26044</v>
      </c>
      <c r="H134" t="s">
        <v>134</v>
      </c>
      <c r="I134">
        <v>1</v>
      </c>
      <c r="J134" t="s">
        <v>99</v>
      </c>
      <c r="K134" s="19">
        <v>0.54166666666666663</v>
      </c>
      <c r="L134" s="19">
        <v>0.8125</v>
      </c>
      <c r="M134">
        <v>6.5</v>
      </c>
      <c r="N134">
        <v>239.66</v>
      </c>
      <c r="O134">
        <v>24</v>
      </c>
      <c r="P134">
        <v>76</v>
      </c>
      <c r="Q134" t="s">
        <v>97</v>
      </c>
      <c r="R134">
        <v>30</v>
      </c>
      <c r="S134" s="19">
        <v>0.70833333333333337</v>
      </c>
      <c r="T134">
        <v>0</v>
      </c>
      <c r="U134" s="19">
        <v>0.54166666666666663</v>
      </c>
      <c r="V134" t="s">
        <v>97</v>
      </c>
      <c r="W134">
        <v>6</v>
      </c>
      <c r="X134" t="s">
        <v>100</v>
      </c>
      <c r="Y134" t="b">
        <v>0</v>
      </c>
    </row>
    <row r="135" spans="1:25" x14ac:dyDescent="0.25">
      <c r="A135" t="s">
        <v>92</v>
      </c>
      <c r="B135" t="s">
        <v>108</v>
      </c>
      <c r="C135" t="s">
        <v>94</v>
      </c>
      <c r="D135" t="s">
        <v>109</v>
      </c>
      <c r="E135" t="s">
        <v>115</v>
      </c>
      <c r="F135" t="s">
        <v>133</v>
      </c>
      <c r="G135">
        <v>26044</v>
      </c>
      <c r="H135" t="s">
        <v>134</v>
      </c>
      <c r="I135">
        <v>1</v>
      </c>
      <c r="J135" t="s">
        <v>114</v>
      </c>
      <c r="K135" s="19">
        <v>0.54166666666666663</v>
      </c>
      <c r="L135" s="19">
        <v>0.8125</v>
      </c>
      <c r="M135">
        <v>6.5</v>
      </c>
      <c r="N135">
        <v>305.02</v>
      </c>
      <c r="O135">
        <v>24</v>
      </c>
      <c r="P135">
        <v>76</v>
      </c>
      <c r="Q135" t="s">
        <v>97</v>
      </c>
      <c r="R135">
        <v>30</v>
      </c>
      <c r="S135" s="19">
        <v>0.70833333333333337</v>
      </c>
      <c r="T135">
        <v>0</v>
      </c>
      <c r="U135" s="19">
        <v>0.54166666666666663</v>
      </c>
      <c r="V135" t="s">
        <v>97</v>
      </c>
      <c r="W135">
        <v>6</v>
      </c>
      <c r="X135" t="s">
        <v>100</v>
      </c>
      <c r="Y135" t="b">
        <v>0</v>
      </c>
    </row>
    <row r="136" spans="1:25" x14ac:dyDescent="0.25">
      <c r="A136" t="s">
        <v>92</v>
      </c>
      <c r="B136" t="s">
        <v>108</v>
      </c>
      <c r="C136" t="s">
        <v>94</v>
      </c>
      <c r="D136" t="s">
        <v>109</v>
      </c>
      <c r="E136" t="s">
        <v>115</v>
      </c>
      <c r="F136" t="s">
        <v>133</v>
      </c>
      <c r="G136">
        <v>26102</v>
      </c>
      <c r="H136" t="s">
        <v>125</v>
      </c>
      <c r="I136">
        <v>1</v>
      </c>
      <c r="J136" t="s">
        <v>101</v>
      </c>
      <c r="K136" s="19">
        <v>0.54166666666666663</v>
      </c>
      <c r="L136" s="19">
        <v>0.8125</v>
      </c>
      <c r="M136">
        <v>6.5</v>
      </c>
      <c r="N136">
        <v>0</v>
      </c>
      <c r="O136">
        <v>24</v>
      </c>
      <c r="P136">
        <v>76</v>
      </c>
      <c r="Q136" t="s">
        <v>97</v>
      </c>
      <c r="R136">
        <v>30</v>
      </c>
      <c r="S136" s="19">
        <v>0.72916666666666663</v>
      </c>
      <c r="T136">
        <v>0</v>
      </c>
      <c r="U136" s="19">
        <v>0.54166666666666663</v>
      </c>
      <c r="V136" t="s">
        <v>97</v>
      </c>
      <c r="W136">
        <v>6</v>
      </c>
      <c r="X136" t="s">
        <v>100</v>
      </c>
      <c r="Y136" t="b">
        <v>0</v>
      </c>
    </row>
    <row r="137" spans="1:25" x14ac:dyDescent="0.25">
      <c r="A137" t="s">
        <v>92</v>
      </c>
      <c r="B137" t="s">
        <v>108</v>
      </c>
      <c r="C137" t="s">
        <v>94</v>
      </c>
      <c r="D137" t="s">
        <v>109</v>
      </c>
      <c r="E137" t="s">
        <v>115</v>
      </c>
      <c r="F137" t="s">
        <v>133</v>
      </c>
      <c r="G137">
        <v>26106</v>
      </c>
      <c r="H137" t="s">
        <v>135</v>
      </c>
      <c r="I137">
        <v>2</v>
      </c>
      <c r="J137" t="s">
        <v>105</v>
      </c>
      <c r="K137" s="19">
        <v>0.54166666666666663</v>
      </c>
      <c r="L137" s="19">
        <v>0.8125</v>
      </c>
      <c r="M137">
        <v>6.5</v>
      </c>
      <c r="N137">
        <v>196.09</v>
      </c>
      <c r="O137">
        <v>48</v>
      </c>
      <c r="P137">
        <v>76</v>
      </c>
      <c r="Q137" t="s">
        <v>97</v>
      </c>
      <c r="R137">
        <v>30</v>
      </c>
      <c r="S137" s="19">
        <v>0.75</v>
      </c>
      <c r="T137">
        <v>0</v>
      </c>
      <c r="U137" s="19">
        <v>0.54166666666666663</v>
      </c>
      <c r="V137" t="s">
        <v>97</v>
      </c>
      <c r="W137">
        <v>6</v>
      </c>
      <c r="X137" t="s">
        <v>100</v>
      </c>
      <c r="Y137" t="b">
        <v>0</v>
      </c>
    </row>
    <row r="138" spans="1:25" x14ac:dyDescent="0.25">
      <c r="A138" t="s">
        <v>92</v>
      </c>
      <c r="B138" t="s">
        <v>108</v>
      </c>
      <c r="C138" t="s">
        <v>94</v>
      </c>
      <c r="D138" t="s">
        <v>109</v>
      </c>
      <c r="E138" t="s">
        <v>115</v>
      </c>
      <c r="F138" t="s">
        <v>133</v>
      </c>
      <c r="G138">
        <v>26106</v>
      </c>
      <c r="H138" t="s">
        <v>135</v>
      </c>
      <c r="I138">
        <v>2</v>
      </c>
      <c r="J138" t="s">
        <v>114</v>
      </c>
      <c r="K138" s="19">
        <v>0.54166666666666663</v>
      </c>
      <c r="L138" s="19">
        <v>0.8125</v>
      </c>
      <c r="M138">
        <v>6.5</v>
      </c>
      <c r="N138">
        <v>305.02</v>
      </c>
      <c r="O138">
        <v>48</v>
      </c>
      <c r="P138">
        <v>76</v>
      </c>
      <c r="Q138" t="s">
        <v>97</v>
      </c>
      <c r="R138">
        <v>30</v>
      </c>
      <c r="S138" s="19">
        <v>0.72916666666666663</v>
      </c>
      <c r="T138">
        <v>0</v>
      </c>
      <c r="U138" s="19">
        <v>0.54166666666666663</v>
      </c>
      <c r="V138" t="s">
        <v>97</v>
      </c>
      <c r="W138">
        <v>6</v>
      </c>
      <c r="X138" t="s">
        <v>100</v>
      </c>
      <c r="Y138" t="b">
        <v>0</v>
      </c>
    </row>
    <row r="139" spans="1:25" x14ac:dyDescent="0.25">
      <c r="A139" t="s">
        <v>92</v>
      </c>
      <c r="B139" t="s">
        <v>108</v>
      </c>
      <c r="C139" t="s">
        <v>94</v>
      </c>
      <c r="D139" t="s">
        <v>109</v>
      </c>
      <c r="E139" t="s">
        <v>115</v>
      </c>
      <c r="F139" t="s">
        <v>133</v>
      </c>
      <c r="G139">
        <v>26106</v>
      </c>
      <c r="H139" t="s">
        <v>135</v>
      </c>
      <c r="I139">
        <v>2</v>
      </c>
      <c r="J139" t="s">
        <v>101</v>
      </c>
      <c r="K139" s="19">
        <v>0.54166666666666663</v>
      </c>
      <c r="L139" s="19">
        <v>0.8125</v>
      </c>
      <c r="M139">
        <v>6.5</v>
      </c>
      <c r="N139">
        <v>196.09</v>
      </c>
      <c r="O139">
        <v>48</v>
      </c>
      <c r="P139">
        <v>76</v>
      </c>
      <c r="Q139" t="s">
        <v>97</v>
      </c>
      <c r="R139">
        <v>30</v>
      </c>
      <c r="S139" s="19">
        <v>0.70833333333333337</v>
      </c>
      <c r="T139">
        <v>0</v>
      </c>
      <c r="U139" s="19">
        <v>0.54166666666666663</v>
      </c>
      <c r="V139" t="s">
        <v>97</v>
      </c>
      <c r="W139">
        <v>6</v>
      </c>
      <c r="X139" t="s">
        <v>100</v>
      </c>
      <c r="Y139" t="b">
        <v>0</v>
      </c>
    </row>
    <row r="140" spans="1:25" x14ac:dyDescent="0.25">
      <c r="A140" t="s">
        <v>92</v>
      </c>
      <c r="B140" t="s">
        <v>108</v>
      </c>
      <c r="C140" t="s">
        <v>94</v>
      </c>
      <c r="D140" t="s">
        <v>109</v>
      </c>
      <c r="E140" t="s">
        <v>115</v>
      </c>
      <c r="F140" t="s">
        <v>133</v>
      </c>
      <c r="G140">
        <v>26127</v>
      </c>
      <c r="H140" t="s">
        <v>136</v>
      </c>
      <c r="I140">
        <v>2</v>
      </c>
      <c r="J140" t="s">
        <v>99</v>
      </c>
      <c r="K140" s="19">
        <v>0.29166666666666669</v>
      </c>
      <c r="L140" s="19">
        <v>0.5625</v>
      </c>
      <c r="M140">
        <v>6.5</v>
      </c>
      <c r="N140">
        <v>179.88</v>
      </c>
      <c r="O140">
        <v>42</v>
      </c>
      <c r="P140">
        <v>76</v>
      </c>
      <c r="Q140" t="s">
        <v>97</v>
      </c>
      <c r="R140">
        <v>30</v>
      </c>
      <c r="S140" s="19">
        <v>0.5</v>
      </c>
      <c r="T140">
        <v>0</v>
      </c>
      <c r="U140" s="19">
        <v>0.54166666666666663</v>
      </c>
      <c r="V140" t="s">
        <v>97</v>
      </c>
      <c r="W140">
        <v>6</v>
      </c>
      <c r="X140" t="s">
        <v>100</v>
      </c>
      <c r="Y140" t="b">
        <v>0</v>
      </c>
    </row>
    <row r="141" spans="1:25" x14ac:dyDescent="0.25">
      <c r="A141" t="s">
        <v>92</v>
      </c>
      <c r="B141" t="s">
        <v>108</v>
      </c>
      <c r="C141" t="s">
        <v>94</v>
      </c>
      <c r="D141" t="s">
        <v>109</v>
      </c>
      <c r="E141" t="s">
        <v>115</v>
      </c>
      <c r="F141" t="s">
        <v>137</v>
      </c>
      <c r="H141" t="s">
        <v>97</v>
      </c>
      <c r="I141">
        <v>1</v>
      </c>
      <c r="J141" t="s">
        <v>105</v>
      </c>
      <c r="K141" s="19">
        <v>0.29166666666666669</v>
      </c>
      <c r="L141" s="19">
        <v>0.5625</v>
      </c>
      <c r="M141">
        <v>6.5</v>
      </c>
      <c r="N141">
        <v>174.3</v>
      </c>
      <c r="O141">
        <v>0</v>
      </c>
      <c r="P141">
        <v>0</v>
      </c>
      <c r="Q141" t="s">
        <v>97</v>
      </c>
      <c r="R141">
        <v>30</v>
      </c>
      <c r="S141" s="19">
        <v>0.5</v>
      </c>
      <c r="T141">
        <v>0</v>
      </c>
      <c r="U141" s="19">
        <v>0.54166666666666663</v>
      </c>
      <c r="V141" t="s">
        <v>97</v>
      </c>
      <c r="W141">
        <v>6</v>
      </c>
      <c r="X141" t="s">
        <v>100</v>
      </c>
      <c r="Y141" t="b">
        <v>0</v>
      </c>
    </row>
    <row r="142" spans="1:25" x14ac:dyDescent="0.25">
      <c r="A142" t="s">
        <v>92</v>
      </c>
      <c r="B142" t="s">
        <v>108</v>
      </c>
      <c r="C142" t="s">
        <v>94</v>
      </c>
      <c r="D142" t="s">
        <v>109</v>
      </c>
      <c r="E142" t="s">
        <v>115</v>
      </c>
      <c r="F142" t="s">
        <v>137</v>
      </c>
      <c r="H142" t="s">
        <v>97</v>
      </c>
      <c r="I142">
        <v>2</v>
      </c>
      <c r="J142" t="s">
        <v>105</v>
      </c>
      <c r="K142" s="19">
        <v>0.29166666666666669</v>
      </c>
      <c r="L142" s="19">
        <v>0.5625</v>
      </c>
      <c r="M142">
        <v>6.5</v>
      </c>
      <c r="N142">
        <v>174.3</v>
      </c>
      <c r="O142">
        <v>0</v>
      </c>
      <c r="P142">
        <v>0</v>
      </c>
      <c r="Q142" t="s">
        <v>97</v>
      </c>
      <c r="R142">
        <v>30</v>
      </c>
      <c r="S142" s="19">
        <v>0.5</v>
      </c>
      <c r="T142">
        <v>0</v>
      </c>
      <c r="U142" s="19">
        <v>0.54166666666666663</v>
      </c>
      <c r="V142" t="s">
        <v>97</v>
      </c>
      <c r="W142">
        <v>6</v>
      </c>
      <c r="X142" t="s">
        <v>100</v>
      </c>
      <c r="Y142" t="b">
        <v>0</v>
      </c>
    </row>
    <row r="143" spans="1:25" x14ac:dyDescent="0.25">
      <c r="A143" t="s">
        <v>92</v>
      </c>
      <c r="B143" t="s">
        <v>108</v>
      </c>
      <c r="C143" t="s">
        <v>94</v>
      </c>
      <c r="D143" t="s">
        <v>109</v>
      </c>
      <c r="E143" t="s">
        <v>115</v>
      </c>
      <c r="F143" t="s">
        <v>137</v>
      </c>
      <c r="H143" t="s">
        <v>97</v>
      </c>
      <c r="I143">
        <v>2</v>
      </c>
      <c r="J143" t="s">
        <v>105</v>
      </c>
      <c r="K143" s="19">
        <v>0.54166666666666663</v>
      </c>
      <c r="L143" s="19">
        <v>0.8125</v>
      </c>
      <c r="M143">
        <v>6.5</v>
      </c>
      <c r="N143">
        <v>174.3</v>
      </c>
      <c r="O143">
        <v>0</v>
      </c>
      <c r="P143">
        <v>0</v>
      </c>
      <c r="Q143" t="s">
        <v>97</v>
      </c>
      <c r="R143">
        <v>30</v>
      </c>
      <c r="S143" s="19">
        <v>0.72916666666666663</v>
      </c>
      <c r="T143">
        <v>0</v>
      </c>
      <c r="U143" s="19">
        <v>0.54166666666666663</v>
      </c>
      <c r="V143" t="s">
        <v>97</v>
      </c>
      <c r="W143">
        <v>6</v>
      </c>
      <c r="X143" t="s">
        <v>100</v>
      </c>
      <c r="Y143" t="b">
        <v>0</v>
      </c>
    </row>
    <row r="144" spans="1:25" x14ac:dyDescent="0.25">
      <c r="A144" t="s">
        <v>92</v>
      </c>
      <c r="B144" t="s">
        <v>108</v>
      </c>
      <c r="C144" t="s">
        <v>94</v>
      </c>
      <c r="D144" t="s">
        <v>109</v>
      </c>
      <c r="E144" t="s">
        <v>115</v>
      </c>
      <c r="F144" t="s">
        <v>137</v>
      </c>
      <c r="H144" t="s">
        <v>97</v>
      </c>
      <c r="I144">
        <v>2</v>
      </c>
      <c r="J144" t="s">
        <v>113</v>
      </c>
      <c r="K144" s="19">
        <v>0.54166666666666663</v>
      </c>
      <c r="L144" s="19">
        <v>0.8125</v>
      </c>
      <c r="M144">
        <v>6.5</v>
      </c>
      <c r="N144">
        <v>261.45</v>
      </c>
      <c r="O144">
        <v>0</v>
      </c>
      <c r="P144">
        <v>0</v>
      </c>
      <c r="Q144" t="s">
        <v>97</v>
      </c>
      <c r="R144">
        <v>30</v>
      </c>
      <c r="S144" s="19">
        <v>0.72916666666666663</v>
      </c>
      <c r="T144">
        <v>0</v>
      </c>
      <c r="U144" s="19">
        <v>0.54166666666666663</v>
      </c>
      <c r="V144" t="s">
        <v>97</v>
      </c>
      <c r="W144">
        <v>6</v>
      </c>
      <c r="X144" t="s">
        <v>100</v>
      </c>
      <c r="Y144" t="b">
        <v>0</v>
      </c>
    </row>
    <row r="145" spans="1:25" x14ac:dyDescent="0.25">
      <c r="A145" t="s">
        <v>92</v>
      </c>
      <c r="B145" t="s">
        <v>108</v>
      </c>
      <c r="C145" t="s">
        <v>94</v>
      </c>
      <c r="D145" t="s">
        <v>109</v>
      </c>
      <c r="E145" t="s">
        <v>115</v>
      </c>
      <c r="F145" t="s">
        <v>137</v>
      </c>
      <c r="G145">
        <v>21587</v>
      </c>
      <c r="H145" t="s">
        <v>118</v>
      </c>
      <c r="I145">
        <v>1</v>
      </c>
      <c r="J145" t="s">
        <v>99</v>
      </c>
      <c r="K145" s="19">
        <v>0.29166666666666669</v>
      </c>
      <c r="L145" s="19">
        <v>0.5625</v>
      </c>
      <c r="M145">
        <v>6.5</v>
      </c>
      <c r="N145">
        <v>174.3</v>
      </c>
      <c r="O145">
        <v>48</v>
      </c>
      <c r="P145">
        <v>76</v>
      </c>
      <c r="Q145" t="s">
        <v>97</v>
      </c>
      <c r="R145">
        <v>30</v>
      </c>
      <c r="S145" s="19">
        <v>0.5</v>
      </c>
      <c r="T145">
        <v>0</v>
      </c>
      <c r="U145" s="19">
        <v>0</v>
      </c>
      <c r="V145" t="s">
        <v>97</v>
      </c>
      <c r="W145">
        <v>6</v>
      </c>
      <c r="X145" t="s">
        <v>100</v>
      </c>
      <c r="Y145" t="b">
        <v>0</v>
      </c>
    </row>
    <row r="146" spans="1:25" x14ac:dyDescent="0.25">
      <c r="A146" t="s">
        <v>92</v>
      </c>
      <c r="B146" t="s">
        <v>108</v>
      </c>
      <c r="C146" t="s">
        <v>94</v>
      </c>
      <c r="D146" t="s">
        <v>109</v>
      </c>
      <c r="E146" t="s">
        <v>115</v>
      </c>
      <c r="F146" t="s">
        <v>137</v>
      </c>
      <c r="G146">
        <v>21587</v>
      </c>
      <c r="H146" t="s">
        <v>118</v>
      </c>
      <c r="I146">
        <v>1</v>
      </c>
      <c r="J146" t="s">
        <v>102</v>
      </c>
      <c r="K146" s="19">
        <v>0.29166666666666669</v>
      </c>
      <c r="L146" s="19">
        <v>0.5625</v>
      </c>
      <c r="M146">
        <v>6.5</v>
      </c>
      <c r="N146">
        <v>174.3</v>
      </c>
      <c r="O146">
        <v>48</v>
      </c>
      <c r="P146">
        <v>76</v>
      </c>
      <c r="Q146" t="s">
        <v>97</v>
      </c>
      <c r="R146">
        <v>30</v>
      </c>
      <c r="S146" s="19">
        <v>0.5</v>
      </c>
      <c r="T146">
        <v>0</v>
      </c>
      <c r="U146" s="19">
        <v>0</v>
      </c>
      <c r="V146" t="s">
        <v>97</v>
      </c>
      <c r="W146">
        <v>6</v>
      </c>
      <c r="X146" t="s">
        <v>100</v>
      </c>
      <c r="Y146" t="b">
        <v>0</v>
      </c>
    </row>
    <row r="147" spans="1:25" x14ac:dyDescent="0.25">
      <c r="A147" t="s">
        <v>92</v>
      </c>
      <c r="B147" t="s">
        <v>108</v>
      </c>
      <c r="C147" t="s">
        <v>94</v>
      </c>
      <c r="D147" t="s">
        <v>109</v>
      </c>
      <c r="E147" t="s">
        <v>115</v>
      </c>
      <c r="F147" t="s">
        <v>137</v>
      </c>
      <c r="G147">
        <v>23981</v>
      </c>
      <c r="H147" t="s">
        <v>132</v>
      </c>
      <c r="I147">
        <v>1</v>
      </c>
      <c r="J147" t="s">
        <v>113</v>
      </c>
      <c r="K147" s="19">
        <v>0.29166666666666669</v>
      </c>
      <c r="L147" s="19">
        <v>0.5625</v>
      </c>
      <c r="M147">
        <v>6.5</v>
      </c>
      <c r="N147">
        <v>261.45</v>
      </c>
      <c r="O147">
        <v>54</v>
      </c>
      <c r="P147">
        <v>76</v>
      </c>
      <c r="Q147" t="s">
        <v>97</v>
      </c>
      <c r="R147">
        <v>30</v>
      </c>
      <c r="S147" s="19">
        <v>0.5</v>
      </c>
      <c r="T147">
        <v>0</v>
      </c>
      <c r="U147" s="19">
        <v>0.54166666666666663</v>
      </c>
      <c r="V147" t="s">
        <v>97</v>
      </c>
      <c r="W147">
        <v>6</v>
      </c>
      <c r="X147" t="s">
        <v>100</v>
      </c>
      <c r="Y147" t="b">
        <v>0</v>
      </c>
    </row>
    <row r="148" spans="1:25" x14ac:dyDescent="0.25">
      <c r="A148" t="s">
        <v>92</v>
      </c>
      <c r="B148" t="s">
        <v>108</v>
      </c>
      <c r="C148" t="s">
        <v>94</v>
      </c>
      <c r="D148" t="s">
        <v>109</v>
      </c>
      <c r="E148" t="s">
        <v>115</v>
      </c>
      <c r="F148" t="s">
        <v>137</v>
      </c>
      <c r="G148">
        <v>23981</v>
      </c>
      <c r="H148" t="s">
        <v>132</v>
      </c>
      <c r="I148">
        <v>1</v>
      </c>
      <c r="J148" t="s">
        <v>114</v>
      </c>
      <c r="K148" s="19">
        <v>0.29166666666666669</v>
      </c>
      <c r="L148" s="19">
        <v>0.5625</v>
      </c>
      <c r="M148">
        <v>6.5</v>
      </c>
      <c r="N148">
        <v>305.02</v>
      </c>
      <c r="O148">
        <v>54</v>
      </c>
      <c r="P148">
        <v>76</v>
      </c>
      <c r="Q148" t="s">
        <v>97</v>
      </c>
      <c r="R148">
        <v>30</v>
      </c>
      <c r="S148" s="19">
        <v>0.5</v>
      </c>
      <c r="T148">
        <v>0</v>
      </c>
      <c r="U148" s="19">
        <v>0.54166666666666663</v>
      </c>
      <c r="V148" t="s">
        <v>97</v>
      </c>
      <c r="W148">
        <v>6</v>
      </c>
      <c r="X148" t="s">
        <v>100</v>
      </c>
      <c r="Y148" t="b">
        <v>0</v>
      </c>
    </row>
    <row r="149" spans="1:25" x14ac:dyDescent="0.25">
      <c r="A149" t="s">
        <v>92</v>
      </c>
      <c r="B149" t="s">
        <v>108</v>
      </c>
      <c r="C149" t="s">
        <v>94</v>
      </c>
      <c r="D149" t="s">
        <v>109</v>
      </c>
      <c r="E149" t="s">
        <v>115</v>
      </c>
      <c r="F149" t="s">
        <v>137</v>
      </c>
      <c r="G149">
        <v>23981</v>
      </c>
      <c r="H149" t="s">
        <v>132</v>
      </c>
      <c r="I149">
        <v>2</v>
      </c>
      <c r="J149" t="s">
        <v>101</v>
      </c>
      <c r="K149" s="19">
        <v>0.54166666666666663</v>
      </c>
      <c r="L149" s="19">
        <v>0.8125</v>
      </c>
      <c r="M149">
        <v>6.5</v>
      </c>
      <c r="N149">
        <v>196.09</v>
      </c>
      <c r="O149">
        <v>54</v>
      </c>
      <c r="P149">
        <v>76</v>
      </c>
      <c r="Q149" t="s">
        <v>97</v>
      </c>
      <c r="R149">
        <v>30</v>
      </c>
      <c r="S149" s="19">
        <v>0.72916666666666663</v>
      </c>
      <c r="T149">
        <v>0</v>
      </c>
      <c r="U149" s="19">
        <v>0.54166666666666663</v>
      </c>
      <c r="V149" t="s">
        <v>97</v>
      </c>
      <c r="W149">
        <v>6</v>
      </c>
      <c r="X149" t="s">
        <v>100</v>
      </c>
      <c r="Y149" t="b">
        <v>0</v>
      </c>
    </row>
    <row r="150" spans="1:25" x14ac:dyDescent="0.25">
      <c r="A150" t="s">
        <v>92</v>
      </c>
      <c r="B150" t="s">
        <v>108</v>
      </c>
      <c r="C150" t="s">
        <v>94</v>
      </c>
      <c r="D150" t="s">
        <v>109</v>
      </c>
      <c r="E150" t="s">
        <v>115</v>
      </c>
      <c r="F150" t="s">
        <v>137</v>
      </c>
      <c r="G150">
        <v>23981</v>
      </c>
      <c r="H150" t="s">
        <v>132</v>
      </c>
      <c r="I150">
        <v>2</v>
      </c>
      <c r="J150" t="s">
        <v>103</v>
      </c>
      <c r="K150" s="19">
        <v>0.54166666666666663</v>
      </c>
      <c r="L150" s="19">
        <v>0.8125</v>
      </c>
      <c r="M150">
        <v>6.5</v>
      </c>
      <c r="N150">
        <v>196.09</v>
      </c>
      <c r="O150">
        <v>54</v>
      </c>
      <c r="P150">
        <v>76</v>
      </c>
      <c r="Q150" t="s">
        <v>97</v>
      </c>
      <c r="R150">
        <v>30</v>
      </c>
      <c r="S150" s="19">
        <v>0.72916666666666663</v>
      </c>
      <c r="T150">
        <v>0</v>
      </c>
      <c r="U150" s="19">
        <v>0.54166666666666663</v>
      </c>
      <c r="V150" t="s">
        <v>97</v>
      </c>
      <c r="W150">
        <v>6</v>
      </c>
      <c r="X150" t="s">
        <v>100</v>
      </c>
      <c r="Y150" t="b">
        <v>0</v>
      </c>
    </row>
    <row r="151" spans="1:25" x14ac:dyDescent="0.25">
      <c r="A151" t="s">
        <v>92</v>
      </c>
      <c r="B151" t="s">
        <v>108</v>
      </c>
      <c r="C151" t="s">
        <v>94</v>
      </c>
      <c r="D151" t="s">
        <v>109</v>
      </c>
      <c r="E151" t="s">
        <v>115</v>
      </c>
      <c r="F151" t="s">
        <v>137</v>
      </c>
      <c r="G151">
        <v>24418</v>
      </c>
      <c r="H151" t="s">
        <v>138</v>
      </c>
      <c r="I151">
        <v>2</v>
      </c>
      <c r="J151" t="s">
        <v>113</v>
      </c>
      <c r="K151" s="19">
        <v>0.29166666666666669</v>
      </c>
      <c r="L151" s="19">
        <v>0.5625</v>
      </c>
      <c r="M151">
        <v>6.5</v>
      </c>
      <c r="N151">
        <v>240.93</v>
      </c>
      <c r="O151">
        <v>51</v>
      </c>
      <c r="P151">
        <v>76</v>
      </c>
      <c r="Q151" t="s">
        <v>97</v>
      </c>
      <c r="R151">
        <v>30</v>
      </c>
      <c r="S151" s="19">
        <v>0.5</v>
      </c>
      <c r="T151">
        <v>0</v>
      </c>
      <c r="U151" s="19">
        <v>0.54166666666666663</v>
      </c>
      <c r="V151" t="s">
        <v>97</v>
      </c>
      <c r="W151">
        <v>6</v>
      </c>
      <c r="X151" t="s">
        <v>100</v>
      </c>
      <c r="Y151" t="b">
        <v>0</v>
      </c>
    </row>
    <row r="152" spans="1:25" x14ac:dyDescent="0.25">
      <c r="A152" t="s">
        <v>92</v>
      </c>
      <c r="B152" t="s">
        <v>108</v>
      </c>
      <c r="C152" t="s">
        <v>94</v>
      </c>
      <c r="D152" t="s">
        <v>109</v>
      </c>
      <c r="E152" t="s">
        <v>115</v>
      </c>
      <c r="F152" t="s">
        <v>137</v>
      </c>
      <c r="G152">
        <v>24418</v>
      </c>
      <c r="H152" t="s">
        <v>138</v>
      </c>
      <c r="I152">
        <v>2</v>
      </c>
      <c r="J152" t="s">
        <v>114</v>
      </c>
      <c r="K152" s="19">
        <v>0.29166666666666669</v>
      </c>
      <c r="L152" s="19">
        <v>0.5625</v>
      </c>
      <c r="M152">
        <v>6.5</v>
      </c>
      <c r="N152">
        <v>281.08999999999997</v>
      </c>
      <c r="O152">
        <v>51</v>
      </c>
      <c r="P152">
        <v>76</v>
      </c>
      <c r="Q152" t="s">
        <v>97</v>
      </c>
      <c r="R152">
        <v>30</v>
      </c>
      <c r="S152" s="19">
        <v>0.5</v>
      </c>
      <c r="T152">
        <v>0</v>
      </c>
      <c r="U152" s="19">
        <v>0.54166666666666663</v>
      </c>
      <c r="V152" t="s">
        <v>97</v>
      </c>
      <c r="W152">
        <v>6</v>
      </c>
      <c r="X152" t="s">
        <v>100</v>
      </c>
      <c r="Y152" t="b">
        <v>0</v>
      </c>
    </row>
    <row r="153" spans="1:25" x14ac:dyDescent="0.25">
      <c r="A153" t="s">
        <v>92</v>
      </c>
      <c r="B153" t="s">
        <v>108</v>
      </c>
      <c r="C153" t="s">
        <v>94</v>
      </c>
      <c r="D153" t="s">
        <v>109</v>
      </c>
      <c r="E153" t="s">
        <v>115</v>
      </c>
      <c r="F153" t="s">
        <v>137</v>
      </c>
      <c r="G153">
        <v>25226</v>
      </c>
      <c r="H153" t="s">
        <v>130</v>
      </c>
      <c r="I153">
        <v>2</v>
      </c>
      <c r="J153" t="s">
        <v>99</v>
      </c>
      <c r="K153" s="19">
        <v>0.29166666666666669</v>
      </c>
      <c r="L153" s="19">
        <v>0.5625</v>
      </c>
      <c r="M153">
        <v>6.5</v>
      </c>
      <c r="N153">
        <v>174.3</v>
      </c>
      <c r="O153">
        <v>54</v>
      </c>
      <c r="P153">
        <v>76</v>
      </c>
      <c r="Q153" t="s">
        <v>97</v>
      </c>
      <c r="R153">
        <v>30</v>
      </c>
      <c r="S153" s="19">
        <v>0.5</v>
      </c>
      <c r="T153">
        <v>0</v>
      </c>
      <c r="U153" s="19">
        <v>0.54166666666666663</v>
      </c>
      <c r="V153" t="s">
        <v>97</v>
      </c>
      <c r="W153">
        <v>6</v>
      </c>
      <c r="X153" t="s">
        <v>100</v>
      </c>
      <c r="Y153" t="b">
        <v>0</v>
      </c>
    </row>
    <row r="154" spans="1:25" x14ac:dyDescent="0.25">
      <c r="A154" t="s">
        <v>92</v>
      </c>
      <c r="B154" t="s">
        <v>108</v>
      </c>
      <c r="C154" t="s">
        <v>94</v>
      </c>
      <c r="D154" t="s">
        <v>109</v>
      </c>
      <c r="E154" t="s">
        <v>115</v>
      </c>
      <c r="F154" t="s">
        <v>137</v>
      </c>
      <c r="G154">
        <v>25226</v>
      </c>
      <c r="H154" t="s">
        <v>130</v>
      </c>
      <c r="I154">
        <v>2</v>
      </c>
      <c r="J154" t="s">
        <v>102</v>
      </c>
      <c r="K154" s="19">
        <v>0.29166666666666669</v>
      </c>
      <c r="L154" s="19">
        <v>0.5625</v>
      </c>
      <c r="M154">
        <v>6.5</v>
      </c>
      <c r="N154">
        <v>174.3</v>
      </c>
      <c r="O154">
        <v>54</v>
      </c>
      <c r="P154">
        <v>76</v>
      </c>
      <c r="Q154" t="s">
        <v>97</v>
      </c>
      <c r="R154">
        <v>30</v>
      </c>
      <c r="S154" s="19">
        <v>0.5</v>
      </c>
      <c r="T154">
        <v>0</v>
      </c>
      <c r="U154" s="19">
        <v>0.54166666666666663</v>
      </c>
      <c r="V154" t="s">
        <v>97</v>
      </c>
      <c r="W154">
        <v>6</v>
      </c>
      <c r="X154" t="s">
        <v>100</v>
      </c>
      <c r="Y154" t="b">
        <v>0</v>
      </c>
    </row>
    <row r="155" spans="1:25" x14ac:dyDescent="0.25">
      <c r="A155" t="s">
        <v>92</v>
      </c>
      <c r="B155" t="s">
        <v>108</v>
      </c>
      <c r="C155" t="s">
        <v>94</v>
      </c>
      <c r="D155" t="s">
        <v>109</v>
      </c>
      <c r="E155" t="s">
        <v>115</v>
      </c>
      <c r="F155" t="s">
        <v>137</v>
      </c>
      <c r="G155">
        <v>25858</v>
      </c>
      <c r="H155" t="s">
        <v>131</v>
      </c>
      <c r="I155">
        <v>1</v>
      </c>
      <c r="J155" t="s">
        <v>101</v>
      </c>
      <c r="K155" s="19">
        <v>0.29166666666666669</v>
      </c>
      <c r="L155" s="19">
        <v>0.5625</v>
      </c>
      <c r="M155">
        <v>6.5</v>
      </c>
      <c r="N155">
        <v>176.34</v>
      </c>
      <c r="O155">
        <v>54</v>
      </c>
      <c r="P155">
        <v>76</v>
      </c>
      <c r="Q155" t="s">
        <v>97</v>
      </c>
      <c r="R155">
        <v>30</v>
      </c>
      <c r="S155" s="19">
        <v>0.5</v>
      </c>
      <c r="T155">
        <v>0</v>
      </c>
      <c r="U155" s="19">
        <v>0.54166666666666663</v>
      </c>
      <c r="V155" t="s">
        <v>97</v>
      </c>
      <c r="W155">
        <v>6</v>
      </c>
      <c r="X155" t="s">
        <v>100</v>
      </c>
      <c r="Y155" t="b">
        <v>0</v>
      </c>
    </row>
    <row r="156" spans="1:25" x14ac:dyDescent="0.25">
      <c r="A156" t="s">
        <v>92</v>
      </c>
      <c r="B156" t="s">
        <v>108</v>
      </c>
      <c r="C156" t="s">
        <v>94</v>
      </c>
      <c r="D156" t="s">
        <v>109</v>
      </c>
      <c r="E156" t="s">
        <v>115</v>
      </c>
      <c r="F156" t="s">
        <v>137</v>
      </c>
      <c r="G156">
        <v>25858</v>
      </c>
      <c r="H156" t="s">
        <v>131</v>
      </c>
      <c r="I156">
        <v>1</v>
      </c>
      <c r="J156" t="s">
        <v>103</v>
      </c>
      <c r="K156" s="19">
        <v>0.29166666666666669</v>
      </c>
      <c r="L156" s="19">
        <v>0.5625</v>
      </c>
      <c r="M156">
        <v>6.5</v>
      </c>
      <c r="N156">
        <v>176.34</v>
      </c>
      <c r="O156">
        <v>54</v>
      </c>
      <c r="P156">
        <v>76</v>
      </c>
      <c r="Q156" t="s">
        <v>97</v>
      </c>
      <c r="R156">
        <v>30</v>
      </c>
      <c r="S156" s="19">
        <v>0.5</v>
      </c>
      <c r="T156">
        <v>0</v>
      </c>
      <c r="U156" s="19">
        <v>0.54166666666666663</v>
      </c>
      <c r="V156" t="s">
        <v>97</v>
      </c>
      <c r="W156">
        <v>6</v>
      </c>
      <c r="X156" t="s">
        <v>100</v>
      </c>
      <c r="Y156" t="b">
        <v>0</v>
      </c>
    </row>
    <row r="157" spans="1:25" x14ac:dyDescent="0.25">
      <c r="A157" t="s">
        <v>92</v>
      </c>
      <c r="B157" t="s">
        <v>108</v>
      </c>
      <c r="C157" t="s">
        <v>94</v>
      </c>
      <c r="D157" t="s">
        <v>109</v>
      </c>
      <c r="E157" t="s">
        <v>115</v>
      </c>
      <c r="F157" t="s">
        <v>137</v>
      </c>
      <c r="G157">
        <v>26044</v>
      </c>
      <c r="H157" t="s">
        <v>134</v>
      </c>
      <c r="I157">
        <v>2</v>
      </c>
      <c r="J157" t="s">
        <v>99</v>
      </c>
      <c r="K157" s="19">
        <v>0.54166666666666663</v>
      </c>
      <c r="L157" s="19">
        <v>0.8125</v>
      </c>
      <c r="M157">
        <v>6.5</v>
      </c>
      <c r="N157">
        <v>239.66</v>
      </c>
      <c r="O157">
        <v>24</v>
      </c>
      <c r="P157">
        <v>76</v>
      </c>
      <c r="Q157" t="s">
        <v>97</v>
      </c>
      <c r="R157">
        <v>30</v>
      </c>
      <c r="S157" s="19">
        <v>0.72916666666666663</v>
      </c>
      <c r="T157">
        <v>0</v>
      </c>
      <c r="U157" s="19">
        <v>0.54166666666666663</v>
      </c>
      <c r="V157" t="s">
        <v>97</v>
      </c>
      <c r="W157">
        <v>6</v>
      </c>
      <c r="X157" t="s">
        <v>100</v>
      </c>
      <c r="Y157" t="b">
        <v>0</v>
      </c>
    </row>
    <row r="158" spans="1:25" x14ac:dyDescent="0.25">
      <c r="A158" t="s">
        <v>92</v>
      </c>
      <c r="B158" t="s">
        <v>108</v>
      </c>
      <c r="C158" t="s">
        <v>94</v>
      </c>
      <c r="D158" t="s">
        <v>109</v>
      </c>
      <c r="E158" t="s">
        <v>115</v>
      </c>
      <c r="F158" t="s">
        <v>137</v>
      </c>
      <c r="G158">
        <v>26044</v>
      </c>
      <c r="H158" t="s">
        <v>134</v>
      </c>
      <c r="I158">
        <v>2</v>
      </c>
      <c r="J158" t="s">
        <v>102</v>
      </c>
      <c r="K158" s="19">
        <v>0.54166666666666663</v>
      </c>
      <c r="L158" s="19">
        <v>0.8125</v>
      </c>
      <c r="M158">
        <v>6.5</v>
      </c>
      <c r="N158">
        <v>239.66</v>
      </c>
      <c r="O158">
        <v>24</v>
      </c>
      <c r="P158">
        <v>76</v>
      </c>
      <c r="Q158" t="s">
        <v>97</v>
      </c>
      <c r="R158">
        <v>30</v>
      </c>
      <c r="S158" s="19">
        <v>0.72916666666666663</v>
      </c>
      <c r="T158">
        <v>0</v>
      </c>
      <c r="U158" s="19">
        <v>0.54166666666666663</v>
      </c>
      <c r="V158" t="s">
        <v>97</v>
      </c>
      <c r="W158">
        <v>6</v>
      </c>
      <c r="X158" t="s">
        <v>100</v>
      </c>
      <c r="Y158" t="b">
        <v>0</v>
      </c>
    </row>
    <row r="159" spans="1:25" x14ac:dyDescent="0.25">
      <c r="A159" t="s">
        <v>92</v>
      </c>
      <c r="B159" t="s">
        <v>108</v>
      </c>
      <c r="C159" t="s">
        <v>94</v>
      </c>
      <c r="D159" t="s">
        <v>109</v>
      </c>
      <c r="E159" t="s">
        <v>115</v>
      </c>
      <c r="F159" t="s">
        <v>137</v>
      </c>
      <c r="G159">
        <v>26102</v>
      </c>
      <c r="H159" t="s">
        <v>125</v>
      </c>
      <c r="I159">
        <v>1</v>
      </c>
      <c r="J159" t="s">
        <v>103</v>
      </c>
      <c r="K159" s="19">
        <v>0.54166666666666663</v>
      </c>
      <c r="L159" s="19">
        <v>0.8125</v>
      </c>
      <c r="M159">
        <v>6.5</v>
      </c>
      <c r="N159">
        <v>0</v>
      </c>
      <c r="O159">
        <v>24</v>
      </c>
      <c r="P159">
        <v>76</v>
      </c>
      <c r="Q159" t="s">
        <v>97</v>
      </c>
      <c r="R159">
        <v>30</v>
      </c>
      <c r="S159" s="19">
        <v>0.72916666666666663</v>
      </c>
      <c r="T159">
        <v>0</v>
      </c>
      <c r="U159" s="19">
        <v>0.54166666666666663</v>
      </c>
      <c r="V159" t="s">
        <v>97</v>
      </c>
      <c r="W159">
        <v>6</v>
      </c>
      <c r="X159" t="s">
        <v>100</v>
      </c>
      <c r="Y159" t="b">
        <v>0</v>
      </c>
    </row>
    <row r="160" spans="1:25" x14ac:dyDescent="0.25">
      <c r="A160" t="s">
        <v>92</v>
      </c>
      <c r="B160" t="s">
        <v>108</v>
      </c>
      <c r="C160" t="s">
        <v>94</v>
      </c>
      <c r="D160" t="s">
        <v>109</v>
      </c>
      <c r="E160" t="s">
        <v>115</v>
      </c>
      <c r="F160" t="s">
        <v>137</v>
      </c>
      <c r="G160">
        <v>26106</v>
      </c>
      <c r="H160" t="s">
        <v>135</v>
      </c>
      <c r="I160">
        <v>1</v>
      </c>
      <c r="J160" t="s">
        <v>99</v>
      </c>
      <c r="K160" s="19">
        <v>0.54166666666666663</v>
      </c>
      <c r="L160" s="19">
        <v>0.8125</v>
      </c>
      <c r="M160">
        <v>6.5</v>
      </c>
      <c r="N160">
        <v>196.09</v>
      </c>
      <c r="O160">
        <v>48</v>
      </c>
      <c r="P160">
        <v>76</v>
      </c>
      <c r="Q160" t="s">
        <v>97</v>
      </c>
      <c r="R160">
        <v>30</v>
      </c>
      <c r="S160" s="19">
        <v>0.70833333333333337</v>
      </c>
      <c r="T160">
        <v>0</v>
      </c>
      <c r="U160" s="19">
        <v>0.54166666666666663</v>
      </c>
      <c r="V160" t="s">
        <v>97</v>
      </c>
      <c r="W160">
        <v>6</v>
      </c>
      <c r="X160" t="s">
        <v>100</v>
      </c>
      <c r="Y160" t="b">
        <v>0</v>
      </c>
    </row>
    <row r="161" spans="1:25" x14ac:dyDescent="0.25">
      <c r="A161" t="s">
        <v>92</v>
      </c>
      <c r="B161" t="s">
        <v>108</v>
      </c>
      <c r="C161" t="s">
        <v>94</v>
      </c>
      <c r="D161" t="s">
        <v>109</v>
      </c>
      <c r="E161" t="s">
        <v>115</v>
      </c>
      <c r="F161" t="s">
        <v>137</v>
      </c>
      <c r="G161">
        <v>26106</v>
      </c>
      <c r="H161" t="s">
        <v>135</v>
      </c>
      <c r="I161">
        <v>1</v>
      </c>
      <c r="J161" t="s">
        <v>113</v>
      </c>
      <c r="K161" s="19">
        <v>0.54166666666666663</v>
      </c>
      <c r="L161" s="19">
        <v>0.8125</v>
      </c>
      <c r="M161">
        <v>6.5</v>
      </c>
      <c r="N161">
        <v>261.45</v>
      </c>
      <c r="O161">
        <v>48</v>
      </c>
      <c r="P161">
        <v>76</v>
      </c>
      <c r="Q161" t="s">
        <v>97</v>
      </c>
      <c r="R161">
        <v>30</v>
      </c>
      <c r="S161" s="19">
        <v>0.72916666666666663</v>
      </c>
      <c r="T161">
        <v>0</v>
      </c>
      <c r="U161" s="19">
        <v>0.54166666666666663</v>
      </c>
      <c r="V161" t="s">
        <v>97</v>
      </c>
      <c r="W161">
        <v>6</v>
      </c>
      <c r="X161" t="s">
        <v>100</v>
      </c>
      <c r="Y161" t="b">
        <v>0</v>
      </c>
    </row>
    <row r="162" spans="1:25" x14ac:dyDescent="0.25">
      <c r="A162" t="s">
        <v>92</v>
      </c>
      <c r="B162" t="s">
        <v>108</v>
      </c>
      <c r="C162" t="s">
        <v>94</v>
      </c>
      <c r="D162" t="s">
        <v>109</v>
      </c>
      <c r="E162" t="s">
        <v>115</v>
      </c>
      <c r="F162" t="s">
        <v>137</v>
      </c>
      <c r="G162">
        <v>26106</v>
      </c>
      <c r="H162" t="s">
        <v>135</v>
      </c>
      <c r="I162">
        <v>1</v>
      </c>
      <c r="J162" t="s">
        <v>114</v>
      </c>
      <c r="K162" s="19">
        <v>0.54166666666666663</v>
      </c>
      <c r="L162" s="19">
        <v>0.8125</v>
      </c>
      <c r="M162">
        <v>6.5</v>
      </c>
      <c r="N162">
        <v>305.02</v>
      </c>
      <c r="O162">
        <v>48</v>
      </c>
      <c r="P162">
        <v>76</v>
      </c>
      <c r="Q162" t="s">
        <v>97</v>
      </c>
      <c r="R162">
        <v>30</v>
      </c>
      <c r="S162" s="19">
        <v>0.70833333333333337</v>
      </c>
      <c r="T162">
        <v>0</v>
      </c>
      <c r="U162" s="19">
        <v>0.54166666666666663</v>
      </c>
      <c r="V162" t="s">
        <v>97</v>
      </c>
      <c r="W162">
        <v>6</v>
      </c>
      <c r="X162" t="s">
        <v>100</v>
      </c>
      <c r="Y162" t="b">
        <v>0</v>
      </c>
    </row>
    <row r="163" spans="1:25" x14ac:dyDescent="0.25">
      <c r="A163" t="s">
        <v>92</v>
      </c>
      <c r="B163" t="s">
        <v>108</v>
      </c>
      <c r="C163" t="s">
        <v>94</v>
      </c>
      <c r="D163" t="s">
        <v>109</v>
      </c>
      <c r="E163" t="s">
        <v>115</v>
      </c>
      <c r="F163" t="s">
        <v>137</v>
      </c>
      <c r="G163">
        <v>26106</v>
      </c>
      <c r="H163" t="s">
        <v>135</v>
      </c>
      <c r="I163">
        <v>1</v>
      </c>
      <c r="J163" t="s">
        <v>102</v>
      </c>
      <c r="K163" s="19">
        <v>0.54166666666666663</v>
      </c>
      <c r="L163" s="19">
        <v>0.8125</v>
      </c>
      <c r="M163">
        <v>6.5</v>
      </c>
      <c r="N163">
        <v>196.09</v>
      </c>
      <c r="O163">
        <v>48</v>
      </c>
      <c r="P163">
        <v>76</v>
      </c>
      <c r="Q163" t="s">
        <v>97</v>
      </c>
      <c r="R163">
        <v>30</v>
      </c>
      <c r="S163" s="19">
        <v>0.70833333333333337</v>
      </c>
      <c r="T163">
        <v>0</v>
      </c>
      <c r="U163" s="19">
        <v>0.54166666666666663</v>
      </c>
      <c r="V163" t="s">
        <v>97</v>
      </c>
      <c r="W163">
        <v>6</v>
      </c>
      <c r="X163" t="s">
        <v>100</v>
      </c>
      <c r="Y163" t="b">
        <v>0</v>
      </c>
    </row>
    <row r="164" spans="1:25" x14ac:dyDescent="0.25">
      <c r="A164" t="s">
        <v>92</v>
      </c>
      <c r="B164" t="s">
        <v>108</v>
      </c>
      <c r="C164" t="s">
        <v>94</v>
      </c>
      <c r="D164" t="s">
        <v>109</v>
      </c>
      <c r="E164" t="s">
        <v>115</v>
      </c>
      <c r="F164" t="s">
        <v>137</v>
      </c>
      <c r="G164">
        <v>26127</v>
      </c>
      <c r="H164" t="s">
        <v>136</v>
      </c>
      <c r="I164">
        <v>1</v>
      </c>
      <c r="J164" t="s">
        <v>105</v>
      </c>
      <c r="K164" s="19">
        <v>0.54166666666666663</v>
      </c>
      <c r="L164" s="19">
        <v>0.8125</v>
      </c>
      <c r="M164">
        <v>6.5</v>
      </c>
      <c r="N164">
        <v>202.37</v>
      </c>
      <c r="O164">
        <v>42</v>
      </c>
      <c r="P164">
        <v>76</v>
      </c>
      <c r="Q164" t="s">
        <v>97</v>
      </c>
      <c r="R164">
        <v>30</v>
      </c>
      <c r="S164" s="19">
        <v>0.72916666666666663</v>
      </c>
      <c r="T164">
        <v>0</v>
      </c>
      <c r="U164" s="19">
        <v>0.54166666666666663</v>
      </c>
      <c r="V164" t="s">
        <v>97</v>
      </c>
      <c r="W164">
        <v>6</v>
      </c>
      <c r="X164" t="s">
        <v>100</v>
      </c>
      <c r="Y164" t="b">
        <v>0</v>
      </c>
    </row>
    <row r="165" spans="1:25" x14ac:dyDescent="0.25">
      <c r="A165" t="s">
        <v>92</v>
      </c>
      <c r="B165" t="s">
        <v>108</v>
      </c>
      <c r="C165" t="s">
        <v>94</v>
      </c>
      <c r="D165" t="s">
        <v>109</v>
      </c>
      <c r="E165" t="s">
        <v>115</v>
      </c>
      <c r="F165" t="s">
        <v>137</v>
      </c>
      <c r="G165">
        <v>26127</v>
      </c>
      <c r="H165" t="s">
        <v>136</v>
      </c>
      <c r="I165">
        <v>1</v>
      </c>
      <c r="J165" t="s">
        <v>101</v>
      </c>
      <c r="K165" s="19">
        <v>0.54166666666666663</v>
      </c>
      <c r="L165" s="19">
        <v>0.8125</v>
      </c>
      <c r="M165">
        <v>6.5</v>
      </c>
      <c r="N165">
        <v>202.37</v>
      </c>
      <c r="O165">
        <v>42</v>
      </c>
      <c r="P165">
        <v>76</v>
      </c>
      <c r="Q165" t="s">
        <v>97</v>
      </c>
      <c r="R165">
        <v>30</v>
      </c>
      <c r="S165" s="19">
        <v>0.72916666666666663</v>
      </c>
      <c r="T165">
        <v>0</v>
      </c>
      <c r="U165" s="19">
        <v>0.54166666666666663</v>
      </c>
      <c r="V165" t="s">
        <v>97</v>
      </c>
      <c r="W165">
        <v>6</v>
      </c>
      <c r="X165" t="s">
        <v>100</v>
      </c>
      <c r="Y165" t="b">
        <v>0</v>
      </c>
    </row>
    <row r="166" spans="1:25" x14ac:dyDescent="0.25">
      <c r="A166" t="s">
        <v>92</v>
      </c>
      <c r="B166" t="s">
        <v>108</v>
      </c>
      <c r="C166" t="s">
        <v>94</v>
      </c>
      <c r="D166" t="s">
        <v>109</v>
      </c>
      <c r="E166" t="s">
        <v>115</v>
      </c>
      <c r="F166" t="s">
        <v>137</v>
      </c>
      <c r="G166">
        <v>26127</v>
      </c>
      <c r="H166" t="s">
        <v>136</v>
      </c>
      <c r="I166">
        <v>2</v>
      </c>
      <c r="J166" t="s">
        <v>114</v>
      </c>
      <c r="K166" s="19">
        <v>0.54166666666666663</v>
      </c>
      <c r="L166" s="19">
        <v>0.8125</v>
      </c>
      <c r="M166">
        <v>6.5</v>
      </c>
      <c r="N166">
        <v>314.79000000000002</v>
      </c>
      <c r="O166">
        <v>42</v>
      </c>
      <c r="P166">
        <v>76</v>
      </c>
      <c r="Q166" t="s">
        <v>97</v>
      </c>
      <c r="R166">
        <v>30</v>
      </c>
      <c r="S166" s="19">
        <v>0.72916666666666663</v>
      </c>
      <c r="T166">
        <v>0</v>
      </c>
      <c r="U166" s="19">
        <v>0.54166666666666663</v>
      </c>
      <c r="V166" t="s">
        <v>97</v>
      </c>
      <c r="W166">
        <v>6</v>
      </c>
      <c r="X166" t="s">
        <v>100</v>
      </c>
      <c r="Y166" t="b">
        <v>0</v>
      </c>
    </row>
    <row r="167" spans="1:25" x14ac:dyDescent="0.25">
      <c r="A167" t="s">
        <v>92</v>
      </c>
      <c r="B167" t="s">
        <v>108</v>
      </c>
      <c r="C167" t="s">
        <v>94</v>
      </c>
      <c r="D167" t="s">
        <v>109</v>
      </c>
      <c r="E167" t="s">
        <v>115</v>
      </c>
      <c r="F167" t="s">
        <v>137</v>
      </c>
      <c r="G167">
        <v>26127</v>
      </c>
      <c r="H167" t="s">
        <v>136</v>
      </c>
      <c r="I167">
        <v>2</v>
      </c>
      <c r="J167" t="s">
        <v>101</v>
      </c>
      <c r="K167" s="19">
        <v>0.29166666666666669</v>
      </c>
      <c r="L167" s="19">
        <v>0.5625</v>
      </c>
      <c r="M167">
        <v>6.5</v>
      </c>
      <c r="N167">
        <v>179.88</v>
      </c>
      <c r="O167">
        <v>42</v>
      </c>
      <c r="P167">
        <v>76</v>
      </c>
      <c r="Q167" t="s">
        <v>97</v>
      </c>
      <c r="R167">
        <v>30</v>
      </c>
      <c r="S167" s="19">
        <v>0.5</v>
      </c>
      <c r="T167">
        <v>0</v>
      </c>
      <c r="U167" s="19">
        <v>0.54166666666666663</v>
      </c>
      <c r="V167" t="s">
        <v>97</v>
      </c>
      <c r="W167">
        <v>6</v>
      </c>
      <c r="X167" t="s">
        <v>100</v>
      </c>
      <c r="Y167" t="b">
        <v>0</v>
      </c>
    </row>
    <row r="168" spans="1:25" x14ac:dyDescent="0.25">
      <c r="A168" t="s">
        <v>92</v>
      </c>
      <c r="B168" t="s">
        <v>108</v>
      </c>
      <c r="C168" t="s">
        <v>94</v>
      </c>
      <c r="D168" t="s">
        <v>109</v>
      </c>
      <c r="E168" t="s">
        <v>115</v>
      </c>
      <c r="F168" t="s">
        <v>137</v>
      </c>
      <c r="G168">
        <v>26127</v>
      </c>
      <c r="H168" t="s">
        <v>136</v>
      </c>
      <c r="I168">
        <v>2</v>
      </c>
      <c r="J168" t="s">
        <v>103</v>
      </c>
      <c r="K168" s="19">
        <v>0.29166666666666669</v>
      </c>
      <c r="L168" s="19">
        <v>0.5625</v>
      </c>
      <c r="M168">
        <v>6.5</v>
      </c>
      <c r="N168">
        <v>179.88</v>
      </c>
      <c r="O168">
        <v>42</v>
      </c>
      <c r="P168">
        <v>76</v>
      </c>
      <c r="Q168" t="s">
        <v>97</v>
      </c>
      <c r="R168">
        <v>30</v>
      </c>
      <c r="S168" s="19">
        <v>0.5</v>
      </c>
      <c r="T168">
        <v>0</v>
      </c>
      <c r="U168" s="19">
        <v>0.54166666666666663</v>
      </c>
      <c r="V168" t="s">
        <v>97</v>
      </c>
      <c r="W168">
        <v>6</v>
      </c>
      <c r="X168" t="s">
        <v>100</v>
      </c>
      <c r="Y168" t="b">
        <v>0</v>
      </c>
    </row>
    <row r="169" spans="1:25" x14ac:dyDescent="0.25">
      <c r="A169" t="s">
        <v>92</v>
      </c>
      <c r="B169" t="s">
        <v>108</v>
      </c>
      <c r="C169" t="s">
        <v>94</v>
      </c>
      <c r="D169" t="s">
        <v>109</v>
      </c>
      <c r="E169" t="s">
        <v>115</v>
      </c>
      <c r="F169" t="s">
        <v>139</v>
      </c>
      <c r="G169">
        <v>20329</v>
      </c>
      <c r="H169" t="s">
        <v>127</v>
      </c>
      <c r="I169">
        <v>2</v>
      </c>
      <c r="J169" t="s">
        <v>102</v>
      </c>
      <c r="K169" s="19">
        <v>0.29166666666666669</v>
      </c>
      <c r="L169" s="19">
        <v>0.5625</v>
      </c>
      <c r="M169">
        <v>6.5</v>
      </c>
      <c r="N169">
        <v>174.3</v>
      </c>
      <c r="O169">
        <v>69</v>
      </c>
      <c r="P169">
        <v>76</v>
      </c>
      <c r="Q169" t="s">
        <v>97</v>
      </c>
      <c r="R169">
        <v>30</v>
      </c>
      <c r="S169" s="19">
        <v>0.5</v>
      </c>
      <c r="T169">
        <v>0</v>
      </c>
      <c r="U169" s="19">
        <v>0</v>
      </c>
      <c r="V169" t="s">
        <v>97</v>
      </c>
      <c r="W169">
        <v>6</v>
      </c>
      <c r="X169" t="s">
        <v>100</v>
      </c>
      <c r="Y169" t="b">
        <v>0</v>
      </c>
    </row>
    <row r="170" spans="1:25" x14ac:dyDescent="0.25">
      <c r="A170" t="s">
        <v>92</v>
      </c>
      <c r="B170" t="s">
        <v>108</v>
      </c>
      <c r="C170" t="s">
        <v>94</v>
      </c>
      <c r="D170" t="s">
        <v>109</v>
      </c>
      <c r="E170" t="s">
        <v>115</v>
      </c>
      <c r="F170" t="s">
        <v>139</v>
      </c>
      <c r="G170">
        <v>21641</v>
      </c>
      <c r="H170" t="s">
        <v>140</v>
      </c>
      <c r="I170">
        <v>1</v>
      </c>
      <c r="J170" t="s">
        <v>105</v>
      </c>
      <c r="K170" s="19">
        <v>0.54166666666666663</v>
      </c>
      <c r="L170" s="19">
        <v>0.8125</v>
      </c>
      <c r="M170">
        <v>6.5</v>
      </c>
      <c r="N170">
        <v>198.38</v>
      </c>
      <c r="O170">
        <v>67.5</v>
      </c>
      <c r="P170">
        <v>76</v>
      </c>
      <c r="Q170" t="s">
        <v>97</v>
      </c>
      <c r="R170">
        <v>30</v>
      </c>
      <c r="S170" s="19">
        <v>0.75</v>
      </c>
      <c r="T170">
        <v>0</v>
      </c>
      <c r="U170" s="19">
        <v>0.54166666666666663</v>
      </c>
      <c r="V170" t="s">
        <v>97</v>
      </c>
      <c r="W170">
        <v>6</v>
      </c>
      <c r="X170" t="s">
        <v>100</v>
      </c>
      <c r="Y170" t="b">
        <v>0</v>
      </c>
    </row>
    <row r="171" spans="1:25" x14ac:dyDescent="0.25">
      <c r="A171" t="s">
        <v>92</v>
      </c>
      <c r="B171" t="s">
        <v>108</v>
      </c>
      <c r="C171" t="s">
        <v>94</v>
      </c>
      <c r="D171" t="s">
        <v>109</v>
      </c>
      <c r="E171" t="s">
        <v>115</v>
      </c>
      <c r="F171" t="s">
        <v>139</v>
      </c>
      <c r="G171">
        <v>21641</v>
      </c>
      <c r="H171" t="s">
        <v>140</v>
      </c>
      <c r="I171">
        <v>1</v>
      </c>
      <c r="J171" t="s">
        <v>113</v>
      </c>
      <c r="K171" s="19">
        <v>0.47916666666666669</v>
      </c>
      <c r="L171" s="19">
        <v>0.8125</v>
      </c>
      <c r="M171">
        <v>8</v>
      </c>
      <c r="N171">
        <v>330.64</v>
      </c>
      <c r="O171">
        <v>67.5</v>
      </c>
      <c r="P171">
        <v>76</v>
      </c>
      <c r="Q171" t="s">
        <v>97</v>
      </c>
      <c r="R171">
        <v>30</v>
      </c>
      <c r="S171" s="19">
        <v>0.75</v>
      </c>
      <c r="T171">
        <v>0</v>
      </c>
      <c r="U171" s="19">
        <v>0.54166666666666663</v>
      </c>
      <c r="V171" t="s">
        <v>97</v>
      </c>
      <c r="W171">
        <v>7.5</v>
      </c>
      <c r="X171" t="s">
        <v>100</v>
      </c>
      <c r="Y171" t="b">
        <v>0</v>
      </c>
    </row>
    <row r="172" spans="1:25" x14ac:dyDescent="0.25">
      <c r="A172" t="s">
        <v>92</v>
      </c>
      <c r="B172" t="s">
        <v>108</v>
      </c>
      <c r="C172" t="s">
        <v>94</v>
      </c>
      <c r="D172" t="s">
        <v>109</v>
      </c>
      <c r="E172" t="s">
        <v>115</v>
      </c>
      <c r="F172" t="s">
        <v>139</v>
      </c>
      <c r="G172">
        <v>21641</v>
      </c>
      <c r="H172" t="s">
        <v>140</v>
      </c>
      <c r="I172">
        <v>1</v>
      </c>
      <c r="J172" t="s">
        <v>114</v>
      </c>
      <c r="K172" s="19">
        <v>0.47916666666666669</v>
      </c>
      <c r="L172" s="19">
        <v>0.8125</v>
      </c>
      <c r="M172">
        <v>8</v>
      </c>
      <c r="N172">
        <v>385.74</v>
      </c>
      <c r="O172">
        <v>67.5</v>
      </c>
      <c r="P172">
        <v>76</v>
      </c>
      <c r="Q172" t="s">
        <v>97</v>
      </c>
      <c r="R172">
        <v>30</v>
      </c>
      <c r="S172" s="19">
        <v>0.75</v>
      </c>
      <c r="T172">
        <v>0</v>
      </c>
      <c r="U172" s="19">
        <v>0.54166666666666663</v>
      </c>
      <c r="V172" t="s">
        <v>97</v>
      </c>
      <c r="W172">
        <v>7.5</v>
      </c>
      <c r="X172" t="s">
        <v>100</v>
      </c>
      <c r="Y172" t="b">
        <v>0</v>
      </c>
    </row>
    <row r="173" spans="1:25" x14ac:dyDescent="0.25">
      <c r="A173" t="s">
        <v>92</v>
      </c>
      <c r="B173" t="s">
        <v>108</v>
      </c>
      <c r="C173" t="s">
        <v>94</v>
      </c>
      <c r="D173" t="s">
        <v>109</v>
      </c>
      <c r="E173" t="s">
        <v>115</v>
      </c>
      <c r="F173" t="s">
        <v>139</v>
      </c>
      <c r="G173">
        <v>21641</v>
      </c>
      <c r="H173" t="s">
        <v>140</v>
      </c>
      <c r="I173">
        <v>1</v>
      </c>
      <c r="J173" t="s">
        <v>101</v>
      </c>
      <c r="K173" s="19">
        <v>0.54166666666666663</v>
      </c>
      <c r="L173" s="19">
        <v>0.8125</v>
      </c>
      <c r="M173">
        <v>6.5</v>
      </c>
      <c r="N173">
        <v>198.38</v>
      </c>
      <c r="O173">
        <v>67.5</v>
      </c>
      <c r="P173">
        <v>76</v>
      </c>
      <c r="Q173" t="s">
        <v>97</v>
      </c>
      <c r="R173">
        <v>30</v>
      </c>
      <c r="S173" s="19">
        <v>0.75</v>
      </c>
      <c r="T173">
        <v>0</v>
      </c>
      <c r="U173" s="19">
        <v>0.54166666666666663</v>
      </c>
      <c r="V173" t="s">
        <v>97</v>
      </c>
      <c r="W173">
        <v>6</v>
      </c>
      <c r="X173" t="s">
        <v>100</v>
      </c>
      <c r="Y173" t="b">
        <v>0</v>
      </c>
    </row>
    <row r="174" spans="1:25" x14ac:dyDescent="0.25">
      <c r="A174" t="s">
        <v>92</v>
      </c>
      <c r="B174" t="s">
        <v>108</v>
      </c>
      <c r="C174" t="s">
        <v>94</v>
      </c>
      <c r="D174" t="s">
        <v>109</v>
      </c>
      <c r="E174" t="s">
        <v>115</v>
      </c>
      <c r="F174" t="s">
        <v>139</v>
      </c>
      <c r="G174">
        <v>21641</v>
      </c>
      <c r="H174" t="s">
        <v>140</v>
      </c>
      <c r="I174">
        <v>1</v>
      </c>
      <c r="J174" t="s">
        <v>102</v>
      </c>
      <c r="K174" s="19">
        <v>0.47916666666666669</v>
      </c>
      <c r="L174" s="19">
        <v>0.8125</v>
      </c>
      <c r="M174">
        <v>8</v>
      </c>
      <c r="N174">
        <v>220.43</v>
      </c>
      <c r="O174">
        <v>67.5</v>
      </c>
      <c r="P174">
        <v>76</v>
      </c>
      <c r="Q174" t="s">
        <v>97</v>
      </c>
      <c r="R174">
        <v>30</v>
      </c>
      <c r="S174" s="19">
        <v>0.75</v>
      </c>
      <c r="T174">
        <v>0</v>
      </c>
      <c r="U174" s="19">
        <v>0.54166666666666663</v>
      </c>
      <c r="V174" t="s">
        <v>97</v>
      </c>
      <c r="W174">
        <v>7.5</v>
      </c>
      <c r="X174" t="s">
        <v>100</v>
      </c>
      <c r="Y174" t="b">
        <v>0</v>
      </c>
    </row>
    <row r="175" spans="1:25" x14ac:dyDescent="0.25">
      <c r="A175" t="s">
        <v>92</v>
      </c>
      <c r="B175" t="s">
        <v>108</v>
      </c>
      <c r="C175" t="s">
        <v>94</v>
      </c>
      <c r="D175" t="s">
        <v>109</v>
      </c>
      <c r="E175" t="s">
        <v>115</v>
      </c>
      <c r="F175" t="s">
        <v>139</v>
      </c>
      <c r="G175">
        <v>21641</v>
      </c>
      <c r="H175" t="s">
        <v>140</v>
      </c>
      <c r="I175">
        <v>1</v>
      </c>
      <c r="J175" t="s">
        <v>103</v>
      </c>
      <c r="K175" s="19">
        <v>0.54166666666666663</v>
      </c>
      <c r="L175" s="19">
        <v>0.8125</v>
      </c>
      <c r="M175">
        <v>6.5</v>
      </c>
      <c r="N175">
        <v>198.38</v>
      </c>
      <c r="O175">
        <v>67.5</v>
      </c>
      <c r="P175">
        <v>76</v>
      </c>
      <c r="Q175" t="s">
        <v>97</v>
      </c>
      <c r="R175">
        <v>30</v>
      </c>
      <c r="S175" s="19">
        <v>0.75</v>
      </c>
      <c r="T175">
        <v>0</v>
      </c>
      <c r="U175" s="19">
        <v>0.54166666666666663</v>
      </c>
      <c r="V175" t="s">
        <v>97</v>
      </c>
      <c r="W175">
        <v>6</v>
      </c>
      <c r="X175" t="s">
        <v>100</v>
      </c>
      <c r="Y175" t="b">
        <v>0</v>
      </c>
    </row>
    <row r="176" spans="1:25" x14ac:dyDescent="0.25">
      <c r="A176" t="s">
        <v>92</v>
      </c>
      <c r="B176" t="s">
        <v>108</v>
      </c>
      <c r="C176" t="s">
        <v>94</v>
      </c>
      <c r="D176" t="s">
        <v>109</v>
      </c>
      <c r="E176" t="s">
        <v>115</v>
      </c>
      <c r="F176" t="s">
        <v>139</v>
      </c>
      <c r="G176">
        <v>21641</v>
      </c>
      <c r="H176" t="s">
        <v>140</v>
      </c>
      <c r="I176">
        <v>2</v>
      </c>
      <c r="J176" t="s">
        <v>105</v>
      </c>
      <c r="K176" s="19">
        <v>0.47916666666666669</v>
      </c>
      <c r="L176" s="19">
        <v>0.8125</v>
      </c>
      <c r="M176">
        <v>8</v>
      </c>
      <c r="N176">
        <v>220.43</v>
      </c>
      <c r="O176">
        <v>67.5</v>
      </c>
      <c r="P176">
        <v>76</v>
      </c>
      <c r="Q176" t="s">
        <v>97</v>
      </c>
      <c r="R176">
        <v>30</v>
      </c>
      <c r="S176" s="19">
        <v>0.75</v>
      </c>
      <c r="T176">
        <v>0</v>
      </c>
      <c r="U176" s="19">
        <v>0.54166666666666663</v>
      </c>
      <c r="V176" t="s">
        <v>97</v>
      </c>
      <c r="W176">
        <v>7.5</v>
      </c>
      <c r="X176" t="s">
        <v>100</v>
      </c>
      <c r="Y176" t="b">
        <v>0</v>
      </c>
    </row>
    <row r="177" spans="1:25" x14ac:dyDescent="0.25">
      <c r="A177" t="s">
        <v>92</v>
      </c>
      <c r="B177" t="s">
        <v>108</v>
      </c>
      <c r="C177" t="s">
        <v>94</v>
      </c>
      <c r="D177" t="s">
        <v>109</v>
      </c>
      <c r="E177" t="s">
        <v>115</v>
      </c>
      <c r="F177" t="s">
        <v>139</v>
      </c>
      <c r="G177">
        <v>21641</v>
      </c>
      <c r="H177" t="s">
        <v>140</v>
      </c>
      <c r="I177">
        <v>2</v>
      </c>
      <c r="J177" t="s">
        <v>99</v>
      </c>
      <c r="K177" s="19">
        <v>0.54166666666666663</v>
      </c>
      <c r="L177" s="19">
        <v>0.8125</v>
      </c>
      <c r="M177">
        <v>6.5</v>
      </c>
      <c r="N177">
        <v>198.38</v>
      </c>
      <c r="O177">
        <v>67.5</v>
      </c>
      <c r="P177">
        <v>76</v>
      </c>
      <c r="Q177" t="s">
        <v>97</v>
      </c>
      <c r="R177">
        <v>30</v>
      </c>
      <c r="S177" s="19">
        <v>0.75</v>
      </c>
      <c r="T177">
        <v>0</v>
      </c>
      <c r="U177" s="19">
        <v>0.54166666666666663</v>
      </c>
      <c r="V177" t="s">
        <v>97</v>
      </c>
      <c r="W177">
        <v>6</v>
      </c>
      <c r="X177" t="s">
        <v>100</v>
      </c>
      <c r="Y177" t="b">
        <v>0</v>
      </c>
    </row>
    <row r="178" spans="1:25" x14ac:dyDescent="0.25">
      <c r="A178" t="s">
        <v>92</v>
      </c>
      <c r="B178" t="s">
        <v>108</v>
      </c>
      <c r="C178" t="s">
        <v>94</v>
      </c>
      <c r="D178" t="s">
        <v>109</v>
      </c>
      <c r="E178" t="s">
        <v>115</v>
      </c>
      <c r="F178" t="s">
        <v>139</v>
      </c>
      <c r="G178">
        <v>21641</v>
      </c>
      <c r="H178" t="s">
        <v>140</v>
      </c>
      <c r="I178">
        <v>2</v>
      </c>
      <c r="J178" t="s">
        <v>101</v>
      </c>
      <c r="K178" s="19">
        <v>0.47916666666666669</v>
      </c>
      <c r="L178" s="19">
        <v>0.8125</v>
      </c>
      <c r="M178">
        <v>8</v>
      </c>
      <c r="N178">
        <v>220.43</v>
      </c>
      <c r="O178">
        <v>67.5</v>
      </c>
      <c r="P178">
        <v>76</v>
      </c>
      <c r="Q178" t="s">
        <v>97</v>
      </c>
      <c r="R178">
        <v>30</v>
      </c>
      <c r="S178" s="19">
        <v>0.75</v>
      </c>
      <c r="T178">
        <v>0</v>
      </c>
      <c r="U178" s="19">
        <v>0.54166666666666663</v>
      </c>
      <c r="V178" t="s">
        <v>97</v>
      </c>
      <c r="W178">
        <v>7.5</v>
      </c>
      <c r="X178" t="s">
        <v>100</v>
      </c>
      <c r="Y178" t="b">
        <v>0</v>
      </c>
    </row>
    <row r="179" spans="1:25" x14ac:dyDescent="0.25">
      <c r="A179" t="s">
        <v>92</v>
      </c>
      <c r="B179" t="s">
        <v>108</v>
      </c>
      <c r="C179" t="s">
        <v>94</v>
      </c>
      <c r="D179" t="s">
        <v>109</v>
      </c>
      <c r="E179" t="s">
        <v>115</v>
      </c>
      <c r="F179" t="s">
        <v>139</v>
      </c>
      <c r="G179">
        <v>21641</v>
      </c>
      <c r="H179" t="s">
        <v>140</v>
      </c>
      <c r="I179">
        <v>2</v>
      </c>
      <c r="J179" t="s">
        <v>103</v>
      </c>
      <c r="K179" s="19">
        <v>0.54166666666666663</v>
      </c>
      <c r="L179" s="19">
        <v>0.8125</v>
      </c>
      <c r="M179">
        <v>6.5</v>
      </c>
      <c r="N179">
        <v>198.38</v>
      </c>
      <c r="O179">
        <v>67.5</v>
      </c>
      <c r="P179">
        <v>76</v>
      </c>
      <c r="Q179" t="s">
        <v>97</v>
      </c>
      <c r="R179">
        <v>30</v>
      </c>
      <c r="S179" s="19">
        <v>0.75</v>
      </c>
      <c r="T179">
        <v>0</v>
      </c>
      <c r="U179" s="19">
        <v>0.54166666666666663</v>
      </c>
      <c r="V179" t="s">
        <v>97</v>
      </c>
      <c r="W179">
        <v>6</v>
      </c>
      <c r="X179" t="s">
        <v>100</v>
      </c>
      <c r="Y179" t="b">
        <v>0</v>
      </c>
    </row>
    <row r="180" spans="1:25" x14ac:dyDescent="0.25">
      <c r="A180" t="s">
        <v>92</v>
      </c>
      <c r="B180" t="s">
        <v>108</v>
      </c>
      <c r="C180" t="s">
        <v>94</v>
      </c>
      <c r="D180" t="s">
        <v>109</v>
      </c>
      <c r="E180" t="s">
        <v>115</v>
      </c>
      <c r="F180" t="s">
        <v>139</v>
      </c>
      <c r="G180">
        <v>23264</v>
      </c>
      <c r="H180" t="s">
        <v>119</v>
      </c>
      <c r="I180">
        <v>1</v>
      </c>
      <c r="J180" t="s">
        <v>99</v>
      </c>
      <c r="K180" s="19">
        <v>0.54166666666666663</v>
      </c>
      <c r="L180" s="19">
        <v>0.8125</v>
      </c>
      <c r="M180">
        <v>6.5</v>
      </c>
      <c r="N180">
        <v>196.09</v>
      </c>
      <c r="O180">
        <v>64.5</v>
      </c>
      <c r="P180">
        <v>76</v>
      </c>
      <c r="Q180" t="s">
        <v>97</v>
      </c>
      <c r="R180">
        <v>30</v>
      </c>
      <c r="S180" s="19">
        <v>0.72916666666666663</v>
      </c>
      <c r="T180">
        <v>0</v>
      </c>
      <c r="U180" s="19">
        <v>0.54166666666666663</v>
      </c>
      <c r="V180" t="s">
        <v>97</v>
      </c>
      <c r="W180">
        <v>6</v>
      </c>
      <c r="X180" t="s">
        <v>100</v>
      </c>
      <c r="Y180" t="b">
        <v>0</v>
      </c>
    </row>
    <row r="181" spans="1:25" x14ac:dyDescent="0.25">
      <c r="A181" t="s">
        <v>92</v>
      </c>
      <c r="B181" t="s">
        <v>108</v>
      </c>
      <c r="C181" t="s">
        <v>94</v>
      </c>
      <c r="D181" t="s">
        <v>109</v>
      </c>
      <c r="E181" t="s">
        <v>115</v>
      </c>
      <c r="F181" t="s">
        <v>139</v>
      </c>
      <c r="G181">
        <v>23264</v>
      </c>
      <c r="H181" t="s">
        <v>119</v>
      </c>
      <c r="I181">
        <v>2</v>
      </c>
      <c r="J181" t="s">
        <v>113</v>
      </c>
      <c r="K181" s="19">
        <v>0.54166666666666663</v>
      </c>
      <c r="L181" s="19">
        <v>0.8125</v>
      </c>
      <c r="M181">
        <v>6.5</v>
      </c>
      <c r="N181">
        <v>261.45</v>
      </c>
      <c r="O181">
        <v>64.5</v>
      </c>
      <c r="P181">
        <v>76</v>
      </c>
      <c r="Q181" t="s">
        <v>97</v>
      </c>
      <c r="R181">
        <v>30</v>
      </c>
      <c r="S181" s="19">
        <v>0.72916666666666663</v>
      </c>
      <c r="T181">
        <v>0</v>
      </c>
      <c r="U181" s="19">
        <v>0.54166666666666663</v>
      </c>
      <c r="V181" t="s">
        <v>97</v>
      </c>
      <c r="W181">
        <v>6</v>
      </c>
      <c r="X181" t="s">
        <v>100</v>
      </c>
      <c r="Y181" t="b">
        <v>0</v>
      </c>
    </row>
    <row r="182" spans="1:25" x14ac:dyDescent="0.25">
      <c r="A182" t="s">
        <v>92</v>
      </c>
      <c r="B182" t="s">
        <v>108</v>
      </c>
      <c r="C182" t="s">
        <v>94</v>
      </c>
      <c r="D182" t="s">
        <v>109</v>
      </c>
      <c r="E182" t="s">
        <v>115</v>
      </c>
      <c r="F182" t="s">
        <v>139</v>
      </c>
      <c r="G182">
        <v>23264</v>
      </c>
      <c r="H182" t="s">
        <v>119</v>
      </c>
      <c r="I182">
        <v>2</v>
      </c>
      <c r="J182" t="s">
        <v>114</v>
      </c>
      <c r="K182" s="19">
        <v>0.54166666666666663</v>
      </c>
      <c r="L182" s="19">
        <v>0.8125</v>
      </c>
      <c r="M182">
        <v>6.5</v>
      </c>
      <c r="N182">
        <v>305.02</v>
      </c>
      <c r="O182">
        <v>64.5</v>
      </c>
      <c r="P182">
        <v>76</v>
      </c>
      <c r="Q182" t="s">
        <v>97</v>
      </c>
      <c r="R182">
        <v>30</v>
      </c>
      <c r="S182" s="19">
        <v>0.72916666666666663</v>
      </c>
      <c r="T182">
        <v>0</v>
      </c>
      <c r="U182" s="19">
        <v>0.54166666666666663</v>
      </c>
      <c r="V182" t="s">
        <v>97</v>
      </c>
      <c r="W182">
        <v>6</v>
      </c>
      <c r="X182" t="s">
        <v>100</v>
      </c>
      <c r="Y182" t="b">
        <v>0</v>
      </c>
    </row>
    <row r="183" spans="1:25" x14ac:dyDescent="0.25">
      <c r="A183" t="s">
        <v>92</v>
      </c>
      <c r="B183" t="s">
        <v>108</v>
      </c>
      <c r="C183" t="s">
        <v>94</v>
      </c>
      <c r="D183" t="s">
        <v>109</v>
      </c>
      <c r="E183" t="s">
        <v>115</v>
      </c>
      <c r="F183" t="s">
        <v>139</v>
      </c>
      <c r="G183">
        <v>23453</v>
      </c>
      <c r="H183" t="s">
        <v>120</v>
      </c>
      <c r="I183">
        <v>2</v>
      </c>
      <c r="J183" t="s">
        <v>101</v>
      </c>
      <c r="K183" s="19">
        <v>0.29166666666666669</v>
      </c>
      <c r="L183" s="19">
        <v>0.5625</v>
      </c>
      <c r="M183">
        <v>6.5</v>
      </c>
      <c r="N183">
        <v>160.62</v>
      </c>
      <c r="O183">
        <v>18</v>
      </c>
      <c r="P183">
        <v>76</v>
      </c>
      <c r="Q183" t="s">
        <v>97</v>
      </c>
      <c r="R183">
        <v>30</v>
      </c>
      <c r="S183" s="19">
        <v>0.5</v>
      </c>
      <c r="T183">
        <v>0</v>
      </c>
      <c r="U183" s="19">
        <v>0</v>
      </c>
      <c r="V183" t="s">
        <v>97</v>
      </c>
      <c r="W183">
        <v>6</v>
      </c>
      <c r="X183" t="s">
        <v>100</v>
      </c>
      <c r="Y183" t="b">
        <v>0</v>
      </c>
    </row>
    <row r="184" spans="1:25" x14ac:dyDescent="0.25">
      <c r="A184" t="s">
        <v>92</v>
      </c>
      <c r="B184" t="s">
        <v>108</v>
      </c>
      <c r="C184" t="s">
        <v>94</v>
      </c>
      <c r="D184" t="s">
        <v>109</v>
      </c>
      <c r="E184" t="s">
        <v>115</v>
      </c>
      <c r="F184" t="s">
        <v>139</v>
      </c>
      <c r="G184">
        <v>23981</v>
      </c>
      <c r="H184" t="s">
        <v>132</v>
      </c>
      <c r="I184">
        <v>1</v>
      </c>
      <c r="J184" t="s">
        <v>101</v>
      </c>
      <c r="K184" s="19">
        <v>0.29166666666666669</v>
      </c>
      <c r="L184" s="19">
        <v>0.5625</v>
      </c>
      <c r="M184">
        <v>6.5</v>
      </c>
      <c r="N184">
        <v>174.3</v>
      </c>
      <c r="O184">
        <v>54</v>
      </c>
      <c r="P184">
        <v>76</v>
      </c>
      <c r="Q184" t="s">
        <v>97</v>
      </c>
      <c r="R184">
        <v>30</v>
      </c>
      <c r="S184" s="19">
        <v>0.5</v>
      </c>
      <c r="T184">
        <v>0</v>
      </c>
      <c r="U184" s="19">
        <v>0.54166666666666663</v>
      </c>
      <c r="V184" t="s">
        <v>97</v>
      </c>
      <c r="W184">
        <v>6</v>
      </c>
      <c r="X184" t="s">
        <v>100</v>
      </c>
      <c r="Y184" t="b">
        <v>0</v>
      </c>
    </row>
    <row r="185" spans="1:25" x14ac:dyDescent="0.25">
      <c r="A185" t="s">
        <v>92</v>
      </c>
      <c r="B185" t="s">
        <v>108</v>
      </c>
      <c r="C185" t="s">
        <v>94</v>
      </c>
      <c r="D185" t="s">
        <v>109</v>
      </c>
      <c r="E185" t="s">
        <v>115</v>
      </c>
      <c r="F185" t="s">
        <v>139</v>
      </c>
      <c r="G185">
        <v>24418</v>
      </c>
      <c r="H185" t="s">
        <v>138</v>
      </c>
      <c r="I185">
        <v>1</v>
      </c>
      <c r="J185" t="s">
        <v>105</v>
      </c>
      <c r="K185" s="19">
        <v>0.29166666666666669</v>
      </c>
      <c r="L185" s="19">
        <v>0.5625</v>
      </c>
      <c r="M185">
        <v>6.5</v>
      </c>
      <c r="N185">
        <v>160.62</v>
      </c>
      <c r="O185">
        <v>51</v>
      </c>
      <c r="P185">
        <v>76</v>
      </c>
      <c r="Q185" t="s">
        <v>97</v>
      </c>
      <c r="R185">
        <v>30</v>
      </c>
      <c r="S185" s="19">
        <v>0.5</v>
      </c>
      <c r="T185">
        <v>0</v>
      </c>
      <c r="U185" s="19">
        <v>0</v>
      </c>
      <c r="V185" t="s">
        <v>97</v>
      </c>
      <c r="W185">
        <v>6</v>
      </c>
      <c r="X185" t="s">
        <v>100</v>
      </c>
      <c r="Y185" t="b">
        <v>0</v>
      </c>
    </row>
    <row r="186" spans="1:25" x14ac:dyDescent="0.25">
      <c r="A186" t="s">
        <v>92</v>
      </c>
      <c r="B186" t="s">
        <v>108</v>
      </c>
      <c r="C186" t="s">
        <v>94</v>
      </c>
      <c r="D186" t="s">
        <v>109</v>
      </c>
      <c r="E186" t="s">
        <v>115</v>
      </c>
      <c r="F186" t="s">
        <v>139</v>
      </c>
      <c r="G186">
        <v>24418</v>
      </c>
      <c r="H186" t="s">
        <v>138</v>
      </c>
      <c r="I186">
        <v>1</v>
      </c>
      <c r="J186" t="s">
        <v>99</v>
      </c>
      <c r="K186" s="19">
        <v>0.29166666666666669</v>
      </c>
      <c r="L186" s="19">
        <v>0.5625</v>
      </c>
      <c r="M186">
        <v>6.5</v>
      </c>
      <c r="N186">
        <v>160.62</v>
      </c>
      <c r="O186">
        <v>51</v>
      </c>
      <c r="P186">
        <v>76</v>
      </c>
      <c r="Q186" t="s">
        <v>97</v>
      </c>
      <c r="R186">
        <v>30</v>
      </c>
      <c r="S186" s="19">
        <v>0.5</v>
      </c>
      <c r="T186">
        <v>0</v>
      </c>
      <c r="U186" s="19">
        <v>0</v>
      </c>
      <c r="V186" t="s">
        <v>97</v>
      </c>
      <c r="W186">
        <v>6</v>
      </c>
      <c r="X186" t="s">
        <v>100</v>
      </c>
      <c r="Y186" t="b">
        <v>0</v>
      </c>
    </row>
    <row r="187" spans="1:25" x14ac:dyDescent="0.25">
      <c r="A187" t="s">
        <v>92</v>
      </c>
      <c r="B187" t="s">
        <v>108</v>
      </c>
      <c r="C187" t="s">
        <v>94</v>
      </c>
      <c r="D187" t="s">
        <v>109</v>
      </c>
      <c r="E187" t="s">
        <v>115</v>
      </c>
      <c r="F187" t="s">
        <v>139</v>
      </c>
      <c r="G187">
        <v>24418</v>
      </c>
      <c r="H187" t="s">
        <v>138</v>
      </c>
      <c r="I187">
        <v>1</v>
      </c>
      <c r="J187" t="s">
        <v>102</v>
      </c>
      <c r="K187" s="19">
        <v>0.29166666666666669</v>
      </c>
      <c r="L187" s="19">
        <v>0.5625</v>
      </c>
      <c r="M187">
        <v>6.5</v>
      </c>
      <c r="N187">
        <v>160.62</v>
      </c>
      <c r="O187">
        <v>51</v>
      </c>
      <c r="P187">
        <v>76</v>
      </c>
      <c r="Q187" t="s">
        <v>97</v>
      </c>
      <c r="R187">
        <v>30</v>
      </c>
      <c r="S187" s="19">
        <v>0.5</v>
      </c>
      <c r="T187">
        <v>0</v>
      </c>
      <c r="U187" s="19">
        <v>0</v>
      </c>
      <c r="V187" t="s">
        <v>97</v>
      </c>
      <c r="W187">
        <v>6</v>
      </c>
      <c r="X187" t="s">
        <v>100</v>
      </c>
      <c r="Y187" t="b">
        <v>0</v>
      </c>
    </row>
    <row r="188" spans="1:25" x14ac:dyDescent="0.25">
      <c r="A188" t="s">
        <v>92</v>
      </c>
      <c r="B188" t="s">
        <v>108</v>
      </c>
      <c r="C188" t="s">
        <v>94</v>
      </c>
      <c r="D188" t="s">
        <v>109</v>
      </c>
      <c r="E188" t="s">
        <v>115</v>
      </c>
      <c r="F188" t="s">
        <v>139</v>
      </c>
      <c r="G188">
        <v>24418</v>
      </c>
      <c r="H188" t="s">
        <v>138</v>
      </c>
      <c r="I188">
        <v>2</v>
      </c>
      <c r="J188" t="s">
        <v>105</v>
      </c>
      <c r="K188" s="19">
        <v>0.29166666666666669</v>
      </c>
      <c r="L188" s="19">
        <v>0.5625</v>
      </c>
      <c r="M188">
        <v>6.5</v>
      </c>
      <c r="N188">
        <v>160.62</v>
      </c>
      <c r="O188">
        <v>51</v>
      </c>
      <c r="P188">
        <v>76</v>
      </c>
      <c r="Q188" t="s">
        <v>97</v>
      </c>
      <c r="R188">
        <v>30</v>
      </c>
      <c r="S188" s="19">
        <v>0.5</v>
      </c>
      <c r="T188">
        <v>0</v>
      </c>
      <c r="U188" s="19">
        <v>0</v>
      </c>
      <c r="V188" t="s">
        <v>97</v>
      </c>
      <c r="W188">
        <v>6</v>
      </c>
      <c r="X188" t="s">
        <v>100</v>
      </c>
      <c r="Y188" t="b">
        <v>0</v>
      </c>
    </row>
    <row r="189" spans="1:25" x14ac:dyDescent="0.25">
      <c r="A189" t="s">
        <v>92</v>
      </c>
      <c r="B189" t="s">
        <v>108</v>
      </c>
      <c r="C189" t="s">
        <v>94</v>
      </c>
      <c r="D189" t="s">
        <v>109</v>
      </c>
      <c r="E189" t="s">
        <v>115</v>
      </c>
      <c r="F189" t="s">
        <v>139</v>
      </c>
      <c r="G189">
        <v>25226</v>
      </c>
      <c r="H189" t="s">
        <v>130</v>
      </c>
      <c r="I189">
        <v>2</v>
      </c>
      <c r="J189" t="s">
        <v>113</v>
      </c>
      <c r="K189" s="19">
        <v>0.29166666666666669</v>
      </c>
      <c r="L189" s="19">
        <v>0.5625</v>
      </c>
      <c r="M189">
        <v>6.5</v>
      </c>
      <c r="N189">
        <v>261.45</v>
      </c>
      <c r="O189">
        <v>54</v>
      </c>
      <c r="P189">
        <v>76</v>
      </c>
      <c r="Q189" t="s">
        <v>97</v>
      </c>
      <c r="R189">
        <v>30</v>
      </c>
      <c r="S189" s="19">
        <v>0.5</v>
      </c>
      <c r="T189">
        <v>0</v>
      </c>
      <c r="U189" s="19">
        <v>0.54166666666666663</v>
      </c>
      <c r="V189" t="s">
        <v>97</v>
      </c>
      <c r="W189">
        <v>6</v>
      </c>
      <c r="X189" t="s">
        <v>100</v>
      </c>
      <c r="Y189" t="b">
        <v>0</v>
      </c>
    </row>
    <row r="190" spans="1:25" x14ac:dyDescent="0.25">
      <c r="A190" t="s">
        <v>92</v>
      </c>
      <c r="B190" t="s">
        <v>108</v>
      </c>
      <c r="C190" t="s">
        <v>94</v>
      </c>
      <c r="D190" t="s">
        <v>109</v>
      </c>
      <c r="E190" t="s">
        <v>115</v>
      </c>
      <c r="F190" t="s">
        <v>139</v>
      </c>
      <c r="G190">
        <v>25226</v>
      </c>
      <c r="H190" t="s">
        <v>130</v>
      </c>
      <c r="I190">
        <v>2</v>
      </c>
      <c r="J190" t="s">
        <v>114</v>
      </c>
      <c r="K190" s="19">
        <v>0.29166666666666669</v>
      </c>
      <c r="L190" s="19">
        <v>0.5625</v>
      </c>
      <c r="M190">
        <v>6.5</v>
      </c>
      <c r="N190">
        <v>305.02</v>
      </c>
      <c r="O190">
        <v>54</v>
      </c>
      <c r="P190">
        <v>76</v>
      </c>
      <c r="Q190" t="s">
        <v>97</v>
      </c>
      <c r="R190">
        <v>30</v>
      </c>
      <c r="S190" s="19">
        <v>0.5</v>
      </c>
      <c r="T190">
        <v>0</v>
      </c>
      <c r="U190" s="19">
        <v>0.54166666666666663</v>
      </c>
      <c r="V190" t="s">
        <v>97</v>
      </c>
      <c r="W190">
        <v>6</v>
      </c>
      <c r="X190" t="s">
        <v>100</v>
      </c>
      <c r="Y190" t="b">
        <v>0</v>
      </c>
    </row>
    <row r="191" spans="1:25" x14ac:dyDescent="0.25">
      <c r="A191" t="s">
        <v>92</v>
      </c>
      <c r="B191" t="s">
        <v>108</v>
      </c>
      <c r="C191" t="s">
        <v>94</v>
      </c>
      <c r="D191" t="s">
        <v>109</v>
      </c>
      <c r="E191" t="s">
        <v>115</v>
      </c>
      <c r="F191" t="s">
        <v>139</v>
      </c>
      <c r="G191">
        <v>25675</v>
      </c>
      <c r="H191" t="s">
        <v>124</v>
      </c>
      <c r="I191">
        <v>1</v>
      </c>
      <c r="J191" t="s">
        <v>113</v>
      </c>
      <c r="K191" s="19">
        <v>0.29166666666666669</v>
      </c>
      <c r="L191" s="19">
        <v>0.5625</v>
      </c>
      <c r="M191">
        <v>6.5</v>
      </c>
      <c r="N191">
        <v>0</v>
      </c>
      <c r="O191">
        <v>30</v>
      </c>
      <c r="P191">
        <v>76</v>
      </c>
      <c r="Q191" t="s">
        <v>97</v>
      </c>
      <c r="R191">
        <v>30</v>
      </c>
      <c r="S191" s="19">
        <v>0.5</v>
      </c>
      <c r="T191">
        <v>0</v>
      </c>
      <c r="U191" s="19">
        <v>0.54166666666666663</v>
      </c>
      <c r="V191" t="s">
        <v>97</v>
      </c>
      <c r="W191">
        <v>6</v>
      </c>
      <c r="X191" t="s">
        <v>100</v>
      </c>
      <c r="Y191" t="b">
        <v>0</v>
      </c>
    </row>
    <row r="192" spans="1:25" x14ac:dyDescent="0.25">
      <c r="A192" t="s">
        <v>92</v>
      </c>
      <c r="B192" t="s">
        <v>108</v>
      </c>
      <c r="C192" t="s">
        <v>94</v>
      </c>
      <c r="D192" t="s">
        <v>109</v>
      </c>
      <c r="E192" t="s">
        <v>115</v>
      </c>
      <c r="F192" t="s">
        <v>139</v>
      </c>
      <c r="G192">
        <v>25675</v>
      </c>
      <c r="H192" t="s">
        <v>124</v>
      </c>
      <c r="I192">
        <v>1</v>
      </c>
      <c r="J192" t="s">
        <v>114</v>
      </c>
      <c r="K192" s="19">
        <v>0.29166666666666669</v>
      </c>
      <c r="L192" s="19">
        <v>0.5625</v>
      </c>
      <c r="M192">
        <v>6.5</v>
      </c>
      <c r="N192">
        <v>0</v>
      </c>
      <c r="O192">
        <v>30</v>
      </c>
      <c r="P192">
        <v>76</v>
      </c>
      <c r="Q192" t="s">
        <v>97</v>
      </c>
      <c r="R192">
        <v>30</v>
      </c>
      <c r="S192" s="19">
        <v>0.5</v>
      </c>
      <c r="T192">
        <v>0</v>
      </c>
      <c r="U192" s="19">
        <v>0.54166666666666663</v>
      </c>
      <c r="V192" t="s">
        <v>97</v>
      </c>
      <c r="W192">
        <v>6</v>
      </c>
      <c r="X192" t="s">
        <v>100</v>
      </c>
      <c r="Y192" t="b">
        <v>0</v>
      </c>
    </row>
    <row r="193" spans="1:25" x14ac:dyDescent="0.25">
      <c r="A193" t="s">
        <v>92</v>
      </c>
      <c r="B193" t="s">
        <v>108</v>
      </c>
      <c r="C193" t="s">
        <v>94</v>
      </c>
      <c r="D193" t="s">
        <v>109</v>
      </c>
      <c r="E193" t="s">
        <v>115</v>
      </c>
      <c r="F193" t="s">
        <v>139</v>
      </c>
      <c r="G193">
        <v>25675</v>
      </c>
      <c r="H193" t="s">
        <v>124</v>
      </c>
      <c r="I193">
        <v>2</v>
      </c>
      <c r="J193" t="s">
        <v>99</v>
      </c>
      <c r="K193" s="19">
        <v>0.29166666666666669</v>
      </c>
      <c r="L193" s="19">
        <v>0.5625</v>
      </c>
      <c r="M193">
        <v>6.5</v>
      </c>
      <c r="N193">
        <v>0</v>
      </c>
      <c r="O193">
        <v>30</v>
      </c>
      <c r="P193">
        <v>76</v>
      </c>
      <c r="Q193" t="s">
        <v>97</v>
      </c>
      <c r="R193">
        <v>30</v>
      </c>
      <c r="S193" s="19">
        <v>0.5</v>
      </c>
      <c r="T193">
        <v>0</v>
      </c>
      <c r="U193" s="19">
        <v>0.54166666666666663</v>
      </c>
      <c r="V193" t="s">
        <v>97</v>
      </c>
      <c r="W193">
        <v>6</v>
      </c>
      <c r="X193" t="s">
        <v>100</v>
      </c>
      <c r="Y193" t="b">
        <v>0</v>
      </c>
    </row>
    <row r="194" spans="1:25" x14ac:dyDescent="0.25">
      <c r="A194" t="s">
        <v>92</v>
      </c>
      <c r="B194" t="s">
        <v>108</v>
      </c>
      <c r="C194" t="s">
        <v>94</v>
      </c>
      <c r="D194" t="s">
        <v>109</v>
      </c>
      <c r="E194" t="s">
        <v>115</v>
      </c>
      <c r="F194" t="s">
        <v>139</v>
      </c>
      <c r="G194">
        <v>25858</v>
      </c>
      <c r="H194" t="s">
        <v>131</v>
      </c>
      <c r="I194">
        <v>2</v>
      </c>
      <c r="J194" t="s">
        <v>103</v>
      </c>
      <c r="K194" s="19">
        <v>0.29166666666666669</v>
      </c>
      <c r="L194" s="19">
        <v>0.5625</v>
      </c>
      <c r="M194">
        <v>6.5</v>
      </c>
      <c r="N194">
        <v>176.34</v>
      </c>
      <c r="O194">
        <v>54</v>
      </c>
      <c r="P194">
        <v>76</v>
      </c>
      <c r="Q194" t="s">
        <v>97</v>
      </c>
      <c r="R194">
        <v>30</v>
      </c>
      <c r="S194" s="19">
        <v>0.5</v>
      </c>
      <c r="T194">
        <v>0</v>
      </c>
      <c r="U194" s="19">
        <v>0.54166666666666663</v>
      </c>
      <c r="V194" t="s">
        <v>97</v>
      </c>
      <c r="W194">
        <v>6</v>
      </c>
      <c r="X194" t="s">
        <v>100</v>
      </c>
      <c r="Y194" t="b">
        <v>0</v>
      </c>
    </row>
    <row r="195" spans="1:25" x14ac:dyDescent="0.25">
      <c r="A195" t="s">
        <v>92</v>
      </c>
      <c r="B195" t="s">
        <v>108</v>
      </c>
      <c r="C195" t="s">
        <v>94</v>
      </c>
      <c r="D195" t="s">
        <v>109</v>
      </c>
      <c r="E195" t="s">
        <v>115</v>
      </c>
      <c r="F195" t="s">
        <v>139</v>
      </c>
      <c r="G195">
        <v>26106</v>
      </c>
      <c r="H195" t="s">
        <v>135</v>
      </c>
      <c r="I195">
        <v>2</v>
      </c>
      <c r="J195" t="s">
        <v>102</v>
      </c>
      <c r="K195" s="19">
        <v>0.54166666666666663</v>
      </c>
      <c r="L195" s="19">
        <v>0.8125</v>
      </c>
      <c r="M195">
        <v>6.5</v>
      </c>
      <c r="N195">
        <v>196.09</v>
      </c>
      <c r="O195">
        <v>48</v>
      </c>
      <c r="P195">
        <v>76</v>
      </c>
      <c r="Q195" t="s">
        <v>97</v>
      </c>
      <c r="R195">
        <v>30</v>
      </c>
      <c r="S195" s="19">
        <v>0.70833333333333337</v>
      </c>
      <c r="T195">
        <v>0</v>
      </c>
      <c r="U195" s="19">
        <v>0.54166666666666663</v>
      </c>
      <c r="V195" t="s">
        <v>97</v>
      </c>
      <c r="W195">
        <v>6</v>
      </c>
      <c r="X195" t="s">
        <v>100</v>
      </c>
      <c r="Y195" t="b">
        <v>0</v>
      </c>
    </row>
    <row r="196" spans="1:25" x14ac:dyDescent="0.25">
      <c r="A196" t="s">
        <v>92</v>
      </c>
      <c r="B196" t="s">
        <v>108</v>
      </c>
      <c r="C196" t="s">
        <v>94</v>
      </c>
      <c r="D196" t="s">
        <v>109</v>
      </c>
      <c r="E196" t="s">
        <v>115</v>
      </c>
      <c r="F196" t="s">
        <v>139</v>
      </c>
      <c r="G196">
        <v>26127</v>
      </c>
      <c r="H196" t="s">
        <v>136</v>
      </c>
      <c r="I196">
        <v>1</v>
      </c>
      <c r="J196" t="s">
        <v>103</v>
      </c>
      <c r="K196" s="19">
        <v>0.29166666666666669</v>
      </c>
      <c r="L196" s="19">
        <v>0.5625</v>
      </c>
      <c r="M196">
        <v>6.5</v>
      </c>
      <c r="N196">
        <v>179.88</v>
      </c>
      <c r="O196">
        <v>42</v>
      </c>
      <c r="P196">
        <v>76</v>
      </c>
      <c r="Q196" t="s">
        <v>97</v>
      </c>
      <c r="R196">
        <v>30</v>
      </c>
      <c r="S196" s="19">
        <v>0.5</v>
      </c>
      <c r="T196">
        <v>0</v>
      </c>
      <c r="U196" s="19">
        <v>0</v>
      </c>
      <c r="V196" t="s">
        <v>97</v>
      </c>
      <c r="W196">
        <v>6</v>
      </c>
      <c r="X196" t="s">
        <v>100</v>
      </c>
      <c r="Y196" t="b">
        <v>0</v>
      </c>
    </row>
    <row r="197" spans="1:25" x14ac:dyDescent="0.25">
      <c r="A197" t="s">
        <v>92</v>
      </c>
      <c r="B197" t="s">
        <v>108</v>
      </c>
      <c r="C197" t="s">
        <v>94</v>
      </c>
      <c r="D197" t="s">
        <v>109</v>
      </c>
      <c r="E197" t="s">
        <v>141</v>
      </c>
      <c r="F197" t="s">
        <v>111</v>
      </c>
      <c r="G197">
        <v>23454</v>
      </c>
      <c r="H197" t="s">
        <v>142</v>
      </c>
      <c r="I197">
        <v>1</v>
      </c>
      <c r="J197" t="s">
        <v>105</v>
      </c>
      <c r="K197" s="19">
        <v>0.47916666666666669</v>
      </c>
      <c r="L197" s="19">
        <v>0.8125</v>
      </c>
      <c r="M197">
        <v>8</v>
      </c>
      <c r="N197">
        <v>227.93</v>
      </c>
      <c r="O197">
        <v>76</v>
      </c>
      <c r="P197">
        <v>76</v>
      </c>
      <c r="Q197" t="s">
        <v>97</v>
      </c>
      <c r="R197">
        <v>30</v>
      </c>
      <c r="S197" s="19">
        <v>0.54166666666666663</v>
      </c>
      <c r="T197">
        <v>0</v>
      </c>
      <c r="U197" s="19">
        <v>0.54166666666666663</v>
      </c>
      <c r="V197" t="s">
        <v>97</v>
      </c>
      <c r="W197">
        <v>7.5</v>
      </c>
      <c r="X197" t="s">
        <v>100</v>
      </c>
      <c r="Y197" t="b">
        <v>0</v>
      </c>
    </row>
    <row r="198" spans="1:25" x14ac:dyDescent="0.25">
      <c r="A198" t="s">
        <v>92</v>
      </c>
      <c r="B198" t="s">
        <v>108</v>
      </c>
      <c r="C198" t="s">
        <v>94</v>
      </c>
      <c r="D198" t="s">
        <v>109</v>
      </c>
      <c r="E198" t="s">
        <v>141</v>
      </c>
      <c r="F198" t="s">
        <v>111</v>
      </c>
      <c r="G198">
        <v>23454</v>
      </c>
      <c r="H198" t="s">
        <v>142</v>
      </c>
      <c r="I198">
        <v>1</v>
      </c>
      <c r="J198" t="s">
        <v>99</v>
      </c>
      <c r="K198" s="19">
        <v>0.45833333333333331</v>
      </c>
      <c r="L198" s="19">
        <v>0.8125</v>
      </c>
      <c r="M198">
        <v>8.5</v>
      </c>
      <c r="N198">
        <v>243.12</v>
      </c>
      <c r="O198">
        <v>76</v>
      </c>
      <c r="P198">
        <v>76</v>
      </c>
      <c r="Q198" t="s">
        <v>97</v>
      </c>
      <c r="R198">
        <v>30</v>
      </c>
      <c r="S198" s="19">
        <v>0.54166666666666663</v>
      </c>
      <c r="T198">
        <v>0</v>
      </c>
      <c r="U198" s="19">
        <v>0.54166666666666663</v>
      </c>
      <c r="V198" t="s">
        <v>97</v>
      </c>
      <c r="W198">
        <v>8</v>
      </c>
      <c r="X198" t="s">
        <v>100</v>
      </c>
      <c r="Y198" t="b">
        <v>0</v>
      </c>
    </row>
    <row r="199" spans="1:25" x14ac:dyDescent="0.25">
      <c r="A199" t="s">
        <v>92</v>
      </c>
      <c r="B199" t="s">
        <v>108</v>
      </c>
      <c r="C199" t="s">
        <v>94</v>
      </c>
      <c r="D199" t="s">
        <v>109</v>
      </c>
      <c r="E199" t="s">
        <v>141</v>
      </c>
      <c r="F199" t="s">
        <v>111</v>
      </c>
      <c r="G199">
        <v>23454</v>
      </c>
      <c r="H199" t="s">
        <v>142</v>
      </c>
      <c r="I199">
        <v>1</v>
      </c>
      <c r="J199" t="s">
        <v>113</v>
      </c>
      <c r="K199" s="19">
        <v>0.47916666666666669</v>
      </c>
      <c r="L199" s="19">
        <v>0.8125</v>
      </c>
      <c r="M199">
        <v>8</v>
      </c>
      <c r="N199">
        <v>341.89</v>
      </c>
      <c r="O199">
        <v>76</v>
      </c>
      <c r="P199">
        <v>76</v>
      </c>
      <c r="Q199" t="s">
        <v>97</v>
      </c>
      <c r="R199">
        <v>30</v>
      </c>
      <c r="S199" s="19">
        <v>0.54166666666666663</v>
      </c>
      <c r="T199">
        <v>0</v>
      </c>
      <c r="U199" s="19">
        <v>0.54166666666666663</v>
      </c>
      <c r="V199" t="s">
        <v>97</v>
      </c>
      <c r="W199">
        <v>7.5</v>
      </c>
      <c r="X199" t="s">
        <v>100</v>
      </c>
      <c r="Y199" t="b">
        <v>0</v>
      </c>
    </row>
    <row r="200" spans="1:25" x14ac:dyDescent="0.25">
      <c r="A200" t="s">
        <v>92</v>
      </c>
      <c r="B200" t="s">
        <v>108</v>
      </c>
      <c r="C200" t="s">
        <v>94</v>
      </c>
      <c r="D200" t="s">
        <v>109</v>
      </c>
      <c r="E200" t="s">
        <v>141</v>
      </c>
      <c r="F200" t="s">
        <v>111</v>
      </c>
      <c r="G200">
        <v>23454</v>
      </c>
      <c r="H200" t="s">
        <v>142</v>
      </c>
      <c r="I200">
        <v>1</v>
      </c>
      <c r="J200" t="s">
        <v>114</v>
      </c>
      <c r="K200" s="19">
        <v>0.47916666666666669</v>
      </c>
      <c r="L200" s="19">
        <v>0.8125</v>
      </c>
      <c r="M200">
        <v>8</v>
      </c>
      <c r="N200">
        <v>398.87</v>
      </c>
      <c r="O200">
        <v>76</v>
      </c>
      <c r="P200">
        <v>76</v>
      </c>
      <c r="Q200" t="s">
        <v>97</v>
      </c>
      <c r="R200">
        <v>30</v>
      </c>
      <c r="S200" s="19">
        <v>0.54166666666666663</v>
      </c>
      <c r="T200">
        <v>0</v>
      </c>
      <c r="U200" s="19">
        <v>0.54166666666666663</v>
      </c>
      <c r="V200" t="s">
        <v>97</v>
      </c>
      <c r="W200">
        <v>7.5</v>
      </c>
      <c r="X200" t="s">
        <v>100</v>
      </c>
      <c r="Y200" t="b">
        <v>0</v>
      </c>
    </row>
    <row r="201" spans="1:25" x14ac:dyDescent="0.25">
      <c r="A201" t="s">
        <v>92</v>
      </c>
      <c r="B201" t="s">
        <v>108</v>
      </c>
      <c r="C201" t="s">
        <v>94</v>
      </c>
      <c r="D201" t="s">
        <v>109</v>
      </c>
      <c r="E201" t="s">
        <v>141</v>
      </c>
      <c r="F201" t="s">
        <v>111</v>
      </c>
      <c r="G201">
        <v>23454</v>
      </c>
      <c r="H201" t="s">
        <v>142</v>
      </c>
      <c r="I201">
        <v>1</v>
      </c>
      <c r="J201" t="s">
        <v>102</v>
      </c>
      <c r="K201" s="19">
        <v>0.47916666666666669</v>
      </c>
      <c r="L201" s="19">
        <v>0.8125</v>
      </c>
      <c r="M201">
        <v>8</v>
      </c>
      <c r="N201">
        <v>227.93</v>
      </c>
      <c r="O201">
        <v>76</v>
      </c>
      <c r="P201">
        <v>76</v>
      </c>
      <c r="Q201" t="s">
        <v>97</v>
      </c>
      <c r="R201">
        <v>30</v>
      </c>
      <c r="S201" s="19">
        <v>0.54166666666666663</v>
      </c>
      <c r="T201">
        <v>0</v>
      </c>
      <c r="U201" s="19">
        <v>0.54166666666666663</v>
      </c>
      <c r="V201" t="s">
        <v>97</v>
      </c>
      <c r="W201">
        <v>7.5</v>
      </c>
      <c r="X201" t="s">
        <v>100</v>
      </c>
      <c r="Y201" t="b">
        <v>0</v>
      </c>
    </row>
    <row r="202" spans="1:25" x14ac:dyDescent="0.25">
      <c r="A202" t="s">
        <v>92</v>
      </c>
      <c r="B202" t="s">
        <v>108</v>
      </c>
      <c r="C202" t="s">
        <v>94</v>
      </c>
      <c r="D202" t="s">
        <v>109</v>
      </c>
      <c r="E202" t="s">
        <v>141</v>
      </c>
      <c r="F202" t="s">
        <v>111</v>
      </c>
      <c r="G202">
        <v>23454</v>
      </c>
      <c r="H202" t="s">
        <v>142</v>
      </c>
      <c r="I202">
        <v>2</v>
      </c>
      <c r="J202" t="s">
        <v>105</v>
      </c>
      <c r="K202" s="19">
        <v>0.47916666666666669</v>
      </c>
      <c r="L202" s="19">
        <v>0.8125</v>
      </c>
      <c r="M202">
        <v>8</v>
      </c>
      <c r="N202">
        <v>227.93</v>
      </c>
      <c r="O202">
        <v>76</v>
      </c>
      <c r="P202">
        <v>76</v>
      </c>
      <c r="Q202" t="s">
        <v>97</v>
      </c>
      <c r="R202">
        <v>30</v>
      </c>
      <c r="S202" s="19">
        <v>0.54166666666666663</v>
      </c>
      <c r="T202">
        <v>0</v>
      </c>
      <c r="U202" s="19">
        <v>0.54166666666666663</v>
      </c>
      <c r="V202" t="s">
        <v>97</v>
      </c>
      <c r="W202">
        <v>7.5</v>
      </c>
      <c r="X202" t="s">
        <v>100</v>
      </c>
      <c r="Y202" t="b">
        <v>0</v>
      </c>
    </row>
    <row r="203" spans="1:25" x14ac:dyDescent="0.25">
      <c r="A203" t="s">
        <v>92</v>
      </c>
      <c r="B203" t="s">
        <v>108</v>
      </c>
      <c r="C203" t="s">
        <v>94</v>
      </c>
      <c r="D203" t="s">
        <v>109</v>
      </c>
      <c r="E203" t="s">
        <v>141</v>
      </c>
      <c r="F203" t="s">
        <v>111</v>
      </c>
      <c r="G203">
        <v>23454</v>
      </c>
      <c r="H203" t="s">
        <v>142</v>
      </c>
      <c r="I203">
        <v>2</v>
      </c>
      <c r="J203" t="s">
        <v>99</v>
      </c>
      <c r="K203" s="19">
        <v>0.45833333333333331</v>
      </c>
      <c r="L203" s="19">
        <v>0.8125</v>
      </c>
      <c r="M203">
        <v>8.5</v>
      </c>
      <c r="N203">
        <v>243.12</v>
      </c>
      <c r="O203">
        <v>76</v>
      </c>
      <c r="P203">
        <v>76</v>
      </c>
      <c r="Q203" t="s">
        <v>97</v>
      </c>
      <c r="R203">
        <v>30</v>
      </c>
      <c r="S203" s="19">
        <v>0.54166666666666663</v>
      </c>
      <c r="T203">
        <v>0</v>
      </c>
      <c r="U203" s="19">
        <v>0.54166666666666663</v>
      </c>
      <c r="V203" t="s">
        <v>97</v>
      </c>
      <c r="W203">
        <v>8</v>
      </c>
      <c r="X203" t="s">
        <v>100</v>
      </c>
      <c r="Y203" t="b">
        <v>0</v>
      </c>
    </row>
    <row r="204" spans="1:25" x14ac:dyDescent="0.25">
      <c r="A204" t="s">
        <v>92</v>
      </c>
      <c r="B204" t="s">
        <v>108</v>
      </c>
      <c r="C204" t="s">
        <v>94</v>
      </c>
      <c r="D204" t="s">
        <v>109</v>
      </c>
      <c r="E204" t="s">
        <v>141</v>
      </c>
      <c r="F204" t="s">
        <v>111</v>
      </c>
      <c r="G204">
        <v>23454</v>
      </c>
      <c r="H204" t="s">
        <v>142</v>
      </c>
      <c r="I204">
        <v>2</v>
      </c>
      <c r="J204" t="s">
        <v>113</v>
      </c>
      <c r="K204" s="19">
        <v>0.47916666666666669</v>
      </c>
      <c r="L204" s="19">
        <v>0.8125</v>
      </c>
      <c r="M204">
        <v>8</v>
      </c>
      <c r="N204">
        <v>341.89</v>
      </c>
      <c r="O204">
        <v>76</v>
      </c>
      <c r="P204">
        <v>76</v>
      </c>
      <c r="Q204" t="s">
        <v>97</v>
      </c>
      <c r="R204">
        <v>30</v>
      </c>
      <c r="S204" s="19">
        <v>0.54166666666666663</v>
      </c>
      <c r="T204">
        <v>0</v>
      </c>
      <c r="U204" s="19">
        <v>0.54166666666666663</v>
      </c>
      <c r="V204" t="s">
        <v>97</v>
      </c>
      <c r="W204">
        <v>7.5</v>
      </c>
      <c r="X204" t="s">
        <v>100</v>
      </c>
      <c r="Y204" t="b">
        <v>0</v>
      </c>
    </row>
    <row r="205" spans="1:25" x14ac:dyDescent="0.25">
      <c r="A205" t="s">
        <v>92</v>
      </c>
      <c r="B205" t="s">
        <v>108</v>
      </c>
      <c r="C205" t="s">
        <v>94</v>
      </c>
      <c r="D205" t="s">
        <v>109</v>
      </c>
      <c r="E205" t="s">
        <v>141</v>
      </c>
      <c r="F205" t="s">
        <v>111</v>
      </c>
      <c r="G205">
        <v>23454</v>
      </c>
      <c r="H205" t="s">
        <v>142</v>
      </c>
      <c r="I205">
        <v>2</v>
      </c>
      <c r="J205" t="s">
        <v>114</v>
      </c>
      <c r="K205" s="19">
        <v>0.47916666666666669</v>
      </c>
      <c r="L205" s="19">
        <v>0.8125</v>
      </c>
      <c r="M205">
        <v>8</v>
      </c>
      <c r="N205">
        <v>398.87</v>
      </c>
      <c r="O205">
        <v>76</v>
      </c>
      <c r="P205">
        <v>76</v>
      </c>
      <c r="Q205" t="s">
        <v>97</v>
      </c>
      <c r="R205">
        <v>30</v>
      </c>
      <c r="S205" s="19">
        <v>0.54166666666666663</v>
      </c>
      <c r="T205">
        <v>0</v>
      </c>
      <c r="U205" s="19">
        <v>0.54166666666666663</v>
      </c>
      <c r="V205" t="s">
        <v>97</v>
      </c>
      <c r="W205">
        <v>7.5</v>
      </c>
      <c r="X205" t="s">
        <v>100</v>
      </c>
      <c r="Y205" t="b">
        <v>0</v>
      </c>
    </row>
    <row r="206" spans="1:25" x14ac:dyDescent="0.25">
      <c r="A206" t="s">
        <v>92</v>
      </c>
      <c r="B206" t="s">
        <v>108</v>
      </c>
      <c r="C206" t="s">
        <v>94</v>
      </c>
      <c r="D206" t="s">
        <v>109</v>
      </c>
      <c r="E206" t="s">
        <v>141</v>
      </c>
      <c r="F206" t="s">
        <v>111</v>
      </c>
      <c r="G206">
        <v>23454</v>
      </c>
      <c r="H206" t="s">
        <v>142</v>
      </c>
      <c r="I206">
        <v>2</v>
      </c>
      <c r="J206" t="s">
        <v>102</v>
      </c>
      <c r="K206" s="19">
        <v>0.47916666666666669</v>
      </c>
      <c r="L206" s="19">
        <v>0.8125</v>
      </c>
      <c r="M206">
        <v>8</v>
      </c>
      <c r="N206">
        <v>227.93</v>
      </c>
      <c r="O206">
        <v>76</v>
      </c>
      <c r="P206">
        <v>76</v>
      </c>
      <c r="Q206" t="s">
        <v>97</v>
      </c>
      <c r="R206">
        <v>30</v>
      </c>
      <c r="S206" s="19">
        <v>0.54166666666666663</v>
      </c>
      <c r="T206">
        <v>0</v>
      </c>
      <c r="U206" s="19">
        <v>0.54166666666666663</v>
      </c>
      <c r="V206" t="s">
        <v>97</v>
      </c>
      <c r="W206">
        <v>7.5</v>
      </c>
      <c r="X206" t="s">
        <v>100</v>
      </c>
      <c r="Y206" t="b">
        <v>0</v>
      </c>
    </row>
    <row r="207" spans="1:25" x14ac:dyDescent="0.25">
      <c r="A207" t="s">
        <v>92</v>
      </c>
      <c r="B207" t="s">
        <v>108</v>
      </c>
      <c r="C207" t="s">
        <v>94</v>
      </c>
      <c r="D207" t="s">
        <v>109</v>
      </c>
      <c r="E207" t="s">
        <v>143</v>
      </c>
      <c r="F207" t="s">
        <v>97</v>
      </c>
      <c r="G207">
        <v>19114</v>
      </c>
      <c r="H207" t="s">
        <v>144</v>
      </c>
      <c r="I207">
        <v>1</v>
      </c>
      <c r="J207" t="s">
        <v>105</v>
      </c>
      <c r="K207" s="19">
        <v>0.25</v>
      </c>
      <c r="L207" s="19">
        <v>0.58333333333333337</v>
      </c>
      <c r="M207">
        <v>8</v>
      </c>
      <c r="N207">
        <v>0</v>
      </c>
      <c r="O207">
        <v>76</v>
      </c>
      <c r="P207">
        <v>76</v>
      </c>
      <c r="Q207" t="s">
        <v>97</v>
      </c>
      <c r="R207">
        <v>30</v>
      </c>
      <c r="S207" s="19">
        <v>0.45833333333333331</v>
      </c>
      <c r="T207">
        <v>0</v>
      </c>
      <c r="U207" s="19">
        <v>0.54166666666666663</v>
      </c>
      <c r="V207" t="s">
        <v>97</v>
      </c>
      <c r="W207">
        <v>7.5</v>
      </c>
      <c r="X207" t="s">
        <v>100</v>
      </c>
      <c r="Y207" t="b">
        <v>0</v>
      </c>
    </row>
    <row r="208" spans="1:25" x14ac:dyDescent="0.25">
      <c r="A208" t="s">
        <v>92</v>
      </c>
      <c r="B208" t="s">
        <v>108</v>
      </c>
      <c r="C208" t="s">
        <v>94</v>
      </c>
      <c r="D208" t="s">
        <v>109</v>
      </c>
      <c r="E208" t="s">
        <v>143</v>
      </c>
      <c r="F208" t="s">
        <v>97</v>
      </c>
      <c r="G208">
        <v>19114</v>
      </c>
      <c r="H208" t="s">
        <v>144</v>
      </c>
      <c r="I208">
        <v>1</v>
      </c>
      <c r="J208" t="s">
        <v>99</v>
      </c>
      <c r="K208" s="19">
        <v>0.25</v>
      </c>
      <c r="L208" s="19">
        <v>0.60416666666666663</v>
      </c>
      <c r="M208">
        <v>8.5</v>
      </c>
      <c r="N208">
        <v>0</v>
      </c>
      <c r="O208">
        <v>76</v>
      </c>
      <c r="P208">
        <v>76</v>
      </c>
      <c r="Q208" t="s">
        <v>97</v>
      </c>
      <c r="R208">
        <v>30</v>
      </c>
      <c r="S208" s="19">
        <v>0.45833333333333331</v>
      </c>
      <c r="T208">
        <v>0</v>
      </c>
      <c r="U208" s="19">
        <v>0.54166666666666663</v>
      </c>
      <c r="V208" t="s">
        <v>97</v>
      </c>
      <c r="W208">
        <v>8</v>
      </c>
      <c r="X208" t="s">
        <v>100</v>
      </c>
      <c r="Y208" t="b">
        <v>0</v>
      </c>
    </row>
    <row r="209" spans="1:25" x14ac:dyDescent="0.25">
      <c r="A209" t="s">
        <v>92</v>
      </c>
      <c r="B209" t="s">
        <v>108</v>
      </c>
      <c r="C209" t="s">
        <v>94</v>
      </c>
      <c r="D209" t="s">
        <v>109</v>
      </c>
      <c r="E209" t="s">
        <v>143</v>
      </c>
      <c r="F209" t="s">
        <v>97</v>
      </c>
      <c r="G209">
        <v>19114</v>
      </c>
      <c r="H209" t="s">
        <v>144</v>
      </c>
      <c r="I209">
        <v>1</v>
      </c>
      <c r="J209" t="s">
        <v>101</v>
      </c>
      <c r="K209" s="19">
        <v>0.25</v>
      </c>
      <c r="L209" s="19">
        <v>0.58333333333333337</v>
      </c>
      <c r="M209">
        <v>8</v>
      </c>
      <c r="N209">
        <v>0</v>
      </c>
      <c r="O209">
        <v>76</v>
      </c>
      <c r="P209">
        <v>76</v>
      </c>
      <c r="Q209" t="s">
        <v>97</v>
      </c>
      <c r="R209">
        <v>30</v>
      </c>
      <c r="S209" s="19">
        <v>0.45833333333333331</v>
      </c>
      <c r="T209">
        <v>0</v>
      </c>
      <c r="U209" s="19">
        <v>0.54166666666666663</v>
      </c>
      <c r="V209" t="s">
        <v>97</v>
      </c>
      <c r="W209">
        <v>7.5</v>
      </c>
      <c r="X209" t="s">
        <v>100</v>
      </c>
      <c r="Y209" t="b">
        <v>0</v>
      </c>
    </row>
    <row r="210" spans="1:25" x14ac:dyDescent="0.25">
      <c r="A210" t="s">
        <v>92</v>
      </c>
      <c r="B210" t="s">
        <v>108</v>
      </c>
      <c r="C210" t="s">
        <v>94</v>
      </c>
      <c r="D210" t="s">
        <v>109</v>
      </c>
      <c r="E210" t="s">
        <v>143</v>
      </c>
      <c r="F210" t="s">
        <v>97</v>
      </c>
      <c r="G210">
        <v>19114</v>
      </c>
      <c r="H210" t="s">
        <v>144</v>
      </c>
      <c r="I210">
        <v>1</v>
      </c>
      <c r="J210" t="s">
        <v>102</v>
      </c>
      <c r="K210" s="19">
        <v>0.25</v>
      </c>
      <c r="L210" s="19">
        <v>0.58333333333333337</v>
      </c>
      <c r="M210">
        <v>8</v>
      </c>
      <c r="N210">
        <v>0</v>
      </c>
      <c r="O210">
        <v>76</v>
      </c>
      <c r="P210">
        <v>76</v>
      </c>
      <c r="Q210" t="s">
        <v>97</v>
      </c>
      <c r="R210">
        <v>30</v>
      </c>
      <c r="S210" s="19">
        <v>0.45833333333333331</v>
      </c>
      <c r="T210">
        <v>0</v>
      </c>
      <c r="U210" s="19">
        <v>0.54166666666666663</v>
      </c>
      <c r="V210" t="s">
        <v>97</v>
      </c>
      <c r="W210">
        <v>7.5</v>
      </c>
      <c r="X210" t="s">
        <v>100</v>
      </c>
      <c r="Y210" t="b">
        <v>0</v>
      </c>
    </row>
    <row r="211" spans="1:25" x14ac:dyDescent="0.25">
      <c r="A211" t="s">
        <v>92</v>
      </c>
      <c r="B211" t="s">
        <v>108</v>
      </c>
      <c r="C211" t="s">
        <v>94</v>
      </c>
      <c r="D211" t="s">
        <v>109</v>
      </c>
      <c r="E211" t="s">
        <v>143</v>
      </c>
      <c r="F211" t="s">
        <v>97</v>
      </c>
      <c r="G211">
        <v>19114</v>
      </c>
      <c r="H211" t="s">
        <v>144</v>
      </c>
      <c r="I211">
        <v>1</v>
      </c>
      <c r="J211" t="s">
        <v>103</v>
      </c>
      <c r="K211" s="19">
        <v>0.25</v>
      </c>
      <c r="L211" s="19">
        <v>0.58333333333333337</v>
      </c>
      <c r="M211">
        <v>8</v>
      </c>
      <c r="N211">
        <v>0</v>
      </c>
      <c r="O211">
        <v>76</v>
      </c>
      <c r="P211">
        <v>76</v>
      </c>
      <c r="Q211" t="s">
        <v>97</v>
      </c>
      <c r="R211">
        <v>30</v>
      </c>
      <c r="S211" s="19">
        <v>0.45833333333333331</v>
      </c>
      <c r="T211">
        <v>0</v>
      </c>
      <c r="U211" s="19">
        <v>0.54166666666666663</v>
      </c>
      <c r="V211" t="s">
        <v>97</v>
      </c>
      <c r="W211">
        <v>7.5</v>
      </c>
      <c r="X211" t="s">
        <v>100</v>
      </c>
      <c r="Y211" t="b">
        <v>0</v>
      </c>
    </row>
    <row r="212" spans="1:25" x14ac:dyDescent="0.25">
      <c r="A212" t="s">
        <v>92</v>
      </c>
      <c r="B212" t="s">
        <v>108</v>
      </c>
      <c r="C212" t="s">
        <v>94</v>
      </c>
      <c r="D212" t="s">
        <v>109</v>
      </c>
      <c r="E212" t="s">
        <v>143</v>
      </c>
      <c r="F212" t="s">
        <v>97</v>
      </c>
      <c r="G212">
        <v>19114</v>
      </c>
      <c r="H212" t="s">
        <v>144</v>
      </c>
      <c r="I212">
        <v>2</v>
      </c>
      <c r="J212" t="s">
        <v>105</v>
      </c>
      <c r="K212" s="19">
        <v>0.25</v>
      </c>
      <c r="L212" s="19">
        <v>0.58333333333333337</v>
      </c>
      <c r="M212">
        <v>8</v>
      </c>
      <c r="N212">
        <v>0</v>
      </c>
      <c r="O212">
        <v>76</v>
      </c>
      <c r="P212">
        <v>76</v>
      </c>
      <c r="Q212" t="s">
        <v>97</v>
      </c>
      <c r="R212">
        <v>30</v>
      </c>
      <c r="S212" s="19">
        <v>0.45833333333333331</v>
      </c>
      <c r="T212">
        <v>0</v>
      </c>
      <c r="U212" s="19">
        <v>0.54166666666666663</v>
      </c>
      <c r="V212" t="s">
        <v>97</v>
      </c>
      <c r="W212">
        <v>7.5</v>
      </c>
      <c r="X212" t="s">
        <v>100</v>
      </c>
      <c r="Y212" t="b">
        <v>0</v>
      </c>
    </row>
    <row r="213" spans="1:25" x14ac:dyDescent="0.25">
      <c r="A213" t="s">
        <v>92</v>
      </c>
      <c r="B213" t="s">
        <v>108</v>
      </c>
      <c r="C213" t="s">
        <v>94</v>
      </c>
      <c r="D213" t="s">
        <v>109</v>
      </c>
      <c r="E213" t="s">
        <v>143</v>
      </c>
      <c r="F213" t="s">
        <v>97</v>
      </c>
      <c r="G213">
        <v>19114</v>
      </c>
      <c r="H213" t="s">
        <v>144</v>
      </c>
      <c r="I213">
        <v>2</v>
      </c>
      <c r="J213" t="s">
        <v>99</v>
      </c>
      <c r="K213" s="19">
        <v>0.25</v>
      </c>
      <c r="L213" s="19">
        <v>0.60416666666666663</v>
      </c>
      <c r="M213">
        <v>8.5</v>
      </c>
      <c r="N213">
        <v>0</v>
      </c>
      <c r="O213">
        <v>76</v>
      </c>
      <c r="P213">
        <v>76</v>
      </c>
      <c r="Q213" t="s">
        <v>97</v>
      </c>
      <c r="R213">
        <v>30</v>
      </c>
      <c r="S213" s="19">
        <v>0.45833333333333331</v>
      </c>
      <c r="T213">
        <v>0</v>
      </c>
      <c r="U213" s="19">
        <v>0.54166666666666663</v>
      </c>
      <c r="V213" t="s">
        <v>97</v>
      </c>
      <c r="W213">
        <v>8</v>
      </c>
      <c r="X213" t="s">
        <v>100</v>
      </c>
      <c r="Y213" t="b">
        <v>0</v>
      </c>
    </row>
    <row r="214" spans="1:25" x14ac:dyDescent="0.25">
      <c r="A214" t="s">
        <v>92</v>
      </c>
      <c r="B214" t="s">
        <v>108</v>
      </c>
      <c r="C214" t="s">
        <v>94</v>
      </c>
      <c r="D214" t="s">
        <v>109</v>
      </c>
      <c r="E214" t="s">
        <v>143</v>
      </c>
      <c r="F214" t="s">
        <v>97</v>
      </c>
      <c r="G214">
        <v>19114</v>
      </c>
      <c r="H214" t="s">
        <v>144</v>
      </c>
      <c r="I214">
        <v>2</v>
      </c>
      <c r="J214" t="s">
        <v>101</v>
      </c>
      <c r="K214" s="19">
        <v>0.25</v>
      </c>
      <c r="L214" s="19">
        <v>0.58333333333333337</v>
      </c>
      <c r="M214">
        <v>8</v>
      </c>
      <c r="N214">
        <v>0</v>
      </c>
      <c r="O214">
        <v>76</v>
      </c>
      <c r="P214">
        <v>76</v>
      </c>
      <c r="Q214" t="s">
        <v>97</v>
      </c>
      <c r="R214">
        <v>30</v>
      </c>
      <c r="S214" s="19">
        <v>0.45833333333333331</v>
      </c>
      <c r="T214">
        <v>0</v>
      </c>
      <c r="U214" s="19">
        <v>0.54166666666666663</v>
      </c>
      <c r="V214" t="s">
        <v>97</v>
      </c>
      <c r="W214">
        <v>7.5</v>
      </c>
      <c r="X214" t="s">
        <v>100</v>
      </c>
      <c r="Y214" t="b">
        <v>0</v>
      </c>
    </row>
    <row r="215" spans="1:25" x14ac:dyDescent="0.25">
      <c r="A215" t="s">
        <v>92</v>
      </c>
      <c r="B215" t="s">
        <v>108</v>
      </c>
      <c r="C215" t="s">
        <v>94</v>
      </c>
      <c r="D215" t="s">
        <v>109</v>
      </c>
      <c r="E215" t="s">
        <v>143</v>
      </c>
      <c r="F215" t="s">
        <v>97</v>
      </c>
      <c r="G215">
        <v>19114</v>
      </c>
      <c r="H215" t="s">
        <v>144</v>
      </c>
      <c r="I215">
        <v>2</v>
      </c>
      <c r="J215" t="s">
        <v>102</v>
      </c>
      <c r="K215" s="19">
        <v>0.25</v>
      </c>
      <c r="L215" s="19">
        <v>0.58333333333333337</v>
      </c>
      <c r="M215">
        <v>8</v>
      </c>
      <c r="N215">
        <v>0</v>
      </c>
      <c r="O215">
        <v>76</v>
      </c>
      <c r="P215">
        <v>76</v>
      </c>
      <c r="Q215" t="s">
        <v>97</v>
      </c>
      <c r="R215">
        <v>30</v>
      </c>
      <c r="S215" s="19">
        <v>0.45833333333333331</v>
      </c>
      <c r="T215">
        <v>0</v>
      </c>
      <c r="U215" s="19">
        <v>0.54166666666666663</v>
      </c>
      <c r="V215" t="s">
        <v>97</v>
      </c>
      <c r="W215">
        <v>7.5</v>
      </c>
      <c r="X215" t="s">
        <v>100</v>
      </c>
      <c r="Y215" t="b">
        <v>0</v>
      </c>
    </row>
    <row r="216" spans="1:25" x14ac:dyDescent="0.25">
      <c r="A216" t="s">
        <v>92</v>
      </c>
      <c r="B216" t="s">
        <v>108</v>
      </c>
      <c r="C216" t="s">
        <v>94</v>
      </c>
      <c r="D216" t="s">
        <v>109</v>
      </c>
      <c r="E216" t="s">
        <v>143</v>
      </c>
      <c r="F216" t="s">
        <v>97</v>
      </c>
      <c r="G216">
        <v>19114</v>
      </c>
      <c r="H216" t="s">
        <v>144</v>
      </c>
      <c r="I216">
        <v>2</v>
      </c>
      <c r="J216" t="s">
        <v>103</v>
      </c>
      <c r="K216" s="19">
        <v>0.25</v>
      </c>
      <c r="L216" s="19">
        <v>0.58333333333333337</v>
      </c>
      <c r="M216">
        <v>8</v>
      </c>
      <c r="N216">
        <v>0</v>
      </c>
      <c r="O216">
        <v>76</v>
      </c>
      <c r="P216">
        <v>76</v>
      </c>
      <c r="Q216" t="s">
        <v>97</v>
      </c>
      <c r="R216">
        <v>30</v>
      </c>
      <c r="S216" s="19">
        <v>0.45833333333333331</v>
      </c>
      <c r="T216">
        <v>0</v>
      </c>
      <c r="U216" s="19">
        <v>0.54166666666666663</v>
      </c>
      <c r="V216" t="s">
        <v>97</v>
      </c>
      <c r="W216">
        <v>7.5</v>
      </c>
      <c r="X216" t="s">
        <v>100</v>
      </c>
      <c r="Y216" t="b">
        <v>0</v>
      </c>
    </row>
    <row r="217" spans="1:25" x14ac:dyDescent="0.25">
      <c r="A217" t="s">
        <v>92</v>
      </c>
      <c r="B217" t="s">
        <v>145</v>
      </c>
      <c r="C217" t="s">
        <v>94</v>
      </c>
      <c r="D217" t="s">
        <v>146</v>
      </c>
      <c r="E217" t="s">
        <v>115</v>
      </c>
      <c r="F217" t="s">
        <v>116</v>
      </c>
      <c r="G217">
        <v>19140</v>
      </c>
      <c r="H217" t="s">
        <v>147</v>
      </c>
      <c r="I217">
        <v>1</v>
      </c>
      <c r="J217" t="s">
        <v>105</v>
      </c>
      <c r="K217" s="19">
        <v>0.27083333333333331</v>
      </c>
      <c r="L217" s="19">
        <v>0.58333333333333337</v>
      </c>
      <c r="M217">
        <v>7.5</v>
      </c>
      <c r="N217">
        <v>205.73</v>
      </c>
      <c r="O217">
        <v>54</v>
      </c>
      <c r="P217">
        <v>76</v>
      </c>
      <c r="Q217" t="s">
        <v>97</v>
      </c>
      <c r="R217">
        <v>30</v>
      </c>
      <c r="S217" s="19">
        <v>0.47916666666666669</v>
      </c>
      <c r="T217">
        <v>0</v>
      </c>
      <c r="U217" s="19">
        <v>0</v>
      </c>
      <c r="V217" t="s">
        <v>97</v>
      </c>
      <c r="W217">
        <v>7</v>
      </c>
      <c r="X217" t="s">
        <v>100</v>
      </c>
      <c r="Y217" t="b">
        <v>0</v>
      </c>
    </row>
    <row r="218" spans="1:25" x14ac:dyDescent="0.25">
      <c r="A218" t="s">
        <v>92</v>
      </c>
      <c r="B218" t="s">
        <v>145</v>
      </c>
      <c r="C218" t="s">
        <v>94</v>
      </c>
      <c r="D218" t="s">
        <v>146</v>
      </c>
      <c r="E218" t="s">
        <v>115</v>
      </c>
      <c r="F218" t="s">
        <v>116</v>
      </c>
      <c r="G218">
        <v>19140</v>
      </c>
      <c r="H218" t="s">
        <v>147</v>
      </c>
      <c r="I218">
        <v>1</v>
      </c>
      <c r="J218" t="s">
        <v>99</v>
      </c>
      <c r="K218" s="19">
        <v>0.27083333333333331</v>
      </c>
      <c r="L218" s="19">
        <v>0.58333333333333337</v>
      </c>
      <c r="M218">
        <v>7.5</v>
      </c>
      <c r="N218">
        <v>205.73</v>
      </c>
      <c r="O218">
        <v>54</v>
      </c>
      <c r="P218">
        <v>76</v>
      </c>
      <c r="Q218" t="s">
        <v>97</v>
      </c>
      <c r="R218">
        <v>30</v>
      </c>
      <c r="S218" s="19">
        <v>0.47916666666666669</v>
      </c>
      <c r="T218">
        <v>0</v>
      </c>
      <c r="U218" s="19">
        <v>0</v>
      </c>
      <c r="V218" t="s">
        <v>97</v>
      </c>
      <c r="W218">
        <v>7</v>
      </c>
      <c r="X218" t="s">
        <v>100</v>
      </c>
      <c r="Y218" t="b">
        <v>0</v>
      </c>
    </row>
    <row r="219" spans="1:25" x14ac:dyDescent="0.25">
      <c r="A219" t="s">
        <v>92</v>
      </c>
      <c r="B219" t="s">
        <v>145</v>
      </c>
      <c r="C219" t="s">
        <v>94</v>
      </c>
      <c r="D219" t="s">
        <v>146</v>
      </c>
      <c r="E219" t="s">
        <v>115</v>
      </c>
      <c r="F219" t="s">
        <v>116</v>
      </c>
      <c r="G219">
        <v>19140</v>
      </c>
      <c r="H219" t="s">
        <v>147</v>
      </c>
      <c r="I219">
        <v>2</v>
      </c>
      <c r="J219" t="s">
        <v>105</v>
      </c>
      <c r="K219" s="19">
        <v>0.27083333333333331</v>
      </c>
      <c r="L219" s="19">
        <v>0.58333333333333337</v>
      </c>
      <c r="M219">
        <v>7.5</v>
      </c>
      <c r="N219">
        <v>205.73</v>
      </c>
      <c r="O219">
        <v>54</v>
      </c>
      <c r="P219">
        <v>76</v>
      </c>
      <c r="Q219" t="s">
        <v>97</v>
      </c>
      <c r="R219">
        <v>30</v>
      </c>
      <c r="S219" s="19">
        <v>0.47916666666666669</v>
      </c>
      <c r="T219">
        <v>0</v>
      </c>
      <c r="U219" s="19">
        <v>0</v>
      </c>
      <c r="V219" t="s">
        <v>97</v>
      </c>
      <c r="W219">
        <v>7</v>
      </c>
      <c r="X219" t="s">
        <v>100</v>
      </c>
      <c r="Y219" t="b">
        <v>0</v>
      </c>
    </row>
    <row r="220" spans="1:25" x14ac:dyDescent="0.25">
      <c r="A220" t="s">
        <v>92</v>
      </c>
      <c r="B220" t="s">
        <v>145</v>
      </c>
      <c r="C220" t="s">
        <v>94</v>
      </c>
      <c r="D220" t="s">
        <v>146</v>
      </c>
      <c r="E220" t="s">
        <v>115</v>
      </c>
      <c r="F220" t="s">
        <v>116</v>
      </c>
      <c r="G220">
        <v>19140</v>
      </c>
      <c r="H220" t="s">
        <v>147</v>
      </c>
      <c r="I220">
        <v>2</v>
      </c>
      <c r="J220" t="s">
        <v>99</v>
      </c>
      <c r="K220" s="19">
        <v>0.27083333333333331</v>
      </c>
      <c r="L220" s="19">
        <v>0.58333333333333337</v>
      </c>
      <c r="M220">
        <v>7.5</v>
      </c>
      <c r="N220">
        <v>205.73</v>
      </c>
      <c r="O220">
        <v>54</v>
      </c>
      <c r="P220">
        <v>76</v>
      </c>
      <c r="Q220" t="s">
        <v>97</v>
      </c>
      <c r="R220">
        <v>30</v>
      </c>
      <c r="S220" s="19">
        <v>0.47916666666666669</v>
      </c>
      <c r="T220">
        <v>0</v>
      </c>
      <c r="U220" s="19">
        <v>0</v>
      </c>
      <c r="V220" t="s">
        <v>97</v>
      </c>
      <c r="W220">
        <v>7</v>
      </c>
      <c r="X220" t="s">
        <v>100</v>
      </c>
      <c r="Y220" t="b">
        <v>0</v>
      </c>
    </row>
    <row r="221" spans="1:25" x14ac:dyDescent="0.25">
      <c r="A221" t="s">
        <v>92</v>
      </c>
      <c r="B221" t="s">
        <v>145</v>
      </c>
      <c r="C221" t="s">
        <v>94</v>
      </c>
      <c r="D221" t="s">
        <v>146</v>
      </c>
      <c r="E221" t="s">
        <v>115</v>
      </c>
      <c r="F221" t="s">
        <v>116</v>
      </c>
      <c r="G221">
        <v>19140</v>
      </c>
      <c r="H221" t="s">
        <v>147</v>
      </c>
      <c r="I221">
        <v>2</v>
      </c>
      <c r="J221" t="s">
        <v>102</v>
      </c>
      <c r="K221" s="19">
        <v>0.27083333333333331</v>
      </c>
      <c r="L221" s="19">
        <v>0.58333333333333337</v>
      </c>
      <c r="M221">
        <v>7.5</v>
      </c>
      <c r="N221">
        <v>205.73</v>
      </c>
      <c r="O221">
        <v>54</v>
      </c>
      <c r="P221">
        <v>76</v>
      </c>
      <c r="Q221" t="s">
        <v>97</v>
      </c>
      <c r="R221">
        <v>30</v>
      </c>
      <c r="S221" s="19">
        <v>0.47916666666666669</v>
      </c>
      <c r="T221">
        <v>0</v>
      </c>
      <c r="U221" s="19">
        <v>0</v>
      </c>
      <c r="V221" t="s">
        <v>97</v>
      </c>
      <c r="W221">
        <v>7</v>
      </c>
      <c r="X221" t="s">
        <v>100</v>
      </c>
      <c r="Y221" t="b">
        <v>0</v>
      </c>
    </row>
    <row r="222" spans="1:25" x14ac:dyDescent="0.25">
      <c r="A222" t="s">
        <v>92</v>
      </c>
      <c r="B222" t="s">
        <v>145</v>
      </c>
      <c r="C222" t="s">
        <v>94</v>
      </c>
      <c r="D222" t="s">
        <v>146</v>
      </c>
      <c r="E222" t="s">
        <v>115</v>
      </c>
      <c r="F222" t="s">
        <v>116</v>
      </c>
      <c r="G222">
        <v>19140</v>
      </c>
      <c r="H222" t="s">
        <v>147</v>
      </c>
      <c r="I222">
        <v>2</v>
      </c>
      <c r="J222" t="s">
        <v>103</v>
      </c>
      <c r="K222" s="19">
        <v>0.27083333333333331</v>
      </c>
      <c r="L222" s="19">
        <v>0.58333333333333337</v>
      </c>
      <c r="M222">
        <v>7.5</v>
      </c>
      <c r="N222">
        <v>205.73</v>
      </c>
      <c r="O222">
        <v>54</v>
      </c>
      <c r="P222">
        <v>76</v>
      </c>
      <c r="Q222" t="s">
        <v>97</v>
      </c>
      <c r="R222">
        <v>30</v>
      </c>
      <c r="S222" s="19">
        <v>0.47916666666666669</v>
      </c>
      <c r="T222">
        <v>0</v>
      </c>
      <c r="U222" s="19">
        <v>0</v>
      </c>
      <c r="V222" t="s">
        <v>97</v>
      </c>
      <c r="W222">
        <v>7</v>
      </c>
      <c r="X222" t="s">
        <v>100</v>
      </c>
      <c r="Y222" t="b">
        <v>0</v>
      </c>
    </row>
    <row r="223" spans="1:25" x14ac:dyDescent="0.25">
      <c r="A223" t="s">
        <v>92</v>
      </c>
      <c r="B223" t="s">
        <v>145</v>
      </c>
      <c r="C223" t="s">
        <v>94</v>
      </c>
      <c r="D223" t="s">
        <v>146</v>
      </c>
      <c r="E223" t="s">
        <v>115</v>
      </c>
      <c r="F223" t="s">
        <v>116</v>
      </c>
      <c r="G223">
        <v>19390</v>
      </c>
      <c r="H223" t="s">
        <v>148</v>
      </c>
      <c r="I223">
        <v>2</v>
      </c>
      <c r="J223" t="s">
        <v>101</v>
      </c>
      <c r="K223" s="19">
        <v>0.27083333333333331</v>
      </c>
      <c r="L223" s="19">
        <v>0.58333333333333337</v>
      </c>
      <c r="M223">
        <v>7.5</v>
      </c>
      <c r="N223">
        <v>203.35</v>
      </c>
      <c r="O223">
        <v>54</v>
      </c>
      <c r="P223">
        <v>76</v>
      </c>
      <c r="Q223" t="s">
        <v>97</v>
      </c>
      <c r="R223">
        <v>30</v>
      </c>
      <c r="S223" s="19">
        <v>0.4375</v>
      </c>
      <c r="T223">
        <v>0</v>
      </c>
      <c r="U223" s="19">
        <v>0.54166666666666663</v>
      </c>
      <c r="V223" t="s">
        <v>97</v>
      </c>
      <c r="W223">
        <v>7</v>
      </c>
      <c r="X223" t="s">
        <v>100</v>
      </c>
      <c r="Y223" t="b">
        <v>0</v>
      </c>
    </row>
    <row r="224" spans="1:25" x14ac:dyDescent="0.25">
      <c r="A224" t="s">
        <v>92</v>
      </c>
      <c r="B224" t="s">
        <v>145</v>
      </c>
      <c r="C224" t="s">
        <v>94</v>
      </c>
      <c r="D224" t="s">
        <v>146</v>
      </c>
      <c r="E224" t="s">
        <v>115</v>
      </c>
      <c r="F224" t="s">
        <v>116</v>
      </c>
      <c r="G224">
        <v>26130</v>
      </c>
      <c r="H224" t="s">
        <v>149</v>
      </c>
      <c r="I224">
        <v>1</v>
      </c>
      <c r="J224" t="s">
        <v>101</v>
      </c>
      <c r="K224" s="19">
        <v>0.27083333333333331</v>
      </c>
      <c r="L224" s="19">
        <v>0.58333333333333337</v>
      </c>
      <c r="M224">
        <v>7.5</v>
      </c>
      <c r="N224">
        <v>0</v>
      </c>
      <c r="O224">
        <v>56</v>
      </c>
      <c r="P224">
        <v>76</v>
      </c>
      <c r="Q224" t="s">
        <v>97</v>
      </c>
      <c r="R224">
        <v>30</v>
      </c>
      <c r="S224" s="19">
        <v>0.47916666666666669</v>
      </c>
      <c r="T224">
        <v>0</v>
      </c>
      <c r="U224" s="19">
        <v>0.54166666666666663</v>
      </c>
      <c r="V224" t="s">
        <v>97</v>
      </c>
      <c r="W224">
        <v>7</v>
      </c>
      <c r="X224" t="s">
        <v>100</v>
      </c>
      <c r="Y224" t="b">
        <v>0</v>
      </c>
    </row>
    <row r="225" spans="1:25" x14ac:dyDescent="0.25">
      <c r="A225" t="s">
        <v>92</v>
      </c>
      <c r="B225" t="s">
        <v>145</v>
      </c>
      <c r="C225" t="s">
        <v>94</v>
      </c>
      <c r="D225" t="s">
        <v>146</v>
      </c>
      <c r="E225" t="s">
        <v>115</v>
      </c>
      <c r="F225" t="s">
        <v>116</v>
      </c>
      <c r="G225">
        <v>26130</v>
      </c>
      <c r="H225" t="s">
        <v>149</v>
      </c>
      <c r="I225">
        <v>1</v>
      </c>
      <c r="J225" t="s">
        <v>102</v>
      </c>
      <c r="K225" s="19">
        <v>0.27083333333333331</v>
      </c>
      <c r="L225" s="19">
        <v>0.58333333333333337</v>
      </c>
      <c r="M225">
        <v>7.5</v>
      </c>
      <c r="N225">
        <v>0</v>
      </c>
      <c r="O225">
        <v>56</v>
      </c>
      <c r="P225">
        <v>76</v>
      </c>
      <c r="Q225" t="s">
        <v>97</v>
      </c>
      <c r="R225">
        <v>30</v>
      </c>
      <c r="S225" s="19">
        <v>0.47916666666666669</v>
      </c>
      <c r="T225">
        <v>0</v>
      </c>
      <c r="U225" s="19">
        <v>0.54166666666666663</v>
      </c>
      <c r="V225" t="s">
        <v>97</v>
      </c>
      <c r="W225">
        <v>7</v>
      </c>
      <c r="X225" t="s">
        <v>100</v>
      </c>
      <c r="Y225" t="b">
        <v>0</v>
      </c>
    </row>
    <row r="226" spans="1:25" x14ac:dyDescent="0.25">
      <c r="A226" t="s">
        <v>92</v>
      </c>
      <c r="B226" t="s">
        <v>145</v>
      </c>
      <c r="C226" t="s">
        <v>94</v>
      </c>
      <c r="D226" t="s">
        <v>146</v>
      </c>
      <c r="E226" t="s">
        <v>115</v>
      </c>
      <c r="F226" t="s">
        <v>116</v>
      </c>
      <c r="G226">
        <v>26130</v>
      </c>
      <c r="H226" t="s">
        <v>149</v>
      </c>
      <c r="I226">
        <v>1</v>
      </c>
      <c r="J226" t="s">
        <v>103</v>
      </c>
      <c r="K226" s="19">
        <v>0.27083333333333331</v>
      </c>
      <c r="L226" s="19">
        <v>0.58333333333333337</v>
      </c>
      <c r="M226">
        <v>7.5</v>
      </c>
      <c r="N226">
        <v>0</v>
      </c>
      <c r="O226">
        <v>56</v>
      </c>
      <c r="P226">
        <v>76</v>
      </c>
      <c r="Q226" t="s">
        <v>97</v>
      </c>
      <c r="R226">
        <v>30</v>
      </c>
      <c r="S226" s="19">
        <v>0.47916666666666669</v>
      </c>
      <c r="T226">
        <v>0</v>
      </c>
      <c r="U226" s="19">
        <v>0.54166666666666663</v>
      </c>
      <c r="V226" t="s">
        <v>97</v>
      </c>
      <c r="W226">
        <v>7</v>
      </c>
      <c r="X226" t="s">
        <v>100</v>
      </c>
      <c r="Y226" t="b">
        <v>0</v>
      </c>
    </row>
    <row r="227" spans="1:25" x14ac:dyDescent="0.25">
      <c r="A227" t="s">
        <v>92</v>
      </c>
      <c r="B227" t="s">
        <v>145</v>
      </c>
      <c r="C227" t="s">
        <v>94</v>
      </c>
      <c r="D227" t="s">
        <v>146</v>
      </c>
      <c r="E227" t="s">
        <v>115</v>
      </c>
      <c r="F227" t="s">
        <v>150</v>
      </c>
      <c r="H227" t="s">
        <v>97</v>
      </c>
      <c r="I227">
        <v>1</v>
      </c>
      <c r="J227" t="s">
        <v>113</v>
      </c>
      <c r="K227" s="19">
        <v>0.3125</v>
      </c>
      <c r="L227" s="19">
        <v>0.58333333333333337</v>
      </c>
      <c r="M227">
        <v>6.5</v>
      </c>
      <c r="N227">
        <v>0</v>
      </c>
      <c r="O227">
        <v>0</v>
      </c>
      <c r="P227">
        <v>0</v>
      </c>
      <c r="Q227" t="s">
        <v>97</v>
      </c>
      <c r="R227">
        <v>30</v>
      </c>
      <c r="S227" s="19">
        <v>0.5</v>
      </c>
      <c r="T227">
        <v>0</v>
      </c>
      <c r="U227" s="19">
        <v>0.54166666666666663</v>
      </c>
      <c r="V227" t="s">
        <v>97</v>
      </c>
      <c r="W227">
        <v>6</v>
      </c>
      <c r="X227" t="s">
        <v>100</v>
      </c>
      <c r="Y227" t="b">
        <v>0</v>
      </c>
    </row>
    <row r="228" spans="1:25" x14ac:dyDescent="0.25">
      <c r="A228" t="s">
        <v>92</v>
      </c>
      <c r="B228" t="s">
        <v>145</v>
      </c>
      <c r="C228" t="s">
        <v>94</v>
      </c>
      <c r="D228" t="s">
        <v>146</v>
      </c>
      <c r="E228" t="s">
        <v>115</v>
      </c>
      <c r="F228" t="s">
        <v>150</v>
      </c>
      <c r="H228" t="s">
        <v>97</v>
      </c>
      <c r="I228">
        <v>1</v>
      </c>
      <c r="J228" t="s">
        <v>114</v>
      </c>
      <c r="K228" s="19">
        <v>0.3125</v>
      </c>
      <c r="L228" s="19">
        <v>0.58333333333333337</v>
      </c>
      <c r="M228">
        <v>6.5</v>
      </c>
      <c r="N228">
        <v>0</v>
      </c>
      <c r="O228">
        <v>0</v>
      </c>
      <c r="P228">
        <v>0</v>
      </c>
      <c r="Q228" t="s">
        <v>97</v>
      </c>
      <c r="R228">
        <v>30</v>
      </c>
      <c r="S228" s="19">
        <v>0.5</v>
      </c>
      <c r="T228">
        <v>0</v>
      </c>
      <c r="U228" s="19">
        <v>0.54166666666666663</v>
      </c>
      <c r="V228" t="s">
        <v>97</v>
      </c>
      <c r="W228">
        <v>6</v>
      </c>
      <c r="X228" t="s">
        <v>100</v>
      </c>
      <c r="Y228" t="b">
        <v>0</v>
      </c>
    </row>
    <row r="229" spans="1:25" x14ac:dyDescent="0.25">
      <c r="A229" t="s">
        <v>92</v>
      </c>
      <c r="B229" t="s">
        <v>145</v>
      </c>
      <c r="C229" t="s">
        <v>94</v>
      </c>
      <c r="D229" t="s">
        <v>146</v>
      </c>
      <c r="E229" t="s">
        <v>115</v>
      </c>
      <c r="F229" t="s">
        <v>150</v>
      </c>
      <c r="G229">
        <v>19140</v>
      </c>
      <c r="H229" t="s">
        <v>147</v>
      </c>
      <c r="I229">
        <v>2</v>
      </c>
      <c r="J229" t="s">
        <v>113</v>
      </c>
      <c r="K229" s="19">
        <v>0.3125</v>
      </c>
      <c r="L229" s="19">
        <v>0.58333333333333337</v>
      </c>
      <c r="M229">
        <v>6.5</v>
      </c>
      <c r="N229">
        <v>264.51</v>
      </c>
      <c r="O229">
        <v>54</v>
      </c>
      <c r="P229">
        <v>76</v>
      </c>
      <c r="Q229" t="s">
        <v>97</v>
      </c>
      <c r="R229">
        <v>30</v>
      </c>
      <c r="S229" s="19">
        <v>0.52083333333333337</v>
      </c>
      <c r="T229">
        <v>0</v>
      </c>
      <c r="U229" s="19">
        <v>0.54166666666666663</v>
      </c>
      <c r="V229" t="s">
        <v>97</v>
      </c>
      <c r="W229">
        <v>6</v>
      </c>
      <c r="X229" t="s">
        <v>100</v>
      </c>
      <c r="Y229" t="b">
        <v>0</v>
      </c>
    </row>
    <row r="230" spans="1:25" x14ac:dyDescent="0.25">
      <c r="A230" t="s">
        <v>92</v>
      </c>
      <c r="B230" t="s">
        <v>145</v>
      </c>
      <c r="C230" t="s">
        <v>94</v>
      </c>
      <c r="D230" t="s">
        <v>146</v>
      </c>
      <c r="E230" t="s">
        <v>115</v>
      </c>
      <c r="F230" t="s">
        <v>150</v>
      </c>
      <c r="G230">
        <v>19140</v>
      </c>
      <c r="H230" t="s">
        <v>147</v>
      </c>
      <c r="I230">
        <v>2</v>
      </c>
      <c r="J230" t="s">
        <v>114</v>
      </c>
      <c r="K230" s="19">
        <v>0.3125</v>
      </c>
      <c r="L230" s="19">
        <v>0.58333333333333337</v>
      </c>
      <c r="M230">
        <v>6.5</v>
      </c>
      <c r="N230">
        <v>308.60000000000002</v>
      </c>
      <c r="O230">
        <v>54</v>
      </c>
      <c r="P230">
        <v>76</v>
      </c>
      <c r="Q230" t="s">
        <v>97</v>
      </c>
      <c r="R230">
        <v>30</v>
      </c>
      <c r="S230" s="19">
        <v>0.52083333333333337</v>
      </c>
      <c r="T230">
        <v>0</v>
      </c>
      <c r="U230" s="19">
        <v>0</v>
      </c>
      <c r="V230" t="s">
        <v>97</v>
      </c>
      <c r="W230">
        <v>6</v>
      </c>
      <c r="X230" t="s">
        <v>100</v>
      </c>
      <c r="Y230" t="b">
        <v>0</v>
      </c>
    </row>
    <row r="231" spans="1:25" x14ac:dyDescent="0.25">
      <c r="A231" t="s">
        <v>92</v>
      </c>
      <c r="B231" t="s">
        <v>145</v>
      </c>
      <c r="C231" t="s">
        <v>94</v>
      </c>
      <c r="D231" t="s">
        <v>146</v>
      </c>
      <c r="E231" t="s">
        <v>115</v>
      </c>
      <c r="F231" t="s">
        <v>150</v>
      </c>
      <c r="G231">
        <v>19390</v>
      </c>
      <c r="H231" t="s">
        <v>148</v>
      </c>
      <c r="I231">
        <v>1</v>
      </c>
      <c r="J231" t="s">
        <v>113</v>
      </c>
      <c r="K231" s="19">
        <v>0.3125</v>
      </c>
      <c r="L231" s="19">
        <v>0.58333333333333337</v>
      </c>
      <c r="M231">
        <v>6.5</v>
      </c>
      <c r="N231">
        <v>261.45</v>
      </c>
      <c r="O231">
        <v>54</v>
      </c>
      <c r="P231">
        <v>76</v>
      </c>
      <c r="Q231" t="s">
        <v>97</v>
      </c>
      <c r="R231">
        <v>30</v>
      </c>
      <c r="S231" s="19">
        <v>0.52083333333333337</v>
      </c>
      <c r="T231">
        <v>0</v>
      </c>
      <c r="U231" s="19">
        <v>0</v>
      </c>
      <c r="V231" t="s">
        <v>97</v>
      </c>
      <c r="W231">
        <v>6</v>
      </c>
      <c r="X231" t="s">
        <v>100</v>
      </c>
      <c r="Y231" t="b">
        <v>0</v>
      </c>
    </row>
    <row r="232" spans="1:25" x14ac:dyDescent="0.25">
      <c r="A232" t="s">
        <v>92</v>
      </c>
      <c r="B232" t="s">
        <v>145</v>
      </c>
      <c r="C232" t="s">
        <v>94</v>
      </c>
      <c r="D232" t="s">
        <v>146</v>
      </c>
      <c r="E232" t="s">
        <v>115</v>
      </c>
      <c r="F232" t="s">
        <v>150</v>
      </c>
      <c r="G232">
        <v>19390</v>
      </c>
      <c r="H232" t="s">
        <v>148</v>
      </c>
      <c r="I232">
        <v>1</v>
      </c>
      <c r="J232" t="s">
        <v>114</v>
      </c>
      <c r="K232" s="19">
        <v>0.3125</v>
      </c>
      <c r="L232" s="19">
        <v>0.58333333333333337</v>
      </c>
      <c r="M232">
        <v>6.5</v>
      </c>
      <c r="N232">
        <v>305.02</v>
      </c>
      <c r="O232">
        <v>54</v>
      </c>
      <c r="P232">
        <v>76</v>
      </c>
      <c r="Q232" t="s">
        <v>97</v>
      </c>
      <c r="R232">
        <v>30</v>
      </c>
      <c r="S232" s="19">
        <v>0.52083333333333337</v>
      </c>
      <c r="T232">
        <v>0</v>
      </c>
      <c r="U232" s="19">
        <v>0</v>
      </c>
      <c r="V232" t="s">
        <v>97</v>
      </c>
      <c r="W232">
        <v>6</v>
      </c>
      <c r="X232" t="s">
        <v>100</v>
      </c>
      <c r="Y232" t="b">
        <v>0</v>
      </c>
    </row>
    <row r="233" spans="1:25" x14ac:dyDescent="0.25">
      <c r="A233" t="s">
        <v>92</v>
      </c>
      <c r="B233" t="s">
        <v>145</v>
      </c>
      <c r="C233" t="s">
        <v>94</v>
      </c>
      <c r="D233" t="s">
        <v>146</v>
      </c>
      <c r="E233" t="s">
        <v>115</v>
      </c>
      <c r="F233" t="s">
        <v>150</v>
      </c>
      <c r="G233">
        <v>24507</v>
      </c>
      <c r="H233" t="s">
        <v>151</v>
      </c>
      <c r="I233">
        <v>2</v>
      </c>
      <c r="J233" t="s">
        <v>113</v>
      </c>
      <c r="K233" s="19">
        <v>0.3125</v>
      </c>
      <c r="L233" s="19">
        <v>0.58333333333333337</v>
      </c>
      <c r="M233">
        <v>6.5</v>
      </c>
      <c r="N233">
        <v>0</v>
      </c>
      <c r="O233">
        <v>54</v>
      </c>
      <c r="P233">
        <v>76</v>
      </c>
      <c r="Q233" t="s">
        <v>97</v>
      </c>
      <c r="R233">
        <v>30</v>
      </c>
      <c r="S233" s="19">
        <v>0.4375</v>
      </c>
      <c r="T233">
        <v>0</v>
      </c>
      <c r="U233" s="19">
        <v>0.54166666666666663</v>
      </c>
      <c r="V233" t="s">
        <v>97</v>
      </c>
      <c r="W233">
        <v>6</v>
      </c>
      <c r="X233" t="s">
        <v>100</v>
      </c>
      <c r="Y233" t="b">
        <v>0</v>
      </c>
    </row>
    <row r="234" spans="1:25" x14ac:dyDescent="0.25">
      <c r="A234" t="s">
        <v>92</v>
      </c>
      <c r="B234" t="s">
        <v>145</v>
      </c>
      <c r="C234" t="s">
        <v>94</v>
      </c>
      <c r="D234" t="s">
        <v>146</v>
      </c>
      <c r="E234" t="s">
        <v>115</v>
      </c>
      <c r="F234" t="s">
        <v>150</v>
      </c>
      <c r="G234">
        <v>24507</v>
      </c>
      <c r="H234" t="s">
        <v>151</v>
      </c>
      <c r="I234">
        <v>2</v>
      </c>
      <c r="J234" t="s">
        <v>114</v>
      </c>
      <c r="K234" s="19">
        <v>0.3125</v>
      </c>
      <c r="L234" s="19">
        <v>0.58333333333333337</v>
      </c>
      <c r="M234">
        <v>6.5</v>
      </c>
      <c r="N234">
        <v>0</v>
      </c>
      <c r="O234">
        <v>54</v>
      </c>
      <c r="P234">
        <v>76</v>
      </c>
      <c r="Q234" t="s">
        <v>97</v>
      </c>
      <c r="R234">
        <v>30</v>
      </c>
      <c r="S234" s="19">
        <v>0.4375</v>
      </c>
      <c r="T234">
        <v>0</v>
      </c>
      <c r="U234" s="19">
        <v>0.54166666666666663</v>
      </c>
      <c r="V234" t="s">
        <v>97</v>
      </c>
      <c r="W234">
        <v>6</v>
      </c>
      <c r="X234" t="s">
        <v>100</v>
      </c>
      <c r="Y234" t="b">
        <v>0</v>
      </c>
    </row>
    <row r="235" spans="1:25" x14ac:dyDescent="0.25">
      <c r="A235" t="s">
        <v>92</v>
      </c>
      <c r="B235" t="s">
        <v>145</v>
      </c>
      <c r="C235" t="s">
        <v>94</v>
      </c>
      <c r="D235" t="s">
        <v>146</v>
      </c>
      <c r="E235" t="s">
        <v>115</v>
      </c>
      <c r="F235" t="s">
        <v>133</v>
      </c>
      <c r="H235" t="s">
        <v>97</v>
      </c>
      <c r="I235">
        <v>1</v>
      </c>
      <c r="J235" t="s">
        <v>105</v>
      </c>
      <c r="K235" s="19">
        <v>0.27083333333333331</v>
      </c>
      <c r="L235" s="19">
        <v>0.58333333333333337</v>
      </c>
      <c r="M235">
        <v>7.5</v>
      </c>
      <c r="N235">
        <v>0</v>
      </c>
      <c r="O235">
        <v>0</v>
      </c>
      <c r="P235">
        <v>0</v>
      </c>
      <c r="Q235" t="s">
        <v>97</v>
      </c>
      <c r="R235">
        <v>30</v>
      </c>
      <c r="S235" s="19">
        <v>0.4375</v>
      </c>
      <c r="T235">
        <v>0</v>
      </c>
      <c r="U235" s="19">
        <v>0</v>
      </c>
      <c r="V235" t="s">
        <v>97</v>
      </c>
      <c r="W235">
        <v>7</v>
      </c>
      <c r="X235" t="s">
        <v>100</v>
      </c>
      <c r="Y235" t="b">
        <v>0</v>
      </c>
    </row>
    <row r="236" spans="1:25" x14ac:dyDescent="0.25">
      <c r="A236" t="s">
        <v>92</v>
      </c>
      <c r="B236" t="s">
        <v>145</v>
      </c>
      <c r="C236" t="s">
        <v>94</v>
      </c>
      <c r="D236" t="s">
        <v>146</v>
      </c>
      <c r="E236" t="s">
        <v>115</v>
      </c>
      <c r="F236" t="s">
        <v>133</v>
      </c>
      <c r="H236" t="s">
        <v>97</v>
      </c>
      <c r="I236">
        <v>1</v>
      </c>
      <c r="J236" t="s">
        <v>101</v>
      </c>
      <c r="K236" s="19">
        <v>0.27083333333333331</v>
      </c>
      <c r="L236" s="19">
        <v>0.58333333333333337</v>
      </c>
      <c r="M236">
        <v>7.5</v>
      </c>
      <c r="N236">
        <v>203.35</v>
      </c>
      <c r="O236">
        <v>0</v>
      </c>
      <c r="P236">
        <v>0</v>
      </c>
      <c r="Q236" t="s">
        <v>97</v>
      </c>
      <c r="R236">
        <v>30</v>
      </c>
      <c r="S236" s="19">
        <v>0.4375</v>
      </c>
      <c r="T236">
        <v>0</v>
      </c>
      <c r="U236" s="19">
        <v>0.54166666666666663</v>
      </c>
      <c r="V236" t="s">
        <v>97</v>
      </c>
      <c r="W236">
        <v>7</v>
      </c>
      <c r="X236" t="s">
        <v>100</v>
      </c>
      <c r="Y236" t="b">
        <v>0</v>
      </c>
    </row>
    <row r="237" spans="1:25" x14ac:dyDescent="0.25">
      <c r="A237" t="s">
        <v>92</v>
      </c>
      <c r="B237" t="s">
        <v>145</v>
      </c>
      <c r="C237" t="s">
        <v>94</v>
      </c>
      <c r="D237" t="s">
        <v>146</v>
      </c>
      <c r="E237" t="s">
        <v>115</v>
      </c>
      <c r="F237" t="s">
        <v>133</v>
      </c>
      <c r="H237" t="s">
        <v>97</v>
      </c>
      <c r="I237">
        <v>2</v>
      </c>
      <c r="J237" t="s">
        <v>99</v>
      </c>
      <c r="K237" s="19">
        <v>0.27083333333333331</v>
      </c>
      <c r="L237" s="19">
        <v>0.58333333333333337</v>
      </c>
      <c r="M237">
        <v>7.5</v>
      </c>
      <c r="N237">
        <v>203.35</v>
      </c>
      <c r="O237">
        <v>0</v>
      </c>
      <c r="P237">
        <v>0</v>
      </c>
      <c r="Q237" t="s">
        <v>97</v>
      </c>
      <c r="R237">
        <v>30</v>
      </c>
      <c r="S237" s="19">
        <v>0.4375</v>
      </c>
      <c r="T237">
        <v>0</v>
      </c>
      <c r="U237" s="19">
        <v>0.54166666666666663</v>
      </c>
      <c r="V237" t="s">
        <v>97</v>
      </c>
      <c r="W237">
        <v>7</v>
      </c>
      <c r="X237" t="s">
        <v>100</v>
      </c>
      <c r="Y237" t="b">
        <v>0</v>
      </c>
    </row>
    <row r="238" spans="1:25" x14ac:dyDescent="0.25">
      <c r="A238" t="s">
        <v>92</v>
      </c>
      <c r="B238" t="s">
        <v>145</v>
      </c>
      <c r="C238" t="s">
        <v>94</v>
      </c>
      <c r="D238" t="s">
        <v>146</v>
      </c>
      <c r="E238" t="s">
        <v>115</v>
      </c>
      <c r="F238" t="s">
        <v>133</v>
      </c>
      <c r="H238" t="s">
        <v>97</v>
      </c>
      <c r="I238">
        <v>2</v>
      </c>
      <c r="J238" t="s">
        <v>102</v>
      </c>
      <c r="K238" s="19">
        <v>0.27083333333333331</v>
      </c>
      <c r="L238" s="19">
        <v>0.58333333333333337</v>
      </c>
      <c r="M238">
        <v>7.5</v>
      </c>
      <c r="N238">
        <v>203.35</v>
      </c>
      <c r="O238">
        <v>0</v>
      </c>
      <c r="P238">
        <v>0</v>
      </c>
      <c r="Q238" t="s">
        <v>97</v>
      </c>
      <c r="R238">
        <v>30</v>
      </c>
      <c r="S238" s="19">
        <v>0.4375</v>
      </c>
      <c r="T238">
        <v>0</v>
      </c>
      <c r="U238" s="19">
        <v>0.54166666666666663</v>
      </c>
      <c r="V238" t="s">
        <v>97</v>
      </c>
      <c r="W238">
        <v>7</v>
      </c>
      <c r="X238" t="s">
        <v>100</v>
      </c>
      <c r="Y238" t="b">
        <v>0</v>
      </c>
    </row>
    <row r="239" spans="1:25" x14ac:dyDescent="0.25">
      <c r="A239" t="s">
        <v>92</v>
      </c>
      <c r="B239" t="s">
        <v>145</v>
      </c>
      <c r="C239" t="s">
        <v>94</v>
      </c>
      <c r="D239" t="s">
        <v>146</v>
      </c>
      <c r="E239" t="s">
        <v>115</v>
      </c>
      <c r="F239" t="s">
        <v>133</v>
      </c>
      <c r="H239" t="s">
        <v>97</v>
      </c>
      <c r="I239">
        <v>2</v>
      </c>
      <c r="J239" t="s">
        <v>103</v>
      </c>
      <c r="K239" s="19">
        <v>0.27083333333333331</v>
      </c>
      <c r="L239" s="19">
        <v>0.58333333333333337</v>
      </c>
      <c r="M239">
        <v>7.5</v>
      </c>
      <c r="N239">
        <v>203.35</v>
      </c>
      <c r="O239">
        <v>0</v>
      </c>
      <c r="P239">
        <v>0</v>
      </c>
      <c r="Q239" t="s">
        <v>97</v>
      </c>
      <c r="R239">
        <v>30</v>
      </c>
      <c r="S239" s="19">
        <v>0.4375</v>
      </c>
      <c r="T239">
        <v>0</v>
      </c>
      <c r="U239" s="19">
        <v>0.54166666666666663</v>
      </c>
      <c r="V239" t="s">
        <v>97</v>
      </c>
      <c r="W239">
        <v>7</v>
      </c>
      <c r="X239" t="s">
        <v>100</v>
      </c>
      <c r="Y239" t="b">
        <v>0</v>
      </c>
    </row>
    <row r="240" spans="1:25" x14ac:dyDescent="0.25">
      <c r="A240" t="s">
        <v>92</v>
      </c>
      <c r="B240" t="s">
        <v>145</v>
      </c>
      <c r="C240" t="s">
        <v>94</v>
      </c>
      <c r="D240" t="s">
        <v>146</v>
      </c>
      <c r="E240" t="s">
        <v>115</v>
      </c>
      <c r="F240" t="s">
        <v>133</v>
      </c>
      <c r="G240">
        <v>24507</v>
      </c>
      <c r="H240" t="s">
        <v>151</v>
      </c>
      <c r="I240">
        <v>1</v>
      </c>
      <c r="J240" t="s">
        <v>102</v>
      </c>
      <c r="K240" s="19">
        <v>0.27083333333333331</v>
      </c>
      <c r="L240" s="19">
        <v>0.58333333333333337</v>
      </c>
      <c r="M240">
        <v>7.5</v>
      </c>
      <c r="N240">
        <v>0</v>
      </c>
      <c r="O240">
        <v>54</v>
      </c>
      <c r="P240">
        <v>76</v>
      </c>
      <c r="Q240" t="s">
        <v>97</v>
      </c>
      <c r="R240">
        <v>30</v>
      </c>
      <c r="S240" s="19">
        <v>0.4375</v>
      </c>
      <c r="T240">
        <v>0</v>
      </c>
      <c r="U240" s="19">
        <v>0.54166666666666663</v>
      </c>
      <c r="V240" t="s">
        <v>97</v>
      </c>
      <c r="W240">
        <v>7</v>
      </c>
      <c r="X240" t="s">
        <v>100</v>
      </c>
      <c r="Y240" t="b">
        <v>0</v>
      </c>
    </row>
    <row r="241" spans="1:25" x14ac:dyDescent="0.25">
      <c r="A241" t="s">
        <v>92</v>
      </c>
      <c r="B241" t="s">
        <v>145</v>
      </c>
      <c r="C241" t="s">
        <v>94</v>
      </c>
      <c r="D241" t="s">
        <v>146</v>
      </c>
      <c r="E241" t="s">
        <v>115</v>
      </c>
      <c r="F241" t="s">
        <v>133</v>
      </c>
      <c r="G241">
        <v>24507</v>
      </c>
      <c r="H241" t="s">
        <v>151</v>
      </c>
      <c r="I241">
        <v>1</v>
      </c>
      <c r="J241" t="s">
        <v>103</v>
      </c>
      <c r="K241" s="19">
        <v>0.27083333333333331</v>
      </c>
      <c r="L241" s="19">
        <v>0.58333333333333337</v>
      </c>
      <c r="M241">
        <v>7.5</v>
      </c>
      <c r="N241">
        <v>0</v>
      </c>
      <c r="O241">
        <v>54</v>
      </c>
      <c r="P241">
        <v>76</v>
      </c>
      <c r="Q241" t="s">
        <v>97</v>
      </c>
      <c r="R241">
        <v>30</v>
      </c>
      <c r="S241" s="19">
        <v>0.4375</v>
      </c>
      <c r="T241">
        <v>0</v>
      </c>
      <c r="U241" s="19">
        <v>0.54166666666666663</v>
      </c>
      <c r="V241" t="s">
        <v>97</v>
      </c>
      <c r="W241">
        <v>7</v>
      </c>
      <c r="X241" t="s">
        <v>100</v>
      </c>
      <c r="Y241" t="b">
        <v>0</v>
      </c>
    </row>
    <row r="242" spans="1:25" x14ac:dyDescent="0.25">
      <c r="A242" t="s">
        <v>92</v>
      </c>
      <c r="B242" t="s">
        <v>145</v>
      </c>
      <c r="C242" t="s">
        <v>94</v>
      </c>
      <c r="D242" t="s">
        <v>146</v>
      </c>
      <c r="E242" t="s">
        <v>115</v>
      </c>
      <c r="F242" t="s">
        <v>133</v>
      </c>
      <c r="G242">
        <v>24507</v>
      </c>
      <c r="H242" t="s">
        <v>151</v>
      </c>
      <c r="I242">
        <v>2</v>
      </c>
      <c r="J242" t="s">
        <v>105</v>
      </c>
      <c r="K242" s="19">
        <v>0.27083333333333331</v>
      </c>
      <c r="L242" s="19">
        <v>0.58333333333333337</v>
      </c>
      <c r="M242">
        <v>7.5</v>
      </c>
      <c r="N242">
        <v>187.39</v>
      </c>
      <c r="O242">
        <v>54</v>
      </c>
      <c r="P242">
        <v>76</v>
      </c>
      <c r="Q242" t="s">
        <v>97</v>
      </c>
      <c r="R242">
        <v>30</v>
      </c>
      <c r="S242" s="19">
        <v>0.4375</v>
      </c>
      <c r="T242">
        <v>0</v>
      </c>
      <c r="U242" s="19">
        <v>0.54166666666666663</v>
      </c>
      <c r="V242" t="s">
        <v>97</v>
      </c>
      <c r="W242">
        <v>7</v>
      </c>
      <c r="X242" t="s">
        <v>100</v>
      </c>
      <c r="Y242" t="b">
        <v>0</v>
      </c>
    </row>
    <row r="243" spans="1:25" x14ac:dyDescent="0.25">
      <c r="A243" t="s">
        <v>92</v>
      </c>
      <c r="B243" t="s">
        <v>145</v>
      </c>
      <c r="C243" t="s">
        <v>94</v>
      </c>
      <c r="D243" t="s">
        <v>146</v>
      </c>
      <c r="E243" t="s">
        <v>115</v>
      </c>
      <c r="F243" t="s">
        <v>133</v>
      </c>
      <c r="G243">
        <v>24507</v>
      </c>
      <c r="H243" t="s">
        <v>151</v>
      </c>
      <c r="I243">
        <v>2</v>
      </c>
      <c r="J243" t="s">
        <v>101</v>
      </c>
      <c r="K243" s="19">
        <v>0.27083333333333331</v>
      </c>
      <c r="L243" s="19">
        <v>0.58333333333333337</v>
      </c>
      <c r="M243">
        <v>7.5</v>
      </c>
      <c r="N243">
        <v>0</v>
      </c>
      <c r="O243">
        <v>54</v>
      </c>
      <c r="P243">
        <v>76</v>
      </c>
      <c r="Q243" t="s">
        <v>97</v>
      </c>
      <c r="R243">
        <v>30</v>
      </c>
      <c r="S243" s="19">
        <v>0.4375</v>
      </c>
      <c r="T243">
        <v>0</v>
      </c>
      <c r="U243" s="19">
        <v>0.54166666666666663</v>
      </c>
      <c r="V243" t="s">
        <v>97</v>
      </c>
      <c r="W243">
        <v>7</v>
      </c>
      <c r="X243" t="s">
        <v>100</v>
      </c>
      <c r="Y243" t="b">
        <v>0</v>
      </c>
    </row>
    <row r="244" spans="1:25" x14ac:dyDescent="0.25">
      <c r="A244" t="s">
        <v>92</v>
      </c>
      <c r="B244" t="s">
        <v>145</v>
      </c>
      <c r="C244" t="s">
        <v>94</v>
      </c>
      <c r="D244" t="s">
        <v>146</v>
      </c>
      <c r="E244" t="s">
        <v>115</v>
      </c>
      <c r="F244" t="s">
        <v>133</v>
      </c>
      <c r="G244">
        <v>26130</v>
      </c>
      <c r="H244" t="s">
        <v>149</v>
      </c>
      <c r="I244">
        <v>1</v>
      </c>
      <c r="J244" t="s">
        <v>99</v>
      </c>
      <c r="K244" s="19">
        <v>0.27083333333333331</v>
      </c>
      <c r="L244" s="19">
        <v>0.58333333333333337</v>
      </c>
      <c r="M244">
        <v>7.5</v>
      </c>
      <c r="N244">
        <v>0</v>
      </c>
      <c r="O244">
        <v>56</v>
      </c>
      <c r="P244">
        <v>76</v>
      </c>
      <c r="Q244" t="s">
        <v>97</v>
      </c>
      <c r="R244">
        <v>30</v>
      </c>
      <c r="S244" s="19">
        <v>0.4375</v>
      </c>
      <c r="T244">
        <v>0</v>
      </c>
      <c r="U244" s="19">
        <v>0.54166666666666663</v>
      </c>
      <c r="V244" t="s">
        <v>97</v>
      </c>
      <c r="W244">
        <v>7</v>
      </c>
      <c r="X244" t="s">
        <v>100</v>
      </c>
      <c r="Y244" t="b">
        <v>0</v>
      </c>
    </row>
    <row r="245" spans="1:25" x14ac:dyDescent="0.25">
      <c r="A245" t="s">
        <v>92</v>
      </c>
      <c r="B245" t="s">
        <v>145</v>
      </c>
      <c r="C245" t="s">
        <v>94</v>
      </c>
      <c r="D245" t="s">
        <v>146</v>
      </c>
      <c r="E245" t="s">
        <v>115</v>
      </c>
      <c r="F245" t="s">
        <v>137</v>
      </c>
      <c r="H245" t="s">
        <v>97</v>
      </c>
      <c r="I245">
        <v>1</v>
      </c>
      <c r="J245" t="s">
        <v>105</v>
      </c>
      <c r="K245" s="19">
        <v>0.27083333333333331</v>
      </c>
      <c r="L245" s="19">
        <v>0.58333333333333337</v>
      </c>
      <c r="M245">
        <v>7.5</v>
      </c>
      <c r="N245">
        <v>0</v>
      </c>
      <c r="O245">
        <v>0</v>
      </c>
      <c r="P245">
        <v>0</v>
      </c>
      <c r="Q245" t="s">
        <v>97</v>
      </c>
      <c r="R245">
        <v>30</v>
      </c>
      <c r="S245" s="19">
        <v>0.4375</v>
      </c>
      <c r="T245">
        <v>0</v>
      </c>
      <c r="U245" s="19">
        <v>0.54166666666666663</v>
      </c>
      <c r="V245" t="s">
        <v>97</v>
      </c>
      <c r="W245">
        <v>7</v>
      </c>
      <c r="X245" t="s">
        <v>100</v>
      </c>
      <c r="Y245" t="b">
        <v>0</v>
      </c>
    </row>
    <row r="246" spans="1:25" x14ac:dyDescent="0.25">
      <c r="A246" t="s">
        <v>92</v>
      </c>
      <c r="B246" t="s">
        <v>145</v>
      </c>
      <c r="C246" t="s">
        <v>94</v>
      </c>
      <c r="D246" t="s">
        <v>146</v>
      </c>
      <c r="E246" t="s">
        <v>115</v>
      </c>
      <c r="F246" t="s">
        <v>137</v>
      </c>
      <c r="H246" t="s">
        <v>97</v>
      </c>
      <c r="I246">
        <v>1</v>
      </c>
      <c r="J246" t="s">
        <v>101</v>
      </c>
      <c r="K246" s="19">
        <v>0.27083333333333331</v>
      </c>
      <c r="L246" s="19">
        <v>0.58333333333333337</v>
      </c>
      <c r="M246">
        <v>7.5</v>
      </c>
      <c r="N246">
        <v>0</v>
      </c>
      <c r="O246">
        <v>0</v>
      </c>
      <c r="P246">
        <v>0</v>
      </c>
      <c r="Q246" t="s">
        <v>97</v>
      </c>
      <c r="R246">
        <v>30</v>
      </c>
      <c r="S246" s="19">
        <v>0.4375</v>
      </c>
      <c r="T246">
        <v>0</v>
      </c>
      <c r="U246" s="19">
        <v>0</v>
      </c>
      <c r="V246" t="s">
        <v>97</v>
      </c>
      <c r="W246">
        <v>7</v>
      </c>
      <c r="X246" t="s">
        <v>100</v>
      </c>
      <c r="Y246" t="b">
        <v>0</v>
      </c>
    </row>
    <row r="247" spans="1:25" x14ac:dyDescent="0.25">
      <c r="A247" t="s">
        <v>92</v>
      </c>
      <c r="B247" t="s">
        <v>145</v>
      </c>
      <c r="C247" t="s">
        <v>94</v>
      </c>
      <c r="D247" t="s">
        <v>146</v>
      </c>
      <c r="E247" t="s">
        <v>115</v>
      </c>
      <c r="F247" t="s">
        <v>137</v>
      </c>
      <c r="H247" t="s">
        <v>97</v>
      </c>
      <c r="I247">
        <v>1</v>
      </c>
      <c r="J247" t="s">
        <v>102</v>
      </c>
      <c r="K247" s="19">
        <v>0.27083333333333331</v>
      </c>
      <c r="L247" s="19">
        <v>0.58333333333333337</v>
      </c>
      <c r="M247">
        <v>7.5</v>
      </c>
      <c r="N247">
        <v>203.35</v>
      </c>
      <c r="O247">
        <v>0</v>
      </c>
      <c r="P247">
        <v>0</v>
      </c>
      <c r="Q247" t="s">
        <v>97</v>
      </c>
      <c r="R247">
        <v>30</v>
      </c>
      <c r="S247" s="19">
        <v>0.4375</v>
      </c>
      <c r="T247">
        <v>0</v>
      </c>
      <c r="U247" s="19">
        <v>0.54166666666666663</v>
      </c>
      <c r="V247" t="s">
        <v>97</v>
      </c>
      <c r="W247">
        <v>7</v>
      </c>
      <c r="X247" t="s">
        <v>100</v>
      </c>
      <c r="Y247" t="b">
        <v>0</v>
      </c>
    </row>
    <row r="248" spans="1:25" x14ac:dyDescent="0.25">
      <c r="A248" t="s">
        <v>92</v>
      </c>
      <c r="B248" t="s">
        <v>145</v>
      </c>
      <c r="C248" t="s">
        <v>94</v>
      </c>
      <c r="D248" t="s">
        <v>146</v>
      </c>
      <c r="E248" t="s">
        <v>115</v>
      </c>
      <c r="F248" t="s">
        <v>137</v>
      </c>
      <c r="H248" t="s">
        <v>97</v>
      </c>
      <c r="I248">
        <v>1</v>
      </c>
      <c r="J248" t="s">
        <v>103</v>
      </c>
      <c r="K248" s="19">
        <v>0.27083333333333331</v>
      </c>
      <c r="L248" s="19">
        <v>0.58333333333333337</v>
      </c>
      <c r="M248">
        <v>7.5</v>
      </c>
      <c r="N248">
        <v>203.35</v>
      </c>
      <c r="O248">
        <v>0</v>
      </c>
      <c r="P248">
        <v>0</v>
      </c>
      <c r="Q248" t="s">
        <v>97</v>
      </c>
      <c r="R248">
        <v>30</v>
      </c>
      <c r="S248" s="19">
        <v>0.4375</v>
      </c>
      <c r="T248">
        <v>0</v>
      </c>
      <c r="U248" s="19">
        <v>0.54166666666666663</v>
      </c>
      <c r="V248" t="s">
        <v>97</v>
      </c>
      <c r="W248">
        <v>7</v>
      </c>
      <c r="X248" t="s">
        <v>100</v>
      </c>
      <c r="Y248" t="b">
        <v>0</v>
      </c>
    </row>
    <row r="249" spans="1:25" x14ac:dyDescent="0.25">
      <c r="A249" t="s">
        <v>92</v>
      </c>
      <c r="B249" t="s">
        <v>145</v>
      </c>
      <c r="C249" t="s">
        <v>94</v>
      </c>
      <c r="D249" t="s">
        <v>146</v>
      </c>
      <c r="E249" t="s">
        <v>115</v>
      </c>
      <c r="F249" t="s">
        <v>137</v>
      </c>
      <c r="H249" t="s">
        <v>97</v>
      </c>
      <c r="I249">
        <v>2</v>
      </c>
      <c r="J249" t="s">
        <v>105</v>
      </c>
      <c r="K249" s="19">
        <v>0.27083333333333331</v>
      </c>
      <c r="L249" s="19">
        <v>0.58333333333333337</v>
      </c>
      <c r="M249">
        <v>7.5</v>
      </c>
      <c r="N249">
        <v>0</v>
      </c>
      <c r="O249">
        <v>0</v>
      </c>
      <c r="P249">
        <v>0</v>
      </c>
      <c r="Q249" t="s">
        <v>97</v>
      </c>
      <c r="R249">
        <v>30</v>
      </c>
      <c r="S249" s="19">
        <v>0.4375</v>
      </c>
      <c r="T249">
        <v>0</v>
      </c>
      <c r="U249" s="19">
        <v>0</v>
      </c>
      <c r="V249" t="s">
        <v>97</v>
      </c>
      <c r="W249">
        <v>7</v>
      </c>
      <c r="X249" t="s">
        <v>100</v>
      </c>
      <c r="Y249" t="b">
        <v>0</v>
      </c>
    </row>
    <row r="250" spans="1:25" x14ac:dyDescent="0.25">
      <c r="A250" t="s">
        <v>92</v>
      </c>
      <c r="B250" t="s">
        <v>145</v>
      </c>
      <c r="C250" t="s">
        <v>94</v>
      </c>
      <c r="D250" t="s">
        <v>146</v>
      </c>
      <c r="E250" t="s">
        <v>115</v>
      </c>
      <c r="F250" t="s">
        <v>137</v>
      </c>
      <c r="H250" t="s">
        <v>97</v>
      </c>
      <c r="I250">
        <v>2</v>
      </c>
      <c r="J250" t="s">
        <v>101</v>
      </c>
      <c r="K250" s="19">
        <v>0.27083333333333331</v>
      </c>
      <c r="L250" s="19">
        <v>0.58333333333333337</v>
      </c>
      <c r="M250">
        <v>7.5</v>
      </c>
      <c r="N250">
        <v>203.35</v>
      </c>
      <c r="O250">
        <v>0</v>
      </c>
      <c r="P250">
        <v>0</v>
      </c>
      <c r="Q250" t="s">
        <v>97</v>
      </c>
      <c r="R250">
        <v>30</v>
      </c>
      <c r="S250" s="19">
        <v>0.4375</v>
      </c>
      <c r="T250">
        <v>0</v>
      </c>
      <c r="U250" s="19">
        <v>0</v>
      </c>
      <c r="V250" t="s">
        <v>97</v>
      </c>
      <c r="W250">
        <v>7</v>
      </c>
      <c r="X250" t="s">
        <v>100</v>
      </c>
      <c r="Y250" t="b">
        <v>0</v>
      </c>
    </row>
    <row r="251" spans="1:25" x14ac:dyDescent="0.25">
      <c r="A251" t="s">
        <v>92</v>
      </c>
      <c r="B251" t="s">
        <v>145</v>
      </c>
      <c r="C251" t="s">
        <v>94</v>
      </c>
      <c r="D251" t="s">
        <v>146</v>
      </c>
      <c r="E251" t="s">
        <v>115</v>
      </c>
      <c r="F251" t="s">
        <v>137</v>
      </c>
      <c r="G251">
        <v>25237</v>
      </c>
      <c r="H251" t="s">
        <v>152</v>
      </c>
      <c r="I251">
        <v>1</v>
      </c>
      <c r="J251" t="s">
        <v>99</v>
      </c>
      <c r="K251" s="19">
        <v>0.27083333333333331</v>
      </c>
      <c r="L251" s="19">
        <v>0.58333333333333337</v>
      </c>
      <c r="M251">
        <v>7.5</v>
      </c>
      <c r="N251">
        <v>249.99</v>
      </c>
      <c r="O251">
        <v>28</v>
      </c>
      <c r="P251">
        <v>76</v>
      </c>
      <c r="Q251" t="s">
        <v>97</v>
      </c>
      <c r="R251">
        <v>30</v>
      </c>
      <c r="S251" s="19">
        <v>0.4375</v>
      </c>
      <c r="T251">
        <v>0</v>
      </c>
      <c r="U251" s="19">
        <v>0.54166666666666663</v>
      </c>
      <c r="V251" t="s">
        <v>97</v>
      </c>
      <c r="W251">
        <v>7</v>
      </c>
      <c r="X251" t="s">
        <v>100</v>
      </c>
      <c r="Y251" t="b">
        <v>0</v>
      </c>
    </row>
    <row r="252" spans="1:25" x14ac:dyDescent="0.25">
      <c r="A252" t="s">
        <v>92</v>
      </c>
      <c r="B252" t="s">
        <v>145</v>
      </c>
      <c r="C252" t="s">
        <v>94</v>
      </c>
      <c r="D252" t="s">
        <v>146</v>
      </c>
      <c r="E252" t="s">
        <v>115</v>
      </c>
      <c r="F252" t="s">
        <v>137</v>
      </c>
      <c r="G252">
        <v>25237</v>
      </c>
      <c r="H252" t="s">
        <v>152</v>
      </c>
      <c r="I252">
        <v>2</v>
      </c>
      <c r="J252" t="s">
        <v>99</v>
      </c>
      <c r="K252" s="19">
        <v>0.27083333333333331</v>
      </c>
      <c r="L252" s="19">
        <v>0.58333333333333337</v>
      </c>
      <c r="M252">
        <v>7.5</v>
      </c>
      <c r="N252">
        <v>0</v>
      </c>
      <c r="O252">
        <v>28</v>
      </c>
      <c r="P252">
        <v>76</v>
      </c>
      <c r="Q252" t="s">
        <v>97</v>
      </c>
      <c r="R252">
        <v>30</v>
      </c>
      <c r="S252" s="19">
        <v>0.4375</v>
      </c>
      <c r="T252">
        <v>0</v>
      </c>
      <c r="U252" s="19">
        <v>0.54166666666666663</v>
      </c>
      <c r="V252" t="s">
        <v>97</v>
      </c>
      <c r="W252">
        <v>7</v>
      </c>
      <c r="X252" t="s">
        <v>100</v>
      </c>
      <c r="Y252" t="b">
        <v>0</v>
      </c>
    </row>
    <row r="253" spans="1:25" x14ac:dyDescent="0.25">
      <c r="A253" t="s">
        <v>92</v>
      </c>
      <c r="B253" t="s">
        <v>145</v>
      </c>
      <c r="C253" t="s">
        <v>94</v>
      </c>
      <c r="D253" t="s">
        <v>146</v>
      </c>
      <c r="E253" t="s">
        <v>115</v>
      </c>
      <c r="F253" t="s">
        <v>137</v>
      </c>
      <c r="G253">
        <v>25237</v>
      </c>
      <c r="H253" t="s">
        <v>152</v>
      </c>
      <c r="I253">
        <v>2</v>
      </c>
      <c r="J253" t="s">
        <v>102</v>
      </c>
      <c r="K253" s="19">
        <v>0.27083333333333331</v>
      </c>
      <c r="L253" s="19">
        <v>0.58333333333333337</v>
      </c>
      <c r="M253">
        <v>7.5</v>
      </c>
      <c r="N253">
        <v>0</v>
      </c>
      <c r="O253">
        <v>28</v>
      </c>
      <c r="P253">
        <v>76</v>
      </c>
      <c r="Q253" t="s">
        <v>97</v>
      </c>
      <c r="R253">
        <v>30</v>
      </c>
      <c r="S253" s="19">
        <v>0.4375</v>
      </c>
      <c r="T253">
        <v>0</v>
      </c>
      <c r="U253" s="19">
        <v>0.54166666666666663</v>
      </c>
      <c r="V253" t="s">
        <v>97</v>
      </c>
      <c r="W253">
        <v>7</v>
      </c>
      <c r="X253" t="s">
        <v>100</v>
      </c>
      <c r="Y253" t="b">
        <v>0</v>
      </c>
    </row>
    <row r="254" spans="1:25" x14ac:dyDescent="0.25">
      <c r="A254" t="s">
        <v>92</v>
      </c>
      <c r="B254" t="s">
        <v>145</v>
      </c>
      <c r="C254" t="s">
        <v>94</v>
      </c>
      <c r="D254" t="s">
        <v>146</v>
      </c>
      <c r="E254" t="s">
        <v>115</v>
      </c>
      <c r="F254" t="s">
        <v>137</v>
      </c>
      <c r="G254">
        <v>25237</v>
      </c>
      <c r="H254" t="s">
        <v>152</v>
      </c>
      <c r="I254">
        <v>2</v>
      </c>
      <c r="J254" t="s">
        <v>103</v>
      </c>
      <c r="K254" s="19">
        <v>0.27083333333333331</v>
      </c>
      <c r="L254" s="19">
        <v>0.58333333333333337</v>
      </c>
      <c r="M254">
        <v>7.5</v>
      </c>
      <c r="N254">
        <v>0</v>
      </c>
      <c r="O254">
        <v>28</v>
      </c>
      <c r="P254">
        <v>76</v>
      </c>
      <c r="Q254" t="s">
        <v>97</v>
      </c>
      <c r="R254">
        <v>30</v>
      </c>
      <c r="S254" s="19">
        <v>0.4375</v>
      </c>
      <c r="T254">
        <v>0</v>
      </c>
      <c r="U254" s="19">
        <v>0.54166666666666663</v>
      </c>
      <c r="V254" t="s">
        <v>97</v>
      </c>
      <c r="W254">
        <v>7</v>
      </c>
      <c r="X254" t="s">
        <v>100</v>
      </c>
      <c r="Y254" t="b">
        <v>0</v>
      </c>
    </row>
    <row r="255" spans="1:25" x14ac:dyDescent="0.25">
      <c r="A255" t="s">
        <v>92</v>
      </c>
      <c r="B255" t="s">
        <v>145</v>
      </c>
      <c r="C255" t="s">
        <v>94</v>
      </c>
      <c r="D255" t="s">
        <v>146</v>
      </c>
      <c r="E255" t="s">
        <v>115</v>
      </c>
      <c r="F255" t="s">
        <v>139</v>
      </c>
      <c r="G255">
        <v>19390</v>
      </c>
      <c r="H255" t="s">
        <v>148</v>
      </c>
      <c r="I255">
        <v>1</v>
      </c>
      <c r="J255" t="s">
        <v>99</v>
      </c>
      <c r="K255" s="19">
        <v>0.27083333333333331</v>
      </c>
      <c r="L255" s="19">
        <v>0.58333333333333337</v>
      </c>
      <c r="M255">
        <v>7.5</v>
      </c>
      <c r="N255">
        <v>203.35</v>
      </c>
      <c r="O255">
        <v>54</v>
      </c>
      <c r="P255">
        <v>76</v>
      </c>
      <c r="Q255" t="s">
        <v>97</v>
      </c>
      <c r="R255">
        <v>30</v>
      </c>
      <c r="S255" s="19">
        <v>0.4375</v>
      </c>
      <c r="T255">
        <v>0</v>
      </c>
      <c r="U255" s="19">
        <v>0</v>
      </c>
      <c r="V255" t="s">
        <v>97</v>
      </c>
      <c r="W255">
        <v>7</v>
      </c>
      <c r="X255" t="s">
        <v>100</v>
      </c>
      <c r="Y255" t="b">
        <v>0</v>
      </c>
    </row>
    <row r="256" spans="1:25" x14ac:dyDescent="0.25">
      <c r="A256" t="s">
        <v>92</v>
      </c>
      <c r="B256" t="s">
        <v>145</v>
      </c>
      <c r="C256" t="s">
        <v>94</v>
      </c>
      <c r="D256" t="s">
        <v>146</v>
      </c>
      <c r="E256" t="s">
        <v>115</v>
      </c>
      <c r="F256" t="s">
        <v>139</v>
      </c>
      <c r="G256">
        <v>19390</v>
      </c>
      <c r="H256" t="s">
        <v>148</v>
      </c>
      <c r="I256">
        <v>1</v>
      </c>
      <c r="J256" t="s">
        <v>102</v>
      </c>
      <c r="K256" s="19">
        <v>0.27083333333333331</v>
      </c>
      <c r="L256" s="19">
        <v>0.58333333333333337</v>
      </c>
      <c r="M256">
        <v>7.5</v>
      </c>
      <c r="N256">
        <v>203.35</v>
      </c>
      <c r="O256">
        <v>54</v>
      </c>
      <c r="P256">
        <v>76</v>
      </c>
      <c r="Q256" t="s">
        <v>97</v>
      </c>
      <c r="R256">
        <v>30</v>
      </c>
      <c r="S256" s="19">
        <v>0.4375</v>
      </c>
      <c r="T256">
        <v>0</v>
      </c>
      <c r="U256" s="19">
        <v>0</v>
      </c>
      <c r="V256" t="s">
        <v>97</v>
      </c>
      <c r="W256">
        <v>7</v>
      </c>
      <c r="X256" t="s">
        <v>100</v>
      </c>
      <c r="Y256" t="b">
        <v>0</v>
      </c>
    </row>
    <row r="257" spans="1:25" x14ac:dyDescent="0.25">
      <c r="A257" t="s">
        <v>92</v>
      </c>
      <c r="B257" t="s">
        <v>145</v>
      </c>
      <c r="C257" t="s">
        <v>94</v>
      </c>
      <c r="D257" t="s">
        <v>146</v>
      </c>
      <c r="E257" t="s">
        <v>115</v>
      </c>
      <c r="F257" t="s">
        <v>139</v>
      </c>
      <c r="G257">
        <v>19390</v>
      </c>
      <c r="H257" t="s">
        <v>148</v>
      </c>
      <c r="I257">
        <v>1</v>
      </c>
      <c r="J257" t="s">
        <v>103</v>
      </c>
      <c r="K257" s="19">
        <v>0.27083333333333331</v>
      </c>
      <c r="L257" s="19">
        <v>0.58333333333333337</v>
      </c>
      <c r="M257">
        <v>7.5</v>
      </c>
      <c r="N257">
        <v>0</v>
      </c>
      <c r="O257">
        <v>54</v>
      </c>
      <c r="P257">
        <v>76</v>
      </c>
      <c r="Q257" t="s">
        <v>97</v>
      </c>
      <c r="R257">
        <v>30</v>
      </c>
      <c r="S257" s="19">
        <v>0.4375</v>
      </c>
      <c r="T257">
        <v>0</v>
      </c>
      <c r="U257" s="19">
        <v>0</v>
      </c>
      <c r="V257" t="s">
        <v>97</v>
      </c>
      <c r="W257">
        <v>7</v>
      </c>
      <c r="X257" t="s">
        <v>100</v>
      </c>
      <c r="Y257" t="b">
        <v>0</v>
      </c>
    </row>
    <row r="258" spans="1:25" x14ac:dyDescent="0.25">
      <c r="A258" t="s">
        <v>92</v>
      </c>
      <c r="B258" t="s">
        <v>145</v>
      </c>
      <c r="C258" t="s">
        <v>94</v>
      </c>
      <c r="D258" t="s">
        <v>146</v>
      </c>
      <c r="E258" t="s">
        <v>115</v>
      </c>
      <c r="F258" t="s">
        <v>139</v>
      </c>
      <c r="G258">
        <v>19390</v>
      </c>
      <c r="H258" t="s">
        <v>148</v>
      </c>
      <c r="I258">
        <v>2</v>
      </c>
      <c r="J258" t="s">
        <v>105</v>
      </c>
      <c r="K258" s="19">
        <v>0.27083333333333331</v>
      </c>
      <c r="L258" s="19">
        <v>0.58333333333333337</v>
      </c>
      <c r="M258">
        <v>7.5</v>
      </c>
      <c r="N258">
        <v>203.35</v>
      </c>
      <c r="O258">
        <v>54</v>
      </c>
      <c r="P258">
        <v>76</v>
      </c>
      <c r="Q258" t="s">
        <v>97</v>
      </c>
      <c r="R258">
        <v>30</v>
      </c>
      <c r="S258" s="19">
        <v>0.4375</v>
      </c>
      <c r="T258">
        <v>0</v>
      </c>
      <c r="U258" s="19">
        <v>0</v>
      </c>
      <c r="V258" t="s">
        <v>97</v>
      </c>
      <c r="W258">
        <v>7</v>
      </c>
      <c r="X258" t="s">
        <v>100</v>
      </c>
      <c r="Y258" t="b">
        <v>0</v>
      </c>
    </row>
    <row r="259" spans="1:25" x14ac:dyDescent="0.25">
      <c r="A259" t="s">
        <v>92</v>
      </c>
      <c r="B259" t="s">
        <v>145</v>
      </c>
      <c r="C259" t="s">
        <v>94</v>
      </c>
      <c r="D259" t="s">
        <v>146</v>
      </c>
      <c r="E259" t="s">
        <v>115</v>
      </c>
      <c r="F259" t="s">
        <v>139</v>
      </c>
      <c r="G259">
        <v>24507</v>
      </c>
      <c r="H259" t="s">
        <v>151</v>
      </c>
      <c r="I259">
        <v>1</v>
      </c>
      <c r="J259" t="s">
        <v>105</v>
      </c>
      <c r="K259" s="19">
        <v>0.27083333333333331</v>
      </c>
      <c r="L259" s="19">
        <v>0.58333333333333337</v>
      </c>
      <c r="M259">
        <v>7.5</v>
      </c>
      <c r="N259">
        <v>187.39</v>
      </c>
      <c r="O259">
        <v>54</v>
      </c>
      <c r="P259">
        <v>76</v>
      </c>
      <c r="Q259" t="s">
        <v>97</v>
      </c>
      <c r="R259">
        <v>30</v>
      </c>
      <c r="S259" s="19">
        <v>0.4375</v>
      </c>
      <c r="T259">
        <v>0</v>
      </c>
      <c r="U259" s="19">
        <v>0</v>
      </c>
      <c r="V259" t="s">
        <v>97</v>
      </c>
      <c r="W259">
        <v>7</v>
      </c>
      <c r="X259" t="s">
        <v>100</v>
      </c>
      <c r="Y259" t="b">
        <v>0</v>
      </c>
    </row>
    <row r="260" spans="1:25" x14ac:dyDescent="0.25">
      <c r="A260" t="s">
        <v>92</v>
      </c>
      <c r="B260" t="s">
        <v>145</v>
      </c>
      <c r="C260" t="s">
        <v>94</v>
      </c>
      <c r="D260" t="s">
        <v>146</v>
      </c>
      <c r="E260" t="s">
        <v>115</v>
      </c>
      <c r="F260" t="s">
        <v>139</v>
      </c>
      <c r="G260">
        <v>24507</v>
      </c>
      <c r="H260" t="s">
        <v>151</v>
      </c>
      <c r="I260">
        <v>1</v>
      </c>
      <c r="J260" t="s">
        <v>101</v>
      </c>
      <c r="K260" s="19">
        <v>0.27083333333333331</v>
      </c>
      <c r="L260" s="19">
        <v>0.58333333333333337</v>
      </c>
      <c r="M260">
        <v>7.5</v>
      </c>
      <c r="N260">
        <v>0</v>
      </c>
      <c r="O260">
        <v>54</v>
      </c>
      <c r="P260">
        <v>76</v>
      </c>
      <c r="Q260" t="s">
        <v>97</v>
      </c>
      <c r="R260">
        <v>30</v>
      </c>
      <c r="S260" s="19">
        <v>0.4375</v>
      </c>
      <c r="T260">
        <v>0</v>
      </c>
      <c r="U260" s="19">
        <v>0</v>
      </c>
      <c r="V260" t="s">
        <v>97</v>
      </c>
      <c r="W260">
        <v>7</v>
      </c>
      <c r="X260" t="s">
        <v>100</v>
      </c>
      <c r="Y260" t="b">
        <v>0</v>
      </c>
    </row>
    <row r="261" spans="1:25" x14ac:dyDescent="0.25">
      <c r="A261" t="s">
        <v>92</v>
      </c>
      <c r="B261" t="s">
        <v>145</v>
      </c>
      <c r="C261" t="s">
        <v>94</v>
      </c>
      <c r="D261" t="s">
        <v>146</v>
      </c>
      <c r="E261" t="s">
        <v>115</v>
      </c>
      <c r="F261" t="s">
        <v>139</v>
      </c>
      <c r="G261">
        <v>26130</v>
      </c>
      <c r="H261" t="s">
        <v>149</v>
      </c>
      <c r="I261">
        <v>2</v>
      </c>
      <c r="J261" t="s">
        <v>99</v>
      </c>
      <c r="K261" s="19">
        <v>0.27083333333333331</v>
      </c>
      <c r="L261" s="19">
        <v>0.58333333333333337</v>
      </c>
      <c r="M261">
        <v>7.5</v>
      </c>
      <c r="N261">
        <v>0</v>
      </c>
      <c r="O261">
        <v>56</v>
      </c>
      <c r="P261">
        <v>76</v>
      </c>
      <c r="Q261" t="s">
        <v>97</v>
      </c>
      <c r="R261">
        <v>30</v>
      </c>
      <c r="S261" s="19">
        <v>0.4375</v>
      </c>
      <c r="T261">
        <v>0</v>
      </c>
      <c r="U261" s="19">
        <v>0.54166666666666663</v>
      </c>
      <c r="V261" t="s">
        <v>97</v>
      </c>
      <c r="W261">
        <v>7</v>
      </c>
      <c r="X261" t="s">
        <v>100</v>
      </c>
      <c r="Y261" t="b">
        <v>0</v>
      </c>
    </row>
    <row r="262" spans="1:25" x14ac:dyDescent="0.25">
      <c r="A262" t="s">
        <v>92</v>
      </c>
      <c r="B262" t="s">
        <v>145</v>
      </c>
      <c r="C262" t="s">
        <v>94</v>
      </c>
      <c r="D262" t="s">
        <v>146</v>
      </c>
      <c r="E262" t="s">
        <v>115</v>
      </c>
      <c r="F262" t="s">
        <v>139</v>
      </c>
      <c r="G262">
        <v>26130</v>
      </c>
      <c r="H262" t="s">
        <v>149</v>
      </c>
      <c r="I262">
        <v>2</v>
      </c>
      <c r="J262" t="s">
        <v>101</v>
      </c>
      <c r="K262" s="19">
        <v>0.27083333333333331</v>
      </c>
      <c r="L262" s="19">
        <v>0.58333333333333337</v>
      </c>
      <c r="M262">
        <v>7.5</v>
      </c>
      <c r="N262">
        <v>0</v>
      </c>
      <c r="O262">
        <v>56</v>
      </c>
      <c r="P262">
        <v>76</v>
      </c>
      <c r="Q262" t="s">
        <v>97</v>
      </c>
      <c r="R262">
        <v>30</v>
      </c>
      <c r="S262" s="19">
        <v>0.4375</v>
      </c>
      <c r="T262">
        <v>0</v>
      </c>
      <c r="U262" s="19">
        <v>0.54166666666666663</v>
      </c>
      <c r="V262" t="s">
        <v>97</v>
      </c>
      <c r="W262">
        <v>7</v>
      </c>
      <c r="X262" t="s">
        <v>100</v>
      </c>
      <c r="Y262" t="b">
        <v>0</v>
      </c>
    </row>
    <row r="263" spans="1:25" x14ac:dyDescent="0.25">
      <c r="A263" t="s">
        <v>92</v>
      </c>
      <c r="B263" t="s">
        <v>145</v>
      </c>
      <c r="C263" t="s">
        <v>94</v>
      </c>
      <c r="D263" t="s">
        <v>146</v>
      </c>
      <c r="E263" t="s">
        <v>115</v>
      </c>
      <c r="F263" t="s">
        <v>139</v>
      </c>
      <c r="G263">
        <v>26130</v>
      </c>
      <c r="H263" t="s">
        <v>149</v>
      </c>
      <c r="I263">
        <v>2</v>
      </c>
      <c r="J263" t="s">
        <v>102</v>
      </c>
      <c r="K263" s="19">
        <v>0.27083333333333331</v>
      </c>
      <c r="L263" s="19">
        <v>0.58333333333333337</v>
      </c>
      <c r="M263">
        <v>7.5</v>
      </c>
      <c r="N263">
        <v>0</v>
      </c>
      <c r="O263">
        <v>56</v>
      </c>
      <c r="P263">
        <v>76</v>
      </c>
      <c r="Q263" t="s">
        <v>97</v>
      </c>
      <c r="R263">
        <v>30</v>
      </c>
      <c r="S263" s="19">
        <v>0.4375</v>
      </c>
      <c r="T263">
        <v>0</v>
      </c>
      <c r="U263" s="19">
        <v>0.54166666666666663</v>
      </c>
      <c r="V263" t="s">
        <v>97</v>
      </c>
      <c r="W263">
        <v>7</v>
      </c>
      <c r="X263" t="s">
        <v>100</v>
      </c>
      <c r="Y263" t="b">
        <v>0</v>
      </c>
    </row>
    <row r="264" spans="1:25" x14ac:dyDescent="0.25">
      <c r="A264" t="s">
        <v>92</v>
      </c>
      <c r="B264" t="s">
        <v>145</v>
      </c>
      <c r="C264" t="s">
        <v>94</v>
      </c>
      <c r="D264" t="s">
        <v>146</v>
      </c>
      <c r="E264" t="s">
        <v>115</v>
      </c>
      <c r="F264" t="s">
        <v>139</v>
      </c>
      <c r="G264">
        <v>26130</v>
      </c>
      <c r="H264" t="s">
        <v>149</v>
      </c>
      <c r="I264">
        <v>2</v>
      </c>
      <c r="J264" t="s">
        <v>103</v>
      </c>
      <c r="K264" s="19">
        <v>0.27083333333333331</v>
      </c>
      <c r="L264" s="19">
        <v>0.58333333333333337</v>
      </c>
      <c r="M264">
        <v>7.5</v>
      </c>
      <c r="N264">
        <v>0</v>
      </c>
      <c r="O264">
        <v>56</v>
      </c>
      <c r="P264">
        <v>76</v>
      </c>
      <c r="Q264" t="s">
        <v>97</v>
      </c>
      <c r="R264">
        <v>30</v>
      </c>
      <c r="S264" s="19">
        <v>0.4375</v>
      </c>
      <c r="T264">
        <v>0</v>
      </c>
      <c r="U264" s="19">
        <v>0.54166666666666663</v>
      </c>
      <c r="V264" t="s">
        <v>97</v>
      </c>
      <c r="W264">
        <v>7</v>
      </c>
      <c r="X264" t="s">
        <v>100</v>
      </c>
      <c r="Y264" t="b">
        <v>0</v>
      </c>
    </row>
    <row r="265" spans="1:25" x14ac:dyDescent="0.25">
      <c r="A265" t="s">
        <v>92</v>
      </c>
      <c r="B265" t="s">
        <v>153</v>
      </c>
      <c r="C265" t="s">
        <v>94</v>
      </c>
      <c r="D265" t="s">
        <v>154</v>
      </c>
      <c r="E265" t="s">
        <v>115</v>
      </c>
      <c r="F265" t="s">
        <v>97</v>
      </c>
      <c r="H265" t="s">
        <v>97</v>
      </c>
      <c r="I265">
        <v>1</v>
      </c>
      <c r="J265" t="s">
        <v>99</v>
      </c>
      <c r="K265" s="19">
        <v>0.25</v>
      </c>
      <c r="L265" s="19">
        <v>0.58333333333333337</v>
      </c>
      <c r="M265">
        <v>8</v>
      </c>
      <c r="N265">
        <v>217.88</v>
      </c>
      <c r="O265">
        <v>0</v>
      </c>
      <c r="P265">
        <v>0</v>
      </c>
      <c r="Q265" t="s">
        <v>97</v>
      </c>
      <c r="R265">
        <v>30</v>
      </c>
      <c r="S265" s="19">
        <v>0.41666666666666669</v>
      </c>
      <c r="T265">
        <v>0</v>
      </c>
      <c r="U265" s="19">
        <v>0.54166666666666663</v>
      </c>
      <c r="V265" t="s">
        <v>97</v>
      </c>
      <c r="W265">
        <v>7.5</v>
      </c>
      <c r="X265" t="s">
        <v>100</v>
      </c>
      <c r="Y265" t="b">
        <v>0</v>
      </c>
    </row>
    <row r="266" spans="1:25" x14ac:dyDescent="0.25">
      <c r="A266" t="s">
        <v>92</v>
      </c>
      <c r="B266" t="s">
        <v>153</v>
      </c>
      <c r="C266" t="s">
        <v>94</v>
      </c>
      <c r="D266" t="s">
        <v>154</v>
      </c>
      <c r="E266" t="s">
        <v>115</v>
      </c>
      <c r="F266" t="s">
        <v>97</v>
      </c>
      <c r="H266" t="s">
        <v>97</v>
      </c>
      <c r="I266">
        <v>1</v>
      </c>
      <c r="J266" t="s">
        <v>101</v>
      </c>
      <c r="K266" s="19">
        <v>0.25</v>
      </c>
      <c r="L266" s="19">
        <v>0.58333333333333337</v>
      </c>
      <c r="M266">
        <v>8</v>
      </c>
      <c r="N266">
        <v>0</v>
      </c>
      <c r="O266">
        <v>0</v>
      </c>
      <c r="P266">
        <v>0</v>
      </c>
      <c r="Q266" t="s">
        <v>97</v>
      </c>
      <c r="R266">
        <v>30</v>
      </c>
      <c r="S266" s="19">
        <v>0.41666666666666669</v>
      </c>
      <c r="T266">
        <v>0</v>
      </c>
      <c r="U266" s="19">
        <v>0.54166666666666663</v>
      </c>
      <c r="V266" t="s">
        <v>97</v>
      </c>
      <c r="W266">
        <v>7.5</v>
      </c>
      <c r="X266" t="s">
        <v>100</v>
      </c>
      <c r="Y266" t="b">
        <v>0</v>
      </c>
    </row>
    <row r="267" spans="1:25" x14ac:dyDescent="0.25">
      <c r="A267" t="s">
        <v>92</v>
      </c>
      <c r="B267" t="s">
        <v>153</v>
      </c>
      <c r="C267" t="s">
        <v>94</v>
      </c>
      <c r="D267" t="s">
        <v>154</v>
      </c>
      <c r="E267" t="s">
        <v>115</v>
      </c>
      <c r="F267" t="s">
        <v>97</v>
      </c>
      <c r="G267">
        <v>18630</v>
      </c>
      <c r="H267" t="s">
        <v>155</v>
      </c>
      <c r="I267">
        <v>1</v>
      </c>
      <c r="J267" t="s">
        <v>105</v>
      </c>
      <c r="K267" s="19">
        <v>0.25</v>
      </c>
      <c r="L267" s="19">
        <v>0.58333333333333337</v>
      </c>
      <c r="M267">
        <v>8</v>
      </c>
      <c r="N267">
        <v>0</v>
      </c>
      <c r="O267">
        <v>75</v>
      </c>
      <c r="P267">
        <v>76</v>
      </c>
      <c r="Q267" t="s">
        <v>97</v>
      </c>
      <c r="R267">
        <v>30</v>
      </c>
      <c r="S267" s="19">
        <v>0.41666666666666669</v>
      </c>
      <c r="T267">
        <v>0</v>
      </c>
      <c r="U267" s="19">
        <v>0.54166666666666663</v>
      </c>
      <c r="V267" t="s">
        <v>97</v>
      </c>
      <c r="W267">
        <v>7.5</v>
      </c>
      <c r="X267" t="s">
        <v>100</v>
      </c>
      <c r="Y267" t="b">
        <v>0</v>
      </c>
    </row>
    <row r="268" spans="1:25" x14ac:dyDescent="0.25">
      <c r="A268" t="s">
        <v>92</v>
      </c>
      <c r="B268" t="s">
        <v>153</v>
      </c>
      <c r="C268" t="s">
        <v>94</v>
      </c>
      <c r="D268" t="s">
        <v>154</v>
      </c>
      <c r="E268" t="s">
        <v>115</v>
      </c>
      <c r="F268" t="s">
        <v>97</v>
      </c>
      <c r="G268">
        <v>18630</v>
      </c>
      <c r="H268" t="s">
        <v>155</v>
      </c>
      <c r="I268">
        <v>1</v>
      </c>
      <c r="J268" t="s">
        <v>99</v>
      </c>
      <c r="K268" s="19">
        <v>0.20833333333333334</v>
      </c>
      <c r="L268" s="19">
        <v>0.54166666666666663</v>
      </c>
      <c r="M268">
        <v>8</v>
      </c>
      <c r="N268">
        <v>0</v>
      </c>
      <c r="O268">
        <v>75</v>
      </c>
      <c r="P268">
        <v>76</v>
      </c>
      <c r="Q268" t="s">
        <v>97</v>
      </c>
      <c r="R268">
        <v>30</v>
      </c>
      <c r="S268" s="19">
        <v>0.41666666666666669</v>
      </c>
      <c r="T268">
        <v>0</v>
      </c>
      <c r="U268" s="19">
        <v>0.54166666666666663</v>
      </c>
      <c r="V268" t="s">
        <v>97</v>
      </c>
      <c r="W268">
        <v>7.5</v>
      </c>
      <c r="X268" t="s">
        <v>100</v>
      </c>
      <c r="Y268" t="b">
        <v>0</v>
      </c>
    </row>
    <row r="269" spans="1:25" x14ac:dyDescent="0.25">
      <c r="A269" t="s">
        <v>92</v>
      </c>
      <c r="B269" t="s">
        <v>153</v>
      </c>
      <c r="C269" t="s">
        <v>94</v>
      </c>
      <c r="D269" t="s">
        <v>154</v>
      </c>
      <c r="E269" t="s">
        <v>115</v>
      </c>
      <c r="F269" t="s">
        <v>97</v>
      </c>
      <c r="G269">
        <v>18630</v>
      </c>
      <c r="H269" t="s">
        <v>155</v>
      </c>
      <c r="I269">
        <v>1</v>
      </c>
      <c r="J269" t="s">
        <v>101</v>
      </c>
      <c r="K269" s="19">
        <v>0.25</v>
      </c>
      <c r="L269" s="19">
        <v>0.58333333333333337</v>
      </c>
      <c r="M269">
        <v>8</v>
      </c>
      <c r="N269">
        <v>0</v>
      </c>
      <c r="O269">
        <v>75</v>
      </c>
      <c r="P269">
        <v>76</v>
      </c>
      <c r="Q269" t="s">
        <v>97</v>
      </c>
      <c r="R269">
        <v>30</v>
      </c>
      <c r="S269" s="19">
        <v>0.41666666666666669</v>
      </c>
      <c r="T269">
        <v>0</v>
      </c>
      <c r="U269" s="19">
        <v>0.54166666666666663</v>
      </c>
      <c r="V269" t="s">
        <v>97</v>
      </c>
      <c r="W269">
        <v>7.5</v>
      </c>
      <c r="X269" t="s">
        <v>100</v>
      </c>
      <c r="Y269" t="b">
        <v>0</v>
      </c>
    </row>
    <row r="270" spans="1:25" x14ac:dyDescent="0.25">
      <c r="A270" t="s">
        <v>92</v>
      </c>
      <c r="B270" t="s">
        <v>153</v>
      </c>
      <c r="C270" t="s">
        <v>94</v>
      </c>
      <c r="D270" t="s">
        <v>154</v>
      </c>
      <c r="E270" t="s">
        <v>115</v>
      </c>
      <c r="F270" t="s">
        <v>97</v>
      </c>
      <c r="G270">
        <v>18630</v>
      </c>
      <c r="H270" t="s">
        <v>155</v>
      </c>
      <c r="I270">
        <v>1</v>
      </c>
      <c r="J270" t="s">
        <v>102</v>
      </c>
      <c r="K270" s="19">
        <v>0.25</v>
      </c>
      <c r="L270" s="19">
        <v>0.58333333333333337</v>
      </c>
      <c r="M270">
        <v>8</v>
      </c>
      <c r="N270">
        <v>0</v>
      </c>
      <c r="O270">
        <v>75</v>
      </c>
      <c r="P270">
        <v>76</v>
      </c>
      <c r="Q270" t="s">
        <v>97</v>
      </c>
      <c r="R270">
        <v>30</v>
      </c>
      <c r="S270" s="19">
        <v>0.41666666666666669</v>
      </c>
      <c r="T270">
        <v>0</v>
      </c>
      <c r="U270" s="19">
        <v>0.54166666666666663</v>
      </c>
      <c r="V270" t="s">
        <v>97</v>
      </c>
      <c r="W270">
        <v>7.5</v>
      </c>
      <c r="X270" t="s">
        <v>100</v>
      </c>
      <c r="Y270" t="b">
        <v>0</v>
      </c>
    </row>
    <row r="271" spans="1:25" x14ac:dyDescent="0.25">
      <c r="A271" t="s">
        <v>92</v>
      </c>
      <c r="B271" t="s">
        <v>153</v>
      </c>
      <c r="C271" t="s">
        <v>94</v>
      </c>
      <c r="D271" t="s">
        <v>154</v>
      </c>
      <c r="E271" t="s">
        <v>115</v>
      </c>
      <c r="F271" t="s">
        <v>97</v>
      </c>
      <c r="G271">
        <v>18630</v>
      </c>
      <c r="H271" t="s">
        <v>155</v>
      </c>
      <c r="I271">
        <v>1</v>
      </c>
      <c r="J271" t="s">
        <v>103</v>
      </c>
      <c r="K271" s="19">
        <v>0.25</v>
      </c>
      <c r="L271" s="19">
        <v>0.58333333333333337</v>
      </c>
      <c r="M271">
        <v>8</v>
      </c>
      <c r="N271">
        <v>0</v>
      </c>
      <c r="O271">
        <v>75</v>
      </c>
      <c r="P271">
        <v>76</v>
      </c>
      <c r="Q271" t="s">
        <v>97</v>
      </c>
      <c r="R271">
        <v>30</v>
      </c>
      <c r="S271" s="19">
        <v>0.41666666666666669</v>
      </c>
      <c r="T271">
        <v>0</v>
      </c>
      <c r="U271" s="19">
        <v>0.54166666666666663</v>
      </c>
      <c r="V271" t="s">
        <v>97</v>
      </c>
      <c r="W271">
        <v>7.5</v>
      </c>
      <c r="X271" t="s">
        <v>100</v>
      </c>
      <c r="Y271" t="b">
        <v>0</v>
      </c>
    </row>
    <row r="272" spans="1:25" x14ac:dyDescent="0.25">
      <c r="A272" t="s">
        <v>92</v>
      </c>
      <c r="B272" t="s">
        <v>153</v>
      </c>
      <c r="C272" t="s">
        <v>94</v>
      </c>
      <c r="D272" t="s">
        <v>154</v>
      </c>
      <c r="E272" t="s">
        <v>115</v>
      </c>
      <c r="F272" t="s">
        <v>97</v>
      </c>
      <c r="G272">
        <v>18630</v>
      </c>
      <c r="H272" t="s">
        <v>155</v>
      </c>
      <c r="I272">
        <v>2</v>
      </c>
      <c r="J272" t="s">
        <v>105</v>
      </c>
      <c r="K272" s="19">
        <v>0.25</v>
      </c>
      <c r="L272" s="19">
        <v>0.58333333333333337</v>
      </c>
      <c r="M272">
        <v>8</v>
      </c>
      <c r="N272">
        <v>0</v>
      </c>
      <c r="O272">
        <v>75</v>
      </c>
      <c r="P272">
        <v>76</v>
      </c>
      <c r="Q272" t="s">
        <v>97</v>
      </c>
      <c r="R272">
        <v>30</v>
      </c>
      <c r="S272" s="19">
        <v>0.41666666666666669</v>
      </c>
      <c r="T272">
        <v>0</v>
      </c>
      <c r="U272" s="19">
        <v>0.54166666666666663</v>
      </c>
      <c r="V272" t="s">
        <v>97</v>
      </c>
      <c r="W272">
        <v>7.5</v>
      </c>
      <c r="X272" t="s">
        <v>100</v>
      </c>
      <c r="Y272" t="b">
        <v>0</v>
      </c>
    </row>
    <row r="273" spans="1:25" x14ac:dyDescent="0.25">
      <c r="A273" t="s">
        <v>92</v>
      </c>
      <c r="B273" t="s">
        <v>153</v>
      </c>
      <c r="C273" t="s">
        <v>94</v>
      </c>
      <c r="D273" t="s">
        <v>154</v>
      </c>
      <c r="E273" t="s">
        <v>115</v>
      </c>
      <c r="F273" t="s">
        <v>97</v>
      </c>
      <c r="G273">
        <v>18630</v>
      </c>
      <c r="H273" t="s">
        <v>155</v>
      </c>
      <c r="I273">
        <v>2</v>
      </c>
      <c r="J273" t="s">
        <v>99</v>
      </c>
      <c r="K273" s="19">
        <v>0.20833333333333334</v>
      </c>
      <c r="L273" s="19">
        <v>0.54166666666666663</v>
      </c>
      <c r="M273">
        <v>8</v>
      </c>
      <c r="N273">
        <v>0</v>
      </c>
      <c r="O273">
        <v>75</v>
      </c>
      <c r="P273">
        <v>76</v>
      </c>
      <c r="Q273" t="s">
        <v>97</v>
      </c>
      <c r="R273">
        <v>30</v>
      </c>
      <c r="S273" s="19">
        <v>0.41666666666666669</v>
      </c>
      <c r="T273">
        <v>0</v>
      </c>
      <c r="U273" s="19">
        <v>0.54166666666666663</v>
      </c>
      <c r="V273" t="s">
        <v>97</v>
      </c>
      <c r="W273">
        <v>7.5</v>
      </c>
      <c r="X273" t="s">
        <v>100</v>
      </c>
      <c r="Y273" t="b">
        <v>0</v>
      </c>
    </row>
    <row r="274" spans="1:25" x14ac:dyDescent="0.25">
      <c r="A274" t="s">
        <v>92</v>
      </c>
      <c r="B274" t="s">
        <v>153</v>
      </c>
      <c r="C274" t="s">
        <v>94</v>
      </c>
      <c r="D274" t="s">
        <v>154</v>
      </c>
      <c r="E274" t="s">
        <v>115</v>
      </c>
      <c r="F274" t="s">
        <v>97</v>
      </c>
      <c r="G274">
        <v>18630</v>
      </c>
      <c r="H274" t="s">
        <v>155</v>
      </c>
      <c r="I274">
        <v>2</v>
      </c>
      <c r="J274" t="s">
        <v>101</v>
      </c>
      <c r="K274" s="19">
        <v>0.25</v>
      </c>
      <c r="L274" s="19">
        <v>0.58333333333333337</v>
      </c>
      <c r="M274">
        <v>8</v>
      </c>
      <c r="N274">
        <v>0</v>
      </c>
      <c r="O274">
        <v>75</v>
      </c>
      <c r="P274">
        <v>76</v>
      </c>
      <c r="Q274" t="s">
        <v>97</v>
      </c>
      <c r="R274">
        <v>30</v>
      </c>
      <c r="S274" s="19">
        <v>0.41666666666666669</v>
      </c>
      <c r="T274">
        <v>0</v>
      </c>
      <c r="U274" s="19">
        <v>0.54166666666666663</v>
      </c>
      <c r="V274" t="s">
        <v>97</v>
      </c>
      <c r="W274">
        <v>7.5</v>
      </c>
      <c r="X274" t="s">
        <v>100</v>
      </c>
      <c r="Y274" t="b">
        <v>0</v>
      </c>
    </row>
    <row r="275" spans="1:25" x14ac:dyDescent="0.25">
      <c r="A275" t="s">
        <v>92</v>
      </c>
      <c r="B275" t="s">
        <v>153</v>
      </c>
      <c r="C275" t="s">
        <v>94</v>
      </c>
      <c r="D275" t="s">
        <v>154</v>
      </c>
      <c r="E275" t="s">
        <v>115</v>
      </c>
      <c r="F275" t="s">
        <v>97</v>
      </c>
      <c r="G275">
        <v>18630</v>
      </c>
      <c r="H275" t="s">
        <v>155</v>
      </c>
      <c r="I275">
        <v>2</v>
      </c>
      <c r="J275" t="s">
        <v>102</v>
      </c>
      <c r="K275" s="19">
        <v>0.25</v>
      </c>
      <c r="L275" s="19">
        <v>0.58333333333333337</v>
      </c>
      <c r="M275">
        <v>8</v>
      </c>
      <c r="N275">
        <v>0</v>
      </c>
      <c r="O275">
        <v>75</v>
      </c>
      <c r="P275">
        <v>76</v>
      </c>
      <c r="Q275" t="s">
        <v>97</v>
      </c>
      <c r="R275">
        <v>30</v>
      </c>
      <c r="S275" s="19">
        <v>0.41666666666666669</v>
      </c>
      <c r="T275">
        <v>0</v>
      </c>
      <c r="U275" s="19">
        <v>0.54166666666666663</v>
      </c>
      <c r="V275" t="s">
        <v>97</v>
      </c>
      <c r="W275">
        <v>7.5</v>
      </c>
      <c r="X275" t="s">
        <v>100</v>
      </c>
      <c r="Y275" t="b">
        <v>0</v>
      </c>
    </row>
    <row r="276" spans="1:25" x14ac:dyDescent="0.25">
      <c r="A276" t="s">
        <v>92</v>
      </c>
      <c r="B276" t="s">
        <v>153</v>
      </c>
      <c r="C276" t="s">
        <v>94</v>
      </c>
      <c r="D276" t="s">
        <v>154</v>
      </c>
      <c r="E276" t="s">
        <v>115</v>
      </c>
      <c r="F276" t="s">
        <v>97</v>
      </c>
      <c r="G276">
        <v>18630</v>
      </c>
      <c r="H276" t="s">
        <v>155</v>
      </c>
      <c r="I276">
        <v>2</v>
      </c>
      <c r="J276" t="s">
        <v>103</v>
      </c>
      <c r="K276" s="19">
        <v>0.25</v>
      </c>
      <c r="L276" s="19">
        <v>0.58333333333333337</v>
      </c>
      <c r="M276">
        <v>8</v>
      </c>
      <c r="N276">
        <v>0</v>
      </c>
      <c r="O276">
        <v>75</v>
      </c>
      <c r="P276">
        <v>76</v>
      </c>
      <c r="Q276" t="s">
        <v>97</v>
      </c>
      <c r="R276">
        <v>30</v>
      </c>
      <c r="S276" s="19">
        <v>0.41666666666666669</v>
      </c>
      <c r="T276">
        <v>0</v>
      </c>
      <c r="U276" s="19">
        <v>0.54166666666666663</v>
      </c>
      <c r="V276" t="s">
        <v>97</v>
      </c>
      <c r="W276">
        <v>7.5</v>
      </c>
      <c r="X276" t="s">
        <v>100</v>
      </c>
      <c r="Y276" t="b">
        <v>0</v>
      </c>
    </row>
    <row r="277" spans="1:25" x14ac:dyDescent="0.25">
      <c r="A277" t="s">
        <v>92</v>
      </c>
      <c r="B277" t="s">
        <v>153</v>
      </c>
      <c r="C277" t="s">
        <v>94</v>
      </c>
      <c r="D277" t="s">
        <v>154</v>
      </c>
      <c r="E277" t="s">
        <v>115</v>
      </c>
      <c r="F277" t="s">
        <v>97</v>
      </c>
      <c r="G277">
        <v>19283</v>
      </c>
      <c r="H277" t="s">
        <v>156</v>
      </c>
      <c r="I277">
        <v>1</v>
      </c>
      <c r="J277" t="s">
        <v>105</v>
      </c>
      <c r="K277" s="19">
        <v>0.25</v>
      </c>
      <c r="L277" s="19">
        <v>0.58333333333333337</v>
      </c>
      <c r="M277">
        <v>8</v>
      </c>
      <c r="N277">
        <v>0</v>
      </c>
      <c r="O277">
        <v>75</v>
      </c>
      <c r="P277">
        <v>76</v>
      </c>
      <c r="Q277" t="s">
        <v>97</v>
      </c>
      <c r="R277">
        <v>30</v>
      </c>
      <c r="S277" s="19">
        <v>0.41666666666666669</v>
      </c>
      <c r="T277">
        <v>0</v>
      </c>
      <c r="U277" s="19">
        <v>0.54166666666666663</v>
      </c>
      <c r="V277" t="s">
        <v>97</v>
      </c>
      <c r="W277">
        <v>7.5</v>
      </c>
      <c r="X277" t="s">
        <v>100</v>
      </c>
      <c r="Y277" t="b">
        <v>0</v>
      </c>
    </row>
    <row r="278" spans="1:25" x14ac:dyDescent="0.25">
      <c r="A278" t="s">
        <v>92</v>
      </c>
      <c r="B278" t="s">
        <v>153</v>
      </c>
      <c r="C278" t="s">
        <v>94</v>
      </c>
      <c r="D278" t="s">
        <v>154</v>
      </c>
      <c r="E278" t="s">
        <v>115</v>
      </c>
      <c r="F278" t="s">
        <v>97</v>
      </c>
      <c r="G278">
        <v>19283</v>
      </c>
      <c r="H278" t="s">
        <v>156</v>
      </c>
      <c r="I278">
        <v>1</v>
      </c>
      <c r="J278" t="s">
        <v>99</v>
      </c>
      <c r="K278" s="19">
        <v>0.25</v>
      </c>
      <c r="L278" s="19">
        <v>0.58333333333333337</v>
      </c>
      <c r="M278">
        <v>8</v>
      </c>
      <c r="N278">
        <v>0</v>
      </c>
      <c r="O278">
        <v>75</v>
      </c>
      <c r="P278">
        <v>76</v>
      </c>
      <c r="Q278" t="s">
        <v>97</v>
      </c>
      <c r="R278">
        <v>30</v>
      </c>
      <c r="S278" s="19">
        <v>0.41666666666666669</v>
      </c>
      <c r="T278">
        <v>0</v>
      </c>
      <c r="U278" s="19">
        <v>0.54166666666666663</v>
      </c>
      <c r="V278" t="s">
        <v>97</v>
      </c>
      <c r="W278">
        <v>7.5</v>
      </c>
      <c r="X278" t="s">
        <v>100</v>
      </c>
      <c r="Y278" t="b">
        <v>0</v>
      </c>
    </row>
    <row r="279" spans="1:25" x14ac:dyDescent="0.25">
      <c r="A279" t="s">
        <v>92</v>
      </c>
      <c r="B279" t="s">
        <v>153</v>
      </c>
      <c r="C279" t="s">
        <v>94</v>
      </c>
      <c r="D279" t="s">
        <v>154</v>
      </c>
      <c r="E279" t="s">
        <v>115</v>
      </c>
      <c r="F279" t="s">
        <v>97</v>
      </c>
      <c r="G279">
        <v>19283</v>
      </c>
      <c r="H279" t="s">
        <v>156</v>
      </c>
      <c r="I279">
        <v>1</v>
      </c>
      <c r="J279" t="s">
        <v>101</v>
      </c>
      <c r="K279" s="19">
        <v>0.25</v>
      </c>
      <c r="L279" s="19">
        <v>0.58333333333333337</v>
      </c>
      <c r="M279">
        <v>8</v>
      </c>
      <c r="N279">
        <v>0</v>
      </c>
      <c r="O279">
        <v>75</v>
      </c>
      <c r="P279">
        <v>76</v>
      </c>
      <c r="Q279" t="s">
        <v>97</v>
      </c>
      <c r="R279">
        <v>30</v>
      </c>
      <c r="S279" s="19">
        <v>0.41666666666666669</v>
      </c>
      <c r="T279">
        <v>0</v>
      </c>
      <c r="U279" s="19">
        <v>0.54166666666666663</v>
      </c>
      <c r="V279" t="s">
        <v>97</v>
      </c>
      <c r="W279">
        <v>7.5</v>
      </c>
      <c r="X279" t="s">
        <v>100</v>
      </c>
      <c r="Y279" t="b">
        <v>0</v>
      </c>
    </row>
    <row r="280" spans="1:25" x14ac:dyDescent="0.25">
      <c r="A280" t="s">
        <v>92</v>
      </c>
      <c r="B280" t="s">
        <v>153</v>
      </c>
      <c r="C280" t="s">
        <v>94</v>
      </c>
      <c r="D280" t="s">
        <v>154</v>
      </c>
      <c r="E280" t="s">
        <v>115</v>
      </c>
      <c r="F280" t="s">
        <v>97</v>
      </c>
      <c r="G280">
        <v>19283</v>
      </c>
      <c r="H280" t="s">
        <v>156</v>
      </c>
      <c r="I280">
        <v>1</v>
      </c>
      <c r="J280" t="s">
        <v>102</v>
      </c>
      <c r="K280" s="19">
        <v>0.25</v>
      </c>
      <c r="L280" s="19">
        <v>0.58333333333333337</v>
      </c>
      <c r="M280">
        <v>8</v>
      </c>
      <c r="N280">
        <v>0</v>
      </c>
      <c r="O280">
        <v>75</v>
      </c>
      <c r="P280">
        <v>76</v>
      </c>
      <c r="Q280" t="s">
        <v>97</v>
      </c>
      <c r="R280">
        <v>30</v>
      </c>
      <c r="S280" s="19">
        <v>0.41666666666666669</v>
      </c>
      <c r="T280">
        <v>0</v>
      </c>
      <c r="U280" s="19">
        <v>0.54166666666666663</v>
      </c>
      <c r="V280" t="s">
        <v>97</v>
      </c>
      <c r="W280">
        <v>7.5</v>
      </c>
      <c r="X280" t="s">
        <v>100</v>
      </c>
      <c r="Y280" t="b">
        <v>0</v>
      </c>
    </row>
    <row r="281" spans="1:25" x14ac:dyDescent="0.25">
      <c r="A281" t="s">
        <v>92</v>
      </c>
      <c r="B281" t="s">
        <v>153</v>
      </c>
      <c r="C281" t="s">
        <v>94</v>
      </c>
      <c r="D281" t="s">
        <v>154</v>
      </c>
      <c r="E281" t="s">
        <v>115</v>
      </c>
      <c r="F281" t="s">
        <v>97</v>
      </c>
      <c r="G281">
        <v>19283</v>
      </c>
      <c r="H281" t="s">
        <v>156</v>
      </c>
      <c r="I281">
        <v>1</v>
      </c>
      <c r="J281" t="s">
        <v>103</v>
      </c>
      <c r="K281" s="19">
        <v>0.25</v>
      </c>
      <c r="L281" s="19">
        <v>0.58333333333333337</v>
      </c>
      <c r="M281">
        <v>8</v>
      </c>
      <c r="N281">
        <v>0</v>
      </c>
      <c r="O281">
        <v>75</v>
      </c>
      <c r="P281">
        <v>76</v>
      </c>
      <c r="Q281" t="s">
        <v>97</v>
      </c>
      <c r="R281">
        <v>30</v>
      </c>
      <c r="S281" s="19">
        <v>0.41666666666666669</v>
      </c>
      <c r="T281">
        <v>0</v>
      </c>
      <c r="U281" s="19">
        <v>0.54166666666666663</v>
      </c>
      <c r="V281" t="s">
        <v>97</v>
      </c>
      <c r="W281">
        <v>7.5</v>
      </c>
      <c r="X281" t="s">
        <v>100</v>
      </c>
      <c r="Y281" t="b">
        <v>0</v>
      </c>
    </row>
    <row r="282" spans="1:25" x14ac:dyDescent="0.25">
      <c r="A282" t="s">
        <v>92</v>
      </c>
      <c r="B282" t="s">
        <v>153</v>
      </c>
      <c r="C282" t="s">
        <v>94</v>
      </c>
      <c r="D282" t="s">
        <v>154</v>
      </c>
      <c r="E282" t="s">
        <v>115</v>
      </c>
      <c r="F282" t="s">
        <v>97</v>
      </c>
      <c r="G282">
        <v>19283</v>
      </c>
      <c r="H282" t="s">
        <v>156</v>
      </c>
      <c r="I282">
        <v>2</v>
      </c>
      <c r="J282" t="s">
        <v>105</v>
      </c>
      <c r="K282" s="19">
        <v>0.25</v>
      </c>
      <c r="L282" s="19">
        <v>0.58333333333333337</v>
      </c>
      <c r="M282">
        <v>8</v>
      </c>
      <c r="N282">
        <v>0</v>
      </c>
      <c r="O282">
        <v>75</v>
      </c>
      <c r="P282">
        <v>76</v>
      </c>
      <c r="Q282" t="s">
        <v>97</v>
      </c>
      <c r="R282">
        <v>30</v>
      </c>
      <c r="S282" s="19">
        <v>0.41666666666666669</v>
      </c>
      <c r="T282">
        <v>0</v>
      </c>
      <c r="U282" s="19">
        <v>0.54166666666666663</v>
      </c>
      <c r="V282" t="s">
        <v>97</v>
      </c>
      <c r="W282">
        <v>7.5</v>
      </c>
      <c r="X282" t="s">
        <v>100</v>
      </c>
      <c r="Y282" t="b">
        <v>0</v>
      </c>
    </row>
    <row r="283" spans="1:25" x14ac:dyDescent="0.25">
      <c r="A283" t="s">
        <v>92</v>
      </c>
      <c r="B283" t="s">
        <v>153</v>
      </c>
      <c r="C283" t="s">
        <v>94</v>
      </c>
      <c r="D283" t="s">
        <v>154</v>
      </c>
      <c r="E283" t="s">
        <v>115</v>
      </c>
      <c r="F283" t="s">
        <v>97</v>
      </c>
      <c r="G283">
        <v>19283</v>
      </c>
      <c r="H283" t="s">
        <v>156</v>
      </c>
      <c r="I283">
        <v>2</v>
      </c>
      <c r="J283" t="s">
        <v>99</v>
      </c>
      <c r="K283" s="19">
        <v>0.25</v>
      </c>
      <c r="L283" s="19">
        <v>0.58333333333333337</v>
      </c>
      <c r="M283">
        <v>8</v>
      </c>
      <c r="N283">
        <v>0</v>
      </c>
      <c r="O283">
        <v>75</v>
      </c>
      <c r="P283">
        <v>76</v>
      </c>
      <c r="Q283" t="s">
        <v>97</v>
      </c>
      <c r="R283">
        <v>30</v>
      </c>
      <c r="S283" s="19">
        <v>0.41666666666666669</v>
      </c>
      <c r="T283">
        <v>0</v>
      </c>
      <c r="U283" s="19">
        <v>0.54166666666666663</v>
      </c>
      <c r="V283" t="s">
        <v>97</v>
      </c>
      <c r="W283">
        <v>7.5</v>
      </c>
      <c r="X283" t="s">
        <v>100</v>
      </c>
      <c r="Y283" t="b">
        <v>0</v>
      </c>
    </row>
    <row r="284" spans="1:25" x14ac:dyDescent="0.25">
      <c r="A284" t="s">
        <v>92</v>
      </c>
      <c r="B284" t="s">
        <v>153</v>
      </c>
      <c r="C284" t="s">
        <v>94</v>
      </c>
      <c r="D284" t="s">
        <v>154</v>
      </c>
      <c r="E284" t="s">
        <v>115</v>
      </c>
      <c r="F284" t="s">
        <v>97</v>
      </c>
      <c r="G284">
        <v>19283</v>
      </c>
      <c r="H284" t="s">
        <v>156</v>
      </c>
      <c r="I284">
        <v>2</v>
      </c>
      <c r="J284" t="s">
        <v>101</v>
      </c>
      <c r="K284" s="19">
        <v>0.25</v>
      </c>
      <c r="L284" s="19">
        <v>0.58333333333333337</v>
      </c>
      <c r="M284">
        <v>8</v>
      </c>
      <c r="N284">
        <v>0</v>
      </c>
      <c r="O284">
        <v>75</v>
      </c>
      <c r="P284">
        <v>76</v>
      </c>
      <c r="Q284" t="s">
        <v>97</v>
      </c>
      <c r="R284">
        <v>30</v>
      </c>
      <c r="S284" s="19">
        <v>0.41666666666666669</v>
      </c>
      <c r="T284">
        <v>0</v>
      </c>
      <c r="U284" s="19">
        <v>0.54166666666666663</v>
      </c>
      <c r="V284" t="s">
        <v>97</v>
      </c>
      <c r="W284">
        <v>7.5</v>
      </c>
      <c r="X284" t="s">
        <v>100</v>
      </c>
      <c r="Y284" t="b">
        <v>0</v>
      </c>
    </row>
    <row r="285" spans="1:25" x14ac:dyDescent="0.25">
      <c r="A285" t="s">
        <v>92</v>
      </c>
      <c r="B285" t="s">
        <v>153</v>
      </c>
      <c r="C285" t="s">
        <v>94</v>
      </c>
      <c r="D285" t="s">
        <v>154</v>
      </c>
      <c r="E285" t="s">
        <v>115</v>
      </c>
      <c r="F285" t="s">
        <v>97</v>
      </c>
      <c r="G285">
        <v>19283</v>
      </c>
      <c r="H285" t="s">
        <v>156</v>
      </c>
      <c r="I285">
        <v>2</v>
      </c>
      <c r="J285" t="s">
        <v>102</v>
      </c>
      <c r="K285" s="19">
        <v>0.25</v>
      </c>
      <c r="L285" s="19">
        <v>0.58333333333333337</v>
      </c>
      <c r="M285">
        <v>8</v>
      </c>
      <c r="N285">
        <v>0</v>
      </c>
      <c r="O285">
        <v>75</v>
      </c>
      <c r="P285">
        <v>76</v>
      </c>
      <c r="Q285" t="s">
        <v>97</v>
      </c>
      <c r="R285">
        <v>30</v>
      </c>
      <c r="S285" s="19">
        <v>0.41666666666666669</v>
      </c>
      <c r="T285">
        <v>0</v>
      </c>
      <c r="U285" s="19">
        <v>0.54166666666666663</v>
      </c>
      <c r="V285" t="s">
        <v>97</v>
      </c>
      <c r="W285">
        <v>7.5</v>
      </c>
      <c r="X285" t="s">
        <v>100</v>
      </c>
      <c r="Y285" t="b">
        <v>0</v>
      </c>
    </row>
    <row r="286" spans="1:25" x14ac:dyDescent="0.25">
      <c r="A286" t="s">
        <v>92</v>
      </c>
      <c r="B286" t="s">
        <v>153</v>
      </c>
      <c r="C286" t="s">
        <v>94</v>
      </c>
      <c r="D286" t="s">
        <v>154</v>
      </c>
      <c r="E286" t="s">
        <v>115</v>
      </c>
      <c r="F286" t="s">
        <v>97</v>
      </c>
      <c r="G286">
        <v>19283</v>
      </c>
      <c r="H286" t="s">
        <v>156</v>
      </c>
      <c r="I286">
        <v>2</v>
      </c>
      <c r="J286" t="s">
        <v>103</v>
      </c>
      <c r="K286" s="19">
        <v>0.25</v>
      </c>
      <c r="L286" s="19">
        <v>0.58333333333333337</v>
      </c>
      <c r="M286">
        <v>8</v>
      </c>
      <c r="N286">
        <v>0</v>
      </c>
      <c r="O286">
        <v>75</v>
      </c>
      <c r="P286">
        <v>76</v>
      </c>
      <c r="Q286" t="s">
        <v>97</v>
      </c>
      <c r="R286">
        <v>30</v>
      </c>
      <c r="S286" s="19">
        <v>0.41666666666666669</v>
      </c>
      <c r="T286">
        <v>0</v>
      </c>
      <c r="U286" s="19">
        <v>0.54166666666666663</v>
      </c>
      <c r="V286" t="s">
        <v>97</v>
      </c>
      <c r="W286">
        <v>7.5</v>
      </c>
      <c r="X286" t="s">
        <v>100</v>
      </c>
      <c r="Y286" t="b">
        <v>0</v>
      </c>
    </row>
    <row r="287" spans="1:25" x14ac:dyDescent="0.25">
      <c r="A287" t="s">
        <v>92</v>
      </c>
      <c r="B287" t="s">
        <v>153</v>
      </c>
      <c r="C287" t="s">
        <v>94</v>
      </c>
      <c r="D287" t="s">
        <v>154</v>
      </c>
      <c r="E287" t="s">
        <v>115</v>
      </c>
      <c r="F287" t="s">
        <v>97</v>
      </c>
      <c r="G287">
        <v>19390</v>
      </c>
      <c r="H287" t="s">
        <v>148</v>
      </c>
      <c r="I287">
        <v>2</v>
      </c>
      <c r="J287" t="s">
        <v>99</v>
      </c>
      <c r="K287" s="19">
        <v>0.25</v>
      </c>
      <c r="L287" s="19">
        <v>0.58333333333333337</v>
      </c>
      <c r="M287">
        <v>8</v>
      </c>
      <c r="N287">
        <v>0</v>
      </c>
      <c r="O287">
        <v>54</v>
      </c>
      <c r="P287">
        <v>76</v>
      </c>
      <c r="Q287" t="s">
        <v>97</v>
      </c>
      <c r="R287">
        <v>30</v>
      </c>
      <c r="S287" s="19">
        <v>0.41666666666666669</v>
      </c>
      <c r="T287">
        <v>0</v>
      </c>
      <c r="U287" s="19">
        <v>0.54166666666666663</v>
      </c>
      <c r="V287" t="s">
        <v>97</v>
      </c>
      <c r="W287">
        <v>7.5</v>
      </c>
      <c r="X287" t="s">
        <v>100</v>
      </c>
      <c r="Y287" t="b">
        <v>0</v>
      </c>
    </row>
    <row r="288" spans="1:25" x14ac:dyDescent="0.25">
      <c r="A288" t="s">
        <v>92</v>
      </c>
      <c r="B288" t="s">
        <v>157</v>
      </c>
      <c r="C288" t="s">
        <v>94</v>
      </c>
      <c r="D288" t="s">
        <v>158</v>
      </c>
      <c r="E288" t="s">
        <v>159</v>
      </c>
      <c r="F288" t="s">
        <v>97</v>
      </c>
      <c r="G288">
        <v>24418</v>
      </c>
      <c r="H288" t="s">
        <v>138</v>
      </c>
      <c r="I288">
        <v>1</v>
      </c>
      <c r="J288" t="s">
        <v>101</v>
      </c>
      <c r="K288" s="19">
        <v>0.33333333333333331</v>
      </c>
      <c r="L288" s="19">
        <v>0.66666666666666663</v>
      </c>
      <c r="M288">
        <v>8</v>
      </c>
      <c r="N288">
        <v>0</v>
      </c>
      <c r="O288">
        <v>51</v>
      </c>
      <c r="P288">
        <v>76</v>
      </c>
      <c r="Q288" t="s">
        <v>97</v>
      </c>
      <c r="R288">
        <v>30</v>
      </c>
      <c r="S288" s="19">
        <v>0.5</v>
      </c>
      <c r="T288">
        <v>0</v>
      </c>
      <c r="U288" s="19">
        <v>0.54166666666666663</v>
      </c>
      <c r="V288" t="s">
        <v>97</v>
      </c>
      <c r="W288">
        <v>7.5</v>
      </c>
      <c r="X288" t="s">
        <v>100</v>
      </c>
      <c r="Y288" t="b">
        <v>0</v>
      </c>
    </row>
    <row r="289" spans="1:25" x14ac:dyDescent="0.25">
      <c r="A289" t="s">
        <v>92</v>
      </c>
      <c r="B289" t="s">
        <v>157</v>
      </c>
      <c r="C289" t="s">
        <v>94</v>
      </c>
      <c r="D289" t="s">
        <v>158</v>
      </c>
      <c r="E289" t="s">
        <v>159</v>
      </c>
      <c r="F289" t="s">
        <v>97</v>
      </c>
      <c r="G289">
        <v>24418</v>
      </c>
      <c r="H289" t="s">
        <v>138</v>
      </c>
      <c r="I289">
        <v>2</v>
      </c>
      <c r="J289" t="s">
        <v>102</v>
      </c>
      <c r="K289" s="19">
        <v>0.33333333333333331</v>
      </c>
      <c r="L289" s="19">
        <v>0.66666666666666663</v>
      </c>
      <c r="M289">
        <v>8</v>
      </c>
      <c r="N289">
        <v>0</v>
      </c>
      <c r="O289">
        <v>51</v>
      </c>
      <c r="P289">
        <v>76</v>
      </c>
      <c r="Q289" t="s">
        <v>97</v>
      </c>
      <c r="R289">
        <v>30</v>
      </c>
      <c r="S289" s="19">
        <v>0.5</v>
      </c>
      <c r="T289">
        <v>0</v>
      </c>
      <c r="U289" s="19">
        <v>0.54166666666666663</v>
      </c>
      <c r="V289" t="s">
        <v>97</v>
      </c>
      <c r="W289">
        <v>7.5</v>
      </c>
      <c r="X289" t="s">
        <v>100</v>
      </c>
      <c r="Y289" t="b">
        <v>0</v>
      </c>
    </row>
    <row r="290" spans="1:25" x14ac:dyDescent="0.25">
      <c r="A290" t="s">
        <v>92</v>
      </c>
      <c r="B290" t="s">
        <v>157</v>
      </c>
      <c r="C290" t="s">
        <v>94</v>
      </c>
      <c r="D290" t="s">
        <v>158</v>
      </c>
      <c r="E290" t="s">
        <v>160</v>
      </c>
      <c r="F290" t="s">
        <v>97</v>
      </c>
      <c r="G290">
        <v>21901</v>
      </c>
      <c r="H290" t="s">
        <v>161</v>
      </c>
      <c r="I290">
        <v>1</v>
      </c>
      <c r="J290" t="s">
        <v>105</v>
      </c>
      <c r="K290" s="19">
        <v>0.33333333333333331</v>
      </c>
      <c r="L290" s="19">
        <v>0.66666666666666663</v>
      </c>
      <c r="M290">
        <v>8</v>
      </c>
      <c r="N290">
        <v>238.39</v>
      </c>
      <c r="O290">
        <v>75</v>
      </c>
      <c r="P290">
        <v>76</v>
      </c>
      <c r="Q290" t="s">
        <v>97</v>
      </c>
      <c r="R290">
        <v>30</v>
      </c>
      <c r="S290" s="19">
        <v>0.54166666666666663</v>
      </c>
      <c r="T290">
        <v>0</v>
      </c>
      <c r="U290" s="19">
        <v>0</v>
      </c>
      <c r="V290" t="s">
        <v>97</v>
      </c>
      <c r="W290">
        <v>7.5</v>
      </c>
      <c r="X290" t="s">
        <v>100</v>
      </c>
      <c r="Y290" t="b">
        <v>0</v>
      </c>
    </row>
    <row r="291" spans="1:25" x14ac:dyDescent="0.25">
      <c r="A291" t="s">
        <v>92</v>
      </c>
      <c r="B291" t="s">
        <v>157</v>
      </c>
      <c r="C291" t="s">
        <v>94</v>
      </c>
      <c r="D291" t="s">
        <v>158</v>
      </c>
      <c r="E291" t="s">
        <v>160</v>
      </c>
      <c r="F291" t="s">
        <v>97</v>
      </c>
      <c r="G291">
        <v>21901</v>
      </c>
      <c r="H291" t="s">
        <v>161</v>
      </c>
      <c r="I291">
        <v>1</v>
      </c>
      <c r="J291" t="s">
        <v>99</v>
      </c>
      <c r="K291" s="19">
        <v>0.33333333333333331</v>
      </c>
      <c r="L291" s="19">
        <v>0.66666666666666663</v>
      </c>
      <c r="M291">
        <v>8</v>
      </c>
      <c r="N291">
        <v>238.55</v>
      </c>
      <c r="O291">
        <v>75</v>
      </c>
      <c r="P291">
        <v>76</v>
      </c>
      <c r="Q291" t="s">
        <v>97</v>
      </c>
      <c r="R291">
        <v>30</v>
      </c>
      <c r="S291" s="19">
        <v>0.54166666666666663</v>
      </c>
      <c r="T291">
        <v>0</v>
      </c>
      <c r="U291" s="19">
        <v>0</v>
      </c>
      <c r="V291" t="s">
        <v>97</v>
      </c>
      <c r="W291">
        <v>7.5</v>
      </c>
      <c r="X291" t="s">
        <v>100</v>
      </c>
      <c r="Y291" t="b">
        <v>0</v>
      </c>
    </row>
    <row r="292" spans="1:25" x14ac:dyDescent="0.25">
      <c r="A292" t="s">
        <v>92</v>
      </c>
      <c r="B292" t="s">
        <v>157</v>
      </c>
      <c r="C292" t="s">
        <v>94</v>
      </c>
      <c r="D292" t="s">
        <v>158</v>
      </c>
      <c r="E292" t="s">
        <v>160</v>
      </c>
      <c r="F292" t="s">
        <v>97</v>
      </c>
      <c r="G292">
        <v>21901</v>
      </c>
      <c r="H292" t="s">
        <v>161</v>
      </c>
      <c r="I292">
        <v>1</v>
      </c>
      <c r="J292" t="s">
        <v>101</v>
      </c>
      <c r="K292" s="19">
        <v>0.33333333333333331</v>
      </c>
      <c r="L292" s="19">
        <v>0.66666666666666663</v>
      </c>
      <c r="M292">
        <v>8</v>
      </c>
      <c r="N292">
        <v>238.55</v>
      </c>
      <c r="O292">
        <v>75</v>
      </c>
      <c r="P292">
        <v>76</v>
      </c>
      <c r="Q292" t="s">
        <v>97</v>
      </c>
      <c r="R292">
        <v>30</v>
      </c>
      <c r="S292" s="19">
        <v>0.54166666666666663</v>
      </c>
      <c r="T292">
        <v>0</v>
      </c>
      <c r="U292" s="19">
        <v>0</v>
      </c>
      <c r="V292" t="s">
        <v>97</v>
      </c>
      <c r="W292">
        <v>7.5</v>
      </c>
      <c r="X292" t="s">
        <v>100</v>
      </c>
      <c r="Y292" t="b">
        <v>0</v>
      </c>
    </row>
    <row r="293" spans="1:25" x14ac:dyDescent="0.25">
      <c r="A293" t="s">
        <v>92</v>
      </c>
      <c r="B293" t="s">
        <v>157</v>
      </c>
      <c r="C293" t="s">
        <v>94</v>
      </c>
      <c r="D293" t="s">
        <v>158</v>
      </c>
      <c r="E293" t="s">
        <v>160</v>
      </c>
      <c r="F293" t="s">
        <v>97</v>
      </c>
      <c r="G293">
        <v>21901</v>
      </c>
      <c r="H293" t="s">
        <v>161</v>
      </c>
      <c r="I293">
        <v>1</v>
      </c>
      <c r="J293" t="s">
        <v>102</v>
      </c>
      <c r="K293" s="19">
        <v>0.33333333333333331</v>
      </c>
      <c r="L293" s="19">
        <v>0.66666666666666663</v>
      </c>
      <c r="M293">
        <v>8</v>
      </c>
      <c r="N293">
        <v>238.55</v>
      </c>
      <c r="O293">
        <v>75</v>
      </c>
      <c r="P293">
        <v>76</v>
      </c>
      <c r="Q293" t="s">
        <v>97</v>
      </c>
      <c r="R293">
        <v>30</v>
      </c>
      <c r="S293" s="19">
        <v>0.54166666666666663</v>
      </c>
      <c r="T293">
        <v>0</v>
      </c>
      <c r="U293" s="19">
        <v>0</v>
      </c>
      <c r="V293" t="s">
        <v>97</v>
      </c>
      <c r="W293">
        <v>7.5</v>
      </c>
      <c r="X293" t="s">
        <v>100</v>
      </c>
      <c r="Y293" t="b">
        <v>0</v>
      </c>
    </row>
    <row r="294" spans="1:25" x14ac:dyDescent="0.25">
      <c r="A294" t="s">
        <v>92</v>
      </c>
      <c r="B294" t="s">
        <v>157</v>
      </c>
      <c r="C294" t="s">
        <v>94</v>
      </c>
      <c r="D294" t="s">
        <v>158</v>
      </c>
      <c r="E294" t="s">
        <v>160</v>
      </c>
      <c r="F294" t="s">
        <v>97</v>
      </c>
      <c r="G294">
        <v>21901</v>
      </c>
      <c r="H294" t="s">
        <v>161</v>
      </c>
      <c r="I294">
        <v>1</v>
      </c>
      <c r="J294" t="s">
        <v>103</v>
      </c>
      <c r="K294" s="19">
        <v>0.33333333333333331</v>
      </c>
      <c r="L294" s="19">
        <v>0.66666666666666663</v>
      </c>
      <c r="M294">
        <v>8</v>
      </c>
      <c r="N294">
        <v>238.55</v>
      </c>
      <c r="O294">
        <v>75</v>
      </c>
      <c r="P294">
        <v>76</v>
      </c>
      <c r="Q294" t="s">
        <v>97</v>
      </c>
      <c r="R294">
        <v>30</v>
      </c>
      <c r="S294" s="19">
        <v>0.54166666666666663</v>
      </c>
      <c r="T294">
        <v>0</v>
      </c>
      <c r="U294" s="19">
        <v>0</v>
      </c>
      <c r="V294" t="s">
        <v>97</v>
      </c>
      <c r="W294">
        <v>7.5</v>
      </c>
      <c r="X294" t="s">
        <v>100</v>
      </c>
      <c r="Y294" t="b">
        <v>0</v>
      </c>
    </row>
    <row r="295" spans="1:25" x14ac:dyDescent="0.25">
      <c r="A295" t="s">
        <v>92</v>
      </c>
      <c r="B295" t="s">
        <v>157</v>
      </c>
      <c r="C295" t="s">
        <v>94</v>
      </c>
      <c r="D295" t="s">
        <v>158</v>
      </c>
      <c r="E295" t="s">
        <v>160</v>
      </c>
      <c r="F295" t="s">
        <v>97</v>
      </c>
      <c r="G295">
        <v>21901</v>
      </c>
      <c r="H295" t="s">
        <v>161</v>
      </c>
      <c r="I295">
        <v>2</v>
      </c>
      <c r="J295" t="s">
        <v>105</v>
      </c>
      <c r="K295" s="19">
        <v>0.33333333333333331</v>
      </c>
      <c r="L295" s="19">
        <v>0.66666666666666663</v>
      </c>
      <c r="M295">
        <v>8</v>
      </c>
      <c r="N295">
        <v>238.39</v>
      </c>
      <c r="O295">
        <v>75</v>
      </c>
      <c r="P295">
        <v>76</v>
      </c>
      <c r="Q295" t="s">
        <v>97</v>
      </c>
      <c r="R295">
        <v>30</v>
      </c>
      <c r="S295" s="19">
        <v>0.54166666666666663</v>
      </c>
      <c r="T295">
        <v>0</v>
      </c>
      <c r="U295" s="19">
        <v>0</v>
      </c>
      <c r="V295" t="s">
        <v>97</v>
      </c>
      <c r="W295">
        <v>7.5</v>
      </c>
      <c r="X295" t="s">
        <v>100</v>
      </c>
      <c r="Y295" t="b">
        <v>0</v>
      </c>
    </row>
    <row r="296" spans="1:25" x14ac:dyDescent="0.25">
      <c r="A296" t="s">
        <v>92</v>
      </c>
      <c r="B296" t="s">
        <v>157</v>
      </c>
      <c r="C296" t="s">
        <v>94</v>
      </c>
      <c r="D296" t="s">
        <v>158</v>
      </c>
      <c r="E296" t="s">
        <v>160</v>
      </c>
      <c r="F296" t="s">
        <v>97</v>
      </c>
      <c r="G296">
        <v>21901</v>
      </c>
      <c r="H296" t="s">
        <v>161</v>
      </c>
      <c r="I296">
        <v>2</v>
      </c>
      <c r="J296" t="s">
        <v>99</v>
      </c>
      <c r="K296" s="19">
        <v>0.33333333333333331</v>
      </c>
      <c r="L296" s="19">
        <v>0.66666666666666663</v>
      </c>
      <c r="M296">
        <v>8</v>
      </c>
      <c r="N296">
        <v>238.55</v>
      </c>
      <c r="O296">
        <v>75</v>
      </c>
      <c r="P296">
        <v>76</v>
      </c>
      <c r="Q296" t="s">
        <v>97</v>
      </c>
      <c r="R296">
        <v>30</v>
      </c>
      <c r="S296" s="19">
        <v>0.54166666666666663</v>
      </c>
      <c r="T296">
        <v>0</v>
      </c>
      <c r="U296" s="19">
        <v>0</v>
      </c>
      <c r="V296" t="s">
        <v>97</v>
      </c>
      <c r="W296">
        <v>7.5</v>
      </c>
      <c r="X296" t="s">
        <v>100</v>
      </c>
      <c r="Y296" t="b">
        <v>0</v>
      </c>
    </row>
    <row r="297" spans="1:25" x14ac:dyDescent="0.25">
      <c r="A297" t="s">
        <v>92</v>
      </c>
      <c r="B297" t="s">
        <v>157</v>
      </c>
      <c r="C297" t="s">
        <v>94</v>
      </c>
      <c r="D297" t="s">
        <v>158</v>
      </c>
      <c r="E297" t="s">
        <v>160</v>
      </c>
      <c r="F297" t="s">
        <v>97</v>
      </c>
      <c r="G297">
        <v>21901</v>
      </c>
      <c r="H297" t="s">
        <v>161</v>
      </c>
      <c r="I297">
        <v>2</v>
      </c>
      <c r="J297" t="s">
        <v>101</v>
      </c>
      <c r="K297" s="19">
        <v>0.33333333333333331</v>
      </c>
      <c r="L297" s="19">
        <v>0.66666666666666663</v>
      </c>
      <c r="M297">
        <v>8</v>
      </c>
      <c r="N297">
        <v>238.55</v>
      </c>
      <c r="O297">
        <v>75</v>
      </c>
      <c r="P297">
        <v>76</v>
      </c>
      <c r="Q297" t="s">
        <v>97</v>
      </c>
      <c r="R297">
        <v>30</v>
      </c>
      <c r="S297" s="19">
        <v>0.54166666666666663</v>
      </c>
      <c r="T297">
        <v>0</v>
      </c>
      <c r="U297" s="19">
        <v>0</v>
      </c>
      <c r="V297" t="s">
        <v>97</v>
      </c>
      <c r="W297">
        <v>7.5</v>
      </c>
      <c r="X297" t="s">
        <v>100</v>
      </c>
      <c r="Y297" t="b">
        <v>0</v>
      </c>
    </row>
    <row r="298" spans="1:25" x14ac:dyDescent="0.25">
      <c r="A298" t="s">
        <v>92</v>
      </c>
      <c r="B298" t="s">
        <v>157</v>
      </c>
      <c r="C298" t="s">
        <v>94</v>
      </c>
      <c r="D298" t="s">
        <v>158</v>
      </c>
      <c r="E298" t="s">
        <v>160</v>
      </c>
      <c r="F298" t="s">
        <v>97</v>
      </c>
      <c r="G298">
        <v>21901</v>
      </c>
      <c r="H298" t="s">
        <v>161</v>
      </c>
      <c r="I298">
        <v>2</v>
      </c>
      <c r="J298" t="s">
        <v>102</v>
      </c>
      <c r="K298" s="19">
        <v>0.33333333333333331</v>
      </c>
      <c r="L298" s="19">
        <v>0.66666666666666663</v>
      </c>
      <c r="M298">
        <v>8</v>
      </c>
      <c r="N298">
        <v>238.55</v>
      </c>
      <c r="O298">
        <v>75</v>
      </c>
      <c r="P298">
        <v>76</v>
      </c>
      <c r="Q298" t="s">
        <v>97</v>
      </c>
      <c r="R298">
        <v>30</v>
      </c>
      <c r="S298" s="19">
        <v>0.54166666666666663</v>
      </c>
      <c r="T298">
        <v>0</v>
      </c>
      <c r="U298" s="19">
        <v>0</v>
      </c>
      <c r="V298" t="s">
        <v>97</v>
      </c>
      <c r="W298">
        <v>7.5</v>
      </c>
      <c r="X298" t="s">
        <v>100</v>
      </c>
      <c r="Y298" t="b">
        <v>0</v>
      </c>
    </row>
    <row r="299" spans="1:25" x14ac:dyDescent="0.25">
      <c r="A299" t="s">
        <v>92</v>
      </c>
      <c r="B299" t="s">
        <v>157</v>
      </c>
      <c r="C299" t="s">
        <v>94</v>
      </c>
      <c r="D299" t="s">
        <v>158</v>
      </c>
      <c r="E299" t="s">
        <v>160</v>
      </c>
      <c r="F299" t="s">
        <v>97</v>
      </c>
      <c r="G299">
        <v>21901</v>
      </c>
      <c r="H299" t="s">
        <v>161</v>
      </c>
      <c r="I299">
        <v>2</v>
      </c>
      <c r="J299" t="s">
        <v>103</v>
      </c>
      <c r="K299" s="19">
        <v>0.33333333333333331</v>
      </c>
      <c r="L299" s="19">
        <v>0.66666666666666663</v>
      </c>
      <c r="M299">
        <v>8</v>
      </c>
      <c r="N299">
        <v>238.55</v>
      </c>
      <c r="O299">
        <v>75</v>
      </c>
      <c r="P299">
        <v>76</v>
      </c>
      <c r="Q299" t="s">
        <v>97</v>
      </c>
      <c r="R299">
        <v>30</v>
      </c>
      <c r="S299" s="19">
        <v>0.54166666666666663</v>
      </c>
      <c r="T299">
        <v>0</v>
      </c>
      <c r="U299" s="19">
        <v>0</v>
      </c>
      <c r="V299" t="s">
        <v>97</v>
      </c>
      <c r="W299">
        <v>7.5</v>
      </c>
      <c r="X299" t="s">
        <v>100</v>
      </c>
      <c r="Y299" t="b">
        <v>0</v>
      </c>
    </row>
    <row r="300" spans="1:25" x14ac:dyDescent="0.25">
      <c r="A300" t="s">
        <v>92</v>
      </c>
      <c r="B300" t="s">
        <v>157</v>
      </c>
      <c r="C300" t="s">
        <v>94</v>
      </c>
      <c r="D300" t="s">
        <v>158</v>
      </c>
      <c r="E300" t="s">
        <v>162</v>
      </c>
      <c r="F300" t="s">
        <v>97</v>
      </c>
      <c r="G300">
        <v>19132</v>
      </c>
      <c r="H300" t="s">
        <v>163</v>
      </c>
      <c r="I300">
        <v>1</v>
      </c>
      <c r="J300" t="s">
        <v>99</v>
      </c>
      <c r="K300" s="19">
        <v>0.41666666666666669</v>
      </c>
      <c r="L300" s="19">
        <v>0.70833333333333337</v>
      </c>
      <c r="M300">
        <v>7</v>
      </c>
      <c r="N300">
        <v>200.05</v>
      </c>
      <c r="O300">
        <v>52</v>
      </c>
      <c r="P300">
        <v>76</v>
      </c>
      <c r="Q300" t="s">
        <v>97</v>
      </c>
      <c r="R300">
        <v>30</v>
      </c>
      <c r="S300" s="19">
        <v>0.58333333333333337</v>
      </c>
      <c r="T300">
        <v>0</v>
      </c>
      <c r="U300" s="19">
        <v>0</v>
      </c>
      <c r="V300" t="s">
        <v>97</v>
      </c>
      <c r="W300">
        <v>6.5</v>
      </c>
      <c r="X300" t="s">
        <v>100</v>
      </c>
      <c r="Y300" t="b">
        <v>0</v>
      </c>
    </row>
    <row r="301" spans="1:25" x14ac:dyDescent="0.25">
      <c r="A301" t="s">
        <v>92</v>
      </c>
      <c r="B301" t="s">
        <v>157</v>
      </c>
      <c r="C301" t="s">
        <v>94</v>
      </c>
      <c r="D301" t="s">
        <v>158</v>
      </c>
      <c r="E301" t="s">
        <v>162</v>
      </c>
      <c r="F301" t="s">
        <v>97</v>
      </c>
      <c r="G301">
        <v>19132</v>
      </c>
      <c r="H301" t="s">
        <v>163</v>
      </c>
      <c r="I301">
        <v>1</v>
      </c>
      <c r="J301" t="s">
        <v>114</v>
      </c>
      <c r="K301" s="19">
        <v>0.39583333333333331</v>
      </c>
      <c r="L301" s="19">
        <v>0.70833333333333337</v>
      </c>
      <c r="M301">
        <v>7.5</v>
      </c>
      <c r="N301">
        <v>376.46</v>
      </c>
      <c r="O301">
        <v>52</v>
      </c>
      <c r="P301">
        <v>76</v>
      </c>
      <c r="Q301" t="s">
        <v>97</v>
      </c>
      <c r="R301">
        <v>30</v>
      </c>
      <c r="S301" s="19">
        <v>0.58333333333333337</v>
      </c>
      <c r="T301">
        <v>0</v>
      </c>
      <c r="U301" s="19">
        <v>0</v>
      </c>
      <c r="V301" t="s">
        <v>97</v>
      </c>
      <c r="W301">
        <v>7</v>
      </c>
      <c r="X301" t="s">
        <v>100</v>
      </c>
      <c r="Y301" t="b">
        <v>0</v>
      </c>
    </row>
    <row r="302" spans="1:25" x14ac:dyDescent="0.25">
      <c r="A302" t="s">
        <v>92</v>
      </c>
      <c r="B302" t="s">
        <v>157</v>
      </c>
      <c r="C302" t="s">
        <v>94</v>
      </c>
      <c r="D302" t="s">
        <v>158</v>
      </c>
      <c r="E302" t="s">
        <v>162</v>
      </c>
      <c r="F302" t="s">
        <v>97</v>
      </c>
      <c r="G302">
        <v>19132</v>
      </c>
      <c r="H302" t="s">
        <v>163</v>
      </c>
      <c r="I302">
        <v>1</v>
      </c>
      <c r="J302" t="s">
        <v>101</v>
      </c>
      <c r="K302" s="19">
        <v>0.375</v>
      </c>
      <c r="L302" s="19">
        <v>0.66666666666666663</v>
      </c>
      <c r="M302">
        <v>7</v>
      </c>
      <c r="N302">
        <v>200.04</v>
      </c>
      <c r="O302">
        <v>52</v>
      </c>
      <c r="P302">
        <v>76</v>
      </c>
      <c r="Q302" t="s">
        <v>97</v>
      </c>
      <c r="R302">
        <v>30</v>
      </c>
      <c r="S302" s="19">
        <v>0.58333333333333337</v>
      </c>
      <c r="T302">
        <v>0</v>
      </c>
      <c r="U302" s="19">
        <v>0</v>
      </c>
      <c r="V302" t="s">
        <v>97</v>
      </c>
      <c r="W302">
        <v>6.5</v>
      </c>
      <c r="X302" t="s">
        <v>100</v>
      </c>
      <c r="Y302" t="b">
        <v>0</v>
      </c>
    </row>
    <row r="303" spans="1:25" x14ac:dyDescent="0.25">
      <c r="A303" t="s">
        <v>92</v>
      </c>
      <c r="B303" t="s">
        <v>157</v>
      </c>
      <c r="C303" t="s">
        <v>94</v>
      </c>
      <c r="D303" t="s">
        <v>158</v>
      </c>
      <c r="E303" t="s">
        <v>162</v>
      </c>
      <c r="F303" t="s">
        <v>97</v>
      </c>
      <c r="G303">
        <v>19132</v>
      </c>
      <c r="H303" t="s">
        <v>163</v>
      </c>
      <c r="I303">
        <v>1</v>
      </c>
      <c r="J303" t="s">
        <v>102</v>
      </c>
      <c r="K303" s="19">
        <v>0.375</v>
      </c>
      <c r="L303" s="19">
        <v>0.66666666666666663</v>
      </c>
      <c r="M303">
        <v>7</v>
      </c>
      <c r="N303">
        <v>0</v>
      </c>
      <c r="O303">
        <v>52</v>
      </c>
      <c r="P303">
        <v>76</v>
      </c>
      <c r="Q303" t="s">
        <v>97</v>
      </c>
      <c r="R303">
        <v>30</v>
      </c>
      <c r="S303" s="19">
        <v>0.58333333333333337</v>
      </c>
      <c r="T303">
        <v>0</v>
      </c>
      <c r="U303" s="19">
        <v>0</v>
      </c>
      <c r="V303" t="s">
        <v>97</v>
      </c>
      <c r="W303">
        <v>6.5</v>
      </c>
      <c r="X303" t="s">
        <v>100</v>
      </c>
      <c r="Y303" t="b">
        <v>0</v>
      </c>
    </row>
    <row r="304" spans="1:25" x14ac:dyDescent="0.25">
      <c r="A304" t="s">
        <v>92</v>
      </c>
      <c r="B304" t="s">
        <v>157</v>
      </c>
      <c r="C304" t="s">
        <v>94</v>
      </c>
      <c r="D304" t="s">
        <v>158</v>
      </c>
      <c r="E304" t="s">
        <v>162</v>
      </c>
      <c r="F304" t="s">
        <v>97</v>
      </c>
      <c r="G304">
        <v>19132</v>
      </c>
      <c r="H304" t="s">
        <v>163</v>
      </c>
      <c r="I304">
        <v>1</v>
      </c>
      <c r="J304" t="s">
        <v>103</v>
      </c>
      <c r="K304" s="19">
        <v>0.375</v>
      </c>
      <c r="L304" s="19">
        <v>0.66666666666666663</v>
      </c>
      <c r="M304">
        <v>7</v>
      </c>
      <c r="N304">
        <v>200.04</v>
      </c>
      <c r="O304">
        <v>52</v>
      </c>
      <c r="P304">
        <v>76</v>
      </c>
      <c r="Q304" t="s">
        <v>97</v>
      </c>
      <c r="R304">
        <v>30</v>
      </c>
      <c r="S304" s="19">
        <v>0.58333333333333337</v>
      </c>
      <c r="T304">
        <v>0</v>
      </c>
      <c r="U304" s="19">
        <v>0</v>
      </c>
      <c r="V304" t="s">
        <v>97</v>
      </c>
      <c r="W304">
        <v>6.5</v>
      </c>
      <c r="X304" t="s">
        <v>100</v>
      </c>
      <c r="Y304" t="b">
        <v>0</v>
      </c>
    </row>
    <row r="305" spans="1:25" x14ac:dyDescent="0.25">
      <c r="A305" t="s">
        <v>92</v>
      </c>
      <c r="B305" t="s">
        <v>157</v>
      </c>
      <c r="C305" t="s">
        <v>94</v>
      </c>
      <c r="D305" t="s">
        <v>158</v>
      </c>
      <c r="E305" t="s">
        <v>162</v>
      </c>
      <c r="F305" t="s">
        <v>97</v>
      </c>
      <c r="G305">
        <v>19132</v>
      </c>
      <c r="H305" t="s">
        <v>163</v>
      </c>
      <c r="I305">
        <v>2</v>
      </c>
      <c r="J305" t="s">
        <v>99</v>
      </c>
      <c r="K305" s="19">
        <v>0.41666666666666669</v>
      </c>
      <c r="L305" s="19">
        <v>0.70833333333333337</v>
      </c>
      <c r="M305">
        <v>7</v>
      </c>
      <c r="N305">
        <v>200.05</v>
      </c>
      <c r="O305">
        <v>52</v>
      </c>
      <c r="P305">
        <v>76</v>
      </c>
      <c r="Q305" t="s">
        <v>97</v>
      </c>
      <c r="R305">
        <v>30</v>
      </c>
      <c r="S305" s="19">
        <v>0.58333333333333337</v>
      </c>
      <c r="T305">
        <v>0</v>
      </c>
      <c r="U305" s="19">
        <v>0</v>
      </c>
      <c r="V305" t="s">
        <v>97</v>
      </c>
      <c r="W305">
        <v>6.5</v>
      </c>
      <c r="X305" t="s">
        <v>100</v>
      </c>
      <c r="Y305" t="b">
        <v>0</v>
      </c>
    </row>
    <row r="306" spans="1:25" x14ac:dyDescent="0.25">
      <c r="A306" t="s">
        <v>92</v>
      </c>
      <c r="B306" t="s">
        <v>157</v>
      </c>
      <c r="C306" t="s">
        <v>94</v>
      </c>
      <c r="D306" t="s">
        <v>158</v>
      </c>
      <c r="E306" t="s">
        <v>162</v>
      </c>
      <c r="F306" t="s">
        <v>97</v>
      </c>
      <c r="G306">
        <v>19132</v>
      </c>
      <c r="H306" t="s">
        <v>163</v>
      </c>
      <c r="I306">
        <v>2</v>
      </c>
      <c r="J306" t="s">
        <v>102</v>
      </c>
      <c r="K306" s="19">
        <v>0.375</v>
      </c>
      <c r="L306" s="19">
        <v>0.66666666666666663</v>
      </c>
      <c r="M306">
        <v>7</v>
      </c>
      <c r="N306">
        <v>200.04</v>
      </c>
      <c r="O306">
        <v>52</v>
      </c>
      <c r="P306">
        <v>76</v>
      </c>
      <c r="Q306" t="s">
        <v>97</v>
      </c>
      <c r="R306">
        <v>30</v>
      </c>
      <c r="S306" s="19">
        <v>0.58333333333333337</v>
      </c>
      <c r="T306">
        <v>0</v>
      </c>
      <c r="U306" s="19">
        <v>0</v>
      </c>
      <c r="V306" t="s">
        <v>97</v>
      </c>
      <c r="W306">
        <v>6.5</v>
      </c>
      <c r="X306" t="s">
        <v>100</v>
      </c>
      <c r="Y306" t="b">
        <v>0</v>
      </c>
    </row>
    <row r="307" spans="1:25" x14ac:dyDescent="0.25">
      <c r="A307" t="s">
        <v>92</v>
      </c>
      <c r="B307" t="s">
        <v>157</v>
      </c>
      <c r="C307" t="s">
        <v>94</v>
      </c>
      <c r="D307" t="s">
        <v>158</v>
      </c>
      <c r="E307" t="s">
        <v>162</v>
      </c>
      <c r="F307" t="s">
        <v>97</v>
      </c>
      <c r="G307">
        <v>19132</v>
      </c>
      <c r="H307" t="s">
        <v>163</v>
      </c>
      <c r="I307">
        <v>2</v>
      </c>
      <c r="J307" t="s">
        <v>103</v>
      </c>
      <c r="K307" s="19">
        <v>0.375</v>
      </c>
      <c r="L307" s="19">
        <v>0.66666666666666663</v>
      </c>
      <c r="M307">
        <v>7</v>
      </c>
      <c r="N307">
        <v>200.04</v>
      </c>
      <c r="O307">
        <v>52</v>
      </c>
      <c r="P307">
        <v>76</v>
      </c>
      <c r="Q307" t="s">
        <v>97</v>
      </c>
      <c r="R307">
        <v>30</v>
      </c>
      <c r="S307" s="19">
        <v>0.58333333333333337</v>
      </c>
      <c r="T307">
        <v>0</v>
      </c>
      <c r="U307" s="19">
        <v>0</v>
      </c>
      <c r="V307" t="s">
        <v>97</v>
      </c>
      <c r="W307">
        <v>6.5</v>
      </c>
      <c r="X307" t="s">
        <v>100</v>
      </c>
      <c r="Y307" t="b">
        <v>0</v>
      </c>
    </row>
    <row r="308" spans="1:25" x14ac:dyDescent="0.25">
      <c r="A308" t="s">
        <v>92</v>
      </c>
      <c r="B308" t="s">
        <v>157</v>
      </c>
      <c r="C308" t="s">
        <v>94</v>
      </c>
      <c r="D308" t="s">
        <v>158</v>
      </c>
      <c r="E308" t="s">
        <v>162</v>
      </c>
      <c r="F308" t="s">
        <v>97</v>
      </c>
      <c r="G308">
        <v>19381</v>
      </c>
      <c r="H308" t="s">
        <v>164</v>
      </c>
      <c r="I308">
        <v>1</v>
      </c>
      <c r="J308" t="s">
        <v>113</v>
      </c>
      <c r="K308" s="19">
        <v>0.39583333333333331</v>
      </c>
      <c r="L308" s="19">
        <v>0.70833333333333337</v>
      </c>
      <c r="M308">
        <v>7.5</v>
      </c>
      <c r="N308">
        <v>0</v>
      </c>
      <c r="O308">
        <v>60</v>
      </c>
      <c r="P308">
        <v>76</v>
      </c>
      <c r="Q308" t="s">
        <v>97</v>
      </c>
      <c r="R308">
        <v>30</v>
      </c>
      <c r="S308" s="19">
        <v>0.58333333333333337</v>
      </c>
      <c r="T308">
        <v>0</v>
      </c>
      <c r="U308" s="19">
        <v>0.54166666666666663</v>
      </c>
      <c r="V308" t="s">
        <v>97</v>
      </c>
      <c r="W308">
        <v>7</v>
      </c>
      <c r="X308" t="s">
        <v>100</v>
      </c>
      <c r="Y308" t="b">
        <v>0</v>
      </c>
    </row>
    <row r="309" spans="1:25" x14ac:dyDescent="0.25">
      <c r="A309" t="s">
        <v>92</v>
      </c>
      <c r="B309" t="s">
        <v>157</v>
      </c>
      <c r="C309" t="s">
        <v>94</v>
      </c>
      <c r="D309" t="s">
        <v>158</v>
      </c>
      <c r="E309" t="s">
        <v>162</v>
      </c>
      <c r="F309" t="s">
        <v>97</v>
      </c>
      <c r="G309">
        <v>19381</v>
      </c>
      <c r="H309" t="s">
        <v>164</v>
      </c>
      <c r="I309">
        <v>1</v>
      </c>
      <c r="J309" t="s">
        <v>103</v>
      </c>
      <c r="K309" s="19">
        <v>0.41666666666666669</v>
      </c>
      <c r="L309" s="19">
        <v>0.70833333333333337</v>
      </c>
      <c r="M309">
        <v>7</v>
      </c>
      <c r="N309">
        <v>0</v>
      </c>
      <c r="O309">
        <v>60</v>
      </c>
      <c r="P309">
        <v>76</v>
      </c>
      <c r="Q309" t="s">
        <v>97</v>
      </c>
      <c r="R309">
        <v>30</v>
      </c>
      <c r="S309" s="19">
        <v>0.58333333333333337</v>
      </c>
      <c r="T309">
        <v>0</v>
      </c>
      <c r="U309" s="19">
        <v>0.54166666666666663</v>
      </c>
      <c r="V309" t="s">
        <v>97</v>
      </c>
      <c r="W309">
        <v>6.5</v>
      </c>
      <c r="X309" t="s">
        <v>100</v>
      </c>
      <c r="Y309" t="b">
        <v>0</v>
      </c>
    </row>
    <row r="310" spans="1:25" x14ac:dyDescent="0.25">
      <c r="A310" t="s">
        <v>92</v>
      </c>
      <c r="B310" t="s">
        <v>157</v>
      </c>
      <c r="C310" t="s">
        <v>94</v>
      </c>
      <c r="D310" t="s">
        <v>158</v>
      </c>
      <c r="E310" t="s">
        <v>162</v>
      </c>
      <c r="F310" t="s">
        <v>97</v>
      </c>
      <c r="G310">
        <v>19381</v>
      </c>
      <c r="H310" t="s">
        <v>164</v>
      </c>
      <c r="I310">
        <v>2</v>
      </c>
      <c r="J310" t="s">
        <v>103</v>
      </c>
      <c r="K310" s="19">
        <v>0.41666666666666669</v>
      </c>
      <c r="L310" s="19">
        <v>0.70833333333333337</v>
      </c>
      <c r="M310">
        <v>7</v>
      </c>
      <c r="N310">
        <v>0</v>
      </c>
      <c r="O310">
        <v>60</v>
      </c>
      <c r="P310">
        <v>76</v>
      </c>
      <c r="Q310" t="s">
        <v>97</v>
      </c>
      <c r="R310">
        <v>30</v>
      </c>
      <c r="S310" s="19">
        <v>0.58333333333333337</v>
      </c>
      <c r="T310">
        <v>0</v>
      </c>
      <c r="U310" s="19">
        <v>0.54166666666666663</v>
      </c>
      <c r="V310" t="s">
        <v>97</v>
      </c>
      <c r="W310">
        <v>6.5</v>
      </c>
      <c r="X310" t="s">
        <v>100</v>
      </c>
      <c r="Y310" t="b">
        <v>0</v>
      </c>
    </row>
    <row r="311" spans="1:25" x14ac:dyDescent="0.25">
      <c r="A311" t="s">
        <v>92</v>
      </c>
      <c r="B311" t="s">
        <v>157</v>
      </c>
      <c r="C311" t="s">
        <v>94</v>
      </c>
      <c r="D311" t="s">
        <v>158</v>
      </c>
      <c r="E311" t="s">
        <v>162</v>
      </c>
      <c r="F311" t="s">
        <v>97</v>
      </c>
      <c r="G311">
        <v>21155</v>
      </c>
      <c r="H311" t="s">
        <v>165</v>
      </c>
      <c r="I311">
        <v>1</v>
      </c>
      <c r="J311" t="s">
        <v>105</v>
      </c>
      <c r="K311" s="19">
        <v>0.375</v>
      </c>
      <c r="L311" s="19">
        <v>0.66666666666666663</v>
      </c>
      <c r="M311">
        <v>7</v>
      </c>
      <c r="N311">
        <v>200.04</v>
      </c>
      <c r="O311">
        <v>60</v>
      </c>
      <c r="P311">
        <v>76</v>
      </c>
      <c r="Q311" t="s">
        <v>97</v>
      </c>
      <c r="R311">
        <v>30</v>
      </c>
      <c r="S311" s="19">
        <v>0.58333333333333337</v>
      </c>
      <c r="T311">
        <v>0</v>
      </c>
      <c r="U311" s="19">
        <v>0</v>
      </c>
      <c r="V311" t="s">
        <v>97</v>
      </c>
      <c r="W311">
        <v>6.5</v>
      </c>
      <c r="X311" t="s">
        <v>100</v>
      </c>
      <c r="Y311" t="b">
        <v>0</v>
      </c>
    </row>
    <row r="312" spans="1:25" x14ac:dyDescent="0.25">
      <c r="A312" t="s">
        <v>92</v>
      </c>
      <c r="B312" t="s">
        <v>157</v>
      </c>
      <c r="C312" t="s">
        <v>94</v>
      </c>
      <c r="D312" t="s">
        <v>158</v>
      </c>
      <c r="E312" t="s">
        <v>162</v>
      </c>
      <c r="F312" t="s">
        <v>97</v>
      </c>
      <c r="G312">
        <v>21155</v>
      </c>
      <c r="H312" t="s">
        <v>165</v>
      </c>
      <c r="I312">
        <v>1</v>
      </c>
      <c r="J312" t="s">
        <v>99</v>
      </c>
      <c r="K312" s="19">
        <v>0.33333333333333331</v>
      </c>
      <c r="L312" s="19">
        <v>0.66666666666666663</v>
      </c>
      <c r="M312">
        <v>8</v>
      </c>
      <c r="N312">
        <v>230.75</v>
      </c>
      <c r="O312">
        <v>60</v>
      </c>
      <c r="P312">
        <v>76</v>
      </c>
      <c r="Q312" t="s">
        <v>97</v>
      </c>
      <c r="R312">
        <v>30</v>
      </c>
      <c r="S312" s="19">
        <v>0.54166666666666663</v>
      </c>
      <c r="T312">
        <v>0</v>
      </c>
      <c r="U312" s="19">
        <v>0</v>
      </c>
      <c r="V312" t="s">
        <v>97</v>
      </c>
      <c r="W312">
        <v>7.5</v>
      </c>
      <c r="X312" t="s">
        <v>100</v>
      </c>
      <c r="Y312" t="b">
        <v>0</v>
      </c>
    </row>
    <row r="313" spans="1:25" x14ac:dyDescent="0.25">
      <c r="A313" t="s">
        <v>92</v>
      </c>
      <c r="B313" t="s">
        <v>157</v>
      </c>
      <c r="C313" t="s">
        <v>94</v>
      </c>
      <c r="D313" t="s">
        <v>158</v>
      </c>
      <c r="E313" t="s">
        <v>162</v>
      </c>
      <c r="F313" t="s">
        <v>97</v>
      </c>
      <c r="G313">
        <v>21155</v>
      </c>
      <c r="H313" t="s">
        <v>165</v>
      </c>
      <c r="I313">
        <v>1</v>
      </c>
      <c r="J313" t="s">
        <v>101</v>
      </c>
      <c r="K313" s="19">
        <v>0.41666666666666669</v>
      </c>
      <c r="L313" s="19">
        <v>0.70833333333333337</v>
      </c>
      <c r="M313">
        <v>7</v>
      </c>
      <c r="N313">
        <v>200.05</v>
      </c>
      <c r="O313">
        <v>60</v>
      </c>
      <c r="P313">
        <v>76</v>
      </c>
      <c r="Q313" t="s">
        <v>97</v>
      </c>
      <c r="R313">
        <v>30</v>
      </c>
      <c r="S313" s="19">
        <v>0.58333333333333337</v>
      </c>
      <c r="T313">
        <v>0</v>
      </c>
      <c r="U313" s="19">
        <v>0</v>
      </c>
      <c r="V313" t="s">
        <v>97</v>
      </c>
      <c r="W313">
        <v>6.5</v>
      </c>
      <c r="X313" t="s">
        <v>100</v>
      </c>
      <c r="Y313" t="b">
        <v>0</v>
      </c>
    </row>
    <row r="314" spans="1:25" x14ac:dyDescent="0.25">
      <c r="A314" t="s">
        <v>92</v>
      </c>
      <c r="B314" t="s">
        <v>157</v>
      </c>
      <c r="C314" t="s">
        <v>94</v>
      </c>
      <c r="D314" t="s">
        <v>158</v>
      </c>
      <c r="E314" t="s">
        <v>162</v>
      </c>
      <c r="F314" t="s">
        <v>97</v>
      </c>
      <c r="G314">
        <v>21155</v>
      </c>
      <c r="H314" t="s">
        <v>165</v>
      </c>
      <c r="I314">
        <v>1</v>
      </c>
      <c r="J314" t="s">
        <v>102</v>
      </c>
      <c r="K314" s="19">
        <v>0.33333333333333331</v>
      </c>
      <c r="L314" s="19">
        <v>0.66666666666666663</v>
      </c>
      <c r="M314">
        <v>8</v>
      </c>
      <c r="N314">
        <v>230.75</v>
      </c>
      <c r="O314">
        <v>60</v>
      </c>
      <c r="P314">
        <v>76</v>
      </c>
      <c r="Q314" t="s">
        <v>97</v>
      </c>
      <c r="R314">
        <v>30</v>
      </c>
      <c r="S314" s="19">
        <v>0.54166666666666663</v>
      </c>
      <c r="T314">
        <v>0</v>
      </c>
      <c r="U314" s="19">
        <v>0</v>
      </c>
      <c r="V314" t="s">
        <v>97</v>
      </c>
      <c r="W314">
        <v>7.5</v>
      </c>
      <c r="X314" t="s">
        <v>100</v>
      </c>
      <c r="Y314" t="b">
        <v>0</v>
      </c>
    </row>
    <row r="315" spans="1:25" x14ac:dyDescent="0.25">
      <c r="A315" t="s">
        <v>92</v>
      </c>
      <c r="B315" t="s">
        <v>157</v>
      </c>
      <c r="C315" t="s">
        <v>94</v>
      </c>
      <c r="D315" t="s">
        <v>158</v>
      </c>
      <c r="E315" t="s">
        <v>162</v>
      </c>
      <c r="F315" t="s">
        <v>97</v>
      </c>
      <c r="G315">
        <v>21155</v>
      </c>
      <c r="H315" t="s">
        <v>165</v>
      </c>
      <c r="I315">
        <v>2</v>
      </c>
      <c r="J315" t="s">
        <v>105</v>
      </c>
      <c r="K315" s="19">
        <v>0.375</v>
      </c>
      <c r="L315" s="19">
        <v>0.66666666666666663</v>
      </c>
      <c r="M315">
        <v>7</v>
      </c>
      <c r="N315">
        <v>199.88</v>
      </c>
      <c r="O315">
        <v>60</v>
      </c>
      <c r="P315">
        <v>76</v>
      </c>
      <c r="Q315" t="s">
        <v>97</v>
      </c>
      <c r="R315">
        <v>30</v>
      </c>
      <c r="S315" s="19">
        <v>0.58333333333333337</v>
      </c>
      <c r="T315">
        <v>0</v>
      </c>
      <c r="U315" s="19">
        <v>0</v>
      </c>
      <c r="V315" t="s">
        <v>97</v>
      </c>
      <c r="W315">
        <v>6.5</v>
      </c>
      <c r="X315" t="s">
        <v>100</v>
      </c>
      <c r="Y315" t="b">
        <v>0</v>
      </c>
    </row>
    <row r="316" spans="1:25" x14ac:dyDescent="0.25">
      <c r="A316" t="s">
        <v>92</v>
      </c>
      <c r="B316" t="s">
        <v>157</v>
      </c>
      <c r="C316" t="s">
        <v>94</v>
      </c>
      <c r="D316" t="s">
        <v>158</v>
      </c>
      <c r="E316" t="s">
        <v>162</v>
      </c>
      <c r="F316" t="s">
        <v>97</v>
      </c>
      <c r="G316">
        <v>21155</v>
      </c>
      <c r="H316" t="s">
        <v>165</v>
      </c>
      <c r="I316">
        <v>2</v>
      </c>
      <c r="J316" t="s">
        <v>99</v>
      </c>
      <c r="K316" s="19">
        <v>0.375</v>
      </c>
      <c r="L316" s="19">
        <v>0.66666666666666663</v>
      </c>
      <c r="M316">
        <v>7</v>
      </c>
      <c r="N316">
        <v>200.04</v>
      </c>
      <c r="O316">
        <v>60</v>
      </c>
      <c r="P316">
        <v>76</v>
      </c>
      <c r="Q316" t="s">
        <v>97</v>
      </c>
      <c r="R316">
        <v>30</v>
      </c>
      <c r="S316" s="19">
        <v>0.58333333333333337</v>
      </c>
      <c r="T316">
        <v>0</v>
      </c>
      <c r="U316" s="19">
        <v>0</v>
      </c>
      <c r="V316" t="s">
        <v>97</v>
      </c>
      <c r="W316">
        <v>6.5</v>
      </c>
      <c r="X316" t="s">
        <v>100</v>
      </c>
      <c r="Y316" t="b">
        <v>0</v>
      </c>
    </row>
    <row r="317" spans="1:25" x14ac:dyDescent="0.25">
      <c r="A317" t="s">
        <v>92</v>
      </c>
      <c r="B317" t="s">
        <v>157</v>
      </c>
      <c r="C317" t="s">
        <v>94</v>
      </c>
      <c r="D317" t="s">
        <v>158</v>
      </c>
      <c r="E317" t="s">
        <v>162</v>
      </c>
      <c r="F317" t="s">
        <v>97</v>
      </c>
      <c r="G317">
        <v>21155</v>
      </c>
      <c r="H317" t="s">
        <v>165</v>
      </c>
      <c r="I317">
        <v>2</v>
      </c>
      <c r="J317" t="s">
        <v>101</v>
      </c>
      <c r="K317" s="19">
        <v>0.375</v>
      </c>
      <c r="L317" s="19">
        <v>0.66666666666666663</v>
      </c>
      <c r="M317">
        <v>7</v>
      </c>
      <c r="N317">
        <v>200.04</v>
      </c>
      <c r="O317">
        <v>60</v>
      </c>
      <c r="P317">
        <v>76</v>
      </c>
      <c r="Q317" t="s">
        <v>97</v>
      </c>
      <c r="R317">
        <v>30</v>
      </c>
      <c r="S317" s="19">
        <v>0.58333333333333337</v>
      </c>
      <c r="T317">
        <v>0</v>
      </c>
      <c r="U317" s="19">
        <v>0</v>
      </c>
      <c r="V317" t="s">
        <v>97</v>
      </c>
      <c r="W317">
        <v>6.5</v>
      </c>
      <c r="X317" t="s">
        <v>100</v>
      </c>
      <c r="Y317" t="b">
        <v>0</v>
      </c>
    </row>
    <row r="318" spans="1:25" x14ac:dyDescent="0.25">
      <c r="A318" t="s">
        <v>92</v>
      </c>
      <c r="B318" t="s">
        <v>157</v>
      </c>
      <c r="C318" t="s">
        <v>94</v>
      </c>
      <c r="D318" t="s">
        <v>158</v>
      </c>
      <c r="E318" t="s">
        <v>162</v>
      </c>
      <c r="F318" t="s">
        <v>97</v>
      </c>
      <c r="G318">
        <v>21155</v>
      </c>
      <c r="H318" t="s">
        <v>165</v>
      </c>
      <c r="I318">
        <v>2</v>
      </c>
      <c r="J318" t="s">
        <v>102</v>
      </c>
      <c r="K318" s="19">
        <v>0.375</v>
      </c>
      <c r="L318" s="19">
        <v>0.66666666666666663</v>
      </c>
      <c r="M318">
        <v>7</v>
      </c>
      <c r="N318">
        <v>0</v>
      </c>
      <c r="O318">
        <v>60</v>
      </c>
      <c r="P318">
        <v>76</v>
      </c>
      <c r="Q318" t="s">
        <v>97</v>
      </c>
      <c r="R318">
        <v>30</v>
      </c>
      <c r="S318" s="19">
        <v>0.58333333333333337</v>
      </c>
      <c r="T318">
        <v>0</v>
      </c>
      <c r="U318" s="19">
        <v>0</v>
      </c>
      <c r="V318" t="s">
        <v>97</v>
      </c>
      <c r="W318">
        <v>6.5</v>
      </c>
      <c r="X318" t="s">
        <v>100</v>
      </c>
      <c r="Y318" t="b">
        <v>0</v>
      </c>
    </row>
    <row r="319" spans="1:25" x14ac:dyDescent="0.25">
      <c r="A319" t="s">
        <v>92</v>
      </c>
      <c r="B319" t="s">
        <v>157</v>
      </c>
      <c r="C319" t="s">
        <v>94</v>
      </c>
      <c r="D319" t="s">
        <v>158</v>
      </c>
      <c r="E319" t="s">
        <v>162</v>
      </c>
      <c r="F319" t="s">
        <v>97</v>
      </c>
      <c r="G319">
        <v>21155</v>
      </c>
      <c r="H319" t="s">
        <v>165</v>
      </c>
      <c r="I319">
        <v>2</v>
      </c>
      <c r="J319" t="s">
        <v>103</v>
      </c>
      <c r="K319" s="19">
        <v>0.375</v>
      </c>
      <c r="L319" s="19">
        <v>0.66666666666666663</v>
      </c>
      <c r="M319">
        <v>7</v>
      </c>
      <c r="N319">
        <v>200.04</v>
      </c>
      <c r="O319">
        <v>60</v>
      </c>
      <c r="P319">
        <v>76</v>
      </c>
      <c r="Q319" t="s">
        <v>97</v>
      </c>
      <c r="R319">
        <v>30</v>
      </c>
      <c r="S319" s="19">
        <v>0.58333333333333337</v>
      </c>
      <c r="T319">
        <v>0</v>
      </c>
      <c r="U319" s="19">
        <v>0</v>
      </c>
      <c r="V319" t="s">
        <v>97</v>
      </c>
      <c r="W319">
        <v>6.5</v>
      </c>
      <c r="X319" t="s">
        <v>100</v>
      </c>
      <c r="Y319" t="b">
        <v>0</v>
      </c>
    </row>
    <row r="320" spans="1:25" x14ac:dyDescent="0.25">
      <c r="A320" t="s">
        <v>92</v>
      </c>
      <c r="B320" t="s">
        <v>157</v>
      </c>
      <c r="C320" t="s">
        <v>94</v>
      </c>
      <c r="D320" t="s">
        <v>158</v>
      </c>
      <c r="E320" t="s">
        <v>162</v>
      </c>
      <c r="F320" t="s">
        <v>97</v>
      </c>
      <c r="G320">
        <v>21495</v>
      </c>
      <c r="H320" t="s">
        <v>166</v>
      </c>
      <c r="I320">
        <v>1</v>
      </c>
      <c r="J320" t="s">
        <v>105</v>
      </c>
      <c r="K320" s="19">
        <v>0.41666666666666669</v>
      </c>
      <c r="L320" s="19">
        <v>0.70833333333333337</v>
      </c>
      <c r="M320">
        <v>7</v>
      </c>
      <c r="N320">
        <v>200.05</v>
      </c>
      <c r="O320">
        <v>40</v>
      </c>
      <c r="P320">
        <v>76</v>
      </c>
      <c r="Q320" t="s">
        <v>97</v>
      </c>
      <c r="R320">
        <v>30</v>
      </c>
      <c r="S320" s="19">
        <v>0.58333333333333337</v>
      </c>
      <c r="T320">
        <v>0</v>
      </c>
      <c r="U320" s="19">
        <v>0</v>
      </c>
      <c r="V320" t="s">
        <v>97</v>
      </c>
      <c r="W320">
        <v>6.5</v>
      </c>
      <c r="X320" t="s">
        <v>100</v>
      </c>
      <c r="Y320" t="b">
        <v>0</v>
      </c>
    </row>
    <row r="321" spans="1:25" x14ac:dyDescent="0.25">
      <c r="A321" t="s">
        <v>92</v>
      </c>
      <c r="B321" t="s">
        <v>157</v>
      </c>
      <c r="C321" t="s">
        <v>94</v>
      </c>
      <c r="D321" t="s">
        <v>158</v>
      </c>
      <c r="E321" t="s">
        <v>162</v>
      </c>
      <c r="F321" t="s">
        <v>97</v>
      </c>
      <c r="G321">
        <v>21495</v>
      </c>
      <c r="H321" t="s">
        <v>166</v>
      </c>
      <c r="I321">
        <v>1</v>
      </c>
      <c r="J321" t="s">
        <v>103</v>
      </c>
      <c r="K321" s="19">
        <v>0.375</v>
      </c>
      <c r="L321" s="19">
        <v>0.66666666666666663</v>
      </c>
      <c r="M321">
        <v>7</v>
      </c>
      <c r="N321">
        <v>200.04</v>
      </c>
      <c r="O321">
        <v>40</v>
      </c>
      <c r="P321">
        <v>76</v>
      </c>
      <c r="Q321" t="s">
        <v>97</v>
      </c>
      <c r="R321">
        <v>30</v>
      </c>
      <c r="S321" s="19">
        <v>0.58333333333333337</v>
      </c>
      <c r="T321">
        <v>0</v>
      </c>
      <c r="U321" s="19">
        <v>0</v>
      </c>
      <c r="V321" t="s">
        <v>97</v>
      </c>
      <c r="W321">
        <v>6.5</v>
      </c>
      <c r="X321" t="s">
        <v>100</v>
      </c>
      <c r="Y321" t="b">
        <v>0</v>
      </c>
    </row>
    <row r="322" spans="1:25" x14ac:dyDescent="0.25">
      <c r="A322" t="s">
        <v>92</v>
      </c>
      <c r="B322" t="s">
        <v>157</v>
      </c>
      <c r="C322" t="s">
        <v>94</v>
      </c>
      <c r="D322" t="s">
        <v>158</v>
      </c>
      <c r="E322" t="s">
        <v>162</v>
      </c>
      <c r="F322" t="s">
        <v>97</v>
      </c>
      <c r="G322">
        <v>21495</v>
      </c>
      <c r="H322" t="s">
        <v>166</v>
      </c>
      <c r="I322">
        <v>2</v>
      </c>
      <c r="J322" t="s">
        <v>105</v>
      </c>
      <c r="K322" s="19">
        <v>0.41666666666666669</v>
      </c>
      <c r="L322" s="19">
        <v>0.70833333333333337</v>
      </c>
      <c r="M322">
        <v>7</v>
      </c>
      <c r="N322">
        <v>200.05</v>
      </c>
      <c r="O322">
        <v>40</v>
      </c>
      <c r="P322">
        <v>76</v>
      </c>
      <c r="Q322" t="s">
        <v>97</v>
      </c>
      <c r="R322">
        <v>30</v>
      </c>
      <c r="S322" s="19">
        <v>0.58333333333333337</v>
      </c>
      <c r="T322">
        <v>0</v>
      </c>
      <c r="U322" s="19">
        <v>0</v>
      </c>
      <c r="V322" t="s">
        <v>97</v>
      </c>
      <c r="W322">
        <v>6.5</v>
      </c>
      <c r="X322" t="s">
        <v>100</v>
      </c>
      <c r="Y322" t="b">
        <v>0</v>
      </c>
    </row>
    <row r="323" spans="1:25" x14ac:dyDescent="0.25">
      <c r="A323" t="s">
        <v>92</v>
      </c>
      <c r="B323" t="s">
        <v>157</v>
      </c>
      <c r="C323" t="s">
        <v>94</v>
      </c>
      <c r="D323" t="s">
        <v>158</v>
      </c>
      <c r="E323" t="s">
        <v>162</v>
      </c>
      <c r="F323" t="s">
        <v>97</v>
      </c>
      <c r="G323">
        <v>21495</v>
      </c>
      <c r="H323" t="s">
        <v>166</v>
      </c>
      <c r="I323">
        <v>2</v>
      </c>
      <c r="J323" t="s">
        <v>113</v>
      </c>
      <c r="K323" s="19">
        <v>0.39583333333333331</v>
      </c>
      <c r="L323" s="19">
        <v>0.70833333333333337</v>
      </c>
      <c r="M323">
        <v>7.5</v>
      </c>
      <c r="N323">
        <v>322.88</v>
      </c>
      <c r="O323">
        <v>40</v>
      </c>
      <c r="P323">
        <v>76</v>
      </c>
      <c r="Q323" t="s">
        <v>97</v>
      </c>
      <c r="R323">
        <v>30</v>
      </c>
      <c r="S323" s="19">
        <v>0.58333333333333337</v>
      </c>
      <c r="T323">
        <v>0</v>
      </c>
      <c r="U323" s="19">
        <v>0</v>
      </c>
      <c r="V323" t="s">
        <v>97</v>
      </c>
      <c r="W323">
        <v>7</v>
      </c>
      <c r="X323" t="s">
        <v>100</v>
      </c>
      <c r="Y323" t="b">
        <v>0</v>
      </c>
    </row>
    <row r="324" spans="1:25" x14ac:dyDescent="0.25">
      <c r="A324" t="s">
        <v>92</v>
      </c>
      <c r="B324" t="s">
        <v>157</v>
      </c>
      <c r="C324" t="s">
        <v>94</v>
      </c>
      <c r="D324" t="s">
        <v>158</v>
      </c>
      <c r="E324" t="s">
        <v>162</v>
      </c>
      <c r="F324" t="s">
        <v>97</v>
      </c>
      <c r="G324">
        <v>21495</v>
      </c>
      <c r="H324" t="s">
        <v>166</v>
      </c>
      <c r="I324">
        <v>2</v>
      </c>
      <c r="J324" t="s">
        <v>114</v>
      </c>
      <c r="K324" s="19">
        <v>0.39583333333333331</v>
      </c>
      <c r="L324" s="19">
        <v>0.70833333333333337</v>
      </c>
      <c r="M324">
        <v>7.5</v>
      </c>
      <c r="N324">
        <v>376.63</v>
      </c>
      <c r="O324">
        <v>40</v>
      </c>
      <c r="P324">
        <v>76</v>
      </c>
      <c r="Q324" t="s">
        <v>97</v>
      </c>
      <c r="R324">
        <v>30</v>
      </c>
      <c r="S324" s="19">
        <v>0.58333333333333337</v>
      </c>
      <c r="T324">
        <v>0</v>
      </c>
      <c r="U324" s="19">
        <v>0</v>
      </c>
      <c r="V324" t="s">
        <v>97</v>
      </c>
      <c r="W324">
        <v>7</v>
      </c>
      <c r="X324" t="s">
        <v>100</v>
      </c>
      <c r="Y324" t="b">
        <v>0</v>
      </c>
    </row>
    <row r="325" spans="1:25" x14ac:dyDescent="0.25">
      <c r="A325" t="s">
        <v>92</v>
      </c>
      <c r="B325" t="s">
        <v>157</v>
      </c>
      <c r="C325" t="s">
        <v>94</v>
      </c>
      <c r="D325" t="s">
        <v>158</v>
      </c>
      <c r="E325" t="s">
        <v>162</v>
      </c>
      <c r="F325" t="s">
        <v>97</v>
      </c>
      <c r="G325">
        <v>21495</v>
      </c>
      <c r="H325" t="s">
        <v>166</v>
      </c>
      <c r="I325">
        <v>2</v>
      </c>
      <c r="J325" t="s">
        <v>101</v>
      </c>
      <c r="K325" s="19">
        <v>0.41666666666666669</v>
      </c>
      <c r="L325" s="19">
        <v>0.70833333333333337</v>
      </c>
      <c r="M325">
        <v>7</v>
      </c>
      <c r="N325">
        <v>200.05</v>
      </c>
      <c r="O325">
        <v>40</v>
      </c>
      <c r="P325">
        <v>76</v>
      </c>
      <c r="Q325" t="s">
        <v>97</v>
      </c>
      <c r="R325">
        <v>30</v>
      </c>
      <c r="S325" s="19">
        <v>0.58333333333333337</v>
      </c>
      <c r="T325">
        <v>0</v>
      </c>
      <c r="U325" s="19">
        <v>0</v>
      </c>
      <c r="V325" t="s">
        <v>97</v>
      </c>
      <c r="W325">
        <v>6.5</v>
      </c>
      <c r="X325" t="s">
        <v>100</v>
      </c>
      <c r="Y325" t="b">
        <v>0</v>
      </c>
    </row>
    <row r="326" spans="1:25" x14ac:dyDescent="0.25">
      <c r="A326" t="s">
        <v>92</v>
      </c>
      <c r="B326" t="s">
        <v>157</v>
      </c>
      <c r="C326" t="s">
        <v>94</v>
      </c>
      <c r="D326" t="s">
        <v>158</v>
      </c>
      <c r="E326" t="s">
        <v>162</v>
      </c>
      <c r="F326" t="s">
        <v>97</v>
      </c>
      <c r="G326">
        <v>23543</v>
      </c>
      <c r="H326" t="s">
        <v>129</v>
      </c>
      <c r="I326">
        <v>1</v>
      </c>
      <c r="J326" t="s">
        <v>105</v>
      </c>
      <c r="K326" s="19">
        <v>0.375</v>
      </c>
      <c r="L326" s="19">
        <v>0.66666666666666663</v>
      </c>
      <c r="M326">
        <v>7</v>
      </c>
      <c r="N326">
        <v>190.49</v>
      </c>
      <c r="O326">
        <v>44</v>
      </c>
      <c r="P326">
        <v>76</v>
      </c>
      <c r="Q326" t="s">
        <v>97</v>
      </c>
      <c r="R326">
        <v>30</v>
      </c>
      <c r="S326" s="19">
        <v>0.58333333333333337</v>
      </c>
      <c r="T326">
        <v>0</v>
      </c>
      <c r="U326" s="19">
        <v>0</v>
      </c>
      <c r="V326" t="s">
        <v>97</v>
      </c>
      <c r="W326">
        <v>6.5</v>
      </c>
      <c r="X326" t="s">
        <v>100</v>
      </c>
      <c r="Y326" t="b">
        <v>0</v>
      </c>
    </row>
    <row r="327" spans="1:25" x14ac:dyDescent="0.25">
      <c r="A327" t="s">
        <v>92</v>
      </c>
      <c r="B327" t="s">
        <v>157</v>
      </c>
      <c r="C327" t="s">
        <v>94</v>
      </c>
      <c r="D327" t="s">
        <v>158</v>
      </c>
      <c r="E327" t="s">
        <v>162</v>
      </c>
      <c r="F327" t="s">
        <v>97</v>
      </c>
      <c r="G327">
        <v>23543</v>
      </c>
      <c r="H327" t="s">
        <v>129</v>
      </c>
      <c r="I327">
        <v>1</v>
      </c>
      <c r="J327" t="s">
        <v>99</v>
      </c>
      <c r="K327" s="19">
        <v>0.375</v>
      </c>
      <c r="L327" s="19">
        <v>0.66666666666666663</v>
      </c>
      <c r="M327">
        <v>7</v>
      </c>
      <c r="N327">
        <v>190.49</v>
      </c>
      <c r="O327">
        <v>44</v>
      </c>
      <c r="P327">
        <v>76</v>
      </c>
      <c r="Q327" t="s">
        <v>97</v>
      </c>
      <c r="R327">
        <v>30</v>
      </c>
      <c r="S327" s="19">
        <v>0.58333333333333337</v>
      </c>
      <c r="T327">
        <v>0</v>
      </c>
      <c r="U327" s="19">
        <v>0</v>
      </c>
      <c r="V327" t="s">
        <v>97</v>
      </c>
      <c r="W327">
        <v>6.5</v>
      </c>
      <c r="X327" t="s">
        <v>100</v>
      </c>
      <c r="Y327" t="b">
        <v>0</v>
      </c>
    </row>
    <row r="328" spans="1:25" x14ac:dyDescent="0.25">
      <c r="A328" t="s">
        <v>92</v>
      </c>
      <c r="B328" t="s">
        <v>157</v>
      </c>
      <c r="C328" t="s">
        <v>94</v>
      </c>
      <c r="D328" t="s">
        <v>158</v>
      </c>
      <c r="E328" t="s">
        <v>162</v>
      </c>
      <c r="F328" t="s">
        <v>97</v>
      </c>
      <c r="G328">
        <v>23543</v>
      </c>
      <c r="H328" t="s">
        <v>129</v>
      </c>
      <c r="I328">
        <v>2</v>
      </c>
      <c r="J328" t="s">
        <v>105</v>
      </c>
      <c r="K328" s="19">
        <v>0.375</v>
      </c>
      <c r="L328" s="19">
        <v>0.66666666666666663</v>
      </c>
      <c r="M328">
        <v>7</v>
      </c>
      <c r="N328">
        <v>190.49</v>
      </c>
      <c r="O328">
        <v>44</v>
      </c>
      <c r="P328">
        <v>76</v>
      </c>
      <c r="Q328" t="s">
        <v>97</v>
      </c>
      <c r="R328">
        <v>30</v>
      </c>
      <c r="S328" s="19">
        <v>0.58333333333333337</v>
      </c>
      <c r="T328">
        <v>0</v>
      </c>
      <c r="U328" s="19">
        <v>0</v>
      </c>
      <c r="V328" t="s">
        <v>97</v>
      </c>
      <c r="W328">
        <v>6.5</v>
      </c>
      <c r="X328" t="s">
        <v>100</v>
      </c>
      <c r="Y328" t="b">
        <v>0</v>
      </c>
    </row>
    <row r="329" spans="1:25" x14ac:dyDescent="0.25">
      <c r="A329" t="s">
        <v>92</v>
      </c>
      <c r="B329" t="s">
        <v>157</v>
      </c>
      <c r="C329" t="s">
        <v>94</v>
      </c>
      <c r="D329" t="s">
        <v>158</v>
      </c>
      <c r="E329" t="s">
        <v>162</v>
      </c>
      <c r="F329" t="s">
        <v>97</v>
      </c>
      <c r="G329">
        <v>23543</v>
      </c>
      <c r="H329" t="s">
        <v>129</v>
      </c>
      <c r="I329">
        <v>2</v>
      </c>
      <c r="J329" t="s">
        <v>99</v>
      </c>
      <c r="K329" s="19">
        <v>0.375</v>
      </c>
      <c r="L329" s="19">
        <v>0.66666666666666663</v>
      </c>
      <c r="M329">
        <v>7</v>
      </c>
      <c r="N329">
        <v>190.49</v>
      </c>
      <c r="O329">
        <v>44</v>
      </c>
      <c r="P329">
        <v>76</v>
      </c>
      <c r="Q329" t="s">
        <v>97</v>
      </c>
      <c r="R329">
        <v>30</v>
      </c>
      <c r="S329" s="19">
        <v>0.58333333333333337</v>
      </c>
      <c r="T329">
        <v>0</v>
      </c>
      <c r="U329" s="19">
        <v>0</v>
      </c>
      <c r="V329" t="s">
        <v>97</v>
      </c>
      <c r="W329">
        <v>6.5</v>
      </c>
      <c r="X329" t="s">
        <v>100</v>
      </c>
      <c r="Y329" t="b">
        <v>0</v>
      </c>
    </row>
    <row r="330" spans="1:25" x14ac:dyDescent="0.25">
      <c r="A330" t="s">
        <v>92</v>
      </c>
      <c r="B330" t="s">
        <v>167</v>
      </c>
      <c r="C330" t="s">
        <v>94</v>
      </c>
      <c r="D330" t="s">
        <v>168</v>
      </c>
      <c r="E330" t="s">
        <v>115</v>
      </c>
      <c r="F330" t="s">
        <v>97</v>
      </c>
      <c r="H330" t="s">
        <v>97</v>
      </c>
      <c r="I330">
        <v>1</v>
      </c>
      <c r="J330" t="s">
        <v>105</v>
      </c>
      <c r="K330" s="19">
        <v>0.33333333333333331</v>
      </c>
      <c r="L330" s="19">
        <v>0.66666666666666663</v>
      </c>
      <c r="M330">
        <v>8</v>
      </c>
      <c r="N330">
        <v>217.88</v>
      </c>
      <c r="O330">
        <v>0</v>
      </c>
      <c r="P330">
        <v>0</v>
      </c>
      <c r="Q330" t="s">
        <v>97</v>
      </c>
      <c r="R330">
        <v>30</v>
      </c>
      <c r="S330" s="19">
        <v>0.5</v>
      </c>
      <c r="T330">
        <v>0</v>
      </c>
      <c r="U330" s="19">
        <v>0.54166666666666663</v>
      </c>
      <c r="V330" t="s">
        <v>97</v>
      </c>
      <c r="W330">
        <v>7.5</v>
      </c>
      <c r="X330" t="s">
        <v>100</v>
      </c>
      <c r="Y330" t="b">
        <v>0</v>
      </c>
    </row>
    <row r="331" spans="1:25" x14ac:dyDescent="0.25">
      <c r="A331" t="s">
        <v>92</v>
      </c>
      <c r="B331" t="s">
        <v>167</v>
      </c>
      <c r="C331" t="s">
        <v>94</v>
      </c>
      <c r="D331" t="s">
        <v>168</v>
      </c>
      <c r="E331" t="s">
        <v>115</v>
      </c>
      <c r="F331" t="s">
        <v>97</v>
      </c>
      <c r="H331" t="s">
        <v>97</v>
      </c>
      <c r="I331">
        <v>1</v>
      </c>
      <c r="J331" t="s">
        <v>99</v>
      </c>
      <c r="K331" s="19">
        <v>0.33333333333333331</v>
      </c>
      <c r="L331" s="19">
        <v>0.66666666666666663</v>
      </c>
      <c r="M331">
        <v>8</v>
      </c>
      <c r="N331">
        <v>217.88</v>
      </c>
      <c r="O331">
        <v>0</v>
      </c>
      <c r="P331">
        <v>0</v>
      </c>
      <c r="Q331" t="s">
        <v>97</v>
      </c>
      <c r="R331">
        <v>30</v>
      </c>
      <c r="S331" s="19">
        <v>0.5</v>
      </c>
      <c r="T331">
        <v>0</v>
      </c>
      <c r="U331" s="19">
        <v>0.54166666666666663</v>
      </c>
      <c r="V331" t="s">
        <v>97</v>
      </c>
      <c r="W331">
        <v>7.5</v>
      </c>
      <c r="X331" t="s">
        <v>100</v>
      </c>
      <c r="Y331" t="b">
        <v>0</v>
      </c>
    </row>
    <row r="332" spans="1:25" x14ac:dyDescent="0.25">
      <c r="A332" t="s">
        <v>92</v>
      </c>
      <c r="B332" t="s">
        <v>167</v>
      </c>
      <c r="C332" t="s">
        <v>94</v>
      </c>
      <c r="D332" t="s">
        <v>168</v>
      </c>
      <c r="E332" t="s">
        <v>115</v>
      </c>
      <c r="F332" t="s">
        <v>97</v>
      </c>
      <c r="H332" t="s">
        <v>97</v>
      </c>
      <c r="I332">
        <v>1</v>
      </c>
      <c r="J332" t="s">
        <v>101</v>
      </c>
      <c r="K332" s="19">
        <v>0.33333333333333331</v>
      </c>
      <c r="L332" s="19">
        <v>0.66666666666666663</v>
      </c>
      <c r="M332">
        <v>8</v>
      </c>
      <c r="N332">
        <v>217.88</v>
      </c>
      <c r="O332">
        <v>0</v>
      </c>
      <c r="P332">
        <v>0</v>
      </c>
      <c r="Q332" t="s">
        <v>97</v>
      </c>
      <c r="R332">
        <v>30</v>
      </c>
      <c r="S332" s="19">
        <v>0.5</v>
      </c>
      <c r="T332">
        <v>0</v>
      </c>
      <c r="U332" s="19">
        <v>0.54166666666666663</v>
      </c>
      <c r="V332" t="s">
        <v>97</v>
      </c>
      <c r="W332">
        <v>7.5</v>
      </c>
      <c r="X332" t="s">
        <v>100</v>
      </c>
      <c r="Y332" t="b">
        <v>0</v>
      </c>
    </row>
    <row r="333" spans="1:25" x14ac:dyDescent="0.25">
      <c r="A333" t="s">
        <v>92</v>
      </c>
      <c r="B333" t="s">
        <v>167</v>
      </c>
      <c r="C333" t="s">
        <v>94</v>
      </c>
      <c r="D333" t="s">
        <v>168</v>
      </c>
      <c r="E333" t="s">
        <v>115</v>
      </c>
      <c r="F333" t="s">
        <v>97</v>
      </c>
      <c r="H333" t="s">
        <v>97</v>
      </c>
      <c r="I333">
        <v>1</v>
      </c>
      <c r="J333" t="s">
        <v>102</v>
      </c>
      <c r="K333" s="19">
        <v>0.33333333333333331</v>
      </c>
      <c r="L333" s="19">
        <v>0.66666666666666663</v>
      </c>
      <c r="M333">
        <v>8</v>
      </c>
      <c r="N333">
        <v>217.88</v>
      </c>
      <c r="O333">
        <v>0</v>
      </c>
      <c r="P333">
        <v>0</v>
      </c>
      <c r="Q333" t="s">
        <v>97</v>
      </c>
      <c r="R333">
        <v>30</v>
      </c>
      <c r="S333" s="19">
        <v>0.5</v>
      </c>
      <c r="T333">
        <v>0</v>
      </c>
      <c r="U333" s="19">
        <v>0.54166666666666663</v>
      </c>
      <c r="V333" t="s">
        <v>97</v>
      </c>
      <c r="W333">
        <v>7.5</v>
      </c>
      <c r="X333" t="s">
        <v>100</v>
      </c>
      <c r="Y333" t="b">
        <v>0</v>
      </c>
    </row>
    <row r="334" spans="1:25" x14ac:dyDescent="0.25">
      <c r="A334" t="s">
        <v>92</v>
      </c>
      <c r="B334" t="s">
        <v>167</v>
      </c>
      <c r="C334" t="s">
        <v>94</v>
      </c>
      <c r="D334" t="s">
        <v>168</v>
      </c>
      <c r="E334" t="s">
        <v>115</v>
      </c>
      <c r="F334" t="s">
        <v>97</v>
      </c>
      <c r="H334" t="s">
        <v>97</v>
      </c>
      <c r="I334">
        <v>1</v>
      </c>
      <c r="J334" t="s">
        <v>103</v>
      </c>
      <c r="K334" s="19">
        <v>0.33333333333333331</v>
      </c>
      <c r="L334" s="19">
        <v>0.66666666666666663</v>
      </c>
      <c r="M334">
        <v>8</v>
      </c>
      <c r="N334">
        <v>217.88</v>
      </c>
      <c r="O334">
        <v>0</v>
      </c>
      <c r="P334">
        <v>0</v>
      </c>
      <c r="Q334" t="s">
        <v>97</v>
      </c>
      <c r="R334">
        <v>30</v>
      </c>
      <c r="S334" s="19">
        <v>0.5</v>
      </c>
      <c r="T334">
        <v>0</v>
      </c>
      <c r="U334" s="19">
        <v>0.54166666666666663</v>
      </c>
      <c r="V334" t="s">
        <v>97</v>
      </c>
      <c r="W334">
        <v>7.5</v>
      </c>
      <c r="X334" t="s">
        <v>100</v>
      </c>
      <c r="Y334" t="b">
        <v>0</v>
      </c>
    </row>
    <row r="335" spans="1:25" x14ac:dyDescent="0.25">
      <c r="A335" t="s">
        <v>92</v>
      </c>
      <c r="B335" t="s">
        <v>167</v>
      </c>
      <c r="C335" t="s">
        <v>94</v>
      </c>
      <c r="D335" t="s">
        <v>168</v>
      </c>
      <c r="E335" t="s">
        <v>115</v>
      </c>
      <c r="F335" t="s">
        <v>97</v>
      </c>
      <c r="H335" t="s">
        <v>97</v>
      </c>
      <c r="I335">
        <v>2</v>
      </c>
      <c r="J335" t="s">
        <v>105</v>
      </c>
      <c r="K335" s="19">
        <v>0.33333333333333331</v>
      </c>
      <c r="L335" s="19">
        <v>0.66666666666666663</v>
      </c>
      <c r="M335">
        <v>8</v>
      </c>
      <c r="N335">
        <v>217.88</v>
      </c>
      <c r="O335">
        <v>0</v>
      </c>
      <c r="P335">
        <v>0</v>
      </c>
      <c r="Q335" t="s">
        <v>97</v>
      </c>
      <c r="R335">
        <v>30</v>
      </c>
      <c r="S335" s="19">
        <v>0.5</v>
      </c>
      <c r="T335">
        <v>0</v>
      </c>
      <c r="U335" s="19">
        <v>0.54166666666666663</v>
      </c>
      <c r="V335" t="s">
        <v>97</v>
      </c>
      <c r="W335">
        <v>7.5</v>
      </c>
      <c r="X335" t="s">
        <v>100</v>
      </c>
      <c r="Y335" t="b">
        <v>0</v>
      </c>
    </row>
    <row r="336" spans="1:25" x14ac:dyDescent="0.25">
      <c r="A336" t="s">
        <v>92</v>
      </c>
      <c r="B336" t="s">
        <v>167</v>
      </c>
      <c r="C336" t="s">
        <v>94</v>
      </c>
      <c r="D336" t="s">
        <v>168</v>
      </c>
      <c r="E336" t="s">
        <v>115</v>
      </c>
      <c r="F336" t="s">
        <v>97</v>
      </c>
      <c r="H336" t="s">
        <v>97</v>
      </c>
      <c r="I336">
        <v>2</v>
      </c>
      <c r="J336" t="s">
        <v>99</v>
      </c>
      <c r="K336" s="19">
        <v>0.33333333333333331</v>
      </c>
      <c r="L336" s="19">
        <v>0.66666666666666663</v>
      </c>
      <c r="M336">
        <v>8</v>
      </c>
      <c r="N336">
        <v>217.88</v>
      </c>
      <c r="O336">
        <v>0</v>
      </c>
      <c r="P336">
        <v>0</v>
      </c>
      <c r="Q336" t="s">
        <v>97</v>
      </c>
      <c r="R336">
        <v>30</v>
      </c>
      <c r="S336" s="19">
        <v>0.5</v>
      </c>
      <c r="T336">
        <v>0</v>
      </c>
      <c r="U336" s="19">
        <v>0.54166666666666663</v>
      </c>
      <c r="V336" t="s">
        <v>97</v>
      </c>
      <c r="W336">
        <v>7.5</v>
      </c>
      <c r="X336" t="s">
        <v>100</v>
      </c>
      <c r="Y336" t="b">
        <v>0</v>
      </c>
    </row>
    <row r="337" spans="1:25" x14ac:dyDescent="0.25">
      <c r="A337" t="s">
        <v>92</v>
      </c>
      <c r="B337" t="s">
        <v>167</v>
      </c>
      <c r="C337" t="s">
        <v>94</v>
      </c>
      <c r="D337" t="s">
        <v>168</v>
      </c>
      <c r="E337" t="s">
        <v>115</v>
      </c>
      <c r="F337" t="s">
        <v>97</v>
      </c>
      <c r="H337" t="s">
        <v>97</v>
      </c>
      <c r="I337">
        <v>2</v>
      </c>
      <c r="J337" t="s">
        <v>101</v>
      </c>
      <c r="K337" s="19">
        <v>0.33333333333333331</v>
      </c>
      <c r="L337" s="19">
        <v>0.66666666666666663</v>
      </c>
      <c r="M337">
        <v>8</v>
      </c>
      <c r="N337">
        <v>217.88</v>
      </c>
      <c r="O337">
        <v>0</v>
      </c>
      <c r="P337">
        <v>0</v>
      </c>
      <c r="Q337" t="s">
        <v>97</v>
      </c>
      <c r="R337">
        <v>30</v>
      </c>
      <c r="S337" s="19">
        <v>0.5</v>
      </c>
      <c r="T337">
        <v>0</v>
      </c>
      <c r="U337" s="19">
        <v>0.54166666666666663</v>
      </c>
      <c r="V337" t="s">
        <v>97</v>
      </c>
      <c r="W337">
        <v>7.5</v>
      </c>
      <c r="X337" t="s">
        <v>100</v>
      </c>
      <c r="Y337" t="b">
        <v>0</v>
      </c>
    </row>
    <row r="338" spans="1:25" x14ac:dyDescent="0.25">
      <c r="A338" t="s">
        <v>92</v>
      </c>
      <c r="B338" t="s">
        <v>167</v>
      </c>
      <c r="C338" t="s">
        <v>94</v>
      </c>
      <c r="D338" t="s">
        <v>168</v>
      </c>
      <c r="E338" t="s">
        <v>115</v>
      </c>
      <c r="F338" t="s">
        <v>97</v>
      </c>
      <c r="H338" t="s">
        <v>97</v>
      </c>
      <c r="I338">
        <v>2</v>
      </c>
      <c r="J338" t="s">
        <v>102</v>
      </c>
      <c r="K338" s="19">
        <v>0.33333333333333331</v>
      </c>
      <c r="L338" s="19">
        <v>0.66666666666666663</v>
      </c>
      <c r="M338">
        <v>8</v>
      </c>
      <c r="N338">
        <v>217.88</v>
      </c>
      <c r="O338">
        <v>0</v>
      </c>
      <c r="P338">
        <v>0</v>
      </c>
      <c r="Q338" t="s">
        <v>97</v>
      </c>
      <c r="R338">
        <v>30</v>
      </c>
      <c r="S338" s="19">
        <v>0.5</v>
      </c>
      <c r="T338">
        <v>0</v>
      </c>
      <c r="U338" s="19">
        <v>0.54166666666666663</v>
      </c>
      <c r="V338" t="s">
        <v>97</v>
      </c>
      <c r="W338">
        <v>7.5</v>
      </c>
      <c r="X338" t="s">
        <v>100</v>
      </c>
      <c r="Y338" t="b">
        <v>0</v>
      </c>
    </row>
    <row r="339" spans="1:25" x14ac:dyDescent="0.25">
      <c r="A339" t="s">
        <v>92</v>
      </c>
      <c r="B339" t="s">
        <v>167</v>
      </c>
      <c r="C339" t="s">
        <v>94</v>
      </c>
      <c r="D339" t="s">
        <v>168</v>
      </c>
      <c r="E339" t="s">
        <v>115</v>
      </c>
      <c r="F339" t="s">
        <v>97</v>
      </c>
      <c r="H339" t="s">
        <v>97</v>
      </c>
      <c r="I339">
        <v>2</v>
      </c>
      <c r="J339" t="s">
        <v>103</v>
      </c>
      <c r="K339" s="19">
        <v>0.33333333333333331</v>
      </c>
      <c r="L339" s="19">
        <v>0.66666666666666663</v>
      </c>
      <c r="M339">
        <v>8</v>
      </c>
      <c r="N339">
        <v>217.88</v>
      </c>
      <c r="O339">
        <v>0</v>
      </c>
      <c r="P339">
        <v>0</v>
      </c>
      <c r="Q339" t="s">
        <v>97</v>
      </c>
      <c r="R339">
        <v>30</v>
      </c>
      <c r="S339" s="19">
        <v>0.5</v>
      </c>
      <c r="T339">
        <v>0</v>
      </c>
      <c r="U339" s="19">
        <v>0.54166666666666663</v>
      </c>
      <c r="V339" t="s">
        <v>97</v>
      </c>
      <c r="W339">
        <v>7.5</v>
      </c>
      <c r="X339" t="s">
        <v>100</v>
      </c>
      <c r="Y339" t="b">
        <v>0</v>
      </c>
    </row>
    <row r="340" spans="1:25" x14ac:dyDescent="0.25">
      <c r="A340" t="s">
        <v>92</v>
      </c>
      <c r="B340" t="s">
        <v>167</v>
      </c>
      <c r="C340" t="s">
        <v>94</v>
      </c>
      <c r="D340" t="s">
        <v>168</v>
      </c>
      <c r="E340" t="s">
        <v>115</v>
      </c>
      <c r="F340" t="s">
        <v>97</v>
      </c>
      <c r="G340">
        <v>25053</v>
      </c>
      <c r="H340" t="s">
        <v>169</v>
      </c>
      <c r="I340">
        <v>1</v>
      </c>
      <c r="J340" t="s">
        <v>105</v>
      </c>
      <c r="K340" s="19">
        <v>0.29166666666666669</v>
      </c>
      <c r="L340" s="19">
        <v>0.625</v>
      </c>
      <c r="M340">
        <v>8</v>
      </c>
      <c r="N340">
        <v>0</v>
      </c>
      <c r="O340">
        <v>75</v>
      </c>
      <c r="P340">
        <v>76</v>
      </c>
      <c r="Q340" t="s">
        <v>97</v>
      </c>
      <c r="R340">
        <v>30</v>
      </c>
      <c r="S340" s="19">
        <v>0.5</v>
      </c>
      <c r="T340">
        <v>0</v>
      </c>
      <c r="U340" s="19">
        <v>0.54166666666666663</v>
      </c>
      <c r="V340" t="s">
        <v>97</v>
      </c>
      <c r="W340">
        <v>7.5</v>
      </c>
      <c r="X340" t="s">
        <v>100</v>
      </c>
      <c r="Y340" t="b">
        <v>0</v>
      </c>
    </row>
    <row r="341" spans="1:25" x14ac:dyDescent="0.25">
      <c r="A341" t="s">
        <v>92</v>
      </c>
      <c r="B341" t="s">
        <v>167</v>
      </c>
      <c r="C341" t="s">
        <v>94</v>
      </c>
      <c r="D341" t="s">
        <v>168</v>
      </c>
      <c r="E341" t="s">
        <v>115</v>
      </c>
      <c r="F341" t="s">
        <v>97</v>
      </c>
      <c r="G341">
        <v>25053</v>
      </c>
      <c r="H341" t="s">
        <v>169</v>
      </c>
      <c r="I341">
        <v>1</v>
      </c>
      <c r="J341" t="s">
        <v>99</v>
      </c>
      <c r="K341" s="19">
        <v>0.29166666666666669</v>
      </c>
      <c r="L341" s="19">
        <v>0.625</v>
      </c>
      <c r="M341">
        <v>8</v>
      </c>
      <c r="N341">
        <v>0</v>
      </c>
      <c r="O341">
        <v>75</v>
      </c>
      <c r="P341">
        <v>76</v>
      </c>
      <c r="Q341" t="s">
        <v>97</v>
      </c>
      <c r="R341">
        <v>30</v>
      </c>
      <c r="S341" s="19">
        <v>0.5</v>
      </c>
      <c r="T341">
        <v>0</v>
      </c>
      <c r="U341" s="19">
        <v>0.54166666666666663</v>
      </c>
      <c r="V341" t="s">
        <v>97</v>
      </c>
      <c r="W341">
        <v>7.5</v>
      </c>
      <c r="X341" t="s">
        <v>100</v>
      </c>
      <c r="Y341" t="b">
        <v>0</v>
      </c>
    </row>
    <row r="342" spans="1:25" x14ac:dyDescent="0.25">
      <c r="A342" t="s">
        <v>92</v>
      </c>
      <c r="B342" t="s">
        <v>167</v>
      </c>
      <c r="C342" t="s">
        <v>94</v>
      </c>
      <c r="D342" t="s">
        <v>168</v>
      </c>
      <c r="E342" t="s">
        <v>115</v>
      </c>
      <c r="F342" t="s">
        <v>97</v>
      </c>
      <c r="G342">
        <v>25053</v>
      </c>
      <c r="H342" t="s">
        <v>169</v>
      </c>
      <c r="I342">
        <v>1</v>
      </c>
      <c r="J342" t="s">
        <v>101</v>
      </c>
      <c r="K342" s="19">
        <v>0.29166666666666669</v>
      </c>
      <c r="L342" s="19">
        <v>0.625</v>
      </c>
      <c r="M342">
        <v>8</v>
      </c>
      <c r="N342">
        <v>0</v>
      </c>
      <c r="O342">
        <v>75</v>
      </c>
      <c r="P342">
        <v>76</v>
      </c>
      <c r="Q342" t="s">
        <v>97</v>
      </c>
      <c r="R342">
        <v>30</v>
      </c>
      <c r="S342" s="19">
        <v>0.5</v>
      </c>
      <c r="T342">
        <v>0</v>
      </c>
      <c r="U342" s="19">
        <v>0.54166666666666663</v>
      </c>
      <c r="V342" t="s">
        <v>97</v>
      </c>
      <c r="W342">
        <v>7.5</v>
      </c>
      <c r="X342" t="s">
        <v>100</v>
      </c>
      <c r="Y342" t="b">
        <v>0</v>
      </c>
    </row>
    <row r="343" spans="1:25" x14ac:dyDescent="0.25">
      <c r="A343" t="s">
        <v>92</v>
      </c>
      <c r="B343" t="s">
        <v>167</v>
      </c>
      <c r="C343" t="s">
        <v>94</v>
      </c>
      <c r="D343" t="s">
        <v>168</v>
      </c>
      <c r="E343" t="s">
        <v>115</v>
      </c>
      <c r="F343" t="s">
        <v>97</v>
      </c>
      <c r="G343">
        <v>25053</v>
      </c>
      <c r="H343" t="s">
        <v>169</v>
      </c>
      <c r="I343">
        <v>1</v>
      </c>
      <c r="J343" t="s">
        <v>102</v>
      </c>
      <c r="K343" s="19">
        <v>0.29166666666666669</v>
      </c>
      <c r="L343" s="19">
        <v>0.625</v>
      </c>
      <c r="M343">
        <v>8</v>
      </c>
      <c r="N343">
        <v>0</v>
      </c>
      <c r="O343">
        <v>75</v>
      </c>
      <c r="P343">
        <v>76</v>
      </c>
      <c r="Q343" t="s">
        <v>97</v>
      </c>
      <c r="R343">
        <v>30</v>
      </c>
      <c r="S343" s="19">
        <v>0.5</v>
      </c>
      <c r="T343">
        <v>0</v>
      </c>
      <c r="U343" s="19">
        <v>0.54166666666666663</v>
      </c>
      <c r="V343" t="s">
        <v>97</v>
      </c>
      <c r="W343">
        <v>7.5</v>
      </c>
      <c r="X343" t="s">
        <v>100</v>
      </c>
      <c r="Y343" t="b">
        <v>0</v>
      </c>
    </row>
    <row r="344" spans="1:25" x14ac:dyDescent="0.25">
      <c r="A344" t="s">
        <v>92</v>
      </c>
      <c r="B344" t="s">
        <v>167</v>
      </c>
      <c r="C344" t="s">
        <v>94</v>
      </c>
      <c r="D344" t="s">
        <v>168</v>
      </c>
      <c r="E344" t="s">
        <v>115</v>
      </c>
      <c r="F344" t="s">
        <v>97</v>
      </c>
      <c r="G344">
        <v>25053</v>
      </c>
      <c r="H344" t="s">
        <v>169</v>
      </c>
      <c r="I344">
        <v>1</v>
      </c>
      <c r="J344" t="s">
        <v>103</v>
      </c>
      <c r="K344" s="19">
        <v>0.29166666666666669</v>
      </c>
      <c r="L344" s="19">
        <v>0.625</v>
      </c>
      <c r="M344">
        <v>8</v>
      </c>
      <c r="N344">
        <v>0</v>
      </c>
      <c r="O344">
        <v>75</v>
      </c>
      <c r="P344">
        <v>76</v>
      </c>
      <c r="Q344" t="s">
        <v>97</v>
      </c>
      <c r="R344">
        <v>30</v>
      </c>
      <c r="S344" s="19">
        <v>0.5</v>
      </c>
      <c r="T344">
        <v>0</v>
      </c>
      <c r="U344" s="19">
        <v>0.54166666666666663</v>
      </c>
      <c r="V344" t="s">
        <v>97</v>
      </c>
      <c r="W344">
        <v>7.5</v>
      </c>
      <c r="X344" t="s">
        <v>100</v>
      </c>
      <c r="Y344" t="b">
        <v>0</v>
      </c>
    </row>
    <row r="345" spans="1:25" x14ac:dyDescent="0.25">
      <c r="A345" t="s">
        <v>92</v>
      </c>
      <c r="B345" t="s">
        <v>167</v>
      </c>
      <c r="C345" t="s">
        <v>94</v>
      </c>
      <c r="D345" t="s">
        <v>168</v>
      </c>
      <c r="E345" t="s">
        <v>115</v>
      </c>
      <c r="F345" t="s">
        <v>97</v>
      </c>
      <c r="G345">
        <v>25053</v>
      </c>
      <c r="H345" t="s">
        <v>169</v>
      </c>
      <c r="I345">
        <v>2</v>
      </c>
      <c r="J345" t="s">
        <v>105</v>
      </c>
      <c r="K345" s="19">
        <v>0.29166666666666669</v>
      </c>
      <c r="L345" s="19">
        <v>0.625</v>
      </c>
      <c r="M345">
        <v>8</v>
      </c>
      <c r="N345">
        <v>0</v>
      </c>
      <c r="O345">
        <v>75</v>
      </c>
      <c r="P345">
        <v>76</v>
      </c>
      <c r="Q345" t="s">
        <v>97</v>
      </c>
      <c r="R345">
        <v>30</v>
      </c>
      <c r="S345" s="19">
        <v>0.5</v>
      </c>
      <c r="T345">
        <v>0</v>
      </c>
      <c r="U345" s="19">
        <v>0.54166666666666663</v>
      </c>
      <c r="V345" t="s">
        <v>97</v>
      </c>
      <c r="W345">
        <v>7.5</v>
      </c>
      <c r="X345" t="s">
        <v>100</v>
      </c>
      <c r="Y345" t="b">
        <v>0</v>
      </c>
    </row>
    <row r="346" spans="1:25" x14ac:dyDescent="0.25">
      <c r="A346" t="s">
        <v>92</v>
      </c>
      <c r="B346" t="s">
        <v>167</v>
      </c>
      <c r="C346" t="s">
        <v>94</v>
      </c>
      <c r="D346" t="s">
        <v>168</v>
      </c>
      <c r="E346" t="s">
        <v>115</v>
      </c>
      <c r="F346" t="s">
        <v>97</v>
      </c>
      <c r="G346">
        <v>25053</v>
      </c>
      <c r="H346" t="s">
        <v>169</v>
      </c>
      <c r="I346">
        <v>2</v>
      </c>
      <c r="J346" t="s">
        <v>99</v>
      </c>
      <c r="K346" s="19">
        <v>0.29166666666666669</v>
      </c>
      <c r="L346" s="19">
        <v>0.625</v>
      </c>
      <c r="M346">
        <v>8</v>
      </c>
      <c r="N346">
        <v>0</v>
      </c>
      <c r="O346">
        <v>75</v>
      </c>
      <c r="P346">
        <v>76</v>
      </c>
      <c r="Q346" t="s">
        <v>97</v>
      </c>
      <c r="R346">
        <v>30</v>
      </c>
      <c r="S346" s="19">
        <v>0.5</v>
      </c>
      <c r="T346">
        <v>0</v>
      </c>
      <c r="U346" s="19">
        <v>0.54166666666666663</v>
      </c>
      <c r="V346" t="s">
        <v>97</v>
      </c>
      <c r="W346">
        <v>7.5</v>
      </c>
      <c r="X346" t="s">
        <v>100</v>
      </c>
      <c r="Y346" t="b">
        <v>0</v>
      </c>
    </row>
    <row r="347" spans="1:25" x14ac:dyDescent="0.25">
      <c r="A347" t="s">
        <v>92</v>
      </c>
      <c r="B347" t="s">
        <v>167</v>
      </c>
      <c r="C347" t="s">
        <v>94</v>
      </c>
      <c r="D347" t="s">
        <v>168</v>
      </c>
      <c r="E347" t="s">
        <v>115</v>
      </c>
      <c r="F347" t="s">
        <v>97</v>
      </c>
      <c r="G347">
        <v>25053</v>
      </c>
      <c r="H347" t="s">
        <v>169</v>
      </c>
      <c r="I347">
        <v>2</v>
      </c>
      <c r="J347" t="s">
        <v>101</v>
      </c>
      <c r="K347" s="19">
        <v>0.29166666666666669</v>
      </c>
      <c r="L347" s="19">
        <v>0.625</v>
      </c>
      <c r="M347">
        <v>8</v>
      </c>
      <c r="N347">
        <v>0</v>
      </c>
      <c r="O347">
        <v>75</v>
      </c>
      <c r="P347">
        <v>76</v>
      </c>
      <c r="Q347" t="s">
        <v>97</v>
      </c>
      <c r="R347">
        <v>30</v>
      </c>
      <c r="S347" s="19">
        <v>0.5</v>
      </c>
      <c r="T347">
        <v>0</v>
      </c>
      <c r="U347" s="19">
        <v>0.54166666666666663</v>
      </c>
      <c r="V347" t="s">
        <v>97</v>
      </c>
      <c r="W347">
        <v>7.5</v>
      </c>
      <c r="X347" t="s">
        <v>100</v>
      </c>
      <c r="Y347" t="b">
        <v>0</v>
      </c>
    </row>
    <row r="348" spans="1:25" x14ac:dyDescent="0.25">
      <c r="A348" t="s">
        <v>92</v>
      </c>
      <c r="B348" t="s">
        <v>167</v>
      </c>
      <c r="C348" t="s">
        <v>94</v>
      </c>
      <c r="D348" t="s">
        <v>168</v>
      </c>
      <c r="E348" t="s">
        <v>115</v>
      </c>
      <c r="F348" t="s">
        <v>97</v>
      </c>
      <c r="G348">
        <v>25053</v>
      </c>
      <c r="H348" t="s">
        <v>169</v>
      </c>
      <c r="I348">
        <v>2</v>
      </c>
      <c r="J348" t="s">
        <v>102</v>
      </c>
      <c r="K348" s="19">
        <v>0.29166666666666669</v>
      </c>
      <c r="L348" s="19">
        <v>0.625</v>
      </c>
      <c r="M348">
        <v>8</v>
      </c>
      <c r="N348">
        <v>0</v>
      </c>
      <c r="O348">
        <v>75</v>
      </c>
      <c r="P348">
        <v>76</v>
      </c>
      <c r="Q348" t="s">
        <v>97</v>
      </c>
      <c r="R348">
        <v>30</v>
      </c>
      <c r="S348" s="19">
        <v>0.5</v>
      </c>
      <c r="T348">
        <v>0</v>
      </c>
      <c r="U348" s="19">
        <v>0.54166666666666663</v>
      </c>
      <c r="V348" t="s">
        <v>97</v>
      </c>
      <c r="W348">
        <v>7.5</v>
      </c>
      <c r="X348" t="s">
        <v>100</v>
      </c>
      <c r="Y348" t="b">
        <v>0</v>
      </c>
    </row>
    <row r="349" spans="1:25" x14ac:dyDescent="0.25">
      <c r="A349" t="s">
        <v>92</v>
      </c>
      <c r="B349" t="s">
        <v>167</v>
      </c>
      <c r="C349" t="s">
        <v>94</v>
      </c>
      <c r="D349" t="s">
        <v>168</v>
      </c>
      <c r="E349" t="s">
        <v>115</v>
      </c>
      <c r="F349" t="s">
        <v>97</v>
      </c>
      <c r="G349">
        <v>25053</v>
      </c>
      <c r="H349" t="s">
        <v>169</v>
      </c>
      <c r="I349">
        <v>2</v>
      </c>
      <c r="J349" t="s">
        <v>103</v>
      </c>
      <c r="K349" s="19">
        <v>0.29166666666666669</v>
      </c>
      <c r="L349" s="19">
        <v>0.625</v>
      </c>
      <c r="M349">
        <v>8</v>
      </c>
      <c r="N349">
        <v>0</v>
      </c>
      <c r="O349">
        <v>75</v>
      </c>
      <c r="P349">
        <v>76</v>
      </c>
      <c r="Q349" t="s">
        <v>97</v>
      </c>
      <c r="R349">
        <v>30</v>
      </c>
      <c r="S349" s="19">
        <v>0.5</v>
      </c>
      <c r="T349">
        <v>0</v>
      </c>
      <c r="U349" s="19">
        <v>0.54166666666666663</v>
      </c>
      <c r="V349" t="s">
        <v>97</v>
      </c>
      <c r="W349">
        <v>7.5</v>
      </c>
      <c r="X349" t="s">
        <v>100</v>
      </c>
      <c r="Y349" t="b">
        <v>0</v>
      </c>
    </row>
    <row r="350" spans="1:25" x14ac:dyDescent="0.25">
      <c r="A350" t="s">
        <v>92</v>
      </c>
      <c r="B350" t="s">
        <v>167</v>
      </c>
      <c r="C350" t="s">
        <v>94</v>
      </c>
      <c r="D350" t="s">
        <v>168</v>
      </c>
      <c r="E350" t="s">
        <v>115</v>
      </c>
      <c r="F350" t="s">
        <v>97</v>
      </c>
      <c r="G350">
        <v>25661</v>
      </c>
      <c r="H350" t="s">
        <v>170</v>
      </c>
      <c r="I350">
        <v>1</v>
      </c>
      <c r="J350" t="s">
        <v>105</v>
      </c>
      <c r="K350" s="19">
        <v>0.29166666666666669</v>
      </c>
      <c r="L350" s="19">
        <v>0.625</v>
      </c>
      <c r="M350">
        <v>8</v>
      </c>
      <c r="N350">
        <v>0</v>
      </c>
      <c r="O350">
        <v>75</v>
      </c>
      <c r="P350">
        <v>76</v>
      </c>
      <c r="Q350" t="s">
        <v>97</v>
      </c>
      <c r="R350">
        <v>30</v>
      </c>
      <c r="S350" s="19">
        <v>0.5</v>
      </c>
      <c r="T350">
        <v>0</v>
      </c>
      <c r="U350" s="19">
        <v>0.54166666666666663</v>
      </c>
      <c r="V350" t="s">
        <v>97</v>
      </c>
      <c r="W350">
        <v>7.5</v>
      </c>
      <c r="X350" t="s">
        <v>100</v>
      </c>
      <c r="Y350" t="b">
        <v>0</v>
      </c>
    </row>
    <row r="351" spans="1:25" x14ac:dyDescent="0.25">
      <c r="A351" t="s">
        <v>92</v>
      </c>
      <c r="B351" t="s">
        <v>167</v>
      </c>
      <c r="C351" t="s">
        <v>94</v>
      </c>
      <c r="D351" t="s">
        <v>168</v>
      </c>
      <c r="E351" t="s">
        <v>115</v>
      </c>
      <c r="F351" t="s">
        <v>97</v>
      </c>
      <c r="G351">
        <v>25661</v>
      </c>
      <c r="H351" t="s">
        <v>170</v>
      </c>
      <c r="I351">
        <v>1</v>
      </c>
      <c r="J351" t="s">
        <v>99</v>
      </c>
      <c r="K351" s="19">
        <v>0.29166666666666669</v>
      </c>
      <c r="L351" s="19">
        <v>0.625</v>
      </c>
      <c r="M351">
        <v>8</v>
      </c>
      <c r="N351">
        <v>0</v>
      </c>
      <c r="O351">
        <v>75</v>
      </c>
      <c r="P351">
        <v>76</v>
      </c>
      <c r="Q351" t="s">
        <v>97</v>
      </c>
      <c r="R351">
        <v>30</v>
      </c>
      <c r="S351" s="19">
        <v>0.5</v>
      </c>
      <c r="T351">
        <v>0</v>
      </c>
      <c r="U351" s="19">
        <v>0.54166666666666663</v>
      </c>
      <c r="V351" t="s">
        <v>97</v>
      </c>
      <c r="W351">
        <v>7.5</v>
      </c>
      <c r="X351" t="s">
        <v>100</v>
      </c>
      <c r="Y351" t="b">
        <v>0</v>
      </c>
    </row>
    <row r="352" spans="1:25" x14ac:dyDescent="0.25">
      <c r="A352" t="s">
        <v>92</v>
      </c>
      <c r="B352" t="s">
        <v>167</v>
      </c>
      <c r="C352" t="s">
        <v>94</v>
      </c>
      <c r="D352" t="s">
        <v>168</v>
      </c>
      <c r="E352" t="s">
        <v>115</v>
      </c>
      <c r="F352" t="s">
        <v>97</v>
      </c>
      <c r="G352">
        <v>25661</v>
      </c>
      <c r="H352" t="s">
        <v>170</v>
      </c>
      <c r="I352">
        <v>1</v>
      </c>
      <c r="J352" t="s">
        <v>101</v>
      </c>
      <c r="K352" s="19">
        <v>0.29166666666666669</v>
      </c>
      <c r="L352" s="19">
        <v>0.625</v>
      </c>
      <c r="M352">
        <v>8</v>
      </c>
      <c r="N352">
        <v>0</v>
      </c>
      <c r="O352">
        <v>75</v>
      </c>
      <c r="P352">
        <v>76</v>
      </c>
      <c r="Q352" t="s">
        <v>97</v>
      </c>
      <c r="R352">
        <v>30</v>
      </c>
      <c r="S352" s="19">
        <v>0.5</v>
      </c>
      <c r="T352">
        <v>0</v>
      </c>
      <c r="U352" s="19">
        <v>0.54166666666666663</v>
      </c>
      <c r="V352" t="s">
        <v>97</v>
      </c>
      <c r="W352">
        <v>7.5</v>
      </c>
      <c r="X352" t="s">
        <v>100</v>
      </c>
      <c r="Y352" t="b">
        <v>0</v>
      </c>
    </row>
    <row r="353" spans="1:25" x14ac:dyDescent="0.25">
      <c r="A353" t="s">
        <v>92</v>
      </c>
      <c r="B353" t="s">
        <v>167</v>
      </c>
      <c r="C353" t="s">
        <v>94</v>
      </c>
      <c r="D353" t="s">
        <v>168</v>
      </c>
      <c r="E353" t="s">
        <v>115</v>
      </c>
      <c r="F353" t="s">
        <v>97</v>
      </c>
      <c r="G353">
        <v>25661</v>
      </c>
      <c r="H353" t="s">
        <v>170</v>
      </c>
      <c r="I353">
        <v>1</v>
      </c>
      <c r="J353" t="s">
        <v>102</v>
      </c>
      <c r="K353" s="19">
        <v>0.29166666666666669</v>
      </c>
      <c r="L353" s="19">
        <v>0.625</v>
      </c>
      <c r="M353">
        <v>8</v>
      </c>
      <c r="N353">
        <v>0</v>
      </c>
      <c r="O353">
        <v>75</v>
      </c>
      <c r="P353">
        <v>76</v>
      </c>
      <c r="Q353" t="s">
        <v>97</v>
      </c>
      <c r="R353">
        <v>30</v>
      </c>
      <c r="S353" s="19">
        <v>0.5</v>
      </c>
      <c r="T353">
        <v>0</v>
      </c>
      <c r="U353" s="19">
        <v>0.54166666666666663</v>
      </c>
      <c r="V353" t="s">
        <v>97</v>
      </c>
      <c r="W353">
        <v>7.5</v>
      </c>
      <c r="X353" t="s">
        <v>100</v>
      </c>
      <c r="Y353" t="b">
        <v>0</v>
      </c>
    </row>
    <row r="354" spans="1:25" x14ac:dyDescent="0.25">
      <c r="A354" t="s">
        <v>92</v>
      </c>
      <c r="B354" t="s">
        <v>167</v>
      </c>
      <c r="C354" t="s">
        <v>94</v>
      </c>
      <c r="D354" t="s">
        <v>168</v>
      </c>
      <c r="E354" t="s">
        <v>115</v>
      </c>
      <c r="F354" t="s">
        <v>97</v>
      </c>
      <c r="G354">
        <v>25661</v>
      </c>
      <c r="H354" t="s">
        <v>170</v>
      </c>
      <c r="I354">
        <v>1</v>
      </c>
      <c r="J354" t="s">
        <v>103</v>
      </c>
      <c r="K354" s="19">
        <v>0.29166666666666669</v>
      </c>
      <c r="L354" s="19">
        <v>0.625</v>
      </c>
      <c r="M354">
        <v>8</v>
      </c>
      <c r="N354">
        <v>0</v>
      </c>
      <c r="O354">
        <v>75</v>
      </c>
      <c r="P354">
        <v>76</v>
      </c>
      <c r="Q354" t="s">
        <v>97</v>
      </c>
      <c r="R354">
        <v>30</v>
      </c>
      <c r="S354" s="19">
        <v>0.5</v>
      </c>
      <c r="T354">
        <v>0</v>
      </c>
      <c r="U354" s="19">
        <v>0.54166666666666663</v>
      </c>
      <c r="V354" t="s">
        <v>97</v>
      </c>
      <c r="W354">
        <v>7.5</v>
      </c>
      <c r="X354" t="s">
        <v>100</v>
      </c>
      <c r="Y354" t="b">
        <v>0</v>
      </c>
    </row>
    <row r="355" spans="1:25" x14ac:dyDescent="0.25">
      <c r="A355" t="s">
        <v>92</v>
      </c>
      <c r="B355" t="s">
        <v>167</v>
      </c>
      <c r="C355" t="s">
        <v>94</v>
      </c>
      <c r="D355" t="s">
        <v>168</v>
      </c>
      <c r="E355" t="s">
        <v>115</v>
      </c>
      <c r="F355" t="s">
        <v>97</v>
      </c>
      <c r="G355">
        <v>25661</v>
      </c>
      <c r="H355" t="s">
        <v>170</v>
      </c>
      <c r="I355">
        <v>2</v>
      </c>
      <c r="J355" t="s">
        <v>105</v>
      </c>
      <c r="K355" s="19">
        <v>0.29166666666666669</v>
      </c>
      <c r="L355" s="19">
        <v>0.625</v>
      </c>
      <c r="M355">
        <v>8</v>
      </c>
      <c r="N355">
        <v>0</v>
      </c>
      <c r="O355">
        <v>75</v>
      </c>
      <c r="P355">
        <v>76</v>
      </c>
      <c r="Q355" t="s">
        <v>97</v>
      </c>
      <c r="R355">
        <v>30</v>
      </c>
      <c r="S355" s="19">
        <v>0.5</v>
      </c>
      <c r="T355">
        <v>0</v>
      </c>
      <c r="U355" s="19">
        <v>0.54166666666666663</v>
      </c>
      <c r="V355" t="s">
        <v>97</v>
      </c>
      <c r="W355">
        <v>7.5</v>
      </c>
      <c r="X355" t="s">
        <v>100</v>
      </c>
      <c r="Y355" t="b">
        <v>0</v>
      </c>
    </row>
    <row r="356" spans="1:25" x14ac:dyDescent="0.25">
      <c r="A356" t="s">
        <v>92</v>
      </c>
      <c r="B356" t="s">
        <v>167</v>
      </c>
      <c r="C356" t="s">
        <v>94</v>
      </c>
      <c r="D356" t="s">
        <v>168</v>
      </c>
      <c r="E356" t="s">
        <v>115</v>
      </c>
      <c r="F356" t="s">
        <v>97</v>
      </c>
      <c r="G356">
        <v>25661</v>
      </c>
      <c r="H356" t="s">
        <v>170</v>
      </c>
      <c r="I356">
        <v>2</v>
      </c>
      <c r="J356" t="s">
        <v>99</v>
      </c>
      <c r="K356" s="19">
        <v>0.29166666666666669</v>
      </c>
      <c r="L356" s="19">
        <v>0.625</v>
      </c>
      <c r="M356">
        <v>8</v>
      </c>
      <c r="N356">
        <v>0</v>
      </c>
      <c r="O356">
        <v>75</v>
      </c>
      <c r="P356">
        <v>76</v>
      </c>
      <c r="Q356" t="s">
        <v>97</v>
      </c>
      <c r="R356">
        <v>30</v>
      </c>
      <c r="S356" s="19">
        <v>0.5</v>
      </c>
      <c r="T356">
        <v>0</v>
      </c>
      <c r="U356" s="19">
        <v>0.54166666666666663</v>
      </c>
      <c r="V356" t="s">
        <v>97</v>
      </c>
      <c r="W356">
        <v>7.5</v>
      </c>
      <c r="X356" t="s">
        <v>100</v>
      </c>
      <c r="Y356" t="b">
        <v>0</v>
      </c>
    </row>
    <row r="357" spans="1:25" x14ac:dyDescent="0.25">
      <c r="A357" t="s">
        <v>92</v>
      </c>
      <c r="B357" t="s">
        <v>167</v>
      </c>
      <c r="C357" t="s">
        <v>94</v>
      </c>
      <c r="D357" t="s">
        <v>168</v>
      </c>
      <c r="E357" t="s">
        <v>115</v>
      </c>
      <c r="F357" t="s">
        <v>97</v>
      </c>
      <c r="G357">
        <v>25661</v>
      </c>
      <c r="H357" t="s">
        <v>170</v>
      </c>
      <c r="I357">
        <v>2</v>
      </c>
      <c r="J357" t="s">
        <v>101</v>
      </c>
      <c r="K357" s="19">
        <v>0.29166666666666669</v>
      </c>
      <c r="L357" s="19">
        <v>0.625</v>
      </c>
      <c r="M357">
        <v>8</v>
      </c>
      <c r="N357">
        <v>0</v>
      </c>
      <c r="O357">
        <v>75</v>
      </c>
      <c r="P357">
        <v>76</v>
      </c>
      <c r="Q357" t="s">
        <v>97</v>
      </c>
      <c r="R357">
        <v>30</v>
      </c>
      <c r="S357" s="19">
        <v>0.5</v>
      </c>
      <c r="T357">
        <v>0</v>
      </c>
      <c r="U357" s="19">
        <v>0.54166666666666663</v>
      </c>
      <c r="V357" t="s">
        <v>97</v>
      </c>
      <c r="W357">
        <v>7.5</v>
      </c>
      <c r="X357" t="s">
        <v>100</v>
      </c>
      <c r="Y357" t="b">
        <v>0</v>
      </c>
    </row>
    <row r="358" spans="1:25" x14ac:dyDescent="0.25">
      <c r="A358" t="s">
        <v>92</v>
      </c>
      <c r="B358" t="s">
        <v>167</v>
      </c>
      <c r="C358" t="s">
        <v>94</v>
      </c>
      <c r="D358" t="s">
        <v>168</v>
      </c>
      <c r="E358" t="s">
        <v>115</v>
      </c>
      <c r="F358" t="s">
        <v>97</v>
      </c>
      <c r="G358">
        <v>25661</v>
      </c>
      <c r="H358" t="s">
        <v>170</v>
      </c>
      <c r="I358">
        <v>2</v>
      </c>
      <c r="J358" t="s">
        <v>102</v>
      </c>
      <c r="K358" s="19">
        <v>0.29166666666666669</v>
      </c>
      <c r="L358" s="19">
        <v>0.625</v>
      </c>
      <c r="M358">
        <v>8</v>
      </c>
      <c r="N358">
        <v>0</v>
      </c>
      <c r="O358">
        <v>75</v>
      </c>
      <c r="P358">
        <v>76</v>
      </c>
      <c r="Q358" t="s">
        <v>97</v>
      </c>
      <c r="R358">
        <v>30</v>
      </c>
      <c r="S358" s="19">
        <v>0.5</v>
      </c>
      <c r="T358">
        <v>0</v>
      </c>
      <c r="U358" s="19">
        <v>0.54166666666666663</v>
      </c>
      <c r="V358" t="s">
        <v>97</v>
      </c>
      <c r="W358">
        <v>7.5</v>
      </c>
      <c r="X358" t="s">
        <v>100</v>
      </c>
      <c r="Y358" t="b">
        <v>0</v>
      </c>
    </row>
    <row r="359" spans="1:25" x14ac:dyDescent="0.25">
      <c r="A359" t="s">
        <v>92</v>
      </c>
      <c r="B359" t="s">
        <v>167</v>
      </c>
      <c r="C359" t="s">
        <v>94</v>
      </c>
      <c r="D359" t="s">
        <v>168</v>
      </c>
      <c r="E359" t="s">
        <v>115</v>
      </c>
      <c r="F359" t="s">
        <v>97</v>
      </c>
      <c r="G359">
        <v>25661</v>
      </c>
      <c r="H359" t="s">
        <v>170</v>
      </c>
      <c r="I359">
        <v>2</v>
      </c>
      <c r="J359" t="s">
        <v>103</v>
      </c>
      <c r="K359" s="19">
        <v>0.29166666666666669</v>
      </c>
      <c r="L359" s="19">
        <v>0.625</v>
      </c>
      <c r="M359">
        <v>8</v>
      </c>
      <c r="N359">
        <v>0</v>
      </c>
      <c r="O359">
        <v>75</v>
      </c>
      <c r="P359">
        <v>76</v>
      </c>
      <c r="Q359" t="s">
        <v>97</v>
      </c>
      <c r="R359">
        <v>30</v>
      </c>
      <c r="S359" s="19">
        <v>0.5</v>
      </c>
      <c r="T359">
        <v>0</v>
      </c>
      <c r="U359" s="19">
        <v>0.54166666666666663</v>
      </c>
      <c r="V359" t="s">
        <v>97</v>
      </c>
      <c r="W359">
        <v>7.5</v>
      </c>
      <c r="X359" t="s">
        <v>100</v>
      </c>
      <c r="Y359" t="b">
        <v>0</v>
      </c>
    </row>
    <row r="360" spans="1:25" x14ac:dyDescent="0.25">
      <c r="A360" t="s">
        <v>92</v>
      </c>
      <c r="B360" t="s">
        <v>171</v>
      </c>
      <c r="C360" t="s">
        <v>94</v>
      </c>
      <c r="D360" t="s">
        <v>172</v>
      </c>
      <c r="E360" t="s">
        <v>173</v>
      </c>
      <c r="F360" t="s">
        <v>97</v>
      </c>
      <c r="G360">
        <v>19458</v>
      </c>
      <c r="H360" t="s">
        <v>174</v>
      </c>
      <c r="I360">
        <v>1</v>
      </c>
      <c r="J360" t="s">
        <v>99</v>
      </c>
      <c r="K360" s="19">
        <v>0.375</v>
      </c>
      <c r="L360" s="19">
        <v>0.70833333333333337</v>
      </c>
      <c r="M360">
        <v>8</v>
      </c>
      <c r="N360">
        <v>263.32</v>
      </c>
      <c r="O360">
        <v>52.5</v>
      </c>
      <c r="P360">
        <v>76</v>
      </c>
      <c r="Q360" t="s">
        <v>97</v>
      </c>
      <c r="R360">
        <v>30</v>
      </c>
      <c r="S360" s="19">
        <v>0.5</v>
      </c>
      <c r="U360" s="19"/>
      <c r="V360" t="s">
        <v>97</v>
      </c>
      <c r="W360">
        <v>7.5</v>
      </c>
      <c r="X360" t="s">
        <v>100</v>
      </c>
      <c r="Y360" t="b">
        <v>0</v>
      </c>
    </row>
    <row r="361" spans="1:25" x14ac:dyDescent="0.25">
      <c r="A361" t="s">
        <v>92</v>
      </c>
      <c r="B361" t="s">
        <v>171</v>
      </c>
      <c r="C361" t="s">
        <v>94</v>
      </c>
      <c r="D361" t="s">
        <v>172</v>
      </c>
      <c r="E361" t="s">
        <v>173</v>
      </c>
      <c r="F361" t="s">
        <v>97</v>
      </c>
      <c r="G361">
        <v>19458</v>
      </c>
      <c r="H361" t="s">
        <v>174</v>
      </c>
      <c r="I361">
        <v>1</v>
      </c>
      <c r="J361" t="s">
        <v>101</v>
      </c>
      <c r="K361" s="19">
        <v>0.375</v>
      </c>
      <c r="L361" s="19">
        <v>0.70833333333333337</v>
      </c>
      <c r="M361">
        <v>8</v>
      </c>
      <c r="N361">
        <v>263.32</v>
      </c>
      <c r="O361">
        <v>52.5</v>
      </c>
      <c r="P361">
        <v>76</v>
      </c>
      <c r="Q361" t="s">
        <v>97</v>
      </c>
      <c r="R361">
        <v>30</v>
      </c>
      <c r="S361" s="19">
        <v>0.5</v>
      </c>
      <c r="U361" s="19">
        <v>0.41666666666666669</v>
      </c>
      <c r="V361" t="s">
        <v>97</v>
      </c>
      <c r="W361">
        <v>7.5</v>
      </c>
      <c r="X361" t="s">
        <v>100</v>
      </c>
      <c r="Y361" t="b">
        <v>0</v>
      </c>
    </row>
    <row r="362" spans="1:25" x14ac:dyDescent="0.25">
      <c r="A362" t="s">
        <v>92</v>
      </c>
      <c r="B362" t="s">
        <v>171</v>
      </c>
      <c r="C362" t="s">
        <v>94</v>
      </c>
      <c r="D362" t="s">
        <v>172</v>
      </c>
      <c r="E362" t="s">
        <v>173</v>
      </c>
      <c r="F362" t="s">
        <v>97</v>
      </c>
      <c r="G362">
        <v>19458</v>
      </c>
      <c r="H362" t="s">
        <v>174</v>
      </c>
      <c r="I362">
        <v>1</v>
      </c>
      <c r="J362" t="s">
        <v>102</v>
      </c>
      <c r="K362" s="19">
        <v>0.375</v>
      </c>
      <c r="L362" s="19">
        <v>0.70833333333333337</v>
      </c>
      <c r="M362">
        <v>8</v>
      </c>
      <c r="N362">
        <v>263.32</v>
      </c>
      <c r="O362">
        <v>52.5</v>
      </c>
      <c r="P362">
        <v>76</v>
      </c>
      <c r="Q362" t="s">
        <v>97</v>
      </c>
      <c r="R362">
        <v>30</v>
      </c>
      <c r="S362" s="19">
        <v>0.5</v>
      </c>
      <c r="U362" s="19">
        <v>0.41666666666666669</v>
      </c>
      <c r="V362" t="s">
        <v>97</v>
      </c>
      <c r="W362">
        <v>7.5</v>
      </c>
      <c r="X362" t="s">
        <v>100</v>
      </c>
      <c r="Y362" t="b">
        <v>0</v>
      </c>
    </row>
    <row r="363" spans="1:25" x14ac:dyDescent="0.25">
      <c r="A363" t="s">
        <v>92</v>
      </c>
      <c r="B363" t="s">
        <v>171</v>
      </c>
      <c r="C363" t="s">
        <v>94</v>
      </c>
      <c r="D363" t="s">
        <v>172</v>
      </c>
      <c r="E363" t="s">
        <v>173</v>
      </c>
      <c r="F363" t="s">
        <v>97</v>
      </c>
      <c r="G363">
        <v>19458</v>
      </c>
      <c r="H363" t="s">
        <v>174</v>
      </c>
      <c r="I363">
        <v>1</v>
      </c>
      <c r="J363" t="s">
        <v>103</v>
      </c>
      <c r="K363" s="19">
        <v>0.375</v>
      </c>
      <c r="L363" s="19">
        <v>0.70833333333333337</v>
      </c>
      <c r="M363">
        <v>8</v>
      </c>
      <c r="N363">
        <v>263.32</v>
      </c>
      <c r="O363">
        <v>52.5</v>
      </c>
      <c r="P363">
        <v>76</v>
      </c>
      <c r="Q363" t="s">
        <v>97</v>
      </c>
      <c r="R363">
        <v>30</v>
      </c>
      <c r="S363" s="19">
        <v>0.5</v>
      </c>
      <c r="U363" s="19">
        <v>0.41666666666666669</v>
      </c>
      <c r="V363" t="s">
        <v>97</v>
      </c>
      <c r="W363">
        <v>7.5</v>
      </c>
      <c r="X363" t="s">
        <v>100</v>
      </c>
      <c r="Y363" t="b">
        <v>0</v>
      </c>
    </row>
    <row r="364" spans="1:25" x14ac:dyDescent="0.25">
      <c r="A364" t="s">
        <v>92</v>
      </c>
      <c r="B364" t="s">
        <v>171</v>
      </c>
      <c r="C364" t="s">
        <v>94</v>
      </c>
      <c r="D364" t="s">
        <v>172</v>
      </c>
      <c r="E364" t="s">
        <v>173</v>
      </c>
      <c r="F364" t="s">
        <v>97</v>
      </c>
      <c r="G364">
        <v>19458</v>
      </c>
      <c r="H364" t="s">
        <v>174</v>
      </c>
      <c r="I364">
        <v>2</v>
      </c>
      <c r="J364" t="s">
        <v>99</v>
      </c>
      <c r="K364" s="19">
        <v>0.375</v>
      </c>
      <c r="L364" s="19">
        <v>0.70833333333333337</v>
      </c>
      <c r="M364">
        <v>8</v>
      </c>
      <c r="N364">
        <v>263.32</v>
      </c>
      <c r="O364">
        <v>52.5</v>
      </c>
      <c r="P364">
        <v>76</v>
      </c>
      <c r="Q364" t="s">
        <v>97</v>
      </c>
      <c r="R364">
        <v>30</v>
      </c>
      <c r="S364" s="19">
        <v>0.5</v>
      </c>
      <c r="U364" s="19">
        <v>0.41666666666666669</v>
      </c>
      <c r="V364" t="s">
        <v>97</v>
      </c>
      <c r="W364">
        <v>7.5</v>
      </c>
      <c r="X364" t="s">
        <v>100</v>
      </c>
      <c r="Y364" t="b">
        <v>0</v>
      </c>
    </row>
    <row r="365" spans="1:25" x14ac:dyDescent="0.25">
      <c r="A365" t="s">
        <v>92</v>
      </c>
      <c r="B365" t="s">
        <v>171</v>
      </c>
      <c r="C365" t="s">
        <v>94</v>
      </c>
      <c r="D365" t="s">
        <v>172</v>
      </c>
      <c r="E365" t="s">
        <v>173</v>
      </c>
      <c r="F365" t="s">
        <v>97</v>
      </c>
      <c r="G365">
        <v>19458</v>
      </c>
      <c r="H365" t="s">
        <v>174</v>
      </c>
      <c r="I365">
        <v>2</v>
      </c>
      <c r="J365" t="s">
        <v>102</v>
      </c>
      <c r="K365" s="19">
        <v>0.375</v>
      </c>
      <c r="L365" s="19">
        <v>0.70833333333333337</v>
      </c>
      <c r="M365">
        <v>8</v>
      </c>
      <c r="N365">
        <v>263.32</v>
      </c>
      <c r="O365">
        <v>52.5</v>
      </c>
      <c r="P365">
        <v>76</v>
      </c>
      <c r="Q365" t="s">
        <v>97</v>
      </c>
      <c r="R365">
        <v>30</v>
      </c>
      <c r="S365" s="19">
        <v>0.5</v>
      </c>
      <c r="U365" s="19">
        <v>0.41666666666666669</v>
      </c>
      <c r="V365" t="s">
        <v>97</v>
      </c>
      <c r="W365">
        <v>7.5</v>
      </c>
      <c r="X365" t="s">
        <v>100</v>
      </c>
      <c r="Y365" t="b">
        <v>0</v>
      </c>
    </row>
    <row r="366" spans="1:25" x14ac:dyDescent="0.25">
      <c r="A366" t="s">
        <v>92</v>
      </c>
      <c r="B366" t="s">
        <v>171</v>
      </c>
      <c r="C366" t="s">
        <v>94</v>
      </c>
      <c r="D366" t="s">
        <v>172</v>
      </c>
      <c r="E366" t="s">
        <v>173</v>
      </c>
      <c r="F366" t="s">
        <v>97</v>
      </c>
      <c r="G366">
        <v>19458</v>
      </c>
      <c r="H366" t="s">
        <v>174</v>
      </c>
      <c r="I366">
        <v>2</v>
      </c>
      <c r="J366" t="s">
        <v>103</v>
      </c>
      <c r="K366" s="19">
        <v>0.375</v>
      </c>
      <c r="L366" s="19">
        <v>0.70833333333333337</v>
      </c>
      <c r="M366">
        <v>8</v>
      </c>
      <c r="N366">
        <v>263.32</v>
      </c>
      <c r="O366">
        <v>52.5</v>
      </c>
      <c r="P366">
        <v>76</v>
      </c>
      <c r="Q366" t="s">
        <v>97</v>
      </c>
      <c r="R366">
        <v>30</v>
      </c>
      <c r="S366" s="19">
        <v>0.5</v>
      </c>
      <c r="U366" s="19">
        <v>0.41666666666666669</v>
      </c>
      <c r="V366" t="s">
        <v>97</v>
      </c>
      <c r="W366">
        <v>7.5</v>
      </c>
      <c r="X366" t="s">
        <v>100</v>
      </c>
      <c r="Y366" t="b">
        <v>0</v>
      </c>
    </row>
    <row r="367" spans="1:25" x14ac:dyDescent="0.25">
      <c r="A367" t="s">
        <v>92</v>
      </c>
      <c r="B367" t="s">
        <v>171</v>
      </c>
      <c r="C367" t="s">
        <v>94</v>
      </c>
      <c r="D367" t="s">
        <v>172</v>
      </c>
      <c r="E367" t="s">
        <v>173</v>
      </c>
      <c r="F367" t="s">
        <v>116</v>
      </c>
      <c r="G367">
        <v>18462</v>
      </c>
      <c r="H367" t="s">
        <v>175</v>
      </c>
      <c r="I367">
        <v>1</v>
      </c>
      <c r="J367" t="s">
        <v>105</v>
      </c>
      <c r="K367" s="19">
        <v>0.25</v>
      </c>
      <c r="L367" s="19">
        <v>0.58333333333333337</v>
      </c>
      <c r="M367">
        <v>8</v>
      </c>
      <c r="N367">
        <v>0</v>
      </c>
      <c r="O367">
        <v>60</v>
      </c>
      <c r="P367">
        <v>76</v>
      </c>
      <c r="Q367" t="s">
        <v>97</v>
      </c>
      <c r="R367">
        <v>30</v>
      </c>
      <c r="S367" s="19">
        <v>0.45833333333333331</v>
      </c>
      <c r="T367">
        <v>0</v>
      </c>
      <c r="U367" s="19">
        <v>0</v>
      </c>
      <c r="V367" t="s">
        <v>97</v>
      </c>
      <c r="W367">
        <v>7.5</v>
      </c>
      <c r="X367" t="s">
        <v>100</v>
      </c>
      <c r="Y367" t="b">
        <v>0</v>
      </c>
    </row>
    <row r="368" spans="1:25" x14ac:dyDescent="0.25">
      <c r="A368" t="s">
        <v>92</v>
      </c>
      <c r="B368" t="s">
        <v>171</v>
      </c>
      <c r="C368" t="s">
        <v>94</v>
      </c>
      <c r="D368" t="s">
        <v>172</v>
      </c>
      <c r="E368" t="s">
        <v>173</v>
      </c>
      <c r="F368" t="s">
        <v>116</v>
      </c>
      <c r="G368">
        <v>18462</v>
      </c>
      <c r="H368" t="s">
        <v>175</v>
      </c>
      <c r="I368">
        <v>1</v>
      </c>
      <c r="J368" t="s">
        <v>102</v>
      </c>
      <c r="K368" s="19">
        <v>0.25</v>
      </c>
      <c r="L368" s="19">
        <v>0.58333333333333337</v>
      </c>
      <c r="M368">
        <v>8</v>
      </c>
      <c r="N368">
        <v>0</v>
      </c>
      <c r="O368">
        <v>60</v>
      </c>
      <c r="P368">
        <v>76</v>
      </c>
      <c r="Q368" t="s">
        <v>97</v>
      </c>
      <c r="R368">
        <v>30</v>
      </c>
      <c r="S368" s="19">
        <v>0.45833333333333331</v>
      </c>
      <c r="T368">
        <v>0</v>
      </c>
      <c r="U368" s="19">
        <v>0</v>
      </c>
      <c r="V368" t="s">
        <v>97</v>
      </c>
      <c r="W368">
        <v>7.5</v>
      </c>
      <c r="X368" t="s">
        <v>100</v>
      </c>
      <c r="Y368" t="b">
        <v>0</v>
      </c>
    </row>
    <row r="369" spans="1:25" x14ac:dyDescent="0.25">
      <c r="A369" t="s">
        <v>92</v>
      </c>
      <c r="B369" t="s">
        <v>171</v>
      </c>
      <c r="C369" t="s">
        <v>94</v>
      </c>
      <c r="D369" t="s">
        <v>172</v>
      </c>
      <c r="E369" t="s">
        <v>173</v>
      </c>
      <c r="F369" t="s">
        <v>116</v>
      </c>
      <c r="G369">
        <v>18462</v>
      </c>
      <c r="H369" t="s">
        <v>175</v>
      </c>
      <c r="I369">
        <v>2</v>
      </c>
      <c r="J369" t="s">
        <v>105</v>
      </c>
      <c r="K369" s="19">
        <v>0.25</v>
      </c>
      <c r="L369" s="19">
        <v>0.58333333333333337</v>
      </c>
      <c r="M369">
        <v>8</v>
      </c>
      <c r="N369">
        <v>0</v>
      </c>
      <c r="O369">
        <v>60</v>
      </c>
      <c r="P369">
        <v>76</v>
      </c>
      <c r="Q369" t="s">
        <v>97</v>
      </c>
      <c r="R369">
        <v>30</v>
      </c>
      <c r="S369" s="19">
        <v>0.45833333333333331</v>
      </c>
      <c r="T369">
        <v>0</v>
      </c>
      <c r="U369" s="19">
        <v>0.54166666666666663</v>
      </c>
      <c r="V369" t="s">
        <v>97</v>
      </c>
      <c r="W369">
        <v>7.5</v>
      </c>
      <c r="X369" t="s">
        <v>100</v>
      </c>
      <c r="Y369" t="b">
        <v>0</v>
      </c>
    </row>
    <row r="370" spans="1:25" x14ac:dyDescent="0.25">
      <c r="A370" t="s">
        <v>92</v>
      </c>
      <c r="B370" t="s">
        <v>171</v>
      </c>
      <c r="C370" t="s">
        <v>94</v>
      </c>
      <c r="D370" t="s">
        <v>172</v>
      </c>
      <c r="E370" t="s">
        <v>173</v>
      </c>
      <c r="F370" t="s">
        <v>116</v>
      </c>
      <c r="G370">
        <v>20863</v>
      </c>
      <c r="H370" t="s">
        <v>176</v>
      </c>
      <c r="I370">
        <v>1</v>
      </c>
      <c r="J370" t="s">
        <v>103</v>
      </c>
      <c r="K370" s="19">
        <v>0.25</v>
      </c>
      <c r="L370" s="19">
        <v>0.58333333333333337</v>
      </c>
      <c r="M370">
        <v>8</v>
      </c>
      <c r="N370">
        <v>0</v>
      </c>
      <c r="O370">
        <v>75</v>
      </c>
      <c r="P370">
        <v>76</v>
      </c>
      <c r="Q370" t="s">
        <v>97</v>
      </c>
      <c r="R370">
        <v>30</v>
      </c>
      <c r="S370" s="19">
        <v>0.45833333333333331</v>
      </c>
      <c r="T370">
        <v>0</v>
      </c>
      <c r="U370" s="19">
        <v>0.54166666666666663</v>
      </c>
      <c r="V370" t="s">
        <v>97</v>
      </c>
      <c r="W370">
        <v>7.5</v>
      </c>
      <c r="X370" t="s">
        <v>100</v>
      </c>
      <c r="Y370" t="b">
        <v>0</v>
      </c>
    </row>
    <row r="371" spans="1:25" x14ac:dyDescent="0.25">
      <c r="A371" t="s">
        <v>92</v>
      </c>
      <c r="B371" t="s">
        <v>171</v>
      </c>
      <c r="C371" t="s">
        <v>94</v>
      </c>
      <c r="D371" t="s">
        <v>172</v>
      </c>
      <c r="E371" t="s">
        <v>173</v>
      </c>
      <c r="F371" t="s">
        <v>116</v>
      </c>
      <c r="G371">
        <v>20863</v>
      </c>
      <c r="H371" t="s">
        <v>176</v>
      </c>
      <c r="I371">
        <v>2</v>
      </c>
      <c r="J371" t="s">
        <v>105</v>
      </c>
      <c r="K371" s="19">
        <v>0.25</v>
      </c>
      <c r="L371" s="19">
        <v>0.58333333333333337</v>
      </c>
      <c r="M371">
        <v>8</v>
      </c>
      <c r="N371">
        <v>0</v>
      </c>
      <c r="O371">
        <v>75</v>
      </c>
      <c r="P371">
        <v>76</v>
      </c>
      <c r="Q371" t="s">
        <v>97</v>
      </c>
      <c r="R371">
        <v>30</v>
      </c>
      <c r="S371" s="19">
        <v>0.45833333333333331</v>
      </c>
      <c r="T371">
        <v>0</v>
      </c>
      <c r="U371" s="19">
        <v>0</v>
      </c>
      <c r="V371" t="s">
        <v>97</v>
      </c>
      <c r="W371">
        <v>7.5</v>
      </c>
      <c r="X371" t="s">
        <v>100</v>
      </c>
      <c r="Y371" t="b">
        <v>0</v>
      </c>
    </row>
    <row r="372" spans="1:25" x14ac:dyDescent="0.25">
      <c r="A372" t="s">
        <v>92</v>
      </c>
      <c r="B372" t="s">
        <v>171</v>
      </c>
      <c r="C372" t="s">
        <v>94</v>
      </c>
      <c r="D372" t="s">
        <v>172</v>
      </c>
      <c r="E372" t="s">
        <v>173</v>
      </c>
      <c r="F372" t="s">
        <v>116</v>
      </c>
      <c r="G372">
        <v>20863</v>
      </c>
      <c r="H372" t="s">
        <v>176</v>
      </c>
      <c r="I372">
        <v>2</v>
      </c>
      <c r="J372" t="s">
        <v>99</v>
      </c>
      <c r="K372" s="19">
        <v>0.25</v>
      </c>
      <c r="L372" s="19">
        <v>0.58333333333333337</v>
      </c>
      <c r="M372">
        <v>8</v>
      </c>
      <c r="N372">
        <v>0</v>
      </c>
      <c r="O372">
        <v>75</v>
      </c>
      <c r="P372">
        <v>76</v>
      </c>
      <c r="Q372" t="s">
        <v>97</v>
      </c>
      <c r="R372">
        <v>30</v>
      </c>
      <c r="S372" s="19">
        <v>0.45833333333333331</v>
      </c>
      <c r="T372">
        <v>0</v>
      </c>
      <c r="U372" s="19">
        <v>0</v>
      </c>
      <c r="V372" t="s">
        <v>97</v>
      </c>
      <c r="W372">
        <v>7.5</v>
      </c>
      <c r="X372" t="s">
        <v>100</v>
      </c>
      <c r="Y372" t="b">
        <v>0</v>
      </c>
    </row>
    <row r="373" spans="1:25" x14ac:dyDescent="0.25">
      <c r="A373" t="s">
        <v>92</v>
      </c>
      <c r="B373" t="s">
        <v>171</v>
      </c>
      <c r="C373" t="s">
        <v>94</v>
      </c>
      <c r="D373" t="s">
        <v>172</v>
      </c>
      <c r="E373" t="s">
        <v>173</v>
      </c>
      <c r="F373" t="s">
        <v>116</v>
      </c>
      <c r="G373">
        <v>20863</v>
      </c>
      <c r="H373" t="s">
        <v>176</v>
      </c>
      <c r="I373">
        <v>2</v>
      </c>
      <c r="J373" t="s">
        <v>101</v>
      </c>
      <c r="K373" s="19">
        <v>0.25</v>
      </c>
      <c r="L373" s="19">
        <v>0.58333333333333337</v>
      </c>
      <c r="M373">
        <v>8</v>
      </c>
      <c r="N373">
        <v>0</v>
      </c>
      <c r="O373">
        <v>75</v>
      </c>
      <c r="P373">
        <v>76</v>
      </c>
      <c r="Q373" t="s">
        <v>97</v>
      </c>
      <c r="R373">
        <v>30</v>
      </c>
      <c r="S373" s="19">
        <v>0.4375</v>
      </c>
      <c r="T373">
        <v>0</v>
      </c>
      <c r="U373" s="19">
        <v>0.54166666666666663</v>
      </c>
      <c r="V373" t="s">
        <v>97</v>
      </c>
      <c r="W373">
        <v>7.5</v>
      </c>
      <c r="X373" t="s">
        <v>100</v>
      </c>
      <c r="Y373" t="b">
        <v>0</v>
      </c>
    </row>
    <row r="374" spans="1:25" x14ac:dyDescent="0.25">
      <c r="A374" t="s">
        <v>92</v>
      </c>
      <c r="B374" t="s">
        <v>171</v>
      </c>
      <c r="C374" t="s">
        <v>94</v>
      </c>
      <c r="D374" t="s">
        <v>172</v>
      </c>
      <c r="E374" t="s">
        <v>173</v>
      </c>
      <c r="F374" t="s">
        <v>116</v>
      </c>
      <c r="G374">
        <v>22035</v>
      </c>
      <c r="H374" t="s">
        <v>177</v>
      </c>
      <c r="I374">
        <v>2</v>
      </c>
      <c r="J374" t="s">
        <v>113</v>
      </c>
      <c r="K374" s="19">
        <v>0.25</v>
      </c>
      <c r="L374" s="19">
        <v>0.58333333333333337</v>
      </c>
      <c r="M374">
        <v>8</v>
      </c>
      <c r="N374">
        <v>394.99</v>
      </c>
      <c r="O374">
        <v>66.5</v>
      </c>
      <c r="P374">
        <v>76</v>
      </c>
      <c r="Q374" t="s">
        <v>97</v>
      </c>
      <c r="R374">
        <v>30</v>
      </c>
      <c r="S374" s="19">
        <v>0.4375</v>
      </c>
      <c r="T374">
        <v>0</v>
      </c>
      <c r="U374" s="19">
        <v>0</v>
      </c>
      <c r="V374" t="s">
        <v>97</v>
      </c>
      <c r="W374">
        <v>7.5</v>
      </c>
      <c r="X374" t="s">
        <v>100</v>
      </c>
      <c r="Y374" t="b">
        <v>0</v>
      </c>
    </row>
    <row r="375" spans="1:25" x14ac:dyDescent="0.25">
      <c r="A375" t="s">
        <v>92</v>
      </c>
      <c r="B375" t="s">
        <v>171</v>
      </c>
      <c r="C375" t="s">
        <v>94</v>
      </c>
      <c r="D375" t="s">
        <v>172</v>
      </c>
      <c r="E375" t="s">
        <v>173</v>
      </c>
      <c r="F375" t="s">
        <v>116</v>
      </c>
      <c r="G375">
        <v>22116</v>
      </c>
      <c r="H375" t="s">
        <v>178</v>
      </c>
      <c r="I375">
        <v>2</v>
      </c>
      <c r="J375" t="s">
        <v>99</v>
      </c>
      <c r="K375" s="19">
        <v>0.25</v>
      </c>
      <c r="L375" s="19">
        <v>0.58333333333333337</v>
      </c>
      <c r="M375">
        <v>8</v>
      </c>
      <c r="N375">
        <v>0</v>
      </c>
      <c r="O375">
        <v>60</v>
      </c>
      <c r="P375">
        <v>76</v>
      </c>
      <c r="Q375" t="s">
        <v>97</v>
      </c>
      <c r="R375">
        <v>30</v>
      </c>
      <c r="S375" s="19">
        <v>0.4375</v>
      </c>
      <c r="T375">
        <v>0</v>
      </c>
      <c r="U375" s="19">
        <v>0</v>
      </c>
      <c r="V375" t="s">
        <v>97</v>
      </c>
      <c r="W375">
        <v>7.5</v>
      </c>
      <c r="X375" t="s">
        <v>100</v>
      </c>
      <c r="Y375" t="b">
        <v>0</v>
      </c>
    </row>
    <row r="376" spans="1:25" x14ac:dyDescent="0.25">
      <c r="A376" t="s">
        <v>92</v>
      </c>
      <c r="B376" t="s">
        <v>171</v>
      </c>
      <c r="C376" t="s">
        <v>94</v>
      </c>
      <c r="D376" t="s">
        <v>172</v>
      </c>
      <c r="E376" t="s">
        <v>173</v>
      </c>
      <c r="F376" t="s">
        <v>116</v>
      </c>
      <c r="G376">
        <v>22116</v>
      </c>
      <c r="H376" t="s">
        <v>178</v>
      </c>
      <c r="I376">
        <v>2</v>
      </c>
      <c r="J376" t="s">
        <v>101</v>
      </c>
      <c r="K376" s="19">
        <v>0.25</v>
      </c>
      <c r="L376" s="19">
        <v>0.58333333333333337</v>
      </c>
      <c r="M376">
        <v>8</v>
      </c>
      <c r="N376">
        <v>0</v>
      </c>
      <c r="O376">
        <v>60</v>
      </c>
      <c r="P376">
        <v>76</v>
      </c>
      <c r="Q376" t="s">
        <v>97</v>
      </c>
      <c r="R376">
        <v>30</v>
      </c>
      <c r="S376" s="19">
        <v>0.4375</v>
      </c>
      <c r="T376">
        <v>0</v>
      </c>
      <c r="U376" s="19">
        <v>0</v>
      </c>
      <c r="V376" t="s">
        <v>97</v>
      </c>
      <c r="W376">
        <v>7.5</v>
      </c>
      <c r="X376" t="s">
        <v>100</v>
      </c>
      <c r="Y376" t="b">
        <v>0</v>
      </c>
    </row>
    <row r="377" spans="1:25" x14ac:dyDescent="0.25">
      <c r="A377" t="s">
        <v>92</v>
      </c>
      <c r="B377" t="s">
        <v>171</v>
      </c>
      <c r="C377" t="s">
        <v>94</v>
      </c>
      <c r="D377" t="s">
        <v>172</v>
      </c>
      <c r="E377" t="s">
        <v>173</v>
      </c>
      <c r="F377" t="s">
        <v>116</v>
      </c>
      <c r="G377">
        <v>22116</v>
      </c>
      <c r="H377" t="s">
        <v>178</v>
      </c>
      <c r="I377">
        <v>2</v>
      </c>
      <c r="J377" t="s">
        <v>102</v>
      </c>
      <c r="K377" s="19">
        <v>0.25</v>
      </c>
      <c r="L377" s="19">
        <v>0.58333333333333337</v>
      </c>
      <c r="M377">
        <v>8</v>
      </c>
      <c r="N377">
        <v>0</v>
      </c>
      <c r="O377">
        <v>60</v>
      </c>
      <c r="P377">
        <v>76</v>
      </c>
      <c r="Q377" t="s">
        <v>97</v>
      </c>
      <c r="R377">
        <v>30</v>
      </c>
      <c r="S377" s="19">
        <v>0.4375</v>
      </c>
      <c r="T377">
        <v>0</v>
      </c>
      <c r="U377" s="19">
        <v>0</v>
      </c>
      <c r="V377" t="s">
        <v>97</v>
      </c>
      <c r="W377">
        <v>7.5</v>
      </c>
      <c r="X377" t="s">
        <v>100</v>
      </c>
      <c r="Y377" t="b">
        <v>0</v>
      </c>
    </row>
    <row r="378" spans="1:25" x14ac:dyDescent="0.25">
      <c r="A378" t="s">
        <v>92</v>
      </c>
      <c r="B378" t="s">
        <v>171</v>
      </c>
      <c r="C378" t="s">
        <v>94</v>
      </c>
      <c r="D378" t="s">
        <v>172</v>
      </c>
      <c r="E378" t="s">
        <v>173</v>
      </c>
      <c r="F378" t="s">
        <v>116</v>
      </c>
      <c r="G378">
        <v>22116</v>
      </c>
      <c r="H378" t="s">
        <v>178</v>
      </c>
      <c r="I378">
        <v>2</v>
      </c>
      <c r="J378" t="s">
        <v>103</v>
      </c>
      <c r="K378" s="19">
        <v>0.25</v>
      </c>
      <c r="L378" s="19">
        <v>0.58333333333333337</v>
      </c>
      <c r="M378">
        <v>8</v>
      </c>
      <c r="N378">
        <v>0</v>
      </c>
      <c r="O378">
        <v>60</v>
      </c>
      <c r="P378">
        <v>76</v>
      </c>
      <c r="Q378" t="s">
        <v>97</v>
      </c>
      <c r="R378">
        <v>30</v>
      </c>
      <c r="S378" s="19">
        <v>0.4375</v>
      </c>
      <c r="T378">
        <v>0</v>
      </c>
      <c r="U378" s="19">
        <v>0.54166666666666663</v>
      </c>
      <c r="V378" t="s">
        <v>97</v>
      </c>
      <c r="W378">
        <v>7.5</v>
      </c>
      <c r="X378" t="s">
        <v>100</v>
      </c>
      <c r="Y378" t="b">
        <v>0</v>
      </c>
    </row>
    <row r="379" spans="1:25" x14ac:dyDescent="0.25">
      <c r="A379" t="s">
        <v>92</v>
      </c>
      <c r="B379" t="s">
        <v>171</v>
      </c>
      <c r="C379" t="s">
        <v>94</v>
      </c>
      <c r="D379" t="s">
        <v>172</v>
      </c>
      <c r="E379" t="s">
        <v>173</v>
      </c>
      <c r="F379" t="s">
        <v>116</v>
      </c>
      <c r="G379">
        <v>23179</v>
      </c>
      <c r="H379" t="s">
        <v>179</v>
      </c>
      <c r="I379">
        <v>1</v>
      </c>
      <c r="J379" t="s">
        <v>101</v>
      </c>
      <c r="K379" s="19">
        <v>0.25</v>
      </c>
      <c r="L379" s="19">
        <v>0.58333333333333337</v>
      </c>
      <c r="M379">
        <v>8</v>
      </c>
      <c r="N379">
        <v>263.32</v>
      </c>
      <c r="O379">
        <v>45</v>
      </c>
      <c r="P379">
        <v>76</v>
      </c>
      <c r="Q379" t="s">
        <v>97</v>
      </c>
      <c r="R379">
        <v>30</v>
      </c>
      <c r="S379" s="19">
        <v>0.45833333333333331</v>
      </c>
      <c r="T379">
        <v>0</v>
      </c>
      <c r="U379" s="19">
        <v>0.54166666666666663</v>
      </c>
      <c r="V379" t="s">
        <v>97</v>
      </c>
      <c r="W379">
        <v>7.5</v>
      </c>
      <c r="X379" t="s">
        <v>100</v>
      </c>
      <c r="Y379" t="b">
        <v>0</v>
      </c>
    </row>
    <row r="380" spans="1:25" x14ac:dyDescent="0.25">
      <c r="A380" t="s">
        <v>92</v>
      </c>
      <c r="B380" t="s">
        <v>171</v>
      </c>
      <c r="C380" t="s">
        <v>94</v>
      </c>
      <c r="D380" t="s">
        <v>172</v>
      </c>
      <c r="E380" t="s">
        <v>173</v>
      </c>
      <c r="F380" t="s">
        <v>116</v>
      </c>
      <c r="G380">
        <v>23179</v>
      </c>
      <c r="H380" t="s">
        <v>179</v>
      </c>
      <c r="I380">
        <v>1</v>
      </c>
      <c r="J380" t="s">
        <v>102</v>
      </c>
      <c r="K380" s="19">
        <v>0.25</v>
      </c>
      <c r="L380" s="19">
        <v>0.58333333333333337</v>
      </c>
      <c r="M380">
        <v>8</v>
      </c>
      <c r="N380">
        <v>263.32</v>
      </c>
      <c r="O380">
        <v>45</v>
      </c>
      <c r="P380">
        <v>76</v>
      </c>
      <c r="Q380" t="s">
        <v>97</v>
      </c>
      <c r="R380">
        <v>30</v>
      </c>
      <c r="S380" s="19">
        <v>0.45833333333333331</v>
      </c>
      <c r="T380">
        <v>0</v>
      </c>
      <c r="U380" s="19">
        <v>0.54166666666666663</v>
      </c>
      <c r="V380" t="s">
        <v>97</v>
      </c>
      <c r="W380">
        <v>7.5</v>
      </c>
      <c r="X380" t="s">
        <v>100</v>
      </c>
      <c r="Y380" t="b">
        <v>0</v>
      </c>
    </row>
    <row r="381" spans="1:25" x14ac:dyDescent="0.25">
      <c r="A381" t="s">
        <v>92</v>
      </c>
      <c r="B381" t="s">
        <v>171</v>
      </c>
      <c r="C381" t="s">
        <v>94</v>
      </c>
      <c r="D381" t="s">
        <v>172</v>
      </c>
      <c r="E381" t="s">
        <v>173</v>
      </c>
      <c r="F381" t="s">
        <v>116</v>
      </c>
      <c r="G381">
        <v>23179</v>
      </c>
      <c r="H381" t="s">
        <v>179</v>
      </c>
      <c r="I381">
        <v>1</v>
      </c>
      <c r="J381" t="s">
        <v>103</v>
      </c>
      <c r="K381" s="19">
        <v>0.25</v>
      </c>
      <c r="L381" s="19">
        <v>0.58333333333333337</v>
      </c>
      <c r="M381">
        <v>8</v>
      </c>
      <c r="N381">
        <v>263.32</v>
      </c>
      <c r="O381">
        <v>45</v>
      </c>
      <c r="P381">
        <v>76</v>
      </c>
      <c r="Q381" t="s">
        <v>97</v>
      </c>
      <c r="R381">
        <v>30</v>
      </c>
      <c r="S381" s="19">
        <v>0.45833333333333331</v>
      </c>
      <c r="T381">
        <v>0</v>
      </c>
      <c r="U381" s="19">
        <v>0.54166666666666663</v>
      </c>
      <c r="V381" t="s">
        <v>97</v>
      </c>
      <c r="W381">
        <v>7.5</v>
      </c>
      <c r="X381" t="s">
        <v>100</v>
      </c>
      <c r="Y381" t="b">
        <v>0</v>
      </c>
    </row>
    <row r="382" spans="1:25" x14ac:dyDescent="0.25">
      <c r="A382" t="s">
        <v>92</v>
      </c>
      <c r="B382" t="s">
        <v>171</v>
      </c>
      <c r="C382" t="s">
        <v>94</v>
      </c>
      <c r="D382" t="s">
        <v>172</v>
      </c>
      <c r="E382" t="s">
        <v>173</v>
      </c>
      <c r="F382" t="s">
        <v>116</v>
      </c>
      <c r="G382">
        <v>23179</v>
      </c>
      <c r="H382" t="s">
        <v>179</v>
      </c>
      <c r="I382">
        <v>2</v>
      </c>
      <c r="J382" t="s">
        <v>101</v>
      </c>
      <c r="K382" s="19">
        <v>0.25</v>
      </c>
      <c r="L382" s="19">
        <v>0.58333333333333337</v>
      </c>
      <c r="M382">
        <v>8</v>
      </c>
      <c r="N382">
        <v>263.32</v>
      </c>
      <c r="O382">
        <v>45</v>
      </c>
      <c r="P382">
        <v>76</v>
      </c>
      <c r="Q382" t="s">
        <v>97</v>
      </c>
      <c r="R382">
        <v>30</v>
      </c>
      <c r="S382" s="19">
        <v>0.45833333333333331</v>
      </c>
      <c r="T382">
        <v>0</v>
      </c>
      <c r="U382" s="19">
        <v>0.54166666666666663</v>
      </c>
      <c r="V382" t="s">
        <v>97</v>
      </c>
      <c r="W382">
        <v>7.5</v>
      </c>
      <c r="X382" t="s">
        <v>100</v>
      </c>
      <c r="Y382" t="b">
        <v>0</v>
      </c>
    </row>
    <row r="383" spans="1:25" x14ac:dyDescent="0.25">
      <c r="A383" t="s">
        <v>92</v>
      </c>
      <c r="B383" t="s">
        <v>171</v>
      </c>
      <c r="C383" t="s">
        <v>94</v>
      </c>
      <c r="D383" t="s">
        <v>172</v>
      </c>
      <c r="E383" t="s">
        <v>173</v>
      </c>
      <c r="F383" t="s">
        <v>116</v>
      </c>
      <c r="G383">
        <v>23179</v>
      </c>
      <c r="H383" t="s">
        <v>179</v>
      </c>
      <c r="I383">
        <v>2</v>
      </c>
      <c r="J383" t="s">
        <v>102</v>
      </c>
      <c r="K383" s="19">
        <v>0.25</v>
      </c>
      <c r="L383" s="19">
        <v>0.58333333333333337</v>
      </c>
      <c r="M383">
        <v>8</v>
      </c>
      <c r="N383">
        <v>263.32</v>
      </c>
      <c r="O383">
        <v>45</v>
      </c>
      <c r="P383">
        <v>76</v>
      </c>
      <c r="Q383" t="s">
        <v>97</v>
      </c>
      <c r="R383">
        <v>30</v>
      </c>
      <c r="S383" s="19">
        <v>0.45833333333333331</v>
      </c>
      <c r="T383">
        <v>0</v>
      </c>
      <c r="U383" s="19">
        <v>0.54166666666666663</v>
      </c>
      <c r="V383" t="s">
        <v>97</v>
      </c>
      <c r="W383">
        <v>7.5</v>
      </c>
      <c r="X383" t="s">
        <v>100</v>
      </c>
      <c r="Y383" t="b">
        <v>0</v>
      </c>
    </row>
    <row r="384" spans="1:25" x14ac:dyDescent="0.25">
      <c r="A384" t="s">
        <v>92</v>
      </c>
      <c r="B384" t="s">
        <v>171</v>
      </c>
      <c r="C384" t="s">
        <v>94</v>
      </c>
      <c r="D384" t="s">
        <v>172</v>
      </c>
      <c r="E384" t="s">
        <v>173</v>
      </c>
      <c r="F384" t="s">
        <v>116</v>
      </c>
      <c r="G384">
        <v>23179</v>
      </c>
      <c r="H384" t="s">
        <v>179</v>
      </c>
      <c r="I384">
        <v>2</v>
      </c>
      <c r="J384" t="s">
        <v>103</v>
      </c>
      <c r="K384" s="19">
        <v>0.25</v>
      </c>
      <c r="L384" s="19">
        <v>0.58333333333333337</v>
      </c>
      <c r="M384">
        <v>8</v>
      </c>
      <c r="N384">
        <v>263.32</v>
      </c>
      <c r="O384">
        <v>45</v>
      </c>
      <c r="P384">
        <v>76</v>
      </c>
      <c r="Q384" t="s">
        <v>97</v>
      </c>
      <c r="R384">
        <v>30</v>
      </c>
      <c r="S384" s="19">
        <v>0.4375</v>
      </c>
      <c r="T384">
        <v>0</v>
      </c>
      <c r="U384" s="19">
        <v>0.54166666666666663</v>
      </c>
      <c r="V384" t="s">
        <v>97</v>
      </c>
      <c r="W384">
        <v>7.5</v>
      </c>
      <c r="X384" t="s">
        <v>100</v>
      </c>
      <c r="Y384" t="b">
        <v>0</v>
      </c>
    </row>
    <row r="385" spans="1:25" x14ac:dyDescent="0.25">
      <c r="A385" t="s">
        <v>92</v>
      </c>
      <c r="B385" t="s">
        <v>171</v>
      </c>
      <c r="C385" t="s">
        <v>94</v>
      </c>
      <c r="D385" t="s">
        <v>172</v>
      </c>
      <c r="E385" t="s">
        <v>173</v>
      </c>
      <c r="F385" t="s">
        <v>116</v>
      </c>
      <c r="G385">
        <v>23245</v>
      </c>
      <c r="H385" t="s">
        <v>180</v>
      </c>
      <c r="I385">
        <v>1</v>
      </c>
      <c r="J385" t="s">
        <v>105</v>
      </c>
      <c r="K385" s="19">
        <v>0.25</v>
      </c>
      <c r="L385" s="19">
        <v>0.58333333333333337</v>
      </c>
      <c r="M385">
        <v>8</v>
      </c>
      <c r="N385">
        <v>263.32</v>
      </c>
      <c r="O385">
        <v>52.5</v>
      </c>
      <c r="P385">
        <v>76</v>
      </c>
      <c r="Q385" t="s">
        <v>97</v>
      </c>
      <c r="R385">
        <v>30</v>
      </c>
      <c r="S385" s="19">
        <v>0.45833333333333331</v>
      </c>
      <c r="T385">
        <v>0</v>
      </c>
      <c r="U385" s="19">
        <v>0</v>
      </c>
      <c r="V385" t="s">
        <v>97</v>
      </c>
      <c r="W385">
        <v>7.5</v>
      </c>
      <c r="X385" t="s">
        <v>100</v>
      </c>
      <c r="Y385" t="b">
        <v>0</v>
      </c>
    </row>
    <row r="386" spans="1:25" x14ac:dyDescent="0.25">
      <c r="A386" t="s">
        <v>92</v>
      </c>
      <c r="B386" t="s">
        <v>171</v>
      </c>
      <c r="C386" t="s">
        <v>94</v>
      </c>
      <c r="D386" t="s">
        <v>172</v>
      </c>
      <c r="E386" t="s">
        <v>173</v>
      </c>
      <c r="F386" t="s">
        <v>116</v>
      </c>
      <c r="G386">
        <v>23245</v>
      </c>
      <c r="H386" t="s">
        <v>180</v>
      </c>
      <c r="I386">
        <v>1</v>
      </c>
      <c r="J386" t="s">
        <v>99</v>
      </c>
      <c r="K386" s="19">
        <v>0.25</v>
      </c>
      <c r="L386" s="19">
        <v>0.58333333333333337</v>
      </c>
      <c r="M386">
        <v>8</v>
      </c>
      <c r="N386">
        <v>263.32</v>
      </c>
      <c r="O386">
        <v>52.5</v>
      </c>
      <c r="P386">
        <v>76</v>
      </c>
      <c r="Q386" t="s">
        <v>97</v>
      </c>
      <c r="R386">
        <v>30</v>
      </c>
      <c r="S386" s="19">
        <v>0.45833333333333331</v>
      </c>
      <c r="T386">
        <v>0</v>
      </c>
      <c r="U386" s="19">
        <v>0</v>
      </c>
      <c r="V386" t="s">
        <v>97</v>
      </c>
      <c r="W386">
        <v>7.5</v>
      </c>
      <c r="X386" t="s">
        <v>100</v>
      </c>
      <c r="Y386" t="b">
        <v>0</v>
      </c>
    </row>
    <row r="387" spans="1:25" x14ac:dyDescent="0.25">
      <c r="A387" t="s">
        <v>92</v>
      </c>
      <c r="B387" t="s">
        <v>171</v>
      </c>
      <c r="C387" t="s">
        <v>94</v>
      </c>
      <c r="D387" t="s">
        <v>172</v>
      </c>
      <c r="E387" t="s">
        <v>173</v>
      </c>
      <c r="F387" t="s">
        <v>116</v>
      </c>
      <c r="G387">
        <v>23245</v>
      </c>
      <c r="H387" t="s">
        <v>180</v>
      </c>
      <c r="I387">
        <v>1</v>
      </c>
      <c r="J387" t="s">
        <v>114</v>
      </c>
      <c r="K387" s="19">
        <v>0.25</v>
      </c>
      <c r="L387" s="19">
        <v>0.58333333333333337</v>
      </c>
      <c r="M387">
        <v>8</v>
      </c>
      <c r="N387">
        <v>460.82</v>
      </c>
      <c r="O387">
        <v>52.5</v>
      </c>
      <c r="P387">
        <v>76</v>
      </c>
      <c r="Q387" t="s">
        <v>97</v>
      </c>
      <c r="R387">
        <v>30</v>
      </c>
      <c r="S387" s="19">
        <v>0.45833333333333331</v>
      </c>
      <c r="T387">
        <v>0</v>
      </c>
      <c r="U387" s="19">
        <v>0.54166666666666663</v>
      </c>
      <c r="V387" t="s">
        <v>97</v>
      </c>
      <c r="W387">
        <v>7.5</v>
      </c>
      <c r="X387" t="s">
        <v>100</v>
      </c>
      <c r="Y387" t="b">
        <v>0</v>
      </c>
    </row>
    <row r="388" spans="1:25" x14ac:dyDescent="0.25">
      <c r="A388" t="s">
        <v>92</v>
      </c>
      <c r="B388" t="s">
        <v>171</v>
      </c>
      <c r="C388" t="s">
        <v>94</v>
      </c>
      <c r="D388" t="s">
        <v>172</v>
      </c>
      <c r="E388" t="s">
        <v>173</v>
      </c>
      <c r="F388" t="s">
        <v>116</v>
      </c>
      <c r="G388">
        <v>23245</v>
      </c>
      <c r="H388" t="s">
        <v>180</v>
      </c>
      <c r="I388">
        <v>1</v>
      </c>
      <c r="J388" t="s">
        <v>101</v>
      </c>
      <c r="K388" s="19">
        <v>0.25</v>
      </c>
      <c r="L388" s="19">
        <v>0.58333333333333337</v>
      </c>
      <c r="M388">
        <v>8</v>
      </c>
      <c r="N388">
        <v>263.32</v>
      </c>
      <c r="O388">
        <v>52.5</v>
      </c>
      <c r="P388">
        <v>76</v>
      </c>
      <c r="Q388" t="s">
        <v>97</v>
      </c>
      <c r="R388">
        <v>30</v>
      </c>
      <c r="S388" s="19">
        <v>0.45833333333333331</v>
      </c>
      <c r="T388">
        <v>0</v>
      </c>
      <c r="U388" s="19">
        <v>0</v>
      </c>
      <c r="V388" t="s">
        <v>97</v>
      </c>
      <c r="W388">
        <v>7.5</v>
      </c>
      <c r="X388" t="s">
        <v>100</v>
      </c>
      <c r="Y388" t="b">
        <v>0</v>
      </c>
    </row>
    <row r="389" spans="1:25" x14ac:dyDescent="0.25">
      <c r="A389" t="s">
        <v>92</v>
      </c>
      <c r="B389" t="s">
        <v>171</v>
      </c>
      <c r="C389" t="s">
        <v>94</v>
      </c>
      <c r="D389" t="s">
        <v>172</v>
      </c>
      <c r="E389" t="s">
        <v>173</v>
      </c>
      <c r="F389" t="s">
        <v>116</v>
      </c>
      <c r="G389">
        <v>23245</v>
      </c>
      <c r="H389" t="s">
        <v>180</v>
      </c>
      <c r="I389">
        <v>2</v>
      </c>
      <c r="J389" t="s">
        <v>99</v>
      </c>
      <c r="K389" s="19">
        <v>0.25</v>
      </c>
      <c r="L389" s="19">
        <v>0.58333333333333337</v>
      </c>
      <c r="M389">
        <v>8</v>
      </c>
      <c r="N389">
        <v>263.32</v>
      </c>
      <c r="O389">
        <v>52.5</v>
      </c>
      <c r="P389">
        <v>76</v>
      </c>
      <c r="Q389" t="s">
        <v>97</v>
      </c>
      <c r="R389">
        <v>30</v>
      </c>
      <c r="S389" s="19">
        <v>0.45833333333333331</v>
      </c>
      <c r="T389">
        <v>0</v>
      </c>
      <c r="U389" s="19">
        <v>0</v>
      </c>
      <c r="V389" t="s">
        <v>97</v>
      </c>
      <c r="W389">
        <v>7.5</v>
      </c>
      <c r="X389" t="s">
        <v>100</v>
      </c>
      <c r="Y389" t="b">
        <v>0</v>
      </c>
    </row>
    <row r="390" spans="1:25" x14ac:dyDescent="0.25">
      <c r="A390" t="s">
        <v>92</v>
      </c>
      <c r="B390" t="s">
        <v>171</v>
      </c>
      <c r="C390" t="s">
        <v>94</v>
      </c>
      <c r="D390" t="s">
        <v>172</v>
      </c>
      <c r="E390" t="s">
        <v>173</v>
      </c>
      <c r="F390" t="s">
        <v>116</v>
      </c>
      <c r="G390">
        <v>23484</v>
      </c>
      <c r="H390" t="s">
        <v>181</v>
      </c>
      <c r="I390">
        <v>1</v>
      </c>
      <c r="J390" t="s">
        <v>114</v>
      </c>
      <c r="K390" s="19">
        <v>0.25</v>
      </c>
      <c r="L390" s="19">
        <v>0.58333333333333337</v>
      </c>
      <c r="M390">
        <v>8</v>
      </c>
      <c r="N390">
        <v>460.82</v>
      </c>
      <c r="O390">
        <v>52.5</v>
      </c>
      <c r="P390">
        <v>76</v>
      </c>
      <c r="Q390" t="s">
        <v>97</v>
      </c>
      <c r="R390">
        <v>30</v>
      </c>
      <c r="S390" s="19">
        <v>0.45833333333333331</v>
      </c>
      <c r="T390">
        <v>0</v>
      </c>
      <c r="U390" s="19">
        <v>0</v>
      </c>
      <c r="V390" t="s">
        <v>97</v>
      </c>
      <c r="W390">
        <v>7.5</v>
      </c>
      <c r="X390" t="s">
        <v>100</v>
      </c>
      <c r="Y390" t="b">
        <v>0</v>
      </c>
    </row>
    <row r="391" spans="1:25" x14ac:dyDescent="0.25">
      <c r="A391" t="s">
        <v>92</v>
      </c>
      <c r="B391" t="s">
        <v>171</v>
      </c>
      <c r="C391" t="s">
        <v>94</v>
      </c>
      <c r="D391" t="s">
        <v>172</v>
      </c>
      <c r="E391" t="s">
        <v>173</v>
      </c>
      <c r="F391" t="s">
        <v>116</v>
      </c>
      <c r="G391">
        <v>23484</v>
      </c>
      <c r="H391" t="s">
        <v>181</v>
      </c>
      <c r="I391">
        <v>1</v>
      </c>
      <c r="J391" t="s">
        <v>101</v>
      </c>
      <c r="K391" s="19">
        <v>0.25</v>
      </c>
      <c r="L391" s="19">
        <v>0.58333333333333337</v>
      </c>
      <c r="M391">
        <v>8</v>
      </c>
      <c r="N391">
        <v>263.32</v>
      </c>
      <c r="O391">
        <v>52.5</v>
      </c>
      <c r="P391">
        <v>76</v>
      </c>
      <c r="Q391" t="s">
        <v>97</v>
      </c>
      <c r="R391">
        <v>30</v>
      </c>
      <c r="S391" s="19">
        <v>0.4375</v>
      </c>
      <c r="T391">
        <v>0</v>
      </c>
      <c r="U391" s="19">
        <v>0.54166666666666663</v>
      </c>
      <c r="V391" t="s">
        <v>97</v>
      </c>
      <c r="W391">
        <v>7.5</v>
      </c>
      <c r="X391" t="s">
        <v>100</v>
      </c>
      <c r="Y391" t="b">
        <v>0</v>
      </c>
    </row>
    <row r="392" spans="1:25" x14ac:dyDescent="0.25">
      <c r="A392" t="s">
        <v>92</v>
      </c>
      <c r="B392" t="s">
        <v>171</v>
      </c>
      <c r="C392" t="s">
        <v>94</v>
      </c>
      <c r="D392" t="s">
        <v>172</v>
      </c>
      <c r="E392" t="s">
        <v>173</v>
      </c>
      <c r="F392" t="s">
        <v>116</v>
      </c>
      <c r="G392">
        <v>23520</v>
      </c>
      <c r="H392" t="s">
        <v>182</v>
      </c>
      <c r="I392">
        <v>1</v>
      </c>
      <c r="J392" t="s">
        <v>105</v>
      </c>
      <c r="K392" s="19">
        <v>0.25</v>
      </c>
      <c r="L392" s="19">
        <v>0.58333333333333337</v>
      </c>
      <c r="M392">
        <v>8</v>
      </c>
      <c r="N392">
        <v>263.32</v>
      </c>
      <c r="O392">
        <v>67.5</v>
      </c>
      <c r="P392">
        <v>76</v>
      </c>
      <c r="Q392" t="s">
        <v>97</v>
      </c>
      <c r="R392">
        <v>30</v>
      </c>
      <c r="S392" s="19">
        <v>0.45833333333333331</v>
      </c>
      <c r="T392">
        <v>0</v>
      </c>
      <c r="U392" s="19">
        <v>0.54166666666666663</v>
      </c>
      <c r="V392" t="s">
        <v>97</v>
      </c>
      <c r="W392">
        <v>7.5</v>
      </c>
      <c r="X392" t="s">
        <v>100</v>
      </c>
      <c r="Y392" t="b">
        <v>0</v>
      </c>
    </row>
    <row r="393" spans="1:25" x14ac:dyDescent="0.25">
      <c r="A393" t="s">
        <v>92</v>
      </c>
      <c r="B393" t="s">
        <v>171</v>
      </c>
      <c r="C393" t="s">
        <v>94</v>
      </c>
      <c r="D393" t="s">
        <v>172</v>
      </c>
      <c r="E393" t="s">
        <v>173</v>
      </c>
      <c r="F393" t="s">
        <v>116</v>
      </c>
      <c r="G393">
        <v>24241</v>
      </c>
      <c r="H393" t="s">
        <v>183</v>
      </c>
      <c r="I393">
        <v>1</v>
      </c>
      <c r="J393" t="s">
        <v>99</v>
      </c>
      <c r="K393" s="19">
        <v>0.25</v>
      </c>
      <c r="L393" s="19">
        <v>0.58333333333333337</v>
      </c>
      <c r="M393">
        <v>8</v>
      </c>
      <c r="N393">
        <v>263.32</v>
      </c>
      <c r="O393">
        <v>60</v>
      </c>
      <c r="P393">
        <v>76</v>
      </c>
      <c r="Q393" t="s">
        <v>97</v>
      </c>
      <c r="R393">
        <v>30</v>
      </c>
      <c r="S393" s="19">
        <v>0.45833333333333331</v>
      </c>
      <c r="T393">
        <v>0</v>
      </c>
      <c r="U393" s="19">
        <v>0</v>
      </c>
      <c r="V393" t="s">
        <v>97</v>
      </c>
      <c r="W393">
        <v>7.5</v>
      </c>
      <c r="X393" t="s">
        <v>100</v>
      </c>
      <c r="Y393" t="b">
        <v>0</v>
      </c>
    </row>
    <row r="394" spans="1:25" x14ac:dyDescent="0.25">
      <c r="A394" t="s">
        <v>92</v>
      </c>
      <c r="B394" t="s">
        <v>171</v>
      </c>
      <c r="C394" t="s">
        <v>94</v>
      </c>
      <c r="D394" t="s">
        <v>172</v>
      </c>
      <c r="E394" t="s">
        <v>173</v>
      </c>
      <c r="F394" t="s">
        <v>116</v>
      </c>
      <c r="G394">
        <v>24241</v>
      </c>
      <c r="H394" t="s">
        <v>183</v>
      </c>
      <c r="I394">
        <v>1</v>
      </c>
      <c r="J394" t="s">
        <v>113</v>
      </c>
      <c r="K394" s="19">
        <v>0.25</v>
      </c>
      <c r="L394" s="19">
        <v>0.58333333333333337</v>
      </c>
      <c r="M394">
        <v>8</v>
      </c>
      <c r="N394">
        <v>394.99</v>
      </c>
      <c r="O394">
        <v>60</v>
      </c>
      <c r="P394">
        <v>76</v>
      </c>
      <c r="Q394" t="s">
        <v>97</v>
      </c>
      <c r="R394">
        <v>30</v>
      </c>
      <c r="S394" s="19">
        <v>0.45833333333333331</v>
      </c>
      <c r="T394">
        <v>0</v>
      </c>
      <c r="U394" s="19">
        <v>0</v>
      </c>
      <c r="V394" t="s">
        <v>97</v>
      </c>
      <c r="W394">
        <v>7.5</v>
      </c>
      <c r="X394" t="s">
        <v>100</v>
      </c>
      <c r="Y394" t="b">
        <v>0</v>
      </c>
    </row>
    <row r="395" spans="1:25" x14ac:dyDescent="0.25">
      <c r="A395" t="s">
        <v>92</v>
      </c>
      <c r="B395" t="s">
        <v>171</v>
      </c>
      <c r="C395" t="s">
        <v>94</v>
      </c>
      <c r="D395" t="s">
        <v>172</v>
      </c>
      <c r="E395" t="s">
        <v>173</v>
      </c>
      <c r="F395" t="s">
        <v>116</v>
      </c>
      <c r="G395">
        <v>24241</v>
      </c>
      <c r="H395" t="s">
        <v>183</v>
      </c>
      <c r="I395">
        <v>1</v>
      </c>
      <c r="J395" t="s">
        <v>114</v>
      </c>
      <c r="K395" s="19">
        <v>0.25</v>
      </c>
      <c r="L395" s="19">
        <v>0.58333333333333337</v>
      </c>
      <c r="M395">
        <v>8</v>
      </c>
      <c r="N395">
        <v>460.82</v>
      </c>
      <c r="O395">
        <v>60</v>
      </c>
      <c r="P395">
        <v>76</v>
      </c>
      <c r="Q395" t="s">
        <v>97</v>
      </c>
      <c r="R395">
        <v>30</v>
      </c>
      <c r="S395" s="19">
        <v>0.45833333333333331</v>
      </c>
      <c r="T395">
        <v>0</v>
      </c>
      <c r="U395" s="19">
        <v>0</v>
      </c>
      <c r="V395" t="s">
        <v>97</v>
      </c>
      <c r="W395">
        <v>7.5</v>
      </c>
      <c r="X395" t="s">
        <v>100</v>
      </c>
      <c r="Y395" t="b">
        <v>0</v>
      </c>
    </row>
    <row r="396" spans="1:25" x14ac:dyDescent="0.25">
      <c r="A396" t="s">
        <v>92</v>
      </c>
      <c r="B396" t="s">
        <v>171</v>
      </c>
      <c r="C396" t="s">
        <v>94</v>
      </c>
      <c r="D396" t="s">
        <v>172</v>
      </c>
      <c r="E396" t="s">
        <v>173</v>
      </c>
      <c r="F396" t="s">
        <v>116</v>
      </c>
      <c r="G396">
        <v>24241</v>
      </c>
      <c r="H396" t="s">
        <v>183</v>
      </c>
      <c r="I396">
        <v>2</v>
      </c>
      <c r="J396" t="s">
        <v>105</v>
      </c>
      <c r="K396" s="19">
        <v>0.25</v>
      </c>
      <c r="L396" s="19">
        <v>0.58333333333333337</v>
      </c>
      <c r="M396">
        <v>8</v>
      </c>
      <c r="N396">
        <v>263.32</v>
      </c>
      <c r="O396">
        <v>60</v>
      </c>
      <c r="P396">
        <v>76</v>
      </c>
      <c r="Q396" t="s">
        <v>97</v>
      </c>
      <c r="R396">
        <v>30</v>
      </c>
      <c r="S396" s="19">
        <v>0.45833333333333331</v>
      </c>
      <c r="T396">
        <v>0</v>
      </c>
      <c r="U396" s="19">
        <v>0</v>
      </c>
      <c r="V396" t="s">
        <v>97</v>
      </c>
      <c r="W396">
        <v>7.5</v>
      </c>
      <c r="X396" t="s">
        <v>100</v>
      </c>
      <c r="Y396" t="b">
        <v>0</v>
      </c>
    </row>
    <row r="397" spans="1:25" x14ac:dyDescent="0.25">
      <c r="A397" t="s">
        <v>92</v>
      </c>
      <c r="B397" t="s">
        <v>171</v>
      </c>
      <c r="C397" t="s">
        <v>94</v>
      </c>
      <c r="D397" t="s">
        <v>172</v>
      </c>
      <c r="E397" t="s">
        <v>173</v>
      </c>
      <c r="F397" t="s">
        <v>116</v>
      </c>
      <c r="G397">
        <v>24336</v>
      </c>
      <c r="H397" t="s">
        <v>184</v>
      </c>
      <c r="I397">
        <v>1</v>
      </c>
      <c r="J397" t="s">
        <v>113</v>
      </c>
      <c r="K397" s="19">
        <v>0.25</v>
      </c>
      <c r="L397" s="19">
        <v>0.60416666666666663</v>
      </c>
      <c r="M397">
        <v>8.5</v>
      </c>
      <c r="N397">
        <v>0</v>
      </c>
      <c r="O397">
        <v>16</v>
      </c>
      <c r="P397">
        <v>76</v>
      </c>
      <c r="Q397" t="s">
        <v>97</v>
      </c>
      <c r="R397">
        <v>30</v>
      </c>
      <c r="S397" s="19">
        <v>0.4375</v>
      </c>
      <c r="T397">
        <v>0</v>
      </c>
      <c r="U397" s="19">
        <v>0.54166666666666663</v>
      </c>
      <c r="V397" t="s">
        <v>97</v>
      </c>
      <c r="W397">
        <v>8</v>
      </c>
      <c r="X397" t="s">
        <v>100</v>
      </c>
      <c r="Y397" t="b">
        <v>0</v>
      </c>
    </row>
    <row r="398" spans="1:25" x14ac:dyDescent="0.25">
      <c r="A398" t="s">
        <v>92</v>
      </c>
      <c r="B398" t="s">
        <v>171</v>
      </c>
      <c r="C398" t="s">
        <v>94</v>
      </c>
      <c r="D398" t="s">
        <v>172</v>
      </c>
      <c r="E398" t="s">
        <v>173</v>
      </c>
      <c r="F398" t="s">
        <v>116</v>
      </c>
      <c r="G398">
        <v>24479</v>
      </c>
      <c r="H398" t="s">
        <v>185</v>
      </c>
      <c r="I398">
        <v>1</v>
      </c>
      <c r="J398" t="s">
        <v>102</v>
      </c>
      <c r="K398" s="19">
        <v>0.25</v>
      </c>
      <c r="L398" s="19">
        <v>0.58333333333333337</v>
      </c>
      <c r="M398">
        <v>8</v>
      </c>
      <c r="N398">
        <v>263.32</v>
      </c>
      <c r="O398">
        <v>67.5</v>
      </c>
      <c r="P398">
        <v>76</v>
      </c>
      <c r="Q398" t="s">
        <v>97</v>
      </c>
      <c r="R398">
        <v>30</v>
      </c>
      <c r="S398" s="19">
        <v>0.45833333333333331</v>
      </c>
      <c r="T398">
        <v>0</v>
      </c>
      <c r="U398" s="19">
        <v>0.54166666666666663</v>
      </c>
      <c r="V398" t="s">
        <v>97</v>
      </c>
      <c r="W398">
        <v>7.5</v>
      </c>
      <c r="X398" t="s">
        <v>100</v>
      </c>
      <c r="Y398" t="b">
        <v>0</v>
      </c>
    </row>
    <row r="399" spans="1:25" x14ac:dyDescent="0.25">
      <c r="A399" t="s">
        <v>92</v>
      </c>
      <c r="B399" t="s">
        <v>171</v>
      </c>
      <c r="C399" t="s">
        <v>94</v>
      </c>
      <c r="D399" t="s">
        <v>172</v>
      </c>
      <c r="E399" t="s">
        <v>173</v>
      </c>
      <c r="F399" t="s">
        <v>116</v>
      </c>
      <c r="G399">
        <v>24479</v>
      </c>
      <c r="H399" t="s">
        <v>185</v>
      </c>
      <c r="I399">
        <v>1</v>
      </c>
      <c r="J399" t="s">
        <v>103</v>
      </c>
      <c r="K399" s="19">
        <v>0.25</v>
      </c>
      <c r="L399" s="19">
        <v>0.58333333333333337</v>
      </c>
      <c r="M399">
        <v>8</v>
      </c>
      <c r="N399">
        <v>263.32</v>
      </c>
      <c r="O399">
        <v>67.5</v>
      </c>
      <c r="P399">
        <v>76</v>
      </c>
      <c r="Q399" t="s">
        <v>97</v>
      </c>
      <c r="R399">
        <v>30</v>
      </c>
      <c r="S399" s="19">
        <v>0.45833333333333331</v>
      </c>
      <c r="T399">
        <v>0</v>
      </c>
      <c r="U399" s="19">
        <v>0.54166666666666663</v>
      </c>
      <c r="V399" t="s">
        <v>97</v>
      </c>
      <c r="W399">
        <v>7.5</v>
      </c>
      <c r="X399" t="s">
        <v>100</v>
      </c>
      <c r="Y399" t="b">
        <v>0</v>
      </c>
    </row>
    <row r="400" spans="1:25" x14ac:dyDescent="0.25">
      <c r="A400" t="s">
        <v>92</v>
      </c>
      <c r="B400" t="s">
        <v>171</v>
      </c>
      <c r="C400" t="s">
        <v>94</v>
      </c>
      <c r="D400" t="s">
        <v>172</v>
      </c>
      <c r="E400" t="s">
        <v>173</v>
      </c>
      <c r="F400" t="s">
        <v>116</v>
      </c>
      <c r="G400">
        <v>24479</v>
      </c>
      <c r="H400" t="s">
        <v>185</v>
      </c>
      <c r="I400">
        <v>2</v>
      </c>
      <c r="J400" t="s">
        <v>103</v>
      </c>
      <c r="K400" s="19">
        <v>0.25</v>
      </c>
      <c r="L400" s="19">
        <v>0.58333333333333337</v>
      </c>
      <c r="M400">
        <v>8</v>
      </c>
      <c r="N400">
        <v>263.32</v>
      </c>
      <c r="O400">
        <v>67.5</v>
      </c>
      <c r="P400">
        <v>76</v>
      </c>
      <c r="Q400" t="s">
        <v>97</v>
      </c>
      <c r="R400">
        <v>30</v>
      </c>
      <c r="S400" s="19">
        <v>0.45833333333333331</v>
      </c>
      <c r="T400">
        <v>0</v>
      </c>
      <c r="U400" s="19">
        <v>0.54166666666666663</v>
      </c>
      <c r="V400" t="s">
        <v>97</v>
      </c>
      <c r="W400">
        <v>7.5</v>
      </c>
      <c r="X400" t="s">
        <v>100</v>
      </c>
      <c r="Y400" t="b">
        <v>0</v>
      </c>
    </row>
    <row r="401" spans="1:25" x14ac:dyDescent="0.25">
      <c r="A401" t="s">
        <v>92</v>
      </c>
      <c r="B401" t="s">
        <v>171</v>
      </c>
      <c r="C401" t="s">
        <v>94</v>
      </c>
      <c r="D401" t="s">
        <v>172</v>
      </c>
      <c r="E401" t="s">
        <v>173</v>
      </c>
      <c r="F401" t="s">
        <v>116</v>
      </c>
      <c r="G401">
        <v>24880</v>
      </c>
      <c r="H401" t="s">
        <v>186</v>
      </c>
      <c r="I401">
        <v>1</v>
      </c>
      <c r="J401" t="s">
        <v>99</v>
      </c>
      <c r="K401" s="19">
        <v>0.25</v>
      </c>
      <c r="L401" s="19">
        <v>0.58333333333333337</v>
      </c>
      <c r="M401">
        <v>8</v>
      </c>
      <c r="N401">
        <v>263.32</v>
      </c>
      <c r="O401">
        <v>22.5</v>
      </c>
      <c r="P401">
        <v>76</v>
      </c>
      <c r="Q401" t="s">
        <v>97</v>
      </c>
      <c r="R401">
        <v>30</v>
      </c>
      <c r="S401" s="19">
        <v>0.45833333333333331</v>
      </c>
      <c r="T401">
        <v>0</v>
      </c>
      <c r="U401" s="19">
        <v>0.54166666666666663</v>
      </c>
      <c r="V401" t="s">
        <v>97</v>
      </c>
      <c r="W401">
        <v>7.5</v>
      </c>
      <c r="X401" t="s">
        <v>100</v>
      </c>
      <c r="Y401" t="b">
        <v>0</v>
      </c>
    </row>
    <row r="402" spans="1:25" x14ac:dyDescent="0.25">
      <c r="A402" t="s">
        <v>92</v>
      </c>
      <c r="B402" t="s">
        <v>171</v>
      </c>
      <c r="C402" t="s">
        <v>94</v>
      </c>
      <c r="D402" t="s">
        <v>172</v>
      </c>
      <c r="E402" t="s">
        <v>173</v>
      </c>
      <c r="F402" t="s">
        <v>116</v>
      </c>
      <c r="G402">
        <v>24900</v>
      </c>
      <c r="H402" t="s">
        <v>187</v>
      </c>
      <c r="I402">
        <v>1</v>
      </c>
      <c r="J402" t="s">
        <v>102</v>
      </c>
      <c r="K402" s="19">
        <v>0.25</v>
      </c>
      <c r="L402" s="19">
        <v>0.58333333333333337</v>
      </c>
      <c r="M402">
        <v>8</v>
      </c>
      <c r="N402">
        <v>0</v>
      </c>
      <c r="O402">
        <v>30</v>
      </c>
      <c r="P402">
        <v>76</v>
      </c>
      <c r="Q402" t="s">
        <v>97</v>
      </c>
      <c r="R402">
        <v>30</v>
      </c>
      <c r="S402" s="19">
        <v>0.45833333333333331</v>
      </c>
      <c r="T402">
        <v>0</v>
      </c>
      <c r="U402" s="19">
        <v>0.54166666666666663</v>
      </c>
      <c r="V402" t="s">
        <v>97</v>
      </c>
      <c r="W402">
        <v>7.5</v>
      </c>
      <c r="X402" t="s">
        <v>100</v>
      </c>
      <c r="Y402" t="b">
        <v>0</v>
      </c>
    </row>
    <row r="403" spans="1:25" x14ac:dyDescent="0.25">
      <c r="A403" t="s">
        <v>92</v>
      </c>
      <c r="B403" t="s">
        <v>171</v>
      </c>
      <c r="C403" t="s">
        <v>94</v>
      </c>
      <c r="D403" t="s">
        <v>172</v>
      </c>
      <c r="E403" t="s">
        <v>173</v>
      </c>
      <c r="F403" t="s">
        <v>116</v>
      </c>
      <c r="G403">
        <v>24900</v>
      </c>
      <c r="H403" t="s">
        <v>187</v>
      </c>
      <c r="I403">
        <v>1</v>
      </c>
      <c r="J403" t="s">
        <v>103</v>
      </c>
      <c r="K403" s="19">
        <v>0.25</v>
      </c>
      <c r="L403" s="19">
        <v>0.58333333333333337</v>
      </c>
      <c r="M403">
        <v>8</v>
      </c>
      <c r="N403">
        <v>0</v>
      </c>
      <c r="O403">
        <v>30</v>
      </c>
      <c r="P403">
        <v>76</v>
      </c>
      <c r="Q403" t="s">
        <v>97</v>
      </c>
      <c r="R403">
        <v>30</v>
      </c>
      <c r="S403" s="19">
        <v>0.45833333333333331</v>
      </c>
      <c r="T403">
        <v>0</v>
      </c>
      <c r="U403" s="19">
        <v>0.54166666666666663</v>
      </c>
      <c r="V403" t="s">
        <v>97</v>
      </c>
      <c r="W403">
        <v>7.5</v>
      </c>
      <c r="X403" t="s">
        <v>100</v>
      </c>
      <c r="Y403" t="b">
        <v>0</v>
      </c>
    </row>
    <row r="404" spans="1:25" x14ac:dyDescent="0.25">
      <c r="A404" t="s">
        <v>92</v>
      </c>
      <c r="B404" t="s">
        <v>171</v>
      </c>
      <c r="C404" t="s">
        <v>94</v>
      </c>
      <c r="D404" t="s">
        <v>172</v>
      </c>
      <c r="E404" t="s">
        <v>173</v>
      </c>
      <c r="F404" t="s">
        <v>116</v>
      </c>
      <c r="G404">
        <v>24900</v>
      </c>
      <c r="H404" t="s">
        <v>187</v>
      </c>
      <c r="I404">
        <v>2</v>
      </c>
      <c r="J404" t="s">
        <v>102</v>
      </c>
      <c r="K404" s="19">
        <v>0.25</v>
      </c>
      <c r="L404" s="19">
        <v>0.58333333333333337</v>
      </c>
      <c r="M404">
        <v>8</v>
      </c>
      <c r="N404">
        <v>0</v>
      </c>
      <c r="O404">
        <v>30</v>
      </c>
      <c r="P404">
        <v>76</v>
      </c>
      <c r="Q404" t="s">
        <v>97</v>
      </c>
      <c r="R404">
        <v>30</v>
      </c>
      <c r="S404" s="19">
        <v>0.45833333333333331</v>
      </c>
      <c r="T404">
        <v>0</v>
      </c>
      <c r="U404" s="19">
        <v>0.54166666666666663</v>
      </c>
      <c r="V404" t="s">
        <v>97</v>
      </c>
      <c r="W404">
        <v>7.5</v>
      </c>
      <c r="X404" t="s">
        <v>100</v>
      </c>
      <c r="Y404" t="b">
        <v>0</v>
      </c>
    </row>
    <row r="405" spans="1:25" x14ac:dyDescent="0.25">
      <c r="A405" t="s">
        <v>92</v>
      </c>
      <c r="B405" t="s">
        <v>171</v>
      </c>
      <c r="C405" t="s">
        <v>94</v>
      </c>
      <c r="D405" t="s">
        <v>172</v>
      </c>
      <c r="E405" t="s">
        <v>173</v>
      </c>
      <c r="F405" t="s">
        <v>116</v>
      </c>
      <c r="G405">
        <v>24900</v>
      </c>
      <c r="H405" t="s">
        <v>187</v>
      </c>
      <c r="I405">
        <v>2</v>
      </c>
      <c r="J405" t="s">
        <v>103</v>
      </c>
      <c r="K405" s="19">
        <v>0.25</v>
      </c>
      <c r="L405" s="19">
        <v>0.58333333333333337</v>
      </c>
      <c r="M405">
        <v>8</v>
      </c>
      <c r="N405">
        <v>0</v>
      </c>
      <c r="O405">
        <v>30</v>
      </c>
      <c r="P405">
        <v>76</v>
      </c>
      <c r="Q405" t="s">
        <v>97</v>
      </c>
      <c r="R405">
        <v>30</v>
      </c>
      <c r="S405" s="19">
        <v>0.4375</v>
      </c>
      <c r="T405">
        <v>0</v>
      </c>
      <c r="U405" s="19">
        <v>0</v>
      </c>
      <c r="V405" t="s">
        <v>97</v>
      </c>
      <c r="W405">
        <v>7.5</v>
      </c>
      <c r="X405" t="s">
        <v>100</v>
      </c>
      <c r="Y405" t="b">
        <v>0</v>
      </c>
    </row>
    <row r="406" spans="1:25" x14ac:dyDescent="0.25">
      <c r="A406" t="s">
        <v>92</v>
      </c>
      <c r="B406" t="s">
        <v>171</v>
      </c>
      <c r="C406" t="s">
        <v>94</v>
      </c>
      <c r="D406" t="s">
        <v>172</v>
      </c>
      <c r="E406" t="s">
        <v>173</v>
      </c>
      <c r="F406" t="s">
        <v>116</v>
      </c>
      <c r="G406">
        <v>25209</v>
      </c>
      <c r="H406" t="s">
        <v>188</v>
      </c>
      <c r="I406">
        <v>2</v>
      </c>
      <c r="J406" t="s">
        <v>114</v>
      </c>
      <c r="K406" s="19">
        <v>0.25</v>
      </c>
      <c r="L406" s="19">
        <v>0.58333333333333337</v>
      </c>
      <c r="M406">
        <v>8</v>
      </c>
      <c r="N406">
        <v>460.82</v>
      </c>
      <c r="O406">
        <v>37.5</v>
      </c>
      <c r="P406">
        <v>76</v>
      </c>
      <c r="Q406" t="s">
        <v>97</v>
      </c>
      <c r="R406">
        <v>30</v>
      </c>
      <c r="S406" s="19">
        <v>0.45833333333333331</v>
      </c>
      <c r="T406">
        <v>0</v>
      </c>
      <c r="U406" s="19">
        <v>0.54166666666666663</v>
      </c>
      <c r="V406" t="s">
        <v>97</v>
      </c>
      <c r="W406">
        <v>7.5</v>
      </c>
      <c r="X406" t="s">
        <v>100</v>
      </c>
      <c r="Y406" t="b">
        <v>0</v>
      </c>
    </row>
    <row r="407" spans="1:25" x14ac:dyDescent="0.25">
      <c r="A407" t="s">
        <v>92</v>
      </c>
      <c r="B407" t="s">
        <v>171</v>
      </c>
      <c r="C407" t="s">
        <v>94</v>
      </c>
      <c r="D407" t="s">
        <v>172</v>
      </c>
      <c r="E407" t="s">
        <v>173</v>
      </c>
      <c r="F407" t="s">
        <v>116</v>
      </c>
      <c r="G407">
        <v>26072</v>
      </c>
      <c r="H407" t="s">
        <v>189</v>
      </c>
      <c r="I407">
        <v>1</v>
      </c>
      <c r="J407" t="s">
        <v>113</v>
      </c>
      <c r="K407" s="19">
        <v>0.25</v>
      </c>
      <c r="L407" s="19">
        <v>0.58333333333333337</v>
      </c>
      <c r="M407">
        <v>8</v>
      </c>
      <c r="N407">
        <v>0</v>
      </c>
      <c r="O407">
        <v>45</v>
      </c>
      <c r="P407">
        <v>76</v>
      </c>
      <c r="Q407" t="s">
        <v>97</v>
      </c>
      <c r="R407">
        <v>30</v>
      </c>
      <c r="S407" s="19">
        <v>0.45833333333333331</v>
      </c>
      <c r="T407">
        <v>0</v>
      </c>
      <c r="U407" s="19">
        <v>0.54166666666666663</v>
      </c>
      <c r="V407" t="s">
        <v>97</v>
      </c>
      <c r="W407">
        <v>7.5</v>
      </c>
      <c r="X407" t="s">
        <v>100</v>
      </c>
      <c r="Y407" t="b">
        <v>0</v>
      </c>
    </row>
    <row r="408" spans="1:25" x14ac:dyDescent="0.25">
      <c r="A408" t="s">
        <v>92</v>
      </c>
      <c r="B408" t="s">
        <v>171</v>
      </c>
      <c r="C408" t="s">
        <v>94</v>
      </c>
      <c r="D408" t="s">
        <v>172</v>
      </c>
      <c r="E408" t="s">
        <v>173</v>
      </c>
      <c r="F408" t="s">
        <v>116</v>
      </c>
      <c r="G408">
        <v>26072</v>
      </c>
      <c r="H408" t="s">
        <v>189</v>
      </c>
      <c r="I408">
        <v>2</v>
      </c>
      <c r="J408" t="s">
        <v>114</v>
      </c>
      <c r="K408" s="19">
        <v>0.25</v>
      </c>
      <c r="L408" s="19">
        <v>0.58333333333333337</v>
      </c>
      <c r="M408">
        <v>8</v>
      </c>
      <c r="N408">
        <v>0</v>
      </c>
      <c r="O408">
        <v>45</v>
      </c>
      <c r="P408">
        <v>76</v>
      </c>
      <c r="Q408" t="s">
        <v>97</v>
      </c>
      <c r="R408">
        <v>30</v>
      </c>
      <c r="S408" s="19">
        <v>0.45833333333333331</v>
      </c>
      <c r="T408">
        <v>0</v>
      </c>
      <c r="U408" s="19">
        <v>0.54166666666666663</v>
      </c>
      <c r="V408" t="s">
        <v>97</v>
      </c>
      <c r="W408">
        <v>7.5</v>
      </c>
      <c r="X408" t="s">
        <v>100</v>
      </c>
      <c r="Y408" t="b">
        <v>0</v>
      </c>
    </row>
    <row r="409" spans="1:25" x14ac:dyDescent="0.25">
      <c r="A409" t="s">
        <v>92</v>
      </c>
      <c r="B409" t="s">
        <v>171</v>
      </c>
      <c r="C409" t="s">
        <v>94</v>
      </c>
      <c r="D409" t="s">
        <v>172</v>
      </c>
      <c r="E409" t="s">
        <v>173</v>
      </c>
      <c r="F409" t="s">
        <v>116</v>
      </c>
      <c r="G409">
        <v>26320</v>
      </c>
      <c r="H409" t="s">
        <v>190</v>
      </c>
      <c r="I409">
        <v>2</v>
      </c>
      <c r="J409" t="s">
        <v>113</v>
      </c>
      <c r="K409" s="19">
        <v>0.25</v>
      </c>
      <c r="L409" s="19">
        <v>0.58333333333333337</v>
      </c>
      <c r="M409">
        <v>8</v>
      </c>
      <c r="N409">
        <v>394.99</v>
      </c>
      <c r="O409">
        <v>0</v>
      </c>
      <c r="P409">
        <v>76</v>
      </c>
      <c r="Q409" t="s">
        <v>97</v>
      </c>
      <c r="R409">
        <v>30</v>
      </c>
      <c r="S409" s="19">
        <v>0.45833333333333331</v>
      </c>
      <c r="T409">
        <v>0</v>
      </c>
      <c r="U409" s="19">
        <v>0.54166666666666663</v>
      </c>
      <c r="V409" t="s">
        <v>97</v>
      </c>
      <c r="W409">
        <v>7.5</v>
      </c>
      <c r="X409" t="s">
        <v>100</v>
      </c>
      <c r="Y409" t="b">
        <v>0</v>
      </c>
    </row>
    <row r="410" spans="1:25" x14ac:dyDescent="0.25">
      <c r="A410" t="s">
        <v>92</v>
      </c>
      <c r="B410" t="s">
        <v>171</v>
      </c>
      <c r="C410" t="s">
        <v>94</v>
      </c>
      <c r="D410" t="s">
        <v>172</v>
      </c>
      <c r="E410" t="s">
        <v>173</v>
      </c>
      <c r="F410" t="s">
        <v>116</v>
      </c>
      <c r="G410">
        <v>26407</v>
      </c>
      <c r="H410" t="s">
        <v>191</v>
      </c>
      <c r="I410">
        <v>2</v>
      </c>
      <c r="J410" t="s">
        <v>113</v>
      </c>
      <c r="K410" s="19">
        <v>0.25</v>
      </c>
      <c r="L410" s="19">
        <v>0.58333333333333337</v>
      </c>
      <c r="M410">
        <v>8</v>
      </c>
      <c r="N410">
        <v>394.99</v>
      </c>
      <c r="O410">
        <v>45</v>
      </c>
      <c r="P410">
        <v>76</v>
      </c>
      <c r="Q410" t="s">
        <v>97</v>
      </c>
      <c r="R410">
        <v>30</v>
      </c>
      <c r="S410" s="19">
        <v>0.45833333333333331</v>
      </c>
      <c r="T410">
        <v>0</v>
      </c>
      <c r="U410" s="19">
        <v>0.54166666666666663</v>
      </c>
      <c r="V410" t="s">
        <v>97</v>
      </c>
      <c r="W410">
        <v>7.5</v>
      </c>
      <c r="X410" t="s">
        <v>100</v>
      </c>
      <c r="Y410" t="b">
        <v>0</v>
      </c>
    </row>
    <row r="411" spans="1:25" x14ac:dyDescent="0.25">
      <c r="A411" t="s">
        <v>92</v>
      </c>
      <c r="B411" t="s">
        <v>171</v>
      </c>
      <c r="C411" t="s">
        <v>94</v>
      </c>
      <c r="D411" t="s">
        <v>172</v>
      </c>
      <c r="E411" t="s">
        <v>173</v>
      </c>
      <c r="F411" t="s">
        <v>116</v>
      </c>
      <c r="G411">
        <v>26407</v>
      </c>
      <c r="H411" t="s">
        <v>191</v>
      </c>
      <c r="I411">
        <v>2</v>
      </c>
      <c r="J411" t="s">
        <v>114</v>
      </c>
      <c r="K411" s="19">
        <v>0.25</v>
      </c>
      <c r="L411" s="19">
        <v>0.58333333333333337</v>
      </c>
      <c r="M411">
        <v>8</v>
      </c>
      <c r="N411">
        <v>460.82</v>
      </c>
      <c r="O411">
        <v>45</v>
      </c>
      <c r="P411">
        <v>76</v>
      </c>
      <c r="Q411" t="s">
        <v>97</v>
      </c>
      <c r="R411">
        <v>30</v>
      </c>
      <c r="S411" s="19">
        <v>0.45833333333333331</v>
      </c>
      <c r="T411">
        <v>0</v>
      </c>
      <c r="U411" s="19">
        <v>0.54166666666666663</v>
      </c>
      <c r="V411" t="s">
        <v>97</v>
      </c>
      <c r="W411">
        <v>7.5</v>
      </c>
      <c r="X411" t="s">
        <v>100</v>
      </c>
      <c r="Y411" t="b">
        <v>0</v>
      </c>
    </row>
    <row r="412" spans="1:25" x14ac:dyDescent="0.25">
      <c r="A412" t="s">
        <v>92</v>
      </c>
      <c r="B412" t="s">
        <v>171</v>
      </c>
      <c r="C412" t="s">
        <v>94</v>
      </c>
      <c r="D412" t="s">
        <v>172</v>
      </c>
      <c r="E412" t="s">
        <v>173</v>
      </c>
      <c r="F412" t="s">
        <v>133</v>
      </c>
      <c r="H412" t="s">
        <v>97</v>
      </c>
      <c r="I412">
        <v>1</v>
      </c>
      <c r="J412" t="s">
        <v>99</v>
      </c>
      <c r="K412" s="19">
        <v>0.25</v>
      </c>
      <c r="L412" s="19">
        <v>0.58333333333333337</v>
      </c>
      <c r="M412">
        <v>8</v>
      </c>
      <c r="N412">
        <v>258.14999999999998</v>
      </c>
      <c r="O412">
        <v>0</v>
      </c>
      <c r="P412">
        <v>0</v>
      </c>
      <c r="Q412" t="s">
        <v>97</v>
      </c>
      <c r="R412">
        <v>30</v>
      </c>
      <c r="S412" s="19">
        <v>0.4375</v>
      </c>
      <c r="T412">
        <v>0</v>
      </c>
      <c r="U412" s="19">
        <v>0</v>
      </c>
      <c r="V412" t="s">
        <v>97</v>
      </c>
      <c r="W412">
        <v>7.5</v>
      </c>
      <c r="X412" t="s">
        <v>100</v>
      </c>
      <c r="Y412" t="b">
        <v>0</v>
      </c>
    </row>
    <row r="413" spans="1:25" x14ac:dyDescent="0.25">
      <c r="A413" t="s">
        <v>92</v>
      </c>
      <c r="B413" t="s">
        <v>171</v>
      </c>
      <c r="C413" t="s">
        <v>94</v>
      </c>
      <c r="D413" t="s">
        <v>172</v>
      </c>
      <c r="E413" t="s">
        <v>173</v>
      </c>
      <c r="F413" t="s">
        <v>133</v>
      </c>
      <c r="H413" t="s">
        <v>97</v>
      </c>
      <c r="I413">
        <v>2</v>
      </c>
      <c r="J413" t="s">
        <v>105</v>
      </c>
      <c r="K413" s="19">
        <v>0.25</v>
      </c>
      <c r="L413" s="19">
        <v>0.58333333333333337</v>
      </c>
      <c r="M413">
        <v>8</v>
      </c>
      <c r="N413">
        <v>250.13</v>
      </c>
      <c r="O413">
        <v>0</v>
      </c>
      <c r="P413">
        <v>0</v>
      </c>
      <c r="Q413" t="s">
        <v>97</v>
      </c>
      <c r="R413">
        <v>30</v>
      </c>
      <c r="S413" s="19">
        <v>0.45833333333333331</v>
      </c>
      <c r="T413">
        <v>0</v>
      </c>
      <c r="U413" s="19">
        <v>0.54166666666666663</v>
      </c>
      <c r="V413" t="s">
        <v>97</v>
      </c>
      <c r="W413">
        <v>7.5</v>
      </c>
      <c r="X413" t="s">
        <v>100</v>
      </c>
      <c r="Y413" t="b">
        <v>0</v>
      </c>
    </row>
    <row r="414" spans="1:25" x14ac:dyDescent="0.25">
      <c r="A414" t="s">
        <v>92</v>
      </c>
      <c r="B414" t="s">
        <v>171</v>
      </c>
      <c r="C414" t="s">
        <v>94</v>
      </c>
      <c r="D414" t="s">
        <v>172</v>
      </c>
      <c r="E414" t="s">
        <v>173</v>
      </c>
      <c r="F414" t="s">
        <v>133</v>
      </c>
      <c r="H414" t="s">
        <v>97</v>
      </c>
      <c r="I414">
        <v>2</v>
      </c>
      <c r="J414" t="s">
        <v>113</v>
      </c>
      <c r="K414" s="19">
        <v>0.25</v>
      </c>
      <c r="L414" s="19">
        <v>0.58333333333333337</v>
      </c>
      <c r="M414">
        <v>8</v>
      </c>
      <c r="N414">
        <v>0</v>
      </c>
      <c r="O414">
        <v>0</v>
      </c>
      <c r="P414">
        <v>0</v>
      </c>
      <c r="Q414" t="s">
        <v>97</v>
      </c>
      <c r="R414">
        <v>30</v>
      </c>
      <c r="S414" s="19">
        <v>0.4375</v>
      </c>
      <c r="T414">
        <v>0</v>
      </c>
      <c r="U414" s="19">
        <v>0</v>
      </c>
      <c r="V414" t="s">
        <v>97</v>
      </c>
      <c r="W414">
        <v>7.5</v>
      </c>
      <c r="X414" t="s">
        <v>100</v>
      </c>
      <c r="Y414" t="b">
        <v>0</v>
      </c>
    </row>
    <row r="415" spans="1:25" x14ac:dyDescent="0.25">
      <c r="A415" t="s">
        <v>92</v>
      </c>
      <c r="B415" t="s">
        <v>171</v>
      </c>
      <c r="C415" t="s">
        <v>94</v>
      </c>
      <c r="D415" t="s">
        <v>172</v>
      </c>
      <c r="E415" t="s">
        <v>173</v>
      </c>
      <c r="F415" t="s">
        <v>133</v>
      </c>
      <c r="G415">
        <v>18462</v>
      </c>
      <c r="H415" t="s">
        <v>175</v>
      </c>
      <c r="I415">
        <v>1</v>
      </c>
      <c r="J415" t="s">
        <v>99</v>
      </c>
      <c r="K415" s="19">
        <v>0.25</v>
      </c>
      <c r="L415" s="19">
        <v>0.58333333333333337</v>
      </c>
      <c r="M415">
        <v>8</v>
      </c>
      <c r="N415">
        <v>0</v>
      </c>
      <c r="O415">
        <v>60</v>
      </c>
      <c r="P415">
        <v>76</v>
      </c>
      <c r="Q415" t="s">
        <v>97</v>
      </c>
      <c r="R415">
        <v>30</v>
      </c>
      <c r="S415" s="19">
        <v>0.4375</v>
      </c>
      <c r="T415">
        <v>0</v>
      </c>
      <c r="U415" s="19">
        <v>0</v>
      </c>
      <c r="V415" t="s">
        <v>97</v>
      </c>
      <c r="W415">
        <v>7.5</v>
      </c>
      <c r="X415" t="s">
        <v>100</v>
      </c>
      <c r="Y415" t="b">
        <v>0</v>
      </c>
    </row>
    <row r="416" spans="1:25" x14ac:dyDescent="0.25">
      <c r="A416" t="s">
        <v>92</v>
      </c>
      <c r="B416" t="s">
        <v>171</v>
      </c>
      <c r="C416" t="s">
        <v>94</v>
      </c>
      <c r="D416" t="s">
        <v>172</v>
      </c>
      <c r="E416" t="s">
        <v>173</v>
      </c>
      <c r="F416" t="s">
        <v>133</v>
      </c>
      <c r="G416">
        <v>18462</v>
      </c>
      <c r="H416" t="s">
        <v>175</v>
      </c>
      <c r="I416">
        <v>1</v>
      </c>
      <c r="J416" t="s">
        <v>101</v>
      </c>
      <c r="K416" s="19">
        <v>0.25</v>
      </c>
      <c r="L416" s="19">
        <v>0.58333333333333337</v>
      </c>
      <c r="M416">
        <v>8</v>
      </c>
      <c r="N416">
        <v>0</v>
      </c>
      <c r="O416">
        <v>60</v>
      </c>
      <c r="P416">
        <v>76</v>
      </c>
      <c r="Q416" t="s">
        <v>97</v>
      </c>
      <c r="R416">
        <v>30</v>
      </c>
      <c r="S416" s="19">
        <v>0.4375</v>
      </c>
      <c r="T416">
        <v>0</v>
      </c>
      <c r="U416" s="19">
        <v>0</v>
      </c>
      <c r="V416" t="s">
        <v>97</v>
      </c>
      <c r="W416">
        <v>7.5</v>
      </c>
      <c r="X416" t="s">
        <v>100</v>
      </c>
      <c r="Y416" t="b">
        <v>0</v>
      </c>
    </row>
    <row r="417" spans="1:25" x14ac:dyDescent="0.25">
      <c r="A417" t="s">
        <v>92</v>
      </c>
      <c r="B417" t="s">
        <v>171</v>
      </c>
      <c r="C417" t="s">
        <v>94</v>
      </c>
      <c r="D417" t="s">
        <v>172</v>
      </c>
      <c r="E417" t="s">
        <v>173</v>
      </c>
      <c r="F417" t="s">
        <v>133</v>
      </c>
      <c r="G417">
        <v>18462</v>
      </c>
      <c r="H417" t="s">
        <v>175</v>
      </c>
      <c r="I417">
        <v>2</v>
      </c>
      <c r="J417" t="s">
        <v>101</v>
      </c>
      <c r="K417" s="19">
        <v>0.25</v>
      </c>
      <c r="L417" s="19">
        <v>0.58333333333333337</v>
      </c>
      <c r="M417">
        <v>8</v>
      </c>
      <c r="N417">
        <v>0</v>
      </c>
      <c r="O417">
        <v>60</v>
      </c>
      <c r="P417">
        <v>76</v>
      </c>
      <c r="Q417" t="s">
        <v>97</v>
      </c>
      <c r="R417">
        <v>30</v>
      </c>
      <c r="S417" s="19">
        <v>0.4375</v>
      </c>
      <c r="T417">
        <v>0</v>
      </c>
      <c r="U417" s="19">
        <v>0</v>
      </c>
      <c r="V417" t="s">
        <v>97</v>
      </c>
      <c r="W417">
        <v>7.5</v>
      </c>
      <c r="X417" t="s">
        <v>100</v>
      </c>
      <c r="Y417" t="b">
        <v>0</v>
      </c>
    </row>
    <row r="418" spans="1:25" x14ac:dyDescent="0.25">
      <c r="A418" t="s">
        <v>92</v>
      </c>
      <c r="B418" t="s">
        <v>171</v>
      </c>
      <c r="C418" t="s">
        <v>94</v>
      </c>
      <c r="D418" t="s">
        <v>172</v>
      </c>
      <c r="E418" t="s">
        <v>173</v>
      </c>
      <c r="F418" t="s">
        <v>133</v>
      </c>
      <c r="G418">
        <v>18462</v>
      </c>
      <c r="H418" t="s">
        <v>175</v>
      </c>
      <c r="I418">
        <v>2</v>
      </c>
      <c r="J418" t="s">
        <v>102</v>
      </c>
      <c r="K418" s="19">
        <v>0.25</v>
      </c>
      <c r="L418" s="19">
        <v>0.58333333333333337</v>
      </c>
      <c r="M418">
        <v>8</v>
      </c>
      <c r="N418">
        <v>0</v>
      </c>
      <c r="O418">
        <v>60</v>
      </c>
      <c r="P418">
        <v>76</v>
      </c>
      <c r="Q418" t="s">
        <v>97</v>
      </c>
      <c r="R418">
        <v>30</v>
      </c>
      <c r="S418" s="19">
        <v>0.4375</v>
      </c>
      <c r="T418">
        <v>0</v>
      </c>
      <c r="U418" s="19">
        <v>0</v>
      </c>
      <c r="V418" t="s">
        <v>97</v>
      </c>
      <c r="W418">
        <v>7.5</v>
      </c>
      <c r="X418" t="s">
        <v>100</v>
      </c>
      <c r="Y418" t="b">
        <v>0</v>
      </c>
    </row>
    <row r="419" spans="1:25" x14ac:dyDescent="0.25">
      <c r="A419" t="s">
        <v>92</v>
      </c>
      <c r="B419" t="s">
        <v>171</v>
      </c>
      <c r="C419" t="s">
        <v>94</v>
      </c>
      <c r="D419" t="s">
        <v>172</v>
      </c>
      <c r="E419" t="s">
        <v>173</v>
      </c>
      <c r="F419" t="s">
        <v>133</v>
      </c>
      <c r="G419">
        <v>20863</v>
      </c>
      <c r="H419" t="s">
        <v>176</v>
      </c>
      <c r="I419">
        <v>1</v>
      </c>
      <c r="J419" t="s">
        <v>113</v>
      </c>
      <c r="K419" s="19">
        <v>0.25</v>
      </c>
      <c r="L419" s="19">
        <v>0.58333333333333337</v>
      </c>
      <c r="M419">
        <v>8</v>
      </c>
      <c r="N419">
        <v>0</v>
      </c>
      <c r="O419">
        <v>75</v>
      </c>
      <c r="P419">
        <v>76</v>
      </c>
      <c r="Q419" t="s">
        <v>97</v>
      </c>
      <c r="R419">
        <v>30</v>
      </c>
      <c r="S419" s="19">
        <v>0.4375</v>
      </c>
      <c r="T419">
        <v>0</v>
      </c>
      <c r="U419" s="19">
        <v>0</v>
      </c>
      <c r="V419" t="s">
        <v>97</v>
      </c>
      <c r="W419">
        <v>7.5</v>
      </c>
      <c r="X419" t="s">
        <v>100</v>
      </c>
      <c r="Y419" t="b">
        <v>0</v>
      </c>
    </row>
    <row r="420" spans="1:25" x14ac:dyDescent="0.25">
      <c r="A420" t="s">
        <v>92</v>
      </c>
      <c r="B420" t="s">
        <v>171</v>
      </c>
      <c r="C420" t="s">
        <v>94</v>
      </c>
      <c r="D420" t="s">
        <v>172</v>
      </c>
      <c r="E420" t="s">
        <v>173</v>
      </c>
      <c r="F420" t="s">
        <v>133</v>
      </c>
      <c r="G420">
        <v>20863</v>
      </c>
      <c r="H420" t="s">
        <v>176</v>
      </c>
      <c r="I420">
        <v>1</v>
      </c>
      <c r="J420" t="s">
        <v>114</v>
      </c>
      <c r="K420" s="19">
        <v>0.25</v>
      </c>
      <c r="L420" s="19">
        <v>0.58333333333333337</v>
      </c>
      <c r="M420">
        <v>8</v>
      </c>
      <c r="N420">
        <v>0</v>
      </c>
      <c r="O420">
        <v>75</v>
      </c>
      <c r="P420">
        <v>76</v>
      </c>
      <c r="Q420" t="s">
        <v>97</v>
      </c>
      <c r="R420">
        <v>30</v>
      </c>
      <c r="S420" s="19">
        <v>0.4375</v>
      </c>
      <c r="T420">
        <v>0</v>
      </c>
      <c r="U420" s="19">
        <v>0</v>
      </c>
      <c r="V420" t="s">
        <v>97</v>
      </c>
      <c r="W420">
        <v>7.5</v>
      </c>
      <c r="X420" t="s">
        <v>100</v>
      </c>
      <c r="Y420" t="b">
        <v>0</v>
      </c>
    </row>
    <row r="421" spans="1:25" x14ac:dyDescent="0.25">
      <c r="A421" t="s">
        <v>92</v>
      </c>
      <c r="B421" t="s">
        <v>171</v>
      </c>
      <c r="C421" t="s">
        <v>94</v>
      </c>
      <c r="D421" t="s">
        <v>172</v>
      </c>
      <c r="E421" t="s">
        <v>173</v>
      </c>
      <c r="F421" t="s">
        <v>133</v>
      </c>
      <c r="G421">
        <v>20863</v>
      </c>
      <c r="H421" t="s">
        <v>176</v>
      </c>
      <c r="I421">
        <v>1</v>
      </c>
      <c r="J421" t="s">
        <v>102</v>
      </c>
      <c r="K421" s="19">
        <v>0.25</v>
      </c>
      <c r="L421" s="19">
        <v>0.58333333333333337</v>
      </c>
      <c r="M421">
        <v>8</v>
      </c>
      <c r="N421">
        <v>0</v>
      </c>
      <c r="O421">
        <v>75</v>
      </c>
      <c r="P421">
        <v>76</v>
      </c>
      <c r="Q421" t="s">
        <v>97</v>
      </c>
      <c r="R421">
        <v>30</v>
      </c>
      <c r="S421" s="19">
        <v>0.4375</v>
      </c>
      <c r="T421">
        <v>0</v>
      </c>
      <c r="U421" s="19">
        <v>0</v>
      </c>
      <c r="V421" t="s">
        <v>97</v>
      </c>
      <c r="W421">
        <v>7.5</v>
      </c>
      <c r="X421" t="s">
        <v>100</v>
      </c>
      <c r="Y421" t="b">
        <v>0</v>
      </c>
    </row>
    <row r="422" spans="1:25" x14ac:dyDescent="0.25">
      <c r="A422" t="s">
        <v>92</v>
      </c>
      <c r="B422" t="s">
        <v>171</v>
      </c>
      <c r="C422" t="s">
        <v>94</v>
      </c>
      <c r="D422" t="s">
        <v>172</v>
      </c>
      <c r="E422" t="s">
        <v>173</v>
      </c>
      <c r="F422" t="s">
        <v>133</v>
      </c>
      <c r="G422">
        <v>20863</v>
      </c>
      <c r="H422" t="s">
        <v>176</v>
      </c>
      <c r="I422">
        <v>2</v>
      </c>
      <c r="J422" t="s">
        <v>113</v>
      </c>
      <c r="K422" s="19">
        <v>0.25</v>
      </c>
      <c r="L422" s="19">
        <v>0.58333333333333337</v>
      </c>
      <c r="M422">
        <v>8</v>
      </c>
      <c r="N422">
        <v>0</v>
      </c>
      <c r="O422">
        <v>75</v>
      </c>
      <c r="P422">
        <v>76</v>
      </c>
      <c r="Q422" t="s">
        <v>97</v>
      </c>
      <c r="R422">
        <v>30</v>
      </c>
      <c r="S422" s="19">
        <v>0.4375</v>
      </c>
      <c r="T422">
        <v>0</v>
      </c>
      <c r="U422" s="19">
        <v>0</v>
      </c>
      <c r="V422" t="s">
        <v>97</v>
      </c>
      <c r="W422">
        <v>7.5</v>
      </c>
      <c r="X422" t="s">
        <v>100</v>
      </c>
      <c r="Y422" t="b">
        <v>0</v>
      </c>
    </row>
    <row r="423" spans="1:25" x14ac:dyDescent="0.25">
      <c r="A423" t="s">
        <v>92</v>
      </c>
      <c r="B423" t="s">
        <v>171</v>
      </c>
      <c r="C423" t="s">
        <v>94</v>
      </c>
      <c r="D423" t="s">
        <v>172</v>
      </c>
      <c r="E423" t="s">
        <v>173</v>
      </c>
      <c r="F423" t="s">
        <v>133</v>
      </c>
      <c r="G423">
        <v>20863</v>
      </c>
      <c r="H423" t="s">
        <v>176</v>
      </c>
      <c r="I423">
        <v>2</v>
      </c>
      <c r="J423" t="s">
        <v>103</v>
      </c>
      <c r="K423" s="19">
        <v>0.25</v>
      </c>
      <c r="L423" s="19">
        <v>0.58333333333333337</v>
      </c>
      <c r="M423">
        <v>8</v>
      </c>
      <c r="N423">
        <v>0</v>
      </c>
      <c r="O423">
        <v>75</v>
      </c>
      <c r="P423">
        <v>76</v>
      </c>
      <c r="Q423" t="s">
        <v>97</v>
      </c>
      <c r="R423">
        <v>30</v>
      </c>
      <c r="S423" s="19">
        <v>0.45833333333333331</v>
      </c>
      <c r="T423">
        <v>0</v>
      </c>
      <c r="U423" s="19">
        <v>0</v>
      </c>
      <c r="V423" t="s">
        <v>97</v>
      </c>
      <c r="W423">
        <v>7.5</v>
      </c>
      <c r="X423" t="s">
        <v>100</v>
      </c>
      <c r="Y423" t="b">
        <v>0</v>
      </c>
    </row>
    <row r="424" spans="1:25" x14ac:dyDescent="0.25">
      <c r="A424" t="s">
        <v>92</v>
      </c>
      <c r="B424" t="s">
        <v>171</v>
      </c>
      <c r="C424" t="s">
        <v>94</v>
      </c>
      <c r="D424" t="s">
        <v>172</v>
      </c>
      <c r="E424" t="s">
        <v>173</v>
      </c>
      <c r="F424" t="s">
        <v>133</v>
      </c>
      <c r="G424">
        <v>22350</v>
      </c>
      <c r="H424" t="s">
        <v>192</v>
      </c>
      <c r="I424">
        <v>1</v>
      </c>
      <c r="J424" t="s">
        <v>99</v>
      </c>
      <c r="K424" s="19">
        <v>0.25</v>
      </c>
      <c r="L424" s="19">
        <v>0.58333333333333337</v>
      </c>
      <c r="M424">
        <v>8</v>
      </c>
      <c r="N424">
        <v>263.32</v>
      </c>
      <c r="O424">
        <v>67.5</v>
      </c>
      <c r="P424">
        <v>76</v>
      </c>
      <c r="Q424" t="s">
        <v>97</v>
      </c>
      <c r="R424">
        <v>30</v>
      </c>
      <c r="S424" s="19">
        <v>0.45833333333333331</v>
      </c>
      <c r="T424">
        <v>0</v>
      </c>
      <c r="U424" s="19">
        <v>0.54166666666666663</v>
      </c>
      <c r="V424" t="s">
        <v>97</v>
      </c>
      <c r="W424">
        <v>7.5</v>
      </c>
      <c r="X424" t="s">
        <v>100</v>
      </c>
      <c r="Y424" t="b">
        <v>0</v>
      </c>
    </row>
    <row r="425" spans="1:25" x14ac:dyDescent="0.25">
      <c r="A425" t="s">
        <v>92</v>
      </c>
      <c r="B425" t="s">
        <v>171</v>
      </c>
      <c r="C425" t="s">
        <v>94</v>
      </c>
      <c r="D425" t="s">
        <v>172</v>
      </c>
      <c r="E425" t="s">
        <v>173</v>
      </c>
      <c r="F425" t="s">
        <v>133</v>
      </c>
      <c r="G425">
        <v>22350</v>
      </c>
      <c r="H425" t="s">
        <v>192</v>
      </c>
      <c r="I425">
        <v>1</v>
      </c>
      <c r="J425" t="s">
        <v>114</v>
      </c>
      <c r="K425" s="19">
        <v>0.25</v>
      </c>
      <c r="L425" s="19">
        <v>0.58333333333333337</v>
      </c>
      <c r="M425">
        <v>8</v>
      </c>
      <c r="N425">
        <v>460.82</v>
      </c>
      <c r="O425">
        <v>67.5</v>
      </c>
      <c r="P425">
        <v>76</v>
      </c>
      <c r="Q425" t="s">
        <v>97</v>
      </c>
      <c r="R425">
        <v>30</v>
      </c>
      <c r="S425" s="19">
        <v>0.45833333333333331</v>
      </c>
      <c r="T425">
        <v>0</v>
      </c>
      <c r="U425" s="19">
        <v>0</v>
      </c>
      <c r="V425" t="s">
        <v>97</v>
      </c>
      <c r="W425">
        <v>7.5</v>
      </c>
      <c r="X425" t="s">
        <v>100</v>
      </c>
      <c r="Y425" t="b">
        <v>0</v>
      </c>
    </row>
    <row r="426" spans="1:25" x14ac:dyDescent="0.25">
      <c r="A426" t="s">
        <v>92</v>
      </c>
      <c r="B426" t="s">
        <v>171</v>
      </c>
      <c r="C426" t="s">
        <v>94</v>
      </c>
      <c r="D426" t="s">
        <v>172</v>
      </c>
      <c r="E426" t="s">
        <v>173</v>
      </c>
      <c r="F426" t="s">
        <v>133</v>
      </c>
      <c r="G426">
        <v>22350</v>
      </c>
      <c r="H426" t="s">
        <v>192</v>
      </c>
      <c r="I426">
        <v>1</v>
      </c>
      <c r="J426" t="s">
        <v>102</v>
      </c>
      <c r="K426" s="19">
        <v>0.25</v>
      </c>
      <c r="L426" s="19">
        <v>0.58333333333333337</v>
      </c>
      <c r="M426">
        <v>8</v>
      </c>
      <c r="N426">
        <v>263.32</v>
      </c>
      <c r="O426">
        <v>67.5</v>
      </c>
      <c r="P426">
        <v>76</v>
      </c>
      <c r="Q426" t="s">
        <v>97</v>
      </c>
      <c r="R426">
        <v>30</v>
      </c>
      <c r="S426" s="19">
        <v>0.45833333333333331</v>
      </c>
      <c r="T426">
        <v>0</v>
      </c>
      <c r="U426" s="19">
        <v>0.54166666666666663</v>
      </c>
      <c r="V426" t="s">
        <v>97</v>
      </c>
      <c r="W426">
        <v>7.5</v>
      </c>
      <c r="X426" t="s">
        <v>100</v>
      </c>
      <c r="Y426" t="b">
        <v>0</v>
      </c>
    </row>
    <row r="427" spans="1:25" x14ac:dyDescent="0.25">
      <c r="A427" t="s">
        <v>92</v>
      </c>
      <c r="B427" t="s">
        <v>171</v>
      </c>
      <c r="C427" t="s">
        <v>94</v>
      </c>
      <c r="D427" t="s">
        <v>172</v>
      </c>
      <c r="E427" t="s">
        <v>173</v>
      </c>
      <c r="F427" t="s">
        <v>133</v>
      </c>
      <c r="G427">
        <v>22350</v>
      </c>
      <c r="H427" t="s">
        <v>192</v>
      </c>
      <c r="I427">
        <v>1</v>
      </c>
      <c r="J427" t="s">
        <v>103</v>
      </c>
      <c r="K427" s="19">
        <v>0.25</v>
      </c>
      <c r="L427" s="19">
        <v>0.58333333333333337</v>
      </c>
      <c r="M427">
        <v>8</v>
      </c>
      <c r="N427">
        <v>263.32</v>
      </c>
      <c r="O427">
        <v>67.5</v>
      </c>
      <c r="P427">
        <v>76</v>
      </c>
      <c r="Q427" t="s">
        <v>97</v>
      </c>
      <c r="R427">
        <v>30</v>
      </c>
      <c r="S427" s="19">
        <v>0.45833333333333331</v>
      </c>
      <c r="T427">
        <v>0</v>
      </c>
      <c r="U427" s="19">
        <v>0.54166666666666663</v>
      </c>
      <c r="V427" t="s">
        <v>97</v>
      </c>
      <c r="W427">
        <v>7.5</v>
      </c>
      <c r="X427" t="s">
        <v>100</v>
      </c>
      <c r="Y427" t="b">
        <v>0</v>
      </c>
    </row>
    <row r="428" spans="1:25" x14ac:dyDescent="0.25">
      <c r="A428" t="s">
        <v>92</v>
      </c>
      <c r="B428" t="s">
        <v>171</v>
      </c>
      <c r="C428" t="s">
        <v>94</v>
      </c>
      <c r="D428" t="s">
        <v>172</v>
      </c>
      <c r="E428" t="s">
        <v>173</v>
      </c>
      <c r="F428" t="s">
        <v>133</v>
      </c>
      <c r="G428">
        <v>23245</v>
      </c>
      <c r="H428" t="s">
        <v>180</v>
      </c>
      <c r="I428">
        <v>1</v>
      </c>
      <c r="J428" t="s">
        <v>113</v>
      </c>
      <c r="K428" s="19">
        <v>0.25</v>
      </c>
      <c r="L428" s="19">
        <v>0.58333333333333337</v>
      </c>
      <c r="M428">
        <v>8</v>
      </c>
      <c r="N428">
        <v>394.99</v>
      </c>
      <c r="O428">
        <v>52.5</v>
      </c>
      <c r="P428">
        <v>76</v>
      </c>
      <c r="Q428" t="s">
        <v>97</v>
      </c>
      <c r="R428">
        <v>30</v>
      </c>
      <c r="S428" s="19">
        <v>0.45833333333333331</v>
      </c>
      <c r="T428">
        <v>0</v>
      </c>
      <c r="U428" s="19">
        <v>0.54166666666666663</v>
      </c>
      <c r="V428" t="s">
        <v>97</v>
      </c>
      <c r="W428">
        <v>7.5</v>
      </c>
      <c r="X428" t="s">
        <v>100</v>
      </c>
      <c r="Y428" t="b">
        <v>0</v>
      </c>
    </row>
    <row r="429" spans="1:25" x14ac:dyDescent="0.25">
      <c r="A429" t="s">
        <v>92</v>
      </c>
      <c r="B429" t="s">
        <v>171</v>
      </c>
      <c r="C429" t="s">
        <v>94</v>
      </c>
      <c r="D429" t="s">
        <v>172</v>
      </c>
      <c r="E429" t="s">
        <v>173</v>
      </c>
      <c r="F429" t="s">
        <v>133</v>
      </c>
      <c r="G429">
        <v>23266</v>
      </c>
      <c r="H429" t="s">
        <v>193</v>
      </c>
      <c r="I429">
        <v>1</v>
      </c>
      <c r="J429" t="s">
        <v>105</v>
      </c>
      <c r="K429" s="19">
        <v>0.25</v>
      </c>
      <c r="L429" s="19">
        <v>0.58333333333333337</v>
      </c>
      <c r="M429">
        <v>8</v>
      </c>
      <c r="N429">
        <v>0</v>
      </c>
      <c r="O429">
        <v>30</v>
      </c>
      <c r="P429">
        <v>76</v>
      </c>
      <c r="Q429" t="s">
        <v>97</v>
      </c>
      <c r="R429">
        <v>30</v>
      </c>
      <c r="S429" s="19">
        <v>0.45833333333333331</v>
      </c>
      <c r="T429">
        <v>0</v>
      </c>
      <c r="U429" s="19">
        <v>0.54166666666666663</v>
      </c>
      <c r="V429" t="s">
        <v>97</v>
      </c>
      <c r="W429">
        <v>7.5</v>
      </c>
      <c r="X429" t="s">
        <v>100</v>
      </c>
      <c r="Y429" t="b">
        <v>0</v>
      </c>
    </row>
    <row r="430" spans="1:25" x14ac:dyDescent="0.25">
      <c r="A430" t="s">
        <v>92</v>
      </c>
      <c r="B430" t="s">
        <v>171</v>
      </c>
      <c r="C430" t="s">
        <v>94</v>
      </c>
      <c r="D430" t="s">
        <v>172</v>
      </c>
      <c r="E430" t="s">
        <v>173</v>
      </c>
      <c r="F430" t="s">
        <v>133</v>
      </c>
      <c r="G430">
        <v>23266</v>
      </c>
      <c r="H430" t="s">
        <v>193</v>
      </c>
      <c r="I430">
        <v>2</v>
      </c>
      <c r="J430" t="s">
        <v>105</v>
      </c>
      <c r="K430" s="19">
        <v>0.25</v>
      </c>
      <c r="L430" s="19">
        <v>0.58333333333333337</v>
      </c>
      <c r="M430">
        <v>8</v>
      </c>
      <c r="N430">
        <v>0</v>
      </c>
      <c r="O430">
        <v>30</v>
      </c>
      <c r="P430">
        <v>76</v>
      </c>
      <c r="Q430" t="s">
        <v>97</v>
      </c>
      <c r="R430">
        <v>30</v>
      </c>
      <c r="S430" s="19">
        <v>0.45833333333333331</v>
      </c>
      <c r="T430">
        <v>0</v>
      </c>
      <c r="U430" s="19">
        <v>0.54166666666666663</v>
      </c>
      <c r="V430" t="s">
        <v>97</v>
      </c>
      <c r="W430">
        <v>7.5</v>
      </c>
      <c r="X430" t="s">
        <v>100</v>
      </c>
      <c r="Y430" t="b">
        <v>0</v>
      </c>
    </row>
    <row r="431" spans="1:25" x14ac:dyDescent="0.25">
      <c r="A431" t="s">
        <v>92</v>
      </c>
      <c r="B431" t="s">
        <v>171</v>
      </c>
      <c r="C431" t="s">
        <v>94</v>
      </c>
      <c r="D431" t="s">
        <v>172</v>
      </c>
      <c r="E431" t="s">
        <v>173</v>
      </c>
      <c r="F431" t="s">
        <v>133</v>
      </c>
      <c r="G431">
        <v>23266</v>
      </c>
      <c r="H431" t="s">
        <v>193</v>
      </c>
      <c r="I431">
        <v>2</v>
      </c>
      <c r="J431" t="s">
        <v>103</v>
      </c>
      <c r="K431" s="19">
        <v>0.25</v>
      </c>
      <c r="L431" s="19">
        <v>0.58333333333333337</v>
      </c>
      <c r="M431">
        <v>8</v>
      </c>
      <c r="N431">
        <v>0</v>
      </c>
      <c r="O431">
        <v>30</v>
      </c>
      <c r="P431">
        <v>76</v>
      </c>
      <c r="Q431" t="s">
        <v>97</v>
      </c>
      <c r="R431">
        <v>30</v>
      </c>
      <c r="S431" s="19">
        <v>0.45833333333333331</v>
      </c>
      <c r="T431">
        <v>0</v>
      </c>
      <c r="U431" s="19">
        <v>0.54166666666666663</v>
      </c>
      <c r="V431" t="s">
        <v>97</v>
      </c>
      <c r="W431">
        <v>7.5</v>
      </c>
      <c r="X431" t="s">
        <v>100</v>
      </c>
      <c r="Y431" t="b">
        <v>0</v>
      </c>
    </row>
    <row r="432" spans="1:25" x14ac:dyDescent="0.25">
      <c r="A432" t="s">
        <v>92</v>
      </c>
      <c r="B432" t="s">
        <v>171</v>
      </c>
      <c r="C432" t="s">
        <v>94</v>
      </c>
      <c r="D432" t="s">
        <v>172</v>
      </c>
      <c r="E432" t="s">
        <v>173</v>
      </c>
      <c r="F432" t="s">
        <v>133</v>
      </c>
      <c r="G432">
        <v>23484</v>
      </c>
      <c r="H432" t="s">
        <v>181</v>
      </c>
      <c r="I432">
        <v>1</v>
      </c>
      <c r="J432" t="s">
        <v>103</v>
      </c>
      <c r="K432" s="19">
        <v>0.25</v>
      </c>
      <c r="L432" s="19">
        <v>0.58333333333333337</v>
      </c>
      <c r="M432">
        <v>8</v>
      </c>
      <c r="N432">
        <v>263.32</v>
      </c>
      <c r="O432">
        <v>52.5</v>
      </c>
      <c r="P432">
        <v>76</v>
      </c>
      <c r="Q432" t="s">
        <v>97</v>
      </c>
      <c r="R432">
        <v>30</v>
      </c>
      <c r="S432" s="19">
        <v>0.45833333333333331</v>
      </c>
      <c r="T432">
        <v>0</v>
      </c>
      <c r="U432" s="19">
        <v>0.54166666666666663</v>
      </c>
      <c r="V432" t="s">
        <v>97</v>
      </c>
      <c r="W432">
        <v>7.5</v>
      </c>
      <c r="X432" t="s">
        <v>100</v>
      </c>
      <c r="Y432" t="b">
        <v>0</v>
      </c>
    </row>
    <row r="433" spans="1:25" x14ac:dyDescent="0.25">
      <c r="A433" t="s">
        <v>92</v>
      </c>
      <c r="B433" t="s">
        <v>171</v>
      </c>
      <c r="C433" t="s">
        <v>94</v>
      </c>
      <c r="D433" t="s">
        <v>172</v>
      </c>
      <c r="E433" t="s">
        <v>173</v>
      </c>
      <c r="F433" t="s">
        <v>133</v>
      </c>
      <c r="G433">
        <v>23484</v>
      </c>
      <c r="H433" t="s">
        <v>181</v>
      </c>
      <c r="I433">
        <v>2</v>
      </c>
      <c r="J433" t="s">
        <v>99</v>
      </c>
      <c r="K433" s="19">
        <v>0.25</v>
      </c>
      <c r="L433" s="19">
        <v>0.58333333333333337</v>
      </c>
      <c r="M433">
        <v>8</v>
      </c>
      <c r="N433">
        <v>263.32</v>
      </c>
      <c r="O433">
        <v>52.5</v>
      </c>
      <c r="P433">
        <v>76</v>
      </c>
      <c r="Q433" t="s">
        <v>97</v>
      </c>
      <c r="R433">
        <v>30</v>
      </c>
      <c r="S433" s="19">
        <v>0.45833333333333331</v>
      </c>
      <c r="T433">
        <v>0</v>
      </c>
      <c r="U433" s="19">
        <v>0</v>
      </c>
      <c r="V433" t="s">
        <v>97</v>
      </c>
      <c r="W433">
        <v>7.5</v>
      </c>
      <c r="X433" t="s">
        <v>100</v>
      </c>
      <c r="Y433" t="b">
        <v>0</v>
      </c>
    </row>
    <row r="434" spans="1:25" x14ac:dyDescent="0.25">
      <c r="A434" t="s">
        <v>92</v>
      </c>
      <c r="B434" t="s">
        <v>171</v>
      </c>
      <c r="C434" t="s">
        <v>94</v>
      </c>
      <c r="D434" t="s">
        <v>172</v>
      </c>
      <c r="E434" t="s">
        <v>173</v>
      </c>
      <c r="F434" t="s">
        <v>133</v>
      </c>
      <c r="G434">
        <v>23484</v>
      </c>
      <c r="H434" t="s">
        <v>181</v>
      </c>
      <c r="I434">
        <v>2</v>
      </c>
      <c r="J434" t="s">
        <v>114</v>
      </c>
      <c r="K434" s="19">
        <v>0.25</v>
      </c>
      <c r="L434" s="19">
        <v>0.58333333333333337</v>
      </c>
      <c r="M434">
        <v>8</v>
      </c>
      <c r="N434">
        <v>460.82</v>
      </c>
      <c r="O434">
        <v>52.5</v>
      </c>
      <c r="P434">
        <v>76</v>
      </c>
      <c r="Q434" t="s">
        <v>97</v>
      </c>
      <c r="R434">
        <v>30</v>
      </c>
      <c r="S434" s="19">
        <v>0.4375</v>
      </c>
      <c r="T434">
        <v>0</v>
      </c>
      <c r="U434" s="19">
        <v>0</v>
      </c>
      <c r="V434" t="s">
        <v>97</v>
      </c>
      <c r="W434">
        <v>7.5</v>
      </c>
      <c r="X434" t="s">
        <v>100</v>
      </c>
      <c r="Y434" t="b">
        <v>0</v>
      </c>
    </row>
    <row r="435" spans="1:25" x14ac:dyDescent="0.25">
      <c r="A435" t="s">
        <v>92</v>
      </c>
      <c r="B435" t="s">
        <v>171</v>
      </c>
      <c r="C435" t="s">
        <v>94</v>
      </c>
      <c r="D435" t="s">
        <v>172</v>
      </c>
      <c r="E435" t="s">
        <v>173</v>
      </c>
      <c r="F435" t="s">
        <v>133</v>
      </c>
      <c r="G435">
        <v>23520</v>
      </c>
      <c r="H435" t="s">
        <v>182</v>
      </c>
      <c r="I435">
        <v>1</v>
      </c>
      <c r="J435" t="s">
        <v>101</v>
      </c>
      <c r="K435" s="19">
        <v>0.25</v>
      </c>
      <c r="L435" s="19">
        <v>0.58333333333333337</v>
      </c>
      <c r="M435">
        <v>8</v>
      </c>
      <c r="N435">
        <v>263.32</v>
      </c>
      <c r="O435">
        <v>67.5</v>
      </c>
      <c r="P435">
        <v>76</v>
      </c>
      <c r="Q435" t="s">
        <v>97</v>
      </c>
      <c r="R435">
        <v>30</v>
      </c>
      <c r="S435" s="19">
        <v>0.45833333333333331</v>
      </c>
      <c r="T435">
        <v>0</v>
      </c>
      <c r="U435" s="19">
        <v>0.54166666666666663</v>
      </c>
      <c r="V435" t="s">
        <v>97</v>
      </c>
      <c r="W435">
        <v>7.5</v>
      </c>
      <c r="X435" t="s">
        <v>100</v>
      </c>
      <c r="Y435" t="b">
        <v>0</v>
      </c>
    </row>
    <row r="436" spans="1:25" x14ac:dyDescent="0.25">
      <c r="A436" t="s">
        <v>92</v>
      </c>
      <c r="B436" t="s">
        <v>171</v>
      </c>
      <c r="C436" t="s">
        <v>94</v>
      </c>
      <c r="D436" t="s">
        <v>172</v>
      </c>
      <c r="E436" t="s">
        <v>173</v>
      </c>
      <c r="F436" t="s">
        <v>133</v>
      </c>
      <c r="G436">
        <v>23520</v>
      </c>
      <c r="H436" t="s">
        <v>182</v>
      </c>
      <c r="I436">
        <v>2</v>
      </c>
      <c r="J436" t="s">
        <v>103</v>
      </c>
      <c r="K436" s="19">
        <v>0.25</v>
      </c>
      <c r="L436" s="19">
        <v>0.58333333333333337</v>
      </c>
      <c r="M436">
        <v>8</v>
      </c>
      <c r="N436">
        <v>263.32</v>
      </c>
      <c r="O436">
        <v>67.5</v>
      </c>
      <c r="P436">
        <v>76</v>
      </c>
      <c r="Q436" t="s">
        <v>97</v>
      </c>
      <c r="R436">
        <v>30</v>
      </c>
      <c r="S436" s="19">
        <v>0.45833333333333331</v>
      </c>
      <c r="T436">
        <v>0</v>
      </c>
      <c r="U436" s="19">
        <v>0.54166666666666663</v>
      </c>
      <c r="V436" t="s">
        <v>97</v>
      </c>
      <c r="W436">
        <v>7.5</v>
      </c>
      <c r="X436" t="s">
        <v>100</v>
      </c>
      <c r="Y436" t="b">
        <v>0</v>
      </c>
    </row>
    <row r="437" spans="1:25" x14ac:dyDescent="0.25">
      <c r="A437" t="s">
        <v>92</v>
      </c>
      <c r="B437" t="s">
        <v>171</v>
      </c>
      <c r="C437" t="s">
        <v>94</v>
      </c>
      <c r="D437" t="s">
        <v>172</v>
      </c>
      <c r="E437" t="s">
        <v>173</v>
      </c>
      <c r="F437" t="s">
        <v>133</v>
      </c>
      <c r="G437">
        <v>23964</v>
      </c>
      <c r="H437" t="s">
        <v>107</v>
      </c>
      <c r="I437">
        <v>1</v>
      </c>
      <c r="J437" t="s">
        <v>114</v>
      </c>
      <c r="K437" s="19">
        <v>0.25</v>
      </c>
      <c r="L437" s="19">
        <v>0.58333333333333337</v>
      </c>
      <c r="M437">
        <v>8</v>
      </c>
      <c r="N437">
        <v>466.2</v>
      </c>
      <c r="O437">
        <v>52.5</v>
      </c>
      <c r="P437">
        <v>76</v>
      </c>
      <c r="Q437" t="s">
        <v>97</v>
      </c>
      <c r="R437">
        <v>30</v>
      </c>
      <c r="S437" s="19">
        <v>0.4375</v>
      </c>
      <c r="T437">
        <v>0</v>
      </c>
      <c r="U437" s="19">
        <v>0</v>
      </c>
      <c r="V437" t="s">
        <v>97</v>
      </c>
      <c r="W437">
        <v>7.5</v>
      </c>
      <c r="X437" t="s">
        <v>100</v>
      </c>
      <c r="Y437" t="b">
        <v>0</v>
      </c>
    </row>
    <row r="438" spans="1:25" x14ac:dyDescent="0.25">
      <c r="A438" t="s">
        <v>92</v>
      </c>
      <c r="B438" t="s">
        <v>171</v>
      </c>
      <c r="C438" t="s">
        <v>94</v>
      </c>
      <c r="D438" t="s">
        <v>172</v>
      </c>
      <c r="E438" t="s">
        <v>173</v>
      </c>
      <c r="F438" t="s">
        <v>133</v>
      </c>
      <c r="G438">
        <v>24192</v>
      </c>
      <c r="H438" t="s">
        <v>194</v>
      </c>
      <c r="I438">
        <v>1</v>
      </c>
      <c r="J438" t="s">
        <v>102</v>
      </c>
      <c r="K438" s="19">
        <v>0.25</v>
      </c>
      <c r="L438" s="19">
        <v>0.58333333333333337</v>
      </c>
      <c r="M438">
        <v>8</v>
      </c>
      <c r="N438">
        <v>263.32</v>
      </c>
      <c r="O438">
        <v>76</v>
      </c>
      <c r="P438">
        <v>76</v>
      </c>
      <c r="Q438" t="s">
        <v>97</v>
      </c>
      <c r="R438">
        <v>30</v>
      </c>
      <c r="S438" s="19">
        <v>0.45833333333333331</v>
      </c>
      <c r="T438">
        <v>0</v>
      </c>
      <c r="U438" s="19">
        <v>0.54166666666666663</v>
      </c>
      <c r="V438" t="s">
        <v>97</v>
      </c>
      <c r="W438">
        <v>7.5</v>
      </c>
      <c r="X438" t="s">
        <v>100</v>
      </c>
      <c r="Y438" t="b">
        <v>0</v>
      </c>
    </row>
    <row r="439" spans="1:25" x14ac:dyDescent="0.25">
      <c r="A439" t="s">
        <v>92</v>
      </c>
      <c r="B439" t="s">
        <v>171</v>
      </c>
      <c r="C439" t="s">
        <v>94</v>
      </c>
      <c r="D439" t="s">
        <v>172</v>
      </c>
      <c r="E439" t="s">
        <v>173</v>
      </c>
      <c r="F439" t="s">
        <v>133</v>
      </c>
      <c r="G439">
        <v>24192</v>
      </c>
      <c r="H439" t="s">
        <v>194</v>
      </c>
      <c r="I439">
        <v>1</v>
      </c>
      <c r="J439" t="s">
        <v>103</v>
      </c>
      <c r="K439" s="19">
        <v>0.25</v>
      </c>
      <c r="L439" s="19">
        <v>0.58333333333333337</v>
      </c>
      <c r="M439">
        <v>8</v>
      </c>
      <c r="N439">
        <v>263.32</v>
      </c>
      <c r="O439">
        <v>76</v>
      </c>
      <c r="P439">
        <v>76</v>
      </c>
      <c r="Q439" t="s">
        <v>97</v>
      </c>
      <c r="R439">
        <v>30</v>
      </c>
      <c r="S439" s="19">
        <v>0.45833333333333331</v>
      </c>
      <c r="T439">
        <v>0</v>
      </c>
      <c r="U439" s="19">
        <v>0.54166666666666663</v>
      </c>
      <c r="V439" t="s">
        <v>97</v>
      </c>
      <c r="W439">
        <v>7.5</v>
      </c>
      <c r="X439" t="s">
        <v>100</v>
      </c>
      <c r="Y439" t="b">
        <v>0</v>
      </c>
    </row>
    <row r="440" spans="1:25" x14ac:dyDescent="0.25">
      <c r="A440" t="s">
        <v>92</v>
      </c>
      <c r="B440" t="s">
        <v>171</v>
      </c>
      <c r="C440" t="s">
        <v>94</v>
      </c>
      <c r="D440" t="s">
        <v>172</v>
      </c>
      <c r="E440" t="s">
        <v>173</v>
      </c>
      <c r="F440" t="s">
        <v>133</v>
      </c>
      <c r="G440">
        <v>24192</v>
      </c>
      <c r="H440" t="s">
        <v>194</v>
      </c>
      <c r="I440">
        <v>2</v>
      </c>
      <c r="J440" t="s">
        <v>99</v>
      </c>
      <c r="K440" s="19">
        <v>0.25</v>
      </c>
      <c r="L440" s="19">
        <v>0.60416666666666663</v>
      </c>
      <c r="M440">
        <v>8.5</v>
      </c>
      <c r="N440">
        <v>280.88</v>
      </c>
      <c r="O440">
        <v>76</v>
      </c>
      <c r="P440">
        <v>76</v>
      </c>
      <c r="Q440" t="s">
        <v>97</v>
      </c>
      <c r="R440">
        <v>30</v>
      </c>
      <c r="S440" s="19">
        <v>0.45833333333333331</v>
      </c>
      <c r="T440">
        <v>0</v>
      </c>
      <c r="U440" s="19">
        <v>0.54166666666666663</v>
      </c>
      <c r="V440" t="s">
        <v>97</v>
      </c>
      <c r="W440">
        <v>8</v>
      </c>
      <c r="X440" t="s">
        <v>100</v>
      </c>
      <c r="Y440" t="b">
        <v>0</v>
      </c>
    </row>
    <row r="441" spans="1:25" x14ac:dyDescent="0.25">
      <c r="A441" t="s">
        <v>92</v>
      </c>
      <c r="B441" t="s">
        <v>171</v>
      </c>
      <c r="C441" t="s">
        <v>94</v>
      </c>
      <c r="D441" t="s">
        <v>172</v>
      </c>
      <c r="E441" t="s">
        <v>173</v>
      </c>
      <c r="F441" t="s">
        <v>133</v>
      </c>
      <c r="G441">
        <v>24192</v>
      </c>
      <c r="H441" t="s">
        <v>194</v>
      </c>
      <c r="I441">
        <v>2</v>
      </c>
      <c r="J441" t="s">
        <v>101</v>
      </c>
      <c r="K441" s="19">
        <v>0.25</v>
      </c>
      <c r="L441" s="19">
        <v>0.58333333333333337</v>
      </c>
      <c r="M441">
        <v>8</v>
      </c>
      <c r="N441">
        <v>263.32</v>
      </c>
      <c r="O441">
        <v>76</v>
      </c>
      <c r="P441">
        <v>76</v>
      </c>
      <c r="Q441" t="s">
        <v>97</v>
      </c>
      <c r="R441">
        <v>30</v>
      </c>
      <c r="S441" s="19">
        <v>0.45833333333333331</v>
      </c>
      <c r="T441">
        <v>0</v>
      </c>
      <c r="U441" s="19">
        <v>0.54166666666666663</v>
      </c>
      <c r="V441" t="s">
        <v>97</v>
      </c>
      <c r="W441">
        <v>7.5</v>
      </c>
      <c r="X441" t="s">
        <v>100</v>
      </c>
      <c r="Y441" t="b">
        <v>0</v>
      </c>
    </row>
    <row r="442" spans="1:25" x14ac:dyDescent="0.25">
      <c r="A442" t="s">
        <v>92</v>
      </c>
      <c r="B442" t="s">
        <v>171</v>
      </c>
      <c r="C442" t="s">
        <v>94</v>
      </c>
      <c r="D442" t="s">
        <v>172</v>
      </c>
      <c r="E442" t="s">
        <v>173</v>
      </c>
      <c r="F442" t="s">
        <v>133</v>
      </c>
      <c r="G442">
        <v>24479</v>
      </c>
      <c r="H442" t="s">
        <v>185</v>
      </c>
      <c r="I442">
        <v>1</v>
      </c>
      <c r="J442" t="s">
        <v>101</v>
      </c>
      <c r="K442" s="19">
        <v>0.25</v>
      </c>
      <c r="L442" s="19">
        <v>0.58333333333333337</v>
      </c>
      <c r="M442">
        <v>8</v>
      </c>
      <c r="N442">
        <v>263.32</v>
      </c>
      <c r="O442">
        <v>67.5</v>
      </c>
      <c r="P442">
        <v>76</v>
      </c>
      <c r="Q442" t="s">
        <v>97</v>
      </c>
      <c r="R442">
        <v>30</v>
      </c>
      <c r="S442" s="19">
        <v>0.45833333333333331</v>
      </c>
      <c r="T442">
        <v>0</v>
      </c>
      <c r="U442" s="19">
        <v>0.54166666666666663</v>
      </c>
      <c r="V442" t="s">
        <v>97</v>
      </c>
      <c r="W442">
        <v>7.5</v>
      </c>
      <c r="X442" t="s">
        <v>100</v>
      </c>
      <c r="Y442" t="b">
        <v>0</v>
      </c>
    </row>
    <row r="443" spans="1:25" x14ac:dyDescent="0.25">
      <c r="A443" t="s">
        <v>92</v>
      </c>
      <c r="B443" t="s">
        <v>171</v>
      </c>
      <c r="C443" t="s">
        <v>94</v>
      </c>
      <c r="D443" t="s">
        <v>172</v>
      </c>
      <c r="E443" t="s">
        <v>173</v>
      </c>
      <c r="F443" t="s">
        <v>133</v>
      </c>
      <c r="G443">
        <v>24479</v>
      </c>
      <c r="H443" t="s">
        <v>185</v>
      </c>
      <c r="I443">
        <v>2</v>
      </c>
      <c r="J443" t="s">
        <v>102</v>
      </c>
      <c r="K443" s="19">
        <v>0.25</v>
      </c>
      <c r="L443" s="19">
        <v>0.58333333333333337</v>
      </c>
      <c r="M443">
        <v>8</v>
      </c>
      <c r="N443">
        <v>263.32</v>
      </c>
      <c r="O443">
        <v>67.5</v>
      </c>
      <c r="P443">
        <v>76</v>
      </c>
      <c r="Q443" t="s">
        <v>97</v>
      </c>
      <c r="R443">
        <v>30</v>
      </c>
      <c r="S443" s="19">
        <v>0.4375</v>
      </c>
      <c r="T443">
        <v>0</v>
      </c>
      <c r="U443" s="19">
        <v>0.54166666666666663</v>
      </c>
      <c r="V443" t="s">
        <v>97</v>
      </c>
      <c r="W443">
        <v>7.5</v>
      </c>
      <c r="X443" t="s">
        <v>100</v>
      </c>
      <c r="Y443" t="b">
        <v>0</v>
      </c>
    </row>
    <row r="444" spans="1:25" x14ac:dyDescent="0.25">
      <c r="A444" t="s">
        <v>92</v>
      </c>
      <c r="B444" t="s">
        <v>171</v>
      </c>
      <c r="C444" t="s">
        <v>94</v>
      </c>
      <c r="D444" t="s">
        <v>172</v>
      </c>
      <c r="E444" t="s">
        <v>173</v>
      </c>
      <c r="F444" t="s">
        <v>133</v>
      </c>
      <c r="G444">
        <v>24880</v>
      </c>
      <c r="H444" t="s">
        <v>186</v>
      </c>
      <c r="I444">
        <v>1</v>
      </c>
      <c r="J444" t="s">
        <v>105</v>
      </c>
      <c r="K444" s="19">
        <v>0.25</v>
      </c>
      <c r="L444" s="19">
        <v>0.58333333333333337</v>
      </c>
      <c r="M444">
        <v>8</v>
      </c>
      <c r="N444">
        <v>263.32</v>
      </c>
      <c r="O444">
        <v>22.5</v>
      </c>
      <c r="P444">
        <v>76</v>
      </c>
      <c r="Q444" t="s">
        <v>97</v>
      </c>
      <c r="R444">
        <v>30</v>
      </c>
      <c r="S444" s="19">
        <v>0.45833333333333331</v>
      </c>
      <c r="T444">
        <v>0</v>
      </c>
      <c r="U444" s="19">
        <v>0.54166666666666663</v>
      </c>
      <c r="V444" t="s">
        <v>97</v>
      </c>
      <c r="W444">
        <v>7.5</v>
      </c>
      <c r="X444" t="s">
        <v>100</v>
      </c>
      <c r="Y444" t="b">
        <v>0</v>
      </c>
    </row>
    <row r="445" spans="1:25" x14ac:dyDescent="0.25">
      <c r="A445" t="s">
        <v>92</v>
      </c>
      <c r="B445" t="s">
        <v>171</v>
      </c>
      <c r="C445" t="s">
        <v>94</v>
      </c>
      <c r="D445" t="s">
        <v>172</v>
      </c>
      <c r="E445" t="s">
        <v>173</v>
      </c>
      <c r="F445" t="s">
        <v>133</v>
      </c>
      <c r="G445">
        <v>24880</v>
      </c>
      <c r="H445" t="s">
        <v>186</v>
      </c>
      <c r="I445">
        <v>2</v>
      </c>
      <c r="J445" t="s">
        <v>105</v>
      </c>
      <c r="K445" s="19">
        <v>0.25</v>
      </c>
      <c r="L445" s="19">
        <v>0.58333333333333337</v>
      </c>
      <c r="M445">
        <v>8</v>
      </c>
      <c r="N445">
        <v>263.32</v>
      </c>
      <c r="O445">
        <v>22.5</v>
      </c>
      <c r="P445">
        <v>76</v>
      </c>
      <c r="Q445" t="s">
        <v>97</v>
      </c>
      <c r="R445">
        <v>30</v>
      </c>
      <c r="S445" s="19">
        <v>0.45833333333333331</v>
      </c>
      <c r="T445">
        <v>0</v>
      </c>
      <c r="U445" s="19">
        <v>0.54166666666666663</v>
      </c>
      <c r="V445" t="s">
        <v>97</v>
      </c>
      <c r="W445">
        <v>7.5</v>
      </c>
      <c r="X445" t="s">
        <v>100</v>
      </c>
      <c r="Y445" t="b">
        <v>0</v>
      </c>
    </row>
    <row r="446" spans="1:25" x14ac:dyDescent="0.25">
      <c r="A446" t="s">
        <v>92</v>
      </c>
      <c r="B446" t="s">
        <v>171</v>
      </c>
      <c r="C446" t="s">
        <v>94</v>
      </c>
      <c r="D446" t="s">
        <v>172</v>
      </c>
      <c r="E446" t="s">
        <v>173</v>
      </c>
      <c r="F446" t="s">
        <v>133</v>
      </c>
      <c r="G446">
        <v>24880</v>
      </c>
      <c r="H446" t="s">
        <v>186</v>
      </c>
      <c r="I446">
        <v>2</v>
      </c>
      <c r="J446" t="s">
        <v>102</v>
      </c>
      <c r="K446" s="19">
        <v>0.25</v>
      </c>
      <c r="L446" s="19">
        <v>0.58333333333333337</v>
      </c>
      <c r="M446">
        <v>8</v>
      </c>
      <c r="N446">
        <v>263.32</v>
      </c>
      <c r="O446">
        <v>22.5</v>
      </c>
      <c r="P446">
        <v>76</v>
      </c>
      <c r="Q446" t="s">
        <v>97</v>
      </c>
      <c r="R446">
        <v>30</v>
      </c>
      <c r="S446" s="19">
        <v>0.4375</v>
      </c>
      <c r="T446">
        <v>0</v>
      </c>
      <c r="U446" s="19">
        <v>0.54166666666666663</v>
      </c>
      <c r="V446" t="s">
        <v>97</v>
      </c>
      <c r="W446">
        <v>7.5</v>
      </c>
      <c r="X446" t="s">
        <v>100</v>
      </c>
      <c r="Y446" t="b">
        <v>0</v>
      </c>
    </row>
    <row r="447" spans="1:25" x14ac:dyDescent="0.25">
      <c r="A447" t="s">
        <v>92</v>
      </c>
      <c r="B447" t="s">
        <v>171</v>
      </c>
      <c r="C447" t="s">
        <v>94</v>
      </c>
      <c r="D447" t="s">
        <v>172</v>
      </c>
      <c r="E447" t="s">
        <v>173</v>
      </c>
      <c r="F447" t="s">
        <v>133</v>
      </c>
      <c r="G447">
        <v>25209</v>
      </c>
      <c r="H447" t="s">
        <v>188</v>
      </c>
      <c r="I447">
        <v>1</v>
      </c>
      <c r="J447" t="s">
        <v>105</v>
      </c>
      <c r="K447" s="19">
        <v>0.25</v>
      </c>
      <c r="L447" s="19">
        <v>0.58333333333333337</v>
      </c>
      <c r="M447">
        <v>8</v>
      </c>
      <c r="N447">
        <v>263.32</v>
      </c>
      <c r="O447">
        <v>37.5</v>
      </c>
      <c r="P447">
        <v>76</v>
      </c>
      <c r="Q447" t="s">
        <v>97</v>
      </c>
      <c r="R447">
        <v>30</v>
      </c>
      <c r="S447" s="19">
        <v>0.4375</v>
      </c>
      <c r="T447">
        <v>0</v>
      </c>
      <c r="U447" s="19">
        <v>0</v>
      </c>
      <c r="V447" t="s">
        <v>97</v>
      </c>
      <c r="W447">
        <v>7.5</v>
      </c>
      <c r="X447" t="s">
        <v>100</v>
      </c>
      <c r="Y447" t="b">
        <v>0</v>
      </c>
    </row>
    <row r="448" spans="1:25" x14ac:dyDescent="0.25">
      <c r="A448" t="s">
        <v>92</v>
      </c>
      <c r="B448" t="s">
        <v>171</v>
      </c>
      <c r="C448" t="s">
        <v>94</v>
      </c>
      <c r="D448" t="s">
        <v>172</v>
      </c>
      <c r="E448" t="s">
        <v>173</v>
      </c>
      <c r="F448" t="s">
        <v>133</v>
      </c>
      <c r="G448">
        <v>25209</v>
      </c>
      <c r="H448" t="s">
        <v>188</v>
      </c>
      <c r="I448">
        <v>1</v>
      </c>
      <c r="J448" t="s">
        <v>113</v>
      </c>
      <c r="K448" s="19">
        <v>0.25</v>
      </c>
      <c r="L448" s="19">
        <v>0.58333333333333337</v>
      </c>
      <c r="M448">
        <v>8</v>
      </c>
      <c r="N448">
        <v>394.99</v>
      </c>
      <c r="O448">
        <v>37.5</v>
      </c>
      <c r="P448">
        <v>76</v>
      </c>
      <c r="Q448" t="s">
        <v>97</v>
      </c>
      <c r="R448">
        <v>30</v>
      </c>
      <c r="S448" s="19">
        <v>0.45833333333333331</v>
      </c>
      <c r="T448">
        <v>0</v>
      </c>
      <c r="U448" s="19">
        <v>0.54166666666666663</v>
      </c>
      <c r="V448" t="s">
        <v>97</v>
      </c>
      <c r="W448">
        <v>7.5</v>
      </c>
      <c r="X448" t="s">
        <v>100</v>
      </c>
      <c r="Y448" t="b">
        <v>0</v>
      </c>
    </row>
    <row r="449" spans="1:25" x14ac:dyDescent="0.25">
      <c r="A449" t="s">
        <v>92</v>
      </c>
      <c r="B449" t="s">
        <v>171</v>
      </c>
      <c r="C449" t="s">
        <v>94</v>
      </c>
      <c r="D449" t="s">
        <v>172</v>
      </c>
      <c r="E449" t="s">
        <v>173</v>
      </c>
      <c r="F449" t="s">
        <v>133</v>
      </c>
      <c r="G449">
        <v>25209</v>
      </c>
      <c r="H449" t="s">
        <v>188</v>
      </c>
      <c r="I449">
        <v>2</v>
      </c>
      <c r="J449" t="s">
        <v>99</v>
      </c>
      <c r="K449" s="19">
        <v>0.25</v>
      </c>
      <c r="L449" s="19">
        <v>0.58333333333333337</v>
      </c>
      <c r="M449">
        <v>8</v>
      </c>
      <c r="N449">
        <v>263.32</v>
      </c>
      <c r="O449">
        <v>37.5</v>
      </c>
      <c r="P449">
        <v>76</v>
      </c>
      <c r="Q449" t="s">
        <v>97</v>
      </c>
      <c r="R449">
        <v>30</v>
      </c>
      <c r="S449" s="19">
        <v>0.4375</v>
      </c>
      <c r="T449">
        <v>0</v>
      </c>
      <c r="U449" s="19">
        <v>0.54166666666666663</v>
      </c>
      <c r="V449" t="s">
        <v>97</v>
      </c>
      <c r="W449">
        <v>7.5</v>
      </c>
      <c r="X449" t="s">
        <v>100</v>
      </c>
      <c r="Y449" t="b">
        <v>0</v>
      </c>
    </row>
    <row r="450" spans="1:25" x14ac:dyDescent="0.25">
      <c r="A450" t="s">
        <v>92</v>
      </c>
      <c r="B450" t="s">
        <v>171</v>
      </c>
      <c r="C450" t="s">
        <v>94</v>
      </c>
      <c r="D450" t="s">
        <v>172</v>
      </c>
      <c r="E450" t="s">
        <v>173</v>
      </c>
      <c r="F450" t="s">
        <v>133</v>
      </c>
      <c r="G450">
        <v>26014</v>
      </c>
      <c r="H450" t="s">
        <v>195</v>
      </c>
      <c r="I450">
        <v>2</v>
      </c>
      <c r="J450" t="s">
        <v>113</v>
      </c>
      <c r="K450" s="19">
        <v>0.25</v>
      </c>
      <c r="L450" s="19">
        <v>0.58333333333333337</v>
      </c>
      <c r="M450">
        <v>8</v>
      </c>
      <c r="N450">
        <v>0</v>
      </c>
      <c r="O450">
        <v>30</v>
      </c>
      <c r="P450">
        <v>76</v>
      </c>
      <c r="Q450" t="s">
        <v>97</v>
      </c>
      <c r="R450">
        <v>30</v>
      </c>
      <c r="S450" s="19">
        <v>0.4375</v>
      </c>
      <c r="T450">
        <v>0</v>
      </c>
      <c r="U450" s="19">
        <v>0.54166666666666663</v>
      </c>
      <c r="V450" t="s">
        <v>97</v>
      </c>
      <c r="W450">
        <v>7.5</v>
      </c>
      <c r="X450" t="s">
        <v>100</v>
      </c>
      <c r="Y450" t="b">
        <v>0</v>
      </c>
    </row>
    <row r="451" spans="1:25" x14ac:dyDescent="0.25">
      <c r="A451" t="s">
        <v>92</v>
      </c>
      <c r="B451" t="s">
        <v>171</v>
      </c>
      <c r="C451" t="s">
        <v>94</v>
      </c>
      <c r="D451" t="s">
        <v>172</v>
      </c>
      <c r="E451" t="s">
        <v>173</v>
      </c>
      <c r="F451" t="s">
        <v>133</v>
      </c>
      <c r="G451">
        <v>26014</v>
      </c>
      <c r="H451" t="s">
        <v>195</v>
      </c>
      <c r="I451">
        <v>2</v>
      </c>
      <c r="J451" t="s">
        <v>114</v>
      </c>
      <c r="K451" s="19">
        <v>0.25</v>
      </c>
      <c r="L451" s="19">
        <v>0.58333333333333337</v>
      </c>
      <c r="M451">
        <v>8</v>
      </c>
      <c r="N451">
        <v>0</v>
      </c>
      <c r="O451">
        <v>30</v>
      </c>
      <c r="P451">
        <v>76</v>
      </c>
      <c r="Q451" t="s">
        <v>97</v>
      </c>
      <c r="R451">
        <v>30</v>
      </c>
      <c r="S451" s="19">
        <v>0.4375</v>
      </c>
      <c r="T451">
        <v>0</v>
      </c>
      <c r="U451" s="19">
        <v>0.54166666666666663</v>
      </c>
      <c r="V451" t="s">
        <v>97</v>
      </c>
      <c r="W451">
        <v>7.5</v>
      </c>
      <c r="X451" t="s">
        <v>100</v>
      </c>
      <c r="Y451" t="b">
        <v>0</v>
      </c>
    </row>
    <row r="452" spans="1:25" x14ac:dyDescent="0.25">
      <c r="A452" t="s">
        <v>92</v>
      </c>
      <c r="B452" t="s">
        <v>171</v>
      </c>
      <c r="C452" t="s">
        <v>94</v>
      </c>
      <c r="D452" t="s">
        <v>172</v>
      </c>
      <c r="E452" t="s">
        <v>173</v>
      </c>
      <c r="F452" t="s">
        <v>133</v>
      </c>
      <c r="G452">
        <v>26320</v>
      </c>
      <c r="H452" t="s">
        <v>190</v>
      </c>
      <c r="I452">
        <v>2</v>
      </c>
      <c r="J452" t="s">
        <v>114</v>
      </c>
      <c r="K452" s="19">
        <v>0.25</v>
      </c>
      <c r="L452" s="19">
        <v>0.58333333333333337</v>
      </c>
      <c r="M452">
        <v>8</v>
      </c>
      <c r="N452">
        <v>460.82</v>
      </c>
      <c r="O452">
        <v>0</v>
      </c>
      <c r="P452">
        <v>76</v>
      </c>
      <c r="Q452" t="s">
        <v>97</v>
      </c>
      <c r="R452">
        <v>30</v>
      </c>
      <c r="S452" s="19">
        <v>0.4375</v>
      </c>
      <c r="T452">
        <v>0</v>
      </c>
      <c r="U452" s="19">
        <v>0.54166666666666663</v>
      </c>
      <c r="V452" t="s">
        <v>97</v>
      </c>
      <c r="W452">
        <v>7.5</v>
      </c>
      <c r="X452" t="s">
        <v>100</v>
      </c>
      <c r="Y452" t="b">
        <v>0</v>
      </c>
    </row>
    <row r="453" spans="1:25" x14ac:dyDescent="0.25">
      <c r="A453" t="s">
        <v>92</v>
      </c>
      <c r="B453" t="s">
        <v>171</v>
      </c>
      <c r="C453" t="s">
        <v>94</v>
      </c>
      <c r="D453" t="s">
        <v>172</v>
      </c>
      <c r="E453" t="s">
        <v>173</v>
      </c>
      <c r="F453" t="s">
        <v>133</v>
      </c>
      <c r="G453">
        <v>26320</v>
      </c>
      <c r="H453" t="s">
        <v>190</v>
      </c>
      <c r="I453">
        <v>2</v>
      </c>
      <c r="J453" t="s">
        <v>101</v>
      </c>
      <c r="K453" s="19">
        <v>0.25</v>
      </c>
      <c r="L453" s="19">
        <v>0.58333333333333337</v>
      </c>
      <c r="M453">
        <v>8</v>
      </c>
      <c r="N453">
        <v>329.16</v>
      </c>
      <c r="O453">
        <v>0</v>
      </c>
      <c r="P453">
        <v>76</v>
      </c>
      <c r="Q453" t="s">
        <v>97</v>
      </c>
      <c r="R453">
        <v>30</v>
      </c>
      <c r="S453" s="19">
        <v>0.45833333333333331</v>
      </c>
      <c r="T453">
        <v>0</v>
      </c>
      <c r="U453" s="19">
        <v>0</v>
      </c>
      <c r="V453" t="s">
        <v>97</v>
      </c>
      <c r="W453">
        <v>7.5</v>
      </c>
      <c r="X453" t="s">
        <v>100</v>
      </c>
      <c r="Y453" t="b">
        <v>0</v>
      </c>
    </row>
    <row r="454" spans="1:25" x14ac:dyDescent="0.25">
      <c r="A454" t="s">
        <v>92</v>
      </c>
      <c r="B454" t="s">
        <v>171</v>
      </c>
      <c r="C454" t="s">
        <v>94</v>
      </c>
      <c r="D454" t="s">
        <v>172</v>
      </c>
      <c r="E454" t="s">
        <v>173</v>
      </c>
      <c r="F454" t="s">
        <v>137</v>
      </c>
      <c r="G454">
        <v>18462</v>
      </c>
      <c r="H454" t="s">
        <v>175</v>
      </c>
      <c r="I454">
        <v>2</v>
      </c>
      <c r="J454" t="s">
        <v>99</v>
      </c>
      <c r="K454" s="19">
        <v>0.25</v>
      </c>
      <c r="L454" s="19">
        <v>0.58333333333333337</v>
      </c>
      <c r="M454">
        <v>8</v>
      </c>
      <c r="N454">
        <v>0</v>
      </c>
      <c r="O454">
        <v>60</v>
      </c>
      <c r="P454">
        <v>76</v>
      </c>
      <c r="Q454" t="s">
        <v>97</v>
      </c>
      <c r="R454">
        <v>30</v>
      </c>
      <c r="S454" s="19">
        <v>0.45833333333333331</v>
      </c>
      <c r="T454">
        <v>0</v>
      </c>
      <c r="U454" s="19">
        <v>0.54166666666666663</v>
      </c>
      <c r="V454" t="s">
        <v>97</v>
      </c>
      <c r="W454">
        <v>7.5</v>
      </c>
      <c r="X454" t="s">
        <v>100</v>
      </c>
      <c r="Y454" t="b">
        <v>0</v>
      </c>
    </row>
    <row r="455" spans="1:25" x14ac:dyDescent="0.25">
      <c r="A455" t="s">
        <v>92</v>
      </c>
      <c r="B455" t="s">
        <v>171</v>
      </c>
      <c r="C455" t="s">
        <v>94</v>
      </c>
      <c r="D455" t="s">
        <v>172</v>
      </c>
      <c r="E455" t="s">
        <v>173</v>
      </c>
      <c r="F455" t="s">
        <v>137</v>
      </c>
      <c r="G455">
        <v>19136</v>
      </c>
      <c r="H455" t="s">
        <v>196</v>
      </c>
      <c r="I455">
        <v>1</v>
      </c>
      <c r="J455" t="s">
        <v>102</v>
      </c>
      <c r="K455" s="19">
        <v>0.25</v>
      </c>
      <c r="L455" s="19">
        <v>0.58333333333333337</v>
      </c>
      <c r="M455">
        <v>8</v>
      </c>
      <c r="N455">
        <v>266.39999999999998</v>
      </c>
      <c r="O455">
        <v>52.5</v>
      </c>
      <c r="P455">
        <v>76</v>
      </c>
      <c r="Q455" t="s">
        <v>97</v>
      </c>
      <c r="R455">
        <v>30</v>
      </c>
      <c r="S455" s="19">
        <v>0.45833333333333331</v>
      </c>
      <c r="T455">
        <v>0</v>
      </c>
      <c r="U455" s="19">
        <v>0</v>
      </c>
      <c r="V455" t="s">
        <v>97</v>
      </c>
      <c r="W455">
        <v>7.5</v>
      </c>
      <c r="X455" t="s">
        <v>100</v>
      </c>
      <c r="Y455" t="b">
        <v>0</v>
      </c>
    </row>
    <row r="456" spans="1:25" x14ac:dyDescent="0.25">
      <c r="A456" t="s">
        <v>92</v>
      </c>
      <c r="B456" t="s">
        <v>171</v>
      </c>
      <c r="C456" t="s">
        <v>94</v>
      </c>
      <c r="D456" t="s">
        <v>172</v>
      </c>
      <c r="E456" t="s">
        <v>173</v>
      </c>
      <c r="F456" t="s">
        <v>137</v>
      </c>
      <c r="G456">
        <v>20863</v>
      </c>
      <c r="H456" t="s">
        <v>176</v>
      </c>
      <c r="I456">
        <v>1</v>
      </c>
      <c r="J456" t="s">
        <v>105</v>
      </c>
      <c r="K456" s="19">
        <v>0.25</v>
      </c>
      <c r="L456" s="19">
        <v>0.58333333333333337</v>
      </c>
      <c r="M456">
        <v>8</v>
      </c>
      <c r="N456">
        <v>0</v>
      </c>
      <c r="O456">
        <v>75</v>
      </c>
      <c r="P456">
        <v>76</v>
      </c>
      <c r="Q456" t="s">
        <v>97</v>
      </c>
      <c r="R456">
        <v>30</v>
      </c>
      <c r="S456" s="19">
        <v>0.4375</v>
      </c>
      <c r="T456">
        <v>0</v>
      </c>
      <c r="U456" s="19">
        <v>0</v>
      </c>
      <c r="V456" t="s">
        <v>97</v>
      </c>
      <c r="W456">
        <v>7.5</v>
      </c>
      <c r="X456" t="s">
        <v>100</v>
      </c>
      <c r="Y456" t="b">
        <v>0</v>
      </c>
    </row>
    <row r="457" spans="1:25" x14ac:dyDescent="0.25">
      <c r="A457" t="s">
        <v>92</v>
      </c>
      <c r="B457" t="s">
        <v>171</v>
      </c>
      <c r="C457" t="s">
        <v>94</v>
      </c>
      <c r="D457" t="s">
        <v>172</v>
      </c>
      <c r="E457" t="s">
        <v>173</v>
      </c>
      <c r="F457" t="s">
        <v>137</v>
      </c>
      <c r="G457">
        <v>22035</v>
      </c>
      <c r="H457" t="s">
        <v>177</v>
      </c>
      <c r="I457">
        <v>1</v>
      </c>
      <c r="J457" t="s">
        <v>101</v>
      </c>
      <c r="K457" s="19">
        <v>0.28125</v>
      </c>
      <c r="L457" s="19">
        <v>0.58333333333333337</v>
      </c>
      <c r="M457">
        <v>7.25</v>
      </c>
      <c r="N457">
        <v>236.99</v>
      </c>
      <c r="O457">
        <v>66.5</v>
      </c>
      <c r="P457">
        <v>76</v>
      </c>
      <c r="Q457" t="s">
        <v>97</v>
      </c>
      <c r="R457">
        <v>30</v>
      </c>
      <c r="S457" s="19">
        <v>0.4375</v>
      </c>
      <c r="T457">
        <v>0</v>
      </c>
      <c r="U457" s="19">
        <v>0.54166666666666663</v>
      </c>
      <c r="V457" t="s">
        <v>97</v>
      </c>
      <c r="W457">
        <v>6.75</v>
      </c>
      <c r="X457" t="s">
        <v>100</v>
      </c>
      <c r="Y457" t="b">
        <v>0</v>
      </c>
    </row>
    <row r="458" spans="1:25" x14ac:dyDescent="0.25">
      <c r="A458" t="s">
        <v>92</v>
      </c>
      <c r="B458" t="s">
        <v>171</v>
      </c>
      <c r="C458" t="s">
        <v>94</v>
      </c>
      <c r="D458" t="s">
        <v>172</v>
      </c>
      <c r="E458" t="s">
        <v>173</v>
      </c>
      <c r="F458" t="s">
        <v>137</v>
      </c>
      <c r="G458">
        <v>22035</v>
      </c>
      <c r="H458" t="s">
        <v>177</v>
      </c>
      <c r="I458">
        <v>1</v>
      </c>
      <c r="J458" t="s">
        <v>102</v>
      </c>
      <c r="K458" s="19">
        <v>0.28125</v>
      </c>
      <c r="L458" s="19">
        <v>0.58333333333333337</v>
      </c>
      <c r="M458">
        <v>7.25</v>
      </c>
      <c r="N458">
        <v>236.99</v>
      </c>
      <c r="O458">
        <v>66.5</v>
      </c>
      <c r="P458">
        <v>76</v>
      </c>
      <c r="Q458" t="s">
        <v>97</v>
      </c>
      <c r="R458">
        <v>30</v>
      </c>
      <c r="S458" s="19">
        <v>0.45833333333333331</v>
      </c>
      <c r="T458">
        <v>0</v>
      </c>
      <c r="U458" s="19">
        <v>0</v>
      </c>
      <c r="V458" t="s">
        <v>97</v>
      </c>
      <c r="W458">
        <v>6.75</v>
      </c>
      <c r="X458" t="s">
        <v>100</v>
      </c>
      <c r="Y458" t="b">
        <v>0</v>
      </c>
    </row>
    <row r="459" spans="1:25" x14ac:dyDescent="0.25">
      <c r="A459" t="s">
        <v>92</v>
      </c>
      <c r="B459" t="s">
        <v>171</v>
      </c>
      <c r="C459" t="s">
        <v>94</v>
      </c>
      <c r="D459" t="s">
        <v>172</v>
      </c>
      <c r="E459" t="s">
        <v>173</v>
      </c>
      <c r="F459" t="s">
        <v>137</v>
      </c>
      <c r="G459">
        <v>22035</v>
      </c>
      <c r="H459" t="s">
        <v>177</v>
      </c>
      <c r="I459">
        <v>1</v>
      </c>
      <c r="J459" t="s">
        <v>103</v>
      </c>
      <c r="K459" s="19">
        <v>0.28125</v>
      </c>
      <c r="L459" s="19">
        <v>0.58333333333333337</v>
      </c>
      <c r="M459">
        <v>7.25</v>
      </c>
      <c r="N459">
        <v>236.99</v>
      </c>
      <c r="O459">
        <v>66.5</v>
      </c>
      <c r="P459">
        <v>76</v>
      </c>
      <c r="Q459" t="s">
        <v>97</v>
      </c>
      <c r="R459">
        <v>30</v>
      </c>
      <c r="S459" s="19">
        <v>0.45833333333333331</v>
      </c>
      <c r="T459">
        <v>0</v>
      </c>
      <c r="U459" s="19">
        <v>0</v>
      </c>
      <c r="V459" t="s">
        <v>97</v>
      </c>
      <c r="W459">
        <v>6.75</v>
      </c>
      <c r="X459" t="s">
        <v>100</v>
      </c>
      <c r="Y459" t="b">
        <v>0</v>
      </c>
    </row>
    <row r="460" spans="1:25" x14ac:dyDescent="0.25">
      <c r="A460" t="s">
        <v>92</v>
      </c>
      <c r="B460" t="s">
        <v>171</v>
      </c>
      <c r="C460" t="s">
        <v>94</v>
      </c>
      <c r="D460" t="s">
        <v>172</v>
      </c>
      <c r="E460" t="s">
        <v>173</v>
      </c>
      <c r="F460" t="s">
        <v>137</v>
      </c>
      <c r="G460">
        <v>22035</v>
      </c>
      <c r="H460" t="s">
        <v>177</v>
      </c>
      <c r="I460">
        <v>2</v>
      </c>
      <c r="J460" t="s">
        <v>101</v>
      </c>
      <c r="K460" s="19">
        <v>0.28125</v>
      </c>
      <c r="L460" s="19">
        <v>0.58333333333333337</v>
      </c>
      <c r="M460">
        <v>7.25</v>
      </c>
      <c r="N460">
        <v>236.99</v>
      </c>
      <c r="O460">
        <v>66.5</v>
      </c>
      <c r="P460">
        <v>76</v>
      </c>
      <c r="Q460" t="s">
        <v>97</v>
      </c>
      <c r="R460">
        <v>30</v>
      </c>
      <c r="S460" s="19">
        <v>0.45833333333333331</v>
      </c>
      <c r="T460">
        <v>0</v>
      </c>
      <c r="U460" s="19">
        <v>0</v>
      </c>
      <c r="V460" t="s">
        <v>97</v>
      </c>
      <c r="W460">
        <v>6.75</v>
      </c>
      <c r="X460" t="s">
        <v>100</v>
      </c>
      <c r="Y460" t="b">
        <v>0</v>
      </c>
    </row>
    <row r="461" spans="1:25" x14ac:dyDescent="0.25">
      <c r="A461" t="s">
        <v>92</v>
      </c>
      <c r="B461" t="s">
        <v>171</v>
      </c>
      <c r="C461" t="s">
        <v>94</v>
      </c>
      <c r="D461" t="s">
        <v>172</v>
      </c>
      <c r="E461" t="s">
        <v>173</v>
      </c>
      <c r="F461" t="s">
        <v>137</v>
      </c>
      <c r="G461">
        <v>22035</v>
      </c>
      <c r="H461" t="s">
        <v>177</v>
      </c>
      <c r="I461">
        <v>2</v>
      </c>
      <c r="J461" t="s">
        <v>102</v>
      </c>
      <c r="K461" s="19">
        <v>0.28125</v>
      </c>
      <c r="L461" s="19">
        <v>0.58333333333333337</v>
      </c>
      <c r="M461">
        <v>7.25</v>
      </c>
      <c r="N461">
        <v>236.99</v>
      </c>
      <c r="O461">
        <v>66.5</v>
      </c>
      <c r="P461">
        <v>76</v>
      </c>
      <c r="Q461" t="s">
        <v>97</v>
      </c>
      <c r="R461">
        <v>30</v>
      </c>
      <c r="S461" s="19">
        <v>0.45833333333333331</v>
      </c>
      <c r="T461">
        <v>0</v>
      </c>
      <c r="U461" s="19">
        <v>0</v>
      </c>
      <c r="V461" t="s">
        <v>97</v>
      </c>
      <c r="W461">
        <v>6.75</v>
      </c>
      <c r="X461" t="s">
        <v>100</v>
      </c>
      <c r="Y461" t="b">
        <v>0</v>
      </c>
    </row>
    <row r="462" spans="1:25" x14ac:dyDescent="0.25">
      <c r="A462" t="s">
        <v>92</v>
      </c>
      <c r="B462" t="s">
        <v>171</v>
      </c>
      <c r="C462" t="s">
        <v>94</v>
      </c>
      <c r="D462" t="s">
        <v>172</v>
      </c>
      <c r="E462" t="s">
        <v>173</v>
      </c>
      <c r="F462" t="s">
        <v>137</v>
      </c>
      <c r="G462">
        <v>22035</v>
      </c>
      <c r="H462" t="s">
        <v>177</v>
      </c>
      <c r="I462">
        <v>2</v>
      </c>
      <c r="J462" t="s">
        <v>103</v>
      </c>
      <c r="K462" s="19">
        <v>0.28125</v>
      </c>
      <c r="L462" s="19">
        <v>0.58333333333333337</v>
      </c>
      <c r="M462">
        <v>7.25</v>
      </c>
      <c r="N462">
        <v>236.99</v>
      </c>
      <c r="O462">
        <v>66.5</v>
      </c>
      <c r="P462">
        <v>76</v>
      </c>
      <c r="Q462" t="s">
        <v>97</v>
      </c>
      <c r="R462">
        <v>30</v>
      </c>
      <c r="S462" s="19">
        <v>0.45833333333333331</v>
      </c>
      <c r="T462">
        <v>0</v>
      </c>
      <c r="U462" s="19">
        <v>0</v>
      </c>
      <c r="V462" t="s">
        <v>97</v>
      </c>
      <c r="W462">
        <v>6.75</v>
      </c>
      <c r="X462" t="s">
        <v>100</v>
      </c>
      <c r="Y462" t="b">
        <v>0</v>
      </c>
    </row>
    <row r="463" spans="1:25" x14ac:dyDescent="0.25">
      <c r="A463" t="s">
        <v>92</v>
      </c>
      <c r="B463" t="s">
        <v>171</v>
      </c>
      <c r="C463" t="s">
        <v>94</v>
      </c>
      <c r="D463" t="s">
        <v>172</v>
      </c>
      <c r="E463" t="s">
        <v>173</v>
      </c>
      <c r="F463" t="s">
        <v>137</v>
      </c>
      <c r="G463">
        <v>22116</v>
      </c>
      <c r="H463" t="s">
        <v>178</v>
      </c>
      <c r="I463">
        <v>1</v>
      </c>
      <c r="J463" t="s">
        <v>99</v>
      </c>
      <c r="K463" s="19">
        <v>0.25</v>
      </c>
      <c r="L463" s="19">
        <v>0.58333333333333337</v>
      </c>
      <c r="M463">
        <v>8</v>
      </c>
      <c r="N463">
        <v>0</v>
      </c>
      <c r="O463">
        <v>60</v>
      </c>
      <c r="P463">
        <v>76</v>
      </c>
      <c r="Q463" t="s">
        <v>97</v>
      </c>
      <c r="R463">
        <v>30</v>
      </c>
      <c r="S463" s="19">
        <v>0.45833333333333331</v>
      </c>
      <c r="T463">
        <v>0</v>
      </c>
      <c r="U463" s="19">
        <v>0.54166666666666663</v>
      </c>
      <c r="V463" t="s">
        <v>97</v>
      </c>
      <c r="W463">
        <v>7.5</v>
      </c>
      <c r="X463" t="s">
        <v>100</v>
      </c>
      <c r="Y463" t="b">
        <v>0</v>
      </c>
    </row>
    <row r="464" spans="1:25" x14ac:dyDescent="0.25">
      <c r="A464" t="s">
        <v>92</v>
      </c>
      <c r="B464" t="s">
        <v>171</v>
      </c>
      <c r="C464" t="s">
        <v>94</v>
      </c>
      <c r="D464" t="s">
        <v>172</v>
      </c>
      <c r="E464" t="s">
        <v>173</v>
      </c>
      <c r="F464" t="s">
        <v>137</v>
      </c>
      <c r="G464">
        <v>22116</v>
      </c>
      <c r="H464" t="s">
        <v>178</v>
      </c>
      <c r="I464">
        <v>1</v>
      </c>
      <c r="J464" t="s">
        <v>101</v>
      </c>
      <c r="K464" s="19">
        <v>0.25</v>
      </c>
      <c r="L464" s="19">
        <v>0.58333333333333337</v>
      </c>
      <c r="M464">
        <v>8</v>
      </c>
      <c r="N464">
        <v>0</v>
      </c>
      <c r="O464">
        <v>60</v>
      </c>
      <c r="P464">
        <v>76</v>
      </c>
      <c r="Q464" t="s">
        <v>97</v>
      </c>
      <c r="R464">
        <v>30</v>
      </c>
      <c r="S464" s="19">
        <v>0.45833333333333331</v>
      </c>
      <c r="T464">
        <v>0</v>
      </c>
      <c r="U464" s="19">
        <v>0.54166666666666663</v>
      </c>
      <c r="V464" t="s">
        <v>97</v>
      </c>
      <c r="W464">
        <v>7.5</v>
      </c>
      <c r="X464" t="s">
        <v>100</v>
      </c>
      <c r="Y464" t="b">
        <v>0</v>
      </c>
    </row>
    <row r="465" spans="1:25" x14ac:dyDescent="0.25">
      <c r="A465" t="s">
        <v>92</v>
      </c>
      <c r="B465" t="s">
        <v>171</v>
      </c>
      <c r="C465" t="s">
        <v>94</v>
      </c>
      <c r="D465" t="s">
        <v>172</v>
      </c>
      <c r="E465" t="s">
        <v>173</v>
      </c>
      <c r="F465" t="s">
        <v>137</v>
      </c>
      <c r="G465">
        <v>22116</v>
      </c>
      <c r="H465" t="s">
        <v>178</v>
      </c>
      <c r="I465">
        <v>1</v>
      </c>
      <c r="J465" t="s">
        <v>102</v>
      </c>
      <c r="K465" s="19">
        <v>0.25</v>
      </c>
      <c r="L465" s="19">
        <v>0.58333333333333337</v>
      </c>
      <c r="M465">
        <v>8</v>
      </c>
      <c r="N465">
        <v>0</v>
      </c>
      <c r="O465">
        <v>60</v>
      </c>
      <c r="P465">
        <v>76</v>
      </c>
      <c r="Q465" t="s">
        <v>97</v>
      </c>
      <c r="R465">
        <v>30</v>
      </c>
      <c r="S465" s="19">
        <v>0.45833333333333331</v>
      </c>
      <c r="T465">
        <v>0</v>
      </c>
      <c r="U465" s="19">
        <v>0.54166666666666663</v>
      </c>
      <c r="V465" t="s">
        <v>97</v>
      </c>
      <c r="W465">
        <v>7.5</v>
      </c>
      <c r="X465" t="s">
        <v>100</v>
      </c>
      <c r="Y465" t="b">
        <v>0</v>
      </c>
    </row>
    <row r="466" spans="1:25" x14ac:dyDescent="0.25">
      <c r="A466" t="s">
        <v>92</v>
      </c>
      <c r="B466" t="s">
        <v>171</v>
      </c>
      <c r="C466" t="s">
        <v>94</v>
      </c>
      <c r="D466" t="s">
        <v>172</v>
      </c>
      <c r="E466" t="s">
        <v>173</v>
      </c>
      <c r="F466" t="s">
        <v>137</v>
      </c>
      <c r="G466">
        <v>22116</v>
      </c>
      <c r="H466" t="s">
        <v>178</v>
      </c>
      <c r="I466">
        <v>1</v>
      </c>
      <c r="J466" t="s">
        <v>103</v>
      </c>
      <c r="K466" s="19">
        <v>0.25</v>
      </c>
      <c r="L466" s="19">
        <v>0.58333333333333337</v>
      </c>
      <c r="M466">
        <v>8</v>
      </c>
      <c r="N466">
        <v>0</v>
      </c>
      <c r="O466">
        <v>60</v>
      </c>
      <c r="P466">
        <v>76</v>
      </c>
      <c r="Q466" t="s">
        <v>97</v>
      </c>
      <c r="R466">
        <v>30</v>
      </c>
      <c r="S466" s="19">
        <v>0.45833333333333331</v>
      </c>
      <c r="T466">
        <v>0</v>
      </c>
      <c r="U466" s="19">
        <v>0.54166666666666663</v>
      </c>
      <c r="V466" t="s">
        <v>97</v>
      </c>
      <c r="W466">
        <v>7.5</v>
      </c>
      <c r="X466" t="s">
        <v>100</v>
      </c>
      <c r="Y466" t="b">
        <v>0</v>
      </c>
    </row>
    <row r="467" spans="1:25" x14ac:dyDescent="0.25">
      <c r="A467" t="s">
        <v>92</v>
      </c>
      <c r="B467" t="s">
        <v>171</v>
      </c>
      <c r="C467" t="s">
        <v>94</v>
      </c>
      <c r="D467" t="s">
        <v>172</v>
      </c>
      <c r="E467" t="s">
        <v>173</v>
      </c>
      <c r="F467" t="s">
        <v>137</v>
      </c>
      <c r="G467">
        <v>23266</v>
      </c>
      <c r="H467" t="s">
        <v>193</v>
      </c>
      <c r="I467">
        <v>1</v>
      </c>
      <c r="J467" t="s">
        <v>101</v>
      </c>
      <c r="K467" s="19">
        <v>0.25</v>
      </c>
      <c r="L467" s="19">
        <v>0.58333333333333337</v>
      </c>
      <c r="M467">
        <v>8</v>
      </c>
      <c r="N467">
        <v>0</v>
      </c>
      <c r="O467">
        <v>30</v>
      </c>
      <c r="P467">
        <v>76</v>
      </c>
      <c r="Q467" t="s">
        <v>97</v>
      </c>
      <c r="R467">
        <v>30</v>
      </c>
      <c r="S467" s="19">
        <v>0.45833333333333331</v>
      </c>
      <c r="T467">
        <v>0</v>
      </c>
      <c r="U467" s="19">
        <v>0.54166666666666663</v>
      </c>
      <c r="V467" t="s">
        <v>97</v>
      </c>
      <c r="W467">
        <v>7.5</v>
      </c>
      <c r="X467" t="s">
        <v>100</v>
      </c>
      <c r="Y467" t="b">
        <v>0</v>
      </c>
    </row>
    <row r="468" spans="1:25" x14ac:dyDescent="0.25">
      <c r="A468" t="s">
        <v>92</v>
      </c>
      <c r="B468" t="s">
        <v>171</v>
      </c>
      <c r="C468" t="s">
        <v>94</v>
      </c>
      <c r="D468" t="s">
        <v>172</v>
      </c>
      <c r="E468" t="s">
        <v>173</v>
      </c>
      <c r="F468" t="s">
        <v>137</v>
      </c>
      <c r="G468">
        <v>23484</v>
      </c>
      <c r="H468" t="s">
        <v>181</v>
      </c>
      <c r="I468">
        <v>1</v>
      </c>
      <c r="J468" t="s">
        <v>113</v>
      </c>
      <c r="K468" s="19">
        <v>0.25</v>
      </c>
      <c r="L468" s="19">
        <v>0.58333333333333337</v>
      </c>
      <c r="M468">
        <v>8</v>
      </c>
      <c r="N468">
        <v>394.99</v>
      </c>
      <c r="O468">
        <v>52.5</v>
      </c>
      <c r="P468">
        <v>76</v>
      </c>
      <c r="Q468" t="s">
        <v>97</v>
      </c>
      <c r="R468">
        <v>30</v>
      </c>
      <c r="S468" s="19">
        <v>0.4375</v>
      </c>
      <c r="T468">
        <v>0</v>
      </c>
      <c r="U468" s="19">
        <v>0.54166666666666663</v>
      </c>
      <c r="V468" t="s">
        <v>97</v>
      </c>
      <c r="W468">
        <v>7.5</v>
      </c>
      <c r="X468" t="s">
        <v>100</v>
      </c>
      <c r="Y468" t="b">
        <v>0</v>
      </c>
    </row>
    <row r="469" spans="1:25" x14ac:dyDescent="0.25">
      <c r="A469" t="s">
        <v>92</v>
      </c>
      <c r="B469" t="s">
        <v>171</v>
      </c>
      <c r="C469" t="s">
        <v>94</v>
      </c>
      <c r="D469" t="s">
        <v>172</v>
      </c>
      <c r="E469" t="s">
        <v>173</v>
      </c>
      <c r="F469" t="s">
        <v>137</v>
      </c>
      <c r="G469">
        <v>23484</v>
      </c>
      <c r="H469" t="s">
        <v>181</v>
      </c>
      <c r="I469">
        <v>2</v>
      </c>
      <c r="J469" t="s">
        <v>113</v>
      </c>
      <c r="K469" s="19">
        <v>0.25</v>
      </c>
      <c r="L469" s="19">
        <v>0.58333333333333337</v>
      </c>
      <c r="M469">
        <v>8</v>
      </c>
      <c r="N469">
        <v>394.99</v>
      </c>
      <c r="O469">
        <v>52.5</v>
      </c>
      <c r="P469">
        <v>76</v>
      </c>
      <c r="Q469" t="s">
        <v>97</v>
      </c>
      <c r="R469">
        <v>30</v>
      </c>
      <c r="S469" s="19">
        <v>0.4375</v>
      </c>
      <c r="T469">
        <v>0</v>
      </c>
      <c r="U469" s="19">
        <v>0.54166666666666663</v>
      </c>
      <c r="V469" t="s">
        <v>97</v>
      </c>
      <c r="W469">
        <v>7.5</v>
      </c>
      <c r="X469" t="s">
        <v>100</v>
      </c>
      <c r="Y469" t="b">
        <v>0</v>
      </c>
    </row>
    <row r="470" spans="1:25" x14ac:dyDescent="0.25">
      <c r="A470" t="s">
        <v>92</v>
      </c>
      <c r="B470" t="s">
        <v>171</v>
      </c>
      <c r="C470" t="s">
        <v>94</v>
      </c>
      <c r="D470" t="s">
        <v>172</v>
      </c>
      <c r="E470" t="s">
        <v>173</v>
      </c>
      <c r="F470" t="s">
        <v>137</v>
      </c>
      <c r="G470">
        <v>23520</v>
      </c>
      <c r="H470" t="s">
        <v>182</v>
      </c>
      <c r="I470">
        <v>1</v>
      </c>
      <c r="J470" t="s">
        <v>113</v>
      </c>
      <c r="K470" s="19">
        <v>0.25</v>
      </c>
      <c r="L470" s="19">
        <v>0.58333333333333337</v>
      </c>
      <c r="M470">
        <v>8</v>
      </c>
      <c r="N470">
        <v>394.99</v>
      </c>
      <c r="O470">
        <v>67.5</v>
      </c>
      <c r="P470">
        <v>76</v>
      </c>
      <c r="Q470" t="s">
        <v>97</v>
      </c>
      <c r="R470">
        <v>30</v>
      </c>
      <c r="S470" s="19">
        <v>0.45833333333333331</v>
      </c>
      <c r="T470">
        <v>0</v>
      </c>
      <c r="U470" s="19">
        <v>0.54166666666666663</v>
      </c>
      <c r="V470" t="s">
        <v>97</v>
      </c>
      <c r="W470">
        <v>7.5</v>
      </c>
      <c r="X470" t="s">
        <v>100</v>
      </c>
      <c r="Y470" t="b">
        <v>0</v>
      </c>
    </row>
    <row r="471" spans="1:25" x14ac:dyDescent="0.25">
      <c r="A471" t="s">
        <v>92</v>
      </c>
      <c r="B471" t="s">
        <v>171</v>
      </c>
      <c r="C471" t="s">
        <v>94</v>
      </c>
      <c r="D471" t="s">
        <v>172</v>
      </c>
      <c r="E471" t="s">
        <v>173</v>
      </c>
      <c r="F471" t="s">
        <v>137</v>
      </c>
      <c r="G471">
        <v>23520</v>
      </c>
      <c r="H471" t="s">
        <v>182</v>
      </c>
      <c r="I471">
        <v>1</v>
      </c>
      <c r="J471" t="s">
        <v>114</v>
      </c>
      <c r="K471" s="19">
        <v>0.25</v>
      </c>
      <c r="L471" s="19">
        <v>0.58333333333333337</v>
      </c>
      <c r="M471">
        <v>8</v>
      </c>
      <c r="N471">
        <v>460.82</v>
      </c>
      <c r="O471">
        <v>67.5</v>
      </c>
      <c r="P471">
        <v>76</v>
      </c>
      <c r="Q471" t="s">
        <v>97</v>
      </c>
      <c r="R471">
        <v>30</v>
      </c>
      <c r="S471" s="19">
        <v>0.45833333333333331</v>
      </c>
      <c r="T471">
        <v>0</v>
      </c>
      <c r="U471" s="19">
        <v>0.54166666666666663</v>
      </c>
      <c r="V471" t="s">
        <v>97</v>
      </c>
      <c r="W471">
        <v>7.5</v>
      </c>
      <c r="X471" t="s">
        <v>100</v>
      </c>
      <c r="Y471" t="b">
        <v>0</v>
      </c>
    </row>
    <row r="472" spans="1:25" x14ac:dyDescent="0.25">
      <c r="A472" t="s">
        <v>92</v>
      </c>
      <c r="B472" t="s">
        <v>171</v>
      </c>
      <c r="C472" t="s">
        <v>94</v>
      </c>
      <c r="D472" t="s">
        <v>172</v>
      </c>
      <c r="E472" t="s">
        <v>173</v>
      </c>
      <c r="F472" t="s">
        <v>137</v>
      </c>
      <c r="G472">
        <v>23520</v>
      </c>
      <c r="H472" t="s">
        <v>182</v>
      </c>
      <c r="I472">
        <v>1</v>
      </c>
      <c r="J472" t="s">
        <v>103</v>
      </c>
      <c r="K472" s="19">
        <v>0.25</v>
      </c>
      <c r="L472" s="19">
        <v>0.58333333333333337</v>
      </c>
      <c r="M472">
        <v>8</v>
      </c>
      <c r="N472">
        <v>263.32</v>
      </c>
      <c r="O472">
        <v>67.5</v>
      </c>
      <c r="P472">
        <v>76</v>
      </c>
      <c r="Q472" t="s">
        <v>97</v>
      </c>
      <c r="R472">
        <v>30</v>
      </c>
      <c r="S472" s="19">
        <v>0.45833333333333331</v>
      </c>
      <c r="T472">
        <v>0</v>
      </c>
      <c r="U472" s="19">
        <v>0</v>
      </c>
      <c r="V472" t="s">
        <v>97</v>
      </c>
      <c r="W472">
        <v>7.5</v>
      </c>
      <c r="X472" t="s">
        <v>100</v>
      </c>
      <c r="Y472" t="b">
        <v>0</v>
      </c>
    </row>
    <row r="473" spans="1:25" x14ac:dyDescent="0.25">
      <c r="A473" t="s">
        <v>92</v>
      </c>
      <c r="B473" t="s">
        <v>171</v>
      </c>
      <c r="C473" t="s">
        <v>94</v>
      </c>
      <c r="D473" t="s">
        <v>172</v>
      </c>
      <c r="E473" t="s">
        <v>173</v>
      </c>
      <c r="F473" t="s">
        <v>137</v>
      </c>
      <c r="G473">
        <v>23520</v>
      </c>
      <c r="H473" t="s">
        <v>182</v>
      </c>
      <c r="I473">
        <v>2</v>
      </c>
      <c r="J473" t="s">
        <v>105</v>
      </c>
      <c r="K473" s="19">
        <v>0.25</v>
      </c>
      <c r="L473" s="19">
        <v>0.58333333333333337</v>
      </c>
      <c r="M473">
        <v>8</v>
      </c>
      <c r="N473">
        <v>263.32</v>
      </c>
      <c r="O473">
        <v>67.5</v>
      </c>
      <c r="P473">
        <v>76</v>
      </c>
      <c r="Q473" t="s">
        <v>97</v>
      </c>
      <c r="R473">
        <v>30</v>
      </c>
      <c r="S473" s="19">
        <v>0.45833333333333331</v>
      </c>
      <c r="T473">
        <v>0</v>
      </c>
      <c r="U473" s="19">
        <v>0.54166666666666663</v>
      </c>
      <c r="V473" t="s">
        <v>97</v>
      </c>
      <c r="W473">
        <v>7.5</v>
      </c>
      <c r="X473" t="s">
        <v>100</v>
      </c>
      <c r="Y473" t="b">
        <v>0</v>
      </c>
    </row>
    <row r="474" spans="1:25" x14ac:dyDescent="0.25">
      <c r="A474" t="s">
        <v>92</v>
      </c>
      <c r="B474" t="s">
        <v>171</v>
      </c>
      <c r="C474" t="s">
        <v>94</v>
      </c>
      <c r="D474" t="s">
        <v>172</v>
      </c>
      <c r="E474" t="s">
        <v>173</v>
      </c>
      <c r="F474" t="s">
        <v>137</v>
      </c>
      <c r="G474">
        <v>23520</v>
      </c>
      <c r="H474" t="s">
        <v>182</v>
      </c>
      <c r="I474">
        <v>2</v>
      </c>
      <c r="J474" t="s">
        <v>99</v>
      </c>
      <c r="K474" s="19">
        <v>0.25</v>
      </c>
      <c r="L474" s="19">
        <v>0.58333333333333337</v>
      </c>
      <c r="M474">
        <v>8</v>
      </c>
      <c r="N474">
        <v>263.32</v>
      </c>
      <c r="O474">
        <v>67.5</v>
      </c>
      <c r="P474">
        <v>76</v>
      </c>
      <c r="Q474" t="s">
        <v>97</v>
      </c>
      <c r="R474">
        <v>30</v>
      </c>
      <c r="S474" s="19">
        <v>0.45833333333333331</v>
      </c>
      <c r="T474">
        <v>0</v>
      </c>
      <c r="U474" s="19">
        <v>0.54166666666666663</v>
      </c>
      <c r="V474" t="s">
        <v>97</v>
      </c>
      <c r="W474">
        <v>7.5</v>
      </c>
      <c r="X474" t="s">
        <v>100</v>
      </c>
      <c r="Y474" t="b">
        <v>0</v>
      </c>
    </row>
    <row r="475" spans="1:25" x14ac:dyDescent="0.25">
      <c r="A475" t="s">
        <v>92</v>
      </c>
      <c r="B475" t="s">
        <v>171</v>
      </c>
      <c r="C475" t="s">
        <v>94</v>
      </c>
      <c r="D475" t="s">
        <v>172</v>
      </c>
      <c r="E475" t="s">
        <v>173</v>
      </c>
      <c r="F475" t="s">
        <v>137</v>
      </c>
      <c r="G475">
        <v>23520</v>
      </c>
      <c r="H475" t="s">
        <v>182</v>
      </c>
      <c r="I475">
        <v>2</v>
      </c>
      <c r="J475" t="s">
        <v>101</v>
      </c>
      <c r="K475" s="19">
        <v>0.25</v>
      </c>
      <c r="L475" s="19">
        <v>0.58333333333333337</v>
      </c>
      <c r="M475">
        <v>8</v>
      </c>
      <c r="N475">
        <v>263.32</v>
      </c>
      <c r="O475">
        <v>67.5</v>
      </c>
      <c r="P475">
        <v>76</v>
      </c>
      <c r="Q475" t="s">
        <v>97</v>
      </c>
      <c r="R475">
        <v>30</v>
      </c>
      <c r="S475" s="19">
        <v>0.45833333333333331</v>
      </c>
      <c r="T475">
        <v>0</v>
      </c>
      <c r="U475" s="19">
        <v>0.54166666666666663</v>
      </c>
      <c r="V475" t="s">
        <v>97</v>
      </c>
      <c r="W475">
        <v>7.5</v>
      </c>
      <c r="X475" t="s">
        <v>100</v>
      </c>
      <c r="Y475" t="b">
        <v>0</v>
      </c>
    </row>
    <row r="476" spans="1:25" x14ac:dyDescent="0.25">
      <c r="A476" t="s">
        <v>92</v>
      </c>
      <c r="B476" t="s">
        <v>171</v>
      </c>
      <c r="C476" t="s">
        <v>94</v>
      </c>
      <c r="D476" t="s">
        <v>172</v>
      </c>
      <c r="E476" t="s">
        <v>173</v>
      </c>
      <c r="F476" t="s">
        <v>137</v>
      </c>
      <c r="G476">
        <v>23898</v>
      </c>
      <c r="H476" t="s">
        <v>197</v>
      </c>
      <c r="I476">
        <v>1</v>
      </c>
      <c r="J476" t="s">
        <v>113</v>
      </c>
      <c r="K476" s="19">
        <v>0.25</v>
      </c>
      <c r="L476" s="19">
        <v>0.58333333333333337</v>
      </c>
      <c r="M476">
        <v>8</v>
      </c>
      <c r="N476">
        <v>0</v>
      </c>
      <c r="O476">
        <v>22.5</v>
      </c>
      <c r="P476">
        <v>76</v>
      </c>
      <c r="Q476" t="s">
        <v>97</v>
      </c>
      <c r="R476">
        <v>30</v>
      </c>
      <c r="S476" s="19">
        <v>0.4375</v>
      </c>
      <c r="T476">
        <v>0</v>
      </c>
      <c r="U476" s="19">
        <v>0.54166666666666663</v>
      </c>
      <c r="V476" t="s">
        <v>97</v>
      </c>
      <c r="W476">
        <v>7.5</v>
      </c>
      <c r="X476" t="s">
        <v>100</v>
      </c>
      <c r="Y476" t="b">
        <v>0</v>
      </c>
    </row>
    <row r="477" spans="1:25" x14ac:dyDescent="0.25">
      <c r="A477" t="s">
        <v>92</v>
      </c>
      <c r="B477" t="s">
        <v>171</v>
      </c>
      <c r="C477" t="s">
        <v>94</v>
      </c>
      <c r="D477" t="s">
        <v>172</v>
      </c>
      <c r="E477" t="s">
        <v>173</v>
      </c>
      <c r="F477" t="s">
        <v>137</v>
      </c>
      <c r="G477">
        <v>23898</v>
      </c>
      <c r="H477" t="s">
        <v>197</v>
      </c>
      <c r="I477">
        <v>1</v>
      </c>
      <c r="J477" t="s">
        <v>114</v>
      </c>
      <c r="K477" s="19">
        <v>0.25</v>
      </c>
      <c r="L477" s="19">
        <v>0.58333333333333337</v>
      </c>
      <c r="M477">
        <v>8</v>
      </c>
      <c r="N477">
        <v>0</v>
      </c>
      <c r="O477">
        <v>22.5</v>
      </c>
      <c r="P477">
        <v>76</v>
      </c>
      <c r="Q477" t="s">
        <v>97</v>
      </c>
      <c r="R477">
        <v>30</v>
      </c>
      <c r="S477" s="19">
        <v>0.4375</v>
      </c>
      <c r="T477">
        <v>0</v>
      </c>
      <c r="U477" s="19">
        <v>0.54166666666666663</v>
      </c>
      <c r="V477" t="s">
        <v>97</v>
      </c>
      <c r="W477">
        <v>7.5</v>
      </c>
      <c r="X477" t="s">
        <v>100</v>
      </c>
      <c r="Y477" t="b">
        <v>0</v>
      </c>
    </row>
    <row r="478" spans="1:25" x14ac:dyDescent="0.25">
      <c r="A478" t="s">
        <v>92</v>
      </c>
      <c r="B478" t="s">
        <v>171</v>
      </c>
      <c r="C478" t="s">
        <v>94</v>
      </c>
      <c r="D478" t="s">
        <v>172</v>
      </c>
      <c r="E478" t="s">
        <v>173</v>
      </c>
      <c r="F478" t="s">
        <v>137</v>
      </c>
      <c r="G478">
        <v>23898</v>
      </c>
      <c r="H478" t="s">
        <v>197</v>
      </c>
      <c r="I478">
        <v>2</v>
      </c>
      <c r="J478" t="s">
        <v>114</v>
      </c>
      <c r="K478" s="19">
        <v>0.25</v>
      </c>
      <c r="L478" s="19">
        <v>0.58333333333333337</v>
      </c>
      <c r="M478">
        <v>8</v>
      </c>
      <c r="N478">
        <v>0</v>
      </c>
      <c r="O478">
        <v>22.5</v>
      </c>
      <c r="P478">
        <v>76</v>
      </c>
      <c r="Q478" t="s">
        <v>97</v>
      </c>
      <c r="R478">
        <v>30</v>
      </c>
      <c r="S478" s="19">
        <v>0.4375</v>
      </c>
      <c r="T478">
        <v>0</v>
      </c>
      <c r="U478" s="19">
        <v>0.54166666666666663</v>
      </c>
      <c r="V478" t="s">
        <v>97</v>
      </c>
      <c r="W478">
        <v>7.5</v>
      </c>
      <c r="X478" t="s">
        <v>100</v>
      </c>
      <c r="Y478" t="b">
        <v>0</v>
      </c>
    </row>
    <row r="479" spans="1:25" x14ac:dyDescent="0.25">
      <c r="A479" t="s">
        <v>92</v>
      </c>
      <c r="B479" t="s">
        <v>171</v>
      </c>
      <c r="C479" t="s">
        <v>94</v>
      </c>
      <c r="D479" t="s">
        <v>172</v>
      </c>
      <c r="E479" t="s">
        <v>173</v>
      </c>
      <c r="F479" t="s">
        <v>137</v>
      </c>
      <c r="G479">
        <v>23964</v>
      </c>
      <c r="H479" t="s">
        <v>107</v>
      </c>
      <c r="I479">
        <v>1</v>
      </c>
      <c r="J479" t="s">
        <v>105</v>
      </c>
      <c r="K479" s="19">
        <v>0.25</v>
      </c>
      <c r="L479" s="19">
        <v>0.58333333333333337</v>
      </c>
      <c r="M479">
        <v>8</v>
      </c>
      <c r="N479">
        <v>266.39999999999998</v>
      </c>
      <c r="O479">
        <v>52.5</v>
      </c>
      <c r="P479">
        <v>76</v>
      </c>
      <c r="Q479" t="s">
        <v>97</v>
      </c>
      <c r="R479">
        <v>30</v>
      </c>
      <c r="S479" s="19">
        <v>0.4375</v>
      </c>
      <c r="T479">
        <v>0</v>
      </c>
      <c r="U479" s="19">
        <v>0.54166666666666663</v>
      </c>
      <c r="V479" t="s">
        <v>97</v>
      </c>
      <c r="W479">
        <v>7.5</v>
      </c>
      <c r="X479" t="s">
        <v>100</v>
      </c>
      <c r="Y479" t="b">
        <v>0</v>
      </c>
    </row>
    <row r="480" spans="1:25" x14ac:dyDescent="0.25">
      <c r="A480" t="s">
        <v>92</v>
      </c>
      <c r="B480" t="s">
        <v>171</v>
      </c>
      <c r="C480" t="s">
        <v>94</v>
      </c>
      <c r="D480" t="s">
        <v>172</v>
      </c>
      <c r="E480" t="s">
        <v>173</v>
      </c>
      <c r="F480" t="s">
        <v>137</v>
      </c>
      <c r="G480">
        <v>23964</v>
      </c>
      <c r="H480" t="s">
        <v>107</v>
      </c>
      <c r="I480">
        <v>1</v>
      </c>
      <c r="J480" t="s">
        <v>99</v>
      </c>
      <c r="K480" s="19">
        <v>0.25</v>
      </c>
      <c r="L480" s="19">
        <v>0.58333333333333337</v>
      </c>
      <c r="M480">
        <v>8</v>
      </c>
      <c r="N480">
        <v>266.39999999999998</v>
      </c>
      <c r="O480">
        <v>52.5</v>
      </c>
      <c r="P480">
        <v>76</v>
      </c>
      <c r="Q480" t="s">
        <v>97</v>
      </c>
      <c r="R480">
        <v>30</v>
      </c>
      <c r="S480" s="19">
        <v>0.4375</v>
      </c>
      <c r="T480">
        <v>0</v>
      </c>
      <c r="U480" s="19">
        <v>0.54166666666666663</v>
      </c>
      <c r="V480" t="s">
        <v>97</v>
      </c>
      <c r="W480">
        <v>7.5</v>
      </c>
      <c r="X480" t="s">
        <v>100</v>
      </c>
      <c r="Y480" t="b">
        <v>0</v>
      </c>
    </row>
    <row r="481" spans="1:25" x14ac:dyDescent="0.25">
      <c r="A481" t="s">
        <v>92</v>
      </c>
      <c r="B481" t="s">
        <v>171</v>
      </c>
      <c r="C481" t="s">
        <v>94</v>
      </c>
      <c r="D481" t="s">
        <v>172</v>
      </c>
      <c r="E481" t="s">
        <v>173</v>
      </c>
      <c r="F481" t="s">
        <v>137</v>
      </c>
      <c r="G481">
        <v>24192</v>
      </c>
      <c r="H481" t="s">
        <v>194</v>
      </c>
      <c r="I481">
        <v>2</v>
      </c>
      <c r="J481" t="s">
        <v>105</v>
      </c>
      <c r="K481" s="19">
        <v>0.25</v>
      </c>
      <c r="L481" s="19">
        <v>0.58333333333333337</v>
      </c>
      <c r="M481">
        <v>8</v>
      </c>
      <c r="N481">
        <v>263.32</v>
      </c>
      <c r="O481">
        <v>76</v>
      </c>
      <c r="P481">
        <v>76</v>
      </c>
      <c r="Q481" t="s">
        <v>97</v>
      </c>
      <c r="R481">
        <v>30</v>
      </c>
      <c r="S481" s="19">
        <v>0.45833333333333331</v>
      </c>
      <c r="T481">
        <v>0</v>
      </c>
      <c r="U481" s="19">
        <v>0.54166666666666663</v>
      </c>
      <c r="V481" t="s">
        <v>97</v>
      </c>
      <c r="W481">
        <v>7.5</v>
      </c>
      <c r="X481" t="s">
        <v>100</v>
      </c>
      <c r="Y481" t="b">
        <v>0</v>
      </c>
    </row>
    <row r="482" spans="1:25" x14ac:dyDescent="0.25">
      <c r="A482" t="s">
        <v>92</v>
      </c>
      <c r="B482" t="s">
        <v>171</v>
      </c>
      <c r="C482" t="s">
        <v>94</v>
      </c>
      <c r="D482" t="s">
        <v>172</v>
      </c>
      <c r="E482" t="s">
        <v>173</v>
      </c>
      <c r="F482" t="s">
        <v>137</v>
      </c>
      <c r="G482">
        <v>24192</v>
      </c>
      <c r="H482" t="s">
        <v>194</v>
      </c>
      <c r="I482">
        <v>2</v>
      </c>
      <c r="J482" t="s">
        <v>103</v>
      </c>
      <c r="K482" s="19">
        <v>0.25</v>
      </c>
      <c r="L482" s="19">
        <v>0.58333333333333337</v>
      </c>
      <c r="M482">
        <v>8</v>
      </c>
      <c r="N482">
        <v>263.32</v>
      </c>
      <c r="O482">
        <v>76</v>
      </c>
      <c r="P482">
        <v>76</v>
      </c>
      <c r="Q482" t="s">
        <v>97</v>
      </c>
      <c r="R482">
        <v>30</v>
      </c>
      <c r="S482" s="19">
        <v>0.45833333333333331</v>
      </c>
      <c r="T482">
        <v>0</v>
      </c>
      <c r="U482" s="19">
        <v>0.54166666666666663</v>
      </c>
      <c r="V482" t="s">
        <v>97</v>
      </c>
      <c r="W482">
        <v>7.5</v>
      </c>
      <c r="X482" t="s">
        <v>100</v>
      </c>
      <c r="Y482" t="b">
        <v>0</v>
      </c>
    </row>
    <row r="483" spans="1:25" x14ac:dyDescent="0.25">
      <c r="A483" t="s">
        <v>92</v>
      </c>
      <c r="B483" t="s">
        <v>171</v>
      </c>
      <c r="C483" t="s">
        <v>94</v>
      </c>
      <c r="D483" t="s">
        <v>172</v>
      </c>
      <c r="E483" t="s">
        <v>173</v>
      </c>
      <c r="F483" t="s">
        <v>137</v>
      </c>
      <c r="G483">
        <v>24217</v>
      </c>
      <c r="H483" t="s">
        <v>198</v>
      </c>
      <c r="I483">
        <v>2</v>
      </c>
      <c r="J483" t="s">
        <v>99</v>
      </c>
      <c r="K483" s="19">
        <v>0.25</v>
      </c>
      <c r="L483" s="19">
        <v>0.58333333333333337</v>
      </c>
      <c r="M483">
        <v>8</v>
      </c>
      <c r="N483">
        <v>263.32</v>
      </c>
      <c r="O483">
        <v>67.5</v>
      </c>
      <c r="P483">
        <v>76</v>
      </c>
      <c r="Q483" t="s">
        <v>97</v>
      </c>
      <c r="R483">
        <v>30</v>
      </c>
      <c r="S483" s="19">
        <v>0.45833333333333331</v>
      </c>
      <c r="T483">
        <v>0</v>
      </c>
      <c r="U483" s="19">
        <v>0</v>
      </c>
      <c r="V483" t="s">
        <v>97</v>
      </c>
      <c r="W483">
        <v>7.5</v>
      </c>
      <c r="X483" t="s">
        <v>100</v>
      </c>
      <c r="Y483" t="b">
        <v>0</v>
      </c>
    </row>
    <row r="484" spans="1:25" x14ac:dyDescent="0.25">
      <c r="A484" t="s">
        <v>92</v>
      </c>
      <c r="B484" t="s">
        <v>171</v>
      </c>
      <c r="C484" t="s">
        <v>94</v>
      </c>
      <c r="D484" t="s">
        <v>172</v>
      </c>
      <c r="E484" t="s">
        <v>173</v>
      </c>
      <c r="F484" t="s">
        <v>137</v>
      </c>
      <c r="G484">
        <v>24217</v>
      </c>
      <c r="H484" t="s">
        <v>198</v>
      </c>
      <c r="I484">
        <v>2</v>
      </c>
      <c r="J484" t="s">
        <v>101</v>
      </c>
      <c r="K484" s="19">
        <v>0.25</v>
      </c>
      <c r="L484" s="19">
        <v>0.58333333333333337</v>
      </c>
      <c r="M484">
        <v>8</v>
      </c>
      <c r="N484">
        <v>263.32</v>
      </c>
      <c r="O484">
        <v>67.5</v>
      </c>
      <c r="P484">
        <v>76</v>
      </c>
      <c r="Q484" t="s">
        <v>97</v>
      </c>
      <c r="R484">
        <v>30</v>
      </c>
      <c r="S484" s="19">
        <v>0.45833333333333331</v>
      </c>
      <c r="T484">
        <v>0</v>
      </c>
      <c r="U484" s="19">
        <v>0</v>
      </c>
      <c r="V484" t="s">
        <v>97</v>
      </c>
      <c r="W484">
        <v>7.5</v>
      </c>
      <c r="X484" t="s">
        <v>100</v>
      </c>
      <c r="Y484" t="b">
        <v>0</v>
      </c>
    </row>
    <row r="485" spans="1:25" x14ac:dyDescent="0.25">
      <c r="A485" t="s">
        <v>92</v>
      </c>
      <c r="B485" t="s">
        <v>171</v>
      </c>
      <c r="C485" t="s">
        <v>94</v>
      </c>
      <c r="D485" t="s">
        <v>172</v>
      </c>
      <c r="E485" t="s">
        <v>173</v>
      </c>
      <c r="F485" t="s">
        <v>137</v>
      </c>
      <c r="G485">
        <v>24241</v>
      </c>
      <c r="H485" t="s">
        <v>183</v>
      </c>
      <c r="I485">
        <v>2</v>
      </c>
      <c r="J485" t="s">
        <v>113</v>
      </c>
      <c r="K485" s="19">
        <v>0.25</v>
      </c>
      <c r="L485" s="19">
        <v>0.58333333333333337</v>
      </c>
      <c r="M485">
        <v>8</v>
      </c>
      <c r="N485">
        <v>394.99</v>
      </c>
      <c r="O485">
        <v>60</v>
      </c>
      <c r="P485">
        <v>76</v>
      </c>
      <c r="Q485" t="s">
        <v>97</v>
      </c>
      <c r="R485">
        <v>30</v>
      </c>
      <c r="S485" s="19">
        <v>0.45833333333333331</v>
      </c>
      <c r="T485">
        <v>0</v>
      </c>
      <c r="U485" s="19">
        <v>0.54166666666666663</v>
      </c>
      <c r="V485" t="s">
        <v>97</v>
      </c>
      <c r="W485">
        <v>7.5</v>
      </c>
      <c r="X485" t="s">
        <v>100</v>
      </c>
      <c r="Y485" t="b">
        <v>0</v>
      </c>
    </row>
    <row r="486" spans="1:25" x14ac:dyDescent="0.25">
      <c r="A486" t="s">
        <v>92</v>
      </c>
      <c r="B486" t="s">
        <v>171</v>
      </c>
      <c r="C486" t="s">
        <v>94</v>
      </c>
      <c r="D486" t="s">
        <v>172</v>
      </c>
      <c r="E486" t="s">
        <v>173</v>
      </c>
      <c r="F486" t="s">
        <v>137</v>
      </c>
      <c r="G486">
        <v>24241</v>
      </c>
      <c r="H486" t="s">
        <v>183</v>
      </c>
      <c r="I486">
        <v>2</v>
      </c>
      <c r="J486" t="s">
        <v>114</v>
      </c>
      <c r="K486" s="19">
        <v>0.25</v>
      </c>
      <c r="L486" s="19">
        <v>0.58333333333333337</v>
      </c>
      <c r="M486">
        <v>8</v>
      </c>
      <c r="N486">
        <v>460.82</v>
      </c>
      <c r="O486">
        <v>60</v>
      </c>
      <c r="P486">
        <v>76</v>
      </c>
      <c r="Q486" t="s">
        <v>97</v>
      </c>
      <c r="R486">
        <v>30</v>
      </c>
      <c r="S486" s="19">
        <v>0.4375</v>
      </c>
      <c r="T486">
        <v>0</v>
      </c>
      <c r="U486" s="19">
        <v>0.54166666666666663</v>
      </c>
      <c r="V486" t="s">
        <v>97</v>
      </c>
      <c r="W486">
        <v>7.5</v>
      </c>
      <c r="X486" t="s">
        <v>100</v>
      </c>
      <c r="Y486" t="b">
        <v>0</v>
      </c>
    </row>
    <row r="487" spans="1:25" x14ac:dyDescent="0.25">
      <c r="A487" t="s">
        <v>92</v>
      </c>
      <c r="B487" t="s">
        <v>171</v>
      </c>
      <c r="C487" t="s">
        <v>94</v>
      </c>
      <c r="D487" t="s">
        <v>172</v>
      </c>
      <c r="E487" t="s">
        <v>173</v>
      </c>
      <c r="F487" t="s">
        <v>137</v>
      </c>
      <c r="G487">
        <v>24241</v>
      </c>
      <c r="H487" t="s">
        <v>183</v>
      </c>
      <c r="I487">
        <v>2</v>
      </c>
      <c r="J487" t="s">
        <v>102</v>
      </c>
      <c r="K487" s="19">
        <v>0.25</v>
      </c>
      <c r="L487" s="19">
        <v>0.58333333333333337</v>
      </c>
      <c r="M487">
        <v>8</v>
      </c>
      <c r="N487">
        <v>263.32</v>
      </c>
      <c r="O487">
        <v>60</v>
      </c>
      <c r="P487">
        <v>76</v>
      </c>
      <c r="Q487" t="s">
        <v>97</v>
      </c>
      <c r="R487">
        <v>30</v>
      </c>
      <c r="S487" s="19">
        <v>0.45833333333333331</v>
      </c>
      <c r="T487">
        <v>0</v>
      </c>
      <c r="U487" s="19">
        <v>0</v>
      </c>
      <c r="V487" t="s">
        <v>97</v>
      </c>
      <c r="W487">
        <v>7.5</v>
      </c>
      <c r="X487" t="s">
        <v>100</v>
      </c>
      <c r="Y487" t="b">
        <v>0</v>
      </c>
    </row>
    <row r="488" spans="1:25" x14ac:dyDescent="0.25">
      <c r="A488" t="s">
        <v>92</v>
      </c>
      <c r="B488" t="s">
        <v>171</v>
      </c>
      <c r="C488" t="s">
        <v>94</v>
      </c>
      <c r="D488" t="s">
        <v>172</v>
      </c>
      <c r="E488" t="s">
        <v>173</v>
      </c>
      <c r="F488" t="s">
        <v>137</v>
      </c>
      <c r="G488">
        <v>24479</v>
      </c>
      <c r="H488" t="s">
        <v>185</v>
      </c>
      <c r="I488">
        <v>1</v>
      </c>
      <c r="J488" t="s">
        <v>105</v>
      </c>
      <c r="K488" s="19">
        <v>0.25</v>
      </c>
      <c r="L488" s="19">
        <v>0.58333333333333337</v>
      </c>
      <c r="M488">
        <v>8</v>
      </c>
      <c r="N488">
        <v>263.32</v>
      </c>
      <c r="O488">
        <v>67.5</v>
      </c>
      <c r="P488">
        <v>76</v>
      </c>
      <c r="Q488" t="s">
        <v>97</v>
      </c>
      <c r="R488">
        <v>30</v>
      </c>
      <c r="S488" s="19">
        <v>0.4375</v>
      </c>
      <c r="T488">
        <v>0</v>
      </c>
      <c r="U488" s="19">
        <v>0.54166666666666663</v>
      </c>
      <c r="V488" t="s">
        <v>97</v>
      </c>
      <c r="W488">
        <v>7.5</v>
      </c>
      <c r="X488" t="s">
        <v>100</v>
      </c>
      <c r="Y488" t="b">
        <v>0</v>
      </c>
    </row>
    <row r="489" spans="1:25" x14ac:dyDescent="0.25">
      <c r="A489" t="s">
        <v>92</v>
      </c>
      <c r="B489" t="s">
        <v>171</v>
      </c>
      <c r="C489" t="s">
        <v>94</v>
      </c>
      <c r="D489" t="s">
        <v>172</v>
      </c>
      <c r="E489" t="s">
        <v>173</v>
      </c>
      <c r="F489" t="s">
        <v>137</v>
      </c>
      <c r="G489">
        <v>24479</v>
      </c>
      <c r="H489" t="s">
        <v>185</v>
      </c>
      <c r="I489">
        <v>2</v>
      </c>
      <c r="J489" t="s">
        <v>114</v>
      </c>
      <c r="K489" s="19">
        <v>0.25</v>
      </c>
      <c r="L489" s="19">
        <v>0.58333333333333337</v>
      </c>
      <c r="M489">
        <v>8</v>
      </c>
      <c r="N489">
        <v>460.82</v>
      </c>
      <c r="O489">
        <v>67.5</v>
      </c>
      <c r="P489">
        <v>76</v>
      </c>
      <c r="Q489" t="s">
        <v>97</v>
      </c>
      <c r="R489">
        <v>30</v>
      </c>
      <c r="S489" s="19">
        <v>0.4375</v>
      </c>
      <c r="T489">
        <v>0</v>
      </c>
      <c r="U489" s="19">
        <v>0.54166666666666663</v>
      </c>
      <c r="V489" t="s">
        <v>97</v>
      </c>
      <c r="W489">
        <v>7.5</v>
      </c>
      <c r="X489" t="s">
        <v>100</v>
      </c>
      <c r="Y489" t="b">
        <v>0</v>
      </c>
    </row>
    <row r="490" spans="1:25" x14ac:dyDescent="0.25">
      <c r="A490" t="s">
        <v>92</v>
      </c>
      <c r="B490" t="s">
        <v>171</v>
      </c>
      <c r="C490" t="s">
        <v>94</v>
      </c>
      <c r="D490" t="s">
        <v>172</v>
      </c>
      <c r="E490" t="s">
        <v>173</v>
      </c>
      <c r="F490" t="s">
        <v>137</v>
      </c>
      <c r="G490">
        <v>25175</v>
      </c>
      <c r="H490" t="s">
        <v>199</v>
      </c>
      <c r="I490">
        <v>1</v>
      </c>
      <c r="J490" t="s">
        <v>114</v>
      </c>
      <c r="K490" s="19">
        <v>0.25</v>
      </c>
      <c r="L490" s="19">
        <v>0.58333333333333337</v>
      </c>
      <c r="M490">
        <v>8</v>
      </c>
      <c r="N490">
        <v>460.82</v>
      </c>
      <c r="O490">
        <v>75</v>
      </c>
      <c r="P490">
        <v>76</v>
      </c>
      <c r="Q490" t="s">
        <v>97</v>
      </c>
      <c r="R490">
        <v>30</v>
      </c>
      <c r="S490" s="19">
        <v>0.4375</v>
      </c>
      <c r="T490">
        <v>0</v>
      </c>
      <c r="U490" s="19">
        <v>0.54166666666666663</v>
      </c>
      <c r="V490" t="s">
        <v>97</v>
      </c>
      <c r="W490">
        <v>7.5</v>
      </c>
      <c r="X490" t="s">
        <v>100</v>
      </c>
      <c r="Y490" t="b">
        <v>0</v>
      </c>
    </row>
    <row r="491" spans="1:25" x14ac:dyDescent="0.25">
      <c r="A491" t="s">
        <v>92</v>
      </c>
      <c r="B491" t="s">
        <v>171</v>
      </c>
      <c r="C491" t="s">
        <v>94</v>
      </c>
      <c r="D491" t="s">
        <v>172</v>
      </c>
      <c r="E491" t="s">
        <v>173</v>
      </c>
      <c r="F491" t="s">
        <v>137</v>
      </c>
      <c r="G491">
        <v>25989</v>
      </c>
      <c r="H491" t="s">
        <v>200</v>
      </c>
      <c r="I491">
        <v>2</v>
      </c>
      <c r="J491" t="s">
        <v>102</v>
      </c>
      <c r="K491" s="19">
        <v>0.25</v>
      </c>
      <c r="L491" s="19">
        <v>0.58333333333333337</v>
      </c>
      <c r="M491">
        <v>8</v>
      </c>
      <c r="N491">
        <v>329.16</v>
      </c>
      <c r="O491">
        <v>0</v>
      </c>
      <c r="P491">
        <v>76</v>
      </c>
      <c r="Q491" t="s">
        <v>97</v>
      </c>
      <c r="R491">
        <v>30</v>
      </c>
      <c r="S491" s="19">
        <v>0.45833333333333331</v>
      </c>
      <c r="T491">
        <v>0</v>
      </c>
      <c r="U491" s="19">
        <v>0.54166666666666663</v>
      </c>
      <c r="V491" t="s">
        <v>97</v>
      </c>
      <c r="W491">
        <v>7.5</v>
      </c>
      <c r="X491" t="s">
        <v>100</v>
      </c>
      <c r="Y491" t="b">
        <v>0</v>
      </c>
    </row>
    <row r="492" spans="1:25" x14ac:dyDescent="0.25">
      <c r="A492" t="s">
        <v>92</v>
      </c>
      <c r="B492" t="s">
        <v>171</v>
      </c>
      <c r="C492" t="s">
        <v>94</v>
      </c>
      <c r="D492" t="s">
        <v>172</v>
      </c>
      <c r="E492" t="s">
        <v>173</v>
      </c>
      <c r="F492" t="s">
        <v>137</v>
      </c>
      <c r="G492">
        <v>26320</v>
      </c>
      <c r="H492" t="s">
        <v>190</v>
      </c>
      <c r="I492">
        <v>2</v>
      </c>
      <c r="J492" t="s">
        <v>103</v>
      </c>
      <c r="K492" s="19">
        <v>0.25</v>
      </c>
      <c r="L492" s="19">
        <v>0.58333333333333337</v>
      </c>
      <c r="M492">
        <v>8</v>
      </c>
      <c r="N492">
        <v>329.16</v>
      </c>
      <c r="O492">
        <v>0</v>
      </c>
      <c r="P492">
        <v>76</v>
      </c>
      <c r="Q492" t="s">
        <v>97</v>
      </c>
      <c r="R492">
        <v>30</v>
      </c>
      <c r="S492" s="19">
        <v>0.45833333333333331</v>
      </c>
      <c r="T492">
        <v>0</v>
      </c>
      <c r="U492" s="19">
        <v>0</v>
      </c>
      <c r="V492" t="s">
        <v>97</v>
      </c>
      <c r="W492">
        <v>7.5</v>
      </c>
      <c r="X492" t="s">
        <v>100</v>
      </c>
      <c r="Y492" t="b">
        <v>0</v>
      </c>
    </row>
    <row r="493" spans="1:25" x14ac:dyDescent="0.25">
      <c r="A493" t="s">
        <v>92</v>
      </c>
      <c r="B493" t="s">
        <v>171</v>
      </c>
      <c r="C493" t="s">
        <v>94</v>
      </c>
      <c r="D493" t="s">
        <v>172</v>
      </c>
      <c r="E493" t="s">
        <v>173</v>
      </c>
      <c r="F493" t="s">
        <v>137</v>
      </c>
      <c r="G493">
        <v>26358</v>
      </c>
      <c r="H493" t="s">
        <v>201</v>
      </c>
      <c r="I493">
        <v>2</v>
      </c>
      <c r="J493" t="s">
        <v>105</v>
      </c>
      <c r="K493" s="19">
        <v>0.25</v>
      </c>
      <c r="L493" s="19">
        <v>0.58333333333333337</v>
      </c>
      <c r="M493">
        <v>8</v>
      </c>
      <c r="N493">
        <v>343.5</v>
      </c>
      <c r="O493">
        <v>0</v>
      </c>
      <c r="P493">
        <v>76</v>
      </c>
      <c r="Q493" t="s">
        <v>97</v>
      </c>
      <c r="R493">
        <v>30</v>
      </c>
      <c r="S493" s="19">
        <v>0.4375</v>
      </c>
      <c r="T493">
        <v>0</v>
      </c>
      <c r="U493" s="19">
        <v>0.54166666666666663</v>
      </c>
      <c r="V493" t="s">
        <v>97</v>
      </c>
      <c r="W493">
        <v>7.5</v>
      </c>
      <c r="X493" t="s">
        <v>100</v>
      </c>
      <c r="Y493" t="b">
        <v>0</v>
      </c>
    </row>
    <row r="494" spans="1:25" x14ac:dyDescent="0.25">
      <c r="A494" t="s">
        <v>92</v>
      </c>
      <c r="B494" t="s">
        <v>171</v>
      </c>
      <c r="C494" t="s">
        <v>94</v>
      </c>
      <c r="D494" t="s">
        <v>172</v>
      </c>
      <c r="E494" t="s">
        <v>173</v>
      </c>
      <c r="F494" t="s">
        <v>137</v>
      </c>
      <c r="G494">
        <v>26358</v>
      </c>
      <c r="H494" t="s">
        <v>201</v>
      </c>
      <c r="I494">
        <v>2</v>
      </c>
      <c r="J494" t="s">
        <v>113</v>
      </c>
      <c r="K494" s="19">
        <v>0.25</v>
      </c>
      <c r="L494" s="19">
        <v>0.58333333333333337</v>
      </c>
      <c r="M494">
        <v>8</v>
      </c>
      <c r="N494">
        <v>412.2</v>
      </c>
      <c r="O494">
        <v>0</v>
      </c>
      <c r="P494">
        <v>76</v>
      </c>
      <c r="Q494" t="s">
        <v>97</v>
      </c>
      <c r="R494">
        <v>30</v>
      </c>
      <c r="S494" s="19">
        <v>0.4375</v>
      </c>
      <c r="T494">
        <v>0</v>
      </c>
      <c r="U494" s="19">
        <v>0.54166666666666663</v>
      </c>
      <c r="V494" t="s">
        <v>97</v>
      </c>
      <c r="W494">
        <v>7.5</v>
      </c>
      <c r="X494" t="s">
        <v>100</v>
      </c>
      <c r="Y494" t="b">
        <v>0</v>
      </c>
    </row>
    <row r="495" spans="1:25" x14ac:dyDescent="0.25">
      <c r="A495" t="s">
        <v>92</v>
      </c>
      <c r="B495" t="s">
        <v>171</v>
      </c>
      <c r="C495" t="s">
        <v>94</v>
      </c>
      <c r="D495" t="s">
        <v>172</v>
      </c>
      <c r="E495" t="s">
        <v>173</v>
      </c>
      <c r="F495" t="s">
        <v>137</v>
      </c>
      <c r="G495">
        <v>26407</v>
      </c>
      <c r="H495" t="s">
        <v>191</v>
      </c>
      <c r="I495">
        <v>1</v>
      </c>
      <c r="J495" t="s">
        <v>99</v>
      </c>
      <c r="K495" s="19">
        <v>0.25</v>
      </c>
      <c r="L495" s="19">
        <v>0.58333333333333337</v>
      </c>
      <c r="M495">
        <v>8</v>
      </c>
      <c r="N495">
        <v>329.16</v>
      </c>
      <c r="O495">
        <v>45</v>
      </c>
      <c r="P495">
        <v>76</v>
      </c>
      <c r="Q495" t="s">
        <v>97</v>
      </c>
      <c r="R495">
        <v>30</v>
      </c>
      <c r="S495" s="19">
        <v>0.4375</v>
      </c>
      <c r="T495">
        <v>0</v>
      </c>
      <c r="U495" s="19">
        <v>0.54166666666666663</v>
      </c>
      <c r="V495" t="s">
        <v>97</v>
      </c>
      <c r="W495">
        <v>7.5</v>
      </c>
      <c r="X495" t="s">
        <v>100</v>
      </c>
      <c r="Y495" t="b">
        <v>0</v>
      </c>
    </row>
    <row r="496" spans="1:25" x14ac:dyDescent="0.25">
      <c r="A496" t="s">
        <v>92</v>
      </c>
      <c r="B496" t="s">
        <v>171</v>
      </c>
      <c r="C496" t="s">
        <v>94</v>
      </c>
      <c r="D496" t="s">
        <v>172</v>
      </c>
      <c r="E496" t="s">
        <v>173</v>
      </c>
      <c r="F496" t="s">
        <v>139</v>
      </c>
      <c r="H496" t="s">
        <v>97</v>
      </c>
      <c r="I496">
        <v>2</v>
      </c>
      <c r="J496" t="s">
        <v>113</v>
      </c>
      <c r="K496" s="19">
        <v>0.25</v>
      </c>
      <c r="L496" s="19">
        <v>0.58333333333333337</v>
      </c>
      <c r="M496">
        <v>8</v>
      </c>
      <c r="N496">
        <v>375.19</v>
      </c>
      <c r="O496">
        <v>0</v>
      </c>
      <c r="P496">
        <v>0</v>
      </c>
      <c r="Q496" t="s">
        <v>97</v>
      </c>
      <c r="R496">
        <v>30</v>
      </c>
      <c r="S496" s="19">
        <v>0.45833333333333331</v>
      </c>
      <c r="T496">
        <v>0</v>
      </c>
      <c r="U496" s="19">
        <v>0</v>
      </c>
      <c r="V496" t="s">
        <v>97</v>
      </c>
      <c r="W496">
        <v>7.5</v>
      </c>
      <c r="X496" t="s">
        <v>100</v>
      </c>
      <c r="Y496" t="b">
        <v>0</v>
      </c>
    </row>
    <row r="497" spans="1:25" x14ac:dyDescent="0.25">
      <c r="A497" t="s">
        <v>92</v>
      </c>
      <c r="B497" t="s">
        <v>171</v>
      </c>
      <c r="C497" t="s">
        <v>94</v>
      </c>
      <c r="D497" t="s">
        <v>172</v>
      </c>
      <c r="E497" t="s">
        <v>173</v>
      </c>
      <c r="F497" t="s">
        <v>139</v>
      </c>
      <c r="G497">
        <v>19136</v>
      </c>
      <c r="H497" t="s">
        <v>196</v>
      </c>
      <c r="I497">
        <v>1</v>
      </c>
      <c r="J497" t="s">
        <v>99</v>
      </c>
      <c r="K497" s="19">
        <v>0.25</v>
      </c>
      <c r="L497" s="19">
        <v>0.58333333333333337</v>
      </c>
      <c r="M497">
        <v>8</v>
      </c>
      <c r="N497">
        <v>266.39999999999998</v>
      </c>
      <c r="O497">
        <v>52.5</v>
      </c>
      <c r="P497">
        <v>76</v>
      </c>
      <c r="Q497" t="s">
        <v>97</v>
      </c>
      <c r="R497">
        <v>30</v>
      </c>
      <c r="S497" s="19">
        <v>0.45833333333333331</v>
      </c>
      <c r="T497">
        <v>0</v>
      </c>
      <c r="U497" s="19">
        <v>0.54166666666666663</v>
      </c>
      <c r="V497" t="s">
        <v>97</v>
      </c>
      <c r="W497">
        <v>7.5</v>
      </c>
      <c r="X497" t="s">
        <v>100</v>
      </c>
      <c r="Y497" t="b">
        <v>0</v>
      </c>
    </row>
    <row r="498" spans="1:25" x14ac:dyDescent="0.25">
      <c r="A498" t="s">
        <v>92</v>
      </c>
      <c r="B498" t="s">
        <v>171</v>
      </c>
      <c r="C498" t="s">
        <v>94</v>
      </c>
      <c r="D498" t="s">
        <v>172</v>
      </c>
      <c r="E498" t="s">
        <v>173</v>
      </c>
      <c r="F498" t="s">
        <v>139</v>
      </c>
      <c r="G498">
        <v>19136</v>
      </c>
      <c r="H498" t="s">
        <v>196</v>
      </c>
      <c r="I498">
        <v>1</v>
      </c>
      <c r="J498" t="s">
        <v>103</v>
      </c>
      <c r="K498" s="19">
        <v>0.25</v>
      </c>
      <c r="L498" s="19">
        <v>0.58333333333333337</v>
      </c>
      <c r="M498">
        <v>8</v>
      </c>
      <c r="N498">
        <v>266.39999999999998</v>
      </c>
      <c r="O498">
        <v>52.5</v>
      </c>
      <c r="P498">
        <v>76</v>
      </c>
      <c r="Q498" t="s">
        <v>97</v>
      </c>
      <c r="R498">
        <v>30</v>
      </c>
      <c r="S498" s="19">
        <v>0.45833333333333331</v>
      </c>
      <c r="T498">
        <v>0</v>
      </c>
      <c r="U498" s="19">
        <v>0</v>
      </c>
      <c r="V498" t="s">
        <v>97</v>
      </c>
      <c r="W498">
        <v>7.5</v>
      </c>
      <c r="X498" t="s">
        <v>100</v>
      </c>
      <c r="Y498" t="b">
        <v>0</v>
      </c>
    </row>
    <row r="499" spans="1:25" x14ac:dyDescent="0.25">
      <c r="A499" t="s">
        <v>92</v>
      </c>
      <c r="B499" t="s">
        <v>171</v>
      </c>
      <c r="C499" t="s">
        <v>94</v>
      </c>
      <c r="D499" t="s">
        <v>172</v>
      </c>
      <c r="E499" t="s">
        <v>173</v>
      </c>
      <c r="F499" t="s">
        <v>139</v>
      </c>
      <c r="G499">
        <v>19136</v>
      </c>
      <c r="H499" t="s">
        <v>196</v>
      </c>
      <c r="I499">
        <v>2</v>
      </c>
      <c r="J499" t="s">
        <v>113</v>
      </c>
      <c r="K499" s="19">
        <v>0.25</v>
      </c>
      <c r="L499" s="19">
        <v>0.58333333333333337</v>
      </c>
      <c r="M499">
        <v>8</v>
      </c>
      <c r="N499">
        <v>399.6</v>
      </c>
      <c r="O499">
        <v>52.5</v>
      </c>
      <c r="P499">
        <v>76</v>
      </c>
      <c r="Q499" t="s">
        <v>97</v>
      </c>
      <c r="R499">
        <v>30</v>
      </c>
      <c r="S499" s="19">
        <v>0.45833333333333331</v>
      </c>
      <c r="T499">
        <v>0</v>
      </c>
      <c r="U499" s="19">
        <v>0</v>
      </c>
      <c r="V499" t="s">
        <v>97</v>
      </c>
      <c r="W499">
        <v>7.5</v>
      </c>
      <c r="X499" t="s">
        <v>100</v>
      </c>
      <c r="Y499" t="b">
        <v>0</v>
      </c>
    </row>
    <row r="500" spans="1:25" x14ac:dyDescent="0.25">
      <c r="A500" t="s">
        <v>92</v>
      </c>
      <c r="B500" t="s">
        <v>171</v>
      </c>
      <c r="C500" t="s">
        <v>94</v>
      </c>
      <c r="D500" t="s">
        <v>172</v>
      </c>
      <c r="E500" t="s">
        <v>173</v>
      </c>
      <c r="F500" t="s">
        <v>139</v>
      </c>
      <c r="G500">
        <v>19136</v>
      </c>
      <c r="H500" t="s">
        <v>196</v>
      </c>
      <c r="I500">
        <v>2</v>
      </c>
      <c r="J500" t="s">
        <v>101</v>
      </c>
      <c r="K500" s="19">
        <v>0.25</v>
      </c>
      <c r="L500" s="19">
        <v>0.58333333333333337</v>
      </c>
      <c r="M500">
        <v>8</v>
      </c>
      <c r="N500">
        <v>266.39999999999998</v>
      </c>
      <c r="O500">
        <v>52.5</v>
      </c>
      <c r="P500">
        <v>76</v>
      </c>
      <c r="Q500" t="s">
        <v>97</v>
      </c>
      <c r="R500">
        <v>30</v>
      </c>
      <c r="S500" s="19">
        <v>0.45833333333333331</v>
      </c>
      <c r="T500">
        <v>0</v>
      </c>
      <c r="U500" s="19">
        <v>0.54166666666666663</v>
      </c>
      <c r="V500" t="s">
        <v>97</v>
      </c>
      <c r="W500">
        <v>7.5</v>
      </c>
      <c r="X500" t="s">
        <v>100</v>
      </c>
      <c r="Y500" t="b">
        <v>0</v>
      </c>
    </row>
    <row r="501" spans="1:25" x14ac:dyDescent="0.25">
      <c r="A501" t="s">
        <v>92</v>
      </c>
      <c r="B501" t="s">
        <v>171</v>
      </c>
      <c r="C501" t="s">
        <v>94</v>
      </c>
      <c r="D501" t="s">
        <v>172</v>
      </c>
      <c r="E501" t="s">
        <v>173</v>
      </c>
      <c r="F501" t="s">
        <v>139</v>
      </c>
      <c r="G501">
        <v>19136</v>
      </c>
      <c r="H501" t="s">
        <v>196</v>
      </c>
      <c r="I501">
        <v>2</v>
      </c>
      <c r="J501" t="s">
        <v>102</v>
      </c>
      <c r="K501" s="19">
        <v>0.25</v>
      </c>
      <c r="L501" s="19">
        <v>0.58333333333333337</v>
      </c>
      <c r="M501">
        <v>8</v>
      </c>
      <c r="N501">
        <v>266.39999999999998</v>
      </c>
      <c r="O501">
        <v>52.5</v>
      </c>
      <c r="P501">
        <v>76</v>
      </c>
      <c r="Q501" t="s">
        <v>97</v>
      </c>
      <c r="R501">
        <v>30</v>
      </c>
      <c r="S501" s="19">
        <v>0.45833333333333331</v>
      </c>
      <c r="T501">
        <v>0</v>
      </c>
      <c r="U501" s="19">
        <v>0</v>
      </c>
      <c r="V501" t="s">
        <v>97</v>
      </c>
      <c r="W501">
        <v>7.5</v>
      </c>
      <c r="X501" t="s">
        <v>100</v>
      </c>
      <c r="Y501" t="b">
        <v>0</v>
      </c>
    </row>
    <row r="502" spans="1:25" x14ac:dyDescent="0.25">
      <c r="A502" t="s">
        <v>92</v>
      </c>
      <c r="B502" t="s">
        <v>171</v>
      </c>
      <c r="C502" t="s">
        <v>94</v>
      </c>
      <c r="D502" t="s">
        <v>172</v>
      </c>
      <c r="E502" t="s">
        <v>173</v>
      </c>
      <c r="F502" t="s">
        <v>139</v>
      </c>
      <c r="G502">
        <v>19136</v>
      </c>
      <c r="H502" t="s">
        <v>196</v>
      </c>
      <c r="I502">
        <v>2</v>
      </c>
      <c r="J502" t="s">
        <v>103</v>
      </c>
      <c r="K502" s="19">
        <v>0.25</v>
      </c>
      <c r="L502" s="19">
        <v>0.58333333333333337</v>
      </c>
      <c r="M502">
        <v>8</v>
      </c>
      <c r="N502">
        <v>266.39999999999998</v>
      </c>
      <c r="O502">
        <v>52.5</v>
      </c>
      <c r="P502">
        <v>76</v>
      </c>
      <c r="Q502" t="s">
        <v>97</v>
      </c>
      <c r="R502">
        <v>30</v>
      </c>
      <c r="S502" s="19">
        <v>0.45833333333333331</v>
      </c>
      <c r="T502">
        <v>0</v>
      </c>
      <c r="U502" s="19">
        <v>0</v>
      </c>
      <c r="V502" t="s">
        <v>97</v>
      </c>
      <c r="W502">
        <v>7.5</v>
      </c>
      <c r="X502" t="s">
        <v>100</v>
      </c>
      <c r="Y502" t="b">
        <v>0</v>
      </c>
    </row>
    <row r="503" spans="1:25" x14ac:dyDescent="0.25">
      <c r="A503" t="s">
        <v>92</v>
      </c>
      <c r="B503" t="s">
        <v>171</v>
      </c>
      <c r="C503" t="s">
        <v>94</v>
      </c>
      <c r="D503" t="s">
        <v>172</v>
      </c>
      <c r="E503" t="s">
        <v>173</v>
      </c>
      <c r="F503" t="s">
        <v>139</v>
      </c>
      <c r="G503">
        <v>22035</v>
      </c>
      <c r="H503" t="s">
        <v>177</v>
      </c>
      <c r="I503">
        <v>1</v>
      </c>
      <c r="J503" t="s">
        <v>113</v>
      </c>
      <c r="K503" s="19">
        <v>0.25</v>
      </c>
      <c r="L503" s="19">
        <v>0.58333333333333337</v>
      </c>
      <c r="M503">
        <v>8</v>
      </c>
      <c r="N503">
        <v>394.99</v>
      </c>
      <c r="O503">
        <v>66.5</v>
      </c>
      <c r="P503">
        <v>76</v>
      </c>
      <c r="Q503" t="s">
        <v>97</v>
      </c>
      <c r="R503">
        <v>30</v>
      </c>
      <c r="S503" s="19">
        <v>0.4375</v>
      </c>
      <c r="T503">
        <v>0</v>
      </c>
      <c r="U503" s="19">
        <v>0</v>
      </c>
      <c r="V503" t="s">
        <v>97</v>
      </c>
      <c r="W503">
        <v>7.5</v>
      </c>
      <c r="X503" t="s">
        <v>100</v>
      </c>
      <c r="Y503" t="b">
        <v>0</v>
      </c>
    </row>
    <row r="504" spans="1:25" x14ac:dyDescent="0.25">
      <c r="A504" t="s">
        <v>92</v>
      </c>
      <c r="B504" t="s">
        <v>171</v>
      </c>
      <c r="C504" t="s">
        <v>94</v>
      </c>
      <c r="D504" t="s">
        <v>172</v>
      </c>
      <c r="E504" t="s">
        <v>173</v>
      </c>
      <c r="F504" t="s">
        <v>139</v>
      </c>
      <c r="G504">
        <v>22350</v>
      </c>
      <c r="H504" t="s">
        <v>192</v>
      </c>
      <c r="I504">
        <v>2</v>
      </c>
      <c r="J504" t="s">
        <v>99</v>
      </c>
      <c r="K504" s="19">
        <v>0.25</v>
      </c>
      <c r="L504" s="19">
        <v>0.58333333333333337</v>
      </c>
      <c r="M504">
        <v>8</v>
      </c>
      <c r="N504">
        <v>263.32</v>
      </c>
      <c r="O504">
        <v>67.5</v>
      </c>
      <c r="P504">
        <v>76</v>
      </c>
      <c r="Q504" t="s">
        <v>97</v>
      </c>
      <c r="R504">
        <v>30</v>
      </c>
      <c r="S504" s="19">
        <v>0.45833333333333331</v>
      </c>
      <c r="T504">
        <v>0</v>
      </c>
      <c r="U504" s="19">
        <v>0.54166666666666663</v>
      </c>
      <c r="V504" t="s">
        <v>97</v>
      </c>
      <c r="W504">
        <v>7.5</v>
      </c>
      <c r="X504" t="s">
        <v>100</v>
      </c>
      <c r="Y504" t="b">
        <v>0</v>
      </c>
    </row>
    <row r="505" spans="1:25" x14ac:dyDescent="0.25">
      <c r="A505" t="s">
        <v>92</v>
      </c>
      <c r="B505" t="s">
        <v>171</v>
      </c>
      <c r="C505" t="s">
        <v>94</v>
      </c>
      <c r="D505" t="s">
        <v>172</v>
      </c>
      <c r="E505" t="s">
        <v>173</v>
      </c>
      <c r="F505" t="s">
        <v>139</v>
      </c>
      <c r="G505">
        <v>22350</v>
      </c>
      <c r="H505" t="s">
        <v>192</v>
      </c>
      <c r="I505">
        <v>2</v>
      </c>
      <c r="J505" t="s">
        <v>114</v>
      </c>
      <c r="K505" s="19">
        <v>0.25</v>
      </c>
      <c r="L505" s="19">
        <v>0.58333333333333337</v>
      </c>
      <c r="M505">
        <v>8</v>
      </c>
      <c r="N505">
        <v>460.82</v>
      </c>
      <c r="O505">
        <v>67.5</v>
      </c>
      <c r="P505">
        <v>76</v>
      </c>
      <c r="Q505" t="s">
        <v>97</v>
      </c>
      <c r="R505">
        <v>30</v>
      </c>
      <c r="S505" s="19">
        <v>0.45833333333333331</v>
      </c>
      <c r="T505">
        <v>0</v>
      </c>
      <c r="U505" s="19">
        <v>0.54166666666666663</v>
      </c>
      <c r="V505" t="s">
        <v>97</v>
      </c>
      <c r="W505">
        <v>7.5</v>
      </c>
      <c r="X505" t="s">
        <v>100</v>
      </c>
      <c r="Y505" t="b">
        <v>0</v>
      </c>
    </row>
    <row r="506" spans="1:25" x14ac:dyDescent="0.25">
      <c r="A506" t="s">
        <v>92</v>
      </c>
      <c r="B506" t="s">
        <v>171</v>
      </c>
      <c r="C506" t="s">
        <v>94</v>
      </c>
      <c r="D506" t="s">
        <v>172</v>
      </c>
      <c r="E506" t="s">
        <v>173</v>
      </c>
      <c r="F506" t="s">
        <v>139</v>
      </c>
      <c r="G506">
        <v>22350</v>
      </c>
      <c r="H506" t="s">
        <v>192</v>
      </c>
      <c r="I506">
        <v>2</v>
      </c>
      <c r="J506" t="s">
        <v>102</v>
      </c>
      <c r="K506" s="19">
        <v>0.25</v>
      </c>
      <c r="L506" s="19">
        <v>0.58333333333333337</v>
      </c>
      <c r="M506">
        <v>8</v>
      </c>
      <c r="N506">
        <v>263.32</v>
      </c>
      <c r="O506">
        <v>67.5</v>
      </c>
      <c r="P506">
        <v>76</v>
      </c>
      <c r="Q506" t="s">
        <v>97</v>
      </c>
      <c r="R506">
        <v>30</v>
      </c>
      <c r="S506" s="19">
        <v>0.45833333333333331</v>
      </c>
      <c r="T506">
        <v>0</v>
      </c>
      <c r="U506" s="19">
        <v>0.54166666666666663</v>
      </c>
      <c r="V506" t="s">
        <v>97</v>
      </c>
      <c r="W506">
        <v>7.5</v>
      </c>
      <c r="X506" t="s">
        <v>100</v>
      </c>
      <c r="Y506" t="b">
        <v>0</v>
      </c>
    </row>
    <row r="507" spans="1:25" x14ac:dyDescent="0.25">
      <c r="A507" t="s">
        <v>92</v>
      </c>
      <c r="B507" t="s">
        <v>171</v>
      </c>
      <c r="C507" t="s">
        <v>94</v>
      </c>
      <c r="D507" t="s">
        <v>172</v>
      </c>
      <c r="E507" t="s">
        <v>173</v>
      </c>
      <c r="F507" t="s">
        <v>139</v>
      </c>
      <c r="G507">
        <v>22350</v>
      </c>
      <c r="H507" t="s">
        <v>192</v>
      </c>
      <c r="I507">
        <v>2</v>
      </c>
      <c r="J507" t="s">
        <v>103</v>
      </c>
      <c r="K507" s="19">
        <v>0.25</v>
      </c>
      <c r="L507" s="19">
        <v>0.58333333333333337</v>
      </c>
      <c r="M507">
        <v>8</v>
      </c>
      <c r="N507">
        <v>263.32</v>
      </c>
      <c r="O507">
        <v>67.5</v>
      </c>
      <c r="P507">
        <v>76</v>
      </c>
      <c r="Q507" t="s">
        <v>97</v>
      </c>
      <c r="R507">
        <v>30</v>
      </c>
      <c r="S507" s="19">
        <v>0.4375</v>
      </c>
      <c r="T507">
        <v>0</v>
      </c>
      <c r="U507" s="19">
        <v>0.54166666666666663</v>
      </c>
      <c r="V507" t="s">
        <v>97</v>
      </c>
      <c r="W507">
        <v>7.5</v>
      </c>
      <c r="X507" t="s">
        <v>100</v>
      </c>
      <c r="Y507" t="b">
        <v>0</v>
      </c>
    </row>
    <row r="508" spans="1:25" x14ac:dyDescent="0.25">
      <c r="A508" t="s">
        <v>92</v>
      </c>
      <c r="B508" t="s">
        <v>171</v>
      </c>
      <c r="C508" t="s">
        <v>94</v>
      </c>
      <c r="D508" t="s">
        <v>172</v>
      </c>
      <c r="E508" t="s">
        <v>173</v>
      </c>
      <c r="F508" t="s">
        <v>139</v>
      </c>
      <c r="G508">
        <v>22612</v>
      </c>
      <c r="H508" t="s">
        <v>202</v>
      </c>
      <c r="I508">
        <v>1</v>
      </c>
      <c r="J508" t="s">
        <v>114</v>
      </c>
      <c r="K508" s="19">
        <v>0.25</v>
      </c>
      <c r="L508" s="19">
        <v>0.58333333333333337</v>
      </c>
      <c r="M508">
        <v>8</v>
      </c>
      <c r="N508">
        <v>0</v>
      </c>
      <c r="O508">
        <v>30</v>
      </c>
      <c r="P508">
        <v>76</v>
      </c>
      <c r="Q508" t="s">
        <v>97</v>
      </c>
      <c r="R508">
        <v>30</v>
      </c>
      <c r="S508" s="19">
        <v>0.45833333333333331</v>
      </c>
      <c r="T508">
        <v>0</v>
      </c>
      <c r="U508" s="19">
        <v>0.54166666666666663</v>
      </c>
      <c r="V508" t="s">
        <v>97</v>
      </c>
      <c r="W508">
        <v>7.5</v>
      </c>
      <c r="X508" t="s">
        <v>100</v>
      </c>
      <c r="Y508" t="b">
        <v>0</v>
      </c>
    </row>
    <row r="509" spans="1:25" x14ac:dyDescent="0.25">
      <c r="A509" t="s">
        <v>92</v>
      </c>
      <c r="B509" t="s">
        <v>171</v>
      </c>
      <c r="C509" t="s">
        <v>94</v>
      </c>
      <c r="D509" t="s">
        <v>172</v>
      </c>
      <c r="E509" t="s">
        <v>173</v>
      </c>
      <c r="F509" t="s">
        <v>139</v>
      </c>
      <c r="G509">
        <v>22612</v>
      </c>
      <c r="H509" t="s">
        <v>202</v>
      </c>
      <c r="I509">
        <v>1</v>
      </c>
      <c r="J509" t="s">
        <v>102</v>
      </c>
      <c r="K509" s="19">
        <v>0.25</v>
      </c>
      <c r="L509" s="19">
        <v>0.58333333333333337</v>
      </c>
      <c r="M509">
        <v>8</v>
      </c>
      <c r="N509">
        <v>238.65</v>
      </c>
      <c r="O509">
        <v>30</v>
      </c>
      <c r="P509">
        <v>76</v>
      </c>
      <c r="Q509" t="s">
        <v>97</v>
      </c>
      <c r="R509">
        <v>30</v>
      </c>
      <c r="S509" s="19">
        <v>0.45833333333333331</v>
      </c>
      <c r="T509">
        <v>0</v>
      </c>
      <c r="U509" s="19">
        <v>0</v>
      </c>
      <c r="V509" t="s">
        <v>97</v>
      </c>
      <c r="W509">
        <v>7.5</v>
      </c>
      <c r="X509" t="s">
        <v>100</v>
      </c>
      <c r="Y509" t="b">
        <v>0</v>
      </c>
    </row>
    <row r="510" spans="1:25" x14ac:dyDescent="0.25">
      <c r="A510" t="s">
        <v>92</v>
      </c>
      <c r="B510" t="s">
        <v>171</v>
      </c>
      <c r="C510" t="s">
        <v>94</v>
      </c>
      <c r="D510" t="s">
        <v>172</v>
      </c>
      <c r="E510" t="s">
        <v>173</v>
      </c>
      <c r="F510" t="s">
        <v>139</v>
      </c>
      <c r="G510">
        <v>22612</v>
      </c>
      <c r="H510" t="s">
        <v>202</v>
      </c>
      <c r="I510">
        <v>2</v>
      </c>
      <c r="J510" t="s">
        <v>114</v>
      </c>
      <c r="K510" s="19">
        <v>0.25</v>
      </c>
      <c r="L510" s="19">
        <v>0.58333333333333337</v>
      </c>
      <c r="M510">
        <v>8</v>
      </c>
      <c r="N510">
        <v>417.64</v>
      </c>
      <c r="O510">
        <v>30</v>
      </c>
      <c r="P510">
        <v>76</v>
      </c>
      <c r="Q510" t="s">
        <v>97</v>
      </c>
      <c r="R510">
        <v>30</v>
      </c>
      <c r="S510" s="19">
        <v>0.45833333333333331</v>
      </c>
      <c r="T510">
        <v>0</v>
      </c>
      <c r="U510" s="19">
        <v>0</v>
      </c>
      <c r="V510" t="s">
        <v>97</v>
      </c>
      <c r="W510">
        <v>7.5</v>
      </c>
      <c r="X510" t="s">
        <v>100</v>
      </c>
      <c r="Y510" t="b">
        <v>0</v>
      </c>
    </row>
    <row r="511" spans="1:25" x14ac:dyDescent="0.25">
      <c r="A511" t="s">
        <v>92</v>
      </c>
      <c r="B511" t="s">
        <v>171</v>
      </c>
      <c r="C511" t="s">
        <v>94</v>
      </c>
      <c r="D511" t="s">
        <v>172</v>
      </c>
      <c r="E511" t="s">
        <v>173</v>
      </c>
      <c r="F511" t="s">
        <v>139</v>
      </c>
      <c r="G511">
        <v>22612</v>
      </c>
      <c r="H511" t="s">
        <v>202</v>
      </c>
      <c r="I511">
        <v>2</v>
      </c>
      <c r="J511" t="s">
        <v>101</v>
      </c>
      <c r="K511" s="19">
        <v>0.25</v>
      </c>
      <c r="L511" s="19">
        <v>0.58333333333333337</v>
      </c>
      <c r="M511">
        <v>8</v>
      </c>
      <c r="N511">
        <v>0</v>
      </c>
      <c r="O511">
        <v>30</v>
      </c>
      <c r="P511">
        <v>76</v>
      </c>
      <c r="Q511" t="s">
        <v>97</v>
      </c>
      <c r="R511">
        <v>30</v>
      </c>
      <c r="S511" s="19">
        <v>0.45833333333333331</v>
      </c>
      <c r="T511">
        <v>0</v>
      </c>
      <c r="U511" s="19">
        <v>0</v>
      </c>
      <c r="V511" t="s">
        <v>97</v>
      </c>
      <c r="W511">
        <v>7.5</v>
      </c>
      <c r="X511" t="s">
        <v>100</v>
      </c>
      <c r="Y511" t="b">
        <v>0</v>
      </c>
    </row>
    <row r="512" spans="1:25" x14ac:dyDescent="0.25">
      <c r="A512" t="s">
        <v>92</v>
      </c>
      <c r="B512" t="s">
        <v>171</v>
      </c>
      <c r="C512" t="s">
        <v>94</v>
      </c>
      <c r="D512" t="s">
        <v>172</v>
      </c>
      <c r="E512" t="s">
        <v>173</v>
      </c>
      <c r="F512" t="s">
        <v>139</v>
      </c>
      <c r="G512">
        <v>22772</v>
      </c>
      <c r="H512" t="s">
        <v>203</v>
      </c>
      <c r="I512">
        <v>2</v>
      </c>
      <c r="J512" t="s">
        <v>114</v>
      </c>
      <c r="K512" s="19">
        <v>0.25</v>
      </c>
      <c r="L512" s="19">
        <v>0.58333333333333337</v>
      </c>
      <c r="M512">
        <v>8</v>
      </c>
      <c r="N512">
        <v>460.82</v>
      </c>
      <c r="O512">
        <v>67.5</v>
      </c>
      <c r="P512">
        <v>76</v>
      </c>
      <c r="Q512" t="s">
        <v>97</v>
      </c>
      <c r="R512">
        <v>30</v>
      </c>
      <c r="S512" s="19">
        <v>0.45833333333333331</v>
      </c>
      <c r="T512">
        <v>0</v>
      </c>
      <c r="U512" s="19">
        <v>0.54166666666666663</v>
      </c>
      <c r="V512" t="s">
        <v>97</v>
      </c>
      <c r="W512">
        <v>7.5</v>
      </c>
      <c r="X512" t="s">
        <v>100</v>
      </c>
      <c r="Y512" t="b">
        <v>0</v>
      </c>
    </row>
    <row r="513" spans="1:25" x14ac:dyDescent="0.25">
      <c r="A513" t="s">
        <v>92</v>
      </c>
      <c r="B513" t="s">
        <v>171</v>
      </c>
      <c r="C513" t="s">
        <v>94</v>
      </c>
      <c r="D513" t="s">
        <v>172</v>
      </c>
      <c r="E513" t="s">
        <v>173</v>
      </c>
      <c r="F513" t="s">
        <v>139</v>
      </c>
      <c r="G513">
        <v>23204</v>
      </c>
      <c r="H513" t="s">
        <v>204</v>
      </c>
      <c r="I513">
        <v>1</v>
      </c>
      <c r="J513" t="s">
        <v>105</v>
      </c>
      <c r="K513" s="19">
        <v>0.25</v>
      </c>
      <c r="L513" s="19">
        <v>0.58333333333333337</v>
      </c>
      <c r="M513">
        <v>8</v>
      </c>
      <c r="N513">
        <v>249.53</v>
      </c>
      <c r="O513">
        <v>75</v>
      </c>
      <c r="P513">
        <v>76</v>
      </c>
      <c r="Q513" t="s">
        <v>97</v>
      </c>
      <c r="R513">
        <v>30</v>
      </c>
      <c r="S513" s="19">
        <v>0.4375</v>
      </c>
      <c r="T513">
        <v>0</v>
      </c>
      <c r="U513" s="19">
        <v>0</v>
      </c>
      <c r="V513" t="s">
        <v>97</v>
      </c>
      <c r="W513">
        <v>7.5</v>
      </c>
      <c r="X513" t="s">
        <v>100</v>
      </c>
      <c r="Y513" t="b">
        <v>0</v>
      </c>
    </row>
    <row r="514" spans="1:25" x14ac:dyDescent="0.25">
      <c r="A514" t="s">
        <v>92</v>
      </c>
      <c r="B514" t="s">
        <v>171</v>
      </c>
      <c r="C514" t="s">
        <v>94</v>
      </c>
      <c r="D514" t="s">
        <v>172</v>
      </c>
      <c r="E514" t="s">
        <v>173</v>
      </c>
      <c r="F514" t="s">
        <v>139</v>
      </c>
      <c r="G514">
        <v>23204</v>
      </c>
      <c r="H514" t="s">
        <v>204</v>
      </c>
      <c r="I514">
        <v>1</v>
      </c>
      <c r="J514" t="s">
        <v>113</v>
      </c>
      <c r="K514" s="19">
        <v>0.25</v>
      </c>
      <c r="L514" s="19">
        <v>0.58333333333333337</v>
      </c>
      <c r="M514">
        <v>8</v>
      </c>
      <c r="N514">
        <v>0</v>
      </c>
      <c r="O514">
        <v>75</v>
      </c>
      <c r="P514">
        <v>76</v>
      </c>
      <c r="Q514" t="s">
        <v>97</v>
      </c>
      <c r="R514">
        <v>30</v>
      </c>
      <c r="S514" s="19">
        <v>0.4375</v>
      </c>
      <c r="T514">
        <v>0</v>
      </c>
      <c r="U514" s="19">
        <v>0</v>
      </c>
      <c r="V514" t="s">
        <v>97</v>
      </c>
      <c r="W514">
        <v>7.5</v>
      </c>
      <c r="X514" t="s">
        <v>100</v>
      </c>
      <c r="Y514" t="b">
        <v>0</v>
      </c>
    </row>
    <row r="515" spans="1:25" x14ac:dyDescent="0.25">
      <c r="A515" t="s">
        <v>92</v>
      </c>
      <c r="B515" t="s">
        <v>171</v>
      </c>
      <c r="C515" t="s">
        <v>94</v>
      </c>
      <c r="D515" t="s">
        <v>172</v>
      </c>
      <c r="E515" t="s">
        <v>173</v>
      </c>
      <c r="F515" t="s">
        <v>139</v>
      </c>
      <c r="G515">
        <v>23204</v>
      </c>
      <c r="H515" t="s">
        <v>204</v>
      </c>
      <c r="I515">
        <v>1</v>
      </c>
      <c r="J515" t="s">
        <v>114</v>
      </c>
      <c r="K515" s="19">
        <v>0.25</v>
      </c>
      <c r="L515" s="19">
        <v>0.58333333333333337</v>
      </c>
      <c r="M515">
        <v>8</v>
      </c>
      <c r="N515">
        <v>436.67</v>
      </c>
      <c r="O515">
        <v>75</v>
      </c>
      <c r="P515">
        <v>76</v>
      </c>
      <c r="Q515" t="s">
        <v>97</v>
      </c>
      <c r="R515">
        <v>30</v>
      </c>
      <c r="S515" s="19">
        <v>0.4375</v>
      </c>
      <c r="T515">
        <v>0</v>
      </c>
      <c r="U515" s="19">
        <v>0</v>
      </c>
      <c r="V515" t="s">
        <v>97</v>
      </c>
      <c r="W515">
        <v>7.5</v>
      </c>
      <c r="X515" t="s">
        <v>100</v>
      </c>
      <c r="Y515" t="b">
        <v>0</v>
      </c>
    </row>
    <row r="516" spans="1:25" x14ac:dyDescent="0.25">
      <c r="A516" t="s">
        <v>92</v>
      </c>
      <c r="B516" t="s">
        <v>171</v>
      </c>
      <c r="C516" t="s">
        <v>94</v>
      </c>
      <c r="D516" t="s">
        <v>172</v>
      </c>
      <c r="E516" t="s">
        <v>173</v>
      </c>
      <c r="F516" t="s">
        <v>139</v>
      </c>
      <c r="G516">
        <v>23204</v>
      </c>
      <c r="H516" t="s">
        <v>204</v>
      </c>
      <c r="I516">
        <v>1</v>
      </c>
      <c r="J516" t="s">
        <v>101</v>
      </c>
      <c r="K516" s="19">
        <v>0.25</v>
      </c>
      <c r="L516" s="19">
        <v>0.58333333333333337</v>
      </c>
      <c r="M516">
        <v>8</v>
      </c>
      <c r="N516">
        <v>249.53</v>
      </c>
      <c r="O516">
        <v>75</v>
      </c>
      <c r="P516">
        <v>76</v>
      </c>
      <c r="Q516" t="s">
        <v>97</v>
      </c>
      <c r="R516">
        <v>30</v>
      </c>
      <c r="S516" s="19">
        <v>0.4375</v>
      </c>
      <c r="T516">
        <v>0</v>
      </c>
      <c r="U516" s="19">
        <v>0</v>
      </c>
      <c r="V516" t="s">
        <v>97</v>
      </c>
      <c r="W516">
        <v>7.5</v>
      </c>
      <c r="X516" t="s">
        <v>100</v>
      </c>
      <c r="Y516" t="b">
        <v>0</v>
      </c>
    </row>
    <row r="517" spans="1:25" x14ac:dyDescent="0.25">
      <c r="A517" t="s">
        <v>92</v>
      </c>
      <c r="B517" t="s">
        <v>171</v>
      </c>
      <c r="C517" t="s">
        <v>94</v>
      </c>
      <c r="D517" t="s">
        <v>172</v>
      </c>
      <c r="E517" t="s">
        <v>173</v>
      </c>
      <c r="F517" t="s">
        <v>139</v>
      </c>
      <c r="G517">
        <v>23204</v>
      </c>
      <c r="H517" t="s">
        <v>204</v>
      </c>
      <c r="I517">
        <v>1</v>
      </c>
      <c r="J517" t="s">
        <v>102</v>
      </c>
      <c r="K517" s="19">
        <v>0.25</v>
      </c>
      <c r="L517" s="19">
        <v>0.58333333333333337</v>
      </c>
      <c r="M517">
        <v>8</v>
      </c>
      <c r="N517">
        <v>249.53</v>
      </c>
      <c r="O517">
        <v>75</v>
      </c>
      <c r="P517">
        <v>76</v>
      </c>
      <c r="Q517" t="s">
        <v>97</v>
      </c>
      <c r="R517">
        <v>30</v>
      </c>
      <c r="S517" s="19">
        <v>0.4375</v>
      </c>
      <c r="T517">
        <v>0</v>
      </c>
      <c r="U517" s="19">
        <v>0</v>
      </c>
      <c r="V517" t="s">
        <v>97</v>
      </c>
      <c r="W517">
        <v>7.5</v>
      </c>
      <c r="X517" t="s">
        <v>100</v>
      </c>
      <c r="Y517" t="b">
        <v>0</v>
      </c>
    </row>
    <row r="518" spans="1:25" x14ac:dyDescent="0.25">
      <c r="A518" t="s">
        <v>92</v>
      </c>
      <c r="B518" t="s">
        <v>171</v>
      </c>
      <c r="C518" t="s">
        <v>94</v>
      </c>
      <c r="D518" t="s">
        <v>172</v>
      </c>
      <c r="E518" t="s">
        <v>173</v>
      </c>
      <c r="F518" t="s">
        <v>139</v>
      </c>
      <c r="G518">
        <v>23204</v>
      </c>
      <c r="H518" t="s">
        <v>204</v>
      </c>
      <c r="I518">
        <v>1</v>
      </c>
      <c r="J518" t="s">
        <v>103</v>
      </c>
      <c r="K518" s="19">
        <v>0.25</v>
      </c>
      <c r="L518" s="19">
        <v>0.58333333333333337</v>
      </c>
      <c r="M518">
        <v>8</v>
      </c>
      <c r="N518">
        <v>249.53</v>
      </c>
      <c r="O518">
        <v>75</v>
      </c>
      <c r="P518">
        <v>76</v>
      </c>
      <c r="Q518" t="s">
        <v>97</v>
      </c>
      <c r="R518">
        <v>30</v>
      </c>
      <c r="S518" s="19">
        <v>0.4375</v>
      </c>
      <c r="T518">
        <v>0</v>
      </c>
      <c r="U518" s="19">
        <v>0</v>
      </c>
      <c r="V518" t="s">
        <v>97</v>
      </c>
      <c r="W518">
        <v>7.5</v>
      </c>
      <c r="X518" t="s">
        <v>100</v>
      </c>
      <c r="Y518" t="b">
        <v>0</v>
      </c>
    </row>
    <row r="519" spans="1:25" x14ac:dyDescent="0.25">
      <c r="A519" t="s">
        <v>92</v>
      </c>
      <c r="B519" t="s">
        <v>171</v>
      </c>
      <c r="C519" t="s">
        <v>94</v>
      </c>
      <c r="D519" t="s">
        <v>172</v>
      </c>
      <c r="E519" t="s">
        <v>173</v>
      </c>
      <c r="F519" t="s">
        <v>139</v>
      </c>
      <c r="G519">
        <v>23204</v>
      </c>
      <c r="H519" t="s">
        <v>204</v>
      </c>
      <c r="I519">
        <v>2</v>
      </c>
      <c r="J519" t="s">
        <v>105</v>
      </c>
      <c r="K519" s="19">
        <v>0.25</v>
      </c>
      <c r="L519" s="19">
        <v>0.58333333333333337</v>
      </c>
      <c r="M519">
        <v>8</v>
      </c>
      <c r="N519">
        <v>249.53</v>
      </c>
      <c r="O519">
        <v>75</v>
      </c>
      <c r="P519">
        <v>76</v>
      </c>
      <c r="Q519" t="s">
        <v>97</v>
      </c>
      <c r="R519">
        <v>30</v>
      </c>
      <c r="S519" s="19">
        <v>0.4375</v>
      </c>
      <c r="T519">
        <v>0</v>
      </c>
      <c r="U519" s="19">
        <v>0</v>
      </c>
      <c r="V519" t="s">
        <v>97</v>
      </c>
      <c r="W519">
        <v>7.5</v>
      </c>
      <c r="X519" t="s">
        <v>100</v>
      </c>
      <c r="Y519" t="b">
        <v>0</v>
      </c>
    </row>
    <row r="520" spans="1:25" x14ac:dyDescent="0.25">
      <c r="A520" t="s">
        <v>92</v>
      </c>
      <c r="B520" t="s">
        <v>171</v>
      </c>
      <c r="C520" t="s">
        <v>94</v>
      </c>
      <c r="D520" t="s">
        <v>172</v>
      </c>
      <c r="E520" t="s">
        <v>173</v>
      </c>
      <c r="F520" t="s">
        <v>139</v>
      </c>
      <c r="G520">
        <v>23204</v>
      </c>
      <c r="H520" t="s">
        <v>204</v>
      </c>
      <c r="I520">
        <v>2</v>
      </c>
      <c r="J520" t="s">
        <v>99</v>
      </c>
      <c r="K520" s="19">
        <v>0.25</v>
      </c>
      <c r="L520" s="19">
        <v>0.58333333333333337</v>
      </c>
      <c r="M520">
        <v>8</v>
      </c>
      <c r="N520">
        <v>249.53</v>
      </c>
      <c r="O520">
        <v>75</v>
      </c>
      <c r="P520">
        <v>76</v>
      </c>
      <c r="Q520" t="s">
        <v>97</v>
      </c>
      <c r="R520">
        <v>30</v>
      </c>
      <c r="S520" s="19">
        <v>0.4375</v>
      </c>
      <c r="T520">
        <v>0</v>
      </c>
      <c r="U520" s="19">
        <v>0</v>
      </c>
      <c r="V520" t="s">
        <v>97</v>
      </c>
      <c r="W520">
        <v>7.5</v>
      </c>
      <c r="X520" t="s">
        <v>100</v>
      </c>
      <c r="Y520" t="b">
        <v>0</v>
      </c>
    </row>
    <row r="521" spans="1:25" x14ac:dyDescent="0.25">
      <c r="A521" t="s">
        <v>92</v>
      </c>
      <c r="B521" t="s">
        <v>171</v>
      </c>
      <c r="C521" t="s">
        <v>94</v>
      </c>
      <c r="D521" t="s">
        <v>172</v>
      </c>
      <c r="E521" t="s">
        <v>173</v>
      </c>
      <c r="F521" t="s">
        <v>139</v>
      </c>
      <c r="G521">
        <v>23204</v>
      </c>
      <c r="H521" t="s">
        <v>204</v>
      </c>
      <c r="I521">
        <v>2</v>
      </c>
      <c r="J521" t="s">
        <v>101</v>
      </c>
      <c r="K521" s="19">
        <v>0.25</v>
      </c>
      <c r="L521" s="19">
        <v>0.58333333333333337</v>
      </c>
      <c r="M521">
        <v>8</v>
      </c>
      <c r="N521">
        <v>249.53</v>
      </c>
      <c r="O521">
        <v>75</v>
      </c>
      <c r="P521">
        <v>76</v>
      </c>
      <c r="Q521" t="s">
        <v>97</v>
      </c>
      <c r="R521">
        <v>30</v>
      </c>
      <c r="S521" s="19">
        <v>0.4375</v>
      </c>
      <c r="T521">
        <v>0</v>
      </c>
      <c r="U521" s="19">
        <v>0</v>
      </c>
      <c r="V521" t="s">
        <v>97</v>
      </c>
      <c r="W521">
        <v>7.5</v>
      </c>
      <c r="X521" t="s">
        <v>100</v>
      </c>
      <c r="Y521" t="b">
        <v>0</v>
      </c>
    </row>
    <row r="522" spans="1:25" x14ac:dyDescent="0.25">
      <c r="A522" t="s">
        <v>92</v>
      </c>
      <c r="B522" t="s">
        <v>171</v>
      </c>
      <c r="C522" t="s">
        <v>94</v>
      </c>
      <c r="D522" t="s">
        <v>172</v>
      </c>
      <c r="E522" t="s">
        <v>173</v>
      </c>
      <c r="F522" t="s">
        <v>139</v>
      </c>
      <c r="G522">
        <v>23204</v>
      </c>
      <c r="H522" t="s">
        <v>204</v>
      </c>
      <c r="I522">
        <v>2</v>
      </c>
      <c r="J522" t="s">
        <v>103</v>
      </c>
      <c r="K522" s="19">
        <v>0.25</v>
      </c>
      <c r="L522" s="19">
        <v>0.58333333333333337</v>
      </c>
      <c r="M522">
        <v>8</v>
      </c>
      <c r="N522">
        <v>249.53</v>
      </c>
      <c r="O522">
        <v>75</v>
      </c>
      <c r="P522">
        <v>76</v>
      </c>
      <c r="Q522" t="s">
        <v>97</v>
      </c>
      <c r="R522">
        <v>30</v>
      </c>
      <c r="S522" s="19">
        <v>0.4375</v>
      </c>
      <c r="T522">
        <v>0</v>
      </c>
      <c r="U522" s="19">
        <v>0</v>
      </c>
      <c r="V522" t="s">
        <v>97</v>
      </c>
      <c r="W522">
        <v>7.5</v>
      </c>
      <c r="X522" t="s">
        <v>100</v>
      </c>
      <c r="Y522" t="b">
        <v>0</v>
      </c>
    </row>
    <row r="523" spans="1:25" x14ac:dyDescent="0.25">
      <c r="A523" t="s">
        <v>92</v>
      </c>
      <c r="B523" t="s">
        <v>171</v>
      </c>
      <c r="C523" t="s">
        <v>94</v>
      </c>
      <c r="D523" t="s">
        <v>172</v>
      </c>
      <c r="E523" t="s">
        <v>173</v>
      </c>
      <c r="F523" t="s">
        <v>139</v>
      </c>
      <c r="G523">
        <v>24192</v>
      </c>
      <c r="H523" t="s">
        <v>194</v>
      </c>
      <c r="I523">
        <v>1</v>
      </c>
      <c r="J523" t="s">
        <v>105</v>
      </c>
      <c r="K523" s="19">
        <v>0.25</v>
      </c>
      <c r="L523" s="19">
        <v>0.58333333333333337</v>
      </c>
      <c r="M523">
        <v>8</v>
      </c>
      <c r="N523">
        <v>263.32</v>
      </c>
      <c r="O523">
        <v>76</v>
      </c>
      <c r="P523">
        <v>76</v>
      </c>
      <c r="Q523" t="s">
        <v>97</v>
      </c>
      <c r="R523">
        <v>30</v>
      </c>
      <c r="S523" s="19">
        <v>0.45833333333333331</v>
      </c>
      <c r="T523">
        <v>0</v>
      </c>
      <c r="U523" s="19">
        <v>0.54166666666666663</v>
      </c>
      <c r="V523" t="s">
        <v>97</v>
      </c>
      <c r="W523">
        <v>7.5</v>
      </c>
      <c r="X523" t="s">
        <v>100</v>
      </c>
      <c r="Y523" t="b">
        <v>0</v>
      </c>
    </row>
    <row r="524" spans="1:25" x14ac:dyDescent="0.25">
      <c r="A524" t="s">
        <v>92</v>
      </c>
      <c r="B524" t="s">
        <v>171</v>
      </c>
      <c r="C524" t="s">
        <v>94</v>
      </c>
      <c r="D524" t="s">
        <v>172</v>
      </c>
      <c r="E524" t="s">
        <v>173</v>
      </c>
      <c r="F524" t="s">
        <v>139</v>
      </c>
      <c r="G524">
        <v>24192</v>
      </c>
      <c r="H524" t="s">
        <v>194</v>
      </c>
      <c r="I524">
        <v>1</v>
      </c>
      <c r="J524" t="s">
        <v>101</v>
      </c>
      <c r="K524" s="19">
        <v>0.25</v>
      </c>
      <c r="L524" s="19">
        <v>0.58333333333333337</v>
      </c>
      <c r="M524">
        <v>8</v>
      </c>
      <c r="N524">
        <v>263.32</v>
      </c>
      <c r="O524">
        <v>76</v>
      </c>
      <c r="P524">
        <v>76</v>
      </c>
      <c r="Q524" t="s">
        <v>97</v>
      </c>
      <c r="R524">
        <v>30</v>
      </c>
      <c r="S524" s="19">
        <v>0.45833333333333331</v>
      </c>
      <c r="T524">
        <v>0</v>
      </c>
      <c r="U524" s="19">
        <v>0.54166666666666663</v>
      </c>
      <c r="V524" t="s">
        <v>97</v>
      </c>
      <c r="W524">
        <v>7.5</v>
      </c>
      <c r="X524" t="s">
        <v>100</v>
      </c>
      <c r="Y524" t="b">
        <v>0</v>
      </c>
    </row>
    <row r="525" spans="1:25" x14ac:dyDescent="0.25">
      <c r="A525" t="s">
        <v>92</v>
      </c>
      <c r="B525" t="s">
        <v>171</v>
      </c>
      <c r="C525" t="s">
        <v>94</v>
      </c>
      <c r="D525" t="s">
        <v>172</v>
      </c>
      <c r="E525" t="s">
        <v>173</v>
      </c>
      <c r="F525" t="s">
        <v>139</v>
      </c>
      <c r="G525">
        <v>24217</v>
      </c>
      <c r="H525" t="s">
        <v>198</v>
      </c>
      <c r="I525">
        <v>1</v>
      </c>
      <c r="J525" t="s">
        <v>105</v>
      </c>
      <c r="K525" s="19">
        <v>0.25</v>
      </c>
      <c r="L525" s="19">
        <v>0.58333333333333337</v>
      </c>
      <c r="M525">
        <v>8</v>
      </c>
      <c r="N525">
        <v>263.32</v>
      </c>
      <c r="O525">
        <v>67.5</v>
      </c>
      <c r="P525">
        <v>76</v>
      </c>
      <c r="Q525" t="s">
        <v>97</v>
      </c>
      <c r="R525">
        <v>30</v>
      </c>
      <c r="S525" s="19">
        <v>0.45833333333333331</v>
      </c>
      <c r="T525">
        <v>0</v>
      </c>
      <c r="U525" s="19">
        <v>0</v>
      </c>
      <c r="V525" t="s">
        <v>97</v>
      </c>
      <c r="W525">
        <v>7.5</v>
      </c>
      <c r="X525" t="s">
        <v>100</v>
      </c>
      <c r="Y525" t="b">
        <v>0</v>
      </c>
    </row>
    <row r="526" spans="1:25" x14ac:dyDescent="0.25">
      <c r="A526" t="s">
        <v>92</v>
      </c>
      <c r="B526" t="s">
        <v>171</v>
      </c>
      <c r="C526" t="s">
        <v>94</v>
      </c>
      <c r="D526" t="s">
        <v>172</v>
      </c>
      <c r="E526" t="s">
        <v>173</v>
      </c>
      <c r="F526" t="s">
        <v>139</v>
      </c>
      <c r="G526">
        <v>24217</v>
      </c>
      <c r="H526" t="s">
        <v>198</v>
      </c>
      <c r="I526">
        <v>1</v>
      </c>
      <c r="J526" t="s">
        <v>99</v>
      </c>
      <c r="K526" s="19">
        <v>0.25</v>
      </c>
      <c r="L526" s="19">
        <v>0.58333333333333337</v>
      </c>
      <c r="M526">
        <v>8</v>
      </c>
      <c r="N526">
        <v>263.32</v>
      </c>
      <c r="O526">
        <v>67.5</v>
      </c>
      <c r="P526">
        <v>76</v>
      </c>
      <c r="Q526" t="s">
        <v>97</v>
      </c>
      <c r="R526">
        <v>30</v>
      </c>
      <c r="S526" s="19">
        <v>0.45833333333333331</v>
      </c>
      <c r="T526">
        <v>0</v>
      </c>
      <c r="U526" s="19">
        <v>0</v>
      </c>
      <c r="V526" t="s">
        <v>97</v>
      </c>
      <c r="W526">
        <v>7.5</v>
      </c>
      <c r="X526" t="s">
        <v>100</v>
      </c>
      <c r="Y526" t="b">
        <v>0</v>
      </c>
    </row>
    <row r="527" spans="1:25" x14ac:dyDescent="0.25">
      <c r="A527" t="s">
        <v>92</v>
      </c>
      <c r="B527" t="s">
        <v>171</v>
      </c>
      <c r="C527" t="s">
        <v>94</v>
      </c>
      <c r="D527" t="s">
        <v>172</v>
      </c>
      <c r="E527" t="s">
        <v>173</v>
      </c>
      <c r="F527" t="s">
        <v>139</v>
      </c>
      <c r="G527">
        <v>24217</v>
      </c>
      <c r="H527" t="s">
        <v>198</v>
      </c>
      <c r="I527">
        <v>1</v>
      </c>
      <c r="J527" t="s">
        <v>101</v>
      </c>
      <c r="K527" s="19">
        <v>0.25</v>
      </c>
      <c r="L527" s="19">
        <v>0.58333333333333337</v>
      </c>
      <c r="M527">
        <v>8</v>
      </c>
      <c r="N527">
        <v>263.32</v>
      </c>
      <c r="O527">
        <v>67.5</v>
      </c>
      <c r="P527">
        <v>76</v>
      </c>
      <c r="Q527" t="s">
        <v>97</v>
      </c>
      <c r="R527">
        <v>30</v>
      </c>
      <c r="S527" s="19">
        <v>0.45833333333333331</v>
      </c>
      <c r="T527">
        <v>0</v>
      </c>
      <c r="U527" s="19">
        <v>0</v>
      </c>
      <c r="V527" t="s">
        <v>97</v>
      </c>
      <c r="W527">
        <v>7.5</v>
      </c>
      <c r="X527" t="s">
        <v>100</v>
      </c>
      <c r="Y527" t="b">
        <v>0</v>
      </c>
    </row>
    <row r="528" spans="1:25" x14ac:dyDescent="0.25">
      <c r="A528" t="s">
        <v>92</v>
      </c>
      <c r="B528" t="s">
        <v>171</v>
      </c>
      <c r="C528" t="s">
        <v>94</v>
      </c>
      <c r="D528" t="s">
        <v>172</v>
      </c>
      <c r="E528" t="s">
        <v>173</v>
      </c>
      <c r="F528" t="s">
        <v>139</v>
      </c>
      <c r="G528">
        <v>24217</v>
      </c>
      <c r="H528" t="s">
        <v>198</v>
      </c>
      <c r="I528">
        <v>1</v>
      </c>
      <c r="J528" t="s">
        <v>102</v>
      </c>
      <c r="K528" s="19">
        <v>0.25</v>
      </c>
      <c r="L528" s="19">
        <v>0.58333333333333337</v>
      </c>
      <c r="M528">
        <v>8</v>
      </c>
      <c r="N528">
        <v>263.32</v>
      </c>
      <c r="O528">
        <v>67.5</v>
      </c>
      <c r="P528">
        <v>76</v>
      </c>
      <c r="Q528" t="s">
        <v>97</v>
      </c>
      <c r="R528">
        <v>30</v>
      </c>
      <c r="S528" s="19">
        <v>0.45833333333333331</v>
      </c>
      <c r="T528">
        <v>0</v>
      </c>
      <c r="U528" s="19">
        <v>0</v>
      </c>
      <c r="V528" t="s">
        <v>97</v>
      </c>
      <c r="W528">
        <v>7.5</v>
      </c>
      <c r="X528" t="s">
        <v>100</v>
      </c>
      <c r="Y528" t="b">
        <v>0</v>
      </c>
    </row>
    <row r="529" spans="1:25" x14ac:dyDescent="0.25">
      <c r="A529" t="s">
        <v>92</v>
      </c>
      <c r="B529" t="s">
        <v>171</v>
      </c>
      <c r="C529" t="s">
        <v>94</v>
      </c>
      <c r="D529" t="s">
        <v>172</v>
      </c>
      <c r="E529" t="s">
        <v>173</v>
      </c>
      <c r="F529" t="s">
        <v>139</v>
      </c>
      <c r="G529">
        <v>24217</v>
      </c>
      <c r="H529" t="s">
        <v>198</v>
      </c>
      <c r="I529">
        <v>1</v>
      </c>
      <c r="J529" t="s">
        <v>103</v>
      </c>
      <c r="K529" s="19">
        <v>0.25</v>
      </c>
      <c r="L529" s="19">
        <v>0.58333333333333337</v>
      </c>
      <c r="M529">
        <v>8</v>
      </c>
      <c r="N529">
        <v>263.32</v>
      </c>
      <c r="O529">
        <v>67.5</v>
      </c>
      <c r="P529">
        <v>76</v>
      </c>
      <c r="Q529" t="s">
        <v>97</v>
      </c>
      <c r="R529">
        <v>30</v>
      </c>
      <c r="S529" s="19">
        <v>0.45833333333333331</v>
      </c>
      <c r="T529">
        <v>0</v>
      </c>
      <c r="U529" s="19">
        <v>0</v>
      </c>
      <c r="V529" t="s">
        <v>97</v>
      </c>
      <c r="W529">
        <v>7.5</v>
      </c>
      <c r="X529" t="s">
        <v>100</v>
      </c>
      <c r="Y529" t="b">
        <v>0</v>
      </c>
    </row>
    <row r="530" spans="1:25" x14ac:dyDescent="0.25">
      <c r="A530" t="s">
        <v>92</v>
      </c>
      <c r="B530" t="s">
        <v>171</v>
      </c>
      <c r="C530" t="s">
        <v>94</v>
      </c>
      <c r="D530" t="s">
        <v>172</v>
      </c>
      <c r="E530" t="s">
        <v>173</v>
      </c>
      <c r="F530" t="s">
        <v>139</v>
      </c>
      <c r="G530">
        <v>24217</v>
      </c>
      <c r="H530" t="s">
        <v>198</v>
      </c>
      <c r="I530">
        <v>2</v>
      </c>
      <c r="J530" t="s">
        <v>102</v>
      </c>
      <c r="K530" s="19">
        <v>0.25</v>
      </c>
      <c r="L530" s="19">
        <v>0.58333333333333337</v>
      </c>
      <c r="M530">
        <v>8</v>
      </c>
      <c r="N530">
        <v>263.32</v>
      </c>
      <c r="O530">
        <v>67.5</v>
      </c>
      <c r="P530">
        <v>76</v>
      </c>
      <c r="Q530" t="s">
        <v>97</v>
      </c>
      <c r="R530">
        <v>30</v>
      </c>
      <c r="S530" s="19">
        <v>0.45833333333333331</v>
      </c>
      <c r="T530">
        <v>0</v>
      </c>
      <c r="U530" s="19">
        <v>0</v>
      </c>
      <c r="V530" t="s">
        <v>97</v>
      </c>
      <c r="W530">
        <v>7.5</v>
      </c>
      <c r="X530" t="s">
        <v>100</v>
      </c>
      <c r="Y530" t="b">
        <v>0</v>
      </c>
    </row>
    <row r="531" spans="1:25" x14ac:dyDescent="0.25">
      <c r="A531" t="s">
        <v>92</v>
      </c>
      <c r="B531" t="s">
        <v>171</v>
      </c>
      <c r="C531" t="s">
        <v>94</v>
      </c>
      <c r="D531" t="s">
        <v>172</v>
      </c>
      <c r="E531" t="s">
        <v>173</v>
      </c>
      <c r="F531" t="s">
        <v>139</v>
      </c>
      <c r="G531">
        <v>24241</v>
      </c>
      <c r="H531" t="s">
        <v>183</v>
      </c>
      <c r="I531">
        <v>2</v>
      </c>
      <c r="J531" t="s">
        <v>99</v>
      </c>
      <c r="K531" s="19">
        <v>0.25</v>
      </c>
      <c r="L531" s="19">
        <v>0.58333333333333337</v>
      </c>
      <c r="M531">
        <v>8</v>
      </c>
      <c r="N531">
        <v>263.32</v>
      </c>
      <c r="O531">
        <v>60</v>
      </c>
      <c r="P531">
        <v>76</v>
      </c>
      <c r="Q531" t="s">
        <v>97</v>
      </c>
      <c r="R531">
        <v>30</v>
      </c>
      <c r="S531" s="19">
        <v>0.45833333333333331</v>
      </c>
      <c r="T531">
        <v>0</v>
      </c>
      <c r="U531" s="19">
        <v>0</v>
      </c>
      <c r="V531" t="s">
        <v>97</v>
      </c>
      <c r="W531">
        <v>7.5</v>
      </c>
      <c r="X531" t="s">
        <v>100</v>
      </c>
      <c r="Y531" t="b">
        <v>0</v>
      </c>
    </row>
    <row r="532" spans="1:25" x14ac:dyDescent="0.25">
      <c r="A532" t="s">
        <v>92</v>
      </c>
      <c r="B532" t="s">
        <v>171</v>
      </c>
      <c r="C532" t="s">
        <v>94</v>
      </c>
      <c r="D532" t="s">
        <v>172</v>
      </c>
      <c r="E532" t="s">
        <v>173</v>
      </c>
      <c r="F532" t="s">
        <v>139</v>
      </c>
      <c r="G532">
        <v>25209</v>
      </c>
      <c r="H532" t="s">
        <v>188</v>
      </c>
      <c r="I532">
        <v>1</v>
      </c>
      <c r="J532" t="s">
        <v>114</v>
      </c>
      <c r="K532" s="19">
        <v>0.25</v>
      </c>
      <c r="L532" s="19">
        <v>0.58333333333333337</v>
      </c>
      <c r="M532">
        <v>8</v>
      </c>
      <c r="N532">
        <v>460.82</v>
      </c>
      <c r="O532">
        <v>37.5</v>
      </c>
      <c r="P532">
        <v>76</v>
      </c>
      <c r="Q532" t="s">
        <v>97</v>
      </c>
      <c r="R532">
        <v>30</v>
      </c>
      <c r="S532" s="19">
        <v>0.45833333333333331</v>
      </c>
      <c r="T532">
        <v>0</v>
      </c>
      <c r="U532" s="19">
        <v>0.54166666666666663</v>
      </c>
      <c r="V532" t="s">
        <v>97</v>
      </c>
      <c r="W532">
        <v>7.5</v>
      </c>
      <c r="X532" t="s">
        <v>100</v>
      </c>
      <c r="Y532" t="b">
        <v>0</v>
      </c>
    </row>
    <row r="533" spans="1:25" x14ac:dyDescent="0.25">
      <c r="A533" t="s">
        <v>92</v>
      </c>
      <c r="B533" t="s">
        <v>171</v>
      </c>
      <c r="C533" t="s">
        <v>94</v>
      </c>
      <c r="D533" t="s">
        <v>172</v>
      </c>
      <c r="E533" t="s">
        <v>173</v>
      </c>
      <c r="F533" t="s">
        <v>139</v>
      </c>
      <c r="G533">
        <v>25989</v>
      </c>
      <c r="H533" t="s">
        <v>200</v>
      </c>
      <c r="I533">
        <v>1</v>
      </c>
      <c r="J533" t="s">
        <v>99</v>
      </c>
      <c r="K533" s="19">
        <v>0.25</v>
      </c>
      <c r="L533" s="19">
        <v>0.58333333333333337</v>
      </c>
      <c r="M533">
        <v>8</v>
      </c>
      <c r="N533">
        <v>329.16</v>
      </c>
      <c r="O533">
        <v>0</v>
      </c>
      <c r="P533">
        <v>76</v>
      </c>
      <c r="Q533" t="s">
        <v>97</v>
      </c>
      <c r="R533">
        <v>30</v>
      </c>
      <c r="S533" s="19">
        <v>0.45833333333333331</v>
      </c>
      <c r="T533">
        <v>0</v>
      </c>
      <c r="U533" s="19">
        <v>0</v>
      </c>
      <c r="V533" t="s">
        <v>97</v>
      </c>
      <c r="W533">
        <v>7.5</v>
      </c>
      <c r="X533" t="s">
        <v>100</v>
      </c>
      <c r="Y533" t="b">
        <v>0</v>
      </c>
    </row>
    <row r="534" spans="1:25" x14ac:dyDescent="0.25">
      <c r="A534" t="s">
        <v>92</v>
      </c>
      <c r="B534" t="s">
        <v>171</v>
      </c>
      <c r="C534" t="s">
        <v>94</v>
      </c>
      <c r="D534" t="s">
        <v>172</v>
      </c>
      <c r="E534" t="s">
        <v>173</v>
      </c>
      <c r="F534" t="s">
        <v>139</v>
      </c>
      <c r="G534">
        <v>25989</v>
      </c>
      <c r="H534" t="s">
        <v>200</v>
      </c>
      <c r="I534">
        <v>1</v>
      </c>
      <c r="J534" t="s">
        <v>102</v>
      </c>
      <c r="K534" s="19">
        <v>0.375</v>
      </c>
      <c r="L534" s="19">
        <v>0.54166666666666663</v>
      </c>
      <c r="M534">
        <v>4</v>
      </c>
      <c r="N534">
        <v>175.55</v>
      </c>
      <c r="O534">
        <v>0</v>
      </c>
      <c r="P534">
        <v>76</v>
      </c>
      <c r="Q534" t="s">
        <v>97</v>
      </c>
      <c r="S534" s="19"/>
      <c r="U534" s="19"/>
      <c r="V534" t="s">
        <v>97</v>
      </c>
      <c r="W534">
        <v>4</v>
      </c>
      <c r="X534" t="s">
        <v>100</v>
      </c>
      <c r="Y534" t="b">
        <v>0</v>
      </c>
    </row>
    <row r="535" spans="1:25" x14ac:dyDescent="0.25">
      <c r="A535" t="s">
        <v>92</v>
      </c>
      <c r="B535" t="s">
        <v>171</v>
      </c>
      <c r="C535" t="s">
        <v>94</v>
      </c>
      <c r="D535" t="s">
        <v>172</v>
      </c>
      <c r="E535" t="s">
        <v>173</v>
      </c>
      <c r="F535" t="s">
        <v>139</v>
      </c>
      <c r="G535">
        <v>25989</v>
      </c>
      <c r="H535" t="s">
        <v>200</v>
      </c>
      <c r="I535">
        <v>2</v>
      </c>
      <c r="J535" t="s">
        <v>105</v>
      </c>
      <c r="K535" s="19">
        <v>0.25</v>
      </c>
      <c r="L535" s="19">
        <v>0.58333333333333337</v>
      </c>
      <c r="M535">
        <v>8</v>
      </c>
      <c r="N535">
        <v>329.16</v>
      </c>
      <c r="O535">
        <v>0</v>
      </c>
      <c r="P535">
        <v>76</v>
      </c>
      <c r="Q535" t="s">
        <v>97</v>
      </c>
      <c r="R535">
        <v>30</v>
      </c>
      <c r="S535" s="19">
        <v>0.4375</v>
      </c>
      <c r="T535">
        <v>0</v>
      </c>
      <c r="U535" s="19">
        <v>0</v>
      </c>
      <c r="V535" t="s">
        <v>97</v>
      </c>
      <c r="W535">
        <v>7.5</v>
      </c>
      <c r="X535" t="s">
        <v>100</v>
      </c>
      <c r="Y535" t="b">
        <v>0</v>
      </c>
    </row>
    <row r="536" spans="1:25" x14ac:dyDescent="0.25">
      <c r="A536" t="s">
        <v>92</v>
      </c>
      <c r="B536" t="s">
        <v>171</v>
      </c>
      <c r="C536" t="s">
        <v>94</v>
      </c>
      <c r="D536" t="s">
        <v>172</v>
      </c>
      <c r="E536" t="s">
        <v>173</v>
      </c>
      <c r="F536" t="s">
        <v>139</v>
      </c>
      <c r="G536">
        <v>25989</v>
      </c>
      <c r="H536" t="s">
        <v>200</v>
      </c>
      <c r="I536">
        <v>2</v>
      </c>
      <c r="J536" t="s">
        <v>113</v>
      </c>
      <c r="K536" s="19">
        <v>0.25</v>
      </c>
      <c r="L536" s="19">
        <v>0.58333333333333337</v>
      </c>
      <c r="M536">
        <v>8</v>
      </c>
      <c r="N536">
        <v>394.99</v>
      </c>
      <c r="O536">
        <v>0</v>
      </c>
      <c r="P536">
        <v>76</v>
      </c>
      <c r="Q536" t="s">
        <v>97</v>
      </c>
      <c r="R536">
        <v>30</v>
      </c>
      <c r="S536" s="19">
        <v>0.45833333333333331</v>
      </c>
      <c r="T536">
        <v>0</v>
      </c>
      <c r="U536" s="19">
        <v>0.54166666666666663</v>
      </c>
      <c r="V536" t="s">
        <v>97</v>
      </c>
      <c r="W536">
        <v>7.5</v>
      </c>
      <c r="X536" t="s">
        <v>100</v>
      </c>
      <c r="Y536" t="b">
        <v>0</v>
      </c>
    </row>
    <row r="537" spans="1:25" x14ac:dyDescent="0.25">
      <c r="A537" t="s">
        <v>92</v>
      </c>
      <c r="B537" t="s">
        <v>171</v>
      </c>
      <c r="C537" t="s">
        <v>94</v>
      </c>
      <c r="D537" t="s">
        <v>172</v>
      </c>
      <c r="E537" t="s">
        <v>173</v>
      </c>
      <c r="F537" t="s">
        <v>139</v>
      </c>
      <c r="G537">
        <v>26320</v>
      </c>
      <c r="H537" t="s">
        <v>190</v>
      </c>
      <c r="I537">
        <v>2</v>
      </c>
      <c r="J537" t="s">
        <v>105</v>
      </c>
      <c r="K537" s="19">
        <v>0.25</v>
      </c>
      <c r="L537" s="19">
        <v>0.58333333333333337</v>
      </c>
      <c r="M537">
        <v>8</v>
      </c>
      <c r="N537">
        <v>329.16</v>
      </c>
      <c r="O537">
        <v>0</v>
      </c>
      <c r="P537">
        <v>76</v>
      </c>
      <c r="Q537" t="s">
        <v>97</v>
      </c>
      <c r="R537">
        <v>30</v>
      </c>
      <c r="S537" s="19">
        <v>0.45833333333333331</v>
      </c>
      <c r="T537">
        <v>0</v>
      </c>
      <c r="U537" s="19">
        <v>0.54166666666666663</v>
      </c>
      <c r="V537" t="s">
        <v>97</v>
      </c>
      <c r="W537">
        <v>7.5</v>
      </c>
      <c r="X537" t="s">
        <v>100</v>
      </c>
      <c r="Y537" t="b">
        <v>0</v>
      </c>
    </row>
    <row r="538" spans="1:25" x14ac:dyDescent="0.25">
      <c r="A538" t="s">
        <v>92</v>
      </c>
      <c r="B538" t="s">
        <v>171</v>
      </c>
      <c r="C538" t="s">
        <v>94</v>
      </c>
      <c r="D538" t="s">
        <v>172</v>
      </c>
      <c r="E538" t="s">
        <v>173</v>
      </c>
      <c r="F538" t="s">
        <v>139</v>
      </c>
      <c r="G538">
        <v>26407</v>
      </c>
      <c r="H538" t="s">
        <v>191</v>
      </c>
      <c r="I538">
        <v>1</v>
      </c>
      <c r="J538" t="s">
        <v>113</v>
      </c>
      <c r="K538" s="19">
        <v>0.25</v>
      </c>
      <c r="L538" s="19">
        <v>0.58333333333333337</v>
      </c>
      <c r="M538">
        <v>8</v>
      </c>
      <c r="N538">
        <v>394.99</v>
      </c>
      <c r="O538">
        <v>45</v>
      </c>
      <c r="P538">
        <v>76</v>
      </c>
      <c r="Q538" t="s">
        <v>97</v>
      </c>
      <c r="R538">
        <v>30</v>
      </c>
      <c r="S538" s="19">
        <v>0.45833333333333331</v>
      </c>
      <c r="T538">
        <v>0</v>
      </c>
      <c r="U538" s="19">
        <v>0.54166666666666663</v>
      </c>
      <c r="V538" t="s">
        <v>97</v>
      </c>
      <c r="W538">
        <v>7.5</v>
      </c>
      <c r="X538" t="s">
        <v>100</v>
      </c>
      <c r="Y538" t="b">
        <v>0</v>
      </c>
    </row>
    <row r="539" spans="1:25" x14ac:dyDescent="0.25">
      <c r="A539" t="s">
        <v>92</v>
      </c>
      <c r="B539" t="s">
        <v>171</v>
      </c>
      <c r="C539" t="s">
        <v>94</v>
      </c>
      <c r="D539" t="s">
        <v>172</v>
      </c>
      <c r="E539" t="s">
        <v>205</v>
      </c>
      <c r="F539" t="s">
        <v>126</v>
      </c>
      <c r="G539">
        <v>22121</v>
      </c>
      <c r="H539" t="s">
        <v>206</v>
      </c>
      <c r="I539">
        <v>1</v>
      </c>
      <c r="J539" t="s">
        <v>105</v>
      </c>
      <c r="K539" s="19">
        <v>0.25</v>
      </c>
      <c r="L539" s="19">
        <v>0.58333333333333337</v>
      </c>
      <c r="M539">
        <v>8</v>
      </c>
      <c r="N539">
        <v>0</v>
      </c>
      <c r="O539">
        <v>75</v>
      </c>
      <c r="P539">
        <v>76</v>
      </c>
      <c r="Q539" t="s">
        <v>97</v>
      </c>
      <c r="R539">
        <v>30</v>
      </c>
      <c r="S539" s="19">
        <v>0.45833333333333331</v>
      </c>
      <c r="T539">
        <v>0</v>
      </c>
      <c r="U539" s="19">
        <v>0</v>
      </c>
      <c r="V539" t="s">
        <v>97</v>
      </c>
      <c r="W539">
        <v>7.5</v>
      </c>
      <c r="X539" t="s">
        <v>100</v>
      </c>
      <c r="Y539" t="b">
        <v>0</v>
      </c>
    </row>
    <row r="540" spans="1:25" x14ac:dyDescent="0.25">
      <c r="A540" t="s">
        <v>92</v>
      </c>
      <c r="B540" t="s">
        <v>171</v>
      </c>
      <c r="C540" t="s">
        <v>94</v>
      </c>
      <c r="D540" t="s">
        <v>172</v>
      </c>
      <c r="E540" t="s">
        <v>205</v>
      </c>
      <c r="F540" t="s">
        <v>126</v>
      </c>
      <c r="G540">
        <v>22121</v>
      </c>
      <c r="H540" t="s">
        <v>206</v>
      </c>
      <c r="I540">
        <v>1</v>
      </c>
      <c r="J540" t="s">
        <v>113</v>
      </c>
      <c r="K540" s="19">
        <v>0.25</v>
      </c>
      <c r="L540" s="19">
        <v>0.58333333333333337</v>
      </c>
      <c r="M540">
        <v>8</v>
      </c>
      <c r="N540">
        <v>0</v>
      </c>
      <c r="O540">
        <v>75</v>
      </c>
      <c r="P540">
        <v>76</v>
      </c>
      <c r="Q540" t="s">
        <v>97</v>
      </c>
      <c r="R540">
        <v>30</v>
      </c>
      <c r="S540" s="19">
        <v>0.45833333333333331</v>
      </c>
      <c r="T540">
        <v>0</v>
      </c>
      <c r="U540" s="19">
        <v>0</v>
      </c>
      <c r="V540" t="s">
        <v>97</v>
      </c>
      <c r="W540">
        <v>7.5</v>
      </c>
      <c r="X540" t="s">
        <v>100</v>
      </c>
      <c r="Y540" t="b">
        <v>0</v>
      </c>
    </row>
    <row r="541" spans="1:25" x14ac:dyDescent="0.25">
      <c r="A541" t="s">
        <v>92</v>
      </c>
      <c r="B541" t="s">
        <v>171</v>
      </c>
      <c r="C541" t="s">
        <v>94</v>
      </c>
      <c r="D541" t="s">
        <v>172</v>
      </c>
      <c r="E541" t="s">
        <v>205</v>
      </c>
      <c r="F541" t="s">
        <v>126</v>
      </c>
      <c r="G541">
        <v>22121</v>
      </c>
      <c r="H541" t="s">
        <v>206</v>
      </c>
      <c r="I541">
        <v>1</v>
      </c>
      <c r="J541" t="s">
        <v>114</v>
      </c>
      <c r="K541" s="19">
        <v>0.25</v>
      </c>
      <c r="L541" s="19">
        <v>0.58333333333333337</v>
      </c>
      <c r="M541">
        <v>8</v>
      </c>
      <c r="N541">
        <v>0</v>
      </c>
      <c r="O541">
        <v>75</v>
      </c>
      <c r="P541">
        <v>76</v>
      </c>
      <c r="Q541" t="s">
        <v>97</v>
      </c>
      <c r="R541">
        <v>30</v>
      </c>
      <c r="S541" s="19">
        <v>0.45833333333333331</v>
      </c>
      <c r="T541">
        <v>0</v>
      </c>
      <c r="U541" s="19">
        <v>0</v>
      </c>
      <c r="V541" t="s">
        <v>97</v>
      </c>
      <c r="W541">
        <v>7.5</v>
      </c>
      <c r="X541" t="s">
        <v>100</v>
      </c>
      <c r="Y541" t="b">
        <v>0</v>
      </c>
    </row>
    <row r="542" spans="1:25" x14ac:dyDescent="0.25">
      <c r="A542" t="s">
        <v>92</v>
      </c>
      <c r="B542" t="s">
        <v>171</v>
      </c>
      <c r="C542" t="s">
        <v>94</v>
      </c>
      <c r="D542" t="s">
        <v>172</v>
      </c>
      <c r="E542" t="s">
        <v>205</v>
      </c>
      <c r="F542" t="s">
        <v>126</v>
      </c>
      <c r="G542">
        <v>22121</v>
      </c>
      <c r="H542" t="s">
        <v>206</v>
      </c>
      <c r="I542">
        <v>1</v>
      </c>
      <c r="J542" t="s">
        <v>101</v>
      </c>
      <c r="K542" s="19">
        <v>0.25</v>
      </c>
      <c r="L542" s="19">
        <v>0.58333333333333337</v>
      </c>
      <c r="M542">
        <v>8</v>
      </c>
      <c r="N542">
        <v>0</v>
      </c>
      <c r="O542">
        <v>75</v>
      </c>
      <c r="P542">
        <v>76</v>
      </c>
      <c r="Q542" t="s">
        <v>97</v>
      </c>
      <c r="R542">
        <v>30</v>
      </c>
      <c r="S542" s="19">
        <v>0.45833333333333331</v>
      </c>
      <c r="T542">
        <v>0</v>
      </c>
      <c r="U542" s="19">
        <v>0</v>
      </c>
      <c r="V542" t="s">
        <v>97</v>
      </c>
      <c r="W542">
        <v>7.5</v>
      </c>
      <c r="X542" t="s">
        <v>100</v>
      </c>
      <c r="Y542" t="b">
        <v>0</v>
      </c>
    </row>
    <row r="543" spans="1:25" x14ac:dyDescent="0.25">
      <c r="A543" t="s">
        <v>92</v>
      </c>
      <c r="B543" t="s">
        <v>171</v>
      </c>
      <c r="C543" t="s">
        <v>94</v>
      </c>
      <c r="D543" t="s">
        <v>172</v>
      </c>
      <c r="E543" t="s">
        <v>205</v>
      </c>
      <c r="F543" t="s">
        <v>126</v>
      </c>
      <c r="G543">
        <v>22121</v>
      </c>
      <c r="H543" t="s">
        <v>206</v>
      </c>
      <c r="I543">
        <v>1</v>
      </c>
      <c r="J543" t="s">
        <v>102</v>
      </c>
      <c r="K543" s="19">
        <v>0.25</v>
      </c>
      <c r="L543" s="19">
        <v>0.58333333333333337</v>
      </c>
      <c r="M543">
        <v>8</v>
      </c>
      <c r="N543">
        <v>0</v>
      </c>
      <c r="O543">
        <v>75</v>
      </c>
      <c r="P543">
        <v>76</v>
      </c>
      <c r="Q543" t="s">
        <v>97</v>
      </c>
      <c r="R543">
        <v>30</v>
      </c>
      <c r="S543" s="19">
        <v>0.45833333333333331</v>
      </c>
      <c r="T543">
        <v>0</v>
      </c>
      <c r="U543" s="19">
        <v>0</v>
      </c>
      <c r="V543" t="s">
        <v>97</v>
      </c>
      <c r="W543">
        <v>7.5</v>
      </c>
      <c r="X543" t="s">
        <v>100</v>
      </c>
      <c r="Y543" t="b">
        <v>0</v>
      </c>
    </row>
    <row r="544" spans="1:25" x14ac:dyDescent="0.25">
      <c r="A544" t="s">
        <v>92</v>
      </c>
      <c r="B544" t="s">
        <v>171</v>
      </c>
      <c r="C544" t="s">
        <v>94</v>
      </c>
      <c r="D544" t="s">
        <v>172</v>
      </c>
      <c r="E544" t="s">
        <v>205</v>
      </c>
      <c r="F544" t="s">
        <v>126</v>
      </c>
      <c r="G544">
        <v>22121</v>
      </c>
      <c r="H544" t="s">
        <v>206</v>
      </c>
      <c r="I544">
        <v>1</v>
      </c>
      <c r="J544" t="s">
        <v>103</v>
      </c>
      <c r="K544" s="19">
        <v>0.25</v>
      </c>
      <c r="L544" s="19">
        <v>0.58333333333333337</v>
      </c>
      <c r="M544">
        <v>8</v>
      </c>
      <c r="N544">
        <v>0</v>
      </c>
      <c r="O544">
        <v>75</v>
      </c>
      <c r="P544">
        <v>76</v>
      </c>
      <c r="Q544" t="s">
        <v>97</v>
      </c>
      <c r="R544">
        <v>30</v>
      </c>
      <c r="S544" s="19">
        <v>0.45833333333333331</v>
      </c>
      <c r="T544">
        <v>0</v>
      </c>
      <c r="U544" s="19">
        <v>0</v>
      </c>
      <c r="V544" t="s">
        <v>97</v>
      </c>
      <c r="W544">
        <v>7.5</v>
      </c>
      <c r="X544" t="s">
        <v>100</v>
      </c>
      <c r="Y544" t="b">
        <v>0</v>
      </c>
    </row>
    <row r="545" spans="1:25" x14ac:dyDescent="0.25">
      <c r="A545" t="s">
        <v>92</v>
      </c>
      <c r="B545" t="s">
        <v>171</v>
      </c>
      <c r="C545" t="s">
        <v>94</v>
      </c>
      <c r="D545" t="s">
        <v>172</v>
      </c>
      <c r="E545" t="s">
        <v>205</v>
      </c>
      <c r="F545" t="s">
        <v>126</v>
      </c>
      <c r="G545">
        <v>22121</v>
      </c>
      <c r="H545" t="s">
        <v>206</v>
      </c>
      <c r="I545">
        <v>2</v>
      </c>
      <c r="J545" t="s">
        <v>105</v>
      </c>
      <c r="K545" s="19">
        <v>0.25</v>
      </c>
      <c r="L545" s="19">
        <v>0.58333333333333337</v>
      </c>
      <c r="M545">
        <v>8</v>
      </c>
      <c r="N545">
        <v>0</v>
      </c>
      <c r="O545">
        <v>75</v>
      </c>
      <c r="P545">
        <v>76</v>
      </c>
      <c r="Q545" t="s">
        <v>97</v>
      </c>
      <c r="R545">
        <v>30</v>
      </c>
      <c r="S545" s="19">
        <v>0.45833333333333331</v>
      </c>
      <c r="T545">
        <v>0</v>
      </c>
      <c r="U545" s="19">
        <v>0</v>
      </c>
      <c r="V545" t="s">
        <v>97</v>
      </c>
      <c r="W545">
        <v>7.5</v>
      </c>
      <c r="X545" t="s">
        <v>100</v>
      </c>
      <c r="Y545" t="b">
        <v>0</v>
      </c>
    </row>
    <row r="546" spans="1:25" x14ac:dyDescent="0.25">
      <c r="A546" t="s">
        <v>92</v>
      </c>
      <c r="B546" t="s">
        <v>171</v>
      </c>
      <c r="C546" t="s">
        <v>94</v>
      </c>
      <c r="D546" t="s">
        <v>172</v>
      </c>
      <c r="E546" t="s">
        <v>205</v>
      </c>
      <c r="F546" t="s">
        <v>126</v>
      </c>
      <c r="G546">
        <v>22121</v>
      </c>
      <c r="H546" t="s">
        <v>206</v>
      </c>
      <c r="I546">
        <v>2</v>
      </c>
      <c r="J546" t="s">
        <v>99</v>
      </c>
      <c r="K546" s="19">
        <v>0.25</v>
      </c>
      <c r="L546" s="19">
        <v>0.58333333333333337</v>
      </c>
      <c r="M546">
        <v>8</v>
      </c>
      <c r="N546">
        <v>0</v>
      </c>
      <c r="O546">
        <v>75</v>
      </c>
      <c r="P546">
        <v>76</v>
      </c>
      <c r="Q546" t="s">
        <v>97</v>
      </c>
      <c r="R546">
        <v>30</v>
      </c>
      <c r="S546" s="19">
        <v>0.45833333333333331</v>
      </c>
      <c r="T546">
        <v>0</v>
      </c>
      <c r="U546" s="19">
        <v>0</v>
      </c>
      <c r="V546" t="s">
        <v>97</v>
      </c>
      <c r="W546">
        <v>7.5</v>
      </c>
      <c r="X546" t="s">
        <v>100</v>
      </c>
      <c r="Y546" t="b">
        <v>0</v>
      </c>
    </row>
    <row r="547" spans="1:25" x14ac:dyDescent="0.25">
      <c r="A547" t="s">
        <v>92</v>
      </c>
      <c r="B547" t="s">
        <v>171</v>
      </c>
      <c r="C547" t="s">
        <v>94</v>
      </c>
      <c r="D547" t="s">
        <v>172</v>
      </c>
      <c r="E547" t="s">
        <v>205</v>
      </c>
      <c r="F547" t="s">
        <v>126</v>
      </c>
      <c r="G547">
        <v>22121</v>
      </c>
      <c r="H547" t="s">
        <v>206</v>
      </c>
      <c r="I547">
        <v>2</v>
      </c>
      <c r="J547" t="s">
        <v>101</v>
      </c>
      <c r="K547" s="19">
        <v>0.25</v>
      </c>
      <c r="L547" s="19">
        <v>0.58333333333333337</v>
      </c>
      <c r="M547">
        <v>8</v>
      </c>
      <c r="N547">
        <v>0</v>
      </c>
      <c r="O547">
        <v>75</v>
      </c>
      <c r="P547">
        <v>76</v>
      </c>
      <c r="Q547" t="s">
        <v>97</v>
      </c>
      <c r="R547">
        <v>30</v>
      </c>
      <c r="S547" s="19">
        <v>0.45833333333333331</v>
      </c>
      <c r="T547">
        <v>0</v>
      </c>
      <c r="U547" s="19">
        <v>0</v>
      </c>
      <c r="V547" t="s">
        <v>97</v>
      </c>
      <c r="W547">
        <v>7.5</v>
      </c>
      <c r="X547" t="s">
        <v>100</v>
      </c>
      <c r="Y547" t="b">
        <v>0</v>
      </c>
    </row>
    <row r="548" spans="1:25" x14ac:dyDescent="0.25">
      <c r="A548" t="s">
        <v>92</v>
      </c>
      <c r="B548" t="s">
        <v>171</v>
      </c>
      <c r="C548" t="s">
        <v>94</v>
      </c>
      <c r="D548" t="s">
        <v>172</v>
      </c>
      <c r="E548" t="s">
        <v>205</v>
      </c>
      <c r="F548" t="s">
        <v>126</v>
      </c>
      <c r="G548">
        <v>22121</v>
      </c>
      <c r="H548" t="s">
        <v>206</v>
      </c>
      <c r="I548">
        <v>2</v>
      </c>
      <c r="J548" t="s">
        <v>103</v>
      </c>
      <c r="K548" s="19">
        <v>0.25</v>
      </c>
      <c r="L548" s="19">
        <v>0.58333333333333337</v>
      </c>
      <c r="M548">
        <v>8</v>
      </c>
      <c r="N548">
        <v>0</v>
      </c>
      <c r="O548">
        <v>75</v>
      </c>
      <c r="P548">
        <v>76</v>
      </c>
      <c r="Q548" t="s">
        <v>97</v>
      </c>
      <c r="R548">
        <v>30</v>
      </c>
      <c r="S548" s="19">
        <v>0.45833333333333331</v>
      </c>
      <c r="T548">
        <v>0</v>
      </c>
      <c r="U548" s="19">
        <v>0</v>
      </c>
      <c r="V548" t="s">
        <v>97</v>
      </c>
      <c r="W548">
        <v>7.5</v>
      </c>
      <c r="X548" t="s">
        <v>100</v>
      </c>
      <c r="Y548" t="b">
        <v>0</v>
      </c>
    </row>
    <row r="549" spans="1:25" x14ac:dyDescent="0.25">
      <c r="A549" t="s">
        <v>92</v>
      </c>
      <c r="B549" t="s">
        <v>171</v>
      </c>
      <c r="C549" t="s">
        <v>94</v>
      </c>
      <c r="D549" t="s">
        <v>172</v>
      </c>
      <c r="E549" t="s">
        <v>205</v>
      </c>
      <c r="F549" t="s">
        <v>126</v>
      </c>
      <c r="G549">
        <v>24192</v>
      </c>
      <c r="H549" t="s">
        <v>194</v>
      </c>
      <c r="I549">
        <v>1</v>
      </c>
      <c r="J549" t="s">
        <v>99</v>
      </c>
      <c r="K549" s="19">
        <v>0.25</v>
      </c>
      <c r="L549" s="19">
        <v>0.60416666666666663</v>
      </c>
      <c r="M549">
        <v>8.5</v>
      </c>
      <c r="N549">
        <v>280.88</v>
      </c>
      <c r="O549">
        <v>76</v>
      </c>
      <c r="P549">
        <v>76</v>
      </c>
      <c r="Q549" t="s">
        <v>97</v>
      </c>
      <c r="R549">
        <v>30</v>
      </c>
      <c r="S549" s="19">
        <v>0.45833333333333331</v>
      </c>
      <c r="T549">
        <v>0</v>
      </c>
      <c r="U549" s="19">
        <v>0.54166666666666663</v>
      </c>
      <c r="V549" t="s">
        <v>97</v>
      </c>
      <c r="W549">
        <v>8</v>
      </c>
      <c r="X549" t="s">
        <v>100</v>
      </c>
      <c r="Y549" t="b">
        <v>0</v>
      </c>
    </row>
    <row r="550" spans="1:25" x14ac:dyDescent="0.25">
      <c r="A550" t="s">
        <v>92</v>
      </c>
      <c r="B550" t="s">
        <v>171</v>
      </c>
      <c r="C550" t="s">
        <v>94</v>
      </c>
      <c r="D550" t="s">
        <v>172</v>
      </c>
      <c r="E550" t="s">
        <v>205</v>
      </c>
      <c r="F550" t="s">
        <v>126</v>
      </c>
      <c r="G550">
        <v>24192</v>
      </c>
      <c r="H550" t="s">
        <v>194</v>
      </c>
      <c r="I550">
        <v>2</v>
      </c>
      <c r="J550" t="s">
        <v>102</v>
      </c>
      <c r="K550" s="19">
        <v>0.25</v>
      </c>
      <c r="L550" s="19">
        <v>0.58333333333333337</v>
      </c>
      <c r="M550">
        <v>8</v>
      </c>
      <c r="N550">
        <v>263.32</v>
      </c>
      <c r="O550">
        <v>76</v>
      </c>
      <c r="P550">
        <v>76</v>
      </c>
      <c r="Q550" t="s">
        <v>97</v>
      </c>
      <c r="R550">
        <v>30</v>
      </c>
      <c r="S550" s="19">
        <v>0.45833333333333331</v>
      </c>
      <c r="T550">
        <v>0</v>
      </c>
      <c r="U550" s="19">
        <v>0.54166666666666663</v>
      </c>
      <c r="V550" t="s">
        <v>97</v>
      </c>
      <c r="W550">
        <v>7.5</v>
      </c>
      <c r="X550" t="s">
        <v>100</v>
      </c>
      <c r="Y550" t="b">
        <v>0</v>
      </c>
    </row>
    <row r="551" spans="1:25" x14ac:dyDescent="0.25">
      <c r="A551" t="s">
        <v>92</v>
      </c>
      <c r="B551" t="s">
        <v>171</v>
      </c>
      <c r="C551" t="s">
        <v>94</v>
      </c>
      <c r="D551" t="s">
        <v>172</v>
      </c>
      <c r="E551" t="s">
        <v>205</v>
      </c>
      <c r="F551" t="s">
        <v>126</v>
      </c>
      <c r="G551">
        <v>24336</v>
      </c>
      <c r="H551" t="s">
        <v>184</v>
      </c>
      <c r="I551">
        <v>2</v>
      </c>
      <c r="J551" t="s">
        <v>113</v>
      </c>
      <c r="K551" s="19">
        <v>0.25</v>
      </c>
      <c r="L551" s="19">
        <v>0.60416666666666663</v>
      </c>
      <c r="M551">
        <v>8.5</v>
      </c>
      <c r="N551">
        <v>0</v>
      </c>
      <c r="O551">
        <v>16</v>
      </c>
      <c r="P551">
        <v>76</v>
      </c>
      <c r="Q551" t="s">
        <v>97</v>
      </c>
      <c r="R551">
        <v>30</v>
      </c>
      <c r="S551" s="19">
        <v>0.45833333333333331</v>
      </c>
      <c r="T551">
        <v>0</v>
      </c>
      <c r="U551" s="19">
        <v>0.54166666666666663</v>
      </c>
      <c r="V551" t="s">
        <v>97</v>
      </c>
      <c r="W551">
        <v>8</v>
      </c>
      <c r="X551" t="s">
        <v>100</v>
      </c>
      <c r="Y551" t="b">
        <v>0</v>
      </c>
    </row>
    <row r="552" spans="1:25" x14ac:dyDescent="0.25">
      <c r="A552" t="s">
        <v>92</v>
      </c>
      <c r="B552" t="s">
        <v>171</v>
      </c>
      <c r="C552" t="s">
        <v>94</v>
      </c>
      <c r="D552" t="s">
        <v>172</v>
      </c>
      <c r="E552" t="s">
        <v>205</v>
      </c>
      <c r="F552" t="s">
        <v>126</v>
      </c>
      <c r="G552">
        <v>25175</v>
      </c>
      <c r="H552" t="s">
        <v>199</v>
      </c>
      <c r="I552">
        <v>2</v>
      </c>
      <c r="J552" t="s">
        <v>114</v>
      </c>
      <c r="K552" s="19">
        <v>0.25</v>
      </c>
      <c r="L552" s="19">
        <v>0.58333333333333337</v>
      </c>
      <c r="M552">
        <v>8</v>
      </c>
      <c r="N552">
        <v>460.82</v>
      </c>
      <c r="O552">
        <v>75</v>
      </c>
      <c r="P552">
        <v>76</v>
      </c>
      <c r="Q552" t="s">
        <v>97</v>
      </c>
      <c r="R552">
        <v>30</v>
      </c>
      <c r="S552" s="19">
        <v>0.45833333333333331</v>
      </c>
      <c r="T552">
        <v>0</v>
      </c>
      <c r="U552" s="19">
        <v>0.54166666666666663</v>
      </c>
      <c r="V552" t="s">
        <v>97</v>
      </c>
      <c r="W552">
        <v>7.5</v>
      </c>
      <c r="X552" t="s">
        <v>100</v>
      </c>
      <c r="Y552" t="b">
        <v>0</v>
      </c>
    </row>
    <row r="553" spans="1:25" x14ac:dyDescent="0.25">
      <c r="A553" t="s">
        <v>92</v>
      </c>
      <c r="B553" t="s">
        <v>171</v>
      </c>
      <c r="C553" t="s">
        <v>94</v>
      </c>
      <c r="D553" t="s">
        <v>172</v>
      </c>
      <c r="E553" t="s">
        <v>207</v>
      </c>
      <c r="F553" t="s">
        <v>126</v>
      </c>
      <c r="H553" t="s">
        <v>97</v>
      </c>
      <c r="I553">
        <v>2</v>
      </c>
      <c r="J553" t="s">
        <v>99</v>
      </c>
      <c r="K553" s="19">
        <v>0.58333333333333337</v>
      </c>
      <c r="L553" s="19">
        <v>0.91666666666666663</v>
      </c>
      <c r="M553">
        <v>8</v>
      </c>
      <c r="N553">
        <v>0</v>
      </c>
      <c r="O553">
        <v>0</v>
      </c>
      <c r="P553">
        <v>0</v>
      </c>
      <c r="Q553" t="s">
        <v>97</v>
      </c>
      <c r="R553">
        <v>30</v>
      </c>
      <c r="S553" s="19">
        <v>0.79166666666666663</v>
      </c>
      <c r="T553">
        <v>0</v>
      </c>
      <c r="U553" s="19">
        <v>0</v>
      </c>
      <c r="V553" t="s">
        <v>97</v>
      </c>
      <c r="W553">
        <v>7.5</v>
      </c>
      <c r="X553" t="s">
        <v>100</v>
      </c>
      <c r="Y553" t="b">
        <v>0</v>
      </c>
    </row>
    <row r="554" spans="1:25" x14ac:dyDescent="0.25">
      <c r="A554" t="s">
        <v>92</v>
      </c>
      <c r="B554" t="s">
        <v>171</v>
      </c>
      <c r="C554" t="s">
        <v>94</v>
      </c>
      <c r="D554" t="s">
        <v>172</v>
      </c>
      <c r="E554" t="s">
        <v>207</v>
      </c>
      <c r="F554" t="s">
        <v>126</v>
      </c>
      <c r="H554" t="s">
        <v>97</v>
      </c>
      <c r="I554">
        <v>2</v>
      </c>
      <c r="J554" t="s">
        <v>113</v>
      </c>
      <c r="K554" s="19">
        <v>0.58333333333333337</v>
      </c>
      <c r="L554" s="19">
        <v>0.91666666666666663</v>
      </c>
      <c r="M554">
        <v>8</v>
      </c>
      <c r="N554">
        <v>375.19</v>
      </c>
      <c r="O554">
        <v>0</v>
      </c>
      <c r="P554">
        <v>0</v>
      </c>
      <c r="Q554" t="s">
        <v>97</v>
      </c>
      <c r="R554">
        <v>30</v>
      </c>
      <c r="S554" s="19">
        <v>0.79166666666666663</v>
      </c>
      <c r="T554">
        <v>0</v>
      </c>
      <c r="U554" s="19">
        <v>0</v>
      </c>
      <c r="V554" t="s">
        <v>97</v>
      </c>
      <c r="W554">
        <v>7.5</v>
      </c>
      <c r="X554" t="s">
        <v>100</v>
      </c>
      <c r="Y554" t="b">
        <v>0</v>
      </c>
    </row>
    <row r="555" spans="1:25" x14ac:dyDescent="0.25">
      <c r="A555" t="s">
        <v>92</v>
      </c>
      <c r="B555" t="s">
        <v>171</v>
      </c>
      <c r="C555" t="s">
        <v>94</v>
      </c>
      <c r="D555" t="s">
        <v>172</v>
      </c>
      <c r="E555" t="s">
        <v>207</v>
      </c>
      <c r="F555" t="s">
        <v>126</v>
      </c>
      <c r="H555" t="s">
        <v>97</v>
      </c>
      <c r="I555">
        <v>2</v>
      </c>
      <c r="J555" t="s">
        <v>114</v>
      </c>
      <c r="K555" s="19">
        <v>0.58333333333333337</v>
      </c>
      <c r="L555" s="19">
        <v>0.91666666666666663</v>
      </c>
      <c r="M555">
        <v>8</v>
      </c>
      <c r="N555">
        <v>0</v>
      </c>
      <c r="O555">
        <v>0</v>
      </c>
      <c r="P555">
        <v>0</v>
      </c>
      <c r="Q555" t="s">
        <v>97</v>
      </c>
      <c r="R555">
        <v>30</v>
      </c>
      <c r="S555" s="19">
        <v>0.79166666666666663</v>
      </c>
      <c r="T555">
        <v>0</v>
      </c>
      <c r="U555" s="19">
        <v>0</v>
      </c>
      <c r="V555" t="s">
        <v>97</v>
      </c>
      <c r="W555">
        <v>7.5</v>
      </c>
      <c r="X555" t="s">
        <v>100</v>
      </c>
      <c r="Y555" t="b">
        <v>0</v>
      </c>
    </row>
    <row r="556" spans="1:25" x14ac:dyDescent="0.25">
      <c r="A556" t="s">
        <v>92</v>
      </c>
      <c r="B556" t="s">
        <v>171</v>
      </c>
      <c r="C556" t="s">
        <v>94</v>
      </c>
      <c r="D556" t="s">
        <v>172</v>
      </c>
      <c r="E556" t="s">
        <v>207</v>
      </c>
      <c r="F556" t="s">
        <v>126</v>
      </c>
      <c r="G556">
        <v>19802</v>
      </c>
      <c r="H556" t="s">
        <v>208</v>
      </c>
      <c r="I556">
        <v>1</v>
      </c>
      <c r="J556" t="s">
        <v>105</v>
      </c>
      <c r="K556" s="19">
        <v>0.58333333333333337</v>
      </c>
      <c r="L556" s="19">
        <v>0.91666666666666663</v>
      </c>
      <c r="M556">
        <v>8</v>
      </c>
      <c r="N556">
        <v>0</v>
      </c>
      <c r="O556">
        <v>75</v>
      </c>
      <c r="P556">
        <v>76</v>
      </c>
      <c r="Q556" t="s">
        <v>97</v>
      </c>
      <c r="R556">
        <v>30</v>
      </c>
      <c r="S556" s="19">
        <v>0.79166666666666663</v>
      </c>
      <c r="T556">
        <v>0</v>
      </c>
      <c r="U556" s="19">
        <v>0</v>
      </c>
      <c r="V556" t="s">
        <v>97</v>
      </c>
      <c r="W556">
        <v>7.5</v>
      </c>
      <c r="X556" t="s">
        <v>100</v>
      </c>
      <c r="Y556" t="b">
        <v>0</v>
      </c>
    </row>
    <row r="557" spans="1:25" x14ac:dyDescent="0.25">
      <c r="A557" t="s">
        <v>92</v>
      </c>
      <c r="B557" t="s">
        <v>171</v>
      </c>
      <c r="C557" t="s">
        <v>94</v>
      </c>
      <c r="D557" t="s">
        <v>172</v>
      </c>
      <c r="E557" t="s">
        <v>207</v>
      </c>
      <c r="F557" t="s">
        <v>126</v>
      </c>
      <c r="G557">
        <v>19802</v>
      </c>
      <c r="H557" t="s">
        <v>208</v>
      </c>
      <c r="I557">
        <v>1</v>
      </c>
      <c r="J557" t="s">
        <v>99</v>
      </c>
      <c r="K557" s="19">
        <v>0.58333333333333337</v>
      </c>
      <c r="L557" s="19">
        <v>0.91666666666666663</v>
      </c>
      <c r="M557">
        <v>8</v>
      </c>
      <c r="N557">
        <v>0</v>
      </c>
      <c r="O557">
        <v>75</v>
      </c>
      <c r="P557">
        <v>76</v>
      </c>
      <c r="Q557" t="s">
        <v>97</v>
      </c>
      <c r="R557">
        <v>30</v>
      </c>
      <c r="S557" s="19">
        <v>0.79166666666666663</v>
      </c>
      <c r="T557">
        <v>0</v>
      </c>
      <c r="U557" s="19">
        <v>0</v>
      </c>
      <c r="V557" t="s">
        <v>97</v>
      </c>
      <c r="W557">
        <v>7.5</v>
      </c>
      <c r="X557" t="s">
        <v>100</v>
      </c>
      <c r="Y557" t="b">
        <v>0</v>
      </c>
    </row>
    <row r="558" spans="1:25" x14ac:dyDescent="0.25">
      <c r="A558" t="s">
        <v>92</v>
      </c>
      <c r="B558" t="s">
        <v>171</v>
      </c>
      <c r="C558" t="s">
        <v>94</v>
      </c>
      <c r="D558" t="s">
        <v>172</v>
      </c>
      <c r="E558" t="s">
        <v>207</v>
      </c>
      <c r="F558" t="s">
        <v>126</v>
      </c>
      <c r="G558">
        <v>19802</v>
      </c>
      <c r="H558" t="s">
        <v>208</v>
      </c>
      <c r="I558">
        <v>1</v>
      </c>
      <c r="J558" t="s">
        <v>113</v>
      </c>
      <c r="K558" s="19">
        <v>0.58333333333333337</v>
      </c>
      <c r="L558" s="19">
        <v>0.91666666666666663</v>
      </c>
      <c r="M558">
        <v>8</v>
      </c>
      <c r="N558">
        <v>0</v>
      </c>
      <c r="O558">
        <v>75</v>
      </c>
      <c r="P558">
        <v>76</v>
      </c>
      <c r="Q558" t="s">
        <v>97</v>
      </c>
      <c r="R558">
        <v>30</v>
      </c>
      <c r="S558" s="19">
        <v>0.79166666666666663</v>
      </c>
      <c r="T558">
        <v>0</v>
      </c>
      <c r="U558" s="19">
        <v>0</v>
      </c>
      <c r="V558" t="s">
        <v>97</v>
      </c>
      <c r="W558">
        <v>7.5</v>
      </c>
      <c r="X558" t="s">
        <v>100</v>
      </c>
      <c r="Y558" t="b">
        <v>0</v>
      </c>
    </row>
    <row r="559" spans="1:25" x14ac:dyDescent="0.25">
      <c r="A559" t="s">
        <v>92</v>
      </c>
      <c r="B559" t="s">
        <v>171</v>
      </c>
      <c r="C559" t="s">
        <v>94</v>
      </c>
      <c r="D559" t="s">
        <v>172</v>
      </c>
      <c r="E559" t="s">
        <v>207</v>
      </c>
      <c r="F559" t="s">
        <v>126</v>
      </c>
      <c r="G559">
        <v>19802</v>
      </c>
      <c r="H559" t="s">
        <v>208</v>
      </c>
      <c r="I559">
        <v>1</v>
      </c>
      <c r="J559" t="s">
        <v>114</v>
      </c>
      <c r="K559" s="19">
        <v>0.58333333333333337</v>
      </c>
      <c r="L559" s="19">
        <v>0.91666666666666663</v>
      </c>
      <c r="M559">
        <v>8</v>
      </c>
      <c r="N559">
        <v>0</v>
      </c>
      <c r="O559">
        <v>75</v>
      </c>
      <c r="P559">
        <v>76</v>
      </c>
      <c r="Q559" t="s">
        <v>97</v>
      </c>
      <c r="R559">
        <v>30</v>
      </c>
      <c r="S559" s="19">
        <v>0.79166666666666663</v>
      </c>
      <c r="T559">
        <v>0</v>
      </c>
      <c r="U559" s="19">
        <v>0</v>
      </c>
      <c r="V559" t="s">
        <v>97</v>
      </c>
      <c r="W559">
        <v>7.5</v>
      </c>
      <c r="X559" t="s">
        <v>100</v>
      </c>
      <c r="Y559" t="b">
        <v>0</v>
      </c>
    </row>
    <row r="560" spans="1:25" x14ac:dyDescent="0.25">
      <c r="A560" t="s">
        <v>92</v>
      </c>
      <c r="B560" t="s">
        <v>171</v>
      </c>
      <c r="C560" t="s">
        <v>94</v>
      </c>
      <c r="D560" t="s">
        <v>172</v>
      </c>
      <c r="E560" t="s">
        <v>207</v>
      </c>
      <c r="F560" t="s">
        <v>126</v>
      </c>
      <c r="G560">
        <v>19802</v>
      </c>
      <c r="H560" t="s">
        <v>208</v>
      </c>
      <c r="I560">
        <v>1</v>
      </c>
      <c r="J560" t="s">
        <v>102</v>
      </c>
      <c r="K560" s="19">
        <v>0.58333333333333337</v>
      </c>
      <c r="L560" s="19">
        <v>0.91666666666666663</v>
      </c>
      <c r="M560">
        <v>8</v>
      </c>
      <c r="N560">
        <v>0</v>
      </c>
      <c r="O560">
        <v>75</v>
      </c>
      <c r="P560">
        <v>76</v>
      </c>
      <c r="Q560" t="s">
        <v>97</v>
      </c>
      <c r="R560">
        <v>30</v>
      </c>
      <c r="S560" s="19">
        <v>0.79166666666666663</v>
      </c>
      <c r="T560">
        <v>0</v>
      </c>
      <c r="U560" s="19">
        <v>0</v>
      </c>
      <c r="V560" t="s">
        <v>97</v>
      </c>
      <c r="W560">
        <v>7.5</v>
      </c>
      <c r="X560" t="s">
        <v>100</v>
      </c>
      <c r="Y560" t="b">
        <v>0</v>
      </c>
    </row>
    <row r="561" spans="1:25" x14ac:dyDescent="0.25">
      <c r="A561" t="s">
        <v>92</v>
      </c>
      <c r="B561" t="s">
        <v>171</v>
      </c>
      <c r="C561" t="s">
        <v>94</v>
      </c>
      <c r="D561" t="s">
        <v>172</v>
      </c>
      <c r="E561" t="s">
        <v>207</v>
      </c>
      <c r="F561" t="s">
        <v>126</v>
      </c>
      <c r="G561">
        <v>19802</v>
      </c>
      <c r="H561" t="s">
        <v>208</v>
      </c>
      <c r="I561">
        <v>1</v>
      </c>
      <c r="J561" t="s">
        <v>103</v>
      </c>
      <c r="K561" s="19">
        <v>0.58333333333333337</v>
      </c>
      <c r="L561" s="19">
        <v>0.91666666666666663</v>
      </c>
      <c r="M561">
        <v>8</v>
      </c>
      <c r="N561">
        <v>0</v>
      </c>
      <c r="O561">
        <v>75</v>
      </c>
      <c r="P561">
        <v>76</v>
      </c>
      <c r="Q561" t="s">
        <v>97</v>
      </c>
      <c r="R561">
        <v>30</v>
      </c>
      <c r="S561" s="19">
        <v>0.79166666666666663</v>
      </c>
      <c r="T561">
        <v>0</v>
      </c>
      <c r="U561" s="19">
        <v>0</v>
      </c>
      <c r="V561" t="s">
        <v>97</v>
      </c>
      <c r="W561">
        <v>7.5</v>
      </c>
      <c r="X561" t="s">
        <v>100</v>
      </c>
      <c r="Y561" t="b">
        <v>0</v>
      </c>
    </row>
    <row r="562" spans="1:25" x14ac:dyDescent="0.25">
      <c r="A562" t="s">
        <v>92</v>
      </c>
      <c r="B562" t="s">
        <v>171</v>
      </c>
      <c r="C562" t="s">
        <v>94</v>
      </c>
      <c r="D562" t="s">
        <v>172</v>
      </c>
      <c r="E562" t="s">
        <v>207</v>
      </c>
      <c r="F562" t="s">
        <v>126</v>
      </c>
      <c r="G562">
        <v>19802</v>
      </c>
      <c r="H562" t="s">
        <v>208</v>
      </c>
      <c r="I562">
        <v>2</v>
      </c>
      <c r="J562" t="s">
        <v>105</v>
      </c>
      <c r="K562" s="19">
        <v>0.58333333333333337</v>
      </c>
      <c r="L562" s="19">
        <v>0.91666666666666663</v>
      </c>
      <c r="M562">
        <v>8</v>
      </c>
      <c r="N562">
        <v>0</v>
      </c>
      <c r="O562">
        <v>75</v>
      </c>
      <c r="P562">
        <v>76</v>
      </c>
      <c r="Q562" t="s">
        <v>97</v>
      </c>
      <c r="R562">
        <v>30</v>
      </c>
      <c r="S562" s="19">
        <v>0.79166666666666663</v>
      </c>
      <c r="T562">
        <v>0</v>
      </c>
      <c r="U562" s="19">
        <v>0</v>
      </c>
      <c r="V562" t="s">
        <v>97</v>
      </c>
      <c r="W562">
        <v>7.5</v>
      </c>
      <c r="X562" t="s">
        <v>100</v>
      </c>
      <c r="Y562" t="b">
        <v>0</v>
      </c>
    </row>
    <row r="563" spans="1:25" x14ac:dyDescent="0.25">
      <c r="A563" t="s">
        <v>92</v>
      </c>
      <c r="B563" t="s">
        <v>171</v>
      </c>
      <c r="C563" t="s">
        <v>94</v>
      </c>
      <c r="D563" t="s">
        <v>172</v>
      </c>
      <c r="E563" t="s">
        <v>207</v>
      </c>
      <c r="F563" t="s">
        <v>126</v>
      </c>
      <c r="G563">
        <v>19802</v>
      </c>
      <c r="H563" t="s">
        <v>208</v>
      </c>
      <c r="I563">
        <v>2</v>
      </c>
      <c r="J563" t="s">
        <v>101</v>
      </c>
      <c r="K563" s="19">
        <v>0.58333333333333337</v>
      </c>
      <c r="L563" s="19">
        <v>0.91666666666666663</v>
      </c>
      <c r="M563">
        <v>8</v>
      </c>
      <c r="N563">
        <v>0</v>
      </c>
      <c r="O563">
        <v>75</v>
      </c>
      <c r="P563">
        <v>76</v>
      </c>
      <c r="Q563" t="s">
        <v>97</v>
      </c>
      <c r="R563">
        <v>30</v>
      </c>
      <c r="S563" s="19">
        <v>0.79166666666666663</v>
      </c>
      <c r="T563">
        <v>0</v>
      </c>
      <c r="U563" s="19">
        <v>0</v>
      </c>
      <c r="V563" t="s">
        <v>97</v>
      </c>
      <c r="W563">
        <v>7.5</v>
      </c>
      <c r="X563" t="s">
        <v>100</v>
      </c>
      <c r="Y563" t="b">
        <v>0</v>
      </c>
    </row>
    <row r="564" spans="1:25" x14ac:dyDescent="0.25">
      <c r="A564" t="s">
        <v>92</v>
      </c>
      <c r="B564" t="s">
        <v>171</v>
      </c>
      <c r="C564" t="s">
        <v>94</v>
      </c>
      <c r="D564" t="s">
        <v>172</v>
      </c>
      <c r="E564" t="s">
        <v>207</v>
      </c>
      <c r="F564" t="s">
        <v>126</v>
      </c>
      <c r="G564">
        <v>19802</v>
      </c>
      <c r="H564" t="s">
        <v>208</v>
      </c>
      <c r="I564">
        <v>2</v>
      </c>
      <c r="J564" t="s">
        <v>102</v>
      </c>
      <c r="K564" s="19">
        <v>0.58333333333333337</v>
      </c>
      <c r="L564" s="19">
        <v>0.91666666666666663</v>
      </c>
      <c r="M564">
        <v>8</v>
      </c>
      <c r="N564">
        <v>0</v>
      </c>
      <c r="O564">
        <v>75</v>
      </c>
      <c r="P564">
        <v>76</v>
      </c>
      <c r="Q564" t="s">
        <v>97</v>
      </c>
      <c r="R564">
        <v>30</v>
      </c>
      <c r="S564" s="19">
        <v>0.79166666666666663</v>
      </c>
      <c r="T564">
        <v>0</v>
      </c>
      <c r="U564" s="19">
        <v>0</v>
      </c>
      <c r="V564" t="s">
        <v>97</v>
      </c>
      <c r="W564">
        <v>7.5</v>
      </c>
      <c r="X564" t="s">
        <v>100</v>
      </c>
      <c r="Y564" t="b">
        <v>0</v>
      </c>
    </row>
    <row r="565" spans="1:25" x14ac:dyDescent="0.25">
      <c r="A565" t="s">
        <v>92</v>
      </c>
      <c r="B565" t="s">
        <v>171</v>
      </c>
      <c r="C565" t="s">
        <v>94</v>
      </c>
      <c r="D565" t="s">
        <v>172</v>
      </c>
      <c r="E565" t="s">
        <v>207</v>
      </c>
      <c r="F565" t="s">
        <v>126</v>
      </c>
      <c r="G565">
        <v>19802</v>
      </c>
      <c r="H565" t="s">
        <v>208</v>
      </c>
      <c r="I565">
        <v>2</v>
      </c>
      <c r="J565" t="s">
        <v>103</v>
      </c>
      <c r="K565" s="19">
        <v>0.58333333333333337</v>
      </c>
      <c r="L565" s="19">
        <v>0.91666666666666663</v>
      </c>
      <c r="M565">
        <v>8</v>
      </c>
      <c r="N565">
        <v>0</v>
      </c>
      <c r="O565">
        <v>75</v>
      </c>
      <c r="P565">
        <v>76</v>
      </c>
      <c r="Q565" t="s">
        <v>97</v>
      </c>
      <c r="R565">
        <v>30</v>
      </c>
      <c r="S565" s="19">
        <v>0.79166666666666663</v>
      </c>
      <c r="T565">
        <v>0</v>
      </c>
      <c r="U565" s="19">
        <v>0</v>
      </c>
      <c r="V565" t="s">
        <v>97</v>
      </c>
      <c r="W565">
        <v>7.5</v>
      </c>
      <c r="X565" t="s">
        <v>100</v>
      </c>
      <c r="Y565" t="b">
        <v>0</v>
      </c>
    </row>
    <row r="566" spans="1:25" x14ac:dyDescent="0.25">
      <c r="A566" t="s">
        <v>92</v>
      </c>
      <c r="B566" t="s">
        <v>171</v>
      </c>
      <c r="C566" t="s">
        <v>94</v>
      </c>
      <c r="D566" t="s">
        <v>172</v>
      </c>
      <c r="E566" t="s">
        <v>207</v>
      </c>
      <c r="F566" t="s">
        <v>126</v>
      </c>
      <c r="G566">
        <v>25175</v>
      </c>
      <c r="H566" t="s">
        <v>199</v>
      </c>
      <c r="I566">
        <v>1</v>
      </c>
      <c r="J566" t="s">
        <v>101</v>
      </c>
      <c r="K566" s="19">
        <v>0.58333333333333337</v>
      </c>
      <c r="L566" s="19">
        <v>0.91666666666666663</v>
      </c>
      <c r="M566">
        <v>8</v>
      </c>
      <c r="N566">
        <v>296.24</v>
      </c>
      <c r="O566">
        <v>75</v>
      </c>
      <c r="P566">
        <v>76</v>
      </c>
      <c r="Q566" t="s">
        <v>97</v>
      </c>
      <c r="R566">
        <v>30</v>
      </c>
      <c r="S566" s="19">
        <v>0.79166666666666663</v>
      </c>
      <c r="T566">
        <v>0</v>
      </c>
      <c r="U566" s="19">
        <v>0.54166666666666663</v>
      </c>
      <c r="V566" t="s">
        <v>97</v>
      </c>
      <c r="W566">
        <v>7.5</v>
      </c>
      <c r="X566" t="s">
        <v>100</v>
      </c>
      <c r="Y566" t="b">
        <v>0</v>
      </c>
    </row>
    <row r="567" spans="1:25" x14ac:dyDescent="0.25">
      <c r="A567" t="s">
        <v>92</v>
      </c>
      <c r="B567" t="s">
        <v>171</v>
      </c>
      <c r="C567" t="s">
        <v>94</v>
      </c>
      <c r="D567" t="s">
        <v>172</v>
      </c>
      <c r="E567" t="s">
        <v>209</v>
      </c>
      <c r="F567" t="s">
        <v>116</v>
      </c>
      <c r="G567">
        <v>19822</v>
      </c>
      <c r="H567" t="s">
        <v>210</v>
      </c>
      <c r="I567">
        <v>1</v>
      </c>
      <c r="J567" t="s">
        <v>99</v>
      </c>
      <c r="K567" s="19">
        <v>0.91666666666666663</v>
      </c>
      <c r="L567" s="19">
        <v>0.25</v>
      </c>
      <c r="M567">
        <v>8</v>
      </c>
      <c r="N567">
        <v>306.36</v>
      </c>
      <c r="O567">
        <v>67.5</v>
      </c>
      <c r="P567">
        <v>76</v>
      </c>
      <c r="Q567" t="s">
        <v>97</v>
      </c>
      <c r="R567">
        <v>30</v>
      </c>
      <c r="S567" s="19">
        <v>0</v>
      </c>
      <c r="T567">
        <v>0</v>
      </c>
      <c r="U567" s="19">
        <v>0.54166666666666663</v>
      </c>
      <c r="V567" t="s">
        <v>97</v>
      </c>
      <c r="W567">
        <v>7.5</v>
      </c>
      <c r="X567" t="s">
        <v>100</v>
      </c>
      <c r="Y567" t="b">
        <v>0</v>
      </c>
    </row>
    <row r="568" spans="1:25" x14ac:dyDescent="0.25">
      <c r="A568" t="s">
        <v>92</v>
      </c>
      <c r="B568" t="s">
        <v>171</v>
      </c>
      <c r="C568" t="s">
        <v>94</v>
      </c>
      <c r="D568" t="s">
        <v>172</v>
      </c>
      <c r="E568" t="s">
        <v>209</v>
      </c>
      <c r="F568" t="s">
        <v>116</v>
      </c>
      <c r="G568">
        <v>19822</v>
      </c>
      <c r="H568" t="s">
        <v>210</v>
      </c>
      <c r="I568">
        <v>1</v>
      </c>
      <c r="J568" t="s">
        <v>102</v>
      </c>
      <c r="K568" s="19">
        <v>0.91666666666666663</v>
      </c>
      <c r="L568" s="19">
        <v>0.25</v>
      </c>
      <c r="M568">
        <v>8</v>
      </c>
      <c r="N568">
        <v>306.36</v>
      </c>
      <c r="O568">
        <v>67.5</v>
      </c>
      <c r="P568">
        <v>76</v>
      </c>
      <c r="Q568" t="s">
        <v>97</v>
      </c>
      <c r="R568">
        <v>30</v>
      </c>
      <c r="S568" s="19">
        <v>0</v>
      </c>
      <c r="T568">
        <v>0</v>
      </c>
      <c r="U568" s="19">
        <v>0.54166666666666663</v>
      </c>
      <c r="V568" t="s">
        <v>97</v>
      </c>
      <c r="W568">
        <v>7.5</v>
      </c>
      <c r="X568" t="s">
        <v>100</v>
      </c>
      <c r="Y568" t="b">
        <v>0</v>
      </c>
    </row>
    <row r="569" spans="1:25" x14ac:dyDescent="0.25">
      <c r="A569" t="s">
        <v>92</v>
      </c>
      <c r="B569" t="s">
        <v>171</v>
      </c>
      <c r="C569" t="s">
        <v>94</v>
      </c>
      <c r="D569" t="s">
        <v>172</v>
      </c>
      <c r="E569" t="s">
        <v>209</v>
      </c>
      <c r="F569" t="s">
        <v>116</v>
      </c>
      <c r="G569">
        <v>19822</v>
      </c>
      <c r="H569" t="s">
        <v>210</v>
      </c>
      <c r="I569">
        <v>1</v>
      </c>
      <c r="J569" t="s">
        <v>103</v>
      </c>
      <c r="K569" s="19">
        <v>0.91666666666666663</v>
      </c>
      <c r="L569" s="19">
        <v>0.25</v>
      </c>
      <c r="M569">
        <v>8</v>
      </c>
      <c r="N569">
        <v>306.36</v>
      </c>
      <c r="O569">
        <v>67.5</v>
      </c>
      <c r="P569">
        <v>76</v>
      </c>
      <c r="Q569" t="s">
        <v>97</v>
      </c>
      <c r="R569">
        <v>30</v>
      </c>
      <c r="S569" s="19">
        <v>0</v>
      </c>
      <c r="T569">
        <v>0</v>
      </c>
      <c r="U569" s="19">
        <v>0.54166666666666663</v>
      </c>
      <c r="V569" t="s">
        <v>97</v>
      </c>
      <c r="W569">
        <v>7.5</v>
      </c>
      <c r="X569" t="s">
        <v>100</v>
      </c>
      <c r="Y569" t="b">
        <v>0</v>
      </c>
    </row>
    <row r="570" spans="1:25" x14ac:dyDescent="0.25">
      <c r="A570" t="s">
        <v>92</v>
      </c>
      <c r="B570" t="s">
        <v>171</v>
      </c>
      <c r="C570" t="s">
        <v>94</v>
      </c>
      <c r="D570" t="s">
        <v>172</v>
      </c>
      <c r="E570" t="s">
        <v>209</v>
      </c>
      <c r="F570" t="s">
        <v>116</v>
      </c>
      <c r="G570">
        <v>19822</v>
      </c>
      <c r="H570" t="s">
        <v>210</v>
      </c>
      <c r="I570">
        <v>2</v>
      </c>
      <c r="J570" t="s">
        <v>113</v>
      </c>
      <c r="K570" s="19">
        <v>0.91666666666666663</v>
      </c>
      <c r="L570" s="19">
        <v>0.25</v>
      </c>
      <c r="M570">
        <v>8</v>
      </c>
      <c r="N570">
        <v>448.44</v>
      </c>
      <c r="O570">
        <v>67.5</v>
      </c>
      <c r="P570">
        <v>76</v>
      </c>
      <c r="Q570" t="s">
        <v>97</v>
      </c>
      <c r="R570">
        <v>30</v>
      </c>
      <c r="S570" s="19">
        <v>0</v>
      </c>
      <c r="T570">
        <v>0</v>
      </c>
      <c r="U570" s="19">
        <v>0.54166666666666663</v>
      </c>
      <c r="V570" t="s">
        <v>97</v>
      </c>
      <c r="W570">
        <v>7.5</v>
      </c>
      <c r="X570" t="s">
        <v>100</v>
      </c>
      <c r="Y570" t="b">
        <v>0</v>
      </c>
    </row>
    <row r="571" spans="1:25" x14ac:dyDescent="0.25">
      <c r="A571" t="s">
        <v>92</v>
      </c>
      <c r="B571" t="s">
        <v>171</v>
      </c>
      <c r="C571" t="s">
        <v>94</v>
      </c>
      <c r="D571" t="s">
        <v>172</v>
      </c>
      <c r="E571" t="s">
        <v>209</v>
      </c>
      <c r="F571" t="s">
        <v>116</v>
      </c>
      <c r="G571">
        <v>19822</v>
      </c>
      <c r="H571" t="s">
        <v>210</v>
      </c>
      <c r="I571">
        <v>2</v>
      </c>
      <c r="J571" t="s">
        <v>114</v>
      </c>
      <c r="K571" s="19">
        <v>0.91666666666666663</v>
      </c>
      <c r="L571" s="19">
        <v>0.25</v>
      </c>
      <c r="M571">
        <v>8</v>
      </c>
      <c r="N571">
        <v>348.98</v>
      </c>
      <c r="O571">
        <v>67.5</v>
      </c>
      <c r="P571">
        <v>76</v>
      </c>
      <c r="Q571" t="s">
        <v>97</v>
      </c>
      <c r="R571">
        <v>30</v>
      </c>
      <c r="S571" s="19">
        <v>0</v>
      </c>
      <c r="T571">
        <v>0</v>
      </c>
      <c r="U571" s="19">
        <v>0.54166666666666663</v>
      </c>
      <c r="V571" t="s">
        <v>97</v>
      </c>
      <c r="W571">
        <v>7.5</v>
      </c>
      <c r="X571" t="s">
        <v>100</v>
      </c>
      <c r="Y571" t="b">
        <v>0</v>
      </c>
    </row>
    <row r="572" spans="1:25" x14ac:dyDescent="0.25">
      <c r="A572" t="s">
        <v>92</v>
      </c>
      <c r="B572" t="s">
        <v>171</v>
      </c>
      <c r="C572" t="s">
        <v>94</v>
      </c>
      <c r="D572" t="s">
        <v>172</v>
      </c>
      <c r="E572" t="s">
        <v>209</v>
      </c>
      <c r="F572" t="s">
        <v>116</v>
      </c>
      <c r="G572">
        <v>19822</v>
      </c>
      <c r="H572" t="s">
        <v>210</v>
      </c>
      <c r="I572">
        <v>2</v>
      </c>
      <c r="J572" t="s">
        <v>103</v>
      </c>
      <c r="K572" s="19">
        <v>0.91666666666666663</v>
      </c>
      <c r="L572" s="19">
        <v>0.25</v>
      </c>
      <c r="M572">
        <v>8</v>
      </c>
      <c r="N572">
        <v>306.36</v>
      </c>
      <c r="O572">
        <v>67.5</v>
      </c>
      <c r="P572">
        <v>76</v>
      </c>
      <c r="Q572" t="s">
        <v>97</v>
      </c>
      <c r="R572">
        <v>30</v>
      </c>
      <c r="S572" s="19">
        <v>0</v>
      </c>
      <c r="T572">
        <v>0</v>
      </c>
      <c r="U572" s="19">
        <v>0.54166666666666663</v>
      </c>
      <c r="V572" t="s">
        <v>97</v>
      </c>
      <c r="W572">
        <v>7.5</v>
      </c>
      <c r="X572" t="s">
        <v>100</v>
      </c>
      <c r="Y572" t="b">
        <v>0</v>
      </c>
    </row>
    <row r="573" spans="1:25" x14ac:dyDescent="0.25">
      <c r="A573" t="s">
        <v>92</v>
      </c>
      <c r="B573" t="s">
        <v>171</v>
      </c>
      <c r="C573" t="s">
        <v>94</v>
      </c>
      <c r="D573" t="s">
        <v>172</v>
      </c>
      <c r="E573" t="s">
        <v>209</v>
      </c>
      <c r="F573" t="s">
        <v>116</v>
      </c>
      <c r="G573">
        <v>22263</v>
      </c>
      <c r="H573" t="s">
        <v>211</v>
      </c>
      <c r="I573">
        <v>1</v>
      </c>
      <c r="J573" t="s">
        <v>113</v>
      </c>
      <c r="K573" s="19">
        <v>0.91666666666666663</v>
      </c>
      <c r="L573" s="19">
        <v>0.25</v>
      </c>
      <c r="M573">
        <v>8</v>
      </c>
      <c r="N573">
        <v>443.26</v>
      </c>
      <c r="O573">
        <v>52.5</v>
      </c>
      <c r="P573">
        <v>76</v>
      </c>
      <c r="Q573" t="s">
        <v>97</v>
      </c>
      <c r="R573">
        <v>30</v>
      </c>
      <c r="S573" s="19">
        <v>0</v>
      </c>
      <c r="T573">
        <v>0</v>
      </c>
      <c r="U573" s="19">
        <v>0</v>
      </c>
      <c r="V573" t="s">
        <v>97</v>
      </c>
      <c r="W573">
        <v>7.5</v>
      </c>
      <c r="X573" t="s">
        <v>100</v>
      </c>
      <c r="Y573" t="b">
        <v>0</v>
      </c>
    </row>
    <row r="574" spans="1:25" x14ac:dyDescent="0.25">
      <c r="A574" t="s">
        <v>92</v>
      </c>
      <c r="B574" t="s">
        <v>171</v>
      </c>
      <c r="C574" t="s">
        <v>94</v>
      </c>
      <c r="D574" t="s">
        <v>172</v>
      </c>
      <c r="E574" t="s">
        <v>209</v>
      </c>
      <c r="F574" t="s">
        <v>116</v>
      </c>
      <c r="G574">
        <v>22263</v>
      </c>
      <c r="H574" t="s">
        <v>211</v>
      </c>
      <c r="I574">
        <v>1</v>
      </c>
      <c r="J574" t="s">
        <v>114</v>
      </c>
      <c r="K574" s="19">
        <v>0.91666666666666663</v>
      </c>
      <c r="L574" s="19">
        <v>0.25</v>
      </c>
      <c r="M574">
        <v>8</v>
      </c>
      <c r="N574">
        <v>344.96</v>
      </c>
      <c r="O574">
        <v>52.5</v>
      </c>
      <c r="P574">
        <v>76</v>
      </c>
      <c r="Q574" t="s">
        <v>97</v>
      </c>
      <c r="R574">
        <v>30</v>
      </c>
      <c r="S574" s="19">
        <v>0</v>
      </c>
      <c r="T574">
        <v>0</v>
      </c>
      <c r="U574" s="19">
        <v>0</v>
      </c>
      <c r="V574" t="s">
        <v>97</v>
      </c>
      <c r="W574">
        <v>7.5</v>
      </c>
      <c r="X574" t="s">
        <v>100</v>
      </c>
      <c r="Y574" t="b">
        <v>0</v>
      </c>
    </row>
    <row r="575" spans="1:25" x14ac:dyDescent="0.25">
      <c r="A575" t="s">
        <v>92</v>
      </c>
      <c r="B575" t="s">
        <v>171</v>
      </c>
      <c r="C575" t="s">
        <v>94</v>
      </c>
      <c r="D575" t="s">
        <v>172</v>
      </c>
      <c r="E575" t="s">
        <v>209</v>
      </c>
      <c r="F575" t="s">
        <v>116</v>
      </c>
      <c r="G575">
        <v>22263</v>
      </c>
      <c r="H575" t="s">
        <v>211</v>
      </c>
      <c r="I575">
        <v>2</v>
      </c>
      <c r="J575" t="s">
        <v>99</v>
      </c>
      <c r="K575" s="19">
        <v>0.91666666666666663</v>
      </c>
      <c r="L575" s="19">
        <v>0.25</v>
      </c>
      <c r="M575">
        <v>8</v>
      </c>
      <c r="N575">
        <v>302.82</v>
      </c>
      <c r="O575">
        <v>52.5</v>
      </c>
      <c r="P575">
        <v>76</v>
      </c>
      <c r="Q575" t="s">
        <v>97</v>
      </c>
      <c r="R575">
        <v>30</v>
      </c>
      <c r="S575" s="19">
        <v>0</v>
      </c>
      <c r="T575">
        <v>0</v>
      </c>
      <c r="U575" s="19">
        <v>0</v>
      </c>
      <c r="V575" t="s">
        <v>97</v>
      </c>
      <c r="W575">
        <v>7.5</v>
      </c>
      <c r="X575" t="s">
        <v>100</v>
      </c>
      <c r="Y575" t="b">
        <v>0</v>
      </c>
    </row>
    <row r="576" spans="1:25" x14ac:dyDescent="0.25">
      <c r="A576" t="s">
        <v>92</v>
      </c>
      <c r="B576" t="s">
        <v>171</v>
      </c>
      <c r="C576" t="s">
        <v>94</v>
      </c>
      <c r="D576" t="s">
        <v>172</v>
      </c>
      <c r="E576" t="s">
        <v>209</v>
      </c>
      <c r="F576" t="s">
        <v>116</v>
      </c>
      <c r="G576">
        <v>22263</v>
      </c>
      <c r="H576" t="s">
        <v>211</v>
      </c>
      <c r="I576">
        <v>2</v>
      </c>
      <c r="J576" t="s">
        <v>102</v>
      </c>
      <c r="K576" s="19">
        <v>0.91666666666666663</v>
      </c>
      <c r="L576" s="19">
        <v>0.25</v>
      </c>
      <c r="M576">
        <v>8</v>
      </c>
      <c r="N576">
        <v>302.82</v>
      </c>
      <c r="O576">
        <v>52.5</v>
      </c>
      <c r="P576">
        <v>76</v>
      </c>
      <c r="Q576" t="s">
        <v>97</v>
      </c>
      <c r="R576">
        <v>30</v>
      </c>
      <c r="S576" s="19">
        <v>0</v>
      </c>
      <c r="T576">
        <v>0</v>
      </c>
      <c r="U576" s="19">
        <v>0</v>
      </c>
      <c r="V576" t="s">
        <v>97</v>
      </c>
      <c r="W576">
        <v>7.5</v>
      </c>
      <c r="X576" t="s">
        <v>100</v>
      </c>
      <c r="Y576" t="b">
        <v>0</v>
      </c>
    </row>
    <row r="577" spans="1:25" x14ac:dyDescent="0.25">
      <c r="A577" t="s">
        <v>92</v>
      </c>
      <c r="B577" t="s">
        <v>171</v>
      </c>
      <c r="C577" t="s">
        <v>94</v>
      </c>
      <c r="D577" t="s">
        <v>172</v>
      </c>
      <c r="E577" t="s">
        <v>209</v>
      </c>
      <c r="F577" t="s">
        <v>116</v>
      </c>
      <c r="G577">
        <v>22301</v>
      </c>
      <c r="H577" t="s">
        <v>212</v>
      </c>
      <c r="I577">
        <v>1</v>
      </c>
      <c r="J577" t="s">
        <v>105</v>
      </c>
      <c r="K577" s="19">
        <v>0.91666666666666663</v>
      </c>
      <c r="L577" s="19">
        <v>0.25</v>
      </c>
      <c r="M577">
        <v>8</v>
      </c>
      <c r="N577">
        <v>370.41</v>
      </c>
      <c r="O577">
        <v>45</v>
      </c>
      <c r="P577">
        <v>76</v>
      </c>
      <c r="Q577" t="s">
        <v>97</v>
      </c>
      <c r="R577">
        <v>30</v>
      </c>
      <c r="S577" s="19">
        <v>0</v>
      </c>
      <c r="T577">
        <v>0</v>
      </c>
      <c r="U577" s="19">
        <v>0.54166666666666663</v>
      </c>
      <c r="V577" t="s">
        <v>97</v>
      </c>
      <c r="W577">
        <v>7.5</v>
      </c>
      <c r="X577" t="s">
        <v>100</v>
      </c>
      <c r="Y577" t="b">
        <v>0</v>
      </c>
    </row>
    <row r="578" spans="1:25" x14ac:dyDescent="0.25">
      <c r="A578" t="s">
        <v>92</v>
      </c>
      <c r="B578" t="s">
        <v>171</v>
      </c>
      <c r="C578" t="s">
        <v>94</v>
      </c>
      <c r="D578" t="s">
        <v>172</v>
      </c>
      <c r="E578" t="s">
        <v>209</v>
      </c>
      <c r="F578" t="s">
        <v>116</v>
      </c>
      <c r="G578">
        <v>22301</v>
      </c>
      <c r="H578" t="s">
        <v>212</v>
      </c>
      <c r="I578">
        <v>1</v>
      </c>
      <c r="J578" t="s">
        <v>101</v>
      </c>
      <c r="K578" s="19">
        <v>0.91666666666666663</v>
      </c>
      <c r="L578" s="19">
        <v>0.25</v>
      </c>
      <c r="M578">
        <v>8</v>
      </c>
      <c r="N578">
        <v>302.82</v>
      </c>
      <c r="O578">
        <v>45</v>
      </c>
      <c r="P578">
        <v>76</v>
      </c>
      <c r="Q578" t="s">
        <v>97</v>
      </c>
      <c r="R578">
        <v>30</v>
      </c>
      <c r="S578" s="19">
        <v>0</v>
      </c>
      <c r="T578">
        <v>0</v>
      </c>
      <c r="U578" s="19">
        <v>0.54166666666666663</v>
      </c>
      <c r="V578" t="s">
        <v>97</v>
      </c>
      <c r="W578">
        <v>7.5</v>
      </c>
      <c r="X578" t="s">
        <v>100</v>
      </c>
      <c r="Y578" t="b">
        <v>0</v>
      </c>
    </row>
    <row r="579" spans="1:25" x14ac:dyDescent="0.25">
      <c r="A579" t="s">
        <v>92</v>
      </c>
      <c r="B579" t="s">
        <v>171</v>
      </c>
      <c r="C579" t="s">
        <v>94</v>
      </c>
      <c r="D579" t="s">
        <v>172</v>
      </c>
      <c r="E579" t="s">
        <v>209</v>
      </c>
      <c r="F579" t="s">
        <v>116</v>
      </c>
      <c r="G579">
        <v>22301</v>
      </c>
      <c r="H579" t="s">
        <v>212</v>
      </c>
      <c r="I579">
        <v>2</v>
      </c>
      <c r="J579" t="s">
        <v>105</v>
      </c>
      <c r="K579" s="19">
        <v>0.91666666666666663</v>
      </c>
      <c r="L579" s="19">
        <v>0.25</v>
      </c>
      <c r="M579">
        <v>8</v>
      </c>
      <c r="N579">
        <v>370.41</v>
      </c>
      <c r="O579">
        <v>45</v>
      </c>
      <c r="P579">
        <v>76</v>
      </c>
      <c r="Q579" t="s">
        <v>97</v>
      </c>
      <c r="R579">
        <v>30</v>
      </c>
      <c r="S579" s="19">
        <v>0</v>
      </c>
      <c r="T579">
        <v>0</v>
      </c>
      <c r="U579" s="19">
        <v>0.54166666666666663</v>
      </c>
      <c r="V579" t="s">
        <v>97</v>
      </c>
      <c r="W579">
        <v>7.5</v>
      </c>
      <c r="X579" t="s">
        <v>100</v>
      </c>
      <c r="Y579" t="b">
        <v>0</v>
      </c>
    </row>
    <row r="580" spans="1:25" x14ac:dyDescent="0.25">
      <c r="A580" t="s">
        <v>92</v>
      </c>
      <c r="B580" t="s">
        <v>171</v>
      </c>
      <c r="C580" t="s">
        <v>94</v>
      </c>
      <c r="D580" t="s">
        <v>172</v>
      </c>
      <c r="E580" t="s">
        <v>209</v>
      </c>
      <c r="F580" t="s">
        <v>116</v>
      </c>
      <c r="G580">
        <v>22301</v>
      </c>
      <c r="H580" t="s">
        <v>212</v>
      </c>
      <c r="I580">
        <v>2</v>
      </c>
      <c r="J580" t="s">
        <v>101</v>
      </c>
      <c r="K580" s="19">
        <v>0.91666666666666663</v>
      </c>
      <c r="L580" s="19">
        <v>0.25</v>
      </c>
      <c r="M580">
        <v>8</v>
      </c>
      <c r="N580">
        <v>302.82</v>
      </c>
      <c r="O580">
        <v>45</v>
      </c>
      <c r="P580">
        <v>76</v>
      </c>
      <c r="Q580" t="s">
        <v>97</v>
      </c>
      <c r="R580">
        <v>30</v>
      </c>
      <c r="S580" s="19">
        <v>0</v>
      </c>
      <c r="T580">
        <v>0</v>
      </c>
      <c r="U580" s="19">
        <v>0.54166666666666663</v>
      </c>
      <c r="V580" t="s">
        <v>97</v>
      </c>
      <c r="W580">
        <v>7.5</v>
      </c>
      <c r="X580" t="s">
        <v>100</v>
      </c>
      <c r="Y580" t="b">
        <v>0</v>
      </c>
    </row>
    <row r="581" spans="1:25" x14ac:dyDescent="0.25">
      <c r="A581" t="s">
        <v>92</v>
      </c>
      <c r="B581" t="s">
        <v>171</v>
      </c>
      <c r="C581" t="s">
        <v>94</v>
      </c>
      <c r="D581" t="s">
        <v>172</v>
      </c>
      <c r="E581" t="s">
        <v>209</v>
      </c>
      <c r="F581" t="s">
        <v>213</v>
      </c>
      <c r="G581">
        <v>19822</v>
      </c>
      <c r="H581" t="s">
        <v>210</v>
      </c>
      <c r="I581">
        <v>1</v>
      </c>
      <c r="J581" t="s">
        <v>105</v>
      </c>
      <c r="K581" s="19">
        <v>0.91666666666666663</v>
      </c>
      <c r="L581" s="19">
        <v>0.25</v>
      </c>
      <c r="M581">
        <v>8</v>
      </c>
      <c r="N581">
        <v>374.74</v>
      </c>
      <c r="O581">
        <v>67.5</v>
      </c>
      <c r="P581">
        <v>76</v>
      </c>
      <c r="Q581" t="s">
        <v>97</v>
      </c>
      <c r="R581">
        <v>30</v>
      </c>
      <c r="S581" s="19">
        <v>0</v>
      </c>
      <c r="T581">
        <v>0</v>
      </c>
      <c r="U581" s="19">
        <v>0.54166666666666663</v>
      </c>
      <c r="V581" t="s">
        <v>97</v>
      </c>
      <c r="W581">
        <v>7.5</v>
      </c>
      <c r="X581" t="s">
        <v>100</v>
      </c>
      <c r="Y581" t="b">
        <v>0</v>
      </c>
    </row>
    <row r="582" spans="1:25" x14ac:dyDescent="0.25">
      <c r="A582" t="s">
        <v>92</v>
      </c>
      <c r="B582" t="s">
        <v>171</v>
      </c>
      <c r="C582" t="s">
        <v>94</v>
      </c>
      <c r="D582" t="s">
        <v>172</v>
      </c>
      <c r="E582" t="s">
        <v>209</v>
      </c>
      <c r="F582" t="s">
        <v>213</v>
      </c>
      <c r="G582">
        <v>19822</v>
      </c>
      <c r="H582" t="s">
        <v>210</v>
      </c>
      <c r="I582">
        <v>1</v>
      </c>
      <c r="J582" t="s">
        <v>101</v>
      </c>
      <c r="K582" s="19">
        <v>0.91666666666666663</v>
      </c>
      <c r="L582" s="19">
        <v>0.25</v>
      </c>
      <c r="M582">
        <v>8</v>
      </c>
      <c r="N582">
        <v>306.36</v>
      </c>
      <c r="O582">
        <v>67.5</v>
      </c>
      <c r="P582">
        <v>76</v>
      </c>
      <c r="Q582" t="s">
        <v>97</v>
      </c>
      <c r="R582">
        <v>30</v>
      </c>
      <c r="S582" s="19">
        <v>0</v>
      </c>
      <c r="T582">
        <v>0</v>
      </c>
      <c r="U582" s="19">
        <v>0.54166666666666663</v>
      </c>
      <c r="V582" t="s">
        <v>97</v>
      </c>
      <c r="W582">
        <v>7.5</v>
      </c>
      <c r="X582" t="s">
        <v>100</v>
      </c>
      <c r="Y582" t="b">
        <v>0</v>
      </c>
    </row>
    <row r="583" spans="1:25" x14ac:dyDescent="0.25">
      <c r="A583" t="s">
        <v>92</v>
      </c>
      <c r="B583" t="s">
        <v>171</v>
      </c>
      <c r="C583" t="s">
        <v>94</v>
      </c>
      <c r="D583" t="s">
        <v>172</v>
      </c>
      <c r="E583" t="s">
        <v>209</v>
      </c>
      <c r="F583" t="s">
        <v>213</v>
      </c>
      <c r="G583">
        <v>19822</v>
      </c>
      <c r="H583" t="s">
        <v>210</v>
      </c>
      <c r="I583">
        <v>2</v>
      </c>
      <c r="J583" t="s">
        <v>105</v>
      </c>
      <c r="K583" s="19">
        <v>0.91666666666666663</v>
      </c>
      <c r="L583" s="19">
        <v>0.25</v>
      </c>
      <c r="M583">
        <v>8</v>
      </c>
      <c r="N583">
        <v>374.74</v>
      </c>
      <c r="O583">
        <v>67.5</v>
      </c>
      <c r="P583">
        <v>76</v>
      </c>
      <c r="Q583" t="s">
        <v>97</v>
      </c>
      <c r="R583">
        <v>30</v>
      </c>
      <c r="S583" s="19">
        <v>0</v>
      </c>
      <c r="T583">
        <v>0</v>
      </c>
      <c r="U583" s="19">
        <v>0.54166666666666663</v>
      </c>
      <c r="V583" t="s">
        <v>97</v>
      </c>
      <c r="W583">
        <v>7.5</v>
      </c>
      <c r="X583" t="s">
        <v>100</v>
      </c>
      <c r="Y583" t="b">
        <v>0</v>
      </c>
    </row>
    <row r="584" spans="1:25" x14ac:dyDescent="0.25">
      <c r="A584" t="s">
        <v>92</v>
      </c>
      <c r="B584" t="s">
        <v>171</v>
      </c>
      <c r="C584" t="s">
        <v>94</v>
      </c>
      <c r="D584" t="s">
        <v>172</v>
      </c>
      <c r="E584" t="s">
        <v>209</v>
      </c>
      <c r="F584" t="s">
        <v>213</v>
      </c>
      <c r="G584">
        <v>22301</v>
      </c>
      <c r="H584" t="s">
        <v>212</v>
      </c>
      <c r="I584">
        <v>2</v>
      </c>
      <c r="J584" t="s">
        <v>113</v>
      </c>
      <c r="K584" s="19">
        <v>0.91666666666666663</v>
      </c>
      <c r="L584" s="19">
        <v>0.25</v>
      </c>
      <c r="M584">
        <v>8</v>
      </c>
      <c r="N584">
        <v>443.26</v>
      </c>
      <c r="O584">
        <v>45</v>
      </c>
      <c r="P584">
        <v>76</v>
      </c>
      <c r="Q584" t="s">
        <v>97</v>
      </c>
      <c r="R584">
        <v>30</v>
      </c>
      <c r="S584" s="19">
        <v>0</v>
      </c>
      <c r="T584">
        <v>0</v>
      </c>
      <c r="U584" s="19">
        <v>0.54166666666666663</v>
      </c>
      <c r="V584" t="s">
        <v>97</v>
      </c>
      <c r="W584">
        <v>7.5</v>
      </c>
      <c r="X584" t="s">
        <v>100</v>
      </c>
      <c r="Y584" t="b">
        <v>0</v>
      </c>
    </row>
    <row r="585" spans="1:25" x14ac:dyDescent="0.25">
      <c r="A585" t="s">
        <v>92</v>
      </c>
      <c r="B585" t="s">
        <v>171</v>
      </c>
      <c r="C585" t="s">
        <v>94</v>
      </c>
      <c r="D585" t="s">
        <v>172</v>
      </c>
      <c r="E585" t="s">
        <v>209</v>
      </c>
      <c r="F585" t="s">
        <v>213</v>
      </c>
      <c r="G585">
        <v>22301</v>
      </c>
      <c r="H585" t="s">
        <v>212</v>
      </c>
      <c r="I585">
        <v>2</v>
      </c>
      <c r="J585" t="s">
        <v>114</v>
      </c>
      <c r="K585" s="19">
        <v>0.91666666666666663</v>
      </c>
      <c r="L585" s="19">
        <v>0.25</v>
      </c>
      <c r="M585">
        <v>8</v>
      </c>
      <c r="N585">
        <v>344.96</v>
      </c>
      <c r="O585">
        <v>45</v>
      </c>
      <c r="P585">
        <v>76</v>
      </c>
      <c r="Q585" t="s">
        <v>97</v>
      </c>
      <c r="R585">
        <v>30</v>
      </c>
      <c r="S585" s="19">
        <v>0</v>
      </c>
      <c r="T585">
        <v>0</v>
      </c>
      <c r="U585" s="19">
        <v>0.54166666666666663</v>
      </c>
      <c r="V585" t="s">
        <v>97</v>
      </c>
      <c r="W585">
        <v>7.5</v>
      </c>
      <c r="X585" t="s">
        <v>100</v>
      </c>
      <c r="Y585" t="b">
        <v>0</v>
      </c>
    </row>
    <row r="586" spans="1:25" x14ac:dyDescent="0.25">
      <c r="A586" t="s">
        <v>92</v>
      </c>
      <c r="B586" t="s">
        <v>171</v>
      </c>
      <c r="C586" t="s">
        <v>94</v>
      </c>
      <c r="D586" t="s">
        <v>172</v>
      </c>
      <c r="E586" t="s">
        <v>209</v>
      </c>
      <c r="F586" t="s">
        <v>213</v>
      </c>
      <c r="G586">
        <v>23522</v>
      </c>
      <c r="H586" t="s">
        <v>214</v>
      </c>
      <c r="I586">
        <v>1</v>
      </c>
      <c r="J586" t="s">
        <v>99</v>
      </c>
      <c r="K586" s="19">
        <v>0.91666666666666663</v>
      </c>
      <c r="L586" s="19">
        <v>0.25</v>
      </c>
      <c r="M586">
        <v>8</v>
      </c>
      <c r="N586">
        <v>302.82</v>
      </c>
      <c r="O586">
        <v>60</v>
      </c>
      <c r="P586">
        <v>76</v>
      </c>
      <c r="Q586" t="s">
        <v>97</v>
      </c>
      <c r="R586">
        <v>30</v>
      </c>
      <c r="S586" s="19">
        <v>0.125</v>
      </c>
      <c r="T586">
        <v>0</v>
      </c>
      <c r="U586" s="19">
        <v>0.54166666666666663</v>
      </c>
      <c r="V586" t="s">
        <v>97</v>
      </c>
      <c r="W586">
        <v>7.5</v>
      </c>
      <c r="X586" t="s">
        <v>100</v>
      </c>
      <c r="Y586" t="b">
        <v>0</v>
      </c>
    </row>
    <row r="587" spans="1:25" x14ac:dyDescent="0.25">
      <c r="A587" t="s">
        <v>92</v>
      </c>
      <c r="B587" t="s">
        <v>171</v>
      </c>
      <c r="C587" t="s">
        <v>94</v>
      </c>
      <c r="D587" t="s">
        <v>172</v>
      </c>
      <c r="E587" t="s">
        <v>209</v>
      </c>
      <c r="F587" t="s">
        <v>213</v>
      </c>
      <c r="G587">
        <v>23522</v>
      </c>
      <c r="H587" t="s">
        <v>214</v>
      </c>
      <c r="I587">
        <v>1</v>
      </c>
      <c r="J587" t="s">
        <v>113</v>
      </c>
      <c r="K587" s="19">
        <v>0.91666666666666663</v>
      </c>
      <c r="L587" s="19">
        <v>0.25</v>
      </c>
      <c r="M587">
        <v>8</v>
      </c>
      <c r="N587">
        <v>443.26</v>
      </c>
      <c r="O587">
        <v>60</v>
      </c>
      <c r="P587">
        <v>76</v>
      </c>
      <c r="Q587" t="s">
        <v>97</v>
      </c>
      <c r="R587">
        <v>30</v>
      </c>
      <c r="S587" s="19">
        <v>0.125</v>
      </c>
      <c r="T587">
        <v>0</v>
      </c>
      <c r="U587" s="19">
        <v>0.54166666666666663</v>
      </c>
      <c r="V587" t="s">
        <v>97</v>
      </c>
      <c r="W587">
        <v>7.5</v>
      </c>
      <c r="X587" t="s">
        <v>100</v>
      </c>
      <c r="Y587" t="b">
        <v>0</v>
      </c>
    </row>
    <row r="588" spans="1:25" x14ac:dyDescent="0.25">
      <c r="A588" t="s">
        <v>92</v>
      </c>
      <c r="B588" t="s">
        <v>171</v>
      </c>
      <c r="C588" t="s">
        <v>94</v>
      </c>
      <c r="D588" t="s">
        <v>172</v>
      </c>
      <c r="E588" t="s">
        <v>209</v>
      </c>
      <c r="F588" t="s">
        <v>213</v>
      </c>
      <c r="G588">
        <v>23522</v>
      </c>
      <c r="H588" t="s">
        <v>214</v>
      </c>
      <c r="I588">
        <v>1</v>
      </c>
      <c r="J588" t="s">
        <v>114</v>
      </c>
      <c r="K588" s="19">
        <v>0.91666666666666663</v>
      </c>
      <c r="L588" s="19">
        <v>0.25</v>
      </c>
      <c r="M588">
        <v>8</v>
      </c>
      <c r="N588">
        <v>344.96</v>
      </c>
      <c r="O588">
        <v>60</v>
      </c>
      <c r="P588">
        <v>76</v>
      </c>
      <c r="Q588" t="s">
        <v>97</v>
      </c>
      <c r="R588">
        <v>30</v>
      </c>
      <c r="S588" s="19">
        <v>0.125</v>
      </c>
      <c r="T588">
        <v>0</v>
      </c>
      <c r="U588" s="19">
        <v>0.54166666666666663</v>
      </c>
      <c r="V588" t="s">
        <v>97</v>
      </c>
      <c r="W588">
        <v>7.5</v>
      </c>
      <c r="X588" t="s">
        <v>100</v>
      </c>
      <c r="Y588" t="b">
        <v>0</v>
      </c>
    </row>
    <row r="589" spans="1:25" x14ac:dyDescent="0.25">
      <c r="A589" t="s">
        <v>92</v>
      </c>
      <c r="B589" t="s">
        <v>171</v>
      </c>
      <c r="C589" t="s">
        <v>94</v>
      </c>
      <c r="D589" t="s">
        <v>172</v>
      </c>
      <c r="E589" t="s">
        <v>209</v>
      </c>
      <c r="F589" t="s">
        <v>213</v>
      </c>
      <c r="G589">
        <v>23522</v>
      </c>
      <c r="H589" t="s">
        <v>214</v>
      </c>
      <c r="I589">
        <v>1</v>
      </c>
      <c r="J589" t="s">
        <v>102</v>
      </c>
      <c r="K589" s="19">
        <v>0.91666666666666663</v>
      </c>
      <c r="L589" s="19">
        <v>0.25</v>
      </c>
      <c r="M589">
        <v>8</v>
      </c>
      <c r="N589">
        <v>302.82</v>
      </c>
      <c r="O589">
        <v>60</v>
      </c>
      <c r="P589">
        <v>76</v>
      </c>
      <c r="Q589" t="s">
        <v>97</v>
      </c>
      <c r="R589">
        <v>30</v>
      </c>
      <c r="S589" s="19">
        <v>0.125</v>
      </c>
      <c r="T589">
        <v>0</v>
      </c>
      <c r="U589" s="19">
        <v>0.54166666666666663</v>
      </c>
      <c r="V589" t="s">
        <v>97</v>
      </c>
      <c r="W589">
        <v>7.5</v>
      </c>
      <c r="X589" t="s">
        <v>100</v>
      </c>
      <c r="Y589" t="b">
        <v>0</v>
      </c>
    </row>
    <row r="590" spans="1:25" x14ac:dyDescent="0.25">
      <c r="A590" t="s">
        <v>92</v>
      </c>
      <c r="B590" t="s">
        <v>171</v>
      </c>
      <c r="C590" t="s">
        <v>94</v>
      </c>
      <c r="D590" t="s">
        <v>172</v>
      </c>
      <c r="E590" t="s">
        <v>209</v>
      </c>
      <c r="F590" t="s">
        <v>213</v>
      </c>
      <c r="G590">
        <v>23522</v>
      </c>
      <c r="H590" t="s">
        <v>214</v>
      </c>
      <c r="I590">
        <v>1</v>
      </c>
      <c r="J590" t="s">
        <v>103</v>
      </c>
      <c r="K590" s="19">
        <v>0.91666666666666663</v>
      </c>
      <c r="L590" s="19">
        <v>0.25</v>
      </c>
      <c r="M590">
        <v>8</v>
      </c>
      <c r="N590">
        <v>302.82</v>
      </c>
      <c r="O590">
        <v>60</v>
      </c>
      <c r="P590">
        <v>76</v>
      </c>
      <c r="Q590" t="s">
        <v>97</v>
      </c>
      <c r="R590">
        <v>30</v>
      </c>
      <c r="S590" s="19">
        <v>0.125</v>
      </c>
      <c r="T590">
        <v>0</v>
      </c>
      <c r="U590" s="19">
        <v>0.54166666666666663</v>
      </c>
      <c r="V590" t="s">
        <v>97</v>
      </c>
      <c r="W590">
        <v>7.5</v>
      </c>
      <c r="X590" t="s">
        <v>100</v>
      </c>
      <c r="Y590" t="b">
        <v>0</v>
      </c>
    </row>
    <row r="591" spans="1:25" x14ac:dyDescent="0.25">
      <c r="A591" t="s">
        <v>92</v>
      </c>
      <c r="B591" t="s">
        <v>171</v>
      </c>
      <c r="C591" t="s">
        <v>94</v>
      </c>
      <c r="D591" t="s">
        <v>172</v>
      </c>
      <c r="E591" t="s">
        <v>209</v>
      </c>
      <c r="F591" t="s">
        <v>213</v>
      </c>
      <c r="G591">
        <v>23522</v>
      </c>
      <c r="H591" t="s">
        <v>214</v>
      </c>
      <c r="I591">
        <v>2</v>
      </c>
      <c r="J591" t="s">
        <v>99</v>
      </c>
      <c r="K591" s="19">
        <v>0.91666666666666663</v>
      </c>
      <c r="L591" s="19">
        <v>0.25</v>
      </c>
      <c r="M591">
        <v>8</v>
      </c>
      <c r="N591">
        <v>302.82</v>
      </c>
      <c r="O591">
        <v>60</v>
      </c>
      <c r="P591">
        <v>76</v>
      </c>
      <c r="Q591" t="s">
        <v>97</v>
      </c>
      <c r="R591">
        <v>30</v>
      </c>
      <c r="S591" s="19">
        <v>0.125</v>
      </c>
      <c r="T591">
        <v>0</v>
      </c>
      <c r="U591" s="19">
        <v>0.54166666666666663</v>
      </c>
      <c r="V591" t="s">
        <v>97</v>
      </c>
      <c r="W591">
        <v>7.5</v>
      </c>
      <c r="X591" t="s">
        <v>100</v>
      </c>
      <c r="Y591" t="b">
        <v>0</v>
      </c>
    </row>
    <row r="592" spans="1:25" x14ac:dyDescent="0.25">
      <c r="A592" t="s">
        <v>92</v>
      </c>
      <c r="B592" t="s">
        <v>171</v>
      </c>
      <c r="C592" t="s">
        <v>94</v>
      </c>
      <c r="D592" t="s">
        <v>172</v>
      </c>
      <c r="E592" t="s">
        <v>209</v>
      </c>
      <c r="F592" t="s">
        <v>213</v>
      </c>
      <c r="G592">
        <v>23522</v>
      </c>
      <c r="H592" t="s">
        <v>214</v>
      </c>
      <c r="I592">
        <v>2</v>
      </c>
      <c r="J592" t="s">
        <v>102</v>
      </c>
      <c r="K592" s="19">
        <v>0.91666666666666663</v>
      </c>
      <c r="L592" s="19">
        <v>0.25</v>
      </c>
      <c r="M592">
        <v>8</v>
      </c>
      <c r="N592">
        <v>302.82</v>
      </c>
      <c r="O592">
        <v>60</v>
      </c>
      <c r="P592">
        <v>76</v>
      </c>
      <c r="Q592" t="s">
        <v>97</v>
      </c>
      <c r="R592">
        <v>30</v>
      </c>
      <c r="S592" s="19">
        <v>0.125</v>
      </c>
      <c r="T592">
        <v>0</v>
      </c>
      <c r="U592" s="19">
        <v>0.54166666666666663</v>
      </c>
      <c r="V592" t="s">
        <v>97</v>
      </c>
      <c r="W592">
        <v>7.5</v>
      </c>
      <c r="X592" t="s">
        <v>100</v>
      </c>
      <c r="Y592" t="b">
        <v>0</v>
      </c>
    </row>
    <row r="593" spans="1:25" x14ac:dyDescent="0.25">
      <c r="A593" t="s">
        <v>92</v>
      </c>
      <c r="B593" t="s">
        <v>171</v>
      </c>
      <c r="C593" t="s">
        <v>94</v>
      </c>
      <c r="D593" t="s">
        <v>172</v>
      </c>
      <c r="E593" t="s">
        <v>209</v>
      </c>
      <c r="F593" t="s">
        <v>213</v>
      </c>
      <c r="G593">
        <v>24627</v>
      </c>
      <c r="H593" t="s">
        <v>215</v>
      </c>
      <c r="I593">
        <v>2</v>
      </c>
      <c r="J593" t="s">
        <v>101</v>
      </c>
      <c r="K593" s="19">
        <v>0.91666666666666663</v>
      </c>
      <c r="L593" s="19">
        <v>0.25</v>
      </c>
      <c r="M593">
        <v>8</v>
      </c>
      <c r="N593">
        <v>0</v>
      </c>
      <c r="O593">
        <v>60</v>
      </c>
      <c r="P593">
        <v>76</v>
      </c>
      <c r="Q593" t="s">
        <v>97</v>
      </c>
      <c r="R593">
        <v>30</v>
      </c>
      <c r="S593" s="19">
        <v>0</v>
      </c>
      <c r="T593">
        <v>0</v>
      </c>
      <c r="U593" s="19">
        <v>0</v>
      </c>
      <c r="V593" t="s">
        <v>97</v>
      </c>
      <c r="W593">
        <v>7.5</v>
      </c>
      <c r="X593" t="s">
        <v>100</v>
      </c>
      <c r="Y593" t="b">
        <v>0</v>
      </c>
    </row>
    <row r="594" spans="1:25" x14ac:dyDescent="0.25">
      <c r="A594" t="s">
        <v>92</v>
      </c>
      <c r="B594" t="s">
        <v>171</v>
      </c>
      <c r="C594" t="s">
        <v>94</v>
      </c>
      <c r="D594" t="s">
        <v>172</v>
      </c>
      <c r="E594" t="s">
        <v>209</v>
      </c>
      <c r="F594" t="s">
        <v>213</v>
      </c>
      <c r="G594">
        <v>26407</v>
      </c>
      <c r="H594" t="s">
        <v>191</v>
      </c>
      <c r="I594">
        <v>2</v>
      </c>
      <c r="J594" t="s">
        <v>103</v>
      </c>
      <c r="K594" s="19">
        <v>0.91666666666666663</v>
      </c>
      <c r="L594" s="19">
        <v>0.25</v>
      </c>
      <c r="M594">
        <v>8</v>
      </c>
      <c r="N594">
        <v>368.65</v>
      </c>
      <c r="O594">
        <v>45</v>
      </c>
      <c r="P594">
        <v>76</v>
      </c>
      <c r="Q594" t="s">
        <v>97</v>
      </c>
      <c r="R594">
        <v>30</v>
      </c>
      <c r="S594" s="19">
        <v>0.125</v>
      </c>
      <c r="T594">
        <v>0</v>
      </c>
      <c r="U594" s="19">
        <v>0.54166666666666663</v>
      </c>
      <c r="V594" t="s">
        <v>97</v>
      </c>
      <c r="W594">
        <v>7.5</v>
      </c>
      <c r="X594" t="s">
        <v>100</v>
      </c>
      <c r="Y594" t="b">
        <v>0</v>
      </c>
    </row>
    <row r="595" spans="1:25" x14ac:dyDescent="0.25">
      <c r="A595" t="s">
        <v>92</v>
      </c>
      <c r="B595" t="s">
        <v>171</v>
      </c>
      <c r="C595" t="s">
        <v>94</v>
      </c>
      <c r="D595" t="s">
        <v>172</v>
      </c>
      <c r="E595" t="s">
        <v>209</v>
      </c>
      <c r="F595" t="s">
        <v>133</v>
      </c>
      <c r="G595">
        <v>19161</v>
      </c>
      <c r="H595" t="s">
        <v>216</v>
      </c>
      <c r="I595">
        <v>1</v>
      </c>
      <c r="J595" t="s">
        <v>114</v>
      </c>
      <c r="K595" s="19">
        <v>0.91666666666666663</v>
      </c>
      <c r="L595" s="19">
        <v>0.25</v>
      </c>
      <c r="M595">
        <v>8</v>
      </c>
      <c r="N595">
        <v>0</v>
      </c>
      <c r="O595">
        <v>67.5</v>
      </c>
      <c r="P595">
        <v>76</v>
      </c>
      <c r="Q595" t="s">
        <v>97</v>
      </c>
      <c r="R595">
        <v>30</v>
      </c>
      <c r="S595" s="19">
        <v>0</v>
      </c>
      <c r="T595">
        <v>0</v>
      </c>
      <c r="U595" s="19">
        <v>0.54166666666666663</v>
      </c>
      <c r="V595" t="s">
        <v>97</v>
      </c>
      <c r="W595">
        <v>7.5</v>
      </c>
      <c r="X595" t="s">
        <v>100</v>
      </c>
      <c r="Y595" t="b">
        <v>0</v>
      </c>
    </row>
    <row r="596" spans="1:25" x14ac:dyDescent="0.25">
      <c r="A596" t="s">
        <v>92</v>
      </c>
      <c r="B596" t="s">
        <v>171</v>
      </c>
      <c r="C596" t="s">
        <v>94</v>
      </c>
      <c r="D596" t="s">
        <v>172</v>
      </c>
      <c r="E596" t="s">
        <v>209</v>
      </c>
      <c r="F596" t="s">
        <v>133</v>
      </c>
      <c r="G596">
        <v>19442</v>
      </c>
      <c r="H596" t="s">
        <v>217</v>
      </c>
      <c r="I596">
        <v>1</v>
      </c>
      <c r="J596" t="s">
        <v>105</v>
      </c>
      <c r="K596" s="19">
        <v>0.91666666666666663</v>
      </c>
      <c r="L596" s="19">
        <v>0.25</v>
      </c>
      <c r="M596">
        <v>8</v>
      </c>
      <c r="N596">
        <v>370.41</v>
      </c>
      <c r="O596">
        <v>67.5</v>
      </c>
      <c r="P596">
        <v>76</v>
      </c>
      <c r="Q596" t="s">
        <v>97</v>
      </c>
      <c r="R596">
        <v>30</v>
      </c>
      <c r="S596" s="19">
        <v>0.125</v>
      </c>
      <c r="T596">
        <v>0</v>
      </c>
      <c r="U596" s="19">
        <v>0.54166666666666663</v>
      </c>
      <c r="V596" t="s">
        <v>97</v>
      </c>
      <c r="W596">
        <v>7.5</v>
      </c>
      <c r="X596" t="s">
        <v>100</v>
      </c>
      <c r="Y596" t="b">
        <v>0</v>
      </c>
    </row>
    <row r="597" spans="1:25" x14ac:dyDescent="0.25">
      <c r="A597" t="s">
        <v>92</v>
      </c>
      <c r="B597" t="s">
        <v>171</v>
      </c>
      <c r="C597" t="s">
        <v>94</v>
      </c>
      <c r="D597" t="s">
        <v>172</v>
      </c>
      <c r="E597" t="s">
        <v>209</v>
      </c>
      <c r="F597" t="s">
        <v>133</v>
      </c>
      <c r="G597">
        <v>19442</v>
      </c>
      <c r="H597" t="s">
        <v>217</v>
      </c>
      <c r="I597">
        <v>2</v>
      </c>
      <c r="J597" t="s">
        <v>105</v>
      </c>
      <c r="K597" s="19">
        <v>0.91666666666666663</v>
      </c>
      <c r="L597" s="19">
        <v>0.25</v>
      </c>
      <c r="M597">
        <v>8</v>
      </c>
      <c r="N597">
        <v>370.41</v>
      </c>
      <c r="O597">
        <v>67.5</v>
      </c>
      <c r="P597">
        <v>76</v>
      </c>
      <c r="Q597" t="s">
        <v>97</v>
      </c>
      <c r="R597">
        <v>30</v>
      </c>
      <c r="S597" s="19">
        <v>0.125</v>
      </c>
      <c r="T597">
        <v>0</v>
      </c>
      <c r="U597" s="19">
        <v>0.54166666666666663</v>
      </c>
      <c r="V597" t="s">
        <v>97</v>
      </c>
      <c r="W597">
        <v>7.5</v>
      </c>
      <c r="X597" t="s">
        <v>100</v>
      </c>
      <c r="Y597" t="b">
        <v>0</v>
      </c>
    </row>
    <row r="598" spans="1:25" x14ac:dyDescent="0.25">
      <c r="A598" t="s">
        <v>92</v>
      </c>
      <c r="B598" t="s">
        <v>171</v>
      </c>
      <c r="C598" t="s">
        <v>94</v>
      </c>
      <c r="D598" t="s">
        <v>172</v>
      </c>
      <c r="E598" t="s">
        <v>209</v>
      </c>
      <c r="F598" t="s">
        <v>133</v>
      </c>
      <c r="G598">
        <v>19442</v>
      </c>
      <c r="H598" t="s">
        <v>217</v>
      </c>
      <c r="I598">
        <v>2</v>
      </c>
      <c r="J598" t="s">
        <v>101</v>
      </c>
      <c r="K598" s="19">
        <v>0.91666666666666663</v>
      </c>
      <c r="L598" s="19">
        <v>0.25</v>
      </c>
      <c r="M598">
        <v>8</v>
      </c>
      <c r="N598">
        <v>302.82</v>
      </c>
      <c r="O598">
        <v>67.5</v>
      </c>
      <c r="P598">
        <v>76</v>
      </c>
      <c r="Q598" t="s">
        <v>97</v>
      </c>
      <c r="R598">
        <v>30</v>
      </c>
      <c r="S598" s="19">
        <v>0.125</v>
      </c>
      <c r="T598">
        <v>0</v>
      </c>
      <c r="U598" s="19">
        <v>0.54166666666666663</v>
      </c>
      <c r="V598" t="s">
        <v>97</v>
      </c>
      <c r="W598">
        <v>7.5</v>
      </c>
      <c r="X598" t="s">
        <v>100</v>
      </c>
      <c r="Y598" t="b">
        <v>0</v>
      </c>
    </row>
    <row r="599" spans="1:25" x14ac:dyDescent="0.25">
      <c r="A599" t="s">
        <v>92</v>
      </c>
      <c r="B599" t="s">
        <v>171</v>
      </c>
      <c r="C599" t="s">
        <v>94</v>
      </c>
      <c r="D599" t="s">
        <v>172</v>
      </c>
      <c r="E599" t="s">
        <v>209</v>
      </c>
      <c r="F599" t="s">
        <v>133</v>
      </c>
      <c r="G599">
        <v>22263</v>
      </c>
      <c r="H599" t="s">
        <v>211</v>
      </c>
      <c r="I599">
        <v>2</v>
      </c>
      <c r="J599" t="s">
        <v>113</v>
      </c>
      <c r="K599" s="19">
        <v>0.91666666666666663</v>
      </c>
      <c r="L599" s="19">
        <v>0.25</v>
      </c>
      <c r="M599">
        <v>8</v>
      </c>
      <c r="N599">
        <v>443.26</v>
      </c>
      <c r="O599">
        <v>52.5</v>
      </c>
      <c r="P599">
        <v>76</v>
      </c>
      <c r="Q599" t="s">
        <v>97</v>
      </c>
      <c r="R599">
        <v>30</v>
      </c>
      <c r="S599" s="19">
        <v>0</v>
      </c>
      <c r="T599">
        <v>0</v>
      </c>
      <c r="U599" s="19">
        <v>0.54166666666666663</v>
      </c>
      <c r="V599" t="s">
        <v>97</v>
      </c>
      <c r="W599">
        <v>7.5</v>
      </c>
      <c r="X599" t="s">
        <v>100</v>
      </c>
      <c r="Y599" t="b">
        <v>0</v>
      </c>
    </row>
    <row r="600" spans="1:25" x14ac:dyDescent="0.25">
      <c r="A600" t="s">
        <v>92</v>
      </c>
      <c r="B600" t="s">
        <v>171</v>
      </c>
      <c r="C600" t="s">
        <v>94</v>
      </c>
      <c r="D600" t="s">
        <v>172</v>
      </c>
      <c r="E600" t="s">
        <v>209</v>
      </c>
      <c r="F600" t="s">
        <v>133</v>
      </c>
      <c r="G600">
        <v>22263</v>
      </c>
      <c r="H600" t="s">
        <v>211</v>
      </c>
      <c r="I600">
        <v>2</v>
      </c>
      <c r="J600" t="s">
        <v>114</v>
      </c>
      <c r="K600" s="19">
        <v>0.91666666666666663</v>
      </c>
      <c r="L600" s="19">
        <v>0.25</v>
      </c>
      <c r="M600">
        <v>8</v>
      </c>
      <c r="N600">
        <v>344.96</v>
      </c>
      <c r="O600">
        <v>52.5</v>
      </c>
      <c r="P600">
        <v>76</v>
      </c>
      <c r="Q600" t="s">
        <v>97</v>
      </c>
      <c r="R600">
        <v>30</v>
      </c>
      <c r="S600" s="19">
        <v>0</v>
      </c>
      <c r="T600">
        <v>0</v>
      </c>
      <c r="U600" s="19">
        <v>0.54166666666666663</v>
      </c>
      <c r="V600" t="s">
        <v>97</v>
      </c>
      <c r="W600">
        <v>7.5</v>
      </c>
      <c r="X600" t="s">
        <v>100</v>
      </c>
      <c r="Y600" t="b">
        <v>0</v>
      </c>
    </row>
    <row r="601" spans="1:25" x14ac:dyDescent="0.25">
      <c r="A601" t="s">
        <v>92</v>
      </c>
      <c r="B601" t="s">
        <v>171</v>
      </c>
      <c r="C601" t="s">
        <v>94</v>
      </c>
      <c r="D601" t="s">
        <v>172</v>
      </c>
      <c r="E601" t="s">
        <v>209</v>
      </c>
      <c r="F601" t="s">
        <v>133</v>
      </c>
      <c r="G601">
        <v>23282</v>
      </c>
      <c r="H601" t="s">
        <v>218</v>
      </c>
      <c r="I601">
        <v>1</v>
      </c>
      <c r="J601" t="s">
        <v>113</v>
      </c>
      <c r="K601" s="19">
        <v>0.91666666666666663</v>
      </c>
      <c r="L601" s="19">
        <v>0.25</v>
      </c>
      <c r="M601">
        <v>8</v>
      </c>
      <c r="N601">
        <v>443.26</v>
      </c>
      <c r="O601">
        <v>37.5</v>
      </c>
      <c r="P601">
        <v>76</v>
      </c>
      <c r="Q601" t="s">
        <v>97</v>
      </c>
      <c r="R601">
        <v>30</v>
      </c>
      <c r="S601" s="19">
        <v>0</v>
      </c>
      <c r="T601">
        <v>0</v>
      </c>
      <c r="U601" s="19">
        <v>0.54166666666666663</v>
      </c>
      <c r="V601" t="s">
        <v>97</v>
      </c>
      <c r="W601">
        <v>7.5</v>
      </c>
      <c r="X601" t="s">
        <v>100</v>
      </c>
      <c r="Y601" t="b">
        <v>0</v>
      </c>
    </row>
    <row r="602" spans="1:25" x14ac:dyDescent="0.25">
      <c r="A602" t="s">
        <v>92</v>
      </c>
      <c r="B602" t="s">
        <v>171</v>
      </c>
      <c r="C602" t="s">
        <v>94</v>
      </c>
      <c r="D602" t="s">
        <v>172</v>
      </c>
      <c r="E602" t="s">
        <v>209</v>
      </c>
      <c r="F602" t="s">
        <v>133</v>
      </c>
      <c r="G602">
        <v>24627</v>
      </c>
      <c r="H602" t="s">
        <v>215</v>
      </c>
      <c r="I602">
        <v>1</v>
      </c>
      <c r="J602" t="s">
        <v>99</v>
      </c>
      <c r="K602" s="19">
        <v>0.91666666666666663</v>
      </c>
      <c r="L602" s="19">
        <v>0.25</v>
      </c>
      <c r="M602">
        <v>8</v>
      </c>
      <c r="N602">
        <v>0</v>
      </c>
      <c r="O602">
        <v>60</v>
      </c>
      <c r="P602">
        <v>76</v>
      </c>
      <c r="Q602" t="s">
        <v>97</v>
      </c>
      <c r="R602">
        <v>30</v>
      </c>
      <c r="S602" s="19">
        <v>0.125</v>
      </c>
      <c r="T602">
        <v>0</v>
      </c>
      <c r="U602" s="19">
        <v>0.54166666666666663</v>
      </c>
      <c r="V602" t="s">
        <v>97</v>
      </c>
      <c r="W602">
        <v>7.5</v>
      </c>
      <c r="X602" t="s">
        <v>100</v>
      </c>
      <c r="Y602" t="b">
        <v>0</v>
      </c>
    </row>
    <row r="603" spans="1:25" x14ac:dyDescent="0.25">
      <c r="A603" t="s">
        <v>92</v>
      </c>
      <c r="B603" t="s">
        <v>171</v>
      </c>
      <c r="C603" t="s">
        <v>94</v>
      </c>
      <c r="D603" t="s">
        <v>172</v>
      </c>
      <c r="E603" t="s">
        <v>209</v>
      </c>
      <c r="F603" t="s">
        <v>133</v>
      </c>
      <c r="G603">
        <v>24627</v>
      </c>
      <c r="H603" t="s">
        <v>215</v>
      </c>
      <c r="I603">
        <v>1</v>
      </c>
      <c r="J603" t="s">
        <v>101</v>
      </c>
      <c r="K603" s="19">
        <v>0.91666666666666663</v>
      </c>
      <c r="L603" s="19">
        <v>0.25</v>
      </c>
      <c r="M603">
        <v>8</v>
      </c>
      <c r="N603">
        <v>0</v>
      </c>
      <c r="O603">
        <v>60</v>
      </c>
      <c r="P603">
        <v>76</v>
      </c>
      <c r="Q603" t="s">
        <v>97</v>
      </c>
      <c r="R603">
        <v>30</v>
      </c>
      <c r="S603" s="19">
        <v>0.125</v>
      </c>
      <c r="T603">
        <v>0</v>
      </c>
      <c r="U603" s="19">
        <v>0.54166666666666663</v>
      </c>
      <c r="V603" t="s">
        <v>97</v>
      </c>
      <c r="W603">
        <v>7.5</v>
      </c>
      <c r="X603" t="s">
        <v>100</v>
      </c>
      <c r="Y603" t="b">
        <v>0</v>
      </c>
    </row>
    <row r="604" spans="1:25" x14ac:dyDescent="0.25">
      <c r="A604" t="s">
        <v>92</v>
      </c>
      <c r="B604" t="s">
        <v>171</v>
      </c>
      <c r="C604" t="s">
        <v>94</v>
      </c>
      <c r="D604" t="s">
        <v>172</v>
      </c>
      <c r="E604" t="s">
        <v>209</v>
      </c>
      <c r="F604" t="s">
        <v>133</v>
      </c>
      <c r="G604">
        <v>24627</v>
      </c>
      <c r="H604" t="s">
        <v>215</v>
      </c>
      <c r="I604">
        <v>1</v>
      </c>
      <c r="J604" t="s">
        <v>102</v>
      </c>
      <c r="K604" s="19">
        <v>0.91666666666666663</v>
      </c>
      <c r="L604" s="19">
        <v>0.25</v>
      </c>
      <c r="M604">
        <v>8</v>
      </c>
      <c r="N604">
        <v>0</v>
      </c>
      <c r="O604">
        <v>60</v>
      </c>
      <c r="P604">
        <v>76</v>
      </c>
      <c r="Q604" t="s">
        <v>97</v>
      </c>
      <c r="R604">
        <v>30</v>
      </c>
      <c r="S604" s="19">
        <v>0.125</v>
      </c>
      <c r="T604">
        <v>0</v>
      </c>
      <c r="U604" s="19">
        <v>0.54166666666666663</v>
      </c>
      <c r="V604" t="s">
        <v>97</v>
      </c>
      <c r="W604">
        <v>7.5</v>
      </c>
      <c r="X604" t="s">
        <v>100</v>
      </c>
      <c r="Y604" t="b">
        <v>0</v>
      </c>
    </row>
    <row r="605" spans="1:25" x14ac:dyDescent="0.25">
      <c r="A605" t="s">
        <v>92</v>
      </c>
      <c r="B605" t="s">
        <v>171</v>
      </c>
      <c r="C605" t="s">
        <v>94</v>
      </c>
      <c r="D605" t="s">
        <v>172</v>
      </c>
      <c r="E605" t="s">
        <v>209</v>
      </c>
      <c r="F605" t="s">
        <v>133</v>
      </c>
      <c r="G605">
        <v>24627</v>
      </c>
      <c r="H605" t="s">
        <v>215</v>
      </c>
      <c r="I605">
        <v>1</v>
      </c>
      <c r="J605" t="s">
        <v>103</v>
      </c>
      <c r="K605" s="19">
        <v>0.91666666666666663</v>
      </c>
      <c r="L605" s="19">
        <v>0.25</v>
      </c>
      <c r="M605">
        <v>8</v>
      </c>
      <c r="N605">
        <v>0</v>
      </c>
      <c r="O605">
        <v>60</v>
      </c>
      <c r="P605">
        <v>76</v>
      </c>
      <c r="Q605" t="s">
        <v>97</v>
      </c>
      <c r="R605">
        <v>30</v>
      </c>
      <c r="S605" s="19">
        <v>0.125</v>
      </c>
      <c r="T605">
        <v>0</v>
      </c>
      <c r="U605" s="19">
        <v>0.54166666666666663</v>
      </c>
      <c r="V605" t="s">
        <v>97</v>
      </c>
      <c r="W605">
        <v>7.5</v>
      </c>
      <c r="X605" t="s">
        <v>100</v>
      </c>
      <c r="Y605" t="b">
        <v>0</v>
      </c>
    </row>
    <row r="606" spans="1:25" x14ac:dyDescent="0.25">
      <c r="A606" t="s">
        <v>92</v>
      </c>
      <c r="B606" t="s">
        <v>171</v>
      </c>
      <c r="C606" t="s">
        <v>94</v>
      </c>
      <c r="D606" t="s">
        <v>172</v>
      </c>
      <c r="E606" t="s">
        <v>209</v>
      </c>
      <c r="F606" t="s">
        <v>133</v>
      </c>
      <c r="G606">
        <v>24627</v>
      </c>
      <c r="H606" t="s">
        <v>215</v>
      </c>
      <c r="I606">
        <v>2</v>
      </c>
      <c r="J606" t="s">
        <v>99</v>
      </c>
      <c r="K606" s="19">
        <v>0.91666666666666663</v>
      </c>
      <c r="L606" s="19">
        <v>0.25</v>
      </c>
      <c r="M606">
        <v>8</v>
      </c>
      <c r="N606">
        <v>0</v>
      </c>
      <c r="O606">
        <v>60</v>
      </c>
      <c r="P606">
        <v>76</v>
      </c>
      <c r="Q606" t="s">
        <v>97</v>
      </c>
      <c r="R606">
        <v>30</v>
      </c>
      <c r="S606" s="19">
        <v>0.125</v>
      </c>
      <c r="T606">
        <v>0</v>
      </c>
      <c r="U606" s="19">
        <v>0.54166666666666663</v>
      </c>
      <c r="V606" t="s">
        <v>97</v>
      </c>
      <c r="W606">
        <v>7.5</v>
      </c>
      <c r="X606" t="s">
        <v>100</v>
      </c>
      <c r="Y606" t="b">
        <v>0</v>
      </c>
    </row>
    <row r="607" spans="1:25" x14ac:dyDescent="0.25">
      <c r="A607" t="s">
        <v>92</v>
      </c>
      <c r="B607" t="s">
        <v>171</v>
      </c>
      <c r="C607" t="s">
        <v>94</v>
      </c>
      <c r="D607" t="s">
        <v>172</v>
      </c>
      <c r="E607" t="s">
        <v>209</v>
      </c>
      <c r="F607" t="s">
        <v>133</v>
      </c>
      <c r="G607">
        <v>24627</v>
      </c>
      <c r="H607" t="s">
        <v>215</v>
      </c>
      <c r="I607">
        <v>2</v>
      </c>
      <c r="J607" t="s">
        <v>102</v>
      </c>
      <c r="K607" s="19">
        <v>0.91666666666666663</v>
      </c>
      <c r="L607" s="19">
        <v>0.25</v>
      </c>
      <c r="M607">
        <v>8</v>
      </c>
      <c r="N607">
        <v>0</v>
      </c>
      <c r="O607">
        <v>60</v>
      </c>
      <c r="P607">
        <v>76</v>
      </c>
      <c r="Q607" t="s">
        <v>97</v>
      </c>
      <c r="R607">
        <v>30</v>
      </c>
      <c r="S607" s="19">
        <v>0.125</v>
      </c>
      <c r="T607">
        <v>0</v>
      </c>
      <c r="U607" s="19">
        <v>0.54166666666666663</v>
      </c>
      <c r="V607" t="s">
        <v>97</v>
      </c>
      <c r="W607">
        <v>7.5</v>
      </c>
      <c r="X607" t="s">
        <v>100</v>
      </c>
      <c r="Y607" t="b">
        <v>0</v>
      </c>
    </row>
    <row r="608" spans="1:25" x14ac:dyDescent="0.25">
      <c r="A608" t="s">
        <v>92</v>
      </c>
      <c r="B608" t="s">
        <v>171</v>
      </c>
      <c r="C608" t="s">
        <v>94</v>
      </c>
      <c r="D608" t="s">
        <v>172</v>
      </c>
      <c r="E608" t="s">
        <v>209</v>
      </c>
      <c r="F608" t="s">
        <v>133</v>
      </c>
      <c r="G608">
        <v>24627</v>
      </c>
      <c r="H608" t="s">
        <v>215</v>
      </c>
      <c r="I608">
        <v>2</v>
      </c>
      <c r="J608" t="s">
        <v>103</v>
      </c>
      <c r="K608" s="19">
        <v>0.91666666666666663</v>
      </c>
      <c r="L608" s="19">
        <v>0.25</v>
      </c>
      <c r="M608">
        <v>8</v>
      </c>
      <c r="N608">
        <v>0</v>
      </c>
      <c r="O608">
        <v>60</v>
      </c>
      <c r="P608">
        <v>76</v>
      </c>
      <c r="Q608" t="s">
        <v>97</v>
      </c>
      <c r="R608">
        <v>30</v>
      </c>
      <c r="S608" s="19">
        <v>0.125</v>
      </c>
      <c r="T608">
        <v>0</v>
      </c>
      <c r="U608" s="19">
        <v>0.54166666666666663</v>
      </c>
      <c r="V608" t="s">
        <v>97</v>
      </c>
      <c r="W608">
        <v>7.5</v>
      </c>
      <c r="X608" t="s">
        <v>100</v>
      </c>
      <c r="Y608" t="b">
        <v>0</v>
      </c>
    </row>
    <row r="609" spans="1:25" x14ac:dyDescent="0.25">
      <c r="A609" t="s">
        <v>92</v>
      </c>
      <c r="B609" t="s">
        <v>171</v>
      </c>
      <c r="C609" t="s">
        <v>94</v>
      </c>
      <c r="D609" t="s">
        <v>172</v>
      </c>
      <c r="E609" t="s">
        <v>209</v>
      </c>
      <c r="F609" t="s">
        <v>137</v>
      </c>
      <c r="G609">
        <v>19161</v>
      </c>
      <c r="H609" t="s">
        <v>216</v>
      </c>
      <c r="I609">
        <v>1</v>
      </c>
      <c r="J609" t="s">
        <v>103</v>
      </c>
      <c r="K609" s="19">
        <v>0.91666666666666663</v>
      </c>
      <c r="L609" s="19">
        <v>0.25</v>
      </c>
      <c r="M609">
        <v>8</v>
      </c>
      <c r="N609">
        <v>0</v>
      </c>
      <c r="O609">
        <v>67.5</v>
      </c>
      <c r="P609">
        <v>76</v>
      </c>
      <c r="Q609" t="s">
        <v>97</v>
      </c>
      <c r="R609">
        <v>30</v>
      </c>
      <c r="S609" s="19">
        <v>0</v>
      </c>
      <c r="T609">
        <v>0</v>
      </c>
      <c r="U609" s="19">
        <v>0.54166666666666663</v>
      </c>
      <c r="V609" t="s">
        <v>97</v>
      </c>
      <c r="W609">
        <v>7.5</v>
      </c>
      <c r="X609" t="s">
        <v>100</v>
      </c>
      <c r="Y609" t="b">
        <v>0</v>
      </c>
    </row>
    <row r="610" spans="1:25" x14ac:dyDescent="0.25">
      <c r="A610" t="s">
        <v>92</v>
      </c>
      <c r="B610" t="s">
        <v>171</v>
      </c>
      <c r="C610" t="s">
        <v>94</v>
      </c>
      <c r="D610" t="s">
        <v>172</v>
      </c>
      <c r="E610" t="s">
        <v>209</v>
      </c>
      <c r="F610" t="s">
        <v>137</v>
      </c>
      <c r="G610">
        <v>19161</v>
      </c>
      <c r="H610" t="s">
        <v>216</v>
      </c>
      <c r="I610">
        <v>2</v>
      </c>
      <c r="J610" t="s">
        <v>99</v>
      </c>
      <c r="K610" s="19">
        <v>0.91666666666666663</v>
      </c>
      <c r="L610" s="19">
        <v>0.25</v>
      </c>
      <c r="M610">
        <v>8</v>
      </c>
      <c r="N610">
        <v>0</v>
      </c>
      <c r="O610">
        <v>67.5</v>
      </c>
      <c r="P610">
        <v>76</v>
      </c>
      <c r="Q610" t="s">
        <v>97</v>
      </c>
      <c r="R610">
        <v>30</v>
      </c>
      <c r="S610" s="19">
        <v>0</v>
      </c>
      <c r="T610">
        <v>0</v>
      </c>
      <c r="U610" s="19">
        <v>0.54166666666666663</v>
      </c>
      <c r="V610" t="s">
        <v>97</v>
      </c>
      <c r="W610">
        <v>7.5</v>
      </c>
      <c r="X610" t="s">
        <v>100</v>
      </c>
      <c r="Y610" t="b">
        <v>0</v>
      </c>
    </row>
    <row r="611" spans="1:25" x14ac:dyDescent="0.25">
      <c r="A611" t="s">
        <v>92</v>
      </c>
      <c r="B611" t="s">
        <v>171</v>
      </c>
      <c r="C611" t="s">
        <v>94</v>
      </c>
      <c r="D611" t="s">
        <v>172</v>
      </c>
      <c r="E611" t="s">
        <v>209</v>
      </c>
      <c r="F611" t="s">
        <v>137</v>
      </c>
      <c r="G611">
        <v>19161</v>
      </c>
      <c r="H611" t="s">
        <v>216</v>
      </c>
      <c r="I611">
        <v>2</v>
      </c>
      <c r="J611" t="s">
        <v>102</v>
      </c>
      <c r="K611" s="19">
        <v>0.91666666666666663</v>
      </c>
      <c r="L611" s="19">
        <v>0.25</v>
      </c>
      <c r="M611">
        <v>8</v>
      </c>
      <c r="N611">
        <v>0</v>
      </c>
      <c r="O611">
        <v>67.5</v>
      </c>
      <c r="P611">
        <v>76</v>
      </c>
      <c r="Q611" t="s">
        <v>97</v>
      </c>
      <c r="R611">
        <v>30</v>
      </c>
      <c r="S611" s="19">
        <v>0</v>
      </c>
      <c r="T611">
        <v>0</v>
      </c>
      <c r="U611" s="19">
        <v>0.54166666666666663</v>
      </c>
      <c r="V611" t="s">
        <v>97</v>
      </c>
      <c r="W611">
        <v>7.5</v>
      </c>
      <c r="X611" t="s">
        <v>100</v>
      </c>
      <c r="Y611" t="b">
        <v>0</v>
      </c>
    </row>
    <row r="612" spans="1:25" x14ac:dyDescent="0.25">
      <c r="A612" t="s">
        <v>92</v>
      </c>
      <c r="B612" t="s">
        <v>171</v>
      </c>
      <c r="C612" t="s">
        <v>94</v>
      </c>
      <c r="D612" t="s">
        <v>172</v>
      </c>
      <c r="E612" t="s">
        <v>209</v>
      </c>
      <c r="F612" t="s">
        <v>137</v>
      </c>
      <c r="G612">
        <v>19161</v>
      </c>
      <c r="H612" t="s">
        <v>216</v>
      </c>
      <c r="I612">
        <v>2</v>
      </c>
      <c r="J612" t="s">
        <v>103</v>
      </c>
      <c r="K612" s="19">
        <v>0.91666666666666663</v>
      </c>
      <c r="L612" s="19">
        <v>0.25</v>
      </c>
      <c r="M612">
        <v>8</v>
      </c>
      <c r="N612">
        <v>0</v>
      </c>
      <c r="O612">
        <v>67.5</v>
      </c>
      <c r="P612">
        <v>76</v>
      </c>
      <c r="Q612" t="s">
        <v>97</v>
      </c>
      <c r="R612">
        <v>30</v>
      </c>
      <c r="S612" s="19">
        <v>0</v>
      </c>
      <c r="T612">
        <v>0</v>
      </c>
      <c r="U612" s="19">
        <v>0.54166666666666663</v>
      </c>
      <c r="V612" t="s">
        <v>97</v>
      </c>
      <c r="W612">
        <v>7.5</v>
      </c>
      <c r="X612" t="s">
        <v>100</v>
      </c>
      <c r="Y612" t="b">
        <v>0</v>
      </c>
    </row>
    <row r="613" spans="1:25" x14ac:dyDescent="0.25">
      <c r="A613" t="s">
        <v>92</v>
      </c>
      <c r="B613" t="s">
        <v>171</v>
      </c>
      <c r="C613" t="s">
        <v>94</v>
      </c>
      <c r="D613" t="s">
        <v>172</v>
      </c>
      <c r="E613" t="s">
        <v>209</v>
      </c>
      <c r="F613" t="s">
        <v>137</v>
      </c>
      <c r="G613">
        <v>19442</v>
      </c>
      <c r="H613" t="s">
        <v>217</v>
      </c>
      <c r="I613">
        <v>1</v>
      </c>
      <c r="J613" t="s">
        <v>113</v>
      </c>
      <c r="K613" s="19">
        <v>0.91666666666666663</v>
      </c>
      <c r="L613" s="19">
        <v>0.25</v>
      </c>
      <c r="M613">
        <v>8</v>
      </c>
      <c r="N613">
        <v>443.26</v>
      </c>
      <c r="O613">
        <v>67.5</v>
      </c>
      <c r="P613">
        <v>76</v>
      </c>
      <c r="Q613" t="s">
        <v>97</v>
      </c>
      <c r="R613">
        <v>30</v>
      </c>
      <c r="S613" s="19">
        <v>0</v>
      </c>
      <c r="T613">
        <v>0</v>
      </c>
      <c r="U613" s="19">
        <v>0.54166666666666663</v>
      </c>
      <c r="V613" t="s">
        <v>97</v>
      </c>
      <c r="W613">
        <v>7.5</v>
      </c>
      <c r="X613" t="s">
        <v>100</v>
      </c>
      <c r="Y613" t="b">
        <v>0</v>
      </c>
    </row>
    <row r="614" spans="1:25" x14ac:dyDescent="0.25">
      <c r="A614" t="s">
        <v>92</v>
      </c>
      <c r="B614" t="s">
        <v>171</v>
      </c>
      <c r="C614" t="s">
        <v>94</v>
      </c>
      <c r="D614" t="s">
        <v>172</v>
      </c>
      <c r="E614" t="s">
        <v>209</v>
      </c>
      <c r="F614" t="s">
        <v>137</v>
      </c>
      <c r="G614">
        <v>19442</v>
      </c>
      <c r="H614" t="s">
        <v>217</v>
      </c>
      <c r="I614">
        <v>1</v>
      </c>
      <c r="J614" t="s">
        <v>102</v>
      </c>
      <c r="K614" s="19">
        <v>0.91666666666666663</v>
      </c>
      <c r="L614" s="19">
        <v>0.25</v>
      </c>
      <c r="M614">
        <v>8</v>
      </c>
      <c r="N614">
        <v>302.82</v>
      </c>
      <c r="O614">
        <v>67.5</v>
      </c>
      <c r="P614">
        <v>76</v>
      </c>
      <c r="Q614" t="s">
        <v>97</v>
      </c>
      <c r="R614">
        <v>30</v>
      </c>
      <c r="S614" s="19">
        <v>0</v>
      </c>
      <c r="T614">
        <v>0</v>
      </c>
      <c r="U614" s="19">
        <v>0.54166666666666663</v>
      </c>
      <c r="V614" t="s">
        <v>97</v>
      </c>
      <c r="W614">
        <v>7.5</v>
      </c>
      <c r="X614" t="s">
        <v>100</v>
      </c>
      <c r="Y614" t="b">
        <v>0</v>
      </c>
    </row>
    <row r="615" spans="1:25" x14ac:dyDescent="0.25">
      <c r="A615" t="s">
        <v>92</v>
      </c>
      <c r="B615" t="s">
        <v>171</v>
      </c>
      <c r="C615" t="s">
        <v>94</v>
      </c>
      <c r="D615" t="s">
        <v>172</v>
      </c>
      <c r="E615" t="s">
        <v>209</v>
      </c>
      <c r="F615" t="s">
        <v>137</v>
      </c>
      <c r="G615">
        <v>20088</v>
      </c>
      <c r="H615" t="s">
        <v>219</v>
      </c>
      <c r="I615">
        <v>2</v>
      </c>
      <c r="J615" t="s">
        <v>105</v>
      </c>
      <c r="K615" s="19">
        <v>0.91666666666666663</v>
      </c>
      <c r="L615" s="19">
        <v>0.25</v>
      </c>
      <c r="M615">
        <v>8</v>
      </c>
      <c r="N615">
        <v>351.84</v>
      </c>
      <c r="O615">
        <v>45</v>
      </c>
      <c r="P615">
        <v>76</v>
      </c>
      <c r="Q615" t="s">
        <v>97</v>
      </c>
      <c r="R615">
        <v>30</v>
      </c>
      <c r="S615" s="19">
        <v>0.125</v>
      </c>
      <c r="T615">
        <v>0</v>
      </c>
      <c r="U615" s="19">
        <v>0.54166666666666663</v>
      </c>
      <c r="V615" t="s">
        <v>97</v>
      </c>
      <c r="W615">
        <v>7.5</v>
      </c>
      <c r="X615" t="s">
        <v>100</v>
      </c>
      <c r="Y615" t="b">
        <v>0</v>
      </c>
    </row>
    <row r="616" spans="1:25" x14ac:dyDescent="0.25">
      <c r="A616" t="s">
        <v>92</v>
      </c>
      <c r="B616" t="s">
        <v>171</v>
      </c>
      <c r="C616" t="s">
        <v>94</v>
      </c>
      <c r="D616" t="s">
        <v>172</v>
      </c>
      <c r="E616" t="s">
        <v>209</v>
      </c>
      <c r="F616" t="s">
        <v>137</v>
      </c>
      <c r="G616">
        <v>20088</v>
      </c>
      <c r="H616" t="s">
        <v>219</v>
      </c>
      <c r="I616">
        <v>2</v>
      </c>
      <c r="J616" t="s">
        <v>113</v>
      </c>
      <c r="K616" s="19">
        <v>0.91666666666666663</v>
      </c>
      <c r="L616" s="19">
        <v>0.25</v>
      </c>
      <c r="M616">
        <v>8</v>
      </c>
      <c r="N616">
        <v>421.04</v>
      </c>
      <c r="O616">
        <v>45</v>
      </c>
      <c r="P616">
        <v>76</v>
      </c>
      <c r="Q616" t="s">
        <v>97</v>
      </c>
      <c r="R616">
        <v>30</v>
      </c>
      <c r="S616" s="19">
        <v>0.125</v>
      </c>
      <c r="T616">
        <v>0</v>
      </c>
      <c r="U616" s="19">
        <v>0.54166666666666663</v>
      </c>
      <c r="V616" t="s">
        <v>97</v>
      </c>
      <c r="W616">
        <v>7.5</v>
      </c>
      <c r="X616" t="s">
        <v>100</v>
      </c>
      <c r="Y616" t="b">
        <v>0</v>
      </c>
    </row>
    <row r="617" spans="1:25" x14ac:dyDescent="0.25">
      <c r="A617" t="s">
        <v>92</v>
      </c>
      <c r="B617" t="s">
        <v>171</v>
      </c>
      <c r="C617" t="s">
        <v>94</v>
      </c>
      <c r="D617" t="s">
        <v>172</v>
      </c>
      <c r="E617" t="s">
        <v>209</v>
      </c>
      <c r="F617" t="s">
        <v>137</v>
      </c>
      <c r="G617">
        <v>20088</v>
      </c>
      <c r="H617" t="s">
        <v>219</v>
      </c>
      <c r="I617">
        <v>2</v>
      </c>
      <c r="J617" t="s">
        <v>101</v>
      </c>
      <c r="K617" s="19">
        <v>0.91666666666666663</v>
      </c>
      <c r="L617" s="19">
        <v>0.25</v>
      </c>
      <c r="M617">
        <v>8</v>
      </c>
      <c r="N617">
        <v>287.64</v>
      </c>
      <c r="O617">
        <v>45</v>
      </c>
      <c r="P617">
        <v>76</v>
      </c>
      <c r="Q617" t="s">
        <v>97</v>
      </c>
      <c r="R617">
        <v>30</v>
      </c>
      <c r="S617" s="19">
        <v>0.125</v>
      </c>
      <c r="T617">
        <v>0</v>
      </c>
      <c r="U617" s="19">
        <v>0.54166666666666663</v>
      </c>
      <c r="V617" t="s">
        <v>97</v>
      </c>
      <c r="W617">
        <v>7.5</v>
      </c>
      <c r="X617" t="s">
        <v>100</v>
      </c>
      <c r="Y617" t="b">
        <v>0</v>
      </c>
    </row>
    <row r="618" spans="1:25" x14ac:dyDescent="0.25">
      <c r="A618" t="s">
        <v>92</v>
      </c>
      <c r="B618" t="s">
        <v>171</v>
      </c>
      <c r="C618" t="s">
        <v>94</v>
      </c>
      <c r="D618" t="s">
        <v>172</v>
      </c>
      <c r="E618" t="s">
        <v>209</v>
      </c>
      <c r="F618" t="s">
        <v>137</v>
      </c>
      <c r="G618">
        <v>22263</v>
      </c>
      <c r="H618" t="s">
        <v>211</v>
      </c>
      <c r="I618">
        <v>1</v>
      </c>
      <c r="J618" t="s">
        <v>99</v>
      </c>
      <c r="K618" s="19">
        <v>0.91666666666666663</v>
      </c>
      <c r="L618" s="19">
        <v>0.25</v>
      </c>
      <c r="M618">
        <v>8</v>
      </c>
      <c r="N618">
        <v>302.82</v>
      </c>
      <c r="O618">
        <v>52.5</v>
      </c>
      <c r="P618">
        <v>76</v>
      </c>
      <c r="Q618" t="s">
        <v>97</v>
      </c>
      <c r="R618">
        <v>30</v>
      </c>
      <c r="S618" s="19">
        <v>0</v>
      </c>
      <c r="T618">
        <v>0</v>
      </c>
      <c r="U618" s="19">
        <v>0.54166666666666663</v>
      </c>
      <c r="V618" t="s">
        <v>97</v>
      </c>
      <c r="W618">
        <v>7.5</v>
      </c>
      <c r="X618" t="s">
        <v>100</v>
      </c>
      <c r="Y618" t="b">
        <v>0</v>
      </c>
    </row>
    <row r="619" spans="1:25" x14ac:dyDescent="0.25">
      <c r="A619" t="s">
        <v>92</v>
      </c>
      <c r="B619" t="s">
        <v>171</v>
      </c>
      <c r="C619" t="s">
        <v>94</v>
      </c>
      <c r="D619" t="s">
        <v>172</v>
      </c>
      <c r="E619" t="s">
        <v>209</v>
      </c>
      <c r="F619" t="s">
        <v>137</v>
      </c>
      <c r="G619">
        <v>23282</v>
      </c>
      <c r="H619" t="s">
        <v>218</v>
      </c>
      <c r="I619">
        <v>1</v>
      </c>
      <c r="J619" t="s">
        <v>114</v>
      </c>
      <c r="K619" s="19">
        <v>0.91666666666666663</v>
      </c>
      <c r="L619" s="19">
        <v>0.25</v>
      </c>
      <c r="M619">
        <v>8</v>
      </c>
      <c r="N619">
        <v>344.96</v>
      </c>
      <c r="O619">
        <v>37.5</v>
      </c>
      <c r="P619">
        <v>76</v>
      </c>
      <c r="Q619" t="s">
        <v>97</v>
      </c>
      <c r="R619">
        <v>30</v>
      </c>
      <c r="S619" s="19">
        <v>0</v>
      </c>
      <c r="T619">
        <v>0</v>
      </c>
      <c r="U619" s="19">
        <v>0.54166666666666663</v>
      </c>
      <c r="V619" t="s">
        <v>97</v>
      </c>
      <c r="W619">
        <v>7.5</v>
      </c>
      <c r="X619" t="s">
        <v>100</v>
      </c>
      <c r="Y619" t="b">
        <v>0</v>
      </c>
    </row>
    <row r="620" spans="1:25" x14ac:dyDescent="0.25">
      <c r="A620" t="s">
        <v>92</v>
      </c>
      <c r="B620" t="s">
        <v>171</v>
      </c>
      <c r="C620" t="s">
        <v>94</v>
      </c>
      <c r="D620" t="s">
        <v>172</v>
      </c>
      <c r="E620" t="s">
        <v>209</v>
      </c>
      <c r="F620" t="s">
        <v>137</v>
      </c>
      <c r="G620">
        <v>23522</v>
      </c>
      <c r="H620" t="s">
        <v>214</v>
      </c>
      <c r="I620">
        <v>2</v>
      </c>
      <c r="J620" t="s">
        <v>114</v>
      </c>
      <c r="K620" s="19">
        <v>0.91666666666666663</v>
      </c>
      <c r="L620" s="19">
        <v>0.25</v>
      </c>
      <c r="M620">
        <v>8</v>
      </c>
      <c r="N620">
        <v>344.96</v>
      </c>
      <c r="O620">
        <v>60</v>
      </c>
      <c r="P620">
        <v>76</v>
      </c>
      <c r="Q620" t="s">
        <v>97</v>
      </c>
      <c r="R620">
        <v>30</v>
      </c>
      <c r="S620" s="19">
        <v>0.125</v>
      </c>
      <c r="T620">
        <v>0</v>
      </c>
      <c r="U620" s="19">
        <v>0.54166666666666663</v>
      </c>
      <c r="V620" t="s">
        <v>97</v>
      </c>
      <c r="W620">
        <v>7.5</v>
      </c>
      <c r="X620" t="s">
        <v>100</v>
      </c>
      <c r="Y620" t="b">
        <v>0</v>
      </c>
    </row>
    <row r="621" spans="1:25" x14ac:dyDescent="0.25">
      <c r="A621" t="s">
        <v>92</v>
      </c>
      <c r="B621" t="s">
        <v>171</v>
      </c>
      <c r="C621" t="s">
        <v>94</v>
      </c>
      <c r="D621" t="s">
        <v>172</v>
      </c>
      <c r="E621" t="s">
        <v>209</v>
      </c>
      <c r="F621" t="s">
        <v>137</v>
      </c>
      <c r="G621">
        <v>26014</v>
      </c>
      <c r="H621" t="s">
        <v>195</v>
      </c>
      <c r="I621">
        <v>1</v>
      </c>
      <c r="J621" t="s">
        <v>105</v>
      </c>
      <c r="K621" s="19">
        <v>0.91666666666666663</v>
      </c>
      <c r="L621" s="19">
        <v>0.25</v>
      </c>
      <c r="M621">
        <v>8</v>
      </c>
      <c r="N621">
        <v>0</v>
      </c>
      <c r="O621">
        <v>30</v>
      </c>
      <c r="P621">
        <v>76</v>
      </c>
      <c r="Q621" t="s">
        <v>97</v>
      </c>
      <c r="R621">
        <v>30</v>
      </c>
      <c r="S621" s="19">
        <v>0</v>
      </c>
      <c r="T621">
        <v>0</v>
      </c>
      <c r="U621" s="19">
        <v>0.54166666666666663</v>
      </c>
      <c r="V621" t="s">
        <v>97</v>
      </c>
      <c r="W621">
        <v>7.5</v>
      </c>
      <c r="X621" t="s">
        <v>100</v>
      </c>
      <c r="Y621" t="b">
        <v>0</v>
      </c>
    </row>
    <row r="622" spans="1:25" x14ac:dyDescent="0.25">
      <c r="A622" t="s">
        <v>92</v>
      </c>
      <c r="B622" t="s">
        <v>171</v>
      </c>
      <c r="C622" t="s">
        <v>94</v>
      </c>
      <c r="D622" t="s">
        <v>172</v>
      </c>
      <c r="E622" t="s">
        <v>209</v>
      </c>
      <c r="F622" t="s">
        <v>137</v>
      </c>
      <c r="G622">
        <v>26407</v>
      </c>
      <c r="H622" t="s">
        <v>191</v>
      </c>
      <c r="I622">
        <v>1</v>
      </c>
      <c r="J622" t="s">
        <v>101</v>
      </c>
      <c r="K622" s="19">
        <v>0.91666666666666663</v>
      </c>
      <c r="L622" s="19">
        <v>0.25</v>
      </c>
      <c r="M622">
        <v>8</v>
      </c>
      <c r="N622">
        <v>368.65</v>
      </c>
      <c r="O622">
        <v>45</v>
      </c>
      <c r="P622">
        <v>76</v>
      </c>
      <c r="Q622" t="s">
        <v>97</v>
      </c>
      <c r="R622">
        <v>30</v>
      </c>
      <c r="S622" s="19">
        <v>0</v>
      </c>
      <c r="T622">
        <v>0</v>
      </c>
      <c r="U622" s="19">
        <v>0.54166666666666663</v>
      </c>
      <c r="V622" t="s">
        <v>97</v>
      </c>
      <c r="W622">
        <v>7.5</v>
      </c>
      <c r="X622" t="s">
        <v>100</v>
      </c>
      <c r="Y622" t="b">
        <v>0</v>
      </c>
    </row>
    <row r="623" spans="1:25" x14ac:dyDescent="0.25">
      <c r="A623" t="s">
        <v>92</v>
      </c>
      <c r="B623" t="s">
        <v>171</v>
      </c>
      <c r="C623" t="s">
        <v>94</v>
      </c>
      <c r="D623" t="s">
        <v>172</v>
      </c>
      <c r="E623" t="s">
        <v>209</v>
      </c>
      <c r="F623" t="s">
        <v>139</v>
      </c>
      <c r="G623">
        <v>19161</v>
      </c>
      <c r="H623" t="s">
        <v>216</v>
      </c>
      <c r="I623">
        <v>1</v>
      </c>
      <c r="J623" t="s">
        <v>105</v>
      </c>
      <c r="K623" s="19">
        <v>0.91666666666666663</v>
      </c>
      <c r="L623" s="19">
        <v>0.25</v>
      </c>
      <c r="M623">
        <v>8</v>
      </c>
      <c r="N623">
        <v>0</v>
      </c>
      <c r="O623">
        <v>67.5</v>
      </c>
      <c r="P623">
        <v>76</v>
      </c>
      <c r="Q623" t="s">
        <v>97</v>
      </c>
      <c r="R623">
        <v>30</v>
      </c>
      <c r="S623" s="19">
        <v>0</v>
      </c>
      <c r="T623">
        <v>0</v>
      </c>
      <c r="U623" s="19">
        <v>0.54166666666666663</v>
      </c>
      <c r="V623" t="s">
        <v>97</v>
      </c>
      <c r="W623">
        <v>7.5</v>
      </c>
      <c r="X623" t="s">
        <v>100</v>
      </c>
      <c r="Y623" t="b">
        <v>0</v>
      </c>
    </row>
    <row r="624" spans="1:25" x14ac:dyDescent="0.25">
      <c r="A624" t="s">
        <v>92</v>
      </c>
      <c r="B624" t="s">
        <v>171</v>
      </c>
      <c r="C624" t="s">
        <v>94</v>
      </c>
      <c r="D624" t="s">
        <v>172</v>
      </c>
      <c r="E624" t="s">
        <v>209</v>
      </c>
      <c r="F624" t="s">
        <v>139</v>
      </c>
      <c r="G624">
        <v>19161</v>
      </c>
      <c r="H624" t="s">
        <v>216</v>
      </c>
      <c r="I624">
        <v>1</v>
      </c>
      <c r="J624" t="s">
        <v>99</v>
      </c>
      <c r="K624" s="19">
        <v>0.91666666666666663</v>
      </c>
      <c r="L624" s="19">
        <v>0.25</v>
      </c>
      <c r="M624">
        <v>8</v>
      </c>
      <c r="N624">
        <v>0</v>
      </c>
      <c r="O624">
        <v>67.5</v>
      </c>
      <c r="P624">
        <v>76</v>
      </c>
      <c r="Q624" t="s">
        <v>97</v>
      </c>
      <c r="R624">
        <v>30</v>
      </c>
      <c r="S624" s="19">
        <v>0</v>
      </c>
      <c r="T624">
        <v>0</v>
      </c>
      <c r="U624" s="19">
        <v>0.54166666666666663</v>
      </c>
      <c r="V624" t="s">
        <v>97</v>
      </c>
      <c r="W624">
        <v>7.5</v>
      </c>
      <c r="X624" t="s">
        <v>100</v>
      </c>
      <c r="Y624" t="b">
        <v>0</v>
      </c>
    </row>
    <row r="625" spans="1:25" x14ac:dyDescent="0.25">
      <c r="A625" t="s">
        <v>92</v>
      </c>
      <c r="B625" t="s">
        <v>171</v>
      </c>
      <c r="C625" t="s">
        <v>94</v>
      </c>
      <c r="D625" t="s">
        <v>172</v>
      </c>
      <c r="E625" t="s">
        <v>209</v>
      </c>
      <c r="F625" t="s">
        <v>139</v>
      </c>
      <c r="G625">
        <v>19161</v>
      </c>
      <c r="H625" t="s">
        <v>216</v>
      </c>
      <c r="I625">
        <v>1</v>
      </c>
      <c r="J625" t="s">
        <v>113</v>
      </c>
      <c r="K625" s="19">
        <v>0.91666666666666663</v>
      </c>
      <c r="L625" s="19">
        <v>0.25</v>
      </c>
      <c r="M625">
        <v>8</v>
      </c>
      <c r="N625">
        <v>0</v>
      </c>
      <c r="O625">
        <v>67.5</v>
      </c>
      <c r="P625">
        <v>76</v>
      </c>
      <c r="Q625" t="s">
        <v>97</v>
      </c>
      <c r="R625">
        <v>30</v>
      </c>
      <c r="S625" s="19">
        <v>0</v>
      </c>
      <c r="T625">
        <v>0</v>
      </c>
      <c r="U625" s="19">
        <v>0.54166666666666663</v>
      </c>
      <c r="V625" t="s">
        <v>97</v>
      </c>
      <c r="W625">
        <v>7.5</v>
      </c>
      <c r="X625" t="s">
        <v>100</v>
      </c>
      <c r="Y625" t="b">
        <v>0</v>
      </c>
    </row>
    <row r="626" spans="1:25" x14ac:dyDescent="0.25">
      <c r="A626" t="s">
        <v>92</v>
      </c>
      <c r="B626" t="s">
        <v>171</v>
      </c>
      <c r="C626" t="s">
        <v>94</v>
      </c>
      <c r="D626" t="s">
        <v>172</v>
      </c>
      <c r="E626" t="s">
        <v>209</v>
      </c>
      <c r="F626" t="s">
        <v>139</v>
      </c>
      <c r="G626">
        <v>19161</v>
      </c>
      <c r="H626" t="s">
        <v>216</v>
      </c>
      <c r="I626">
        <v>1</v>
      </c>
      <c r="J626" t="s">
        <v>102</v>
      </c>
      <c r="K626" s="19">
        <v>0.91666666666666663</v>
      </c>
      <c r="L626" s="19">
        <v>0.25</v>
      </c>
      <c r="M626">
        <v>8</v>
      </c>
      <c r="N626">
        <v>0</v>
      </c>
      <c r="O626">
        <v>67.5</v>
      </c>
      <c r="P626">
        <v>76</v>
      </c>
      <c r="Q626" t="s">
        <v>97</v>
      </c>
      <c r="R626">
        <v>30</v>
      </c>
      <c r="S626" s="19">
        <v>0</v>
      </c>
      <c r="T626">
        <v>0</v>
      </c>
      <c r="U626" s="19">
        <v>0.54166666666666663</v>
      </c>
      <c r="V626" t="s">
        <v>97</v>
      </c>
      <c r="W626">
        <v>7.5</v>
      </c>
      <c r="X626" t="s">
        <v>100</v>
      </c>
      <c r="Y626" t="b">
        <v>0</v>
      </c>
    </row>
    <row r="627" spans="1:25" x14ac:dyDescent="0.25">
      <c r="A627" t="s">
        <v>92</v>
      </c>
      <c r="B627" t="s">
        <v>171</v>
      </c>
      <c r="C627" t="s">
        <v>94</v>
      </c>
      <c r="D627" t="s">
        <v>172</v>
      </c>
      <c r="E627" t="s">
        <v>209</v>
      </c>
      <c r="F627" t="s">
        <v>139</v>
      </c>
      <c r="G627">
        <v>19442</v>
      </c>
      <c r="H627" t="s">
        <v>217</v>
      </c>
      <c r="I627">
        <v>1</v>
      </c>
      <c r="J627" t="s">
        <v>114</v>
      </c>
      <c r="K627" s="19">
        <v>0.91666666666666663</v>
      </c>
      <c r="L627" s="19">
        <v>0.25</v>
      </c>
      <c r="M627">
        <v>8</v>
      </c>
      <c r="N627">
        <v>344.96</v>
      </c>
      <c r="O627">
        <v>67.5</v>
      </c>
      <c r="P627">
        <v>76</v>
      </c>
      <c r="Q627" t="s">
        <v>97</v>
      </c>
      <c r="R627">
        <v>30</v>
      </c>
      <c r="S627" s="19">
        <v>0</v>
      </c>
      <c r="T627">
        <v>0</v>
      </c>
      <c r="U627" s="19">
        <v>0</v>
      </c>
      <c r="V627" t="s">
        <v>97</v>
      </c>
      <c r="W627">
        <v>7.5</v>
      </c>
      <c r="X627" t="s">
        <v>100</v>
      </c>
      <c r="Y627" t="b">
        <v>0</v>
      </c>
    </row>
    <row r="628" spans="1:25" x14ac:dyDescent="0.25">
      <c r="A628" t="s">
        <v>92</v>
      </c>
      <c r="B628" t="s">
        <v>171</v>
      </c>
      <c r="C628" t="s">
        <v>94</v>
      </c>
      <c r="D628" t="s">
        <v>172</v>
      </c>
      <c r="E628" t="s">
        <v>209</v>
      </c>
      <c r="F628" t="s">
        <v>139</v>
      </c>
      <c r="G628">
        <v>19442</v>
      </c>
      <c r="H628" t="s">
        <v>217</v>
      </c>
      <c r="I628">
        <v>1</v>
      </c>
      <c r="J628" t="s">
        <v>103</v>
      </c>
      <c r="K628" s="19">
        <v>0.91666666666666663</v>
      </c>
      <c r="L628" s="19">
        <v>0.25</v>
      </c>
      <c r="M628">
        <v>8</v>
      </c>
      <c r="N628">
        <v>302.82</v>
      </c>
      <c r="O628">
        <v>67.5</v>
      </c>
      <c r="P628">
        <v>76</v>
      </c>
      <c r="Q628" t="s">
        <v>97</v>
      </c>
      <c r="R628">
        <v>30</v>
      </c>
      <c r="S628" s="19">
        <v>0</v>
      </c>
      <c r="T628">
        <v>0</v>
      </c>
      <c r="U628" s="19">
        <v>0</v>
      </c>
      <c r="V628" t="s">
        <v>97</v>
      </c>
      <c r="W628">
        <v>7.5</v>
      </c>
      <c r="X628" t="s">
        <v>100</v>
      </c>
      <c r="Y628" t="b">
        <v>0</v>
      </c>
    </row>
    <row r="629" spans="1:25" x14ac:dyDescent="0.25">
      <c r="A629" t="s">
        <v>92</v>
      </c>
      <c r="B629" t="s">
        <v>171</v>
      </c>
      <c r="C629" t="s">
        <v>94</v>
      </c>
      <c r="D629" t="s">
        <v>172</v>
      </c>
      <c r="E629" t="s">
        <v>209</v>
      </c>
      <c r="F629" t="s">
        <v>139</v>
      </c>
      <c r="G629">
        <v>19442</v>
      </c>
      <c r="H629" t="s">
        <v>217</v>
      </c>
      <c r="I629">
        <v>2</v>
      </c>
      <c r="J629" t="s">
        <v>99</v>
      </c>
      <c r="K629" s="19">
        <v>0.91666666666666663</v>
      </c>
      <c r="L629" s="19">
        <v>0.25</v>
      </c>
      <c r="M629">
        <v>8</v>
      </c>
      <c r="N629">
        <v>302.82</v>
      </c>
      <c r="O629">
        <v>67.5</v>
      </c>
      <c r="P629">
        <v>76</v>
      </c>
      <c r="Q629" t="s">
        <v>97</v>
      </c>
      <c r="R629">
        <v>30</v>
      </c>
      <c r="S629" s="19">
        <v>0</v>
      </c>
      <c r="T629">
        <v>0</v>
      </c>
      <c r="U629" s="19">
        <v>0</v>
      </c>
      <c r="V629" t="s">
        <v>97</v>
      </c>
      <c r="W629">
        <v>7.5</v>
      </c>
      <c r="X629" t="s">
        <v>100</v>
      </c>
      <c r="Y629" t="b">
        <v>0</v>
      </c>
    </row>
    <row r="630" spans="1:25" x14ac:dyDescent="0.25">
      <c r="A630" t="s">
        <v>92</v>
      </c>
      <c r="B630" t="s">
        <v>171</v>
      </c>
      <c r="C630" t="s">
        <v>94</v>
      </c>
      <c r="D630" t="s">
        <v>172</v>
      </c>
      <c r="E630" t="s">
        <v>209</v>
      </c>
      <c r="F630" t="s">
        <v>139</v>
      </c>
      <c r="G630">
        <v>19442</v>
      </c>
      <c r="H630" t="s">
        <v>217</v>
      </c>
      <c r="I630">
        <v>2</v>
      </c>
      <c r="J630" t="s">
        <v>113</v>
      </c>
      <c r="K630" s="19">
        <v>0.91666666666666663</v>
      </c>
      <c r="L630" s="19">
        <v>0.25</v>
      </c>
      <c r="M630">
        <v>8</v>
      </c>
      <c r="N630">
        <v>443.26</v>
      </c>
      <c r="O630">
        <v>67.5</v>
      </c>
      <c r="P630">
        <v>76</v>
      </c>
      <c r="Q630" t="s">
        <v>97</v>
      </c>
      <c r="R630">
        <v>30</v>
      </c>
      <c r="S630" s="19">
        <v>0.125</v>
      </c>
      <c r="T630">
        <v>0</v>
      </c>
      <c r="U630" s="19">
        <v>0.54166666666666663</v>
      </c>
      <c r="V630" t="s">
        <v>97</v>
      </c>
      <c r="W630">
        <v>7.5</v>
      </c>
      <c r="X630" t="s">
        <v>100</v>
      </c>
      <c r="Y630" t="b">
        <v>0</v>
      </c>
    </row>
    <row r="631" spans="1:25" x14ac:dyDescent="0.25">
      <c r="A631" t="s">
        <v>92</v>
      </c>
      <c r="B631" t="s">
        <v>171</v>
      </c>
      <c r="C631" t="s">
        <v>94</v>
      </c>
      <c r="D631" t="s">
        <v>172</v>
      </c>
      <c r="E631" t="s">
        <v>209</v>
      </c>
      <c r="F631" t="s">
        <v>139</v>
      </c>
      <c r="G631">
        <v>20088</v>
      </c>
      <c r="H631" t="s">
        <v>219</v>
      </c>
      <c r="I631">
        <v>2</v>
      </c>
      <c r="J631" t="s">
        <v>114</v>
      </c>
      <c r="K631" s="19">
        <v>0.91666666666666663</v>
      </c>
      <c r="L631" s="19">
        <v>0.25</v>
      </c>
      <c r="M631">
        <v>8</v>
      </c>
      <c r="N631">
        <v>327.66000000000003</v>
      </c>
      <c r="O631">
        <v>45</v>
      </c>
      <c r="P631">
        <v>76</v>
      </c>
      <c r="Q631" t="s">
        <v>97</v>
      </c>
      <c r="R631">
        <v>30</v>
      </c>
      <c r="S631" s="19">
        <v>0</v>
      </c>
      <c r="T631">
        <v>0</v>
      </c>
      <c r="U631" s="19">
        <v>0.54166666666666663</v>
      </c>
      <c r="V631" t="s">
        <v>97</v>
      </c>
      <c r="W631">
        <v>7.5</v>
      </c>
      <c r="X631" t="s">
        <v>100</v>
      </c>
      <c r="Y631" t="b">
        <v>0</v>
      </c>
    </row>
    <row r="632" spans="1:25" x14ac:dyDescent="0.25">
      <c r="A632" t="s">
        <v>92</v>
      </c>
      <c r="B632" t="s">
        <v>171</v>
      </c>
      <c r="C632" t="s">
        <v>94</v>
      </c>
      <c r="D632" t="s">
        <v>172</v>
      </c>
      <c r="E632" t="s">
        <v>209</v>
      </c>
      <c r="F632" t="s">
        <v>139</v>
      </c>
      <c r="G632">
        <v>20088</v>
      </c>
      <c r="H632" t="s">
        <v>219</v>
      </c>
      <c r="I632">
        <v>2</v>
      </c>
      <c r="J632" t="s">
        <v>102</v>
      </c>
      <c r="K632" s="19">
        <v>0.91666666666666663</v>
      </c>
      <c r="L632" s="19">
        <v>0.25</v>
      </c>
      <c r="M632">
        <v>8</v>
      </c>
      <c r="N632">
        <v>287.64</v>
      </c>
      <c r="O632">
        <v>45</v>
      </c>
      <c r="P632">
        <v>76</v>
      </c>
      <c r="Q632" t="s">
        <v>97</v>
      </c>
      <c r="R632">
        <v>30</v>
      </c>
      <c r="S632" s="19">
        <v>0</v>
      </c>
      <c r="T632">
        <v>0</v>
      </c>
      <c r="U632" s="19">
        <v>0.54166666666666663</v>
      </c>
      <c r="V632" t="s">
        <v>97</v>
      </c>
      <c r="W632">
        <v>7.5</v>
      </c>
      <c r="X632" t="s">
        <v>100</v>
      </c>
      <c r="Y632" t="b">
        <v>0</v>
      </c>
    </row>
    <row r="633" spans="1:25" x14ac:dyDescent="0.25">
      <c r="A633" t="s">
        <v>92</v>
      </c>
      <c r="B633" t="s">
        <v>171</v>
      </c>
      <c r="C633" t="s">
        <v>94</v>
      </c>
      <c r="D633" t="s">
        <v>172</v>
      </c>
      <c r="E633" t="s">
        <v>209</v>
      </c>
      <c r="F633" t="s">
        <v>139</v>
      </c>
      <c r="G633">
        <v>20088</v>
      </c>
      <c r="H633" t="s">
        <v>219</v>
      </c>
      <c r="I633">
        <v>2</v>
      </c>
      <c r="J633" t="s">
        <v>103</v>
      </c>
      <c r="K633" s="19">
        <v>0.91666666666666663</v>
      </c>
      <c r="L633" s="19">
        <v>0.25</v>
      </c>
      <c r="M633">
        <v>8</v>
      </c>
      <c r="N633">
        <v>0</v>
      </c>
      <c r="O633">
        <v>45</v>
      </c>
      <c r="P633">
        <v>76</v>
      </c>
      <c r="Q633" t="s">
        <v>97</v>
      </c>
      <c r="R633">
        <v>30</v>
      </c>
      <c r="S633" s="19">
        <v>0</v>
      </c>
      <c r="T633">
        <v>0</v>
      </c>
      <c r="U633" s="19">
        <v>0.54166666666666663</v>
      </c>
      <c r="V633" t="s">
        <v>97</v>
      </c>
      <c r="W633">
        <v>7.5</v>
      </c>
      <c r="X633" t="s">
        <v>100</v>
      </c>
      <c r="Y633" t="b">
        <v>0</v>
      </c>
    </row>
    <row r="634" spans="1:25" x14ac:dyDescent="0.25">
      <c r="A634" t="s">
        <v>92</v>
      </c>
      <c r="B634" t="s">
        <v>171</v>
      </c>
      <c r="C634" t="s">
        <v>94</v>
      </c>
      <c r="D634" t="s">
        <v>172</v>
      </c>
      <c r="E634" t="s">
        <v>209</v>
      </c>
      <c r="F634" t="s">
        <v>139</v>
      </c>
      <c r="G634">
        <v>23282</v>
      </c>
      <c r="H634" t="s">
        <v>218</v>
      </c>
      <c r="I634">
        <v>1</v>
      </c>
      <c r="J634" t="s">
        <v>101</v>
      </c>
      <c r="K634" s="19">
        <v>0.91666666666666663</v>
      </c>
      <c r="L634" s="19">
        <v>0.25</v>
      </c>
      <c r="M634">
        <v>8</v>
      </c>
      <c r="N634">
        <v>302.82</v>
      </c>
      <c r="O634">
        <v>37.5</v>
      </c>
      <c r="P634">
        <v>76</v>
      </c>
      <c r="Q634" t="s">
        <v>97</v>
      </c>
      <c r="R634">
        <v>30</v>
      </c>
      <c r="S634" s="19">
        <v>0</v>
      </c>
      <c r="T634">
        <v>0</v>
      </c>
      <c r="U634" s="19">
        <v>0</v>
      </c>
      <c r="V634" t="s">
        <v>97</v>
      </c>
      <c r="W634">
        <v>7.5</v>
      </c>
      <c r="X634" t="s">
        <v>100</v>
      </c>
      <c r="Y634" t="b">
        <v>0</v>
      </c>
    </row>
    <row r="635" spans="1:25" x14ac:dyDescent="0.25">
      <c r="A635" t="s">
        <v>92</v>
      </c>
      <c r="B635" t="s">
        <v>171</v>
      </c>
      <c r="C635" t="s">
        <v>94</v>
      </c>
      <c r="D635" t="s">
        <v>172</v>
      </c>
      <c r="E635" t="s">
        <v>209</v>
      </c>
      <c r="F635" t="s">
        <v>139</v>
      </c>
      <c r="G635">
        <v>23282</v>
      </c>
      <c r="H635" t="s">
        <v>218</v>
      </c>
      <c r="I635">
        <v>2</v>
      </c>
      <c r="J635" t="s">
        <v>105</v>
      </c>
      <c r="K635" s="19">
        <v>0.91666666666666663</v>
      </c>
      <c r="L635" s="19">
        <v>0.25</v>
      </c>
      <c r="M635">
        <v>8</v>
      </c>
      <c r="N635">
        <v>370.41</v>
      </c>
      <c r="O635">
        <v>37.5</v>
      </c>
      <c r="P635">
        <v>76</v>
      </c>
      <c r="Q635" t="s">
        <v>97</v>
      </c>
      <c r="R635">
        <v>30</v>
      </c>
      <c r="S635" s="19">
        <v>0</v>
      </c>
      <c r="T635">
        <v>0</v>
      </c>
      <c r="U635" s="19">
        <v>0</v>
      </c>
      <c r="V635" t="s">
        <v>97</v>
      </c>
      <c r="W635">
        <v>7.5</v>
      </c>
      <c r="X635" t="s">
        <v>100</v>
      </c>
      <c r="Y635" t="b">
        <v>0</v>
      </c>
    </row>
    <row r="636" spans="1:25" x14ac:dyDescent="0.25">
      <c r="A636" t="s">
        <v>92</v>
      </c>
      <c r="B636" t="s">
        <v>171</v>
      </c>
      <c r="C636" t="s">
        <v>94</v>
      </c>
      <c r="D636" t="s">
        <v>172</v>
      </c>
      <c r="E636" t="s">
        <v>209</v>
      </c>
      <c r="F636" t="s">
        <v>139</v>
      </c>
      <c r="G636">
        <v>23282</v>
      </c>
      <c r="H636" t="s">
        <v>218</v>
      </c>
      <c r="I636">
        <v>2</v>
      </c>
      <c r="J636" t="s">
        <v>101</v>
      </c>
      <c r="K636" s="19">
        <v>0.91666666666666663</v>
      </c>
      <c r="L636" s="19">
        <v>0.25</v>
      </c>
      <c r="M636">
        <v>8</v>
      </c>
      <c r="N636">
        <v>0</v>
      </c>
      <c r="O636">
        <v>37.5</v>
      </c>
      <c r="P636">
        <v>76</v>
      </c>
      <c r="Q636" t="s">
        <v>97</v>
      </c>
      <c r="R636">
        <v>30</v>
      </c>
      <c r="S636" s="19">
        <v>0</v>
      </c>
      <c r="T636">
        <v>0</v>
      </c>
      <c r="U636" s="19">
        <v>0</v>
      </c>
      <c r="V636" t="s">
        <v>97</v>
      </c>
      <c r="W636">
        <v>7.5</v>
      </c>
      <c r="X636" t="s">
        <v>100</v>
      </c>
      <c r="Y636" t="b">
        <v>0</v>
      </c>
    </row>
    <row r="637" spans="1:25" x14ac:dyDescent="0.25">
      <c r="A637" t="s">
        <v>92</v>
      </c>
      <c r="B637" t="s">
        <v>171</v>
      </c>
      <c r="C637" t="s">
        <v>94</v>
      </c>
      <c r="D637" t="s">
        <v>172</v>
      </c>
      <c r="E637" t="s">
        <v>220</v>
      </c>
      <c r="F637" t="s">
        <v>116</v>
      </c>
      <c r="G637">
        <v>19242</v>
      </c>
      <c r="H637" t="s">
        <v>221</v>
      </c>
      <c r="I637">
        <v>2</v>
      </c>
      <c r="J637" t="s">
        <v>105</v>
      </c>
      <c r="K637" s="19">
        <v>0.58333333333333337</v>
      </c>
      <c r="L637" s="19">
        <v>0.91666666666666663</v>
      </c>
      <c r="M637">
        <v>8</v>
      </c>
      <c r="N637">
        <v>296.24</v>
      </c>
      <c r="O637">
        <v>20.5</v>
      </c>
      <c r="P637">
        <v>76</v>
      </c>
      <c r="Q637" t="s">
        <v>97</v>
      </c>
      <c r="R637">
        <v>30</v>
      </c>
      <c r="S637" s="19">
        <v>0.79166666666666663</v>
      </c>
      <c r="T637">
        <v>0</v>
      </c>
      <c r="U637" s="19">
        <v>0.54166666666666663</v>
      </c>
      <c r="V637" t="s">
        <v>97</v>
      </c>
      <c r="W637">
        <v>7.5</v>
      </c>
      <c r="X637" t="s">
        <v>100</v>
      </c>
      <c r="Y637" t="b">
        <v>0</v>
      </c>
    </row>
    <row r="638" spans="1:25" x14ac:dyDescent="0.25">
      <c r="A638" t="s">
        <v>92</v>
      </c>
      <c r="B638" t="s">
        <v>171</v>
      </c>
      <c r="C638" t="s">
        <v>94</v>
      </c>
      <c r="D638" t="s">
        <v>172</v>
      </c>
      <c r="E638" t="s">
        <v>220</v>
      </c>
      <c r="F638" t="s">
        <v>116</v>
      </c>
      <c r="G638">
        <v>19242</v>
      </c>
      <c r="H638" t="s">
        <v>221</v>
      </c>
      <c r="I638">
        <v>2</v>
      </c>
      <c r="J638" t="s">
        <v>113</v>
      </c>
      <c r="K638" s="19">
        <v>0.58333333333333337</v>
      </c>
      <c r="L638" s="19">
        <v>0.91666666666666663</v>
      </c>
      <c r="M638">
        <v>8</v>
      </c>
      <c r="N638">
        <v>394.99</v>
      </c>
      <c r="O638">
        <v>20.5</v>
      </c>
      <c r="P638">
        <v>76</v>
      </c>
      <c r="Q638" t="s">
        <v>97</v>
      </c>
      <c r="R638">
        <v>30</v>
      </c>
      <c r="S638" s="19">
        <v>0.79166666666666663</v>
      </c>
      <c r="T638">
        <v>0</v>
      </c>
      <c r="U638" s="19">
        <v>0</v>
      </c>
      <c r="V638" t="s">
        <v>97</v>
      </c>
      <c r="W638">
        <v>7.5</v>
      </c>
      <c r="X638" t="s">
        <v>100</v>
      </c>
      <c r="Y638" t="b">
        <v>0</v>
      </c>
    </row>
    <row r="639" spans="1:25" x14ac:dyDescent="0.25">
      <c r="A639" t="s">
        <v>92</v>
      </c>
      <c r="B639" t="s">
        <v>171</v>
      </c>
      <c r="C639" t="s">
        <v>94</v>
      </c>
      <c r="D639" t="s">
        <v>172</v>
      </c>
      <c r="E639" t="s">
        <v>220</v>
      </c>
      <c r="F639" t="s">
        <v>116</v>
      </c>
      <c r="G639">
        <v>19835</v>
      </c>
      <c r="H639" t="s">
        <v>222</v>
      </c>
      <c r="I639">
        <v>2</v>
      </c>
      <c r="J639" t="s">
        <v>114</v>
      </c>
      <c r="K639" s="19">
        <v>0.58333333333333337</v>
      </c>
      <c r="L639" s="19">
        <v>0.91666666666666663</v>
      </c>
      <c r="M639">
        <v>8</v>
      </c>
      <c r="N639">
        <v>460.82</v>
      </c>
      <c r="O639">
        <v>60</v>
      </c>
      <c r="P639">
        <v>76</v>
      </c>
      <c r="Q639" t="s">
        <v>97</v>
      </c>
      <c r="R639">
        <v>30</v>
      </c>
      <c r="S639" s="19">
        <v>0.79166666666666663</v>
      </c>
      <c r="T639">
        <v>0</v>
      </c>
      <c r="U639" s="19">
        <v>0</v>
      </c>
      <c r="V639" t="s">
        <v>97</v>
      </c>
      <c r="W639">
        <v>7.5</v>
      </c>
      <c r="X639" t="s">
        <v>100</v>
      </c>
      <c r="Y639" t="b">
        <v>0</v>
      </c>
    </row>
    <row r="640" spans="1:25" x14ac:dyDescent="0.25">
      <c r="A640" t="s">
        <v>92</v>
      </c>
      <c r="B640" t="s">
        <v>171</v>
      </c>
      <c r="C640" t="s">
        <v>94</v>
      </c>
      <c r="D640" t="s">
        <v>172</v>
      </c>
      <c r="E640" t="s">
        <v>220</v>
      </c>
      <c r="F640" t="s">
        <v>116</v>
      </c>
      <c r="G640">
        <v>20962</v>
      </c>
      <c r="H640" t="s">
        <v>223</v>
      </c>
      <c r="I640">
        <v>1</v>
      </c>
      <c r="J640" t="s">
        <v>114</v>
      </c>
      <c r="K640" s="19">
        <v>0.58333333333333337</v>
      </c>
      <c r="L640" s="19">
        <v>0.91666666666666663</v>
      </c>
      <c r="M640">
        <v>8</v>
      </c>
      <c r="N640">
        <v>466.2</v>
      </c>
      <c r="O640">
        <v>60</v>
      </c>
      <c r="P640">
        <v>76</v>
      </c>
      <c r="Q640" t="s">
        <v>97</v>
      </c>
      <c r="R640">
        <v>30</v>
      </c>
      <c r="S640" s="19">
        <v>0.79166666666666663</v>
      </c>
      <c r="T640">
        <v>0</v>
      </c>
      <c r="U640" s="19">
        <v>0.54166666666666663</v>
      </c>
      <c r="V640" t="s">
        <v>97</v>
      </c>
      <c r="W640">
        <v>7.5</v>
      </c>
      <c r="X640" t="s">
        <v>100</v>
      </c>
      <c r="Y640" t="b">
        <v>0</v>
      </c>
    </row>
    <row r="641" spans="1:25" x14ac:dyDescent="0.25">
      <c r="A641" t="s">
        <v>92</v>
      </c>
      <c r="B641" t="s">
        <v>171</v>
      </c>
      <c r="C641" t="s">
        <v>94</v>
      </c>
      <c r="D641" t="s">
        <v>172</v>
      </c>
      <c r="E641" t="s">
        <v>220</v>
      </c>
      <c r="F641" t="s">
        <v>116</v>
      </c>
      <c r="G641">
        <v>20962</v>
      </c>
      <c r="H641" t="s">
        <v>223</v>
      </c>
      <c r="I641">
        <v>2</v>
      </c>
      <c r="J641" t="s">
        <v>99</v>
      </c>
      <c r="K641" s="19">
        <v>0.58333333333333337</v>
      </c>
      <c r="L641" s="19">
        <v>0.91666666666666663</v>
      </c>
      <c r="M641">
        <v>8</v>
      </c>
      <c r="N641">
        <v>299.7</v>
      </c>
      <c r="O641">
        <v>60</v>
      </c>
      <c r="P641">
        <v>76</v>
      </c>
      <c r="Q641" t="s">
        <v>97</v>
      </c>
      <c r="R641">
        <v>30</v>
      </c>
      <c r="S641" s="19">
        <v>0.79166666666666663</v>
      </c>
      <c r="T641">
        <v>0</v>
      </c>
      <c r="U641" s="19">
        <v>0</v>
      </c>
      <c r="V641" t="s">
        <v>97</v>
      </c>
      <c r="W641">
        <v>7.5</v>
      </c>
      <c r="X641" t="s">
        <v>100</v>
      </c>
      <c r="Y641" t="b">
        <v>0</v>
      </c>
    </row>
    <row r="642" spans="1:25" x14ac:dyDescent="0.25">
      <c r="A642" t="s">
        <v>92</v>
      </c>
      <c r="B642" t="s">
        <v>171</v>
      </c>
      <c r="C642" t="s">
        <v>94</v>
      </c>
      <c r="D642" t="s">
        <v>172</v>
      </c>
      <c r="E642" t="s">
        <v>220</v>
      </c>
      <c r="F642" t="s">
        <v>116</v>
      </c>
      <c r="G642">
        <v>21381</v>
      </c>
      <c r="H642" t="s">
        <v>224</v>
      </c>
      <c r="I642">
        <v>2</v>
      </c>
      <c r="J642" t="s">
        <v>114</v>
      </c>
      <c r="K642" s="19">
        <v>0.58333333333333337</v>
      </c>
      <c r="L642" s="19">
        <v>0.91666666666666663</v>
      </c>
      <c r="M642">
        <v>8</v>
      </c>
      <c r="N642">
        <v>0</v>
      </c>
      <c r="O642">
        <v>60</v>
      </c>
      <c r="P642">
        <v>76</v>
      </c>
      <c r="Q642" t="s">
        <v>97</v>
      </c>
      <c r="R642">
        <v>30</v>
      </c>
      <c r="S642" s="19">
        <v>0.79166666666666663</v>
      </c>
      <c r="T642">
        <v>0</v>
      </c>
      <c r="U642" s="19">
        <v>0.54166666666666663</v>
      </c>
      <c r="V642" t="s">
        <v>97</v>
      </c>
      <c r="W642">
        <v>7.5</v>
      </c>
      <c r="X642" t="s">
        <v>100</v>
      </c>
      <c r="Y642" t="b">
        <v>0</v>
      </c>
    </row>
    <row r="643" spans="1:25" x14ac:dyDescent="0.25">
      <c r="A643" t="s">
        <v>92</v>
      </c>
      <c r="B643" t="s">
        <v>171</v>
      </c>
      <c r="C643" t="s">
        <v>94</v>
      </c>
      <c r="D643" t="s">
        <v>172</v>
      </c>
      <c r="E643" t="s">
        <v>220</v>
      </c>
      <c r="F643" t="s">
        <v>116</v>
      </c>
      <c r="G643">
        <v>21381</v>
      </c>
      <c r="H643" t="s">
        <v>224</v>
      </c>
      <c r="I643">
        <v>2</v>
      </c>
      <c r="J643" t="s">
        <v>102</v>
      </c>
      <c r="K643" s="19">
        <v>0.58333333333333337</v>
      </c>
      <c r="L643" s="19">
        <v>0.91666666666666663</v>
      </c>
      <c r="M643">
        <v>8</v>
      </c>
      <c r="N643">
        <v>0</v>
      </c>
      <c r="O643">
        <v>60</v>
      </c>
      <c r="P643">
        <v>76</v>
      </c>
      <c r="Q643" t="s">
        <v>97</v>
      </c>
      <c r="R643">
        <v>30</v>
      </c>
      <c r="S643" s="19">
        <v>0.79166666666666663</v>
      </c>
      <c r="T643">
        <v>0</v>
      </c>
      <c r="U643" s="19">
        <v>0.54166666666666663</v>
      </c>
      <c r="V643" t="s">
        <v>97</v>
      </c>
      <c r="W643">
        <v>7.5</v>
      </c>
      <c r="X643" t="s">
        <v>100</v>
      </c>
      <c r="Y643" t="b">
        <v>0</v>
      </c>
    </row>
    <row r="644" spans="1:25" x14ac:dyDescent="0.25">
      <c r="A644" t="s">
        <v>92</v>
      </c>
      <c r="B644" t="s">
        <v>171</v>
      </c>
      <c r="C644" t="s">
        <v>94</v>
      </c>
      <c r="D644" t="s">
        <v>172</v>
      </c>
      <c r="E644" t="s">
        <v>220</v>
      </c>
      <c r="F644" t="s">
        <v>116</v>
      </c>
      <c r="G644">
        <v>21589</v>
      </c>
      <c r="H644" t="s">
        <v>225</v>
      </c>
      <c r="I644">
        <v>1</v>
      </c>
      <c r="J644" t="s">
        <v>105</v>
      </c>
      <c r="K644" s="19">
        <v>0.58333333333333337</v>
      </c>
      <c r="L644" s="19">
        <v>0.91666666666666663</v>
      </c>
      <c r="M644">
        <v>8</v>
      </c>
      <c r="N644">
        <v>299.7</v>
      </c>
      <c r="O644">
        <v>60</v>
      </c>
      <c r="P644">
        <v>76</v>
      </c>
      <c r="Q644" t="s">
        <v>97</v>
      </c>
      <c r="R644">
        <v>30</v>
      </c>
      <c r="S644" s="19">
        <v>0.79166666666666663</v>
      </c>
      <c r="T644">
        <v>0</v>
      </c>
      <c r="U644" s="19">
        <v>0.54166666666666663</v>
      </c>
      <c r="V644" t="s">
        <v>97</v>
      </c>
      <c r="W644">
        <v>7.5</v>
      </c>
      <c r="X644" t="s">
        <v>100</v>
      </c>
      <c r="Y644" t="b">
        <v>0</v>
      </c>
    </row>
    <row r="645" spans="1:25" x14ac:dyDescent="0.25">
      <c r="A645" t="s">
        <v>92</v>
      </c>
      <c r="B645" t="s">
        <v>171</v>
      </c>
      <c r="C645" t="s">
        <v>94</v>
      </c>
      <c r="D645" t="s">
        <v>172</v>
      </c>
      <c r="E645" t="s">
        <v>220</v>
      </c>
      <c r="F645" t="s">
        <v>116</v>
      </c>
      <c r="G645">
        <v>24060</v>
      </c>
      <c r="H645" t="s">
        <v>226</v>
      </c>
      <c r="I645">
        <v>1</v>
      </c>
      <c r="J645" t="s">
        <v>105</v>
      </c>
      <c r="K645" s="19">
        <v>0.58333333333333337</v>
      </c>
      <c r="L645" s="19">
        <v>0.91666666666666663</v>
      </c>
      <c r="M645">
        <v>8</v>
      </c>
      <c r="N645">
        <v>281.39</v>
      </c>
      <c r="O645">
        <v>60</v>
      </c>
      <c r="P645">
        <v>76</v>
      </c>
      <c r="Q645" t="s">
        <v>97</v>
      </c>
      <c r="R645">
        <v>30</v>
      </c>
      <c r="S645" s="19">
        <v>0.79166666666666663</v>
      </c>
      <c r="T645">
        <v>0</v>
      </c>
      <c r="U645" s="19">
        <v>0</v>
      </c>
      <c r="V645" t="s">
        <v>97</v>
      </c>
      <c r="W645">
        <v>7.5</v>
      </c>
      <c r="X645" t="s">
        <v>100</v>
      </c>
      <c r="Y645" t="b">
        <v>0</v>
      </c>
    </row>
    <row r="646" spans="1:25" x14ac:dyDescent="0.25">
      <c r="A646" t="s">
        <v>92</v>
      </c>
      <c r="B646" t="s">
        <v>171</v>
      </c>
      <c r="C646" t="s">
        <v>94</v>
      </c>
      <c r="D646" t="s">
        <v>172</v>
      </c>
      <c r="E646" t="s">
        <v>220</v>
      </c>
      <c r="F646" t="s">
        <v>116</v>
      </c>
      <c r="G646">
        <v>24060</v>
      </c>
      <c r="H646" t="s">
        <v>226</v>
      </c>
      <c r="I646">
        <v>1</v>
      </c>
      <c r="J646" t="s">
        <v>99</v>
      </c>
      <c r="K646" s="19">
        <v>0.58333333333333337</v>
      </c>
      <c r="L646" s="19">
        <v>0.91666666666666663</v>
      </c>
      <c r="M646">
        <v>8</v>
      </c>
      <c r="N646">
        <v>281.39</v>
      </c>
      <c r="O646">
        <v>60</v>
      </c>
      <c r="P646">
        <v>76</v>
      </c>
      <c r="Q646" t="s">
        <v>97</v>
      </c>
      <c r="R646">
        <v>30</v>
      </c>
      <c r="S646" s="19">
        <v>0.79166666666666663</v>
      </c>
      <c r="T646">
        <v>0</v>
      </c>
      <c r="U646" s="19">
        <v>0</v>
      </c>
      <c r="V646" t="s">
        <v>97</v>
      </c>
      <c r="W646">
        <v>7.5</v>
      </c>
      <c r="X646" t="s">
        <v>100</v>
      </c>
      <c r="Y646" t="b">
        <v>0</v>
      </c>
    </row>
    <row r="647" spans="1:25" x14ac:dyDescent="0.25">
      <c r="A647" t="s">
        <v>92</v>
      </c>
      <c r="B647" t="s">
        <v>171</v>
      </c>
      <c r="C647" t="s">
        <v>94</v>
      </c>
      <c r="D647" t="s">
        <v>172</v>
      </c>
      <c r="E647" t="s">
        <v>220</v>
      </c>
      <c r="F647" t="s">
        <v>116</v>
      </c>
      <c r="G647">
        <v>24060</v>
      </c>
      <c r="H647" t="s">
        <v>226</v>
      </c>
      <c r="I647">
        <v>1</v>
      </c>
      <c r="J647" t="s">
        <v>113</v>
      </c>
      <c r="K647" s="19">
        <v>0.58333333333333337</v>
      </c>
      <c r="L647" s="19">
        <v>0.91666666666666663</v>
      </c>
      <c r="M647">
        <v>8</v>
      </c>
      <c r="N647">
        <v>375.19</v>
      </c>
      <c r="O647">
        <v>60</v>
      </c>
      <c r="P647">
        <v>76</v>
      </c>
      <c r="Q647" t="s">
        <v>97</v>
      </c>
      <c r="R647">
        <v>30</v>
      </c>
      <c r="S647" s="19">
        <v>0.79166666666666663</v>
      </c>
      <c r="T647">
        <v>0</v>
      </c>
      <c r="U647" s="19">
        <v>0</v>
      </c>
      <c r="V647" t="s">
        <v>97</v>
      </c>
      <c r="W647">
        <v>7.5</v>
      </c>
      <c r="X647" t="s">
        <v>100</v>
      </c>
      <c r="Y647" t="b">
        <v>0</v>
      </c>
    </row>
    <row r="648" spans="1:25" x14ac:dyDescent="0.25">
      <c r="A648" t="s">
        <v>92</v>
      </c>
      <c r="B648" t="s">
        <v>171</v>
      </c>
      <c r="C648" t="s">
        <v>94</v>
      </c>
      <c r="D648" t="s">
        <v>172</v>
      </c>
      <c r="E648" t="s">
        <v>220</v>
      </c>
      <c r="F648" t="s">
        <v>116</v>
      </c>
      <c r="G648">
        <v>24060</v>
      </c>
      <c r="H648" t="s">
        <v>226</v>
      </c>
      <c r="I648">
        <v>1</v>
      </c>
      <c r="J648" t="s">
        <v>114</v>
      </c>
      <c r="K648" s="19">
        <v>0.58333333333333337</v>
      </c>
      <c r="L648" s="19">
        <v>0.91666666666666663</v>
      </c>
      <c r="M648">
        <v>8</v>
      </c>
      <c r="N648">
        <v>437.72</v>
      </c>
      <c r="O648">
        <v>60</v>
      </c>
      <c r="P648">
        <v>76</v>
      </c>
      <c r="Q648" t="s">
        <v>97</v>
      </c>
      <c r="R648">
        <v>30</v>
      </c>
      <c r="S648" s="19">
        <v>0.79166666666666663</v>
      </c>
      <c r="T648">
        <v>0</v>
      </c>
      <c r="U648" s="19">
        <v>0</v>
      </c>
      <c r="V648" t="s">
        <v>97</v>
      </c>
      <c r="W648">
        <v>7.5</v>
      </c>
      <c r="X648" t="s">
        <v>100</v>
      </c>
      <c r="Y648" t="b">
        <v>0</v>
      </c>
    </row>
    <row r="649" spans="1:25" x14ac:dyDescent="0.25">
      <c r="A649" t="s">
        <v>92</v>
      </c>
      <c r="B649" t="s">
        <v>171</v>
      </c>
      <c r="C649" t="s">
        <v>94</v>
      </c>
      <c r="D649" t="s">
        <v>172</v>
      </c>
      <c r="E649" t="s">
        <v>220</v>
      </c>
      <c r="F649" t="s">
        <v>116</v>
      </c>
      <c r="G649">
        <v>24060</v>
      </c>
      <c r="H649" t="s">
        <v>226</v>
      </c>
      <c r="I649">
        <v>2</v>
      </c>
      <c r="J649" t="s">
        <v>99</v>
      </c>
      <c r="K649" s="19">
        <v>0.58333333333333337</v>
      </c>
      <c r="L649" s="19">
        <v>0.91666666666666663</v>
      </c>
      <c r="M649">
        <v>8</v>
      </c>
      <c r="N649">
        <v>281.39</v>
      </c>
      <c r="O649">
        <v>60</v>
      </c>
      <c r="P649">
        <v>76</v>
      </c>
      <c r="Q649" t="s">
        <v>97</v>
      </c>
      <c r="R649">
        <v>30</v>
      </c>
      <c r="S649" s="19">
        <v>0.79166666666666663</v>
      </c>
      <c r="T649">
        <v>0</v>
      </c>
      <c r="U649" s="19">
        <v>0.54166666666666663</v>
      </c>
      <c r="V649" t="s">
        <v>97</v>
      </c>
      <c r="W649">
        <v>7.5</v>
      </c>
      <c r="X649" t="s">
        <v>100</v>
      </c>
      <c r="Y649" t="b">
        <v>0</v>
      </c>
    </row>
    <row r="650" spans="1:25" x14ac:dyDescent="0.25">
      <c r="A650" t="s">
        <v>92</v>
      </c>
      <c r="B650" t="s">
        <v>171</v>
      </c>
      <c r="C650" t="s">
        <v>94</v>
      </c>
      <c r="D650" t="s">
        <v>172</v>
      </c>
      <c r="E650" t="s">
        <v>220</v>
      </c>
      <c r="F650" t="s">
        <v>116</v>
      </c>
      <c r="G650">
        <v>24060</v>
      </c>
      <c r="H650" t="s">
        <v>226</v>
      </c>
      <c r="I650">
        <v>2</v>
      </c>
      <c r="J650" t="s">
        <v>113</v>
      </c>
      <c r="K650" s="19">
        <v>0.58333333333333337</v>
      </c>
      <c r="L650" s="19">
        <v>0.91666666666666663</v>
      </c>
      <c r="M650">
        <v>8</v>
      </c>
      <c r="N650">
        <v>375.19</v>
      </c>
      <c r="O650">
        <v>60</v>
      </c>
      <c r="P650">
        <v>76</v>
      </c>
      <c r="Q650" t="s">
        <v>97</v>
      </c>
      <c r="R650">
        <v>30</v>
      </c>
      <c r="S650" s="19">
        <v>0.79166666666666663</v>
      </c>
      <c r="T650">
        <v>0</v>
      </c>
      <c r="U650" s="19">
        <v>0</v>
      </c>
      <c r="V650" t="s">
        <v>97</v>
      </c>
      <c r="W650">
        <v>7.5</v>
      </c>
      <c r="X650" t="s">
        <v>100</v>
      </c>
      <c r="Y650" t="b">
        <v>0</v>
      </c>
    </row>
    <row r="651" spans="1:25" x14ac:dyDescent="0.25">
      <c r="A651" t="s">
        <v>92</v>
      </c>
      <c r="B651" t="s">
        <v>171</v>
      </c>
      <c r="C651" t="s">
        <v>94</v>
      </c>
      <c r="D651" t="s">
        <v>172</v>
      </c>
      <c r="E651" t="s">
        <v>220</v>
      </c>
      <c r="F651" t="s">
        <v>116</v>
      </c>
      <c r="G651">
        <v>24562</v>
      </c>
      <c r="H651" t="s">
        <v>227</v>
      </c>
      <c r="I651">
        <v>2</v>
      </c>
      <c r="J651" t="s">
        <v>102</v>
      </c>
      <c r="K651" s="19">
        <v>0.58333333333333337</v>
      </c>
      <c r="L651" s="19">
        <v>0.91666666666666663</v>
      </c>
      <c r="M651">
        <v>8</v>
      </c>
      <c r="N651">
        <v>296.24</v>
      </c>
      <c r="O651">
        <v>52.5</v>
      </c>
      <c r="P651">
        <v>76</v>
      </c>
      <c r="Q651" t="s">
        <v>97</v>
      </c>
      <c r="R651">
        <v>30</v>
      </c>
      <c r="S651" s="19">
        <v>0.79166666666666663</v>
      </c>
      <c r="T651">
        <v>0</v>
      </c>
      <c r="U651" s="19">
        <v>0</v>
      </c>
      <c r="V651" t="s">
        <v>97</v>
      </c>
      <c r="W651">
        <v>7.5</v>
      </c>
      <c r="X651" t="s">
        <v>100</v>
      </c>
      <c r="Y651" t="b">
        <v>0</v>
      </c>
    </row>
    <row r="652" spans="1:25" x14ac:dyDescent="0.25">
      <c r="A652" t="s">
        <v>92</v>
      </c>
      <c r="B652" t="s">
        <v>171</v>
      </c>
      <c r="C652" t="s">
        <v>94</v>
      </c>
      <c r="D652" t="s">
        <v>172</v>
      </c>
      <c r="E652" t="s">
        <v>220</v>
      </c>
      <c r="F652" t="s">
        <v>116</v>
      </c>
      <c r="G652">
        <v>24819</v>
      </c>
      <c r="H652" t="s">
        <v>228</v>
      </c>
      <c r="I652">
        <v>1</v>
      </c>
      <c r="J652" t="s">
        <v>103</v>
      </c>
      <c r="K652" s="19">
        <v>0.5625</v>
      </c>
      <c r="L652" s="19">
        <v>0.91666666666666663</v>
      </c>
      <c r="M652">
        <v>8.5</v>
      </c>
      <c r="N652">
        <v>315.99</v>
      </c>
      <c r="O652">
        <v>76</v>
      </c>
      <c r="P652">
        <v>76</v>
      </c>
      <c r="Q652" t="s">
        <v>97</v>
      </c>
      <c r="R652">
        <v>30</v>
      </c>
      <c r="S652" s="19">
        <v>0.77083333333333337</v>
      </c>
      <c r="T652">
        <v>0</v>
      </c>
      <c r="U652" s="19">
        <v>0.54166666666666663</v>
      </c>
      <c r="V652" t="s">
        <v>97</v>
      </c>
      <c r="W652">
        <v>8</v>
      </c>
      <c r="X652" t="s">
        <v>100</v>
      </c>
      <c r="Y652" t="b">
        <v>0</v>
      </c>
    </row>
    <row r="653" spans="1:25" x14ac:dyDescent="0.25">
      <c r="A653" t="s">
        <v>92</v>
      </c>
      <c r="B653" t="s">
        <v>171</v>
      </c>
      <c r="C653" t="s">
        <v>94</v>
      </c>
      <c r="D653" t="s">
        <v>172</v>
      </c>
      <c r="E653" t="s">
        <v>220</v>
      </c>
      <c r="F653" t="s">
        <v>116</v>
      </c>
      <c r="G653">
        <v>24819</v>
      </c>
      <c r="H653" t="s">
        <v>228</v>
      </c>
      <c r="I653">
        <v>2</v>
      </c>
      <c r="J653" t="s">
        <v>113</v>
      </c>
      <c r="K653" s="19">
        <v>0.58333333333333337</v>
      </c>
      <c r="L653" s="19">
        <v>0.91666666666666663</v>
      </c>
      <c r="M653">
        <v>8</v>
      </c>
      <c r="N653">
        <v>394.99</v>
      </c>
      <c r="O653">
        <v>76</v>
      </c>
      <c r="P653">
        <v>76</v>
      </c>
      <c r="Q653" t="s">
        <v>97</v>
      </c>
      <c r="R653">
        <v>30</v>
      </c>
      <c r="S653" s="19">
        <v>0.79166666666666663</v>
      </c>
      <c r="T653">
        <v>0</v>
      </c>
      <c r="U653" s="19">
        <v>0.54166666666666663</v>
      </c>
      <c r="V653" t="s">
        <v>97</v>
      </c>
      <c r="W653">
        <v>7.5</v>
      </c>
      <c r="X653" t="s">
        <v>100</v>
      </c>
      <c r="Y653" t="b">
        <v>0</v>
      </c>
    </row>
    <row r="654" spans="1:25" x14ac:dyDescent="0.25">
      <c r="A654" t="s">
        <v>92</v>
      </c>
      <c r="B654" t="s">
        <v>171</v>
      </c>
      <c r="C654" t="s">
        <v>94</v>
      </c>
      <c r="D654" t="s">
        <v>172</v>
      </c>
      <c r="E654" t="s">
        <v>220</v>
      </c>
      <c r="F654" t="s">
        <v>116</v>
      </c>
      <c r="G654">
        <v>24819</v>
      </c>
      <c r="H654" t="s">
        <v>228</v>
      </c>
      <c r="I654">
        <v>2</v>
      </c>
      <c r="J654" t="s">
        <v>101</v>
      </c>
      <c r="K654" s="19">
        <v>0.58333333333333337</v>
      </c>
      <c r="L654" s="19">
        <v>0.91666666666666663</v>
      </c>
      <c r="M654">
        <v>8</v>
      </c>
      <c r="N654">
        <v>296.24</v>
      </c>
      <c r="O654">
        <v>76</v>
      </c>
      <c r="P654">
        <v>76</v>
      </c>
      <c r="Q654" t="s">
        <v>97</v>
      </c>
      <c r="R654">
        <v>30</v>
      </c>
      <c r="S654" s="19">
        <v>0.79166666666666663</v>
      </c>
      <c r="T654">
        <v>0</v>
      </c>
      <c r="U654" s="19">
        <v>0</v>
      </c>
      <c r="V654" t="s">
        <v>97</v>
      </c>
      <c r="W654">
        <v>7.5</v>
      </c>
      <c r="X654" t="s">
        <v>100</v>
      </c>
      <c r="Y654" t="b">
        <v>0</v>
      </c>
    </row>
    <row r="655" spans="1:25" x14ac:dyDescent="0.25">
      <c r="A655" t="s">
        <v>92</v>
      </c>
      <c r="B655" t="s">
        <v>171</v>
      </c>
      <c r="C655" t="s">
        <v>94</v>
      </c>
      <c r="D655" t="s">
        <v>172</v>
      </c>
      <c r="E655" t="s">
        <v>220</v>
      </c>
      <c r="F655" t="s">
        <v>116</v>
      </c>
      <c r="G655">
        <v>25109</v>
      </c>
      <c r="H655" t="s">
        <v>229</v>
      </c>
      <c r="I655">
        <v>1</v>
      </c>
      <c r="J655" t="s">
        <v>113</v>
      </c>
      <c r="K655" s="19">
        <v>0.58333333333333337</v>
      </c>
      <c r="L655" s="19">
        <v>0.91666666666666663</v>
      </c>
      <c r="M655">
        <v>8</v>
      </c>
      <c r="N655">
        <v>394.99</v>
      </c>
      <c r="O655">
        <v>76</v>
      </c>
      <c r="P655">
        <v>76</v>
      </c>
      <c r="Q655" t="s">
        <v>97</v>
      </c>
      <c r="R655">
        <v>30</v>
      </c>
      <c r="S655" s="19">
        <v>0.79166666666666663</v>
      </c>
      <c r="T655">
        <v>0</v>
      </c>
      <c r="U655" s="19">
        <v>0.54166666666666663</v>
      </c>
      <c r="V655" t="s">
        <v>97</v>
      </c>
      <c r="W655">
        <v>7.5</v>
      </c>
      <c r="X655" t="s">
        <v>100</v>
      </c>
      <c r="Y655" t="b">
        <v>0</v>
      </c>
    </row>
    <row r="656" spans="1:25" x14ac:dyDescent="0.25">
      <c r="A656" t="s">
        <v>92</v>
      </c>
      <c r="B656" t="s">
        <v>171</v>
      </c>
      <c r="C656" t="s">
        <v>94</v>
      </c>
      <c r="D656" t="s">
        <v>172</v>
      </c>
      <c r="E656" t="s">
        <v>220</v>
      </c>
      <c r="F656" t="s">
        <v>116</v>
      </c>
      <c r="G656">
        <v>25109</v>
      </c>
      <c r="H656" t="s">
        <v>229</v>
      </c>
      <c r="I656">
        <v>1</v>
      </c>
      <c r="J656" t="s">
        <v>101</v>
      </c>
      <c r="K656" s="19">
        <v>0.58333333333333337</v>
      </c>
      <c r="L656" s="19">
        <v>0.91666666666666663</v>
      </c>
      <c r="M656">
        <v>8</v>
      </c>
      <c r="N656">
        <v>296.24</v>
      </c>
      <c r="O656">
        <v>76</v>
      </c>
      <c r="P656">
        <v>76</v>
      </c>
      <c r="Q656" t="s">
        <v>97</v>
      </c>
      <c r="R656">
        <v>30</v>
      </c>
      <c r="S656" s="19">
        <v>0.79166666666666663</v>
      </c>
      <c r="T656">
        <v>0</v>
      </c>
      <c r="U656" s="19">
        <v>0.54166666666666663</v>
      </c>
      <c r="V656" t="s">
        <v>97</v>
      </c>
      <c r="W656">
        <v>7.5</v>
      </c>
      <c r="X656" t="s">
        <v>100</v>
      </c>
      <c r="Y656" t="b">
        <v>0</v>
      </c>
    </row>
    <row r="657" spans="1:25" x14ac:dyDescent="0.25">
      <c r="A657" t="s">
        <v>92</v>
      </c>
      <c r="B657" t="s">
        <v>171</v>
      </c>
      <c r="C657" t="s">
        <v>94</v>
      </c>
      <c r="D657" t="s">
        <v>172</v>
      </c>
      <c r="E657" t="s">
        <v>220</v>
      </c>
      <c r="F657" t="s">
        <v>116</v>
      </c>
      <c r="G657">
        <v>25175</v>
      </c>
      <c r="H657" t="s">
        <v>199</v>
      </c>
      <c r="I657">
        <v>1</v>
      </c>
      <c r="J657" t="s">
        <v>99</v>
      </c>
      <c r="K657" s="19">
        <v>0.58333333333333337</v>
      </c>
      <c r="L657" s="19">
        <v>0.91666666666666663</v>
      </c>
      <c r="M657">
        <v>8</v>
      </c>
      <c r="N657">
        <v>296.24</v>
      </c>
      <c r="O657">
        <v>75</v>
      </c>
      <c r="P657">
        <v>76</v>
      </c>
      <c r="Q657" t="s">
        <v>97</v>
      </c>
      <c r="R657">
        <v>30</v>
      </c>
      <c r="S657" s="19">
        <v>0.79166666666666663</v>
      </c>
      <c r="T657">
        <v>0</v>
      </c>
      <c r="U657" s="19">
        <v>0.54166666666666663</v>
      </c>
      <c r="V657" t="s">
        <v>97</v>
      </c>
      <c r="W657">
        <v>7.5</v>
      </c>
      <c r="X657" t="s">
        <v>100</v>
      </c>
      <c r="Y657" t="b">
        <v>0</v>
      </c>
    </row>
    <row r="658" spans="1:25" x14ac:dyDescent="0.25">
      <c r="A658" t="s">
        <v>92</v>
      </c>
      <c r="B658" t="s">
        <v>171</v>
      </c>
      <c r="C658" t="s">
        <v>94</v>
      </c>
      <c r="D658" t="s">
        <v>172</v>
      </c>
      <c r="E658" t="s">
        <v>220</v>
      </c>
      <c r="F658" t="s">
        <v>116</v>
      </c>
      <c r="G658">
        <v>25175</v>
      </c>
      <c r="H658" t="s">
        <v>199</v>
      </c>
      <c r="I658">
        <v>1</v>
      </c>
      <c r="J658" t="s">
        <v>103</v>
      </c>
      <c r="K658" s="19">
        <v>0.58333333333333337</v>
      </c>
      <c r="L658" s="19">
        <v>0.91666666666666663</v>
      </c>
      <c r="M658">
        <v>8</v>
      </c>
      <c r="N658">
        <v>296.24</v>
      </c>
      <c r="O658">
        <v>75</v>
      </c>
      <c r="P658">
        <v>76</v>
      </c>
      <c r="Q658" t="s">
        <v>97</v>
      </c>
      <c r="R658">
        <v>30</v>
      </c>
      <c r="S658" s="19">
        <v>0.79166666666666663</v>
      </c>
      <c r="T658">
        <v>0</v>
      </c>
      <c r="U658" s="19">
        <v>0.54166666666666663</v>
      </c>
      <c r="V658" t="s">
        <v>97</v>
      </c>
      <c r="W658">
        <v>7.5</v>
      </c>
      <c r="X658" t="s">
        <v>100</v>
      </c>
      <c r="Y658" t="b">
        <v>0</v>
      </c>
    </row>
    <row r="659" spans="1:25" x14ac:dyDescent="0.25">
      <c r="A659" t="s">
        <v>92</v>
      </c>
      <c r="B659" t="s">
        <v>171</v>
      </c>
      <c r="C659" t="s">
        <v>94</v>
      </c>
      <c r="D659" t="s">
        <v>172</v>
      </c>
      <c r="E659" t="s">
        <v>220</v>
      </c>
      <c r="F659" t="s">
        <v>116</v>
      </c>
      <c r="G659">
        <v>25175</v>
      </c>
      <c r="H659" t="s">
        <v>199</v>
      </c>
      <c r="I659">
        <v>2</v>
      </c>
      <c r="J659" t="s">
        <v>105</v>
      </c>
      <c r="K659" s="19">
        <v>0.58333333333333337</v>
      </c>
      <c r="L659" s="19">
        <v>0.91666666666666663</v>
      </c>
      <c r="M659">
        <v>8</v>
      </c>
      <c r="N659">
        <v>296.24</v>
      </c>
      <c r="O659">
        <v>75</v>
      </c>
      <c r="P659">
        <v>76</v>
      </c>
      <c r="Q659" t="s">
        <v>97</v>
      </c>
      <c r="R659">
        <v>30</v>
      </c>
      <c r="S659" s="19">
        <v>0.79166666666666663</v>
      </c>
      <c r="T659">
        <v>0</v>
      </c>
      <c r="U659" s="19">
        <v>0.54166666666666663</v>
      </c>
      <c r="V659" t="s">
        <v>97</v>
      </c>
      <c r="W659">
        <v>7.5</v>
      </c>
      <c r="X659" t="s">
        <v>100</v>
      </c>
      <c r="Y659" t="b">
        <v>0</v>
      </c>
    </row>
    <row r="660" spans="1:25" x14ac:dyDescent="0.25">
      <c r="A660" t="s">
        <v>92</v>
      </c>
      <c r="B660" t="s">
        <v>171</v>
      </c>
      <c r="C660" t="s">
        <v>94</v>
      </c>
      <c r="D660" t="s">
        <v>172</v>
      </c>
      <c r="E660" t="s">
        <v>220</v>
      </c>
      <c r="F660" t="s">
        <v>116</v>
      </c>
      <c r="G660">
        <v>25175</v>
      </c>
      <c r="H660" t="s">
        <v>199</v>
      </c>
      <c r="I660">
        <v>2</v>
      </c>
      <c r="J660" t="s">
        <v>101</v>
      </c>
      <c r="K660" s="19">
        <v>0.58333333333333337</v>
      </c>
      <c r="L660" s="19">
        <v>0.91666666666666663</v>
      </c>
      <c r="M660">
        <v>8</v>
      </c>
      <c r="N660">
        <v>296.24</v>
      </c>
      <c r="O660">
        <v>75</v>
      </c>
      <c r="P660">
        <v>76</v>
      </c>
      <c r="Q660" t="s">
        <v>97</v>
      </c>
      <c r="R660">
        <v>30</v>
      </c>
      <c r="S660" s="19">
        <v>0.79166666666666663</v>
      </c>
      <c r="T660">
        <v>0</v>
      </c>
      <c r="U660" s="19">
        <v>0.54166666666666663</v>
      </c>
      <c r="V660" t="s">
        <v>97</v>
      </c>
      <c r="W660">
        <v>7.5</v>
      </c>
      <c r="X660" t="s">
        <v>100</v>
      </c>
      <c r="Y660" t="b">
        <v>0</v>
      </c>
    </row>
    <row r="661" spans="1:25" x14ac:dyDescent="0.25">
      <c r="A661" t="s">
        <v>92</v>
      </c>
      <c r="B661" t="s">
        <v>171</v>
      </c>
      <c r="C661" t="s">
        <v>94</v>
      </c>
      <c r="D661" t="s">
        <v>172</v>
      </c>
      <c r="E661" t="s">
        <v>220</v>
      </c>
      <c r="F661" t="s">
        <v>116</v>
      </c>
      <c r="G661">
        <v>25175</v>
      </c>
      <c r="H661" t="s">
        <v>199</v>
      </c>
      <c r="I661">
        <v>2</v>
      </c>
      <c r="J661" t="s">
        <v>103</v>
      </c>
      <c r="K661" s="19">
        <v>0.58333333333333337</v>
      </c>
      <c r="L661" s="19">
        <v>0.91666666666666663</v>
      </c>
      <c r="M661">
        <v>8</v>
      </c>
      <c r="N661">
        <v>296.24</v>
      </c>
      <c r="O661">
        <v>75</v>
      </c>
      <c r="P661">
        <v>76</v>
      </c>
      <c r="Q661" t="s">
        <v>97</v>
      </c>
      <c r="R661">
        <v>30</v>
      </c>
      <c r="S661" s="19">
        <v>0.79166666666666663</v>
      </c>
      <c r="T661">
        <v>0</v>
      </c>
      <c r="U661" s="19">
        <v>0.54166666666666663</v>
      </c>
      <c r="V661" t="s">
        <v>97</v>
      </c>
      <c r="W661">
        <v>7.5</v>
      </c>
      <c r="X661" t="s">
        <v>100</v>
      </c>
      <c r="Y661" t="b">
        <v>0</v>
      </c>
    </row>
    <row r="662" spans="1:25" x14ac:dyDescent="0.25">
      <c r="A662" t="s">
        <v>92</v>
      </c>
      <c r="B662" t="s">
        <v>171</v>
      </c>
      <c r="C662" t="s">
        <v>94</v>
      </c>
      <c r="D662" t="s">
        <v>172</v>
      </c>
      <c r="E662" t="s">
        <v>220</v>
      </c>
      <c r="F662" t="s">
        <v>116</v>
      </c>
      <c r="G662">
        <v>25302</v>
      </c>
      <c r="H662" t="s">
        <v>230</v>
      </c>
      <c r="I662">
        <v>1</v>
      </c>
      <c r="J662" t="s">
        <v>105</v>
      </c>
      <c r="K662" s="19">
        <v>0.58333333333333337</v>
      </c>
      <c r="L662" s="19">
        <v>0.91666666666666663</v>
      </c>
      <c r="M662">
        <v>8</v>
      </c>
      <c r="N662">
        <v>296.24</v>
      </c>
      <c r="O662">
        <v>60</v>
      </c>
      <c r="P662">
        <v>76</v>
      </c>
      <c r="Q662" t="s">
        <v>97</v>
      </c>
      <c r="R662">
        <v>30</v>
      </c>
      <c r="S662" s="19">
        <v>0.79166666666666663</v>
      </c>
      <c r="T662">
        <v>0</v>
      </c>
      <c r="U662" s="19">
        <v>0</v>
      </c>
      <c r="V662" t="s">
        <v>97</v>
      </c>
      <c r="W662">
        <v>7.5</v>
      </c>
      <c r="X662" t="s">
        <v>100</v>
      </c>
      <c r="Y662" t="b">
        <v>0</v>
      </c>
    </row>
    <row r="663" spans="1:25" x14ac:dyDescent="0.25">
      <c r="A663" t="s">
        <v>92</v>
      </c>
      <c r="B663" t="s">
        <v>171</v>
      </c>
      <c r="C663" t="s">
        <v>94</v>
      </c>
      <c r="D663" t="s">
        <v>172</v>
      </c>
      <c r="E663" t="s">
        <v>220</v>
      </c>
      <c r="F663" t="s">
        <v>116</v>
      </c>
      <c r="G663">
        <v>25302</v>
      </c>
      <c r="H663" t="s">
        <v>230</v>
      </c>
      <c r="I663">
        <v>1</v>
      </c>
      <c r="J663" t="s">
        <v>113</v>
      </c>
      <c r="K663" s="19">
        <v>0.58333333333333337</v>
      </c>
      <c r="L663" s="19">
        <v>0.91666666666666663</v>
      </c>
      <c r="M663">
        <v>8</v>
      </c>
      <c r="N663">
        <v>394.99</v>
      </c>
      <c r="O663">
        <v>60</v>
      </c>
      <c r="P663">
        <v>76</v>
      </c>
      <c r="Q663" t="s">
        <v>97</v>
      </c>
      <c r="R663">
        <v>30</v>
      </c>
      <c r="S663" s="19">
        <v>0.79166666666666663</v>
      </c>
      <c r="T663">
        <v>0</v>
      </c>
      <c r="U663" s="19">
        <v>0.54166666666666663</v>
      </c>
      <c r="V663" t="s">
        <v>97</v>
      </c>
      <c r="W663">
        <v>7.5</v>
      </c>
      <c r="X663" t="s">
        <v>100</v>
      </c>
      <c r="Y663" t="b">
        <v>0</v>
      </c>
    </row>
    <row r="664" spans="1:25" x14ac:dyDescent="0.25">
      <c r="A664" t="s">
        <v>92</v>
      </c>
      <c r="B664" t="s">
        <v>171</v>
      </c>
      <c r="C664" t="s">
        <v>94</v>
      </c>
      <c r="D664" t="s">
        <v>172</v>
      </c>
      <c r="E664" t="s">
        <v>220</v>
      </c>
      <c r="F664" t="s">
        <v>116</v>
      </c>
      <c r="G664">
        <v>25302</v>
      </c>
      <c r="H664" t="s">
        <v>230</v>
      </c>
      <c r="I664">
        <v>1</v>
      </c>
      <c r="J664" t="s">
        <v>101</v>
      </c>
      <c r="K664" s="19">
        <v>0.58333333333333337</v>
      </c>
      <c r="L664" s="19">
        <v>0.91666666666666663</v>
      </c>
      <c r="M664">
        <v>8</v>
      </c>
      <c r="N664">
        <v>296.24</v>
      </c>
      <c r="O664">
        <v>60</v>
      </c>
      <c r="P664">
        <v>76</v>
      </c>
      <c r="Q664" t="s">
        <v>97</v>
      </c>
      <c r="R664">
        <v>30</v>
      </c>
      <c r="S664" s="19">
        <v>0.79166666666666663</v>
      </c>
      <c r="T664">
        <v>0</v>
      </c>
      <c r="U664" s="19">
        <v>0</v>
      </c>
      <c r="V664" t="s">
        <v>97</v>
      </c>
      <c r="W664">
        <v>7.5</v>
      </c>
      <c r="X664" t="s">
        <v>100</v>
      </c>
      <c r="Y664" t="b">
        <v>0</v>
      </c>
    </row>
    <row r="665" spans="1:25" x14ac:dyDescent="0.25">
      <c r="A665" t="s">
        <v>92</v>
      </c>
      <c r="B665" t="s">
        <v>171</v>
      </c>
      <c r="C665" t="s">
        <v>94</v>
      </c>
      <c r="D665" t="s">
        <v>172</v>
      </c>
      <c r="E665" t="s">
        <v>220</v>
      </c>
      <c r="F665" t="s">
        <v>116</v>
      </c>
      <c r="G665">
        <v>25302</v>
      </c>
      <c r="H665" t="s">
        <v>230</v>
      </c>
      <c r="I665">
        <v>1</v>
      </c>
      <c r="J665" t="s">
        <v>102</v>
      </c>
      <c r="K665" s="19">
        <v>0.58333333333333337</v>
      </c>
      <c r="L665" s="19">
        <v>0.91666666666666663</v>
      </c>
      <c r="M665">
        <v>8</v>
      </c>
      <c r="N665">
        <v>296.24</v>
      </c>
      <c r="O665">
        <v>60</v>
      </c>
      <c r="P665">
        <v>76</v>
      </c>
      <c r="Q665" t="s">
        <v>97</v>
      </c>
      <c r="R665">
        <v>30</v>
      </c>
      <c r="S665" s="19">
        <v>0.79166666666666663</v>
      </c>
      <c r="T665">
        <v>0</v>
      </c>
      <c r="U665" s="19">
        <v>0.54166666666666663</v>
      </c>
      <c r="V665" t="s">
        <v>97</v>
      </c>
      <c r="W665">
        <v>7.5</v>
      </c>
      <c r="X665" t="s">
        <v>100</v>
      </c>
      <c r="Y665" t="b">
        <v>0</v>
      </c>
    </row>
    <row r="666" spans="1:25" x14ac:dyDescent="0.25">
      <c r="A666" t="s">
        <v>92</v>
      </c>
      <c r="B666" t="s">
        <v>171</v>
      </c>
      <c r="C666" t="s">
        <v>94</v>
      </c>
      <c r="D666" t="s">
        <v>172</v>
      </c>
      <c r="E666" t="s">
        <v>220</v>
      </c>
      <c r="F666" t="s">
        <v>116</v>
      </c>
      <c r="G666">
        <v>25302</v>
      </c>
      <c r="H666" t="s">
        <v>230</v>
      </c>
      <c r="I666">
        <v>2</v>
      </c>
      <c r="J666" t="s">
        <v>105</v>
      </c>
      <c r="K666" s="19">
        <v>0.58333333333333337</v>
      </c>
      <c r="L666" s="19">
        <v>0.91666666666666663</v>
      </c>
      <c r="M666">
        <v>8</v>
      </c>
      <c r="N666">
        <v>296.24</v>
      </c>
      <c r="O666">
        <v>60</v>
      </c>
      <c r="P666">
        <v>76</v>
      </c>
      <c r="Q666" t="s">
        <v>97</v>
      </c>
      <c r="R666">
        <v>30</v>
      </c>
      <c r="S666" s="19">
        <v>0.79166666666666663</v>
      </c>
      <c r="T666">
        <v>0</v>
      </c>
      <c r="U666" s="19">
        <v>0.54166666666666663</v>
      </c>
      <c r="V666" t="s">
        <v>97</v>
      </c>
      <c r="W666">
        <v>7.5</v>
      </c>
      <c r="X666" t="s">
        <v>100</v>
      </c>
      <c r="Y666" t="b">
        <v>0</v>
      </c>
    </row>
    <row r="667" spans="1:25" x14ac:dyDescent="0.25">
      <c r="A667" t="s">
        <v>92</v>
      </c>
      <c r="B667" t="s">
        <v>171</v>
      </c>
      <c r="C667" t="s">
        <v>94</v>
      </c>
      <c r="D667" t="s">
        <v>172</v>
      </c>
      <c r="E667" t="s">
        <v>220</v>
      </c>
      <c r="F667" t="s">
        <v>116</v>
      </c>
      <c r="G667">
        <v>25302</v>
      </c>
      <c r="H667" t="s">
        <v>230</v>
      </c>
      <c r="I667">
        <v>2</v>
      </c>
      <c r="J667" t="s">
        <v>114</v>
      </c>
      <c r="K667" s="19">
        <v>0.58333333333333337</v>
      </c>
      <c r="L667" s="19">
        <v>0.91666666666666663</v>
      </c>
      <c r="M667">
        <v>8</v>
      </c>
      <c r="N667">
        <v>460.82</v>
      </c>
      <c r="O667">
        <v>60</v>
      </c>
      <c r="P667">
        <v>76</v>
      </c>
      <c r="Q667" t="s">
        <v>97</v>
      </c>
      <c r="R667">
        <v>30</v>
      </c>
      <c r="S667" s="19">
        <v>0.79166666666666663</v>
      </c>
      <c r="T667">
        <v>0</v>
      </c>
      <c r="U667" s="19">
        <v>0.54166666666666663</v>
      </c>
      <c r="V667" t="s">
        <v>97</v>
      </c>
      <c r="W667">
        <v>7.5</v>
      </c>
      <c r="X667" t="s">
        <v>100</v>
      </c>
      <c r="Y667" t="b">
        <v>0</v>
      </c>
    </row>
    <row r="668" spans="1:25" x14ac:dyDescent="0.25">
      <c r="A668" t="s">
        <v>92</v>
      </c>
      <c r="B668" t="s">
        <v>171</v>
      </c>
      <c r="C668" t="s">
        <v>94</v>
      </c>
      <c r="D668" t="s">
        <v>172</v>
      </c>
      <c r="E668" t="s">
        <v>220</v>
      </c>
      <c r="F668" t="s">
        <v>116</v>
      </c>
      <c r="G668">
        <v>25376</v>
      </c>
      <c r="H668" t="s">
        <v>231</v>
      </c>
      <c r="I668">
        <v>1</v>
      </c>
      <c r="J668" t="s">
        <v>114</v>
      </c>
      <c r="K668" s="19">
        <v>0.58333333333333337</v>
      </c>
      <c r="L668" s="19">
        <v>0.91666666666666663</v>
      </c>
      <c r="M668">
        <v>8</v>
      </c>
      <c r="N668">
        <v>460.82</v>
      </c>
      <c r="O668">
        <v>52.5</v>
      </c>
      <c r="P668">
        <v>76</v>
      </c>
      <c r="Q668" t="s">
        <v>97</v>
      </c>
      <c r="R668">
        <v>30</v>
      </c>
      <c r="S668" s="19">
        <v>0.79166666666666663</v>
      </c>
      <c r="T668">
        <v>0</v>
      </c>
      <c r="U668" s="19">
        <v>0.54166666666666663</v>
      </c>
      <c r="V668" t="s">
        <v>97</v>
      </c>
      <c r="W668">
        <v>7.5</v>
      </c>
      <c r="X668" t="s">
        <v>100</v>
      </c>
      <c r="Y668" t="b">
        <v>0</v>
      </c>
    </row>
    <row r="669" spans="1:25" x14ac:dyDescent="0.25">
      <c r="A669" t="s">
        <v>92</v>
      </c>
      <c r="B669" t="s">
        <v>171</v>
      </c>
      <c r="C669" t="s">
        <v>94</v>
      </c>
      <c r="D669" t="s">
        <v>172</v>
      </c>
      <c r="E669" t="s">
        <v>220</v>
      </c>
      <c r="F669" t="s">
        <v>116</v>
      </c>
      <c r="G669">
        <v>25376</v>
      </c>
      <c r="H669" t="s">
        <v>231</v>
      </c>
      <c r="I669">
        <v>1</v>
      </c>
      <c r="J669" t="s">
        <v>103</v>
      </c>
      <c r="K669" s="19">
        <v>0.58333333333333337</v>
      </c>
      <c r="L669" s="19">
        <v>0.91666666666666663</v>
      </c>
      <c r="M669">
        <v>8</v>
      </c>
      <c r="N669">
        <v>296.24</v>
      </c>
      <c r="O669">
        <v>52.5</v>
      </c>
      <c r="P669">
        <v>76</v>
      </c>
      <c r="Q669" t="s">
        <v>97</v>
      </c>
      <c r="R669">
        <v>30</v>
      </c>
      <c r="S669" s="19">
        <v>0.79166666666666663</v>
      </c>
      <c r="T669">
        <v>0</v>
      </c>
      <c r="U669" s="19">
        <v>0.54166666666666663</v>
      </c>
      <c r="V669" t="s">
        <v>97</v>
      </c>
      <c r="W669">
        <v>7.5</v>
      </c>
      <c r="X669" t="s">
        <v>100</v>
      </c>
      <c r="Y669" t="b">
        <v>0</v>
      </c>
    </row>
    <row r="670" spans="1:25" x14ac:dyDescent="0.25">
      <c r="A670" t="s">
        <v>92</v>
      </c>
      <c r="B670" t="s">
        <v>171</v>
      </c>
      <c r="C670" t="s">
        <v>94</v>
      </c>
      <c r="D670" t="s">
        <v>172</v>
      </c>
      <c r="E670" t="s">
        <v>220</v>
      </c>
      <c r="F670" t="s">
        <v>116</v>
      </c>
      <c r="G670">
        <v>25376</v>
      </c>
      <c r="H670" t="s">
        <v>231</v>
      </c>
      <c r="I670">
        <v>2</v>
      </c>
      <c r="J670" t="s">
        <v>99</v>
      </c>
      <c r="K670" s="19">
        <v>0.58333333333333337</v>
      </c>
      <c r="L670" s="19">
        <v>0.91666666666666663</v>
      </c>
      <c r="M670">
        <v>8</v>
      </c>
      <c r="N670">
        <v>296.24</v>
      </c>
      <c r="O670">
        <v>52.5</v>
      </c>
      <c r="P670">
        <v>76</v>
      </c>
      <c r="Q670" t="s">
        <v>97</v>
      </c>
      <c r="R670">
        <v>30</v>
      </c>
      <c r="S670" s="19">
        <v>0.79166666666666663</v>
      </c>
      <c r="T670">
        <v>0</v>
      </c>
      <c r="U670" s="19">
        <v>0.54166666666666663</v>
      </c>
      <c r="V670" t="s">
        <v>97</v>
      </c>
      <c r="W670">
        <v>7.5</v>
      </c>
      <c r="X670" t="s">
        <v>100</v>
      </c>
      <c r="Y670" t="b">
        <v>0</v>
      </c>
    </row>
    <row r="671" spans="1:25" x14ac:dyDescent="0.25">
      <c r="A671" t="s">
        <v>92</v>
      </c>
      <c r="B671" t="s">
        <v>171</v>
      </c>
      <c r="C671" t="s">
        <v>94</v>
      </c>
      <c r="D671" t="s">
        <v>172</v>
      </c>
      <c r="E671" t="s">
        <v>220</v>
      </c>
      <c r="F671" t="s">
        <v>116</v>
      </c>
      <c r="G671">
        <v>26014</v>
      </c>
      <c r="H671" t="s">
        <v>195</v>
      </c>
      <c r="I671">
        <v>1</v>
      </c>
      <c r="J671" t="s">
        <v>102</v>
      </c>
      <c r="K671" s="19">
        <v>0.58333333333333337</v>
      </c>
      <c r="L671" s="19">
        <v>0.91666666666666663</v>
      </c>
      <c r="M671">
        <v>8</v>
      </c>
      <c r="N671">
        <v>0</v>
      </c>
      <c r="O671">
        <v>30</v>
      </c>
      <c r="P671">
        <v>76</v>
      </c>
      <c r="Q671" t="s">
        <v>97</v>
      </c>
      <c r="R671">
        <v>30</v>
      </c>
      <c r="S671" s="19">
        <v>0.79166666666666663</v>
      </c>
      <c r="T671">
        <v>0</v>
      </c>
      <c r="U671" s="19">
        <v>0.54166666666666663</v>
      </c>
      <c r="V671" t="s">
        <v>97</v>
      </c>
      <c r="W671">
        <v>7.5</v>
      </c>
      <c r="X671" t="s">
        <v>100</v>
      </c>
      <c r="Y671" t="b">
        <v>0</v>
      </c>
    </row>
    <row r="672" spans="1:25" x14ac:dyDescent="0.25">
      <c r="A672" t="s">
        <v>92</v>
      </c>
      <c r="B672" t="s">
        <v>171</v>
      </c>
      <c r="C672" t="s">
        <v>94</v>
      </c>
      <c r="D672" t="s">
        <v>172</v>
      </c>
      <c r="E672" t="s">
        <v>220</v>
      </c>
      <c r="F672" t="s">
        <v>116</v>
      </c>
      <c r="G672">
        <v>26072</v>
      </c>
      <c r="H672" t="s">
        <v>189</v>
      </c>
      <c r="I672">
        <v>1</v>
      </c>
      <c r="J672" t="s">
        <v>101</v>
      </c>
      <c r="K672" s="19">
        <v>0.58333333333333337</v>
      </c>
      <c r="L672" s="19">
        <v>0.91666666666666663</v>
      </c>
      <c r="M672">
        <v>8</v>
      </c>
      <c r="N672">
        <v>0</v>
      </c>
      <c r="O672">
        <v>45</v>
      </c>
      <c r="P672">
        <v>76</v>
      </c>
      <c r="Q672" t="s">
        <v>97</v>
      </c>
      <c r="R672">
        <v>30</v>
      </c>
      <c r="S672" s="19">
        <v>0.79166666666666663</v>
      </c>
      <c r="T672">
        <v>0</v>
      </c>
      <c r="U672" s="19">
        <v>0.54166666666666663</v>
      </c>
      <c r="V672" t="s">
        <v>97</v>
      </c>
      <c r="W672">
        <v>7.5</v>
      </c>
      <c r="X672" t="s">
        <v>100</v>
      </c>
      <c r="Y672" t="b">
        <v>0</v>
      </c>
    </row>
    <row r="673" spans="1:25" x14ac:dyDescent="0.25">
      <c r="A673" t="s">
        <v>92</v>
      </c>
      <c r="B673" t="s">
        <v>171</v>
      </c>
      <c r="C673" t="s">
        <v>94</v>
      </c>
      <c r="D673" t="s">
        <v>172</v>
      </c>
      <c r="E673" t="s">
        <v>220</v>
      </c>
      <c r="F673" t="s">
        <v>116</v>
      </c>
      <c r="G673">
        <v>26072</v>
      </c>
      <c r="H673" t="s">
        <v>189</v>
      </c>
      <c r="I673">
        <v>2</v>
      </c>
      <c r="J673" t="s">
        <v>101</v>
      </c>
      <c r="K673" s="19">
        <v>0.58333333333333337</v>
      </c>
      <c r="L673" s="19">
        <v>0.91666666666666663</v>
      </c>
      <c r="M673">
        <v>8</v>
      </c>
      <c r="N673">
        <v>0</v>
      </c>
      <c r="O673">
        <v>45</v>
      </c>
      <c r="P673">
        <v>76</v>
      </c>
      <c r="Q673" t="s">
        <v>97</v>
      </c>
      <c r="R673">
        <v>30</v>
      </c>
      <c r="S673" s="19">
        <v>0.79166666666666663</v>
      </c>
      <c r="T673">
        <v>0</v>
      </c>
      <c r="U673" s="19">
        <v>0.54166666666666663</v>
      </c>
      <c r="V673" t="s">
        <v>97</v>
      </c>
      <c r="W673">
        <v>7.5</v>
      </c>
      <c r="X673" t="s">
        <v>100</v>
      </c>
      <c r="Y673" t="b">
        <v>0</v>
      </c>
    </row>
    <row r="674" spans="1:25" x14ac:dyDescent="0.25">
      <c r="A674" t="s">
        <v>92</v>
      </c>
      <c r="B674" t="s">
        <v>171</v>
      </c>
      <c r="C674" t="s">
        <v>94</v>
      </c>
      <c r="D674" t="s">
        <v>172</v>
      </c>
      <c r="E674" t="s">
        <v>220</v>
      </c>
      <c r="F674" t="s">
        <v>116</v>
      </c>
      <c r="G674">
        <v>26072</v>
      </c>
      <c r="H674" t="s">
        <v>189</v>
      </c>
      <c r="I674">
        <v>2</v>
      </c>
      <c r="J674" t="s">
        <v>103</v>
      </c>
      <c r="K674" s="19">
        <v>0.58333333333333337</v>
      </c>
      <c r="L674" s="19">
        <v>0.91666666666666663</v>
      </c>
      <c r="M674">
        <v>8</v>
      </c>
      <c r="N674">
        <v>0</v>
      </c>
      <c r="O674">
        <v>45</v>
      </c>
      <c r="P674">
        <v>76</v>
      </c>
      <c r="Q674" t="s">
        <v>97</v>
      </c>
      <c r="R674">
        <v>30</v>
      </c>
      <c r="S674" s="19">
        <v>0.79166666666666663</v>
      </c>
      <c r="T674">
        <v>0</v>
      </c>
      <c r="U674" s="19">
        <v>0.54166666666666663</v>
      </c>
      <c r="V674" t="s">
        <v>97</v>
      </c>
      <c r="W674">
        <v>7.5</v>
      </c>
      <c r="X674" t="s">
        <v>100</v>
      </c>
      <c r="Y674" t="b">
        <v>0</v>
      </c>
    </row>
    <row r="675" spans="1:25" x14ac:dyDescent="0.25">
      <c r="A675" t="s">
        <v>92</v>
      </c>
      <c r="B675" t="s">
        <v>171</v>
      </c>
      <c r="C675" t="s">
        <v>94</v>
      </c>
      <c r="D675" t="s">
        <v>172</v>
      </c>
      <c r="E675" t="s">
        <v>220</v>
      </c>
      <c r="F675" t="s">
        <v>116</v>
      </c>
      <c r="G675">
        <v>26358</v>
      </c>
      <c r="H675" t="s">
        <v>201</v>
      </c>
      <c r="I675">
        <v>2</v>
      </c>
      <c r="J675" t="s">
        <v>103</v>
      </c>
      <c r="K675" s="19">
        <v>0.58333333333333337</v>
      </c>
      <c r="L675" s="19">
        <v>0.91666666666666663</v>
      </c>
      <c r="M675">
        <v>8</v>
      </c>
      <c r="N675">
        <v>377.85</v>
      </c>
      <c r="O675">
        <v>0</v>
      </c>
      <c r="P675">
        <v>76</v>
      </c>
      <c r="Q675" t="s">
        <v>97</v>
      </c>
      <c r="R675">
        <v>30</v>
      </c>
      <c r="S675" s="19">
        <v>0.79166666666666663</v>
      </c>
      <c r="T675">
        <v>0</v>
      </c>
      <c r="U675" s="19">
        <v>0.54166666666666663</v>
      </c>
      <c r="V675" t="s">
        <v>97</v>
      </c>
      <c r="W675">
        <v>7.5</v>
      </c>
      <c r="X675" t="s">
        <v>100</v>
      </c>
      <c r="Y675" t="b">
        <v>0</v>
      </c>
    </row>
    <row r="676" spans="1:25" x14ac:dyDescent="0.25">
      <c r="A676" t="s">
        <v>92</v>
      </c>
      <c r="B676" t="s">
        <v>171</v>
      </c>
      <c r="C676" t="s">
        <v>94</v>
      </c>
      <c r="D676" t="s">
        <v>172</v>
      </c>
      <c r="E676" t="s">
        <v>220</v>
      </c>
      <c r="F676" t="s">
        <v>116</v>
      </c>
      <c r="G676">
        <v>26401</v>
      </c>
      <c r="H676" t="s">
        <v>232</v>
      </c>
      <c r="I676">
        <v>1</v>
      </c>
      <c r="J676" t="s">
        <v>99</v>
      </c>
      <c r="K676" s="19">
        <v>0.58333333333333337</v>
      </c>
      <c r="L676" s="19">
        <v>0.91666666666666663</v>
      </c>
      <c r="M676">
        <v>8</v>
      </c>
      <c r="N676">
        <v>373.62</v>
      </c>
      <c r="O676">
        <v>52.5</v>
      </c>
      <c r="P676">
        <v>76</v>
      </c>
      <c r="Q676" t="s">
        <v>97</v>
      </c>
      <c r="R676">
        <v>30</v>
      </c>
      <c r="S676" s="19">
        <v>0.79166666666666663</v>
      </c>
      <c r="T676">
        <v>0</v>
      </c>
      <c r="U676" s="19">
        <v>0.54166666666666663</v>
      </c>
      <c r="V676" t="s">
        <v>97</v>
      </c>
      <c r="W676">
        <v>7.5</v>
      </c>
      <c r="X676" t="s">
        <v>100</v>
      </c>
      <c r="Y676" t="b">
        <v>0</v>
      </c>
    </row>
    <row r="677" spans="1:25" x14ac:dyDescent="0.25">
      <c r="A677" t="s">
        <v>92</v>
      </c>
      <c r="B677" t="s">
        <v>171</v>
      </c>
      <c r="C677" t="s">
        <v>94</v>
      </c>
      <c r="D677" t="s">
        <v>172</v>
      </c>
      <c r="E677" t="s">
        <v>220</v>
      </c>
      <c r="F677" t="s">
        <v>116</v>
      </c>
      <c r="G677">
        <v>26401</v>
      </c>
      <c r="H677" t="s">
        <v>232</v>
      </c>
      <c r="I677">
        <v>1</v>
      </c>
      <c r="J677" t="s">
        <v>102</v>
      </c>
      <c r="K677" s="19">
        <v>0.58333333333333337</v>
      </c>
      <c r="L677" s="19">
        <v>0.91666666666666663</v>
      </c>
      <c r="M677">
        <v>8</v>
      </c>
      <c r="N677">
        <v>373.62</v>
      </c>
      <c r="O677">
        <v>52.5</v>
      </c>
      <c r="P677">
        <v>76</v>
      </c>
      <c r="Q677" t="s">
        <v>97</v>
      </c>
      <c r="R677">
        <v>30</v>
      </c>
      <c r="S677" s="19">
        <v>0.79166666666666663</v>
      </c>
      <c r="T677">
        <v>0</v>
      </c>
      <c r="U677" s="19">
        <v>0.54166666666666663</v>
      </c>
      <c r="V677" t="s">
        <v>97</v>
      </c>
      <c r="W677">
        <v>7.5</v>
      </c>
      <c r="X677" t="s">
        <v>100</v>
      </c>
      <c r="Y677" t="b">
        <v>0</v>
      </c>
    </row>
    <row r="678" spans="1:25" x14ac:dyDescent="0.25">
      <c r="A678" t="s">
        <v>92</v>
      </c>
      <c r="B678" t="s">
        <v>171</v>
      </c>
      <c r="C678" t="s">
        <v>94</v>
      </c>
      <c r="D678" t="s">
        <v>172</v>
      </c>
      <c r="E678" t="s">
        <v>220</v>
      </c>
      <c r="F678" t="s">
        <v>116</v>
      </c>
      <c r="G678">
        <v>26401</v>
      </c>
      <c r="H678" t="s">
        <v>232</v>
      </c>
      <c r="I678">
        <v>2</v>
      </c>
      <c r="J678" t="s">
        <v>102</v>
      </c>
      <c r="K678" s="19">
        <v>0.58333333333333337</v>
      </c>
      <c r="L678" s="19">
        <v>0.91666666666666663</v>
      </c>
      <c r="M678">
        <v>8</v>
      </c>
      <c r="N678">
        <v>373.62</v>
      </c>
      <c r="O678">
        <v>52.5</v>
      </c>
      <c r="P678">
        <v>76</v>
      </c>
      <c r="Q678" t="s">
        <v>97</v>
      </c>
      <c r="R678">
        <v>30</v>
      </c>
      <c r="S678" s="19">
        <v>0.79166666666666663</v>
      </c>
      <c r="T678">
        <v>0</v>
      </c>
      <c r="U678" s="19">
        <v>0.54166666666666663</v>
      </c>
      <c r="V678" t="s">
        <v>97</v>
      </c>
      <c r="W678">
        <v>7.5</v>
      </c>
      <c r="X678" t="s">
        <v>100</v>
      </c>
      <c r="Y678" t="b">
        <v>0</v>
      </c>
    </row>
    <row r="679" spans="1:25" x14ac:dyDescent="0.25">
      <c r="A679" t="s">
        <v>92</v>
      </c>
      <c r="B679" t="s">
        <v>171</v>
      </c>
      <c r="C679" t="s">
        <v>94</v>
      </c>
      <c r="D679" t="s">
        <v>172</v>
      </c>
      <c r="E679" t="s">
        <v>220</v>
      </c>
      <c r="F679" t="s">
        <v>133</v>
      </c>
      <c r="H679" t="s">
        <v>97</v>
      </c>
      <c r="I679">
        <v>2</v>
      </c>
      <c r="J679" t="s">
        <v>103</v>
      </c>
      <c r="K679" s="19">
        <v>0.58333333333333337</v>
      </c>
      <c r="L679" s="19">
        <v>0.91666666666666663</v>
      </c>
      <c r="M679">
        <v>8</v>
      </c>
      <c r="N679">
        <v>0</v>
      </c>
      <c r="O679">
        <v>0</v>
      </c>
      <c r="P679">
        <v>0</v>
      </c>
      <c r="Q679" t="s">
        <v>97</v>
      </c>
      <c r="R679">
        <v>30</v>
      </c>
      <c r="S679" s="19">
        <v>0.79166666666666663</v>
      </c>
      <c r="T679">
        <v>0</v>
      </c>
      <c r="U679" s="19">
        <v>0.54166666666666663</v>
      </c>
      <c r="V679" t="s">
        <v>97</v>
      </c>
      <c r="W679">
        <v>7.5</v>
      </c>
      <c r="X679" t="s">
        <v>100</v>
      </c>
      <c r="Y679" t="b">
        <v>0</v>
      </c>
    </row>
    <row r="680" spans="1:25" x14ac:dyDescent="0.25">
      <c r="A680" t="s">
        <v>92</v>
      </c>
      <c r="B680" t="s">
        <v>171</v>
      </c>
      <c r="C680" t="s">
        <v>94</v>
      </c>
      <c r="D680" t="s">
        <v>172</v>
      </c>
      <c r="E680" t="s">
        <v>220</v>
      </c>
      <c r="F680" t="s">
        <v>133</v>
      </c>
      <c r="G680">
        <v>19242</v>
      </c>
      <c r="H680" t="s">
        <v>221</v>
      </c>
      <c r="I680">
        <v>1</v>
      </c>
      <c r="J680" t="s">
        <v>105</v>
      </c>
      <c r="K680" s="19">
        <v>0.58333333333333337</v>
      </c>
      <c r="L680" s="19">
        <v>0.91666666666666663</v>
      </c>
      <c r="M680">
        <v>8</v>
      </c>
      <c r="N680">
        <v>296.24</v>
      </c>
      <c r="O680">
        <v>20.5</v>
      </c>
      <c r="P680">
        <v>76</v>
      </c>
      <c r="Q680" t="s">
        <v>97</v>
      </c>
      <c r="R680">
        <v>30</v>
      </c>
      <c r="S680" s="19">
        <v>0.79166666666666663</v>
      </c>
      <c r="T680">
        <v>0</v>
      </c>
      <c r="U680" s="19">
        <v>0.54166666666666663</v>
      </c>
      <c r="V680" t="s">
        <v>97</v>
      </c>
      <c r="W680">
        <v>7.5</v>
      </c>
      <c r="X680" t="s">
        <v>100</v>
      </c>
      <c r="Y680" t="b">
        <v>0</v>
      </c>
    </row>
    <row r="681" spans="1:25" x14ac:dyDescent="0.25">
      <c r="A681" t="s">
        <v>92</v>
      </c>
      <c r="B681" t="s">
        <v>171</v>
      </c>
      <c r="C681" t="s">
        <v>94</v>
      </c>
      <c r="D681" t="s">
        <v>172</v>
      </c>
      <c r="E681" t="s">
        <v>220</v>
      </c>
      <c r="F681" t="s">
        <v>133</v>
      </c>
      <c r="G681">
        <v>19255</v>
      </c>
      <c r="H681" t="s">
        <v>233</v>
      </c>
      <c r="I681">
        <v>2</v>
      </c>
      <c r="J681" t="s">
        <v>99</v>
      </c>
      <c r="K681" s="19">
        <v>0.58333333333333337</v>
      </c>
      <c r="L681" s="19">
        <v>0.91666666666666663</v>
      </c>
      <c r="M681">
        <v>8</v>
      </c>
      <c r="N681">
        <v>0</v>
      </c>
      <c r="O681">
        <v>67.5</v>
      </c>
      <c r="P681">
        <v>76</v>
      </c>
      <c r="Q681" t="s">
        <v>97</v>
      </c>
      <c r="R681">
        <v>30</v>
      </c>
      <c r="S681" s="19">
        <v>0.79166666666666663</v>
      </c>
      <c r="T681">
        <v>0</v>
      </c>
      <c r="U681" s="19">
        <v>0.54166666666666663</v>
      </c>
      <c r="V681" t="s">
        <v>97</v>
      </c>
      <c r="W681">
        <v>7.5</v>
      </c>
      <c r="X681" t="s">
        <v>100</v>
      </c>
      <c r="Y681" t="b">
        <v>0</v>
      </c>
    </row>
    <row r="682" spans="1:25" x14ac:dyDescent="0.25">
      <c r="A682" t="s">
        <v>92</v>
      </c>
      <c r="B682" t="s">
        <v>171</v>
      </c>
      <c r="C682" t="s">
        <v>94</v>
      </c>
      <c r="D682" t="s">
        <v>172</v>
      </c>
      <c r="E682" t="s">
        <v>220</v>
      </c>
      <c r="F682" t="s">
        <v>133</v>
      </c>
      <c r="G682">
        <v>19835</v>
      </c>
      <c r="H682" t="s">
        <v>222</v>
      </c>
      <c r="I682">
        <v>1</v>
      </c>
      <c r="J682" t="s">
        <v>114</v>
      </c>
      <c r="K682" s="19">
        <v>0.58333333333333337</v>
      </c>
      <c r="L682" s="19">
        <v>0.91666666666666663</v>
      </c>
      <c r="M682">
        <v>8</v>
      </c>
      <c r="N682">
        <v>460.82</v>
      </c>
      <c r="O682">
        <v>60</v>
      </c>
      <c r="P682">
        <v>76</v>
      </c>
      <c r="Q682" t="s">
        <v>97</v>
      </c>
      <c r="R682">
        <v>30</v>
      </c>
      <c r="S682" s="19">
        <v>0.79166666666666663</v>
      </c>
      <c r="T682">
        <v>0</v>
      </c>
      <c r="U682" s="19">
        <v>0.54166666666666663</v>
      </c>
      <c r="V682" t="s">
        <v>97</v>
      </c>
      <c r="W682">
        <v>7.5</v>
      </c>
      <c r="X682" t="s">
        <v>100</v>
      </c>
      <c r="Y682" t="b">
        <v>0</v>
      </c>
    </row>
    <row r="683" spans="1:25" x14ac:dyDescent="0.25">
      <c r="A683" t="s">
        <v>92</v>
      </c>
      <c r="B683" t="s">
        <v>171</v>
      </c>
      <c r="C683" t="s">
        <v>94</v>
      </c>
      <c r="D683" t="s">
        <v>172</v>
      </c>
      <c r="E683" t="s">
        <v>220</v>
      </c>
      <c r="F683" t="s">
        <v>133</v>
      </c>
      <c r="G683">
        <v>20962</v>
      </c>
      <c r="H683" t="s">
        <v>223</v>
      </c>
      <c r="I683">
        <v>1</v>
      </c>
      <c r="J683" t="s">
        <v>102</v>
      </c>
      <c r="K683" s="19">
        <v>0.58333333333333337</v>
      </c>
      <c r="L683" s="19">
        <v>0.91666666666666663</v>
      </c>
      <c r="M683">
        <v>8</v>
      </c>
      <c r="N683">
        <v>299.7</v>
      </c>
      <c r="O683">
        <v>60</v>
      </c>
      <c r="P683">
        <v>76</v>
      </c>
      <c r="Q683" t="s">
        <v>97</v>
      </c>
      <c r="R683">
        <v>30</v>
      </c>
      <c r="S683" s="19">
        <v>0.79166666666666663</v>
      </c>
      <c r="T683">
        <v>0</v>
      </c>
      <c r="U683" s="19">
        <v>0.54166666666666663</v>
      </c>
      <c r="V683" t="s">
        <v>97</v>
      </c>
      <c r="W683">
        <v>7.5</v>
      </c>
      <c r="X683" t="s">
        <v>100</v>
      </c>
      <c r="Y683" t="b">
        <v>0</v>
      </c>
    </row>
    <row r="684" spans="1:25" x14ac:dyDescent="0.25">
      <c r="A684" t="s">
        <v>92</v>
      </c>
      <c r="B684" t="s">
        <v>171</v>
      </c>
      <c r="C684" t="s">
        <v>94</v>
      </c>
      <c r="D684" t="s">
        <v>172</v>
      </c>
      <c r="E684" t="s">
        <v>220</v>
      </c>
      <c r="F684" t="s">
        <v>133</v>
      </c>
      <c r="G684">
        <v>20962</v>
      </c>
      <c r="H684" t="s">
        <v>223</v>
      </c>
      <c r="I684">
        <v>1</v>
      </c>
      <c r="J684" t="s">
        <v>103</v>
      </c>
      <c r="K684" s="19">
        <v>0.58333333333333337</v>
      </c>
      <c r="L684" s="19">
        <v>0.91666666666666663</v>
      </c>
      <c r="M684">
        <v>8</v>
      </c>
      <c r="N684">
        <v>299.7</v>
      </c>
      <c r="O684">
        <v>60</v>
      </c>
      <c r="P684">
        <v>76</v>
      </c>
      <c r="Q684" t="s">
        <v>97</v>
      </c>
      <c r="R684">
        <v>30</v>
      </c>
      <c r="S684" s="19">
        <v>0.79166666666666663</v>
      </c>
      <c r="T684">
        <v>0</v>
      </c>
      <c r="U684" s="19">
        <v>0.54166666666666663</v>
      </c>
      <c r="V684" t="s">
        <v>97</v>
      </c>
      <c r="W684">
        <v>7.5</v>
      </c>
      <c r="X684" t="s">
        <v>100</v>
      </c>
      <c r="Y684" t="b">
        <v>0</v>
      </c>
    </row>
    <row r="685" spans="1:25" x14ac:dyDescent="0.25">
      <c r="A685" t="s">
        <v>92</v>
      </c>
      <c r="B685" t="s">
        <v>171</v>
      </c>
      <c r="C685" t="s">
        <v>94</v>
      </c>
      <c r="D685" t="s">
        <v>172</v>
      </c>
      <c r="E685" t="s">
        <v>220</v>
      </c>
      <c r="F685" t="s">
        <v>133</v>
      </c>
      <c r="G685">
        <v>20962</v>
      </c>
      <c r="H685" t="s">
        <v>223</v>
      </c>
      <c r="I685">
        <v>2</v>
      </c>
      <c r="J685" t="s">
        <v>102</v>
      </c>
      <c r="K685" s="19">
        <v>0.58333333333333337</v>
      </c>
      <c r="L685" s="19">
        <v>0.91666666666666663</v>
      </c>
      <c r="M685">
        <v>8</v>
      </c>
      <c r="N685">
        <v>299.7</v>
      </c>
      <c r="O685">
        <v>60</v>
      </c>
      <c r="P685">
        <v>76</v>
      </c>
      <c r="Q685" t="s">
        <v>97</v>
      </c>
      <c r="R685">
        <v>30</v>
      </c>
      <c r="S685" s="19">
        <v>0.79166666666666663</v>
      </c>
      <c r="T685">
        <v>0</v>
      </c>
      <c r="U685" s="19">
        <v>0.54166666666666663</v>
      </c>
      <c r="V685" t="s">
        <v>97</v>
      </c>
      <c r="W685">
        <v>7.5</v>
      </c>
      <c r="X685" t="s">
        <v>100</v>
      </c>
      <c r="Y685" t="b">
        <v>0</v>
      </c>
    </row>
    <row r="686" spans="1:25" x14ac:dyDescent="0.25">
      <c r="A686" t="s">
        <v>92</v>
      </c>
      <c r="B686" t="s">
        <v>171</v>
      </c>
      <c r="C686" t="s">
        <v>94</v>
      </c>
      <c r="D686" t="s">
        <v>172</v>
      </c>
      <c r="E686" t="s">
        <v>220</v>
      </c>
      <c r="F686" t="s">
        <v>133</v>
      </c>
      <c r="G686">
        <v>21381</v>
      </c>
      <c r="H686" t="s">
        <v>224</v>
      </c>
      <c r="I686">
        <v>1</v>
      </c>
      <c r="J686" t="s">
        <v>99</v>
      </c>
      <c r="K686" s="19">
        <v>0.58333333333333337</v>
      </c>
      <c r="L686" s="19">
        <v>0.91666666666666663</v>
      </c>
      <c r="M686">
        <v>8</v>
      </c>
      <c r="N686">
        <v>0</v>
      </c>
      <c r="O686">
        <v>60</v>
      </c>
      <c r="P686">
        <v>76</v>
      </c>
      <c r="Q686" t="s">
        <v>97</v>
      </c>
      <c r="R686">
        <v>30</v>
      </c>
      <c r="S686" s="19">
        <v>0.79166666666666663</v>
      </c>
      <c r="T686">
        <v>0</v>
      </c>
      <c r="U686" s="19">
        <v>0.54166666666666663</v>
      </c>
      <c r="V686" t="s">
        <v>97</v>
      </c>
      <c r="W686">
        <v>7.5</v>
      </c>
      <c r="X686" t="s">
        <v>100</v>
      </c>
      <c r="Y686" t="b">
        <v>0</v>
      </c>
    </row>
    <row r="687" spans="1:25" x14ac:dyDescent="0.25">
      <c r="A687" t="s">
        <v>92</v>
      </c>
      <c r="B687" t="s">
        <v>171</v>
      </c>
      <c r="C687" t="s">
        <v>94</v>
      </c>
      <c r="D687" t="s">
        <v>172</v>
      </c>
      <c r="E687" t="s">
        <v>220</v>
      </c>
      <c r="F687" t="s">
        <v>133</v>
      </c>
      <c r="G687">
        <v>21381</v>
      </c>
      <c r="H687" t="s">
        <v>224</v>
      </c>
      <c r="I687">
        <v>1</v>
      </c>
      <c r="J687" t="s">
        <v>113</v>
      </c>
      <c r="K687" s="19">
        <v>0.58333333333333337</v>
      </c>
      <c r="L687" s="19">
        <v>0.91666666666666663</v>
      </c>
      <c r="M687">
        <v>8</v>
      </c>
      <c r="N687">
        <v>0</v>
      </c>
      <c r="O687">
        <v>60</v>
      </c>
      <c r="P687">
        <v>76</v>
      </c>
      <c r="Q687" t="s">
        <v>97</v>
      </c>
      <c r="R687">
        <v>30</v>
      </c>
      <c r="S687" s="19">
        <v>0.79166666666666663</v>
      </c>
      <c r="T687">
        <v>0</v>
      </c>
      <c r="U687" s="19">
        <v>0</v>
      </c>
      <c r="V687" t="s">
        <v>97</v>
      </c>
      <c r="W687">
        <v>7.5</v>
      </c>
      <c r="X687" t="s">
        <v>100</v>
      </c>
      <c r="Y687" t="b">
        <v>0</v>
      </c>
    </row>
    <row r="688" spans="1:25" x14ac:dyDescent="0.25">
      <c r="A688" t="s">
        <v>92</v>
      </c>
      <c r="B688" t="s">
        <v>171</v>
      </c>
      <c r="C688" t="s">
        <v>94</v>
      </c>
      <c r="D688" t="s">
        <v>172</v>
      </c>
      <c r="E688" t="s">
        <v>220</v>
      </c>
      <c r="F688" t="s">
        <v>133</v>
      </c>
      <c r="G688">
        <v>21381</v>
      </c>
      <c r="H688" t="s">
        <v>224</v>
      </c>
      <c r="I688">
        <v>1</v>
      </c>
      <c r="J688" t="s">
        <v>114</v>
      </c>
      <c r="K688" s="19">
        <v>0.58333333333333337</v>
      </c>
      <c r="L688" s="19">
        <v>0.91666666666666663</v>
      </c>
      <c r="M688">
        <v>8</v>
      </c>
      <c r="N688">
        <v>0</v>
      </c>
      <c r="O688">
        <v>60</v>
      </c>
      <c r="P688">
        <v>76</v>
      </c>
      <c r="Q688" t="s">
        <v>97</v>
      </c>
      <c r="R688">
        <v>30</v>
      </c>
      <c r="S688" s="19">
        <v>0.79166666666666663</v>
      </c>
      <c r="T688">
        <v>0</v>
      </c>
      <c r="U688" s="19">
        <v>0</v>
      </c>
      <c r="V688" t="s">
        <v>97</v>
      </c>
      <c r="W688">
        <v>7.5</v>
      </c>
      <c r="X688" t="s">
        <v>100</v>
      </c>
      <c r="Y688" t="b">
        <v>0</v>
      </c>
    </row>
    <row r="689" spans="1:25" x14ac:dyDescent="0.25">
      <c r="A689" t="s">
        <v>92</v>
      </c>
      <c r="B689" t="s">
        <v>171</v>
      </c>
      <c r="C689" t="s">
        <v>94</v>
      </c>
      <c r="D689" t="s">
        <v>172</v>
      </c>
      <c r="E689" t="s">
        <v>220</v>
      </c>
      <c r="F689" t="s">
        <v>133</v>
      </c>
      <c r="G689">
        <v>21381</v>
      </c>
      <c r="H689" t="s">
        <v>224</v>
      </c>
      <c r="I689">
        <v>1</v>
      </c>
      <c r="J689" t="s">
        <v>102</v>
      </c>
      <c r="K689" s="19">
        <v>0.58333333333333337</v>
      </c>
      <c r="L689" s="19">
        <v>0.91666666666666663</v>
      </c>
      <c r="M689">
        <v>8</v>
      </c>
      <c r="N689">
        <v>0</v>
      </c>
      <c r="O689">
        <v>60</v>
      </c>
      <c r="P689">
        <v>76</v>
      </c>
      <c r="Q689" t="s">
        <v>97</v>
      </c>
      <c r="R689">
        <v>30</v>
      </c>
      <c r="S689" s="19">
        <v>0.79166666666666663</v>
      </c>
      <c r="T689">
        <v>0</v>
      </c>
      <c r="U689" s="19">
        <v>0.54166666666666663</v>
      </c>
      <c r="V689" t="s">
        <v>97</v>
      </c>
      <c r="W689">
        <v>7.5</v>
      </c>
      <c r="X689" t="s">
        <v>100</v>
      </c>
      <c r="Y689" t="b">
        <v>0</v>
      </c>
    </row>
    <row r="690" spans="1:25" x14ac:dyDescent="0.25">
      <c r="A690" t="s">
        <v>92</v>
      </c>
      <c r="B690" t="s">
        <v>171</v>
      </c>
      <c r="C690" t="s">
        <v>94</v>
      </c>
      <c r="D690" t="s">
        <v>172</v>
      </c>
      <c r="E690" t="s">
        <v>220</v>
      </c>
      <c r="F690" t="s">
        <v>133</v>
      </c>
      <c r="G690">
        <v>21589</v>
      </c>
      <c r="H690" t="s">
        <v>225</v>
      </c>
      <c r="I690">
        <v>1</v>
      </c>
      <c r="J690" t="s">
        <v>101</v>
      </c>
      <c r="K690" s="19">
        <v>0.58333333333333337</v>
      </c>
      <c r="L690" s="19">
        <v>0.91666666666666663</v>
      </c>
      <c r="M690">
        <v>8</v>
      </c>
      <c r="N690">
        <v>299.7</v>
      </c>
      <c r="O690">
        <v>60</v>
      </c>
      <c r="P690">
        <v>76</v>
      </c>
      <c r="Q690" t="s">
        <v>97</v>
      </c>
      <c r="R690">
        <v>30</v>
      </c>
      <c r="S690" s="19">
        <v>0.79166666666666663</v>
      </c>
      <c r="T690">
        <v>0</v>
      </c>
      <c r="U690" s="19">
        <v>0.54166666666666663</v>
      </c>
      <c r="V690" t="s">
        <v>97</v>
      </c>
      <c r="W690">
        <v>7.5</v>
      </c>
      <c r="X690" t="s">
        <v>100</v>
      </c>
      <c r="Y690" t="b">
        <v>0</v>
      </c>
    </row>
    <row r="691" spans="1:25" x14ac:dyDescent="0.25">
      <c r="A691" t="s">
        <v>92</v>
      </c>
      <c r="B691" t="s">
        <v>171</v>
      </c>
      <c r="C691" t="s">
        <v>94</v>
      </c>
      <c r="D691" t="s">
        <v>172</v>
      </c>
      <c r="E691" t="s">
        <v>220</v>
      </c>
      <c r="F691" t="s">
        <v>133</v>
      </c>
      <c r="G691">
        <v>21589</v>
      </c>
      <c r="H691" t="s">
        <v>225</v>
      </c>
      <c r="I691">
        <v>1</v>
      </c>
      <c r="J691" t="s">
        <v>103</v>
      </c>
      <c r="K691" s="19">
        <v>0.58333333333333337</v>
      </c>
      <c r="L691" s="19">
        <v>0.91666666666666663</v>
      </c>
      <c r="M691">
        <v>8</v>
      </c>
      <c r="N691">
        <v>299.7</v>
      </c>
      <c r="O691">
        <v>60</v>
      </c>
      <c r="P691">
        <v>76</v>
      </c>
      <c r="Q691" t="s">
        <v>97</v>
      </c>
      <c r="R691">
        <v>30</v>
      </c>
      <c r="S691" s="19">
        <v>0.79166666666666663</v>
      </c>
      <c r="T691">
        <v>0</v>
      </c>
      <c r="U691" s="19">
        <v>0.54166666666666663</v>
      </c>
      <c r="V691" t="s">
        <v>97</v>
      </c>
      <c r="W691">
        <v>7.5</v>
      </c>
      <c r="X691" t="s">
        <v>100</v>
      </c>
      <c r="Y691" t="b">
        <v>0</v>
      </c>
    </row>
    <row r="692" spans="1:25" x14ac:dyDescent="0.25">
      <c r="A692" t="s">
        <v>92</v>
      </c>
      <c r="B692" t="s">
        <v>171</v>
      </c>
      <c r="C692" t="s">
        <v>94</v>
      </c>
      <c r="D692" t="s">
        <v>172</v>
      </c>
      <c r="E692" t="s">
        <v>220</v>
      </c>
      <c r="F692" t="s">
        <v>133</v>
      </c>
      <c r="G692">
        <v>21589</v>
      </c>
      <c r="H692" t="s">
        <v>225</v>
      </c>
      <c r="I692">
        <v>2</v>
      </c>
      <c r="J692" t="s">
        <v>113</v>
      </c>
      <c r="K692" s="19">
        <v>0.58333333333333337</v>
      </c>
      <c r="L692" s="19">
        <v>0.91666666666666663</v>
      </c>
      <c r="M692">
        <v>8</v>
      </c>
      <c r="N692">
        <v>399.6</v>
      </c>
      <c r="O692">
        <v>60</v>
      </c>
      <c r="P692">
        <v>76</v>
      </c>
      <c r="Q692" t="s">
        <v>97</v>
      </c>
      <c r="R692">
        <v>30</v>
      </c>
      <c r="S692" s="19">
        <v>0.79166666666666663</v>
      </c>
      <c r="T692">
        <v>0</v>
      </c>
      <c r="U692" s="19">
        <v>0</v>
      </c>
      <c r="V692" t="s">
        <v>97</v>
      </c>
      <c r="W692">
        <v>7.5</v>
      </c>
      <c r="X692" t="s">
        <v>100</v>
      </c>
      <c r="Y692" t="b">
        <v>0</v>
      </c>
    </row>
    <row r="693" spans="1:25" x14ac:dyDescent="0.25">
      <c r="A693" t="s">
        <v>92</v>
      </c>
      <c r="B693" t="s">
        <v>171</v>
      </c>
      <c r="C693" t="s">
        <v>94</v>
      </c>
      <c r="D693" t="s">
        <v>172</v>
      </c>
      <c r="E693" t="s">
        <v>220</v>
      </c>
      <c r="F693" t="s">
        <v>133</v>
      </c>
      <c r="G693">
        <v>22690</v>
      </c>
      <c r="H693" t="s">
        <v>234</v>
      </c>
      <c r="I693">
        <v>1</v>
      </c>
      <c r="J693" t="s">
        <v>99</v>
      </c>
      <c r="K693" s="19">
        <v>0.58333333333333337</v>
      </c>
      <c r="L693" s="19">
        <v>0.91666666666666663</v>
      </c>
      <c r="M693">
        <v>8</v>
      </c>
      <c r="N693">
        <v>281.39</v>
      </c>
      <c r="O693">
        <v>45</v>
      </c>
      <c r="P693">
        <v>76</v>
      </c>
      <c r="Q693" t="s">
        <v>97</v>
      </c>
      <c r="R693">
        <v>30</v>
      </c>
      <c r="S693" s="19">
        <v>0.79166666666666663</v>
      </c>
      <c r="T693">
        <v>0</v>
      </c>
      <c r="U693" s="19">
        <v>0.54166666666666663</v>
      </c>
      <c r="V693" t="s">
        <v>97</v>
      </c>
      <c r="W693">
        <v>7.5</v>
      </c>
      <c r="X693" t="s">
        <v>100</v>
      </c>
      <c r="Y693" t="b">
        <v>0</v>
      </c>
    </row>
    <row r="694" spans="1:25" x14ac:dyDescent="0.25">
      <c r="A694" t="s">
        <v>92</v>
      </c>
      <c r="B694" t="s">
        <v>171</v>
      </c>
      <c r="C694" t="s">
        <v>94</v>
      </c>
      <c r="D694" t="s">
        <v>172</v>
      </c>
      <c r="E694" t="s">
        <v>220</v>
      </c>
      <c r="F694" t="s">
        <v>133</v>
      </c>
      <c r="G694">
        <v>22690</v>
      </c>
      <c r="H694" t="s">
        <v>234</v>
      </c>
      <c r="I694">
        <v>1</v>
      </c>
      <c r="J694" t="s">
        <v>113</v>
      </c>
      <c r="K694" s="19">
        <v>0.58333333333333337</v>
      </c>
      <c r="L694" s="19">
        <v>0.91666666666666663</v>
      </c>
      <c r="M694">
        <v>8</v>
      </c>
      <c r="N694">
        <v>375.19</v>
      </c>
      <c r="O694">
        <v>45</v>
      </c>
      <c r="P694">
        <v>76</v>
      </c>
      <c r="Q694" t="s">
        <v>97</v>
      </c>
      <c r="R694">
        <v>30</v>
      </c>
      <c r="S694" s="19">
        <v>0.79166666666666663</v>
      </c>
      <c r="T694">
        <v>0</v>
      </c>
      <c r="U694" s="19">
        <v>0.54166666666666663</v>
      </c>
      <c r="V694" t="s">
        <v>97</v>
      </c>
      <c r="W694">
        <v>7.5</v>
      </c>
      <c r="X694" t="s">
        <v>100</v>
      </c>
      <c r="Y694" t="b">
        <v>0</v>
      </c>
    </row>
    <row r="695" spans="1:25" x14ac:dyDescent="0.25">
      <c r="A695" t="s">
        <v>92</v>
      </c>
      <c r="B695" t="s">
        <v>171</v>
      </c>
      <c r="C695" t="s">
        <v>94</v>
      </c>
      <c r="D695" t="s">
        <v>172</v>
      </c>
      <c r="E695" t="s">
        <v>220</v>
      </c>
      <c r="F695" t="s">
        <v>133</v>
      </c>
      <c r="G695">
        <v>22690</v>
      </c>
      <c r="H695" t="s">
        <v>234</v>
      </c>
      <c r="I695">
        <v>1</v>
      </c>
      <c r="J695" t="s">
        <v>114</v>
      </c>
      <c r="K695" s="19">
        <v>0.58333333333333337</v>
      </c>
      <c r="L695" s="19">
        <v>0.91666666666666663</v>
      </c>
      <c r="M695">
        <v>8</v>
      </c>
      <c r="N695">
        <v>437.72</v>
      </c>
      <c r="O695">
        <v>45</v>
      </c>
      <c r="P695">
        <v>76</v>
      </c>
      <c r="Q695" t="s">
        <v>97</v>
      </c>
      <c r="R695">
        <v>30</v>
      </c>
      <c r="S695" s="19">
        <v>0.79166666666666663</v>
      </c>
      <c r="T695">
        <v>0</v>
      </c>
      <c r="U695" s="19">
        <v>0.54166666666666663</v>
      </c>
      <c r="V695" t="s">
        <v>97</v>
      </c>
      <c r="W695">
        <v>7.5</v>
      </c>
      <c r="X695" t="s">
        <v>100</v>
      </c>
      <c r="Y695" t="b">
        <v>0</v>
      </c>
    </row>
    <row r="696" spans="1:25" x14ac:dyDescent="0.25">
      <c r="A696" t="s">
        <v>92</v>
      </c>
      <c r="B696" t="s">
        <v>171</v>
      </c>
      <c r="C696" t="s">
        <v>94</v>
      </c>
      <c r="D696" t="s">
        <v>172</v>
      </c>
      <c r="E696" t="s">
        <v>220</v>
      </c>
      <c r="F696" t="s">
        <v>133</v>
      </c>
      <c r="G696">
        <v>22690</v>
      </c>
      <c r="H696" t="s">
        <v>234</v>
      </c>
      <c r="I696">
        <v>2</v>
      </c>
      <c r="J696" t="s">
        <v>99</v>
      </c>
      <c r="K696" s="19">
        <v>0.58333333333333337</v>
      </c>
      <c r="L696" s="19">
        <v>0.91666666666666663</v>
      </c>
      <c r="M696">
        <v>8</v>
      </c>
      <c r="N696">
        <v>281.39</v>
      </c>
      <c r="O696">
        <v>45</v>
      </c>
      <c r="P696">
        <v>76</v>
      </c>
      <c r="Q696" t="s">
        <v>97</v>
      </c>
      <c r="R696">
        <v>30</v>
      </c>
      <c r="S696" s="19">
        <v>0.79166666666666663</v>
      </c>
      <c r="T696">
        <v>0</v>
      </c>
      <c r="U696" s="19">
        <v>0.54166666666666663</v>
      </c>
      <c r="V696" t="s">
        <v>97</v>
      </c>
      <c r="W696">
        <v>7.5</v>
      </c>
      <c r="X696" t="s">
        <v>100</v>
      </c>
      <c r="Y696" t="b">
        <v>0</v>
      </c>
    </row>
    <row r="697" spans="1:25" x14ac:dyDescent="0.25">
      <c r="A697" t="s">
        <v>92</v>
      </c>
      <c r="B697" t="s">
        <v>171</v>
      </c>
      <c r="C697" t="s">
        <v>94</v>
      </c>
      <c r="D697" t="s">
        <v>172</v>
      </c>
      <c r="E697" t="s">
        <v>220</v>
      </c>
      <c r="F697" t="s">
        <v>133</v>
      </c>
      <c r="G697">
        <v>22690</v>
      </c>
      <c r="H697" t="s">
        <v>234</v>
      </c>
      <c r="I697">
        <v>2</v>
      </c>
      <c r="J697" t="s">
        <v>114</v>
      </c>
      <c r="K697" s="19">
        <v>0.58333333333333337</v>
      </c>
      <c r="L697" s="19">
        <v>0.91666666666666663</v>
      </c>
      <c r="M697">
        <v>8</v>
      </c>
      <c r="N697">
        <v>437.72</v>
      </c>
      <c r="O697">
        <v>45</v>
      </c>
      <c r="P697">
        <v>76</v>
      </c>
      <c r="Q697" t="s">
        <v>97</v>
      </c>
      <c r="R697">
        <v>30</v>
      </c>
      <c r="S697" s="19">
        <v>0.79166666666666663</v>
      </c>
      <c r="T697">
        <v>0</v>
      </c>
      <c r="U697" s="19">
        <v>0.54166666666666663</v>
      </c>
      <c r="V697" t="s">
        <v>97</v>
      </c>
      <c r="W697">
        <v>7.5</v>
      </c>
      <c r="X697" t="s">
        <v>100</v>
      </c>
      <c r="Y697" t="b">
        <v>0</v>
      </c>
    </row>
    <row r="698" spans="1:25" x14ac:dyDescent="0.25">
      <c r="A698" t="s">
        <v>92</v>
      </c>
      <c r="B698" t="s">
        <v>171</v>
      </c>
      <c r="C698" t="s">
        <v>94</v>
      </c>
      <c r="D698" t="s">
        <v>172</v>
      </c>
      <c r="E698" t="s">
        <v>220</v>
      </c>
      <c r="F698" t="s">
        <v>133</v>
      </c>
      <c r="G698">
        <v>22913</v>
      </c>
      <c r="H698" t="s">
        <v>235</v>
      </c>
      <c r="I698">
        <v>1</v>
      </c>
      <c r="J698" t="s">
        <v>99</v>
      </c>
      <c r="K698" s="19">
        <v>0.58333333333333337</v>
      </c>
      <c r="L698" s="19">
        <v>0.91666666666666663</v>
      </c>
      <c r="M698">
        <v>8</v>
      </c>
      <c r="N698">
        <v>296.24</v>
      </c>
      <c r="O698">
        <v>37.5</v>
      </c>
      <c r="P698">
        <v>76</v>
      </c>
      <c r="Q698" t="s">
        <v>97</v>
      </c>
      <c r="R698">
        <v>30</v>
      </c>
      <c r="S698" s="19">
        <v>0.79166666666666663</v>
      </c>
      <c r="T698">
        <v>0</v>
      </c>
      <c r="U698" s="19">
        <v>0</v>
      </c>
      <c r="V698" t="s">
        <v>97</v>
      </c>
      <c r="W698">
        <v>7.5</v>
      </c>
      <c r="X698" t="s">
        <v>100</v>
      </c>
      <c r="Y698" t="b">
        <v>0</v>
      </c>
    </row>
    <row r="699" spans="1:25" x14ac:dyDescent="0.25">
      <c r="A699" t="s">
        <v>92</v>
      </c>
      <c r="B699" t="s">
        <v>171</v>
      </c>
      <c r="C699" t="s">
        <v>94</v>
      </c>
      <c r="D699" t="s">
        <v>172</v>
      </c>
      <c r="E699" t="s">
        <v>220</v>
      </c>
      <c r="F699" t="s">
        <v>133</v>
      </c>
      <c r="G699">
        <v>22913</v>
      </c>
      <c r="H699" t="s">
        <v>235</v>
      </c>
      <c r="I699">
        <v>1</v>
      </c>
      <c r="J699" t="s">
        <v>102</v>
      </c>
      <c r="K699" s="19">
        <v>0.58333333333333337</v>
      </c>
      <c r="L699" s="19">
        <v>0.91666666666666663</v>
      </c>
      <c r="M699">
        <v>8</v>
      </c>
      <c r="N699">
        <v>296.24</v>
      </c>
      <c r="O699">
        <v>37.5</v>
      </c>
      <c r="P699">
        <v>76</v>
      </c>
      <c r="Q699" t="s">
        <v>97</v>
      </c>
      <c r="R699">
        <v>30</v>
      </c>
      <c r="S699" s="19">
        <v>0.79166666666666663</v>
      </c>
      <c r="T699">
        <v>0</v>
      </c>
      <c r="U699" s="19">
        <v>0</v>
      </c>
      <c r="V699" t="s">
        <v>97</v>
      </c>
      <c r="W699">
        <v>7.5</v>
      </c>
      <c r="X699" t="s">
        <v>100</v>
      </c>
      <c r="Y699" t="b">
        <v>0</v>
      </c>
    </row>
    <row r="700" spans="1:25" x14ac:dyDescent="0.25">
      <c r="A700" t="s">
        <v>92</v>
      </c>
      <c r="B700" t="s">
        <v>171</v>
      </c>
      <c r="C700" t="s">
        <v>94</v>
      </c>
      <c r="D700" t="s">
        <v>172</v>
      </c>
      <c r="E700" t="s">
        <v>220</v>
      </c>
      <c r="F700" t="s">
        <v>133</v>
      </c>
      <c r="G700">
        <v>22913</v>
      </c>
      <c r="H700" t="s">
        <v>235</v>
      </c>
      <c r="I700">
        <v>2</v>
      </c>
      <c r="J700" t="s">
        <v>102</v>
      </c>
      <c r="K700" s="19">
        <v>0.58333333333333337</v>
      </c>
      <c r="L700" s="19">
        <v>0.91666666666666663</v>
      </c>
      <c r="M700">
        <v>8</v>
      </c>
      <c r="N700">
        <v>296.24</v>
      </c>
      <c r="O700">
        <v>37.5</v>
      </c>
      <c r="P700">
        <v>76</v>
      </c>
      <c r="Q700" t="s">
        <v>97</v>
      </c>
      <c r="R700">
        <v>30</v>
      </c>
      <c r="S700" s="19">
        <v>0.79166666666666663</v>
      </c>
      <c r="T700">
        <v>0</v>
      </c>
      <c r="U700" s="19">
        <v>0</v>
      </c>
      <c r="V700" t="s">
        <v>97</v>
      </c>
      <c r="W700">
        <v>7.5</v>
      </c>
      <c r="X700" t="s">
        <v>100</v>
      </c>
      <c r="Y700" t="b">
        <v>0</v>
      </c>
    </row>
    <row r="701" spans="1:25" x14ac:dyDescent="0.25">
      <c r="A701" t="s">
        <v>92</v>
      </c>
      <c r="B701" t="s">
        <v>171</v>
      </c>
      <c r="C701" t="s">
        <v>94</v>
      </c>
      <c r="D701" t="s">
        <v>172</v>
      </c>
      <c r="E701" t="s">
        <v>220</v>
      </c>
      <c r="F701" t="s">
        <v>133</v>
      </c>
      <c r="G701">
        <v>23242</v>
      </c>
      <c r="H701" t="s">
        <v>236</v>
      </c>
      <c r="I701">
        <v>1</v>
      </c>
      <c r="J701" t="s">
        <v>105</v>
      </c>
      <c r="K701" s="19">
        <v>0.58333333333333337</v>
      </c>
      <c r="L701" s="19">
        <v>0.91666666666666663</v>
      </c>
      <c r="M701">
        <v>8</v>
      </c>
      <c r="N701">
        <v>0</v>
      </c>
      <c r="O701">
        <v>45</v>
      </c>
      <c r="P701">
        <v>76</v>
      </c>
      <c r="Q701" t="s">
        <v>97</v>
      </c>
      <c r="R701">
        <v>30</v>
      </c>
      <c r="S701" s="19">
        <v>0.79166666666666663</v>
      </c>
      <c r="T701">
        <v>0</v>
      </c>
      <c r="U701" s="19">
        <v>0.54166666666666663</v>
      </c>
      <c r="V701" t="s">
        <v>97</v>
      </c>
      <c r="W701">
        <v>7.5</v>
      </c>
      <c r="X701" t="s">
        <v>100</v>
      </c>
      <c r="Y701" t="b">
        <v>0</v>
      </c>
    </row>
    <row r="702" spans="1:25" x14ac:dyDescent="0.25">
      <c r="A702" t="s">
        <v>92</v>
      </c>
      <c r="B702" t="s">
        <v>171</v>
      </c>
      <c r="C702" t="s">
        <v>94</v>
      </c>
      <c r="D702" t="s">
        <v>172</v>
      </c>
      <c r="E702" t="s">
        <v>220</v>
      </c>
      <c r="F702" t="s">
        <v>133</v>
      </c>
      <c r="G702">
        <v>23245</v>
      </c>
      <c r="H702" t="s">
        <v>180</v>
      </c>
      <c r="I702">
        <v>2</v>
      </c>
      <c r="J702" t="s">
        <v>113</v>
      </c>
      <c r="K702" s="19">
        <v>0.58333333333333337</v>
      </c>
      <c r="L702" s="19">
        <v>0.91666666666666663</v>
      </c>
      <c r="M702">
        <v>8</v>
      </c>
      <c r="N702">
        <v>394.99</v>
      </c>
      <c r="O702">
        <v>52.5</v>
      </c>
      <c r="P702">
        <v>76</v>
      </c>
      <c r="Q702" t="s">
        <v>97</v>
      </c>
      <c r="R702">
        <v>30</v>
      </c>
      <c r="S702" s="19">
        <v>0.79166666666666663</v>
      </c>
      <c r="T702">
        <v>0</v>
      </c>
      <c r="U702" s="19">
        <v>0.54166666666666663</v>
      </c>
      <c r="V702" t="s">
        <v>97</v>
      </c>
      <c r="W702">
        <v>7.5</v>
      </c>
      <c r="X702" t="s">
        <v>100</v>
      </c>
      <c r="Y702" t="b">
        <v>0</v>
      </c>
    </row>
    <row r="703" spans="1:25" x14ac:dyDescent="0.25">
      <c r="A703" t="s">
        <v>92</v>
      </c>
      <c r="B703" t="s">
        <v>171</v>
      </c>
      <c r="C703" t="s">
        <v>94</v>
      </c>
      <c r="D703" t="s">
        <v>172</v>
      </c>
      <c r="E703" t="s">
        <v>220</v>
      </c>
      <c r="F703" t="s">
        <v>133</v>
      </c>
      <c r="G703">
        <v>23245</v>
      </c>
      <c r="H703" t="s">
        <v>180</v>
      </c>
      <c r="I703">
        <v>2</v>
      </c>
      <c r="J703" t="s">
        <v>114</v>
      </c>
      <c r="K703" s="19">
        <v>0.58333333333333337</v>
      </c>
      <c r="L703" s="19">
        <v>0.91666666666666663</v>
      </c>
      <c r="M703">
        <v>8</v>
      </c>
      <c r="N703">
        <v>460.82</v>
      </c>
      <c r="O703">
        <v>52.5</v>
      </c>
      <c r="P703">
        <v>76</v>
      </c>
      <c r="Q703" t="s">
        <v>97</v>
      </c>
      <c r="R703">
        <v>30</v>
      </c>
      <c r="S703" s="19">
        <v>0.79166666666666663</v>
      </c>
      <c r="T703">
        <v>0</v>
      </c>
      <c r="U703" s="19">
        <v>0.54166666666666663</v>
      </c>
      <c r="V703" t="s">
        <v>97</v>
      </c>
      <c r="W703">
        <v>7.5</v>
      </c>
      <c r="X703" t="s">
        <v>100</v>
      </c>
      <c r="Y703" t="b">
        <v>0</v>
      </c>
    </row>
    <row r="704" spans="1:25" x14ac:dyDescent="0.25">
      <c r="A704" t="s">
        <v>92</v>
      </c>
      <c r="B704" t="s">
        <v>171</v>
      </c>
      <c r="C704" t="s">
        <v>94</v>
      </c>
      <c r="D704" t="s">
        <v>172</v>
      </c>
      <c r="E704" t="s">
        <v>220</v>
      </c>
      <c r="F704" t="s">
        <v>133</v>
      </c>
      <c r="G704">
        <v>23245</v>
      </c>
      <c r="H704" t="s">
        <v>180</v>
      </c>
      <c r="I704">
        <v>2</v>
      </c>
      <c r="J704" t="s">
        <v>101</v>
      </c>
      <c r="K704" s="19">
        <v>0.58333333333333337</v>
      </c>
      <c r="L704" s="19">
        <v>0.91666666666666663</v>
      </c>
      <c r="M704">
        <v>8</v>
      </c>
      <c r="N704">
        <v>296.24</v>
      </c>
      <c r="O704">
        <v>52.5</v>
      </c>
      <c r="P704">
        <v>76</v>
      </c>
      <c r="Q704" t="s">
        <v>97</v>
      </c>
      <c r="R704">
        <v>30</v>
      </c>
      <c r="S704" s="19">
        <v>0.79166666666666663</v>
      </c>
      <c r="T704">
        <v>0</v>
      </c>
      <c r="U704" s="19">
        <v>0.54166666666666663</v>
      </c>
      <c r="V704" t="s">
        <v>97</v>
      </c>
      <c r="W704">
        <v>7.5</v>
      </c>
      <c r="X704" t="s">
        <v>100</v>
      </c>
      <c r="Y704" t="b">
        <v>0</v>
      </c>
    </row>
    <row r="705" spans="1:25" x14ac:dyDescent="0.25">
      <c r="A705" t="s">
        <v>92</v>
      </c>
      <c r="B705" t="s">
        <v>171</v>
      </c>
      <c r="C705" t="s">
        <v>94</v>
      </c>
      <c r="D705" t="s">
        <v>172</v>
      </c>
      <c r="E705" t="s">
        <v>220</v>
      </c>
      <c r="F705" t="s">
        <v>133</v>
      </c>
      <c r="G705">
        <v>24060</v>
      </c>
      <c r="H705" t="s">
        <v>226</v>
      </c>
      <c r="I705">
        <v>2</v>
      </c>
      <c r="J705" t="s">
        <v>105</v>
      </c>
      <c r="K705" s="19">
        <v>0.58333333333333337</v>
      </c>
      <c r="L705" s="19">
        <v>0.91666666666666663</v>
      </c>
      <c r="M705">
        <v>8</v>
      </c>
      <c r="N705">
        <v>281.39</v>
      </c>
      <c r="O705">
        <v>60</v>
      </c>
      <c r="P705">
        <v>76</v>
      </c>
      <c r="Q705" t="s">
        <v>97</v>
      </c>
      <c r="R705">
        <v>30</v>
      </c>
      <c r="S705" s="19">
        <v>0.79166666666666663</v>
      </c>
      <c r="T705">
        <v>0</v>
      </c>
      <c r="U705" s="19">
        <v>0</v>
      </c>
      <c r="V705" t="s">
        <v>97</v>
      </c>
      <c r="W705">
        <v>7.5</v>
      </c>
      <c r="X705" t="s">
        <v>100</v>
      </c>
      <c r="Y705" t="b">
        <v>0</v>
      </c>
    </row>
    <row r="706" spans="1:25" x14ac:dyDescent="0.25">
      <c r="A706" t="s">
        <v>92</v>
      </c>
      <c r="B706" t="s">
        <v>171</v>
      </c>
      <c r="C706" t="s">
        <v>94</v>
      </c>
      <c r="D706" t="s">
        <v>172</v>
      </c>
      <c r="E706" t="s">
        <v>220</v>
      </c>
      <c r="F706" t="s">
        <v>133</v>
      </c>
      <c r="G706">
        <v>24060</v>
      </c>
      <c r="H706" t="s">
        <v>226</v>
      </c>
      <c r="I706">
        <v>2</v>
      </c>
      <c r="J706" t="s">
        <v>114</v>
      </c>
      <c r="K706" s="19">
        <v>0.58333333333333337</v>
      </c>
      <c r="L706" s="19">
        <v>0.91666666666666663</v>
      </c>
      <c r="M706">
        <v>8</v>
      </c>
      <c r="N706">
        <v>437.72</v>
      </c>
      <c r="O706">
        <v>60</v>
      </c>
      <c r="P706">
        <v>76</v>
      </c>
      <c r="Q706" t="s">
        <v>97</v>
      </c>
      <c r="R706">
        <v>30</v>
      </c>
      <c r="S706" s="19">
        <v>0.79166666666666663</v>
      </c>
      <c r="T706">
        <v>0</v>
      </c>
      <c r="U706" s="19">
        <v>0</v>
      </c>
      <c r="V706" t="s">
        <v>97</v>
      </c>
      <c r="W706">
        <v>7.5</v>
      </c>
      <c r="X706" t="s">
        <v>100</v>
      </c>
      <c r="Y706" t="b">
        <v>0</v>
      </c>
    </row>
    <row r="707" spans="1:25" x14ac:dyDescent="0.25">
      <c r="A707" t="s">
        <v>92</v>
      </c>
      <c r="B707" t="s">
        <v>171</v>
      </c>
      <c r="C707" t="s">
        <v>94</v>
      </c>
      <c r="D707" t="s">
        <v>172</v>
      </c>
      <c r="E707" t="s">
        <v>220</v>
      </c>
      <c r="F707" t="s">
        <v>133</v>
      </c>
      <c r="G707">
        <v>24562</v>
      </c>
      <c r="H707" t="s">
        <v>227</v>
      </c>
      <c r="I707">
        <v>2</v>
      </c>
      <c r="J707" t="s">
        <v>105</v>
      </c>
      <c r="K707" s="19">
        <v>0.58333333333333337</v>
      </c>
      <c r="L707" s="19">
        <v>0.91666666666666663</v>
      </c>
      <c r="M707">
        <v>8</v>
      </c>
      <c r="N707">
        <v>296.24</v>
      </c>
      <c r="O707">
        <v>52.5</v>
      </c>
      <c r="P707">
        <v>76</v>
      </c>
      <c r="Q707" t="s">
        <v>97</v>
      </c>
      <c r="R707">
        <v>30</v>
      </c>
      <c r="S707" s="19">
        <v>0.79166666666666663</v>
      </c>
      <c r="T707">
        <v>0</v>
      </c>
      <c r="U707" s="19">
        <v>0.54166666666666663</v>
      </c>
      <c r="V707" t="s">
        <v>97</v>
      </c>
      <c r="W707">
        <v>7.5</v>
      </c>
      <c r="X707" t="s">
        <v>100</v>
      </c>
      <c r="Y707" t="b">
        <v>0</v>
      </c>
    </row>
    <row r="708" spans="1:25" x14ac:dyDescent="0.25">
      <c r="A708" t="s">
        <v>92</v>
      </c>
      <c r="B708" t="s">
        <v>171</v>
      </c>
      <c r="C708" t="s">
        <v>94</v>
      </c>
      <c r="D708" t="s">
        <v>172</v>
      </c>
      <c r="E708" t="s">
        <v>220</v>
      </c>
      <c r="F708" t="s">
        <v>133</v>
      </c>
      <c r="G708">
        <v>24562</v>
      </c>
      <c r="H708" t="s">
        <v>227</v>
      </c>
      <c r="I708">
        <v>2</v>
      </c>
      <c r="J708" t="s">
        <v>99</v>
      </c>
      <c r="K708" s="19">
        <v>0.58333333333333337</v>
      </c>
      <c r="L708" s="19">
        <v>0.91666666666666663</v>
      </c>
      <c r="M708">
        <v>8</v>
      </c>
      <c r="N708">
        <v>296.24</v>
      </c>
      <c r="O708">
        <v>52.5</v>
      </c>
      <c r="P708">
        <v>76</v>
      </c>
      <c r="Q708" t="s">
        <v>97</v>
      </c>
      <c r="R708">
        <v>30</v>
      </c>
      <c r="S708" s="19">
        <v>0.79166666666666663</v>
      </c>
      <c r="T708">
        <v>0</v>
      </c>
      <c r="U708" s="19">
        <v>0.54166666666666663</v>
      </c>
      <c r="V708" t="s">
        <v>97</v>
      </c>
      <c r="W708">
        <v>7.5</v>
      </c>
      <c r="X708" t="s">
        <v>100</v>
      </c>
      <c r="Y708" t="b">
        <v>0</v>
      </c>
    </row>
    <row r="709" spans="1:25" x14ac:dyDescent="0.25">
      <c r="A709" t="s">
        <v>92</v>
      </c>
      <c r="B709" t="s">
        <v>171</v>
      </c>
      <c r="C709" t="s">
        <v>94</v>
      </c>
      <c r="D709" t="s">
        <v>172</v>
      </c>
      <c r="E709" t="s">
        <v>220</v>
      </c>
      <c r="F709" t="s">
        <v>133</v>
      </c>
      <c r="G709">
        <v>24562</v>
      </c>
      <c r="H709" t="s">
        <v>227</v>
      </c>
      <c r="I709">
        <v>2</v>
      </c>
      <c r="J709" t="s">
        <v>103</v>
      </c>
      <c r="K709" s="19">
        <v>0.58333333333333337</v>
      </c>
      <c r="L709" s="19">
        <v>0.91666666666666663</v>
      </c>
      <c r="M709">
        <v>8</v>
      </c>
      <c r="N709">
        <v>296.24</v>
      </c>
      <c r="O709">
        <v>52.5</v>
      </c>
      <c r="P709">
        <v>76</v>
      </c>
      <c r="Q709" t="s">
        <v>97</v>
      </c>
      <c r="R709">
        <v>30</v>
      </c>
      <c r="S709" s="19">
        <v>0.79166666666666663</v>
      </c>
      <c r="T709">
        <v>0</v>
      </c>
      <c r="U709" s="19">
        <v>0.54166666666666663</v>
      </c>
      <c r="V709" t="s">
        <v>97</v>
      </c>
      <c r="W709">
        <v>7.5</v>
      </c>
      <c r="X709" t="s">
        <v>100</v>
      </c>
      <c r="Y709" t="b">
        <v>0</v>
      </c>
    </row>
    <row r="710" spans="1:25" x14ac:dyDescent="0.25">
      <c r="A710" t="s">
        <v>92</v>
      </c>
      <c r="B710" t="s">
        <v>171</v>
      </c>
      <c r="C710" t="s">
        <v>94</v>
      </c>
      <c r="D710" t="s">
        <v>172</v>
      </c>
      <c r="E710" t="s">
        <v>220</v>
      </c>
      <c r="F710" t="s">
        <v>133</v>
      </c>
      <c r="G710">
        <v>24819</v>
      </c>
      <c r="H710" t="s">
        <v>228</v>
      </c>
      <c r="I710">
        <v>2</v>
      </c>
      <c r="J710" t="s">
        <v>103</v>
      </c>
      <c r="K710" s="19">
        <v>0.5625</v>
      </c>
      <c r="L710" s="19">
        <v>0.91666666666666663</v>
      </c>
      <c r="M710">
        <v>8.5</v>
      </c>
      <c r="N710">
        <v>315.99</v>
      </c>
      <c r="O710">
        <v>76</v>
      </c>
      <c r="P710">
        <v>76</v>
      </c>
      <c r="Q710" t="s">
        <v>97</v>
      </c>
      <c r="R710">
        <v>30</v>
      </c>
      <c r="S710" s="19">
        <v>0.77083333333333337</v>
      </c>
      <c r="T710">
        <v>0</v>
      </c>
      <c r="U710" s="19">
        <v>0.54166666666666663</v>
      </c>
      <c r="V710" t="s">
        <v>97</v>
      </c>
      <c r="W710">
        <v>8</v>
      </c>
      <c r="X710" t="s">
        <v>100</v>
      </c>
      <c r="Y710" t="b">
        <v>0</v>
      </c>
    </row>
    <row r="711" spans="1:25" x14ac:dyDescent="0.25">
      <c r="A711" t="s">
        <v>92</v>
      </c>
      <c r="B711" t="s">
        <v>171</v>
      </c>
      <c r="C711" t="s">
        <v>94</v>
      </c>
      <c r="D711" t="s">
        <v>172</v>
      </c>
      <c r="E711" t="s">
        <v>220</v>
      </c>
      <c r="F711" t="s">
        <v>133</v>
      </c>
      <c r="G711">
        <v>25109</v>
      </c>
      <c r="H711" t="s">
        <v>229</v>
      </c>
      <c r="I711">
        <v>1</v>
      </c>
      <c r="J711" t="s">
        <v>105</v>
      </c>
      <c r="K711" s="19">
        <v>0.5625</v>
      </c>
      <c r="L711" s="19">
        <v>0.91666666666666663</v>
      </c>
      <c r="M711">
        <v>8.5</v>
      </c>
      <c r="N711">
        <v>315.99</v>
      </c>
      <c r="O711">
        <v>76</v>
      </c>
      <c r="P711">
        <v>76</v>
      </c>
      <c r="Q711" t="s">
        <v>97</v>
      </c>
      <c r="R711">
        <v>30</v>
      </c>
      <c r="S711" s="19">
        <v>0.77083333333333337</v>
      </c>
      <c r="T711">
        <v>0</v>
      </c>
      <c r="U711" s="19">
        <v>0.54166666666666663</v>
      </c>
      <c r="V711" t="s">
        <v>97</v>
      </c>
      <c r="W711">
        <v>8</v>
      </c>
      <c r="X711" t="s">
        <v>100</v>
      </c>
      <c r="Y711" t="b">
        <v>0</v>
      </c>
    </row>
    <row r="712" spans="1:25" x14ac:dyDescent="0.25">
      <c r="A712" t="s">
        <v>92</v>
      </c>
      <c r="B712" t="s">
        <v>171</v>
      </c>
      <c r="C712" t="s">
        <v>94</v>
      </c>
      <c r="D712" t="s">
        <v>172</v>
      </c>
      <c r="E712" t="s">
        <v>220</v>
      </c>
      <c r="F712" t="s">
        <v>133</v>
      </c>
      <c r="G712">
        <v>25175</v>
      </c>
      <c r="H712" t="s">
        <v>199</v>
      </c>
      <c r="I712">
        <v>2</v>
      </c>
      <c r="J712" t="s">
        <v>102</v>
      </c>
      <c r="K712" s="19">
        <v>0.58333333333333337</v>
      </c>
      <c r="L712" s="19">
        <v>0.91666666666666663</v>
      </c>
      <c r="M712">
        <v>8</v>
      </c>
      <c r="N712">
        <v>296.24</v>
      </c>
      <c r="O712">
        <v>75</v>
      </c>
      <c r="P712">
        <v>76</v>
      </c>
      <c r="Q712" t="s">
        <v>97</v>
      </c>
      <c r="R712">
        <v>30</v>
      </c>
      <c r="S712" s="19">
        <v>0.79166666666666663</v>
      </c>
      <c r="T712">
        <v>0</v>
      </c>
      <c r="U712" s="19">
        <v>0.54166666666666663</v>
      </c>
      <c r="V712" t="s">
        <v>97</v>
      </c>
      <c r="W712">
        <v>7.5</v>
      </c>
      <c r="X712" t="s">
        <v>100</v>
      </c>
      <c r="Y712" t="b">
        <v>0</v>
      </c>
    </row>
    <row r="713" spans="1:25" x14ac:dyDescent="0.25">
      <c r="A713" t="s">
        <v>92</v>
      </c>
      <c r="B713" t="s">
        <v>171</v>
      </c>
      <c r="C713" t="s">
        <v>94</v>
      </c>
      <c r="D713" t="s">
        <v>172</v>
      </c>
      <c r="E713" t="s">
        <v>220</v>
      </c>
      <c r="F713" t="s">
        <v>133</v>
      </c>
      <c r="G713">
        <v>25302</v>
      </c>
      <c r="H713" t="s">
        <v>230</v>
      </c>
      <c r="I713">
        <v>2</v>
      </c>
      <c r="J713" t="s">
        <v>101</v>
      </c>
      <c r="K713" s="19">
        <v>0.58333333333333337</v>
      </c>
      <c r="L713" s="19">
        <v>0.91666666666666663</v>
      </c>
      <c r="M713">
        <v>8</v>
      </c>
      <c r="N713">
        <v>296.24</v>
      </c>
      <c r="O713">
        <v>60</v>
      </c>
      <c r="P713">
        <v>76</v>
      </c>
      <c r="Q713" t="s">
        <v>97</v>
      </c>
      <c r="R713">
        <v>30</v>
      </c>
      <c r="S713" s="19">
        <v>0.79166666666666663</v>
      </c>
      <c r="T713">
        <v>0</v>
      </c>
      <c r="U713" s="19">
        <v>0.54166666666666663</v>
      </c>
      <c r="V713" t="s">
        <v>97</v>
      </c>
      <c r="W713">
        <v>7.5</v>
      </c>
      <c r="X713" t="s">
        <v>100</v>
      </c>
      <c r="Y713" t="b">
        <v>0</v>
      </c>
    </row>
    <row r="714" spans="1:25" x14ac:dyDescent="0.25">
      <c r="A714" t="s">
        <v>92</v>
      </c>
      <c r="B714" t="s">
        <v>171</v>
      </c>
      <c r="C714" t="s">
        <v>94</v>
      </c>
      <c r="D714" t="s">
        <v>172</v>
      </c>
      <c r="E714" t="s">
        <v>220</v>
      </c>
      <c r="F714" t="s">
        <v>133</v>
      </c>
      <c r="G714">
        <v>25376</v>
      </c>
      <c r="H714" t="s">
        <v>231</v>
      </c>
      <c r="I714">
        <v>1</v>
      </c>
      <c r="J714" t="s">
        <v>113</v>
      </c>
      <c r="K714" s="19">
        <v>0.58333333333333337</v>
      </c>
      <c r="L714" s="19">
        <v>0.91666666666666663</v>
      </c>
      <c r="M714">
        <v>8</v>
      </c>
      <c r="N714">
        <v>394.99</v>
      </c>
      <c r="O714">
        <v>52.5</v>
      </c>
      <c r="P714">
        <v>76</v>
      </c>
      <c r="Q714" t="s">
        <v>97</v>
      </c>
      <c r="R714">
        <v>30</v>
      </c>
      <c r="S714" s="19">
        <v>0.79166666666666663</v>
      </c>
      <c r="T714">
        <v>0</v>
      </c>
      <c r="U714" s="19">
        <v>0.54166666666666663</v>
      </c>
      <c r="V714" t="s">
        <v>97</v>
      </c>
      <c r="W714">
        <v>7.5</v>
      </c>
      <c r="X714" t="s">
        <v>100</v>
      </c>
      <c r="Y714" t="b">
        <v>0</v>
      </c>
    </row>
    <row r="715" spans="1:25" x14ac:dyDescent="0.25">
      <c r="A715" t="s">
        <v>92</v>
      </c>
      <c r="B715" t="s">
        <v>171</v>
      </c>
      <c r="C715" t="s">
        <v>94</v>
      </c>
      <c r="D715" t="s">
        <v>172</v>
      </c>
      <c r="E715" t="s">
        <v>220</v>
      </c>
      <c r="F715" t="s">
        <v>133</v>
      </c>
      <c r="G715">
        <v>25376</v>
      </c>
      <c r="H715" t="s">
        <v>231</v>
      </c>
      <c r="I715">
        <v>1</v>
      </c>
      <c r="J715" t="s">
        <v>101</v>
      </c>
      <c r="K715" s="19">
        <v>0.58333333333333337</v>
      </c>
      <c r="L715" s="19">
        <v>0.91666666666666663</v>
      </c>
      <c r="M715">
        <v>8</v>
      </c>
      <c r="N715">
        <v>296.24</v>
      </c>
      <c r="O715">
        <v>52.5</v>
      </c>
      <c r="P715">
        <v>76</v>
      </c>
      <c r="Q715" t="s">
        <v>97</v>
      </c>
      <c r="R715">
        <v>30</v>
      </c>
      <c r="S715" s="19">
        <v>0.79166666666666663</v>
      </c>
      <c r="T715">
        <v>0</v>
      </c>
      <c r="U715" s="19">
        <v>0.54166666666666663</v>
      </c>
      <c r="V715" t="s">
        <v>97</v>
      </c>
      <c r="W715">
        <v>7.5</v>
      </c>
      <c r="X715" t="s">
        <v>100</v>
      </c>
      <c r="Y715" t="b">
        <v>0</v>
      </c>
    </row>
    <row r="716" spans="1:25" x14ac:dyDescent="0.25">
      <c r="A716" t="s">
        <v>92</v>
      </c>
      <c r="B716" t="s">
        <v>171</v>
      </c>
      <c r="C716" t="s">
        <v>94</v>
      </c>
      <c r="D716" t="s">
        <v>172</v>
      </c>
      <c r="E716" t="s">
        <v>220</v>
      </c>
      <c r="F716" t="s">
        <v>133</v>
      </c>
      <c r="G716">
        <v>25376</v>
      </c>
      <c r="H716" t="s">
        <v>231</v>
      </c>
      <c r="I716">
        <v>2</v>
      </c>
      <c r="J716" t="s">
        <v>105</v>
      </c>
      <c r="K716" s="19">
        <v>0.58333333333333337</v>
      </c>
      <c r="L716" s="19">
        <v>0.91666666666666663</v>
      </c>
      <c r="M716">
        <v>8</v>
      </c>
      <c r="N716">
        <v>296.24</v>
      </c>
      <c r="O716">
        <v>52.5</v>
      </c>
      <c r="P716">
        <v>76</v>
      </c>
      <c r="Q716" t="s">
        <v>97</v>
      </c>
      <c r="R716">
        <v>30</v>
      </c>
      <c r="S716" s="19">
        <v>0.79166666666666663</v>
      </c>
      <c r="T716">
        <v>0</v>
      </c>
      <c r="U716" s="19">
        <v>0.54166666666666663</v>
      </c>
      <c r="V716" t="s">
        <v>97</v>
      </c>
      <c r="W716">
        <v>7.5</v>
      </c>
      <c r="X716" t="s">
        <v>100</v>
      </c>
      <c r="Y716" t="b">
        <v>0</v>
      </c>
    </row>
    <row r="717" spans="1:25" x14ac:dyDescent="0.25">
      <c r="A717" t="s">
        <v>92</v>
      </c>
      <c r="B717" t="s">
        <v>171</v>
      </c>
      <c r="C717" t="s">
        <v>94</v>
      </c>
      <c r="D717" t="s">
        <v>172</v>
      </c>
      <c r="E717" t="s">
        <v>220</v>
      </c>
      <c r="F717" t="s">
        <v>133</v>
      </c>
      <c r="G717">
        <v>26072</v>
      </c>
      <c r="H717" t="s">
        <v>189</v>
      </c>
      <c r="I717">
        <v>1</v>
      </c>
      <c r="J717" t="s">
        <v>103</v>
      </c>
      <c r="K717" s="19">
        <v>0.58333333333333337</v>
      </c>
      <c r="L717" s="19">
        <v>0.91666666666666663</v>
      </c>
      <c r="M717">
        <v>8</v>
      </c>
      <c r="N717">
        <v>366.3</v>
      </c>
      <c r="O717">
        <v>45</v>
      </c>
      <c r="P717">
        <v>76</v>
      </c>
      <c r="Q717" t="s">
        <v>97</v>
      </c>
      <c r="R717">
        <v>30</v>
      </c>
      <c r="S717" s="19">
        <v>0.79166666666666663</v>
      </c>
      <c r="T717">
        <v>0</v>
      </c>
      <c r="U717" s="19">
        <v>0.54166666666666663</v>
      </c>
      <c r="V717" t="s">
        <v>97</v>
      </c>
      <c r="W717">
        <v>7.5</v>
      </c>
      <c r="X717" t="s">
        <v>100</v>
      </c>
      <c r="Y717" t="b">
        <v>0</v>
      </c>
    </row>
    <row r="718" spans="1:25" x14ac:dyDescent="0.25">
      <c r="A718" t="s">
        <v>92</v>
      </c>
      <c r="B718" t="s">
        <v>171</v>
      </c>
      <c r="C718" t="s">
        <v>94</v>
      </c>
      <c r="D718" t="s">
        <v>172</v>
      </c>
      <c r="E718" t="s">
        <v>220</v>
      </c>
      <c r="F718" t="s">
        <v>133</v>
      </c>
      <c r="G718">
        <v>26358</v>
      </c>
      <c r="H718" t="s">
        <v>201</v>
      </c>
      <c r="I718">
        <v>1</v>
      </c>
      <c r="J718" t="s">
        <v>101</v>
      </c>
      <c r="K718" s="19">
        <v>0.58333333333333337</v>
      </c>
      <c r="L718" s="19">
        <v>0.91666666666666663</v>
      </c>
      <c r="M718">
        <v>8</v>
      </c>
      <c r="N718">
        <v>377.85</v>
      </c>
      <c r="O718">
        <v>0</v>
      </c>
      <c r="P718">
        <v>76</v>
      </c>
      <c r="Q718" t="s">
        <v>97</v>
      </c>
      <c r="R718">
        <v>30</v>
      </c>
      <c r="S718" s="19">
        <v>0.79166666666666663</v>
      </c>
      <c r="T718">
        <v>0</v>
      </c>
      <c r="U718" s="19">
        <v>0.54166666666666663</v>
      </c>
      <c r="V718" t="s">
        <v>97</v>
      </c>
      <c r="W718">
        <v>7.5</v>
      </c>
      <c r="X718" t="s">
        <v>100</v>
      </c>
      <c r="Y718" t="b">
        <v>0</v>
      </c>
    </row>
    <row r="719" spans="1:25" x14ac:dyDescent="0.25">
      <c r="A719" t="s">
        <v>92</v>
      </c>
      <c r="B719" t="s">
        <v>171</v>
      </c>
      <c r="C719" t="s">
        <v>94</v>
      </c>
      <c r="D719" t="s">
        <v>172</v>
      </c>
      <c r="E719" t="s">
        <v>220</v>
      </c>
      <c r="F719" t="s">
        <v>133</v>
      </c>
      <c r="G719">
        <v>26401</v>
      </c>
      <c r="H719" t="s">
        <v>232</v>
      </c>
      <c r="I719">
        <v>2</v>
      </c>
      <c r="J719" t="s">
        <v>113</v>
      </c>
      <c r="K719" s="19">
        <v>0.58333333333333337</v>
      </c>
      <c r="L719" s="19">
        <v>0.91666666666666663</v>
      </c>
      <c r="M719">
        <v>8</v>
      </c>
      <c r="N719">
        <v>407.59</v>
      </c>
      <c r="O719">
        <v>52.5</v>
      </c>
      <c r="P719">
        <v>76</v>
      </c>
      <c r="Q719" t="s">
        <v>97</v>
      </c>
      <c r="R719">
        <v>30</v>
      </c>
      <c r="S719" s="19">
        <v>0.79166666666666663</v>
      </c>
      <c r="T719">
        <v>0</v>
      </c>
      <c r="U719" s="19">
        <v>0</v>
      </c>
      <c r="V719" t="s">
        <v>97</v>
      </c>
      <c r="W719">
        <v>7.5</v>
      </c>
      <c r="X719" t="s">
        <v>100</v>
      </c>
      <c r="Y719" t="b">
        <v>0</v>
      </c>
    </row>
    <row r="720" spans="1:25" x14ac:dyDescent="0.25">
      <c r="A720" t="s">
        <v>92</v>
      </c>
      <c r="B720" t="s">
        <v>171</v>
      </c>
      <c r="C720" t="s">
        <v>94</v>
      </c>
      <c r="D720" t="s">
        <v>172</v>
      </c>
      <c r="E720" t="s">
        <v>220</v>
      </c>
      <c r="F720" t="s">
        <v>133</v>
      </c>
      <c r="G720">
        <v>26401</v>
      </c>
      <c r="H720" t="s">
        <v>232</v>
      </c>
      <c r="I720">
        <v>2</v>
      </c>
      <c r="J720" t="s">
        <v>101</v>
      </c>
      <c r="K720" s="19">
        <v>0.58333333333333337</v>
      </c>
      <c r="L720" s="19">
        <v>0.91666666666666663</v>
      </c>
      <c r="M720">
        <v>8</v>
      </c>
      <c r="N720">
        <v>373.62</v>
      </c>
      <c r="O720">
        <v>52.5</v>
      </c>
      <c r="P720">
        <v>76</v>
      </c>
      <c r="Q720" t="s">
        <v>97</v>
      </c>
      <c r="R720">
        <v>30</v>
      </c>
      <c r="S720" s="19">
        <v>0.79166666666666663</v>
      </c>
      <c r="T720">
        <v>0</v>
      </c>
      <c r="U720" s="19">
        <v>0.54166666666666663</v>
      </c>
      <c r="V720" t="s">
        <v>97</v>
      </c>
      <c r="W720">
        <v>7.5</v>
      </c>
      <c r="X720" t="s">
        <v>100</v>
      </c>
      <c r="Y720" t="b">
        <v>0</v>
      </c>
    </row>
    <row r="721" spans="1:25" x14ac:dyDescent="0.25">
      <c r="A721" t="s">
        <v>92</v>
      </c>
      <c r="B721" t="s">
        <v>171</v>
      </c>
      <c r="C721" t="s">
        <v>94</v>
      </c>
      <c r="D721" t="s">
        <v>172</v>
      </c>
      <c r="E721" t="s">
        <v>220</v>
      </c>
      <c r="F721" t="s">
        <v>137</v>
      </c>
      <c r="H721" t="s">
        <v>97</v>
      </c>
      <c r="I721">
        <v>2</v>
      </c>
      <c r="J721" t="s">
        <v>103</v>
      </c>
      <c r="K721" s="19">
        <v>0.58333333333333337</v>
      </c>
      <c r="L721" s="19">
        <v>0.91666666666666663</v>
      </c>
      <c r="M721">
        <v>8</v>
      </c>
      <c r="N721">
        <v>281.39</v>
      </c>
      <c r="O721">
        <v>0</v>
      </c>
      <c r="P721">
        <v>0</v>
      </c>
      <c r="Q721" t="s">
        <v>97</v>
      </c>
      <c r="R721">
        <v>30</v>
      </c>
      <c r="S721" s="19">
        <v>0.79166666666666663</v>
      </c>
      <c r="T721">
        <v>0</v>
      </c>
      <c r="U721" s="19">
        <v>0.54166666666666663</v>
      </c>
      <c r="V721" t="s">
        <v>97</v>
      </c>
      <c r="W721">
        <v>7.5</v>
      </c>
      <c r="X721" t="s">
        <v>100</v>
      </c>
      <c r="Y721" t="b">
        <v>0</v>
      </c>
    </row>
    <row r="722" spans="1:25" x14ac:dyDescent="0.25">
      <c r="A722" t="s">
        <v>92</v>
      </c>
      <c r="B722" t="s">
        <v>171</v>
      </c>
      <c r="C722" t="s">
        <v>94</v>
      </c>
      <c r="D722" t="s">
        <v>172</v>
      </c>
      <c r="E722" t="s">
        <v>220</v>
      </c>
      <c r="F722" t="s">
        <v>137</v>
      </c>
      <c r="G722">
        <v>19255</v>
      </c>
      <c r="H722" t="s">
        <v>233</v>
      </c>
      <c r="I722">
        <v>1</v>
      </c>
      <c r="J722" t="s">
        <v>99</v>
      </c>
      <c r="K722" s="19">
        <v>0.58333333333333337</v>
      </c>
      <c r="L722" s="19">
        <v>0.91666666666666663</v>
      </c>
      <c r="M722">
        <v>8</v>
      </c>
      <c r="N722">
        <v>0</v>
      </c>
      <c r="O722">
        <v>67.5</v>
      </c>
      <c r="P722">
        <v>76</v>
      </c>
      <c r="Q722" t="s">
        <v>97</v>
      </c>
      <c r="R722">
        <v>30</v>
      </c>
      <c r="S722" s="19">
        <v>0.79166666666666663</v>
      </c>
      <c r="T722">
        <v>0</v>
      </c>
      <c r="U722" s="19">
        <v>0.54166666666666663</v>
      </c>
      <c r="V722" t="s">
        <v>97</v>
      </c>
      <c r="W722">
        <v>7.5</v>
      </c>
      <c r="X722" t="s">
        <v>100</v>
      </c>
      <c r="Y722" t="b">
        <v>0</v>
      </c>
    </row>
    <row r="723" spans="1:25" x14ac:dyDescent="0.25">
      <c r="A723" t="s">
        <v>92</v>
      </c>
      <c r="B723" t="s">
        <v>171</v>
      </c>
      <c r="C723" t="s">
        <v>94</v>
      </c>
      <c r="D723" t="s">
        <v>172</v>
      </c>
      <c r="E723" t="s">
        <v>220</v>
      </c>
      <c r="F723" t="s">
        <v>137</v>
      </c>
      <c r="G723">
        <v>19255</v>
      </c>
      <c r="H723" t="s">
        <v>233</v>
      </c>
      <c r="I723">
        <v>1</v>
      </c>
      <c r="J723" t="s">
        <v>114</v>
      </c>
      <c r="K723" s="19">
        <v>0.58333333333333337</v>
      </c>
      <c r="L723" s="19">
        <v>0.91666666666666663</v>
      </c>
      <c r="M723">
        <v>8</v>
      </c>
      <c r="N723">
        <v>0</v>
      </c>
      <c r="O723">
        <v>67.5</v>
      </c>
      <c r="P723">
        <v>76</v>
      </c>
      <c r="Q723" t="s">
        <v>97</v>
      </c>
      <c r="R723">
        <v>30</v>
      </c>
      <c r="S723" s="19">
        <v>0.79166666666666663</v>
      </c>
      <c r="T723">
        <v>0</v>
      </c>
      <c r="U723" s="19">
        <v>0</v>
      </c>
      <c r="V723" t="s">
        <v>97</v>
      </c>
      <c r="W723">
        <v>7.5</v>
      </c>
      <c r="X723" t="s">
        <v>100</v>
      </c>
      <c r="Y723" t="b">
        <v>0</v>
      </c>
    </row>
    <row r="724" spans="1:25" x14ac:dyDescent="0.25">
      <c r="A724" t="s">
        <v>92</v>
      </c>
      <c r="B724" t="s">
        <v>171</v>
      </c>
      <c r="C724" t="s">
        <v>94</v>
      </c>
      <c r="D724" t="s">
        <v>172</v>
      </c>
      <c r="E724" t="s">
        <v>220</v>
      </c>
      <c r="F724" t="s">
        <v>137</v>
      </c>
      <c r="G724">
        <v>19255</v>
      </c>
      <c r="H724" t="s">
        <v>233</v>
      </c>
      <c r="I724">
        <v>1</v>
      </c>
      <c r="J724" t="s">
        <v>102</v>
      </c>
      <c r="K724" s="19">
        <v>0.58333333333333337</v>
      </c>
      <c r="L724" s="19">
        <v>0.91666666666666663</v>
      </c>
      <c r="M724">
        <v>8</v>
      </c>
      <c r="N724">
        <v>0</v>
      </c>
      <c r="O724">
        <v>67.5</v>
      </c>
      <c r="P724">
        <v>76</v>
      </c>
      <c r="Q724" t="s">
        <v>97</v>
      </c>
      <c r="R724">
        <v>30</v>
      </c>
      <c r="S724" s="19">
        <v>0.79166666666666663</v>
      </c>
      <c r="T724">
        <v>0</v>
      </c>
      <c r="U724" s="19">
        <v>0.54166666666666663</v>
      </c>
      <c r="V724" t="s">
        <v>97</v>
      </c>
      <c r="W724">
        <v>7.5</v>
      </c>
      <c r="X724" t="s">
        <v>100</v>
      </c>
      <c r="Y724" t="b">
        <v>0</v>
      </c>
    </row>
    <row r="725" spans="1:25" x14ac:dyDescent="0.25">
      <c r="A725" t="s">
        <v>92</v>
      </c>
      <c r="B725" t="s">
        <v>171</v>
      </c>
      <c r="C725" t="s">
        <v>94</v>
      </c>
      <c r="D725" t="s">
        <v>172</v>
      </c>
      <c r="E725" t="s">
        <v>220</v>
      </c>
      <c r="F725" t="s">
        <v>137</v>
      </c>
      <c r="G725">
        <v>19255</v>
      </c>
      <c r="H725" t="s">
        <v>233</v>
      </c>
      <c r="I725">
        <v>1</v>
      </c>
      <c r="J725" t="s">
        <v>103</v>
      </c>
      <c r="K725" s="19">
        <v>0.625</v>
      </c>
      <c r="L725" s="19">
        <v>0.875</v>
      </c>
      <c r="M725">
        <v>6</v>
      </c>
      <c r="N725">
        <v>0</v>
      </c>
      <c r="O725">
        <v>67.5</v>
      </c>
      <c r="P725">
        <v>76</v>
      </c>
      <c r="Q725" t="s">
        <v>97</v>
      </c>
      <c r="R725">
        <v>30</v>
      </c>
      <c r="S725" s="19">
        <v>0.75</v>
      </c>
      <c r="T725">
        <v>0</v>
      </c>
      <c r="U725" s="19">
        <v>0.54166666666666663</v>
      </c>
      <c r="V725" t="s">
        <v>97</v>
      </c>
      <c r="W725">
        <v>5.5</v>
      </c>
      <c r="X725" t="s">
        <v>100</v>
      </c>
      <c r="Y725" t="b">
        <v>0</v>
      </c>
    </row>
    <row r="726" spans="1:25" x14ac:dyDescent="0.25">
      <c r="A726" t="s">
        <v>92</v>
      </c>
      <c r="B726" t="s">
        <v>171</v>
      </c>
      <c r="C726" t="s">
        <v>94</v>
      </c>
      <c r="D726" t="s">
        <v>172</v>
      </c>
      <c r="E726" t="s">
        <v>220</v>
      </c>
      <c r="F726" t="s">
        <v>137</v>
      </c>
      <c r="G726">
        <v>19255</v>
      </c>
      <c r="H726" t="s">
        <v>233</v>
      </c>
      <c r="I726">
        <v>2</v>
      </c>
      <c r="J726" t="s">
        <v>114</v>
      </c>
      <c r="K726" s="19">
        <v>0.58333333333333337</v>
      </c>
      <c r="L726" s="19">
        <v>0.91666666666666663</v>
      </c>
      <c r="M726">
        <v>8</v>
      </c>
      <c r="N726">
        <v>0</v>
      </c>
      <c r="O726">
        <v>67.5</v>
      </c>
      <c r="P726">
        <v>76</v>
      </c>
      <c r="Q726" t="s">
        <v>97</v>
      </c>
      <c r="R726">
        <v>30</v>
      </c>
      <c r="S726" s="19">
        <v>0.79166666666666663</v>
      </c>
      <c r="T726">
        <v>0</v>
      </c>
      <c r="U726" s="19">
        <v>0.54166666666666663</v>
      </c>
      <c r="V726" t="s">
        <v>97</v>
      </c>
      <c r="W726">
        <v>7.5</v>
      </c>
      <c r="X726" t="s">
        <v>100</v>
      </c>
      <c r="Y726" t="b">
        <v>0</v>
      </c>
    </row>
    <row r="727" spans="1:25" x14ac:dyDescent="0.25">
      <c r="A727" t="s">
        <v>92</v>
      </c>
      <c r="B727" t="s">
        <v>171</v>
      </c>
      <c r="C727" t="s">
        <v>94</v>
      </c>
      <c r="D727" t="s">
        <v>172</v>
      </c>
      <c r="E727" t="s">
        <v>220</v>
      </c>
      <c r="F727" t="s">
        <v>137</v>
      </c>
      <c r="G727">
        <v>19255</v>
      </c>
      <c r="H727" t="s">
        <v>233</v>
      </c>
      <c r="I727">
        <v>2</v>
      </c>
      <c r="J727" t="s">
        <v>101</v>
      </c>
      <c r="K727" s="19">
        <v>0.58333333333333337</v>
      </c>
      <c r="L727" s="19">
        <v>0.91666666666666663</v>
      </c>
      <c r="M727">
        <v>8</v>
      </c>
      <c r="N727">
        <v>0</v>
      </c>
      <c r="O727">
        <v>67.5</v>
      </c>
      <c r="P727">
        <v>76</v>
      </c>
      <c r="Q727" t="s">
        <v>97</v>
      </c>
      <c r="R727">
        <v>30</v>
      </c>
      <c r="S727" s="19">
        <v>0.79166666666666663</v>
      </c>
      <c r="T727">
        <v>0</v>
      </c>
      <c r="U727" s="19">
        <v>0</v>
      </c>
      <c r="V727" t="s">
        <v>97</v>
      </c>
      <c r="W727">
        <v>7.5</v>
      </c>
      <c r="X727" t="s">
        <v>100</v>
      </c>
      <c r="Y727" t="b">
        <v>0</v>
      </c>
    </row>
    <row r="728" spans="1:25" x14ac:dyDescent="0.25">
      <c r="A728" t="s">
        <v>92</v>
      </c>
      <c r="B728" t="s">
        <v>171</v>
      </c>
      <c r="C728" t="s">
        <v>94</v>
      </c>
      <c r="D728" t="s">
        <v>172</v>
      </c>
      <c r="E728" t="s">
        <v>220</v>
      </c>
      <c r="F728" t="s">
        <v>137</v>
      </c>
      <c r="G728">
        <v>19255</v>
      </c>
      <c r="H728" t="s">
        <v>233</v>
      </c>
      <c r="I728">
        <v>2</v>
      </c>
      <c r="J728" t="s">
        <v>102</v>
      </c>
      <c r="K728" s="19">
        <v>0.58333333333333337</v>
      </c>
      <c r="L728" s="19">
        <v>0.91666666666666663</v>
      </c>
      <c r="M728">
        <v>8</v>
      </c>
      <c r="N728">
        <v>0</v>
      </c>
      <c r="O728">
        <v>67.5</v>
      </c>
      <c r="P728">
        <v>76</v>
      </c>
      <c r="Q728" t="s">
        <v>97</v>
      </c>
      <c r="R728">
        <v>30</v>
      </c>
      <c r="S728" s="19">
        <v>0.79166666666666663</v>
      </c>
      <c r="T728">
        <v>0</v>
      </c>
      <c r="U728" s="19">
        <v>0.54166666666666663</v>
      </c>
      <c r="V728" t="s">
        <v>97</v>
      </c>
      <c r="W728">
        <v>7.5</v>
      </c>
      <c r="X728" t="s">
        <v>100</v>
      </c>
      <c r="Y728" t="b">
        <v>0</v>
      </c>
    </row>
    <row r="729" spans="1:25" x14ac:dyDescent="0.25">
      <c r="A729" t="s">
        <v>92</v>
      </c>
      <c r="B729" t="s">
        <v>171</v>
      </c>
      <c r="C729" t="s">
        <v>94</v>
      </c>
      <c r="D729" t="s">
        <v>172</v>
      </c>
      <c r="E729" t="s">
        <v>220</v>
      </c>
      <c r="F729" t="s">
        <v>137</v>
      </c>
      <c r="G729">
        <v>19255</v>
      </c>
      <c r="H729" t="s">
        <v>233</v>
      </c>
      <c r="I729">
        <v>2</v>
      </c>
      <c r="J729" t="s">
        <v>103</v>
      </c>
      <c r="K729" s="19">
        <v>0.625</v>
      </c>
      <c r="L729" s="19">
        <v>0.875</v>
      </c>
      <c r="M729">
        <v>6</v>
      </c>
      <c r="N729">
        <v>0</v>
      </c>
      <c r="O729">
        <v>67.5</v>
      </c>
      <c r="P729">
        <v>76</v>
      </c>
      <c r="Q729" t="s">
        <v>97</v>
      </c>
      <c r="R729">
        <v>30</v>
      </c>
      <c r="S729" s="19">
        <v>0.75</v>
      </c>
      <c r="T729">
        <v>0</v>
      </c>
      <c r="U729" s="19">
        <v>0.54166666666666663</v>
      </c>
      <c r="V729" t="s">
        <v>97</v>
      </c>
      <c r="W729">
        <v>5.5</v>
      </c>
      <c r="X729" t="s">
        <v>100</v>
      </c>
      <c r="Y729" t="b">
        <v>0</v>
      </c>
    </row>
    <row r="730" spans="1:25" x14ac:dyDescent="0.25">
      <c r="A730" t="s">
        <v>92</v>
      </c>
      <c r="B730" t="s">
        <v>171</v>
      </c>
      <c r="C730" t="s">
        <v>94</v>
      </c>
      <c r="D730" t="s">
        <v>172</v>
      </c>
      <c r="E730" t="s">
        <v>220</v>
      </c>
      <c r="F730" t="s">
        <v>137</v>
      </c>
      <c r="G730">
        <v>19381</v>
      </c>
      <c r="H730" t="s">
        <v>164</v>
      </c>
      <c r="I730">
        <v>2</v>
      </c>
      <c r="J730" t="s">
        <v>113</v>
      </c>
      <c r="K730" s="19">
        <v>0.58333333333333337</v>
      </c>
      <c r="L730" s="19">
        <v>0.91666666666666663</v>
      </c>
      <c r="M730">
        <v>8</v>
      </c>
      <c r="N730">
        <v>0</v>
      </c>
      <c r="O730">
        <v>60</v>
      </c>
      <c r="P730">
        <v>76</v>
      </c>
      <c r="Q730" t="s">
        <v>97</v>
      </c>
      <c r="R730">
        <v>30</v>
      </c>
      <c r="S730" s="19">
        <v>0.79166666666666663</v>
      </c>
      <c r="T730">
        <v>0</v>
      </c>
      <c r="U730" s="19">
        <v>0.54166666666666663</v>
      </c>
      <c r="V730" t="s">
        <v>97</v>
      </c>
      <c r="W730">
        <v>7.5</v>
      </c>
      <c r="X730" t="s">
        <v>100</v>
      </c>
      <c r="Y730" t="b">
        <v>0</v>
      </c>
    </row>
    <row r="731" spans="1:25" x14ac:dyDescent="0.25">
      <c r="A731" t="s">
        <v>92</v>
      </c>
      <c r="B731" t="s">
        <v>171</v>
      </c>
      <c r="C731" t="s">
        <v>94</v>
      </c>
      <c r="D731" t="s">
        <v>172</v>
      </c>
      <c r="E731" t="s">
        <v>220</v>
      </c>
      <c r="F731" t="s">
        <v>137</v>
      </c>
      <c r="G731">
        <v>19381</v>
      </c>
      <c r="H731" t="s">
        <v>164</v>
      </c>
      <c r="I731">
        <v>2</v>
      </c>
      <c r="J731" t="s">
        <v>102</v>
      </c>
      <c r="K731" s="19">
        <v>0.58333333333333337</v>
      </c>
      <c r="L731" s="19">
        <v>0.91666666666666663</v>
      </c>
      <c r="M731">
        <v>8</v>
      </c>
      <c r="N731">
        <v>280.72000000000003</v>
      </c>
      <c r="O731">
        <v>60</v>
      </c>
      <c r="P731">
        <v>76</v>
      </c>
      <c r="Q731" t="s">
        <v>97</v>
      </c>
      <c r="R731">
        <v>30</v>
      </c>
      <c r="S731" s="19">
        <v>0.77083333333333337</v>
      </c>
      <c r="T731">
        <v>0</v>
      </c>
      <c r="U731" s="19">
        <v>0</v>
      </c>
      <c r="V731" t="s">
        <v>97</v>
      </c>
      <c r="W731">
        <v>7.5</v>
      </c>
      <c r="X731" t="s">
        <v>100</v>
      </c>
      <c r="Y731" t="b">
        <v>0</v>
      </c>
    </row>
    <row r="732" spans="1:25" x14ac:dyDescent="0.25">
      <c r="A732" t="s">
        <v>92</v>
      </c>
      <c r="B732" t="s">
        <v>171</v>
      </c>
      <c r="C732" t="s">
        <v>94</v>
      </c>
      <c r="D732" t="s">
        <v>172</v>
      </c>
      <c r="E732" t="s">
        <v>220</v>
      </c>
      <c r="F732" t="s">
        <v>137</v>
      </c>
      <c r="G732">
        <v>19835</v>
      </c>
      <c r="H732" t="s">
        <v>222</v>
      </c>
      <c r="I732">
        <v>2</v>
      </c>
      <c r="J732" t="s">
        <v>113</v>
      </c>
      <c r="K732" s="19">
        <v>0.58333333333333337</v>
      </c>
      <c r="L732" s="19">
        <v>0.91666666666666663</v>
      </c>
      <c r="M732">
        <v>8</v>
      </c>
      <c r="N732">
        <v>394.99</v>
      </c>
      <c r="O732">
        <v>60</v>
      </c>
      <c r="P732">
        <v>76</v>
      </c>
      <c r="Q732" t="s">
        <v>97</v>
      </c>
      <c r="R732">
        <v>30</v>
      </c>
      <c r="S732" s="19">
        <v>0.79166666666666663</v>
      </c>
      <c r="T732">
        <v>0</v>
      </c>
      <c r="U732" s="19">
        <v>0</v>
      </c>
      <c r="V732" t="s">
        <v>97</v>
      </c>
      <c r="W732">
        <v>7.5</v>
      </c>
      <c r="X732" t="s">
        <v>100</v>
      </c>
      <c r="Y732" t="b">
        <v>0</v>
      </c>
    </row>
    <row r="733" spans="1:25" x14ac:dyDescent="0.25">
      <c r="A733" t="s">
        <v>92</v>
      </c>
      <c r="B733" t="s">
        <v>171</v>
      </c>
      <c r="C733" t="s">
        <v>94</v>
      </c>
      <c r="D733" t="s">
        <v>172</v>
      </c>
      <c r="E733" t="s">
        <v>220</v>
      </c>
      <c r="F733" t="s">
        <v>137</v>
      </c>
      <c r="G733">
        <v>20962</v>
      </c>
      <c r="H733" t="s">
        <v>223</v>
      </c>
      <c r="I733">
        <v>1</v>
      </c>
      <c r="J733" t="s">
        <v>113</v>
      </c>
      <c r="K733" s="19">
        <v>0.58333333333333337</v>
      </c>
      <c r="L733" s="19">
        <v>0.91666666666666663</v>
      </c>
      <c r="M733">
        <v>8</v>
      </c>
      <c r="N733">
        <v>0</v>
      </c>
      <c r="O733">
        <v>60</v>
      </c>
      <c r="P733">
        <v>76</v>
      </c>
      <c r="Q733" t="s">
        <v>97</v>
      </c>
      <c r="R733">
        <v>30</v>
      </c>
      <c r="S733" s="19">
        <v>0.79166666666666663</v>
      </c>
      <c r="T733">
        <v>0</v>
      </c>
      <c r="U733" s="19">
        <v>0.54166666666666663</v>
      </c>
      <c r="V733" t="s">
        <v>97</v>
      </c>
      <c r="W733">
        <v>7.5</v>
      </c>
      <c r="X733" t="s">
        <v>100</v>
      </c>
      <c r="Y733" t="b">
        <v>0</v>
      </c>
    </row>
    <row r="734" spans="1:25" x14ac:dyDescent="0.25">
      <c r="A734" t="s">
        <v>92</v>
      </c>
      <c r="B734" t="s">
        <v>171</v>
      </c>
      <c r="C734" t="s">
        <v>94</v>
      </c>
      <c r="D734" t="s">
        <v>172</v>
      </c>
      <c r="E734" t="s">
        <v>220</v>
      </c>
      <c r="F734" t="s">
        <v>137</v>
      </c>
      <c r="G734">
        <v>20962</v>
      </c>
      <c r="H734" t="s">
        <v>223</v>
      </c>
      <c r="I734">
        <v>1</v>
      </c>
      <c r="J734" t="s">
        <v>101</v>
      </c>
      <c r="K734" s="19">
        <v>0.58333333333333337</v>
      </c>
      <c r="L734" s="19">
        <v>0.91666666666666663</v>
      </c>
      <c r="M734">
        <v>8</v>
      </c>
      <c r="N734">
        <v>299.7</v>
      </c>
      <c r="O734">
        <v>60</v>
      </c>
      <c r="P734">
        <v>76</v>
      </c>
      <c r="Q734" t="s">
        <v>97</v>
      </c>
      <c r="R734">
        <v>30</v>
      </c>
      <c r="S734" s="19">
        <v>0.79166666666666663</v>
      </c>
      <c r="T734">
        <v>0</v>
      </c>
      <c r="U734" s="19">
        <v>0.54166666666666663</v>
      </c>
      <c r="V734" t="s">
        <v>97</v>
      </c>
      <c r="W734">
        <v>7.5</v>
      </c>
      <c r="X734" t="s">
        <v>100</v>
      </c>
      <c r="Y734" t="b">
        <v>0</v>
      </c>
    </row>
    <row r="735" spans="1:25" x14ac:dyDescent="0.25">
      <c r="A735" t="s">
        <v>92</v>
      </c>
      <c r="B735" t="s">
        <v>171</v>
      </c>
      <c r="C735" t="s">
        <v>94</v>
      </c>
      <c r="D735" t="s">
        <v>172</v>
      </c>
      <c r="E735" t="s">
        <v>220</v>
      </c>
      <c r="F735" t="s">
        <v>137</v>
      </c>
      <c r="G735">
        <v>20962</v>
      </c>
      <c r="H735" t="s">
        <v>223</v>
      </c>
      <c r="I735">
        <v>2</v>
      </c>
      <c r="J735" t="s">
        <v>101</v>
      </c>
      <c r="K735" s="19">
        <v>0.58333333333333337</v>
      </c>
      <c r="L735" s="19">
        <v>0.91666666666666663</v>
      </c>
      <c r="M735">
        <v>8</v>
      </c>
      <c r="N735">
        <v>299.7</v>
      </c>
      <c r="O735">
        <v>60</v>
      </c>
      <c r="P735">
        <v>76</v>
      </c>
      <c r="Q735" t="s">
        <v>97</v>
      </c>
      <c r="R735">
        <v>30</v>
      </c>
      <c r="S735" s="19">
        <v>0.79166666666666663</v>
      </c>
      <c r="T735">
        <v>0</v>
      </c>
      <c r="U735" s="19">
        <v>0.54166666666666663</v>
      </c>
      <c r="V735" t="s">
        <v>97</v>
      </c>
      <c r="W735">
        <v>7.5</v>
      </c>
      <c r="X735" t="s">
        <v>100</v>
      </c>
      <c r="Y735" t="b">
        <v>0</v>
      </c>
    </row>
    <row r="736" spans="1:25" x14ac:dyDescent="0.25">
      <c r="A736" t="s">
        <v>92</v>
      </c>
      <c r="B736" t="s">
        <v>171</v>
      </c>
      <c r="C736" t="s">
        <v>94</v>
      </c>
      <c r="D736" t="s">
        <v>172</v>
      </c>
      <c r="E736" t="s">
        <v>220</v>
      </c>
      <c r="F736" t="s">
        <v>137</v>
      </c>
      <c r="G736">
        <v>21381</v>
      </c>
      <c r="H736" t="s">
        <v>224</v>
      </c>
      <c r="I736">
        <v>1</v>
      </c>
      <c r="J736" t="s">
        <v>101</v>
      </c>
      <c r="K736" s="19">
        <v>0.58333333333333337</v>
      </c>
      <c r="L736" s="19">
        <v>0.91666666666666663</v>
      </c>
      <c r="M736">
        <v>8</v>
      </c>
      <c r="N736">
        <v>0</v>
      </c>
      <c r="O736">
        <v>60</v>
      </c>
      <c r="P736">
        <v>76</v>
      </c>
      <c r="Q736" t="s">
        <v>97</v>
      </c>
      <c r="R736">
        <v>30</v>
      </c>
      <c r="S736" s="19">
        <v>0.79166666666666663</v>
      </c>
      <c r="T736">
        <v>0</v>
      </c>
      <c r="U736" s="19">
        <v>0</v>
      </c>
      <c r="V736" t="s">
        <v>97</v>
      </c>
      <c r="W736">
        <v>7.5</v>
      </c>
      <c r="X736" t="s">
        <v>100</v>
      </c>
      <c r="Y736" t="b">
        <v>0</v>
      </c>
    </row>
    <row r="737" spans="1:25" x14ac:dyDescent="0.25">
      <c r="A737" t="s">
        <v>92</v>
      </c>
      <c r="B737" t="s">
        <v>171</v>
      </c>
      <c r="C737" t="s">
        <v>94</v>
      </c>
      <c r="D737" t="s">
        <v>172</v>
      </c>
      <c r="E737" t="s">
        <v>220</v>
      </c>
      <c r="F737" t="s">
        <v>137</v>
      </c>
      <c r="G737">
        <v>21381</v>
      </c>
      <c r="H737" t="s">
        <v>224</v>
      </c>
      <c r="I737">
        <v>2</v>
      </c>
      <c r="J737" t="s">
        <v>99</v>
      </c>
      <c r="K737" s="19">
        <v>0.58333333333333337</v>
      </c>
      <c r="L737" s="19">
        <v>0.91666666666666663</v>
      </c>
      <c r="M737">
        <v>8</v>
      </c>
      <c r="N737">
        <v>0</v>
      </c>
      <c r="O737">
        <v>60</v>
      </c>
      <c r="P737">
        <v>76</v>
      </c>
      <c r="Q737" t="s">
        <v>97</v>
      </c>
      <c r="R737">
        <v>30</v>
      </c>
      <c r="S737" s="19">
        <v>0.79166666666666663</v>
      </c>
      <c r="T737">
        <v>0</v>
      </c>
      <c r="U737" s="19">
        <v>0</v>
      </c>
      <c r="V737" t="s">
        <v>97</v>
      </c>
      <c r="W737">
        <v>7.5</v>
      </c>
      <c r="X737" t="s">
        <v>100</v>
      </c>
      <c r="Y737" t="b">
        <v>0</v>
      </c>
    </row>
    <row r="738" spans="1:25" x14ac:dyDescent="0.25">
      <c r="A738" t="s">
        <v>92</v>
      </c>
      <c r="B738" t="s">
        <v>171</v>
      </c>
      <c r="C738" t="s">
        <v>94</v>
      </c>
      <c r="D738" t="s">
        <v>172</v>
      </c>
      <c r="E738" t="s">
        <v>220</v>
      </c>
      <c r="F738" t="s">
        <v>137</v>
      </c>
      <c r="G738">
        <v>21589</v>
      </c>
      <c r="H738" t="s">
        <v>225</v>
      </c>
      <c r="I738">
        <v>1</v>
      </c>
      <c r="J738" t="s">
        <v>102</v>
      </c>
      <c r="K738" s="19">
        <v>0.58333333333333337</v>
      </c>
      <c r="L738" s="19">
        <v>0.91666666666666663</v>
      </c>
      <c r="M738">
        <v>8</v>
      </c>
      <c r="N738">
        <v>299.7</v>
      </c>
      <c r="O738">
        <v>60</v>
      </c>
      <c r="P738">
        <v>76</v>
      </c>
      <c r="Q738" t="s">
        <v>97</v>
      </c>
      <c r="R738">
        <v>30</v>
      </c>
      <c r="S738" s="19">
        <v>0.79166666666666663</v>
      </c>
      <c r="T738">
        <v>0</v>
      </c>
      <c r="U738" s="19">
        <v>0.54166666666666663</v>
      </c>
      <c r="V738" t="s">
        <v>97</v>
      </c>
      <c r="W738">
        <v>7.5</v>
      </c>
      <c r="X738" t="s">
        <v>100</v>
      </c>
      <c r="Y738" t="b">
        <v>0</v>
      </c>
    </row>
    <row r="739" spans="1:25" x14ac:dyDescent="0.25">
      <c r="A739" t="s">
        <v>92</v>
      </c>
      <c r="B739" t="s">
        <v>171</v>
      </c>
      <c r="C739" t="s">
        <v>94</v>
      </c>
      <c r="D739" t="s">
        <v>172</v>
      </c>
      <c r="E739" t="s">
        <v>220</v>
      </c>
      <c r="F739" t="s">
        <v>137</v>
      </c>
      <c r="G739">
        <v>21589</v>
      </c>
      <c r="H739" t="s">
        <v>225</v>
      </c>
      <c r="I739">
        <v>2</v>
      </c>
      <c r="J739" t="s">
        <v>105</v>
      </c>
      <c r="K739" s="19">
        <v>0.58333333333333337</v>
      </c>
      <c r="L739" s="19">
        <v>0.91666666666666663</v>
      </c>
      <c r="M739">
        <v>8</v>
      </c>
      <c r="N739">
        <v>299.7</v>
      </c>
      <c r="O739">
        <v>60</v>
      </c>
      <c r="P739">
        <v>76</v>
      </c>
      <c r="Q739" t="s">
        <v>97</v>
      </c>
      <c r="R739">
        <v>30</v>
      </c>
      <c r="S739" s="19">
        <v>0.79166666666666663</v>
      </c>
      <c r="T739">
        <v>0</v>
      </c>
      <c r="U739" s="19">
        <v>0.54166666666666663</v>
      </c>
      <c r="V739" t="s">
        <v>97</v>
      </c>
      <c r="W739">
        <v>7.5</v>
      </c>
      <c r="X739" t="s">
        <v>100</v>
      </c>
      <c r="Y739" t="b">
        <v>0</v>
      </c>
    </row>
    <row r="740" spans="1:25" x14ac:dyDescent="0.25">
      <c r="A740" t="s">
        <v>92</v>
      </c>
      <c r="B740" t="s">
        <v>171</v>
      </c>
      <c r="C740" t="s">
        <v>94</v>
      </c>
      <c r="D740" t="s">
        <v>172</v>
      </c>
      <c r="E740" t="s">
        <v>220</v>
      </c>
      <c r="F740" t="s">
        <v>137</v>
      </c>
      <c r="G740">
        <v>21589</v>
      </c>
      <c r="H740" t="s">
        <v>225</v>
      </c>
      <c r="I740">
        <v>2</v>
      </c>
      <c r="J740" t="s">
        <v>114</v>
      </c>
      <c r="K740" s="19">
        <v>0.58333333333333337</v>
      </c>
      <c r="L740" s="19">
        <v>0.91666666666666663</v>
      </c>
      <c r="M740">
        <v>8</v>
      </c>
      <c r="N740">
        <v>466.2</v>
      </c>
      <c r="O740">
        <v>60</v>
      </c>
      <c r="P740">
        <v>76</v>
      </c>
      <c r="Q740" t="s">
        <v>97</v>
      </c>
      <c r="R740">
        <v>30</v>
      </c>
      <c r="S740" s="19">
        <v>0.79166666666666663</v>
      </c>
      <c r="T740">
        <v>0</v>
      </c>
      <c r="U740" s="19">
        <v>0.54166666666666663</v>
      </c>
      <c r="V740" t="s">
        <v>97</v>
      </c>
      <c r="W740">
        <v>7.5</v>
      </c>
      <c r="X740" t="s">
        <v>100</v>
      </c>
      <c r="Y740" t="b">
        <v>0</v>
      </c>
    </row>
    <row r="741" spans="1:25" x14ac:dyDescent="0.25">
      <c r="A741" t="s">
        <v>92</v>
      </c>
      <c r="B741" t="s">
        <v>171</v>
      </c>
      <c r="C741" t="s">
        <v>94</v>
      </c>
      <c r="D741" t="s">
        <v>172</v>
      </c>
      <c r="E741" t="s">
        <v>220</v>
      </c>
      <c r="F741" t="s">
        <v>137</v>
      </c>
      <c r="G741">
        <v>21589</v>
      </c>
      <c r="H741" t="s">
        <v>225</v>
      </c>
      <c r="I741">
        <v>2</v>
      </c>
      <c r="J741" t="s">
        <v>101</v>
      </c>
      <c r="K741" s="19">
        <v>0.58333333333333337</v>
      </c>
      <c r="L741" s="19">
        <v>0.91666666666666663</v>
      </c>
      <c r="M741">
        <v>8</v>
      </c>
      <c r="N741">
        <v>299.7</v>
      </c>
      <c r="O741">
        <v>60</v>
      </c>
      <c r="P741">
        <v>76</v>
      </c>
      <c r="Q741" t="s">
        <v>97</v>
      </c>
      <c r="R741">
        <v>30</v>
      </c>
      <c r="S741" s="19">
        <v>0.79166666666666663</v>
      </c>
      <c r="T741">
        <v>0</v>
      </c>
      <c r="U741" s="19">
        <v>0.54166666666666663</v>
      </c>
      <c r="V741" t="s">
        <v>97</v>
      </c>
      <c r="W741">
        <v>7.5</v>
      </c>
      <c r="X741" t="s">
        <v>100</v>
      </c>
      <c r="Y741" t="b">
        <v>0</v>
      </c>
    </row>
    <row r="742" spans="1:25" x14ac:dyDescent="0.25">
      <c r="A742" t="s">
        <v>92</v>
      </c>
      <c r="B742" t="s">
        <v>171</v>
      </c>
      <c r="C742" t="s">
        <v>94</v>
      </c>
      <c r="D742" t="s">
        <v>172</v>
      </c>
      <c r="E742" t="s">
        <v>220</v>
      </c>
      <c r="F742" t="s">
        <v>137</v>
      </c>
      <c r="G742">
        <v>22772</v>
      </c>
      <c r="H742" t="s">
        <v>203</v>
      </c>
      <c r="I742">
        <v>2</v>
      </c>
      <c r="J742" t="s">
        <v>102</v>
      </c>
      <c r="K742" s="19">
        <v>0.58333333333333337</v>
      </c>
      <c r="L742" s="19">
        <v>0.91666666666666663</v>
      </c>
      <c r="M742">
        <v>8</v>
      </c>
      <c r="N742">
        <v>296.24</v>
      </c>
      <c r="O742">
        <v>67.5</v>
      </c>
      <c r="P742">
        <v>76</v>
      </c>
      <c r="Q742" t="s">
        <v>97</v>
      </c>
      <c r="R742">
        <v>30</v>
      </c>
      <c r="S742" s="19">
        <v>0.79166666666666663</v>
      </c>
      <c r="T742">
        <v>0</v>
      </c>
      <c r="U742" s="19">
        <v>0.54166666666666663</v>
      </c>
      <c r="V742" t="s">
        <v>97</v>
      </c>
      <c r="W742">
        <v>7.5</v>
      </c>
      <c r="X742" t="s">
        <v>100</v>
      </c>
      <c r="Y742" t="b">
        <v>0</v>
      </c>
    </row>
    <row r="743" spans="1:25" x14ac:dyDescent="0.25">
      <c r="A743" t="s">
        <v>92</v>
      </c>
      <c r="B743" t="s">
        <v>171</v>
      </c>
      <c r="C743" t="s">
        <v>94</v>
      </c>
      <c r="D743" t="s">
        <v>172</v>
      </c>
      <c r="E743" t="s">
        <v>220</v>
      </c>
      <c r="F743" t="s">
        <v>137</v>
      </c>
      <c r="G743">
        <v>22913</v>
      </c>
      <c r="H743" t="s">
        <v>235</v>
      </c>
      <c r="I743">
        <v>2</v>
      </c>
      <c r="J743" t="s">
        <v>99</v>
      </c>
      <c r="K743" s="19">
        <v>0.58333333333333337</v>
      </c>
      <c r="L743" s="19">
        <v>0.91666666666666663</v>
      </c>
      <c r="M743">
        <v>8</v>
      </c>
      <c r="N743">
        <v>296.24</v>
      </c>
      <c r="O743">
        <v>37.5</v>
      </c>
      <c r="P743">
        <v>76</v>
      </c>
      <c r="Q743" t="s">
        <v>97</v>
      </c>
      <c r="R743">
        <v>30</v>
      </c>
      <c r="S743" s="19">
        <v>0.79166666666666663</v>
      </c>
      <c r="T743">
        <v>0</v>
      </c>
      <c r="U743" s="19">
        <v>0.54166666666666663</v>
      </c>
      <c r="V743" t="s">
        <v>97</v>
      </c>
      <c r="W743">
        <v>7.5</v>
      </c>
      <c r="X743" t="s">
        <v>100</v>
      </c>
      <c r="Y743" t="b">
        <v>0</v>
      </c>
    </row>
    <row r="744" spans="1:25" x14ac:dyDescent="0.25">
      <c r="A744" t="s">
        <v>92</v>
      </c>
      <c r="B744" t="s">
        <v>171</v>
      </c>
      <c r="C744" t="s">
        <v>94</v>
      </c>
      <c r="D744" t="s">
        <v>172</v>
      </c>
      <c r="E744" t="s">
        <v>220</v>
      </c>
      <c r="F744" t="s">
        <v>137</v>
      </c>
      <c r="G744">
        <v>23242</v>
      </c>
      <c r="H744" t="s">
        <v>236</v>
      </c>
      <c r="I744">
        <v>1</v>
      </c>
      <c r="J744" t="s">
        <v>114</v>
      </c>
      <c r="K744" s="19">
        <v>0.58333333333333337</v>
      </c>
      <c r="L744" s="19">
        <v>0.91666666666666663</v>
      </c>
      <c r="M744">
        <v>8</v>
      </c>
      <c r="N744">
        <v>0</v>
      </c>
      <c r="O744">
        <v>45</v>
      </c>
      <c r="P744">
        <v>76</v>
      </c>
      <c r="Q744" t="s">
        <v>97</v>
      </c>
      <c r="R744">
        <v>30</v>
      </c>
      <c r="S744" s="19">
        <v>0.79166666666666663</v>
      </c>
      <c r="T744">
        <v>0</v>
      </c>
      <c r="U744" s="19">
        <v>0</v>
      </c>
      <c r="V744" t="s">
        <v>97</v>
      </c>
      <c r="W744">
        <v>7.5</v>
      </c>
      <c r="X744" t="s">
        <v>100</v>
      </c>
      <c r="Y744" t="b">
        <v>0</v>
      </c>
    </row>
    <row r="745" spans="1:25" x14ac:dyDescent="0.25">
      <c r="A745" t="s">
        <v>92</v>
      </c>
      <c r="B745" t="s">
        <v>171</v>
      </c>
      <c r="C745" t="s">
        <v>94</v>
      </c>
      <c r="D745" t="s">
        <v>172</v>
      </c>
      <c r="E745" t="s">
        <v>220</v>
      </c>
      <c r="F745" t="s">
        <v>137</v>
      </c>
      <c r="G745">
        <v>23242</v>
      </c>
      <c r="H745" t="s">
        <v>236</v>
      </c>
      <c r="I745">
        <v>2</v>
      </c>
      <c r="J745" t="s">
        <v>114</v>
      </c>
      <c r="K745" s="19">
        <v>0.58333333333333337</v>
      </c>
      <c r="L745" s="19">
        <v>0.91666666666666663</v>
      </c>
      <c r="M745">
        <v>8</v>
      </c>
      <c r="N745">
        <v>0</v>
      </c>
      <c r="O745">
        <v>45</v>
      </c>
      <c r="P745">
        <v>76</v>
      </c>
      <c r="Q745" t="s">
        <v>97</v>
      </c>
      <c r="R745">
        <v>30</v>
      </c>
      <c r="S745" s="19">
        <v>0.79166666666666663</v>
      </c>
      <c r="T745">
        <v>0</v>
      </c>
      <c r="U745" s="19">
        <v>0</v>
      </c>
      <c r="V745" t="s">
        <v>97</v>
      </c>
      <c r="W745">
        <v>7.5</v>
      </c>
      <c r="X745" t="s">
        <v>100</v>
      </c>
      <c r="Y745" t="b">
        <v>0</v>
      </c>
    </row>
    <row r="746" spans="1:25" x14ac:dyDescent="0.25">
      <c r="A746" t="s">
        <v>92</v>
      </c>
      <c r="B746" t="s">
        <v>171</v>
      </c>
      <c r="C746" t="s">
        <v>94</v>
      </c>
      <c r="D746" t="s">
        <v>172</v>
      </c>
      <c r="E746" t="s">
        <v>220</v>
      </c>
      <c r="F746" t="s">
        <v>137</v>
      </c>
      <c r="G746">
        <v>24562</v>
      </c>
      <c r="H746" t="s">
        <v>227</v>
      </c>
      <c r="I746">
        <v>1</v>
      </c>
      <c r="J746" t="s">
        <v>105</v>
      </c>
      <c r="K746" s="19">
        <v>0.58333333333333337</v>
      </c>
      <c r="L746" s="19">
        <v>0.91666666666666663</v>
      </c>
      <c r="M746">
        <v>8</v>
      </c>
      <c r="N746">
        <v>296.24</v>
      </c>
      <c r="O746">
        <v>52.5</v>
      </c>
      <c r="P746">
        <v>76</v>
      </c>
      <c r="Q746" t="s">
        <v>97</v>
      </c>
      <c r="R746">
        <v>30</v>
      </c>
      <c r="S746" s="19">
        <v>0.79166666666666663</v>
      </c>
      <c r="T746">
        <v>0</v>
      </c>
      <c r="U746" s="19">
        <v>0.54166666666666663</v>
      </c>
      <c r="V746" t="s">
        <v>97</v>
      </c>
      <c r="W746">
        <v>7.5</v>
      </c>
      <c r="X746" t="s">
        <v>100</v>
      </c>
      <c r="Y746" t="b">
        <v>0</v>
      </c>
    </row>
    <row r="747" spans="1:25" x14ac:dyDescent="0.25">
      <c r="A747" t="s">
        <v>92</v>
      </c>
      <c r="B747" t="s">
        <v>171</v>
      </c>
      <c r="C747" t="s">
        <v>94</v>
      </c>
      <c r="D747" t="s">
        <v>172</v>
      </c>
      <c r="E747" t="s">
        <v>220</v>
      </c>
      <c r="F747" t="s">
        <v>137</v>
      </c>
      <c r="G747">
        <v>24562</v>
      </c>
      <c r="H747" t="s">
        <v>227</v>
      </c>
      <c r="I747">
        <v>1</v>
      </c>
      <c r="J747" t="s">
        <v>99</v>
      </c>
      <c r="K747" s="19">
        <v>0.58333333333333337</v>
      </c>
      <c r="L747" s="19">
        <v>0.91666666666666663</v>
      </c>
      <c r="M747">
        <v>8</v>
      </c>
      <c r="N747">
        <v>296.24</v>
      </c>
      <c r="O747">
        <v>52.5</v>
      </c>
      <c r="P747">
        <v>76</v>
      </c>
      <c r="Q747" t="s">
        <v>97</v>
      </c>
      <c r="R747">
        <v>30</v>
      </c>
      <c r="S747" s="19">
        <v>0.79166666666666663</v>
      </c>
      <c r="T747">
        <v>0</v>
      </c>
      <c r="U747" s="19">
        <v>0.54166666666666663</v>
      </c>
      <c r="V747" t="s">
        <v>97</v>
      </c>
      <c r="W747">
        <v>7.5</v>
      </c>
      <c r="X747" t="s">
        <v>100</v>
      </c>
      <c r="Y747" t="b">
        <v>0</v>
      </c>
    </row>
    <row r="748" spans="1:25" x14ac:dyDescent="0.25">
      <c r="A748" t="s">
        <v>92</v>
      </c>
      <c r="B748" t="s">
        <v>171</v>
      </c>
      <c r="C748" t="s">
        <v>94</v>
      </c>
      <c r="D748" t="s">
        <v>172</v>
      </c>
      <c r="E748" t="s">
        <v>220</v>
      </c>
      <c r="F748" t="s">
        <v>137</v>
      </c>
      <c r="G748">
        <v>24562</v>
      </c>
      <c r="H748" t="s">
        <v>227</v>
      </c>
      <c r="I748">
        <v>1</v>
      </c>
      <c r="J748" t="s">
        <v>113</v>
      </c>
      <c r="K748" s="19">
        <v>0.58333333333333337</v>
      </c>
      <c r="L748" s="19">
        <v>0.91666666666666663</v>
      </c>
      <c r="M748">
        <v>8</v>
      </c>
      <c r="N748">
        <v>394.99</v>
      </c>
      <c r="O748">
        <v>52.5</v>
      </c>
      <c r="P748">
        <v>76</v>
      </c>
      <c r="Q748" t="s">
        <v>97</v>
      </c>
      <c r="R748">
        <v>30</v>
      </c>
      <c r="S748" s="19">
        <v>0.77083333333333337</v>
      </c>
      <c r="T748">
        <v>0</v>
      </c>
      <c r="U748" s="19">
        <v>0.54166666666666663</v>
      </c>
      <c r="V748" t="s">
        <v>97</v>
      </c>
      <c r="W748">
        <v>7.5</v>
      </c>
      <c r="X748" t="s">
        <v>100</v>
      </c>
      <c r="Y748" t="b">
        <v>0</v>
      </c>
    </row>
    <row r="749" spans="1:25" x14ac:dyDescent="0.25">
      <c r="A749" t="s">
        <v>92</v>
      </c>
      <c r="B749" t="s">
        <v>171</v>
      </c>
      <c r="C749" t="s">
        <v>94</v>
      </c>
      <c r="D749" t="s">
        <v>172</v>
      </c>
      <c r="E749" t="s">
        <v>220</v>
      </c>
      <c r="F749" t="s">
        <v>137</v>
      </c>
      <c r="G749">
        <v>24562</v>
      </c>
      <c r="H749" t="s">
        <v>227</v>
      </c>
      <c r="I749">
        <v>1</v>
      </c>
      <c r="J749" t="s">
        <v>102</v>
      </c>
      <c r="K749" s="19">
        <v>0.58333333333333337</v>
      </c>
      <c r="L749" s="19">
        <v>0.91666666666666663</v>
      </c>
      <c r="M749">
        <v>8</v>
      </c>
      <c r="N749">
        <v>296.24</v>
      </c>
      <c r="O749">
        <v>52.5</v>
      </c>
      <c r="P749">
        <v>76</v>
      </c>
      <c r="Q749" t="s">
        <v>97</v>
      </c>
      <c r="R749">
        <v>30</v>
      </c>
      <c r="S749" s="19">
        <v>0.79166666666666663</v>
      </c>
      <c r="T749">
        <v>0</v>
      </c>
      <c r="U749" s="19">
        <v>0.54166666666666663</v>
      </c>
      <c r="V749" t="s">
        <v>97</v>
      </c>
      <c r="W749">
        <v>7.5</v>
      </c>
      <c r="X749" t="s">
        <v>100</v>
      </c>
      <c r="Y749" t="b">
        <v>0</v>
      </c>
    </row>
    <row r="750" spans="1:25" x14ac:dyDescent="0.25">
      <c r="A750" t="s">
        <v>92</v>
      </c>
      <c r="B750" t="s">
        <v>171</v>
      </c>
      <c r="C750" t="s">
        <v>94</v>
      </c>
      <c r="D750" t="s">
        <v>172</v>
      </c>
      <c r="E750" t="s">
        <v>220</v>
      </c>
      <c r="F750" t="s">
        <v>137</v>
      </c>
      <c r="G750">
        <v>24562</v>
      </c>
      <c r="H750" t="s">
        <v>227</v>
      </c>
      <c r="I750">
        <v>1</v>
      </c>
      <c r="J750" t="s">
        <v>103</v>
      </c>
      <c r="K750" s="19">
        <v>0.58333333333333337</v>
      </c>
      <c r="L750" s="19">
        <v>0.91666666666666663</v>
      </c>
      <c r="M750">
        <v>8</v>
      </c>
      <c r="N750">
        <v>296.24</v>
      </c>
      <c r="O750">
        <v>52.5</v>
      </c>
      <c r="P750">
        <v>76</v>
      </c>
      <c r="Q750" t="s">
        <v>97</v>
      </c>
      <c r="R750">
        <v>30</v>
      </c>
      <c r="S750" s="19">
        <v>0.79166666666666663</v>
      </c>
      <c r="T750">
        <v>0</v>
      </c>
      <c r="U750" s="19">
        <v>0.54166666666666663</v>
      </c>
      <c r="V750" t="s">
        <v>97</v>
      </c>
      <c r="W750">
        <v>7.5</v>
      </c>
      <c r="X750" t="s">
        <v>100</v>
      </c>
      <c r="Y750" t="b">
        <v>0</v>
      </c>
    </row>
    <row r="751" spans="1:25" x14ac:dyDescent="0.25">
      <c r="A751" t="s">
        <v>92</v>
      </c>
      <c r="B751" t="s">
        <v>171</v>
      </c>
      <c r="C751" t="s">
        <v>94</v>
      </c>
      <c r="D751" t="s">
        <v>172</v>
      </c>
      <c r="E751" t="s">
        <v>220</v>
      </c>
      <c r="F751" t="s">
        <v>137</v>
      </c>
      <c r="G751">
        <v>24819</v>
      </c>
      <c r="H751" t="s">
        <v>228</v>
      </c>
      <c r="I751">
        <v>1</v>
      </c>
      <c r="J751" t="s">
        <v>105</v>
      </c>
      <c r="K751" s="19">
        <v>0.58333333333333337</v>
      </c>
      <c r="L751" s="19">
        <v>0.91666666666666663</v>
      </c>
      <c r="M751">
        <v>8</v>
      </c>
      <c r="N751">
        <v>296.24</v>
      </c>
      <c r="O751">
        <v>76</v>
      </c>
      <c r="P751">
        <v>76</v>
      </c>
      <c r="Q751" t="s">
        <v>97</v>
      </c>
      <c r="R751">
        <v>30</v>
      </c>
      <c r="S751" s="19">
        <v>0.79166666666666663</v>
      </c>
      <c r="T751">
        <v>0</v>
      </c>
      <c r="U751" s="19">
        <v>0</v>
      </c>
      <c r="V751" t="s">
        <v>97</v>
      </c>
      <c r="W751">
        <v>7.5</v>
      </c>
      <c r="X751" t="s">
        <v>100</v>
      </c>
      <c r="Y751" t="b">
        <v>0</v>
      </c>
    </row>
    <row r="752" spans="1:25" x14ac:dyDescent="0.25">
      <c r="A752" t="s">
        <v>92</v>
      </c>
      <c r="B752" t="s">
        <v>171</v>
      </c>
      <c r="C752" t="s">
        <v>94</v>
      </c>
      <c r="D752" t="s">
        <v>172</v>
      </c>
      <c r="E752" t="s">
        <v>220</v>
      </c>
      <c r="F752" t="s">
        <v>137</v>
      </c>
      <c r="G752">
        <v>24819</v>
      </c>
      <c r="H752" t="s">
        <v>228</v>
      </c>
      <c r="I752">
        <v>1</v>
      </c>
      <c r="J752" t="s">
        <v>113</v>
      </c>
      <c r="K752" s="19">
        <v>0.58333333333333337</v>
      </c>
      <c r="L752" s="19">
        <v>0.91666666666666663</v>
      </c>
      <c r="M752">
        <v>8</v>
      </c>
      <c r="N752">
        <v>394.99</v>
      </c>
      <c r="O752">
        <v>76</v>
      </c>
      <c r="P752">
        <v>76</v>
      </c>
      <c r="Q752" t="s">
        <v>97</v>
      </c>
      <c r="R752">
        <v>30</v>
      </c>
      <c r="S752" s="19">
        <v>0.79166666666666663</v>
      </c>
      <c r="T752">
        <v>0</v>
      </c>
      <c r="U752" s="19">
        <v>0.54166666666666663</v>
      </c>
      <c r="V752" t="s">
        <v>97</v>
      </c>
      <c r="W752">
        <v>7.5</v>
      </c>
      <c r="X752" t="s">
        <v>100</v>
      </c>
      <c r="Y752" t="b">
        <v>0</v>
      </c>
    </row>
    <row r="753" spans="1:25" x14ac:dyDescent="0.25">
      <c r="A753" t="s">
        <v>92</v>
      </c>
      <c r="B753" t="s">
        <v>171</v>
      </c>
      <c r="C753" t="s">
        <v>94</v>
      </c>
      <c r="D753" t="s">
        <v>172</v>
      </c>
      <c r="E753" t="s">
        <v>220</v>
      </c>
      <c r="F753" t="s">
        <v>137</v>
      </c>
      <c r="G753">
        <v>24819</v>
      </c>
      <c r="H753" t="s">
        <v>228</v>
      </c>
      <c r="I753">
        <v>1</v>
      </c>
      <c r="J753" t="s">
        <v>101</v>
      </c>
      <c r="K753" s="19">
        <v>0.58333333333333337</v>
      </c>
      <c r="L753" s="19">
        <v>0.91666666666666663</v>
      </c>
      <c r="M753">
        <v>8</v>
      </c>
      <c r="N753">
        <v>296.24</v>
      </c>
      <c r="O753">
        <v>76</v>
      </c>
      <c r="P753">
        <v>76</v>
      </c>
      <c r="Q753" t="s">
        <v>97</v>
      </c>
      <c r="R753">
        <v>30</v>
      </c>
      <c r="S753" s="19">
        <v>0.79166666666666663</v>
      </c>
      <c r="T753">
        <v>0</v>
      </c>
      <c r="U753" s="19">
        <v>0</v>
      </c>
      <c r="V753" t="s">
        <v>97</v>
      </c>
      <c r="W753">
        <v>7.5</v>
      </c>
      <c r="X753" t="s">
        <v>100</v>
      </c>
      <c r="Y753" t="b">
        <v>0</v>
      </c>
    </row>
    <row r="754" spans="1:25" x14ac:dyDescent="0.25">
      <c r="A754" t="s">
        <v>92</v>
      </c>
      <c r="B754" t="s">
        <v>171</v>
      </c>
      <c r="C754" t="s">
        <v>94</v>
      </c>
      <c r="D754" t="s">
        <v>172</v>
      </c>
      <c r="E754" t="s">
        <v>220</v>
      </c>
      <c r="F754" t="s">
        <v>137</v>
      </c>
      <c r="G754">
        <v>24819</v>
      </c>
      <c r="H754" t="s">
        <v>228</v>
      </c>
      <c r="I754">
        <v>2</v>
      </c>
      <c r="J754" t="s">
        <v>105</v>
      </c>
      <c r="K754" s="19">
        <v>0.58333333333333337</v>
      </c>
      <c r="L754" s="19">
        <v>0.91666666666666663</v>
      </c>
      <c r="M754">
        <v>8</v>
      </c>
      <c r="N754">
        <v>296.24</v>
      </c>
      <c r="O754">
        <v>76</v>
      </c>
      <c r="P754">
        <v>76</v>
      </c>
      <c r="Q754" t="s">
        <v>97</v>
      </c>
      <c r="R754">
        <v>30</v>
      </c>
      <c r="S754" s="19">
        <v>0.79166666666666663</v>
      </c>
      <c r="T754">
        <v>0</v>
      </c>
      <c r="U754" s="19">
        <v>0</v>
      </c>
      <c r="V754" t="s">
        <v>97</v>
      </c>
      <c r="W754">
        <v>7.5</v>
      </c>
      <c r="X754" t="s">
        <v>100</v>
      </c>
      <c r="Y754" t="b">
        <v>0</v>
      </c>
    </row>
    <row r="755" spans="1:25" x14ac:dyDescent="0.25">
      <c r="A755" t="s">
        <v>92</v>
      </c>
      <c r="B755" t="s">
        <v>171</v>
      </c>
      <c r="C755" t="s">
        <v>94</v>
      </c>
      <c r="D755" t="s">
        <v>172</v>
      </c>
      <c r="E755" t="s">
        <v>220</v>
      </c>
      <c r="F755" t="s">
        <v>137</v>
      </c>
      <c r="G755">
        <v>25109</v>
      </c>
      <c r="H755" t="s">
        <v>229</v>
      </c>
      <c r="I755">
        <v>1</v>
      </c>
      <c r="J755" t="s">
        <v>114</v>
      </c>
      <c r="K755" s="19">
        <v>0.58333333333333337</v>
      </c>
      <c r="L755" s="19">
        <v>0.91666666666666663</v>
      </c>
      <c r="M755">
        <v>8</v>
      </c>
      <c r="N755">
        <v>460.82</v>
      </c>
      <c r="O755">
        <v>76</v>
      </c>
      <c r="P755">
        <v>76</v>
      </c>
      <c r="Q755" t="s">
        <v>97</v>
      </c>
      <c r="R755">
        <v>30</v>
      </c>
      <c r="S755" s="19">
        <v>0.77083333333333337</v>
      </c>
      <c r="T755">
        <v>0</v>
      </c>
      <c r="U755" s="19">
        <v>0.54166666666666663</v>
      </c>
      <c r="V755" t="s">
        <v>97</v>
      </c>
      <c r="W755">
        <v>7.5</v>
      </c>
      <c r="X755" t="s">
        <v>100</v>
      </c>
      <c r="Y755" t="b">
        <v>0</v>
      </c>
    </row>
    <row r="756" spans="1:25" x14ac:dyDescent="0.25">
      <c r="A756" t="s">
        <v>92</v>
      </c>
      <c r="B756" t="s">
        <v>171</v>
      </c>
      <c r="C756" t="s">
        <v>94</v>
      </c>
      <c r="D756" t="s">
        <v>172</v>
      </c>
      <c r="E756" t="s">
        <v>220</v>
      </c>
      <c r="F756" t="s">
        <v>137</v>
      </c>
      <c r="G756">
        <v>25109</v>
      </c>
      <c r="H756" t="s">
        <v>229</v>
      </c>
      <c r="I756">
        <v>2</v>
      </c>
      <c r="J756" t="s">
        <v>105</v>
      </c>
      <c r="K756" s="19">
        <v>0.5625</v>
      </c>
      <c r="L756" s="19">
        <v>0.91666666666666663</v>
      </c>
      <c r="M756">
        <v>8.5</v>
      </c>
      <c r="N756">
        <v>315.99</v>
      </c>
      <c r="O756">
        <v>76</v>
      </c>
      <c r="P756">
        <v>76</v>
      </c>
      <c r="Q756" t="s">
        <v>97</v>
      </c>
      <c r="R756">
        <v>30</v>
      </c>
      <c r="S756" s="19">
        <v>0.77083333333333337</v>
      </c>
      <c r="T756">
        <v>0</v>
      </c>
      <c r="U756" s="19">
        <v>0.54166666666666663</v>
      </c>
      <c r="V756" t="s">
        <v>97</v>
      </c>
      <c r="W756">
        <v>8</v>
      </c>
      <c r="X756" t="s">
        <v>100</v>
      </c>
      <c r="Y756" t="b">
        <v>0</v>
      </c>
    </row>
    <row r="757" spans="1:25" x14ac:dyDescent="0.25">
      <c r="A757" t="s">
        <v>92</v>
      </c>
      <c r="B757" t="s">
        <v>171</v>
      </c>
      <c r="C757" t="s">
        <v>94</v>
      </c>
      <c r="D757" t="s">
        <v>172</v>
      </c>
      <c r="E757" t="s">
        <v>220</v>
      </c>
      <c r="F757" t="s">
        <v>137</v>
      </c>
      <c r="G757">
        <v>25376</v>
      </c>
      <c r="H757" t="s">
        <v>231</v>
      </c>
      <c r="I757">
        <v>2</v>
      </c>
      <c r="J757" t="s">
        <v>113</v>
      </c>
      <c r="K757" s="19">
        <v>0.58333333333333337</v>
      </c>
      <c r="L757" s="19">
        <v>0.91666666666666663</v>
      </c>
      <c r="M757">
        <v>8</v>
      </c>
      <c r="N757">
        <v>394.99</v>
      </c>
      <c r="O757">
        <v>52.5</v>
      </c>
      <c r="P757">
        <v>76</v>
      </c>
      <c r="Q757" t="s">
        <v>97</v>
      </c>
      <c r="R757">
        <v>30</v>
      </c>
      <c r="S757" s="19">
        <v>0.79166666666666663</v>
      </c>
      <c r="T757">
        <v>0</v>
      </c>
      <c r="U757" s="19">
        <v>0.54166666666666663</v>
      </c>
      <c r="V757" t="s">
        <v>97</v>
      </c>
      <c r="W757">
        <v>7.5</v>
      </c>
      <c r="X757" t="s">
        <v>100</v>
      </c>
      <c r="Y757" t="b">
        <v>0</v>
      </c>
    </row>
    <row r="758" spans="1:25" x14ac:dyDescent="0.25">
      <c r="A758" t="s">
        <v>92</v>
      </c>
      <c r="B758" t="s">
        <v>171</v>
      </c>
      <c r="C758" t="s">
        <v>94</v>
      </c>
      <c r="D758" t="s">
        <v>172</v>
      </c>
      <c r="E758" t="s">
        <v>220</v>
      </c>
      <c r="F758" t="s">
        <v>137</v>
      </c>
      <c r="G758">
        <v>26358</v>
      </c>
      <c r="H758" t="s">
        <v>201</v>
      </c>
      <c r="I758">
        <v>1</v>
      </c>
      <c r="J758" t="s">
        <v>105</v>
      </c>
      <c r="K758" s="19">
        <v>0.58333333333333337</v>
      </c>
      <c r="L758" s="19">
        <v>0.91666666666666663</v>
      </c>
      <c r="M758">
        <v>8</v>
      </c>
      <c r="N758">
        <v>377.85</v>
      </c>
      <c r="O758">
        <v>0</v>
      </c>
      <c r="P758">
        <v>76</v>
      </c>
      <c r="Q758" t="s">
        <v>97</v>
      </c>
      <c r="R758">
        <v>30</v>
      </c>
      <c r="S758" s="19">
        <v>0.79166666666666663</v>
      </c>
      <c r="T758">
        <v>0</v>
      </c>
      <c r="U758" s="19">
        <v>0.54166666666666663</v>
      </c>
      <c r="V758" t="s">
        <v>97</v>
      </c>
      <c r="W758">
        <v>7.5</v>
      </c>
      <c r="X758" t="s">
        <v>100</v>
      </c>
      <c r="Y758" t="b">
        <v>0</v>
      </c>
    </row>
    <row r="759" spans="1:25" x14ac:dyDescent="0.25">
      <c r="A759" t="s">
        <v>92</v>
      </c>
      <c r="B759" t="s">
        <v>171</v>
      </c>
      <c r="C759" t="s">
        <v>94</v>
      </c>
      <c r="D759" t="s">
        <v>172</v>
      </c>
      <c r="E759" t="s">
        <v>220</v>
      </c>
      <c r="F759" t="s">
        <v>137</v>
      </c>
      <c r="G759">
        <v>26358</v>
      </c>
      <c r="H759" t="s">
        <v>201</v>
      </c>
      <c r="I759">
        <v>1</v>
      </c>
      <c r="J759" t="s">
        <v>99</v>
      </c>
      <c r="K759" s="19">
        <v>0.58333333333333337</v>
      </c>
      <c r="L759" s="19">
        <v>0.91666666666666663</v>
      </c>
      <c r="M759">
        <v>8</v>
      </c>
      <c r="N759">
        <v>377.85</v>
      </c>
      <c r="O759">
        <v>0</v>
      </c>
      <c r="P759">
        <v>76</v>
      </c>
      <c r="Q759" t="s">
        <v>97</v>
      </c>
      <c r="R759">
        <v>30</v>
      </c>
      <c r="S759" s="19">
        <v>0.79166666666666663</v>
      </c>
      <c r="T759">
        <v>0</v>
      </c>
      <c r="U759" s="19">
        <v>0</v>
      </c>
      <c r="V759" t="s">
        <v>97</v>
      </c>
      <c r="W759">
        <v>7.5</v>
      </c>
      <c r="X759" t="s">
        <v>100</v>
      </c>
      <c r="Y759" t="b">
        <v>0</v>
      </c>
    </row>
    <row r="760" spans="1:25" x14ac:dyDescent="0.25">
      <c r="A760" t="s">
        <v>92</v>
      </c>
      <c r="B760" t="s">
        <v>171</v>
      </c>
      <c r="C760" t="s">
        <v>94</v>
      </c>
      <c r="D760" t="s">
        <v>172</v>
      </c>
      <c r="E760" t="s">
        <v>220</v>
      </c>
      <c r="F760" t="s">
        <v>137</v>
      </c>
      <c r="G760">
        <v>26401</v>
      </c>
      <c r="H760" t="s">
        <v>232</v>
      </c>
      <c r="I760">
        <v>1</v>
      </c>
      <c r="J760" t="s">
        <v>103</v>
      </c>
      <c r="K760" s="19">
        <v>0.58333333333333337</v>
      </c>
      <c r="L760" s="19">
        <v>0.91666666666666663</v>
      </c>
      <c r="M760">
        <v>8</v>
      </c>
      <c r="N760">
        <v>373.62</v>
      </c>
      <c r="O760">
        <v>52.5</v>
      </c>
      <c r="P760">
        <v>76</v>
      </c>
      <c r="Q760" t="s">
        <v>97</v>
      </c>
      <c r="R760">
        <v>30</v>
      </c>
      <c r="S760" s="19">
        <v>0.79166666666666663</v>
      </c>
      <c r="T760">
        <v>0</v>
      </c>
      <c r="U760" s="19">
        <v>0.54166666666666663</v>
      </c>
      <c r="V760" t="s">
        <v>97</v>
      </c>
      <c r="W760">
        <v>7.5</v>
      </c>
      <c r="X760" t="s">
        <v>100</v>
      </c>
      <c r="Y760" t="b">
        <v>0</v>
      </c>
    </row>
    <row r="761" spans="1:25" x14ac:dyDescent="0.25">
      <c r="A761" t="s">
        <v>92</v>
      </c>
      <c r="B761" t="s">
        <v>171</v>
      </c>
      <c r="C761" t="s">
        <v>94</v>
      </c>
      <c r="D761" t="s">
        <v>172</v>
      </c>
      <c r="E761" t="s">
        <v>220</v>
      </c>
      <c r="F761" t="s">
        <v>137</v>
      </c>
      <c r="G761">
        <v>26401</v>
      </c>
      <c r="H761" t="s">
        <v>232</v>
      </c>
      <c r="I761">
        <v>2</v>
      </c>
      <c r="J761" t="s">
        <v>99</v>
      </c>
      <c r="K761" s="19">
        <v>0.58333333333333337</v>
      </c>
      <c r="L761" s="19">
        <v>0.91666666666666663</v>
      </c>
      <c r="M761">
        <v>8</v>
      </c>
      <c r="N761">
        <v>373.62</v>
      </c>
      <c r="O761">
        <v>52.5</v>
      </c>
      <c r="P761">
        <v>76</v>
      </c>
      <c r="Q761" t="s">
        <v>97</v>
      </c>
      <c r="R761">
        <v>30</v>
      </c>
      <c r="S761" s="19">
        <v>0.79166666666666663</v>
      </c>
      <c r="T761">
        <v>0</v>
      </c>
      <c r="U761" s="19">
        <v>0</v>
      </c>
      <c r="V761" t="s">
        <v>97</v>
      </c>
      <c r="W761">
        <v>7.5</v>
      </c>
      <c r="X761" t="s">
        <v>100</v>
      </c>
      <c r="Y761" t="b">
        <v>0</v>
      </c>
    </row>
    <row r="762" spans="1:25" x14ac:dyDescent="0.25">
      <c r="A762" t="s">
        <v>92</v>
      </c>
      <c r="B762" t="s">
        <v>171</v>
      </c>
      <c r="C762" t="s">
        <v>94</v>
      </c>
      <c r="D762" t="s">
        <v>172</v>
      </c>
      <c r="E762" t="s">
        <v>220</v>
      </c>
      <c r="F762" t="s">
        <v>137</v>
      </c>
      <c r="G762">
        <v>26401</v>
      </c>
      <c r="H762" t="s">
        <v>232</v>
      </c>
      <c r="I762">
        <v>2</v>
      </c>
      <c r="J762" t="s">
        <v>103</v>
      </c>
      <c r="K762" s="19">
        <v>0.58333333333333337</v>
      </c>
      <c r="L762" s="19">
        <v>0.91666666666666663</v>
      </c>
      <c r="M762">
        <v>8</v>
      </c>
      <c r="N762">
        <v>373.62</v>
      </c>
      <c r="O762">
        <v>52.5</v>
      </c>
      <c r="P762">
        <v>76</v>
      </c>
      <c r="Q762" t="s">
        <v>97</v>
      </c>
      <c r="R762">
        <v>30</v>
      </c>
      <c r="S762" s="19">
        <v>0.79166666666666663</v>
      </c>
      <c r="T762">
        <v>0</v>
      </c>
      <c r="U762" s="19">
        <v>0.54166666666666663</v>
      </c>
      <c r="V762" t="s">
        <v>97</v>
      </c>
      <c r="W762">
        <v>7.5</v>
      </c>
      <c r="X762" t="s">
        <v>100</v>
      </c>
      <c r="Y762" t="b">
        <v>0</v>
      </c>
    </row>
    <row r="763" spans="1:25" x14ac:dyDescent="0.25">
      <c r="A763" t="s">
        <v>92</v>
      </c>
      <c r="B763" t="s">
        <v>171</v>
      </c>
      <c r="C763" t="s">
        <v>94</v>
      </c>
      <c r="D763" t="s">
        <v>172</v>
      </c>
      <c r="E763" t="s">
        <v>220</v>
      </c>
      <c r="F763" t="s">
        <v>139</v>
      </c>
      <c r="G763">
        <v>19381</v>
      </c>
      <c r="H763" t="s">
        <v>164</v>
      </c>
      <c r="I763">
        <v>1</v>
      </c>
      <c r="J763" t="s">
        <v>99</v>
      </c>
      <c r="K763" s="19">
        <v>0.58333333333333337</v>
      </c>
      <c r="L763" s="19">
        <v>0.91666666666666663</v>
      </c>
      <c r="M763">
        <v>8</v>
      </c>
      <c r="N763">
        <v>280.72000000000003</v>
      </c>
      <c r="O763">
        <v>60</v>
      </c>
      <c r="P763">
        <v>76</v>
      </c>
      <c r="Q763" t="s">
        <v>97</v>
      </c>
      <c r="R763">
        <v>30</v>
      </c>
      <c r="S763" s="19">
        <v>0.79166666666666663</v>
      </c>
      <c r="T763">
        <v>0</v>
      </c>
      <c r="U763" s="19">
        <v>0.54166666666666663</v>
      </c>
      <c r="V763" t="s">
        <v>97</v>
      </c>
      <c r="W763">
        <v>7.5</v>
      </c>
      <c r="X763" t="s">
        <v>100</v>
      </c>
      <c r="Y763" t="b">
        <v>0</v>
      </c>
    </row>
    <row r="764" spans="1:25" x14ac:dyDescent="0.25">
      <c r="A764" t="s">
        <v>92</v>
      </c>
      <c r="B764" t="s">
        <v>171</v>
      </c>
      <c r="C764" t="s">
        <v>94</v>
      </c>
      <c r="D764" t="s">
        <v>172</v>
      </c>
      <c r="E764" t="s">
        <v>220</v>
      </c>
      <c r="F764" t="s">
        <v>139</v>
      </c>
      <c r="G764">
        <v>19381</v>
      </c>
      <c r="H764" t="s">
        <v>164</v>
      </c>
      <c r="I764">
        <v>1</v>
      </c>
      <c r="J764" t="s">
        <v>114</v>
      </c>
      <c r="K764" s="19">
        <v>0.58333333333333337</v>
      </c>
      <c r="L764" s="19">
        <v>0.91666666666666663</v>
      </c>
      <c r="M764">
        <v>8</v>
      </c>
      <c r="N764">
        <v>436.67</v>
      </c>
      <c r="O764">
        <v>60</v>
      </c>
      <c r="P764">
        <v>76</v>
      </c>
      <c r="Q764" t="s">
        <v>97</v>
      </c>
      <c r="R764">
        <v>30</v>
      </c>
      <c r="S764" s="19">
        <v>0.79166666666666663</v>
      </c>
      <c r="T764">
        <v>0</v>
      </c>
      <c r="U764" s="19">
        <v>0.54166666666666663</v>
      </c>
      <c r="V764" t="s">
        <v>97</v>
      </c>
      <c r="W764">
        <v>7.5</v>
      </c>
      <c r="X764" t="s">
        <v>100</v>
      </c>
      <c r="Y764" t="b">
        <v>0</v>
      </c>
    </row>
    <row r="765" spans="1:25" x14ac:dyDescent="0.25">
      <c r="A765" t="s">
        <v>92</v>
      </c>
      <c r="B765" t="s">
        <v>171</v>
      </c>
      <c r="C765" t="s">
        <v>94</v>
      </c>
      <c r="D765" t="s">
        <v>172</v>
      </c>
      <c r="E765" t="s">
        <v>220</v>
      </c>
      <c r="F765" t="s">
        <v>139</v>
      </c>
      <c r="G765">
        <v>19381</v>
      </c>
      <c r="H765" t="s">
        <v>164</v>
      </c>
      <c r="I765">
        <v>2</v>
      </c>
      <c r="J765" t="s">
        <v>99</v>
      </c>
      <c r="K765" s="19">
        <v>0.58333333333333337</v>
      </c>
      <c r="L765" s="19">
        <v>0.91666666666666663</v>
      </c>
      <c r="M765">
        <v>8</v>
      </c>
      <c r="N765">
        <v>280.72000000000003</v>
      </c>
      <c r="O765">
        <v>60</v>
      </c>
      <c r="P765">
        <v>76</v>
      </c>
      <c r="Q765" t="s">
        <v>97</v>
      </c>
      <c r="R765">
        <v>30</v>
      </c>
      <c r="S765" s="19">
        <v>0.79166666666666663</v>
      </c>
      <c r="T765">
        <v>0</v>
      </c>
      <c r="U765" s="19">
        <v>0.54166666666666663</v>
      </c>
      <c r="V765" t="s">
        <v>97</v>
      </c>
      <c r="W765">
        <v>7.5</v>
      </c>
      <c r="X765" t="s">
        <v>100</v>
      </c>
      <c r="Y765" t="b">
        <v>0</v>
      </c>
    </row>
    <row r="766" spans="1:25" x14ac:dyDescent="0.25">
      <c r="A766" t="s">
        <v>92</v>
      </c>
      <c r="B766" t="s">
        <v>171</v>
      </c>
      <c r="C766" t="s">
        <v>94</v>
      </c>
      <c r="D766" t="s">
        <v>172</v>
      </c>
      <c r="E766" t="s">
        <v>220</v>
      </c>
      <c r="F766" t="s">
        <v>139</v>
      </c>
      <c r="G766">
        <v>19381</v>
      </c>
      <c r="H766" t="s">
        <v>164</v>
      </c>
      <c r="I766">
        <v>2</v>
      </c>
      <c r="J766" t="s">
        <v>114</v>
      </c>
      <c r="K766" s="19">
        <v>0.58333333333333337</v>
      </c>
      <c r="L766" s="19">
        <v>0.91666666666666663</v>
      </c>
      <c r="M766">
        <v>8</v>
      </c>
      <c r="N766">
        <v>0</v>
      </c>
      <c r="O766">
        <v>60</v>
      </c>
      <c r="P766">
        <v>76</v>
      </c>
      <c r="Q766" t="s">
        <v>97</v>
      </c>
      <c r="R766">
        <v>30</v>
      </c>
      <c r="S766" s="19">
        <v>0.79166666666666663</v>
      </c>
      <c r="T766">
        <v>0</v>
      </c>
      <c r="U766" s="19">
        <v>0.54166666666666663</v>
      </c>
      <c r="V766" t="s">
        <v>97</v>
      </c>
      <c r="W766">
        <v>7.5</v>
      </c>
      <c r="X766" t="s">
        <v>100</v>
      </c>
      <c r="Y766" t="b">
        <v>0</v>
      </c>
    </row>
    <row r="767" spans="1:25" x14ac:dyDescent="0.25">
      <c r="A767" t="s">
        <v>92</v>
      </c>
      <c r="B767" t="s">
        <v>171</v>
      </c>
      <c r="C767" t="s">
        <v>94</v>
      </c>
      <c r="D767" t="s">
        <v>172</v>
      </c>
      <c r="E767" t="s">
        <v>220</v>
      </c>
      <c r="F767" t="s">
        <v>139</v>
      </c>
      <c r="G767">
        <v>19440</v>
      </c>
      <c r="H767" t="s">
        <v>237</v>
      </c>
      <c r="I767">
        <v>1</v>
      </c>
      <c r="J767" t="s">
        <v>105</v>
      </c>
      <c r="K767" s="19">
        <v>0.58333333333333337</v>
      </c>
      <c r="L767" s="19">
        <v>0.91666666666666663</v>
      </c>
      <c r="M767">
        <v>8</v>
      </c>
      <c r="N767">
        <v>0</v>
      </c>
      <c r="O767">
        <v>60</v>
      </c>
      <c r="P767">
        <v>76</v>
      </c>
      <c r="Q767" t="s">
        <v>97</v>
      </c>
      <c r="R767">
        <v>30</v>
      </c>
      <c r="S767" s="19">
        <v>0.79166666666666663</v>
      </c>
      <c r="T767">
        <v>0</v>
      </c>
      <c r="U767" s="19">
        <v>0</v>
      </c>
      <c r="V767" t="s">
        <v>97</v>
      </c>
      <c r="W767">
        <v>7.5</v>
      </c>
      <c r="X767" t="s">
        <v>100</v>
      </c>
      <c r="Y767" t="b">
        <v>0</v>
      </c>
    </row>
    <row r="768" spans="1:25" x14ac:dyDescent="0.25">
      <c r="A768" t="s">
        <v>92</v>
      </c>
      <c r="B768" t="s">
        <v>171</v>
      </c>
      <c r="C768" t="s">
        <v>94</v>
      </c>
      <c r="D768" t="s">
        <v>172</v>
      </c>
      <c r="E768" t="s">
        <v>220</v>
      </c>
      <c r="F768" t="s">
        <v>139</v>
      </c>
      <c r="G768">
        <v>19440</v>
      </c>
      <c r="H768" t="s">
        <v>237</v>
      </c>
      <c r="I768">
        <v>1</v>
      </c>
      <c r="J768" t="s">
        <v>113</v>
      </c>
      <c r="K768" s="19">
        <v>0.58333333333333337</v>
      </c>
      <c r="L768" s="19">
        <v>0.91666666666666663</v>
      </c>
      <c r="M768">
        <v>8</v>
      </c>
      <c r="N768">
        <v>0</v>
      </c>
      <c r="O768">
        <v>60</v>
      </c>
      <c r="P768">
        <v>76</v>
      </c>
      <c r="Q768" t="s">
        <v>97</v>
      </c>
      <c r="R768">
        <v>30</v>
      </c>
      <c r="S768" s="19">
        <v>0.79166666666666663</v>
      </c>
      <c r="T768">
        <v>0</v>
      </c>
      <c r="U768" s="19">
        <v>0</v>
      </c>
      <c r="V768" t="s">
        <v>97</v>
      </c>
      <c r="W768">
        <v>7.5</v>
      </c>
      <c r="X768" t="s">
        <v>100</v>
      </c>
      <c r="Y768" t="b">
        <v>0</v>
      </c>
    </row>
    <row r="769" spans="1:25" x14ac:dyDescent="0.25">
      <c r="A769" t="s">
        <v>92</v>
      </c>
      <c r="B769" t="s">
        <v>171</v>
      </c>
      <c r="C769" t="s">
        <v>94</v>
      </c>
      <c r="D769" t="s">
        <v>172</v>
      </c>
      <c r="E769" t="s">
        <v>220</v>
      </c>
      <c r="F769" t="s">
        <v>139</v>
      </c>
      <c r="G769">
        <v>19440</v>
      </c>
      <c r="H769" t="s">
        <v>237</v>
      </c>
      <c r="I769">
        <v>1</v>
      </c>
      <c r="J769" t="s">
        <v>114</v>
      </c>
      <c r="K769" s="19">
        <v>0.58333333333333337</v>
      </c>
      <c r="L769" s="19">
        <v>0.91666666666666663</v>
      </c>
      <c r="M769">
        <v>8</v>
      </c>
      <c r="N769">
        <v>0</v>
      </c>
      <c r="O769">
        <v>60</v>
      </c>
      <c r="P769">
        <v>76</v>
      </c>
      <c r="Q769" t="s">
        <v>97</v>
      </c>
      <c r="R769">
        <v>30</v>
      </c>
      <c r="S769" s="19">
        <v>0.79166666666666663</v>
      </c>
      <c r="T769">
        <v>0</v>
      </c>
      <c r="U769" s="19">
        <v>0</v>
      </c>
      <c r="V769" t="s">
        <v>97</v>
      </c>
      <c r="W769">
        <v>7.5</v>
      </c>
      <c r="X769" t="s">
        <v>100</v>
      </c>
      <c r="Y769" t="b">
        <v>0</v>
      </c>
    </row>
    <row r="770" spans="1:25" x14ac:dyDescent="0.25">
      <c r="A770" t="s">
        <v>92</v>
      </c>
      <c r="B770" t="s">
        <v>171</v>
      </c>
      <c r="C770" t="s">
        <v>94</v>
      </c>
      <c r="D770" t="s">
        <v>172</v>
      </c>
      <c r="E770" t="s">
        <v>220</v>
      </c>
      <c r="F770" t="s">
        <v>139</v>
      </c>
      <c r="G770">
        <v>19440</v>
      </c>
      <c r="H770" t="s">
        <v>237</v>
      </c>
      <c r="I770">
        <v>1</v>
      </c>
      <c r="J770" t="s">
        <v>101</v>
      </c>
      <c r="K770" s="19">
        <v>0.58333333333333337</v>
      </c>
      <c r="L770" s="19">
        <v>0.91666666666666663</v>
      </c>
      <c r="M770">
        <v>8</v>
      </c>
      <c r="N770">
        <v>0</v>
      </c>
      <c r="O770">
        <v>60</v>
      </c>
      <c r="P770">
        <v>76</v>
      </c>
      <c r="Q770" t="s">
        <v>97</v>
      </c>
      <c r="R770">
        <v>30</v>
      </c>
      <c r="S770" s="19">
        <v>0.79166666666666663</v>
      </c>
      <c r="T770">
        <v>0</v>
      </c>
      <c r="U770" s="19">
        <v>0</v>
      </c>
      <c r="V770" t="s">
        <v>97</v>
      </c>
      <c r="W770">
        <v>7.5</v>
      </c>
      <c r="X770" t="s">
        <v>100</v>
      </c>
      <c r="Y770" t="b">
        <v>0</v>
      </c>
    </row>
    <row r="771" spans="1:25" x14ac:dyDescent="0.25">
      <c r="A771" t="s">
        <v>92</v>
      </c>
      <c r="B771" t="s">
        <v>171</v>
      </c>
      <c r="C771" t="s">
        <v>94</v>
      </c>
      <c r="D771" t="s">
        <v>172</v>
      </c>
      <c r="E771" t="s">
        <v>220</v>
      </c>
      <c r="F771" t="s">
        <v>139</v>
      </c>
      <c r="G771">
        <v>19440</v>
      </c>
      <c r="H771" t="s">
        <v>237</v>
      </c>
      <c r="I771">
        <v>1</v>
      </c>
      <c r="J771" t="s">
        <v>103</v>
      </c>
      <c r="K771" s="19">
        <v>0.58333333333333337</v>
      </c>
      <c r="L771" s="19">
        <v>0.91666666666666663</v>
      </c>
      <c r="M771">
        <v>8</v>
      </c>
      <c r="N771">
        <v>0</v>
      </c>
      <c r="O771">
        <v>60</v>
      </c>
      <c r="P771">
        <v>76</v>
      </c>
      <c r="Q771" t="s">
        <v>97</v>
      </c>
      <c r="R771">
        <v>30</v>
      </c>
      <c r="S771" s="19">
        <v>0.79166666666666663</v>
      </c>
      <c r="T771">
        <v>0</v>
      </c>
      <c r="U771" s="19">
        <v>0</v>
      </c>
      <c r="V771" t="s">
        <v>97</v>
      </c>
      <c r="W771">
        <v>7.5</v>
      </c>
      <c r="X771" t="s">
        <v>100</v>
      </c>
      <c r="Y771" t="b">
        <v>0</v>
      </c>
    </row>
    <row r="772" spans="1:25" x14ac:dyDescent="0.25">
      <c r="A772" t="s">
        <v>92</v>
      </c>
      <c r="B772" t="s">
        <v>171</v>
      </c>
      <c r="C772" t="s">
        <v>94</v>
      </c>
      <c r="D772" t="s">
        <v>172</v>
      </c>
      <c r="E772" t="s">
        <v>220</v>
      </c>
      <c r="F772" t="s">
        <v>139</v>
      </c>
      <c r="G772">
        <v>19440</v>
      </c>
      <c r="H772" t="s">
        <v>237</v>
      </c>
      <c r="I772">
        <v>2</v>
      </c>
      <c r="J772" t="s">
        <v>105</v>
      </c>
      <c r="K772" s="19">
        <v>0.58333333333333337</v>
      </c>
      <c r="L772" s="19">
        <v>0.91666666666666663</v>
      </c>
      <c r="M772">
        <v>8</v>
      </c>
      <c r="N772">
        <v>0</v>
      </c>
      <c r="O772">
        <v>60</v>
      </c>
      <c r="P772">
        <v>76</v>
      </c>
      <c r="Q772" t="s">
        <v>97</v>
      </c>
      <c r="R772">
        <v>30</v>
      </c>
      <c r="S772" s="19">
        <v>0.79166666666666663</v>
      </c>
      <c r="T772">
        <v>0</v>
      </c>
      <c r="U772" s="19">
        <v>0</v>
      </c>
      <c r="V772" t="s">
        <v>97</v>
      </c>
      <c r="W772">
        <v>7.5</v>
      </c>
      <c r="X772" t="s">
        <v>100</v>
      </c>
      <c r="Y772" t="b">
        <v>0</v>
      </c>
    </row>
    <row r="773" spans="1:25" x14ac:dyDescent="0.25">
      <c r="A773" t="s">
        <v>92</v>
      </c>
      <c r="B773" t="s">
        <v>171</v>
      </c>
      <c r="C773" t="s">
        <v>94</v>
      </c>
      <c r="D773" t="s">
        <v>172</v>
      </c>
      <c r="E773" t="s">
        <v>220</v>
      </c>
      <c r="F773" t="s">
        <v>139</v>
      </c>
      <c r="G773">
        <v>19440</v>
      </c>
      <c r="H773" t="s">
        <v>237</v>
      </c>
      <c r="I773">
        <v>2</v>
      </c>
      <c r="J773" t="s">
        <v>101</v>
      </c>
      <c r="K773" s="19">
        <v>0.58333333333333337</v>
      </c>
      <c r="L773" s="19">
        <v>0.91666666666666663</v>
      </c>
      <c r="M773">
        <v>8</v>
      </c>
      <c r="N773">
        <v>0</v>
      </c>
      <c r="O773">
        <v>60</v>
      </c>
      <c r="P773">
        <v>76</v>
      </c>
      <c r="Q773" t="s">
        <v>97</v>
      </c>
      <c r="R773">
        <v>30</v>
      </c>
      <c r="S773" s="19">
        <v>0.79166666666666663</v>
      </c>
      <c r="T773">
        <v>0</v>
      </c>
      <c r="U773" s="19">
        <v>0</v>
      </c>
      <c r="V773" t="s">
        <v>97</v>
      </c>
      <c r="W773">
        <v>7.5</v>
      </c>
      <c r="X773" t="s">
        <v>100</v>
      </c>
      <c r="Y773" t="b">
        <v>0</v>
      </c>
    </row>
    <row r="774" spans="1:25" x14ac:dyDescent="0.25">
      <c r="A774" t="s">
        <v>92</v>
      </c>
      <c r="B774" t="s">
        <v>171</v>
      </c>
      <c r="C774" t="s">
        <v>94</v>
      </c>
      <c r="D774" t="s">
        <v>172</v>
      </c>
      <c r="E774" t="s">
        <v>220</v>
      </c>
      <c r="F774" t="s">
        <v>139</v>
      </c>
      <c r="G774">
        <v>19440</v>
      </c>
      <c r="H774" t="s">
        <v>237</v>
      </c>
      <c r="I774">
        <v>2</v>
      </c>
      <c r="J774" t="s">
        <v>103</v>
      </c>
      <c r="K774" s="19">
        <v>0.58333333333333337</v>
      </c>
      <c r="L774" s="19">
        <v>0.91666666666666663</v>
      </c>
      <c r="M774">
        <v>8</v>
      </c>
      <c r="N774">
        <v>0</v>
      </c>
      <c r="O774">
        <v>60</v>
      </c>
      <c r="P774">
        <v>76</v>
      </c>
      <c r="Q774" t="s">
        <v>97</v>
      </c>
      <c r="R774">
        <v>30</v>
      </c>
      <c r="S774" s="19">
        <v>0.79166666666666663</v>
      </c>
      <c r="T774">
        <v>0</v>
      </c>
      <c r="U774" s="19">
        <v>0</v>
      </c>
      <c r="V774" t="s">
        <v>97</v>
      </c>
      <c r="W774">
        <v>7.5</v>
      </c>
      <c r="X774" t="s">
        <v>100</v>
      </c>
      <c r="Y774" t="b">
        <v>0</v>
      </c>
    </row>
    <row r="775" spans="1:25" x14ac:dyDescent="0.25">
      <c r="A775" t="s">
        <v>92</v>
      </c>
      <c r="B775" t="s">
        <v>171</v>
      </c>
      <c r="C775" t="s">
        <v>94</v>
      </c>
      <c r="D775" t="s">
        <v>172</v>
      </c>
      <c r="E775" t="s">
        <v>220</v>
      </c>
      <c r="F775" t="s">
        <v>139</v>
      </c>
      <c r="G775">
        <v>22772</v>
      </c>
      <c r="H775" t="s">
        <v>203</v>
      </c>
      <c r="I775">
        <v>1</v>
      </c>
      <c r="J775" t="s">
        <v>113</v>
      </c>
      <c r="K775" s="19">
        <v>0.58333333333333337</v>
      </c>
      <c r="L775" s="19">
        <v>0.91666666666666663</v>
      </c>
      <c r="M775">
        <v>8</v>
      </c>
      <c r="N775">
        <v>394.99</v>
      </c>
      <c r="O775">
        <v>67.5</v>
      </c>
      <c r="P775">
        <v>76</v>
      </c>
      <c r="Q775" t="s">
        <v>97</v>
      </c>
      <c r="R775">
        <v>30</v>
      </c>
      <c r="S775" s="19">
        <v>0.79166666666666663</v>
      </c>
      <c r="T775">
        <v>0</v>
      </c>
      <c r="U775" s="19">
        <v>0.54166666666666663</v>
      </c>
      <c r="V775" t="s">
        <v>97</v>
      </c>
      <c r="W775">
        <v>7.5</v>
      </c>
      <c r="X775" t="s">
        <v>100</v>
      </c>
      <c r="Y775" t="b">
        <v>0</v>
      </c>
    </row>
    <row r="776" spans="1:25" x14ac:dyDescent="0.25">
      <c r="A776" t="s">
        <v>92</v>
      </c>
      <c r="B776" t="s">
        <v>171</v>
      </c>
      <c r="C776" t="s">
        <v>94</v>
      </c>
      <c r="D776" t="s">
        <v>172</v>
      </c>
      <c r="E776" t="s">
        <v>220</v>
      </c>
      <c r="F776" t="s">
        <v>139</v>
      </c>
      <c r="G776">
        <v>22772</v>
      </c>
      <c r="H776" t="s">
        <v>203</v>
      </c>
      <c r="I776">
        <v>1</v>
      </c>
      <c r="J776" t="s">
        <v>114</v>
      </c>
      <c r="K776" s="19">
        <v>0.58333333333333337</v>
      </c>
      <c r="L776" s="19">
        <v>0.91666666666666663</v>
      </c>
      <c r="M776">
        <v>8</v>
      </c>
      <c r="N776">
        <v>460.82</v>
      </c>
      <c r="O776">
        <v>67.5</v>
      </c>
      <c r="P776">
        <v>76</v>
      </c>
      <c r="Q776" t="s">
        <v>97</v>
      </c>
      <c r="R776">
        <v>30</v>
      </c>
      <c r="S776" s="19">
        <v>0.79166666666666663</v>
      </c>
      <c r="T776">
        <v>0</v>
      </c>
      <c r="U776" s="19">
        <v>0.54166666666666663</v>
      </c>
      <c r="V776" t="s">
        <v>97</v>
      </c>
      <c r="W776">
        <v>7.5</v>
      </c>
      <c r="X776" t="s">
        <v>100</v>
      </c>
      <c r="Y776" t="b">
        <v>0</v>
      </c>
    </row>
    <row r="777" spans="1:25" x14ac:dyDescent="0.25">
      <c r="A777" t="s">
        <v>92</v>
      </c>
      <c r="B777" t="s">
        <v>171</v>
      </c>
      <c r="C777" t="s">
        <v>94</v>
      </c>
      <c r="D777" t="s">
        <v>172</v>
      </c>
      <c r="E777" t="s">
        <v>220</v>
      </c>
      <c r="F777" t="s">
        <v>139</v>
      </c>
      <c r="G777">
        <v>22772</v>
      </c>
      <c r="H777" t="s">
        <v>203</v>
      </c>
      <c r="I777">
        <v>1</v>
      </c>
      <c r="J777" t="s">
        <v>101</v>
      </c>
      <c r="K777" s="19">
        <v>0.58333333333333337</v>
      </c>
      <c r="L777" s="19">
        <v>0.91666666666666663</v>
      </c>
      <c r="M777">
        <v>8</v>
      </c>
      <c r="N777">
        <v>296.24</v>
      </c>
      <c r="O777">
        <v>67.5</v>
      </c>
      <c r="P777">
        <v>76</v>
      </c>
      <c r="Q777" t="s">
        <v>97</v>
      </c>
      <c r="R777">
        <v>30</v>
      </c>
      <c r="S777" s="19">
        <v>0.79166666666666663</v>
      </c>
      <c r="T777">
        <v>0</v>
      </c>
      <c r="U777" s="19">
        <v>0.54166666666666663</v>
      </c>
      <c r="V777" t="s">
        <v>97</v>
      </c>
      <c r="W777">
        <v>7.5</v>
      </c>
      <c r="X777" t="s">
        <v>100</v>
      </c>
      <c r="Y777" t="b">
        <v>0</v>
      </c>
    </row>
    <row r="778" spans="1:25" x14ac:dyDescent="0.25">
      <c r="A778" t="s">
        <v>92</v>
      </c>
      <c r="B778" t="s">
        <v>171</v>
      </c>
      <c r="C778" t="s">
        <v>94</v>
      </c>
      <c r="D778" t="s">
        <v>172</v>
      </c>
      <c r="E778" t="s">
        <v>220</v>
      </c>
      <c r="F778" t="s">
        <v>139</v>
      </c>
      <c r="G778">
        <v>22772</v>
      </c>
      <c r="H778" t="s">
        <v>203</v>
      </c>
      <c r="I778">
        <v>1</v>
      </c>
      <c r="J778" t="s">
        <v>102</v>
      </c>
      <c r="K778" s="19">
        <v>0.58333333333333337</v>
      </c>
      <c r="L778" s="19">
        <v>0.91666666666666663</v>
      </c>
      <c r="M778">
        <v>8</v>
      </c>
      <c r="N778">
        <v>296.24</v>
      </c>
      <c r="O778">
        <v>67.5</v>
      </c>
      <c r="P778">
        <v>76</v>
      </c>
      <c r="Q778" t="s">
        <v>97</v>
      </c>
      <c r="R778">
        <v>30</v>
      </c>
      <c r="S778" s="19">
        <v>0.79166666666666663</v>
      </c>
      <c r="T778">
        <v>0</v>
      </c>
      <c r="U778" s="19">
        <v>0.54166666666666663</v>
      </c>
      <c r="V778" t="s">
        <v>97</v>
      </c>
      <c r="W778">
        <v>7.5</v>
      </c>
      <c r="X778" t="s">
        <v>100</v>
      </c>
      <c r="Y778" t="b">
        <v>0</v>
      </c>
    </row>
    <row r="779" spans="1:25" x14ac:dyDescent="0.25">
      <c r="A779" t="s">
        <v>92</v>
      </c>
      <c r="B779" t="s">
        <v>171</v>
      </c>
      <c r="C779" t="s">
        <v>94</v>
      </c>
      <c r="D779" t="s">
        <v>172</v>
      </c>
      <c r="E779" t="s">
        <v>220</v>
      </c>
      <c r="F779" t="s">
        <v>139</v>
      </c>
      <c r="G779">
        <v>22772</v>
      </c>
      <c r="H779" t="s">
        <v>203</v>
      </c>
      <c r="I779">
        <v>1</v>
      </c>
      <c r="J779" t="s">
        <v>103</v>
      </c>
      <c r="K779" s="19">
        <v>0.58333333333333337</v>
      </c>
      <c r="L779" s="19">
        <v>0.91666666666666663</v>
      </c>
      <c r="M779">
        <v>8</v>
      </c>
      <c r="N779">
        <v>296.24</v>
      </c>
      <c r="O779">
        <v>67.5</v>
      </c>
      <c r="P779">
        <v>76</v>
      </c>
      <c r="Q779" t="s">
        <v>97</v>
      </c>
      <c r="R779">
        <v>30</v>
      </c>
      <c r="S779" s="19">
        <v>0.79166666666666663</v>
      </c>
      <c r="T779">
        <v>0</v>
      </c>
      <c r="U779" s="19">
        <v>0.54166666666666663</v>
      </c>
      <c r="V779" t="s">
        <v>97</v>
      </c>
      <c r="W779">
        <v>7.5</v>
      </c>
      <c r="X779" t="s">
        <v>100</v>
      </c>
      <c r="Y779" t="b">
        <v>0</v>
      </c>
    </row>
    <row r="780" spans="1:25" x14ac:dyDescent="0.25">
      <c r="A780" t="s">
        <v>92</v>
      </c>
      <c r="B780" t="s">
        <v>171</v>
      </c>
      <c r="C780" t="s">
        <v>94</v>
      </c>
      <c r="D780" t="s">
        <v>172</v>
      </c>
      <c r="E780" t="s">
        <v>220</v>
      </c>
      <c r="F780" t="s">
        <v>139</v>
      </c>
      <c r="G780">
        <v>22772</v>
      </c>
      <c r="H780" t="s">
        <v>203</v>
      </c>
      <c r="I780">
        <v>2</v>
      </c>
      <c r="J780" t="s">
        <v>101</v>
      </c>
      <c r="K780" s="19">
        <v>0.58333333333333337</v>
      </c>
      <c r="L780" s="19">
        <v>0.91666666666666663</v>
      </c>
      <c r="M780">
        <v>8</v>
      </c>
      <c r="N780">
        <v>296.24</v>
      </c>
      <c r="O780">
        <v>67.5</v>
      </c>
      <c r="P780">
        <v>76</v>
      </c>
      <c r="Q780" t="s">
        <v>97</v>
      </c>
      <c r="R780">
        <v>30</v>
      </c>
      <c r="S780" s="19">
        <v>0.79166666666666663</v>
      </c>
      <c r="T780">
        <v>0</v>
      </c>
      <c r="U780" s="19">
        <v>0.54166666666666663</v>
      </c>
      <c r="V780" t="s">
        <v>97</v>
      </c>
      <c r="W780">
        <v>7.5</v>
      </c>
      <c r="X780" t="s">
        <v>100</v>
      </c>
      <c r="Y780" t="b">
        <v>0</v>
      </c>
    </row>
    <row r="781" spans="1:25" x14ac:dyDescent="0.25">
      <c r="A781" t="s">
        <v>92</v>
      </c>
      <c r="B781" t="s">
        <v>171</v>
      </c>
      <c r="C781" t="s">
        <v>94</v>
      </c>
      <c r="D781" t="s">
        <v>172</v>
      </c>
      <c r="E781" t="s">
        <v>220</v>
      </c>
      <c r="F781" t="s">
        <v>139</v>
      </c>
      <c r="G781">
        <v>22772</v>
      </c>
      <c r="H781" t="s">
        <v>203</v>
      </c>
      <c r="I781">
        <v>2</v>
      </c>
      <c r="J781" t="s">
        <v>103</v>
      </c>
      <c r="K781" s="19">
        <v>0.58333333333333337</v>
      </c>
      <c r="L781" s="19">
        <v>0.91666666666666663</v>
      </c>
      <c r="M781">
        <v>8</v>
      </c>
      <c r="N781">
        <v>296.24</v>
      </c>
      <c r="O781">
        <v>67.5</v>
      </c>
      <c r="P781">
        <v>76</v>
      </c>
      <c r="Q781" t="s">
        <v>97</v>
      </c>
      <c r="R781">
        <v>30</v>
      </c>
      <c r="S781" s="19">
        <v>0.79166666666666663</v>
      </c>
      <c r="T781">
        <v>0</v>
      </c>
      <c r="U781" s="19">
        <v>0.54166666666666663</v>
      </c>
      <c r="V781" t="s">
        <v>97</v>
      </c>
      <c r="W781">
        <v>7.5</v>
      </c>
      <c r="X781" t="s">
        <v>100</v>
      </c>
      <c r="Y781" t="b">
        <v>0</v>
      </c>
    </row>
    <row r="782" spans="1:25" x14ac:dyDescent="0.25">
      <c r="A782" t="s">
        <v>92</v>
      </c>
      <c r="B782" t="s">
        <v>171</v>
      </c>
      <c r="C782" t="s">
        <v>94</v>
      </c>
      <c r="D782" t="s">
        <v>172</v>
      </c>
      <c r="E782" t="s">
        <v>220</v>
      </c>
      <c r="F782" t="s">
        <v>139</v>
      </c>
      <c r="G782">
        <v>22913</v>
      </c>
      <c r="H782" t="s">
        <v>235</v>
      </c>
      <c r="I782">
        <v>1</v>
      </c>
      <c r="J782" t="s">
        <v>105</v>
      </c>
      <c r="K782" s="19">
        <v>0.58333333333333337</v>
      </c>
      <c r="L782" s="19">
        <v>0.91666666666666663</v>
      </c>
      <c r="M782">
        <v>8</v>
      </c>
      <c r="N782">
        <v>296.24</v>
      </c>
      <c r="O782">
        <v>37.5</v>
      </c>
      <c r="P782">
        <v>76</v>
      </c>
      <c r="Q782" t="s">
        <v>97</v>
      </c>
      <c r="R782">
        <v>30</v>
      </c>
      <c r="S782" s="19">
        <v>0.79166666666666663</v>
      </c>
      <c r="T782">
        <v>0</v>
      </c>
      <c r="U782" s="19">
        <v>0</v>
      </c>
      <c r="V782" t="s">
        <v>97</v>
      </c>
      <c r="W782">
        <v>7.5</v>
      </c>
      <c r="X782" t="s">
        <v>100</v>
      </c>
      <c r="Y782" t="b">
        <v>0</v>
      </c>
    </row>
    <row r="783" spans="1:25" x14ac:dyDescent="0.25">
      <c r="A783" t="s">
        <v>92</v>
      </c>
      <c r="B783" t="s">
        <v>171</v>
      </c>
      <c r="C783" t="s">
        <v>94</v>
      </c>
      <c r="D783" t="s">
        <v>172</v>
      </c>
      <c r="E783" t="s">
        <v>220</v>
      </c>
      <c r="F783" t="s">
        <v>139</v>
      </c>
      <c r="G783">
        <v>23242</v>
      </c>
      <c r="H783" t="s">
        <v>236</v>
      </c>
      <c r="I783">
        <v>1</v>
      </c>
      <c r="J783" t="s">
        <v>113</v>
      </c>
      <c r="K783" s="19">
        <v>0.58333333333333337</v>
      </c>
      <c r="L783" s="19">
        <v>0.91666666666666663</v>
      </c>
      <c r="M783">
        <v>8</v>
      </c>
      <c r="N783">
        <v>0</v>
      </c>
      <c r="O783">
        <v>45</v>
      </c>
      <c r="P783">
        <v>76</v>
      </c>
      <c r="Q783" t="s">
        <v>97</v>
      </c>
      <c r="R783">
        <v>30</v>
      </c>
      <c r="S783" s="19">
        <v>0.79166666666666663</v>
      </c>
      <c r="T783">
        <v>0</v>
      </c>
      <c r="U783" s="19">
        <v>0</v>
      </c>
      <c r="V783" t="s">
        <v>97</v>
      </c>
      <c r="W783">
        <v>7.5</v>
      </c>
      <c r="X783" t="s">
        <v>100</v>
      </c>
      <c r="Y783" t="b">
        <v>0</v>
      </c>
    </row>
    <row r="784" spans="1:25" x14ac:dyDescent="0.25">
      <c r="A784" t="s">
        <v>92</v>
      </c>
      <c r="B784" t="s">
        <v>171</v>
      </c>
      <c r="C784" t="s">
        <v>94</v>
      </c>
      <c r="D784" t="s">
        <v>172</v>
      </c>
      <c r="E784" t="s">
        <v>220</v>
      </c>
      <c r="F784" t="s">
        <v>139</v>
      </c>
      <c r="G784">
        <v>23242</v>
      </c>
      <c r="H784" t="s">
        <v>236</v>
      </c>
      <c r="I784">
        <v>2</v>
      </c>
      <c r="J784" t="s">
        <v>105</v>
      </c>
      <c r="K784" s="19">
        <v>0.58333333333333337</v>
      </c>
      <c r="L784" s="19">
        <v>0.91666666666666663</v>
      </c>
      <c r="M784">
        <v>8</v>
      </c>
      <c r="N784">
        <v>0</v>
      </c>
      <c r="O784">
        <v>45</v>
      </c>
      <c r="P784">
        <v>76</v>
      </c>
      <c r="Q784" t="s">
        <v>97</v>
      </c>
      <c r="R784">
        <v>30</v>
      </c>
      <c r="S784" s="19">
        <v>0.79166666666666663</v>
      </c>
      <c r="T784">
        <v>0</v>
      </c>
      <c r="U784" s="19">
        <v>0</v>
      </c>
      <c r="V784" t="s">
        <v>97</v>
      </c>
      <c r="W784">
        <v>7.5</v>
      </c>
      <c r="X784" t="s">
        <v>100</v>
      </c>
      <c r="Y784" t="b">
        <v>0</v>
      </c>
    </row>
    <row r="785" spans="1:25" x14ac:dyDescent="0.25">
      <c r="A785" t="s">
        <v>92</v>
      </c>
      <c r="B785" t="s">
        <v>171</v>
      </c>
      <c r="C785" t="s">
        <v>94</v>
      </c>
      <c r="D785" t="s">
        <v>172</v>
      </c>
      <c r="E785" t="s">
        <v>220</v>
      </c>
      <c r="F785" t="s">
        <v>139</v>
      </c>
      <c r="G785">
        <v>23242</v>
      </c>
      <c r="H785" t="s">
        <v>236</v>
      </c>
      <c r="I785">
        <v>2</v>
      </c>
      <c r="J785" t="s">
        <v>113</v>
      </c>
      <c r="K785" s="19">
        <v>0.58333333333333337</v>
      </c>
      <c r="L785" s="19">
        <v>0.91666666666666663</v>
      </c>
      <c r="M785">
        <v>8</v>
      </c>
      <c r="N785">
        <v>0</v>
      </c>
      <c r="O785">
        <v>45</v>
      </c>
      <c r="P785">
        <v>76</v>
      </c>
      <c r="Q785" t="s">
        <v>97</v>
      </c>
      <c r="R785">
        <v>30</v>
      </c>
      <c r="S785" s="19">
        <v>0.79166666666666663</v>
      </c>
      <c r="T785">
        <v>0</v>
      </c>
      <c r="U785" s="19">
        <v>0</v>
      </c>
      <c r="V785" t="s">
        <v>97</v>
      </c>
      <c r="W785">
        <v>7.5</v>
      </c>
      <c r="X785" t="s">
        <v>100</v>
      </c>
      <c r="Y785" t="b">
        <v>0</v>
      </c>
    </row>
    <row r="786" spans="1:25" x14ac:dyDescent="0.25">
      <c r="A786" t="s">
        <v>92</v>
      </c>
      <c r="B786" t="s">
        <v>171</v>
      </c>
      <c r="C786" t="s">
        <v>94</v>
      </c>
      <c r="D786" t="s">
        <v>172</v>
      </c>
      <c r="E786" t="s">
        <v>220</v>
      </c>
      <c r="F786" t="s">
        <v>139</v>
      </c>
      <c r="G786">
        <v>24819</v>
      </c>
      <c r="H786" t="s">
        <v>228</v>
      </c>
      <c r="I786">
        <v>1</v>
      </c>
      <c r="J786" t="s">
        <v>114</v>
      </c>
      <c r="K786" s="19">
        <v>0.58333333333333337</v>
      </c>
      <c r="L786" s="19">
        <v>0.91666666666666663</v>
      </c>
      <c r="M786">
        <v>8</v>
      </c>
      <c r="N786">
        <v>460.82</v>
      </c>
      <c r="O786">
        <v>76</v>
      </c>
      <c r="P786">
        <v>76</v>
      </c>
      <c r="Q786" t="s">
        <v>97</v>
      </c>
      <c r="R786">
        <v>30</v>
      </c>
      <c r="S786" s="19">
        <v>0.79166666666666663</v>
      </c>
      <c r="T786">
        <v>0</v>
      </c>
      <c r="U786" s="19">
        <v>0.54166666666666663</v>
      </c>
      <c r="V786" t="s">
        <v>97</v>
      </c>
      <c r="W786">
        <v>7.5</v>
      </c>
      <c r="X786" t="s">
        <v>100</v>
      </c>
      <c r="Y786" t="b">
        <v>0</v>
      </c>
    </row>
    <row r="787" spans="1:25" x14ac:dyDescent="0.25">
      <c r="A787" t="s">
        <v>92</v>
      </c>
      <c r="B787" t="s">
        <v>171</v>
      </c>
      <c r="C787" t="s">
        <v>94</v>
      </c>
      <c r="D787" t="s">
        <v>172</v>
      </c>
      <c r="E787" t="s">
        <v>220</v>
      </c>
      <c r="F787" t="s">
        <v>139</v>
      </c>
      <c r="G787">
        <v>24819</v>
      </c>
      <c r="H787" t="s">
        <v>228</v>
      </c>
      <c r="I787">
        <v>2</v>
      </c>
      <c r="J787" t="s">
        <v>114</v>
      </c>
      <c r="K787" s="19">
        <v>0.58333333333333337</v>
      </c>
      <c r="L787" s="19">
        <v>0.91666666666666663</v>
      </c>
      <c r="M787">
        <v>8</v>
      </c>
      <c r="N787">
        <v>460.82</v>
      </c>
      <c r="O787">
        <v>76</v>
      </c>
      <c r="P787">
        <v>76</v>
      </c>
      <c r="Q787" t="s">
        <v>97</v>
      </c>
      <c r="R787">
        <v>30</v>
      </c>
      <c r="S787" s="19">
        <v>0.79166666666666663</v>
      </c>
      <c r="T787">
        <v>0</v>
      </c>
      <c r="U787" s="19">
        <v>0.54166666666666663</v>
      </c>
      <c r="V787" t="s">
        <v>97</v>
      </c>
      <c r="W787">
        <v>7.5</v>
      </c>
      <c r="X787" t="s">
        <v>100</v>
      </c>
      <c r="Y787" t="b">
        <v>0</v>
      </c>
    </row>
    <row r="788" spans="1:25" x14ac:dyDescent="0.25">
      <c r="A788" t="s">
        <v>92</v>
      </c>
      <c r="B788" t="s">
        <v>171</v>
      </c>
      <c r="C788" t="s">
        <v>94</v>
      </c>
      <c r="D788" t="s">
        <v>172</v>
      </c>
      <c r="E788" t="s">
        <v>220</v>
      </c>
      <c r="F788" t="s">
        <v>139</v>
      </c>
      <c r="G788">
        <v>25109</v>
      </c>
      <c r="H788" t="s">
        <v>229</v>
      </c>
      <c r="I788">
        <v>1</v>
      </c>
      <c r="J788" t="s">
        <v>99</v>
      </c>
      <c r="K788" s="19">
        <v>0.58333333333333337</v>
      </c>
      <c r="L788" s="19">
        <v>0.91666666666666663</v>
      </c>
      <c r="M788">
        <v>8</v>
      </c>
      <c r="N788">
        <v>296.24</v>
      </c>
      <c r="O788">
        <v>76</v>
      </c>
      <c r="P788">
        <v>76</v>
      </c>
      <c r="Q788" t="s">
        <v>97</v>
      </c>
      <c r="R788">
        <v>30</v>
      </c>
      <c r="S788" s="19">
        <v>0.79166666666666663</v>
      </c>
      <c r="T788">
        <v>0</v>
      </c>
      <c r="U788" s="19">
        <v>0.54166666666666663</v>
      </c>
      <c r="V788" t="s">
        <v>97</v>
      </c>
      <c r="W788">
        <v>7.5</v>
      </c>
      <c r="X788" t="s">
        <v>100</v>
      </c>
      <c r="Y788" t="b">
        <v>0</v>
      </c>
    </row>
    <row r="789" spans="1:25" x14ac:dyDescent="0.25">
      <c r="A789" t="s">
        <v>92</v>
      </c>
      <c r="B789" t="s">
        <v>171</v>
      </c>
      <c r="C789" t="s">
        <v>94</v>
      </c>
      <c r="D789" t="s">
        <v>172</v>
      </c>
      <c r="E789" t="s">
        <v>220</v>
      </c>
      <c r="F789" t="s">
        <v>139</v>
      </c>
      <c r="G789">
        <v>25109</v>
      </c>
      <c r="H789" t="s">
        <v>229</v>
      </c>
      <c r="I789">
        <v>2</v>
      </c>
      <c r="J789" t="s">
        <v>99</v>
      </c>
      <c r="K789" s="19">
        <v>0.58333333333333337</v>
      </c>
      <c r="L789" s="19">
        <v>0.91666666666666663</v>
      </c>
      <c r="M789">
        <v>8</v>
      </c>
      <c r="N789">
        <v>296.24</v>
      </c>
      <c r="O789">
        <v>76</v>
      </c>
      <c r="P789">
        <v>76</v>
      </c>
      <c r="Q789" t="s">
        <v>97</v>
      </c>
      <c r="R789">
        <v>30</v>
      </c>
      <c r="S789" s="19">
        <v>0.79166666666666663</v>
      </c>
      <c r="T789">
        <v>0</v>
      </c>
      <c r="U789" s="19">
        <v>0.54166666666666663</v>
      </c>
      <c r="V789" t="s">
        <v>97</v>
      </c>
      <c r="W789">
        <v>7.5</v>
      </c>
      <c r="X789" t="s">
        <v>100</v>
      </c>
      <c r="Y789" t="b">
        <v>0</v>
      </c>
    </row>
    <row r="790" spans="1:25" x14ac:dyDescent="0.25">
      <c r="A790" t="s">
        <v>92</v>
      </c>
      <c r="B790" t="s">
        <v>171</v>
      </c>
      <c r="C790" t="s">
        <v>94</v>
      </c>
      <c r="D790" t="s">
        <v>172</v>
      </c>
      <c r="E790" t="s">
        <v>220</v>
      </c>
      <c r="F790" t="s">
        <v>139</v>
      </c>
      <c r="G790">
        <v>25109</v>
      </c>
      <c r="H790" t="s">
        <v>229</v>
      </c>
      <c r="I790">
        <v>2</v>
      </c>
      <c r="J790" t="s">
        <v>113</v>
      </c>
      <c r="K790" s="19">
        <v>0.58333333333333337</v>
      </c>
      <c r="L790" s="19">
        <v>0.91666666666666663</v>
      </c>
      <c r="M790">
        <v>8</v>
      </c>
      <c r="N790">
        <v>394.99</v>
      </c>
      <c r="O790">
        <v>76</v>
      </c>
      <c r="P790">
        <v>76</v>
      </c>
      <c r="Q790" t="s">
        <v>97</v>
      </c>
      <c r="R790">
        <v>30</v>
      </c>
      <c r="S790" s="19">
        <v>0.79166666666666663</v>
      </c>
      <c r="T790">
        <v>0</v>
      </c>
      <c r="U790" s="19">
        <v>0.54166666666666663</v>
      </c>
      <c r="V790" t="s">
        <v>97</v>
      </c>
      <c r="W790">
        <v>7.5</v>
      </c>
      <c r="X790" t="s">
        <v>100</v>
      </c>
      <c r="Y790" t="b">
        <v>0</v>
      </c>
    </row>
    <row r="791" spans="1:25" x14ac:dyDescent="0.25">
      <c r="A791" t="s">
        <v>92</v>
      </c>
      <c r="B791" t="s">
        <v>171</v>
      </c>
      <c r="C791" t="s">
        <v>94</v>
      </c>
      <c r="D791" t="s">
        <v>172</v>
      </c>
      <c r="E791" t="s">
        <v>220</v>
      </c>
      <c r="F791" t="s">
        <v>139</v>
      </c>
      <c r="G791">
        <v>25109</v>
      </c>
      <c r="H791" t="s">
        <v>229</v>
      </c>
      <c r="I791">
        <v>2</v>
      </c>
      <c r="J791" t="s">
        <v>114</v>
      </c>
      <c r="K791" s="19">
        <v>0.58333333333333337</v>
      </c>
      <c r="L791" s="19">
        <v>0.91666666666666663</v>
      </c>
      <c r="M791">
        <v>8</v>
      </c>
      <c r="N791">
        <v>460.82</v>
      </c>
      <c r="O791">
        <v>76</v>
      </c>
      <c r="P791">
        <v>76</v>
      </c>
      <c r="Q791" t="s">
        <v>97</v>
      </c>
      <c r="R791">
        <v>30</v>
      </c>
      <c r="S791" s="19">
        <v>0.79166666666666663</v>
      </c>
      <c r="T791">
        <v>0</v>
      </c>
      <c r="U791" s="19">
        <v>0.54166666666666663</v>
      </c>
      <c r="V791" t="s">
        <v>97</v>
      </c>
      <c r="W791">
        <v>7.5</v>
      </c>
      <c r="X791" t="s">
        <v>100</v>
      </c>
      <c r="Y791" t="b">
        <v>0</v>
      </c>
    </row>
    <row r="792" spans="1:25" x14ac:dyDescent="0.25">
      <c r="A792" t="s">
        <v>92</v>
      </c>
      <c r="B792" t="s">
        <v>171</v>
      </c>
      <c r="C792" t="s">
        <v>94</v>
      </c>
      <c r="D792" t="s">
        <v>172</v>
      </c>
      <c r="E792" t="s">
        <v>220</v>
      </c>
      <c r="F792" t="s">
        <v>139</v>
      </c>
      <c r="G792">
        <v>25109</v>
      </c>
      <c r="H792" t="s">
        <v>229</v>
      </c>
      <c r="I792">
        <v>2</v>
      </c>
      <c r="J792" t="s">
        <v>102</v>
      </c>
      <c r="K792" s="19">
        <v>0.58333333333333337</v>
      </c>
      <c r="L792" s="19">
        <v>0.91666666666666663</v>
      </c>
      <c r="M792">
        <v>8</v>
      </c>
      <c r="N792">
        <v>296.24</v>
      </c>
      <c r="O792">
        <v>76</v>
      </c>
      <c r="P792">
        <v>76</v>
      </c>
      <c r="Q792" t="s">
        <v>97</v>
      </c>
      <c r="R792">
        <v>30</v>
      </c>
      <c r="S792" s="19">
        <v>0.79166666666666663</v>
      </c>
      <c r="T792">
        <v>0</v>
      </c>
      <c r="U792" s="19">
        <v>0.54166666666666663</v>
      </c>
      <c r="V792" t="s">
        <v>97</v>
      </c>
      <c r="W792">
        <v>7.5</v>
      </c>
      <c r="X792" t="s">
        <v>100</v>
      </c>
      <c r="Y792" t="b">
        <v>0</v>
      </c>
    </row>
    <row r="793" spans="1:25" x14ac:dyDescent="0.25">
      <c r="A793" t="s">
        <v>92</v>
      </c>
      <c r="B793" t="s">
        <v>171</v>
      </c>
      <c r="C793" t="s">
        <v>94</v>
      </c>
      <c r="D793" t="s">
        <v>172</v>
      </c>
      <c r="E793" t="s">
        <v>220</v>
      </c>
      <c r="F793" t="s">
        <v>139</v>
      </c>
      <c r="G793">
        <v>25167</v>
      </c>
      <c r="H793" t="s">
        <v>238</v>
      </c>
      <c r="I793">
        <v>1</v>
      </c>
      <c r="J793" t="s">
        <v>99</v>
      </c>
      <c r="K793" s="19">
        <v>0.58333333333333337</v>
      </c>
      <c r="L793" s="19">
        <v>0.91666666666666663</v>
      </c>
      <c r="M793">
        <v>8</v>
      </c>
      <c r="N793">
        <v>343.92</v>
      </c>
      <c r="O793">
        <v>60</v>
      </c>
      <c r="P793">
        <v>76</v>
      </c>
      <c r="Q793" t="s">
        <v>97</v>
      </c>
      <c r="R793">
        <v>30</v>
      </c>
      <c r="S793" s="19">
        <v>0.75</v>
      </c>
      <c r="T793">
        <v>0</v>
      </c>
      <c r="U793" s="19">
        <v>0.54166666666666663</v>
      </c>
      <c r="V793" t="s">
        <v>97</v>
      </c>
      <c r="W793">
        <v>7.5</v>
      </c>
      <c r="X793" t="s">
        <v>100</v>
      </c>
      <c r="Y793" t="b">
        <v>0</v>
      </c>
    </row>
    <row r="794" spans="1:25" x14ac:dyDescent="0.25">
      <c r="A794" t="s">
        <v>92</v>
      </c>
      <c r="B794" t="s">
        <v>171</v>
      </c>
      <c r="C794" t="s">
        <v>94</v>
      </c>
      <c r="D794" t="s">
        <v>172</v>
      </c>
      <c r="E794" t="s">
        <v>220</v>
      </c>
      <c r="F794" t="s">
        <v>139</v>
      </c>
      <c r="G794">
        <v>25167</v>
      </c>
      <c r="H794" t="s">
        <v>238</v>
      </c>
      <c r="I794">
        <v>1</v>
      </c>
      <c r="J794" t="s">
        <v>101</v>
      </c>
      <c r="K794" s="19">
        <v>0.58333333333333337</v>
      </c>
      <c r="L794" s="19">
        <v>0.91666666666666663</v>
      </c>
      <c r="M794">
        <v>8</v>
      </c>
      <c r="N794">
        <v>343.92</v>
      </c>
      <c r="O794">
        <v>60</v>
      </c>
      <c r="P794">
        <v>76</v>
      </c>
      <c r="Q794" t="s">
        <v>97</v>
      </c>
      <c r="R794">
        <v>30</v>
      </c>
      <c r="S794" s="19">
        <v>0.79166666666666663</v>
      </c>
      <c r="T794">
        <v>0</v>
      </c>
      <c r="U794" s="19">
        <v>0</v>
      </c>
      <c r="V794" t="s">
        <v>97</v>
      </c>
      <c r="W794">
        <v>7.5</v>
      </c>
      <c r="X794" t="s">
        <v>100</v>
      </c>
      <c r="Y794" t="b">
        <v>0</v>
      </c>
    </row>
    <row r="795" spans="1:25" x14ac:dyDescent="0.25">
      <c r="A795" t="s">
        <v>92</v>
      </c>
      <c r="B795" t="s">
        <v>171</v>
      </c>
      <c r="C795" t="s">
        <v>94</v>
      </c>
      <c r="D795" t="s">
        <v>172</v>
      </c>
      <c r="E795" t="s">
        <v>220</v>
      </c>
      <c r="F795" t="s">
        <v>139</v>
      </c>
      <c r="G795">
        <v>25167</v>
      </c>
      <c r="H795" t="s">
        <v>238</v>
      </c>
      <c r="I795">
        <v>1</v>
      </c>
      <c r="J795" t="s">
        <v>102</v>
      </c>
      <c r="K795" s="19">
        <v>0.58333333333333337</v>
      </c>
      <c r="L795" s="19">
        <v>0.91666666666666663</v>
      </c>
      <c r="M795">
        <v>8</v>
      </c>
      <c r="N795">
        <v>343.92</v>
      </c>
      <c r="O795">
        <v>60</v>
      </c>
      <c r="P795">
        <v>76</v>
      </c>
      <c r="Q795" t="s">
        <v>97</v>
      </c>
      <c r="R795">
        <v>30</v>
      </c>
      <c r="S795" s="19">
        <v>0.79166666666666663</v>
      </c>
      <c r="T795">
        <v>0</v>
      </c>
      <c r="U795" s="19">
        <v>0</v>
      </c>
      <c r="V795" t="s">
        <v>97</v>
      </c>
      <c r="W795">
        <v>7.5</v>
      </c>
      <c r="X795" t="s">
        <v>100</v>
      </c>
      <c r="Y795" t="b">
        <v>0</v>
      </c>
    </row>
    <row r="796" spans="1:25" x14ac:dyDescent="0.25">
      <c r="A796" t="s">
        <v>92</v>
      </c>
      <c r="B796" t="s">
        <v>171</v>
      </c>
      <c r="C796" t="s">
        <v>94</v>
      </c>
      <c r="D796" t="s">
        <v>172</v>
      </c>
      <c r="E796" t="s">
        <v>220</v>
      </c>
      <c r="F796" t="s">
        <v>139</v>
      </c>
      <c r="G796">
        <v>25167</v>
      </c>
      <c r="H796" t="s">
        <v>238</v>
      </c>
      <c r="I796">
        <v>1</v>
      </c>
      <c r="J796" t="s">
        <v>103</v>
      </c>
      <c r="K796" s="19">
        <v>0.58333333333333337</v>
      </c>
      <c r="L796" s="19">
        <v>0.91666666666666663</v>
      </c>
      <c r="M796">
        <v>8</v>
      </c>
      <c r="N796">
        <v>343.92</v>
      </c>
      <c r="O796">
        <v>60</v>
      </c>
      <c r="P796">
        <v>76</v>
      </c>
      <c r="Q796" t="s">
        <v>97</v>
      </c>
      <c r="R796">
        <v>30</v>
      </c>
      <c r="S796" s="19">
        <v>0.79166666666666663</v>
      </c>
      <c r="T796">
        <v>0</v>
      </c>
      <c r="U796" s="19">
        <v>0</v>
      </c>
      <c r="V796" t="s">
        <v>97</v>
      </c>
      <c r="W796">
        <v>7.5</v>
      </c>
      <c r="X796" t="s">
        <v>100</v>
      </c>
      <c r="Y796" t="b">
        <v>0</v>
      </c>
    </row>
    <row r="797" spans="1:25" x14ac:dyDescent="0.25">
      <c r="A797" t="s">
        <v>92</v>
      </c>
      <c r="B797" t="s">
        <v>171</v>
      </c>
      <c r="C797" t="s">
        <v>94</v>
      </c>
      <c r="D797" t="s">
        <v>172</v>
      </c>
      <c r="E797" t="s">
        <v>220</v>
      </c>
      <c r="F797" t="s">
        <v>139</v>
      </c>
      <c r="G797">
        <v>25167</v>
      </c>
      <c r="H797" t="s">
        <v>238</v>
      </c>
      <c r="I797">
        <v>2</v>
      </c>
      <c r="J797" t="s">
        <v>99</v>
      </c>
      <c r="K797" s="19">
        <v>0.58333333333333337</v>
      </c>
      <c r="L797" s="19">
        <v>0.91666666666666663</v>
      </c>
      <c r="M797">
        <v>8</v>
      </c>
      <c r="N797">
        <v>343.92</v>
      </c>
      <c r="O797">
        <v>60</v>
      </c>
      <c r="P797">
        <v>76</v>
      </c>
      <c r="Q797" t="s">
        <v>97</v>
      </c>
      <c r="R797">
        <v>30</v>
      </c>
      <c r="S797" s="19">
        <v>0.79166666666666663</v>
      </c>
      <c r="T797">
        <v>0</v>
      </c>
      <c r="U797" s="19">
        <v>0</v>
      </c>
      <c r="V797" t="s">
        <v>97</v>
      </c>
      <c r="W797">
        <v>7.5</v>
      </c>
      <c r="X797" t="s">
        <v>100</v>
      </c>
      <c r="Y797" t="b">
        <v>0</v>
      </c>
    </row>
    <row r="798" spans="1:25" x14ac:dyDescent="0.25">
      <c r="A798" t="s">
        <v>92</v>
      </c>
      <c r="B798" t="s">
        <v>171</v>
      </c>
      <c r="C798" t="s">
        <v>94</v>
      </c>
      <c r="D798" t="s">
        <v>172</v>
      </c>
      <c r="E798" t="s">
        <v>220</v>
      </c>
      <c r="F798" t="s">
        <v>139</v>
      </c>
      <c r="G798">
        <v>25167</v>
      </c>
      <c r="H798" t="s">
        <v>238</v>
      </c>
      <c r="I798">
        <v>2</v>
      </c>
      <c r="J798" t="s">
        <v>101</v>
      </c>
      <c r="K798" s="19">
        <v>0.58333333333333337</v>
      </c>
      <c r="L798" s="19">
        <v>0.91666666666666663</v>
      </c>
      <c r="M798">
        <v>8</v>
      </c>
      <c r="N798">
        <v>343.92</v>
      </c>
      <c r="O798">
        <v>60</v>
      </c>
      <c r="P798">
        <v>76</v>
      </c>
      <c r="Q798" t="s">
        <v>97</v>
      </c>
      <c r="R798">
        <v>30</v>
      </c>
      <c r="S798" s="19">
        <v>0.79166666666666663</v>
      </c>
      <c r="T798">
        <v>0</v>
      </c>
      <c r="U798" s="19">
        <v>0</v>
      </c>
      <c r="V798" t="s">
        <v>97</v>
      </c>
      <c r="W798">
        <v>7.5</v>
      </c>
      <c r="X798" t="s">
        <v>100</v>
      </c>
      <c r="Y798" t="b">
        <v>0</v>
      </c>
    </row>
    <row r="799" spans="1:25" x14ac:dyDescent="0.25">
      <c r="A799" t="s">
        <v>92</v>
      </c>
      <c r="B799" t="s">
        <v>171</v>
      </c>
      <c r="C799" t="s">
        <v>94</v>
      </c>
      <c r="D799" t="s">
        <v>172</v>
      </c>
      <c r="E799" t="s">
        <v>220</v>
      </c>
      <c r="F799" t="s">
        <v>139</v>
      </c>
      <c r="G799">
        <v>25167</v>
      </c>
      <c r="H799" t="s">
        <v>238</v>
      </c>
      <c r="I799">
        <v>2</v>
      </c>
      <c r="J799" t="s">
        <v>102</v>
      </c>
      <c r="K799" s="19">
        <v>0.58333333333333337</v>
      </c>
      <c r="L799" s="19">
        <v>0.91666666666666663</v>
      </c>
      <c r="M799">
        <v>8</v>
      </c>
      <c r="N799">
        <v>343.92</v>
      </c>
      <c r="O799">
        <v>60</v>
      </c>
      <c r="P799">
        <v>76</v>
      </c>
      <c r="Q799" t="s">
        <v>97</v>
      </c>
      <c r="R799">
        <v>30</v>
      </c>
      <c r="S799" s="19">
        <v>0.79166666666666663</v>
      </c>
      <c r="T799">
        <v>0</v>
      </c>
      <c r="U799" s="19">
        <v>0.54166666666666663</v>
      </c>
      <c r="V799" t="s">
        <v>97</v>
      </c>
      <c r="W799">
        <v>7.5</v>
      </c>
      <c r="X799" t="s">
        <v>100</v>
      </c>
      <c r="Y799" t="b">
        <v>0</v>
      </c>
    </row>
    <row r="800" spans="1:25" x14ac:dyDescent="0.25">
      <c r="A800" t="s">
        <v>92</v>
      </c>
      <c r="B800" t="s">
        <v>171</v>
      </c>
      <c r="C800" t="s">
        <v>94</v>
      </c>
      <c r="D800" t="s">
        <v>172</v>
      </c>
      <c r="E800" t="s">
        <v>220</v>
      </c>
      <c r="F800" t="s">
        <v>139</v>
      </c>
      <c r="G800">
        <v>25167</v>
      </c>
      <c r="H800" t="s">
        <v>238</v>
      </c>
      <c r="I800">
        <v>2</v>
      </c>
      <c r="J800" t="s">
        <v>103</v>
      </c>
      <c r="K800" s="19">
        <v>0.58333333333333337</v>
      </c>
      <c r="L800" s="19">
        <v>0.91666666666666663</v>
      </c>
      <c r="M800">
        <v>8</v>
      </c>
      <c r="N800">
        <v>343.92</v>
      </c>
      <c r="O800">
        <v>60</v>
      </c>
      <c r="P800">
        <v>76</v>
      </c>
      <c r="Q800" t="s">
        <v>97</v>
      </c>
      <c r="R800">
        <v>30</v>
      </c>
      <c r="S800" s="19">
        <v>0.75</v>
      </c>
      <c r="T800">
        <v>0</v>
      </c>
      <c r="U800" s="19">
        <v>0</v>
      </c>
      <c r="V800" t="s">
        <v>97</v>
      </c>
      <c r="W800">
        <v>7.5</v>
      </c>
      <c r="X800" t="s">
        <v>100</v>
      </c>
      <c r="Y800" t="b">
        <v>0</v>
      </c>
    </row>
    <row r="801" spans="1:25" x14ac:dyDescent="0.25">
      <c r="A801" t="s">
        <v>92</v>
      </c>
      <c r="B801" t="s">
        <v>171</v>
      </c>
      <c r="C801" t="s">
        <v>94</v>
      </c>
      <c r="D801" t="s">
        <v>172</v>
      </c>
      <c r="E801" t="s">
        <v>220</v>
      </c>
      <c r="F801" t="s">
        <v>139</v>
      </c>
      <c r="G801">
        <v>25175</v>
      </c>
      <c r="H801" t="s">
        <v>199</v>
      </c>
      <c r="I801">
        <v>1</v>
      </c>
      <c r="J801" t="s">
        <v>102</v>
      </c>
      <c r="K801" s="19">
        <v>0.58333333333333337</v>
      </c>
      <c r="L801" s="19">
        <v>0.91666666666666663</v>
      </c>
      <c r="M801">
        <v>8</v>
      </c>
      <c r="N801">
        <v>296.24</v>
      </c>
      <c r="O801">
        <v>75</v>
      </c>
      <c r="P801">
        <v>76</v>
      </c>
      <c r="Q801" t="s">
        <v>97</v>
      </c>
      <c r="R801">
        <v>30</v>
      </c>
      <c r="S801" s="19">
        <v>0.79166666666666663</v>
      </c>
      <c r="T801">
        <v>0</v>
      </c>
      <c r="U801" s="19">
        <v>0.54166666666666663</v>
      </c>
      <c r="V801" t="s">
        <v>97</v>
      </c>
      <c r="W801">
        <v>7.5</v>
      </c>
      <c r="X801" t="s">
        <v>100</v>
      </c>
      <c r="Y801" t="b">
        <v>0</v>
      </c>
    </row>
    <row r="802" spans="1:25" x14ac:dyDescent="0.25">
      <c r="A802" t="s">
        <v>92</v>
      </c>
      <c r="B802" t="s">
        <v>171</v>
      </c>
      <c r="C802" t="s">
        <v>94</v>
      </c>
      <c r="D802" t="s">
        <v>172</v>
      </c>
      <c r="E802" t="s">
        <v>220</v>
      </c>
      <c r="F802" t="s">
        <v>139</v>
      </c>
      <c r="G802">
        <v>25302</v>
      </c>
      <c r="H802" t="s">
        <v>230</v>
      </c>
      <c r="I802">
        <v>2</v>
      </c>
      <c r="J802" t="s">
        <v>113</v>
      </c>
      <c r="K802" s="19">
        <v>0.58333333333333337</v>
      </c>
      <c r="L802" s="19">
        <v>0.91666666666666663</v>
      </c>
      <c r="M802">
        <v>8</v>
      </c>
      <c r="N802">
        <v>394.99</v>
      </c>
      <c r="O802">
        <v>60</v>
      </c>
      <c r="P802">
        <v>76</v>
      </c>
      <c r="Q802" t="s">
        <v>97</v>
      </c>
      <c r="R802">
        <v>30</v>
      </c>
      <c r="S802" s="19">
        <v>0.79166666666666663</v>
      </c>
      <c r="T802">
        <v>0</v>
      </c>
      <c r="U802" s="19">
        <v>0.54166666666666663</v>
      </c>
      <c r="V802" t="s">
        <v>97</v>
      </c>
      <c r="W802">
        <v>7.5</v>
      </c>
      <c r="X802" t="s">
        <v>100</v>
      </c>
      <c r="Y802" t="b">
        <v>0</v>
      </c>
    </row>
    <row r="803" spans="1:25" x14ac:dyDescent="0.25">
      <c r="A803" t="s">
        <v>92</v>
      </c>
      <c r="B803" t="s">
        <v>171</v>
      </c>
      <c r="C803" t="s">
        <v>94</v>
      </c>
      <c r="D803" t="s">
        <v>172</v>
      </c>
      <c r="E803" t="s">
        <v>220</v>
      </c>
      <c r="F803" t="s">
        <v>139</v>
      </c>
      <c r="G803">
        <v>25302</v>
      </c>
      <c r="H803" t="s">
        <v>230</v>
      </c>
      <c r="I803">
        <v>2</v>
      </c>
      <c r="J803" t="s">
        <v>102</v>
      </c>
      <c r="K803" s="19">
        <v>0.58333333333333337</v>
      </c>
      <c r="L803" s="19">
        <v>0.91666666666666663</v>
      </c>
      <c r="M803">
        <v>8</v>
      </c>
      <c r="N803">
        <v>296.24</v>
      </c>
      <c r="O803">
        <v>60</v>
      </c>
      <c r="P803">
        <v>76</v>
      </c>
      <c r="Q803" t="s">
        <v>97</v>
      </c>
      <c r="R803">
        <v>30</v>
      </c>
      <c r="S803" s="19">
        <v>0.79166666666666663</v>
      </c>
      <c r="T803">
        <v>0</v>
      </c>
      <c r="U803" s="19">
        <v>0.54166666666666663</v>
      </c>
      <c r="V803" t="s">
        <v>97</v>
      </c>
      <c r="W803">
        <v>7.5</v>
      </c>
      <c r="X803" t="s">
        <v>100</v>
      </c>
      <c r="Y803" t="b">
        <v>0</v>
      </c>
    </row>
    <row r="804" spans="1:25" x14ac:dyDescent="0.25">
      <c r="A804" t="s">
        <v>92</v>
      </c>
      <c r="B804" t="s">
        <v>171</v>
      </c>
      <c r="C804" t="s">
        <v>94</v>
      </c>
      <c r="D804" t="s">
        <v>172</v>
      </c>
      <c r="E804" t="s">
        <v>220</v>
      </c>
      <c r="F804" t="s">
        <v>139</v>
      </c>
      <c r="G804">
        <v>25376</v>
      </c>
      <c r="H804" t="s">
        <v>231</v>
      </c>
      <c r="I804">
        <v>1</v>
      </c>
      <c r="J804" t="s">
        <v>105</v>
      </c>
      <c r="K804" s="19">
        <v>0.58333333333333337</v>
      </c>
      <c r="L804" s="19">
        <v>0.91666666666666663</v>
      </c>
      <c r="M804">
        <v>8</v>
      </c>
      <c r="N804">
        <v>296.24</v>
      </c>
      <c r="O804">
        <v>52.5</v>
      </c>
      <c r="P804">
        <v>76</v>
      </c>
      <c r="Q804" t="s">
        <v>97</v>
      </c>
      <c r="R804">
        <v>30</v>
      </c>
      <c r="S804" s="19">
        <v>0.79166666666666663</v>
      </c>
      <c r="T804">
        <v>0</v>
      </c>
      <c r="U804" s="19">
        <v>0.54166666666666663</v>
      </c>
      <c r="V804" t="s">
        <v>97</v>
      </c>
      <c r="W804">
        <v>7.5</v>
      </c>
      <c r="X804" t="s">
        <v>100</v>
      </c>
      <c r="Y804" t="b">
        <v>0</v>
      </c>
    </row>
    <row r="805" spans="1:25" x14ac:dyDescent="0.25">
      <c r="A805" t="s">
        <v>92</v>
      </c>
      <c r="B805" t="s">
        <v>171</v>
      </c>
      <c r="C805" t="s">
        <v>94</v>
      </c>
      <c r="D805" t="s">
        <v>172</v>
      </c>
      <c r="E805" t="s">
        <v>220</v>
      </c>
      <c r="F805" t="s">
        <v>139</v>
      </c>
      <c r="G805">
        <v>26401</v>
      </c>
      <c r="H805" t="s">
        <v>232</v>
      </c>
      <c r="I805">
        <v>2</v>
      </c>
      <c r="J805" t="s">
        <v>105</v>
      </c>
      <c r="K805" s="19">
        <v>0.58333333333333337</v>
      </c>
      <c r="L805" s="19">
        <v>0.91666666666666663</v>
      </c>
      <c r="M805">
        <v>8</v>
      </c>
      <c r="N805">
        <v>373.62</v>
      </c>
      <c r="O805">
        <v>52.5</v>
      </c>
      <c r="P805">
        <v>76</v>
      </c>
      <c r="Q805" t="s">
        <v>97</v>
      </c>
      <c r="R805">
        <v>30</v>
      </c>
      <c r="S805" s="19">
        <v>0.79166666666666663</v>
      </c>
      <c r="T805">
        <v>0</v>
      </c>
      <c r="U805" s="19">
        <v>0.54166666666666663</v>
      </c>
      <c r="V805" t="s">
        <v>97</v>
      </c>
      <c r="W805">
        <v>7.5</v>
      </c>
      <c r="X805" t="s">
        <v>100</v>
      </c>
      <c r="Y805" t="b">
        <v>0</v>
      </c>
    </row>
    <row r="806" spans="1:25" x14ac:dyDescent="0.25">
      <c r="A806" t="s">
        <v>92</v>
      </c>
      <c r="B806" t="s">
        <v>171</v>
      </c>
      <c r="C806" t="s">
        <v>94</v>
      </c>
      <c r="D806" t="s">
        <v>172</v>
      </c>
      <c r="E806" t="s">
        <v>239</v>
      </c>
      <c r="F806" t="s">
        <v>97</v>
      </c>
      <c r="G806">
        <v>25608</v>
      </c>
      <c r="H806" t="s">
        <v>240</v>
      </c>
      <c r="I806">
        <v>1</v>
      </c>
      <c r="J806" t="s">
        <v>105</v>
      </c>
      <c r="K806" s="19">
        <v>0.33333333333333331</v>
      </c>
      <c r="L806" s="19">
        <v>0.66666666666666663</v>
      </c>
      <c r="M806">
        <v>8</v>
      </c>
      <c r="N806">
        <v>0</v>
      </c>
      <c r="O806">
        <v>76</v>
      </c>
      <c r="P806">
        <v>76</v>
      </c>
      <c r="Q806" t="s">
        <v>97</v>
      </c>
      <c r="R806">
        <v>30</v>
      </c>
      <c r="S806" s="19">
        <v>0.54166666666666663</v>
      </c>
      <c r="T806">
        <v>0</v>
      </c>
      <c r="U806" s="19">
        <v>0.54166666666666663</v>
      </c>
      <c r="V806" t="s">
        <v>97</v>
      </c>
      <c r="W806">
        <v>7.5</v>
      </c>
      <c r="X806" t="s">
        <v>100</v>
      </c>
      <c r="Y806" t="b">
        <v>0</v>
      </c>
    </row>
    <row r="807" spans="1:25" x14ac:dyDescent="0.25">
      <c r="A807" t="s">
        <v>92</v>
      </c>
      <c r="B807" t="s">
        <v>171</v>
      </c>
      <c r="C807" t="s">
        <v>94</v>
      </c>
      <c r="D807" t="s">
        <v>172</v>
      </c>
      <c r="E807" t="s">
        <v>239</v>
      </c>
      <c r="F807" t="s">
        <v>97</v>
      </c>
      <c r="G807">
        <v>25608</v>
      </c>
      <c r="H807" t="s">
        <v>240</v>
      </c>
      <c r="I807">
        <v>1</v>
      </c>
      <c r="J807" t="s">
        <v>99</v>
      </c>
      <c r="K807" s="19">
        <v>0.33333333333333331</v>
      </c>
      <c r="L807" s="19">
        <v>0.6875</v>
      </c>
      <c r="M807">
        <v>8.5</v>
      </c>
      <c r="N807">
        <v>501.6</v>
      </c>
      <c r="O807">
        <v>76</v>
      </c>
      <c r="P807">
        <v>76</v>
      </c>
      <c r="Q807" t="s">
        <v>97</v>
      </c>
      <c r="R807">
        <v>30</v>
      </c>
      <c r="S807" s="19">
        <v>0.5625</v>
      </c>
      <c r="T807">
        <v>0</v>
      </c>
      <c r="U807" s="19">
        <v>0.54166666666666663</v>
      </c>
      <c r="V807" t="s">
        <v>97</v>
      </c>
      <c r="W807">
        <v>8</v>
      </c>
      <c r="X807" t="s">
        <v>100</v>
      </c>
      <c r="Y807" t="b">
        <v>0</v>
      </c>
    </row>
    <row r="808" spans="1:25" x14ac:dyDescent="0.25">
      <c r="A808" t="s">
        <v>92</v>
      </c>
      <c r="B808" t="s">
        <v>171</v>
      </c>
      <c r="C808" t="s">
        <v>94</v>
      </c>
      <c r="D808" t="s">
        <v>172</v>
      </c>
      <c r="E808" t="s">
        <v>239</v>
      </c>
      <c r="F808" t="s">
        <v>97</v>
      </c>
      <c r="G808">
        <v>25608</v>
      </c>
      <c r="H808" t="s">
        <v>240</v>
      </c>
      <c r="I808">
        <v>1</v>
      </c>
      <c r="J808" t="s">
        <v>101</v>
      </c>
      <c r="K808" s="19">
        <v>0.33333333333333331</v>
      </c>
      <c r="L808" s="19">
        <v>0.66666666666666663</v>
      </c>
      <c r="M808">
        <v>8</v>
      </c>
      <c r="N808">
        <v>0</v>
      </c>
      <c r="O808">
        <v>76</v>
      </c>
      <c r="P808">
        <v>76</v>
      </c>
      <c r="Q808" t="s">
        <v>97</v>
      </c>
      <c r="R808">
        <v>30</v>
      </c>
      <c r="S808" s="19">
        <v>0.54166666666666663</v>
      </c>
      <c r="T808">
        <v>0</v>
      </c>
      <c r="U808" s="19">
        <v>0.54166666666666663</v>
      </c>
      <c r="V808" t="s">
        <v>97</v>
      </c>
      <c r="W808">
        <v>7.5</v>
      </c>
      <c r="X808" t="s">
        <v>100</v>
      </c>
      <c r="Y808" t="b">
        <v>0</v>
      </c>
    </row>
    <row r="809" spans="1:25" x14ac:dyDescent="0.25">
      <c r="A809" t="s">
        <v>92</v>
      </c>
      <c r="B809" t="s">
        <v>171</v>
      </c>
      <c r="C809" t="s">
        <v>94</v>
      </c>
      <c r="D809" t="s">
        <v>172</v>
      </c>
      <c r="E809" t="s">
        <v>239</v>
      </c>
      <c r="F809" t="s">
        <v>97</v>
      </c>
      <c r="G809">
        <v>25608</v>
      </c>
      <c r="H809" t="s">
        <v>240</v>
      </c>
      <c r="I809">
        <v>1</v>
      </c>
      <c r="J809" t="s">
        <v>102</v>
      </c>
      <c r="K809" s="19">
        <v>0.33333333333333331</v>
      </c>
      <c r="L809" s="19">
        <v>0.66666666666666663</v>
      </c>
      <c r="M809">
        <v>8</v>
      </c>
      <c r="N809">
        <v>470.25</v>
      </c>
      <c r="O809">
        <v>76</v>
      </c>
      <c r="P809">
        <v>76</v>
      </c>
      <c r="Q809" t="s">
        <v>97</v>
      </c>
      <c r="R809">
        <v>30</v>
      </c>
      <c r="S809" s="19">
        <v>0.5625</v>
      </c>
      <c r="T809">
        <v>0</v>
      </c>
      <c r="U809" s="19">
        <v>0.54166666666666663</v>
      </c>
      <c r="V809" t="s">
        <v>97</v>
      </c>
      <c r="W809">
        <v>7.5</v>
      </c>
      <c r="X809" t="s">
        <v>100</v>
      </c>
      <c r="Y809" t="b">
        <v>0</v>
      </c>
    </row>
    <row r="810" spans="1:25" x14ac:dyDescent="0.25">
      <c r="A810" t="s">
        <v>92</v>
      </c>
      <c r="B810" t="s">
        <v>171</v>
      </c>
      <c r="C810" t="s">
        <v>94</v>
      </c>
      <c r="D810" t="s">
        <v>172</v>
      </c>
      <c r="E810" t="s">
        <v>239</v>
      </c>
      <c r="F810" t="s">
        <v>97</v>
      </c>
      <c r="G810">
        <v>25608</v>
      </c>
      <c r="H810" t="s">
        <v>240</v>
      </c>
      <c r="I810">
        <v>1</v>
      </c>
      <c r="J810" t="s">
        <v>103</v>
      </c>
      <c r="K810" s="19">
        <v>0.33333333333333331</v>
      </c>
      <c r="L810" s="19">
        <v>0.66666666666666663</v>
      </c>
      <c r="M810">
        <v>8</v>
      </c>
      <c r="N810">
        <v>0</v>
      </c>
      <c r="O810">
        <v>76</v>
      </c>
      <c r="P810">
        <v>76</v>
      </c>
      <c r="Q810" t="s">
        <v>97</v>
      </c>
      <c r="R810">
        <v>30</v>
      </c>
      <c r="S810" s="19">
        <v>0.54166666666666663</v>
      </c>
      <c r="T810">
        <v>0</v>
      </c>
      <c r="U810" s="19">
        <v>0.54166666666666663</v>
      </c>
      <c r="V810" t="s">
        <v>97</v>
      </c>
      <c r="W810">
        <v>7.5</v>
      </c>
      <c r="X810" t="s">
        <v>100</v>
      </c>
      <c r="Y810" t="b">
        <v>0</v>
      </c>
    </row>
    <row r="811" spans="1:25" x14ac:dyDescent="0.25">
      <c r="A811" t="s">
        <v>92</v>
      </c>
      <c r="B811" t="s">
        <v>171</v>
      </c>
      <c r="C811" t="s">
        <v>94</v>
      </c>
      <c r="D811" t="s">
        <v>172</v>
      </c>
      <c r="E811" t="s">
        <v>239</v>
      </c>
      <c r="F811" t="s">
        <v>97</v>
      </c>
      <c r="G811">
        <v>25608</v>
      </c>
      <c r="H811" t="s">
        <v>240</v>
      </c>
      <c r="I811">
        <v>2</v>
      </c>
      <c r="J811" t="s">
        <v>105</v>
      </c>
      <c r="K811" s="19">
        <v>0.33333333333333331</v>
      </c>
      <c r="L811" s="19">
        <v>0.66666666666666663</v>
      </c>
      <c r="M811">
        <v>8</v>
      </c>
      <c r="N811">
        <v>0</v>
      </c>
      <c r="O811">
        <v>76</v>
      </c>
      <c r="P811">
        <v>76</v>
      </c>
      <c r="Q811" t="s">
        <v>97</v>
      </c>
      <c r="R811">
        <v>30</v>
      </c>
      <c r="S811" s="19">
        <v>0.54166666666666663</v>
      </c>
      <c r="T811">
        <v>0</v>
      </c>
      <c r="U811" s="19">
        <v>0.54166666666666663</v>
      </c>
      <c r="V811" t="s">
        <v>97</v>
      </c>
      <c r="W811">
        <v>7.5</v>
      </c>
      <c r="X811" t="s">
        <v>100</v>
      </c>
      <c r="Y811" t="b">
        <v>0</v>
      </c>
    </row>
    <row r="812" spans="1:25" x14ac:dyDescent="0.25">
      <c r="A812" t="s">
        <v>92</v>
      </c>
      <c r="B812" t="s">
        <v>171</v>
      </c>
      <c r="C812" t="s">
        <v>94</v>
      </c>
      <c r="D812" t="s">
        <v>172</v>
      </c>
      <c r="E812" t="s">
        <v>239</v>
      </c>
      <c r="F812" t="s">
        <v>97</v>
      </c>
      <c r="G812">
        <v>25608</v>
      </c>
      <c r="H812" t="s">
        <v>240</v>
      </c>
      <c r="I812">
        <v>2</v>
      </c>
      <c r="J812" t="s">
        <v>99</v>
      </c>
      <c r="K812" s="19">
        <v>0.33333333333333331</v>
      </c>
      <c r="L812" s="19">
        <v>0.6875</v>
      </c>
      <c r="M812">
        <v>8.5</v>
      </c>
      <c r="N812">
        <v>0</v>
      </c>
      <c r="O812">
        <v>76</v>
      </c>
      <c r="P812">
        <v>76</v>
      </c>
      <c r="Q812" t="s">
        <v>97</v>
      </c>
      <c r="R812">
        <v>30</v>
      </c>
      <c r="S812" s="19">
        <v>0.54166666666666663</v>
      </c>
      <c r="T812">
        <v>0</v>
      </c>
      <c r="U812" s="19">
        <v>0.54166666666666663</v>
      </c>
      <c r="V812" t="s">
        <v>97</v>
      </c>
      <c r="W812">
        <v>8</v>
      </c>
      <c r="X812" t="s">
        <v>100</v>
      </c>
      <c r="Y812" t="b">
        <v>0</v>
      </c>
    </row>
    <row r="813" spans="1:25" x14ac:dyDescent="0.25">
      <c r="A813" t="s">
        <v>92</v>
      </c>
      <c r="B813" t="s">
        <v>171</v>
      </c>
      <c r="C813" t="s">
        <v>94</v>
      </c>
      <c r="D813" t="s">
        <v>172</v>
      </c>
      <c r="E813" t="s">
        <v>239</v>
      </c>
      <c r="F813" t="s">
        <v>97</v>
      </c>
      <c r="G813">
        <v>25608</v>
      </c>
      <c r="H813" t="s">
        <v>240</v>
      </c>
      <c r="I813">
        <v>2</v>
      </c>
      <c r="J813" t="s">
        <v>101</v>
      </c>
      <c r="K813" s="19">
        <v>0.33333333333333331</v>
      </c>
      <c r="L813" s="19">
        <v>0.66666666666666663</v>
      </c>
      <c r="M813">
        <v>8</v>
      </c>
      <c r="N813">
        <v>0</v>
      </c>
      <c r="O813">
        <v>76</v>
      </c>
      <c r="P813">
        <v>76</v>
      </c>
      <c r="Q813" t="s">
        <v>97</v>
      </c>
      <c r="R813">
        <v>30</v>
      </c>
      <c r="S813" s="19">
        <v>0.54166666666666663</v>
      </c>
      <c r="T813">
        <v>0</v>
      </c>
      <c r="U813" s="19">
        <v>0.54166666666666663</v>
      </c>
      <c r="V813" t="s">
        <v>97</v>
      </c>
      <c r="W813">
        <v>7.5</v>
      </c>
      <c r="X813" t="s">
        <v>100</v>
      </c>
      <c r="Y813" t="b">
        <v>0</v>
      </c>
    </row>
    <row r="814" spans="1:25" x14ac:dyDescent="0.25">
      <c r="A814" t="s">
        <v>92</v>
      </c>
      <c r="B814" t="s">
        <v>171</v>
      </c>
      <c r="C814" t="s">
        <v>94</v>
      </c>
      <c r="D814" t="s">
        <v>172</v>
      </c>
      <c r="E814" t="s">
        <v>239</v>
      </c>
      <c r="F814" t="s">
        <v>97</v>
      </c>
      <c r="G814">
        <v>25608</v>
      </c>
      <c r="H814" t="s">
        <v>240</v>
      </c>
      <c r="I814">
        <v>2</v>
      </c>
      <c r="J814" t="s">
        <v>102</v>
      </c>
      <c r="K814" s="19">
        <v>0.33333333333333331</v>
      </c>
      <c r="L814" s="19">
        <v>0.66666666666666663</v>
      </c>
      <c r="M814">
        <v>8</v>
      </c>
      <c r="N814">
        <v>0</v>
      </c>
      <c r="O814">
        <v>76</v>
      </c>
      <c r="P814">
        <v>76</v>
      </c>
      <c r="Q814" t="s">
        <v>97</v>
      </c>
      <c r="R814">
        <v>30</v>
      </c>
      <c r="S814" s="19">
        <v>0.54166666666666663</v>
      </c>
      <c r="T814">
        <v>0</v>
      </c>
      <c r="U814" s="19">
        <v>0.54166666666666663</v>
      </c>
      <c r="V814" t="s">
        <v>97</v>
      </c>
      <c r="W814">
        <v>7.5</v>
      </c>
      <c r="X814" t="s">
        <v>100</v>
      </c>
      <c r="Y814" t="b">
        <v>0</v>
      </c>
    </row>
    <row r="815" spans="1:25" x14ac:dyDescent="0.25">
      <c r="A815" t="s">
        <v>92</v>
      </c>
      <c r="B815" t="s">
        <v>171</v>
      </c>
      <c r="C815" t="s">
        <v>94</v>
      </c>
      <c r="D815" t="s">
        <v>172</v>
      </c>
      <c r="E815" t="s">
        <v>239</v>
      </c>
      <c r="F815" t="s">
        <v>97</v>
      </c>
      <c r="G815">
        <v>25608</v>
      </c>
      <c r="H815" t="s">
        <v>240</v>
      </c>
      <c r="I815">
        <v>2</v>
      </c>
      <c r="J815" t="s">
        <v>103</v>
      </c>
      <c r="K815" s="19">
        <v>0.33333333333333331</v>
      </c>
      <c r="L815" s="19">
        <v>0.66666666666666663</v>
      </c>
      <c r="M815">
        <v>8</v>
      </c>
      <c r="N815">
        <v>0</v>
      </c>
      <c r="O815">
        <v>76</v>
      </c>
      <c r="P815">
        <v>76</v>
      </c>
      <c r="Q815" t="s">
        <v>97</v>
      </c>
      <c r="R815">
        <v>30</v>
      </c>
      <c r="S815" s="19">
        <v>0.54166666666666663</v>
      </c>
      <c r="T815">
        <v>0</v>
      </c>
      <c r="U815" s="19">
        <v>0.54166666666666663</v>
      </c>
      <c r="V815" t="s">
        <v>97</v>
      </c>
      <c r="W815">
        <v>7.5</v>
      </c>
      <c r="X815" t="s">
        <v>100</v>
      </c>
      <c r="Y815" t="b">
        <v>0</v>
      </c>
    </row>
    <row r="816" spans="1:25" x14ac:dyDescent="0.25">
      <c r="A816" t="s">
        <v>92</v>
      </c>
      <c r="B816" t="s">
        <v>171</v>
      </c>
      <c r="C816" t="s">
        <v>94</v>
      </c>
      <c r="D816" t="s">
        <v>172</v>
      </c>
      <c r="E816" t="s">
        <v>241</v>
      </c>
      <c r="F816" t="s">
        <v>97</v>
      </c>
      <c r="G816">
        <v>20615</v>
      </c>
      <c r="H816" t="s">
        <v>242</v>
      </c>
      <c r="I816">
        <v>1</v>
      </c>
      <c r="J816" t="s">
        <v>105</v>
      </c>
      <c r="K816" s="19">
        <v>0.29166666666666669</v>
      </c>
      <c r="L816" s="19">
        <v>0.625</v>
      </c>
      <c r="M816">
        <v>8</v>
      </c>
      <c r="N816">
        <v>0</v>
      </c>
      <c r="O816">
        <v>76</v>
      </c>
      <c r="P816">
        <v>76</v>
      </c>
      <c r="Q816" t="s">
        <v>97</v>
      </c>
      <c r="R816">
        <v>30</v>
      </c>
      <c r="S816" s="19">
        <v>0.5</v>
      </c>
      <c r="T816">
        <v>0</v>
      </c>
      <c r="U816" s="19">
        <v>0.54166666666666663</v>
      </c>
      <c r="V816" t="s">
        <v>97</v>
      </c>
      <c r="W816">
        <v>7.5</v>
      </c>
      <c r="X816" t="s">
        <v>100</v>
      </c>
      <c r="Y816" t="b">
        <v>0</v>
      </c>
    </row>
    <row r="817" spans="1:25" x14ac:dyDescent="0.25">
      <c r="A817" t="s">
        <v>92</v>
      </c>
      <c r="B817" t="s">
        <v>171</v>
      </c>
      <c r="C817" t="s">
        <v>94</v>
      </c>
      <c r="D817" t="s">
        <v>172</v>
      </c>
      <c r="E817" t="s">
        <v>241</v>
      </c>
      <c r="F817" t="s">
        <v>97</v>
      </c>
      <c r="G817">
        <v>20615</v>
      </c>
      <c r="H817" t="s">
        <v>242</v>
      </c>
      <c r="I817">
        <v>1</v>
      </c>
      <c r="J817" t="s">
        <v>99</v>
      </c>
      <c r="K817" s="19">
        <v>0.29166666666666669</v>
      </c>
      <c r="L817" s="19">
        <v>0.64583333333333337</v>
      </c>
      <c r="M817">
        <v>8.5</v>
      </c>
      <c r="N817">
        <v>0</v>
      </c>
      <c r="O817">
        <v>76</v>
      </c>
      <c r="P817">
        <v>76</v>
      </c>
      <c r="Q817" t="s">
        <v>97</v>
      </c>
      <c r="R817">
        <v>30</v>
      </c>
      <c r="S817" s="19">
        <v>0.5</v>
      </c>
      <c r="T817">
        <v>0</v>
      </c>
      <c r="U817" s="19">
        <v>0.54166666666666663</v>
      </c>
      <c r="V817" t="s">
        <v>97</v>
      </c>
      <c r="W817">
        <v>8</v>
      </c>
      <c r="X817" t="s">
        <v>100</v>
      </c>
      <c r="Y817" t="b">
        <v>0</v>
      </c>
    </row>
    <row r="818" spans="1:25" x14ac:dyDescent="0.25">
      <c r="A818" t="s">
        <v>92</v>
      </c>
      <c r="B818" t="s">
        <v>171</v>
      </c>
      <c r="C818" t="s">
        <v>94</v>
      </c>
      <c r="D818" t="s">
        <v>172</v>
      </c>
      <c r="E818" t="s">
        <v>241</v>
      </c>
      <c r="F818" t="s">
        <v>97</v>
      </c>
      <c r="G818">
        <v>20615</v>
      </c>
      <c r="H818" t="s">
        <v>242</v>
      </c>
      <c r="I818">
        <v>1</v>
      </c>
      <c r="J818" t="s">
        <v>101</v>
      </c>
      <c r="K818" s="19">
        <v>0.29166666666666669</v>
      </c>
      <c r="L818" s="19">
        <v>0.625</v>
      </c>
      <c r="M818">
        <v>8</v>
      </c>
      <c r="N818">
        <v>0</v>
      </c>
      <c r="O818">
        <v>76</v>
      </c>
      <c r="P818">
        <v>76</v>
      </c>
      <c r="Q818" t="s">
        <v>97</v>
      </c>
      <c r="R818">
        <v>30</v>
      </c>
      <c r="S818" s="19">
        <v>0.5</v>
      </c>
      <c r="T818">
        <v>0</v>
      </c>
      <c r="U818" s="19">
        <v>0.54166666666666663</v>
      </c>
      <c r="V818" t="s">
        <v>97</v>
      </c>
      <c r="W818">
        <v>7.5</v>
      </c>
      <c r="X818" t="s">
        <v>100</v>
      </c>
      <c r="Y818" t="b">
        <v>0</v>
      </c>
    </row>
    <row r="819" spans="1:25" x14ac:dyDescent="0.25">
      <c r="A819" t="s">
        <v>92</v>
      </c>
      <c r="B819" t="s">
        <v>171</v>
      </c>
      <c r="C819" t="s">
        <v>94</v>
      </c>
      <c r="D819" t="s">
        <v>172</v>
      </c>
      <c r="E819" t="s">
        <v>241</v>
      </c>
      <c r="F819" t="s">
        <v>97</v>
      </c>
      <c r="G819">
        <v>20615</v>
      </c>
      <c r="H819" t="s">
        <v>242</v>
      </c>
      <c r="I819">
        <v>1</v>
      </c>
      <c r="J819" t="s">
        <v>103</v>
      </c>
      <c r="K819" s="19">
        <v>0.29166666666666669</v>
      </c>
      <c r="L819" s="19">
        <v>0.625</v>
      </c>
      <c r="M819">
        <v>8</v>
      </c>
      <c r="N819">
        <v>0</v>
      </c>
      <c r="O819">
        <v>76</v>
      </c>
      <c r="P819">
        <v>76</v>
      </c>
      <c r="Q819" t="s">
        <v>97</v>
      </c>
      <c r="R819">
        <v>30</v>
      </c>
      <c r="S819" s="19">
        <v>0.5</v>
      </c>
      <c r="T819">
        <v>0</v>
      </c>
      <c r="U819" s="19">
        <v>0.54166666666666663</v>
      </c>
      <c r="V819" t="s">
        <v>97</v>
      </c>
      <c r="W819">
        <v>7.5</v>
      </c>
      <c r="X819" t="s">
        <v>100</v>
      </c>
      <c r="Y819" t="b">
        <v>0</v>
      </c>
    </row>
    <row r="820" spans="1:25" x14ac:dyDescent="0.25">
      <c r="A820" t="s">
        <v>92</v>
      </c>
      <c r="B820" t="s">
        <v>171</v>
      </c>
      <c r="C820" t="s">
        <v>94</v>
      </c>
      <c r="D820" t="s">
        <v>172</v>
      </c>
      <c r="E820" t="s">
        <v>241</v>
      </c>
      <c r="F820" t="s">
        <v>97</v>
      </c>
      <c r="G820">
        <v>20615</v>
      </c>
      <c r="H820" t="s">
        <v>242</v>
      </c>
      <c r="I820">
        <v>2</v>
      </c>
      <c r="J820" t="s">
        <v>105</v>
      </c>
      <c r="K820" s="19">
        <v>0.29166666666666669</v>
      </c>
      <c r="L820" s="19">
        <v>0.625</v>
      </c>
      <c r="M820">
        <v>8</v>
      </c>
      <c r="N820">
        <v>0</v>
      </c>
      <c r="O820">
        <v>76</v>
      </c>
      <c r="P820">
        <v>76</v>
      </c>
      <c r="Q820" t="s">
        <v>97</v>
      </c>
      <c r="R820">
        <v>30</v>
      </c>
      <c r="S820" s="19">
        <v>0.5</v>
      </c>
      <c r="T820">
        <v>0</v>
      </c>
      <c r="U820" s="19">
        <v>0.54166666666666663</v>
      </c>
      <c r="V820" t="s">
        <v>97</v>
      </c>
      <c r="W820">
        <v>7.5</v>
      </c>
      <c r="X820" t="s">
        <v>100</v>
      </c>
      <c r="Y820" t="b">
        <v>0</v>
      </c>
    </row>
    <row r="821" spans="1:25" x14ac:dyDescent="0.25">
      <c r="A821" t="s">
        <v>92</v>
      </c>
      <c r="B821" t="s">
        <v>171</v>
      </c>
      <c r="C821" t="s">
        <v>94</v>
      </c>
      <c r="D821" t="s">
        <v>172</v>
      </c>
      <c r="E821" t="s">
        <v>241</v>
      </c>
      <c r="F821" t="s">
        <v>97</v>
      </c>
      <c r="G821">
        <v>20615</v>
      </c>
      <c r="H821" t="s">
        <v>242</v>
      </c>
      <c r="I821">
        <v>2</v>
      </c>
      <c r="J821" t="s">
        <v>99</v>
      </c>
      <c r="K821" s="19">
        <v>0.29166666666666669</v>
      </c>
      <c r="L821" s="19">
        <v>0.64583333333333337</v>
      </c>
      <c r="M821">
        <v>8.5</v>
      </c>
      <c r="N821">
        <v>0</v>
      </c>
      <c r="O821">
        <v>76</v>
      </c>
      <c r="P821">
        <v>76</v>
      </c>
      <c r="Q821" t="s">
        <v>97</v>
      </c>
      <c r="R821">
        <v>30</v>
      </c>
      <c r="S821" s="19">
        <v>0.5</v>
      </c>
      <c r="T821">
        <v>0</v>
      </c>
      <c r="U821" s="19">
        <v>0.54166666666666663</v>
      </c>
      <c r="V821" t="s">
        <v>97</v>
      </c>
      <c r="W821">
        <v>8</v>
      </c>
      <c r="X821" t="s">
        <v>100</v>
      </c>
      <c r="Y821" t="b">
        <v>0</v>
      </c>
    </row>
    <row r="822" spans="1:25" x14ac:dyDescent="0.25">
      <c r="A822" t="s">
        <v>92</v>
      </c>
      <c r="B822" t="s">
        <v>171</v>
      </c>
      <c r="C822" t="s">
        <v>94</v>
      </c>
      <c r="D822" t="s">
        <v>172</v>
      </c>
      <c r="E822" t="s">
        <v>241</v>
      </c>
      <c r="F822" t="s">
        <v>97</v>
      </c>
      <c r="G822">
        <v>20615</v>
      </c>
      <c r="H822" t="s">
        <v>242</v>
      </c>
      <c r="I822">
        <v>2</v>
      </c>
      <c r="J822" t="s">
        <v>113</v>
      </c>
      <c r="K822" s="19">
        <v>0.25</v>
      </c>
      <c r="L822" s="19">
        <v>0.58333333333333337</v>
      </c>
      <c r="M822">
        <v>8</v>
      </c>
      <c r="N822">
        <v>0</v>
      </c>
      <c r="O822">
        <v>76</v>
      </c>
      <c r="P822">
        <v>76</v>
      </c>
      <c r="Q822" t="s">
        <v>97</v>
      </c>
      <c r="R822">
        <v>30</v>
      </c>
      <c r="S822" s="19">
        <v>0.45833333333333331</v>
      </c>
      <c r="T822">
        <v>0</v>
      </c>
      <c r="U822" s="19">
        <v>0.54166666666666663</v>
      </c>
      <c r="V822" t="s">
        <v>97</v>
      </c>
      <c r="W822">
        <v>7.5</v>
      </c>
      <c r="X822" t="s">
        <v>100</v>
      </c>
      <c r="Y822" t="b">
        <v>0</v>
      </c>
    </row>
    <row r="823" spans="1:25" x14ac:dyDescent="0.25">
      <c r="A823" t="s">
        <v>92</v>
      </c>
      <c r="B823" t="s">
        <v>171</v>
      </c>
      <c r="C823" t="s">
        <v>94</v>
      </c>
      <c r="D823" t="s">
        <v>172</v>
      </c>
      <c r="E823" t="s">
        <v>241</v>
      </c>
      <c r="F823" t="s">
        <v>97</v>
      </c>
      <c r="G823">
        <v>20615</v>
      </c>
      <c r="H823" t="s">
        <v>242</v>
      </c>
      <c r="I823">
        <v>2</v>
      </c>
      <c r="J823" t="s">
        <v>114</v>
      </c>
      <c r="K823" s="19">
        <v>0.25</v>
      </c>
      <c r="L823" s="19">
        <v>0.58333333333333337</v>
      </c>
      <c r="M823">
        <v>8</v>
      </c>
      <c r="N823">
        <v>0</v>
      </c>
      <c r="O823">
        <v>76</v>
      </c>
      <c r="P823">
        <v>76</v>
      </c>
      <c r="Q823" t="s">
        <v>97</v>
      </c>
      <c r="R823">
        <v>30</v>
      </c>
      <c r="S823" s="19">
        <v>0.45833333333333331</v>
      </c>
      <c r="T823">
        <v>0</v>
      </c>
      <c r="U823" s="19">
        <v>0.54166666666666663</v>
      </c>
      <c r="V823" t="s">
        <v>97</v>
      </c>
      <c r="W823">
        <v>7.5</v>
      </c>
      <c r="X823" t="s">
        <v>100</v>
      </c>
      <c r="Y823" t="b">
        <v>0</v>
      </c>
    </row>
    <row r="824" spans="1:25" x14ac:dyDescent="0.25">
      <c r="A824" t="s">
        <v>92</v>
      </c>
      <c r="B824" t="s">
        <v>171</v>
      </c>
      <c r="C824" t="s">
        <v>94</v>
      </c>
      <c r="D824" t="s">
        <v>172</v>
      </c>
      <c r="E824" t="s">
        <v>241</v>
      </c>
      <c r="F824" t="s">
        <v>97</v>
      </c>
      <c r="G824">
        <v>20615</v>
      </c>
      <c r="H824" t="s">
        <v>242</v>
      </c>
      <c r="I824">
        <v>2</v>
      </c>
      <c r="J824" t="s">
        <v>101</v>
      </c>
      <c r="K824" s="19">
        <v>0.29166666666666669</v>
      </c>
      <c r="L824" s="19">
        <v>0.625</v>
      </c>
      <c r="M824">
        <v>8</v>
      </c>
      <c r="N824">
        <v>0</v>
      </c>
      <c r="O824">
        <v>76</v>
      </c>
      <c r="P824">
        <v>76</v>
      </c>
      <c r="Q824" t="s">
        <v>97</v>
      </c>
      <c r="R824">
        <v>30</v>
      </c>
      <c r="S824" s="19">
        <v>0.5</v>
      </c>
      <c r="T824">
        <v>0</v>
      </c>
      <c r="U824" s="19">
        <v>0.54166666666666663</v>
      </c>
      <c r="V824" t="s">
        <v>97</v>
      </c>
      <c r="W824">
        <v>7.5</v>
      </c>
      <c r="X824" t="s">
        <v>100</v>
      </c>
      <c r="Y824" t="b">
        <v>0</v>
      </c>
    </row>
    <row r="825" spans="1:25" x14ac:dyDescent="0.25">
      <c r="A825" t="s">
        <v>92</v>
      </c>
      <c r="B825" t="s">
        <v>171</v>
      </c>
      <c r="C825" t="s">
        <v>94</v>
      </c>
      <c r="D825" t="s">
        <v>172</v>
      </c>
      <c r="E825" t="s">
        <v>241</v>
      </c>
      <c r="F825" t="s">
        <v>97</v>
      </c>
      <c r="G825">
        <v>20615</v>
      </c>
      <c r="H825" t="s">
        <v>242</v>
      </c>
      <c r="I825">
        <v>2</v>
      </c>
      <c r="J825" t="s">
        <v>102</v>
      </c>
      <c r="K825" s="19">
        <v>0.29166666666666669</v>
      </c>
      <c r="L825" s="19">
        <v>0.625</v>
      </c>
      <c r="M825">
        <v>8</v>
      </c>
      <c r="N825">
        <v>0</v>
      </c>
      <c r="O825">
        <v>76</v>
      </c>
      <c r="P825">
        <v>76</v>
      </c>
      <c r="Q825" t="s">
        <v>97</v>
      </c>
      <c r="R825">
        <v>30</v>
      </c>
      <c r="S825" s="19">
        <v>0.5</v>
      </c>
      <c r="T825">
        <v>0</v>
      </c>
      <c r="U825" s="19">
        <v>0.54166666666666663</v>
      </c>
      <c r="V825" t="s">
        <v>97</v>
      </c>
      <c r="W825">
        <v>7.5</v>
      </c>
      <c r="X825" t="s">
        <v>100</v>
      </c>
      <c r="Y825" t="b">
        <v>0</v>
      </c>
    </row>
    <row r="826" spans="1:25" x14ac:dyDescent="0.25">
      <c r="A826" t="s">
        <v>92</v>
      </c>
      <c r="B826" t="s">
        <v>171</v>
      </c>
      <c r="C826" t="s">
        <v>94</v>
      </c>
      <c r="D826" t="s">
        <v>172</v>
      </c>
      <c r="E826" t="s">
        <v>243</v>
      </c>
      <c r="F826" t="s">
        <v>116</v>
      </c>
      <c r="H826" t="s">
        <v>97</v>
      </c>
      <c r="I826">
        <v>1</v>
      </c>
      <c r="J826" t="s">
        <v>113</v>
      </c>
      <c r="K826" s="19">
        <v>0.25</v>
      </c>
      <c r="L826" s="19">
        <v>0.60416666666666663</v>
      </c>
      <c r="M826">
        <v>8.5</v>
      </c>
      <c r="N826">
        <v>0</v>
      </c>
      <c r="O826">
        <v>0</v>
      </c>
      <c r="P826">
        <v>0</v>
      </c>
      <c r="Q826" t="s">
        <v>97</v>
      </c>
      <c r="R826">
        <v>30</v>
      </c>
      <c r="S826" s="19">
        <v>0.45833333333333331</v>
      </c>
      <c r="T826">
        <v>0</v>
      </c>
      <c r="U826" s="19">
        <v>0.54166666666666663</v>
      </c>
      <c r="V826" t="s">
        <v>97</v>
      </c>
      <c r="W826">
        <v>8</v>
      </c>
      <c r="X826" t="s">
        <v>100</v>
      </c>
      <c r="Y826" t="b">
        <v>0</v>
      </c>
    </row>
    <row r="827" spans="1:25" x14ac:dyDescent="0.25">
      <c r="A827" t="s">
        <v>92</v>
      </c>
      <c r="B827" t="s">
        <v>171</v>
      </c>
      <c r="C827" t="s">
        <v>94</v>
      </c>
      <c r="D827" t="s">
        <v>172</v>
      </c>
      <c r="E827" t="s">
        <v>243</v>
      </c>
      <c r="F827" t="s">
        <v>116</v>
      </c>
      <c r="G827">
        <v>20784</v>
      </c>
      <c r="H827" t="s">
        <v>244</v>
      </c>
      <c r="I827">
        <v>1</v>
      </c>
      <c r="J827" t="s">
        <v>114</v>
      </c>
      <c r="K827" s="19">
        <v>0.25</v>
      </c>
      <c r="L827" s="19">
        <v>0.60416666666666663</v>
      </c>
      <c r="M827">
        <v>8.5</v>
      </c>
      <c r="N827">
        <v>541.79999999999995</v>
      </c>
      <c r="O827">
        <v>16</v>
      </c>
      <c r="P827">
        <v>76</v>
      </c>
      <c r="Q827" t="s">
        <v>97</v>
      </c>
      <c r="R827">
        <v>30</v>
      </c>
      <c r="S827" s="19">
        <v>0.45833333333333331</v>
      </c>
      <c r="T827">
        <v>0</v>
      </c>
      <c r="U827" s="19">
        <v>0.54166666666666663</v>
      </c>
      <c r="V827" t="s">
        <v>97</v>
      </c>
      <c r="W827">
        <v>8</v>
      </c>
      <c r="X827" t="s">
        <v>100</v>
      </c>
      <c r="Y827" t="b">
        <v>0</v>
      </c>
    </row>
    <row r="828" spans="1:25" x14ac:dyDescent="0.25">
      <c r="A828" t="s">
        <v>92</v>
      </c>
      <c r="B828" t="s">
        <v>171</v>
      </c>
      <c r="C828" t="s">
        <v>94</v>
      </c>
      <c r="D828" t="s">
        <v>172</v>
      </c>
      <c r="E828" t="s">
        <v>243</v>
      </c>
      <c r="F828" t="s">
        <v>116</v>
      </c>
      <c r="G828">
        <v>20862</v>
      </c>
      <c r="H828" t="s">
        <v>245</v>
      </c>
      <c r="I828">
        <v>1</v>
      </c>
      <c r="J828" t="s">
        <v>105</v>
      </c>
      <c r="K828" s="19">
        <v>0.25</v>
      </c>
      <c r="L828" s="19">
        <v>0.60416666666666663</v>
      </c>
      <c r="M828">
        <v>8.5</v>
      </c>
      <c r="N828">
        <v>309.60000000000002</v>
      </c>
      <c r="O828">
        <v>70</v>
      </c>
      <c r="P828">
        <v>76</v>
      </c>
      <c r="Q828" t="s">
        <v>97</v>
      </c>
      <c r="R828">
        <v>30</v>
      </c>
      <c r="S828" s="19">
        <v>0.45833333333333331</v>
      </c>
      <c r="T828">
        <v>0</v>
      </c>
      <c r="U828" s="19">
        <v>0.54166666666666663</v>
      </c>
      <c r="V828" t="s">
        <v>97</v>
      </c>
      <c r="W828">
        <v>8</v>
      </c>
      <c r="X828" t="s">
        <v>100</v>
      </c>
      <c r="Y828" t="b">
        <v>0</v>
      </c>
    </row>
    <row r="829" spans="1:25" x14ac:dyDescent="0.25">
      <c r="A829" t="s">
        <v>92</v>
      </c>
      <c r="B829" t="s">
        <v>171</v>
      </c>
      <c r="C829" t="s">
        <v>94</v>
      </c>
      <c r="D829" t="s">
        <v>172</v>
      </c>
      <c r="E829" t="s">
        <v>243</v>
      </c>
      <c r="F829" t="s">
        <v>116</v>
      </c>
      <c r="G829">
        <v>22769</v>
      </c>
      <c r="H829" t="s">
        <v>246</v>
      </c>
      <c r="I829">
        <v>1</v>
      </c>
      <c r="J829" t="s">
        <v>102</v>
      </c>
      <c r="K829" s="19">
        <v>0.25</v>
      </c>
      <c r="L829" s="19">
        <v>0.60416666666666663</v>
      </c>
      <c r="M829">
        <v>8.5</v>
      </c>
      <c r="N829">
        <v>309.60000000000002</v>
      </c>
      <c r="O829">
        <v>72</v>
      </c>
      <c r="P829">
        <v>76</v>
      </c>
      <c r="Q829" t="s">
        <v>97</v>
      </c>
      <c r="R829">
        <v>30</v>
      </c>
      <c r="S829" s="19">
        <v>0.45833333333333331</v>
      </c>
      <c r="T829">
        <v>0</v>
      </c>
      <c r="U829" s="19">
        <v>0</v>
      </c>
      <c r="V829" t="s">
        <v>97</v>
      </c>
      <c r="W829">
        <v>8</v>
      </c>
      <c r="X829" t="s">
        <v>100</v>
      </c>
      <c r="Y829" t="b">
        <v>0</v>
      </c>
    </row>
    <row r="830" spans="1:25" x14ac:dyDescent="0.25">
      <c r="A830" t="s">
        <v>92</v>
      </c>
      <c r="B830" t="s">
        <v>171</v>
      </c>
      <c r="C830" t="s">
        <v>94</v>
      </c>
      <c r="D830" t="s">
        <v>172</v>
      </c>
      <c r="E830" t="s">
        <v>243</v>
      </c>
      <c r="F830" t="s">
        <v>116</v>
      </c>
      <c r="G830">
        <v>22914</v>
      </c>
      <c r="H830" t="s">
        <v>247</v>
      </c>
      <c r="I830">
        <v>2</v>
      </c>
      <c r="J830" t="s">
        <v>102</v>
      </c>
      <c r="K830" s="19">
        <v>0.25</v>
      </c>
      <c r="L830" s="19">
        <v>0.60416666666666663</v>
      </c>
      <c r="M830">
        <v>8.5</v>
      </c>
      <c r="N830">
        <v>309.60000000000002</v>
      </c>
      <c r="O830">
        <v>32</v>
      </c>
      <c r="P830">
        <v>76</v>
      </c>
      <c r="Q830" t="s">
        <v>97</v>
      </c>
      <c r="R830">
        <v>30</v>
      </c>
      <c r="S830" s="19">
        <v>0.45833333333333331</v>
      </c>
      <c r="T830">
        <v>0</v>
      </c>
      <c r="U830" s="19">
        <v>0.54166666666666663</v>
      </c>
      <c r="V830" t="s">
        <v>97</v>
      </c>
      <c r="W830">
        <v>8</v>
      </c>
      <c r="X830" t="s">
        <v>100</v>
      </c>
      <c r="Y830" t="b">
        <v>0</v>
      </c>
    </row>
    <row r="831" spans="1:25" x14ac:dyDescent="0.25">
      <c r="A831" t="s">
        <v>92</v>
      </c>
      <c r="B831" t="s">
        <v>171</v>
      </c>
      <c r="C831" t="s">
        <v>94</v>
      </c>
      <c r="D831" t="s">
        <v>172</v>
      </c>
      <c r="E831" t="s">
        <v>243</v>
      </c>
      <c r="F831" t="s">
        <v>116</v>
      </c>
      <c r="G831">
        <v>23249</v>
      </c>
      <c r="H831" t="s">
        <v>248</v>
      </c>
      <c r="I831">
        <v>2</v>
      </c>
      <c r="J831" t="s">
        <v>105</v>
      </c>
      <c r="K831" s="19">
        <v>0.25</v>
      </c>
      <c r="L831" s="19">
        <v>0.60416666666666663</v>
      </c>
      <c r="M831">
        <v>8.5</v>
      </c>
      <c r="N831">
        <v>0</v>
      </c>
      <c r="O831">
        <v>48</v>
      </c>
      <c r="P831">
        <v>76</v>
      </c>
      <c r="Q831" t="s">
        <v>97</v>
      </c>
      <c r="R831">
        <v>30</v>
      </c>
      <c r="S831" s="19">
        <v>0.45833333333333331</v>
      </c>
      <c r="T831">
        <v>0</v>
      </c>
      <c r="U831" s="19">
        <v>0.54166666666666663</v>
      </c>
      <c r="V831" t="s">
        <v>97</v>
      </c>
      <c r="W831">
        <v>8</v>
      </c>
      <c r="X831" t="s">
        <v>100</v>
      </c>
      <c r="Y831" t="b">
        <v>0</v>
      </c>
    </row>
    <row r="832" spans="1:25" x14ac:dyDescent="0.25">
      <c r="A832" t="s">
        <v>92</v>
      </c>
      <c r="B832" t="s">
        <v>171</v>
      </c>
      <c r="C832" t="s">
        <v>94</v>
      </c>
      <c r="D832" t="s">
        <v>172</v>
      </c>
      <c r="E832" t="s">
        <v>243</v>
      </c>
      <c r="F832" t="s">
        <v>116</v>
      </c>
      <c r="G832">
        <v>23249</v>
      </c>
      <c r="H832" t="s">
        <v>248</v>
      </c>
      <c r="I832">
        <v>2</v>
      </c>
      <c r="J832" t="s">
        <v>113</v>
      </c>
      <c r="K832" s="19">
        <v>0.25</v>
      </c>
      <c r="L832" s="19">
        <v>0.60416666666666663</v>
      </c>
      <c r="M832">
        <v>8.5</v>
      </c>
      <c r="N832">
        <v>0</v>
      </c>
      <c r="O832">
        <v>48</v>
      </c>
      <c r="P832">
        <v>76</v>
      </c>
      <c r="Q832" t="s">
        <v>97</v>
      </c>
      <c r="R832">
        <v>30</v>
      </c>
      <c r="S832" s="19">
        <v>0.45833333333333331</v>
      </c>
      <c r="T832">
        <v>0</v>
      </c>
      <c r="U832" s="19">
        <v>0.54166666666666663</v>
      </c>
      <c r="V832" t="s">
        <v>97</v>
      </c>
      <c r="W832">
        <v>8</v>
      </c>
      <c r="X832" t="s">
        <v>100</v>
      </c>
      <c r="Y832" t="b">
        <v>0</v>
      </c>
    </row>
    <row r="833" spans="1:25" x14ac:dyDescent="0.25">
      <c r="A833" t="s">
        <v>92</v>
      </c>
      <c r="B833" t="s">
        <v>171</v>
      </c>
      <c r="C833" t="s">
        <v>94</v>
      </c>
      <c r="D833" t="s">
        <v>172</v>
      </c>
      <c r="E833" t="s">
        <v>243</v>
      </c>
      <c r="F833" t="s">
        <v>116</v>
      </c>
      <c r="G833">
        <v>23673</v>
      </c>
      <c r="H833" t="s">
        <v>249</v>
      </c>
      <c r="I833">
        <v>2</v>
      </c>
      <c r="J833" t="s">
        <v>101</v>
      </c>
      <c r="K833" s="19">
        <v>0.25</v>
      </c>
      <c r="L833" s="19">
        <v>0.60416666666666663</v>
      </c>
      <c r="M833">
        <v>8.5</v>
      </c>
      <c r="N833">
        <v>309.60000000000002</v>
      </c>
      <c r="O833">
        <v>54</v>
      </c>
      <c r="P833">
        <v>76</v>
      </c>
      <c r="Q833" t="s">
        <v>97</v>
      </c>
      <c r="R833">
        <v>30</v>
      </c>
      <c r="S833" s="19">
        <v>0.45833333333333331</v>
      </c>
      <c r="T833">
        <v>0</v>
      </c>
      <c r="U833" s="19">
        <v>0.54166666666666663</v>
      </c>
      <c r="V833" t="s">
        <v>97</v>
      </c>
      <c r="W833">
        <v>8</v>
      </c>
      <c r="X833" t="s">
        <v>100</v>
      </c>
      <c r="Y833" t="b">
        <v>0</v>
      </c>
    </row>
    <row r="834" spans="1:25" x14ac:dyDescent="0.25">
      <c r="A834" t="s">
        <v>92</v>
      </c>
      <c r="B834" t="s">
        <v>171</v>
      </c>
      <c r="C834" t="s">
        <v>94</v>
      </c>
      <c r="D834" t="s">
        <v>172</v>
      </c>
      <c r="E834" t="s">
        <v>243</v>
      </c>
      <c r="F834" t="s">
        <v>116</v>
      </c>
      <c r="G834">
        <v>23673</v>
      </c>
      <c r="H834" t="s">
        <v>249</v>
      </c>
      <c r="I834">
        <v>2</v>
      </c>
      <c r="J834" t="s">
        <v>103</v>
      </c>
      <c r="K834" s="19">
        <v>0.25</v>
      </c>
      <c r="L834" s="19">
        <v>0.60416666666666663</v>
      </c>
      <c r="M834">
        <v>8.5</v>
      </c>
      <c r="N834">
        <v>309.60000000000002</v>
      </c>
      <c r="O834">
        <v>54</v>
      </c>
      <c r="P834">
        <v>76</v>
      </c>
      <c r="Q834" t="s">
        <v>97</v>
      </c>
      <c r="R834">
        <v>30</v>
      </c>
      <c r="S834" s="19">
        <v>0.45833333333333331</v>
      </c>
      <c r="T834">
        <v>0</v>
      </c>
      <c r="U834" s="19">
        <v>0.54166666666666663</v>
      </c>
      <c r="V834" t="s">
        <v>97</v>
      </c>
      <c r="W834">
        <v>8</v>
      </c>
      <c r="X834" t="s">
        <v>100</v>
      </c>
      <c r="Y834" t="b">
        <v>0</v>
      </c>
    </row>
    <row r="835" spans="1:25" x14ac:dyDescent="0.25">
      <c r="A835" t="s">
        <v>92</v>
      </c>
      <c r="B835" t="s">
        <v>171</v>
      </c>
      <c r="C835" t="s">
        <v>94</v>
      </c>
      <c r="D835" t="s">
        <v>172</v>
      </c>
      <c r="E835" t="s">
        <v>243</v>
      </c>
      <c r="F835" t="s">
        <v>116</v>
      </c>
      <c r="G835">
        <v>24635</v>
      </c>
      <c r="H835" t="s">
        <v>250</v>
      </c>
      <c r="I835">
        <v>1</v>
      </c>
      <c r="J835" t="s">
        <v>103</v>
      </c>
      <c r="K835" s="19">
        <v>0.25</v>
      </c>
      <c r="L835" s="19">
        <v>0.60416666666666663</v>
      </c>
      <c r="M835">
        <v>8.5</v>
      </c>
      <c r="N835">
        <v>309.60000000000002</v>
      </c>
      <c r="O835">
        <v>47.5</v>
      </c>
      <c r="P835">
        <v>76</v>
      </c>
      <c r="Q835" t="s">
        <v>97</v>
      </c>
      <c r="R835">
        <v>30</v>
      </c>
      <c r="S835" s="19">
        <v>0.45833333333333331</v>
      </c>
      <c r="T835">
        <v>0</v>
      </c>
      <c r="U835" s="19">
        <v>0.54166666666666663</v>
      </c>
      <c r="V835" t="s">
        <v>97</v>
      </c>
      <c r="W835">
        <v>8</v>
      </c>
      <c r="X835" t="s">
        <v>100</v>
      </c>
      <c r="Y835" t="b">
        <v>0</v>
      </c>
    </row>
    <row r="836" spans="1:25" x14ac:dyDescent="0.25">
      <c r="A836" t="s">
        <v>92</v>
      </c>
      <c r="B836" t="s">
        <v>171</v>
      </c>
      <c r="C836" t="s">
        <v>94</v>
      </c>
      <c r="D836" t="s">
        <v>172</v>
      </c>
      <c r="E836" t="s">
        <v>243</v>
      </c>
      <c r="F836" t="s">
        <v>116</v>
      </c>
      <c r="G836">
        <v>24635</v>
      </c>
      <c r="H836" t="s">
        <v>250</v>
      </c>
      <c r="I836">
        <v>2</v>
      </c>
      <c r="J836" t="s">
        <v>99</v>
      </c>
      <c r="K836" s="19">
        <v>0.25</v>
      </c>
      <c r="L836" s="19">
        <v>0.60416666666666663</v>
      </c>
      <c r="M836">
        <v>8.5</v>
      </c>
      <c r="N836">
        <v>309.60000000000002</v>
      </c>
      <c r="O836">
        <v>47.5</v>
      </c>
      <c r="P836">
        <v>76</v>
      </c>
      <c r="Q836" t="s">
        <v>97</v>
      </c>
      <c r="R836">
        <v>30</v>
      </c>
      <c r="S836" s="19">
        <v>0.45833333333333331</v>
      </c>
      <c r="T836">
        <v>0</v>
      </c>
      <c r="U836" s="19">
        <v>0</v>
      </c>
      <c r="V836" t="s">
        <v>97</v>
      </c>
      <c r="W836">
        <v>8</v>
      </c>
      <c r="X836" t="s">
        <v>100</v>
      </c>
      <c r="Y836" t="b">
        <v>0</v>
      </c>
    </row>
    <row r="837" spans="1:25" x14ac:dyDescent="0.25">
      <c r="A837" t="s">
        <v>92</v>
      </c>
      <c r="B837" t="s">
        <v>171</v>
      </c>
      <c r="C837" t="s">
        <v>94</v>
      </c>
      <c r="D837" t="s">
        <v>172</v>
      </c>
      <c r="E837" t="s">
        <v>243</v>
      </c>
      <c r="F837" t="s">
        <v>116</v>
      </c>
      <c r="G837">
        <v>26243</v>
      </c>
      <c r="H837" t="s">
        <v>251</v>
      </c>
      <c r="I837">
        <v>1</v>
      </c>
      <c r="J837" t="s">
        <v>99</v>
      </c>
      <c r="K837" s="19">
        <v>0.25</v>
      </c>
      <c r="L837" s="19">
        <v>0.60416666666666663</v>
      </c>
      <c r="M837">
        <v>8.5</v>
      </c>
      <c r="N837">
        <v>309.60000000000002</v>
      </c>
      <c r="O837">
        <v>39.5</v>
      </c>
      <c r="P837">
        <v>76</v>
      </c>
      <c r="Q837" t="s">
        <v>97</v>
      </c>
      <c r="R837">
        <v>30</v>
      </c>
      <c r="S837" s="19">
        <v>0.45833333333333331</v>
      </c>
      <c r="T837">
        <v>0</v>
      </c>
      <c r="U837" s="19">
        <v>0.54166666666666663</v>
      </c>
      <c r="V837" t="s">
        <v>97</v>
      </c>
      <c r="W837">
        <v>8</v>
      </c>
      <c r="X837" t="s">
        <v>100</v>
      </c>
      <c r="Y837" t="b">
        <v>0</v>
      </c>
    </row>
    <row r="838" spans="1:25" x14ac:dyDescent="0.25">
      <c r="A838" t="s">
        <v>92</v>
      </c>
      <c r="B838" t="s">
        <v>171</v>
      </c>
      <c r="C838" t="s">
        <v>94</v>
      </c>
      <c r="D838" t="s">
        <v>172</v>
      </c>
      <c r="E838" t="s">
        <v>243</v>
      </c>
      <c r="F838" t="s">
        <v>116</v>
      </c>
      <c r="G838">
        <v>26319</v>
      </c>
      <c r="H838" t="s">
        <v>252</v>
      </c>
      <c r="I838">
        <v>1</v>
      </c>
      <c r="J838" t="s">
        <v>101</v>
      </c>
      <c r="K838" s="19">
        <v>0.25</v>
      </c>
      <c r="L838" s="19">
        <v>0.60416666666666663</v>
      </c>
      <c r="M838">
        <v>8.5</v>
      </c>
      <c r="N838">
        <v>309.60000000000002</v>
      </c>
      <c r="O838">
        <v>48</v>
      </c>
      <c r="P838">
        <v>76</v>
      </c>
      <c r="Q838" t="s">
        <v>97</v>
      </c>
      <c r="R838">
        <v>30</v>
      </c>
      <c r="S838" s="19">
        <v>0.45833333333333331</v>
      </c>
      <c r="T838">
        <v>0</v>
      </c>
      <c r="U838" s="19">
        <v>0.54166666666666663</v>
      </c>
      <c r="V838" t="s">
        <v>97</v>
      </c>
      <c r="W838">
        <v>8</v>
      </c>
      <c r="X838" t="s">
        <v>100</v>
      </c>
      <c r="Y838" t="b">
        <v>0</v>
      </c>
    </row>
    <row r="839" spans="1:25" x14ac:dyDescent="0.25">
      <c r="A839" t="s">
        <v>92</v>
      </c>
      <c r="B839" t="s">
        <v>171</v>
      </c>
      <c r="C839" t="s">
        <v>94</v>
      </c>
      <c r="D839" t="s">
        <v>172</v>
      </c>
      <c r="E839" t="s">
        <v>243</v>
      </c>
      <c r="F839" t="s">
        <v>116</v>
      </c>
      <c r="G839">
        <v>26319</v>
      </c>
      <c r="H839" t="s">
        <v>252</v>
      </c>
      <c r="I839">
        <v>2</v>
      </c>
      <c r="J839" t="s">
        <v>114</v>
      </c>
      <c r="K839" s="19">
        <v>0.25</v>
      </c>
      <c r="L839" s="19">
        <v>0.60416666666666663</v>
      </c>
      <c r="M839">
        <v>8.5</v>
      </c>
      <c r="N839">
        <v>541.79999999999995</v>
      </c>
      <c r="O839">
        <v>48</v>
      </c>
      <c r="P839">
        <v>76</v>
      </c>
      <c r="Q839" t="s">
        <v>97</v>
      </c>
      <c r="R839">
        <v>30</v>
      </c>
      <c r="S839" s="19">
        <v>0.45833333333333331</v>
      </c>
      <c r="T839">
        <v>0</v>
      </c>
      <c r="U839" s="19">
        <v>0.54166666666666663</v>
      </c>
      <c r="V839" t="s">
        <v>97</v>
      </c>
      <c r="W839">
        <v>8</v>
      </c>
      <c r="X839" t="s">
        <v>100</v>
      </c>
      <c r="Y839" t="b">
        <v>0</v>
      </c>
    </row>
    <row r="840" spans="1:25" x14ac:dyDescent="0.25">
      <c r="A840" t="s">
        <v>92</v>
      </c>
      <c r="B840" t="s">
        <v>171</v>
      </c>
      <c r="C840" t="s">
        <v>94</v>
      </c>
      <c r="D840" t="s">
        <v>172</v>
      </c>
      <c r="E840" t="s">
        <v>243</v>
      </c>
      <c r="F840" t="s">
        <v>133</v>
      </c>
      <c r="G840">
        <v>20862</v>
      </c>
      <c r="H840" t="s">
        <v>245</v>
      </c>
      <c r="I840">
        <v>1</v>
      </c>
      <c r="J840" t="s">
        <v>101</v>
      </c>
      <c r="K840" s="19">
        <v>0.25</v>
      </c>
      <c r="L840" s="19">
        <v>0.60416666666666663</v>
      </c>
      <c r="M840">
        <v>8.5</v>
      </c>
      <c r="N840">
        <v>309.60000000000002</v>
      </c>
      <c r="O840">
        <v>70</v>
      </c>
      <c r="P840">
        <v>76</v>
      </c>
      <c r="Q840" t="s">
        <v>97</v>
      </c>
      <c r="R840">
        <v>30</v>
      </c>
      <c r="S840" s="19">
        <v>0.45833333333333331</v>
      </c>
      <c r="T840">
        <v>0</v>
      </c>
      <c r="U840" s="19">
        <v>0</v>
      </c>
      <c r="V840" t="s">
        <v>97</v>
      </c>
      <c r="W840">
        <v>8</v>
      </c>
      <c r="X840" t="s">
        <v>100</v>
      </c>
      <c r="Y840" t="b">
        <v>0</v>
      </c>
    </row>
    <row r="841" spans="1:25" x14ac:dyDescent="0.25">
      <c r="A841" t="s">
        <v>92</v>
      </c>
      <c r="B841" t="s">
        <v>171</v>
      </c>
      <c r="C841" t="s">
        <v>94</v>
      </c>
      <c r="D841" t="s">
        <v>172</v>
      </c>
      <c r="E841" t="s">
        <v>243</v>
      </c>
      <c r="F841" t="s">
        <v>133</v>
      </c>
      <c r="G841">
        <v>22769</v>
      </c>
      <c r="H841" t="s">
        <v>246</v>
      </c>
      <c r="I841">
        <v>1</v>
      </c>
      <c r="J841" t="s">
        <v>113</v>
      </c>
      <c r="K841" s="19">
        <v>0.25</v>
      </c>
      <c r="L841" s="19">
        <v>0.60416666666666663</v>
      </c>
      <c r="M841">
        <v>8.5</v>
      </c>
      <c r="N841">
        <v>464.4</v>
      </c>
      <c r="O841">
        <v>72</v>
      </c>
      <c r="P841">
        <v>76</v>
      </c>
      <c r="Q841" t="s">
        <v>97</v>
      </c>
      <c r="R841">
        <v>30</v>
      </c>
      <c r="S841" s="19">
        <v>0.45833333333333331</v>
      </c>
      <c r="T841">
        <v>0</v>
      </c>
      <c r="U841" s="19">
        <v>0</v>
      </c>
      <c r="V841" t="s">
        <v>97</v>
      </c>
      <c r="W841">
        <v>8</v>
      </c>
      <c r="X841" t="s">
        <v>100</v>
      </c>
      <c r="Y841" t="b">
        <v>0</v>
      </c>
    </row>
    <row r="842" spans="1:25" x14ac:dyDescent="0.25">
      <c r="A842" t="s">
        <v>92</v>
      </c>
      <c r="B842" t="s">
        <v>171</v>
      </c>
      <c r="C842" t="s">
        <v>94</v>
      </c>
      <c r="D842" t="s">
        <v>172</v>
      </c>
      <c r="E842" t="s">
        <v>243</v>
      </c>
      <c r="F842" t="s">
        <v>133</v>
      </c>
      <c r="G842">
        <v>22769</v>
      </c>
      <c r="H842" t="s">
        <v>246</v>
      </c>
      <c r="I842">
        <v>1</v>
      </c>
      <c r="J842" t="s">
        <v>114</v>
      </c>
      <c r="K842" s="19">
        <v>0.25</v>
      </c>
      <c r="L842" s="19">
        <v>0.60416666666666663</v>
      </c>
      <c r="M842">
        <v>8.5</v>
      </c>
      <c r="N842">
        <v>541.79999999999995</v>
      </c>
      <c r="O842">
        <v>72</v>
      </c>
      <c r="P842">
        <v>76</v>
      </c>
      <c r="Q842" t="s">
        <v>97</v>
      </c>
      <c r="R842">
        <v>30</v>
      </c>
      <c r="S842" s="19">
        <v>0.45833333333333331</v>
      </c>
      <c r="T842">
        <v>0</v>
      </c>
      <c r="U842" s="19">
        <v>0</v>
      </c>
      <c r="V842" t="s">
        <v>97</v>
      </c>
      <c r="W842">
        <v>8</v>
      </c>
      <c r="X842" t="s">
        <v>100</v>
      </c>
      <c r="Y842" t="b">
        <v>0</v>
      </c>
    </row>
    <row r="843" spans="1:25" x14ac:dyDescent="0.25">
      <c r="A843" t="s">
        <v>92</v>
      </c>
      <c r="B843" t="s">
        <v>171</v>
      </c>
      <c r="C843" t="s">
        <v>94</v>
      </c>
      <c r="D843" t="s">
        <v>172</v>
      </c>
      <c r="E843" t="s">
        <v>243</v>
      </c>
      <c r="F843" t="s">
        <v>133</v>
      </c>
      <c r="G843">
        <v>22769</v>
      </c>
      <c r="H843" t="s">
        <v>246</v>
      </c>
      <c r="I843">
        <v>1</v>
      </c>
      <c r="J843" t="s">
        <v>103</v>
      </c>
      <c r="K843" s="19">
        <v>0.25</v>
      </c>
      <c r="L843" s="19">
        <v>0.60416666666666663</v>
      </c>
      <c r="M843">
        <v>8.5</v>
      </c>
      <c r="N843">
        <v>309.60000000000002</v>
      </c>
      <c r="O843">
        <v>72</v>
      </c>
      <c r="P843">
        <v>76</v>
      </c>
      <c r="Q843" t="s">
        <v>97</v>
      </c>
      <c r="R843">
        <v>30</v>
      </c>
      <c r="S843" s="19">
        <v>0.45833333333333331</v>
      </c>
      <c r="T843">
        <v>0</v>
      </c>
      <c r="U843" s="19">
        <v>0</v>
      </c>
      <c r="V843" t="s">
        <v>97</v>
      </c>
      <c r="W843">
        <v>8</v>
      </c>
      <c r="X843" t="s">
        <v>100</v>
      </c>
      <c r="Y843" t="b">
        <v>0</v>
      </c>
    </row>
    <row r="844" spans="1:25" x14ac:dyDescent="0.25">
      <c r="A844" t="s">
        <v>92</v>
      </c>
      <c r="B844" t="s">
        <v>171</v>
      </c>
      <c r="C844" t="s">
        <v>94</v>
      </c>
      <c r="D844" t="s">
        <v>172</v>
      </c>
      <c r="E844" t="s">
        <v>243</v>
      </c>
      <c r="F844" t="s">
        <v>133</v>
      </c>
      <c r="G844">
        <v>22769</v>
      </c>
      <c r="H844" t="s">
        <v>246</v>
      </c>
      <c r="I844">
        <v>2</v>
      </c>
      <c r="J844" t="s">
        <v>99</v>
      </c>
      <c r="K844" s="19">
        <v>0.25</v>
      </c>
      <c r="L844" s="19">
        <v>0.60416666666666663</v>
      </c>
      <c r="M844">
        <v>8.5</v>
      </c>
      <c r="N844">
        <v>309.60000000000002</v>
      </c>
      <c r="O844">
        <v>72</v>
      </c>
      <c r="P844">
        <v>76</v>
      </c>
      <c r="Q844" t="s">
        <v>97</v>
      </c>
      <c r="R844">
        <v>30</v>
      </c>
      <c r="S844" s="19">
        <v>0.45833333333333331</v>
      </c>
      <c r="T844">
        <v>0</v>
      </c>
      <c r="U844" s="19">
        <v>0</v>
      </c>
      <c r="V844" t="s">
        <v>97</v>
      </c>
      <c r="W844">
        <v>8</v>
      </c>
      <c r="X844" t="s">
        <v>100</v>
      </c>
      <c r="Y844" t="b">
        <v>0</v>
      </c>
    </row>
    <row r="845" spans="1:25" x14ac:dyDescent="0.25">
      <c r="A845" t="s">
        <v>92</v>
      </c>
      <c r="B845" t="s">
        <v>171</v>
      </c>
      <c r="C845" t="s">
        <v>94</v>
      </c>
      <c r="D845" t="s">
        <v>172</v>
      </c>
      <c r="E845" t="s">
        <v>243</v>
      </c>
      <c r="F845" t="s">
        <v>133</v>
      </c>
      <c r="G845">
        <v>22769</v>
      </c>
      <c r="H845" t="s">
        <v>246</v>
      </c>
      <c r="I845">
        <v>2</v>
      </c>
      <c r="J845" t="s">
        <v>113</v>
      </c>
      <c r="K845" s="19">
        <v>0.25</v>
      </c>
      <c r="L845" s="19">
        <v>0.60416666666666663</v>
      </c>
      <c r="M845">
        <v>8.5</v>
      </c>
      <c r="N845">
        <v>464.4</v>
      </c>
      <c r="O845">
        <v>72</v>
      </c>
      <c r="P845">
        <v>76</v>
      </c>
      <c r="Q845" t="s">
        <v>97</v>
      </c>
      <c r="R845">
        <v>30</v>
      </c>
      <c r="S845" s="19">
        <v>0.45833333333333331</v>
      </c>
      <c r="T845">
        <v>0</v>
      </c>
      <c r="U845" s="19">
        <v>0</v>
      </c>
      <c r="V845" t="s">
        <v>97</v>
      </c>
      <c r="W845">
        <v>8</v>
      </c>
      <c r="X845" t="s">
        <v>100</v>
      </c>
      <c r="Y845" t="b">
        <v>0</v>
      </c>
    </row>
    <row r="846" spans="1:25" x14ac:dyDescent="0.25">
      <c r="A846" t="s">
        <v>92</v>
      </c>
      <c r="B846" t="s">
        <v>171</v>
      </c>
      <c r="C846" t="s">
        <v>94</v>
      </c>
      <c r="D846" t="s">
        <v>172</v>
      </c>
      <c r="E846" t="s">
        <v>243</v>
      </c>
      <c r="F846" t="s">
        <v>133</v>
      </c>
      <c r="G846">
        <v>22769</v>
      </c>
      <c r="H846" t="s">
        <v>246</v>
      </c>
      <c r="I846">
        <v>2</v>
      </c>
      <c r="J846" t="s">
        <v>114</v>
      </c>
      <c r="K846" s="19">
        <v>0.25</v>
      </c>
      <c r="L846" s="19">
        <v>0.60416666666666663</v>
      </c>
      <c r="M846">
        <v>8.5</v>
      </c>
      <c r="N846">
        <v>541.79999999999995</v>
      </c>
      <c r="O846">
        <v>72</v>
      </c>
      <c r="P846">
        <v>76</v>
      </c>
      <c r="Q846" t="s">
        <v>97</v>
      </c>
      <c r="R846">
        <v>30</v>
      </c>
      <c r="S846" s="19">
        <v>0.45833333333333331</v>
      </c>
      <c r="T846">
        <v>0</v>
      </c>
      <c r="U846" s="19">
        <v>0</v>
      </c>
      <c r="V846" t="s">
        <v>97</v>
      </c>
      <c r="W846">
        <v>8</v>
      </c>
      <c r="X846" t="s">
        <v>100</v>
      </c>
      <c r="Y846" t="b">
        <v>0</v>
      </c>
    </row>
    <row r="847" spans="1:25" x14ac:dyDescent="0.25">
      <c r="A847" t="s">
        <v>92</v>
      </c>
      <c r="B847" t="s">
        <v>171</v>
      </c>
      <c r="C847" t="s">
        <v>94</v>
      </c>
      <c r="D847" t="s">
        <v>172</v>
      </c>
      <c r="E847" t="s">
        <v>243</v>
      </c>
      <c r="F847" t="s">
        <v>133</v>
      </c>
      <c r="G847">
        <v>22769</v>
      </c>
      <c r="H847" t="s">
        <v>246</v>
      </c>
      <c r="I847">
        <v>2</v>
      </c>
      <c r="J847" t="s">
        <v>102</v>
      </c>
      <c r="K847" s="19">
        <v>0.25</v>
      </c>
      <c r="L847" s="19">
        <v>0.60416666666666663</v>
      </c>
      <c r="M847">
        <v>8.5</v>
      </c>
      <c r="N847">
        <v>309.60000000000002</v>
      </c>
      <c r="O847">
        <v>72</v>
      </c>
      <c r="P847">
        <v>76</v>
      </c>
      <c r="Q847" t="s">
        <v>97</v>
      </c>
      <c r="R847">
        <v>30</v>
      </c>
      <c r="S847" s="19">
        <v>0.45833333333333331</v>
      </c>
      <c r="T847">
        <v>0</v>
      </c>
      <c r="U847" s="19">
        <v>0</v>
      </c>
      <c r="V847" t="s">
        <v>97</v>
      </c>
      <c r="W847">
        <v>8</v>
      </c>
      <c r="X847" t="s">
        <v>100</v>
      </c>
      <c r="Y847" t="b">
        <v>0</v>
      </c>
    </row>
    <row r="848" spans="1:25" x14ac:dyDescent="0.25">
      <c r="A848" t="s">
        <v>92</v>
      </c>
      <c r="B848" t="s">
        <v>171</v>
      </c>
      <c r="C848" t="s">
        <v>94</v>
      </c>
      <c r="D848" t="s">
        <v>172</v>
      </c>
      <c r="E848" t="s">
        <v>243</v>
      </c>
      <c r="F848" t="s">
        <v>133</v>
      </c>
      <c r="G848">
        <v>24635</v>
      </c>
      <c r="H848" t="s">
        <v>250</v>
      </c>
      <c r="I848">
        <v>2</v>
      </c>
      <c r="J848" t="s">
        <v>105</v>
      </c>
      <c r="K848" s="19">
        <v>0.25</v>
      </c>
      <c r="L848" s="19">
        <v>0.60416666666666663</v>
      </c>
      <c r="M848">
        <v>8.5</v>
      </c>
      <c r="N848">
        <v>309.60000000000002</v>
      </c>
      <c r="O848">
        <v>47.5</v>
      </c>
      <c r="P848">
        <v>76</v>
      </c>
      <c r="Q848" t="s">
        <v>97</v>
      </c>
      <c r="R848">
        <v>30</v>
      </c>
      <c r="S848" s="19">
        <v>0.45833333333333331</v>
      </c>
      <c r="T848">
        <v>0</v>
      </c>
      <c r="U848" s="19">
        <v>0</v>
      </c>
      <c r="V848" t="s">
        <v>97</v>
      </c>
      <c r="W848">
        <v>8</v>
      </c>
      <c r="X848" t="s">
        <v>100</v>
      </c>
      <c r="Y848" t="b">
        <v>0</v>
      </c>
    </row>
    <row r="849" spans="1:25" x14ac:dyDescent="0.25">
      <c r="A849" t="s">
        <v>92</v>
      </c>
      <c r="B849" t="s">
        <v>171</v>
      </c>
      <c r="C849" t="s">
        <v>94</v>
      </c>
      <c r="D849" t="s">
        <v>172</v>
      </c>
      <c r="E849" t="s">
        <v>243</v>
      </c>
      <c r="F849" t="s">
        <v>133</v>
      </c>
      <c r="G849">
        <v>25003</v>
      </c>
      <c r="H849" t="s">
        <v>253</v>
      </c>
      <c r="I849">
        <v>1</v>
      </c>
      <c r="J849" t="s">
        <v>99</v>
      </c>
      <c r="K849" s="19">
        <v>0.25</v>
      </c>
      <c r="L849" s="19">
        <v>0.60416666666666663</v>
      </c>
      <c r="M849">
        <v>8.5</v>
      </c>
      <c r="N849">
        <v>387</v>
      </c>
      <c r="O849">
        <v>32</v>
      </c>
      <c r="P849">
        <v>76</v>
      </c>
      <c r="Q849" t="s">
        <v>97</v>
      </c>
      <c r="R849">
        <v>30</v>
      </c>
      <c r="S849" s="19">
        <v>0.45833333333333331</v>
      </c>
      <c r="T849">
        <v>0</v>
      </c>
      <c r="U849" s="19">
        <v>0</v>
      </c>
      <c r="V849" t="s">
        <v>97</v>
      </c>
      <c r="W849">
        <v>8</v>
      </c>
      <c r="X849" t="s">
        <v>100</v>
      </c>
      <c r="Y849" t="b">
        <v>0</v>
      </c>
    </row>
    <row r="850" spans="1:25" x14ac:dyDescent="0.25">
      <c r="A850" t="s">
        <v>92</v>
      </c>
      <c r="B850" t="s">
        <v>171</v>
      </c>
      <c r="C850" t="s">
        <v>94</v>
      </c>
      <c r="D850" t="s">
        <v>172</v>
      </c>
      <c r="E850" t="s">
        <v>243</v>
      </c>
      <c r="F850" t="s">
        <v>133</v>
      </c>
      <c r="G850">
        <v>25003</v>
      </c>
      <c r="H850" t="s">
        <v>253</v>
      </c>
      <c r="I850">
        <v>1</v>
      </c>
      <c r="J850" t="s">
        <v>102</v>
      </c>
      <c r="K850" s="19">
        <v>0.25</v>
      </c>
      <c r="L850" s="19">
        <v>0.60416666666666663</v>
      </c>
      <c r="M850">
        <v>8.5</v>
      </c>
      <c r="N850">
        <v>387</v>
      </c>
      <c r="O850">
        <v>32</v>
      </c>
      <c r="P850">
        <v>76</v>
      </c>
      <c r="Q850" t="s">
        <v>97</v>
      </c>
      <c r="R850">
        <v>30</v>
      </c>
      <c r="S850" s="19">
        <v>0.45833333333333331</v>
      </c>
      <c r="T850">
        <v>0</v>
      </c>
      <c r="U850" s="19">
        <v>0.54166666666666663</v>
      </c>
      <c r="V850" t="s">
        <v>97</v>
      </c>
      <c r="W850">
        <v>8</v>
      </c>
      <c r="X850" t="s">
        <v>100</v>
      </c>
      <c r="Y850" t="b">
        <v>0</v>
      </c>
    </row>
    <row r="851" spans="1:25" x14ac:dyDescent="0.25">
      <c r="A851" t="s">
        <v>92</v>
      </c>
      <c r="B851" t="s">
        <v>171</v>
      </c>
      <c r="C851" t="s">
        <v>94</v>
      </c>
      <c r="D851" t="s">
        <v>172</v>
      </c>
      <c r="E851" t="s">
        <v>243</v>
      </c>
      <c r="F851" t="s">
        <v>133</v>
      </c>
      <c r="G851">
        <v>25003</v>
      </c>
      <c r="H851" t="s">
        <v>253</v>
      </c>
      <c r="I851">
        <v>2</v>
      </c>
      <c r="J851" t="s">
        <v>101</v>
      </c>
      <c r="K851" s="19">
        <v>0.25</v>
      </c>
      <c r="L851" s="19">
        <v>0.60416666666666663</v>
      </c>
      <c r="M851">
        <v>8.5</v>
      </c>
      <c r="N851">
        <v>387</v>
      </c>
      <c r="O851">
        <v>32</v>
      </c>
      <c r="P851">
        <v>76</v>
      </c>
      <c r="Q851" t="s">
        <v>97</v>
      </c>
      <c r="R851">
        <v>30</v>
      </c>
      <c r="S851" s="19">
        <v>0.45833333333333331</v>
      </c>
      <c r="T851">
        <v>0</v>
      </c>
      <c r="U851" s="19">
        <v>0.54166666666666663</v>
      </c>
      <c r="V851" t="s">
        <v>97</v>
      </c>
      <c r="W851">
        <v>8</v>
      </c>
      <c r="X851" t="s">
        <v>100</v>
      </c>
      <c r="Y851" t="b">
        <v>0</v>
      </c>
    </row>
    <row r="852" spans="1:25" x14ac:dyDescent="0.25">
      <c r="A852" t="s">
        <v>92</v>
      </c>
      <c r="B852" t="s">
        <v>171</v>
      </c>
      <c r="C852" t="s">
        <v>94</v>
      </c>
      <c r="D852" t="s">
        <v>172</v>
      </c>
      <c r="E852" t="s">
        <v>243</v>
      </c>
      <c r="F852" t="s">
        <v>133</v>
      </c>
      <c r="G852">
        <v>25003</v>
      </c>
      <c r="H852" t="s">
        <v>253</v>
      </c>
      <c r="I852">
        <v>2</v>
      </c>
      <c r="J852" t="s">
        <v>103</v>
      </c>
      <c r="K852" s="19">
        <v>0.25</v>
      </c>
      <c r="L852" s="19">
        <v>0.60416666666666663</v>
      </c>
      <c r="M852">
        <v>8.5</v>
      </c>
      <c r="N852">
        <v>387</v>
      </c>
      <c r="O852">
        <v>32</v>
      </c>
      <c r="P852">
        <v>76</v>
      </c>
      <c r="Q852" t="s">
        <v>97</v>
      </c>
      <c r="R852">
        <v>30</v>
      </c>
      <c r="S852" s="19">
        <v>0.45833333333333331</v>
      </c>
      <c r="T852">
        <v>0</v>
      </c>
      <c r="U852" s="19">
        <v>0.54166666666666663</v>
      </c>
      <c r="V852" t="s">
        <v>97</v>
      </c>
      <c r="W852">
        <v>8</v>
      </c>
      <c r="X852" t="s">
        <v>100</v>
      </c>
      <c r="Y852" t="b">
        <v>0</v>
      </c>
    </row>
    <row r="853" spans="1:25" x14ac:dyDescent="0.25">
      <c r="A853" t="s">
        <v>92</v>
      </c>
      <c r="B853" t="s">
        <v>171</v>
      </c>
      <c r="C853" t="s">
        <v>94</v>
      </c>
      <c r="D853" t="s">
        <v>172</v>
      </c>
      <c r="E853" t="s">
        <v>243</v>
      </c>
      <c r="F853" t="s">
        <v>133</v>
      </c>
      <c r="G853">
        <v>26243</v>
      </c>
      <c r="H853" t="s">
        <v>251</v>
      </c>
      <c r="I853">
        <v>1</v>
      </c>
      <c r="J853" t="s">
        <v>105</v>
      </c>
      <c r="K853" s="19">
        <v>0.25</v>
      </c>
      <c r="L853" s="19">
        <v>0.60416666666666663</v>
      </c>
      <c r="M853">
        <v>8.5</v>
      </c>
      <c r="N853">
        <v>309.60000000000002</v>
      </c>
      <c r="O853">
        <v>39.5</v>
      </c>
      <c r="P853">
        <v>76</v>
      </c>
      <c r="Q853" t="s">
        <v>97</v>
      </c>
      <c r="R853">
        <v>30</v>
      </c>
      <c r="S853" s="19">
        <v>0.45833333333333331</v>
      </c>
      <c r="T853">
        <v>0</v>
      </c>
      <c r="U853" s="19">
        <v>0.54166666666666663</v>
      </c>
      <c r="V853" t="s">
        <v>97</v>
      </c>
      <c r="W853">
        <v>8</v>
      </c>
      <c r="X853" t="s">
        <v>100</v>
      </c>
      <c r="Y853" t="b">
        <v>0</v>
      </c>
    </row>
    <row r="854" spans="1:25" x14ac:dyDescent="0.25">
      <c r="A854" t="s">
        <v>92</v>
      </c>
      <c r="B854" t="s">
        <v>171</v>
      </c>
      <c r="C854" t="s">
        <v>94</v>
      </c>
      <c r="D854" t="s">
        <v>172</v>
      </c>
      <c r="E854" t="s">
        <v>243</v>
      </c>
      <c r="F854" t="s">
        <v>137</v>
      </c>
      <c r="G854">
        <v>20862</v>
      </c>
      <c r="H854" t="s">
        <v>245</v>
      </c>
      <c r="I854">
        <v>2</v>
      </c>
      <c r="J854" t="s">
        <v>113</v>
      </c>
      <c r="K854" s="19">
        <v>0.25</v>
      </c>
      <c r="L854" s="19">
        <v>0.60416666666666663</v>
      </c>
      <c r="M854">
        <v>8.5</v>
      </c>
      <c r="N854">
        <v>464.4</v>
      </c>
      <c r="O854">
        <v>70</v>
      </c>
      <c r="P854">
        <v>76</v>
      </c>
      <c r="Q854" t="s">
        <v>97</v>
      </c>
      <c r="R854">
        <v>30</v>
      </c>
      <c r="S854" s="19">
        <v>0.45833333333333331</v>
      </c>
      <c r="T854">
        <v>0</v>
      </c>
      <c r="U854" s="19">
        <v>0</v>
      </c>
      <c r="V854" t="s">
        <v>97</v>
      </c>
      <c r="W854">
        <v>8</v>
      </c>
      <c r="X854" t="s">
        <v>100</v>
      </c>
      <c r="Y854" t="b">
        <v>0</v>
      </c>
    </row>
    <row r="855" spans="1:25" x14ac:dyDescent="0.25">
      <c r="A855" t="s">
        <v>92</v>
      </c>
      <c r="B855" t="s">
        <v>171</v>
      </c>
      <c r="C855" t="s">
        <v>94</v>
      </c>
      <c r="D855" t="s">
        <v>172</v>
      </c>
      <c r="E855" t="s">
        <v>243</v>
      </c>
      <c r="F855" t="s">
        <v>137</v>
      </c>
      <c r="G855">
        <v>20862</v>
      </c>
      <c r="H855" t="s">
        <v>245</v>
      </c>
      <c r="I855">
        <v>2</v>
      </c>
      <c r="J855" t="s">
        <v>114</v>
      </c>
      <c r="K855" s="19">
        <v>0.25</v>
      </c>
      <c r="L855" s="19">
        <v>0.60416666666666663</v>
      </c>
      <c r="M855">
        <v>8.5</v>
      </c>
      <c r="N855">
        <v>541.79999999999995</v>
      </c>
      <c r="O855">
        <v>70</v>
      </c>
      <c r="P855">
        <v>76</v>
      </c>
      <c r="Q855" t="s">
        <v>97</v>
      </c>
      <c r="R855">
        <v>30</v>
      </c>
      <c r="S855" s="19">
        <v>0.45833333333333331</v>
      </c>
      <c r="T855">
        <v>0</v>
      </c>
      <c r="U855" s="19">
        <v>0</v>
      </c>
      <c r="V855" t="s">
        <v>97</v>
      </c>
      <c r="W855">
        <v>8</v>
      </c>
      <c r="X855" t="s">
        <v>100</v>
      </c>
      <c r="Y855" t="b">
        <v>0</v>
      </c>
    </row>
    <row r="856" spans="1:25" x14ac:dyDescent="0.25">
      <c r="A856" t="s">
        <v>92</v>
      </c>
      <c r="B856" t="s">
        <v>171</v>
      </c>
      <c r="C856" t="s">
        <v>94</v>
      </c>
      <c r="D856" t="s">
        <v>172</v>
      </c>
      <c r="E856" t="s">
        <v>243</v>
      </c>
      <c r="F856" t="s">
        <v>137</v>
      </c>
      <c r="G856">
        <v>22769</v>
      </c>
      <c r="H856" t="s">
        <v>246</v>
      </c>
      <c r="I856">
        <v>1</v>
      </c>
      <c r="J856" t="s">
        <v>99</v>
      </c>
      <c r="K856" s="19">
        <v>0.25</v>
      </c>
      <c r="L856" s="19">
        <v>0.60416666666666663</v>
      </c>
      <c r="M856">
        <v>8.5</v>
      </c>
      <c r="N856">
        <v>309.60000000000002</v>
      </c>
      <c r="O856">
        <v>72</v>
      </c>
      <c r="P856">
        <v>76</v>
      </c>
      <c r="Q856" t="s">
        <v>97</v>
      </c>
      <c r="R856">
        <v>30</v>
      </c>
      <c r="S856" s="19">
        <v>0.45833333333333331</v>
      </c>
      <c r="T856">
        <v>0</v>
      </c>
      <c r="U856" s="19">
        <v>0</v>
      </c>
      <c r="V856" t="s">
        <v>97</v>
      </c>
      <c r="W856">
        <v>8</v>
      </c>
      <c r="X856" t="s">
        <v>100</v>
      </c>
      <c r="Y856" t="b">
        <v>0</v>
      </c>
    </row>
    <row r="857" spans="1:25" x14ac:dyDescent="0.25">
      <c r="A857" t="s">
        <v>92</v>
      </c>
      <c r="B857" t="s">
        <v>171</v>
      </c>
      <c r="C857" t="s">
        <v>94</v>
      </c>
      <c r="D857" t="s">
        <v>172</v>
      </c>
      <c r="E857" t="s">
        <v>243</v>
      </c>
      <c r="F857" t="s">
        <v>137</v>
      </c>
      <c r="G857">
        <v>22914</v>
      </c>
      <c r="H857" t="s">
        <v>247</v>
      </c>
      <c r="I857">
        <v>1</v>
      </c>
      <c r="J857" t="s">
        <v>102</v>
      </c>
      <c r="K857" s="19">
        <v>0.25</v>
      </c>
      <c r="L857" s="19">
        <v>0.60416666666666663</v>
      </c>
      <c r="M857">
        <v>8.5</v>
      </c>
      <c r="N857">
        <v>309.60000000000002</v>
      </c>
      <c r="O857">
        <v>32</v>
      </c>
      <c r="P857">
        <v>76</v>
      </c>
      <c r="Q857" t="s">
        <v>97</v>
      </c>
      <c r="R857">
        <v>30</v>
      </c>
      <c r="S857" s="19">
        <v>0.45833333333333331</v>
      </c>
      <c r="T857">
        <v>0</v>
      </c>
      <c r="U857" s="19">
        <v>0</v>
      </c>
      <c r="V857" t="s">
        <v>97</v>
      </c>
      <c r="W857">
        <v>8</v>
      </c>
      <c r="X857" t="s">
        <v>100</v>
      </c>
      <c r="Y857" t="b">
        <v>0</v>
      </c>
    </row>
    <row r="858" spans="1:25" x14ac:dyDescent="0.25">
      <c r="A858" t="s">
        <v>92</v>
      </c>
      <c r="B858" t="s">
        <v>171</v>
      </c>
      <c r="C858" t="s">
        <v>94</v>
      </c>
      <c r="D858" t="s">
        <v>172</v>
      </c>
      <c r="E858" t="s">
        <v>243</v>
      </c>
      <c r="F858" t="s">
        <v>137</v>
      </c>
      <c r="G858">
        <v>22914</v>
      </c>
      <c r="H858" t="s">
        <v>247</v>
      </c>
      <c r="I858">
        <v>1</v>
      </c>
      <c r="J858" t="s">
        <v>103</v>
      </c>
      <c r="K858" s="19">
        <v>0.25</v>
      </c>
      <c r="L858" s="19">
        <v>0.60416666666666663</v>
      </c>
      <c r="M858">
        <v>8.5</v>
      </c>
      <c r="N858">
        <v>309.60000000000002</v>
      </c>
      <c r="O858">
        <v>32</v>
      </c>
      <c r="P858">
        <v>76</v>
      </c>
      <c r="Q858" t="s">
        <v>97</v>
      </c>
      <c r="R858">
        <v>30</v>
      </c>
      <c r="S858" s="19">
        <v>0.45833333333333331</v>
      </c>
      <c r="T858">
        <v>0</v>
      </c>
      <c r="U858" s="19">
        <v>0</v>
      </c>
      <c r="V858" t="s">
        <v>97</v>
      </c>
      <c r="W858">
        <v>8</v>
      </c>
      <c r="X858" t="s">
        <v>100</v>
      </c>
      <c r="Y858" t="b">
        <v>0</v>
      </c>
    </row>
    <row r="859" spans="1:25" x14ac:dyDescent="0.25">
      <c r="A859" t="s">
        <v>92</v>
      </c>
      <c r="B859" t="s">
        <v>171</v>
      </c>
      <c r="C859" t="s">
        <v>94</v>
      </c>
      <c r="D859" t="s">
        <v>172</v>
      </c>
      <c r="E859" t="s">
        <v>243</v>
      </c>
      <c r="F859" t="s">
        <v>137</v>
      </c>
      <c r="G859">
        <v>22914</v>
      </c>
      <c r="H859" t="s">
        <v>247</v>
      </c>
      <c r="I859">
        <v>2</v>
      </c>
      <c r="J859" t="s">
        <v>103</v>
      </c>
      <c r="K859" s="19">
        <v>0.25</v>
      </c>
      <c r="L859" s="19">
        <v>0.60416666666666663</v>
      </c>
      <c r="M859">
        <v>8.5</v>
      </c>
      <c r="N859">
        <v>309.60000000000002</v>
      </c>
      <c r="O859">
        <v>32</v>
      </c>
      <c r="P859">
        <v>76</v>
      </c>
      <c r="Q859" t="s">
        <v>97</v>
      </c>
      <c r="R859">
        <v>30</v>
      </c>
      <c r="S859" s="19">
        <v>0.45833333333333331</v>
      </c>
      <c r="T859">
        <v>0</v>
      </c>
      <c r="U859" s="19">
        <v>0</v>
      </c>
      <c r="V859" t="s">
        <v>97</v>
      </c>
      <c r="W859">
        <v>8</v>
      </c>
      <c r="X859" t="s">
        <v>100</v>
      </c>
      <c r="Y859" t="b">
        <v>0</v>
      </c>
    </row>
    <row r="860" spans="1:25" x14ac:dyDescent="0.25">
      <c r="A860" t="s">
        <v>92</v>
      </c>
      <c r="B860" t="s">
        <v>171</v>
      </c>
      <c r="C860" t="s">
        <v>94</v>
      </c>
      <c r="D860" t="s">
        <v>172</v>
      </c>
      <c r="E860" t="s">
        <v>243</v>
      </c>
      <c r="F860" t="s">
        <v>137</v>
      </c>
      <c r="G860">
        <v>23249</v>
      </c>
      <c r="H860" t="s">
        <v>248</v>
      </c>
      <c r="I860">
        <v>1</v>
      </c>
      <c r="J860" t="s">
        <v>113</v>
      </c>
      <c r="K860" s="19">
        <v>0.25</v>
      </c>
      <c r="L860" s="19">
        <v>0.60416666666666663</v>
      </c>
      <c r="M860">
        <v>8.5</v>
      </c>
      <c r="N860">
        <v>0</v>
      </c>
      <c r="O860">
        <v>48</v>
      </c>
      <c r="P860">
        <v>76</v>
      </c>
      <c r="Q860" t="s">
        <v>97</v>
      </c>
      <c r="R860">
        <v>30</v>
      </c>
      <c r="S860" s="19">
        <v>0.45833333333333331</v>
      </c>
      <c r="T860">
        <v>0</v>
      </c>
      <c r="U860" s="19">
        <v>0.54166666666666663</v>
      </c>
      <c r="V860" t="s">
        <v>97</v>
      </c>
      <c r="W860">
        <v>8</v>
      </c>
      <c r="X860" t="s">
        <v>100</v>
      </c>
      <c r="Y860" t="b">
        <v>0</v>
      </c>
    </row>
    <row r="861" spans="1:25" x14ac:dyDescent="0.25">
      <c r="A861" t="s">
        <v>92</v>
      </c>
      <c r="B861" t="s">
        <v>171</v>
      </c>
      <c r="C861" t="s">
        <v>94</v>
      </c>
      <c r="D861" t="s">
        <v>172</v>
      </c>
      <c r="E861" t="s">
        <v>243</v>
      </c>
      <c r="F861" t="s">
        <v>137</v>
      </c>
      <c r="G861">
        <v>23249</v>
      </c>
      <c r="H861" t="s">
        <v>248</v>
      </c>
      <c r="I861">
        <v>1</v>
      </c>
      <c r="J861" t="s">
        <v>101</v>
      </c>
      <c r="K861" s="19">
        <v>0.25</v>
      </c>
      <c r="L861" s="19">
        <v>0.60416666666666663</v>
      </c>
      <c r="M861">
        <v>8.5</v>
      </c>
      <c r="N861">
        <v>0</v>
      </c>
      <c r="O861">
        <v>48</v>
      </c>
      <c r="P861">
        <v>76</v>
      </c>
      <c r="Q861" t="s">
        <v>97</v>
      </c>
      <c r="R861">
        <v>30</v>
      </c>
      <c r="S861" s="19">
        <v>0.45833333333333331</v>
      </c>
      <c r="T861">
        <v>0</v>
      </c>
      <c r="U861" s="19">
        <v>0.54166666666666663</v>
      </c>
      <c r="V861" t="s">
        <v>97</v>
      </c>
      <c r="W861">
        <v>8</v>
      </c>
      <c r="X861" t="s">
        <v>100</v>
      </c>
      <c r="Y861" t="b">
        <v>0</v>
      </c>
    </row>
    <row r="862" spans="1:25" x14ac:dyDescent="0.25">
      <c r="A862" t="s">
        <v>92</v>
      </c>
      <c r="B862" t="s">
        <v>171</v>
      </c>
      <c r="C862" t="s">
        <v>94</v>
      </c>
      <c r="D862" t="s">
        <v>172</v>
      </c>
      <c r="E862" t="s">
        <v>243</v>
      </c>
      <c r="F862" t="s">
        <v>137</v>
      </c>
      <c r="G862">
        <v>23249</v>
      </c>
      <c r="H862" t="s">
        <v>248</v>
      </c>
      <c r="I862">
        <v>2</v>
      </c>
      <c r="J862" t="s">
        <v>101</v>
      </c>
      <c r="K862" s="19">
        <v>0.25</v>
      </c>
      <c r="L862" s="19">
        <v>0.60416666666666663</v>
      </c>
      <c r="M862">
        <v>8.5</v>
      </c>
      <c r="N862">
        <v>0</v>
      </c>
      <c r="O862">
        <v>48</v>
      </c>
      <c r="P862">
        <v>76</v>
      </c>
      <c r="Q862" t="s">
        <v>97</v>
      </c>
      <c r="R862">
        <v>30</v>
      </c>
      <c r="S862" s="19">
        <v>0.45833333333333331</v>
      </c>
      <c r="T862">
        <v>0</v>
      </c>
      <c r="U862" s="19">
        <v>0.54166666666666663</v>
      </c>
      <c r="V862" t="s">
        <v>97</v>
      </c>
      <c r="W862">
        <v>8</v>
      </c>
      <c r="X862" t="s">
        <v>100</v>
      </c>
      <c r="Y862" t="b">
        <v>0</v>
      </c>
    </row>
    <row r="863" spans="1:25" x14ac:dyDescent="0.25">
      <c r="A863" t="s">
        <v>92</v>
      </c>
      <c r="B863" t="s">
        <v>171</v>
      </c>
      <c r="C863" t="s">
        <v>94</v>
      </c>
      <c r="D863" t="s">
        <v>172</v>
      </c>
      <c r="E863" t="s">
        <v>243</v>
      </c>
      <c r="F863" t="s">
        <v>137</v>
      </c>
      <c r="G863">
        <v>26243</v>
      </c>
      <c r="H863" t="s">
        <v>251</v>
      </c>
      <c r="I863">
        <v>2</v>
      </c>
      <c r="J863" t="s">
        <v>99</v>
      </c>
      <c r="K863" s="19">
        <v>0.25</v>
      </c>
      <c r="L863" s="19">
        <v>0.60416666666666663</v>
      </c>
      <c r="M863">
        <v>8.5</v>
      </c>
      <c r="N863">
        <v>309.60000000000002</v>
      </c>
      <c r="O863">
        <v>39.5</v>
      </c>
      <c r="P863">
        <v>76</v>
      </c>
      <c r="Q863" t="s">
        <v>97</v>
      </c>
      <c r="R863">
        <v>30</v>
      </c>
      <c r="S863" s="19">
        <v>0.45833333333333331</v>
      </c>
      <c r="T863">
        <v>0</v>
      </c>
      <c r="U863" s="19">
        <v>0.54166666666666663</v>
      </c>
      <c r="V863" t="s">
        <v>97</v>
      </c>
      <c r="W863">
        <v>8</v>
      </c>
      <c r="X863" t="s">
        <v>100</v>
      </c>
      <c r="Y863" t="b">
        <v>0</v>
      </c>
    </row>
    <row r="864" spans="1:25" x14ac:dyDescent="0.25">
      <c r="A864" t="s">
        <v>92</v>
      </c>
      <c r="B864" t="s">
        <v>171</v>
      </c>
      <c r="C864" t="s">
        <v>94</v>
      </c>
      <c r="D864" t="s">
        <v>172</v>
      </c>
      <c r="E864" t="s">
        <v>243</v>
      </c>
      <c r="F864" t="s">
        <v>137</v>
      </c>
      <c r="G864">
        <v>26243</v>
      </c>
      <c r="H864" t="s">
        <v>251</v>
      </c>
      <c r="I864">
        <v>2</v>
      </c>
      <c r="J864" t="s">
        <v>102</v>
      </c>
      <c r="K864" s="19">
        <v>0.25</v>
      </c>
      <c r="L864" s="19">
        <v>0.60416666666666663</v>
      </c>
      <c r="M864">
        <v>8.5</v>
      </c>
      <c r="N864">
        <v>309.60000000000002</v>
      </c>
      <c r="O864">
        <v>39.5</v>
      </c>
      <c r="P864">
        <v>76</v>
      </c>
      <c r="Q864" t="s">
        <v>97</v>
      </c>
      <c r="R864">
        <v>30</v>
      </c>
      <c r="S864" s="19">
        <v>0.45833333333333331</v>
      </c>
      <c r="T864">
        <v>0</v>
      </c>
      <c r="U864" s="19">
        <v>0.54166666666666663</v>
      </c>
      <c r="V864" t="s">
        <v>97</v>
      </c>
      <c r="W864">
        <v>8</v>
      </c>
      <c r="X864" t="s">
        <v>100</v>
      </c>
      <c r="Y864" t="b">
        <v>0</v>
      </c>
    </row>
    <row r="865" spans="1:25" x14ac:dyDescent="0.25">
      <c r="A865" t="s">
        <v>92</v>
      </c>
      <c r="B865" t="s">
        <v>171</v>
      </c>
      <c r="C865" t="s">
        <v>94</v>
      </c>
      <c r="D865" t="s">
        <v>172</v>
      </c>
      <c r="E865" t="s">
        <v>243</v>
      </c>
      <c r="F865" t="s">
        <v>137</v>
      </c>
      <c r="G865">
        <v>26319</v>
      </c>
      <c r="H865" t="s">
        <v>252</v>
      </c>
      <c r="I865">
        <v>1</v>
      </c>
      <c r="J865" t="s">
        <v>105</v>
      </c>
      <c r="K865" s="19">
        <v>0.25</v>
      </c>
      <c r="L865" s="19">
        <v>0.60416666666666663</v>
      </c>
      <c r="M865">
        <v>8.5</v>
      </c>
      <c r="N865">
        <v>309.60000000000002</v>
      </c>
      <c r="O865">
        <v>48</v>
      </c>
      <c r="P865">
        <v>76</v>
      </c>
      <c r="Q865" t="s">
        <v>97</v>
      </c>
      <c r="R865">
        <v>30</v>
      </c>
      <c r="S865" s="19">
        <v>0.45833333333333331</v>
      </c>
      <c r="T865">
        <v>0</v>
      </c>
      <c r="U865" s="19">
        <v>0.54166666666666663</v>
      </c>
      <c r="V865" t="s">
        <v>97</v>
      </c>
      <c r="W865">
        <v>8</v>
      </c>
      <c r="X865" t="s">
        <v>100</v>
      </c>
      <c r="Y865" t="b">
        <v>0</v>
      </c>
    </row>
    <row r="866" spans="1:25" x14ac:dyDescent="0.25">
      <c r="A866" t="s">
        <v>92</v>
      </c>
      <c r="B866" t="s">
        <v>171</v>
      </c>
      <c r="C866" t="s">
        <v>94</v>
      </c>
      <c r="D866" t="s">
        <v>172</v>
      </c>
      <c r="E866" t="s">
        <v>243</v>
      </c>
      <c r="F866" t="s">
        <v>137</v>
      </c>
      <c r="G866">
        <v>26319</v>
      </c>
      <c r="H866" t="s">
        <v>252</v>
      </c>
      <c r="I866">
        <v>1</v>
      </c>
      <c r="J866" t="s">
        <v>114</v>
      </c>
      <c r="K866" s="19">
        <v>0.25</v>
      </c>
      <c r="L866" s="19">
        <v>0.60416666666666663</v>
      </c>
      <c r="M866">
        <v>8.5</v>
      </c>
      <c r="N866">
        <v>541.79999999999995</v>
      </c>
      <c r="O866">
        <v>48</v>
      </c>
      <c r="P866">
        <v>76</v>
      </c>
      <c r="Q866" t="s">
        <v>97</v>
      </c>
      <c r="R866">
        <v>30</v>
      </c>
      <c r="S866" s="19">
        <v>0.45833333333333331</v>
      </c>
      <c r="T866">
        <v>0</v>
      </c>
      <c r="U866" s="19">
        <v>0.54166666666666663</v>
      </c>
      <c r="V866" t="s">
        <v>97</v>
      </c>
      <c r="W866">
        <v>8</v>
      </c>
      <c r="X866" t="s">
        <v>100</v>
      </c>
      <c r="Y866" t="b">
        <v>0</v>
      </c>
    </row>
    <row r="867" spans="1:25" x14ac:dyDescent="0.25">
      <c r="A867" t="s">
        <v>92</v>
      </c>
      <c r="B867" t="s">
        <v>171</v>
      </c>
      <c r="C867" t="s">
        <v>94</v>
      </c>
      <c r="D867" t="s">
        <v>172</v>
      </c>
      <c r="E867" t="s">
        <v>243</v>
      </c>
      <c r="F867" t="s">
        <v>137</v>
      </c>
      <c r="G867">
        <v>26319</v>
      </c>
      <c r="H867" t="s">
        <v>252</v>
      </c>
      <c r="I867">
        <v>2</v>
      </c>
      <c r="J867" t="s">
        <v>105</v>
      </c>
      <c r="K867" s="19">
        <v>0.25</v>
      </c>
      <c r="L867" s="19">
        <v>0.60416666666666663</v>
      </c>
      <c r="M867">
        <v>8.5</v>
      </c>
      <c r="N867">
        <v>309.60000000000002</v>
      </c>
      <c r="O867">
        <v>48</v>
      </c>
      <c r="P867">
        <v>76</v>
      </c>
      <c r="Q867" t="s">
        <v>97</v>
      </c>
      <c r="R867">
        <v>30</v>
      </c>
      <c r="S867" s="19">
        <v>0.45833333333333331</v>
      </c>
      <c r="T867">
        <v>0</v>
      </c>
      <c r="U867" s="19">
        <v>0.54166666666666663</v>
      </c>
      <c r="V867" t="s">
        <v>97</v>
      </c>
      <c r="W867">
        <v>8</v>
      </c>
      <c r="X867" t="s">
        <v>100</v>
      </c>
      <c r="Y867" t="b">
        <v>0</v>
      </c>
    </row>
    <row r="868" spans="1:25" x14ac:dyDescent="0.25">
      <c r="A868" t="s">
        <v>92</v>
      </c>
      <c r="B868" t="s">
        <v>171</v>
      </c>
      <c r="C868" t="s">
        <v>94</v>
      </c>
      <c r="D868" t="s">
        <v>172</v>
      </c>
      <c r="E868" t="s">
        <v>243</v>
      </c>
      <c r="F868" t="s">
        <v>139</v>
      </c>
      <c r="G868">
        <v>19843</v>
      </c>
      <c r="H868" t="s">
        <v>254</v>
      </c>
      <c r="I868">
        <v>1</v>
      </c>
      <c r="J868" t="s">
        <v>99</v>
      </c>
      <c r="K868" s="19">
        <v>0.25</v>
      </c>
      <c r="L868" s="19">
        <v>0.60416666666666663</v>
      </c>
      <c r="M868">
        <v>8.5</v>
      </c>
      <c r="N868">
        <v>0</v>
      </c>
      <c r="O868">
        <v>70</v>
      </c>
      <c r="P868">
        <v>76</v>
      </c>
      <c r="Q868" t="s">
        <v>97</v>
      </c>
      <c r="R868">
        <v>30</v>
      </c>
      <c r="S868" s="19">
        <v>0.45833333333333331</v>
      </c>
      <c r="T868">
        <v>0</v>
      </c>
      <c r="U868" s="19">
        <v>0</v>
      </c>
      <c r="V868" t="s">
        <v>97</v>
      </c>
      <c r="W868">
        <v>8</v>
      </c>
      <c r="X868" t="s">
        <v>100</v>
      </c>
      <c r="Y868" t="b">
        <v>0</v>
      </c>
    </row>
    <row r="869" spans="1:25" x14ac:dyDescent="0.25">
      <c r="A869" t="s">
        <v>92</v>
      </c>
      <c r="B869" t="s">
        <v>171</v>
      </c>
      <c r="C869" t="s">
        <v>94</v>
      </c>
      <c r="D869" t="s">
        <v>172</v>
      </c>
      <c r="E869" t="s">
        <v>243</v>
      </c>
      <c r="F869" t="s">
        <v>139</v>
      </c>
      <c r="G869">
        <v>19843</v>
      </c>
      <c r="H869" t="s">
        <v>254</v>
      </c>
      <c r="I869">
        <v>1</v>
      </c>
      <c r="J869" t="s">
        <v>113</v>
      </c>
      <c r="K869" s="19">
        <v>0.25</v>
      </c>
      <c r="L869" s="19">
        <v>0.60416666666666663</v>
      </c>
      <c r="M869">
        <v>8.5</v>
      </c>
      <c r="N869">
        <v>0</v>
      </c>
      <c r="O869">
        <v>70</v>
      </c>
      <c r="P869">
        <v>76</v>
      </c>
      <c r="Q869" t="s">
        <v>97</v>
      </c>
      <c r="R869">
        <v>30</v>
      </c>
      <c r="S869" s="19">
        <v>0.45833333333333331</v>
      </c>
      <c r="T869">
        <v>0</v>
      </c>
      <c r="U869" s="19">
        <v>0.54166666666666663</v>
      </c>
      <c r="V869" t="s">
        <v>97</v>
      </c>
      <c r="W869">
        <v>8</v>
      </c>
      <c r="X869" t="s">
        <v>100</v>
      </c>
      <c r="Y869" t="b">
        <v>0</v>
      </c>
    </row>
    <row r="870" spans="1:25" x14ac:dyDescent="0.25">
      <c r="A870" t="s">
        <v>92</v>
      </c>
      <c r="B870" t="s">
        <v>171</v>
      </c>
      <c r="C870" t="s">
        <v>94</v>
      </c>
      <c r="D870" t="s">
        <v>172</v>
      </c>
      <c r="E870" t="s">
        <v>243</v>
      </c>
      <c r="F870" t="s">
        <v>139</v>
      </c>
      <c r="G870">
        <v>19843</v>
      </c>
      <c r="H870" t="s">
        <v>254</v>
      </c>
      <c r="I870">
        <v>1</v>
      </c>
      <c r="J870" t="s">
        <v>114</v>
      </c>
      <c r="K870" s="19">
        <v>0.25</v>
      </c>
      <c r="L870" s="19">
        <v>0.60416666666666663</v>
      </c>
      <c r="M870">
        <v>8.5</v>
      </c>
      <c r="N870">
        <v>0</v>
      </c>
      <c r="O870">
        <v>70</v>
      </c>
      <c r="P870">
        <v>76</v>
      </c>
      <c r="Q870" t="s">
        <v>97</v>
      </c>
      <c r="R870">
        <v>30</v>
      </c>
      <c r="S870" s="19">
        <v>0.45833333333333331</v>
      </c>
      <c r="T870">
        <v>0</v>
      </c>
      <c r="U870" s="19">
        <v>0.54166666666666663</v>
      </c>
      <c r="V870" t="s">
        <v>97</v>
      </c>
      <c r="W870">
        <v>8</v>
      </c>
      <c r="X870" t="s">
        <v>100</v>
      </c>
      <c r="Y870" t="b">
        <v>0</v>
      </c>
    </row>
    <row r="871" spans="1:25" x14ac:dyDescent="0.25">
      <c r="A871" t="s">
        <v>92</v>
      </c>
      <c r="B871" t="s">
        <v>171</v>
      </c>
      <c r="C871" t="s">
        <v>94</v>
      </c>
      <c r="D871" t="s">
        <v>172</v>
      </c>
      <c r="E871" t="s">
        <v>243</v>
      </c>
      <c r="F871" t="s">
        <v>139</v>
      </c>
      <c r="G871">
        <v>19843</v>
      </c>
      <c r="H871" t="s">
        <v>254</v>
      </c>
      <c r="I871">
        <v>2</v>
      </c>
      <c r="J871" t="s">
        <v>113</v>
      </c>
      <c r="K871" s="19">
        <v>0.25</v>
      </c>
      <c r="L871" s="19">
        <v>0.60416666666666663</v>
      </c>
      <c r="M871">
        <v>8.5</v>
      </c>
      <c r="N871">
        <v>0</v>
      </c>
      <c r="O871">
        <v>70</v>
      </c>
      <c r="P871">
        <v>76</v>
      </c>
      <c r="Q871" t="s">
        <v>97</v>
      </c>
      <c r="R871">
        <v>30</v>
      </c>
      <c r="S871" s="19">
        <v>0.45833333333333331</v>
      </c>
      <c r="T871">
        <v>0</v>
      </c>
      <c r="U871" s="19">
        <v>0.54166666666666663</v>
      </c>
      <c r="V871" t="s">
        <v>97</v>
      </c>
      <c r="W871">
        <v>8</v>
      </c>
      <c r="X871" t="s">
        <v>100</v>
      </c>
      <c r="Y871" t="b">
        <v>0</v>
      </c>
    </row>
    <row r="872" spans="1:25" x14ac:dyDescent="0.25">
      <c r="A872" t="s">
        <v>92</v>
      </c>
      <c r="B872" t="s">
        <v>171</v>
      </c>
      <c r="C872" t="s">
        <v>94</v>
      </c>
      <c r="D872" t="s">
        <v>172</v>
      </c>
      <c r="E872" t="s">
        <v>243</v>
      </c>
      <c r="F872" t="s">
        <v>139</v>
      </c>
      <c r="G872">
        <v>19843</v>
      </c>
      <c r="H872" t="s">
        <v>254</v>
      </c>
      <c r="I872">
        <v>2</v>
      </c>
      <c r="J872" t="s">
        <v>114</v>
      </c>
      <c r="K872" s="19">
        <v>0.25</v>
      </c>
      <c r="L872" s="19">
        <v>0.60416666666666663</v>
      </c>
      <c r="M872">
        <v>8.5</v>
      </c>
      <c r="N872">
        <v>0</v>
      </c>
      <c r="O872">
        <v>70</v>
      </c>
      <c r="P872">
        <v>76</v>
      </c>
      <c r="Q872" t="s">
        <v>97</v>
      </c>
      <c r="R872">
        <v>30</v>
      </c>
      <c r="S872" s="19">
        <v>0.45833333333333331</v>
      </c>
      <c r="T872">
        <v>0</v>
      </c>
      <c r="U872" s="19">
        <v>0.54166666666666663</v>
      </c>
      <c r="V872" t="s">
        <v>97</v>
      </c>
      <c r="W872">
        <v>8</v>
      </c>
      <c r="X872" t="s">
        <v>100</v>
      </c>
      <c r="Y872" t="b">
        <v>0</v>
      </c>
    </row>
    <row r="873" spans="1:25" x14ac:dyDescent="0.25">
      <c r="A873" t="s">
        <v>92</v>
      </c>
      <c r="B873" t="s">
        <v>171</v>
      </c>
      <c r="C873" t="s">
        <v>94</v>
      </c>
      <c r="D873" t="s">
        <v>172</v>
      </c>
      <c r="E873" t="s">
        <v>243</v>
      </c>
      <c r="F873" t="s">
        <v>139</v>
      </c>
      <c r="G873">
        <v>20862</v>
      </c>
      <c r="H873" t="s">
        <v>245</v>
      </c>
      <c r="I873">
        <v>2</v>
      </c>
      <c r="J873" t="s">
        <v>105</v>
      </c>
      <c r="K873" s="19">
        <v>0.25</v>
      </c>
      <c r="L873" s="19">
        <v>0.60416666666666663</v>
      </c>
      <c r="M873">
        <v>8.5</v>
      </c>
      <c r="N873">
        <v>309.60000000000002</v>
      </c>
      <c r="O873">
        <v>70</v>
      </c>
      <c r="P873">
        <v>76</v>
      </c>
      <c r="Q873" t="s">
        <v>97</v>
      </c>
      <c r="R873">
        <v>30</v>
      </c>
      <c r="S873" s="19">
        <v>0.45833333333333331</v>
      </c>
      <c r="T873">
        <v>0</v>
      </c>
      <c r="U873" s="19">
        <v>0.54166666666666663</v>
      </c>
      <c r="V873" t="s">
        <v>97</v>
      </c>
      <c r="W873">
        <v>8</v>
      </c>
      <c r="X873" t="s">
        <v>100</v>
      </c>
      <c r="Y873" t="b">
        <v>0</v>
      </c>
    </row>
    <row r="874" spans="1:25" x14ac:dyDescent="0.25">
      <c r="A874" t="s">
        <v>92</v>
      </c>
      <c r="B874" t="s">
        <v>171</v>
      </c>
      <c r="C874" t="s">
        <v>94</v>
      </c>
      <c r="D874" t="s">
        <v>172</v>
      </c>
      <c r="E874" t="s">
        <v>243</v>
      </c>
      <c r="F874" t="s">
        <v>139</v>
      </c>
      <c r="G874">
        <v>23091</v>
      </c>
      <c r="H874" t="s">
        <v>255</v>
      </c>
      <c r="I874">
        <v>1</v>
      </c>
      <c r="J874" t="s">
        <v>102</v>
      </c>
      <c r="K874" s="19">
        <v>0.25</v>
      </c>
      <c r="L874" s="19">
        <v>0.60416666666666663</v>
      </c>
      <c r="M874">
        <v>8.5</v>
      </c>
      <c r="N874">
        <v>0</v>
      </c>
      <c r="O874">
        <v>31.5</v>
      </c>
      <c r="P874">
        <v>76</v>
      </c>
      <c r="Q874" t="s">
        <v>97</v>
      </c>
      <c r="R874">
        <v>30</v>
      </c>
      <c r="S874" s="19">
        <v>0.45833333333333331</v>
      </c>
      <c r="T874">
        <v>0</v>
      </c>
      <c r="U874" s="19">
        <v>0</v>
      </c>
      <c r="V874" t="s">
        <v>97</v>
      </c>
      <c r="W874">
        <v>8</v>
      </c>
      <c r="X874" t="s">
        <v>100</v>
      </c>
      <c r="Y874" t="b">
        <v>0</v>
      </c>
    </row>
    <row r="875" spans="1:25" x14ac:dyDescent="0.25">
      <c r="A875" t="s">
        <v>92</v>
      </c>
      <c r="B875" t="s">
        <v>171</v>
      </c>
      <c r="C875" t="s">
        <v>94</v>
      </c>
      <c r="D875" t="s">
        <v>172</v>
      </c>
      <c r="E875" t="s">
        <v>243</v>
      </c>
      <c r="F875" t="s">
        <v>139</v>
      </c>
      <c r="G875">
        <v>23091</v>
      </c>
      <c r="H875" t="s">
        <v>255</v>
      </c>
      <c r="I875">
        <v>2</v>
      </c>
      <c r="J875" t="s">
        <v>102</v>
      </c>
      <c r="K875" s="19">
        <v>0.25</v>
      </c>
      <c r="L875" s="19">
        <v>0.60416666666666663</v>
      </c>
      <c r="M875">
        <v>8.5</v>
      </c>
      <c r="N875">
        <v>0</v>
      </c>
      <c r="O875">
        <v>31.5</v>
      </c>
      <c r="P875">
        <v>76</v>
      </c>
      <c r="Q875" t="s">
        <v>97</v>
      </c>
      <c r="R875">
        <v>30</v>
      </c>
      <c r="S875" s="19">
        <v>0.45833333333333331</v>
      </c>
      <c r="T875">
        <v>0</v>
      </c>
      <c r="U875" s="19">
        <v>0</v>
      </c>
      <c r="V875" t="s">
        <v>97</v>
      </c>
      <c r="W875">
        <v>8</v>
      </c>
      <c r="X875" t="s">
        <v>100</v>
      </c>
      <c r="Y875" t="b">
        <v>0</v>
      </c>
    </row>
    <row r="876" spans="1:25" x14ac:dyDescent="0.25">
      <c r="A876" t="s">
        <v>92</v>
      </c>
      <c r="B876" t="s">
        <v>171</v>
      </c>
      <c r="C876" t="s">
        <v>94</v>
      </c>
      <c r="D876" t="s">
        <v>172</v>
      </c>
      <c r="E876" t="s">
        <v>243</v>
      </c>
      <c r="F876" t="s">
        <v>139</v>
      </c>
      <c r="G876">
        <v>23091</v>
      </c>
      <c r="H876" t="s">
        <v>255</v>
      </c>
      <c r="I876">
        <v>2</v>
      </c>
      <c r="J876" t="s">
        <v>103</v>
      </c>
      <c r="K876" s="19">
        <v>0.25</v>
      </c>
      <c r="L876" s="19">
        <v>0.60416666666666663</v>
      </c>
      <c r="M876">
        <v>8.5</v>
      </c>
      <c r="N876">
        <v>0</v>
      </c>
      <c r="O876">
        <v>31.5</v>
      </c>
      <c r="P876">
        <v>76</v>
      </c>
      <c r="Q876" t="s">
        <v>97</v>
      </c>
      <c r="R876">
        <v>30</v>
      </c>
      <c r="S876" s="19">
        <v>0.45833333333333331</v>
      </c>
      <c r="T876">
        <v>0</v>
      </c>
      <c r="U876" s="19">
        <v>0</v>
      </c>
      <c r="V876" t="s">
        <v>97</v>
      </c>
      <c r="W876">
        <v>8</v>
      </c>
      <c r="X876" t="s">
        <v>100</v>
      </c>
      <c r="Y876" t="b">
        <v>0</v>
      </c>
    </row>
    <row r="877" spans="1:25" x14ac:dyDescent="0.25">
      <c r="A877" t="s">
        <v>92</v>
      </c>
      <c r="B877" t="s">
        <v>171</v>
      </c>
      <c r="C877" t="s">
        <v>94</v>
      </c>
      <c r="D877" t="s">
        <v>172</v>
      </c>
      <c r="E877" t="s">
        <v>243</v>
      </c>
      <c r="F877" t="s">
        <v>139</v>
      </c>
      <c r="G877">
        <v>23249</v>
      </c>
      <c r="H877" t="s">
        <v>248</v>
      </c>
      <c r="I877">
        <v>1</v>
      </c>
      <c r="J877" t="s">
        <v>103</v>
      </c>
      <c r="K877" s="19">
        <v>0.25</v>
      </c>
      <c r="L877" s="19">
        <v>0.60416666666666663</v>
      </c>
      <c r="M877">
        <v>8.5</v>
      </c>
      <c r="N877">
        <v>0</v>
      </c>
      <c r="O877">
        <v>48</v>
      </c>
      <c r="P877">
        <v>76</v>
      </c>
      <c r="Q877" t="s">
        <v>97</v>
      </c>
      <c r="R877">
        <v>30</v>
      </c>
      <c r="S877" s="19">
        <v>0.45833333333333331</v>
      </c>
      <c r="T877">
        <v>0</v>
      </c>
      <c r="U877" s="19">
        <v>0.54166666666666663</v>
      </c>
      <c r="V877" t="s">
        <v>97</v>
      </c>
      <c r="W877">
        <v>8</v>
      </c>
      <c r="X877" t="s">
        <v>100</v>
      </c>
      <c r="Y877" t="b">
        <v>0</v>
      </c>
    </row>
    <row r="878" spans="1:25" x14ac:dyDescent="0.25">
      <c r="A878" t="s">
        <v>92</v>
      </c>
      <c r="B878" t="s">
        <v>171</v>
      </c>
      <c r="C878" t="s">
        <v>94</v>
      </c>
      <c r="D878" t="s">
        <v>172</v>
      </c>
      <c r="E878" t="s">
        <v>243</v>
      </c>
      <c r="F878" t="s">
        <v>139</v>
      </c>
      <c r="G878">
        <v>23673</v>
      </c>
      <c r="H878" t="s">
        <v>249</v>
      </c>
      <c r="I878">
        <v>2</v>
      </c>
      <c r="J878" t="s">
        <v>99</v>
      </c>
      <c r="K878" s="19">
        <v>0.25</v>
      </c>
      <c r="L878" s="19">
        <v>0.60416666666666663</v>
      </c>
      <c r="M878">
        <v>8.5</v>
      </c>
      <c r="N878">
        <v>309.60000000000002</v>
      </c>
      <c r="O878">
        <v>54</v>
      </c>
      <c r="P878">
        <v>76</v>
      </c>
      <c r="Q878" t="s">
        <v>97</v>
      </c>
      <c r="R878">
        <v>30</v>
      </c>
      <c r="S878" s="19">
        <v>0.45833333333333331</v>
      </c>
      <c r="T878">
        <v>0</v>
      </c>
      <c r="U878" s="19">
        <v>0</v>
      </c>
      <c r="V878" t="s">
        <v>97</v>
      </c>
      <c r="W878">
        <v>8</v>
      </c>
      <c r="X878" t="s">
        <v>100</v>
      </c>
      <c r="Y878" t="b">
        <v>0</v>
      </c>
    </row>
    <row r="879" spans="1:25" x14ac:dyDescent="0.25">
      <c r="A879" t="s">
        <v>92</v>
      </c>
      <c r="B879" t="s">
        <v>171</v>
      </c>
      <c r="C879" t="s">
        <v>94</v>
      </c>
      <c r="D879" t="s">
        <v>172</v>
      </c>
      <c r="E879" t="s">
        <v>243</v>
      </c>
      <c r="F879" t="s">
        <v>139</v>
      </c>
      <c r="G879">
        <v>24635</v>
      </c>
      <c r="H879" t="s">
        <v>250</v>
      </c>
      <c r="I879">
        <v>1</v>
      </c>
      <c r="J879" t="s">
        <v>105</v>
      </c>
      <c r="K879" s="19">
        <v>0.25</v>
      </c>
      <c r="L879" s="19">
        <v>0.60416666666666663</v>
      </c>
      <c r="M879">
        <v>8.5</v>
      </c>
      <c r="N879">
        <v>309.60000000000002</v>
      </c>
      <c r="O879">
        <v>47.5</v>
      </c>
      <c r="P879">
        <v>76</v>
      </c>
      <c r="Q879" t="s">
        <v>97</v>
      </c>
      <c r="R879">
        <v>30</v>
      </c>
      <c r="S879" s="19">
        <v>0.45833333333333331</v>
      </c>
      <c r="T879">
        <v>0</v>
      </c>
      <c r="U879" s="19">
        <v>0.54166666666666663</v>
      </c>
      <c r="V879" t="s">
        <v>97</v>
      </c>
      <c r="W879">
        <v>8</v>
      </c>
      <c r="X879" t="s">
        <v>100</v>
      </c>
      <c r="Y879" t="b">
        <v>0</v>
      </c>
    </row>
    <row r="880" spans="1:25" x14ac:dyDescent="0.25">
      <c r="A880" t="s">
        <v>92</v>
      </c>
      <c r="B880" t="s">
        <v>171</v>
      </c>
      <c r="C880" t="s">
        <v>94</v>
      </c>
      <c r="D880" t="s">
        <v>172</v>
      </c>
      <c r="E880" t="s">
        <v>243</v>
      </c>
      <c r="F880" t="s">
        <v>139</v>
      </c>
      <c r="G880">
        <v>24635</v>
      </c>
      <c r="H880" t="s">
        <v>250</v>
      </c>
      <c r="I880">
        <v>1</v>
      </c>
      <c r="J880" t="s">
        <v>101</v>
      </c>
      <c r="K880" s="19">
        <v>0.25</v>
      </c>
      <c r="L880" s="19">
        <v>0.60416666666666663</v>
      </c>
      <c r="M880">
        <v>8.5</v>
      </c>
      <c r="N880">
        <v>309.60000000000002</v>
      </c>
      <c r="O880">
        <v>47.5</v>
      </c>
      <c r="P880">
        <v>76</v>
      </c>
      <c r="Q880" t="s">
        <v>97</v>
      </c>
      <c r="R880">
        <v>30</v>
      </c>
      <c r="S880" s="19">
        <v>0.45833333333333331</v>
      </c>
      <c r="T880">
        <v>0</v>
      </c>
      <c r="U880" s="19">
        <v>0.54166666666666663</v>
      </c>
      <c r="V880" t="s">
        <v>97</v>
      </c>
      <c r="W880">
        <v>8</v>
      </c>
      <c r="X880" t="s">
        <v>100</v>
      </c>
      <c r="Y880" t="b">
        <v>0</v>
      </c>
    </row>
    <row r="881" spans="1:25" x14ac:dyDescent="0.25">
      <c r="A881" t="s">
        <v>92</v>
      </c>
      <c r="B881" t="s">
        <v>171</v>
      </c>
      <c r="C881" t="s">
        <v>94</v>
      </c>
      <c r="D881" t="s">
        <v>172</v>
      </c>
      <c r="E881" t="s">
        <v>243</v>
      </c>
      <c r="F881" t="s">
        <v>139</v>
      </c>
      <c r="G881">
        <v>26319</v>
      </c>
      <c r="H881" t="s">
        <v>252</v>
      </c>
      <c r="I881">
        <v>2</v>
      </c>
      <c r="J881" t="s">
        <v>101</v>
      </c>
      <c r="K881" s="19">
        <v>0.25</v>
      </c>
      <c r="L881" s="19">
        <v>0.60416666666666663</v>
      </c>
      <c r="M881">
        <v>8.5</v>
      </c>
      <c r="N881">
        <v>309.60000000000002</v>
      </c>
      <c r="O881">
        <v>48</v>
      </c>
      <c r="P881">
        <v>76</v>
      </c>
      <c r="Q881" t="s">
        <v>97</v>
      </c>
      <c r="R881">
        <v>30</v>
      </c>
      <c r="S881" s="19">
        <v>0.45833333333333331</v>
      </c>
      <c r="T881">
        <v>0</v>
      </c>
      <c r="U881" s="19">
        <v>0.54166666666666663</v>
      </c>
      <c r="V881" t="s">
        <v>97</v>
      </c>
      <c r="W881">
        <v>8</v>
      </c>
      <c r="X881" t="s">
        <v>100</v>
      </c>
      <c r="Y881" t="b">
        <v>0</v>
      </c>
    </row>
    <row r="882" spans="1:25" x14ac:dyDescent="0.25">
      <c r="A882" t="s">
        <v>92</v>
      </c>
      <c r="B882" t="s">
        <v>171</v>
      </c>
      <c r="C882" t="s">
        <v>94</v>
      </c>
      <c r="D882" t="s">
        <v>172</v>
      </c>
      <c r="E882" t="s">
        <v>256</v>
      </c>
      <c r="F882" t="s">
        <v>116</v>
      </c>
      <c r="G882">
        <v>19843</v>
      </c>
      <c r="H882" t="s">
        <v>254</v>
      </c>
      <c r="I882">
        <v>2</v>
      </c>
      <c r="J882" t="s">
        <v>105</v>
      </c>
      <c r="K882" s="19">
        <v>0.58333333333333337</v>
      </c>
      <c r="L882" s="19">
        <v>0.91666666666666663</v>
      </c>
      <c r="M882">
        <v>8</v>
      </c>
      <c r="N882">
        <v>0</v>
      </c>
      <c r="O882">
        <v>70</v>
      </c>
      <c r="P882">
        <v>76</v>
      </c>
      <c r="Q882" t="s">
        <v>97</v>
      </c>
      <c r="R882">
        <v>30</v>
      </c>
      <c r="S882" s="19">
        <v>0.79166666666666663</v>
      </c>
      <c r="T882">
        <v>0</v>
      </c>
      <c r="U882" s="19">
        <v>0.54166666666666663</v>
      </c>
      <c r="V882" t="s">
        <v>97</v>
      </c>
      <c r="W882">
        <v>7.5</v>
      </c>
      <c r="X882" t="s">
        <v>100</v>
      </c>
      <c r="Y882" t="b">
        <v>0</v>
      </c>
    </row>
    <row r="883" spans="1:25" x14ac:dyDescent="0.25">
      <c r="A883" t="s">
        <v>92</v>
      </c>
      <c r="B883" t="s">
        <v>171</v>
      </c>
      <c r="C883" t="s">
        <v>94</v>
      </c>
      <c r="D883" t="s">
        <v>172</v>
      </c>
      <c r="E883" t="s">
        <v>256</v>
      </c>
      <c r="F883" t="s">
        <v>116</v>
      </c>
      <c r="G883">
        <v>19843</v>
      </c>
      <c r="H883" t="s">
        <v>254</v>
      </c>
      <c r="I883">
        <v>2</v>
      </c>
      <c r="J883" t="s">
        <v>99</v>
      </c>
      <c r="K883" s="19">
        <v>0.58333333333333337</v>
      </c>
      <c r="L883" s="19">
        <v>0.91666666666666663</v>
      </c>
      <c r="M883">
        <v>8</v>
      </c>
      <c r="N883">
        <v>0</v>
      </c>
      <c r="O883">
        <v>70</v>
      </c>
      <c r="P883">
        <v>76</v>
      </c>
      <c r="Q883" t="s">
        <v>97</v>
      </c>
      <c r="R883">
        <v>30</v>
      </c>
      <c r="S883" s="19">
        <v>0.79166666666666663</v>
      </c>
      <c r="T883">
        <v>0</v>
      </c>
      <c r="U883" s="19">
        <v>0.54166666666666663</v>
      </c>
      <c r="V883" t="s">
        <v>97</v>
      </c>
      <c r="W883">
        <v>7.5</v>
      </c>
      <c r="X883" t="s">
        <v>100</v>
      </c>
      <c r="Y883" t="b">
        <v>0</v>
      </c>
    </row>
    <row r="884" spans="1:25" x14ac:dyDescent="0.25">
      <c r="A884" t="s">
        <v>92</v>
      </c>
      <c r="B884" t="s">
        <v>171</v>
      </c>
      <c r="C884" t="s">
        <v>94</v>
      </c>
      <c r="D884" t="s">
        <v>172</v>
      </c>
      <c r="E884" t="s">
        <v>256</v>
      </c>
      <c r="F884" t="s">
        <v>116</v>
      </c>
      <c r="G884">
        <v>20950</v>
      </c>
      <c r="H884" t="s">
        <v>257</v>
      </c>
      <c r="I884">
        <v>1</v>
      </c>
      <c r="J884" t="s">
        <v>99</v>
      </c>
      <c r="K884" s="19">
        <v>0.58333333333333337</v>
      </c>
      <c r="L884" s="19">
        <v>0.91666666666666663</v>
      </c>
      <c r="M884">
        <v>8</v>
      </c>
      <c r="N884">
        <v>0</v>
      </c>
      <c r="O884">
        <v>52.5</v>
      </c>
      <c r="P884">
        <v>76</v>
      </c>
      <c r="Q884" t="s">
        <v>97</v>
      </c>
      <c r="R884">
        <v>30</v>
      </c>
      <c r="S884" s="19">
        <v>0.79166666666666663</v>
      </c>
      <c r="T884">
        <v>0</v>
      </c>
      <c r="U884" s="19">
        <v>0.54166666666666663</v>
      </c>
      <c r="V884" t="s">
        <v>97</v>
      </c>
      <c r="W884">
        <v>7.5</v>
      </c>
      <c r="X884" t="s">
        <v>100</v>
      </c>
      <c r="Y884" t="b">
        <v>0</v>
      </c>
    </row>
    <row r="885" spans="1:25" x14ac:dyDescent="0.25">
      <c r="A885" t="s">
        <v>92</v>
      </c>
      <c r="B885" t="s">
        <v>171</v>
      </c>
      <c r="C885" t="s">
        <v>94</v>
      </c>
      <c r="D885" t="s">
        <v>172</v>
      </c>
      <c r="E885" t="s">
        <v>256</v>
      </c>
      <c r="F885" t="s">
        <v>116</v>
      </c>
      <c r="G885">
        <v>20950</v>
      </c>
      <c r="H885" t="s">
        <v>257</v>
      </c>
      <c r="I885">
        <v>1</v>
      </c>
      <c r="J885" t="s">
        <v>102</v>
      </c>
      <c r="K885" s="19">
        <v>0.58333333333333337</v>
      </c>
      <c r="L885" s="19">
        <v>0.91666666666666663</v>
      </c>
      <c r="M885">
        <v>8</v>
      </c>
      <c r="N885">
        <v>0</v>
      </c>
      <c r="O885">
        <v>52.5</v>
      </c>
      <c r="P885">
        <v>76</v>
      </c>
      <c r="Q885" t="s">
        <v>97</v>
      </c>
      <c r="R885">
        <v>30</v>
      </c>
      <c r="S885" s="19">
        <v>0.79166666666666663</v>
      </c>
      <c r="T885">
        <v>0</v>
      </c>
      <c r="U885" s="19">
        <v>0.54166666666666663</v>
      </c>
      <c r="V885" t="s">
        <v>97</v>
      </c>
      <c r="W885">
        <v>7.5</v>
      </c>
      <c r="X885" t="s">
        <v>100</v>
      </c>
      <c r="Y885" t="b">
        <v>0</v>
      </c>
    </row>
    <row r="886" spans="1:25" x14ac:dyDescent="0.25">
      <c r="A886" t="s">
        <v>92</v>
      </c>
      <c r="B886" t="s">
        <v>171</v>
      </c>
      <c r="C886" t="s">
        <v>94</v>
      </c>
      <c r="D886" t="s">
        <v>172</v>
      </c>
      <c r="E886" t="s">
        <v>256</v>
      </c>
      <c r="F886" t="s">
        <v>116</v>
      </c>
      <c r="G886">
        <v>20950</v>
      </c>
      <c r="H886" t="s">
        <v>257</v>
      </c>
      <c r="I886">
        <v>1</v>
      </c>
      <c r="J886" t="s">
        <v>103</v>
      </c>
      <c r="K886" s="19">
        <v>0.58333333333333337</v>
      </c>
      <c r="L886" s="19">
        <v>0.91666666666666663</v>
      </c>
      <c r="M886">
        <v>8</v>
      </c>
      <c r="N886">
        <v>0</v>
      </c>
      <c r="O886">
        <v>52.5</v>
      </c>
      <c r="P886">
        <v>76</v>
      </c>
      <c r="Q886" t="s">
        <v>97</v>
      </c>
      <c r="R886">
        <v>30</v>
      </c>
      <c r="S886" s="19">
        <v>0.79166666666666663</v>
      </c>
      <c r="T886">
        <v>0</v>
      </c>
      <c r="U886" s="19">
        <v>0.54166666666666663</v>
      </c>
      <c r="V886" t="s">
        <v>97</v>
      </c>
      <c r="W886">
        <v>7.5</v>
      </c>
      <c r="X886" t="s">
        <v>100</v>
      </c>
      <c r="Y886" t="b">
        <v>0</v>
      </c>
    </row>
    <row r="887" spans="1:25" x14ac:dyDescent="0.25">
      <c r="A887" t="s">
        <v>92</v>
      </c>
      <c r="B887" t="s">
        <v>171</v>
      </c>
      <c r="C887" t="s">
        <v>94</v>
      </c>
      <c r="D887" t="s">
        <v>172</v>
      </c>
      <c r="E887" t="s">
        <v>256</v>
      </c>
      <c r="F887" t="s">
        <v>116</v>
      </c>
      <c r="G887">
        <v>21327</v>
      </c>
      <c r="H887" t="s">
        <v>258</v>
      </c>
      <c r="I887">
        <v>1</v>
      </c>
      <c r="J887" t="s">
        <v>113</v>
      </c>
      <c r="K887" s="19">
        <v>0.58333333333333337</v>
      </c>
      <c r="L887" s="19">
        <v>0.91666666666666663</v>
      </c>
      <c r="M887">
        <v>8</v>
      </c>
      <c r="N887">
        <v>435.38</v>
      </c>
      <c r="O887">
        <v>60</v>
      </c>
      <c r="P887">
        <v>76</v>
      </c>
      <c r="Q887" t="s">
        <v>97</v>
      </c>
      <c r="R887">
        <v>30</v>
      </c>
      <c r="S887" s="19">
        <v>0.79166666666666663</v>
      </c>
      <c r="T887">
        <v>0</v>
      </c>
      <c r="U887" s="19">
        <v>0.54166666666666663</v>
      </c>
      <c r="V887" t="s">
        <v>97</v>
      </c>
      <c r="W887">
        <v>7.5</v>
      </c>
      <c r="X887" t="s">
        <v>100</v>
      </c>
      <c r="Y887" t="b">
        <v>0</v>
      </c>
    </row>
    <row r="888" spans="1:25" x14ac:dyDescent="0.25">
      <c r="A888" t="s">
        <v>92</v>
      </c>
      <c r="B888" t="s">
        <v>171</v>
      </c>
      <c r="C888" t="s">
        <v>94</v>
      </c>
      <c r="D888" t="s">
        <v>172</v>
      </c>
      <c r="E888" t="s">
        <v>256</v>
      </c>
      <c r="F888" t="s">
        <v>116</v>
      </c>
      <c r="G888">
        <v>21327</v>
      </c>
      <c r="H888" t="s">
        <v>258</v>
      </c>
      <c r="I888">
        <v>1</v>
      </c>
      <c r="J888" t="s">
        <v>114</v>
      </c>
      <c r="K888" s="19">
        <v>0.58333333333333337</v>
      </c>
      <c r="L888" s="19">
        <v>0.91666666666666663</v>
      </c>
      <c r="M888">
        <v>8</v>
      </c>
      <c r="N888">
        <v>507.94</v>
      </c>
      <c r="O888">
        <v>60</v>
      </c>
      <c r="P888">
        <v>76</v>
      </c>
      <c r="Q888" t="s">
        <v>97</v>
      </c>
      <c r="R888">
        <v>30</v>
      </c>
      <c r="S888" s="19">
        <v>0.79166666666666663</v>
      </c>
      <c r="T888">
        <v>0</v>
      </c>
      <c r="U888" s="19">
        <v>0.54166666666666663</v>
      </c>
      <c r="V888" t="s">
        <v>97</v>
      </c>
      <c r="W888">
        <v>7.5</v>
      </c>
      <c r="X888" t="s">
        <v>100</v>
      </c>
      <c r="Y888" t="b">
        <v>0</v>
      </c>
    </row>
    <row r="889" spans="1:25" x14ac:dyDescent="0.25">
      <c r="A889" t="s">
        <v>92</v>
      </c>
      <c r="B889" t="s">
        <v>171</v>
      </c>
      <c r="C889" t="s">
        <v>94</v>
      </c>
      <c r="D889" t="s">
        <v>172</v>
      </c>
      <c r="E889" t="s">
        <v>256</v>
      </c>
      <c r="F889" t="s">
        <v>116</v>
      </c>
      <c r="G889">
        <v>23673</v>
      </c>
      <c r="H889" t="s">
        <v>249</v>
      </c>
      <c r="I889">
        <v>2</v>
      </c>
      <c r="J889" t="s">
        <v>114</v>
      </c>
      <c r="K889" s="19">
        <v>0.58333333333333337</v>
      </c>
      <c r="L889" s="19">
        <v>0.91666666666666663</v>
      </c>
      <c r="M889">
        <v>8</v>
      </c>
      <c r="N889">
        <v>507.94</v>
      </c>
      <c r="O889">
        <v>54</v>
      </c>
      <c r="P889">
        <v>76</v>
      </c>
      <c r="Q889" t="s">
        <v>97</v>
      </c>
      <c r="R889">
        <v>30</v>
      </c>
      <c r="S889" s="19">
        <v>0.79166666666666663</v>
      </c>
      <c r="T889">
        <v>0</v>
      </c>
      <c r="U889" s="19">
        <v>0.54166666666666663</v>
      </c>
      <c r="V889" t="s">
        <v>97</v>
      </c>
      <c r="W889">
        <v>7.5</v>
      </c>
      <c r="X889" t="s">
        <v>100</v>
      </c>
      <c r="Y889" t="b">
        <v>0</v>
      </c>
    </row>
    <row r="890" spans="1:25" x14ac:dyDescent="0.25">
      <c r="A890" t="s">
        <v>92</v>
      </c>
      <c r="B890" t="s">
        <v>171</v>
      </c>
      <c r="C890" t="s">
        <v>94</v>
      </c>
      <c r="D890" t="s">
        <v>172</v>
      </c>
      <c r="E890" t="s">
        <v>256</v>
      </c>
      <c r="F890" t="s">
        <v>116</v>
      </c>
      <c r="G890">
        <v>23973</v>
      </c>
      <c r="H890" t="s">
        <v>259</v>
      </c>
      <c r="I890">
        <v>1</v>
      </c>
      <c r="J890" t="s">
        <v>105</v>
      </c>
      <c r="K890" s="19">
        <v>0.58333333333333337</v>
      </c>
      <c r="L890" s="19">
        <v>0.91666666666666663</v>
      </c>
      <c r="M890">
        <v>8</v>
      </c>
      <c r="N890">
        <v>0</v>
      </c>
      <c r="O890">
        <v>52.5</v>
      </c>
      <c r="P890">
        <v>76</v>
      </c>
      <c r="Q890" t="s">
        <v>97</v>
      </c>
      <c r="R890">
        <v>30</v>
      </c>
      <c r="S890" s="19">
        <v>0.79166666666666663</v>
      </c>
      <c r="T890">
        <v>0</v>
      </c>
      <c r="U890" s="19">
        <v>0.54166666666666663</v>
      </c>
      <c r="V890" t="s">
        <v>97</v>
      </c>
      <c r="W890">
        <v>7.5</v>
      </c>
      <c r="X890" t="s">
        <v>100</v>
      </c>
      <c r="Y890" t="b">
        <v>0</v>
      </c>
    </row>
    <row r="891" spans="1:25" x14ac:dyDescent="0.25">
      <c r="A891" t="s">
        <v>92</v>
      </c>
      <c r="B891" t="s">
        <v>171</v>
      </c>
      <c r="C891" t="s">
        <v>94</v>
      </c>
      <c r="D891" t="s">
        <v>172</v>
      </c>
      <c r="E891" t="s">
        <v>256</v>
      </c>
      <c r="F891" t="s">
        <v>116</v>
      </c>
      <c r="G891">
        <v>23973</v>
      </c>
      <c r="H891" t="s">
        <v>259</v>
      </c>
      <c r="I891">
        <v>1</v>
      </c>
      <c r="J891" t="s">
        <v>101</v>
      </c>
      <c r="K891" s="19">
        <v>0.58333333333333337</v>
      </c>
      <c r="L891" s="19">
        <v>0.91666666666666663</v>
      </c>
      <c r="M891">
        <v>8</v>
      </c>
      <c r="N891">
        <v>0</v>
      </c>
      <c r="O891">
        <v>52.5</v>
      </c>
      <c r="P891">
        <v>76</v>
      </c>
      <c r="Q891" t="s">
        <v>97</v>
      </c>
      <c r="R891">
        <v>30</v>
      </c>
      <c r="S891" s="19">
        <v>0.79166666666666663</v>
      </c>
      <c r="T891">
        <v>0</v>
      </c>
      <c r="U891" s="19">
        <v>0.54166666666666663</v>
      </c>
      <c r="V891" t="s">
        <v>97</v>
      </c>
      <c r="W891">
        <v>7.5</v>
      </c>
      <c r="X891" t="s">
        <v>100</v>
      </c>
      <c r="Y891" t="b">
        <v>0</v>
      </c>
    </row>
    <row r="892" spans="1:25" x14ac:dyDescent="0.25">
      <c r="A892" t="s">
        <v>92</v>
      </c>
      <c r="B892" t="s">
        <v>171</v>
      </c>
      <c r="C892" t="s">
        <v>94</v>
      </c>
      <c r="D892" t="s">
        <v>172</v>
      </c>
      <c r="E892" t="s">
        <v>256</v>
      </c>
      <c r="F892" t="s">
        <v>116</v>
      </c>
      <c r="G892">
        <v>23973</v>
      </c>
      <c r="H892" t="s">
        <v>259</v>
      </c>
      <c r="I892">
        <v>2</v>
      </c>
      <c r="J892" t="s">
        <v>101</v>
      </c>
      <c r="K892" s="19">
        <v>0.58333333333333337</v>
      </c>
      <c r="L892" s="19">
        <v>0.91666666666666663</v>
      </c>
      <c r="M892">
        <v>8</v>
      </c>
      <c r="N892">
        <v>0</v>
      </c>
      <c r="O892">
        <v>52.5</v>
      </c>
      <c r="P892">
        <v>76</v>
      </c>
      <c r="Q892" t="s">
        <v>97</v>
      </c>
      <c r="R892">
        <v>30</v>
      </c>
      <c r="S892" s="19">
        <v>0.79166666666666663</v>
      </c>
      <c r="T892">
        <v>0</v>
      </c>
      <c r="U892" s="19">
        <v>0.54166666666666663</v>
      </c>
      <c r="V892" t="s">
        <v>97</v>
      </c>
      <c r="W892">
        <v>7.5</v>
      </c>
      <c r="X892" t="s">
        <v>100</v>
      </c>
      <c r="Y892" t="b">
        <v>0</v>
      </c>
    </row>
    <row r="893" spans="1:25" x14ac:dyDescent="0.25">
      <c r="A893" t="s">
        <v>92</v>
      </c>
      <c r="B893" t="s">
        <v>171</v>
      </c>
      <c r="C893" t="s">
        <v>94</v>
      </c>
      <c r="D893" t="s">
        <v>172</v>
      </c>
      <c r="E893" t="s">
        <v>256</v>
      </c>
      <c r="F893" t="s">
        <v>116</v>
      </c>
      <c r="G893">
        <v>23975</v>
      </c>
      <c r="H893" t="s">
        <v>260</v>
      </c>
      <c r="I893">
        <v>2</v>
      </c>
      <c r="J893" t="s">
        <v>113</v>
      </c>
      <c r="K893" s="19">
        <v>0.58333333333333337</v>
      </c>
      <c r="L893" s="19">
        <v>0.91666666666666663</v>
      </c>
      <c r="M893">
        <v>8</v>
      </c>
      <c r="N893">
        <v>410.51</v>
      </c>
      <c r="O893">
        <v>45</v>
      </c>
      <c r="P893">
        <v>76</v>
      </c>
      <c r="Q893" t="s">
        <v>97</v>
      </c>
      <c r="R893">
        <v>30</v>
      </c>
      <c r="S893" s="19">
        <v>0.79166666666666663</v>
      </c>
      <c r="T893">
        <v>0</v>
      </c>
      <c r="U893" s="19">
        <v>0.54166666666666663</v>
      </c>
      <c r="V893" t="s">
        <v>97</v>
      </c>
      <c r="W893">
        <v>7.5</v>
      </c>
      <c r="X893" t="s">
        <v>100</v>
      </c>
      <c r="Y893" t="b">
        <v>0</v>
      </c>
    </row>
    <row r="894" spans="1:25" x14ac:dyDescent="0.25">
      <c r="A894" t="s">
        <v>92</v>
      </c>
      <c r="B894" t="s">
        <v>171</v>
      </c>
      <c r="C894" t="s">
        <v>94</v>
      </c>
      <c r="D894" t="s">
        <v>172</v>
      </c>
      <c r="E894" t="s">
        <v>256</v>
      </c>
      <c r="F894" t="s">
        <v>116</v>
      </c>
      <c r="G894">
        <v>23975</v>
      </c>
      <c r="H894" t="s">
        <v>260</v>
      </c>
      <c r="I894">
        <v>2</v>
      </c>
      <c r="J894" t="s">
        <v>102</v>
      </c>
      <c r="K894" s="19">
        <v>0.58333333333333337</v>
      </c>
      <c r="L894" s="19">
        <v>0.91666666666666663</v>
      </c>
      <c r="M894">
        <v>8</v>
      </c>
      <c r="N894">
        <v>0</v>
      </c>
      <c r="O894">
        <v>45</v>
      </c>
      <c r="P894">
        <v>76</v>
      </c>
      <c r="Q894" t="s">
        <v>97</v>
      </c>
      <c r="R894">
        <v>30</v>
      </c>
      <c r="S894" s="19">
        <v>0.79166666666666663</v>
      </c>
      <c r="T894">
        <v>0</v>
      </c>
      <c r="U894" s="19">
        <v>0.54166666666666663</v>
      </c>
      <c r="V894" t="s">
        <v>97</v>
      </c>
      <c r="W894">
        <v>7.5</v>
      </c>
      <c r="X894" t="s">
        <v>100</v>
      </c>
      <c r="Y894" t="b">
        <v>0</v>
      </c>
    </row>
    <row r="895" spans="1:25" x14ac:dyDescent="0.25">
      <c r="A895" t="s">
        <v>92</v>
      </c>
      <c r="B895" t="s">
        <v>171</v>
      </c>
      <c r="C895" t="s">
        <v>94</v>
      </c>
      <c r="D895" t="s">
        <v>172</v>
      </c>
      <c r="E895" t="s">
        <v>256</v>
      </c>
      <c r="F895" t="s">
        <v>116</v>
      </c>
      <c r="G895">
        <v>26243</v>
      </c>
      <c r="H895" t="s">
        <v>251</v>
      </c>
      <c r="I895">
        <v>2</v>
      </c>
      <c r="J895" t="s">
        <v>103</v>
      </c>
      <c r="K895" s="19">
        <v>0.58333333333333337</v>
      </c>
      <c r="L895" s="19">
        <v>0.91666666666666663</v>
      </c>
      <c r="M895">
        <v>8</v>
      </c>
      <c r="N895">
        <v>326.52999999999997</v>
      </c>
      <c r="O895">
        <v>39.5</v>
      </c>
      <c r="P895">
        <v>76</v>
      </c>
      <c r="Q895" t="s">
        <v>97</v>
      </c>
      <c r="R895">
        <v>30</v>
      </c>
      <c r="S895" s="19">
        <v>0.79166666666666663</v>
      </c>
      <c r="T895">
        <v>0</v>
      </c>
      <c r="U895" s="19">
        <v>0.54166666666666663</v>
      </c>
      <c r="V895" t="s">
        <v>97</v>
      </c>
      <c r="W895">
        <v>7.5</v>
      </c>
      <c r="X895" t="s">
        <v>100</v>
      </c>
      <c r="Y895" t="b">
        <v>0</v>
      </c>
    </row>
    <row r="896" spans="1:25" x14ac:dyDescent="0.25">
      <c r="A896" t="s">
        <v>92</v>
      </c>
      <c r="B896" t="s">
        <v>171</v>
      </c>
      <c r="C896" t="s">
        <v>94</v>
      </c>
      <c r="D896" t="s">
        <v>172</v>
      </c>
      <c r="E896" t="s">
        <v>256</v>
      </c>
      <c r="F896" t="s">
        <v>133</v>
      </c>
      <c r="G896">
        <v>19843</v>
      </c>
      <c r="H896" t="s">
        <v>254</v>
      </c>
      <c r="I896">
        <v>1</v>
      </c>
      <c r="J896" t="s">
        <v>105</v>
      </c>
      <c r="K896" s="19">
        <v>0.58333333333333337</v>
      </c>
      <c r="L896" s="19">
        <v>0.91666666666666663</v>
      </c>
      <c r="M896">
        <v>8</v>
      </c>
      <c r="N896">
        <v>0</v>
      </c>
      <c r="O896">
        <v>70</v>
      </c>
      <c r="P896">
        <v>76</v>
      </c>
      <c r="Q896" t="s">
        <v>97</v>
      </c>
      <c r="R896">
        <v>30</v>
      </c>
      <c r="S896" s="19">
        <v>0.79166666666666663</v>
      </c>
      <c r="T896">
        <v>0</v>
      </c>
      <c r="U896" s="19">
        <v>0.54166666666666663</v>
      </c>
      <c r="V896" t="s">
        <v>97</v>
      </c>
      <c r="W896">
        <v>7.5</v>
      </c>
      <c r="X896" t="s">
        <v>100</v>
      </c>
      <c r="Y896" t="b">
        <v>0</v>
      </c>
    </row>
    <row r="897" spans="1:25" x14ac:dyDescent="0.25">
      <c r="A897" t="s">
        <v>92</v>
      </c>
      <c r="B897" t="s">
        <v>171</v>
      </c>
      <c r="C897" t="s">
        <v>94</v>
      </c>
      <c r="D897" t="s">
        <v>172</v>
      </c>
      <c r="E897" t="s">
        <v>256</v>
      </c>
      <c r="F897" t="s">
        <v>133</v>
      </c>
      <c r="G897">
        <v>20862</v>
      </c>
      <c r="H897" t="s">
        <v>245</v>
      </c>
      <c r="I897">
        <v>1</v>
      </c>
      <c r="J897" t="s">
        <v>102</v>
      </c>
      <c r="K897" s="19">
        <v>0.58333333333333337</v>
      </c>
      <c r="L897" s="19">
        <v>0.91666666666666663</v>
      </c>
      <c r="M897">
        <v>8</v>
      </c>
      <c r="N897">
        <v>326.52999999999997</v>
      </c>
      <c r="O897">
        <v>70</v>
      </c>
      <c r="P897">
        <v>76</v>
      </c>
      <c r="Q897" t="s">
        <v>97</v>
      </c>
      <c r="R897">
        <v>30</v>
      </c>
      <c r="S897" s="19">
        <v>0.79166666666666663</v>
      </c>
      <c r="T897">
        <v>0</v>
      </c>
      <c r="U897" s="19">
        <v>0</v>
      </c>
      <c r="V897" t="s">
        <v>97</v>
      </c>
      <c r="W897">
        <v>7.5</v>
      </c>
      <c r="X897" t="s">
        <v>100</v>
      </c>
      <c r="Y897" t="b">
        <v>0</v>
      </c>
    </row>
    <row r="898" spans="1:25" x14ac:dyDescent="0.25">
      <c r="A898" t="s">
        <v>92</v>
      </c>
      <c r="B898" t="s">
        <v>171</v>
      </c>
      <c r="C898" t="s">
        <v>94</v>
      </c>
      <c r="D898" t="s">
        <v>172</v>
      </c>
      <c r="E898" t="s">
        <v>256</v>
      </c>
      <c r="F898" t="s">
        <v>133</v>
      </c>
      <c r="G898">
        <v>20862</v>
      </c>
      <c r="H898" t="s">
        <v>245</v>
      </c>
      <c r="I898">
        <v>2</v>
      </c>
      <c r="J898" t="s">
        <v>102</v>
      </c>
      <c r="K898" s="19">
        <v>0.58333333333333337</v>
      </c>
      <c r="L898" s="19">
        <v>0.91666666666666663</v>
      </c>
      <c r="M898">
        <v>8</v>
      </c>
      <c r="N898">
        <v>326.52999999999997</v>
      </c>
      <c r="O898">
        <v>70</v>
      </c>
      <c r="P898">
        <v>76</v>
      </c>
      <c r="Q898" t="s">
        <v>97</v>
      </c>
      <c r="R898">
        <v>30</v>
      </c>
      <c r="S898" s="19">
        <v>0.79166666666666663</v>
      </c>
      <c r="T898">
        <v>0</v>
      </c>
      <c r="U898" s="19">
        <v>0</v>
      </c>
      <c r="V898" t="s">
        <v>97</v>
      </c>
      <c r="W898">
        <v>7.5</v>
      </c>
      <c r="X898" t="s">
        <v>100</v>
      </c>
      <c r="Y898" t="b">
        <v>0</v>
      </c>
    </row>
    <row r="899" spans="1:25" x14ac:dyDescent="0.25">
      <c r="A899" t="s">
        <v>92</v>
      </c>
      <c r="B899" t="s">
        <v>171</v>
      </c>
      <c r="C899" t="s">
        <v>94</v>
      </c>
      <c r="D899" t="s">
        <v>172</v>
      </c>
      <c r="E899" t="s">
        <v>256</v>
      </c>
      <c r="F899" t="s">
        <v>133</v>
      </c>
      <c r="G899">
        <v>23673</v>
      </c>
      <c r="H899" t="s">
        <v>249</v>
      </c>
      <c r="I899">
        <v>1</v>
      </c>
      <c r="J899" t="s">
        <v>113</v>
      </c>
      <c r="K899" s="19">
        <v>0.58333333333333337</v>
      </c>
      <c r="L899" s="19">
        <v>0.91666666666666663</v>
      </c>
      <c r="M899">
        <v>8</v>
      </c>
      <c r="N899">
        <v>435.38</v>
      </c>
      <c r="O899">
        <v>54</v>
      </c>
      <c r="P899">
        <v>76</v>
      </c>
      <c r="Q899" t="s">
        <v>97</v>
      </c>
      <c r="R899">
        <v>30</v>
      </c>
      <c r="S899" s="19">
        <v>0.79166666666666663</v>
      </c>
      <c r="T899">
        <v>0</v>
      </c>
      <c r="U899" s="19">
        <v>0</v>
      </c>
      <c r="V899" t="s">
        <v>97</v>
      </c>
      <c r="W899">
        <v>7.5</v>
      </c>
      <c r="X899" t="s">
        <v>100</v>
      </c>
      <c r="Y899" t="b">
        <v>0</v>
      </c>
    </row>
    <row r="900" spans="1:25" x14ac:dyDescent="0.25">
      <c r="A900" t="s">
        <v>92</v>
      </c>
      <c r="B900" t="s">
        <v>171</v>
      </c>
      <c r="C900" t="s">
        <v>94</v>
      </c>
      <c r="D900" t="s">
        <v>172</v>
      </c>
      <c r="E900" t="s">
        <v>256</v>
      </c>
      <c r="F900" t="s">
        <v>133</v>
      </c>
      <c r="G900">
        <v>23673</v>
      </c>
      <c r="H900" t="s">
        <v>249</v>
      </c>
      <c r="I900">
        <v>1</v>
      </c>
      <c r="J900" t="s">
        <v>101</v>
      </c>
      <c r="K900" s="19">
        <v>0.58333333333333337</v>
      </c>
      <c r="L900" s="19">
        <v>0.91666666666666663</v>
      </c>
      <c r="M900">
        <v>8</v>
      </c>
      <c r="N900">
        <v>326.52999999999997</v>
      </c>
      <c r="O900">
        <v>54</v>
      </c>
      <c r="P900">
        <v>76</v>
      </c>
      <c r="Q900" t="s">
        <v>97</v>
      </c>
      <c r="R900">
        <v>30</v>
      </c>
      <c r="S900" s="19">
        <v>0.79166666666666663</v>
      </c>
      <c r="T900">
        <v>0</v>
      </c>
      <c r="U900" s="19">
        <v>0.54166666666666663</v>
      </c>
      <c r="V900" t="s">
        <v>97</v>
      </c>
      <c r="W900">
        <v>7.5</v>
      </c>
      <c r="X900" t="s">
        <v>100</v>
      </c>
      <c r="Y900" t="b">
        <v>0</v>
      </c>
    </row>
    <row r="901" spans="1:25" x14ac:dyDescent="0.25">
      <c r="A901" t="s">
        <v>92</v>
      </c>
      <c r="B901" t="s">
        <v>171</v>
      </c>
      <c r="C901" t="s">
        <v>94</v>
      </c>
      <c r="D901" t="s">
        <v>172</v>
      </c>
      <c r="E901" t="s">
        <v>256</v>
      </c>
      <c r="F901" t="s">
        <v>133</v>
      </c>
      <c r="G901">
        <v>23673</v>
      </c>
      <c r="H901" t="s">
        <v>249</v>
      </c>
      <c r="I901">
        <v>1</v>
      </c>
      <c r="J901" t="s">
        <v>103</v>
      </c>
      <c r="K901" s="19">
        <v>0.58333333333333337</v>
      </c>
      <c r="L901" s="19">
        <v>0.91666666666666663</v>
      </c>
      <c r="M901">
        <v>8</v>
      </c>
      <c r="N901">
        <v>326.52999999999997</v>
      </c>
      <c r="O901">
        <v>54</v>
      </c>
      <c r="P901">
        <v>76</v>
      </c>
      <c r="Q901" t="s">
        <v>97</v>
      </c>
      <c r="R901">
        <v>30</v>
      </c>
      <c r="S901" s="19">
        <v>0.79166666666666663</v>
      </c>
      <c r="T901">
        <v>0</v>
      </c>
      <c r="U901" s="19">
        <v>0.54166666666666663</v>
      </c>
      <c r="V901" t="s">
        <v>97</v>
      </c>
      <c r="W901">
        <v>7.5</v>
      </c>
      <c r="X901" t="s">
        <v>100</v>
      </c>
      <c r="Y901" t="b">
        <v>0</v>
      </c>
    </row>
    <row r="902" spans="1:25" x14ac:dyDescent="0.25">
      <c r="A902" t="s">
        <v>92</v>
      </c>
      <c r="B902" t="s">
        <v>171</v>
      </c>
      <c r="C902" t="s">
        <v>94</v>
      </c>
      <c r="D902" t="s">
        <v>172</v>
      </c>
      <c r="E902" t="s">
        <v>256</v>
      </c>
      <c r="F902" t="s">
        <v>133</v>
      </c>
      <c r="G902">
        <v>23973</v>
      </c>
      <c r="H902" t="s">
        <v>259</v>
      </c>
      <c r="I902">
        <v>1</v>
      </c>
      <c r="J902" t="s">
        <v>99</v>
      </c>
      <c r="K902" s="19">
        <v>0.58333333333333337</v>
      </c>
      <c r="L902" s="19">
        <v>0.91666666666666663</v>
      </c>
      <c r="M902">
        <v>8</v>
      </c>
      <c r="N902">
        <v>0</v>
      </c>
      <c r="O902">
        <v>52.5</v>
      </c>
      <c r="P902">
        <v>76</v>
      </c>
      <c r="Q902" t="s">
        <v>97</v>
      </c>
      <c r="R902">
        <v>30</v>
      </c>
      <c r="S902" s="19">
        <v>0.77083333333333337</v>
      </c>
      <c r="T902">
        <v>0</v>
      </c>
      <c r="U902" s="19">
        <v>0.54166666666666663</v>
      </c>
      <c r="V902" t="s">
        <v>97</v>
      </c>
      <c r="W902">
        <v>7.5</v>
      </c>
      <c r="X902" t="s">
        <v>100</v>
      </c>
      <c r="Y902" t="b">
        <v>0</v>
      </c>
    </row>
    <row r="903" spans="1:25" x14ac:dyDescent="0.25">
      <c r="A903" t="s">
        <v>92</v>
      </c>
      <c r="B903" t="s">
        <v>171</v>
      </c>
      <c r="C903" t="s">
        <v>94</v>
      </c>
      <c r="D903" t="s">
        <v>172</v>
      </c>
      <c r="E903" t="s">
        <v>256</v>
      </c>
      <c r="F903" t="s">
        <v>133</v>
      </c>
      <c r="G903">
        <v>23973</v>
      </c>
      <c r="H903" t="s">
        <v>259</v>
      </c>
      <c r="I903">
        <v>2</v>
      </c>
      <c r="J903" t="s">
        <v>99</v>
      </c>
      <c r="K903" s="19">
        <v>0.58333333333333337</v>
      </c>
      <c r="L903" s="19">
        <v>0.91666666666666663</v>
      </c>
      <c r="M903">
        <v>8</v>
      </c>
      <c r="N903">
        <v>0</v>
      </c>
      <c r="O903">
        <v>52.5</v>
      </c>
      <c r="P903">
        <v>76</v>
      </c>
      <c r="Q903" t="s">
        <v>97</v>
      </c>
      <c r="R903">
        <v>30</v>
      </c>
      <c r="S903" s="19">
        <v>0.77083333333333337</v>
      </c>
      <c r="T903">
        <v>0</v>
      </c>
      <c r="U903" s="19">
        <v>0.54166666666666663</v>
      </c>
      <c r="V903" t="s">
        <v>97</v>
      </c>
      <c r="W903">
        <v>7.5</v>
      </c>
      <c r="X903" t="s">
        <v>100</v>
      </c>
      <c r="Y903" t="b">
        <v>0</v>
      </c>
    </row>
    <row r="904" spans="1:25" x14ac:dyDescent="0.25">
      <c r="A904" t="s">
        <v>92</v>
      </c>
      <c r="B904" t="s">
        <v>171</v>
      </c>
      <c r="C904" t="s">
        <v>94</v>
      </c>
      <c r="D904" t="s">
        <v>172</v>
      </c>
      <c r="E904" t="s">
        <v>256</v>
      </c>
      <c r="F904" t="s">
        <v>133</v>
      </c>
      <c r="G904">
        <v>23973</v>
      </c>
      <c r="H904" t="s">
        <v>259</v>
      </c>
      <c r="I904">
        <v>2</v>
      </c>
      <c r="J904" t="s">
        <v>114</v>
      </c>
      <c r="K904" s="19">
        <v>0.58333333333333337</v>
      </c>
      <c r="L904" s="19">
        <v>0.91666666666666663</v>
      </c>
      <c r="M904">
        <v>8</v>
      </c>
      <c r="N904">
        <v>0</v>
      </c>
      <c r="O904">
        <v>52.5</v>
      </c>
      <c r="P904">
        <v>76</v>
      </c>
      <c r="Q904" t="s">
        <v>97</v>
      </c>
      <c r="R904">
        <v>30</v>
      </c>
      <c r="S904" s="19">
        <v>0.77083333333333337</v>
      </c>
      <c r="T904">
        <v>0</v>
      </c>
      <c r="U904" s="19">
        <v>0.54166666666666663</v>
      </c>
      <c r="V904" t="s">
        <v>97</v>
      </c>
      <c r="W904">
        <v>7.5</v>
      </c>
      <c r="X904" t="s">
        <v>100</v>
      </c>
      <c r="Y904" t="b">
        <v>0</v>
      </c>
    </row>
    <row r="905" spans="1:25" x14ac:dyDescent="0.25">
      <c r="A905" t="s">
        <v>92</v>
      </c>
      <c r="B905" t="s">
        <v>171</v>
      </c>
      <c r="C905" t="s">
        <v>94</v>
      </c>
      <c r="D905" t="s">
        <v>172</v>
      </c>
      <c r="E905" t="s">
        <v>256</v>
      </c>
      <c r="F905" t="s">
        <v>133</v>
      </c>
      <c r="G905">
        <v>23975</v>
      </c>
      <c r="H905" t="s">
        <v>260</v>
      </c>
      <c r="I905">
        <v>1</v>
      </c>
      <c r="J905" t="s">
        <v>114</v>
      </c>
      <c r="K905" s="19">
        <v>0.58333333333333337</v>
      </c>
      <c r="L905" s="19">
        <v>0.91666666666666663</v>
      </c>
      <c r="M905">
        <v>8</v>
      </c>
      <c r="N905">
        <v>478.93</v>
      </c>
      <c r="O905">
        <v>45</v>
      </c>
      <c r="P905">
        <v>76</v>
      </c>
      <c r="Q905" t="s">
        <v>97</v>
      </c>
      <c r="R905">
        <v>30</v>
      </c>
      <c r="S905" s="19">
        <v>0.77083333333333337</v>
      </c>
      <c r="T905">
        <v>0</v>
      </c>
      <c r="U905" s="19">
        <v>0.54166666666666663</v>
      </c>
      <c r="V905" t="s">
        <v>97</v>
      </c>
      <c r="W905">
        <v>7.5</v>
      </c>
      <c r="X905" t="s">
        <v>100</v>
      </c>
      <c r="Y905" t="b">
        <v>0</v>
      </c>
    </row>
    <row r="906" spans="1:25" x14ac:dyDescent="0.25">
      <c r="A906" t="s">
        <v>92</v>
      </c>
      <c r="B906" t="s">
        <v>171</v>
      </c>
      <c r="C906" t="s">
        <v>94</v>
      </c>
      <c r="D906" t="s">
        <v>172</v>
      </c>
      <c r="E906" t="s">
        <v>256</v>
      </c>
      <c r="F906" t="s">
        <v>133</v>
      </c>
      <c r="G906">
        <v>23975</v>
      </c>
      <c r="H906" t="s">
        <v>260</v>
      </c>
      <c r="I906">
        <v>2</v>
      </c>
      <c r="J906" t="s">
        <v>105</v>
      </c>
      <c r="K906" s="19">
        <v>0.58333333333333337</v>
      </c>
      <c r="L906" s="19">
        <v>0.91666666666666663</v>
      </c>
      <c r="M906">
        <v>8</v>
      </c>
      <c r="N906">
        <v>0</v>
      </c>
      <c r="O906">
        <v>45</v>
      </c>
      <c r="P906">
        <v>76</v>
      </c>
      <c r="Q906" t="s">
        <v>97</v>
      </c>
      <c r="R906">
        <v>30</v>
      </c>
      <c r="S906" s="19">
        <v>0.79166666666666663</v>
      </c>
      <c r="T906">
        <v>0</v>
      </c>
      <c r="U906" s="19">
        <v>0.54166666666666663</v>
      </c>
      <c r="V906" t="s">
        <v>97</v>
      </c>
      <c r="W906">
        <v>7.5</v>
      </c>
      <c r="X906" t="s">
        <v>100</v>
      </c>
      <c r="Y906" t="b">
        <v>0</v>
      </c>
    </row>
    <row r="907" spans="1:25" x14ac:dyDescent="0.25">
      <c r="A907" t="s">
        <v>92</v>
      </c>
      <c r="B907" t="s">
        <v>171</v>
      </c>
      <c r="C907" t="s">
        <v>94</v>
      </c>
      <c r="D907" t="s">
        <v>172</v>
      </c>
      <c r="E907" t="s">
        <v>256</v>
      </c>
      <c r="F907" t="s">
        <v>133</v>
      </c>
      <c r="G907">
        <v>23975</v>
      </c>
      <c r="H907" t="s">
        <v>260</v>
      </c>
      <c r="I907">
        <v>2</v>
      </c>
      <c r="J907" t="s">
        <v>101</v>
      </c>
      <c r="K907" s="19">
        <v>0.58333333333333337</v>
      </c>
      <c r="L907" s="19">
        <v>0.91666666666666663</v>
      </c>
      <c r="M907">
        <v>8</v>
      </c>
      <c r="N907">
        <v>0</v>
      </c>
      <c r="O907">
        <v>45</v>
      </c>
      <c r="P907">
        <v>76</v>
      </c>
      <c r="Q907" t="s">
        <v>97</v>
      </c>
      <c r="R907">
        <v>30</v>
      </c>
      <c r="S907" s="19">
        <v>0.79166666666666663</v>
      </c>
      <c r="T907">
        <v>0</v>
      </c>
      <c r="U907" s="19">
        <v>0.54166666666666663</v>
      </c>
      <c r="V907" t="s">
        <v>97</v>
      </c>
      <c r="W907">
        <v>7.5</v>
      </c>
      <c r="X907" t="s">
        <v>100</v>
      </c>
      <c r="Y907" t="b">
        <v>0</v>
      </c>
    </row>
    <row r="908" spans="1:25" x14ac:dyDescent="0.25">
      <c r="A908" t="s">
        <v>92</v>
      </c>
      <c r="B908" t="s">
        <v>171</v>
      </c>
      <c r="C908" t="s">
        <v>94</v>
      </c>
      <c r="D908" t="s">
        <v>172</v>
      </c>
      <c r="E908" t="s">
        <v>256</v>
      </c>
      <c r="F908" t="s">
        <v>133</v>
      </c>
      <c r="G908">
        <v>23975</v>
      </c>
      <c r="H908" t="s">
        <v>260</v>
      </c>
      <c r="I908">
        <v>2</v>
      </c>
      <c r="J908" t="s">
        <v>103</v>
      </c>
      <c r="K908" s="19">
        <v>0.58333333333333337</v>
      </c>
      <c r="L908" s="19">
        <v>0.91666666666666663</v>
      </c>
      <c r="M908">
        <v>8</v>
      </c>
      <c r="N908">
        <v>0</v>
      </c>
      <c r="O908">
        <v>45</v>
      </c>
      <c r="P908">
        <v>76</v>
      </c>
      <c r="Q908" t="s">
        <v>97</v>
      </c>
      <c r="R908">
        <v>30</v>
      </c>
      <c r="S908" s="19">
        <v>0.79166666666666663</v>
      </c>
      <c r="T908">
        <v>0</v>
      </c>
      <c r="U908" s="19">
        <v>0.54166666666666663</v>
      </c>
      <c r="V908" t="s">
        <v>97</v>
      </c>
      <c r="W908">
        <v>7.5</v>
      </c>
      <c r="X908" t="s">
        <v>100</v>
      </c>
      <c r="Y908" t="b">
        <v>0</v>
      </c>
    </row>
    <row r="909" spans="1:25" x14ac:dyDescent="0.25">
      <c r="A909" t="s">
        <v>92</v>
      </c>
      <c r="B909" t="s">
        <v>171</v>
      </c>
      <c r="C909" t="s">
        <v>94</v>
      </c>
      <c r="D909" t="s">
        <v>172</v>
      </c>
      <c r="E909" t="s">
        <v>256</v>
      </c>
      <c r="F909" t="s">
        <v>133</v>
      </c>
      <c r="G909">
        <v>24136</v>
      </c>
      <c r="H909" t="s">
        <v>261</v>
      </c>
      <c r="I909">
        <v>2</v>
      </c>
      <c r="J909" t="s">
        <v>113</v>
      </c>
      <c r="K909" s="19">
        <v>0.58333333333333337</v>
      </c>
      <c r="L909" s="19">
        <v>0.91666666666666663</v>
      </c>
      <c r="M909">
        <v>8</v>
      </c>
      <c r="N909">
        <v>435.38</v>
      </c>
      <c r="O909">
        <v>46.5</v>
      </c>
      <c r="P909">
        <v>76</v>
      </c>
      <c r="Q909" t="s">
        <v>97</v>
      </c>
      <c r="R909">
        <v>30</v>
      </c>
      <c r="S909" s="19">
        <v>0.79166666666666663</v>
      </c>
      <c r="T909">
        <v>0</v>
      </c>
      <c r="U909" s="19">
        <v>0.54166666666666663</v>
      </c>
      <c r="V909" t="s">
        <v>97</v>
      </c>
      <c r="W909">
        <v>7.5</v>
      </c>
      <c r="X909" t="s">
        <v>100</v>
      </c>
      <c r="Y909" t="b">
        <v>0</v>
      </c>
    </row>
    <row r="910" spans="1:25" x14ac:dyDescent="0.25">
      <c r="A910" t="s">
        <v>92</v>
      </c>
      <c r="B910" t="s">
        <v>171</v>
      </c>
      <c r="C910" t="s">
        <v>94</v>
      </c>
      <c r="D910" t="s">
        <v>172</v>
      </c>
      <c r="E910" t="s">
        <v>256</v>
      </c>
      <c r="F910" t="s">
        <v>137</v>
      </c>
      <c r="G910">
        <v>20784</v>
      </c>
      <c r="H910" t="s">
        <v>244</v>
      </c>
      <c r="I910">
        <v>2</v>
      </c>
      <c r="J910" t="s">
        <v>113</v>
      </c>
      <c r="K910" s="19">
        <v>0.5625</v>
      </c>
      <c r="L910" s="19">
        <v>0.91666666666666663</v>
      </c>
      <c r="M910">
        <v>8.5</v>
      </c>
      <c r="N910">
        <v>464.4</v>
      </c>
      <c r="O910">
        <v>16</v>
      </c>
      <c r="P910">
        <v>76</v>
      </c>
      <c r="Q910" t="s">
        <v>97</v>
      </c>
      <c r="R910">
        <v>30</v>
      </c>
      <c r="S910" s="19">
        <v>0.79166666666666663</v>
      </c>
      <c r="T910">
        <v>0</v>
      </c>
      <c r="U910" s="19">
        <v>0.54166666666666663</v>
      </c>
      <c r="V910" t="s">
        <v>97</v>
      </c>
      <c r="W910">
        <v>8</v>
      </c>
      <c r="X910" t="s">
        <v>100</v>
      </c>
      <c r="Y910" t="b">
        <v>0</v>
      </c>
    </row>
    <row r="911" spans="1:25" x14ac:dyDescent="0.25">
      <c r="A911" t="s">
        <v>92</v>
      </c>
      <c r="B911" t="s">
        <v>171</v>
      </c>
      <c r="C911" t="s">
        <v>94</v>
      </c>
      <c r="D911" t="s">
        <v>172</v>
      </c>
      <c r="E911" t="s">
        <v>256</v>
      </c>
      <c r="F911" t="s">
        <v>137</v>
      </c>
      <c r="G911">
        <v>20862</v>
      </c>
      <c r="H911" t="s">
        <v>245</v>
      </c>
      <c r="I911">
        <v>2</v>
      </c>
      <c r="J911" t="s">
        <v>99</v>
      </c>
      <c r="K911" s="19">
        <v>0.58333333333333337</v>
      </c>
      <c r="L911" s="19">
        <v>0.91666666666666663</v>
      </c>
      <c r="M911">
        <v>8</v>
      </c>
      <c r="N911">
        <v>326.52999999999997</v>
      </c>
      <c r="O911">
        <v>70</v>
      </c>
      <c r="P911">
        <v>76</v>
      </c>
      <c r="Q911" t="s">
        <v>97</v>
      </c>
      <c r="R911">
        <v>30</v>
      </c>
      <c r="S911" s="19">
        <v>0.79166666666666663</v>
      </c>
      <c r="T911">
        <v>0</v>
      </c>
      <c r="U911" s="19">
        <v>0</v>
      </c>
      <c r="V911" t="s">
        <v>97</v>
      </c>
      <c r="W911">
        <v>7.5</v>
      </c>
      <c r="X911" t="s">
        <v>100</v>
      </c>
      <c r="Y911" t="b">
        <v>0</v>
      </c>
    </row>
    <row r="912" spans="1:25" x14ac:dyDescent="0.25">
      <c r="A912" t="s">
        <v>92</v>
      </c>
      <c r="B912" t="s">
        <v>171</v>
      </c>
      <c r="C912" t="s">
        <v>94</v>
      </c>
      <c r="D912" t="s">
        <v>172</v>
      </c>
      <c r="E912" t="s">
        <v>256</v>
      </c>
      <c r="F912" t="s">
        <v>137</v>
      </c>
      <c r="G912">
        <v>20950</v>
      </c>
      <c r="H912" t="s">
        <v>257</v>
      </c>
      <c r="I912">
        <v>1</v>
      </c>
      <c r="J912" t="s">
        <v>113</v>
      </c>
      <c r="K912" s="19">
        <v>0.58333333333333337</v>
      </c>
      <c r="L912" s="19">
        <v>0.91666666666666663</v>
      </c>
      <c r="M912">
        <v>8</v>
      </c>
      <c r="N912">
        <v>0</v>
      </c>
      <c r="O912">
        <v>52.5</v>
      </c>
      <c r="P912">
        <v>76</v>
      </c>
      <c r="Q912" t="s">
        <v>97</v>
      </c>
      <c r="R912">
        <v>30</v>
      </c>
      <c r="S912" s="19">
        <v>0.79166666666666663</v>
      </c>
      <c r="T912">
        <v>0</v>
      </c>
      <c r="U912" s="19">
        <v>0.54166666666666663</v>
      </c>
      <c r="V912" t="s">
        <v>97</v>
      </c>
      <c r="W912">
        <v>7.5</v>
      </c>
      <c r="X912" t="s">
        <v>100</v>
      </c>
      <c r="Y912" t="b">
        <v>0</v>
      </c>
    </row>
    <row r="913" spans="1:25" x14ac:dyDescent="0.25">
      <c r="A913" t="s">
        <v>92</v>
      </c>
      <c r="B913" t="s">
        <v>171</v>
      </c>
      <c r="C913" t="s">
        <v>94</v>
      </c>
      <c r="D913" t="s">
        <v>172</v>
      </c>
      <c r="E913" t="s">
        <v>256</v>
      </c>
      <c r="F913" t="s">
        <v>137</v>
      </c>
      <c r="G913">
        <v>20950</v>
      </c>
      <c r="H913" t="s">
        <v>257</v>
      </c>
      <c r="I913">
        <v>1</v>
      </c>
      <c r="J913" t="s">
        <v>114</v>
      </c>
      <c r="K913" s="19">
        <v>0.58333333333333337</v>
      </c>
      <c r="L913" s="19">
        <v>0.91666666666666663</v>
      </c>
      <c r="M913">
        <v>8</v>
      </c>
      <c r="N913">
        <v>0</v>
      </c>
      <c r="O913">
        <v>52.5</v>
      </c>
      <c r="P913">
        <v>76</v>
      </c>
      <c r="Q913" t="s">
        <v>97</v>
      </c>
      <c r="R913">
        <v>30</v>
      </c>
      <c r="S913" s="19">
        <v>0.79166666666666663</v>
      </c>
      <c r="T913">
        <v>0</v>
      </c>
      <c r="U913" s="19">
        <v>0.54166666666666663</v>
      </c>
      <c r="V913" t="s">
        <v>97</v>
      </c>
      <c r="W913">
        <v>7.5</v>
      </c>
      <c r="X913" t="s">
        <v>100</v>
      </c>
      <c r="Y913" t="b">
        <v>0</v>
      </c>
    </row>
    <row r="914" spans="1:25" x14ac:dyDescent="0.25">
      <c r="A914" t="s">
        <v>92</v>
      </c>
      <c r="B914" t="s">
        <v>171</v>
      </c>
      <c r="C914" t="s">
        <v>94</v>
      </c>
      <c r="D914" t="s">
        <v>172</v>
      </c>
      <c r="E914" t="s">
        <v>256</v>
      </c>
      <c r="F914" t="s">
        <v>137</v>
      </c>
      <c r="G914">
        <v>21327</v>
      </c>
      <c r="H914" t="s">
        <v>258</v>
      </c>
      <c r="I914">
        <v>1</v>
      </c>
      <c r="J914" t="s">
        <v>105</v>
      </c>
      <c r="K914" s="19">
        <v>0.58333333333333337</v>
      </c>
      <c r="L914" s="19">
        <v>0.91666666666666663</v>
      </c>
      <c r="M914">
        <v>8</v>
      </c>
      <c r="N914">
        <v>326.52999999999997</v>
      </c>
      <c r="O914">
        <v>60</v>
      </c>
      <c r="P914">
        <v>76</v>
      </c>
      <c r="Q914" t="s">
        <v>97</v>
      </c>
      <c r="R914">
        <v>30</v>
      </c>
      <c r="S914" s="19">
        <v>0.79166666666666663</v>
      </c>
      <c r="T914">
        <v>0</v>
      </c>
      <c r="U914" s="19">
        <v>0.54166666666666663</v>
      </c>
      <c r="V914" t="s">
        <v>97</v>
      </c>
      <c r="W914">
        <v>7.5</v>
      </c>
      <c r="X914" t="s">
        <v>100</v>
      </c>
      <c r="Y914" t="b">
        <v>0</v>
      </c>
    </row>
    <row r="915" spans="1:25" x14ac:dyDescent="0.25">
      <c r="A915" t="s">
        <v>92</v>
      </c>
      <c r="B915" t="s">
        <v>171</v>
      </c>
      <c r="C915" t="s">
        <v>94</v>
      </c>
      <c r="D915" t="s">
        <v>172</v>
      </c>
      <c r="E915" t="s">
        <v>256</v>
      </c>
      <c r="F915" t="s">
        <v>137</v>
      </c>
      <c r="G915">
        <v>21327</v>
      </c>
      <c r="H915" t="s">
        <v>258</v>
      </c>
      <c r="I915">
        <v>1</v>
      </c>
      <c r="J915" t="s">
        <v>101</v>
      </c>
      <c r="K915" s="19">
        <v>0.58333333333333337</v>
      </c>
      <c r="L915" s="19">
        <v>0.91666666666666663</v>
      </c>
      <c r="M915">
        <v>8</v>
      </c>
      <c r="N915">
        <v>326.52999999999997</v>
      </c>
      <c r="O915">
        <v>60</v>
      </c>
      <c r="P915">
        <v>76</v>
      </c>
      <c r="Q915" t="s">
        <v>97</v>
      </c>
      <c r="R915">
        <v>30</v>
      </c>
      <c r="S915" s="19">
        <v>0.79166666666666663</v>
      </c>
      <c r="T915">
        <v>0</v>
      </c>
      <c r="U915" s="19">
        <v>0.54166666666666663</v>
      </c>
      <c r="V915" t="s">
        <v>97</v>
      </c>
      <c r="W915">
        <v>7.5</v>
      </c>
      <c r="X915" t="s">
        <v>100</v>
      </c>
      <c r="Y915" t="b">
        <v>0</v>
      </c>
    </row>
    <row r="916" spans="1:25" x14ac:dyDescent="0.25">
      <c r="A916" t="s">
        <v>92</v>
      </c>
      <c r="B916" t="s">
        <v>171</v>
      </c>
      <c r="C916" t="s">
        <v>94</v>
      </c>
      <c r="D916" t="s">
        <v>172</v>
      </c>
      <c r="E916" t="s">
        <v>256</v>
      </c>
      <c r="F916" t="s">
        <v>137</v>
      </c>
      <c r="G916">
        <v>21327</v>
      </c>
      <c r="H916" t="s">
        <v>258</v>
      </c>
      <c r="I916">
        <v>1</v>
      </c>
      <c r="J916" t="s">
        <v>103</v>
      </c>
      <c r="K916" s="19">
        <v>0.58333333333333337</v>
      </c>
      <c r="L916" s="19">
        <v>0.91666666666666663</v>
      </c>
      <c r="M916">
        <v>8</v>
      </c>
      <c r="N916">
        <v>326.52999999999997</v>
      </c>
      <c r="O916">
        <v>60</v>
      </c>
      <c r="P916">
        <v>76</v>
      </c>
      <c r="Q916" t="s">
        <v>97</v>
      </c>
      <c r="R916">
        <v>30</v>
      </c>
      <c r="S916" s="19">
        <v>0.79166666666666663</v>
      </c>
      <c r="T916">
        <v>0</v>
      </c>
      <c r="U916" s="19">
        <v>0</v>
      </c>
      <c r="V916" t="s">
        <v>97</v>
      </c>
      <c r="W916">
        <v>7.5</v>
      </c>
      <c r="X916" t="s">
        <v>100</v>
      </c>
      <c r="Y916" t="b">
        <v>0</v>
      </c>
    </row>
    <row r="917" spans="1:25" x14ac:dyDescent="0.25">
      <c r="A917" t="s">
        <v>92</v>
      </c>
      <c r="B917" t="s">
        <v>171</v>
      </c>
      <c r="C917" t="s">
        <v>94</v>
      </c>
      <c r="D917" t="s">
        <v>172</v>
      </c>
      <c r="E917" t="s">
        <v>256</v>
      </c>
      <c r="F917" t="s">
        <v>137</v>
      </c>
      <c r="G917">
        <v>21327</v>
      </c>
      <c r="H917" t="s">
        <v>258</v>
      </c>
      <c r="I917">
        <v>2</v>
      </c>
      <c r="J917" t="s">
        <v>105</v>
      </c>
      <c r="K917" s="19">
        <v>0.58333333333333337</v>
      </c>
      <c r="L917" s="19">
        <v>0.91666666666666663</v>
      </c>
      <c r="M917">
        <v>8</v>
      </c>
      <c r="N917">
        <v>326.52999999999997</v>
      </c>
      <c r="O917">
        <v>60</v>
      </c>
      <c r="P917">
        <v>76</v>
      </c>
      <c r="Q917" t="s">
        <v>97</v>
      </c>
      <c r="R917">
        <v>30</v>
      </c>
      <c r="S917" s="19">
        <v>0.79166666666666663</v>
      </c>
      <c r="T917">
        <v>0</v>
      </c>
      <c r="U917" s="19">
        <v>0</v>
      </c>
      <c r="V917" t="s">
        <v>97</v>
      </c>
      <c r="W917">
        <v>7.5</v>
      </c>
      <c r="X917" t="s">
        <v>100</v>
      </c>
      <c r="Y917" t="b">
        <v>0</v>
      </c>
    </row>
    <row r="918" spans="1:25" x14ac:dyDescent="0.25">
      <c r="A918" t="s">
        <v>92</v>
      </c>
      <c r="B918" t="s">
        <v>171</v>
      </c>
      <c r="C918" t="s">
        <v>94</v>
      </c>
      <c r="D918" t="s">
        <v>172</v>
      </c>
      <c r="E918" t="s">
        <v>256</v>
      </c>
      <c r="F918" t="s">
        <v>137</v>
      </c>
      <c r="G918">
        <v>21327</v>
      </c>
      <c r="H918" t="s">
        <v>258</v>
      </c>
      <c r="I918">
        <v>2</v>
      </c>
      <c r="J918" t="s">
        <v>101</v>
      </c>
      <c r="K918" s="19">
        <v>0.58333333333333337</v>
      </c>
      <c r="L918" s="19">
        <v>0.91666666666666663</v>
      </c>
      <c r="M918">
        <v>8</v>
      </c>
      <c r="N918">
        <v>326.52999999999997</v>
      </c>
      <c r="O918">
        <v>60</v>
      </c>
      <c r="P918">
        <v>76</v>
      </c>
      <c r="Q918" t="s">
        <v>97</v>
      </c>
      <c r="R918">
        <v>30</v>
      </c>
      <c r="S918" s="19">
        <v>0.79166666666666663</v>
      </c>
      <c r="T918">
        <v>0</v>
      </c>
      <c r="U918" s="19">
        <v>0.54166666666666663</v>
      </c>
      <c r="V918" t="s">
        <v>97</v>
      </c>
      <c r="W918">
        <v>7.5</v>
      </c>
      <c r="X918" t="s">
        <v>100</v>
      </c>
      <c r="Y918" t="b">
        <v>0</v>
      </c>
    </row>
    <row r="919" spans="1:25" x14ac:dyDescent="0.25">
      <c r="A919" t="s">
        <v>92</v>
      </c>
      <c r="B919" t="s">
        <v>171</v>
      </c>
      <c r="C919" t="s">
        <v>94</v>
      </c>
      <c r="D919" t="s">
        <v>172</v>
      </c>
      <c r="E919" t="s">
        <v>256</v>
      </c>
      <c r="F919" t="s">
        <v>137</v>
      </c>
      <c r="G919">
        <v>21327</v>
      </c>
      <c r="H919" t="s">
        <v>258</v>
      </c>
      <c r="I919">
        <v>2</v>
      </c>
      <c r="J919" t="s">
        <v>103</v>
      </c>
      <c r="K919" s="19">
        <v>0.58333333333333337</v>
      </c>
      <c r="L919" s="19">
        <v>0.91666666666666663</v>
      </c>
      <c r="M919">
        <v>8</v>
      </c>
      <c r="N919">
        <v>326.52999999999997</v>
      </c>
      <c r="O919">
        <v>60</v>
      </c>
      <c r="P919">
        <v>76</v>
      </c>
      <c r="Q919" t="s">
        <v>97</v>
      </c>
      <c r="R919">
        <v>30</v>
      </c>
      <c r="S919" s="19">
        <v>0.79166666666666663</v>
      </c>
      <c r="T919">
        <v>0</v>
      </c>
      <c r="U919" s="19">
        <v>0.54166666666666663</v>
      </c>
      <c r="V919" t="s">
        <v>97</v>
      </c>
      <c r="W919">
        <v>7.5</v>
      </c>
      <c r="X919" t="s">
        <v>100</v>
      </c>
      <c r="Y919" t="b">
        <v>0</v>
      </c>
    </row>
    <row r="920" spans="1:25" x14ac:dyDescent="0.25">
      <c r="A920" t="s">
        <v>92</v>
      </c>
      <c r="B920" t="s">
        <v>171</v>
      </c>
      <c r="C920" t="s">
        <v>94</v>
      </c>
      <c r="D920" t="s">
        <v>172</v>
      </c>
      <c r="E920" t="s">
        <v>256</v>
      </c>
      <c r="F920" t="s">
        <v>137</v>
      </c>
      <c r="G920">
        <v>24136</v>
      </c>
      <c r="H920" t="s">
        <v>261</v>
      </c>
      <c r="I920">
        <v>1</v>
      </c>
      <c r="J920" t="s">
        <v>99</v>
      </c>
      <c r="K920" s="19">
        <v>0.58333333333333337</v>
      </c>
      <c r="L920" s="19">
        <v>0.91666666666666663</v>
      </c>
      <c r="M920">
        <v>8</v>
      </c>
      <c r="N920">
        <v>326.52999999999997</v>
      </c>
      <c r="O920">
        <v>46.5</v>
      </c>
      <c r="P920">
        <v>76</v>
      </c>
      <c r="Q920" t="s">
        <v>97</v>
      </c>
      <c r="R920">
        <v>30</v>
      </c>
      <c r="S920" s="19">
        <v>0.79166666666666663</v>
      </c>
      <c r="T920">
        <v>0</v>
      </c>
      <c r="U920" s="19">
        <v>0.54166666666666663</v>
      </c>
      <c r="V920" t="s">
        <v>97</v>
      </c>
      <c r="W920">
        <v>7.5</v>
      </c>
      <c r="X920" t="s">
        <v>100</v>
      </c>
      <c r="Y920" t="b">
        <v>0</v>
      </c>
    </row>
    <row r="921" spans="1:25" x14ac:dyDescent="0.25">
      <c r="A921" t="s">
        <v>92</v>
      </c>
      <c r="B921" t="s">
        <v>171</v>
      </c>
      <c r="C921" t="s">
        <v>94</v>
      </c>
      <c r="D921" t="s">
        <v>172</v>
      </c>
      <c r="E921" t="s">
        <v>256</v>
      </c>
      <c r="F921" t="s">
        <v>137</v>
      </c>
      <c r="G921">
        <v>24136</v>
      </c>
      <c r="H921" t="s">
        <v>261</v>
      </c>
      <c r="I921">
        <v>2</v>
      </c>
      <c r="J921" t="s">
        <v>114</v>
      </c>
      <c r="K921" s="19">
        <v>0.58333333333333337</v>
      </c>
      <c r="L921" s="19">
        <v>0.91666666666666663</v>
      </c>
      <c r="M921">
        <v>8</v>
      </c>
      <c r="N921">
        <v>507.94</v>
      </c>
      <c r="O921">
        <v>46.5</v>
      </c>
      <c r="P921">
        <v>76</v>
      </c>
      <c r="Q921" t="s">
        <v>97</v>
      </c>
      <c r="R921">
        <v>30</v>
      </c>
      <c r="S921" s="19">
        <v>0.79166666666666663</v>
      </c>
      <c r="T921">
        <v>0</v>
      </c>
      <c r="U921" s="19">
        <v>0.54166666666666663</v>
      </c>
      <c r="V921" t="s">
        <v>97</v>
      </c>
      <c r="W921">
        <v>7.5</v>
      </c>
      <c r="X921" t="s">
        <v>100</v>
      </c>
      <c r="Y921" t="b">
        <v>0</v>
      </c>
    </row>
    <row r="922" spans="1:25" x14ac:dyDescent="0.25">
      <c r="A922" t="s">
        <v>92</v>
      </c>
      <c r="B922" t="s">
        <v>171</v>
      </c>
      <c r="C922" t="s">
        <v>94</v>
      </c>
      <c r="D922" t="s">
        <v>172</v>
      </c>
      <c r="E922" t="s">
        <v>256</v>
      </c>
      <c r="F922" t="s">
        <v>137</v>
      </c>
      <c r="G922">
        <v>24635</v>
      </c>
      <c r="H922" t="s">
        <v>250</v>
      </c>
      <c r="I922">
        <v>2</v>
      </c>
      <c r="J922" t="s">
        <v>102</v>
      </c>
      <c r="K922" s="19">
        <v>0.58333333333333337</v>
      </c>
      <c r="L922" s="19">
        <v>0.91666666666666663</v>
      </c>
      <c r="M922">
        <v>8</v>
      </c>
      <c r="N922">
        <v>326.52999999999997</v>
      </c>
      <c r="O922">
        <v>47.5</v>
      </c>
      <c r="P922">
        <v>76</v>
      </c>
      <c r="Q922" t="s">
        <v>97</v>
      </c>
      <c r="R922">
        <v>30</v>
      </c>
      <c r="S922" s="19">
        <v>0.79166666666666663</v>
      </c>
      <c r="T922">
        <v>0</v>
      </c>
      <c r="U922" s="19">
        <v>0.54166666666666663</v>
      </c>
      <c r="V922" t="s">
        <v>97</v>
      </c>
      <c r="W922">
        <v>7.5</v>
      </c>
      <c r="X922" t="s">
        <v>100</v>
      </c>
      <c r="Y922" t="b">
        <v>0</v>
      </c>
    </row>
    <row r="923" spans="1:25" x14ac:dyDescent="0.25">
      <c r="A923" t="s">
        <v>92</v>
      </c>
      <c r="B923" t="s">
        <v>171</v>
      </c>
      <c r="C923" t="s">
        <v>94</v>
      </c>
      <c r="D923" t="s">
        <v>172</v>
      </c>
      <c r="E923" t="s">
        <v>256</v>
      </c>
      <c r="F923" t="s">
        <v>137</v>
      </c>
      <c r="G923">
        <v>26243</v>
      </c>
      <c r="H923" t="s">
        <v>251</v>
      </c>
      <c r="I923">
        <v>1</v>
      </c>
      <c r="J923" t="s">
        <v>102</v>
      </c>
      <c r="K923" s="19">
        <v>0.5625</v>
      </c>
      <c r="L923" s="19">
        <v>0.91666666666666663</v>
      </c>
      <c r="M923">
        <v>8.5</v>
      </c>
      <c r="N923">
        <v>348.3</v>
      </c>
      <c r="O923">
        <v>39.5</v>
      </c>
      <c r="P923">
        <v>76</v>
      </c>
      <c r="Q923" t="s">
        <v>97</v>
      </c>
      <c r="R923">
        <v>30</v>
      </c>
      <c r="S923" s="19">
        <v>0.79166666666666663</v>
      </c>
      <c r="T923">
        <v>0</v>
      </c>
      <c r="U923" s="19">
        <v>0.54166666666666663</v>
      </c>
      <c r="V923" t="s">
        <v>97</v>
      </c>
      <c r="W923">
        <v>8</v>
      </c>
      <c r="X923" t="s">
        <v>100</v>
      </c>
      <c r="Y923" t="b">
        <v>0</v>
      </c>
    </row>
    <row r="924" spans="1:25" x14ac:dyDescent="0.25">
      <c r="A924" t="s">
        <v>92</v>
      </c>
      <c r="B924" t="s">
        <v>171</v>
      </c>
      <c r="C924" t="s">
        <v>94</v>
      </c>
      <c r="D924" t="s">
        <v>172</v>
      </c>
      <c r="E924" t="s">
        <v>256</v>
      </c>
      <c r="F924" t="s">
        <v>139</v>
      </c>
      <c r="G924">
        <v>19843</v>
      </c>
      <c r="H924" t="s">
        <v>254</v>
      </c>
      <c r="I924">
        <v>1</v>
      </c>
      <c r="J924" t="s">
        <v>102</v>
      </c>
      <c r="K924" s="19">
        <v>0.58333333333333337</v>
      </c>
      <c r="L924" s="19">
        <v>0.91666666666666663</v>
      </c>
      <c r="M924">
        <v>8</v>
      </c>
      <c r="N924">
        <v>0</v>
      </c>
      <c r="O924">
        <v>70</v>
      </c>
      <c r="P924">
        <v>76</v>
      </c>
      <c r="Q924" t="s">
        <v>97</v>
      </c>
      <c r="R924">
        <v>30</v>
      </c>
      <c r="S924" s="19">
        <v>0.79166666666666663</v>
      </c>
      <c r="T924">
        <v>0</v>
      </c>
      <c r="U924" s="19">
        <v>0.54166666666666663</v>
      </c>
      <c r="V924" t="s">
        <v>97</v>
      </c>
      <c r="W924">
        <v>7.5</v>
      </c>
      <c r="X924" t="s">
        <v>100</v>
      </c>
      <c r="Y924" t="b">
        <v>0</v>
      </c>
    </row>
    <row r="925" spans="1:25" x14ac:dyDescent="0.25">
      <c r="A925" t="s">
        <v>92</v>
      </c>
      <c r="B925" t="s">
        <v>171</v>
      </c>
      <c r="C925" t="s">
        <v>94</v>
      </c>
      <c r="D925" t="s">
        <v>172</v>
      </c>
      <c r="E925" t="s">
        <v>256</v>
      </c>
      <c r="F925" t="s">
        <v>139</v>
      </c>
      <c r="G925">
        <v>20862</v>
      </c>
      <c r="H925" t="s">
        <v>245</v>
      </c>
      <c r="I925">
        <v>1</v>
      </c>
      <c r="J925" t="s">
        <v>99</v>
      </c>
      <c r="K925" s="19">
        <v>0.58333333333333337</v>
      </c>
      <c r="L925" s="19">
        <v>0.91666666666666663</v>
      </c>
      <c r="M925">
        <v>8</v>
      </c>
      <c r="N925">
        <v>326.52999999999997</v>
      </c>
      <c r="O925">
        <v>70</v>
      </c>
      <c r="P925">
        <v>76</v>
      </c>
      <c r="Q925" t="s">
        <v>97</v>
      </c>
      <c r="R925">
        <v>30</v>
      </c>
      <c r="S925" s="19">
        <v>0.79166666666666663</v>
      </c>
      <c r="T925">
        <v>0</v>
      </c>
      <c r="U925" s="19">
        <v>0</v>
      </c>
      <c r="V925" t="s">
        <v>97</v>
      </c>
      <c r="W925">
        <v>7.5</v>
      </c>
      <c r="X925" t="s">
        <v>100</v>
      </c>
      <c r="Y925" t="b">
        <v>0</v>
      </c>
    </row>
    <row r="926" spans="1:25" x14ac:dyDescent="0.25">
      <c r="A926" t="s">
        <v>92</v>
      </c>
      <c r="B926" t="s">
        <v>171</v>
      </c>
      <c r="C926" t="s">
        <v>94</v>
      </c>
      <c r="D926" t="s">
        <v>172</v>
      </c>
      <c r="E926" t="s">
        <v>256</v>
      </c>
      <c r="F926" t="s">
        <v>139</v>
      </c>
      <c r="G926">
        <v>20950</v>
      </c>
      <c r="H926" t="s">
        <v>257</v>
      </c>
      <c r="I926">
        <v>2</v>
      </c>
      <c r="J926" t="s">
        <v>99</v>
      </c>
      <c r="K926" s="19">
        <v>0.58333333333333337</v>
      </c>
      <c r="L926" s="19">
        <v>0.91666666666666663</v>
      </c>
      <c r="M926">
        <v>8</v>
      </c>
      <c r="N926">
        <v>0</v>
      </c>
      <c r="O926">
        <v>52.5</v>
      </c>
      <c r="P926">
        <v>76</v>
      </c>
      <c r="Q926" t="s">
        <v>97</v>
      </c>
      <c r="R926">
        <v>30</v>
      </c>
      <c r="S926" s="19">
        <v>0.79166666666666663</v>
      </c>
      <c r="T926">
        <v>0</v>
      </c>
      <c r="U926" s="19">
        <v>0.54166666666666663</v>
      </c>
      <c r="V926" t="s">
        <v>97</v>
      </c>
      <c r="W926">
        <v>7.5</v>
      </c>
      <c r="X926" t="s">
        <v>100</v>
      </c>
      <c r="Y926" t="b">
        <v>0</v>
      </c>
    </row>
    <row r="927" spans="1:25" x14ac:dyDescent="0.25">
      <c r="A927" t="s">
        <v>92</v>
      </c>
      <c r="B927" t="s">
        <v>171</v>
      </c>
      <c r="C927" t="s">
        <v>94</v>
      </c>
      <c r="D927" t="s">
        <v>172</v>
      </c>
      <c r="E927" t="s">
        <v>256</v>
      </c>
      <c r="F927" t="s">
        <v>139</v>
      </c>
      <c r="G927">
        <v>20950</v>
      </c>
      <c r="H927" t="s">
        <v>257</v>
      </c>
      <c r="I927">
        <v>2</v>
      </c>
      <c r="J927" t="s">
        <v>102</v>
      </c>
      <c r="K927" s="19">
        <v>0.58333333333333337</v>
      </c>
      <c r="L927" s="19">
        <v>0.91666666666666663</v>
      </c>
      <c r="M927">
        <v>8</v>
      </c>
      <c r="N927">
        <v>0</v>
      </c>
      <c r="O927">
        <v>52.5</v>
      </c>
      <c r="P927">
        <v>76</v>
      </c>
      <c r="Q927" t="s">
        <v>97</v>
      </c>
      <c r="R927">
        <v>30</v>
      </c>
      <c r="S927" s="19">
        <v>0.79166666666666663</v>
      </c>
      <c r="T927">
        <v>0</v>
      </c>
      <c r="U927" s="19">
        <v>0.54166666666666663</v>
      </c>
      <c r="V927" t="s">
        <v>97</v>
      </c>
      <c r="W927">
        <v>7.5</v>
      </c>
      <c r="X927" t="s">
        <v>100</v>
      </c>
      <c r="Y927" t="b">
        <v>0</v>
      </c>
    </row>
    <row r="928" spans="1:25" x14ac:dyDescent="0.25">
      <c r="A928" t="s">
        <v>92</v>
      </c>
      <c r="B928" t="s">
        <v>171</v>
      </c>
      <c r="C928" t="s">
        <v>94</v>
      </c>
      <c r="D928" t="s">
        <v>172</v>
      </c>
      <c r="E928" t="s">
        <v>256</v>
      </c>
      <c r="F928" t="s">
        <v>139</v>
      </c>
      <c r="G928">
        <v>21916</v>
      </c>
      <c r="H928" t="s">
        <v>262</v>
      </c>
      <c r="I928">
        <v>1</v>
      </c>
      <c r="J928" t="s">
        <v>105</v>
      </c>
      <c r="K928" s="19">
        <v>0.58333333333333337</v>
      </c>
      <c r="L928" s="19">
        <v>0.91666666666666663</v>
      </c>
      <c r="M928">
        <v>8</v>
      </c>
      <c r="N928">
        <v>0</v>
      </c>
      <c r="O928">
        <v>60</v>
      </c>
      <c r="P928">
        <v>76</v>
      </c>
      <c r="Q928" t="s">
        <v>97</v>
      </c>
      <c r="R928">
        <v>30</v>
      </c>
      <c r="S928" s="19">
        <v>0.79166666666666663</v>
      </c>
      <c r="T928">
        <v>0</v>
      </c>
      <c r="U928" s="19">
        <v>0</v>
      </c>
      <c r="V928" t="s">
        <v>97</v>
      </c>
      <c r="W928">
        <v>7.5</v>
      </c>
      <c r="X928" t="s">
        <v>100</v>
      </c>
      <c r="Y928" t="b">
        <v>0</v>
      </c>
    </row>
    <row r="929" spans="1:25" x14ac:dyDescent="0.25">
      <c r="A929" t="s">
        <v>92</v>
      </c>
      <c r="B929" t="s">
        <v>171</v>
      </c>
      <c r="C929" t="s">
        <v>94</v>
      </c>
      <c r="D929" t="s">
        <v>172</v>
      </c>
      <c r="E929" t="s">
        <v>256</v>
      </c>
      <c r="F929" t="s">
        <v>139</v>
      </c>
      <c r="G929">
        <v>21916</v>
      </c>
      <c r="H929" t="s">
        <v>262</v>
      </c>
      <c r="I929">
        <v>1</v>
      </c>
      <c r="J929" t="s">
        <v>113</v>
      </c>
      <c r="K929" s="19">
        <v>0.58333333333333337</v>
      </c>
      <c r="L929" s="19">
        <v>0.91666666666666663</v>
      </c>
      <c r="M929">
        <v>8</v>
      </c>
      <c r="N929">
        <v>0</v>
      </c>
      <c r="O929">
        <v>60</v>
      </c>
      <c r="P929">
        <v>76</v>
      </c>
      <c r="Q929" t="s">
        <v>97</v>
      </c>
      <c r="R929">
        <v>30</v>
      </c>
      <c r="S929" s="19">
        <v>0.79166666666666663</v>
      </c>
      <c r="T929">
        <v>0</v>
      </c>
      <c r="U929" s="19">
        <v>0</v>
      </c>
      <c r="V929" t="s">
        <v>97</v>
      </c>
      <c r="W929">
        <v>7.5</v>
      </c>
      <c r="X929" t="s">
        <v>100</v>
      </c>
      <c r="Y929" t="b">
        <v>0</v>
      </c>
    </row>
    <row r="930" spans="1:25" x14ac:dyDescent="0.25">
      <c r="A930" t="s">
        <v>92</v>
      </c>
      <c r="B930" t="s">
        <v>171</v>
      </c>
      <c r="C930" t="s">
        <v>94</v>
      </c>
      <c r="D930" t="s">
        <v>172</v>
      </c>
      <c r="E930" t="s">
        <v>256</v>
      </c>
      <c r="F930" t="s">
        <v>139</v>
      </c>
      <c r="G930">
        <v>21916</v>
      </c>
      <c r="H930" t="s">
        <v>262</v>
      </c>
      <c r="I930">
        <v>1</v>
      </c>
      <c r="J930" t="s">
        <v>114</v>
      </c>
      <c r="K930" s="19">
        <v>0.58333333333333337</v>
      </c>
      <c r="L930" s="19">
        <v>0.91666666666666663</v>
      </c>
      <c r="M930">
        <v>8</v>
      </c>
      <c r="N930">
        <v>0</v>
      </c>
      <c r="O930">
        <v>60</v>
      </c>
      <c r="P930">
        <v>76</v>
      </c>
      <c r="Q930" t="s">
        <v>97</v>
      </c>
      <c r="R930">
        <v>30</v>
      </c>
      <c r="S930" s="19">
        <v>0.79166666666666663</v>
      </c>
      <c r="T930">
        <v>0</v>
      </c>
      <c r="U930" s="19">
        <v>0</v>
      </c>
      <c r="V930" t="s">
        <v>97</v>
      </c>
      <c r="W930">
        <v>7.5</v>
      </c>
      <c r="X930" t="s">
        <v>100</v>
      </c>
      <c r="Y930" t="b">
        <v>0</v>
      </c>
    </row>
    <row r="931" spans="1:25" x14ac:dyDescent="0.25">
      <c r="A931" t="s">
        <v>92</v>
      </c>
      <c r="B931" t="s">
        <v>171</v>
      </c>
      <c r="C931" t="s">
        <v>94</v>
      </c>
      <c r="D931" t="s">
        <v>172</v>
      </c>
      <c r="E931" t="s">
        <v>256</v>
      </c>
      <c r="F931" t="s">
        <v>139</v>
      </c>
      <c r="G931">
        <v>21916</v>
      </c>
      <c r="H931" t="s">
        <v>262</v>
      </c>
      <c r="I931">
        <v>1</v>
      </c>
      <c r="J931" t="s">
        <v>101</v>
      </c>
      <c r="K931" s="19">
        <v>0.58333333333333337</v>
      </c>
      <c r="L931" s="19">
        <v>0.91666666666666663</v>
      </c>
      <c r="M931">
        <v>8</v>
      </c>
      <c r="N931">
        <v>0</v>
      </c>
      <c r="O931">
        <v>60</v>
      </c>
      <c r="P931">
        <v>76</v>
      </c>
      <c r="Q931" t="s">
        <v>97</v>
      </c>
      <c r="R931">
        <v>30</v>
      </c>
      <c r="S931" s="19">
        <v>0.79166666666666663</v>
      </c>
      <c r="T931">
        <v>0</v>
      </c>
      <c r="U931" s="19">
        <v>0</v>
      </c>
      <c r="V931" t="s">
        <v>97</v>
      </c>
      <c r="W931">
        <v>7.5</v>
      </c>
      <c r="X931" t="s">
        <v>100</v>
      </c>
      <c r="Y931" t="b">
        <v>0</v>
      </c>
    </row>
    <row r="932" spans="1:25" x14ac:dyDescent="0.25">
      <c r="A932" t="s">
        <v>92</v>
      </c>
      <c r="B932" t="s">
        <v>171</v>
      </c>
      <c r="C932" t="s">
        <v>94</v>
      </c>
      <c r="D932" t="s">
        <v>172</v>
      </c>
      <c r="E932" t="s">
        <v>256</v>
      </c>
      <c r="F932" t="s">
        <v>139</v>
      </c>
      <c r="G932">
        <v>21916</v>
      </c>
      <c r="H932" t="s">
        <v>262</v>
      </c>
      <c r="I932">
        <v>1</v>
      </c>
      <c r="J932" t="s">
        <v>103</v>
      </c>
      <c r="K932" s="19">
        <v>0.58333333333333337</v>
      </c>
      <c r="L932" s="19">
        <v>0.91666666666666663</v>
      </c>
      <c r="M932">
        <v>8</v>
      </c>
      <c r="N932">
        <v>0</v>
      </c>
      <c r="O932">
        <v>60</v>
      </c>
      <c r="P932">
        <v>76</v>
      </c>
      <c r="Q932" t="s">
        <v>97</v>
      </c>
      <c r="R932">
        <v>30</v>
      </c>
      <c r="S932" s="19">
        <v>0.79166666666666663</v>
      </c>
      <c r="T932">
        <v>0</v>
      </c>
      <c r="U932" s="19">
        <v>0</v>
      </c>
      <c r="V932" t="s">
        <v>97</v>
      </c>
      <c r="W932">
        <v>7.5</v>
      </c>
      <c r="X932" t="s">
        <v>100</v>
      </c>
      <c r="Y932" t="b">
        <v>0</v>
      </c>
    </row>
    <row r="933" spans="1:25" x14ac:dyDescent="0.25">
      <c r="A933" t="s">
        <v>92</v>
      </c>
      <c r="B933" t="s">
        <v>171</v>
      </c>
      <c r="C933" t="s">
        <v>94</v>
      </c>
      <c r="D933" t="s">
        <v>172</v>
      </c>
      <c r="E933" t="s">
        <v>256</v>
      </c>
      <c r="F933" t="s">
        <v>139</v>
      </c>
      <c r="G933">
        <v>21916</v>
      </c>
      <c r="H933" t="s">
        <v>262</v>
      </c>
      <c r="I933">
        <v>2</v>
      </c>
      <c r="J933" t="s">
        <v>105</v>
      </c>
      <c r="K933" s="19">
        <v>0.58333333333333337</v>
      </c>
      <c r="L933" s="19">
        <v>0.91666666666666663</v>
      </c>
      <c r="M933">
        <v>8</v>
      </c>
      <c r="N933">
        <v>0</v>
      </c>
      <c r="O933">
        <v>60</v>
      </c>
      <c r="P933">
        <v>76</v>
      </c>
      <c r="Q933" t="s">
        <v>97</v>
      </c>
      <c r="R933">
        <v>30</v>
      </c>
      <c r="S933" s="19">
        <v>0.79166666666666663</v>
      </c>
      <c r="T933">
        <v>0</v>
      </c>
      <c r="U933" s="19">
        <v>0</v>
      </c>
      <c r="V933" t="s">
        <v>97</v>
      </c>
      <c r="W933">
        <v>7.5</v>
      </c>
      <c r="X933" t="s">
        <v>100</v>
      </c>
      <c r="Y933" t="b">
        <v>0</v>
      </c>
    </row>
    <row r="934" spans="1:25" x14ac:dyDescent="0.25">
      <c r="A934" t="s">
        <v>92</v>
      </c>
      <c r="B934" t="s">
        <v>171</v>
      </c>
      <c r="C934" t="s">
        <v>94</v>
      </c>
      <c r="D934" t="s">
        <v>172</v>
      </c>
      <c r="E934" t="s">
        <v>256</v>
      </c>
      <c r="F934" t="s">
        <v>139</v>
      </c>
      <c r="G934">
        <v>21916</v>
      </c>
      <c r="H934" t="s">
        <v>262</v>
      </c>
      <c r="I934">
        <v>2</v>
      </c>
      <c r="J934" t="s">
        <v>101</v>
      </c>
      <c r="K934" s="19">
        <v>0.58333333333333337</v>
      </c>
      <c r="L934" s="19">
        <v>0.91666666666666663</v>
      </c>
      <c r="M934">
        <v>8</v>
      </c>
      <c r="N934">
        <v>0</v>
      </c>
      <c r="O934">
        <v>60</v>
      </c>
      <c r="P934">
        <v>76</v>
      </c>
      <c r="Q934" t="s">
        <v>97</v>
      </c>
      <c r="R934">
        <v>30</v>
      </c>
      <c r="S934" s="19">
        <v>0.79166666666666663</v>
      </c>
      <c r="T934">
        <v>0</v>
      </c>
      <c r="U934" s="19">
        <v>0</v>
      </c>
      <c r="V934" t="s">
        <v>97</v>
      </c>
      <c r="W934">
        <v>7.5</v>
      </c>
      <c r="X934" t="s">
        <v>100</v>
      </c>
      <c r="Y934" t="b">
        <v>0</v>
      </c>
    </row>
    <row r="935" spans="1:25" x14ac:dyDescent="0.25">
      <c r="A935" t="s">
        <v>92</v>
      </c>
      <c r="B935" t="s">
        <v>171</v>
      </c>
      <c r="C935" t="s">
        <v>94</v>
      </c>
      <c r="D935" t="s">
        <v>172</v>
      </c>
      <c r="E935" t="s">
        <v>256</v>
      </c>
      <c r="F935" t="s">
        <v>139</v>
      </c>
      <c r="G935">
        <v>21916</v>
      </c>
      <c r="H935" t="s">
        <v>262</v>
      </c>
      <c r="I935">
        <v>2</v>
      </c>
      <c r="J935" t="s">
        <v>103</v>
      </c>
      <c r="K935" s="19">
        <v>0.58333333333333337</v>
      </c>
      <c r="L935" s="19">
        <v>0.91666666666666663</v>
      </c>
      <c r="M935">
        <v>8</v>
      </c>
      <c r="N935">
        <v>0</v>
      </c>
      <c r="O935">
        <v>60</v>
      </c>
      <c r="P935">
        <v>76</v>
      </c>
      <c r="Q935" t="s">
        <v>97</v>
      </c>
      <c r="R935">
        <v>30</v>
      </c>
      <c r="S935" s="19">
        <v>0.79166666666666663</v>
      </c>
      <c r="T935">
        <v>0</v>
      </c>
      <c r="U935" s="19">
        <v>0</v>
      </c>
      <c r="V935" t="s">
        <v>97</v>
      </c>
      <c r="W935">
        <v>7.5</v>
      </c>
      <c r="X935" t="s">
        <v>100</v>
      </c>
      <c r="Y935" t="b">
        <v>0</v>
      </c>
    </row>
    <row r="936" spans="1:25" x14ac:dyDescent="0.25">
      <c r="A936" t="s">
        <v>92</v>
      </c>
      <c r="B936" t="s">
        <v>171</v>
      </c>
      <c r="C936" t="s">
        <v>94</v>
      </c>
      <c r="D936" t="s">
        <v>172</v>
      </c>
      <c r="E936" t="s">
        <v>256</v>
      </c>
      <c r="F936" t="s">
        <v>139</v>
      </c>
      <c r="G936">
        <v>23091</v>
      </c>
      <c r="H936" t="s">
        <v>255</v>
      </c>
      <c r="I936">
        <v>2</v>
      </c>
      <c r="J936" t="s">
        <v>114</v>
      </c>
      <c r="K936" s="19">
        <v>0.58333333333333337</v>
      </c>
      <c r="L936" s="19">
        <v>0.91666666666666663</v>
      </c>
      <c r="M936">
        <v>8</v>
      </c>
      <c r="N936">
        <v>0</v>
      </c>
      <c r="O936">
        <v>31.5</v>
      </c>
      <c r="P936">
        <v>76</v>
      </c>
      <c r="Q936" t="s">
        <v>97</v>
      </c>
      <c r="R936">
        <v>30</v>
      </c>
      <c r="S936" s="19">
        <v>0.79166666666666663</v>
      </c>
      <c r="T936">
        <v>0</v>
      </c>
      <c r="U936" s="19">
        <v>0.54166666666666663</v>
      </c>
      <c r="V936" t="s">
        <v>97</v>
      </c>
      <c r="W936">
        <v>7.5</v>
      </c>
      <c r="X936" t="s">
        <v>100</v>
      </c>
      <c r="Y936" t="b">
        <v>0</v>
      </c>
    </row>
    <row r="937" spans="1:25" x14ac:dyDescent="0.25">
      <c r="A937" t="s">
        <v>92</v>
      </c>
      <c r="B937" t="s">
        <v>171</v>
      </c>
      <c r="C937" t="s">
        <v>94</v>
      </c>
      <c r="D937" t="s">
        <v>172</v>
      </c>
      <c r="E937" t="s">
        <v>256</v>
      </c>
      <c r="F937" t="s">
        <v>139</v>
      </c>
      <c r="G937">
        <v>23973</v>
      </c>
      <c r="H937" t="s">
        <v>259</v>
      </c>
      <c r="I937">
        <v>2</v>
      </c>
      <c r="J937" t="s">
        <v>113</v>
      </c>
      <c r="K937" s="19">
        <v>0.58333333333333337</v>
      </c>
      <c r="L937" s="19">
        <v>0.91666666666666663</v>
      </c>
      <c r="M937">
        <v>8</v>
      </c>
      <c r="N937">
        <v>0</v>
      </c>
      <c r="O937">
        <v>52.5</v>
      </c>
      <c r="P937">
        <v>76</v>
      </c>
      <c r="Q937" t="s">
        <v>97</v>
      </c>
      <c r="R937">
        <v>30</v>
      </c>
      <c r="S937" s="19">
        <v>0.79166666666666663</v>
      </c>
      <c r="T937">
        <v>0</v>
      </c>
      <c r="U937" s="19">
        <v>0.54166666666666663</v>
      </c>
      <c r="V937" t="s">
        <v>97</v>
      </c>
      <c r="W937">
        <v>7.5</v>
      </c>
      <c r="X937" t="s">
        <v>100</v>
      </c>
      <c r="Y937" t="b">
        <v>0</v>
      </c>
    </row>
    <row r="938" spans="1:25" x14ac:dyDescent="0.25">
      <c r="A938" t="s">
        <v>92</v>
      </c>
      <c r="B938" t="s">
        <v>171</v>
      </c>
      <c r="C938" t="s">
        <v>94</v>
      </c>
      <c r="D938" t="s">
        <v>172</v>
      </c>
      <c r="E938" t="s">
        <v>263</v>
      </c>
      <c r="F938" t="s">
        <v>116</v>
      </c>
      <c r="G938">
        <v>24780</v>
      </c>
      <c r="H938" t="s">
        <v>264</v>
      </c>
      <c r="I938">
        <v>1</v>
      </c>
      <c r="J938" t="s">
        <v>113</v>
      </c>
      <c r="K938" s="19">
        <v>0.25</v>
      </c>
      <c r="L938" s="19">
        <v>0.60416666666666663</v>
      </c>
      <c r="M938">
        <v>8.5</v>
      </c>
      <c r="N938">
        <v>0</v>
      </c>
      <c r="O938">
        <v>76</v>
      </c>
      <c r="P938">
        <v>76</v>
      </c>
      <c r="Q938" t="s">
        <v>97</v>
      </c>
      <c r="R938">
        <v>30</v>
      </c>
      <c r="S938" s="19">
        <v>0.4375</v>
      </c>
      <c r="T938">
        <v>0</v>
      </c>
      <c r="U938" s="19">
        <v>0.54166666666666663</v>
      </c>
      <c r="V938" t="s">
        <v>97</v>
      </c>
      <c r="W938">
        <v>8</v>
      </c>
      <c r="X938" t="s">
        <v>100</v>
      </c>
      <c r="Y938" t="b">
        <v>0</v>
      </c>
    </row>
    <row r="939" spans="1:25" x14ac:dyDescent="0.25">
      <c r="A939" t="s">
        <v>92</v>
      </c>
      <c r="B939" t="s">
        <v>171</v>
      </c>
      <c r="C939" t="s">
        <v>94</v>
      </c>
      <c r="D939" t="s">
        <v>172</v>
      </c>
      <c r="E939" t="s">
        <v>263</v>
      </c>
      <c r="F939" t="s">
        <v>116</v>
      </c>
      <c r="G939">
        <v>24780</v>
      </c>
      <c r="H939" t="s">
        <v>264</v>
      </c>
      <c r="I939">
        <v>1</v>
      </c>
      <c r="J939" t="s">
        <v>114</v>
      </c>
      <c r="K939" s="19">
        <v>0.25</v>
      </c>
      <c r="L939" s="19">
        <v>0.60416666666666663</v>
      </c>
      <c r="M939">
        <v>8.5</v>
      </c>
      <c r="N939">
        <v>0</v>
      </c>
      <c r="O939">
        <v>76</v>
      </c>
      <c r="P939">
        <v>76</v>
      </c>
      <c r="Q939" t="s">
        <v>97</v>
      </c>
      <c r="R939">
        <v>30</v>
      </c>
      <c r="S939" s="19">
        <v>0.4375</v>
      </c>
      <c r="T939">
        <v>0</v>
      </c>
      <c r="U939" s="19">
        <v>0.54166666666666663</v>
      </c>
      <c r="V939" t="s">
        <v>97</v>
      </c>
      <c r="W939">
        <v>8</v>
      </c>
      <c r="X939" t="s">
        <v>100</v>
      </c>
      <c r="Y939" t="b">
        <v>0</v>
      </c>
    </row>
    <row r="940" spans="1:25" x14ac:dyDescent="0.25">
      <c r="A940" t="s">
        <v>92</v>
      </c>
      <c r="B940" t="s">
        <v>171</v>
      </c>
      <c r="C940" t="s">
        <v>94</v>
      </c>
      <c r="D940" t="s">
        <v>172</v>
      </c>
      <c r="E940" t="s">
        <v>265</v>
      </c>
      <c r="F940" t="s">
        <v>116</v>
      </c>
      <c r="H940" t="s">
        <v>97</v>
      </c>
      <c r="I940">
        <v>2</v>
      </c>
      <c r="J940" t="s">
        <v>105</v>
      </c>
      <c r="K940" s="19">
        <v>0.58333333333333337</v>
      </c>
      <c r="L940" s="19">
        <v>0.9375</v>
      </c>
      <c r="M940">
        <v>8.5</v>
      </c>
      <c r="N940">
        <v>485.33</v>
      </c>
      <c r="O940">
        <v>0</v>
      </c>
      <c r="P940">
        <v>0</v>
      </c>
      <c r="Q940" t="s">
        <v>97</v>
      </c>
      <c r="R940">
        <v>30</v>
      </c>
      <c r="S940" s="19">
        <v>0.72916666666666663</v>
      </c>
      <c r="T940">
        <v>0</v>
      </c>
      <c r="U940" s="19">
        <v>0.54166666666666663</v>
      </c>
      <c r="V940" t="s">
        <v>97</v>
      </c>
      <c r="W940">
        <v>8</v>
      </c>
      <c r="X940" t="s">
        <v>100</v>
      </c>
      <c r="Y940" t="b">
        <v>0</v>
      </c>
    </row>
    <row r="941" spans="1:25" x14ac:dyDescent="0.25">
      <c r="A941" t="s">
        <v>92</v>
      </c>
      <c r="B941" t="s">
        <v>171</v>
      </c>
      <c r="C941" t="s">
        <v>94</v>
      </c>
      <c r="D941" t="s">
        <v>172</v>
      </c>
      <c r="E941" t="s">
        <v>265</v>
      </c>
      <c r="F941" t="s">
        <v>116</v>
      </c>
      <c r="G941">
        <v>17989</v>
      </c>
      <c r="H941" t="s">
        <v>266</v>
      </c>
      <c r="I941">
        <v>1</v>
      </c>
      <c r="J941" t="s">
        <v>105</v>
      </c>
      <c r="K941" s="19">
        <v>0.58333333333333337</v>
      </c>
      <c r="L941" s="19">
        <v>0.9375</v>
      </c>
      <c r="M941">
        <v>8.5</v>
      </c>
      <c r="N941">
        <v>514.04999999999995</v>
      </c>
      <c r="O941">
        <v>40</v>
      </c>
      <c r="P941">
        <v>76</v>
      </c>
      <c r="Q941" t="s">
        <v>97</v>
      </c>
      <c r="R941">
        <v>30</v>
      </c>
      <c r="S941" s="19">
        <v>0.77083333333333337</v>
      </c>
      <c r="T941">
        <v>0</v>
      </c>
      <c r="U941" s="19">
        <v>0.54166666666666663</v>
      </c>
      <c r="V941" t="s">
        <v>97</v>
      </c>
      <c r="W941">
        <v>8</v>
      </c>
      <c r="X941" t="s">
        <v>100</v>
      </c>
      <c r="Y941" t="b">
        <v>0</v>
      </c>
    </row>
    <row r="942" spans="1:25" x14ac:dyDescent="0.25">
      <c r="A942" t="s">
        <v>92</v>
      </c>
      <c r="B942" t="s">
        <v>171</v>
      </c>
      <c r="C942" t="s">
        <v>94</v>
      </c>
      <c r="D942" t="s">
        <v>172</v>
      </c>
      <c r="E942" t="s">
        <v>265</v>
      </c>
      <c r="F942" t="s">
        <v>116</v>
      </c>
      <c r="G942">
        <v>17989</v>
      </c>
      <c r="H942" t="s">
        <v>266</v>
      </c>
      <c r="I942">
        <v>1</v>
      </c>
      <c r="J942" t="s">
        <v>113</v>
      </c>
      <c r="K942" s="19">
        <v>0.58333333333333337</v>
      </c>
      <c r="L942" s="19">
        <v>0.9375</v>
      </c>
      <c r="M942">
        <v>8.5</v>
      </c>
      <c r="N942">
        <v>687.68</v>
      </c>
      <c r="O942">
        <v>40</v>
      </c>
      <c r="P942">
        <v>76</v>
      </c>
      <c r="Q942" t="s">
        <v>97</v>
      </c>
      <c r="R942">
        <v>30</v>
      </c>
      <c r="S942" s="19">
        <v>0.77083333333333337</v>
      </c>
      <c r="T942">
        <v>0</v>
      </c>
      <c r="U942" s="19">
        <v>0.54166666666666663</v>
      </c>
      <c r="V942" t="s">
        <v>97</v>
      </c>
      <c r="W942">
        <v>8</v>
      </c>
      <c r="X942" t="s">
        <v>100</v>
      </c>
      <c r="Y942" t="b">
        <v>0</v>
      </c>
    </row>
    <row r="943" spans="1:25" x14ac:dyDescent="0.25">
      <c r="A943" t="s">
        <v>92</v>
      </c>
      <c r="B943" t="s">
        <v>171</v>
      </c>
      <c r="C943" t="s">
        <v>94</v>
      </c>
      <c r="D943" t="s">
        <v>172</v>
      </c>
      <c r="E943" t="s">
        <v>265</v>
      </c>
      <c r="F943" t="s">
        <v>116</v>
      </c>
      <c r="G943">
        <v>17989</v>
      </c>
      <c r="H943" t="s">
        <v>266</v>
      </c>
      <c r="I943">
        <v>1</v>
      </c>
      <c r="J943" t="s">
        <v>114</v>
      </c>
      <c r="K943" s="19">
        <v>0.58333333333333337</v>
      </c>
      <c r="L943" s="19">
        <v>0.9375</v>
      </c>
      <c r="M943">
        <v>8.5</v>
      </c>
      <c r="N943">
        <v>797.72</v>
      </c>
      <c r="O943">
        <v>40</v>
      </c>
      <c r="P943">
        <v>76</v>
      </c>
      <c r="Q943" t="s">
        <v>97</v>
      </c>
      <c r="R943">
        <v>30</v>
      </c>
      <c r="S943" s="19">
        <v>0.77083333333333337</v>
      </c>
      <c r="T943">
        <v>0</v>
      </c>
      <c r="U943" s="19">
        <v>0.54166666666666663</v>
      </c>
      <c r="V943" t="s">
        <v>97</v>
      </c>
      <c r="W943">
        <v>8</v>
      </c>
      <c r="X943" t="s">
        <v>100</v>
      </c>
      <c r="Y943" t="b">
        <v>0</v>
      </c>
    </row>
    <row r="944" spans="1:25" x14ac:dyDescent="0.25">
      <c r="A944" t="s">
        <v>92</v>
      </c>
      <c r="B944" t="s">
        <v>171</v>
      </c>
      <c r="C944" t="s">
        <v>94</v>
      </c>
      <c r="D944" t="s">
        <v>172</v>
      </c>
      <c r="E944" t="s">
        <v>265</v>
      </c>
      <c r="F944" t="s">
        <v>116</v>
      </c>
      <c r="G944">
        <v>17989</v>
      </c>
      <c r="H944" t="s">
        <v>266</v>
      </c>
      <c r="I944">
        <v>1</v>
      </c>
      <c r="J944" t="s">
        <v>101</v>
      </c>
      <c r="K944" s="19">
        <v>0.54166666666666663</v>
      </c>
      <c r="L944" s="19">
        <v>0.9375</v>
      </c>
      <c r="M944">
        <v>9.5</v>
      </c>
      <c r="N944">
        <v>575.94000000000005</v>
      </c>
      <c r="O944">
        <v>40</v>
      </c>
      <c r="P944">
        <v>76</v>
      </c>
      <c r="Q944" t="s">
        <v>97</v>
      </c>
      <c r="R944">
        <v>30</v>
      </c>
      <c r="S944" s="19">
        <v>0.75</v>
      </c>
      <c r="T944">
        <v>0</v>
      </c>
      <c r="U944" s="19">
        <v>0.54166666666666663</v>
      </c>
      <c r="V944" t="s">
        <v>97</v>
      </c>
      <c r="W944">
        <v>9</v>
      </c>
      <c r="X944" t="s">
        <v>100</v>
      </c>
      <c r="Y944" t="b">
        <v>0</v>
      </c>
    </row>
    <row r="945" spans="1:25" x14ac:dyDescent="0.25">
      <c r="A945" t="s">
        <v>92</v>
      </c>
      <c r="B945" t="s">
        <v>171</v>
      </c>
      <c r="C945" t="s">
        <v>94</v>
      </c>
      <c r="D945" t="s">
        <v>172</v>
      </c>
      <c r="E945" t="s">
        <v>265</v>
      </c>
      <c r="F945" t="s">
        <v>116</v>
      </c>
      <c r="G945">
        <v>21895</v>
      </c>
      <c r="H945" t="s">
        <v>267</v>
      </c>
      <c r="I945">
        <v>2</v>
      </c>
      <c r="J945" t="s">
        <v>99</v>
      </c>
      <c r="K945" s="19">
        <v>0.58333333333333337</v>
      </c>
      <c r="L945" s="19">
        <v>0.9375</v>
      </c>
      <c r="M945">
        <v>8.5</v>
      </c>
      <c r="N945">
        <v>500</v>
      </c>
      <c r="O945">
        <v>72</v>
      </c>
      <c r="P945">
        <v>76</v>
      </c>
      <c r="Q945" t="s">
        <v>97</v>
      </c>
      <c r="R945">
        <v>30</v>
      </c>
      <c r="S945" s="19">
        <v>0.77083333333333337</v>
      </c>
      <c r="T945">
        <v>0</v>
      </c>
      <c r="U945" s="19">
        <v>0</v>
      </c>
      <c r="V945" t="s">
        <v>97</v>
      </c>
      <c r="W945">
        <v>8</v>
      </c>
      <c r="X945" t="s">
        <v>100</v>
      </c>
      <c r="Y945" t="b">
        <v>0</v>
      </c>
    </row>
    <row r="946" spans="1:25" x14ac:dyDescent="0.25">
      <c r="A946" t="s">
        <v>92</v>
      </c>
      <c r="B946" t="s">
        <v>171</v>
      </c>
      <c r="C946" t="s">
        <v>94</v>
      </c>
      <c r="D946" t="s">
        <v>172</v>
      </c>
      <c r="E946" t="s">
        <v>265</v>
      </c>
      <c r="F946" t="s">
        <v>116</v>
      </c>
      <c r="G946">
        <v>21895</v>
      </c>
      <c r="H946" t="s">
        <v>267</v>
      </c>
      <c r="I946">
        <v>2</v>
      </c>
      <c r="J946" t="s">
        <v>114</v>
      </c>
      <c r="K946" s="19">
        <v>0.58333333333333337</v>
      </c>
      <c r="L946" s="19">
        <v>0.9375</v>
      </c>
      <c r="M946">
        <v>8.5</v>
      </c>
      <c r="N946">
        <v>775.88</v>
      </c>
      <c r="O946">
        <v>72</v>
      </c>
      <c r="P946">
        <v>76</v>
      </c>
      <c r="Q946" t="s">
        <v>97</v>
      </c>
      <c r="R946">
        <v>30</v>
      </c>
      <c r="S946" s="19">
        <v>0.77083333333333337</v>
      </c>
      <c r="T946">
        <v>0</v>
      </c>
      <c r="U946" s="19">
        <v>0</v>
      </c>
      <c r="V946" t="s">
        <v>97</v>
      </c>
      <c r="W946">
        <v>8</v>
      </c>
      <c r="X946" t="s">
        <v>100</v>
      </c>
      <c r="Y946" t="b">
        <v>0</v>
      </c>
    </row>
    <row r="947" spans="1:25" x14ac:dyDescent="0.25">
      <c r="A947" t="s">
        <v>92</v>
      </c>
      <c r="B947" t="s">
        <v>171</v>
      </c>
      <c r="C947" t="s">
        <v>94</v>
      </c>
      <c r="D947" t="s">
        <v>172</v>
      </c>
      <c r="E947" t="s">
        <v>265</v>
      </c>
      <c r="F947" t="s">
        <v>116</v>
      </c>
      <c r="G947">
        <v>21895</v>
      </c>
      <c r="H947" t="s">
        <v>267</v>
      </c>
      <c r="I947">
        <v>2</v>
      </c>
      <c r="J947" t="s">
        <v>102</v>
      </c>
      <c r="K947" s="19">
        <v>0.58333333333333337</v>
      </c>
      <c r="L947" s="19">
        <v>0.9375</v>
      </c>
      <c r="M947">
        <v>8.5</v>
      </c>
      <c r="N947">
        <v>500</v>
      </c>
      <c r="O947">
        <v>72</v>
      </c>
      <c r="P947">
        <v>76</v>
      </c>
      <c r="Q947" t="s">
        <v>97</v>
      </c>
      <c r="R947">
        <v>30</v>
      </c>
      <c r="S947" s="19">
        <v>0.77083333333333337</v>
      </c>
      <c r="T947">
        <v>0</v>
      </c>
      <c r="U947" s="19">
        <v>0</v>
      </c>
      <c r="V947" t="s">
        <v>97</v>
      </c>
      <c r="W947">
        <v>8</v>
      </c>
      <c r="X947" t="s">
        <v>100</v>
      </c>
      <c r="Y947" t="b">
        <v>0</v>
      </c>
    </row>
    <row r="948" spans="1:25" x14ac:dyDescent="0.25">
      <c r="A948" t="s">
        <v>92</v>
      </c>
      <c r="B948" t="s">
        <v>171</v>
      </c>
      <c r="C948" t="s">
        <v>94</v>
      </c>
      <c r="D948" t="s">
        <v>172</v>
      </c>
      <c r="E948" t="s">
        <v>265</v>
      </c>
      <c r="F948" t="s">
        <v>116</v>
      </c>
      <c r="G948">
        <v>23461</v>
      </c>
      <c r="H948" t="s">
        <v>268</v>
      </c>
      <c r="I948">
        <v>1</v>
      </c>
      <c r="J948" t="s">
        <v>103</v>
      </c>
      <c r="K948" s="19">
        <v>0.58333333333333337</v>
      </c>
      <c r="L948" s="19">
        <v>0.9375</v>
      </c>
      <c r="M948">
        <v>8.5</v>
      </c>
      <c r="N948">
        <v>505.86</v>
      </c>
      <c r="O948">
        <v>40</v>
      </c>
      <c r="P948">
        <v>76</v>
      </c>
      <c r="Q948" t="s">
        <v>97</v>
      </c>
      <c r="R948">
        <v>30</v>
      </c>
      <c r="S948" s="19">
        <v>0.77083333333333337</v>
      </c>
      <c r="T948">
        <v>0</v>
      </c>
      <c r="U948" s="19">
        <v>0.54166666666666663</v>
      </c>
      <c r="V948" t="s">
        <v>97</v>
      </c>
      <c r="W948">
        <v>8</v>
      </c>
      <c r="X948" t="s">
        <v>100</v>
      </c>
      <c r="Y948" t="b">
        <v>0</v>
      </c>
    </row>
    <row r="949" spans="1:25" x14ac:dyDescent="0.25">
      <c r="A949" t="s">
        <v>92</v>
      </c>
      <c r="B949" t="s">
        <v>171</v>
      </c>
      <c r="C949" t="s">
        <v>94</v>
      </c>
      <c r="D949" t="s">
        <v>172</v>
      </c>
      <c r="E949" t="s">
        <v>265</v>
      </c>
      <c r="F949" t="s">
        <v>116</v>
      </c>
      <c r="G949">
        <v>23461</v>
      </c>
      <c r="H949" t="s">
        <v>268</v>
      </c>
      <c r="I949">
        <v>2</v>
      </c>
      <c r="J949" t="s">
        <v>101</v>
      </c>
      <c r="K949" s="19">
        <v>0.58333333333333337</v>
      </c>
      <c r="L949" s="19">
        <v>0.9375</v>
      </c>
      <c r="M949">
        <v>8.5</v>
      </c>
      <c r="N949">
        <v>505.86</v>
      </c>
      <c r="O949">
        <v>40</v>
      </c>
      <c r="P949">
        <v>76</v>
      </c>
      <c r="Q949" t="s">
        <v>97</v>
      </c>
      <c r="R949">
        <v>30</v>
      </c>
      <c r="S949" s="19">
        <v>0.77083333333333337</v>
      </c>
      <c r="T949">
        <v>0</v>
      </c>
      <c r="U949" s="19">
        <v>0.54166666666666663</v>
      </c>
      <c r="V949" t="s">
        <v>97</v>
      </c>
      <c r="W949">
        <v>8</v>
      </c>
      <c r="X949" t="s">
        <v>100</v>
      </c>
      <c r="Y949" t="b">
        <v>0</v>
      </c>
    </row>
    <row r="950" spans="1:25" x14ac:dyDescent="0.25">
      <c r="A950" t="s">
        <v>92</v>
      </c>
      <c r="B950" t="s">
        <v>171</v>
      </c>
      <c r="C950" t="s">
        <v>94</v>
      </c>
      <c r="D950" t="s">
        <v>172</v>
      </c>
      <c r="E950" t="s">
        <v>265</v>
      </c>
      <c r="F950" t="s">
        <v>116</v>
      </c>
      <c r="G950">
        <v>24531</v>
      </c>
      <c r="H950" t="s">
        <v>269</v>
      </c>
      <c r="I950">
        <v>1</v>
      </c>
      <c r="J950" t="s">
        <v>99</v>
      </c>
      <c r="K950" s="19">
        <v>0.58333333333333337</v>
      </c>
      <c r="L950" s="19">
        <v>0.9375</v>
      </c>
      <c r="M950">
        <v>8.5</v>
      </c>
      <c r="N950">
        <v>0</v>
      </c>
      <c r="O950">
        <v>48</v>
      </c>
      <c r="P950">
        <v>76</v>
      </c>
      <c r="Q950" t="s">
        <v>97</v>
      </c>
      <c r="R950">
        <v>30</v>
      </c>
      <c r="S950" s="19">
        <v>0.77083333333333337</v>
      </c>
      <c r="T950">
        <v>0</v>
      </c>
      <c r="U950" s="19">
        <v>0.54166666666666663</v>
      </c>
      <c r="V950" t="s">
        <v>97</v>
      </c>
      <c r="W950">
        <v>8</v>
      </c>
      <c r="X950" t="s">
        <v>100</v>
      </c>
      <c r="Y950" t="b">
        <v>0</v>
      </c>
    </row>
    <row r="951" spans="1:25" x14ac:dyDescent="0.25">
      <c r="A951" t="s">
        <v>92</v>
      </c>
      <c r="B951" t="s">
        <v>171</v>
      </c>
      <c r="C951" t="s">
        <v>94</v>
      </c>
      <c r="D951" t="s">
        <v>172</v>
      </c>
      <c r="E951" t="s">
        <v>265</v>
      </c>
      <c r="F951" t="s">
        <v>116</v>
      </c>
      <c r="G951">
        <v>24780</v>
      </c>
      <c r="H951" t="s">
        <v>264</v>
      </c>
      <c r="I951">
        <v>2</v>
      </c>
      <c r="J951" t="s">
        <v>103</v>
      </c>
      <c r="K951" s="19">
        <v>0.58333333333333337</v>
      </c>
      <c r="L951" s="19">
        <v>0.9375</v>
      </c>
      <c r="M951">
        <v>8.5</v>
      </c>
      <c r="N951">
        <v>0</v>
      </c>
      <c r="O951">
        <v>76</v>
      </c>
      <c r="P951">
        <v>76</v>
      </c>
      <c r="Q951" t="s">
        <v>97</v>
      </c>
      <c r="R951">
        <v>30</v>
      </c>
      <c r="S951" s="19">
        <v>0.77083333333333337</v>
      </c>
      <c r="T951">
        <v>0</v>
      </c>
      <c r="U951" s="19">
        <v>0.54166666666666663</v>
      </c>
      <c r="V951" t="s">
        <v>97</v>
      </c>
      <c r="W951">
        <v>8</v>
      </c>
      <c r="X951" t="s">
        <v>100</v>
      </c>
      <c r="Y951" t="b">
        <v>0</v>
      </c>
    </row>
    <row r="952" spans="1:25" x14ac:dyDescent="0.25">
      <c r="A952" t="s">
        <v>92</v>
      </c>
      <c r="B952" t="s">
        <v>171</v>
      </c>
      <c r="C952" t="s">
        <v>94</v>
      </c>
      <c r="D952" t="s">
        <v>172</v>
      </c>
      <c r="E952" t="s">
        <v>265</v>
      </c>
      <c r="F952" t="s">
        <v>116</v>
      </c>
      <c r="G952">
        <v>24984</v>
      </c>
      <c r="H952" t="s">
        <v>270</v>
      </c>
      <c r="I952">
        <v>1</v>
      </c>
      <c r="J952" t="s">
        <v>102</v>
      </c>
      <c r="K952" s="19">
        <v>0.58333333333333337</v>
      </c>
      <c r="L952" s="19">
        <v>0.9375</v>
      </c>
      <c r="M952">
        <v>8.5</v>
      </c>
      <c r="N952">
        <v>505.86</v>
      </c>
      <c r="O952">
        <v>76</v>
      </c>
      <c r="P952">
        <v>76</v>
      </c>
      <c r="Q952" t="s">
        <v>97</v>
      </c>
      <c r="R952">
        <v>30</v>
      </c>
      <c r="S952" s="19">
        <v>0.77083333333333337</v>
      </c>
      <c r="T952">
        <v>0</v>
      </c>
      <c r="U952" s="19">
        <v>0.54166666666666663</v>
      </c>
      <c r="V952" t="s">
        <v>97</v>
      </c>
      <c r="W952">
        <v>8</v>
      </c>
      <c r="X952" t="s">
        <v>100</v>
      </c>
      <c r="Y952" t="b">
        <v>0</v>
      </c>
    </row>
    <row r="953" spans="1:25" x14ac:dyDescent="0.25">
      <c r="A953" t="s">
        <v>92</v>
      </c>
      <c r="B953" t="s">
        <v>171</v>
      </c>
      <c r="C953" t="s">
        <v>94</v>
      </c>
      <c r="D953" t="s">
        <v>172</v>
      </c>
      <c r="E953" t="s">
        <v>265</v>
      </c>
      <c r="F953" t="s">
        <v>116</v>
      </c>
      <c r="G953">
        <v>24984</v>
      </c>
      <c r="H953" t="s">
        <v>270</v>
      </c>
      <c r="I953">
        <v>2</v>
      </c>
      <c r="J953" t="s">
        <v>113</v>
      </c>
      <c r="K953" s="19">
        <v>0.58333333333333337</v>
      </c>
      <c r="L953" s="19">
        <v>0.9375</v>
      </c>
      <c r="M953">
        <v>8.5</v>
      </c>
      <c r="N953">
        <v>676.76</v>
      </c>
      <c r="O953">
        <v>76</v>
      </c>
      <c r="P953">
        <v>76</v>
      </c>
      <c r="Q953" t="s">
        <v>97</v>
      </c>
      <c r="R953">
        <v>30</v>
      </c>
      <c r="S953" s="19">
        <v>0.77083333333333337</v>
      </c>
      <c r="T953">
        <v>0</v>
      </c>
      <c r="U953" s="19">
        <v>0.54166666666666663</v>
      </c>
      <c r="V953" t="s">
        <v>97</v>
      </c>
      <c r="W953">
        <v>8</v>
      </c>
      <c r="X953" t="s">
        <v>100</v>
      </c>
      <c r="Y953" t="b">
        <v>0</v>
      </c>
    </row>
    <row r="954" spans="1:25" x14ac:dyDescent="0.25">
      <c r="A954" t="s">
        <v>92</v>
      </c>
      <c r="B954" t="s">
        <v>171</v>
      </c>
      <c r="C954" t="s">
        <v>94</v>
      </c>
      <c r="D954" t="s">
        <v>172</v>
      </c>
      <c r="E954" t="s">
        <v>271</v>
      </c>
      <c r="F954" t="s">
        <v>213</v>
      </c>
      <c r="H954" t="s">
        <v>97</v>
      </c>
      <c r="I954">
        <v>1</v>
      </c>
      <c r="J954" t="s">
        <v>99</v>
      </c>
      <c r="K954" s="19">
        <v>0.91666666666666663</v>
      </c>
      <c r="L954" s="19">
        <v>0.27083333333333331</v>
      </c>
      <c r="M954">
        <v>8.5</v>
      </c>
      <c r="N954">
        <v>0</v>
      </c>
      <c r="O954">
        <v>0</v>
      </c>
      <c r="P954">
        <v>0</v>
      </c>
      <c r="Q954" t="s">
        <v>97</v>
      </c>
      <c r="R954">
        <v>30</v>
      </c>
      <c r="S954" s="19">
        <v>0.14583333333333334</v>
      </c>
      <c r="T954">
        <v>0</v>
      </c>
      <c r="U954" s="19">
        <v>0.54166666666666663</v>
      </c>
      <c r="V954" t="s">
        <v>97</v>
      </c>
      <c r="W954">
        <v>8</v>
      </c>
      <c r="X954" t="s">
        <v>100</v>
      </c>
      <c r="Y954" t="b">
        <v>0</v>
      </c>
    </row>
    <row r="955" spans="1:25" x14ac:dyDescent="0.25">
      <c r="A955" t="s">
        <v>92</v>
      </c>
      <c r="B955" t="s">
        <v>171</v>
      </c>
      <c r="C955" t="s">
        <v>94</v>
      </c>
      <c r="D955" t="s">
        <v>172</v>
      </c>
      <c r="E955" t="s">
        <v>271</v>
      </c>
      <c r="F955" t="s">
        <v>213</v>
      </c>
      <c r="G955">
        <v>23174</v>
      </c>
      <c r="H955" t="s">
        <v>272</v>
      </c>
      <c r="I955">
        <v>1</v>
      </c>
      <c r="J955" t="s">
        <v>102</v>
      </c>
      <c r="K955" s="19">
        <v>0.91666666666666663</v>
      </c>
      <c r="L955" s="19">
        <v>0.27083333333333331</v>
      </c>
      <c r="M955">
        <v>8.5</v>
      </c>
      <c r="N955">
        <v>0</v>
      </c>
      <c r="O955">
        <v>32</v>
      </c>
      <c r="P955">
        <v>76</v>
      </c>
      <c r="Q955" t="s">
        <v>97</v>
      </c>
      <c r="R955">
        <v>30</v>
      </c>
      <c r="S955" s="19">
        <v>0.125</v>
      </c>
      <c r="T955">
        <v>0</v>
      </c>
      <c r="U955" s="19">
        <v>0.54166666666666663</v>
      </c>
      <c r="V955" t="s">
        <v>97</v>
      </c>
      <c r="W955">
        <v>8</v>
      </c>
      <c r="X955" t="s">
        <v>100</v>
      </c>
      <c r="Y955" t="b">
        <v>0</v>
      </c>
    </row>
    <row r="956" spans="1:25" x14ac:dyDescent="0.25">
      <c r="A956" t="s">
        <v>92</v>
      </c>
      <c r="B956" t="s">
        <v>171</v>
      </c>
      <c r="C956" t="s">
        <v>94</v>
      </c>
      <c r="D956" t="s">
        <v>172</v>
      </c>
      <c r="E956" t="s">
        <v>271</v>
      </c>
      <c r="F956" t="s">
        <v>213</v>
      </c>
      <c r="G956">
        <v>23174</v>
      </c>
      <c r="H956" t="s">
        <v>272</v>
      </c>
      <c r="I956">
        <v>1</v>
      </c>
      <c r="J956" t="s">
        <v>103</v>
      </c>
      <c r="K956" s="19">
        <v>0.91666666666666663</v>
      </c>
      <c r="L956" s="19">
        <v>0.27083333333333331</v>
      </c>
      <c r="M956">
        <v>8.5</v>
      </c>
      <c r="N956">
        <v>0</v>
      </c>
      <c r="O956">
        <v>32</v>
      </c>
      <c r="P956">
        <v>76</v>
      </c>
      <c r="Q956" t="s">
        <v>97</v>
      </c>
      <c r="R956">
        <v>30</v>
      </c>
      <c r="S956" s="19">
        <v>0.125</v>
      </c>
      <c r="T956">
        <v>0</v>
      </c>
      <c r="U956" s="19">
        <v>0.54166666666666663</v>
      </c>
      <c r="V956" t="s">
        <v>97</v>
      </c>
      <c r="W956">
        <v>8</v>
      </c>
      <c r="X956" t="s">
        <v>100</v>
      </c>
      <c r="Y956" t="b">
        <v>0</v>
      </c>
    </row>
    <row r="957" spans="1:25" x14ac:dyDescent="0.25">
      <c r="A957" t="s">
        <v>92</v>
      </c>
      <c r="B957" t="s">
        <v>171</v>
      </c>
      <c r="C957" t="s">
        <v>94</v>
      </c>
      <c r="D957" t="s">
        <v>172</v>
      </c>
      <c r="E957" t="s">
        <v>271</v>
      </c>
      <c r="F957" t="s">
        <v>213</v>
      </c>
      <c r="G957">
        <v>23174</v>
      </c>
      <c r="H957" t="s">
        <v>272</v>
      </c>
      <c r="I957">
        <v>2</v>
      </c>
      <c r="J957" t="s">
        <v>102</v>
      </c>
      <c r="K957" s="19">
        <v>0.91666666666666663</v>
      </c>
      <c r="L957" s="19">
        <v>0.27083333333333331</v>
      </c>
      <c r="M957">
        <v>8.5</v>
      </c>
      <c r="N957">
        <v>0</v>
      </c>
      <c r="O957">
        <v>32</v>
      </c>
      <c r="P957">
        <v>76</v>
      </c>
      <c r="Q957" t="s">
        <v>97</v>
      </c>
      <c r="R957">
        <v>30</v>
      </c>
      <c r="S957" s="19">
        <v>0.125</v>
      </c>
      <c r="T957">
        <v>0</v>
      </c>
      <c r="U957" s="19">
        <v>0.54166666666666663</v>
      </c>
      <c r="V957" t="s">
        <v>97</v>
      </c>
      <c r="W957">
        <v>8</v>
      </c>
      <c r="X957" t="s">
        <v>100</v>
      </c>
      <c r="Y957" t="b">
        <v>0</v>
      </c>
    </row>
    <row r="958" spans="1:25" x14ac:dyDescent="0.25">
      <c r="A958" t="s">
        <v>92</v>
      </c>
      <c r="B958" t="s">
        <v>171</v>
      </c>
      <c r="C958" t="s">
        <v>94</v>
      </c>
      <c r="D958" t="s">
        <v>172</v>
      </c>
      <c r="E958" t="s">
        <v>271</v>
      </c>
      <c r="F958" t="s">
        <v>213</v>
      </c>
      <c r="G958">
        <v>23174</v>
      </c>
      <c r="H958" t="s">
        <v>272</v>
      </c>
      <c r="I958">
        <v>2</v>
      </c>
      <c r="J958" t="s">
        <v>103</v>
      </c>
      <c r="K958" s="19">
        <v>0.91666666666666663</v>
      </c>
      <c r="L958" s="19">
        <v>0.27083333333333331</v>
      </c>
      <c r="M958">
        <v>8.5</v>
      </c>
      <c r="N958">
        <v>0</v>
      </c>
      <c r="O958">
        <v>32</v>
      </c>
      <c r="P958">
        <v>76</v>
      </c>
      <c r="Q958" t="s">
        <v>97</v>
      </c>
      <c r="R958">
        <v>30</v>
      </c>
      <c r="S958" s="19">
        <v>0.125</v>
      </c>
      <c r="T958">
        <v>0</v>
      </c>
      <c r="U958" s="19">
        <v>0.54166666666666663</v>
      </c>
      <c r="V958" t="s">
        <v>97</v>
      </c>
      <c r="W958">
        <v>8</v>
      </c>
      <c r="X958" t="s">
        <v>100</v>
      </c>
      <c r="Y958" t="b">
        <v>0</v>
      </c>
    </row>
    <row r="959" spans="1:25" x14ac:dyDescent="0.25">
      <c r="A959" t="s">
        <v>92</v>
      </c>
      <c r="B959" t="s">
        <v>171</v>
      </c>
      <c r="C959" t="s">
        <v>94</v>
      </c>
      <c r="D959" t="s">
        <v>172</v>
      </c>
      <c r="E959" t="s">
        <v>271</v>
      </c>
      <c r="F959" t="s">
        <v>213</v>
      </c>
      <c r="G959">
        <v>23839</v>
      </c>
      <c r="H959" t="s">
        <v>273</v>
      </c>
      <c r="I959">
        <v>1</v>
      </c>
      <c r="J959" t="s">
        <v>105</v>
      </c>
      <c r="K959" s="19">
        <v>0.91666666666666663</v>
      </c>
      <c r="L959" s="19">
        <v>0.27083333333333331</v>
      </c>
      <c r="M959">
        <v>8.5</v>
      </c>
      <c r="N959">
        <v>613.12</v>
      </c>
      <c r="O959">
        <v>48</v>
      </c>
      <c r="P959">
        <v>76</v>
      </c>
      <c r="Q959" t="s">
        <v>97</v>
      </c>
      <c r="R959">
        <v>30</v>
      </c>
      <c r="S959" s="19">
        <v>0.125</v>
      </c>
      <c r="T959">
        <v>0</v>
      </c>
      <c r="U959" s="19">
        <v>0.54166666666666663</v>
      </c>
      <c r="V959" t="s">
        <v>97</v>
      </c>
      <c r="W959">
        <v>8</v>
      </c>
      <c r="X959" t="s">
        <v>100</v>
      </c>
      <c r="Y959" t="b">
        <v>0</v>
      </c>
    </row>
    <row r="960" spans="1:25" x14ac:dyDescent="0.25">
      <c r="A960" t="s">
        <v>92</v>
      </c>
      <c r="B960" t="s">
        <v>171</v>
      </c>
      <c r="C960" t="s">
        <v>94</v>
      </c>
      <c r="D960" t="s">
        <v>172</v>
      </c>
      <c r="E960" t="s">
        <v>271</v>
      </c>
      <c r="F960" t="s">
        <v>213</v>
      </c>
      <c r="G960">
        <v>23839</v>
      </c>
      <c r="H960" t="s">
        <v>273</v>
      </c>
      <c r="I960">
        <v>1</v>
      </c>
      <c r="J960" t="s">
        <v>113</v>
      </c>
      <c r="K960" s="19">
        <v>0.91666666666666663</v>
      </c>
      <c r="L960" s="19">
        <v>0.27083333333333331</v>
      </c>
      <c r="M960">
        <v>8.5</v>
      </c>
      <c r="N960">
        <v>727.14</v>
      </c>
      <c r="O960">
        <v>48</v>
      </c>
      <c r="P960">
        <v>76</v>
      </c>
      <c r="Q960" t="s">
        <v>97</v>
      </c>
      <c r="R960">
        <v>30</v>
      </c>
      <c r="S960" s="19">
        <v>0.125</v>
      </c>
      <c r="T960">
        <v>0</v>
      </c>
      <c r="U960" s="19">
        <v>0.54166666666666663</v>
      </c>
      <c r="V960" t="s">
        <v>97</v>
      </c>
      <c r="W960">
        <v>8</v>
      </c>
      <c r="X960" t="s">
        <v>100</v>
      </c>
      <c r="Y960" t="b">
        <v>0</v>
      </c>
    </row>
    <row r="961" spans="1:25" x14ac:dyDescent="0.25">
      <c r="A961" t="s">
        <v>92</v>
      </c>
      <c r="B961" t="s">
        <v>171</v>
      </c>
      <c r="C961" t="s">
        <v>94</v>
      </c>
      <c r="D961" t="s">
        <v>172</v>
      </c>
      <c r="E961" t="s">
        <v>271</v>
      </c>
      <c r="F961" t="s">
        <v>213</v>
      </c>
      <c r="G961">
        <v>23839</v>
      </c>
      <c r="H961" t="s">
        <v>273</v>
      </c>
      <c r="I961">
        <v>1</v>
      </c>
      <c r="J961" t="s">
        <v>101</v>
      </c>
      <c r="K961" s="19">
        <v>0.91666666666666663</v>
      </c>
      <c r="L961" s="19">
        <v>0.27083333333333331</v>
      </c>
      <c r="M961">
        <v>8.5</v>
      </c>
      <c r="N961">
        <v>504.28</v>
      </c>
      <c r="O961">
        <v>48</v>
      </c>
      <c r="P961">
        <v>76</v>
      </c>
      <c r="Q961" t="s">
        <v>97</v>
      </c>
      <c r="R961">
        <v>30</v>
      </c>
      <c r="S961" s="19">
        <v>0.125</v>
      </c>
      <c r="T961">
        <v>0</v>
      </c>
      <c r="U961" s="19">
        <v>0.54166666666666663</v>
      </c>
      <c r="V961" t="s">
        <v>97</v>
      </c>
      <c r="W961">
        <v>8</v>
      </c>
      <c r="X961" t="s">
        <v>100</v>
      </c>
      <c r="Y961" t="b">
        <v>0</v>
      </c>
    </row>
    <row r="962" spans="1:25" x14ac:dyDescent="0.25">
      <c r="A962" t="s">
        <v>92</v>
      </c>
      <c r="B962" t="s">
        <v>171</v>
      </c>
      <c r="C962" t="s">
        <v>94</v>
      </c>
      <c r="D962" t="s">
        <v>172</v>
      </c>
      <c r="E962" t="s">
        <v>271</v>
      </c>
      <c r="F962" t="s">
        <v>213</v>
      </c>
      <c r="G962">
        <v>23839</v>
      </c>
      <c r="H962" t="s">
        <v>273</v>
      </c>
      <c r="I962">
        <v>2</v>
      </c>
      <c r="J962" t="s">
        <v>105</v>
      </c>
      <c r="K962" s="19">
        <v>0.91666666666666663</v>
      </c>
      <c r="L962" s="19">
        <v>0.27083333333333331</v>
      </c>
      <c r="M962">
        <v>8.5</v>
      </c>
      <c r="N962">
        <v>613.12</v>
      </c>
      <c r="O962">
        <v>48</v>
      </c>
      <c r="P962">
        <v>76</v>
      </c>
      <c r="Q962" t="s">
        <v>97</v>
      </c>
      <c r="R962">
        <v>30</v>
      </c>
      <c r="S962" s="19">
        <v>0.125</v>
      </c>
      <c r="T962">
        <v>0</v>
      </c>
      <c r="U962" s="19">
        <v>0.54166666666666663</v>
      </c>
      <c r="V962" t="s">
        <v>97</v>
      </c>
      <c r="W962">
        <v>8</v>
      </c>
      <c r="X962" t="s">
        <v>100</v>
      </c>
      <c r="Y962" t="b">
        <v>0</v>
      </c>
    </row>
    <row r="963" spans="1:25" x14ac:dyDescent="0.25">
      <c r="A963" t="s">
        <v>92</v>
      </c>
      <c r="B963" t="s">
        <v>171</v>
      </c>
      <c r="C963" t="s">
        <v>94</v>
      </c>
      <c r="D963" t="s">
        <v>172</v>
      </c>
      <c r="E963" t="s">
        <v>271</v>
      </c>
      <c r="F963" t="s">
        <v>213</v>
      </c>
      <c r="G963">
        <v>23839</v>
      </c>
      <c r="H963" t="s">
        <v>273</v>
      </c>
      <c r="I963">
        <v>2</v>
      </c>
      <c r="J963" t="s">
        <v>113</v>
      </c>
      <c r="K963" s="19">
        <v>0.91666666666666663</v>
      </c>
      <c r="L963" s="19">
        <v>0.27083333333333331</v>
      </c>
      <c r="M963">
        <v>8.5</v>
      </c>
      <c r="N963">
        <v>727.14</v>
      </c>
      <c r="O963">
        <v>48</v>
      </c>
      <c r="P963">
        <v>76</v>
      </c>
      <c r="Q963" t="s">
        <v>97</v>
      </c>
      <c r="R963">
        <v>30</v>
      </c>
      <c r="S963" s="19">
        <v>0.125</v>
      </c>
      <c r="T963">
        <v>0</v>
      </c>
      <c r="U963" s="19">
        <v>0.54166666666666663</v>
      </c>
      <c r="V963" t="s">
        <v>97</v>
      </c>
      <c r="W963">
        <v>8</v>
      </c>
      <c r="X963" t="s">
        <v>100</v>
      </c>
      <c r="Y963" t="b">
        <v>0</v>
      </c>
    </row>
    <row r="964" spans="1:25" x14ac:dyDescent="0.25">
      <c r="A964" t="s">
        <v>92</v>
      </c>
      <c r="B964" t="s">
        <v>171</v>
      </c>
      <c r="C964" t="s">
        <v>94</v>
      </c>
      <c r="D964" t="s">
        <v>172</v>
      </c>
      <c r="E964" t="s">
        <v>271</v>
      </c>
      <c r="F964" t="s">
        <v>213</v>
      </c>
      <c r="G964">
        <v>23839</v>
      </c>
      <c r="H964" t="s">
        <v>273</v>
      </c>
      <c r="I964">
        <v>2</v>
      </c>
      <c r="J964" t="s">
        <v>114</v>
      </c>
      <c r="K964" s="19">
        <v>0.91666666666666663</v>
      </c>
      <c r="L964" s="19">
        <v>0.27083333333333331</v>
      </c>
      <c r="M964">
        <v>8.5</v>
      </c>
      <c r="N964">
        <v>566.47</v>
      </c>
      <c r="O964">
        <v>48</v>
      </c>
      <c r="P964">
        <v>76</v>
      </c>
      <c r="Q964" t="s">
        <v>97</v>
      </c>
      <c r="R964">
        <v>30</v>
      </c>
      <c r="S964" s="19">
        <v>0.125</v>
      </c>
      <c r="T964">
        <v>0</v>
      </c>
      <c r="U964" s="19">
        <v>0.54166666666666663</v>
      </c>
      <c r="V964" t="s">
        <v>97</v>
      </c>
      <c r="W964">
        <v>8</v>
      </c>
      <c r="X964" t="s">
        <v>100</v>
      </c>
      <c r="Y964" t="b">
        <v>0</v>
      </c>
    </row>
    <row r="965" spans="1:25" x14ac:dyDescent="0.25">
      <c r="A965" t="s">
        <v>92</v>
      </c>
      <c r="B965" t="s">
        <v>171</v>
      </c>
      <c r="C965" t="s">
        <v>94</v>
      </c>
      <c r="D965" t="s">
        <v>172</v>
      </c>
      <c r="E965" t="s">
        <v>271</v>
      </c>
      <c r="F965" t="s">
        <v>213</v>
      </c>
      <c r="G965">
        <v>24983</v>
      </c>
      <c r="H965" t="s">
        <v>274</v>
      </c>
      <c r="I965">
        <v>2</v>
      </c>
      <c r="J965" t="s">
        <v>101</v>
      </c>
      <c r="K965" s="19">
        <v>0.91666666666666663</v>
      </c>
      <c r="L965" s="19">
        <v>0.27083333333333331</v>
      </c>
      <c r="M965">
        <v>8.5</v>
      </c>
      <c r="N965">
        <v>0</v>
      </c>
      <c r="O965">
        <v>76</v>
      </c>
      <c r="P965">
        <v>76</v>
      </c>
      <c r="Q965" t="s">
        <v>97</v>
      </c>
      <c r="R965">
        <v>30</v>
      </c>
      <c r="S965" s="19">
        <v>0.125</v>
      </c>
      <c r="T965">
        <v>0</v>
      </c>
      <c r="U965" s="19">
        <v>0.54166666666666663</v>
      </c>
      <c r="V965" t="s">
        <v>97</v>
      </c>
      <c r="W965">
        <v>8</v>
      </c>
      <c r="X965" t="s">
        <v>100</v>
      </c>
      <c r="Y965" t="b">
        <v>0</v>
      </c>
    </row>
    <row r="966" spans="1:25" x14ac:dyDescent="0.25">
      <c r="A966" t="s">
        <v>92</v>
      </c>
      <c r="B966" t="s">
        <v>171</v>
      </c>
      <c r="C966" t="s">
        <v>94</v>
      </c>
      <c r="D966" t="s">
        <v>172</v>
      </c>
      <c r="E966" t="s">
        <v>271</v>
      </c>
      <c r="F966" t="s">
        <v>213</v>
      </c>
      <c r="G966">
        <v>24984</v>
      </c>
      <c r="H966" t="s">
        <v>270</v>
      </c>
      <c r="I966">
        <v>1</v>
      </c>
      <c r="J966" t="s">
        <v>114</v>
      </c>
      <c r="K966" s="19">
        <v>0.91666666666666663</v>
      </c>
      <c r="L966" s="19">
        <v>0.27083333333333331</v>
      </c>
      <c r="M966">
        <v>8.5</v>
      </c>
      <c r="N966">
        <v>590.17999999999995</v>
      </c>
      <c r="O966">
        <v>76</v>
      </c>
      <c r="P966">
        <v>76</v>
      </c>
      <c r="Q966" t="s">
        <v>97</v>
      </c>
      <c r="R966">
        <v>30</v>
      </c>
      <c r="S966" s="19">
        <v>0.125</v>
      </c>
      <c r="T966">
        <v>0</v>
      </c>
      <c r="U966" s="19">
        <v>0.54166666666666663</v>
      </c>
      <c r="V966" t="s">
        <v>97</v>
      </c>
      <c r="W966">
        <v>8</v>
      </c>
      <c r="X966" t="s">
        <v>100</v>
      </c>
      <c r="Y966" t="b">
        <v>0</v>
      </c>
    </row>
    <row r="967" spans="1:25" x14ac:dyDescent="0.25">
      <c r="A967" t="s">
        <v>92</v>
      </c>
      <c r="B967" t="s">
        <v>171</v>
      </c>
      <c r="C967" t="s">
        <v>94</v>
      </c>
      <c r="D967" t="s">
        <v>172</v>
      </c>
      <c r="E967" t="s">
        <v>271</v>
      </c>
      <c r="F967" t="s">
        <v>213</v>
      </c>
      <c r="G967">
        <v>24984</v>
      </c>
      <c r="H967" t="s">
        <v>270</v>
      </c>
      <c r="I967">
        <v>2</v>
      </c>
      <c r="J967" t="s">
        <v>99</v>
      </c>
      <c r="K967" s="19">
        <v>0.91666666666666663</v>
      </c>
      <c r="L967" s="19">
        <v>0.27083333333333331</v>
      </c>
      <c r="M967">
        <v>8.5</v>
      </c>
      <c r="N967">
        <v>525.25</v>
      </c>
      <c r="O967">
        <v>76</v>
      </c>
      <c r="P967">
        <v>76</v>
      </c>
      <c r="Q967" t="s">
        <v>97</v>
      </c>
      <c r="R967">
        <v>30</v>
      </c>
      <c r="S967" s="19">
        <v>0.125</v>
      </c>
      <c r="T967">
        <v>0</v>
      </c>
      <c r="U967" s="19">
        <v>0.54166666666666663</v>
      </c>
      <c r="V967" t="s">
        <v>97</v>
      </c>
      <c r="W967">
        <v>8</v>
      </c>
      <c r="X967" t="s">
        <v>100</v>
      </c>
      <c r="Y967" t="b">
        <v>0</v>
      </c>
    </row>
    <row r="968" spans="1:25" x14ac:dyDescent="0.25">
      <c r="A968" t="s">
        <v>92</v>
      </c>
      <c r="B968" t="s">
        <v>171</v>
      </c>
      <c r="C968" t="s">
        <v>94</v>
      </c>
      <c r="D968" t="s">
        <v>172</v>
      </c>
      <c r="E968" t="s">
        <v>275</v>
      </c>
      <c r="F968" t="s">
        <v>116</v>
      </c>
      <c r="G968">
        <v>23679</v>
      </c>
      <c r="H968" t="s">
        <v>276</v>
      </c>
      <c r="I968">
        <v>2</v>
      </c>
      <c r="J968" t="s">
        <v>99</v>
      </c>
      <c r="K968" s="19">
        <v>0.25</v>
      </c>
      <c r="L968" s="19">
        <v>0.60416666666666663</v>
      </c>
      <c r="M968">
        <v>8.5</v>
      </c>
      <c r="N968">
        <v>0</v>
      </c>
      <c r="O968">
        <v>64</v>
      </c>
      <c r="P968">
        <v>76</v>
      </c>
      <c r="Q968" t="s">
        <v>97</v>
      </c>
      <c r="R968">
        <v>30</v>
      </c>
      <c r="S968" s="19">
        <v>0.4375</v>
      </c>
      <c r="T968">
        <v>0</v>
      </c>
      <c r="U968" s="19">
        <v>0.54166666666666663</v>
      </c>
      <c r="V968" t="s">
        <v>97</v>
      </c>
      <c r="W968">
        <v>8</v>
      </c>
      <c r="X968" t="s">
        <v>100</v>
      </c>
      <c r="Y968" t="b">
        <v>0</v>
      </c>
    </row>
    <row r="969" spans="1:25" x14ac:dyDescent="0.25">
      <c r="A969" t="s">
        <v>92</v>
      </c>
      <c r="B969" t="s">
        <v>171</v>
      </c>
      <c r="C969" t="s">
        <v>94</v>
      </c>
      <c r="D969" t="s">
        <v>172</v>
      </c>
      <c r="E969" t="s">
        <v>275</v>
      </c>
      <c r="F969" t="s">
        <v>116</v>
      </c>
      <c r="G969">
        <v>23679</v>
      </c>
      <c r="H969" t="s">
        <v>276</v>
      </c>
      <c r="I969">
        <v>2</v>
      </c>
      <c r="J969" t="s">
        <v>102</v>
      </c>
      <c r="K969" s="19">
        <v>0.25</v>
      </c>
      <c r="L969" s="19">
        <v>0.60416666666666663</v>
      </c>
      <c r="M969">
        <v>8.5</v>
      </c>
      <c r="N969">
        <v>0</v>
      </c>
      <c r="O969">
        <v>64</v>
      </c>
      <c r="P969">
        <v>76</v>
      </c>
      <c r="Q969" t="s">
        <v>97</v>
      </c>
      <c r="R969">
        <v>30</v>
      </c>
      <c r="S969" s="19">
        <v>0.4375</v>
      </c>
      <c r="T969">
        <v>0</v>
      </c>
      <c r="U969" s="19">
        <v>0.54166666666666663</v>
      </c>
      <c r="V969" t="s">
        <v>97</v>
      </c>
      <c r="W969">
        <v>8</v>
      </c>
      <c r="X969" t="s">
        <v>100</v>
      </c>
      <c r="Y969" t="b">
        <v>0</v>
      </c>
    </row>
    <row r="970" spans="1:25" x14ac:dyDescent="0.25">
      <c r="A970" t="s">
        <v>92</v>
      </c>
      <c r="B970" t="s">
        <v>171</v>
      </c>
      <c r="C970" t="s">
        <v>94</v>
      </c>
      <c r="D970" t="s">
        <v>172</v>
      </c>
      <c r="E970" t="s">
        <v>275</v>
      </c>
      <c r="F970" t="s">
        <v>116</v>
      </c>
      <c r="G970">
        <v>23679</v>
      </c>
      <c r="H970" t="s">
        <v>276</v>
      </c>
      <c r="I970">
        <v>2</v>
      </c>
      <c r="J970" t="s">
        <v>103</v>
      </c>
      <c r="K970" s="19">
        <v>0.25</v>
      </c>
      <c r="L970" s="19">
        <v>0.60416666666666663</v>
      </c>
      <c r="M970">
        <v>8.5</v>
      </c>
      <c r="N970">
        <v>0</v>
      </c>
      <c r="O970">
        <v>64</v>
      </c>
      <c r="P970">
        <v>76</v>
      </c>
      <c r="Q970" t="s">
        <v>97</v>
      </c>
      <c r="R970">
        <v>30</v>
      </c>
      <c r="S970" s="19">
        <v>0.4375</v>
      </c>
      <c r="T970">
        <v>0</v>
      </c>
      <c r="U970" s="19">
        <v>0.54166666666666663</v>
      </c>
      <c r="V970" t="s">
        <v>97</v>
      </c>
      <c r="W970">
        <v>8</v>
      </c>
      <c r="X970" t="s">
        <v>100</v>
      </c>
      <c r="Y970" t="b">
        <v>0</v>
      </c>
    </row>
    <row r="971" spans="1:25" x14ac:dyDescent="0.25">
      <c r="A971" t="s">
        <v>92</v>
      </c>
      <c r="B971" t="s">
        <v>171</v>
      </c>
      <c r="C971" t="s">
        <v>94</v>
      </c>
      <c r="D971" t="s">
        <v>172</v>
      </c>
      <c r="E971" t="s">
        <v>275</v>
      </c>
      <c r="F971" t="s">
        <v>116</v>
      </c>
      <c r="G971">
        <v>24504</v>
      </c>
      <c r="H971" t="s">
        <v>277</v>
      </c>
      <c r="I971">
        <v>1</v>
      </c>
      <c r="J971" t="s">
        <v>101</v>
      </c>
      <c r="K971" s="19">
        <v>0.25</v>
      </c>
      <c r="L971" s="19">
        <v>0.60416666666666663</v>
      </c>
      <c r="M971">
        <v>8.5</v>
      </c>
      <c r="N971">
        <v>0</v>
      </c>
      <c r="O971">
        <v>48</v>
      </c>
      <c r="P971">
        <v>76</v>
      </c>
      <c r="Q971" t="s">
        <v>97</v>
      </c>
      <c r="R971">
        <v>30</v>
      </c>
      <c r="S971" s="19">
        <v>0.4375</v>
      </c>
      <c r="T971">
        <v>0</v>
      </c>
      <c r="U971" s="19">
        <v>0</v>
      </c>
      <c r="V971" t="s">
        <v>97</v>
      </c>
      <c r="W971">
        <v>8</v>
      </c>
      <c r="X971" t="s">
        <v>100</v>
      </c>
      <c r="Y971" t="b">
        <v>0</v>
      </c>
    </row>
    <row r="972" spans="1:25" x14ac:dyDescent="0.25">
      <c r="A972" t="s">
        <v>92</v>
      </c>
      <c r="B972" t="s">
        <v>171</v>
      </c>
      <c r="C972" t="s">
        <v>94</v>
      </c>
      <c r="D972" t="s">
        <v>172</v>
      </c>
      <c r="E972" t="s">
        <v>275</v>
      </c>
      <c r="F972" t="s">
        <v>116</v>
      </c>
      <c r="G972">
        <v>24504</v>
      </c>
      <c r="H972" t="s">
        <v>277</v>
      </c>
      <c r="I972">
        <v>1</v>
      </c>
      <c r="J972" t="s">
        <v>102</v>
      </c>
      <c r="K972" s="19">
        <v>0.25</v>
      </c>
      <c r="L972" s="19">
        <v>0.60416666666666663</v>
      </c>
      <c r="M972">
        <v>8.5</v>
      </c>
      <c r="N972">
        <v>0</v>
      </c>
      <c r="O972">
        <v>48</v>
      </c>
      <c r="P972">
        <v>76</v>
      </c>
      <c r="Q972" t="s">
        <v>97</v>
      </c>
      <c r="R972">
        <v>30</v>
      </c>
      <c r="S972" s="19">
        <v>0.4375</v>
      </c>
      <c r="T972">
        <v>0</v>
      </c>
      <c r="U972" s="19">
        <v>0</v>
      </c>
      <c r="V972" t="s">
        <v>97</v>
      </c>
      <c r="W972">
        <v>8</v>
      </c>
      <c r="X972" t="s">
        <v>100</v>
      </c>
      <c r="Y972" t="b">
        <v>0</v>
      </c>
    </row>
    <row r="973" spans="1:25" x14ac:dyDescent="0.25">
      <c r="A973" t="s">
        <v>92</v>
      </c>
      <c r="B973" t="s">
        <v>171</v>
      </c>
      <c r="C973" t="s">
        <v>94</v>
      </c>
      <c r="D973" t="s">
        <v>172</v>
      </c>
      <c r="E973" t="s">
        <v>275</v>
      </c>
      <c r="F973" t="s">
        <v>116</v>
      </c>
      <c r="G973">
        <v>24504</v>
      </c>
      <c r="H973" t="s">
        <v>277</v>
      </c>
      <c r="I973">
        <v>1</v>
      </c>
      <c r="J973" t="s">
        <v>103</v>
      </c>
      <c r="K973" s="19">
        <v>0.25</v>
      </c>
      <c r="L973" s="19">
        <v>0.60416666666666663</v>
      </c>
      <c r="M973">
        <v>8.5</v>
      </c>
      <c r="N973">
        <v>0</v>
      </c>
      <c r="O973">
        <v>48</v>
      </c>
      <c r="P973">
        <v>76</v>
      </c>
      <c r="Q973" t="s">
        <v>97</v>
      </c>
      <c r="R973">
        <v>30</v>
      </c>
      <c r="S973" s="19">
        <v>0.4375</v>
      </c>
      <c r="T973">
        <v>0</v>
      </c>
      <c r="U973" s="19">
        <v>0</v>
      </c>
      <c r="V973" t="s">
        <v>97</v>
      </c>
      <c r="W973">
        <v>8</v>
      </c>
      <c r="X973" t="s">
        <v>100</v>
      </c>
      <c r="Y973" t="b">
        <v>0</v>
      </c>
    </row>
    <row r="974" spans="1:25" x14ac:dyDescent="0.25">
      <c r="A974" t="s">
        <v>92</v>
      </c>
      <c r="B974" t="s">
        <v>171</v>
      </c>
      <c r="C974" t="s">
        <v>94</v>
      </c>
      <c r="D974" t="s">
        <v>172</v>
      </c>
      <c r="E974" t="s">
        <v>275</v>
      </c>
      <c r="F974" t="s">
        <v>116</v>
      </c>
      <c r="G974">
        <v>24531</v>
      </c>
      <c r="H974" t="s">
        <v>269</v>
      </c>
      <c r="I974">
        <v>2</v>
      </c>
      <c r="J974" t="s">
        <v>113</v>
      </c>
      <c r="K974" s="19">
        <v>0.25</v>
      </c>
      <c r="L974" s="19">
        <v>0.60416666666666663</v>
      </c>
      <c r="M974">
        <v>8.5</v>
      </c>
      <c r="N974">
        <v>0</v>
      </c>
      <c r="O974">
        <v>48</v>
      </c>
      <c r="P974">
        <v>76</v>
      </c>
      <c r="Q974" t="s">
        <v>97</v>
      </c>
      <c r="R974">
        <v>30</v>
      </c>
      <c r="S974" s="19">
        <v>0.4375</v>
      </c>
      <c r="T974">
        <v>0</v>
      </c>
      <c r="U974" s="19">
        <v>0.54166666666666663</v>
      </c>
      <c r="V974" t="s">
        <v>97</v>
      </c>
      <c r="W974">
        <v>8</v>
      </c>
      <c r="X974" t="s">
        <v>100</v>
      </c>
      <c r="Y974" t="b">
        <v>0</v>
      </c>
    </row>
    <row r="975" spans="1:25" x14ac:dyDescent="0.25">
      <c r="A975" t="s">
        <v>92</v>
      </c>
      <c r="B975" t="s">
        <v>171</v>
      </c>
      <c r="C975" t="s">
        <v>94</v>
      </c>
      <c r="D975" t="s">
        <v>172</v>
      </c>
      <c r="E975" t="s">
        <v>275</v>
      </c>
      <c r="F975" t="s">
        <v>116</v>
      </c>
      <c r="G975">
        <v>24780</v>
      </c>
      <c r="H975" t="s">
        <v>264</v>
      </c>
      <c r="I975">
        <v>1</v>
      </c>
      <c r="J975" t="s">
        <v>99</v>
      </c>
      <c r="K975" s="19">
        <v>0.25</v>
      </c>
      <c r="L975" s="19">
        <v>0.60416666666666663</v>
      </c>
      <c r="M975">
        <v>8.5</v>
      </c>
      <c r="N975">
        <v>0</v>
      </c>
      <c r="O975">
        <v>76</v>
      </c>
      <c r="P975">
        <v>76</v>
      </c>
      <c r="Q975" t="s">
        <v>97</v>
      </c>
      <c r="R975">
        <v>30</v>
      </c>
      <c r="S975" s="19">
        <v>0.4375</v>
      </c>
      <c r="T975">
        <v>0</v>
      </c>
      <c r="U975" s="19">
        <v>0.54166666666666663</v>
      </c>
      <c r="V975" t="s">
        <v>97</v>
      </c>
      <c r="W975">
        <v>8</v>
      </c>
      <c r="X975" t="s">
        <v>100</v>
      </c>
      <c r="Y975" t="b">
        <v>0</v>
      </c>
    </row>
    <row r="976" spans="1:25" x14ac:dyDescent="0.25">
      <c r="A976" t="s">
        <v>92</v>
      </c>
      <c r="B976" t="s">
        <v>171</v>
      </c>
      <c r="C976" t="s">
        <v>94</v>
      </c>
      <c r="D976" t="s">
        <v>172</v>
      </c>
      <c r="E976" t="s">
        <v>275</v>
      </c>
      <c r="F976" t="s">
        <v>116</v>
      </c>
      <c r="G976">
        <v>24983</v>
      </c>
      <c r="H976" t="s">
        <v>274</v>
      </c>
      <c r="I976">
        <v>2</v>
      </c>
      <c r="J976" t="s">
        <v>114</v>
      </c>
      <c r="K976" s="19">
        <v>0.25</v>
      </c>
      <c r="L976" s="19">
        <v>0.60416666666666663</v>
      </c>
      <c r="M976">
        <v>8.5</v>
      </c>
      <c r="N976">
        <v>757.54</v>
      </c>
      <c r="O976">
        <v>76</v>
      </c>
      <c r="P976">
        <v>76</v>
      </c>
      <c r="Q976" t="s">
        <v>97</v>
      </c>
      <c r="R976">
        <v>30</v>
      </c>
      <c r="S976" s="19">
        <v>0.4375</v>
      </c>
      <c r="T976">
        <v>0</v>
      </c>
      <c r="U976" s="19">
        <v>0.54166666666666663</v>
      </c>
      <c r="V976" t="s">
        <v>97</v>
      </c>
      <c r="W976">
        <v>8</v>
      </c>
      <c r="X976" t="s">
        <v>100</v>
      </c>
      <c r="Y976" t="b">
        <v>0</v>
      </c>
    </row>
    <row r="977" spans="1:25" x14ac:dyDescent="0.25">
      <c r="A977" t="s">
        <v>92</v>
      </c>
      <c r="B977" t="s">
        <v>171</v>
      </c>
      <c r="C977" t="s">
        <v>94</v>
      </c>
      <c r="D977" t="s">
        <v>172</v>
      </c>
      <c r="E977" t="s">
        <v>275</v>
      </c>
      <c r="F977" t="s">
        <v>116</v>
      </c>
      <c r="G977">
        <v>25182</v>
      </c>
      <c r="H977" t="s">
        <v>278</v>
      </c>
      <c r="I977">
        <v>1</v>
      </c>
      <c r="J977" t="s">
        <v>105</v>
      </c>
      <c r="K977" s="19">
        <v>0.25</v>
      </c>
      <c r="L977" s="19">
        <v>0.60416666666666663</v>
      </c>
      <c r="M977">
        <v>8.5</v>
      </c>
      <c r="N977">
        <v>0</v>
      </c>
      <c r="O977">
        <v>76</v>
      </c>
      <c r="P977">
        <v>76</v>
      </c>
      <c r="Q977" t="s">
        <v>97</v>
      </c>
      <c r="R977">
        <v>30</v>
      </c>
      <c r="S977" s="19">
        <v>0.4375</v>
      </c>
      <c r="T977">
        <v>0</v>
      </c>
      <c r="U977" s="19">
        <v>0.54166666666666663</v>
      </c>
      <c r="V977" t="s">
        <v>97</v>
      </c>
      <c r="W977">
        <v>8</v>
      </c>
      <c r="X977" t="s">
        <v>100</v>
      </c>
      <c r="Y977" t="b">
        <v>0</v>
      </c>
    </row>
    <row r="978" spans="1:25" x14ac:dyDescent="0.25">
      <c r="A978" t="s">
        <v>92</v>
      </c>
      <c r="B978" t="s">
        <v>171</v>
      </c>
      <c r="C978" t="s">
        <v>94</v>
      </c>
      <c r="D978" t="s">
        <v>172</v>
      </c>
      <c r="E978" t="s">
        <v>275</v>
      </c>
      <c r="F978" t="s">
        <v>116</v>
      </c>
      <c r="G978">
        <v>25182</v>
      </c>
      <c r="H978" t="s">
        <v>278</v>
      </c>
      <c r="I978">
        <v>2</v>
      </c>
      <c r="J978" t="s">
        <v>105</v>
      </c>
      <c r="K978" s="19">
        <v>0.25</v>
      </c>
      <c r="L978" s="19">
        <v>0.60416666666666663</v>
      </c>
      <c r="M978">
        <v>8.5</v>
      </c>
      <c r="N978">
        <v>0</v>
      </c>
      <c r="O978">
        <v>76</v>
      </c>
      <c r="P978">
        <v>76</v>
      </c>
      <c r="Q978" t="s">
        <v>97</v>
      </c>
      <c r="R978">
        <v>30</v>
      </c>
      <c r="S978" s="19">
        <v>0.4375</v>
      </c>
      <c r="T978">
        <v>0</v>
      </c>
      <c r="U978" s="19">
        <v>0.54166666666666663</v>
      </c>
      <c r="V978" t="s">
        <v>97</v>
      </c>
      <c r="W978">
        <v>8</v>
      </c>
      <c r="X978" t="s">
        <v>100</v>
      </c>
      <c r="Y978" t="b">
        <v>0</v>
      </c>
    </row>
    <row r="979" spans="1:25" x14ac:dyDescent="0.25">
      <c r="A979" t="s">
        <v>92</v>
      </c>
      <c r="B979" t="s">
        <v>171</v>
      </c>
      <c r="C979" t="s">
        <v>94</v>
      </c>
      <c r="D979" t="s">
        <v>172</v>
      </c>
      <c r="E979" t="s">
        <v>275</v>
      </c>
      <c r="F979" t="s">
        <v>116</v>
      </c>
      <c r="G979">
        <v>25182</v>
      </c>
      <c r="H979" t="s">
        <v>278</v>
      </c>
      <c r="I979">
        <v>2</v>
      </c>
      <c r="J979" t="s">
        <v>101</v>
      </c>
      <c r="K979" s="19">
        <v>0.25</v>
      </c>
      <c r="L979" s="19">
        <v>0.60416666666666663</v>
      </c>
      <c r="M979">
        <v>8.5</v>
      </c>
      <c r="N979">
        <v>0</v>
      </c>
      <c r="O979">
        <v>76</v>
      </c>
      <c r="P979">
        <v>76</v>
      </c>
      <c r="Q979" t="s">
        <v>97</v>
      </c>
      <c r="R979">
        <v>30</v>
      </c>
      <c r="S979" s="19">
        <v>0.4375</v>
      </c>
      <c r="T979">
        <v>0</v>
      </c>
      <c r="U979" s="19">
        <v>0.54166666666666663</v>
      </c>
      <c r="V979" t="s">
        <v>97</v>
      </c>
      <c r="W979">
        <v>8</v>
      </c>
      <c r="X979" t="s">
        <v>100</v>
      </c>
      <c r="Y979" t="b">
        <v>0</v>
      </c>
    </row>
    <row r="980" spans="1:25" x14ac:dyDescent="0.25">
      <c r="A980" t="s">
        <v>92</v>
      </c>
      <c r="B980" t="s">
        <v>171</v>
      </c>
      <c r="C980" t="s">
        <v>94</v>
      </c>
      <c r="D980" t="s">
        <v>172</v>
      </c>
      <c r="E980" t="s">
        <v>275</v>
      </c>
      <c r="F980" t="s">
        <v>279</v>
      </c>
      <c r="G980">
        <v>17989</v>
      </c>
      <c r="H980" t="s">
        <v>266</v>
      </c>
      <c r="I980">
        <v>2</v>
      </c>
      <c r="J980" t="s">
        <v>105</v>
      </c>
      <c r="K980" s="19">
        <v>0.39583333333333331</v>
      </c>
      <c r="L980" s="19">
        <v>0.70833333333333337</v>
      </c>
      <c r="M980">
        <v>7.5</v>
      </c>
      <c r="N980">
        <v>385.14</v>
      </c>
      <c r="O980">
        <v>40</v>
      </c>
      <c r="P980">
        <v>76</v>
      </c>
      <c r="Q980" t="s">
        <v>97</v>
      </c>
      <c r="R980">
        <v>30</v>
      </c>
      <c r="S980" s="19">
        <v>0.54166666666666663</v>
      </c>
      <c r="U980" s="19"/>
      <c r="V980" t="s">
        <v>97</v>
      </c>
      <c r="W980">
        <v>7</v>
      </c>
      <c r="X980" t="s">
        <v>100</v>
      </c>
      <c r="Y980" t="b">
        <v>0</v>
      </c>
    </row>
    <row r="981" spans="1:25" x14ac:dyDescent="0.25">
      <c r="A981" t="s">
        <v>92</v>
      </c>
      <c r="B981" t="s">
        <v>171</v>
      </c>
      <c r="C981" t="s">
        <v>94</v>
      </c>
      <c r="D981" t="s">
        <v>172</v>
      </c>
      <c r="E981" t="s">
        <v>275</v>
      </c>
      <c r="F981" t="s">
        <v>279</v>
      </c>
      <c r="G981">
        <v>17989</v>
      </c>
      <c r="H981" t="s">
        <v>266</v>
      </c>
      <c r="I981">
        <v>2</v>
      </c>
      <c r="J981" t="s">
        <v>101</v>
      </c>
      <c r="K981" s="19">
        <v>0.39583333333333331</v>
      </c>
      <c r="L981" s="19">
        <v>0.70833333333333337</v>
      </c>
      <c r="M981">
        <v>7.5</v>
      </c>
      <c r="N981">
        <v>385.14</v>
      </c>
      <c r="O981">
        <v>40</v>
      </c>
      <c r="P981">
        <v>76</v>
      </c>
      <c r="Q981" t="s">
        <v>97</v>
      </c>
      <c r="R981">
        <v>30</v>
      </c>
      <c r="S981" s="19">
        <v>0.54166666666666663</v>
      </c>
      <c r="T981">
        <v>0</v>
      </c>
      <c r="U981" s="19">
        <v>0.54166666666666663</v>
      </c>
      <c r="V981" t="s">
        <v>97</v>
      </c>
      <c r="W981">
        <v>7</v>
      </c>
      <c r="X981" t="s">
        <v>100</v>
      </c>
      <c r="Y981" t="b">
        <v>0</v>
      </c>
    </row>
    <row r="982" spans="1:25" x14ac:dyDescent="0.25">
      <c r="A982" t="s">
        <v>92</v>
      </c>
      <c r="B982" t="s">
        <v>171</v>
      </c>
      <c r="C982" t="s">
        <v>94</v>
      </c>
      <c r="D982" t="s">
        <v>172</v>
      </c>
      <c r="E982" t="s">
        <v>275</v>
      </c>
      <c r="F982" t="s">
        <v>279</v>
      </c>
      <c r="G982">
        <v>19423</v>
      </c>
      <c r="H982" t="s">
        <v>280</v>
      </c>
      <c r="I982">
        <v>1</v>
      </c>
      <c r="J982" t="s">
        <v>99</v>
      </c>
      <c r="K982" s="19">
        <v>0.33333333333333331</v>
      </c>
      <c r="L982" s="19">
        <v>0.66666666666666663</v>
      </c>
      <c r="M982">
        <v>8</v>
      </c>
      <c r="N982">
        <v>379.27</v>
      </c>
      <c r="O982">
        <v>60</v>
      </c>
      <c r="P982">
        <v>76</v>
      </c>
      <c r="Q982" t="s">
        <v>97</v>
      </c>
      <c r="R982">
        <v>30</v>
      </c>
      <c r="S982" s="19">
        <v>0.5</v>
      </c>
      <c r="T982">
        <v>0</v>
      </c>
      <c r="U982" s="19">
        <v>0.54166666666666663</v>
      </c>
      <c r="V982" t="s">
        <v>97</v>
      </c>
      <c r="W982">
        <v>7.5</v>
      </c>
      <c r="X982" t="s">
        <v>100</v>
      </c>
      <c r="Y982" t="b">
        <v>0</v>
      </c>
    </row>
    <row r="983" spans="1:25" x14ac:dyDescent="0.25">
      <c r="A983" t="s">
        <v>92</v>
      </c>
      <c r="B983" t="s">
        <v>171</v>
      </c>
      <c r="C983" t="s">
        <v>94</v>
      </c>
      <c r="D983" t="s">
        <v>172</v>
      </c>
      <c r="E983" t="s">
        <v>275</v>
      </c>
      <c r="F983" t="s">
        <v>279</v>
      </c>
      <c r="G983">
        <v>19423</v>
      </c>
      <c r="H983" t="s">
        <v>280</v>
      </c>
      <c r="I983">
        <v>1</v>
      </c>
      <c r="J983" t="s">
        <v>114</v>
      </c>
      <c r="K983" s="19">
        <v>0.33333333333333331</v>
      </c>
      <c r="L983" s="19">
        <v>0.66666666666666663</v>
      </c>
      <c r="M983">
        <v>8</v>
      </c>
      <c r="N983">
        <v>663.73</v>
      </c>
      <c r="O983">
        <v>60</v>
      </c>
      <c r="P983">
        <v>76</v>
      </c>
      <c r="Q983" t="s">
        <v>97</v>
      </c>
      <c r="R983">
        <v>30</v>
      </c>
      <c r="S983" s="19">
        <v>0.5</v>
      </c>
      <c r="T983">
        <v>0</v>
      </c>
      <c r="U983" s="19">
        <v>0.54166666666666663</v>
      </c>
      <c r="V983" t="s">
        <v>97</v>
      </c>
      <c r="W983">
        <v>7.5</v>
      </c>
      <c r="X983" t="s">
        <v>100</v>
      </c>
      <c r="Y983" t="b">
        <v>0</v>
      </c>
    </row>
    <row r="984" spans="1:25" x14ac:dyDescent="0.25">
      <c r="A984" t="s">
        <v>92</v>
      </c>
      <c r="B984" t="s">
        <v>171</v>
      </c>
      <c r="C984" t="s">
        <v>94</v>
      </c>
      <c r="D984" t="s">
        <v>172</v>
      </c>
      <c r="E984" t="s">
        <v>275</v>
      </c>
      <c r="F984" t="s">
        <v>279</v>
      </c>
      <c r="G984">
        <v>19423</v>
      </c>
      <c r="H984" t="s">
        <v>280</v>
      </c>
      <c r="I984">
        <v>1</v>
      </c>
      <c r="J984" t="s">
        <v>102</v>
      </c>
      <c r="K984" s="19">
        <v>0.33333333333333331</v>
      </c>
      <c r="L984" s="19">
        <v>0.66666666666666663</v>
      </c>
      <c r="M984">
        <v>8</v>
      </c>
      <c r="N984">
        <v>379.27</v>
      </c>
      <c r="O984">
        <v>60</v>
      </c>
      <c r="P984">
        <v>76</v>
      </c>
      <c r="Q984" t="s">
        <v>97</v>
      </c>
      <c r="R984">
        <v>30</v>
      </c>
      <c r="S984" s="19">
        <v>0.5</v>
      </c>
      <c r="T984">
        <v>0</v>
      </c>
      <c r="U984" s="19">
        <v>0.54166666666666663</v>
      </c>
      <c r="V984" t="s">
        <v>97</v>
      </c>
      <c r="W984">
        <v>7.5</v>
      </c>
      <c r="X984" t="s">
        <v>100</v>
      </c>
      <c r="Y984" t="b">
        <v>0</v>
      </c>
    </row>
    <row r="985" spans="1:25" x14ac:dyDescent="0.25">
      <c r="A985" t="s">
        <v>92</v>
      </c>
      <c r="B985" t="s">
        <v>171</v>
      </c>
      <c r="C985" t="s">
        <v>94</v>
      </c>
      <c r="D985" t="s">
        <v>172</v>
      </c>
      <c r="E985" t="s">
        <v>275</v>
      </c>
      <c r="F985" t="s">
        <v>279</v>
      </c>
      <c r="G985">
        <v>19423</v>
      </c>
      <c r="H985" t="s">
        <v>280</v>
      </c>
      <c r="I985">
        <v>1</v>
      </c>
      <c r="J985" t="s">
        <v>103</v>
      </c>
      <c r="K985" s="19">
        <v>0.33333333333333331</v>
      </c>
      <c r="L985" s="19">
        <v>0.66666666666666663</v>
      </c>
      <c r="M985">
        <v>8</v>
      </c>
      <c r="N985">
        <v>379.27</v>
      </c>
      <c r="O985">
        <v>60</v>
      </c>
      <c r="P985">
        <v>76</v>
      </c>
      <c r="Q985" t="s">
        <v>97</v>
      </c>
      <c r="R985">
        <v>30</v>
      </c>
      <c r="S985" s="19">
        <v>0.5</v>
      </c>
      <c r="T985">
        <v>0</v>
      </c>
      <c r="U985" s="19">
        <v>0.54166666666666663</v>
      </c>
      <c r="V985" t="s">
        <v>97</v>
      </c>
      <c r="W985">
        <v>7.5</v>
      </c>
      <c r="X985" t="s">
        <v>100</v>
      </c>
      <c r="Y985" t="b">
        <v>0</v>
      </c>
    </row>
    <row r="986" spans="1:25" x14ac:dyDescent="0.25">
      <c r="A986" t="s">
        <v>92</v>
      </c>
      <c r="B986" t="s">
        <v>171</v>
      </c>
      <c r="C986" t="s">
        <v>94</v>
      </c>
      <c r="D986" t="s">
        <v>172</v>
      </c>
      <c r="E986" t="s">
        <v>275</v>
      </c>
      <c r="F986" t="s">
        <v>279</v>
      </c>
      <c r="G986">
        <v>19423</v>
      </c>
      <c r="H986" t="s">
        <v>280</v>
      </c>
      <c r="I986">
        <v>2</v>
      </c>
      <c r="J986" t="s">
        <v>105</v>
      </c>
      <c r="K986" s="19">
        <v>0.33333333333333331</v>
      </c>
      <c r="L986" s="19">
        <v>0.66666666666666663</v>
      </c>
      <c r="M986">
        <v>8</v>
      </c>
      <c r="N986">
        <v>379.27</v>
      </c>
      <c r="O986">
        <v>60</v>
      </c>
      <c r="P986">
        <v>76</v>
      </c>
      <c r="Q986" t="s">
        <v>97</v>
      </c>
      <c r="R986">
        <v>30</v>
      </c>
      <c r="S986" s="19">
        <v>0.5</v>
      </c>
      <c r="T986">
        <v>0</v>
      </c>
      <c r="U986" s="19">
        <v>0.54166666666666663</v>
      </c>
      <c r="V986" t="s">
        <v>97</v>
      </c>
      <c r="W986">
        <v>7.5</v>
      </c>
      <c r="X986" t="s">
        <v>100</v>
      </c>
      <c r="Y986" t="b">
        <v>0</v>
      </c>
    </row>
    <row r="987" spans="1:25" x14ac:dyDescent="0.25">
      <c r="A987" t="s">
        <v>92</v>
      </c>
      <c r="B987" t="s">
        <v>171</v>
      </c>
      <c r="C987" t="s">
        <v>94</v>
      </c>
      <c r="D987" t="s">
        <v>172</v>
      </c>
      <c r="E987" t="s">
        <v>275</v>
      </c>
      <c r="F987" t="s">
        <v>279</v>
      </c>
      <c r="G987">
        <v>19423</v>
      </c>
      <c r="H987" t="s">
        <v>280</v>
      </c>
      <c r="I987">
        <v>2</v>
      </c>
      <c r="J987" t="s">
        <v>101</v>
      </c>
      <c r="K987" s="19">
        <v>0.33333333333333331</v>
      </c>
      <c r="L987" s="19">
        <v>0.66666666666666663</v>
      </c>
      <c r="M987">
        <v>8</v>
      </c>
      <c r="N987">
        <v>379.27</v>
      </c>
      <c r="O987">
        <v>60</v>
      </c>
      <c r="P987">
        <v>76</v>
      </c>
      <c r="Q987" t="s">
        <v>97</v>
      </c>
      <c r="R987">
        <v>30</v>
      </c>
      <c r="S987" s="19">
        <v>0.5</v>
      </c>
      <c r="T987">
        <v>0</v>
      </c>
      <c r="U987" s="19">
        <v>0.54166666666666663</v>
      </c>
      <c r="V987" t="s">
        <v>97</v>
      </c>
      <c r="W987">
        <v>7.5</v>
      </c>
      <c r="X987" t="s">
        <v>100</v>
      </c>
      <c r="Y987" t="b">
        <v>0</v>
      </c>
    </row>
    <row r="988" spans="1:25" x14ac:dyDescent="0.25">
      <c r="A988" t="s">
        <v>92</v>
      </c>
      <c r="B988" t="s">
        <v>171</v>
      </c>
      <c r="C988" t="s">
        <v>94</v>
      </c>
      <c r="D988" t="s">
        <v>172</v>
      </c>
      <c r="E988" t="s">
        <v>275</v>
      </c>
      <c r="F988" t="s">
        <v>279</v>
      </c>
      <c r="G988">
        <v>19423</v>
      </c>
      <c r="H988" t="s">
        <v>280</v>
      </c>
      <c r="I988">
        <v>2</v>
      </c>
      <c r="J988" t="s">
        <v>102</v>
      </c>
      <c r="K988" s="19">
        <v>0.33333333333333331</v>
      </c>
      <c r="L988" s="19">
        <v>0.66666666666666663</v>
      </c>
      <c r="M988">
        <v>8</v>
      </c>
      <c r="N988">
        <v>379.27</v>
      </c>
      <c r="O988">
        <v>60</v>
      </c>
      <c r="P988">
        <v>76</v>
      </c>
      <c r="Q988" t="s">
        <v>97</v>
      </c>
      <c r="R988">
        <v>30</v>
      </c>
      <c r="S988" s="19">
        <v>0.5</v>
      </c>
      <c r="T988">
        <v>0</v>
      </c>
      <c r="U988" s="19">
        <v>0.54166666666666663</v>
      </c>
      <c r="V988" t="s">
        <v>97</v>
      </c>
      <c r="W988">
        <v>7.5</v>
      </c>
      <c r="X988" t="s">
        <v>100</v>
      </c>
      <c r="Y988" t="b">
        <v>0</v>
      </c>
    </row>
    <row r="989" spans="1:25" x14ac:dyDescent="0.25">
      <c r="A989" t="s">
        <v>92</v>
      </c>
      <c r="B989" t="s">
        <v>171</v>
      </c>
      <c r="C989" t="s">
        <v>94</v>
      </c>
      <c r="D989" t="s">
        <v>172</v>
      </c>
      <c r="E989" t="s">
        <v>275</v>
      </c>
      <c r="F989" t="s">
        <v>279</v>
      </c>
      <c r="G989">
        <v>19423</v>
      </c>
      <c r="H989" t="s">
        <v>280</v>
      </c>
      <c r="I989">
        <v>2</v>
      </c>
      <c r="J989" t="s">
        <v>103</v>
      </c>
      <c r="K989" s="19">
        <v>0.33333333333333331</v>
      </c>
      <c r="L989" s="19">
        <v>0.66666666666666663</v>
      </c>
      <c r="M989">
        <v>8</v>
      </c>
      <c r="N989">
        <v>379.27</v>
      </c>
      <c r="O989">
        <v>60</v>
      </c>
      <c r="P989">
        <v>76</v>
      </c>
      <c r="Q989" t="s">
        <v>97</v>
      </c>
      <c r="R989">
        <v>30</v>
      </c>
      <c r="S989" s="19">
        <v>0.5</v>
      </c>
      <c r="T989">
        <v>0</v>
      </c>
      <c r="U989" s="19">
        <v>0.54166666666666663</v>
      </c>
      <c r="V989" t="s">
        <v>97</v>
      </c>
      <c r="W989">
        <v>7.5</v>
      </c>
      <c r="X989" t="s">
        <v>100</v>
      </c>
      <c r="Y989" t="b">
        <v>0</v>
      </c>
    </row>
    <row r="990" spans="1:25" x14ac:dyDescent="0.25">
      <c r="A990" t="s">
        <v>92</v>
      </c>
      <c r="B990" t="s">
        <v>171</v>
      </c>
      <c r="C990" t="s">
        <v>94</v>
      </c>
      <c r="D990" t="s">
        <v>172</v>
      </c>
      <c r="E990" t="s">
        <v>275</v>
      </c>
      <c r="F990" t="s">
        <v>279</v>
      </c>
      <c r="G990">
        <v>20321</v>
      </c>
      <c r="H990" t="s">
        <v>281</v>
      </c>
      <c r="I990">
        <v>1</v>
      </c>
      <c r="J990" t="s">
        <v>99</v>
      </c>
      <c r="K990" s="19">
        <v>0.33333333333333331</v>
      </c>
      <c r="L990" s="19">
        <v>0.66666666666666663</v>
      </c>
      <c r="M990">
        <v>8</v>
      </c>
      <c r="N990">
        <v>0</v>
      </c>
      <c r="O990">
        <v>45</v>
      </c>
      <c r="P990">
        <v>76</v>
      </c>
      <c r="Q990" t="s">
        <v>97</v>
      </c>
      <c r="R990">
        <v>30</v>
      </c>
      <c r="S990" s="19">
        <v>0.52083333333333337</v>
      </c>
      <c r="T990">
        <v>0</v>
      </c>
      <c r="U990" s="19">
        <v>0.54166666666666663</v>
      </c>
      <c r="V990" t="s">
        <v>97</v>
      </c>
      <c r="W990">
        <v>7.5</v>
      </c>
      <c r="X990" t="s">
        <v>100</v>
      </c>
      <c r="Y990" t="b">
        <v>0</v>
      </c>
    </row>
    <row r="991" spans="1:25" x14ac:dyDescent="0.25">
      <c r="A991" t="s">
        <v>92</v>
      </c>
      <c r="B991" t="s">
        <v>171</v>
      </c>
      <c r="C991" t="s">
        <v>94</v>
      </c>
      <c r="D991" t="s">
        <v>172</v>
      </c>
      <c r="E991" t="s">
        <v>275</v>
      </c>
      <c r="F991" t="s">
        <v>279</v>
      </c>
      <c r="G991">
        <v>20321</v>
      </c>
      <c r="H991" t="s">
        <v>281</v>
      </c>
      <c r="I991">
        <v>1</v>
      </c>
      <c r="J991" t="s">
        <v>102</v>
      </c>
      <c r="K991" s="19">
        <v>0.33333333333333331</v>
      </c>
      <c r="L991" s="19">
        <v>0.66666666666666663</v>
      </c>
      <c r="M991">
        <v>8</v>
      </c>
      <c r="N991">
        <v>0</v>
      </c>
      <c r="O991">
        <v>45</v>
      </c>
      <c r="P991">
        <v>76</v>
      </c>
      <c r="Q991" t="s">
        <v>97</v>
      </c>
      <c r="R991">
        <v>30</v>
      </c>
      <c r="S991" s="19">
        <v>0.52083333333333337</v>
      </c>
      <c r="T991">
        <v>0</v>
      </c>
      <c r="U991" s="19">
        <v>0.54166666666666663</v>
      </c>
      <c r="V991" t="s">
        <v>97</v>
      </c>
      <c r="W991">
        <v>7.5</v>
      </c>
      <c r="X991" t="s">
        <v>100</v>
      </c>
      <c r="Y991" t="b">
        <v>0</v>
      </c>
    </row>
    <row r="992" spans="1:25" x14ac:dyDescent="0.25">
      <c r="A992" t="s">
        <v>92</v>
      </c>
      <c r="B992" t="s">
        <v>171</v>
      </c>
      <c r="C992" t="s">
        <v>94</v>
      </c>
      <c r="D992" t="s">
        <v>172</v>
      </c>
      <c r="E992" t="s">
        <v>275</v>
      </c>
      <c r="F992" t="s">
        <v>279</v>
      </c>
      <c r="G992">
        <v>20321</v>
      </c>
      <c r="H992" t="s">
        <v>281</v>
      </c>
      <c r="I992">
        <v>1</v>
      </c>
      <c r="J992" t="s">
        <v>103</v>
      </c>
      <c r="K992" s="19">
        <v>0.33333333333333331</v>
      </c>
      <c r="L992" s="19">
        <v>0.66666666666666663</v>
      </c>
      <c r="M992">
        <v>8</v>
      </c>
      <c r="N992">
        <v>0</v>
      </c>
      <c r="O992">
        <v>45</v>
      </c>
      <c r="P992">
        <v>76</v>
      </c>
      <c r="Q992" t="s">
        <v>97</v>
      </c>
      <c r="R992">
        <v>30</v>
      </c>
      <c r="S992" s="19">
        <v>0.52083333333333337</v>
      </c>
      <c r="T992">
        <v>0</v>
      </c>
      <c r="U992" s="19">
        <v>0.54166666666666663</v>
      </c>
      <c r="V992" t="s">
        <v>97</v>
      </c>
      <c r="W992">
        <v>7.5</v>
      </c>
      <c r="X992" t="s">
        <v>100</v>
      </c>
      <c r="Y992" t="b">
        <v>0</v>
      </c>
    </row>
    <row r="993" spans="1:25" x14ac:dyDescent="0.25">
      <c r="A993" t="s">
        <v>92</v>
      </c>
      <c r="B993" t="s">
        <v>171</v>
      </c>
      <c r="C993" t="s">
        <v>94</v>
      </c>
      <c r="D993" t="s">
        <v>172</v>
      </c>
      <c r="E993" t="s">
        <v>275</v>
      </c>
      <c r="F993" t="s">
        <v>279</v>
      </c>
      <c r="G993">
        <v>20321</v>
      </c>
      <c r="H993" t="s">
        <v>281</v>
      </c>
      <c r="I993">
        <v>2</v>
      </c>
      <c r="J993" t="s">
        <v>99</v>
      </c>
      <c r="K993" s="19">
        <v>0.33333333333333331</v>
      </c>
      <c r="L993" s="19">
        <v>0.66666666666666663</v>
      </c>
      <c r="M993">
        <v>8</v>
      </c>
      <c r="N993">
        <v>0</v>
      </c>
      <c r="O993">
        <v>45</v>
      </c>
      <c r="P993">
        <v>76</v>
      </c>
      <c r="Q993" t="s">
        <v>97</v>
      </c>
      <c r="R993">
        <v>30</v>
      </c>
      <c r="S993" s="19">
        <v>0.52083333333333337</v>
      </c>
      <c r="T993">
        <v>0</v>
      </c>
      <c r="U993" s="19">
        <v>0.54166666666666663</v>
      </c>
      <c r="V993" t="s">
        <v>97</v>
      </c>
      <c r="W993">
        <v>7.5</v>
      </c>
      <c r="X993" t="s">
        <v>100</v>
      </c>
      <c r="Y993" t="b">
        <v>0</v>
      </c>
    </row>
    <row r="994" spans="1:25" x14ac:dyDescent="0.25">
      <c r="A994" t="s">
        <v>92</v>
      </c>
      <c r="B994" t="s">
        <v>171</v>
      </c>
      <c r="C994" t="s">
        <v>94</v>
      </c>
      <c r="D994" t="s">
        <v>172</v>
      </c>
      <c r="E994" t="s">
        <v>275</v>
      </c>
      <c r="F994" t="s">
        <v>279</v>
      </c>
      <c r="G994">
        <v>20321</v>
      </c>
      <c r="H994" t="s">
        <v>281</v>
      </c>
      <c r="I994">
        <v>2</v>
      </c>
      <c r="J994" t="s">
        <v>102</v>
      </c>
      <c r="K994" s="19">
        <v>0.33333333333333331</v>
      </c>
      <c r="L994" s="19">
        <v>0.66666666666666663</v>
      </c>
      <c r="M994">
        <v>8</v>
      </c>
      <c r="N994">
        <v>0</v>
      </c>
      <c r="O994">
        <v>45</v>
      </c>
      <c r="P994">
        <v>76</v>
      </c>
      <c r="Q994" t="s">
        <v>97</v>
      </c>
      <c r="R994">
        <v>30</v>
      </c>
      <c r="S994" s="19">
        <v>0.52083333333333337</v>
      </c>
      <c r="T994">
        <v>0</v>
      </c>
      <c r="U994" s="19">
        <v>0.54166666666666663</v>
      </c>
      <c r="V994" t="s">
        <v>97</v>
      </c>
      <c r="W994">
        <v>7.5</v>
      </c>
      <c r="X994" t="s">
        <v>100</v>
      </c>
      <c r="Y994" t="b">
        <v>0</v>
      </c>
    </row>
    <row r="995" spans="1:25" x14ac:dyDescent="0.25">
      <c r="A995" t="s">
        <v>92</v>
      </c>
      <c r="B995" t="s">
        <v>171</v>
      </c>
      <c r="C995" t="s">
        <v>94</v>
      </c>
      <c r="D995" t="s">
        <v>172</v>
      </c>
      <c r="E995" t="s">
        <v>275</v>
      </c>
      <c r="F995" t="s">
        <v>279</v>
      </c>
      <c r="G995">
        <v>20321</v>
      </c>
      <c r="H995" t="s">
        <v>281</v>
      </c>
      <c r="I995">
        <v>2</v>
      </c>
      <c r="J995" t="s">
        <v>103</v>
      </c>
      <c r="K995" s="19">
        <v>0.33333333333333331</v>
      </c>
      <c r="L995" s="19">
        <v>0.66666666666666663</v>
      </c>
      <c r="M995">
        <v>8</v>
      </c>
      <c r="N995">
        <v>0</v>
      </c>
      <c r="O995">
        <v>45</v>
      </c>
      <c r="P995">
        <v>76</v>
      </c>
      <c r="Q995" t="s">
        <v>97</v>
      </c>
      <c r="R995">
        <v>30</v>
      </c>
      <c r="S995" s="19">
        <v>0.52083333333333337</v>
      </c>
      <c r="T995">
        <v>0</v>
      </c>
      <c r="U995" s="19">
        <v>0.54166666666666663</v>
      </c>
      <c r="V995" t="s">
        <v>97</v>
      </c>
      <c r="W995">
        <v>7.5</v>
      </c>
      <c r="X995" t="s">
        <v>100</v>
      </c>
      <c r="Y995" t="b">
        <v>0</v>
      </c>
    </row>
    <row r="996" spans="1:25" x14ac:dyDescent="0.25">
      <c r="A996" t="s">
        <v>92</v>
      </c>
      <c r="B996" t="s">
        <v>171</v>
      </c>
      <c r="C996" t="s">
        <v>94</v>
      </c>
      <c r="D996" t="s">
        <v>172</v>
      </c>
      <c r="E996" t="s">
        <v>275</v>
      </c>
      <c r="F996" t="s">
        <v>279</v>
      </c>
      <c r="G996">
        <v>20696</v>
      </c>
      <c r="H996" t="s">
        <v>282</v>
      </c>
      <c r="I996">
        <v>1</v>
      </c>
      <c r="J996" t="s">
        <v>99</v>
      </c>
      <c r="K996" s="19">
        <v>0.25</v>
      </c>
      <c r="L996" s="19">
        <v>0.60416666666666663</v>
      </c>
      <c r="M996">
        <v>8.5</v>
      </c>
      <c r="N996">
        <v>0</v>
      </c>
      <c r="O996">
        <v>32</v>
      </c>
      <c r="P996">
        <v>76</v>
      </c>
      <c r="Q996" t="s">
        <v>97</v>
      </c>
      <c r="R996">
        <v>30</v>
      </c>
      <c r="S996" s="19">
        <v>0.4375</v>
      </c>
      <c r="T996">
        <v>0</v>
      </c>
      <c r="U996" s="19">
        <v>0.54166666666666663</v>
      </c>
      <c r="V996" t="s">
        <v>97</v>
      </c>
      <c r="W996">
        <v>8</v>
      </c>
      <c r="X996" t="s">
        <v>100</v>
      </c>
      <c r="Y996" t="b">
        <v>0</v>
      </c>
    </row>
    <row r="997" spans="1:25" x14ac:dyDescent="0.25">
      <c r="A997" t="s">
        <v>92</v>
      </c>
      <c r="B997" t="s">
        <v>171</v>
      </c>
      <c r="C997" t="s">
        <v>94</v>
      </c>
      <c r="D997" t="s">
        <v>172</v>
      </c>
      <c r="E997" t="s">
        <v>275</v>
      </c>
      <c r="F997" t="s">
        <v>279</v>
      </c>
      <c r="G997">
        <v>20696</v>
      </c>
      <c r="H997" t="s">
        <v>282</v>
      </c>
      <c r="I997">
        <v>2</v>
      </c>
      <c r="J997" t="s">
        <v>103</v>
      </c>
      <c r="K997" s="19">
        <v>0.25</v>
      </c>
      <c r="L997" s="19">
        <v>0.60416666666666663</v>
      </c>
      <c r="M997">
        <v>8.5</v>
      </c>
      <c r="N997">
        <v>0</v>
      </c>
      <c r="O997">
        <v>32</v>
      </c>
      <c r="P997">
        <v>76</v>
      </c>
      <c r="Q997" t="s">
        <v>97</v>
      </c>
      <c r="R997">
        <v>30</v>
      </c>
      <c r="S997" s="19">
        <v>0.4375</v>
      </c>
      <c r="T997">
        <v>0</v>
      </c>
      <c r="U997" s="19">
        <v>0.54166666666666663</v>
      </c>
      <c r="V997" t="s">
        <v>97</v>
      </c>
      <c r="W997">
        <v>8</v>
      </c>
      <c r="X997" t="s">
        <v>100</v>
      </c>
      <c r="Y997" t="b">
        <v>0</v>
      </c>
    </row>
    <row r="998" spans="1:25" x14ac:dyDescent="0.25">
      <c r="A998" t="s">
        <v>92</v>
      </c>
      <c r="B998" t="s">
        <v>171</v>
      </c>
      <c r="C998" t="s">
        <v>94</v>
      </c>
      <c r="D998" t="s">
        <v>172</v>
      </c>
      <c r="E998" t="s">
        <v>275</v>
      </c>
      <c r="F998" t="s">
        <v>279</v>
      </c>
      <c r="G998">
        <v>23461</v>
      </c>
      <c r="H998" t="s">
        <v>268</v>
      </c>
      <c r="I998">
        <v>1</v>
      </c>
      <c r="J998" t="s">
        <v>102</v>
      </c>
      <c r="K998" s="19">
        <v>0.25</v>
      </c>
      <c r="L998" s="19">
        <v>0.60416666666666663</v>
      </c>
      <c r="M998">
        <v>8.5</v>
      </c>
      <c r="N998">
        <v>432.88</v>
      </c>
      <c r="O998">
        <v>40</v>
      </c>
      <c r="P998">
        <v>76</v>
      </c>
      <c r="Q998" t="s">
        <v>97</v>
      </c>
      <c r="R998">
        <v>30</v>
      </c>
      <c r="S998" s="19">
        <v>0.4375</v>
      </c>
      <c r="T998">
        <v>0</v>
      </c>
      <c r="U998" s="19">
        <v>0.54166666666666663</v>
      </c>
      <c r="V998" t="s">
        <v>97</v>
      </c>
      <c r="W998">
        <v>8</v>
      </c>
      <c r="X998" t="s">
        <v>100</v>
      </c>
      <c r="Y998" t="b">
        <v>0</v>
      </c>
    </row>
    <row r="999" spans="1:25" x14ac:dyDescent="0.25">
      <c r="A999" t="s">
        <v>92</v>
      </c>
      <c r="B999" t="s">
        <v>171</v>
      </c>
      <c r="C999" t="s">
        <v>94</v>
      </c>
      <c r="D999" t="s">
        <v>172</v>
      </c>
      <c r="E999" t="s">
        <v>275</v>
      </c>
      <c r="F999" t="s">
        <v>279</v>
      </c>
      <c r="G999">
        <v>23679</v>
      </c>
      <c r="H999" t="s">
        <v>276</v>
      </c>
      <c r="I999">
        <v>1</v>
      </c>
      <c r="J999" t="s">
        <v>105</v>
      </c>
      <c r="K999" s="19">
        <v>0.25</v>
      </c>
      <c r="L999" s="19">
        <v>0.60416666666666663</v>
      </c>
      <c r="M999">
        <v>8.5</v>
      </c>
      <c r="N999">
        <v>0</v>
      </c>
      <c r="O999">
        <v>64</v>
      </c>
      <c r="P999">
        <v>76</v>
      </c>
      <c r="Q999" t="s">
        <v>97</v>
      </c>
      <c r="R999">
        <v>30</v>
      </c>
      <c r="S999" s="19">
        <v>0.4375</v>
      </c>
      <c r="T999">
        <v>0</v>
      </c>
      <c r="U999" s="19">
        <v>0.54166666666666663</v>
      </c>
      <c r="V999" t="s">
        <v>97</v>
      </c>
      <c r="W999">
        <v>8</v>
      </c>
      <c r="X999" t="s">
        <v>100</v>
      </c>
      <c r="Y999" t="b">
        <v>0</v>
      </c>
    </row>
    <row r="1000" spans="1:25" x14ac:dyDescent="0.25">
      <c r="A1000" t="s">
        <v>92</v>
      </c>
      <c r="B1000" t="s">
        <v>171</v>
      </c>
      <c r="C1000" t="s">
        <v>94</v>
      </c>
      <c r="D1000" t="s">
        <v>172</v>
      </c>
      <c r="E1000" t="s">
        <v>275</v>
      </c>
      <c r="F1000" t="s">
        <v>279</v>
      </c>
      <c r="G1000">
        <v>23679</v>
      </c>
      <c r="H1000" t="s">
        <v>276</v>
      </c>
      <c r="I1000">
        <v>1</v>
      </c>
      <c r="J1000" t="s">
        <v>101</v>
      </c>
      <c r="K1000" s="19">
        <v>0.25</v>
      </c>
      <c r="L1000" s="19">
        <v>0.60416666666666663</v>
      </c>
      <c r="M1000">
        <v>8.5</v>
      </c>
      <c r="N1000">
        <v>0</v>
      </c>
      <c r="O1000">
        <v>64</v>
      </c>
      <c r="P1000">
        <v>76</v>
      </c>
      <c r="Q1000" t="s">
        <v>97</v>
      </c>
      <c r="R1000">
        <v>30</v>
      </c>
      <c r="S1000" s="19">
        <v>0.4375</v>
      </c>
      <c r="T1000">
        <v>0</v>
      </c>
      <c r="U1000" s="19">
        <v>0.54166666666666663</v>
      </c>
      <c r="V1000" t="s">
        <v>97</v>
      </c>
      <c r="W1000">
        <v>8</v>
      </c>
      <c r="X1000" t="s">
        <v>100</v>
      </c>
      <c r="Y1000" t="b">
        <v>0</v>
      </c>
    </row>
    <row r="1001" spans="1:25" x14ac:dyDescent="0.25">
      <c r="A1001" t="s">
        <v>92</v>
      </c>
      <c r="B1001" t="s">
        <v>171</v>
      </c>
      <c r="C1001" t="s">
        <v>94</v>
      </c>
      <c r="D1001" t="s">
        <v>172</v>
      </c>
      <c r="E1001" t="s">
        <v>275</v>
      </c>
      <c r="F1001" t="s">
        <v>279</v>
      </c>
      <c r="G1001">
        <v>24504</v>
      </c>
      <c r="H1001" t="s">
        <v>277</v>
      </c>
      <c r="I1001">
        <v>2</v>
      </c>
      <c r="J1001" t="s">
        <v>102</v>
      </c>
      <c r="K1001" s="19">
        <v>0.25</v>
      </c>
      <c r="L1001" s="19">
        <v>0.60416666666666663</v>
      </c>
      <c r="M1001">
        <v>8.5</v>
      </c>
      <c r="N1001">
        <v>0</v>
      </c>
      <c r="O1001">
        <v>48</v>
      </c>
      <c r="P1001">
        <v>76</v>
      </c>
      <c r="Q1001" t="s">
        <v>97</v>
      </c>
      <c r="R1001">
        <v>30</v>
      </c>
      <c r="S1001" s="19">
        <v>0.4375</v>
      </c>
      <c r="T1001">
        <v>0</v>
      </c>
      <c r="U1001" s="19">
        <v>0.54166666666666663</v>
      </c>
      <c r="V1001" t="s">
        <v>97</v>
      </c>
      <c r="W1001">
        <v>8</v>
      </c>
      <c r="X1001" t="s">
        <v>100</v>
      </c>
      <c r="Y1001" t="b">
        <v>0</v>
      </c>
    </row>
    <row r="1002" spans="1:25" x14ac:dyDescent="0.25">
      <c r="A1002" t="s">
        <v>92</v>
      </c>
      <c r="B1002" t="s">
        <v>171</v>
      </c>
      <c r="C1002" t="s">
        <v>94</v>
      </c>
      <c r="D1002" t="s">
        <v>172</v>
      </c>
      <c r="E1002" t="s">
        <v>275</v>
      </c>
      <c r="F1002" t="s">
        <v>279</v>
      </c>
      <c r="G1002">
        <v>24531</v>
      </c>
      <c r="H1002" t="s">
        <v>269</v>
      </c>
      <c r="I1002">
        <v>2</v>
      </c>
      <c r="J1002" t="s">
        <v>101</v>
      </c>
      <c r="K1002" s="19">
        <v>0.25</v>
      </c>
      <c r="L1002" s="19">
        <v>0.60416666666666663</v>
      </c>
      <c r="M1002">
        <v>8.5</v>
      </c>
      <c r="N1002">
        <v>0</v>
      </c>
      <c r="O1002">
        <v>48</v>
      </c>
      <c r="P1002">
        <v>76</v>
      </c>
      <c r="Q1002" t="s">
        <v>97</v>
      </c>
      <c r="R1002">
        <v>30</v>
      </c>
      <c r="S1002" s="19">
        <v>0.4375</v>
      </c>
      <c r="T1002">
        <v>0</v>
      </c>
      <c r="U1002" s="19">
        <v>0.54166666666666663</v>
      </c>
      <c r="V1002" t="s">
        <v>97</v>
      </c>
      <c r="W1002">
        <v>8</v>
      </c>
      <c r="X1002" t="s">
        <v>100</v>
      </c>
      <c r="Y1002" t="b">
        <v>0</v>
      </c>
    </row>
    <row r="1003" spans="1:25" x14ac:dyDescent="0.25">
      <c r="A1003" t="s">
        <v>92</v>
      </c>
      <c r="B1003" t="s">
        <v>171</v>
      </c>
      <c r="C1003" t="s">
        <v>94</v>
      </c>
      <c r="D1003" t="s">
        <v>172</v>
      </c>
      <c r="E1003" t="s">
        <v>275</v>
      </c>
      <c r="F1003" t="s">
        <v>279</v>
      </c>
      <c r="G1003">
        <v>24531</v>
      </c>
      <c r="H1003" t="s">
        <v>269</v>
      </c>
      <c r="I1003">
        <v>2</v>
      </c>
      <c r="J1003" t="s">
        <v>102</v>
      </c>
      <c r="K1003" s="19">
        <v>0.25</v>
      </c>
      <c r="L1003" s="19">
        <v>0.60416666666666663</v>
      </c>
      <c r="M1003">
        <v>8.5</v>
      </c>
      <c r="N1003">
        <v>0</v>
      </c>
      <c r="O1003">
        <v>48</v>
      </c>
      <c r="P1003">
        <v>76</v>
      </c>
      <c r="Q1003" t="s">
        <v>97</v>
      </c>
      <c r="R1003">
        <v>30</v>
      </c>
      <c r="S1003" s="19">
        <v>0.4375</v>
      </c>
      <c r="T1003">
        <v>0</v>
      </c>
      <c r="U1003" s="19">
        <v>0.54166666666666663</v>
      </c>
      <c r="V1003" t="s">
        <v>97</v>
      </c>
      <c r="W1003">
        <v>8</v>
      </c>
      <c r="X1003" t="s">
        <v>100</v>
      </c>
      <c r="Y1003" t="b">
        <v>0</v>
      </c>
    </row>
    <row r="1004" spans="1:25" x14ac:dyDescent="0.25">
      <c r="A1004" t="s">
        <v>92</v>
      </c>
      <c r="B1004" t="s">
        <v>171</v>
      </c>
      <c r="C1004" t="s">
        <v>94</v>
      </c>
      <c r="D1004" t="s">
        <v>172</v>
      </c>
      <c r="E1004" t="s">
        <v>275</v>
      </c>
      <c r="F1004" t="s">
        <v>279</v>
      </c>
      <c r="G1004">
        <v>24780</v>
      </c>
      <c r="H1004" t="s">
        <v>264</v>
      </c>
      <c r="I1004">
        <v>1</v>
      </c>
      <c r="J1004" t="s">
        <v>105</v>
      </c>
      <c r="K1004" s="19">
        <v>0.25</v>
      </c>
      <c r="L1004" s="19">
        <v>0.60416666666666663</v>
      </c>
      <c r="M1004">
        <v>8.5</v>
      </c>
      <c r="N1004">
        <v>0</v>
      </c>
      <c r="O1004">
        <v>76</v>
      </c>
      <c r="P1004">
        <v>76</v>
      </c>
      <c r="Q1004" t="s">
        <v>97</v>
      </c>
      <c r="R1004">
        <v>30</v>
      </c>
      <c r="S1004" s="19">
        <v>0.4375</v>
      </c>
      <c r="T1004">
        <v>0</v>
      </c>
      <c r="U1004" s="19">
        <v>0.54166666666666663</v>
      </c>
      <c r="V1004" t="s">
        <v>97</v>
      </c>
      <c r="W1004">
        <v>8</v>
      </c>
      <c r="X1004" t="s">
        <v>100</v>
      </c>
      <c r="Y1004" t="b">
        <v>0</v>
      </c>
    </row>
    <row r="1005" spans="1:25" x14ac:dyDescent="0.25">
      <c r="A1005" t="s">
        <v>92</v>
      </c>
      <c r="B1005" t="s">
        <v>171</v>
      </c>
      <c r="C1005" t="s">
        <v>94</v>
      </c>
      <c r="D1005" t="s">
        <v>172</v>
      </c>
      <c r="E1005" t="s">
        <v>275</v>
      </c>
      <c r="F1005" t="s">
        <v>279</v>
      </c>
      <c r="G1005">
        <v>24780</v>
      </c>
      <c r="H1005" t="s">
        <v>264</v>
      </c>
      <c r="I1005">
        <v>1</v>
      </c>
      <c r="J1005" t="s">
        <v>101</v>
      </c>
      <c r="K1005" s="19">
        <v>0.25</v>
      </c>
      <c r="L1005" s="19">
        <v>0.60416666666666663</v>
      </c>
      <c r="M1005">
        <v>8.5</v>
      </c>
      <c r="N1005">
        <v>0</v>
      </c>
      <c r="O1005">
        <v>76</v>
      </c>
      <c r="P1005">
        <v>76</v>
      </c>
      <c r="Q1005" t="s">
        <v>97</v>
      </c>
      <c r="R1005">
        <v>30</v>
      </c>
      <c r="S1005" s="19">
        <v>0.4375</v>
      </c>
      <c r="T1005">
        <v>0</v>
      </c>
      <c r="U1005" s="19">
        <v>0.54166666666666663</v>
      </c>
      <c r="V1005" t="s">
        <v>97</v>
      </c>
      <c r="W1005">
        <v>8</v>
      </c>
      <c r="X1005" t="s">
        <v>100</v>
      </c>
      <c r="Y1005" t="b">
        <v>0</v>
      </c>
    </row>
    <row r="1006" spans="1:25" x14ac:dyDescent="0.25">
      <c r="A1006" t="s">
        <v>92</v>
      </c>
      <c r="B1006" t="s">
        <v>171</v>
      </c>
      <c r="C1006" t="s">
        <v>94</v>
      </c>
      <c r="D1006" t="s">
        <v>172</v>
      </c>
      <c r="E1006" t="s">
        <v>275</v>
      </c>
      <c r="F1006" t="s">
        <v>279</v>
      </c>
      <c r="G1006">
        <v>24780</v>
      </c>
      <c r="H1006" t="s">
        <v>264</v>
      </c>
      <c r="I1006">
        <v>2</v>
      </c>
      <c r="J1006" t="s">
        <v>113</v>
      </c>
      <c r="K1006" s="19">
        <v>0.25</v>
      </c>
      <c r="L1006" s="19">
        <v>0.60416666666666663</v>
      </c>
      <c r="M1006">
        <v>8.5</v>
      </c>
      <c r="N1006">
        <v>0</v>
      </c>
      <c r="O1006">
        <v>76</v>
      </c>
      <c r="P1006">
        <v>76</v>
      </c>
      <c r="Q1006" t="s">
        <v>97</v>
      </c>
      <c r="R1006">
        <v>30</v>
      </c>
      <c r="S1006" s="19">
        <v>0.4375</v>
      </c>
      <c r="T1006">
        <v>0</v>
      </c>
      <c r="U1006" s="19">
        <v>0.54166666666666663</v>
      </c>
      <c r="V1006" t="s">
        <v>97</v>
      </c>
      <c r="W1006">
        <v>8</v>
      </c>
      <c r="X1006" t="s">
        <v>100</v>
      </c>
      <c r="Y1006" t="b">
        <v>0</v>
      </c>
    </row>
    <row r="1007" spans="1:25" x14ac:dyDescent="0.25">
      <c r="A1007" t="s">
        <v>92</v>
      </c>
      <c r="B1007" t="s">
        <v>171</v>
      </c>
      <c r="C1007" t="s">
        <v>94</v>
      </c>
      <c r="D1007" t="s">
        <v>172</v>
      </c>
      <c r="E1007" t="s">
        <v>275</v>
      </c>
      <c r="F1007" t="s">
        <v>279</v>
      </c>
      <c r="G1007">
        <v>24780</v>
      </c>
      <c r="H1007" t="s">
        <v>264</v>
      </c>
      <c r="I1007">
        <v>2</v>
      </c>
      <c r="J1007" t="s">
        <v>114</v>
      </c>
      <c r="K1007" s="19">
        <v>0.25</v>
      </c>
      <c r="L1007" s="19">
        <v>0.41666666666666669</v>
      </c>
      <c r="M1007">
        <v>4</v>
      </c>
      <c r="N1007">
        <v>0</v>
      </c>
      <c r="O1007">
        <v>76</v>
      </c>
      <c r="P1007">
        <v>76</v>
      </c>
      <c r="Q1007" t="s">
        <v>97</v>
      </c>
      <c r="R1007">
        <v>0</v>
      </c>
      <c r="S1007" s="19">
        <v>0</v>
      </c>
      <c r="T1007">
        <v>0</v>
      </c>
      <c r="U1007" s="19">
        <v>0.54166666666666663</v>
      </c>
      <c r="V1007" t="s">
        <v>97</v>
      </c>
      <c r="W1007">
        <v>4</v>
      </c>
      <c r="X1007" t="s">
        <v>100</v>
      </c>
      <c r="Y1007" t="b">
        <v>0</v>
      </c>
    </row>
    <row r="1008" spans="1:25" x14ac:dyDescent="0.25">
      <c r="A1008" t="s">
        <v>92</v>
      </c>
      <c r="B1008" t="s">
        <v>171</v>
      </c>
      <c r="C1008" t="s">
        <v>94</v>
      </c>
      <c r="D1008" t="s">
        <v>172</v>
      </c>
      <c r="E1008" t="s">
        <v>275</v>
      </c>
      <c r="F1008" t="s">
        <v>279</v>
      </c>
      <c r="G1008">
        <v>25182</v>
      </c>
      <c r="H1008" t="s">
        <v>278</v>
      </c>
      <c r="I1008">
        <v>1</v>
      </c>
      <c r="J1008" t="s">
        <v>113</v>
      </c>
      <c r="K1008" s="19">
        <v>0.25</v>
      </c>
      <c r="L1008" s="19">
        <v>0.60416666666666663</v>
      </c>
      <c r="M1008">
        <v>8.5</v>
      </c>
      <c r="N1008">
        <v>0</v>
      </c>
      <c r="O1008">
        <v>76</v>
      </c>
      <c r="P1008">
        <v>76</v>
      </c>
      <c r="Q1008" t="s">
        <v>97</v>
      </c>
      <c r="R1008">
        <v>30</v>
      </c>
      <c r="S1008" s="19">
        <v>0.4375</v>
      </c>
      <c r="T1008">
        <v>0</v>
      </c>
      <c r="U1008" s="19">
        <v>0.54166666666666663</v>
      </c>
      <c r="V1008" t="s">
        <v>97</v>
      </c>
      <c r="W1008">
        <v>8</v>
      </c>
      <c r="X1008" t="s">
        <v>100</v>
      </c>
      <c r="Y1008" t="b">
        <v>0</v>
      </c>
    </row>
    <row r="1009" spans="1:25" x14ac:dyDescent="0.25">
      <c r="A1009" t="s">
        <v>92</v>
      </c>
      <c r="B1009" t="s">
        <v>171</v>
      </c>
      <c r="C1009" t="s">
        <v>94</v>
      </c>
      <c r="D1009" t="s">
        <v>172</v>
      </c>
      <c r="E1009" t="s">
        <v>275</v>
      </c>
      <c r="F1009" t="s">
        <v>279</v>
      </c>
      <c r="G1009">
        <v>25182</v>
      </c>
      <c r="H1009" t="s">
        <v>278</v>
      </c>
      <c r="I1009">
        <v>1</v>
      </c>
      <c r="J1009" t="s">
        <v>114</v>
      </c>
      <c r="K1009" s="19">
        <v>0.25</v>
      </c>
      <c r="L1009" s="19">
        <v>0.60416666666666663</v>
      </c>
      <c r="M1009">
        <v>8.5</v>
      </c>
      <c r="N1009">
        <v>0</v>
      </c>
      <c r="O1009">
        <v>76</v>
      </c>
      <c r="P1009">
        <v>76</v>
      </c>
      <c r="Q1009" t="s">
        <v>97</v>
      </c>
      <c r="R1009">
        <v>30</v>
      </c>
      <c r="S1009" s="19">
        <v>0.4375</v>
      </c>
      <c r="T1009">
        <v>0</v>
      </c>
      <c r="U1009" s="19">
        <v>0.54166666666666663</v>
      </c>
      <c r="V1009" t="s">
        <v>97</v>
      </c>
      <c r="W1009">
        <v>8</v>
      </c>
      <c r="X1009" t="s">
        <v>100</v>
      </c>
      <c r="Y1009" t="b">
        <v>0</v>
      </c>
    </row>
    <row r="1010" spans="1:25" x14ac:dyDescent="0.25">
      <c r="A1010" t="s">
        <v>92</v>
      </c>
      <c r="B1010" t="s">
        <v>171</v>
      </c>
      <c r="C1010" t="s">
        <v>94</v>
      </c>
      <c r="D1010" t="s">
        <v>172</v>
      </c>
      <c r="E1010" t="s">
        <v>275</v>
      </c>
      <c r="F1010" t="s">
        <v>279</v>
      </c>
      <c r="G1010">
        <v>25182</v>
      </c>
      <c r="H1010" t="s">
        <v>278</v>
      </c>
      <c r="I1010">
        <v>1</v>
      </c>
      <c r="J1010" t="s">
        <v>101</v>
      </c>
      <c r="K1010" s="19">
        <v>0.25</v>
      </c>
      <c r="L1010" s="19">
        <v>0.60416666666666663</v>
      </c>
      <c r="M1010">
        <v>8.5</v>
      </c>
      <c r="N1010">
        <v>0</v>
      </c>
      <c r="O1010">
        <v>76</v>
      </c>
      <c r="P1010">
        <v>76</v>
      </c>
      <c r="Q1010" t="s">
        <v>97</v>
      </c>
      <c r="R1010">
        <v>30</v>
      </c>
      <c r="S1010" s="19">
        <v>0.4375</v>
      </c>
      <c r="T1010">
        <v>0</v>
      </c>
      <c r="U1010" s="19">
        <v>0.54166666666666663</v>
      </c>
      <c r="V1010" t="s">
        <v>97</v>
      </c>
      <c r="W1010">
        <v>8</v>
      </c>
      <c r="X1010" t="s">
        <v>100</v>
      </c>
      <c r="Y1010" t="b">
        <v>0</v>
      </c>
    </row>
    <row r="1011" spans="1:25" x14ac:dyDescent="0.25">
      <c r="A1011" t="s">
        <v>92</v>
      </c>
      <c r="B1011" t="s">
        <v>171</v>
      </c>
      <c r="C1011" t="s">
        <v>94</v>
      </c>
      <c r="D1011" t="s">
        <v>172</v>
      </c>
      <c r="E1011" t="s">
        <v>275</v>
      </c>
      <c r="F1011" t="s">
        <v>279</v>
      </c>
      <c r="G1011">
        <v>25182</v>
      </c>
      <c r="H1011" t="s">
        <v>278</v>
      </c>
      <c r="I1011">
        <v>2</v>
      </c>
      <c r="J1011" t="s">
        <v>113</v>
      </c>
      <c r="K1011" s="19">
        <v>0.25</v>
      </c>
      <c r="L1011" s="19">
        <v>0.60416666666666663</v>
      </c>
      <c r="M1011">
        <v>8.5</v>
      </c>
      <c r="N1011">
        <v>0</v>
      </c>
      <c r="O1011">
        <v>76</v>
      </c>
      <c r="P1011">
        <v>76</v>
      </c>
      <c r="Q1011" t="s">
        <v>97</v>
      </c>
      <c r="R1011">
        <v>30</v>
      </c>
      <c r="S1011" s="19">
        <v>0.4375</v>
      </c>
      <c r="T1011">
        <v>0</v>
      </c>
      <c r="U1011" s="19">
        <v>0.54166666666666663</v>
      </c>
      <c r="V1011" t="s">
        <v>97</v>
      </c>
      <c r="W1011">
        <v>8</v>
      </c>
      <c r="X1011" t="s">
        <v>100</v>
      </c>
      <c r="Y1011" t="b">
        <v>0</v>
      </c>
    </row>
    <row r="1012" spans="1:25" x14ac:dyDescent="0.25">
      <c r="A1012" t="s">
        <v>92</v>
      </c>
      <c r="B1012" t="s">
        <v>171</v>
      </c>
      <c r="C1012" t="s">
        <v>94</v>
      </c>
      <c r="D1012" t="s">
        <v>172</v>
      </c>
      <c r="E1012" t="s">
        <v>275</v>
      </c>
      <c r="F1012" t="s">
        <v>279</v>
      </c>
      <c r="G1012">
        <v>25182</v>
      </c>
      <c r="H1012" t="s">
        <v>278</v>
      </c>
      <c r="I1012">
        <v>2</v>
      </c>
      <c r="J1012" t="s">
        <v>114</v>
      </c>
      <c r="K1012" s="19">
        <v>0.25</v>
      </c>
      <c r="L1012" s="19">
        <v>0.41666666666666669</v>
      </c>
      <c r="M1012">
        <v>4</v>
      </c>
      <c r="N1012">
        <v>0</v>
      </c>
      <c r="O1012">
        <v>76</v>
      </c>
      <c r="P1012">
        <v>76</v>
      </c>
      <c r="Q1012" t="s">
        <v>97</v>
      </c>
      <c r="R1012">
        <v>0</v>
      </c>
      <c r="S1012" s="19">
        <v>0.4375</v>
      </c>
      <c r="T1012">
        <v>0</v>
      </c>
      <c r="U1012" s="19">
        <v>0.54166666666666663</v>
      </c>
      <c r="V1012" t="s">
        <v>97</v>
      </c>
      <c r="W1012">
        <v>4</v>
      </c>
      <c r="X1012" t="s">
        <v>100</v>
      </c>
      <c r="Y1012" t="b">
        <v>0</v>
      </c>
    </row>
    <row r="1013" spans="1:25" x14ac:dyDescent="0.25">
      <c r="A1013" t="s">
        <v>92</v>
      </c>
      <c r="B1013" t="s">
        <v>171</v>
      </c>
      <c r="C1013" t="s">
        <v>94</v>
      </c>
      <c r="D1013" t="s">
        <v>172</v>
      </c>
      <c r="E1013" t="s">
        <v>275</v>
      </c>
      <c r="F1013" t="s">
        <v>137</v>
      </c>
      <c r="G1013">
        <v>23461</v>
      </c>
      <c r="H1013" t="s">
        <v>268</v>
      </c>
      <c r="I1013">
        <v>2</v>
      </c>
      <c r="J1013" t="s">
        <v>105</v>
      </c>
      <c r="K1013" s="19">
        <v>0.27083333333333331</v>
      </c>
      <c r="L1013" s="19">
        <v>0.625</v>
      </c>
      <c r="M1013">
        <v>8.5</v>
      </c>
      <c r="N1013">
        <v>0</v>
      </c>
      <c r="O1013">
        <v>40</v>
      </c>
      <c r="P1013">
        <v>76</v>
      </c>
      <c r="Q1013" t="s">
        <v>97</v>
      </c>
      <c r="R1013">
        <v>30</v>
      </c>
      <c r="S1013" s="19">
        <v>0.4375</v>
      </c>
      <c r="T1013">
        <v>0</v>
      </c>
      <c r="U1013" s="19">
        <v>0.54166666666666663</v>
      </c>
      <c r="V1013" t="s">
        <v>97</v>
      </c>
      <c r="W1013">
        <v>8</v>
      </c>
      <c r="X1013" t="s">
        <v>100</v>
      </c>
      <c r="Y1013" t="b">
        <v>0</v>
      </c>
    </row>
    <row r="1014" spans="1:25" x14ac:dyDescent="0.25">
      <c r="A1014" t="s">
        <v>92</v>
      </c>
      <c r="B1014" t="s">
        <v>171</v>
      </c>
      <c r="C1014" t="s">
        <v>94</v>
      </c>
      <c r="D1014" t="s">
        <v>172</v>
      </c>
      <c r="E1014" t="s">
        <v>275</v>
      </c>
      <c r="F1014" t="s">
        <v>137</v>
      </c>
      <c r="G1014">
        <v>23461</v>
      </c>
      <c r="H1014" t="s">
        <v>268</v>
      </c>
      <c r="I1014">
        <v>2</v>
      </c>
      <c r="J1014" t="s">
        <v>102</v>
      </c>
      <c r="K1014" s="19">
        <v>0.25</v>
      </c>
      <c r="L1014" s="19">
        <v>0.60416666666666663</v>
      </c>
      <c r="M1014">
        <v>8.5</v>
      </c>
      <c r="N1014">
        <v>432.88</v>
      </c>
      <c r="O1014">
        <v>40</v>
      </c>
      <c r="P1014">
        <v>76</v>
      </c>
      <c r="Q1014" t="s">
        <v>97</v>
      </c>
      <c r="R1014">
        <v>30</v>
      </c>
      <c r="S1014" s="19">
        <v>0.4375</v>
      </c>
      <c r="T1014">
        <v>0</v>
      </c>
      <c r="U1014" s="19">
        <v>0.54166666666666663</v>
      </c>
      <c r="V1014" t="s">
        <v>97</v>
      </c>
      <c r="W1014">
        <v>8</v>
      </c>
      <c r="X1014" t="s">
        <v>100</v>
      </c>
      <c r="Y1014" t="b">
        <v>0</v>
      </c>
    </row>
    <row r="1015" spans="1:25" x14ac:dyDescent="0.25">
      <c r="A1015" t="s">
        <v>92</v>
      </c>
      <c r="B1015" t="s">
        <v>171</v>
      </c>
      <c r="C1015" t="s">
        <v>94</v>
      </c>
      <c r="D1015" t="s">
        <v>172</v>
      </c>
      <c r="E1015" t="s">
        <v>275</v>
      </c>
      <c r="F1015" t="s">
        <v>137</v>
      </c>
      <c r="G1015">
        <v>23679</v>
      </c>
      <c r="H1015" t="s">
        <v>276</v>
      </c>
      <c r="I1015">
        <v>1</v>
      </c>
      <c r="J1015" t="s">
        <v>102</v>
      </c>
      <c r="K1015" s="19">
        <v>0.25</v>
      </c>
      <c r="L1015" s="19">
        <v>0.60416666666666663</v>
      </c>
      <c r="M1015">
        <v>8.5</v>
      </c>
      <c r="N1015">
        <v>0</v>
      </c>
      <c r="O1015">
        <v>64</v>
      </c>
      <c r="P1015">
        <v>76</v>
      </c>
      <c r="Q1015" t="s">
        <v>97</v>
      </c>
      <c r="R1015">
        <v>30</v>
      </c>
      <c r="S1015" s="19">
        <v>0.4375</v>
      </c>
      <c r="T1015">
        <v>0</v>
      </c>
      <c r="U1015" s="19">
        <v>0.54166666666666663</v>
      </c>
      <c r="V1015" t="s">
        <v>97</v>
      </c>
      <c r="W1015">
        <v>8</v>
      </c>
      <c r="X1015" t="s">
        <v>100</v>
      </c>
      <c r="Y1015" t="b">
        <v>0</v>
      </c>
    </row>
    <row r="1016" spans="1:25" x14ac:dyDescent="0.25">
      <c r="A1016" t="s">
        <v>92</v>
      </c>
      <c r="B1016" t="s">
        <v>171</v>
      </c>
      <c r="C1016" t="s">
        <v>94</v>
      </c>
      <c r="D1016" t="s">
        <v>172</v>
      </c>
      <c r="E1016" t="s">
        <v>275</v>
      </c>
      <c r="F1016" t="s">
        <v>137</v>
      </c>
      <c r="G1016">
        <v>23679</v>
      </c>
      <c r="H1016" t="s">
        <v>276</v>
      </c>
      <c r="I1016">
        <v>1</v>
      </c>
      <c r="J1016" t="s">
        <v>103</v>
      </c>
      <c r="K1016" s="19">
        <v>0.25</v>
      </c>
      <c r="L1016" s="19">
        <v>0.60416666666666663</v>
      </c>
      <c r="M1016">
        <v>8.5</v>
      </c>
      <c r="N1016">
        <v>0</v>
      </c>
      <c r="O1016">
        <v>64</v>
      </c>
      <c r="P1016">
        <v>76</v>
      </c>
      <c r="Q1016" t="s">
        <v>97</v>
      </c>
      <c r="R1016">
        <v>30</v>
      </c>
      <c r="S1016" s="19">
        <v>0.4375</v>
      </c>
      <c r="T1016">
        <v>0</v>
      </c>
      <c r="U1016" s="19">
        <v>0.54166666666666663</v>
      </c>
      <c r="V1016" t="s">
        <v>97</v>
      </c>
      <c r="W1016">
        <v>8</v>
      </c>
      <c r="X1016" t="s">
        <v>100</v>
      </c>
      <c r="Y1016" t="b">
        <v>0</v>
      </c>
    </row>
    <row r="1017" spans="1:25" x14ac:dyDescent="0.25">
      <c r="A1017" t="s">
        <v>92</v>
      </c>
      <c r="B1017" t="s">
        <v>171</v>
      </c>
      <c r="C1017" t="s">
        <v>94</v>
      </c>
      <c r="D1017" t="s">
        <v>172</v>
      </c>
      <c r="E1017" t="s">
        <v>275</v>
      </c>
      <c r="F1017" t="s">
        <v>137</v>
      </c>
      <c r="G1017">
        <v>24208</v>
      </c>
      <c r="H1017" t="s">
        <v>283</v>
      </c>
      <c r="I1017">
        <v>2</v>
      </c>
      <c r="J1017" t="s">
        <v>113</v>
      </c>
      <c r="K1017" s="19">
        <v>0.25</v>
      </c>
      <c r="L1017" s="19">
        <v>0.60416666666666663</v>
      </c>
      <c r="M1017">
        <v>8.5</v>
      </c>
      <c r="N1017">
        <v>0</v>
      </c>
      <c r="O1017">
        <v>32</v>
      </c>
      <c r="P1017">
        <v>76</v>
      </c>
      <c r="Q1017" t="s">
        <v>97</v>
      </c>
      <c r="R1017">
        <v>30</v>
      </c>
      <c r="S1017" s="19">
        <v>0.4375</v>
      </c>
      <c r="T1017">
        <v>0</v>
      </c>
      <c r="U1017" s="19">
        <v>0.54166666666666663</v>
      </c>
      <c r="V1017" t="s">
        <v>97</v>
      </c>
      <c r="W1017">
        <v>8</v>
      </c>
      <c r="X1017" t="s">
        <v>100</v>
      </c>
      <c r="Y1017" t="b">
        <v>0</v>
      </c>
    </row>
    <row r="1018" spans="1:25" x14ac:dyDescent="0.25">
      <c r="A1018" t="s">
        <v>92</v>
      </c>
      <c r="B1018" t="s">
        <v>171</v>
      </c>
      <c r="C1018" t="s">
        <v>94</v>
      </c>
      <c r="D1018" t="s">
        <v>172</v>
      </c>
      <c r="E1018" t="s">
        <v>275</v>
      </c>
      <c r="F1018" t="s">
        <v>137</v>
      </c>
      <c r="G1018">
        <v>24208</v>
      </c>
      <c r="H1018" t="s">
        <v>283</v>
      </c>
      <c r="I1018">
        <v>2</v>
      </c>
      <c r="J1018" t="s">
        <v>114</v>
      </c>
      <c r="K1018" s="19">
        <v>0.25</v>
      </c>
      <c r="L1018" s="19">
        <v>0.60416666666666663</v>
      </c>
      <c r="M1018">
        <v>8.5</v>
      </c>
      <c r="N1018">
        <v>0</v>
      </c>
      <c r="O1018">
        <v>32</v>
      </c>
      <c r="P1018">
        <v>76</v>
      </c>
      <c r="Q1018" t="s">
        <v>97</v>
      </c>
      <c r="R1018">
        <v>30</v>
      </c>
      <c r="S1018" s="19">
        <v>0.4375</v>
      </c>
      <c r="T1018">
        <v>0</v>
      </c>
      <c r="U1018" s="19">
        <v>0.54166666666666663</v>
      </c>
      <c r="V1018" t="s">
        <v>97</v>
      </c>
      <c r="W1018">
        <v>8</v>
      </c>
      <c r="X1018" t="s">
        <v>100</v>
      </c>
      <c r="Y1018" t="b">
        <v>0</v>
      </c>
    </row>
    <row r="1019" spans="1:25" x14ac:dyDescent="0.25">
      <c r="A1019" t="s">
        <v>92</v>
      </c>
      <c r="B1019" t="s">
        <v>171</v>
      </c>
      <c r="C1019" t="s">
        <v>94</v>
      </c>
      <c r="D1019" t="s">
        <v>172</v>
      </c>
      <c r="E1019" t="s">
        <v>275</v>
      </c>
      <c r="F1019" t="s">
        <v>137</v>
      </c>
      <c r="G1019">
        <v>24504</v>
      </c>
      <c r="H1019" t="s">
        <v>277</v>
      </c>
      <c r="I1019">
        <v>2</v>
      </c>
      <c r="J1019" t="s">
        <v>101</v>
      </c>
      <c r="K1019" s="19">
        <v>0.25</v>
      </c>
      <c r="L1019" s="19">
        <v>0.60416666666666663</v>
      </c>
      <c r="M1019">
        <v>8.5</v>
      </c>
      <c r="N1019">
        <v>0</v>
      </c>
      <c r="O1019">
        <v>48</v>
      </c>
      <c r="P1019">
        <v>76</v>
      </c>
      <c r="Q1019" t="s">
        <v>97</v>
      </c>
      <c r="R1019">
        <v>30</v>
      </c>
      <c r="S1019" s="19">
        <v>0.4375</v>
      </c>
      <c r="T1019">
        <v>0</v>
      </c>
      <c r="U1019" s="19">
        <v>0.54166666666666663</v>
      </c>
      <c r="V1019" t="s">
        <v>97</v>
      </c>
      <c r="W1019">
        <v>8</v>
      </c>
      <c r="X1019" t="s">
        <v>100</v>
      </c>
      <c r="Y1019" t="b">
        <v>0</v>
      </c>
    </row>
    <row r="1020" spans="1:25" x14ac:dyDescent="0.25">
      <c r="A1020" t="s">
        <v>92</v>
      </c>
      <c r="B1020" t="s">
        <v>171</v>
      </c>
      <c r="C1020" t="s">
        <v>94</v>
      </c>
      <c r="D1020" t="s">
        <v>172</v>
      </c>
      <c r="E1020" t="s">
        <v>275</v>
      </c>
      <c r="F1020" t="s">
        <v>137</v>
      </c>
      <c r="G1020">
        <v>24504</v>
      </c>
      <c r="H1020" t="s">
        <v>277</v>
      </c>
      <c r="I1020">
        <v>2</v>
      </c>
      <c r="J1020" t="s">
        <v>103</v>
      </c>
      <c r="K1020" s="19">
        <v>0.25</v>
      </c>
      <c r="L1020" s="19">
        <v>0.60416666666666663</v>
      </c>
      <c r="M1020">
        <v>8.5</v>
      </c>
      <c r="N1020">
        <v>0</v>
      </c>
      <c r="O1020">
        <v>48</v>
      </c>
      <c r="P1020">
        <v>76</v>
      </c>
      <c r="Q1020" t="s">
        <v>97</v>
      </c>
      <c r="R1020">
        <v>30</v>
      </c>
      <c r="S1020" s="19">
        <v>0.4375</v>
      </c>
      <c r="T1020">
        <v>0</v>
      </c>
      <c r="U1020" s="19">
        <v>0.54166666666666663</v>
      </c>
      <c r="V1020" t="s">
        <v>97</v>
      </c>
      <c r="W1020">
        <v>8</v>
      </c>
      <c r="X1020" t="s">
        <v>100</v>
      </c>
      <c r="Y1020" t="b">
        <v>0</v>
      </c>
    </row>
    <row r="1021" spans="1:25" x14ac:dyDescent="0.25">
      <c r="A1021" t="s">
        <v>92</v>
      </c>
      <c r="B1021" t="s">
        <v>171</v>
      </c>
      <c r="C1021" t="s">
        <v>94</v>
      </c>
      <c r="D1021" t="s">
        <v>172</v>
      </c>
      <c r="E1021" t="s">
        <v>275</v>
      </c>
      <c r="F1021" t="s">
        <v>137</v>
      </c>
      <c r="G1021">
        <v>24983</v>
      </c>
      <c r="H1021" t="s">
        <v>274</v>
      </c>
      <c r="I1021">
        <v>1</v>
      </c>
      <c r="J1021" t="s">
        <v>105</v>
      </c>
      <c r="K1021" s="19">
        <v>0.25</v>
      </c>
      <c r="L1021" s="19">
        <v>0.60416666666666663</v>
      </c>
      <c r="M1021">
        <v>8.5</v>
      </c>
      <c r="N1021">
        <v>432.88</v>
      </c>
      <c r="O1021">
        <v>76</v>
      </c>
      <c r="P1021">
        <v>76</v>
      </c>
      <c r="Q1021" t="s">
        <v>97</v>
      </c>
      <c r="R1021">
        <v>30</v>
      </c>
      <c r="S1021" s="19">
        <v>0.4375</v>
      </c>
      <c r="T1021">
        <v>0</v>
      </c>
      <c r="U1021" s="19">
        <v>0.54166666666666663</v>
      </c>
      <c r="V1021" t="s">
        <v>97</v>
      </c>
      <c r="W1021">
        <v>8</v>
      </c>
      <c r="X1021" t="s">
        <v>100</v>
      </c>
      <c r="Y1021" t="b">
        <v>0</v>
      </c>
    </row>
    <row r="1022" spans="1:25" x14ac:dyDescent="0.25">
      <c r="A1022" t="s">
        <v>92</v>
      </c>
      <c r="B1022" t="s">
        <v>171</v>
      </c>
      <c r="C1022" t="s">
        <v>94</v>
      </c>
      <c r="D1022" t="s">
        <v>172</v>
      </c>
      <c r="E1022" t="s">
        <v>275</v>
      </c>
      <c r="F1022" t="s">
        <v>137</v>
      </c>
      <c r="G1022">
        <v>24983</v>
      </c>
      <c r="H1022" t="s">
        <v>274</v>
      </c>
      <c r="I1022">
        <v>1</v>
      </c>
      <c r="J1022" t="s">
        <v>113</v>
      </c>
      <c r="K1022" s="19">
        <v>0.25</v>
      </c>
      <c r="L1022" s="19">
        <v>0.60416666666666663</v>
      </c>
      <c r="M1022">
        <v>8.5</v>
      </c>
      <c r="N1022">
        <v>649.32000000000005</v>
      </c>
      <c r="O1022">
        <v>76</v>
      </c>
      <c r="P1022">
        <v>76</v>
      </c>
      <c r="Q1022" t="s">
        <v>97</v>
      </c>
      <c r="R1022">
        <v>30</v>
      </c>
      <c r="S1022" s="19">
        <v>0.4375</v>
      </c>
      <c r="T1022">
        <v>0</v>
      </c>
      <c r="U1022" s="19">
        <v>0.54166666666666663</v>
      </c>
      <c r="V1022" t="s">
        <v>97</v>
      </c>
      <c r="W1022">
        <v>8</v>
      </c>
      <c r="X1022" t="s">
        <v>100</v>
      </c>
      <c r="Y1022" t="b">
        <v>0</v>
      </c>
    </row>
    <row r="1023" spans="1:25" x14ac:dyDescent="0.25">
      <c r="A1023" t="s">
        <v>92</v>
      </c>
      <c r="B1023" t="s">
        <v>171</v>
      </c>
      <c r="C1023" t="s">
        <v>94</v>
      </c>
      <c r="D1023" t="s">
        <v>172</v>
      </c>
      <c r="E1023" t="s">
        <v>275</v>
      </c>
      <c r="F1023" t="s">
        <v>137</v>
      </c>
      <c r="G1023">
        <v>24983</v>
      </c>
      <c r="H1023" t="s">
        <v>274</v>
      </c>
      <c r="I1023">
        <v>1</v>
      </c>
      <c r="J1023" t="s">
        <v>114</v>
      </c>
      <c r="K1023" s="19">
        <v>0.25</v>
      </c>
      <c r="L1023" s="19">
        <v>0.60416666666666663</v>
      </c>
      <c r="M1023">
        <v>8.5</v>
      </c>
      <c r="N1023">
        <v>757.54</v>
      </c>
      <c r="O1023">
        <v>76</v>
      </c>
      <c r="P1023">
        <v>76</v>
      </c>
      <c r="Q1023" t="s">
        <v>97</v>
      </c>
      <c r="R1023">
        <v>30</v>
      </c>
      <c r="S1023" s="19">
        <v>0.4375</v>
      </c>
      <c r="T1023">
        <v>0</v>
      </c>
      <c r="U1023" s="19">
        <v>0.54166666666666663</v>
      </c>
      <c r="V1023" t="s">
        <v>97</v>
      </c>
      <c r="W1023">
        <v>8</v>
      </c>
      <c r="X1023" t="s">
        <v>100</v>
      </c>
      <c r="Y1023" t="b">
        <v>0</v>
      </c>
    </row>
    <row r="1024" spans="1:25" x14ac:dyDescent="0.25">
      <c r="A1024" t="s">
        <v>92</v>
      </c>
      <c r="B1024" t="s">
        <v>171</v>
      </c>
      <c r="C1024" t="s">
        <v>94</v>
      </c>
      <c r="D1024" t="s">
        <v>172</v>
      </c>
      <c r="E1024" t="s">
        <v>275</v>
      </c>
      <c r="F1024" t="s">
        <v>137</v>
      </c>
      <c r="G1024">
        <v>24983</v>
      </c>
      <c r="H1024" t="s">
        <v>274</v>
      </c>
      <c r="I1024">
        <v>1</v>
      </c>
      <c r="J1024" t="s">
        <v>101</v>
      </c>
      <c r="K1024" s="19">
        <v>0.25</v>
      </c>
      <c r="L1024" s="19">
        <v>0.60416666666666663</v>
      </c>
      <c r="M1024">
        <v>8.5</v>
      </c>
      <c r="N1024">
        <v>432.88</v>
      </c>
      <c r="O1024">
        <v>76</v>
      </c>
      <c r="P1024">
        <v>76</v>
      </c>
      <c r="Q1024" t="s">
        <v>97</v>
      </c>
      <c r="R1024">
        <v>30</v>
      </c>
      <c r="S1024" s="19">
        <v>0.4375</v>
      </c>
      <c r="T1024">
        <v>0</v>
      </c>
      <c r="U1024" s="19">
        <v>0.54166666666666663</v>
      </c>
      <c r="V1024" t="s">
        <v>97</v>
      </c>
      <c r="W1024">
        <v>8</v>
      </c>
      <c r="X1024" t="s">
        <v>100</v>
      </c>
      <c r="Y1024" t="b">
        <v>0</v>
      </c>
    </row>
    <row r="1025" spans="1:25" x14ac:dyDescent="0.25">
      <c r="A1025" t="s">
        <v>92</v>
      </c>
      <c r="B1025" t="s">
        <v>171</v>
      </c>
      <c r="C1025" t="s">
        <v>94</v>
      </c>
      <c r="D1025" t="s">
        <v>172</v>
      </c>
      <c r="E1025" t="s">
        <v>275</v>
      </c>
      <c r="F1025" t="s">
        <v>137</v>
      </c>
      <c r="G1025">
        <v>24983</v>
      </c>
      <c r="H1025" t="s">
        <v>274</v>
      </c>
      <c r="I1025">
        <v>2</v>
      </c>
      <c r="J1025" t="s">
        <v>99</v>
      </c>
      <c r="K1025" s="19">
        <v>0.25</v>
      </c>
      <c r="L1025" s="19">
        <v>0.60416666666666663</v>
      </c>
      <c r="M1025">
        <v>8.5</v>
      </c>
      <c r="N1025">
        <v>432.88</v>
      </c>
      <c r="O1025">
        <v>76</v>
      </c>
      <c r="P1025">
        <v>76</v>
      </c>
      <c r="Q1025" t="s">
        <v>97</v>
      </c>
      <c r="R1025">
        <v>30</v>
      </c>
      <c r="S1025" s="19">
        <v>0.4375</v>
      </c>
      <c r="T1025">
        <v>0</v>
      </c>
      <c r="U1025" s="19">
        <v>0.54166666666666663</v>
      </c>
      <c r="V1025" t="s">
        <v>97</v>
      </c>
      <c r="W1025">
        <v>8</v>
      </c>
      <c r="X1025" t="s">
        <v>100</v>
      </c>
      <c r="Y1025" t="b">
        <v>0</v>
      </c>
    </row>
    <row r="1026" spans="1:25" x14ac:dyDescent="0.25">
      <c r="A1026" t="s">
        <v>92</v>
      </c>
      <c r="B1026" t="s">
        <v>171</v>
      </c>
      <c r="C1026" t="s">
        <v>94</v>
      </c>
      <c r="D1026" t="s">
        <v>172</v>
      </c>
      <c r="E1026" t="s">
        <v>275</v>
      </c>
      <c r="F1026" t="s">
        <v>137</v>
      </c>
      <c r="G1026">
        <v>24983</v>
      </c>
      <c r="H1026" t="s">
        <v>274</v>
      </c>
      <c r="I1026">
        <v>2</v>
      </c>
      <c r="J1026" t="s">
        <v>113</v>
      </c>
      <c r="K1026" s="19">
        <v>0.25</v>
      </c>
      <c r="L1026" s="19">
        <v>0.41666666666666669</v>
      </c>
      <c r="M1026">
        <v>4</v>
      </c>
      <c r="N1026">
        <v>324.66000000000003</v>
      </c>
      <c r="O1026">
        <v>76</v>
      </c>
      <c r="P1026">
        <v>76</v>
      </c>
      <c r="Q1026" t="s">
        <v>97</v>
      </c>
      <c r="R1026">
        <v>0</v>
      </c>
      <c r="S1026" s="19">
        <v>0</v>
      </c>
      <c r="T1026">
        <v>0</v>
      </c>
      <c r="U1026" s="19">
        <v>0.54166666666666663</v>
      </c>
      <c r="V1026" t="s">
        <v>97</v>
      </c>
      <c r="W1026">
        <v>4</v>
      </c>
      <c r="X1026" t="s">
        <v>100</v>
      </c>
      <c r="Y1026" t="b">
        <v>0</v>
      </c>
    </row>
    <row r="1027" spans="1:25" x14ac:dyDescent="0.25">
      <c r="A1027" t="s">
        <v>92</v>
      </c>
      <c r="B1027" t="s">
        <v>171</v>
      </c>
      <c r="C1027" t="s">
        <v>94</v>
      </c>
      <c r="D1027" t="s">
        <v>172</v>
      </c>
      <c r="E1027" t="s">
        <v>275</v>
      </c>
      <c r="F1027" t="s">
        <v>137</v>
      </c>
      <c r="G1027">
        <v>25182</v>
      </c>
      <c r="H1027" t="s">
        <v>278</v>
      </c>
      <c r="I1027">
        <v>1</v>
      </c>
      <c r="J1027" t="s">
        <v>99</v>
      </c>
      <c r="K1027" s="19">
        <v>0.25</v>
      </c>
      <c r="L1027" s="19">
        <v>0.60416666666666663</v>
      </c>
      <c r="M1027">
        <v>8.5</v>
      </c>
      <c r="N1027">
        <v>0</v>
      </c>
      <c r="O1027">
        <v>76</v>
      </c>
      <c r="P1027">
        <v>76</v>
      </c>
      <c r="Q1027" t="s">
        <v>97</v>
      </c>
      <c r="R1027">
        <v>30</v>
      </c>
      <c r="S1027" s="19">
        <v>0.4375</v>
      </c>
      <c r="T1027">
        <v>0</v>
      </c>
      <c r="U1027" s="19">
        <v>0.54166666666666663</v>
      </c>
      <c r="V1027" t="s">
        <v>97</v>
      </c>
      <c r="W1027">
        <v>8</v>
      </c>
      <c r="X1027" t="s">
        <v>100</v>
      </c>
      <c r="Y1027" t="b">
        <v>0</v>
      </c>
    </row>
    <row r="1028" spans="1:25" x14ac:dyDescent="0.25">
      <c r="A1028" t="s">
        <v>92</v>
      </c>
      <c r="B1028" t="s">
        <v>171</v>
      </c>
      <c r="C1028" t="s">
        <v>94</v>
      </c>
      <c r="D1028" t="s">
        <v>172</v>
      </c>
      <c r="E1028" t="s">
        <v>284</v>
      </c>
      <c r="F1028" t="s">
        <v>279</v>
      </c>
      <c r="G1028">
        <v>20696</v>
      </c>
      <c r="H1028" t="s">
        <v>282</v>
      </c>
      <c r="I1028">
        <v>1</v>
      </c>
      <c r="J1028" t="s">
        <v>113</v>
      </c>
      <c r="K1028" s="19">
        <v>0.58333333333333337</v>
      </c>
      <c r="L1028" s="19">
        <v>0.9375</v>
      </c>
      <c r="M1028">
        <v>8.5</v>
      </c>
      <c r="N1028">
        <v>0</v>
      </c>
      <c r="O1028">
        <v>32</v>
      </c>
      <c r="P1028">
        <v>76</v>
      </c>
      <c r="Q1028" t="s">
        <v>97</v>
      </c>
      <c r="R1028">
        <v>30</v>
      </c>
      <c r="S1028" s="19">
        <v>0.77083333333333337</v>
      </c>
      <c r="T1028">
        <v>0</v>
      </c>
      <c r="U1028" s="19">
        <v>0.54166666666666663</v>
      </c>
      <c r="V1028" t="s">
        <v>97</v>
      </c>
      <c r="W1028">
        <v>8</v>
      </c>
      <c r="X1028" t="s">
        <v>100</v>
      </c>
      <c r="Y1028" t="b">
        <v>0</v>
      </c>
    </row>
    <row r="1029" spans="1:25" x14ac:dyDescent="0.25">
      <c r="A1029" t="s">
        <v>92</v>
      </c>
      <c r="B1029" t="s">
        <v>171</v>
      </c>
      <c r="C1029" t="s">
        <v>94</v>
      </c>
      <c r="D1029" t="s">
        <v>172</v>
      </c>
      <c r="E1029" t="s">
        <v>284</v>
      </c>
      <c r="F1029" t="s">
        <v>279</v>
      </c>
      <c r="G1029">
        <v>20696</v>
      </c>
      <c r="H1029" t="s">
        <v>282</v>
      </c>
      <c r="I1029">
        <v>1</v>
      </c>
      <c r="J1029" t="s">
        <v>114</v>
      </c>
      <c r="K1029" s="19">
        <v>0.58333333333333337</v>
      </c>
      <c r="L1029" s="19">
        <v>0.9375</v>
      </c>
      <c r="M1029">
        <v>8.5</v>
      </c>
      <c r="N1029">
        <v>0</v>
      </c>
      <c r="O1029">
        <v>32</v>
      </c>
      <c r="P1029">
        <v>76</v>
      </c>
      <c r="Q1029" t="s">
        <v>97</v>
      </c>
      <c r="R1029">
        <v>30</v>
      </c>
      <c r="S1029" s="19">
        <v>0.77083333333333337</v>
      </c>
      <c r="T1029">
        <v>0</v>
      </c>
      <c r="U1029" s="19">
        <v>0.54166666666666663</v>
      </c>
      <c r="V1029" t="s">
        <v>97</v>
      </c>
      <c r="W1029">
        <v>8</v>
      </c>
      <c r="X1029" t="s">
        <v>100</v>
      </c>
      <c r="Y1029" t="b">
        <v>0</v>
      </c>
    </row>
    <row r="1030" spans="1:25" x14ac:dyDescent="0.25">
      <c r="A1030" t="s">
        <v>92</v>
      </c>
      <c r="B1030" t="s">
        <v>171</v>
      </c>
      <c r="C1030" t="s">
        <v>94</v>
      </c>
      <c r="D1030" t="s">
        <v>172</v>
      </c>
      <c r="E1030" t="s">
        <v>284</v>
      </c>
      <c r="F1030" t="s">
        <v>279</v>
      </c>
      <c r="G1030">
        <v>21895</v>
      </c>
      <c r="H1030" t="s">
        <v>267</v>
      </c>
      <c r="I1030">
        <v>1</v>
      </c>
      <c r="J1030" t="s">
        <v>101</v>
      </c>
      <c r="K1030" s="19">
        <v>0.58333333333333337</v>
      </c>
      <c r="L1030" s="19">
        <v>0.9375</v>
      </c>
      <c r="M1030">
        <v>8.5</v>
      </c>
      <c r="N1030">
        <v>481.14</v>
      </c>
      <c r="O1030">
        <v>72</v>
      </c>
      <c r="P1030">
        <v>76</v>
      </c>
      <c r="Q1030" t="s">
        <v>97</v>
      </c>
      <c r="R1030">
        <v>30</v>
      </c>
      <c r="S1030" s="19">
        <v>0.77083333333333337</v>
      </c>
      <c r="T1030">
        <v>0</v>
      </c>
      <c r="U1030" s="19">
        <v>0.54166666666666663</v>
      </c>
      <c r="V1030" t="s">
        <v>97</v>
      </c>
      <c r="W1030">
        <v>8</v>
      </c>
      <c r="X1030" t="s">
        <v>100</v>
      </c>
      <c r="Y1030" t="b">
        <v>0</v>
      </c>
    </row>
    <row r="1031" spans="1:25" x14ac:dyDescent="0.25">
      <c r="A1031" t="s">
        <v>92</v>
      </c>
      <c r="B1031" t="s">
        <v>171</v>
      </c>
      <c r="C1031" t="s">
        <v>94</v>
      </c>
      <c r="D1031" t="s">
        <v>172</v>
      </c>
      <c r="E1031" t="s">
        <v>284</v>
      </c>
      <c r="F1031" t="s">
        <v>279</v>
      </c>
      <c r="G1031">
        <v>21895</v>
      </c>
      <c r="H1031" t="s">
        <v>267</v>
      </c>
      <c r="I1031">
        <v>2</v>
      </c>
      <c r="J1031" t="s">
        <v>101</v>
      </c>
      <c r="K1031" s="19">
        <v>0.58333333333333337</v>
      </c>
      <c r="L1031" s="19">
        <v>0.9375</v>
      </c>
      <c r="M1031">
        <v>8.5</v>
      </c>
      <c r="N1031">
        <v>481.14</v>
      </c>
      <c r="O1031">
        <v>72</v>
      </c>
      <c r="P1031">
        <v>76</v>
      </c>
      <c r="Q1031" t="s">
        <v>97</v>
      </c>
      <c r="R1031">
        <v>30</v>
      </c>
      <c r="S1031" s="19">
        <v>0.77083333333333337</v>
      </c>
      <c r="T1031">
        <v>0</v>
      </c>
      <c r="U1031" s="19">
        <v>0.41666666666666669</v>
      </c>
      <c r="V1031" t="s">
        <v>97</v>
      </c>
      <c r="W1031">
        <v>8</v>
      </c>
      <c r="X1031" t="s">
        <v>100</v>
      </c>
      <c r="Y1031" t="b">
        <v>0</v>
      </c>
    </row>
    <row r="1032" spans="1:25" x14ac:dyDescent="0.25">
      <c r="A1032" t="s">
        <v>92</v>
      </c>
      <c r="B1032" t="s">
        <v>171</v>
      </c>
      <c r="C1032" t="s">
        <v>94</v>
      </c>
      <c r="D1032" t="s">
        <v>172</v>
      </c>
      <c r="E1032" t="s">
        <v>284</v>
      </c>
      <c r="F1032" t="s">
        <v>279</v>
      </c>
      <c r="G1032">
        <v>24531</v>
      </c>
      <c r="H1032" t="s">
        <v>269</v>
      </c>
      <c r="I1032">
        <v>1</v>
      </c>
      <c r="J1032" t="s">
        <v>102</v>
      </c>
      <c r="K1032" s="19">
        <v>0.58333333333333337</v>
      </c>
      <c r="L1032" s="19">
        <v>0.9375</v>
      </c>
      <c r="M1032">
        <v>8.5</v>
      </c>
      <c r="N1032">
        <v>0</v>
      </c>
      <c r="O1032">
        <v>48</v>
      </c>
      <c r="P1032">
        <v>76</v>
      </c>
      <c r="Q1032" t="s">
        <v>97</v>
      </c>
      <c r="R1032">
        <v>30</v>
      </c>
      <c r="S1032" s="19">
        <v>0.77083333333333337</v>
      </c>
      <c r="T1032">
        <v>0</v>
      </c>
      <c r="U1032" s="19">
        <v>0.54166666666666663</v>
      </c>
      <c r="V1032" t="s">
        <v>97</v>
      </c>
      <c r="W1032">
        <v>8</v>
      </c>
      <c r="X1032" t="s">
        <v>100</v>
      </c>
      <c r="Y1032" t="b">
        <v>0</v>
      </c>
    </row>
    <row r="1033" spans="1:25" x14ac:dyDescent="0.25">
      <c r="A1033" t="s">
        <v>92</v>
      </c>
      <c r="B1033" t="s">
        <v>171</v>
      </c>
      <c r="C1033" t="s">
        <v>94</v>
      </c>
      <c r="D1033" t="s">
        <v>172</v>
      </c>
      <c r="E1033" t="s">
        <v>284</v>
      </c>
      <c r="F1033" t="s">
        <v>279</v>
      </c>
      <c r="G1033">
        <v>24531</v>
      </c>
      <c r="H1033" t="s">
        <v>269</v>
      </c>
      <c r="I1033">
        <v>1</v>
      </c>
      <c r="J1033" t="s">
        <v>103</v>
      </c>
      <c r="K1033" s="19">
        <v>0.58333333333333337</v>
      </c>
      <c r="L1033" s="19">
        <v>0.9375</v>
      </c>
      <c r="M1033">
        <v>8.5</v>
      </c>
      <c r="N1033">
        <v>0</v>
      </c>
      <c r="O1033">
        <v>48</v>
      </c>
      <c r="P1033">
        <v>76</v>
      </c>
      <c r="Q1033" t="s">
        <v>97</v>
      </c>
      <c r="R1033">
        <v>30</v>
      </c>
      <c r="S1033" s="19">
        <v>0.77083333333333337</v>
      </c>
      <c r="T1033">
        <v>0</v>
      </c>
      <c r="U1033" s="19">
        <v>0.54166666666666663</v>
      </c>
      <c r="V1033" t="s">
        <v>97</v>
      </c>
      <c r="W1033">
        <v>8</v>
      </c>
      <c r="X1033" t="s">
        <v>100</v>
      </c>
      <c r="Y1033" t="b">
        <v>0</v>
      </c>
    </row>
    <row r="1034" spans="1:25" x14ac:dyDescent="0.25">
      <c r="A1034" t="s">
        <v>92</v>
      </c>
      <c r="B1034" t="s">
        <v>171</v>
      </c>
      <c r="C1034" t="s">
        <v>94</v>
      </c>
      <c r="D1034" t="s">
        <v>172</v>
      </c>
      <c r="E1034" t="s">
        <v>284</v>
      </c>
      <c r="F1034" t="s">
        <v>279</v>
      </c>
      <c r="G1034">
        <v>24983</v>
      </c>
      <c r="H1034" t="s">
        <v>274</v>
      </c>
      <c r="I1034">
        <v>1</v>
      </c>
      <c r="J1034" t="s">
        <v>99</v>
      </c>
      <c r="K1034" s="19">
        <v>0.58333333333333337</v>
      </c>
      <c r="L1034" s="19">
        <v>0.9375</v>
      </c>
      <c r="M1034">
        <v>8.5</v>
      </c>
      <c r="N1034">
        <v>486.99</v>
      </c>
      <c r="O1034">
        <v>76</v>
      </c>
      <c r="P1034">
        <v>76</v>
      </c>
      <c r="Q1034" t="s">
        <v>97</v>
      </c>
      <c r="R1034">
        <v>30</v>
      </c>
      <c r="S1034" s="19">
        <v>0.77083333333333337</v>
      </c>
      <c r="T1034">
        <v>0</v>
      </c>
      <c r="U1034" s="19">
        <v>0.54166666666666663</v>
      </c>
      <c r="V1034" t="s">
        <v>97</v>
      </c>
      <c r="W1034">
        <v>8</v>
      </c>
      <c r="X1034" t="s">
        <v>100</v>
      </c>
      <c r="Y1034" t="b">
        <v>0</v>
      </c>
    </row>
    <row r="1035" spans="1:25" x14ac:dyDescent="0.25">
      <c r="A1035" t="s">
        <v>92</v>
      </c>
      <c r="B1035" t="s">
        <v>171</v>
      </c>
      <c r="C1035" t="s">
        <v>94</v>
      </c>
      <c r="D1035" t="s">
        <v>172</v>
      </c>
      <c r="E1035" t="s">
        <v>284</v>
      </c>
      <c r="F1035" t="s">
        <v>279</v>
      </c>
      <c r="G1035">
        <v>24983</v>
      </c>
      <c r="H1035" t="s">
        <v>274</v>
      </c>
      <c r="I1035">
        <v>2</v>
      </c>
      <c r="J1035" t="s">
        <v>102</v>
      </c>
      <c r="K1035" s="19">
        <v>0.58333333333333337</v>
      </c>
      <c r="L1035" s="19">
        <v>0.9375</v>
      </c>
      <c r="M1035">
        <v>8.5</v>
      </c>
      <c r="N1035">
        <v>486.99</v>
      </c>
      <c r="O1035">
        <v>76</v>
      </c>
      <c r="P1035">
        <v>76</v>
      </c>
      <c r="Q1035" t="s">
        <v>97</v>
      </c>
      <c r="R1035">
        <v>30</v>
      </c>
      <c r="S1035" s="19">
        <v>0.77083333333333337</v>
      </c>
      <c r="T1035">
        <v>0</v>
      </c>
      <c r="U1035" s="19">
        <v>0.54166666666666663</v>
      </c>
      <c r="V1035" t="s">
        <v>97</v>
      </c>
      <c r="W1035">
        <v>8</v>
      </c>
      <c r="X1035" t="s">
        <v>100</v>
      </c>
      <c r="Y1035" t="b">
        <v>0</v>
      </c>
    </row>
    <row r="1036" spans="1:25" x14ac:dyDescent="0.25">
      <c r="A1036" t="s">
        <v>92</v>
      </c>
      <c r="B1036" t="s">
        <v>171</v>
      </c>
      <c r="C1036" t="s">
        <v>94</v>
      </c>
      <c r="D1036" t="s">
        <v>172</v>
      </c>
      <c r="E1036" t="s">
        <v>284</v>
      </c>
      <c r="F1036" t="s">
        <v>279</v>
      </c>
      <c r="G1036">
        <v>24984</v>
      </c>
      <c r="H1036" t="s">
        <v>270</v>
      </c>
      <c r="I1036">
        <v>1</v>
      </c>
      <c r="J1036" t="s">
        <v>103</v>
      </c>
      <c r="K1036" s="19">
        <v>0.58333333333333337</v>
      </c>
      <c r="L1036" s="19">
        <v>0.75</v>
      </c>
      <c r="M1036">
        <v>4</v>
      </c>
      <c r="N1036">
        <v>216.44</v>
      </c>
      <c r="O1036">
        <v>76</v>
      </c>
      <c r="P1036">
        <v>76</v>
      </c>
      <c r="Q1036" t="s">
        <v>97</v>
      </c>
      <c r="R1036">
        <v>0</v>
      </c>
      <c r="S1036" s="19">
        <v>0</v>
      </c>
      <c r="T1036">
        <v>0</v>
      </c>
      <c r="U1036" s="19">
        <v>0.54166666666666663</v>
      </c>
      <c r="V1036" t="s">
        <v>97</v>
      </c>
      <c r="W1036">
        <v>4</v>
      </c>
      <c r="X1036" t="s">
        <v>100</v>
      </c>
      <c r="Y1036" t="b">
        <v>0</v>
      </c>
    </row>
    <row r="1037" spans="1:25" x14ac:dyDescent="0.25">
      <c r="A1037" t="s">
        <v>92</v>
      </c>
      <c r="B1037" t="s">
        <v>171</v>
      </c>
      <c r="C1037" t="s">
        <v>94</v>
      </c>
      <c r="D1037" t="s">
        <v>172</v>
      </c>
      <c r="E1037" t="s">
        <v>284</v>
      </c>
      <c r="F1037" t="s">
        <v>279</v>
      </c>
      <c r="G1037">
        <v>25182</v>
      </c>
      <c r="H1037" t="s">
        <v>278</v>
      </c>
      <c r="I1037">
        <v>2</v>
      </c>
      <c r="J1037" t="s">
        <v>99</v>
      </c>
      <c r="K1037" s="19">
        <v>0.58333333333333337</v>
      </c>
      <c r="L1037" s="19">
        <v>0.9375</v>
      </c>
      <c r="M1037">
        <v>8.5</v>
      </c>
      <c r="N1037">
        <v>0</v>
      </c>
      <c r="O1037">
        <v>76</v>
      </c>
      <c r="P1037">
        <v>76</v>
      </c>
      <c r="Q1037" t="s">
        <v>97</v>
      </c>
      <c r="R1037">
        <v>30</v>
      </c>
      <c r="S1037" s="19">
        <v>0.72916666666666663</v>
      </c>
      <c r="T1037">
        <v>0</v>
      </c>
      <c r="U1037" s="19">
        <v>0.54166666666666663</v>
      </c>
      <c r="V1037" t="s">
        <v>97</v>
      </c>
      <c r="W1037">
        <v>8</v>
      </c>
      <c r="X1037" t="s">
        <v>100</v>
      </c>
      <c r="Y1037" t="b">
        <v>0</v>
      </c>
    </row>
    <row r="1038" spans="1:25" x14ac:dyDescent="0.25">
      <c r="A1038" t="s">
        <v>92</v>
      </c>
      <c r="B1038" t="s">
        <v>171</v>
      </c>
      <c r="C1038" t="s">
        <v>94</v>
      </c>
      <c r="D1038" t="s">
        <v>172</v>
      </c>
      <c r="E1038" t="s">
        <v>284</v>
      </c>
      <c r="F1038" t="s">
        <v>137</v>
      </c>
      <c r="G1038">
        <v>21895</v>
      </c>
      <c r="H1038" t="s">
        <v>267</v>
      </c>
      <c r="I1038">
        <v>1</v>
      </c>
      <c r="J1038" t="s">
        <v>105</v>
      </c>
      <c r="K1038" s="19">
        <v>0.58333333333333337</v>
      </c>
      <c r="L1038" s="19">
        <v>0.9375</v>
      </c>
      <c r="M1038">
        <v>8.5</v>
      </c>
      <c r="N1038">
        <v>481.14</v>
      </c>
      <c r="O1038">
        <v>72</v>
      </c>
      <c r="P1038">
        <v>76</v>
      </c>
      <c r="Q1038" t="s">
        <v>97</v>
      </c>
      <c r="R1038">
        <v>30</v>
      </c>
      <c r="S1038" s="19">
        <v>0.77083333333333337</v>
      </c>
      <c r="T1038">
        <v>0</v>
      </c>
      <c r="U1038" s="19">
        <v>0</v>
      </c>
      <c r="V1038" t="s">
        <v>97</v>
      </c>
      <c r="W1038">
        <v>8</v>
      </c>
      <c r="X1038" t="s">
        <v>100</v>
      </c>
      <c r="Y1038" t="b">
        <v>0</v>
      </c>
    </row>
    <row r="1039" spans="1:25" x14ac:dyDescent="0.25">
      <c r="A1039" t="s">
        <v>92</v>
      </c>
      <c r="B1039" t="s">
        <v>171</v>
      </c>
      <c r="C1039" t="s">
        <v>94</v>
      </c>
      <c r="D1039" t="s">
        <v>172</v>
      </c>
      <c r="E1039" t="s">
        <v>284</v>
      </c>
      <c r="F1039" t="s">
        <v>137</v>
      </c>
      <c r="G1039">
        <v>21895</v>
      </c>
      <c r="H1039" t="s">
        <v>267</v>
      </c>
      <c r="I1039">
        <v>1</v>
      </c>
      <c r="J1039" t="s">
        <v>113</v>
      </c>
      <c r="K1039" s="19">
        <v>0.58333333333333337</v>
      </c>
      <c r="L1039" s="19">
        <v>0.9375</v>
      </c>
      <c r="M1039">
        <v>8.5</v>
      </c>
      <c r="N1039">
        <v>641.52</v>
      </c>
      <c r="O1039">
        <v>72</v>
      </c>
      <c r="P1039">
        <v>76</v>
      </c>
      <c r="Q1039" t="s">
        <v>97</v>
      </c>
      <c r="R1039">
        <v>30</v>
      </c>
      <c r="S1039" s="19">
        <v>0.77083333333333337</v>
      </c>
      <c r="T1039">
        <v>0</v>
      </c>
      <c r="U1039" s="19">
        <v>0</v>
      </c>
      <c r="V1039" t="s">
        <v>97</v>
      </c>
      <c r="W1039">
        <v>8</v>
      </c>
      <c r="X1039" t="s">
        <v>100</v>
      </c>
      <c r="Y1039" t="b">
        <v>0</v>
      </c>
    </row>
    <row r="1040" spans="1:25" x14ac:dyDescent="0.25">
      <c r="A1040" t="s">
        <v>92</v>
      </c>
      <c r="B1040" t="s">
        <v>171</v>
      </c>
      <c r="C1040" t="s">
        <v>94</v>
      </c>
      <c r="D1040" t="s">
        <v>172</v>
      </c>
      <c r="E1040" t="s">
        <v>284</v>
      </c>
      <c r="F1040" t="s">
        <v>137</v>
      </c>
      <c r="G1040">
        <v>21895</v>
      </c>
      <c r="H1040" t="s">
        <v>267</v>
      </c>
      <c r="I1040">
        <v>1</v>
      </c>
      <c r="J1040" t="s">
        <v>114</v>
      </c>
      <c r="K1040" s="19">
        <v>0.58333333333333337</v>
      </c>
      <c r="L1040" s="19">
        <v>0.9375</v>
      </c>
      <c r="M1040">
        <v>8.5</v>
      </c>
      <c r="N1040">
        <v>748.44</v>
      </c>
      <c r="O1040">
        <v>72</v>
      </c>
      <c r="P1040">
        <v>76</v>
      </c>
      <c r="Q1040" t="s">
        <v>97</v>
      </c>
      <c r="R1040">
        <v>30</v>
      </c>
      <c r="S1040" s="19">
        <v>0.77083333333333337</v>
      </c>
      <c r="T1040">
        <v>0</v>
      </c>
      <c r="U1040" s="19">
        <v>0</v>
      </c>
      <c r="V1040" t="s">
        <v>97</v>
      </c>
      <c r="W1040">
        <v>8</v>
      </c>
      <c r="X1040" t="s">
        <v>100</v>
      </c>
      <c r="Y1040" t="b">
        <v>0</v>
      </c>
    </row>
    <row r="1041" spans="1:25" x14ac:dyDescent="0.25">
      <c r="A1041" t="s">
        <v>92</v>
      </c>
      <c r="B1041" t="s">
        <v>171</v>
      </c>
      <c r="C1041" t="s">
        <v>94</v>
      </c>
      <c r="D1041" t="s">
        <v>172</v>
      </c>
      <c r="E1041" t="s">
        <v>284</v>
      </c>
      <c r="F1041" t="s">
        <v>137</v>
      </c>
      <c r="G1041">
        <v>21895</v>
      </c>
      <c r="H1041" t="s">
        <v>267</v>
      </c>
      <c r="I1041">
        <v>2</v>
      </c>
      <c r="J1041" t="s">
        <v>113</v>
      </c>
      <c r="K1041" s="19">
        <v>0.58333333333333337</v>
      </c>
      <c r="L1041" s="19">
        <v>0.9375</v>
      </c>
      <c r="M1041">
        <v>8.5</v>
      </c>
      <c r="N1041">
        <v>641.52</v>
      </c>
      <c r="O1041">
        <v>72</v>
      </c>
      <c r="P1041">
        <v>76</v>
      </c>
      <c r="Q1041" t="s">
        <v>97</v>
      </c>
      <c r="R1041">
        <v>30</v>
      </c>
      <c r="S1041" s="19">
        <v>0.77083333333333337</v>
      </c>
      <c r="T1041">
        <v>0</v>
      </c>
      <c r="U1041" s="19">
        <v>0.54166666666666663</v>
      </c>
      <c r="V1041" t="s">
        <v>97</v>
      </c>
      <c r="W1041">
        <v>8</v>
      </c>
      <c r="X1041" t="s">
        <v>100</v>
      </c>
      <c r="Y1041" t="b">
        <v>0</v>
      </c>
    </row>
    <row r="1042" spans="1:25" x14ac:dyDescent="0.25">
      <c r="A1042" t="s">
        <v>92</v>
      </c>
      <c r="B1042" t="s">
        <v>171</v>
      </c>
      <c r="C1042" t="s">
        <v>94</v>
      </c>
      <c r="D1042" t="s">
        <v>172</v>
      </c>
      <c r="E1042" t="s">
        <v>284</v>
      </c>
      <c r="F1042" t="s">
        <v>137</v>
      </c>
      <c r="G1042">
        <v>23679</v>
      </c>
      <c r="H1042" t="s">
        <v>276</v>
      </c>
      <c r="I1042">
        <v>2</v>
      </c>
      <c r="J1042" t="s">
        <v>114</v>
      </c>
      <c r="K1042" s="19">
        <v>0.58333333333333337</v>
      </c>
      <c r="L1042" s="19">
        <v>0.9375</v>
      </c>
      <c r="M1042">
        <v>8.5</v>
      </c>
      <c r="N1042">
        <v>0</v>
      </c>
      <c r="O1042">
        <v>64</v>
      </c>
      <c r="P1042">
        <v>76</v>
      </c>
      <c r="Q1042" t="s">
        <v>97</v>
      </c>
      <c r="R1042">
        <v>30</v>
      </c>
      <c r="S1042" s="19">
        <v>0.77083333333333337</v>
      </c>
      <c r="T1042">
        <v>0</v>
      </c>
      <c r="U1042" s="19">
        <v>0.54166666666666663</v>
      </c>
      <c r="V1042" t="s">
        <v>97</v>
      </c>
      <c r="W1042">
        <v>8</v>
      </c>
      <c r="X1042" t="s">
        <v>100</v>
      </c>
      <c r="Y1042" t="b">
        <v>0</v>
      </c>
    </row>
    <row r="1043" spans="1:25" x14ac:dyDescent="0.25">
      <c r="A1043" t="s">
        <v>92</v>
      </c>
      <c r="B1043" t="s">
        <v>171</v>
      </c>
      <c r="C1043" t="s">
        <v>94</v>
      </c>
      <c r="D1043" t="s">
        <v>172</v>
      </c>
      <c r="E1043" t="s">
        <v>284</v>
      </c>
      <c r="F1043" t="s">
        <v>137</v>
      </c>
      <c r="G1043">
        <v>24208</v>
      </c>
      <c r="H1043" t="s">
        <v>283</v>
      </c>
      <c r="I1043">
        <v>1</v>
      </c>
      <c r="J1043" t="s">
        <v>102</v>
      </c>
      <c r="K1043" s="19">
        <v>0.58333333333333337</v>
      </c>
      <c r="L1043" s="19">
        <v>0.9375</v>
      </c>
      <c r="M1043">
        <v>8.5</v>
      </c>
      <c r="N1043">
        <v>0</v>
      </c>
      <c r="O1043">
        <v>32</v>
      </c>
      <c r="P1043">
        <v>76</v>
      </c>
      <c r="Q1043" t="s">
        <v>97</v>
      </c>
      <c r="R1043">
        <v>30</v>
      </c>
      <c r="S1043" s="19">
        <v>0.77083333333333337</v>
      </c>
      <c r="T1043">
        <v>0</v>
      </c>
      <c r="U1043" s="19">
        <v>0.54166666666666663</v>
      </c>
      <c r="V1043" t="s">
        <v>97</v>
      </c>
      <c r="W1043">
        <v>8</v>
      </c>
      <c r="X1043" t="s">
        <v>100</v>
      </c>
      <c r="Y1043" t="b">
        <v>0</v>
      </c>
    </row>
    <row r="1044" spans="1:25" x14ac:dyDescent="0.25">
      <c r="A1044" t="s">
        <v>92</v>
      </c>
      <c r="B1044" t="s">
        <v>171</v>
      </c>
      <c r="C1044" t="s">
        <v>94</v>
      </c>
      <c r="D1044" t="s">
        <v>172</v>
      </c>
      <c r="E1044" t="s">
        <v>284</v>
      </c>
      <c r="F1044" t="s">
        <v>137</v>
      </c>
      <c r="G1044">
        <v>24208</v>
      </c>
      <c r="H1044" t="s">
        <v>283</v>
      </c>
      <c r="I1044">
        <v>1</v>
      </c>
      <c r="J1044" t="s">
        <v>103</v>
      </c>
      <c r="K1044" s="19">
        <v>0.58333333333333337</v>
      </c>
      <c r="L1044" s="19">
        <v>0.9375</v>
      </c>
      <c r="M1044">
        <v>8.5</v>
      </c>
      <c r="N1044">
        <v>0</v>
      </c>
      <c r="O1044">
        <v>32</v>
      </c>
      <c r="P1044">
        <v>76</v>
      </c>
      <c r="Q1044" t="s">
        <v>97</v>
      </c>
      <c r="R1044">
        <v>30</v>
      </c>
      <c r="S1044" s="19">
        <v>0.77083333333333337</v>
      </c>
      <c r="T1044">
        <v>0</v>
      </c>
      <c r="U1044" s="19">
        <v>0.54166666666666663</v>
      </c>
      <c r="V1044" t="s">
        <v>97</v>
      </c>
      <c r="W1044">
        <v>8</v>
      </c>
      <c r="X1044" t="s">
        <v>100</v>
      </c>
      <c r="Y1044" t="b">
        <v>0</v>
      </c>
    </row>
    <row r="1045" spans="1:25" x14ac:dyDescent="0.25">
      <c r="A1045" t="s">
        <v>92</v>
      </c>
      <c r="B1045" t="s">
        <v>171</v>
      </c>
      <c r="C1045" t="s">
        <v>94</v>
      </c>
      <c r="D1045" t="s">
        <v>172</v>
      </c>
      <c r="E1045" t="s">
        <v>284</v>
      </c>
      <c r="F1045" t="s">
        <v>137</v>
      </c>
      <c r="G1045">
        <v>24780</v>
      </c>
      <c r="H1045" t="s">
        <v>264</v>
      </c>
      <c r="I1045">
        <v>2</v>
      </c>
      <c r="J1045" t="s">
        <v>99</v>
      </c>
      <c r="K1045" s="19">
        <v>0.58333333333333337</v>
      </c>
      <c r="L1045" s="19">
        <v>0.9375</v>
      </c>
      <c r="M1045">
        <v>8.5</v>
      </c>
      <c r="N1045">
        <v>0</v>
      </c>
      <c r="O1045">
        <v>76</v>
      </c>
      <c r="P1045">
        <v>76</v>
      </c>
      <c r="Q1045" t="s">
        <v>97</v>
      </c>
      <c r="R1045">
        <v>30</v>
      </c>
      <c r="S1045" s="19">
        <v>0.77083333333333337</v>
      </c>
      <c r="T1045">
        <v>0</v>
      </c>
      <c r="U1045" s="19">
        <v>0</v>
      </c>
      <c r="V1045" t="s">
        <v>97</v>
      </c>
      <c r="W1045">
        <v>8</v>
      </c>
      <c r="X1045" t="s">
        <v>100</v>
      </c>
      <c r="Y1045" t="b">
        <v>0</v>
      </c>
    </row>
    <row r="1046" spans="1:25" x14ac:dyDescent="0.25">
      <c r="A1046" t="s">
        <v>92</v>
      </c>
      <c r="B1046" t="s">
        <v>171</v>
      </c>
      <c r="C1046" t="s">
        <v>94</v>
      </c>
      <c r="D1046" t="s">
        <v>172</v>
      </c>
      <c r="E1046" t="s">
        <v>284</v>
      </c>
      <c r="F1046" t="s">
        <v>137</v>
      </c>
      <c r="G1046">
        <v>24780</v>
      </c>
      <c r="H1046" t="s">
        <v>264</v>
      </c>
      <c r="I1046">
        <v>2</v>
      </c>
      <c r="J1046" t="s">
        <v>102</v>
      </c>
      <c r="K1046" s="19">
        <v>0.58333333333333337</v>
      </c>
      <c r="L1046" s="19">
        <v>0.9375</v>
      </c>
      <c r="M1046">
        <v>8.5</v>
      </c>
      <c r="N1046">
        <v>0</v>
      </c>
      <c r="O1046">
        <v>76</v>
      </c>
      <c r="P1046">
        <v>76</v>
      </c>
      <c r="Q1046" t="s">
        <v>97</v>
      </c>
      <c r="R1046">
        <v>30</v>
      </c>
      <c r="S1046" s="19">
        <v>0.77083333333333337</v>
      </c>
      <c r="T1046">
        <v>0</v>
      </c>
      <c r="U1046" s="19">
        <v>0</v>
      </c>
      <c r="V1046" t="s">
        <v>97</v>
      </c>
      <c r="W1046">
        <v>8</v>
      </c>
      <c r="X1046" t="s">
        <v>100</v>
      </c>
      <c r="Y1046" t="b">
        <v>0</v>
      </c>
    </row>
    <row r="1047" spans="1:25" x14ac:dyDescent="0.25">
      <c r="A1047" t="s">
        <v>92</v>
      </c>
      <c r="B1047" t="s">
        <v>171</v>
      </c>
      <c r="C1047" t="s">
        <v>94</v>
      </c>
      <c r="D1047" t="s">
        <v>172</v>
      </c>
      <c r="E1047" t="s">
        <v>284</v>
      </c>
      <c r="F1047" t="s">
        <v>137</v>
      </c>
      <c r="G1047">
        <v>24984</v>
      </c>
      <c r="H1047" t="s">
        <v>270</v>
      </c>
      <c r="I1047">
        <v>1</v>
      </c>
      <c r="J1047" t="s">
        <v>99</v>
      </c>
      <c r="K1047" s="19">
        <v>0.58333333333333337</v>
      </c>
      <c r="L1047" s="19">
        <v>0.9375</v>
      </c>
      <c r="M1047">
        <v>8.5</v>
      </c>
      <c r="N1047">
        <v>486.99</v>
      </c>
      <c r="O1047">
        <v>76</v>
      </c>
      <c r="P1047">
        <v>76</v>
      </c>
      <c r="Q1047" t="s">
        <v>97</v>
      </c>
      <c r="R1047">
        <v>30</v>
      </c>
      <c r="S1047" s="19">
        <v>0.77083333333333337</v>
      </c>
      <c r="T1047">
        <v>0</v>
      </c>
      <c r="U1047" s="19">
        <v>0.54166666666666663</v>
      </c>
      <c r="V1047" t="s">
        <v>97</v>
      </c>
      <c r="W1047">
        <v>8</v>
      </c>
      <c r="X1047" t="s">
        <v>100</v>
      </c>
      <c r="Y1047" t="b">
        <v>0</v>
      </c>
    </row>
    <row r="1048" spans="1:25" x14ac:dyDescent="0.25">
      <c r="A1048" t="s">
        <v>92</v>
      </c>
      <c r="B1048" t="s">
        <v>171</v>
      </c>
      <c r="C1048" t="s">
        <v>94</v>
      </c>
      <c r="D1048" t="s">
        <v>172</v>
      </c>
      <c r="E1048" t="s">
        <v>284</v>
      </c>
      <c r="F1048" t="s">
        <v>137</v>
      </c>
      <c r="G1048">
        <v>24984</v>
      </c>
      <c r="H1048" t="s">
        <v>270</v>
      </c>
      <c r="I1048">
        <v>1</v>
      </c>
      <c r="J1048" t="s">
        <v>101</v>
      </c>
      <c r="K1048" s="19">
        <v>0.58333333333333337</v>
      </c>
      <c r="L1048" s="19">
        <v>0.9375</v>
      </c>
      <c r="M1048">
        <v>8.5</v>
      </c>
      <c r="N1048">
        <v>486.99</v>
      </c>
      <c r="O1048">
        <v>76</v>
      </c>
      <c r="P1048">
        <v>76</v>
      </c>
      <c r="Q1048" t="s">
        <v>97</v>
      </c>
      <c r="R1048">
        <v>30</v>
      </c>
      <c r="S1048" s="19">
        <v>0.77083333333333337</v>
      </c>
      <c r="T1048">
        <v>0</v>
      </c>
      <c r="U1048" s="19">
        <v>0.54166666666666663</v>
      </c>
      <c r="V1048" t="s">
        <v>97</v>
      </c>
      <c r="W1048">
        <v>8</v>
      </c>
      <c r="X1048" t="s">
        <v>100</v>
      </c>
      <c r="Y1048" t="b">
        <v>0</v>
      </c>
    </row>
    <row r="1049" spans="1:25" x14ac:dyDescent="0.25">
      <c r="A1049" t="s">
        <v>92</v>
      </c>
      <c r="B1049" t="s">
        <v>171</v>
      </c>
      <c r="C1049" t="s">
        <v>94</v>
      </c>
      <c r="D1049" t="s">
        <v>172</v>
      </c>
      <c r="E1049" t="s">
        <v>284</v>
      </c>
      <c r="F1049" t="s">
        <v>137</v>
      </c>
      <c r="G1049">
        <v>24984</v>
      </c>
      <c r="H1049" t="s">
        <v>270</v>
      </c>
      <c r="I1049">
        <v>2</v>
      </c>
      <c r="J1049" t="s">
        <v>105</v>
      </c>
      <c r="K1049" s="19">
        <v>0.58333333333333337</v>
      </c>
      <c r="L1049" s="19">
        <v>0.9375</v>
      </c>
      <c r="M1049">
        <v>8.5</v>
      </c>
      <c r="N1049">
        <v>486.99</v>
      </c>
      <c r="O1049">
        <v>76</v>
      </c>
      <c r="P1049">
        <v>76</v>
      </c>
      <c r="Q1049" t="s">
        <v>97</v>
      </c>
      <c r="R1049">
        <v>30</v>
      </c>
      <c r="S1049" s="19">
        <v>0.77083333333333337</v>
      </c>
      <c r="T1049">
        <v>0</v>
      </c>
      <c r="U1049" s="19">
        <v>0.54166666666666663</v>
      </c>
      <c r="V1049" t="s">
        <v>97</v>
      </c>
      <c r="W1049">
        <v>8</v>
      </c>
      <c r="X1049" t="s">
        <v>100</v>
      </c>
      <c r="Y1049" t="b">
        <v>0</v>
      </c>
    </row>
    <row r="1050" spans="1:25" x14ac:dyDescent="0.25">
      <c r="A1050" t="s">
        <v>92</v>
      </c>
      <c r="B1050" t="s">
        <v>171</v>
      </c>
      <c r="C1050" t="s">
        <v>94</v>
      </c>
      <c r="D1050" t="s">
        <v>172</v>
      </c>
      <c r="E1050" t="s">
        <v>284</v>
      </c>
      <c r="F1050" t="s">
        <v>137</v>
      </c>
      <c r="G1050">
        <v>24984</v>
      </c>
      <c r="H1050" t="s">
        <v>270</v>
      </c>
      <c r="I1050">
        <v>2</v>
      </c>
      <c r="J1050" t="s">
        <v>101</v>
      </c>
      <c r="K1050" s="19">
        <v>0.58333333333333337</v>
      </c>
      <c r="L1050" s="19">
        <v>0.9375</v>
      </c>
      <c r="M1050">
        <v>8.5</v>
      </c>
      <c r="N1050">
        <v>486.99</v>
      </c>
      <c r="O1050">
        <v>76</v>
      </c>
      <c r="P1050">
        <v>76</v>
      </c>
      <c r="Q1050" t="s">
        <v>97</v>
      </c>
      <c r="R1050">
        <v>30</v>
      </c>
      <c r="S1050" s="19">
        <v>0.77083333333333337</v>
      </c>
      <c r="T1050">
        <v>0</v>
      </c>
      <c r="U1050" s="19">
        <v>0.54166666666666663</v>
      </c>
      <c r="V1050" t="s">
        <v>97</v>
      </c>
      <c r="W1050">
        <v>8</v>
      </c>
      <c r="X1050" t="s">
        <v>100</v>
      </c>
      <c r="Y1050" t="b">
        <v>0</v>
      </c>
    </row>
    <row r="1051" spans="1:25" x14ac:dyDescent="0.25">
      <c r="A1051" t="s">
        <v>92</v>
      </c>
      <c r="B1051" t="s">
        <v>171</v>
      </c>
      <c r="C1051" t="s">
        <v>94</v>
      </c>
      <c r="D1051" t="s">
        <v>172</v>
      </c>
      <c r="E1051" t="s">
        <v>284</v>
      </c>
      <c r="F1051" t="s">
        <v>137</v>
      </c>
      <c r="G1051">
        <v>24984</v>
      </c>
      <c r="H1051" t="s">
        <v>270</v>
      </c>
      <c r="I1051">
        <v>2</v>
      </c>
      <c r="J1051" t="s">
        <v>103</v>
      </c>
      <c r="K1051" s="19">
        <v>0.58333333333333337</v>
      </c>
      <c r="L1051" s="19">
        <v>0.9375</v>
      </c>
      <c r="M1051">
        <v>8.5</v>
      </c>
      <c r="N1051">
        <v>486.99</v>
      </c>
      <c r="O1051">
        <v>76</v>
      </c>
      <c r="P1051">
        <v>76</v>
      </c>
      <c r="Q1051" t="s">
        <v>97</v>
      </c>
      <c r="R1051">
        <v>30</v>
      </c>
      <c r="S1051" s="19">
        <v>0.77083333333333337</v>
      </c>
      <c r="T1051">
        <v>0</v>
      </c>
      <c r="U1051" s="19">
        <v>0.54166666666666663</v>
      </c>
      <c r="V1051" t="s">
        <v>97</v>
      </c>
      <c r="W1051">
        <v>8</v>
      </c>
      <c r="X1051" t="s">
        <v>100</v>
      </c>
      <c r="Y1051" t="b">
        <v>0</v>
      </c>
    </row>
    <row r="1052" spans="1:25" x14ac:dyDescent="0.25">
      <c r="A1052" t="s">
        <v>92</v>
      </c>
      <c r="B1052" t="s">
        <v>171</v>
      </c>
      <c r="C1052" t="s">
        <v>94</v>
      </c>
      <c r="D1052" t="s">
        <v>172</v>
      </c>
      <c r="E1052" t="s">
        <v>285</v>
      </c>
      <c r="F1052" t="s">
        <v>97</v>
      </c>
      <c r="G1052">
        <v>20324</v>
      </c>
      <c r="H1052" t="s">
        <v>286</v>
      </c>
      <c r="I1052">
        <v>1</v>
      </c>
      <c r="J1052" t="s">
        <v>105</v>
      </c>
      <c r="K1052" s="19">
        <v>0.33333333333333331</v>
      </c>
      <c r="L1052" s="19">
        <v>0.66666666666666663</v>
      </c>
      <c r="M1052">
        <v>8</v>
      </c>
      <c r="N1052">
        <v>0</v>
      </c>
      <c r="O1052">
        <v>76</v>
      </c>
      <c r="P1052">
        <v>76</v>
      </c>
      <c r="Q1052" t="s">
        <v>97</v>
      </c>
      <c r="R1052">
        <v>30</v>
      </c>
      <c r="S1052" s="19">
        <v>0.54166666666666663</v>
      </c>
      <c r="T1052">
        <v>0</v>
      </c>
      <c r="U1052" s="19">
        <v>0.54166666666666663</v>
      </c>
      <c r="V1052" t="s">
        <v>97</v>
      </c>
      <c r="W1052">
        <v>7.5</v>
      </c>
      <c r="X1052" t="s">
        <v>100</v>
      </c>
      <c r="Y1052" t="b">
        <v>0</v>
      </c>
    </row>
    <row r="1053" spans="1:25" x14ac:dyDescent="0.25">
      <c r="A1053" t="s">
        <v>92</v>
      </c>
      <c r="B1053" t="s">
        <v>171</v>
      </c>
      <c r="C1053" t="s">
        <v>94</v>
      </c>
      <c r="D1053" t="s">
        <v>172</v>
      </c>
      <c r="E1053" t="s">
        <v>285</v>
      </c>
      <c r="F1053" t="s">
        <v>97</v>
      </c>
      <c r="G1053">
        <v>20324</v>
      </c>
      <c r="H1053" t="s">
        <v>286</v>
      </c>
      <c r="I1053">
        <v>1</v>
      </c>
      <c r="J1053" t="s">
        <v>99</v>
      </c>
      <c r="K1053" s="19">
        <v>0.33333333333333331</v>
      </c>
      <c r="L1053" s="19">
        <v>0.6875</v>
      </c>
      <c r="M1053">
        <v>8.5</v>
      </c>
      <c r="N1053">
        <v>0</v>
      </c>
      <c r="O1053">
        <v>76</v>
      </c>
      <c r="P1053">
        <v>76</v>
      </c>
      <c r="Q1053" t="s">
        <v>97</v>
      </c>
      <c r="R1053">
        <v>30</v>
      </c>
      <c r="S1053" s="19">
        <v>0.54166666666666663</v>
      </c>
      <c r="T1053">
        <v>0</v>
      </c>
      <c r="U1053" s="19">
        <v>0.54166666666666663</v>
      </c>
      <c r="V1053" t="s">
        <v>97</v>
      </c>
      <c r="W1053">
        <v>8</v>
      </c>
      <c r="X1053" t="s">
        <v>100</v>
      </c>
      <c r="Y1053" t="b">
        <v>0</v>
      </c>
    </row>
    <row r="1054" spans="1:25" x14ac:dyDescent="0.25">
      <c r="A1054" t="s">
        <v>92</v>
      </c>
      <c r="B1054" t="s">
        <v>171</v>
      </c>
      <c r="C1054" t="s">
        <v>94</v>
      </c>
      <c r="D1054" t="s">
        <v>172</v>
      </c>
      <c r="E1054" t="s">
        <v>285</v>
      </c>
      <c r="F1054" t="s">
        <v>97</v>
      </c>
      <c r="G1054">
        <v>20324</v>
      </c>
      <c r="H1054" t="s">
        <v>286</v>
      </c>
      <c r="I1054">
        <v>1</v>
      </c>
      <c r="J1054" t="s">
        <v>101</v>
      </c>
      <c r="K1054" s="19">
        <v>0.33333333333333331</v>
      </c>
      <c r="L1054" s="19">
        <v>0.66666666666666663</v>
      </c>
      <c r="M1054">
        <v>8</v>
      </c>
      <c r="N1054">
        <v>0</v>
      </c>
      <c r="O1054">
        <v>76</v>
      </c>
      <c r="P1054">
        <v>76</v>
      </c>
      <c r="Q1054" t="s">
        <v>97</v>
      </c>
      <c r="R1054">
        <v>30</v>
      </c>
      <c r="S1054" s="19">
        <v>0.54166666666666663</v>
      </c>
      <c r="T1054">
        <v>0</v>
      </c>
      <c r="U1054" s="19">
        <v>0.54166666666666663</v>
      </c>
      <c r="V1054" t="s">
        <v>97</v>
      </c>
      <c r="W1054">
        <v>7.5</v>
      </c>
      <c r="X1054" t="s">
        <v>100</v>
      </c>
      <c r="Y1054" t="b">
        <v>0</v>
      </c>
    </row>
    <row r="1055" spans="1:25" x14ac:dyDescent="0.25">
      <c r="A1055" t="s">
        <v>92</v>
      </c>
      <c r="B1055" t="s">
        <v>171</v>
      </c>
      <c r="C1055" t="s">
        <v>94</v>
      </c>
      <c r="D1055" t="s">
        <v>172</v>
      </c>
      <c r="E1055" t="s">
        <v>285</v>
      </c>
      <c r="F1055" t="s">
        <v>97</v>
      </c>
      <c r="G1055">
        <v>20324</v>
      </c>
      <c r="H1055" t="s">
        <v>286</v>
      </c>
      <c r="I1055">
        <v>1</v>
      </c>
      <c r="J1055" t="s">
        <v>102</v>
      </c>
      <c r="K1055" s="19">
        <v>0.33333333333333331</v>
      </c>
      <c r="L1055" s="19">
        <v>0.66666666666666663</v>
      </c>
      <c r="M1055">
        <v>8</v>
      </c>
      <c r="N1055">
        <v>0</v>
      </c>
      <c r="O1055">
        <v>76</v>
      </c>
      <c r="P1055">
        <v>76</v>
      </c>
      <c r="Q1055" t="s">
        <v>97</v>
      </c>
      <c r="R1055">
        <v>30</v>
      </c>
      <c r="S1055" s="19">
        <v>0.54166666666666663</v>
      </c>
      <c r="T1055">
        <v>0</v>
      </c>
      <c r="U1055" s="19">
        <v>0.54166666666666663</v>
      </c>
      <c r="V1055" t="s">
        <v>97</v>
      </c>
      <c r="W1055">
        <v>7.5</v>
      </c>
      <c r="X1055" t="s">
        <v>100</v>
      </c>
      <c r="Y1055" t="b">
        <v>0</v>
      </c>
    </row>
    <row r="1056" spans="1:25" x14ac:dyDescent="0.25">
      <c r="A1056" t="s">
        <v>92</v>
      </c>
      <c r="B1056" t="s">
        <v>171</v>
      </c>
      <c r="C1056" t="s">
        <v>94</v>
      </c>
      <c r="D1056" t="s">
        <v>172</v>
      </c>
      <c r="E1056" t="s">
        <v>285</v>
      </c>
      <c r="F1056" t="s">
        <v>97</v>
      </c>
      <c r="G1056">
        <v>20324</v>
      </c>
      <c r="H1056" t="s">
        <v>286</v>
      </c>
      <c r="I1056">
        <v>1</v>
      </c>
      <c r="J1056" t="s">
        <v>103</v>
      </c>
      <c r="K1056" s="19">
        <v>0.33333333333333331</v>
      </c>
      <c r="L1056" s="19">
        <v>0.66666666666666663</v>
      </c>
      <c r="M1056">
        <v>8</v>
      </c>
      <c r="N1056">
        <v>0</v>
      </c>
      <c r="O1056">
        <v>76</v>
      </c>
      <c r="P1056">
        <v>76</v>
      </c>
      <c r="Q1056" t="s">
        <v>97</v>
      </c>
      <c r="R1056">
        <v>30</v>
      </c>
      <c r="S1056" s="19">
        <v>0.54166666666666663</v>
      </c>
      <c r="T1056">
        <v>0</v>
      </c>
      <c r="U1056" s="19">
        <v>0.54166666666666663</v>
      </c>
      <c r="V1056" t="s">
        <v>97</v>
      </c>
      <c r="W1056">
        <v>7.5</v>
      </c>
      <c r="X1056" t="s">
        <v>100</v>
      </c>
      <c r="Y1056" t="b">
        <v>0</v>
      </c>
    </row>
    <row r="1057" spans="1:25" x14ac:dyDescent="0.25">
      <c r="A1057" t="s">
        <v>92</v>
      </c>
      <c r="B1057" t="s">
        <v>171</v>
      </c>
      <c r="C1057" t="s">
        <v>94</v>
      </c>
      <c r="D1057" t="s">
        <v>172</v>
      </c>
      <c r="E1057" t="s">
        <v>285</v>
      </c>
      <c r="F1057" t="s">
        <v>97</v>
      </c>
      <c r="G1057">
        <v>20324</v>
      </c>
      <c r="H1057" t="s">
        <v>286</v>
      </c>
      <c r="I1057">
        <v>2</v>
      </c>
      <c r="J1057" t="s">
        <v>105</v>
      </c>
      <c r="K1057" s="19">
        <v>0.33333333333333331</v>
      </c>
      <c r="L1057" s="19">
        <v>0.66666666666666663</v>
      </c>
      <c r="M1057">
        <v>8</v>
      </c>
      <c r="N1057">
        <v>0</v>
      </c>
      <c r="O1057">
        <v>76</v>
      </c>
      <c r="P1057">
        <v>76</v>
      </c>
      <c r="Q1057" t="s">
        <v>97</v>
      </c>
      <c r="R1057">
        <v>30</v>
      </c>
      <c r="S1057" s="19">
        <v>0.54166666666666663</v>
      </c>
      <c r="T1057">
        <v>0</v>
      </c>
      <c r="U1057" s="19">
        <v>0.54166666666666663</v>
      </c>
      <c r="V1057" t="s">
        <v>97</v>
      </c>
      <c r="W1057">
        <v>7.5</v>
      </c>
      <c r="X1057" t="s">
        <v>100</v>
      </c>
      <c r="Y1057" t="b">
        <v>0</v>
      </c>
    </row>
    <row r="1058" spans="1:25" x14ac:dyDescent="0.25">
      <c r="A1058" t="s">
        <v>92</v>
      </c>
      <c r="B1058" t="s">
        <v>171</v>
      </c>
      <c r="C1058" t="s">
        <v>94</v>
      </c>
      <c r="D1058" t="s">
        <v>172</v>
      </c>
      <c r="E1058" t="s">
        <v>285</v>
      </c>
      <c r="F1058" t="s">
        <v>97</v>
      </c>
      <c r="G1058">
        <v>20324</v>
      </c>
      <c r="H1058" t="s">
        <v>286</v>
      </c>
      <c r="I1058">
        <v>2</v>
      </c>
      <c r="J1058" t="s">
        <v>99</v>
      </c>
      <c r="K1058" s="19">
        <v>0.33333333333333331</v>
      </c>
      <c r="L1058" s="19">
        <v>0.6875</v>
      </c>
      <c r="M1058">
        <v>8.5</v>
      </c>
      <c r="N1058">
        <v>0</v>
      </c>
      <c r="O1058">
        <v>76</v>
      </c>
      <c r="P1058">
        <v>76</v>
      </c>
      <c r="Q1058" t="s">
        <v>97</v>
      </c>
      <c r="R1058">
        <v>30</v>
      </c>
      <c r="S1058" s="19">
        <v>0.54166666666666663</v>
      </c>
      <c r="T1058">
        <v>0</v>
      </c>
      <c r="U1058" s="19">
        <v>0.54166666666666663</v>
      </c>
      <c r="V1058" t="s">
        <v>97</v>
      </c>
      <c r="W1058">
        <v>8</v>
      </c>
      <c r="X1058" t="s">
        <v>100</v>
      </c>
      <c r="Y1058" t="b">
        <v>0</v>
      </c>
    </row>
    <row r="1059" spans="1:25" x14ac:dyDescent="0.25">
      <c r="A1059" t="s">
        <v>92</v>
      </c>
      <c r="B1059" t="s">
        <v>171</v>
      </c>
      <c r="C1059" t="s">
        <v>94</v>
      </c>
      <c r="D1059" t="s">
        <v>172</v>
      </c>
      <c r="E1059" t="s">
        <v>285</v>
      </c>
      <c r="F1059" t="s">
        <v>97</v>
      </c>
      <c r="G1059">
        <v>20324</v>
      </c>
      <c r="H1059" t="s">
        <v>286</v>
      </c>
      <c r="I1059">
        <v>2</v>
      </c>
      <c r="J1059" t="s">
        <v>101</v>
      </c>
      <c r="K1059" s="19">
        <v>0.33333333333333331</v>
      </c>
      <c r="L1059" s="19">
        <v>0.66666666666666663</v>
      </c>
      <c r="M1059">
        <v>8</v>
      </c>
      <c r="N1059">
        <v>0</v>
      </c>
      <c r="O1059">
        <v>76</v>
      </c>
      <c r="P1059">
        <v>76</v>
      </c>
      <c r="Q1059" t="s">
        <v>97</v>
      </c>
      <c r="R1059">
        <v>30</v>
      </c>
      <c r="S1059" s="19">
        <v>0.54166666666666663</v>
      </c>
      <c r="T1059">
        <v>0</v>
      </c>
      <c r="U1059" s="19">
        <v>0.54166666666666663</v>
      </c>
      <c r="V1059" t="s">
        <v>97</v>
      </c>
      <c r="W1059">
        <v>7.5</v>
      </c>
      <c r="X1059" t="s">
        <v>100</v>
      </c>
      <c r="Y1059" t="b">
        <v>0</v>
      </c>
    </row>
    <row r="1060" spans="1:25" x14ac:dyDescent="0.25">
      <c r="A1060" t="s">
        <v>92</v>
      </c>
      <c r="B1060" t="s">
        <v>171</v>
      </c>
      <c r="C1060" t="s">
        <v>94</v>
      </c>
      <c r="D1060" t="s">
        <v>172</v>
      </c>
      <c r="E1060" t="s">
        <v>285</v>
      </c>
      <c r="F1060" t="s">
        <v>97</v>
      </c>
      <c r="G1060">
        <v>20324</v>
      </c>
      <c r="H1060" t="s">
        <v>286</v>
      </c>
      <c r="I1060">
        <v>2</v>
      </c>
      <c r="J1060" t="s">
        <v>102</v>
      </c>
      <c r="K1060" s="19">
        <v>0.33333333333333331</v>
      </c>
      <c r="L1060" s="19">
        <v>0.66666666666666663</v>
      </c>
      <c r="M1060">
        <v>8</v>
      </c>
      <c r="N1060">
        <v>0</v>
      </c>
      <c r="O1060">
        <v>76</v>
      </c>
      <c r="P1060">
        <v>76</v>
      </c>
      <c r="Q1060" t="s">
        <v>97</v>
      </c>
      <c r="R1060">
        <v>30</v>
      </c>
      <c r="S1060" s="19">
        <v>0.54166666666666663</v>
      </c>
      <c r="T1060">
        <v>0</v>
      </c>
      <c r="U1060" s="19">
        <v>0.54166666666666663</v>
      </c>
      <c r="V1060" t="s">
        <v>97</v>
      </c>
      <c r="W1060">
        <v>7.5</v>
      </c>
      <c r="X1060" t="s">
        <v>100</v>
      </c>
      <c r="Y1060" t="b">
        <v>0</v>
      </c>
    </row>
    <row r="1061" spans="1:25" x14ac:dyDescent="0.25">
      <c r="A1061" t="s">
        <v>92</v>
      </c>
      <c r="B1061" t="s">
        <v>171</v>
      </c>
      <c r="C1061" t="s">
        <v>94</v>
      </c>
      <c r="D1061" t="s">
        <v>172</v>
      </c>
      <c r="E1061" t="s">
        <v>285</v>
      </c>
      <c r="F1061" t="s">
        <v>97</v>
      </c>
      <c r="G1061">
        <v>20324</v>
      </c>
      <c r="H1061" t="s">
        <v>286</v>
      </c>
      <c r="I1061">
        <v>2</v>
      </c>
      <c r="J1061" t="s">
        <v>103</v>
      </c>
      <c r="K1061" s="19">
        <v>0.33333333333333331</v>
      </c>
      <c r="L1061" s="19">
        <v>0.66666666666666663</v>
      </c>
      <c r="M1061">
        <v>8</v>
      </c>
      <c r="N1061">
        <v>0</v>
      </c>
      <c r="O1061">
        <v>76</v>
      </c>
      <c r="P1061">
        <v>76</v>
      </c>
      <c r="Q1061" t="s">
        <v>97</v>
      </c>
      <c r="R1061">
        <v>30</v>
      </c>
      <c r="S1061" s="19">
        <v>0.54166666666666663</v>
      </c>
      <c r="T1061">
        <v>0</v>
      </c>
      <c r="U1061" s="19">
        <v>0.54166666666666663</v>
      </c>
      <c r="V1061" t="s">
        <v>97</v>
      </c>
      <c r="W1061">
        <v>7.5</v>
      </c>
      <c r="X1061" t="s">
        <v>100</v>
      </c>
      <c r="Y1061" t="b">
        <v>0</v>
      </c>
    </row>
    <row r="1062" spans="1:25" x14ac:dyDescent="0.25">
      <c r="A1062" t="s">
        <v>92</v>
      </c>
      <c r="B1062" t="s">
        <v>171</v>
      </c>
      <c r="C1062" t="s">
        <v>94</v>
      </c>
      <c r="D1062" t="s">
        <v>172</v>
      </c>
      <c r="E1062" t="s">
        <v>287</v>
      </c>
      <c r="F1062" t="s">
        <v>288</v>
      </c>
      <c r="G1062">
        <v>19255</v>
      </c>
      <c r="H1062" t="s">
        <v>233</v>
      </c>
      <c r="I1062">
        <v>1</v>
      </c>
      <c r="J1062" t="s">
        <v>103</v>
      </c>
      <c r="K1062" s="19">
        <v>0.375</v>
      </c>
      <c r="L1062" s="19">
        <v>0.625</v>
      </c>
      <c r="M1062">
        <v>6</v>
      </c>
      <c r="N1062">
        <v>0</v>
      </c>
      <c r="O1062">
        <v>67.5</v>
      </c>
      <c r="P1062">
        <v>76</v>
      </c>
      <c r="Q1062" t="s">
        <v>97</v>
      </c>
      <c r="R1062">
        <v>30</v>
      </c>
      <c r="S1062" s="19">
        <v>0.58333333333333337</v>
      </c>
      <c r="T1062">
        <v>0</v>
      </c>
      <c r="U1062" s="19">
        <v>0</v>
      </c>
      <c r="V1062" t="s">
        <v>97</v>
      </c>
      <c r="W1062">
        <v>5.5</v>
      </c>
      <c r="X1062" t="s">
        <v>100</v>
      </c>
      <c r="Y1062" t="b">
        <v>0</v>
      </c>
    </row>
    <row r="1063" spans="1:25" x14ac:dyDescent="0.25">
      <c r="A1063" t="s">
        <v>92</v>
      </c>
      <c r="B1063" t="s">
        <v>171</v>
      </c>
      <c r="C1063" t="s">
        <v>94</v>
      </c>
      <c r="D1063" t="s">
        <v>172</v>
      </c>
      <c r="E1063" t="s">
        <v>287</v>
      </c>
      <c r="F1063" t="s">
        <v>288</v>
      </c>
      <c r="G1063">
        <v>19255</v>
      </c>
      <c r="H1063" t="s">
        <v>233</v>
      </c>
      <c r="I1063">
        <v>2</v>
      </c>
      <c r="J1063" t="s">
        <v>103</v>
      </c>
      <c r="K1063" s="19">
        <v>0.375</v>
      </c>
      <c r="L1063" s="19">
        <v>0.625</v>
      </c>
      <c r="M1063">
        <v>6</v>
      </c>
      <c r="N1063">
        <v>0</v>
      </c>
      <c r="O1063">
        <v>67.5</v>
      </c>
      <c r="P1063">
        <v>76</v>
      </c>
      <c r="Q1063" t="s">
        <v>97</v>
      </c>
      <c r="R1063">
        <v>30</v>
      </c>
      <c r="S1063" s="19">
        <v>0.58333333333333337</v>
      </c>
      <c r="T1063">
        <v>0</v>
      </c>
      <c r="U1063" s="19">
        <v>0</v>
      </c>
      <c r="V1063" t="s">
        <v>97</v>
      </c>
      <c r="W1063">
        <v>5.5</v>
      </c>
      <c r="X1063" t="s">
        <v>100</v>
      </c>
      <c r="Y1063" t="b">
        <v>0</v>
      </c>
    </row>
    <row r="1064" spans="1:25" x14ac:dyDescent="0.25">
      <c r="A1064" t="s">
        <v>92</v>
      </c>
      <c r="B1064" t="s">
        <v>171</v>
      </c>
      <c r="C1064" t="s">
        <v>94</v>
      </c>
      <c r="D1064" t="s">
        <v>172</v>
      </c>
      <c r="E1064" t="s">
        <v>287</v>
      </c>
      <c r="F1064" t="s">
        <v>288</v>
      </c>
      <c r="G1064">
        <v>22035</v>
      </c>
      <c r="H1064" t="s">
        <v>177</v>
      </c>
      <c r="I1064">
        <v>1</v>
      </c>
      <c r="J1064" t="s">
        <v>105</v>
      </c>
      <c r="K1064" s="19">
        <v>0.35416666666666669</v>
      </c>
      <c r="L1064" s="19">
        <v>0.60416666666666663</v>
      </c>
      <c r="M1064">
        <v>6</v>
      </c>
      <c r="N1064">
        <v>193.1</v>
      </c>
      <c r="O1064">
        <v>66.5</v>
      </c>
      <c r="P1064">
        <v>76</v>
      </c>
      <c r="Q1064" t="s">
        <v>97</v>
      </c>
      <c r="R1064">
        <v>30</v>
      </c>
      <c r="S1064" s="19">
        <v>0.4375</v>
      </c>
      <c r="T1064">
        <v>0</v>
      </c>
      <c r="U1064" s="19">
        <v>0.54166666666666663</v>
      </c>
      <c r="V1064" t="s">
        <v>97</v>
      </c>
      <c r="W1064">
        <v>5.5</v>
      </c>
      <c r="X1064" t="s">
        <v>100</v>
      </c>
      <c r="Y1064" t="b">
        <v>0</v>
      </c>
    </row>
    <row r="1065" spans="1:25" x14ac:dyDescent="0.25">
      <c r="A1065" t="s">
        <v>92</v>
      </c>
      <c r="B1065" t="s">
        <v>171</v>
      </c>
      <c r="C1065" t="s">
        <v>94</v>
      </c>
      <c r="D1065" t="s">
        <v>172</v>
      </c>
      <c r="E1065" t="s">
        <v>287</v>
      </c>
      <c r="F1065" t="s">
        <v>288</v>
      </c>
      <c r="G1065">
        <v>22035</v>
      </c>
      <c r="H1065" t="s">
        <v>177</v>
      </c>
      <c r="I1065">
        <v>2</v>
      </c>
      <c r="J1065" t="s">
        <v>105</v>
      </c>
      <c r="K1065" s="19">
        <v>0.35416666666666669</v>
      </c>
      <c r="L1065" s="19">
        <v>0.60416666666666663</v>
      </c>
      <c r="M1065">
        <v>6</v>
      </c>
      <c r="N1065">
        <v>193.1</v>
      </c>
      <c r="O1065">
        <v>66.5</v>
      </c>
      <c r="P1065">
        <v>76</v>
      </c>
      <c r="Q1065" t="s">
        <v>97</v>
      </c>
      <c r="R1065">
        <v>30</v>
      </c>
      <c r="S1065" s="19">
        <v>0.5625</v>
      </c>
      <c r="T1065">
        <v>0</v>
      </c>
      <c r="U1065" s="19">
        <v>0.54166666666666663</v>
      </c>
      <c r="V1065" t="s">
        <v>97</v>
      </c>
      <c r="W1065">
        <v>5.5</v>
      </c>
      <c r="X1065" t="s">
        <v>100</v>
      </c>
      <c r="Y1065" t="b">
        <v>0</v>
      </c>
    </row>
    <row r="1066" spans="1:25" x14ac:dyDescent="0.25">
      <c r="A1066" t="s">
        <v>92</v>
      </c>
      <c r="B1066" t="s">
        <v>171</v>
      </c>
      <c r="C1066" t="s">
        <v>94</v>
      </c>
      <c r="D1066" t="s">
        <v>172</v>
      </c>
      <c r="E1066" t="s">
        <v>287</v>
      </c>
      <c r="F1066" t="s">
        <v>288</v>
      </c>
      <c r="G1066">
        <v>24479</v>
      </c>
      <c r="H1066" t="s">
        <v>185</v>
      </c>
      <c r="I1066">
        <v>1</v>
      </c>
      <c r="J1066" t="s">
        <v>99</v>
      </c>
      <c r="K1066" s="19">
        <v>0.25</v>
      </c>
      <c r="L1066" s="19">
        <v>0.58333333333333337</v>
      </c>
      <c r="M1066">
        <v>8</v>
      </c>
      <c r="N1066">
        <v>263.32</v>
      </c>
      <c r="O1066">
        <v>67.5</v>
      </c>
      <c r="P1066">
        <v>76</v>
      </c>
      <c r="Q1066" t="s">
        <v>97</v>
      </c>
      <c r="R1066">
        <v>30</v>
      </c>
      <c r="S1066" s="19">
        <v>0.4375</v>
      </c>
      <c r="T1066">
        <v>0</v>
      </c>
      <c r="U1066" s="19">
        <v>0.54166666666666663</v>
      </c>
      <c r="V1066" t="s">
        <v>97</v>
      </c>
      <c r="W1066">
        <v>7.5</v>
      </c>
      <c r="X1066" t="s">
        <v>100</v>
      </c>
      <c r="Y1066" t="b">
        <v>0</v>
      </c>
    </row>
    <row r="1067" spans="1:25" x14ac:dyDescent="0.25">
      <c r="A1067" t="s">
        <v>92</v>
      </c>
      <c r="B1067" t="s">
        <v>171</v>
      </c>
      <c r="C1067" t="s">
        <v>94</v>
      </c>
      <c r="D1067" t="s">
        <v>172</v>
      </c>
      <c r="E1067" t="s">
        <v>287</v>
      </c>
      <c r="F1067" t="s">
        <v>288</v>
      </c>
      <c r="G1067">
        <v>24479</v>
      </c>
      <c r="H1067" t="s">
        <v>185</v>
      </c>
      <c r="I1067">
        <v>2</v>
      </c>
      <c r="J1067" t="s">
        <v>99</v>
      </c>
      <c r="K1067" s="19">
        <v>0.25</v>
      </c>
      <c r="L1067" s="19">
        <v>0.58333333333333337</v>
      </c>
      <c r="M1067">
        <v>8</v>
      </c>
      <c r="N1067">
        <v>263.32</v>
      </c>
      <c r="O1067">
        <v>67.5</v>
      </c>
      <c r="P1067">
        <v>76</v>
      </c>
      <c r="Q1067" t="s">
        <v>97</v>
      </c>
      <c r="R1067">
        <v>30</v>
      </c>
      <c r="S1067" s="19">
        <v>0.4375</v>
      </c>
      <c r="T1067">
        <v>0</v>
      </c>
      <c r="U1067" s="19">
        <v>0.54166666666666663</v>
      </c>
      <c r="V1067" t="s">
        <v>97</v>
      </c>
      <c r="W1067">
        <v>7.5</v>
      </c>
      <c r="X1067" t="s">
        <v>100</v>
      </c>
      <c r="Y1067" t="b">
        <v>0</v>
      </c>
    </row>
    <row r="1068" spans="1:25" x14ac:dyDescent="0.25">
      <c r="A1068" t="s">
        <v>92</v>
      </c>
      <c r="B1068" t="s">
        <v>289</v>
      </c>
      <c r="C1068" t="s">
        <v>290</v>
      </c>
      <c r="D1068" t="s">
        <v>146</v>
      </c>
      <c r="E1068" t="s">
        <v>115</v>
      </c>
      <c r="F1068" t="s">
        <v>97</v>
      </c>
      <c r="H1068" t="s">
        <v>97</v>
      </c>
      <c r="I1068">
        <v>1</v>
      </c>
      <c r="J1068" t="s">
        <v>105</v>
      </c>
      <c r="K1068" s="19">
        <v>0.3125</v>
      </c>
      <c r="L1068" s="19">
        <v>0.60416666666666663</v>
      </c>
      <c r="M1068">
        <v>14</v>
      </c>
      <c r="N1068">
        <v>0</v>
      </c>
      <c r="O1068">
        <v>0</v>
      </c>
      <c r="P1068">
        <v>0</v>
      </c>
      <c r="Q1068" t="s">
        <v>97</v>
      </c>
      <c r="R1068">
        <v>60</v>
      </c>
      <c r="S1068" s="19">
        <v>0.58333333333333337</v>
      </c>
      <c r="U1068" s="19"/>
      <c r="V1068" t="s">
        <v>97</v>
      </c>
      <c r="W1068">
        <v>13</v>
      </c>
      <c r="X1068" t="s">
        <v>100</v>
      </c>
      <c r="Y1068" t="b">
        <v>0</v>
      </c>
    </row>
    <row r="1069" spans="1:25" x14ac:dyDescent="0.25">
      <c r="A1069" t="s">
        <v>92</v>
      </c>
      <c r="B1069" t="s">
        <v>289</v>
      </c>
      <c r="C1069" t="s">
        <v>290</v>
      </c>
      <c r="D1069" t="s">
        <v>146</v>
      </c>
      <c r="E1069" t="s">
        <v>115</v>
      </c>
      <c r="F1069" t="s">
        <v>97</v>
      </c>
      <c r="H1069" t="s">
        <v>97</v>
      </c>
      <c r="I1069">
        <v>1</v>
      </c>
      <c r="J1069" t="s">
        <v>99</v>
      </c>
      <c r="K1069" s="19">
        <v>0.29166666666666669</v>
      </c>
      <c r="L1069" s="19">
        <v>0.60416666666666663</v>
      </c>
      <c r="M1069">
        <v>7.5</v>
      </c>
      <c r="N1069">
        <v>0</v>
      </c>
      <c r="O1069">
        <v>0</v>
      </c>
      <c r="P1069">
        <v>0</v>
      </c>
      <c r="Q1069" t="s">
        <v>97</v>
      </c>
      <c r="R1069">
        <v>30</v>
      </c>
      <c r="S1069" s="19">
        <v>0.58333333333333337</v>
      </c>
      <c r="U1069" s="19"/>
      <c r="V1069" t="s">
        <v>97</v>
      </c>
      <c r="W1069">
        <v>7</v>
      </c>
      <c r="X1069" t="s">
        <v>100</v>
      </c>
      <c r="Y1069" t="b">
        <v>0</v>
      </c>
    </row>
    <row r="1070" spans="1:25" x14ac:dyDescent="0.25">
      <c r="A1070" t="s">
        <v>92</v>
      </c>
      <c r="B1070" t="s">
        <v>289</v>
      </c>
      <c r="C1070" t="s">
        <v>290</v>
      </c>
      <c r="D1070" t="s">
        <v>146</v>
      </c>
      <c r="E1070" t="s">
        <v>115</v>
      </c>
      <c r="F1070" t="s">
        <v>97</v>
      </c>
      <c r="H1070" t="s">
        <v>97</v>
      </c>
      <c r="I1070">
        <v>1</v>
      </c>
      <c r="J1070" t="s">
        <v>113</v>
      </c>
      <c r="K1070" s="19">
        <v>0.375</v>
      </c>
      <c r="L1070" s="19">
        <v>0.54166666666666663</v>
      </c>
      <c r="M1070">
        <v>4</v>
      </c>
      <c r="N1070">
        <v>0</v>
      </c>
      <c r="O1070">
        <v>0</v>
      </c>
      <c r="P1070">
        <v>0</v>
      </c>
      <c r="Q1070" t="s">
        <v>97</v>
      </c>
      <c r="R1070">
        <v>0</v>
      </c>
      <c r="S1070" s="19">
        <v>0</v>
      </c>
      <c r="U1070" s="19"/>
      <c r="V1070" t="s">
        <v>97</v>
      </c>
      <c r="W1070">
        <v>4</v>
      </c>
      <c r="X1070" t="s">
        <v>100</v>
      </c>
      <c r="Y1070" t="b">
        <v>0</v>
      </c>
    </row>
    <row r="1071" spans="1:25" x14ac:dyDescent="0.25">
      <c r="A1071" t="s">
        <v>92</v>
      </c>
      <c r="B1071" t="s">
        <v>289</v>
      </c>
      <c r="C1071" t="s">
        <v>290</v>
      </c>
      <c r="D1071" t="s">
        <v>146</v>
      </c>
      <c r="E1071" t="s">
        <v>115</v>
      </c>
      <c r="F1071" t="s">
        <v>97</v>
      </c>
      <c r="H1071" t="s">
        <v>97</v>
      </c>
      <c r="I1071">
        <v>1</v>
      </c>
      <c r="J1071" t="s">
        <v>114</v>
      </c>
      <c r="K1071" s="19">
        <v>0.375</v>
      </c>
      <c r="L1071" s="19">
        <v>0.54166666666666663</v>
      </c>
      <c r="M1071">
        <v>4</v>
      </c>
      <c r="N1071">
        <v>155.54</v>
      </c>
      <c r="O1071">
        <v>0</v>
      </c>
      <c r="P1071">
        <v>0</v>
      </c>
      <c r="Q1071" t="s">
        <v>97</v>
      </c>
      <c r="R1071">
        <v>0</v>
      </c>
      <c r="S1071" s="19">
        <v>0</v>
      </c>
      <c r="U1071" s="19"/>
      <c r="V1071" t="s">
        <v>97</v>
      </c>
      <c r="W1071">
        <v>4</v>
      </c>
      <c r="X1071" t="s">
        <v>100</v>
      </c>
      <c r="Y1071" t="b">
        <v>0</v>
      </c>
    </row>
    <row r="1072" spans="1:25" x14ac:dyDescent="0.25">
      <c r="A1072" t="s">
        <v>92</v>
      </c>
      <c r="B1072" t="s">
        <v>289</v>
      </c>
      <c r="C1072" t="s">
        <v>290</v>
      </c>
      <c r="D1072" t="s">
        <v>146</v>
      </c>
      <c r="E1072" t="s">
        <v>115</v>
      </c>
      <c r="F1072" t="s">
        <v>97</v>
      </c>
      <c r="H1072" t="s">
        <v>97</v>
      </c>
      <c r="I1072">
        <v>1</v>
      </c>
      <c r="J1072" t="s">
        <v>101</v>
      </c>
      <c r="K1072" s="19">
        <v>0.3125</v>
      </c>
      <c r="L1072" s="19">
        <v>0.60416666666666663</v>
      </c>
      <c r="M1072">
        <v>14</v>
      </c>
      <c r="N1072">
        <v>0</v>
      </c>
      <c r="O1072">
        <v>0</v>
      </c>
      <c r="P1072">
        <v>0</v>
      </c>
      <c r="Q1072" t="s">
        <v>97</v>
      </c>
      <c r="R1072">
        <v>60</v>
      </c>
      <c r="S1072" s="19">
        <v>0.58333333333333337</v>
      </c>
      <c r="U1072" s="19"/>
      <c r="V1072" t="s">
        <v>97</v>
      </c>
      <c r="W1072">
        <v>13</v>
      </c>
      <c r="X1072" t="s">
        <v>100</v>
      </c>
      <c r="Y1072" t="b">
        <v>0</v>
      </c>
    </row>
    <row r="1073" spans="1:25" x14ac:dyDescent="0.25">
      <c r="A1073" t="s">
        <v>92</v>
      </c>
      <c r="B1073" t="s">
        <v>289</v>
      </c>
      <c r="C1073" t="s">
        <v>290</v>
      </c>
      <c r="D1073" t="s">
        <v>146</v>
      </c>
      <c r="E1073" t="s">
        <v>115</v>
      </c>
      <c r="F1073" t="s">
        <v>97</v>
      </c>
      <c r="H1073" t="s">
        <v>97</v>
      </c>
      <c r="I1073">
        <v>1</v>
      </c>
      <c r="J1073" t="s">
        <v>102</v>
      </c>
      <c r="K1073" s="19">
        <v>0.3125</v>
      </c>
      <c r="L1073" s="19">
        <v>0.60416666666666663</v>
      </c>
      <c r="M1073">
        <v>7</v>
      </c>
      <c r="N1073">
        <v>0</v>
      </c>
      <c r="O1073">
        <v>0</v>
      </c>
      <c r="P1073">
        <v>0</v>
      </c>
      <c r="Q1073" t="s">
        <v>97</v>
      </c>
      <c r="R1073">
        <v>30</v>
      </c>
      <c r="S1073" s="19">
        <v>0.58333333333333337</v>
      </c>
      <c r="U1073" s="19"/>
      <c r="V1073" t="s">
        <v>97</v>
      </c>
      <c r="W1073">
        <v>6.5</v>
      </c>
      <c r="X1073" t="s">
        <v>100</v>
      </c>
      <c r="Y1073" t="b">
        <v>0</v>
      </c>
    </row>
    <row r="1074" spans="1:25" x14ac:dyDescent="0.25">
      <c r="A1074" t="s">
        <v>92</v>
      </c>
      <c r="B1074" t="s">
        <v>289</v>
      </c>
      <c r="C1074" t="s">
        <v>290</v>
      </c>
      <c r="D1074" t="s">
        <v>146</v>
      </c>
      <c r="E1074" t="s">
        <v>115</v>
      </c>
      <c r="F1074" t="s">
        <v>97</v>
      </c>
      <c r="H1074" t="s">
        <v>97</v>
      </c>
      <c r="I1074">
        <v>1</v>
      </c>
      <c r="J1074" t="s">
        <v>103</v>
      </c>
      <c r="K1074" s="19">
        <v>0.3125</v>
      </c>
      <c r="L1074" s="19">
        <v>0.60416666666666663</v>
      </c>
      <c r="M1074">
        <v>7</v>
      </c>
      <c r="N1074">
        <v>0</v>
      </c>
      <c r="O1074">
        <v>0</v>
      </c>
      <c r="P1074">
        <v>0</v>
      </c>
      <c r="Q1074" t="s">
        <v>97</v>
      </c>
      <c r="R1074">
        <v>30</v>
      </c>
      <c r="S1074" s="19">
        <v>0.58333333333333337</v>
      </c>
      <c r="U1074" s="19"/>
      <c r="V1074" t="s">
        <v>97</v>
      </c>
      <c r="W1074">
        <v>6.5</v>
      </c>
      <c r="X1074" t="s">
        <v>100</v>
      </c>
      <c r="Y1074" t="b">
        <v>0</v>
      </c>
    </row>
    <row r="1075" spans="1:25" x14ac:dyDescent="0.25">
      <c r="A1075" t="s">
        <v>92</v>
      </c>
      <c r="B1075" t="s">
        <v>289</v>
      </c>
      <c r="C1075" t="s">
        <v>290</v>
      </c>
      <c r="D1075" t="s">
        <v>146</v>
      </c>
      <c r="E1075" t="s">
        <v>115</v>
      </c>
      <c r="F1075" t="s">
        <v>97</v>
      </c>
      <c r="H1075" t="s">
        <v>97</v>
      </c>
      <c r="I1075">
        <v>2</v>
      </c>
      <c r="J1075" t="s">
        <v>105</v>
      </c>
      <c r="K1075" s="19">
        <v>0.3125</v>
      </c>
      <c r="L1075" s="19">
        <v>0.60416666666666663</v>
      </c>
      <c r="M1075">
        <v>14</v>
      </c>
      <c r="N1075">
        <v>0</v>
      </c>
      <c r="O1075">
        <v>0</v>
      </c>
      <c r="P1075">
        <v>0</v>
      </c>
      <c r="Q1075" t="s">
        <v>97</v>
      </c>
      <c r="R1075">
        <v>60</v>
      </c>
      <c r="S1075" s="19">
        <v>0.58333333333333337</v>
      </c>
      <c r="U1075" s="19"/>
      <c r="V1075" t="s">
        <v>97</v>
      </c>
      <c r="W1075">
        <v>13</v>
      </c>
      <c r="X1075" t="s">
        <v>100</v>
      </c>
      <c r="Y1075" t="b">
        <v>0</v>
      </c>
    </row>
    <row r="1076" spans="1:25" x14ac:dyDescent="0.25">
      <c r="A1076" t="s">
        <v>92</v>
      </c>
      <c r="B1076" t="s">
        <v>289</v>
      </c>
      <c r="C1076" t="s">
        <v>290</v>
      </c>
      <c r="D1076" t="s">
        <v>146</v>
      </c>
      <c r="E1076" t="s">
        <v>115</v>
      </c>
      <c r="F1076" t="s">
        <v>97</v>
      </c>
      <c r="H1076" t="s">
        <v>97</v>
      </c>
      <c r="I1076">
        <v>2</v>
      </c>
      <c r="J1076" t="s">
        <v>99</v>
      </c>
      <c r="K1076" s="19">
        <v>0.29166666666666669</v>
      </c>
      <c r="L1076" s="19">
        <v>0.60416666666666663</v>
      </c>
      <c r="M1076">
        <v>7.5</v>
      </c>
      <c r="N1076">
        <v>0</v>
      </c>
      <c r="O1076">
        <v>0</v>
      </c>
      <c r="P1076">
        <v>0</v>
      </c>
      <c r="Q1076" t="s">
        <v>97</v>
      </c>
      <c r="R1076">
        <v>30</v>
      </c>
      <c r="S1076" s="19">
        <v>0.58333333333333337</v>
      </c>
      <c r="U1076" s="19"/>
      <c r="V1076" t="s">
        <v>97</v>
      </c>
      <c r="W1076">
        <v>7</v>
      </c>
      <c r="X1076" t="s">
        <v>100</v>
      </c>
      <c r="Y1076" t="b">
        <v>0</v>
      </c>
    </row>
    <row r="1077" spans="1:25" x14ac:dyDescent="0.25">
      <c r="A1077" t="s">
        <v>92</v>
      </c>
      <c r="B1077" t="s">
        <v>289</v>
      </c>
      <c r="C1077" t="s">
        <v>290</v>
      </c>
      <c r="D1077" t="s">
        <v>146</v>
      </c>
      <c r="E1077" t="s">
        <v>115</v>
      </c>
      <c r="F1077" t="s">
        <v>97</v>
      </c>
      <c r="H1077" t="s">
        <v>97</v>
      </c>
      <c r="I1077">
        <v>2</v>
      </c>
      <c r="J1077" t="s">
        <v>113</v>
      </c>
      <c r="K1077" s="19">
        <v>0.375</v>
      </c>
      <c r="L1077" s="19">
        <v>0.54166666666666663</v>
      </c>
      <c r="M1077">
        <v>4</v>
      </c>
      <c r="N1077">
        <v>0</v>
      </c>
      <c r="O1077">
        <v>0</v>
      </c>
      <c r="P1077">
        <v>0</v>
      </c>
      <c r="Q1077" t="s">
        <v>97</v>
      </c>
      <c r="R1077">
        <v>0</v>
      </c>
      <c r="S1077" s="19">
        <v>0</v>
      </c>
      <c r="U1077" s="19"/>
      <c r="V1077" t="s">
        <v>97</v>
      </c>
      <c r="W1077">
        <v>4</v>
      </c>
      <c r="X1077" t="s">
        <v>100</v>
      </c>
      <c r="Y1077" t="b">
        <v>0</v>
      </c>
    </row>
    <row r="1078" spans="1:25" x14ac:dyDescent="0.25">
      <c r="A1078" t="s">
        <v>92</v>
      </c>
      <c r="B1078" t="s">
        <v>289</v>
      </c>
      <c r="C1078" t="s">
        <v>290</v>
      </c>
      <c r="D1078" t="s">
        <v>146</v>
      </c>
      <c r="E1078" t="s">
        <v>115</v>
      </c>
      <c r="F1078" t="s">
        <v>97</v>
      </c>
      <c r="H1078" t="s">
        <v>97</v>
      </c>
      <c r="I1078">
        <v>2</v>
      </c>
      <c r="J1078" t="s">
        <v>114</v>
      </c>
      <c r="K1078" s="19">
        <v>0.375</v>
      </c>
      <c r="L1078" s="19">
        <v>0.54166666666666663</v>
      </c>
      <c r="M1078">
        <v>4</v>
      </c>
      <c r="N1078">
        <v>155.54</v>
      </c>
      <c r="O1078">
        <v>0</v>
      </c>
      <c r="P1078">
        <v>0</v>
      </c>
      <c r="Q1078" t="s">
        <v>97</v>
      </c>
      <c r="R1078">
        <v>0</v>
      </c>
      <c r="S1078" s="19">
        <v>0</v>
      </c>
      <c r="U1078" s="19"/>
      <c r="V1078" t="s">
        <v>97</v>
      </c>
      <c r="W1078">
        <v>4</v>
      </c>
      <c r="X1078" t="s">
        <v>100</v>
      </c>
      <c r="Y1078" t="b">
        <v>0</v>
      </c>
    </row>
    <row r="1079" spans="1:25" x14ac:dyDescent="0.25">
      <c r="A1079" t="s">
        <v>92</v>
      </c>
      <c r="B1079" t="s">
        <v>289</v>
      </c>
      <c r="C1079" t="s">
        <v>290</v>
      </c>
      <c r="D1079" t="s">
        <v>146</v>
      </c>
      <c r="E1079" t="s">
        <v>115</v>
      </c>
      <c r="F1079" t="s">
        <v>97</v>
      </c>
      <c r="H1079" t="s">
        <v>97</v>
      </c>
      <c r="I1079">
        <v>2</v>
      </c>
      <c r="J1079" t="s">
        <v>101</v>
      </c>
      <c r="K1079" s="19">
        <v>0.3125</v>
      </c>
      <c r="L1079" s="19">
        <v>0.60416666666666663</v>
      </c>
      <c r="M1079">
        <v>14</v>
      </c>
      <c r="N1079">
        <v>0</v>
      </c>
      <c r="O1079">
        <v>0</v>
      </c>
      <c r="P1079">
        <v>0</v>
      </c>
      <c r="Q1079" t="s">
        <v>97</v>
      </c>
      <c r="R1079">
        <v>60</v>
      </c>
      <c r="S1079" s="19">
        <v>0.58333333333333337</v>
      </c>
      <c r="U1079" s="19"/>
      <c r="V1079" t="s">
        <v>97</v>
      </c>
      <c r="W1079">
        <v>13</v>
      </c>
      <c r="X1079" t="s">
        <v>100</v>
      </c>
      <c r="Y1079" t="b">
        <v>0</v>
      </c>
    </row>
    <row r="1080" spans="1:25" x14ac:dyDescent="0.25">
      <c r="A1080" t="s">
        <v>92</v>
      </c>
      <c r="B1080" t="s">
        <v>289</v>
      </c>
      <c r="C1080" t="s">
        <v>290</v>
      </c>
      <c r="D1080" t="s">
        <v>146</v>
      </c>
      <c r="E1080" t="s">
        <v>115</v>
      </c>
      <c r="F1080" t="s">
        <v>97</v>
      </c>
      <c r="H1080" t="s">
        <v>97</v>
      </c>
      <c r="I1080">
        <v>2</v>
      </c>
      <c r="J1080" t="s">
        <v>102</v>
      </c>
      <c r="K1080" s="19">
        <v>0.3125</v>
      </c>
      <c r="L1080" s="19">
        <v>0.60416666666666663</v>
      </c>
      <c r="M1080">
        <v>7</v>
      </c>
      <c r="N1080">
        <v>0</v>
      </c>
      <c r="O1080">
        <v>0</v>
      </c>
      <c r="P1080">
        <v>0</v>
      </c>
      <c r="Q1080" t="s">
        <v>97</v>
      </c>
      <c r="R1080">
        <v>30</v>
      </c>
      <c r="S1080" s="19">
        <v>0.58333333333333337</v>
      </c>
      <c r="U1080" s="19"/>
      <c r="V1080" t="s">
        <v>97</v>
      </c>
      <c r="W1080">
        <v>6.5</v>
      </c>
      <c r="X1080" t="s">
        <v>100</v>
      </c>
      <c r="Y1080" t="b">
        <v>0</v>
      </c>
    </row>
    <row r="1081" spans="1:25" x14ac:dyDescent="0.25">
      <c r="A1081" t="s">
        <v>92</v>
      </c>
      <c r="B1081" t="s">
        <v>289</v>
      </c>
      <c r="C1081" t="s">
        <v>290</v>
      </c>
      <c r="D1081" t="s">
        <v>146</v>
      </c>
      <c r="E1081" t="s">
        <v>115</v>
      </c>
      <c r="F1081" t="s">
        <v>97</v>
      </c>
      <c r="H1081" t="s">
        <v>97</v>
      </c>
      <c r="I1081">
        <v>2</v>
      </c>
      <c r="J1081" t="s">
        <v>103</v>
      </c>
      <c r="K1081" s="19">
        <v>0.3125</v>
      </c>
      <c r="L1081" s="19">
        <v>0.60416666666666663</v>
      </c>
      <c r="M1081">
        <v>14</v>
      </c>
      <c r="N1081">
        <v>0</v>
      </c>
      <c r="O1081">
        <v>0</v>
      </c>
      <c r="P1081">
        <v>0</v>
      </c>
      <c r="Q1081" t="s">
        <v>97</v>
      </c>
      <c r="R1081">
        <v>60</v>
      </c>
      <c r="S1081" s="19">
        <v>0.58333333333333337</v>
      </c>
      <c r="U1081" s="19"/>
      <c r="V1081" t="s">
        <v>97</v>
      </c>
      <c r="W1081">
        <v>13</v>
      </c>
      <c r="X1081" t="s">
        <v>100</v>
      </c>
      <c r="Y1081" t="b">
        <v>0</v>
      </c>
    </row>
    <row r="1082" spans="1:25" x14ac:dyDescent="0.25">
      <c r="A1082" t="s">
        <v>92</v>
      </c>
      <c r="B1082" t="s">
        <v>289</v>
      </c>
      <c r="C1082" t="s">
        <v>290</v>
      </c>
      <c r="D1082" t="s">
        <v>146</v>
      </c>
      <c r="E1082" t="s">
        <v>115</v>
      </c>
      <c r="F1082" t="s">
        <v>97</v>
      </c>
      <c r="G1082">
        <v>21857</v>
      </c>
      <c r="H1082" t="s">
        <v>291</v>
      </c>
      <c r="I1082">
        <v>1</v>
      </c>
      <c r="J1082" t="s">
        <v>99</v>
      </c>
      <c r="K1082" s="19">
        <v>0.29166666666666669</v>
      </c>
      <c r="L1082" s="19">
        <v>0.60416666666666663</v>
      </c>
      <c r="M1082">
        <v>7.5</v>
      </c>
      <c r="N1082">
        <v>167.44</v>
      </c>
      <c r="O1082">
        <v>30</v>
      </c>
      <c r="P1082">
        <v>76</v>
      </c>
      <c r="Q1082" t="s">
        <v>97</v>
      </c>
      <c r="R1082">
        <v>30</v>
      </c>
      <c r="S1082" s="19">
        <v>0.5</v>
      </c>
      <c r="U1082" s="19"/>
      <c r="V1082" t="s">
        <v>97</v>
      </c>
      <c r="W1082">
        <v>7</v>
      </c>
      <c r="X1082" t="s">
        <v>100</v>
      </c>
      <c r="Y1082" t="b">
        <v>0</v>
      </c>
    </row>
    <row r="1083" spans="1:25" x14ac:dyDescent="0.25">
      <c r="A1083" t="s">
        <v>92</v>
      </c>
      <c r="B1083" t="s">
        <v>289</v>
      </c>
      <c r="C1083" t="s">
        <v>290</v>
      </c>
      <c r="D1083" t="s">
        <v>146</v>
      </c>
      <c r="E1083" t="s">
        <v>115</v>
      </c>
      <c r="F1083" t="s">
        <v>97</v>
      </c>
      <c r="G1083">
        <v>21857</v>
      </c>
      <c r="H1083" t="s">
        <v>291</v>
      </c>
      <c r="I1083">
        <v>1</v>
      </c>
      <c r="J1083" t="s">
        <v>102</v>
      </c>
      <c r="K1083" s="19">
        <v>0.3125</v>
      </c>
      <c r="L1083" s="19">
        <v>0.60416666666666663</v>
      </c>
      <c r="M1083">
        <v>7</v>
      </c>
      <c r="N1083">
        <v>155.47999999999999</v>
      </c>
      <c r="O1083">
        <v>30</v>
      </c>
      <c r="P1083">
        <v>76</v>
      </c>
      <c r="Q1083" t="s">
        <v>97</v>
      </c>
      <c r="R1083">
        <v>30</v>
      </c>
      <c r="S1083" s="19">
        <v>0.5</v>
      </c>
      <c r="U1083" s="19"/>
      <c r="V1083" t="s">
        <v>97</v>
      </c>
      <c r="W1083">
        <v>6.5</v>
      </c>
      <c r="X1083" t="s">
        <v>100</v>
      </c>
      <c r="Y1083" t="b">
        <v>0</v>
      </c>
    </row>
    <row r="1084" spans="1:25" x14ac:dyDescent="0.25">
      <c r="A1084" t="s">
        <v>92</v>
      </c>
      <c r="B1084" t="s">
        <v>289</v>
      </c>
      <c r="C1084" t="s">
        <v>290</v>
      </c>
      <c r="D1084" t="s">
        <v>146</v>
      </c>
      <c r="E1084" t="s">
        <v>115</v>
      </c>
      <c r="F1084" t="s">
        <v>97</v>
      </c>
      <c r="G1084">
        <v>21857</v>
      </c>
      <c r="H1084" t="s">
        <v>291</v>
      </c>
      <c r="I1084">
        <v>1</v>
      </c>
      <c r="J1084" t="s">
        <v>103</v>
      </c>
      <c r="K1084" s="19">
        <v>0.3125</v>
      </c>
      <c r="L1084" s="19">
        <v>0.60416666666666663</v>
      </c>
      <c r="M1084">
        <v>7</v>
      </c>
      <c r="N1084">
        <v>155.47999999999999</v>
      </c>
      <c r="O1084">
        <v>30</v>
      </c>
      <c r="P1084">
        <v>76</v>
      </c>
      <c r="Q1084" t="s">
        <v>97</v>
      </c>
      <c r="R1084">
        <v>30</v>
      </c>
      <c r="S1084" s="19">
        <v>0.52083333333333337</v>
      </c>
      <c r="U1084" s="19"/>
      <c r="V1084" t="s">
        <v>97</v>
      </c>
      <c r="W1084">
        <v>6.5</v>
      </c>
      <c r="X1084" t="s">
        <v>100</v>
      </c>
      <c r="Y1084" t="b">
        <v>0</v>
      </c>
    </row>
    <row r="1085" spans="1:25" x14ac:dyDescent="0.25">
      <c r="A1085" t="s">
        <v>92</v>
      </c>
      <c r="B1085" t="s">
        <v>289</v>
      </c>
      <c r="C1085" t="s">
        <v>290</v>
      </c>
      <c r="D1085" t="s">
        <v>146</v>
      </c>
      <c r="E1085" t="s">
        <v>115</v>
      </c>
      <c r="F1085" t="s">
        <v>97</v>
      </c>
      <c r="G1085">
        <v>21857</v>
      </c>
      <c r="H1085" t="s">
        <v>291</v>
      </c>
      <c r="I1085">
        <v>2</v>
      </c>
      <c r="J1085" t="s">
        <v>99</v>
      </c>
      <c r="K1085" s="19">
        <v>0.29166666666666669</v>
      </c>
      <c r="L1085" s="19">
        <v>0.60416666666666663</v>
      </c>
      <c r="M1085">
        <v>7.5</v>
      </c>
      <c r="N1085">
        <v>167.44</v>
      </c>
      <c r="O1085">
        <v>30</v>
      </c>
      <c r="P1085">
        <v>76</v>
      </c>
      <c r="Q1085" t="s">
        <v>97</v>
      </c>
      <c r="R1085">
        <v>30</v>
      </c>
      <c r="S1085" s="19">
        <v>0.5</v>
      </c>
      <c r="U1085" s="19"/>
      <c r="V1085" t="s">
        <v>97</v>
      </c>
      <c r="W1085">
        <v>7</v>
      </c>
      <c r="X1085" t="s">
        <v>100</v>
      </c>
      <c r="Y1085" t="b">
        <v>0</v>
      </c>
    </row>
    <row r="1086" spans="1:25" x14ac:dyDescent="0.25">
      <c r="A1086" t="s">
        <v>92</v>
      </c>
      <c r="B1086" t="s">
        <v>289</v>
      </c>
      <c r="C1086" t="s">
        <v>290</v>
      </c>
      <c r="D1086" t="s">
        <v>146</v>
      </c>
      <c r="E1086" t="s">
        <v>115</v>
      </c>
      <c r="F1086" t="s">
        <v>97</v>
      </c>
      <c r="G1086">
        <v>21857</v>
      </c>
      <c r="H1086" t="s">
        <v>291</v>
      </c>
      <c r="I1086">
        <v>2</v>
      </c>
      <c r="J1086" t="s">
        <v>102</v>
      </c>
      <c r="K1086" s="19">
        <v>0.3125</v>
      </c>
      <c r="L1086" s="19">
        <v>0.60416666666666663</v>
      </c>
      <c r="M1086">
        <v>7</v>
      </c>
      <c r="N1086">
        <v>155.47999999999999</v>
      </c>
      <c r="O1086">
        <v>30</v>
      </c>
      <c r="P1086">
        <v>76</v>
      </c>
      <c r="Q1086" t="s">
        <v>97</v>
      </c>
      <c r="R1086">
        <v>30</v>
      </c>
      <c r="S1086" s="19">
        <v>0.52083333333333337</v>
      </c>
      <c r="U1086" s="19"/>
      <c r="V1086" t="s">
        <v>97</v>
      </c>
      <c r="W1086">
        <v>6.5</v>
      </c>
      <c r="X1086" t="s">
        <v>100</v>
      </c>
      <c r="Y1086" t="b">
        <v>0</v>
      </c>
    </row>
    <row r="1087" spans="1:25" x14ac:dyDescent="0.25">
      <c r="A1087" t="s">
        <v>92</v>
      </c>
      <c r="B1087" t="s">
        <v>292</v>
      </c>
      <c r="C1087" t="s">
        <v>290</v>
      </c>
      <c r="D1087" t="s">
        <v>95</v>
      </c>
      <c r="E1087" t="s">
        <v>96</v>
      </c>
      <c r="F1087" t="s">
        <v>97</v>
      </c>
      <c r="G1087">
        <v>15710</v>
      </c>
      <c r="H1087" t="s">
        <v>293</v>
      </c>
      <c r="I1087">
        <v>1</v>
      </c>
      <c r="J1087" t="s">
        <v>105</v>
      </c>
      <c r="K1087" s="19">
        <v>0.33333333333333331</v>
      </c>
      <c r="L1087" s="19">
        <v>0.66666666666666663</v>
      </c>
      <c r="M1087">
        <v>8</v>
      </c>
      <c r="N1087">
        <v>202.87</v>
      </c>
      <c r="O1087">
        <v>76</v>
      </c>
      <c r="P1087">
        <v>76</v>
      </c>
      <c r="Q1087" t="s">
        <v>97</v>
      </c>
      <c r="R1087">
        <v>30</v>
      </c>
      <c r="S1087" s="19">
        <v>0.54166666666666663</v>
      </c>
      <c r="U1087" s="19"/>
      <c r="V1087" t="s">
        <v>97</v>
      </c>
      <c r="W1087">
        <v>7.5</v>
      </c>
      <c r="X1087" t="s">
        <v>100</v>
      </c>
      <c r="Y1087" t="b">
        <v>0</v>
      </c>
    </row>
    <row r="1088" spans="1:25" x14ac:dyDescent="0.25">
      <c r="A1088" t="s">
        <v>92</v>
      </c>
      <c r="B1088" t="s">
        <v>292</v>
      </c>
      <c r="C1088" t="s">
        <v>290</v>
      </c>
      <c r="D1088" t="s">
        <v>95</v>
      </c>
      <c r="E1088" t="s">
        <v>96</v>
      </c>
      <c r="F1088" t="s">
        <v>97</v>
      </c>
      <c r="G1088">
        <v>15710</v>
      </c>
      <c r="H1088" t="s">
        <v>293</v>
      </c>
      <c r="I1088">
        <v>1</v>
      </c>
      <c r="J1088" t="s">
        <v>99</v>
      </c>
      <c r="K1088" s="19">
        <v>0.33333333333333331</v>
      </c>
      <c r="L1088" s="19">
        <v>0.6875</v>
      </c>
      <c r="M1088">
        <v>8.5</v>
      </c>
      <c r="N1088">
        <v>216.4</v>
      </c>
      <c r="O1088">
        <v>76</v>
      </c>
      <c r="P1088">
        <v>76</v>
      </c>
      <c r="Q1088" t="s">
        <v>97</v>
      </c>
      <c r="R1088">
        <v>30</v>
      </c>
      <c r="S1088" s="19">
        <v>0.54166666666666663</v>
      </c>
      <c r="U1088" s="19"/>
      <c r="V1088" t="s">
        <v>97</v>
      </c>
      <c r="W1088">
        <v>8</v>
      </c>
      <c r="X1088" t="s">
        <v>100</v>
      </c>
      <c r="Y1088" t="b">
        <v>0</v>
      </c>
    </row>
    <row r="1089" spans="1:25" x14ac:dyDescent="0.25">
      <c r="A1089" t="s">
        <v>92</v>
      </c>
      <c r="B1089" t="s">
        <v>292</v>
      </c>
      <c r="C1089" t="s">
        <v>290</v>
      </c>
      <c r="D1089" t="s">
        <v>95</v>
      </c>
      <c r="E1089" t="s">
        <v>96</v>
      </c>
      <c r="F1089" t="s">
        <v>97</v>
      </c>
      <c r="G1089">
        <v>15710</v>
      </c>
      <c r="H1089" t="s">
        <v>293</v>
      </c>
      <c r="I1089">
        <v>1</v>
      </c>
      <c r="J1089" t="s">
        <v>101</v>
      </c>
      <c r="K1089" s="19">
        <v>0.33333333333333331</v>
      </c>
      <c r="L1089" s="19">
        <v>0.66666666666666663</v>
      </c>
      <c r="M1089">
        <v>8</v>
      </c>
      <c r="N1089">
        <v>202.87</v>
      </c>
      <c r="O1089">
        <v>76</v>
      </c>
      <c r="P1089">
        <v>76</v>
      </c>
      <c r="Q1089" t="s">
        <v>97</v>
      </c>
      <c r="R1089">
        <v>30</v>
      </c>
      <c r="S1089" s="19">
        <v>0.54166666666666663</v>
      </c>
      <c r="U1089" s="19"/>
      <c r="V1089" t="s">
        <v>97</v>
      </c>
      <c r="W1089">
        <v>7.5</v>
      </c>
      <c r="X1089" t="s">
        <v>100</v>
      </c>
      <c r="Y1089" t="b">
        <v>0</v>
      </c>
    </row>
    <row r="1090" spans="1:25" x14ac:dyDescent="0.25">
      <c r="A1090" t="s">
        <v>92</v>
      </c>
      <c r="B1090" t="s">
        <v>292</v>
      </c>
      <c r="C1090" t="s">
        <v>290</v>
      </c>
      <c r="D1090" t="s">
        <v>95</v>
      </c>
      <c r="E1090" t="s">
        <v>96</v>
      </c>
      <c r="F1090" t="s">
        <v>97</v>
      </c>
      <c r="G1090">
        <v>15710</v>
      </c>
      <c r="H1090" t="s">
        <v>293</v>
      </c>
      <c r="I1090">
        <v>1</v>
      </c>
      <c r="J1090" t="s">
        <v>102</v>
      </c>
      <c r="K1090" s="19">
        <v>0.33333333333333331</v>
      </c>
      <c r="L1090" s="19">
        <v>0.66666666666666663</v>
      </c>
      <c r="M1090">
        <v>8</v>
      </c>
      <c r="N1090">
        <v>202.87</v>
      </c>
      <c r="O1090">
        <v>76</v>
      </c>
      <c r="P1090">
        <v>76</v>
      </c>
      <c r="Q1090" t="s">
        <v>97</v>
      </c>
      <c r="R1090">
        <v>30</v>
      </c>
      <c r="S1090" s="19">
        <v>0.54166666666666663</v>
      </c>
      <c r="U1090" s="19"/>
      <c r="V1090" t="s">
        <v>97</v>
      </c>
      <c r="W1090">
        <v>7.5</v>
      </c>
      <c r="X1090" t="s">
        <v>100</v>
      </c>
      <c r="Y1090" t="b">
        <v>0</v>
      </c>
    </row>
    <row r="1091" spans="1:25" x14ac:dyDescent="0.25">
      <c r="A1091" t="s">
        <v>92</v>
      </c>
      <c r="B1091" t="s">
        <v>292</v>
      </c>
      <c r="C1091" t="s">
        <v>290</v>
      </c>
      <c r="D1091" t="s">
        <v>95</v>
      </c>
      <c r="E1091" t="s">
        <v>96</v>
      </c>
      <c r="F1091" t="s">
        <v>97</v>
      </c>
      <c r="G1091">
        <v>15710</v>
      </c>
      <c r="H1091" t="s">
        <v>293</v>
      </c>
      <c r="I1091">
        <v>1</v>
      </c>
      <c r="J1091" t="s">
        <v>103</v>
      </c>
      <c r="K1091" s="19">
        <v>0.33333333333333331</v>
      </c>
      <c r="L1091" s="19">
        <v>0.66666666666666663</v>
      </c>
      <c r="M1091">
        <v>8</v>
      </c>
      <c r="N1091">
        <v>202.87</v>
      </c>
      <c r="O1091">
        <v>76</v>
      </c>
      <c r="P1091">
        <v>76</v>
      </c>
      <c r="Q1091" t="s">
        <v>97</v>
      </c>
      <c r="R1091">
        <v>30</v>
      </c>
      <c r="S1091" s="19">
        <v>0.54166666666666663</v>
      </c>
      <c r="U1091" s="19"/>
      <c r="V1091" t="s">
        <v>97</v>
      </c>
      <c r="W1091">
        <v>7.5</v>
      </c>
      <c r="X1091" t="s">
        <v>100</v>
      </c>
      <c r="Y1091" t="b">
        <v>0</v>
      </c>
    </row>
    <row r="1092" spans="1:25" x14ac:dyDescent="0.25">
      <c r="A1092" t="s">
        <v>92</v>
      </c>
      <c r="B1092" t="s">
        <v>292</v>
      </c>
      <c r="C1092" t="s">
        <v>290</v>
      </c>
      <c r="D1092" t="s">
        <v>95</v>
      </c>
      <c r="E1092" t="s">
        <v>96</v>
      </c>
      <c r="F1092" t="s">
        <v>97</v>
      </c>
      <c r="G1092">
        <v>15710</v>
      </c>
      <c r="H1092" t="s">
        <v>293</v>
      </c>
      <c r="I1092">
        <v>2</v>
      </c>
      <c r="J1092" t="s">
        <v>105</v>
      </c>
      <c r="K1092" s="19">
        <v>0.33333333333333331</v>
      </c>
      <c r="L1092" s="19">
        <v>0.66666666666666663</v>
      </c>
      <c r="M1092">
        <v>8</v>
      </c>
      <c r="N1092">
        <v>202.87</v>
      </c>
      <c r="O1092">
        <v>76</v>
      </c>
      <c r="P1092">
        <v>76</v>
      </c>
      <c r="Q1092" t="s">
        <v>97</v>
      </c>
      <c r="R1092">
        <v>30</v>
      </c>
      <c r="S1092" s="19">
        <v>0.54166666666666663</v>
      </c>
      <c r="U1092" s="19"/>
      <c r="V1092" t="s">
        <v>97</v>
      </c>
      <c r="W1092">
        <v>7.5</v>
      </c>
      <c r="X1092" t="s">
        <v>100</v>
      </c>
      <c r="Y1092" t="b">
        <v>0</v>
      </c>
    </row>
    <row r="1093" spans="1:25" x14ac:dyDescent="0.25">
      <c r="A1093" t="s">
        <v>92</v>
      </c>
      <c r="B1093" t="s">
        <v>292</v>
      </c>
      <c r="C1093" t="s">
        <v>290</v>
      </c>
      <c r="D1093" t="s">
        <v>95</v>
      </c>
      <c r="E1093" t="s">
        <v>96</v>
      </c>
      <c r="F1093" t="s">
        <v>97</v>
      </c>
      <c r="G1093">
        <v>15710</v>
      </c>
      <c r="H1093" t="s">
        <v>293</v>
      </c>
      <c r="I1093">
        <v>2</v>
      </c>
      <c r="J1093" t="s">
        <v>99</v>
      </c>
      <c r="K1093" s="19">
        <v>0.33333333333333331</v>
      </c>
      <c r="L1093" s="19">
        <v>0.6875</v>
      </c>
      <c r="M1093">
        <v>8.5</v>
      </c>
      <c r="N1093">
        <v>216.4</v>
      </c>
      <c r="O1093">
        <v>76</v>
      </c>
      <c r="P1093">
        <v>76</v>
      </c>
      <c r="Q1093" t="s">
        <v>97</v>
      </c>
      <c r="R1093">
        <v>30</v>
      </c>
      <c r="S1093" s="19">
        <v>0.54166666666666663</v>
      </c>
      <c r="U1093" s="19"/>
      <c r="V1093" t="s">
        <v>97</v>
      </c>
      <c r="W1093">
        <v>8</v>
      </c>
      <c r="X1093" t="s">
        <v>100</v>
      </c>
      <c r="Y1093" t="b">
        <v>0</v>
      </c>
    </row>
    <row r="1094" spans="1:25" x14ac:dyDescent="0.25">
      <c r="A1094" t="s">
        <v>92</v>
      </c>
      <c r="B1094" t="s">
        <v>292</v>
      </c>
      <c r="C1094" t="s">
        <v>290</v>
      </c>
      <c r="D1094" t="s">
        <v>95</v>
      </c>
      <c r="E1094" t="s">
        <v>96</v>
      </c>
      <c r="F1094" t="s">
        <v>97</v>
      </c>
      <c r="G1094">
        <v>15710</v>
      </c>
      <c r="H1094" t="s">
        <v>293</v>
      </c>
      <c r="I1094">
        <v>2</v>
      </c>
      <c r="J1094" t="s">
        <v>101</v>
      </c>
      <c r="K1094" s="19">
        <v>0.33333333333333331</v>
      </c>
      <c r="L1094" s="19">
        <v>0.66666666666666663</v>
      </c>
      <c r="M1094">
        <v>8</v>
      </c>
      <c r="N1094">
        <v>202.87</v>
      </c>
      <c r="O1094">
        <v>76</v>
      </c>
      <c r="P1094">
        <v>76</v>
      </c>
      <c r="Q1094" t="s">
        <v>97</v>
      </c>
      <c r="R1094">
        <v>30</v>
      </c>
      <c r="S1094" s="19">
        <v>0.54166666666666663</v>
      </c>
      <c r="U1094" s="19"/>
      <c r="V1094" t="s">
        <v>97</v>
      </c>
      <c r="W1094">
        <v>7.5</v>
      </c>
      <c r="X1094" t="s">
        <v>100</v>
      </c>
      <c r="Y1094" t="b">
        <v>0</v>
      </c>
    </row>
    <row r="1095" spans="1:25" x14ac:dyDescent="0.25">
      <c r="A1095" t="s">
        <v>92</v>
      </c>
      <c r="B1095" t="s">
        <v>292</v>
      </c>
      <c r="C1095" t="s">
        <v>290</v>
      </c>
      <c r="D1095" t="s">
        <v>95</v>
      </c>
      <c r="E1095" t="s">
        <v>96</v>
      </c>
      <c r="F1095" t="s">
        <v>97</v>
      </c>
      <c r="G1095">
        <v>15710</v>
      </c>
      <c r="H1095" t="s">
        <v>293</v>
      </c>
      <c r="I1095">
        <v>2</v>
      </c>
      <c r="J1095" t="s">
        <v>102</v>
      </c>
      <c r="K1095" s="19">
        <v>0.33333333333333331</v>
      </c>
      <c r="L1095" s="19">
        <v>0.66666666666666663</v>
      </c>
      <c r="M1095">
        <v>8</v>
      </c>
      <c r="N1095">
        <v>202.87</v>
      </c>
      <c r="O1095">
        <v>76</v>
      </c>
      <c r="P1095">
        <v>76</v>
      </c>
      <c r="Q1095" t="s">
        <v>97</v>
      </c>
      <c r="R1095">
        <v>30</v>
      </c>
      <c r="S1095" s="19">
        <v>0.54166666666666663</v>
      </c>
      <c r="U1095" s="19"/>
      <c r="V1095" t="s">
        <v>97</v>
      </c>
      <c r="W1095">
        <v>7.5</v>
      </c>
      <c r="X1095" t="s">
        <v>100</v>
      </c>
      <c r="Y1095" t="b">
        <v>0</v>
      </c>
    </row>
    <row r="1096" spans="1:25" x14ac:dyDescent="0.25">
      <c r="A1096" t="s">
        <v>92</v>
      </c>
      <c r="B1096" t="s">
        <v>292</v>
      </c>
      <c r="C1096" t="s">
        <v>290</v>
      </c>
      <c r="D1096" t="s">
        <v>95</v>
      </c>
      <c r="E1096" t="s">
        <v>96</v>
      </c>
      <c r="F1096" t="s">
        <v>97</v>
      </c>
      <c r="G1096">
        <v>15710</v>
      </c>
      <c r="H1096" t="s">
        <v>293</v>
      </c>
      <c r="I1096">
        <v>2</v>
      </c>
      <c r="J1096" t="s">
        <v>103</v>
      </c>
      <c r="K1096" s="19">
        <v>0.33333333333333331</v>
      </c>
      <c r="L1096" s="19">
        <v>0.66666666666666663</v>
      </c>
      <c r="M1096">
        <v>8</v>
      </c>
      <c r="N1096">
        <v>202.87</v>
      </c>
      <c r="O1096">
        <v>76</v>
      </c>
      <c r="P1096">
        <v>76</v>
      </c>
      <c r="Q1096" t="s">
        <v>97</v>
      </c>
      <c r="R1096">
        <v>30</v>
      </c>
      <c r="S1096" s="19">
        <v>0.54166666666666663</v>
      </c>
      <c r="U1096" s="19"/>
      <c r="V1096" t="s">
        <v>97</v>
      </c>
      <c r="W1096">
        <v>7.5</v>
      </c>
      <c r="X1096" t="s">
        <v>100</v>
      </c>
      <c r="Y1096" t="b">
        <v>0</v>
      </c>
    </row>
    <row r="1097" spans="1:25" x14ac:dyDescent="0.25">
      <c r="A1097" t="s">
        <v>92</v>
      </c>
      <c r="B1097" t="s">
        <v>294</v>
      </c>
      <c r="C1097" t="s">
        <v>290</v>
      </c>
      <c r="D1097" t="s">
        <v>109</v>
      </c>
      <c r="E1097" t="s">
        <v>110</v>
      </c>
      <c r="F1097" t="s">
        <v>97</v>
      </c>
      <c r="G1097">
        <v>15702</v>
      </c>
      <c r="H1097" t="s">
        <v>295</v>
      </c>
      <c r="I1097">
        <v>1</v>
      </c>
      <c r="J1097" t="s">
        <v>105</v>
      </c>
      <c r="K1097" s="19">
        <v>0.25</v>
      </c>
      <c r="L1097" s="19">
        <v>0.60416666666666663</v>
      </c>
      <c r="M1097">
        <v>8.5</v>
      </c>
      <c r="N1097">
        <v>233.52</v>
      </c>
      <c r="O1097">
        <v>72</v>
      </c>
      <c r="P1097">
        <v>76</v>
      </c>
      <c r="Q1097" t="s">
        <v>97</v>
      </c>
      <c r="R1097">
        <v>30</v>
      </c>
      <c r="S1097" s="19">
        <v>0.45833333333333331</v>
      </c>
      <c r="U1097" s="19">
        <v>0.41666666666666669</v>
      </c>
      <c r="V1097" t="s">
        <v>97</v>
      </c>
      <c r="W1097">
        <v>8</v>
      </c>
      <c r="X1097" t="s">
        <v>100</v>
      </c>
      <c r="Y1097" t="b">
        <v>0</v>
      </c>
    </row>
    <row r="1098" spans="1:25" x14ac:dyDescent="0.25">
      <c r="A1098" t="s">
        <v>92</v>
      </c>
      <c r="B1098" t="s">
        <v>294</v>
      </c>
      <c r="C1098" t="s">
        <v>290</v>
      </c>
      <c r="D1098" t="s">
        <v>109</v>
      </c>
      <c r="E1098" t="s">
        <v>110</v>
      </c>
      <c r="F1098" t="s">
        <v>97</v>
      </c>
      <c r="G1098">
        <v>15702</v>
      </c>
      <c r="H1098" t="s">
        <v>295</v>
      </c>
      <c r="I1098">
        <v>1</v>
      </c>
      <c r="J1098" t="s">
        <v>99</v>
      </c>
      <c r="K1098" s="19">
        <v>0.25</v>
      </c>
      <c r="L1098" s="19">
        <v>0.60416666666666663</v>
      </c>
      <c r="M1098">
        <v>8.5</v>
      </c>
      <c r="N1098">
        <v>233.52</v>
      </c>
      <c r="O1098">
        <v>72</v>
      </c>
      <c r="P1098">
        <v>76</v>
      </c>
      <c r="Q1098" t="s">
        <v>97</v>
      </c>
      <c r="R1098">
        <v>30</v>
      </c>
      <c r="S1098" s="19">
        <v>0.45833333333333331</v>
      </c>
      <c r="U1098" s="19"/>
      <c r="V1098" t="s">
        <v>97</v>
      </c>
      <c r="W1098">
        <v>8</v>
      </c>
      <c r="X1098" t="s">
        <v>100</v>
      </c>
      <c r="Y1098" t="b">
        <v>0</v>
      </c>
    </row>
    <row r="1099" spans="1:25" x14ac:dyDescent="0.25">
      <c r="A1099" t="s">
        <v>92</v>
      </c>
      <c r="B1099" t="s">
        <v>294</v>
      </c>
      <c r="C1099" t="s">
        <v>290</v>
      </c>
      <c r="D1099" t="s">
        <v>109</v>
      </c>
      <c r="E1099" t="s">
        <v>110</v>
      </c>
      <c r="F1099" t="s">
        <v>97</v>
      </c>
      <c r="G1099">
        <v>15702</v>
      </c>
      <c r="H1099" t="s">
        <v>295</v>
      </c>
      <c r="I1099">
        <v>1</v>
      </c>
      <c r="J1099" t="s">
        <v>113</v>
      </c>
      <c r="K1099" s="19">
        <v>0.25</v>
      </c>
      <c r="L1099" s="19">
        <v>0.60416666666666663</v>
      </c>
      <c r="M1099">
        <v>8.5</v>
      </c>
      <c r="N1099">
        <v>350.28</v>
      </c>
      <c r="O1099">
        <v>72</v>
      </c>
      <c r="P1099">
        <v>76</v>
      </c>
      <c r="Q1099" t="s">
        <v>97</v>
      </c>
      <c r="R1099">
        <v>30</v>
      </c>
      <c r="S1099" s="19">
        <v>0.45833333333333331</v>
      </c>
      <c r="U1099" s="19">
        <v>0.41666666666666669</v>
      </c>
      <c r="V1099" t="s">
        <v>97</v>
      </c>
      <c r="W1099">
        <v>8</v>
      </c>
      <c r="X1099" t="s">
        <v>100</v>
      </c>
      <c r="Y1099" t="b">
        <v>0</v>
      </c>
    </row>
    <row r="1100" spans="1:25" x14ac:dyDescent="0.25">
      <c r="A1100" t="s">
        <v>92</v>
      </c>
      <c r="B1100" t="s">
        <v>294</v>
      </c>
      <c r="C1100" t="s">
        <v>290</v>
      </c>
      <c r="D1100" t="s">
        <v>109</v>
      </c>
      <c r="E1100" t="s">
        <v>110</v>
      </c>
      <c r="F1100" t="s">
        <v>97</v>
      </c>
      <c r="G1100">
        <v>15702</v>
      </c>
      <c r="H1100" t="s">
        <v>295</v>
      </c>
      <c r="I1100">
        <v>1</v>
      </c>
      <c r="J1100" t="s">
        <v>114</v>
      </c>
      <c r="K1100" s="19">
        <v>0.25</v>
      </c>
      <c r="L1100" s="19">
        <v>0.60416666666666663</v>
      </c>
      <c r="M1100">
        <v>8.5</v>
      </c>
      <c r="N1100">
        <v>408.66</v>
      </c>
      <c r="O1100">
        <v>72</v>
      </c>
      <c r="P1100">
        <v>76</v>
      </c>
      <c r="Q1100" t="s">
        <v>97</v>
      </c>
      <c r="R1100">
        <v>30</v>
      </c>
      <c r="S1100" s="19">
        <v>0.45833333333333331</v>
      </c>
      <c r="U1100" s="19">
        <v>0.41666666666666669</v>
      </c>
      <c r="V1100" t="s">
        <v>97</v>
      </c>
      <c r="W1100">
        <v>8</v>
      </c>
      <c r="X1100" t="s">
        <v>100</v>
      </c>
      <c r="Y1100" t="b">
        <v>0</v>
      </c>
    </row>
    <row r="1101" spans="1:25" x14ac:dyDescent="0.25">
      <c r="A1101" t="s">
        <v>92</v>
      </c>
      <c r="B1101" t="s">
        <v>294</v>
      </c>
      <c r="C1101" t="s">
        <v>290</v>
      </c>
      <c r="D1101" t="s">
        <v>109</v>
      </c>
      <c r="E1101" t="s">
        <v>110</v>
      </c>
      <c r="F1101" t="s">
        <v>97</v>
      </c>
      <c r="G1101">
        <v>15702</v>
      </c>
      <c r="H1101" t="s">
        <v>295</v>
      </c>
      <c r="I1101">
        <v>1</v>
      </c>
      <c r="J1101" t="s">
        <v>101</v>
      </c>
      <c r="K1101" s="19">
        <v>0.25</v>
      </c>
      <c r="L1101" s="19">
        <v>0.60416666666666663</v>
      </c>
      <c r="M1101">
        <v>8.5</v>
      </c>
      <c r="N1101">
        <v>233.52</v>
      </c>
      <c r="O1101">
        <v>72</v>
      </c>
      <c r="P1101">
        <v>76</v>
      </c>
      <c r="Q1101" t="s">
        <v>97</v>
      </c>
      <c r="R1101">
        <v>30</v>
      </c>
      <c r="S1101" s="19">
        <v>0.45833333333333331</v>
      </c>
      <c r="U1101" s="19">
        <v>0.41666666666666669</v>
      </c>
      <c r="V1101" t="s">
        <v>97</v>
      </c>
      <c r="W1101">
        <v>8</v>
      </c>
      <c r="X1101" t="s">
        <v>100</v>
      </c>
      <c r="Y1101" t="b">
        <v>0</v>
      </c>
    </row>
    <row r="1102" spans="1:25" x14ac:dyDescent="0.25">
      <c r="A1102" t="s">
        <v>92</v>
      </c>
      <c r="B1102" t="s">
        <v>294</v>
      </c>
      <c r="C1102" t="s">
        <v>290</v>
      </c>
      <c r="D1102" t="s">
        <v>109</v>
      </c>
      <c r="E1102" t="s">
        <v>110</v>
      </c>
      <c r="F1102" t="s">
        <v>97</v>
      </c>
      <c r="G1102">
        <v>15702</v>
      </c>
      <c r="H1102" t="s">
        <v>295</v>
      </c>
      <c r="I1102">
        <v>2</v>
      </c>
      <c r="J1102" t="s">
        <v>105</v>
      </c>
      <c r="K1102" s="19">
        <v>0.25</v>
      </c>
      <c r="L1102" s="19">
        <v>0.60416666666666663</v>
      </c>
      <c r="M1102">
        <v>8.5</v>
      </c>
      <c r="N1102">
        <v>233.52</v>
      </c>
      <c r="O1102">
        <v>72</v>
      </c>
      <c r="P1102">
        <v>76</v>
      </c>
      <c r="Q1102" t="s">
        <v>97</v>
      </c>
      <c r="R1102">
        <v>30</v>
      </c>
      <c r="S1102" s="19">
        <v>0.45833333333333331</v>
      </c>
      <c r="U1102" s="19">
        <v>0.41666666666666669</v>
      </c>
      <c r="V1102" t="s">
        <v>97</v>
      </c>
      <c r="W1102">
        <v>8</v>
      </c>
      <c r="X1102" t="s">
        <v>100</v>
      </c>
      <c r="Y1102" t="b">
        <v>0</v>
      </c>
    </row>
    <row r="1103" spans="1:25" x14ac:dyDescent="0.25">
      <c r="A1103" t="s">
        <v>92</v>
      </c>
      <c r="B1103" t="s">
        <v>294</v>
      </c>
      <c r="C1103" t="s">
        <v>290</v>
      </c>
      <c r="D1103" t="s">
        <v>109</v>
      </c>
      <c r="E1103" t="s">
        <v>110</v>
      </c>
      <c r="F1103" t="s">
        <v>97</v>
      </c>
      <c r="G1103">
        <v>15702</v>
      </c>
      <c r="H1103" t="s">
        <v>295</v>
      </c>
      <c r="I1103">
        <v>2</v>
      </c>
      <c r="J1103" t="s">
        <v>113</v>
      </c>
      <c r="K1103" s="19">
        <v>0.25</v>
      </c>
      <c r="L1103" s="19">
        <v>0.60416666666666663</v>
      </c>
      <c r="M1103">
        <v>8.5</v>
      </c>
      <c r="N1103">
        <v>350.28</v>
      </c>
      <c r="O1103">
        <v>72</v>
      </c>
      <c r="P1103">
        <v>76</v>
      </c>
      <c r="Q1103" t="s">
        <v>97</v>
      </c>
      <c r="R1103">
        <v>30</v>
      </c>
      <c r="S1103" s="19">
        <v>0.45833333333333331</v>
      </c>
      <c r="U1103" s="19">
        <v>0.41666666666666669</v>
      </c>
      <c r="V1103" t="s">
        <v>97</v>
      </c>
      <c r="W1103">
        <v>8</v>
      </c>
      <c r="X1103" t="s">
        <v>100</v>
      </c>
      <c r="Y1103" t="b">
        <v>0</v>
      </c>
    </row>
    <row r="1104" spans="1:25" x14ac:dyDescent="0.25">
      <c r="A1104" t="s">
        <v>92</v>
      </c>
      <c r="B1104" t="s">
        <v>294</v>
      </c>
      <c r="C1104" t="s">
        <v>290</v>
      </c>
      <c r="D1104" t="s">
        <v>109</v>
      </c>
      <c r="E1104" t="s">
        <v>110</v>
      </c>
      <c r="F1104" t="s">
        <v>97</v>
      </c>
      <c r="G1104">
        <v>15702</v>
      </c>
      <c r="H1104" t="s">
        <v>295</v>
      </c>
      <c r="I1104">
        <v>2</v>
      </c>
      <c r="J1104" t="s">
        <v>114</v>
      </c>
      <c r="K1104" s="19">
        <v>0.25</v>
      </c>
      <c r="L1104" s="19">
        <v>0.60416666666666663</v>
      </c>
      <c r="M1104">
        <v>8.5</v>
      </c>
      <c r="N1104">
        <v>408.66</v>
      </c>
      <c r="O1104">
        <v>72</v>
      </c>
      <c r="P1104">
        <v>76</v>
      </c>
      <c r="Q1104" t="s">
        <v>97</v>
      </c>
      <c r="R1104">
        <v>30</v>
      </c>
      <c r="S1104" s="19">
        <v>0.45833333333333331</v>
      </c>
      <c r="U1104" s="19">
        <v>0.41666666666666669</v>
      </c>
      <c r="V1104" t="s">
        <v>97</v>
      </c>
      <c r="W1104">
        <v>8</v>
      </c>
      <c r="X1104" t="s">
        <v>100</v>
      </c>
      <c r="Y1104" t="b">
        <v>0</v>
      </c>
    </row>
    <row r="1105" spans="1:25" x14ac:dyDescent="0.25">
      <c r="A1105" t="s">
        <v>92</v>
      </c>
      <c r="B1105" t="s">
        <v>294</v>
      </c>
      <c r="C1105" t="s">
        <v>290</v>
      </c>
      <c r="D1105" t="s">
        <v>109</v>
      </c>
      <c r="E1105" t="s">
        <v>110</v>
      </c>
      <c r="F1105" t="s">
        <v>97</v>
      </c>
      <c r="G1105">
        <v>15702</v>
      </c>
      <c r="H1105" t="s">
        <v>295</v>
      </c>
      <c r="I1105">
        <v>2</v>
      </c>
      <c r="J1105" t="s">
        <v>101</v>
      </c>
      <c r="K1105" s="19">
        <v>0.25</v>
      </c>
      <c r="L1105" s="19">
        <v>0.60416666666666663</v>
      </c>
      <c r="M1105">
        <v>8.5</v>
      </c>
      <c r="N1105">
        <v>233.52</v>
      </c>
      <c r="O1105">
        <v>72</v>
      </c>
      <c r="P1105">
        <v>76</v>
      </c>
      <c r="Q1105" t="s">
        <v>97</v>
      </c>
      <c r="R1105">
        <v>30</v>
      </c>
      <c r="S1105" s="19">
        <v>0.45833333333333331</v>
      </c>
      <c r="U1105" s="19">
        <v>0.41666666666666669</v>
      </c>
      <c r="V1105" t="s">
        <v>97</v>
      </c>
      <c r="W1105">
        <v>8</v>
      </c>
      <c r="X1105" t="s">
        <v>100</v>
      </c>
      <c r="Y1105" t="b">
        <v>0</v>
      </c>
    </row>
    <row r="1106" spans="1:25" x14ac:dyDescent="0.25">
      <c r="A1106" t="s">
        <v>92</v>
      </c>
      <c r="B1106" t="s">
        <v>294</v>
      </c>
      <c r="C1106" t="s">
        <v>290</v>
      </c>
      <c r="D1106" t="s">
        <v>109</v>
      </c>
      <c r="E1106" t="s">
        <v>115</v>
      </c>
      <c r="F1106" t="s">
        <v>97</v>
      </c>
      <c r="H1106" t="s">
        <v>97</v>
      </c>
      <c r="I1106">
        <v>1</v>
      </c>
      <c r="J1106" t="s">
        <v>114</v>
      </c>
      <c r="K1106" s="19">
        <v>0.25</v>
      </c>
      <c r="L1106" s="19">
        <v>0.60416666666666663</v>
      </c>
      <c r="M1106">
        <v>8.5</v>
      </c>
      <c r="N1106">
        <v>388.78</v>
      </c>
      <c r="O1106">
        <v>0</v>
      </c>
      <c r="P1106">
        <v>0</v>
      </c>
      <c r="Q1106" t="s">
        <v>97</v>
      </c>
      <c r="R1106">
        <v>30</v>
      </c>
      <c r="S1106" s="19">
        <v>0.45833333333333331</v>
      </c>
      <c r="U1106" s="19"/>
      <c r="V1106" t="s">
        <v>97</v>
      </c>
      <c r="W1106">
        <v>8</v>
      </c>
      <c r="X1106" t="s">
        <v>100</v>
      </c>
      <c r="Y1106" t="b">
        <v>0</v>
      </c>
    </row>
    <row r="1107" spans="1:25" x14ac:dyDescent="0.25">
      <c r="A1107" t="s">
        <v>92</v>
      </c>
      <c r="B1107" t="s">
        <v>294</v>
      </c>
      <c r="C1107" t="s">
        <v>290</v>
      </c>
      <c r="D1107" t="s">
        <v>109</v>
      </c>
      <c r="E1107" t="s">
        <v>115</v>
      </c>
      <c r="F1107" t="s">
        <v>97</v>
      </c>
      <c r="H1107" t="s">
        <v>97</v>
      </c>
      <c r="I1107">
        <v>2</v>
      </c>
      <c r="J1107" t="s">
        <v>99</v>
      </c>
      <c r="K1107" s="19">
        <v>0.25</v>
      </c>
      <c r="L1107" s="19">
        <v>0.60416666666666663</v>
      </c>
      <c r="M1107">
        <v>8.5</v>
      </c>
      <c r="N1107">
        <v>222.16</v>
      </c>
      <c r="O1107">
        <v>0</v>
      </c>
      <c r="P1107">
        <v>0</v>
      </c>
      <c r="Q1107" t="s">
        <v>97</v>
      </c>
      <c r="R1107">
        <v>30</v>
      </c>
      <c r="S1107" s="19">
        <v>0.45833333333333331</v>
      </c>
      <c r="U1107" s="19"/>
      <c r="V1107" t="s">
        <v>97</v>
      </c>
      <c r="W1107">
        <v>8</v>
      </c>
      <c r="X1107" t="s">
        <v>100</v>
      </c>
      <c r="Y1107" t="b">
        <v>0</v>
      </c>
    </row>
    <row r="1108" spans="1:25" x14ac:dyDescent="0.25">
      <c r="A1108" t="s">
        <v>92</v>
      </c>
      <c r="B1108" t="s">
        <v>294</v>
      </c>
      <c r="C1108" t="s">
        <v>290</v>
      </c>
      <c r="D1108" t="s">
        <v>109</v>
      </c>
      <c r="E1108" t="s">
        <v>115</v>
      </c>
      <c r="F1108" t="s">
        <v>97</v>
      </c>
      <c r="H1108" t="s">
        <v>97</v>
      </c>
      <c r="I1108">
        <v>2</v>
      </c>
      <c r="J1108" t="s">
        <v>113</v>
      </c>
      <c r="K1108" s="19">
        <v>0.25</v>
      </c>
      <c r="L1108" s="19">
        <v>0.60416666666666663</v>
      </c>
      <c r="M1108">
        <v>8.5</v>
      </c>
      <c r="N1108">
        <v>333.24</v>
      </c>
      <c r="O1108">
        <v>0</v>
      </c>
      <c r="P1108">
        <v>0</v>
      </c>
      <c r="Q1108" t="s">
        <v>97</v>
      </c>
      <c r="R1108">
        <v>30</v>
      </c>
      <c r="S1108" s="19">
        <v>0.45833333333333331</v>
      </c>
      <c r="U1108" s="19"/>
      <c r="V1108" t="s">
        <v>97</v>
      </c>
      <c r="W1108">
        <v>8</v>
      </c>
      <c r="X1108" t="s">
        <v>100</v>
      </c>
      <c r="Y1108" t="b">
        <v>0</v>
      </c>
    </row>
    <row r="1109" spans="1:25" x14ac:dyDescent="0.25">
      <c r="A1109" t="s">
        <v>92</v>
      </c>
      <c r="B1109" t="s">
        <v>294</v>
      </c>
      <c r="C1109" t="s">
        <v>290</v>
      </c>
      <c r="D1109" t="s">
        <v>109</v>
      </c>
      <c r="E1109" t="s">
        <v>115</v>
      </c>
      <c r="F1109" t="s">
        <v>97</v>
      </c>
      <c r="H1109" t="s">
        <v>97</v>
      </c>
      <c r="I1109">
        <v>2</v>
      </c>
      <c r="J1109" t="s">
        <v>114</v>
      </c>
      <c r="K1109" s="19">
        <v>0.25</v>
      </c>
      <c r="L1109" s="19">
        <v>0.60416666666666663</v>
      </c>
      <c r="M1109">
        <v>8.5</v>
      </c>
      <c r="N1109">
        <v>388.78</v>
      </c>
      <c r="O1109">
        <v>0</v>
      </c>
      <c r="P1109">
        <v>0</v>
      </c>
      <c r="Q1109" t="s">
        <v>97</v>
      </c>
      <c r="R1109">
        <v>30</v>
      </c>
      <c r="S1109" s="19">
        <v>0.45833333333333331</v>
      </c>
      <c r="U1109" s="19"/>
      <c r="V1109" t="s">
        <v>97</v>
      </c>
      <c r="W1109">
        <v>8</v>
      </c>
      <c r="X1109" t="s">
        <v>100</v>
      </c>
      <c r="Y1109" t="b">
        <v>0</v>
      </c>
    </row>
    <row r="1110" spans="1:25" x14ac:dyDescent="0.25">
      <c r="A1110" t="s">
        <v>92</v>
      </c>
      <c r="B1110" t="s">
        <v>294</v>
      </c>
      <c r="C1110" t="s">
        <v>290</v>
      </c>
      <c r="D1110" t="s">
        <v>109</v>
      </c>
      <c r="E1110" t="s">
        <v>115</v>
      </c>
      <c r="F1110" t="s">
        <v>97</v>
      </c>
      <c r="G1110">
        <v>19009</v>
      </c>
      <c r="H1110" t="s">
        <v>296</v>
      </c>
      <c r="I1110">
        <v>1</v>
      </c>
      <c r="J1110" t="s">
        <v>105</v>
      </c>
      <c r="K1110" s="19">
        <v>0.45833333333333331</v>
      </c>
      <c r="L1110" s="19">
        <v>0.8125</v>
      </c>
      <c r="M1110">
        <v>8.5</v>
      </c>
      <c r="N1110">
        <v>228.96</v>
      </c>
      <c r="O1110">
        <v>60</v>
      </c>
      <c r="P1110">
        <v>76</v>
      </c>
      <c r="Q1110" t="s">
        <v>97</v>
      </c>
      <c r="R1110">
        <v>30</v>
      </c>
      <c r="S1110" s="19">
        <v>0.58333333333333337</v>
      </c>
      <c r="U1110" s="19"/>
      <c r="V1110" t="s">
        <v>97</v>
      </c>
      <c r="W1110">
        <v>8</v>
      </c>
      <c r="X1110" t="s">
        <v>100</v>
      </c>
      <c r="Y1110" t="b">
        <v>0</v>
      </c>
    </row>
    <row r="1111" spans="1:25" x14ac:dyDescent="0.25">
      <c r="A1111" t="s">
        <v>92</v>
      </c>
      <c r="B1111" t="s">
        <v>294</v>
      </c>
      <c r="C1111" t="s">
        <v>290</v>
      </c>
      <c r="D1111" t="s">
        <v>109</v>
      </c>
      <c r="E1111" t="s">
        <v>115</v>
      </c>
      <c r="F1111" t="s">
        <v>97</v>
      </c>
      <c r="G1111">
        <v>19009</v>
      </c>
      <c r="H1111" t="s">
        <v>296</v>
      </c>
      <c r="I1111">
        <v>1</v>
      </c>
      <c r="J1111" t="s">
        <v>99</v>
      </c>
      <c r="K1111" s="19">
        <v>0.25</v>
      </c>
      <c r="L1111" s="19">
        <v>0.60416666666666663</v>
      </c>
      <c r="M1111">
        <v>8.5</v>
      </c>
      <c r="N1111">
        <v>228.96</v>
      </c>
      <c r="O1111">
        <v>60</v>
      </c>
      <c r="P1111">
        <v>76</v>
      </c>
      <c r="Q1111" t="s">
        <v>97</v>
      </c>
      <c r="R1111">
        <v>30</v>
      </c>
      <c r="S1111" s="19">
        <v>0.45833333333333331</v>
      </c>
      <c r="U1111" s="19"/>
      <c r="V1111" t="s">
        <v>97</v>
      </c>
      <c r="W1111">
        <v>8</v>
      </c>
      <c r="X1111" t="s">
        <v>100</v>
      </c>
      <c r="Y1111" t="b">
        <v>0</v>
      </c>
    </row>
    <row r="1112" spans="1:25" x14ac:dyDescent="0.25">
      <c r="A1112" t="s">
        <v>92</v>
      </c>
      <c r="B1112" t="s">
        <v>294</v>
      </c>
      <c r="C1112" t="s">
        <v>290</v>
      </c>
      <c r="D1112" t="s">
        <v>109</v>
      </c>
      <c r="E1112" t="s">
        <v>115</v>
      </c>
      <c r="F1112" t="s">
        <v>97</v>
      </c>
      <c r="G1112">
        <v>19009</v>
      </c>
      <c r="H1112" t="s">
        <v>296</v>
      </c>
      <c r="I1112">
        <v>1</v>
      </c>
      <c r="J1112" t="s">
        <v>101</v>
      </c>
      <c r="K1112" s="19">
        <v>0.45833333333333331</v>
      </c>
      <c r="L1112" s="19">
        <v>0.8125</v>
      </c>
      <c r="M1112">
        <v>8.5</v>
      </c>
      <c r="N1112">
        <v>228.96</v>
      </c>
      <c r="O1112">
        <v>60</v>
      </c>
      <c r="P1112">
        <v>76</v>
      </c>
      <c r="Q1112" t="s">
        <v>97</v>
      </c>
      <c r="R1112">
        <v>30</v>
      </c>
      <c r="S1112" s="19">
        <v>0.58333333333333337</v>
      </c>
      <c r="U1112" s="19"/>
      <c r="V1112" t="s">
        <v>97</v>
      </c>
      <c r="W1112">
        <v>8</v>
      </c>
      <c r="X1112" t="s">
        <v>100</v>
      </c>
      <c r="Y1112" t="b">
        <v>0</v>
      </c>
    </row>
    <row r="1113" spans="1:25" x14ac:dyDescent="0.25">
      <c r="A1113" t="s">
        <v>92</v>
      </c>
      <c r="B1113" t="s">
        <v>294</v>
      </c>
      <c r="C1113" t="s">
        <v>290</v>
      </c>
      <c r="D1113" t="s">
        <v>109</v>
      </c>
      <c r="E1113" t="s">
        <v>115</v>
      </c>
      <c r="F1113" t="s">
        <v>97</v>
      </c>
      <c r="G1113">
        <v>19009</v>
      </c>
      <c r="H1113" t="s">
        <v>296</v>
      </c>
      <c r="I1113">
        <v>1</v>
      </c>
      <c r="J1113" t="s">
        <v>102</v>
      </c>
      <c r="K1113" s="19">
        <v>0.25</v>
      </c>
      <c r="L1113" s="19">
        <v>0.60416666666666663</v>
      </c>
      <c r="M1113">
        <v>8.5</v>
      </c>
      <c r="N1113">
        <v>228.96</v>
      </c>
      <c r="O1113">
        <v>60</v>
      </c>
      <c r="P1113">
        <v>76</v>
      </c>
      <c r="Q1113" t="s">
        <v>97</v>
      </c>
      <c r="R1113">
        <v>30</v>
      </c>
      <c r="S1113" s="19">
        <v>0.45833333333333331</v>
      </c>
      <c r="U1113" s="19">
        <v>0.41666666666666669</v>
      </c>
      <c r="V1113" t="s">
        <v>97</v>
      </c>
      <c r="W1113">
        <v>8</v>
      </c>
      <c r="X1113" t="s">
        <v>100</v>
      </c>
      <c r="Y1113" t="b">
        <v>0</v>
      </c>
    </row>
    <row r="1114" spans="1:25" x14ac:dyDescent="0.25">
      <c r="A1114" t="s">
        <v>92</v>
      </c>
      <c r="B1114" t="s">
        <v>294</v>
      </c>
      <c r="C1114" t="s">
        <v>290</v>
      </c>
      <c r="D1114" t="s">
        <v>109</v>
      </c>
      <c r="E1114" t="s">
        <v>115</v>
      </c>
      <c r="F1114" t="s">
        <v>97</v>
      </c>
      <c r="G1114">
        <v>19009</v>
      </c>
      <c r="H1114" t="s">
        <v>296</v>
      </c>
      <c r="I1114">
        <v>1</v>
      </c>
      <c r="J1114" t="s">
        <v>103</v>
      </c>
      <c r="K1114" s="19">
        <v>0.25</v>
      </c>
      <c r="L1114" s="19">
        <v>0.60416666666666663</v>
      </c>
      <c r="M1114">
        <v>8.5</v>
      </c>
      <c r="N1114">
        <v>228.96</v>
      </c>
      <c r="O1114">
        <v>60</v>
      </c>
      <c r="P1114">
        <v>76</v>
      </c>
      <c r="Q1114" t="s">
        <v>97</v>
      </c>
      <c r="R1114">
        <v>30</v>
      </c>
      <c r="S1114" s="19">
        <v>0.45833333333333331</v>
      </c>
      <c r="U1114" s="19"/>
      <c r="V1114" t="s">
        <v>97</v>
      </c>
      <c r="W1114">
        <v>8</v>
      </c>
      <c r="X1114" t="s">
        <v>100</v>
      </c>
      <c r="Y1114" t="b">
        <v>0</v>
      </c>
    </row>
    <row r="1115" spans="1:25" x14ac:dyDescent="0.25">
      <c r="A1115" t="s">
        <v>92</v>
      </c>
      <c r="B1115" t="s">
        <v>294</v>
      </c>
      <c r="C1115" t="s">
        <v>290</v>
      </c>
      <c r="D1115" t="s">
        <v>109</v>
      </c>
      <c r="E1115" t="s">
        <v>115</v>
      </c>
      <c r="F1115" t="s">
        <v>97</v>
      </c>
      <c r="G1115">
        <v>19009</v>
      </c>
      <c r="H1115" t="s">
        <v>296</v>
      </c>
      <c r="I1115">
        <v>2</v>
      </c>
      <c r="J1115" t="s">
        <v>105</v>
      </c>
      <c r="K1115" s="19">
        <v>0.45833333333333331</v>
      </c>
      <c r="L1115" s="19">
        <v>0.8125</v>
      </c>
      <c r="M1115">
        <v>8.5</v>
      </c>
      <c r="N1115">
        <v>228.96</v>
      </c>
      <c r="O1115">
        <v>60</v>
      </c>
      <c r="P1115">
        <v>76</v>
      </c>
      <c r="Q1115" t="s">
        <v>97</v>
      </c>
      <c r="R1115">
        <v>30</v>
      </c>
      <c r="S1115" s="19">
        <v>0.58333333333333337</v>
      </c>
      <c r="U1115" s="19"/>
      <c r="V1115" t="s">
        <v>97</v>
      </c>
      <c r="W1115">
        <v>8</v>
      </c>
      <c r="X1115" t="s">
        <v>100</v>
      </c>
      <c r="Y1115" t="b">
        <v>0</v>
      </c>
    </row>
    <row r="1116" spans="1:25" x14ac:dyDescent="0.25">
      <c r="A1116" t="s">
        <v>92</v>
      </c>
      <c r="B1116" t="s">
        <v>294</v>
      </c>
      <c r="C1116" t="s">
        <v>290</v>
      </c>
      <c r="D1116" t="s">
        <v>109</v>
      </c>
      <c r="E1116" t="s">
        <v>115</v>
      </c>
      <c r="F1116" t="s">
        <v>97</v>
      </c>
      <c r="G1116">
        <v>19009</v>
      </c>
      <c r="H1116" t="s">
        <v>296</v>
      </c>
      <c r="I1116">
        <v>2</v>
      </c>
      <c r="J1116" t="s">
        <v>99</v>
      </c>
      <c r="K1116" s="19">
        <v>0.45833333333333331</v>
      </c>
      <c r="L1116" s="19">
        <v>0.8125</v>
      </c>
      <c r="M1116">
        <v>8.5</v>
      </c>
      <c r="N1116">
        <v>228.96</v>
      </c>
      <c r="O1116">
        <v>60</v>
      </c>
      <c r="P1116">
        <v>76</v>
      </c>
      <c r="Q1116" t="s">
        <v>97</v>
      </c>
      <c r="R1116">
        <v>30</v>
      </c>
      <c r="S1116" s="19">
        <v>0.58333333333333337</v>
      </c>
      <c r="U1116" s="19"/>
      <c r="V1116" t="s">
        <v>97</v>
      </c>
      <c r="W1116">
        <v>8</v>
      </c>
      <c r="X1116" t="s">
        <v>100</v>
      </c>
      <c r="Y1116" t="b">
        <v>0</v>
      </c>
    </row>
    <row r="1117" spans="1:25" x14ac:dyDescent="0.25">
      <c r="A1117" t="s">
        <v>92</v>
      </c>
      <c r="B1117" t="s">
        <v>294</v>
      </c>
      <c r="C1117" t="s">
        <v>290</v>
      </c>
      <c r="D1117" t="s">
        <v>109</v>
      </c>
      <c r="E1117" t="s">
        <v>115</v>
      </c>
      <c r="F1117" t="s">
        <v>97</v>
      </c>
      <c r="G1117">
        <v>19009</v>
      </c>
      <c r="H1117" t="s">
        <v>296</v>
      </c>
      <c r="I1117">
        <v>2</v>
      </c>
      <c r="J1117" t="s">
        <v>113</v>
      </c>
      <c r="K1117" s="19">
        <v>0.45833333333333331</v>
      </c>
      <c r="L1117" s="19">
        <v>0.8125</v>
      </c>
      <c r="M1117">
        <v>8.5</v>
      </c>
      <c r="N1117">
        <v>343.44</v>
      </c>
      <c r="O1117">
        <v>60</v>
      </c>
      <c r="P1117">
        <v>76</v>
      </c>
      <c r="Q1117" t="s">
        <v>97</v>
      </c>
      <c r="R1117">
        <v>30</v>
      </c>
      <c r="S1117" s="19">
        <v>0.58333333333333337</v>
      </c>
      <c r="U1117" s="19"/>
      <c r="V1117" t="s">
        <v>97</v>
      </c>
      <c r="W1117">
        <v>8</v>
      </c>
      <c r="X1117" t="s">
        <v>100</v>
      </c>
      <c r="Y1117" t="b">
        <v>0</v>
      </c>
    </row>
    <row r="1118" spans="1:25" x14ac:dyDescent="0.25">
      <c r="A1118" t="s">
        <v>92</v>
      </c>
      <c r="B1118" t="s">
        <v>294</v>
      </c>
      <c r="C1118" t="s">
        <v>290</v>
      </c>
      <c r="D1118" t="s">
        <v>109</v>
      </c>
      <c r="E1118" t="s">
        <v>115</v>
      </c>
      <c r="F1118" t="s">
        <v>97</v>
      </c>
      <c r="G1118">
        <v>19009</v>
      </c>
      <c r="H1118" t="s">
        <v>296</v>
      </c>
      <c r="I1118">
        <v>2</v>
      </c>
      <c r="J1118" t="s">
        <v>114</v>
      </c>
      <c r="K1118" s="19">
        <v>0.45833333333333331</v>
      </c>
      <c r="L1118" s="19">
        <v>0.8125</v>
      </c>
      <c r="M1118">
        <v>8.5</v>
      </c>
      <c r="N1118">
        <v>400.68</v>
      </c>
      <c r="O1118">
        <v>60</v>
      </c>
      <c r="P1118">
        <v>76</v>
      </c>
      <c r="Q1118" t="s">
        <v>97</v>
      </c>
      <c r="R1118">
        <v>30</v>
      </c>
      <c r="S1118" s="19">
        <v>0.58333333333333337</v>
      </c>
      <c r="U1118" s="19"/>
      <c r="V1118" t="s">
        <v>97</v>
      </c>
      <c r="W1118">
        <v>8</v>
      </c>
      <c r="X1118" t="s">
        <v>100</v>
      </c>
      <c r="Y1118" t="b">
        <v>0</v>
      </c>
    </row>
    <row r="1119" spans="1:25" x14ac:dyDescent="0.25">
      <c r="A1119" t="s">
        <v>92</v>
      </c>
      <c r="B1119" t="s">
        <v>294</v>
      </c>
      <c r="C1119" t="s">
        <v>290</v>
      </c>
      <c r="D1119" t="s">
        <v>109</v>
      </c>
      <c r="E1119" t="s">
        <v>115</v>
      </c>
      <c r="F1119" t="s">
        <v>97</v>
      </c>
      <c r="G1119">
        <v>19615</v>
      </c>
      <c r="H1119" t="s">
        <v>297</v>
      </c>
      <c r="I1119">
        <v>1</v>
      </c>
      <c r="J1119" t="s">
        <v>105</v>
      </c>
      <c r="K1119" s="19">
        <v>0.25</v>
      </c>
      <c r="L1119" s="19">
        <v>0.60416666666666663</v>
      </c>
      <c r="M1119">
        <v>8.5</v>
      </c>
      <c r="N1119">
        <v>228.96</v>
      </c>
      <c r="O1119">
        <v>60</v>
      </c>
      <c r="P1119">
        <v>76</v>
      </c>
      <c r="Q1119" t="s">
        <v>97</v>
      </c>
      <c r="R1119">
        <v>30</v>
      </c>
      <c r="S1119" s="19">
        <v>0.45833333333333331</v>
      </c>
      <c r="U1119" s="19"/>
      <c r="V1119" t="s">
        <v>97</v>
      </c>
      <c r="W1119">
        <v>8</v>
      </c>
      <c r="X1119" t="s">
        <v>100</v>
      </c>
      <c r="Y1119" t="b">
        <v>0</v>
      </c>
    </row>
    <row r="1120" spans="1:25" x14ac:dyDescent="0.25">
      <c r="A1120" t="s">
        <v>92</v>
      </c>
      <c r="B1120" t="s">
        <v>294</v>
      </c>
      <c r="C1120" t="s">
        <v>290</v>
      </c>
      <c r="D1120" t="s">
        <v>109</v>
      </c>
      <c r="E1120" t="s">
        <v>115</v>
      </c>
      <c r="F1120" t="s">
        <v>97</v>
      </c>
      <c r="G1120">
        <v>19615</v>
      </c>
      <c r="H1120" t="s">
        <v>297</v>
      </c>
      <c r="I1120">
        <v>1</v>
      </c>
      <c r="J1120" t="s">
        <v>113</v>
      </c>
      <c r="K1120" s="19">
        <v>0.25</v>
      </c>
      <c r="L1120" s="19">
        <v>0.60416666666666663</v>
      </c>
      <c r="M1120">
        <v>8.5</v>
      </c>
      <c r="N1120">
        <v>343.44</v>
      </c>
      <c r="O1120">
        <v>60</v>
      </c>
      <c r="P1120">
        <v>76</v>
      </c>
      <c r="Q1120" t="s">
        <v>97</v>
      </c>
      <c r="R1120">
        <v>30</v>
      </c>
      <c r="S1120" s="19">
        <v>0.45833333333333331</v>
      </c>
      <c r="U1120" s="19"/>
      <c r="V1120" t="s">
        <v>97</v>
      </c>
      <c r="W1120">
        <v>8</v>
      </c>
      <c r="X1120" t="s">
        <v>100</v>
      </c>
      <c r="Y1120" t="b">
        <v>0</v>
      </c>
    </row>
    <row r="1121" spans="1:25" x14ac:dyDescent="0.25">
      <c r="A1121" t="s">
        <v>92</v>
      </c>
      <c r="B1121" t="s">
        <v>294</v>
      </c>
      <c r="C1121" t="s">
        <v>290</v>
      </c>
      <c r="D1121" t="s">
        <v>109</v>
      </c>
      <c r="E1121" t="s">
        <v>115</v>
      </c>
      <c r="F1121" t="s">
        <v>97</v>
      </c>
      <c r="G1121">
        <v>19615</v>
      </c>
      <c r="H1121" t="s">
        <v>297</v>
      </c>
      <c r="I1121">
        <v>1</v>
      </c>
      <c r="J1121" t="s">
        <v>114</v>
      </c>
      <c r="K1121" s="19">
        <v>0.45833333333333331</v>
      </c>
      <c r="L1121" s="19">
        <v>0.8125</v>
      </c>
      <c r="M1121">
        <v>8.5</v>
      </c>
      <c r="N1121">
        <v>400.68</v>
      </c>
      <c r="O1121">
        <v>60</v>
      </c>
      <c r="P1121">
        <v>76</v>
      </c>
      <c r="Q1121" t="s">
        <v>97</v>
      </c>
      <c r="R1121">
        <v>30</v>
      </c>
      <c r="S1121" s="19">
        <v>0.58333333333333337</v>
      </c>
      <c r="U1121" s="19"/>
      <c r="V1121" t="s">
        <v>97</v>
      </c>
      <c r="W1121">
        <v>8</v>
      </c>
      <c r="X1121" t="s">
        <v>100</v>
      </c>
      <c r="Y1121" t="b">
        <v>0</v>
      </c>
    </row>
    <row r="1122" spans="1:25" x14ac:dyDescent="0.25">
      <c r="A1122" t="s">
        <v>92</v>
      </c>
      <c r="B1122" t="s">
        <v>294</v>
      </c>
      <c r="C1122" t="s">
        <v>290</v>
      </c>
      <c r="D1122" t="s">
        <v>109</v>
      </c>
      <c r="E1122" t="s">
        <v>115</v>
      </c>
      <c r="F1122" t="s">
        <v>97</v>
      </c>
      <c r="G1122">
        <v>19615</v>
      </c>
      <c r="H1122" t="s">
        <v>297</v>
      </c>
      <c r="I1122">
        <v>1</v>
      </c>
      <c r="J1122" t="s">
        <v>101</v>
      </c>
      <c r="K1122" s="19">
        <v>0.25</v>
      </c>
      <c r="L1122" s="19">
        <v>0.60416666666666663</v>
      </c>
      <c r="M1122">
        <v>8.5</v>
      </c>
      <c r="N1122">
        <v>228.96</v>
      </c>
      <c r="O1122">
        <v>60</v>
      </c>
      <c r="P1122">
        <v>76</v>
      </c>
      <c r="Q1122" t="s">
        <v>97</v>
      </c>
      <c r="R1122">
        <v>30</v>
      </c>
      <c r="S1122" s="19">
        <v>0.45833333333333331</v>
      </c>
      <c r="U1122" s="19"/>
      <c r="V1122" t="s">
        <v>97</v>
      </c>
      <c r="W1122">
        <v>8</v>
      </c>
      <c r="X1122" t="s">
        <v>100</v>
      </c>
      <c r="Y1122" t="b">
        <v>0</v>
      </c>
    </row>
    <row r="1123" spans="1:25" x14ac:dyDescent="0.25">
      <c r="A1123" t="s">
        <v>92</v>
      </c>
      <c r="B1123" t="s">
        <v>294</v>
      </c>
      <c r="C1123" t="s">
        <v>290</v>
      </c>
      <c r="D1123" t="s">
        <v>109</v>
      </c>
      <c r="E1123" t="s">
        <v>115</v>
      </c>
      <c r="F1123" t="s">
        <v>97</v>
      </c>
      <c r="G1123">
        <v>19615</v>
      </c>
      <c r="H1123" t="s">
        <v>297</v>
      </c>
      <c r="I1123">
        <v>2</v>
      </c>
      <c r="J1123" t="s">
        <v>105</v>
      </c>
      <c r="K1123" s="19">
        <v>0.25</v>
      </c>
      <c r="L1123" s="19">
        <v>0.60416666666666663</v>
      </c>
      <c r="M1123">
        <v>8.5</v>
      </c>
      <c r="N1123">
        <v>228.96</v>
      </c>
      <c r="O1123">
        <v>60</v>
      </c>
      <c r="P1123">
        <v>76</v>
      </c>
      <c r="Q1123" t="s">
        <v>97</v>
      </c>
      <c r="R1123">
        <v>30</v>
      </c>
      <c r="S1123" s="19">
        <v>0.45833333333333331</v>
      </c>
      <c r="U1123" s="19"/>
      <c r="V1123" t="s">
        <v>97</v>
      </c>
      <c r="W1123">
        <v>8</v>
      </c>
      <c r="X1123" t="s">
        <v>100</v>
      </c>
      <c r="Y1123" t="b">
        <v>0</v>
      </c>
    </row>
    <row r="1124" spans="1:25" x14ac:dyDescent="0.25">
      <c r="A1124" t="s">
        <v>92</v>
      </c>
      <c r="B1124" t="s">
        <v>294</v>
      </c>
      <c r="C1124" t="s">
        <v>290</v>
      </c>
      <c r="D1124" t="s">
        <v>109</v>
      </c>
      <c r="E1124" t="s">
        <v>115</v>
      </c>
      <c r="F1124" t="s">
        <v>97</v>
      </c>
      <c r="G1124">
        <v>19615</v>
      </c>
      <c r="H1124" t="s">
        <v>297</v>
      </c>
      <c r="I1124">
        <v>2</v>
      </c>
      <c r="J1124" t="s">
        <v>101</v>
      </c>
      <c r="K1124" s="19">
        <v>0.25</v>
      </c>
      <c r="L1124" s="19">
        <v>0.60416666666666663</v>
      </c>
      <c r="M1124">
        <v>8.5</v>
      </c>
      <c r="N1124">
        <v>228.96</v>
      </c>
      <c r="O1124">
        <v>60</v>
      </c>
      <c r="P1124">
        <v>76</v>
      </c>
      <c r="Q1124" t="s">
        <v>97</v>
      </c>
      <c r="R1124">
        <v>30</v>
      </c>
      <c r="S1124" s="19">
        <v>0.45833333333333331</v>
      </c>
      <c r="U1124" s="19"/>
      <c r="V1124" t="s">
        <v>97</v>
      </c>
      <c r="W1124">
        <v>8</v>
      </c>
      <c r="X1124" t="s">
        <v>100</v>
      </c>
      <c r="Y1124" t="b">
        <v>0</v>
      </c>
    </row>
    <row r="1125" spans="1:25" x14ac:dyDescent="0.25">
      <c r="A1125" t="s">
        <v>92</v>
      </c>
      <c r="B1125" t="s">
        <v>294</v>
      </c>
      <c r="C1125" t="s">
        <v>290</v>
      </c>
      <c r="D1125" t="s">
        <v>109</v>
      </c>
      <c r="E1125" t="s">
        <v>115</v>
      </c>
      <c r="F1125" t="s">
        <v>97</v>
      </c>
      <c r="G1125">
        <v>19615</v>
      </c>
      <c r="H1125" t="s">
        <v>297</v>
      </c>
      <c r="I1125">
        <v>2</v>
      </c>
      <c r="J1125" t="s">
        <v>102</v>
      </c>
      <c r="K1125" s="19">
        <v>0.25</v>
      </c>
      <c r="L1125" s="19">
        <v>0.60416666666666663</v>
      </c>
      <c r="M1125">
        <v>8.5</v>
      </c>
      <c r="N1125">
        <v>228.96</v>
      </c>
      <c r="O1125">
        <v>60</v>
      </c>
      <c r="P1125">
        <v>76</v>
      </c>
      <c r="Q1125" t="s">
        <v>97</v>
      </c>
      <c r="R1125">
        <v>30</v>
      </c>
      <c r="S1125" s="19">
        <v>0.45833333333333331</v>
      </c>
      <c r="U1125" s="19"/>
      <c r="V1125" t="s">
        <v>97</v>
      </c>
      <c r="W1125">
        <v>8</v>
      </c>
      <c r="X1125" t="s">
        <v>100</v>
      </c>
      <c r="Y1125" t="b">
        <v>0</v>
      </c>
    </row>
    <row r="1126" spans="1:25" x14ac:dyDescent="0.25">
      <c r="A1126" t="s">
        <v>92</v>
      </c>
      <c r="B1126" t="s">
        <v>294</v>
      </c>
      <c r="C1126" t="s">
        <v>290</v>
      </c>
      <c r="D1126" t="s">
        <v>109</v>
      </c>
      <c r="E1126" t="s">
        <v>115</v>
      </c>
      <c r="F1126" t="s">
        <v>97</v>
      </c>
      <c r="G1126">
        <v>19615</v>
      </c>
      <c r="H1126" t="s">
        <v>297</v>
      </c>
      <c r="I1126">
        <v>2</v>
      </c>
      <c r="J1126" t="s">
        <v>103</v>
      </c>
      <c r="K1126" s="19">
        <v>0.25</v>
      </c>
      <c r="L1126" s="19">
        <v>0.60416666666666663</v>
      </c>
      <c r="M1126">
        <v>8.5</v>
      </c>
      <c r="N1126">
        <v>228.96</v>
      </c>
      <c r="O1126">
        <v>60</v>
      </c>
      <c r="P1126">
        <v>76</v>
      </c>
      <c r="Q1126" t="s">
        <v>97</v>
      </c>
      <c r="R1126">
        <v>30</v>
      </c>
      <c r="S1126" s="19">
        <v>0.45833333333333331</v>
      </c>
      <c r="U1126" s="19"/>
      <c r="V1126" t="s">
        <v>97</v>
      </c>
      <c r="W1126">
        <v>8</v>
      </c>
      <c r="X1126" t="s">
        <v>100</v>
      </c>
      <c r="Y1126" t="b">
        <v>0</v>
      </c>
    </row>
    <row r="1127" spans="1:25" x14ac:dyDescent="0.25">
      <c r="A1127" t="s">
        <v>92</v>
      </c>
      <c r="B1127" t="s">
        <v>294</v>
      </c>
      <c r="C1127" t="s">
        <v>290</v>
      </c>
      <c r="D1127" t="s">
        <v>109</v>
      </c>
      <c r="E1127" t="s">
        <v>115</v>
      </c>
      <c r="F1127" t="s">
        <v>97</v>
      </c>
      <c r="G1127">
        <v>21597</v>
      </c>
      <c r="H1127" t="s">
        <v>298</v>
      </c>
      <c r="I1127">
        <v>1</v>
      </c>
      <c r="J1127" t="s">
        <v>99</v>
      </c>
      <c r="K1127" s="19">
        <v>0.45833333333333331</v>
      </c>
      <c r="L1127" s="19">
        <v>0.8125</v>
      </c>
      <c r="M1127">
        <v>8.5</v>
      </c>
      <c r="N1127">
        <v>228.96</v>
      </c>
      <c r="O1127">
        <v>48</v>
      </c>
      <c r="P1127">
        <v>76</v>
      </c>
      <c r="Q1127" t="s">
        <v>97</v>
      </c>
      <c r="R1127">
        <v>30</v>
      </c>
      <c r="S1127" s="19">
        <v>0.63541666666666663</v>
      </c>
      <c r="U1127" s="19"/>
      <c r="V1127" t="s">
        <v>97</v>
      </c>
      <c r="W1127">
        <v>8</v>
      </c>
      <c r="X1127" t="s">
        <v>100</v>
      </c>
      <c r="Y1127" t="b">
        <v>0</v>
      </c>
    </row>
    <row r="1128" spans="1:25" x14ac:dyDescent="0.25">
      <c r="A1128" t="s">
        <v>92</v>
      </c>
      <c r="B1128" t="s">
        <v>294</v>
      </c>
      <c r="C1128" t="s">
        <v>290</v>
      </c>
      <c r="D1128" t="s">
        <v>109</v>
      </c>
      <c r="E1128" t="s">
        <v>115</v>
      </c>
      <c r="F1128" t="s">
        <v>97</v>
      </c>
      <c r="G1128">
        <v>21597</v>
      </c>
      <c r="H1128" t="s">
        <v>298</v>
      </c>
      <c r="I1128">
        <v>1</v>
      </c>
      <c r="J1128" t="s">
        <v>113</v>
      </c>
      <c r="K1128" s="19">
        <v>0.45833333333333331</v>
      </c>
      <c r="L1128" s="19">
        <v>0.8125</v>
      </c>
      <c r="M1128">
        <v>8.5</v>
      </c>
      <c r="N1128">
        <v>343.44</v>
      </c>
      <c r="O1128">
        <v>48</v>
      </c>
      <c r="P1128">
        <v>76</v>
      </c>
      <c r="Q1128" t="s">
        <v>97</v>
      </c>
      <c r="R1128">
        <v>30</v>
      </c>
      <c r="S1128" s="19">
        <v>0.58333333333333337</v>
      </c>
      <c r="U1128" s="19"/>
      <c r="V1128" t="s">
        <v>97</v>
      </c>
      <c r="W1128">
        <v>8</v>
      </c>
      <c r="X1128" t="s">
        <v>100</v>
      </c>
      <c r="Y1128" t="b">
        <v>0</v>
      </c>
    </row>
    <row r="1129" spans="1:25" x14ac:dyDescent="0.25">
      <c r="A1129" t="s">
        <v>92</v>
      </c>
      <c r="B1129" t="s">
        <v>294</v>
      </c>
      <c r="C1129" t="s">
        <v>290</v>
      </c>
      <c r="D1129" t="s">
        <v>109</v>
      </c>
      <c r="E1129" t="s">
        <v>115</v>
      </c>
      <c r="F1129" t="s">
        <v>97</v>
      </c>
      <c r="G1129">
        <v>21597</v>
      </c>
      <c r="H1129" t="s">
        <v>298</v>
      </c>
      <c r="I1129">
        <v>1</v>
      </c>
      <c r="J1129" t="s">
        <v>102</v>
      </c>
      <c r="K1129" s="19">
        <v>0.45833333333333331</v>
      </c>
      <c r="L1129" s="19">
        <v>0.8125</v>
      </c>
      <c r="M1129">
        <v>8.5</v>
      </c>
      <c r="N1129">
        <v>228.96</v>
      </c>
      <c r="O1129">
        <v>48</v>
      </c>
      <c r="P1129">
        <v>76</v>
      </c>
      <c r="Q1129" t="s">
        <v>97</v>
      </c>
      <c r="R1129">
        <v>30</v>
      </c>
      <c r="S1129" s="19">
        <v>0.58333333333333337</v>
      </c>
      <c r="U1129" s="19"/>
      <c r="V1129" t="s">
        <v>97</v>
      </c>
      <c r="W1129">
        <v>8</v>
      </c>
      <c r="X1129" t="s">
        <v>100</v>
      </c>
      <c r="Y1129" t="b">
        <v>0</v>
      </c>
    </row>
    <row r="1130" spans="1:25" x14ac:dyDescent="0.25">
      <c r="A1130" t="s">
        <v>92</v>
      </c>
      <c r="B1130" t="s">
        <v>294</v>
      </c>
      <c r="C1130" t="s">
        <v>290</v>
      </c>
      <c r="D1130" t="s">
        <v>109</v>
      </c>
      <c r="E1130" t="s">
        <v>115</v>
      </c>
      <c r="F1130" t="s">
        <v>97</v>
      </c>
      <c r="G1130">
        <v>21597</v>
      </c>
      <c r="H1130" t="s">
        <v>298</v>
      </c>
      <c r="I1130">
        <v>1</v>
      </c>
      <c r="J1130" t="s">
        <v>103</v>
      </c>
      <c r="K1130" s="19">
        <v>0.45833333333333331</v>
      </c>
      <c r="L1130" s="19">
        <v>0.8125</v>
      </c>
      <c r="M1130">
        <v>8.5</v>
      </c>
      <c r="N1130">
        <v>228.96</v>
      </c>
      <c r="O1130">
        <v>48</v>
      </c>
      <c r="P1130">
        <v>76</v>
      </c>
      <c r="Q1130" t="s">
        <v>97</v>
      </c>
      <c r="R1130">
        <v>30</v>
      </c>
      <c r="S1130" s="19">
        <v>0.58333333333333337</v>
      </c>
      <c r="U1130" s="19"/>
      <c r="V1130" t="s">
        <v>97</v>
      </c>
      <c r="W1130">
        <v>8</v>
      </c>
      <c r="X1130" t="s">
        <v>100</v>
      </c>
      <c r="Y1130" t="b">
        <v>0</v>
      </c>
    </row>
    <row r="1131" spans="1:25" x14ac:dyDescent="0.25">
      <c r="A1131" t="s">
        <v>92</v>
      </c>
      <c r="B1131" t="s">
        <v>294</v>
      </c>
      <c r="C1131" t="s">
        <v>290</v>
      </c>
      <c r="D1131" t="s">
        <v>109</v>
      </c>
      <c r="E1131" t="s">
        <v>115</v>
      </c>
      <c r="F1131" t="s">
        <v>97</v>
      </c>
      <c r="G1131">
        <v>21597</v>
      </c>
      <c r="H1131" t="s">
        <v>298</v>
      </c>
      <c r="I1131">
        <v>2</v>
      </c>
      <c r="J1131" t="s">
        <v>101</v>
      </c>
      <c r="K1131" s="19">
        <v>0.45833333333333331</v>
      </c>
      <c r="L1131" s="19">
        <v>0.8125</v>
      </c>
      <c r="M1131">
        <v>8.5</v>
      </c>
      <c r="N1131">
        <v>228.96</v>
      </c>
      <c r="O1131">
        <v>48</v>
      </c>
      <c r="P1131">
        <v>76</v>
      </c>
      <c r="Q1131" t="s">
        <v>97</v>
      </c>
      <c r="R1131">
        <v>30</v>
      </c>
      <c r="S1131" s="19">
        <v>0.58333333333333337</v>
      </c>
      <c r="U1131" s="19"/>
      <c r="V1131" t="s">
        <v>97</v>
      </c>
      <c r="W1131">
        <v>8</v>
      </c>
      <c r="X1131" t="s">
        <v>100</v>
      </c>
      <c r="Y1131" t="b">
        <v>0</v>
      </c>
    </row>
    <row r="1132" spans="1:25" x14ac:dyDescent="0.25">
      <c r="A1132" t="s">
        <v>92</v>
      </c>
      <c r="B1132" t="s">
        <v>294</v>
      </c>
      <c r="C1132" t="s">
        <v>290</v>
      </c>
      <c r="D1132" t="s">
        <v>109</v>
      </c>
      <c r="E1132" t="s">
        <v>115</v>
      </c>
      <c r="F1132" t="s">
        <v>97</v>
      </c>
      <c r="G1132">
        <v>21597</v>
      </c>
      <c r="H1132" t="s">
        <v>298</v>
      </c>
      <c r="I1132">
        <v>2</v>
      </c>
      <c r="J1132" t="s">
        <v>102</v>
      </c>
      <c r="K1132" s="19">
        <v>0.45833333333333331</v>
      </c>
      <c r="L1132" s="19">
        <v>0.8125</v>
      </c>
      <c r="M1132">
        <v>8.5</v>
      </c>
      <c r="N1132">
        <v>228.96</v>
      </c>
      <c r="O1132">
        <v>48</v>
      </c>
      <c r="P1132">
        <v>76</v>
      </c>
      <c r="Q1132" t="s">
        <v>97</v>
      </c>
      <c r="R1132">
        <v>30</v>
      </c>
      <c r="S1132" s="19">
        <v>0.58333333333333337</v>
      </c>
      <c r="U1132" s="19"/>
      <c r="V1132" t="s">
        <v>97</v>
      </c>
      <c r="W1132">
        <v>8</v>
      </c>
      <c r="X1132" t="s">
        <v>100</v>
      </c>
      <c r="Y1132" t="b">
        <v>0</v>
      </c>
    </row>
    <row r="1133" spans="1:25" x14ac:dyDescent="0.25">
      <c r="A1133" t="s">
        <v>92</v>
      </c>
      <c r="B1133" t="s">
        <v>294</v>
      </c>
      <c r="C1133" t="s">
        <v>290</v>
      </c>
      <c r="D1133" t="s">
        <v>109</v>
      </c>
      <c r="E1133" t="s">
        <v>115</v>
      </c>
      <c r="F1133" t="s">
        <v>97</v>
      </c>
      <c r="G1133">
        <v>21597</v>
      </c>
      <c r="H1133" t="s">
        <v>298</v>
      </c>
      <c r="I1133">
        <v>2</v>
      </c>
      <c r="J1133" t="s">
        <v>103</v>
      </c>
      <c r="K1133" s="19">
        <v>0.45833333333333331</v>
      </c>
      <c r="L1133" s="19">
        <v>0.8125</v>
      </c>
      <c r="M1133">
        <v>8.5</v>
      </c>
      <c r="N1133">
        <v>228.96</v>
      </c>
      <c r="O1133">
        <v>48</v>
      </c>
      <c r="P1133">
        <v>76</v>
      </c>
      <c r="Q1133" t="s">
        <v>97</v>
      </c>
      <c r="R1133">
        <v>30</v>
      </c>
      <c r="S1133" s="19">
        <v>0.58333333333333337</v>
      </c>
      <c r="U1133" s="19"/>
      <c r="V1133" t="s">
        <v>97</v>
      </c>
      <c r="W1133">
        <v>8</v>
      </c>
      <c r="X1133" t="s">
        <v>100</v>
      </c>
      <c r="Y1133" t="b">
        <v>0</v>
      </c>
    </row>
    <row r="1134" spans="1:25" x14ac:dyDescent="0.25">
      <c r="A1134" t="s">
        <v>92</v>
      </c>
      <c r="B1134" t="s">
        <v>299</v>
      </c>
      <c r="C1134" t="s">
        <v>290</v>
      </c>
      <c r="D1134" t="s">
        <v>158</v>
      </c>
      <c r="E1134" t="s">
        <v>159</v>
      </c>
      <c r="F1134" t="s">
        <v>97</v>
      </c>
      <c r="G1134">
        <v>18814</v>
      </c>
      <c r="H1134" t="s">
        <v>300</v>
      </c>
      <c r="I1134">
        <v>2</v>
      </c>
      <c r="J1134" t="s">
        <v>105</v>
      </c>
      <c r="K1134" s="19">
        <v>0.33333333333333331</v>
      </c>
      <c r="L1134" s="19">
        <v>0.6875</v>
      </c>
      <c r="M1134">
        <v>8.5</v>
      </c>
      <c r="N1134">
        <v>303.27999999999997</v>
      </c>
      <c r="O1134">
        <v>72</v>
      </c>
      <c r="P1134">
        <v>76</v>
      </c>
      <c r="Q1134" t="s">
        <v>97</v>
      </c>
      <c r="R1134">
        <v>30</v>
      </c>
      <c r="S1134" s="19">
        <v>0.54166666666666663</v>
      </c>
      <c r="T1134">
        <v>0</v>
      </c>
      <c r="U1134" s="19">
        <v>0.41666666666666669</v>
      </c>
      <c r="V1134" t="s">
        <v>97</v>
      </c>
      <c r="W1134">
        <v>8</v>
      </c>
      <c r="X1134" t="s">
        <v>100</v>
      </c>
      <c r="Y1134" t="b">
        <v>0</v>
      </c>
    </row>
    <row r="1135" spans="1:25" x14ac:dyDescent="0.25">
      <c r="A1135" t="s">
        <v>92</v>
      </c>
      <c r="B1135" t="s">
        <v>299</v>
      </c>
      <c r="C1135" t="s">
        <v>290</v>
      </c>
      <c r="D1135" t="s">
        <v>158</v>
      </c>
      <c r="E1135" t="s">
        <v>162</v>
      </c>
      <c r="F1135" t="s">
        <v>97</v>
      </c>
      <c r="G1135">
        <v>18814</v>
      </c>
      <c r="H1135" t="s">
        <v>300</v>
      </c>
      <c r="I1135">
        <v>1</v>
      </c>
      <c r="J1135" t="s">
        <v>105</v>
      </c>
      <c r="K1135" s="19">
        <v>0.33333333333333331</v>
      </c>
      <c r="L1135" s="19">
        <v>0.6875</v>
      </c>
      <c r="M1135">
        <v>8.5</v>
      </c>
      <c r="N1135">
        <v>303.27999999999997</v>
      </c>
      <c r="O1135">
        <v>72</v>
      </c>
      <c r="P1135">
        <v>76</v>
      </c>
      <c r="Q1135" t="s">
        <v>97</v>
      </c>
      <c r="R1135">
        <v>30</v>
      </c>
      <c r="S1135" s="19">
        <v>0.54166666666666663</v>
      </c>
      <c r="U1135" s="19"/>
      <c r="V1135" t="s">
        <v>97</v>
      </c>
      <c r="W1135">
        <v>8</v>
      </c>
      <c r="X1135" t="s">
        <v>100</v>
      </c>
      <c r="Y1135" t="b">
        <v>0</v>
      </c>
    </row>
    <row r="1136" spans="1:25" x14ac:dyDescent="0.25">
      <c r="A1136" t="s">
        <v>92</v>
      </c>
      <c r="B1136" t="s">
        <v>299</v>
      </c>
      <c r="C1136" t="s">
        <v>290</v>
      </c>
      <c r="D1136" t="s">
        <v>158</v>
      </c>
      <c r="E1136" t="s">
        <v>162</v>
      </c>
      <c r="F1136" t="s">
        <v>97</v>
      </c>
      <c r="G1136">
        <v>18814</v>
      </c>
      <c r="H1136" t="s">
        <v>300</v>
      </c>
      <c r="I1136">
        <v>1</v>
      </c>
      <c r="J1136" t="s">
        <v>113</v>
      </c>
      <c r="K1136" s="19">
        <v>0.33333333333333331</v>
      </c>
      <c r="L1136" s="19">
        <v>0.6875</v>
      </c>
      <c r="M1136">
        <v>8.5</v>
      </c>
      <c r="N1136">
        <v>454.92</v>
      </c>
      <c r="O1136">
        <v>72</v>
      </c>
      <c r="P1136">
        <v>76</v>
      </c>
      <c r="Q1136" t="s">
        <v>97</v>
      </c>
      <c r="R1136">
        <v>30</v>
      </c>
      <c r="S1136" s="19">
        <v>0.54166666666666663</v>
      </c>
      <c r="U1136" s="19"/>
      <c r="V1136" t="s">
        <v>97</v>
      </c>
      <c r="W1136">
        <v>8</v>
      </c>
      <c r="X1136" t="s">
        <v>100</v>
      </c>
      <c r="Y1136" t="b">
        <v>0</v>
      </c>
    </row>
    <row r="1137" spans="1:25" x14ac:dyDescent="0.25">
      <c r="A1137" t="s">
        <v>92</v>
      </c>
      <c r="B1137" t="s">
        <v>299</v>
      </c>
      <c r="C1137" t="s">
        <v>290</v>
      </c>
      <c r="D1137" t="s">
        <v>158</v>
      </c>
      <c r="E1137" t="s">
        <v>162</v>
      </c>
      <c r="F1137" t="s">
        <v>97</v>
      </c>
      <c r="G1137">
        <v>18814</v>
      </c>
      <c r="H1137" t="s">
        <v>300</v>
      </c>
      <c r="I1137">
        <v>1</v>
      </c>
      <c r="J1137" t="s">
        <v>114</v>
      </c>
      <c r="K1137" s="19">
        <v>0.33333333333333331</v>
      </c>
      <c r="L1137" s="19">
        <v>0.6875</v>
      </c>
      <c r="M1137">
        <v>8.5</v>
      </c>
      <c r="N1137">
        <v>530.74</v>
      </c>
      <c r="O1137">
        <v>72</v>
      </c>
      <c r="P1137">
        <v>76</v>
      </c>
      <c r="Q1137" t="s">
        <v>97</v>
      </c>
      <c r="R1137">
        <v>30</v>
      </c>
      <c r="S1137" s="19">
        <v>0.54166666666666663</v>
      </c>
      <c r="U1137" s="19"/>
      <c r="V1137" t="s">
        <v>97</v>
      </c>
      <c r="W1137">
        <v>8</v>
      </c>
      <c r="X1137" t="s">
        <v>100</v>
      </c>
      <c r="Y1137" t="b">
        <v>0</v>
      </c>
    </row>
    <row r="1138" spans="1:25" x14ac:dyDescent="0.25">
      <c r="A1138" t="s">
        <v>92</v>
      </c>
      <c r="B1138" t="s">
        <v>299</v>
      </c>
      <c r="C1138" t="s">
        <v>290</v>
      </c>
      <c r="D1138" t="s">
        <v>158</v>
      </c>
      <c r="E1138" t="s">
        <v>162</v>
      </c>
      <c r="F1138" t="s">
        <v>97</v>
      </c>
      <c r="G1138">
        <v>18814</v>
      </c>
      <c r="H1138" t="s">
        <v>300</v>
      </c>
      <c r="I1138">
        <v>1</v>
      </c>
      <c r="J1138" t="s">
        <v>101</v>
      </c>
      <c r="K1138" s="19">
        <v>0.33333333333333331</v>
      </c>
      <c r="L1138" s="19">
        <v>0.6875</v>
      </c>
      <c r="M1138">
        <v>8.5</v>
      </c>
      <c r="N1138">
        <v>303.27999999999997</v>
      </c>
      <c r="O1138">
        <v>72</v>
      </c>
      <c r="P1138">
        <v>76</v>
      </c>
      <c r="Q1138" t="s">
        <v>97</v>
      </c>
      <c r="R1138">
        <v>30</v>
      </c>
      <c r="S1138" s="19">
        <v>0.54166666666666663</v>
      </c>
      <c r="U1138" s="19"/>
      <c r="V1138" t="s">
        <v>97</v>
      </c>
      <c r="W1138">
        <v>8</v>
      </c>
      <c r="X1138" t="s">
        <v>100</v>
      </c>
      <c r="Y1138" t="b">
        <v>0</v>
      </c>
    </row>
    <row r="1139" spans="1:25" x14ac:dyDescent="0.25">
      <c r="A1139" t="s">
        <v>92</v>
      </c>
      <c r="B1139" t="s">
        <v>299</v>
      </c>
      <c r="C1139" t="s">
        <v>290</v>
      </c>
      <c r="D1139" t="s">
        <v>158</v>
      </c>
      <c r="E1139" t="s">
        <v>162</v>
      </c>
      <c r="F1139" t="s">
        <v>97</v>
      </c>
      <c r="G1139">
        <v>18814</v>
      </c>
      <c r="H1139" t="s">
        <v>300</v>
      </c>
      <c r="I1139">
        <v>1</v>
      </c>
      <c r="J1139" t="s">
        <v>103</v>
      </c>
      <c r="K1139" s="19">
        <v>0.33333333333333331</v>
      </c>
      <c r="L1139" s="19">
        <v>0.6875</v>
      </c>
      <c r="M1139">
        <v>8.5</v>
      </c>
      <c r="N1139">
        <v>303.27999999999997</v>
      </c>
      <c r="O1139">
        <v>72</v>
      </c>
      <c r="P1139">
        <v>76</v>
      </c>
      <c r="Q1139" t="s">
        <v>97</v>
      </c>
      <c r="R1139">
        <v>30</v>
      </c>
      <c r="S1139" s="19">
        <v>0.54166666666666663</v>
      </c>
      <c r="U1139" s="19"/>
      <c r="V1139" t="s">
        <v>97</v>
      </c>
      <c r="W1139">
        <v>8</v>
      </c>
      <c r="X1139" t="s">
        <v>100</v>
      </c>
      <c r="Y1139" t="b">
        <v>0</v>
      </c>
    </row>
    <row r="1140" spans="1:25" x14ac:dyDescent="0.25">
      <c r="A1140" t="s">
        <v>92</v>
      </c>
      <c r="B1140" t="s">
        <v>299</v>
      </c>
      <c r="C1140" t="s">
        <v>290</v>
      </c>
      <c r="D1140" t="s">
        <v>158</v>
      </c>
      <c r="E1140" t="s">
        <v>162</v>
      </c>
      <c r="F1140" t="s">
        <v>97</v>
      </c>
      <c r="G1140">
        <v>18814</v>
      </c>
      <c r="H1140" t="s">
        <v>300</v>
      </c>
      <c r="I1140">
        <v>2</v>
      </c>
      <c r="J1140" t="s">
        <v>101</v>
      </c>
      <c r="K1140" s="19">
        <v>0.33333333333333331</v>
      </c>
      <c r="L1140" s="19">
        <v>0.6875</v>
      </c>
      <c r="M1140">
        <v>8.5</v>
      </c>
      <c r="N1140">
        <v>303.27999999999997</v>
      </c>
      <c r="O1140">
        <v>72</v>
      </c>
      <c r="P1140">
        <v>76</v>
      </c>
      <c r="Q1140" t="s">
        <v>97</v>
      </c>
      <c r="R1140">
        <v>30</v>
      </c>
      <c r="S1140" s="19">
        <v>0.54166666666666663</v>
      </c>
      <c r="U1140" s="19"/>
      <c r="V1140" t="s">
        <v>97</v>
      </c>
      <c r="W1140">
        <v>8</v>
      </c>
      <c r="X1140" t="s">
        <v>100</v>
      </c>
      <c r="Y1140" t="b">
        <v>0</v>
      </c>
    </row>
    <row r="1141" spans="1:25" x14ac:dyDescent="0.25">
      <c r="A1141" t="s">
        <v>92</v>
      </c>
      <c r="B1141" t="s">
        <v>299</v>
      </c>
      <c r="C1141" t="s">
        <v>290</v>
      </c>
      <c r="D1141" t="s">
        <v>158</v>
      </c>
      <c r="E1141" t="s">
        <v>162</v>
      </c>
      <c r="F1141" t="s">
        <v>97</v>
      </c>
      <c r="G1141">
        <v>18814</v>
      </c>
      <c r="H1141" t="s">
        <v>300</v>
      </c>
      <c r="I1141">
        <v>2</v>
      </c>
      <c r="J1141" t="s">
        <v>102</v>
      </c>
      <c r="K1141" s="19">
        <v>0.33333333333333331</v>
      </c>
      <c r="L1141" s="19">
        <v>0.6875</v>
      </c>
      <c r="M1141">
        <v>8.5</v>
      </c>
      <c r="N1141">
        <v>303.27999999999997</v>
      </c>
      <c r="O1141">
        <v>72</v>
      </c>
      <c r="P1141">
        <v>76</v>
      </c>
      <c r="Q1141" t="s">
        <v>97</v>
      </c>
      <c r="R1141">
        <v>30</v>
      </c>
      <c r="S1141" s="19">
        <v>0.54166666666666663</v>
      </c>
      <c r="U1141" s="19"/>
      <c r="V1141" t="s">
        <v>97</v>
      </c>
      <c r="W1141">
        <v>8</v>
      </c>
      <c r="X1141" t="s">
        <v>100</v>
      </c>
      <c r="Y1141" t="b">
        <v>0</v>
      </c>
    </row>
    <row r="1142" spans="1:25" x14ac:dyDescent="0.25">
      <c r="A1142" t="s">
        <v>92</v>
      </c>
      <c r="B1142" t="s">
        <v>299</v>
      </c>
      <c r="C1142" t="s">
        <v>290</v>
      </c>
      <c r="D1142" t="s">
        <v>158</v>
      </c>
      <c r="E1142" t="s">
        <v>162</v>
      </c>
      <c r="F1142" t="s">
        <v>97</v>
      </c>
      <c r="G1142">
        <v>18814</v>
      </c>
      <c r="H1142" t="s">
        <v>300</v>
      </c>
      <c r="I1142">
        <v>2</v>
      </c>
      <c r="J1142" t="s">
        <v>103</v>
      </c>
      <c r="K1142" s="19">
        <v>0.33333333333333331</v>
      </c>
      <c r="L1142" s="19">
        <v>0.6875</v>
      </c>
      <c r="M1142">
        <v>8.5</v>
      </c>
      <c r="N1142">
        <v>303.27999999999997</v>
      </c>
      <c r="O1142">
        <v>72</v>
      </c>
      <c r="P1142">
        <v>76</v>
      </c>
      <c r="Q1142" t="s">
        <v>97</v>
      </c>
      <c r="R1142">
        <v>30</v>
      </c>
      <c r="S1142" s="19">
        <v>0.54166666666666663</v>
      </c>
      <c r="U1142" s="19"/>
      <c r="V1142" t="s">
        <v>97</v>
      </c>
      <c r="W1142">
        <v>8</v>
      </c>
      <c r="X1142" t="s">
        <v>100</v>
      </c>
      <c r="Y1142" t="b">
        <v>0</v>
      </c>
    </row>
    <row r="1143" spans="1:25" x14ac:dyDescent="0.25">
      <c r="A1143" t="s">
        <v>92</v>
      </c>
      <c r="B1143" t="s">
        <v>299</v>
      </c>
      <c r="C1143" t="s">
        <v>290</v>
      </c>
      <c r="D1143" t="s">
        <v>158</v>
      </c>
      <c r="E1143" t="s">
        <v>162</v>
      </c>
      <c r="F1143" t="s">
        <v>97</v>
      </c>
      <c r="G1143">
        <v>20834</v>
      </c>
      <c r="H1143" t="s">
        <v>301</v>
      </c>
      <c r="I1143">
        <v>1</v>
      </c>
      <c r="J1143" t="s">
        <v>99</v>
      </c>
      <c r="K1143" s="19">
        <v>0.33333333333333331</v>
      </c>
      <c r="L1143" s="19">
        <v>0.6875</v>
      </c>
      <c r="M1143">
        <v>8.5</v>
      </c>
      <c r="N1143">
        <v>248.88</v>
      </c>
      <c r="O1143">
        <v>40</v>
      </c>
      <c r="P1143">
        <v>76</v>
      </c>
      <c r="Q1143" t="s">
        <v>97</v>
      </c>
      <c r="R1143">
        <v>30</v>
      </c>
      <c r="S1143" s="19">
        <v>0.54166666666666663</v>
      </c>
      <c r="U1143" s="19"/>
      <c r="V1143" t="s">
        <v>97</v>
      </c>
      <c r="W1143">
        <v>8</v>
      </c>
      <c r="X1143" t="s">
        <v>100</v>
      </c>
      <c r="Y1143" t="b">
        <v>0</v>
      </c>
    </row>
    <row r="1144" spans="1:25" x14ac:dyDescent="0.25">
      <c r="A1144" t="s">
        <v>92</v>
      </c>
      <c r="B1144" t="s">
        <v>299</v>
      </c>
      <c r="C1144" t="s">
        <v>290</v>
      </c>
      <c r="D1144" t="s">
        <v>158</v>
      </c>
      <c r="E1144" t="s">
        <v>162</v>
      </c>
      <c r="F1144" t="s">
        <v>97</v>
      </c>
      <c r="G1144">
        <v>20834</v>
      </c>
      <c r="H1144" t="s">
        <v>301</v>
      </c>
      <c r="I1144">
        <v>1</v>
      </c>
      <c r="J1144" t="s">
        <v>102</v>
      </c>
      <c r="K1144" s="19">
        <v>0.33333333333333331</v>
      </c>
      <c r="L1144" s="19">
        <v>0.6875</v>
      </c>
      <c r="M1144">
        <v>8.5</v>
      </c>
      <c r="N1144">
        <v>248.88</v>
      </c>
      <c r="O1144">
        <v>40</v>
      </c>
      <c r="P1144">
        <v>76</v>
      </c>
      <c r="Q1144" t="s">
        <v>97</v>
      </c>
      <c r="R1144">
        <v>30</v>
      </c>
      <c r="S1144" s="19">
        <v>0.54166666666666663</v>
      </c>
      <c r="U1144" s="19"/>
      <c r="V1144" t="s">
        <v>97</v>
      </c>
      <c r="W1144">
        <v>8</v>
      </c>
      <c r="X1144" t="s">
        <v>100</v>
      </c>
      <c r="Y1144" t="b">
        <v>0</v>
      </c>
    </row>
    <row r="1145" spans="1:25" x14ac:dyDescent="0.25">
      <c r="A1145" t="s">
        <v>92</v>
      </c>
      <c r="B1145" t="s">
        <v>299</v>
      </c>
      <c r="C1145" t="s">
        <v>290</v>
      </c>
      <c r="D1145" t="s">
        <v>158</v>
      </c>
      <c r="E1145" t="s">
        <v>162</v>
      </c>
      <c r="F1145" t="s">
        <v>97</v>
      </c>
      <c r="G1145">
        <v>20834</v>
      </c>
      <c r="H1145" t="s">
        <v>301</v>
      </c>
      <c r="I1145">
        <v>2</v>
      </c>
      <c r="J1145" t="s">
        <v>99</v>
      </c>
      <c r="K1145" s="19">
        <v>0.33333333333333331</v>
      </c>
      <c r="L1145" s="19">
        <v>0.6875</v>
      </c>
      <c r="M1145">
        <v>8.5</v>
      </c>
      <c r="N1145">
        <v>248.88</v>
      </c>
      <c r="O1145">
        <v>40</v>
      </c>
      <c r="P1145">
        <v>76</v>
      </c>
      <c r="Q1145" t="s">
        <v>97</v>
      </c>
      <c r="R1145">
        <v>30</v>
      </c>
      <c r="S1145" s="19">
        <v>0.54166666666666663</v>
      </c>
      <c r="U1145" s="19"/>
      <c r="V1145" t="s">
        <v>97</v>
      </c>
      <c r="W1145">
        <v>8</v>
      </c>
      <c r="X1145" t="s">
        <v>100</v>
      </c>
      <c r="Y1145" t="b">
        <v>0</v>
      </c>
    </row>
    <row r="1146" spans="1:25" x14ac:dyDescent="0.25">
      <c r="A1146" t="s">
        <v>92</v>
      </c>
      <c r="B1146" t="s">
        <v>299</v>
      </c>
      <c r="C1146" t="s">
        <v>290</v>
      </c>
      <c r="D1146" t="s">
        <v>158</v>
      </c>
      <c r="E1146" t="s">
        <v>162</v>
      </c>
      <c r="F1146" t="s">
        <v>97</v>
      </c>
      <c r="G1146">
        <v>20834</v>
      </c>
      <c r="H1146" t="s">
        <v>301</v>
      </c>
      <c r="I1146">
        <v>2</v>
      </c>
      <c r="J1146" t="s">
        <v>113</v>
      </c>
      <c r="K1146" s="19">
        <v>0.33333333333333331</v>
      </c>
      <c r="L1146" s="19">
        <v>0.6875</v>
      </c>
      <c r="M1146">
        <v>8.5</v>
      </c>
      <c r="N1146">
        <v>373.32</v>
      </c>
      <c r="O1146">
        <v>40</v>
      </c>
      <c r="P1146">
        <v>76</v>
      </c>
      <c r="Q1146" t="s">
        <v>97</v>
      </c>
      <c r="R1146">
        <v>30</v>
      </c>
      <c r="S1146" s="19">
        <v>0.54166666666666663</v>
      </c>
      <c r="U1146" s="19"/>
      <c r="V1146" t="s">
        <v>97</v>
      </c>
      <c r="W1146">
        <v>8</v>
      </c>
      <c r="X1146" t="s">
        <v>100</v>
      </c>
      <c r="Y1146" t="b">
        <v>0</v>
      </c>
    </row>
    <row r="1147" spans="1:25" x14ac:dyDescent="0.25">
      <c r="A1147" t="s">
        <v>92</v>
      </c>
      <c r="B1147" t="s">
        <v>299</v>
      </c>
      <c r="C1147" t="s">
        <v>290</v>
      </c>
      <c r="D1147" t="s">
        <v>158</v>
      </c>
      <c r="E1147" t="s">
        <v>162</v>
      </c>
      <c r="F1147" t="s">
        <v>97</v>
      </c>
      <c r="G1147">
        <v>20834</v>
      </c>
      <c r="H1147" t="s">
        <v>301</v>
      </c>
      <c r="I1147">
        <v>2</v>
      </c>
      <c r="J1147" t="s">
        <v>114</v>
      </c>
      <c r="K1147" s="19">
        <v>0.33333333333333331</v>
      </c>
      <c r="L1147" s="19">
        <v>0.6875</v>
      </c>
      <c r="M1147">
        <v>8.5</v>
      </c>
      <c r="N1147">
        <v>435.54</v>
      </c>
      <c r="O1147">
        <v>40</v>
      </c>
      <c r="P1147">
        <v>76</v>
      </c>
      <c r="Q1147" t="s">
        <v>97</v>
      </c>
      <c r="R1147">
        <v>30</v>
      </c>
      <c r="S1147" s="19">
        <v>0.54166666666666663</v>
      </c>
      <c r="U1147" s="19"/>
      <c r="V1147" t="s">
        <v>97</v>
      </c>
      <c r="W1147">
        <v>8</v>
      </c>
      <c r="X1147" t="s">
        <v>100</v>
      </c>
      <c r="Y1147" t="b">
        <v>0</v>
      </c>
    </row>
    <row r="1148" spans="1:25" x14ac:dyDescent="0.25">
      <c r="A1148" t="s">
        <v>92</v>
      </c>
      <c r="B1148" t="s">
        <v>299</v>
      </c>
      <c r="C1148" t="s">
        <v>290</v>
      </c>
      <c r="D1148" t="s">
        <v>158</v>
      </c>
      <c r="E1148" t="s">
        <v>162</v>
      </c>
      <c r="F1148" t="s">
        <v>97</v>
      </c>
      <c r="G1148">
        <v>21876</v>
      </c>
      <c r="H1148" t="s">
        <v>302</v>
      </c>
      <c r="I1148">
        <v>2</v>
      </c>
      <c r="J1148" t="s">
        <v>105</v>
      </c>
      <c r="K1148" s="19">
        <v>0.33333333333333331</v>
      </c>
      <c r="L1148" s="19">
        <v>0.6875</v>
      </c>
      <c r="M1148">
        <v>8.5</v>
      </c>
      <c r="N1148">
        <v>280.88</v>
      </c>
      <c r="O1148">
        <v>64</v>
      </c>
      <c r="P1148">
        <v>76</v>
      </c>
      <c r="Q1148" t="s">
        <v>97</v>
      </c>
      <c r="R1148">
        <v>30</v>
      </c>
      <c r="S1148" s="19">
        <v>0.54166666666666663</v>
      </c>
      <c r="T1148">
        <v>0</v>
      </c>
      <c r="U1148" s="19"/>
      <c r="V1148" t="s">
        <v>97</v>
      </c>
      <c r="W1148">
        <v>8</v>
      </c>
      <c r="X1148" t="s">
        <v>100</v>
      </c>
      <c r="Y1148" t="b">
        <v>0</v>
      </c>
    </row>
    <row r="1149" spans="1:25" x14ac:dyDescent="0.25">
      <c r="A1149" t="s">
        <v>92</v>
      </c>
      <c r="B1149" t="s">
        <v>303</v>
      </c>
      <c r="C1149" t="s">
        <v>290</v>
      </c>
      <c r="D1149" t="s">
        <v>168</v>
      </c>
      <c r="E1149" t="s">
        <v>115</v>
      </c>
      <c r="F1149" t="s">
        <v>97</v>
      </c>
      <c r="G1149">
        <v>19509</v>
      </c>
      <c r="H1149" t="s">
        <v>304</v>
      </c>
      <c r="I1149">
        <v>1</v>
      </c>
      <c r="J1149" t="s">
        <v>105</v>
      </c>
      <c r="K1149" s="19">
        <v>0.3125</v>
      </c>
      <c r="L1149" s="19">
        <v>0.58333333333333337</v>
      </c>
      <c r="M1149">
        <v>6.5</v>
      </c>
      <c r="N1149">
        <v>154.56</v>
      </c>
      <c r="O1149">
        <v>76</v>
      </c>
      <c r="P1149">
        <v>76</v>
      </c>
      <c r="Q1149" t="s">
        <v>97</v>
      </c>
      <c r="R1149">
        <v>30</v>
      </c>
      <c r="S1149" s="19">
        <v>0.52083333333333337</v>
      </c>
      <c r="U1149" s="19"/>
      <c r="V1149" t="s">
        <v>97</v>
      </c>
      <c r="W1149">
        <v>6</v>
      </c>
      <c r="X1149" t="s">
        <v>100</v>
      </c>
      <c r="Y1149" t="b">
        <v>0</v>
      </c>
    </row>
    <row r="1150" spans="1:25" x14ac:dyDescent="0.25">
      <c r="A1150" t="s">
        <v>92</v>
      </c>
      <c r="B1150" t="s">
        <v>303</v>
      </c>
      <c r="C1150" t="s">
        <v>290</v>
      </c>
      <c r="D1150" t="s">
        <v>168</v>
      </c>
      <c r="E1150" t="s">
        <v>115</v>
      </c>
      <c r="F1150" t="s">
        <v>97</v>
      </c>
      <c r="G1150">
        <v>19509</v>
      </c>
      <c r="H1150" t="s">
        <v>304</v>
      </c>
      <c r="I1150">
        <v>1</v>
      </c>
      <c r="J1150" t="s">
        <v>99</v>
      </c>
      <c r="K1150" s="19">
        <v>0.3125</v>
      </c>
      <c r="L1150" s="19">
        <v>0.66666666666666663</v>
      </c>
      <c r="M1150">
        <v>8.5</v>
      </c>
      <c r="N1150">
        <v>206.08</v>
      </c>
      <c r="O1150">
        <v>76</v>
      </c>
      <c r="P1150">
        <v>76</v>
      </c>
      <c r="Q1150" t="s">
        <v>97</v>
      </c>
      <c r="R1150">
        <v>30</v>
      </c>
      <c r="S1150" s="19">
        <v>0.52083333333333337</v>
      </c>
      <c r="U1150" s="19"/>
      <c r="V1150" t="s">
        <v>97</v>
      </c>
      <c r="W1150">
        <v>8</v>
      </c>
      <c r="X1150" t="s">
        <v>100</v>
      </c>
      <c r="Y1150" t="b">
        <v>0</v>
      </c>
    </row>
    <row r="1151" spans="1:25" x14ac:dyDescent="0.25">
      <c r="A1151" t="s">
        <v>92</v>
      </c>
      <c r="B1151" t="s">
        <v>303</v>
      </c>
      <c r="C1151" t="s">
        <v>290</v>
      </c>
      <c r="D1151" t="s">
        <v>168</v>
      </c>
      <c r="E1151" t="s">
        <v>115</v>
      </c>
      <c r="F1151" t="s">
        <v>97</v>
      </c>
      <c r="G1151">
        <v>19509</v>
      </c>
      <c r="H1151" t="s">
        <v>304</v>
      </c>
      <c r="I1151">
        <v>1</v>
      </c>
      <c r="J1151" t="s">
        <v>101</v>
      </c>
      <c r="K1151" s="19">
        <v>0.3125</v>
      </c>
      <c r="L1151" s="19">
        <v>0.66666666666666663</v>
      </c>
      <c r="M1151">
        <v>8.5</v>
      </c>
      <c r="N1151">
        <v>206.08</v>
      </c>
      <c r="O1151">
        <v>76</v>
      </c>
      <c r="P1151">
        <v>76</v>
      </c>
      <c r="Q1151" t="s">
        <v>97</v>
      </c>
      <c r="R1151">
        <v>30</v>
      </c>
      <c r="S1151" s="19">
        <v>0.52083333333333337</v>
      </c>
      <c r="U1151" s="19"/>
      <c r="V1151" t="s">
        <v>97</v>
      </c>
      <c r="W1151">
        <v>8</v>
      </c>
      <c r="X1151" t="s">
        <v>100</v>
      </c>
      <c r="Y1151" t="b">
        <v>0</v>
      </c>
    </row>
    <row r="1152" spans="1:25" x14ac:dyDescent="0.25">
      <c r="A1152" t="s">
        <v>92</v>
      </c>
      <c r="B1152" t="s">
        <v>303</v>
      </c>
      <c r="C1152" t="s">
        <v>290</v>
      </c>
      <c r="D1152" t="s">
        <v>168</v>
      </c>
      <c r="E1152" t="s">
        <v>115</v>
      </c>
      <c r="F1152" t="s">
        <v>97</v>
      </c>
      <c r="G1152">
        <v>19509</v>
      </c>
      <c r="H1152" t="s">
        <v>304</v>
      </c>
      <c r="I1152">
        <v>1</v>
      </c>
      <c r="J1152" t="s">
        <v>102</v>
      </c>
      <c r="K1152" s="19">
        <v>0.3125</v>
      </c>
      <c r="L1152" s="19">
        <v>0.66666666666666663</v>
      </c>
      <c r="M1152">
        <v>8.5</v>
      </c>
      <c r="N1152">
        <v>206.08</v>
      </c>
      <c r="O1152">
        <v>76</v>
      </c>
      <c r="P1152">
        <v>76</v>
      </c>
      <c r="Q1152" t="s">
        <v>97</v>
      </c>
      <c r="R1152">
        <v>30</v>
      </c>
      <c r="S1152" s="19">
        <v>0.52083333333333337</v>
      </c>
      <c r="U1152" s="19"/>
      <c r="V1152" t="s">
        <v>97</v>
      </c>
      <c r="W1152">
        <v>8</v>
      </c>
      <c r="X1152" t="s">
        <v>100</v>
      </c>
      <c r="Y1152" t="b">
        <v>0</v>
      </c>
    </row>
    <row r="1153" spans="1:25" x14ac:dyDescent="0.25">
      <c r="A1153" t="s">
        <v>92</v>
      </c>
      <c r="B1153" t="s">
        <v>303</v>
      </c>
      <c r="C1153" t="s">
        <v>290</v>
      </c>
      <c r="D1153" t="s">
        <v>168</v>
      </c>
      <c r="E1153" t="s">
        <v>115</v>
      </c>
      <c r="F1153" t="s">
        <v>97</v>
      </c>
      <c r="G1153">
        <v>19509</v>
      </c>
      <c r="H1153" t="s">
        <v>304</v>
      </c>
      <c r="I1153">
        <v>1</v>
      </c>
      <c r="J1153" t="s">
        <v>103</v>
      </c>
      <c r="K1153" s="19">
        <v>0.3125</v>
      </c>
      <c r="L1153" s="19">
        <v>0.66666666666666663</v>
      </c>
      <c r="M1153">
        <v>8.5</v>
      </c>
      <c r="N1153">
        <v>206.08</v>
      </c>
      <c r="O1153">
        <v>76</v>
      </c>
      <c r="P1153">
        <v>76</v>
      </c>
      <c r="Q1153" t="s">
        <v>97</v>
      </c>
      <c r="R1153">
        <v>30</v>
      </c>
      <c r="S1153" s="19">
        <v>0.52083333333333337</v>
      </c>
      <c r="U1153" s="19"/>
      <c r="V1153" t="s">
        <v>97</v>
      </c>
      <c r="W1153">
        <v>8</v>
      </c>
      <c r="X1153" t="s">
        <v>100</v>
      </c>
      <c r="Y1153" t="b">
        <v>0</v>
      </c>
    </row>
    <row r="1154" spans="1:25" x14ac:dyDescent="0.25">
      <c r="A1154" t="s">
        <v>92</v>
      </c>
      <c r="B1154" t="s">
        <v>303</v>
      </c>
      <c r="C1154" t="s">
        <v>290</v>
      </c>
      <c r="D1154" t="s">
        <v>168</v>
      </c>
      <c r="E1154" t="s">
        <v>115</v>
      </c>
      <c r="F1154" t="s">
        <v>97</v>
      </c>
      <c r="G1154">
        <v>19509</v>
      </c>
      <c r="H1154" t="s">
        <v>304</v>
      </c>
      <c r="I1154">
        <v>2</v>
      </c>
      <c r="J1154" t="s">
        <v>105</v>
      </c>
      <c r="K1154" s="19">
        <v>0.3125</v>
      </c>
      <c r="L1154" s="19">
        <v>0.58333333333333337</v>
      </c>
      <c r="M1154">
        <v>6.5</v>
      </c>
      <c r="N1154">
        <v>154.56</v>
      </c>
      <c r="O1154">
        <v>76</v>
      </c>
      <c r="P1154">
        <v>76</v>
      </c>
      <c r="Q1154" t="s">
        <v>97</v>
      </c>
      <c r="R1154">
        <v>30</v>
      </c>
      <c r="S1154" s="19">
        <v>0.52083333333333337</v>
      </c>
      <c r="U1154" s="19"/>
      <c r="V1154" t="s">
        <v>97</v>
      </c>
      <c r="W1154">
        <v>6</v>
      </c>
      <c r="X1154" t="s">
        <v>100</v>
      </c>
      <c r="Y1154" t="b">
        <v>0</v>
      </c>
    </row>
    <row r="1155" spans="1:25" x14ac:dyDescent="0.25">
      <c r="A1155" t="s">
        <v>92</v>
      </c>
      <c r="B1155" t="s">
        <v>303</v>
      </c>
      <c r="C1155" t="s">
        <v>290</v>
      </c>
      <c r="D1155" t="s">
        <v>168</v>
      </c>
      <c r="E1155" t="s">
        <v>115</v>
      </c>
      <c r="F1155" t="s">
        <v>97</v>
      </c>
      <c r="G1155">
        <v>19509</v>
      </c>
      <c r="H1155" t="s">
        <v>304</v>
      </c>
      <c r="I1155">
        <v>2</v>
      </c>
      <c r="J1155" t="s">
        <v>99</v>
      </c>
      <c r="K1155" s="19">
        <v>0.3125</v>
      </c>
      <c r="L1155" s="19">
        <v>0.66666666666666663</v>
      </c>
      <c r="M1155">
        <v>8.5</v>
      </c>
      <c r="N1155">
        <v>206.08</v>
      </c>
      <c r="O1155">
        <v>76</v>
      </c>
      <c r="P1155">
        <v>76</v>
      </c>
      <c r="Q1155" t="s">
        <v>97</v>
      </c>
      <c r="R1155">
        <v>30</v>
      </c>
      <c r="S1155" s="19">
        <v>0.52083333333333337</v>
      </c>
      <c r="U1155" s="19"/>
      <c r="V1155" t="s">
        <v>97</v>
      </c>
      <c r="W1155">
        <v>8</v>
      </c>
      <c r="X1155" t="s">
        <v>100</v>
      </c>
      <c r="Y1155" t="b">
        <v>0</v>
      </c>
    </row>
    <row r="1156" spans="1:25" x14ac:dyDescent="0.25">
      <c r="A1156" t="s">
        <v>92</v>
      </c>
      <c r="B1156" t="s">
        <v>303</v>
      </c>
      <c r="C1156" t="s">
        <v>290</v>
      </c>
      <c r="D1156" t="s">
        <v>168</v>
      </c>
      <c r="E1156" t="s">
        <v>115</v>
      </c>
      <c r="F1156" t="s">
        <v>97</v>
      </c>
      <c r="G1156">
        <v>19509</v>
      </c>
      <c r="H1156" t="s">
        <v>304</v>
      </c>
      <c r="I1156">
        <v>2</v>
      </c>
      <c r="J1156" t="s">
        <v>101</v>
      </c>
      <c r="K1156" s="19">
        <v>0.3125</v>
      </c>
      <c r="L1156" s="19">
        <v>0.66666666666666663</v>
      </c>
      <c r="M1156">
        <v>8.5</v>
      </c>
      <c r="N1156">
        <v>206.08</v>
      </c>
      <c r="O1156">
        <v>76</v>
      </c>
      <c r="P1156">
        <v>76</v>
      </c>
      <c r="Q1156" t="s">
        <v>97</v>
      </c>
      <c r="R1156">
        <v>30</v>
      </c>
      <c r="S1156" s="19">
        <v>0.52083333333333337</v>
      </c>
      <c r="U1156" s="19"/>
      <c r="V1156" t="s">
        <v>97</v>
      </c>
      <c r="W1156">
        <v>8</v>
      </c>
      <c r="X1156" t="s">
        <v>100</v>
      </c>
      <c r="Y1156" t="b">
        <v>0</v>
      </c>
    </row>
    <row r="1157" spans="1:25" x14ac:dyDescent="0.25">
      <c r="A1157" t="s">
        <v>92</v>
      </c>
      <c r="B1157" t="s">
        <v>303</v>
      </c>
      <c r="C1157" t="s">
        <v>290</v>
      </c>
      <c r="D1157" t="s">
        <v>168</v>
      </c>
      <c r="E1157" t="s">
        <v>115</v>
      </c>
      <c r="F1157" t="s">
        <v>97</v>
      </c>
      <c r="G1157">
        <v>19509</v>
      </c>
      <c r="H1157" t="s">
        <v>304</v>
      </c>
      <c r="I1157">
        <v>2</v>
      </c>
      <c r="J1157" t="s">
        <v>102</v>
      </c>
      <c r="K1157" s="19">
        <v>0.3125</v>
      </c>
      <c r="L1157" s="19">
        <v>0.66666666666666663</v>
      </c>
      <c r="M1157">
        <v>8.5</v>
      </c>
      <c r="N1157">
        <v>206.08</v>
      </c>
      <c r="O1157">
        <v>76</v>
      </c>
      <c r="P1157">
        <v>76</v>
      </c>
      <c r="Q1157" t="s">
        <v>97</v>
      </c>
      <c r="R1157">
        <v>30</v>
      </c>
      <c r="S1157" s="19">
        <v>0.52083333333333337</v>
      </c>
      <c r="U1157" s="19"/>
      <c r="V1157" t="s">
        <v>97</v>
      </c>
      <c r="W1157">
        <v>8</v>
      </c>
      <c r="X1157" t="s">
        <v>100</v>
      </c>
      <c r="Y1157" t="b">
        <v>0</v>
      </c>
    </row>
    <row r="1158" spans="1:25" x14ac:dyDescent="0.25">
      <c r="A1158" t="s">
        <v>92</v>
      </c>
      <c r="B1158" t="s">
        <v>303</v>
      </c>
      <c r="C1158" t="s">
        <v>290</v>
      </c>
      <c r="D1158" t="s">
        <v>168</v>
      </c>
      <c r="E1158" t="s">
        <v>115</v>
      </c>
      <c r="F1158" t="s">
        <v>97</v>
      </c>
      <c r="G1158">
        <v>19509</v>
      </c>
      <c r="H1158" t="s">
        <v>304</v>
      </c>
      <c r="I1158">
        <v>2</v>
      </c>
      <c r="J1158" t="s">
        <v>103</v>
      </c>
      <c r="K1158" s="19">
        <v>0.3125</v>
      </c>
      <c r="L1158" s="19">
        <v>0.66666666666666663</v>
      </c>
      <c r="M1158">
        <v>8.5</v>
      </c>
      <c r="N1158">
        <v>206.08</v>
      </c>
      <c r="O1158">
        <v>76</v>
      </c>
      <c r="P1158">
        <v>76</v>
      </c>
      <c r="Q1158" t="s">
        <v>97</v>
      </c>
      <c r="R1158">
        <v>30</v>
      </c>
      <c r="S1158" s="19">
        <v>0.52083333333333337</v>
      </c>
      <c r="U1158" s="19"/>
      <c r="V1158" t="s">
        <v>97</v>
      </c>
      <c r="W1158">
        <v>8</v>
      </c>
      <c r="X1158" t="s">
        <v>100</v>
      </c>
      <c r="Y1158" t="b">
        <v>0</v>
      </c>
    </row>
    <row r="1159" spans="1:25" x14ac:dyDescent="0.25">
      <c r="A1159" t="s">
        <v>92</v>
      </c>
      <c r="B1159" t="s">
        <v>305</v>
      </c>
      <c r="C1159" t="s">
        <v>306</v>
      </c>
      <c r="D1159" t="s">
        <v>95</v>
      </c>
      <c r="E1159" t="s">
        <v>96</v>
      </c>
      <c r="F1159" t="s">
        <v>97</v>
      </c>
      <c r="H1159" t="s">
        <v>97</v>
      </c>
      <c r="I1159">
        <v>1</v>
      </c>
      <c r="J1159" t="s">
        <v>105</v>
      </c>
      <c r="K1159" s="19">
        <v>0.33333333333333331</v>
      </c>
      <c r="L1159" s="19">
        <v>0.66666666666666663</v>
      </c>
      <c r="M1159">
        <v>8</v>
      </c>
      <c r="N1159">
        <v>231.15</v>
      </c>
      <c r="O1159">
        <v>0</v>
      </c>
      <c r="P1159">
        <v>0</v>
      </c>
      <c r="Q1159" t="s">
        <v>97</v>
      </c>
      <c r="R1159">
        <v>30</v>
      </c>
      <c r="S1159" s="19">
        <v>0.54166666666666663</v>
      </c>
      <c r="T1159">
        <v>0</v>
      </c>
      <c r="U1159" s="19">
        <v>0.54166666666666663</v>
      </c>
      <c r="V1159" t="s">
        <v>97</v>
      </c>
      <c r="W1159">
        <v>7.5</v>
      </c>
      <c r="X1159" t="s">
        <v>100</v>
      </c>
      <c r="Y1159" t="b">
        <v>0</v>
      </c>
    </row>
    <row r="1160" spans="1:25" x14ac:dyDescent="0.25">
      <c r="A1160" t="s">
        <v>92</v>
      </c>
      <c r="B1160" t="s">
        <v>305</v>
      </c>
      <c r="C1160" t="s">
        <v>306</v>
      </c>
      <c r="D1160" t="s">
        <v>95</v>
      </c>
      <c r="E1160" t="s">
        <v>96</v>
      </c>
      <c r="F1160" t="s">
        <v>97</v>
      </c>
      <c r="H1160" t="s">
        <v>97</v>
      </c>
      <c r="I1160">
        <v>1</v>
      </c>
      <c r="J1160" t="s">
        <v>101</v>
      </c>
      <c r="K1160" s="19">
        <v>0.33333333333333331</v>
      </c>
      <c r="L1160" s="19">
        <v>0.66666666666666663</v>
      </c>
      <c r="M1160">
        <v>8</v>
      </c>
      <c r="N1160">
        <v>218.93</v>
      </c>
      <c r="O1160">
        <v>0</v>
      </c>
      <c r="P1160">
        <v>0</v>
      </c>
      <c r="Q1160" t="s">
        <v>97</v>
      </c>
      <c r="R1160">
        <v>30</v>
      </c>
      <c r="S1160" s="19">
        <v>0.54166666666666663</v>
      </c>
      <c r="T1160">
        <v>0</v>
      </c>
      <c r="U1160" s="19">
        <v>0.54166666666666663</v>
      </c>
      <c r="V1160" t="s">
        <v>97</v>
      </c>
      <c r="W1160">
        <v>7.5</v>
      </c>
      <c r="X1160" t="s">
        <v>100</v>
      </c>
      <c r="Y1160" t="b">
        <v>0</v>
      </c>
    </row>
    <row r="1161" spans="1:25" x14ac:dyDescent="0.25">
      <c r="A1161" t="s">
        <v>92</v>
      </c>
      <c r="B1161" t="s">
        <v>305</v>
      </c>
      <c r="C1161" t="s">
        <v>306</v>
      </c>
      <c r="D1161" t="s">
        <v>95</v>
      </c>
      <c r="E1161" t="s">
        <v>96</v>
      </c>
      <c r="F1161" t="s">
        <v>97</v>
      </c>
      <c r="H1161" t="s">
        <v>97</v>
      </c>
      <c r="I1161">
        <v>2</v>
      </c>
      <c r="J1161" t="s">
        <v>99</v>
      </c>
      <c r="K1161" s="19">
        <v>0.33333333333333331</v>
      </c>
      <c r="L1161" s="19">
        <v>0.66666666666666663</v>
      </c>
      <c r="M1161">
        <v>8</v>
      </c>
      <c r="N1161">
        <v>231.15</v>
      </c>
      <c r="O1161">
        <v>0</v>
      </c>
      <c r="P1161">
        <v>0</v>
      </c>
      <c r="Q1161" t="s">
        <v>97</v>
      </c>
      <c r="R1161">
        <v>30</v>
      </c>
      <c r="S1161" s="19">
        <v>0.54166666666666663</v>
      </c>
      <c r="T1161">
        <v>0</v>
      </c>
      <c r="U1161" s="19">
        <v>0.54166666666666663</v>
      </c>
      <c r="V1161" t="s">
        <v>97</v>
      </c>
      <c r="W1161">
        <v>7.5</v>
      </c>
      <c r="X1161" t="s">
        <v>100</v>
      </c>
      <c r="Y1161" t="b">
        <v>0</v>
      </c>
    </row>
    <row r="1162" spans="1:25" x14ac:dyDescent="0.25">
      <c r="A1162" t="s">
        <v>92</v>
      </c>
      <c r="B1162" t="s">
        <v>305</v>
      </c>
      <c r="C1162" t="s">
        <v>306</v>
      </c>
      <c r="D1162" t="s">
        <v>95</v>
      </c>
      <c r="E1162" t="s">
        <v>96</v>
      </c>
      <c r="F1162" t="s">
        <v>97</v>
      </c>
      <c r="H1162" t="s">
        <v>97</v>
      </c>
      <c r="I1162">
        <v>2</v>
      </c>
      <c r="J1162" t="s">
        <v>102</v>
      </c>
      <c r="K1162" s="19">
        <v>0.33333333333333331</v>
      </c>
      <c r="L1162" s="19">
        <v>0.66666666666666663</v>
      </c>
      <c r="M1162">
        <v>8</v>
      </c>
      <c r="N1162">
        <v>218.93</v>
      </c>
      <c r="O1162">
        <v>0</v>
      </c>
      <c r="P1162">
        <v>0</v>
      </c>
      <c r="Q1162" t="s">
        <v>97</v>
      </c>
      <c r="R1162">
        <v>30</v>
      </c>
      <c r="S1162" s="19">
        <v>0.54166666666666663</v>
      </c>
      <c r="T1162">
        <v>0</v>
      </c>
      <c r="U1162" s="19">
        <v>0.54166666666666663</v>
      </c>
      <c r="V1162" t="s">
        <v>97</v>
      </c>
      <c r="W1162">
        <v>7.5</v>
      </c>
      <c r="X1162" t="s">
        <v>100</v>
      </c>
      <c r="Y1162" t="b">
        <v>0</v>
      </c>
    </row>
    <row r="1163" spans="1:25" x14ac:dyDescent="0.25">
      <c r="A1163" t="s">
        <v>92</v>
      </c>
      <c r="B1163" t="s">
        <v>305</v>
      </c>
      <c r="C1163" t="s">
        <v>306</v>
      </c>
      <c r="D1163" t="s">
        <v>95</v>
      </c>
      <c r="E1163" t="s">
        <v>96</v>
      </c>
      <c r="F1163" t="s">
        <v>97</v>
      </c>
      <c r="G1163">
        <v>17512</v>
      </c>
      <c r="H1163" t="s">
        <v>307</v>
      </c>
      <c r="I1163">
        <v>1</v>
      </c>
      <c r="J1163" t="s">
        <v>99</v>
      </c>
      <c r="K1163" s="19">
        <v>0.33333333333333331</v>
      </c>
      <c r="L1163" s="19">
        <v>0.6875</v>
      </c>
      <c r="M1163">
        <v>8.5</v>
      </c>
      <c r="N1163">
        <v>249.04</v>
      </c>
      <c r="O1163">
        <v>48</v>
      </c>
      <c r="P1163">
        <v>76</v>
      </c>
      <c r="Q1163" t="s">
        <v>97</v>
      </c>
      <c r="R1163">
        <v>30</v>
      </c>
      <c r="S1163" s="19">
        <v>0.54166666666666663</v>
      </c>
      <c r="T1163">
        <v>0</v>
      </c>
      <c r="U1163" s="19">
        <v>0</v>
      </c>
      <c r="V1163" t="s">
        <v>97</v>
      </c>
      <c r="W1163">
        <v>8</v>
      </c>
      <c r="X1163" t="s">
        <v>100</v>
      </c>
      <c r="Y1163" t="b">
        <v>0</v>
      </c>
    </row>
    <row r="1164" spans="1:25" x14ac:dyDescent="0.25">
      <c r="A1164" t="s">
        <v>92</v>
      </c>
      <c r="B1164" t="s">
        <v>305</v>
      </c>
      <c r="C1164" t="s">
        <v>306</v>
      </c>
      <c r="D1164" t="s">
        <v>95</v>
      </c>
      <c r="E1164" t="s">
        <v>96</v>
      </c>
      <c r="F1164" t="s">
        <v>97</v>
      </c>
      <c r="G1164">
        <v>17512</v>
      </c>
      <c r="H1164" t="s">
        <v>307</v>
      </c>
      <c r="I1164">
        <v>1</v>
      </c>
      <c r="J1164" t="s">
        <v>102</v>
      </c>
      <c r="K1164" s="19">
        <v>0.33333333333333331</v>
      </c>
      <c r="L1164" s="19">
        <v>0.6875</v>
      </c>
      <c r="M1164">
        <v>8.5</v>
      </c>
      <c r="N1164">
        <v>249.04</v>
      </c>
      <c r="O1164">
        <v>48</v>
      </c>
      <c r="P1164">
        <v>76</v>
      </c>
      <c r="Q1164" t="s">
        <v>97</v>
      </c>
      <c r="R1164">
        <v>30</v>
      </c>
      <c r="S1164" s="19">
        <v>0.54166666666666663</v>
      </c>
      <c r="T1164">
        <v>0</v>
      </c>
      <c r="U1164" s="19">
        <v>0</v>
      </c>
      <c r="V1164" t="s">
        <v>97</v>
      </c>
      <c r="W1164">
        <v>8</v>
      </c>
      <c r="X1164" t="s">
        <v>100</v>
      </c>
      <c r="Y1164" t="b">
        <v>0</v>
      </c>
    </row>
    <row r="1165" spans="1:25" x14ac:dyDescent="0.25">
      <c r="A1165" t="s">
        <v>92</v>
      </c>
      <c r="B1165" t="s">
        <v>305</v>
      </c>
      <c r="C1165" t="s">
        <v>306</v>
      </c>
      <c r="D1165" t="s">
        <v>95</v>
      </c>
      <c r="E1165" t="s">
        <v>96</v>
      </c>
      <c r="F1165" t="s">
        <v>97</v>
      </c>
      <c r="G1165">
        <v>17512</v>
      </c>
      <c r="H1165" t="s">
        <v>307</v>
      </c>
      <c r="I1165">
        <v>1</v>
      </c>
      <c r="J1165" t="s">
        <v>103</v>
      </c>
      <c r="K1165" s="19">
        <v>0.33333333333333331</v>
      </c>
      <c r="L1165" s="19">
        <v>0.6875</v>
      </c>
      <c r="M1165">
        <v>8.5</v>
      </c>
      <c r="N1165">
        <v>249.04</v>
      </c>
      <c r="O1165">
        <v>48</v>
      </c>
      <c r="P1165">
        <v>76</v>
      </c>
      <c r="Q1165" t="s">
        <v>97</v>
      </c>
      <c r="R1165">
        <v>30</v>
      </c>
      <c r="S1165" s="19">
        <v>0.54166666666666663</v>
      </c>
      <c r="T1165">
        <v>0</v>
      </c>
      <c r="U1165" s="19">
        <v>0</v>
      </c>
      <c r="V1165" t="s">
        <v>97</v>
      </c>
      <c r="W1165">
        <v>8</v>
      </c>
      <c r="X1165" t="s">
        <v>100</v>
      </c>
      <c r="Y1165" t="b">
        <v>0</v>
      </c>
    </row>
    <row r="1166" spans="1:25" x14ac:dyDescent="0.25">
      <c r="A1166" t="s">
        <v>92</v>
      </c>
      <c r="B1166" t="s">
        <v>305</v>
      </c>
      <c r="C1166" t="s">
        <v>306</v>
      </c>
      <c r="D1166" t="s">
        <v>95</v>
      </c>
      <c r="E1166" t="s">
        <v>96</v>
      </c>
      <c r="F1166" t="s">
        <v>97</v>
      </c>
      <c r="G1166">
        <v>17512</v>
      </c>
      <c r="H1166" t="s">
        <v>307</v>
      </c>
      <c r="I1166">
        <v>2</v>
      </c>
      <c r="J1166" t="s">
        <v>105</v>
      </c>
      <c r="K1166" s="19">
        <v>0.33333333333333331</v>
      </c>
      <c r="L1166" s="19">
        <v>0.6875</v>
      </c>
      <c r="M1166">
        <v>8.5</v>
      </c>
      <c r="N1166">
        <v>249.04</v>
      </c>
      <c r="O1166">
        <v>48</v>
      </c>
      <c r="P1166">
        <v>76</v>
      </c>
      <c r="Q1166" t="s">
        <v>97</v>
      </c>
      <c r="R1166">
        <v>30</v>
      </c>
      <c r="S1166" s="19">
        <v>0.54166666666666663</v>
      </c>
      <c r="T1166">
        <v>0</v>
      </c>
      <c r="U1166" s="19">
        <v>0</v>
      </c>
      <c r="V1166" t="s">
        <v>97</v>
      </c>
      <c r="W1166">
        <v>8</v>
      </c>
      <c r="X1166" t="s">
        <v>100</v>
      </c>
      <c r="Y1166" t="b">
        <v>0</v>
      </c>
    </row>
    <row r="1167" spans="1:25" x14ac:dyDescent="0.25">
      <c r="A1167" t="s">
        <v>92</v>
      </c>
      <c r="B1167" t="s">
        <v>305</v>
      </c>
      <c r="C1167" t="s">
        <v>306</v>
      </c>
      <c r="D1167" t="s">
        <v>95</v>
      </c>
      <c r="E1167" t="s">
        <v>96</v>
      </c>
      <c r="F1167" t="s">
        <v>97</v>
      </c>
      <c r="G1167">
        <v>17512</v>
      </c>
      <c r="H1167" t="s">
        <v>307</v>
      </c>
      <c r="I1167">
        <v>2</v>
      </c>
      <c r="J1167" t="s">
        <v>101</v>
      </c>
      <c r="K1167" s="19">
        <v>0.33333333333333331</v>
      </c>
      <c r="L1167" s="19">
        <v>0.6875</v>
      </c>
      <c r="M1167">
        <v>8.5</v>
      </c>
      <c r="N1167">
        <v>249.04</v>
      </c>
      <c r="O1167">
        <v>48</v>
      </c>
      <c r="P1167">
        <v>76</v>
      </c>
      <c r="Q1167" t="s">
        <v>97</v>
      </c>
      <c r="R1167">
        <v>30</v>
      </c>
      <c r="S1167" s="19">
        <v>0.54166666666666663</v>
      </c>
      <c r="T1167">
        <v>0</v>
      </c>
      <c r="U1167" s="19">
        <v>0</v>
      </c>
      <c r="V1167" t="s">
        <v>97</v>
      </c>
      <c r="W1167">
        <v>8</v>
      </c>
      <c r="X1167" t="s">
        <v>100</v>
      </c>
      <c r="Y1167" t="b">
        <v>0</v>
      </c>
    </row>
    <row r="1168" spans="1:25" x14ac:dyDescent="0.25">
      <c r="A1168" t="s">
        <v>92</v>
      </c>
      <c r="B1168" t="s">
        <v>305</v>
      </c>
      <c r="C1168" t="s">
        <v>306</v>
      </c>
      <c r="D1168" t="s">
        <v>95</v>
      </c>
      <c r="E1168" t="s">
        <v>96</v>
      </c>
      <c r="F1168" t="s">
        <v>97</v>
      </c>
      <c r="G1168">
        <v>17512</v>
      </c>
      <c r="H1168" t="s">
        <v>307</v>
      </c>
      <c r="I1168">
        <v>2</v>
      </c>
      <c r="J1168" t="s">
        <v>103</v>
      </c>
      <c r="K1168" s="19">
        <v>0.33333333333333331</v>
      </c>
      <c r="L1168" s="19">
        <v>0.6875</v>
      </c>
      <c r="M1168">
        <v>8.5</v>
      </c>
      <c r="N1168">
        <v>249.04</v>
      </c>
      <c r="O1168">
        <v>48</v>
      </c>
      <c r="P1168">
        <v>76</v>
      </c>
      <c r="Q1168" t="s">
        <v>97</v>
      </c>
      <c r="R1168">
        <v>30</v>
      </c>
      <c r="S1168" s="19">
        <v>0.54166666666666663</v>
      </c>
      <c r="T1168">
        <v>0</v>
      </c>
      <c r="U1168" s="19">
        <v>0</v>
      </c>
      <c r="V1168" t="s">
        <v>97</v>
      </c>
      <c r="W1168">
        <v>8</v>
      </c>
      <c r="X1168" t="s">
        <v>100</v>
      </c>
      <c r="Y1168" t="b">
        <v>0</v>
      </c>
    </row>
    <row r="1169" spans="1:25" x14ac:dyDescent="0.25">
      <c r="A1169" t="s">
        <v>92</v>
      </c>
      <c r="B1169" t="s">
        <v>308</v>
      </c>
      <c r="C1169" t="s">
        <v>306</v>
      </c>
      <c r="D1169" t="s">
        <v>154</v>
      </c>
      <c r="E1169" t="s">
        <v>115</v>
      </c>
      <c r="F1169" t="s">
        <v>97</v>
      </c>
      <c r="H1169" t="s">
        <v>97</v>
      </c>
      <c r="I1169">
        <v>1</v>
      </c>
      <c r="J1169" t="s">
        <v>99</v>
      </c>
      <c r="K1169" s="19">
        <v>0.29166666666666669</v>
      </c>
      <c r="L1169" s="19">
        <v>0.60416666666666663</v>
      </c>
      <c r="M1169">
        <v>7.5</v>
      </c>
      <c r="N1169">
        <v>197.33</v>
      </c>
      <c r="O1169">
        <v>0</v>
      </c>
      <c r="P1169">
        <v>0</v>
      </c>
      <c r="Q1169" t="s">
        <v>97</v>
      </c>
      <c r="R1169">
        <v>30</v>
      </c>
      <c r="S1169" s="19">
        <v>0.5</v>
      </c>
      <c r="T1169">
        <v>0</v>
      </c>
      <c r="U1169" s="19">
        <v>0</v>
      </c>
      <c r="V1169" t="s">
        <v>97</v>
      </c>
      <c r="W1169">
        <v>7</v>
      </c>
      <c r="X1169" t="s">
        <v>100</v>
      </c>
      <c r="Y1169" t="b">
        <v>0</v>
      </c>
    </row>
    <row r="1170" spans="1:25" x14ac:dyDescent="0.25">
      <c r="A1170" t="s">
        <v>92</v>
      </c>
      <c r="B1170" t="s">
        <v>308</v>
      </c>
      <c r="C1170" t="s">
        <v>306</v>
      </c>
      <c r="D1170" t="s">
        <v>154</v>
      </c>
      <c r="E1170" t="s">
        <v>115</v>
      </c>
      <c r="F1170" t="s">
        <v>97</v>
      </c>
      <c r="H1170" t="s">
        <v>97</v>
      </c>
      <c r="I1170">
        <v>1</v>
      </c>
      <c r="J1170" t="s">
        <v>102</v>
      </c>
      <c r="K1170" s="19">
        <v>0.29166666666666669</v>
      </c>
      <c r="L1170" s="19">
        <v>0.60416666666666663</v>
      </c>
      <c r="M1170">
        <v>7.5</v>
      </c>
      <c r="N1170">
        <v>197.33</v>
      </c>
      <c r="O1170">
        <v>0</v>
      </c>
      <c r="P1170">
        <v>0</v>
      </c>
      <c r="Q1170" t="s">
        <v>97</v>
      </c>
      <c r="R1170">
        <v>30</v>
      </c>
      <c r="S1170" s="19">
        <v>0.5</v>
      </c>
      <c r="T1170">
        <v>0</v>
      </c>
      <c r="U1170" s="19">
        <v>0</v>
      </c>
      <c r="V1170" t="s">
        <v>97</v>
      </c>
      <c r="W1170">
        <v>7</v>
      </c>
      <c r="X1170" t="s">
        <v>100</v>
      </c>
      <c r="Y1170" t="b">
        <v>0</v>
      </c>
    </row>
    <row r="1171" spans="1:25" x14ac:dyDescent="0.25">
      <c r="A1171" t="s">
        <v>92</v>
      </c>
      <c r="B1171" t="s">
        <v>308</v>
      </c>
      <c r="C1171" t="s">
        <v>306</v>
      </c>
      <c r="D1171" t="s">
        <v>154</v>
      </c>
      <c r="E1171" t="s">
        <v>115</v>
      </c>
      <c r="F1171" t="s">
        <v>97</v>
      </c>
      <c r="H1171" t="s">
        <v>97</v>
      </c>
      <c r="I1171">
        <v>2</v>
      </c>
      <c r="J1171" t="s">
        <v>99</v>
      </c>
      <c r="K1171" s="19">
        <v>0.29166666666666669</v>
      </c>
      <c r="L1171" s="19">
        <v>0.60416666666666663</v>
      </c>
      <c r="M1171">
        <v>7.5</v>
      </c>
      <c r="N1171">
        <v>197.33</v>
      </c>
      <c r="O1171">
        <v>0</v>
      </c>
      <c r="P1171">
        <v>0</v>
      </c>
      <c r="Q1171" t="s">
        <v>97</v>
      </c>
      <c r="R1171">
        <v>30</v>
      </c>
      <c r="S1171" s="19">
        <v>0.5</v>
      </c>
      <c r="T1171">
        <v>0</v>
      </c>
      <c r="U1171" s="19">
        <v>0</v>
      </c>
      <c r="V1171" t="s">
        <v>97</v>
      </c>
      <c r="W1171">
        <v>7</v>
      </c>
      <c r="X1171" t="s">
        <v>100</v>
      </c>
      <c r="Y1171" t="b">
        <v>0</v>
      </c>
    </row>
    <row r="1172" spans="1:25" x14ac:dyDescent="0.25">
      <c r="A1172" t="s">
        <v>92</v>
      </c>
      <c r="B1172" t="s">
        <v>308</v>
      </c>
      <c r="C1172" t="s">
        <v>306</v>
      </c>
      <c r="D1172" t="s">
        <v>154</v>
      </c>
      <c r="E1172" t="s">
        <v>115</v>
      </c>
      <c r="F1172" t="s">
        <v>97</v>
      </c>
      <c r="H1172" t="s">
        <v>97</v>
      </c>
      <c r="I1172">
        <v>2</v>
      </c>
      <c r="J1172" t="s">
        <v>102</v>
      </c>
      <c r="K1172" s="19">
        <v>0.29166666666666669</v>
      </c>
      <c r="L1172" s="19">
        <v>0.60416666666666663</v>
      </c>
      <c r="M1172">
        <v>7.5</v>
      </c>
      <c r="N1172">
        <v>197.33</v>
      </c>
      <c r="O1172">
        <v>0</v>
      </c>
      <c r="P1172">
        <v>0</v>
      </c>
      <c r="Q1172" t="s">
        <v>97</v>
      </c>
      <c r="R1172">
        <v>30</v>
      </c>
      <c r="S1172" s="19">
        <v>0.5</v>
      </c>
      <c r="T1172">
        <v>0</v>
      </c>
      <c r="U1172" s="19">
        <v>0</v>
      </c>
      <c r="V1172" t="s">
        <v>97</v>
      </c>
      <c r="W1172">
        <v>7</v>
      </c>
      <c r="X1172" t="s">
        <v>100</v>
      </c>
      <c r="Y1172" t="b">
        <v>0</v>
      </c>
    </row>
    <row r="1173" spans="1:25" x14ac:dyDescent="0.25">
      <c r="A1173" t="s">
        <v>92</v>
      </c>
      <c r="B1173" t="s">
        <v>308</v>
      </c>
      <c r="C1173" t="s">
        <v>306</v>
      </c>
      <c r="D1173" t="s">
        <v>154</v>
      </c>
      <c r="E1173" t="s">
        <v>115</v>
      </c>
      <c r="F1173" t="s">
        <v>97</v>
      </c>
      <c r="G1173">
        <v>15754</v>
      </c>
      <c r="H1173" t="s">
        <v>309</v>
      </c>
      <c r="I1173">
        <v>1</v>
      </c>
      <c r="J1173" t="s">
        <v>105</v>
      </c>
      <c r="K1173" s="19">
        <v>0.25</v>
      </c>
      <c r="L1173" s="19">
        <v>0.52083333333333337</v>
      </c>
      <c r="M1173">
        <v>6.5</v>
      </c>
      <c r="N1173">
        <v>174.3</v>
      </c>
      <c r="O1173">
        <v>60</v>
      </c>
      <c r="P1173">
        <v>76</v>
      </c>
      <c r="Q1173" t="s">
        <v>97</v>
      </c>
      <c r="R1173">
        <v>30</v>
      </c>
      <c r="S1173" s="19">
        <v>0.45833333333333331</v>
      </c>
      <c r="T1173">
        <v>0</v>
      </c>
      <c r="U1173" s="19">
        <v>0.54166666666666663</v>
      </c>
      <c r="V1173" t="s">
        <v>97</v>
      </c>
      <c r="W1173">
        <v>6</v>
      </c>
      <c r="X1173" t="s">
        <v>100</v>
      </c>
      <c r="Y1173" t="b">
        <v>0</v>
      </c>
    </row>
    <row r="1174" spans="1:25" x14ac:dyDescent="0.25">
      <c r="A1174" t="s">
        <v>92</v>
      </c>
      <c r="B1174" t="s">
        <v>308</v>
      </c>
      <c r="C1174" t="s">
        <v>306</v>
      </c>
      <c r="D1174" t="s">
        <v>154</v>
      </c>
      <c r="E1174" t="s">
        <v>115</v>
      </c>
      <c r="F1174" t="s">
        <v>97</v>
      </c>
      <c r="G1174">
        <v>15754</v>
      </c>
      <c r="H1174" t="s">
        <v>309</v>
      </c>
      <c r="I1174">
        <v>1</v>
      </c>
      <c r="J1174" t="s">
        <v>99</v>
      </c>
      <c r="K1174" s="19">
        <v>0.25</v>
      </c>
      <c r="L1174" s="19">
        <v>0.60416666666666663</v>
      </c>
      <c r="M1174">
        <v>8.5</v>
      </c>
      <c r="N1174">
        <v>232.4</v>
      </c>
      <c r="O1174">
        <v>60</v>
      </c>
      <c r="P1174">
        <v>76</v>
      </c>
      <c r="Q1174" t="s">
        <v>97</v>
      </c>
      <c r="R1174">
        <v>30</v>
      </c>
      <c r="S1174" s="19">
        <v>0.45833333333333331</v>
      </c>
      <c r="T1174">
        <v>0</v>
      </c>
      <c r="U1174" s="19">
        <v>0</v>
      </c>
      <c r="V1174" t="s">
        <v>97</v>
      </c>
      <c r="W1174">
        <v>8</v>
      </c>
      <c r="X1174" t="s">
        <v>100</v>
      </c>
      <c r="Y1174" t="b">
        <v>0</v>
      </c>
    </row>
    <row r="1175" spans="1:25" x14ac:dyDescent="0.25">
      <c r="A1175" t="s">
        <v>92</v>
      </c>
      <c r="B1175" t="s">
        <v>308</v>
      </c>
      <c r="C1175" t="s">
        <v>306</v>
      </c>
      <c r="D1175" t="s">
        <v>154</v>
      </c>
      <c r="E1175" t="s">
        <v>115</v>
      </c>
      <c r="F1175" t="s">
        <v>97</v>
      </c>
      <c r="G1175">
        <v>15754</v>
      </c>
      <c r="H1175" t="s">
        <v>309</v>
      </c>
      <c r="I1175">
        <v>1</v>
      </c>
      <c r="J1175" t="s">
        <v>101</v>
      </c>
      <c r="K1175" s="19">
        <v>0.25</v>
      </c>
      <c r="L1175" s="19">
        <v>0.60416666666666663</v>
      </c>
      <c r="M1175">
        <v>8.5</v>
      </c>
      <c r="N1175">
        <v>232.4</v>
      </c>
      <c r="O1175">
        <v>60</v>
      </c>
      <c r="P1175">
        <v>76</v>
      </c>
      <c r="Q1175" t="s">
        <v>97</v>
      </c>
      <c r="R1175">
        <v>30</v>
      </c>
      <c r="S1175" s="19">
        <v>0.45833333333333331</v>
      </c>
      <c r="T1175">
        <v>0</v>
      </c>
      <c r="U1175" s="19">
        <v>0</v>
      </c>
      <c r="V1175" t="s">
        <v>97</v>
      </c>
      <c r="W1175">
        <v>8</v>
      </c>
      <c r="X1175" t="s">
        <v>100</v>
      </c>
      <c r="Y1175" t="b">
        <v>0</v>
      </c>
    </row>
    <row r="1176" spans="1:25" x14ac:dyDescent="0.25">
      <c r="A1176" t="s">
        <v>92</v>
      </c>
      <c r="B1176" t="s">
        <v>308</v>
      </c>
      <c r="C1176" t="s">
        <v>306</v>
      </c>
      <c r="D1176" t="s">
        <v>154</v>
      </c>
      <c r="E1176" t="s">
        <v>115</v>
      </c>
      <c r="F1176" t="s">
        <v>97</v>
      </c>
      <c r="G1176">
        <v>15754</v>
      </c>
      <c r="H1176" t="s">
        <v>309</v>
      </c>
      <c r="I1176">
        <v>1</v>
      </c>
      <c r="J1176" t="s">
        <v>102</v>
      </c>
      <c r="K1176" s="19">
        <v>0.25</v>
      </c>
      <c r="L1176" s="19">
        <v>0.60416666666666663</v>
      </c>
      <c r="M1176">
        <v>8.5</v>
      </c>
      <c r="N1176">
        <v>232.4</v>
      </c>
      <c r="O1176">
        <v>60</v>
      </c>
      <c r="P1176">
        <v>76</v>
      </c>
      <c r="Q1176" t="s">
        <v>97</v>
      </c>
      <c r="R1176">
        <v>30</v>
      </c>
      <c r="S1176" s="19">
        <v>0.45833333333333331</v>
      </c>
      <c r="T1176">
        <v>0</v>
      </c>
      <c r="U1176" s="19">
        <v>0</v>
      </c>
      <c r="V1176" t="s">
        <v>97</v>
      </c>
      <c r="W1176">
        <v>8</v>
      </c>
      <c r="X1176" t="s">
        <v>100</v>
      </c>
      <c r="Y1176" t="b">
        <v>0</v>
      </c>
    </row>
    <row r="1177" spans="1:25" x14ac:dyDescent="0.25">
      <c r="A1177" t="s">
        <v>92</v>
      </c>
      <c r="B1177" t="s">
        <v>308</v>
      </c>
      <c r="C1177" t="s">
        <v>306</v>
      </c>
      <c r="D1177" t="s">
        <v>154</v>
      </c>
      <c r="E1177" t="s">
        <v>115</v>
      </c>
      <c r="F1177" t="s">
        <v>97</v>
      </c>
      <c r="G1177">
        <v>15754</v>
      </c>
      <c r="H1177" t="s">
        <v>309</v>
      </c>
      <c r="I1177">
        <v>1</v>
      </c>
      <c r="J1177" t="s">
        <v>103</v>
      </c>
      <c r="K1177" s="19">
        <v>0.25</v>
      </c>
      <c r="L1177" s="19">
        <v>0.60416666666666663</v>
      </c>
      <c r="M1177">
        <v>8.5</v>
      </c>
      <c r="N1177">
        <v>232.4</v>
      </c>
      <c r="O1177">
        <v>60</v>
      </c>
      <c r="P1177">
        <v>76</v>
      </c>
      <c r="Q1177" t="s">
        <v>97</v>
      </c>
      <c r="R1177">
        <v>30</v>
      </c>
      <c r="S1177" s="19">
        <v>0.45833333333333331</v>
      </c>
      <c r="T1177">
        <v>0</v>
      </c>
      <c r="U1177" s="19">
        <v>0</v>
      </c>
      <c r="V1177" t="s">
        <v>97</v>
      </c>
      <c r="W1177">
        <v>8</v>
      </c>
      <c r="X1177" t="s">
        <v>100</v>
      </c>
      <c r="Y1177" t="b">
        <v>0</v>
      </c>
    </row>
    <row r="1178" spans="1:25" x14ac:dyDescent="0.25">
      <c r="A1178" t="s">
        <v>92</v>
      </c>
      <c r="B1178" t="s">
        <v>308</v>
      </c>
      <c r="C1178" t="s">
        <v>306</v>
      </c>
      <c r="D1178" t="s">
        <v>154</v>
      </c>
      <c r="E1178" t="s">
        <v>115</v>
      </c>
      <c r="F1178" t="s">
        <v>97</v>
      </c>
      <c r="G1178">
        <v>15754</v>
      </c>
      <c r="H1178" t="s">
        <v>309</v>
      </c>
      <c r="I1178">
        <v>2</v>
      </c>
      <c r="J1178" t="s">
        <v>105</v>
      </c>
      <c r="K1178" s="19">
        <v>0.25</v>
      </c>
      <c r="L1178" s="19">
        <v>0.52083333333333337</v>
      </c>
      <c r="M1178">
        <v>6.5</v>
      </c>
      <c r="N1178">
        <v>174.3</v>
      </c>
      <c r="O1178">
        <v>60</v>
      </c>
      <c r="P1178">
        <v>76</v>
      </c>
      <c r="Q1178" t="s">
        <v>97</v>
      </c>
      <c r="R1178">
        <v>30</v>
      </c>
      <c r="S1178" s="19">
        <v>0.45833333333333331</v>
      </c>
      <c r="T1178">
        <v>0</v>
      </c>
      <c r="U1178" s="19">
        <v>0.54166666666666663</v>
      </c>
      <c r="V1178" t="s">
        <v>97</v>
      </c>
      <c r="W1178">
        <v>6</v>
      </c>
      <c r="X1178" t="s">
        <v>100</v>
      </c>
      <c r="Y1178" t="b">
        <v>0</v>
      </c>
    </row>
    <row r="1179" spans="1:25" x14ac:dyDescent="0.25">
      <c r="A1179" t="s">
        <v>92</v>
      </c>
      <c r="B1179" t="s">
        <v>308</v>
      </c>
      <c r="C1179" t="s">
        <v>306</v>
      </c>
      <c r="D1179" t="s">
        <v>154</v>
      </c>
      <c r="E1179" t="s">
        <v>115</v>
      </c>
      <c r="F1179" t="s">
        <v>97</v>
      </c>
      <c r="G1179">
        <v>15754</v>
      </c>
      <c r="H1179" t="s">
        <v>309</v>
      </c>
      <c r="I1179">
        <v>2</v>
      </c>
      <c r="J1179" t="s">
        <v>99</v>
      </c>
      <c r="K1179" s="19">
        <v>0.25</v>
      </c>
      <c r="L1179" s="19">
        <v>0.60416666666666663</v>
      </c>
      <c r="M1179">
        <v>8.5</v>
      </c>
      <c r="N1179">
        <v>232.4</v>
      </c>
      <c r="O1179">
        <v>60</v>
      </c>
      <c r="P1179">
        <v>76</v>
      </c>
      <c r="Q1179" t="s">
        <v>97</v>
      </c>
      <c r="R1179">
        <v>30</v>
      </c>
      <c r="S1179" s="19">
        <v>0.45833333333333331</v>
      </c>
      <c r="T1179">
        <v>0</v>
      </c>
      <c r="U1179" s="19">
        <v>0</v>
      </c>
      <c r="V1179" t="s">
        <v>97</v>
      </c>
      <c r="W1179">
        <v>8</v>
      </c>
      <c r="X1179" t="s">
        <v>100</v>
      </c>
      <c r="Y1179" t="b">
        <v>0</v>
      </c>
    </row>
    <row r="1180" spans="1:25" x14ac:dyDescent="0.25">
      <c r="A1180" t="s">
        <v>92</v>
      </c>
      <c r="B1180" t="s">
        <v>308</v>
      </c>
      <c r="C1180" t="s">
        <v>306</v>
      </c>
      <c r="D1180" t="s">
        <v>154</v>
      </c>
      <c r="E1180" t="s">
        <v>115</v>
      </c>
      <c r="F1180" t="s">
        <v>97</v>
      </c>
      <c r="G1180">
        <v>15754</v>
      </c>
      <c r="H1180" t="s">
        <v>309</v>
      </c>
      <c r="I1180">
        <v>2</v>
      </c>
      <c r="J1180" t="s">
        <v>101</v>
      </c>
      <c r="K1180" s="19">
        <v>0.25</v>
      </c>
      <c r="L1180" s="19">
        <v>0.60416666666666663</v>
      </c>
      <c r="M1180">
        <v>8.5</v>
      </c>
      <c r="N1180">
        <v>232.4</v>
      </c>
      <c r="O1180">
        <v>60</v>
      </c>
      <c r="P1180">
        <v>76</v>
      </c>
      <c r="Q1180" t="s">
        <v>97</v>
      </c>
      <c r="R1180">
        <v>30</v>
      </c>
      <c r="S1180" s="19">
        <v>0.45833333333333331</v>
      </c>
      <c r="T1180">
        <v>0</v>
      </c>
      <c r="U1180" s="19">
        <v>0</v>
      </c>
      <c r="V1180" t="s">
        <v>97</v>
      </c>
      <c r="W1180">
        <v>8</v>
      </c>
      <c r="X1180" t="s">
        <v>100</v>
      </c>
      <c r="Y1180" t="b">
        <v>0</v>
      </c>
    </row>
    <row r="1181" spans="1:25" x14ac:dyDescent="0.25">
      <c r="A1181" t="s">
        <v>92</v>
      </c>
      <c r="B1181" t="s">
        <v>308</v>
      </c>
      <c r="C1181" t="s">
        <v>306</v>
      </c>
      <c r="D1181" t="s">
        <v>154</v>
      </c>
      <c r="E1181" t="s">
        <v>115</v>
      </c>
      <c r="F1181" t="s">
        <v>97</v>
      </c>
      <c r="G1181">
        <v>15754</v>
      </c>
      <c r="H1181" t="s">
        <v>309</v>
      </c>
      <c r="I1181">
        <v>2</v>
      </c>
      <c r="J1181" t="s">
        <v>102</v>
      </c>
      <c r="K1181" s="19">
        <v>0.25</v>
      </c>
      <c r="L1181" s="19">
        <v>0.60416666666666663</v>
      </c>
      <c r="M1181">
        <v>8.5</v>
      </c>
      <c r="N1181">
        <v>232.4</v>
      </c>
      <c r="O1181">
        <v>60</v>
      </c>
      <c r="P1181">
        <v>76</v>
      </c>
      <c r="Q1181" t="s">
        <v>97</v>
      </c>
      <c r="R1181">
        <v>30</v>
      </c>
      <c r="S1181" s="19">
        <v>0.45833333333333331</v>
      </c>
      <c r="T1181">
        <v>0</v>
      </c>
      <c r="U1181" s="19">
        <v>0</v>
      </c>
      <c r="V1181" t="s">
        <v>97</v>
      </c>
      <c r="W1181">
        <v>8</v>
      </c>
      <c r="X1181" t="s">
        <v>100</v>
      </c>
      <c r="Y1181" t="b">
        <v>0</v>
      </c>
    </row>
    <row r="1182" spans="1:25" x14ac:dyDescent="0.25">
      <c r="A1182" t="s">
        <v>92</v>
      </c>
      <c r="B1182" t="s">
        <v>308</v>
      </c>
      <c r="C1182" t="s">
        <v>306</v>
      </c>
      <c r="D1182" t="s">
        <v>154</v>
      </c>
      <c r="E1182" t="s">
        <v>115</v>
      </c>
      <c r="F1182" t="s">
        <v>97</v>
      </c>
      <c r="G1182">
        <v>15754</v>
      </c>
      <c r="H1182" t="s">
        <v>309</v>
      </c>
      <c r="I1182">
        <v>2</v>
      </c>
      <c r="J1182" t="s">
        <v>103</v>
      </c>
      <c r="K1182" s="19">
        <v>0.25</v>
      </c>
      <c r="L1182" s="19">
        <v>0.60416666666666663</v>
      </c>
      <c r="M1182">
        <v>8.5</v>
      </c>
      <c r="N1182">
        <v>232.4</v>
      </c>
      <c r="O1182">
        <v>60</v>
      </c>
      <c r="P1182">
        <v>76</v>
      </c>
      <c r="Q1182" t="s">
        <v>97</v>
      </c>
      <c r="R1182">
        <v>30</v>
      </c>
      <c r="S1182" s="19">
        <v>0.45833333333333331</v>
      </c>
      <c r="T1182">
        <v>0</v>
      </c>
      <c r="U1182" s="19">
        <v>0</v>
      </c>
      <c r="V1182" t="s">
        <v>97</v>
      </c>
      <c r="W1182">
        <v>8</v>
      </c>
      <c r="X1182" t="s">
        <v>100</v>
      </c>
      <c r="Y1182" t="b">
        <v>0</v>
      </c>
    </row>
    <row r="1183" spans="1:25" x14ac:dyDescent="0.25">
      <c r="A1183" t="s">
        <v>92</v>
      </c>
      <c r="B1183" t="s">
        <v>308</v>
      </c>
      <c r="C1183" t="s">
        <v>306</v>
      </c>
      <c r="D1183" t="s">
        <v>154</v>
      </c>
      <c r="E1183" t="s">
        <v>115</v>
      </c>
      <c r="F1183" t="s">
        <v>97</v>
      </c>
      <c r="G1183">
        <v>21898</v>
      </c>
      <c r="H1183" t="s">
        <v>310</v>
      </c>
      <c r="I1183">
        <v>1</v>
      </c>
      <c r="J1183" t="s">
        <v>105</v>
      </c>
      <c r="K1183" s="19">
        <v>0.29166666666666669</v>
      </c>
      <c r="L1183" s="19">
        <v>0.60416666666666663</v>
      </c>
      <c r="M1183">
        <v>7.5</v>
      </c>
      <c r="N1183">
        <v>203.35</v>
      </c>
      <c r="O1183">
        <v>50</v>
      </c>
      <c r="P1183">
        <v>76</v>
      </c>
      <c r="Q1183" t="s">
        <v>97</v>
      </c>
      <c r="R1183">
        <v>30</v>
      </c>
      <c r="S1183" s="19">
        <v>0.5</v>
      </c>
      <c r="T1183">
        <v>0</v>
      </c>
      <c r="U1183" s="19">
        <v>0.54166666666666663</v>
      </c>
      <c r="V1183" t="s">
        <v>97</v>
      </c>
      <c r="W1183">
        <v>7</v>
      </c>
      <c r="X1183" t="s">
        <v>100</v>
      </c>
      <c r="Y1183" t="b">
        <v>0</v>
      </c>
    </row>
    <row r="1184" spans="1:25" x14ac:dyDescent="0.25">
      <c r="A1184" t="s">
        <v>92</v>
      </c>
      <c r="B1184" t="s">
        <v>308</v>
      </c>
      <c r="C1184" t="s">
        <v>306</v>
      </c>
      <c r="D1184" t="s">
        <v>154</v>
      </c>
      <c r="E1184" t="s">
        <v>115</v>
      </c>
      <c r="F1184" t="s">
        <v>97</v>
      </c>
      <c r="G1184">
        <v>21898</v>
      </c>
      <c r="H1184" t="s">
        <v>310</v>
      </c>
      <c r="I1184">
        <v>1</v>
      </c>
      <c r="J1184" t="s">
        <v>99</v>
      </c>
      <c r="K1184" s="19">
        <v>0.29166666666666669</v>
      </c>
      <c r="L1184" s="19">
        <v>0.60416666666666663</v>
      </c>
      <c r="M1184">
        <v>7.5</v>
      </c>
      <c r="N1184">
        <v>203.35</v>
      </c>
      <c r="O1184">
        <v>50</v>
      </c>
      <c r="P1184">
        <v>76</v>
      </c>
      <c r="Q1184" t="s">
        <v>97</v>
      </c>
      <c r="R1184">
        <v>30</v>
      </c>
      <c r="S1184" s="19">
        <v>0.5</v>
      </c>
      <c r="T1184">
        <v>0</v>
      </c>
      <c r="U1184" s="19">
        <v>0.54166666666666663</v>
      </c>
      <c r="V1184" t="s">
        <v>97</v>
      </c>
      <c r="W1184">
        <v>7</v>
      </c>
      <c r="X1184" t="s">
        <v>100</v>
      </c>
      <c r="Y1184" t="b">
        <v>0</v>
      </c>
    </row>
    <row r="1185" spans="1:25" x14ac:dyDescent="0.25">
      <c r="A1185" t="s">
        <v>92</v>
      </c>
      <c r="B1185" t="s">
        <v>308</v>
      </c>
      <c r="C1185" t="s">
        <v>306</v>
      </c>
      <c r="D1185" t="s">
        <v>154</v>
      </c>
      <c r="E1185" t="s">
        <v>115</v>
      </c>
      <c r="F1185" t="s">
        <v>97</v>
      </c>
      <c r="G1185">
        <v>21898</v>
      </c>
      <c r="H1185" t="s">
        <v>310</v>
      </c>
      <c r="I1185">
        <v>1</v>
      </c>
      <c r="J1185" t="s">
        <v>101</v>
      </c>
      <c r="K1185" s="19">
        <v>0.29166666666666669</v>
      </c>
      <c r="L1185" s="19">
        <v>0.60416666666666663</v>
      </c>
      <c r="M1185">
        <v>7.5</v>
      </c>
      <c r="N1185">
        <v>203.35</v>
      </c>
      <c r="O1185">
        <v>50</v>
      </c>
      <c r="P1185">
        <v>76</v>
      </c>
      <c r="Q1185" t="s">
        <v>97</v>
      </c>
      <c r="R1185">
        <v>30</v>
      </c>
      <c r="S1185" s="19">
        <v>0.5</v>
      </c>
      <c r="T1185">
        <v>0</v>
      </c>
      <c r="U1185" s="19">
        <v>0.54166666666666663</v>
      </c>
      <c r="V1185" t="s">
        <v>97</v>
      </c>
      <c r="W1185">
        <v>7</v>
      </c>
      <c r="X1185" t="s">
        <v>100</v>
      </c>
      <c r="Y1185" t="b">
        <v>0</v>
      </c>
    </row>
    <row r="1186" spans="1:25" x14ac:dyDescent="0.25">
      <c r="A1186" t="s">
        <v>92</v>
      </c>
      <c r="B1186" t="s">
        <v>308</v>
      </c>
      <c r="C1186" t="s">
        <v>306</v>
      </c>
      <c r="D1186" t="s">
        <v>154</v>
      </c>
      <c r="E1186" t="s">
        <v>115</v>
      </c>
      <c r="F1186" t="s">
        <v>97</v>
      </c>
      <c r="G1186">
        <v>21898</v>
      </c>
      <c r="H1186" t="s">
        <v>310</v>
      </c>
      <c r="I1186">
        <v>1</v>
      </c>
      <c r="J1186" t="s">
        <v>103</v>
      </c>
      <c r="K1186" s="19">
        <v>0.29166666666666669</v>
      </c>
      <c r="L1186" s="19">
        <v>0.60416666666666663</v>
      </c>
      <c r="M1186">
        <v>7.5</v>
      </c>
      <c r="N1186">
        <v>203.35</v>
      </c>
      <c r="O1186">
        <v>50</v>
      </c>
      <c r="P1186">
        <v>76</v>
      </c>
      <c r="Q1186" t="s">
        <v>97</v>
      </c>
      <c r="R1186">
        <v>30</v>
      </c>
      <c r="S1186" s="19">
        <v>0.5</v>
      </c>
      <c r="T1186">
        <v>0</v>
      </c>
      <c r="U1186" s="19">
        <v>0.54166666666666663</v>
      </c>
      <c r="V1186" t="s">
        <v>97</v>
      </c>
      <c r="W1186">
        <v>7</v>
      </c>
      <c r="X1186" t="s">
        <v>100</v>
      </c>
      <c r="Y1186" t="b">
        <v>0</v>
      </c>
    </row>
    <row r="1187" spans="1:25" x14ac:dyDescent="0.25">
      <c r="A1187" t="s">
        <v>92</v>
      </c>
      <c r="B1187" t="s">
        <v>308</v>
      </c>
      <c r="C1187" t="s">
        <v>306</v>
      </c>
      <c r="D1187" t="s">
        <v>154</v>
      </c>
      <c r="E1187" t="s">
        <v>115</v>
      </c>
      <c r="F1187" t="s">
        <v>97</v>
      </c>
      <c r="G1187">
        <v>21898</v>
      </c>
      <c r="H1187" t="s">
        <v>310</v>
      </c>
      <c r="I1187">
        <v>2</v>
      </c>
      <c r="J1187" t="s">
        <v>105</v>
      </c>
      <c r="K1187" s="19">
        <v>0.29166666666666669</v>
      </c>
      <c r="L1187" s="19">
        <v>0.60416666666666663</v>
      </c>
      <c r="M1187">
        <v>7.5</v>
      </c>
      <c r="N1187">
        <v>203.35</v>
      </c>
      <c r="O1187">
        <v>50</v>
      </c>
      <c r="P1187">
        <v>76</v>
      </c>
      <c r="Q1187" t="s">
        <v>97</v>
      </c>
      <c r="R1187">
        <v>30</v>
      </c>
      <c r="S1187" s="19">
        <v>0.5</v>
      </c>
      <c r="T1187">
        <v>0</v>
      </c>
      <c r="U1187" s="19">
        <v>0.54166666666666663</v>
      </c>
      <c r="V1187" t="s">
        <v>97</v>
      </c>
      <c r="W1187">
        <v>7</v>
      </c>
      <c r="X1187" t="s">
        <v>100</v>
      </c>
      <c r="Y1187" t="b">
        <v>0</v>
      </c>
    </row>
    <row r="1188" spans="1:25" x14ac:dyDescent="0.25">
      <c r="A1188" t="s">
        <v>92</v>
      </c>
      <c r="B1188" t="s">
        <v>308</v>
      </c>
      <c r="C1188" t="s">
        <v>306</v>
      </c>
      <c r="D1188" t="s">
        <v>154</v>
      </c>
      <c r="E1188" t="s">
        <v>115</v>
      </c>
      <c r="F1188" t="s">
        <v>97</v>
      </c>
      <c r="G1188">
        <v>21898</v>
      </c>
      <c r="H1188" t="s">
        <v>310</v>
      </c>
      <c r="I1188">
        <v>2</v>
      </c>
      <c r="J1188" t="s">
        <v>99</v>
      </c>
      <c r="K1188" s="19">
        <v>0.29166666666666669</v>
      </c>
      <c r="L1188" s="19">
        <v>0.60416666666666663</v>
      </c>
      <c r="M1188">
        <v>7.5</v>
      </c>
      <c r="N1188">
        <v>203.35</v>
      </c>
      <c r="O1188">
        <v>50</v>
      </c>
      <c r="P1188">
        <v>76</v>
      </c>
      <c r="Q1188" t="s">
        <v>97</v>
      </c>
      <c r="R1188">
        <v>30</v>
      </c>
      <c r="S1188" s="19">
        <v>0.5</v>
      </c>
      <c r="T1188">
        <v>0</v>
      </c>
      <c r="U1188" s="19">
        <v>0.54166666666666663</v>
      </c>
      <c r="V1188" t="s">
        <v>97</v>
      </c>
      <c r="W1188">
        <v>7</v>
      </c>
      <c r="X1188" t="s">
        <v>100</v>
      </c>
      <c r="Y1188" t="b">
        <v>0</v>
      </c>
    </row>
    <row r="1189" spans="1:25" x14ac:dyDescent="0.25">
      <c r="A1189" t="s">
        <v>92</v>
      </c>
      <c r="B1189" t="s">
        <v>308</v>
      </c>
      <c r="C1189" t="s">
        <v>306</v>
      </c>
      <c r="D1189" t="s">
        <v>154</v>
      </c>
      <c r="E1189" t="s">
        <v>115</v>
      </c>
      <c r="F1189" t="s">
        <v>97</v>
      </c>
      <c r="G1189">
        <v>21898</v>
      </c>
      <c r="H1189" t="s">
        <v>310</v>
      </c>
      <c r="I1189">
        <v>2</v>
      </c>
      <c r="J1189" t="s">
        <v>101</v>
      </c>
      <c r="K1189" s="19">
        <v>0.29166666666666669</v>
      </c>
      <c r="L1189" s="19">
        <v>0.60416666666666663</v>
      </c>
      <c r="M1189">
        <v>7.5</v>
      </c>
      <c r="N1189">
        <v>203.35</v>
      </c>
      <c r="O1189">
        <v>50</v>
      </c>
      <c r="P1189">
        <v>76</v>
      </c>
      <c r="Q1189" t="s">
        <v>97</v>
      </c>
      <c r="R1189">
        <v>30</v>
      </c>
      <c r="S1189" s="19">
        <v>0.5</v>
      </c>
      <c r="T1189">
        <v>0</v>
      </c>
      <c r="U1189" s="19">
        <v>0.54166666666666663</v>
      </c>
      <c r="V1189" t="s">
        <v>97</v>
      </c>
      <c r="W1189">
        <v>7</v>
      </c>
      <c r="X1189" t="s">
        <v>100</v>
      </c>
      <c r="Y1189" t="b">
        <v>0</v>
      </c>
    </row>
    <row r="1190" spans="1:25" x14ac:dyDescent="0.25">
      <c r="A1190" t="s">
        <v>92</v>
      </c>
      <c r="B1190" t="s">
        <v>308</v>
      </c>
      <c r="C1190" t="s">
        <v>306</v>
      </c>
      <c r="D1190" t="s">
        <v>154</v>
      </c>
      <c r="E1190" t="s">
        <v>115</v>
      </c>
      <c r="F1190" t="s">
        <v>97</v>
      </c>
      <c r="G1190">
        <v>21898</v>
      </c>
      <c r="H1190" t="s">
        <v>310</v>
      </c>
      <c r="I1190">
        <v>2</v>
      </c>
      <c r="J1190" t="s">
        <v>103</v>
      </c>
      <c r="K1190" s="19">
        <v>0.29166666666666669</v>
      </c>
      <c r="L1190" s="19">
        <v>0.60416666666666663</v>
      </c>
      <c r="M1190">
        <v>7.5</v>
      </c>
      <c r="N1190">
        <v>203.35</v>
      </c>
      <c r="O1190">
        <v>50</v>
      </c>
      <c r="P1190">
        <v>76</v>
      </c>
      <c r="Q1190" t="s">
        <v>97</v>
      </c>
      <c r="R1190">
        <v>30</v>
      </c>
      <c r="S1190" s="19">
        <v>0.5</v>
      </c>
      <c r="T1190">
        <v>0</v>
      </c>
      <c r="U1190" s="19">
        <v>0.54166666666666663</v>
      </c>
      <c r="V1190" t="s">
        <v>97</v>
      </c>
      <c r="W1190">
        <v>7</v>
      </c>
      <c r="X1190" t="s">
        <v>100</v>
      </c>
      <c r="Y1190" t="b">
        <v>0</v>
      </c>
    </row>
    <row r="1191" spans="1:25" x14ac:dyDescent="0.25">
      <c r="A1191" t="s">
        <v>92</v>
      </c>
      <c r="B1191" t="s">
        <v>311</v>
      </c>
      <c r="C1191" t="s">
        <v>306</v>
      </c>
      <c r="D1191" t="s">
        <v>168</v>
      </c>
      <c r="E1191" t="s">
        <v>115</v>
      </c>
      <c r="F1191" t="s">
        <v>97</v>
      </c>
      <c r="H1191" t="s">
        <v>97</v>
      </c>
      <c r="I1191">
        <v>1</v>
      </c>
      <c r="J1191" t="s">
        <v>105</v>
      </c>
      <c r="K1191" s="19">
        <v>0.3125</v>
      </c>
      <c r="L1191" s="19">
        <v>0.58333333333333337</v>
      </c>
      <c r="M1191">
        <v>6.5</v>
      </c>
      <c r="N1191">
        <v>169.14</v>
      </c>
      <c r="O1191">
        <v>0</v>
      </c>
      <c r="P1191">
        <v>0</v>
      </c>
      <c r="Q1191" t="s">
        <v>97</v>
      </c>
      <c r="R1191">
        <v>30</v>
      </c>
      <c r="S1191" s="19">
        <v>0.52083333333333337</v>
      </c>
      <c r="T1191">
        <v>0</v>
      </c>
      <c r="U1191" s="19">
        <v>0</v>
      </c>
      <c r="V1191" t="s">
        <v>97</v>
      </c>
      <c r="W1191">
        <v>6</v>
      </c>
      <c r="X1191" t="s">
        <v>100</v>
      </c>
      <c r="Y1191" t="b">
        <v>0</v>
      </c>
    </row>
    <row r="1192" spans="1:25" x14ac:dyDescent="0.25">
      <c r="A1192" t="s">
        <v>92</v>
      </c>
      <c r="B1192" t="s">
        <v>311</v>
      </c>
      <c r="C1192" t="s">
        <v>306</v>
      </c>
      <c r="D1192" t="s">
        <v>168</v>
      </c>
      <c r="E1192" t="s">
        <v>115</v>
      </c>
      <c r="F1192" t="s">
        <v>97</v>
      </c>
      <c r="H1192" t="s">
        <v>97</v>
      </c>
      <c r="I1192">
        <v>1</v>
      </c>
      <c r="J1192" t="s">
        <v>101</v>
      </c>
      <c r="K1192" s="19">
        <v>0.3125</v>
      </c>
      <c r="L1192" s="19">
        <v>0.66666666666666663</v>
      </c>
      <c r="M1192">
        <v>8.5</v>
      </c>
      <c r="N1192">
        <v>225.52</v>
      </c>
      <c r="O1192">
        <v>0</v>
      </c>
      <c r="P1192">
        <v>0</v>
      </c>
      <c r="Q1192" t="s">
        <v>97</v>
      </c>
      <c r="R1192">
        <v>30</v>
      </c>
      <c r="S1192" s="19">
        <v>0.52083333333333337</v>
      </c>
      <c r="T1192">
        <v>0</v>
      </c>
      <c r="U1192" s="19">
        <v>0</v>
      </c>
      <c r="V1192" t="s">
        <v>97</v>
      </c>
      <c r="W1192">
        <v>8</v>
      </c>
      <c r="X1192" t="s">
        <v>100</v>
      </c>
      <c r="Y1192" t="b">
        <v>0</v>
      </c>
    </row>
    <row r="1193" spans="1:25" x14ac:dyDescent="0.25">
      <c r="A1193" t="s">
        <v>92</v>
      </c>
      <c r="B1193" t="s">
        <v>311</v>
      </c>
      <c r="C1193" t="s">
        <v>306</v>
      </c>
      <c r="D1193" t="s">
        <v>168</v>
      </c>
      <c r="E1193" t="s">
        <v>115</v>
      </c>
      <c r="F1193" t="s">
        <v>97</v>
      </c>
      <c r="H1193" t="s">
        <v>97</v>
      </c>
      <c r="I1193">
        <v>1</v>
      </c>
      <c r="J1193" t="s">
        <v>102</v>
      </c>
      <c r="K1193" s="19">
        <v>0.3125</v>
      </c>
      <c r="L1193" s="19">
        <v>0.66666666666666663</v>
      </c>
      <c r="M1193">
        <v>8.5</v>
      </c>
      <c r="N1193">
        <v>225.52</v>
      </c>
      <c r="O1193">
        <v>0</v>
      </c>
      <c r="P1193">
        <v>0</v>
      </c>
      <c r="Q1193" t="s">
        <v>97</v>
      </c>
      <c r="R1193">
        <v>30</v>
      </c>
      <c r="S1193" s="19">
        <v>0.52083333333333337</v>
      </c>
      <c r="T1193">
        <v>0</v>
      </c>
      <c r="U1193" s="19">
        <v>0</v>
      </c>
      <c r="V1193" t="s">
        <v>97</v>
      </c>
      <c r="W1193">
        <v>8</v>
      </c>
      <c r="X1193" t="s">
        <v>100</v>
      </c>
      <c r="Y1193" t="b">
        <v>0</v>
      </c>
    </row>
    <row r="1194" spans="1:25" x14ac:dyDescent="0.25">
      <c r="A1194" t="s">
        <v>92</v>
      </c>
      <c r="B1194" t="s">
        <v>311</v>
      </c>
      <c r="C1194" t="s">
        <v>306</v>
      </c>
      <c r="D1194" t="s">
        <v>168</v>
      </c>
      <c r="E1194" t="s">
        <v>115</v>
      </c>
      <c r="F1194" t="s">
        <v>97</v>
      </c>
      <c r="H1194" t="s">
        <v>97</v>
      </c>
      <c r="I1194">
        <v>1</v>
      </c>
      <c r="J1194" t="s">
        <v>103</v>
      </c>
      <c r="K1194" s="19">
        <v>0.3125</v>
      </c>
      <c r="L1194" s="19">
        <v>0.66666666666666663</v>
      </c>
      <c r="M1194">
        <v>8.5</v>
      </c>
      <c r="N1194">
        <v>225.52</v>
      </c>
      <c r="O1194">
        <v>0</v>
      </c>
      <c r="P1194">
        <v>0</v>
      </c>
      <c r="Q1194" t="s">
        <v>97</v>
      </c>
      <c r="R1194">
        <v>30</v>
      </c>
      <c r="S1194" s="19">
        <v>0.52083333333333337</v>
      </c>
      <c r="T1194">
        <v>0</v>
      </c>
      <c r="U1194" s="19">
        <v>0</v>
      </c>
      <c r="V1194" t="s">
        <v>97</v>
      </c>
      <c r="W1194">
        <v>8</v>
      </c>
      <c r="X1194" t="s">
        <v>100</v>
      </c>
      <c r="Y1194" t="b">
        <v>0</v>
      </c>
    </row>
    <row r="1195" spans="1:25" x14ac:dyDescent="0.25">
      <c r="A1195" t="s">
        <v>92</v>
      </c>
      <c r="B1195" t="s">
        <v>311</v>
      </c>
      <c r="C1195" t="s">
        <v>306</v>
      </c>
      <c r="D1195" t="s">
        <v>168</v>
      </c>
      <c r="E1195" t="s">
        <v>115</v>
      </c>
      <c r="F1195" t="s">
        <v>97</v>
      </c>
      <c r="H1195" t="s">
        <v>97</v>
      </c>
      <c r="I1195">
        <v>2</v>
      </c>
      <c r="J1195" t="s">
        <v>105</v>
      </c>
      <c r="K1195" s="19">
        <v>0.3125</v>
      </c>
      <c r="L1195" s="19">
        <v>0.58333333333333337</v>
      </c>
      <c r="M1195">
        <v>6.5</v>
      </c>
      <c r="N1195">
        <v>169.14</v>
      </c>
      <c r="O1195">
        <v>0</v>
      </c>
      <c r="P1195">
        <v>0</v>
      </c>
      <c r="Q1195" t="s">
        <v>97</v>
      </c>
      <c r="R1195">
        <v>30</v>
      </c>
      <c r="S1195" s="19">
        <v>0.52083333333333337</v>
      </c>
      <c r="T1195">
        <v>0</v>
      </c>
      <c r="U1195" s="19">
        <v>0</v>
      </c>
      <c r="V1195" t="s">
        <v>97</v>
      </c>
      <c r="W1195">
        <v>6</v>
      </c>
      <c r="X1195" t="s">
        <v>100</v>
      </c>
      <c r="Y1195" t="b">
        <v>0</v>
      </c>
    </row>
    <row r="1196" spans="1:25" x14ac:dyDescent="0.25">
      <c r="A1196" t="s">
        <v>92</v>
      </c>
      <c r="B1196" t="s">
        <v>311</v>
      </c>
      <c r="C1196" t="s">
        <v>306</v>
      </c>
      <c r="D1196" t="s">
        <v>168</v>
      </c>
      <c r="E1196" t="s">
        <v>115</v>
      </c>
      <c r="F1196" t="s">
        <v>97</v>
      </c>
      <c r="H1196" t="s">
        <v>97</v>
      </c>
      <c r="I1196">
        <v>2</v>
      </c>
      <c r="J1196" t="s">
        <v>101</v>
      </c>
      <c r="K1196" s="19">
        <v>0.3125</v>
      </c>
      <c r="L1196" s="19">
        <v>0.66666666666666663</v>
      </c>
      <c r="M1196">
        <v>8.5</v>
      </c>
      <c r="N1196">
        <v>225.52</v>
      </c>
      <c r="O1196">
        <v>0</v>
      </c>
      <c r="P1196">
        <v>0</v>
      </c>
      <c r="Q1196" t="s">
        <v>97</v>
      </c>
      <c r="R1196">
        <v>30</v>
      </c>
      <c r="S1196" s="19">
        <v>0.52083333333333337</v>
      </c>
      <c r="T1196">
        <v>0</v>
      </c>
      <c r="U1196" s="19">
        <v>0</v>
      </c>
      <c r="V1196" t="s">
        <v>97</v>
      </c>
      <c r="W1196">
        <v>8</v>
      </c>
      <c r="X1196" t="s">
        <v>100</v>
      </c>
      <c r="Y1196" t="b">
        <v>0</v>
      </c>
    </row>
    <row r="1197" spans="1:25" x14ac:dyDescent="0.25">
      <c r="A1197" t="s">
        <v>92</v>
      </c>
      <c r="B1197" t="s">
        <v>311</v>
      </c>
      <c r="C1197" t="s">
        <v>306</v>
      </c>
      <c r="D1197" t="s">
        <v>168</v>
      </c>
      <c r="E1197" t="s">
        <v>115</v>
      </c>
      <c r="F1197" t="s">
        <v>97</v>
      </c>
      <c r="H1197" t="s">
        <v>97</v>
      </c>
      <c r="I1197">
        <v>2</v>
      </c>
      <c r="J1197" t="s">
        <v>102</v>
      </c>
      <c r="K1197" s="19">
        <v>0.3125</v>
      </c>
      <c r="L1197" s="19">
        <v>0.66666666666666663</v>
      </c>
      <c r="M1197">
        <v>8.5</v>
      </c>
      <c r="N1197">
        <v>225.52</v>
      </c>
      <c r="O1197">
        <v>0</v>
      </c>
      <c r="P1197">
        <v>0</v>
      </c>
      <c r="Q1197" t="s">
        <v>97</v>
      </c>
      <c r="R1197">
        <v>30</v>
      </c>
      <c r="S1197" s="19">
        <v>0.52083333333333337</v>
      </c>
      <c r="T1197">
        <v>0</v>
      </c>
      <c r="U1197" s="19">
        <v>0</v>
      </c>
      <c r="V1197" t="s">
        <v>97</v>
      </c>
      <c r="W1197">
        <v>8</v>
      </c>
      <c r="X1197" t="s">
        <v>100</v>
      </c>
      <c r="Y1197" t="b">
        <v>0</v>
      </c>
    </row>
    <row r="1198" spans="1:25" x14ac:dyDescent="0.25">
      <c r="A1198" t="s">
        <v>92</v>
      </c>
      <c r="B1198" t="s">
        <v>311</v>
      </c>
      <c r="C1198" t="s">
        <v>306</v>
      </c>
      <c r="D1198" t="s">
        <v>168</v>
      </c>
      <c r="E1198" t="s">
        <v>115</v>
      </c>
      <c r="F1198" t="s">
        <v>97</v>
      </c>
      <c r="H1198" t="s">
        <v>97</v>
      </c>
      <c r="I1198">
        <v>2</v>
      </c>
      <c r="J1198" t="s">
        <v>103</v>
      </c>
      <c r="K1198" s="19">
        <v>0.3125</v>
      </c>
      <c r="L1198" s="19">
        <v>0.66666666666666663</v>
      </c>
      <c r="M1198">
        <v>8.5</v>
      </c>
      <c r="N1198">
        <v>225.52</v>
      </c>
      <c r="O1198">
        <v>0</v>
      </c>
      <c r="P1198">
        <v>0</v>
      </c>
      <c r="Q1198" t="s">
        <v>97</v>
      </c>
      <c r="R1198">
        <v>30</v>
      </c>
      <c r="S1198" s="19">
        <v>0.52083333333333337</v>
      </c>
      <c r="T1198">
        <v>0</v>
      </c>
      <c r="U1198" s="19">
        <v>0</v>
      </c>
      <c r="V1198" t="s">
        <v>97</v>
      </c>
      <c r="W1198">
        <v>8</v>
      </c>
      <c r="X1198" t="s">
        <v>100</v>
      </c>
      <c r="Y1198" t="b">
        <v>0</v>
      </c>
    </row>
    <row r="1199" spans="1:25" x14ac:dyDescent="0.25">
      <c r="A1199" t="s">
        <v>92</v>
      </c>
      <c r="B1199" t="s">
        <v>311</v>
      </c>
      <c r="C1199" t="s">
        <v>306</v>
      </c>
      <c r="D1199" t="s">
        <v>168</v>
      </c>
      <c r="E1199" t="s">
        <v>115</v>
      </c>
      <c r="F1199" t="s">
        <v>97</v>
      </c>
      <c r="G1199">
        <v>19509</v>
      </c>
      <c r="H1199" t="s">
        <v>304</v>
      </c>
      <c r="I1199">
        <v>1</v>
      </c>
      <c r="J1199" t="s">
        <v>99</v>
      </c>
      <c r="K1199" s="19">
        <v>0.3125</v>
      </c>
      <c r="L1199" s="19">
        <v>0.66666666666666663</v>
      </c>
      <c r="M1199">
        <v>8.5</v>
      </c>
      <c r="N1199">
        <v>314.88</v>
      </c>
      <c r="O1199">
        <v>76</v>
      </c>
      <c r="P1199">
        <v>76</v>
      </c>
      <c r="Q1199" t="s">
        <v>97</v>
      </c>
      <c r="R1199">
        <v>30</v>
      </c>
      <c r="S1199" s="19">
        <v>0.52083333333333337</v>
      </c>
      <c r="T1199">
        <v>0</v>
      </c>
      <c r="U1199" s="19">
        <v>0</v>
      </c>
      <c r="V1199" t="s">
        <v>97</v>
      </c>
      <c r="W1199">
        <v>8</v>
      </c>
      <c r="X1199" t="s">
        <v>100</v>
      </c>
      <c r="Y1199" t="b">
        <v>0</v>
      </c>
    </row>
    <row r="1200" spans="1:25" x14ac:dyDescent="0.25">
      <c r="A1200" t="s">
        <v>92</v>
      </c>
      <c r="B1200" t="s">
        <v>311</v>
      </c>
      <c r="C1200" t="s">
        <v>306</v>
      </c>
      <c r="D1200" t="s">
        <v>168</v>
      </c>
      <c r="E1200" t="s">
        <v>115</v>
      </c>
      <c r="F1200" t="s">
        <v>97</v>
      </c>
      <c r="G1200">
        <v>19509</v>
      </c>
      <c r="H1200" t="s">
        <v>304</v>
      </c>
      <c r="I1200">
        <v>2</v>
      </c>
      <c r="J1200" t="s">
        <v>99</v>
      </c>
      <c r="K1200" s="19">
        <v>0.3125</v>
      </c>
      <c r="L1200" s="19">
        <v>0.66666666666666663</v>
      </c>
      <c r="M1200">
        <v>8.5</v>
      </c>
      <c r="N1200">
        <v>314.88</v>
      </c>
      <c r="O1200">
        <v>76</v>
      </c>
      <c r="P1200">
        <v>76</v>
      </c>
      <c r="Q1200" t="s">
        <v>97</v>
      </c>
      <c r="R1200">
        <v>30</v>
      </c>
      <c r="S1200" s="19">
        <v>0.52083333333333337</v>
      </c>
      <c r="T1200">
        <v>0</v>
      </c>
      <c r="U1200" s="19">
        <v>0</v>
      </c>
      <c r="V1200" t="s">
        <v>97</v>
      </c>
      <c r="W1200">
        <v>8</v>
      </c>
      <c r="X1200" t="s">
        <v>100</v>
      </c>
      <c r="Y1200" t="b">
        <v>0</v>
      </c>
    </row>
    <row r="1201" spans="1:25" x14ac:dyDescent="0.25">
      <c r="A1201" t="s">
        <v>92</v>
      </c>
      <c r="B1201" t="s">
        <v>312</v>
      </c>
      <c r="C1201" t="s">
        <v>306</v>
      </c>
      <c r="D1201" t="s">
        <v>158</v>
      </c>
      <c r="E1201" t="s">
        <v>159</v>
      </c>
      <c r="F1201" t="s">
        <v>97</v>
      </c>
      <c r="G1201">
        <v>21354</v>
      </c>
      <c r="H1201" t="s">
        <v>313</v>
      </c>
      <c r="I1201">
        <v>1</v>
      </c>
      <c r="J1201" t="s">
        <v>103</v>
      </c>
      <c r="K1201" s="19">
        <v>0.33333333333333331</v>
      </c>
      <c r="L1201" s="19">
        <v>0.6875</v>
      </c>
      <c r="M1201">
        <v>8.5</v>
      </c>
      <c r="N1201">
        <v>280.88</v>
      </c>
      <c r="O1201">
        <v>56</v>
      </c>
      <c r="P1201">
        <v>76</v>
      </c>
      <c r="Q1201" t="s">
        <v>97</v>
      </c>
      <c r="R1201">
        <v>30</v>
      </c>
      <c r="S1201" s="19">
        <v>0.5</v>
      </c>
      <c r="T1201">
        <v>0</v>
      </c>
      <c r="U1201" s="19">
        <v>0.54166666666666663</v>
      </c>
      <c r="V1201" t="s">
        <v>97</v>
      </c>
      <c r="W1201">
        <v>8</v>
      </c>
      <c r="X1201" t="s">
        <v>100</v>
      </c>
      <c r="Y1201" t="b">
        <v>0</v>
      </c>
    </row>
    <row r="1202" spans="1:25" x14ac:dyDescent="0.25">
      <c r="A1202" t="s">
        <v>92</v>
      </c>
      <c r="B1202" t="s">
        <v>312</v>
      </c>
      <c r="C1202" t="s">
        <v>306</v>
      </c>
      <c r="D1202" t="s">
        <v>158</v>
      </c>
      <c r="E1202" t="s">
        <v>162</v>
      </c>
      <c r="F1202" t="s">
        <v>97</v>
      </c>
      <c r="H1202" t="s">
        <v>97</v>
      </c>
      <c r="I1202">
        <v>1</v>
      </c>
      <c r="J1202" t="s">
        <v>105</v>
      </c>
      <c r="K1202" s="19">
        <v>0.33333333333333331</v>
      </c>
      <c r="L1202" s="19">
        <v>0.6875</v>
      </c>
      <c r="M1202">
        <v>8.5</v>
      </c>
      <c r="N1202">
        <v>258.32</v>
      </c>
      <c r="O1202">
        <v>0</v>
      </c>
      <c r="P1202">
        <v>0</v>
      </c>
      <c r="Q1202" t="s">
        <v>97</v>
      </c>
      <c r="R1202">
        <v>30</v>
      </c>
      <c r="S1202" s="19">
        <v>0.54166666666666663</v>
      </c>
      <c r="T1202">
        <v>0</v>
      </c>
      <c r="U1202" s="19">
        <v>0.54166666666666663</v>
      </c>
      <c r="V1202" t="s">
        <v>97</v>
      </c>
      <c r="W1202">
        <v>8</v>
      </c>
      <c r="X1202" t="s">
        <v>100</v>
      </c>
      <c r="Y1202" t="b">
        <v>0</v>
      </c>
    </row>
    <row r="1203" spans="1:25" x14ac:dyDescent="0.25">
      <c r="A1203" t="s">
        <v>92</v>
      </c>
      <c r="B1203" t="s">
        <v>312</v>
      </c>
      <c r="C1203" t="s">
        <v>306</v>
      </c>
      <c r="D1203" t="s">
        <v>158</v>
      </c>
      <c r="E1203" t="s">
        <v>162</v>
      </c>
      <c r="F1203" t="s">
        <v>97</v>
      </c>
      <c r="G1203">
        <v>18562</v>
      </c>
      <c r="H1203" t="s">
        <v>314</v>
      </c>
      <c r="I1203">
        <v>1</v>
      </c>
      <c r="J1203" t="s">
        <v>101</v>
      </c>
      <c r="K1203" s="19">
        <v>0.33333333333333331</v>
      </c>
      <c r="L1203" s="19">
        <v>0.6875</v>
      </c>
      <c r="M1203">
        <v>8.5</v>
      </c>
      <c r="N1203">
        <v>287.36</v>
      </c>
      <c r="O1203">
        <v>72</v>
      </c>
      <c r="P1203">
        <v>76</v>
      </c>
      <c r="Q1203" t="s">
        <v>97</v>
      </c>
      <c r="R1203">
        <v>30</v>
      </c>
      <c r="S1203" s="19">
        <v>0.54166666666666663</v>
      </c>
      <c r="T1203">
        <v>0</v>
      </c>
      <c r="U1203" s="19">
        <v>0</v>
      </c>
      <c r="V1203" t="s">
        <v>97</v>
      </c>
      <c r="W1203">
        <v>8</v>
      </c>
      <c r="X1203" t="s">
        <v>100</v>
      </c>
      <c r="Y1203" t="b">
        <v>0</v>
      </c>
    </row>
    <row r="1204" spans="1:25" x14ac:dyDescent="0.25">
      <c r="A1204" t="s">
        <v>92</v>
      </c>
      <c r="B1204" t="s">
        <v>312</v>
      </c>
      <c r="C1204" t="s">
        <v>306</v>
      </c>
      <c r="D1204" t="s">
        <v>158</v>
      </c>
      <c r="E1204" t="s">
        <v>162</v>
      </c>
      <c r="F1204" t="s">
        <v>97</v>
      </c>
      <c r="G1204">
        <v>18562</v>
      </c>
      <c r="H1204" t="s">
        <v>314</v>
      </c>
      <c r="I1204">
        <v>1</v>
      </c>
      <c r="J1204" t="s">
        <v>102</v>
      </c>
      <c r="K1204" s="19">
        <v>0.33333333333333331</v>
      </c>
      <c r="L1204" s="19">
        <v>0.6875</v>
      </c>
      <c r="M1204">
        <v>8.5</v>
      </c>
      <c r="N1204">
        <v>287.36</v>
      </c>
      <c r="O1204">
        <v>72</v>
      </c>
      <c r="P1204">
        <v>76</v>
      </c>
      <c r="Q1204" t="s">
        <v>97</v>
      </c>
      <c r="R1204">
        <v>30</v>
      </c>
      <c r="S1204" s="19">
        <v>0.54166666666666663</v>
      </c>
      <c r="T1204">
        <v>0</v>
      </c>
      <c r="U1204" s="19">
        <v>0</v>
      </c>
      <c r="V1204" t="s">
        <v>97</v>
      </c>
      <c r="W1204">
        <v>8</v>
      </c>
      <c r="X1204" t="s">
        <v>100</v>
      </c>
      <c r="Y1204" t="b">
        <v>0</v>
      </c>
    </row>
    <row r="1205" spans="1:25" x14ac:dyDescent="0.25">
      <c r="A1205" t="s">
        <v>92</v>
      </c>
      <c r="B1205" t="s">
        <v>312</v>
      </c>
      <c r="C1205" t="s">
        <v>306</v>
      </c>
      <c r="D1205" t="s">
        <v>158</v>
      </c>
      <c r="E1205" t="s">
        <v>162</v>
      </c>
      <c r="F1205" t="s">
        <v>97</v>
      </c>
      <c r="G1205">
        <v>18562</v>
      </c>
      <c r="H1205" t="s">
        <v>314</v>
      </c>
      <c r="I1205">
        <v>1</v>
      </c>
      <c r="J1205" t="s">
        <v>103</v>
      </c>
      <c r="K1205" s="19">
        <v>0.33333333333333331</v>
      </c>
      <c r="L1205" s="19">
        <v>0.6875</v>
      </c>
      <c r="M1205">
        <v>8.5</v>
      </c>
      <c r="N1205">
        <v>287.36</v>
      </c>
      <c r="O1205">
        <v>72</v>
      </c>
      <c r="P1205">
        <v>76</v>
      </c>
      <c r="Q1205" t="s">
        <v>97</v>
      </c>
      <c r="R1205">
        <v>30</v>
      </c>
      <c r="S1205" s="19">
        <v>0.54166666666666663</v>
      </c>
      <c r="T1205">
        <v>0</v>
      </c>
      <c r="U1205" s="19">
        <v>0</v>
      </c>
      <c r="V1205" t="s">
        <v>97</v>
      </c>
      <c r="W1205">
        <v>8</v>
      </c>
      <c r="X1205" t="s">
        <v>100</v>
      </c>
      <c r="Y1205" t="b">
        <v>0</v>
      </c>
    </row>
    <row r="1206" spans="1:25" x14ac:dyDescent="0.25">
      <c r="A1206" t="s">
        <v>92</v>
      </c>
      <c r="B1206" t="s">
        <v>312</v>
      </c>
      <c r="C1206" t="s">
        <v>306</v>
      </c>
      <c r="D1206" t="s">
        <v>158</v>
      </c>
      <c r="E1206" t="s">
        <v>162</v>
      </c>
      <c r="F1206" t="s">
        <v>97</v>
      </c>
      <c r="G1206">
        <v>18562</v>
      </c>
      <c r="H1206" t="s">
        <v>314</v>
      </c>
      <c r="I1206">
        <v>2</v>
      </c>
      <c r="J1206" t="s">
        <v>105</v>
      </c>
      <c r="K1206" s="19">
        <v>0.33333333333333331</v>
      </c>
      <c r="L1206" s="19">
        <v>0.6875</v>
      </c>
      <c r="M1206">
        <v>8.5</v>
      </c>
      <c r="N1206">
        <v>287.36</v>
      </c>
      <c r="O1206">
        <v>72</v>
      </c>
      <c r="P1206">
        <v>76</v>
      </c>
      <c r="Q1206" t="s">
        <v>97</v>
      </c>
      <c r="R1206">
        <v>30</v>
      </c>
      <c r="S1206" s="19">
        <v>0.54166666666666663</v>
      </c>
      <c r="T1206">
        <v>0</v>
      </c>
      <c r="U1206" s="19">
        <v>0</v>
      </c>
      <c r="V1206" t="s">
        <v>97</v>
      </c>
      <c r="W1206">
        <v>8</v>
      </c>
      <c r="X1206" t="s">
        <v>100</v>
      </c>
      <c r="Y1206" t="b">
        <v>0</v>
      </c>
    </row>
    <row r="1207" spans="1:25" x14ac:dyDescent="0.25">
      <c r="A1207" t="s">
        <v>92</v>
      </c>
      <c r="B1207" t="s">
        <v>312</v>
      </c>
      <c r="C1207" t="s">
        <v>306</v>
      </c>
      <c r="D1207" t="s">
        <v>158</v>
      </c>
      <c r="E1207" t="s">
        <v>162</v>
      </c>
      <c r="F1207" t="s">
        <v>97</v>
      </c>
      <c r="G1207">
        <v>18562</v>
      </c>
      <c r="H1207" t="s">
        <v>314</v>
      </c>
      <c r="I1207">
        <v>2</v>
      </c>
      <c r="J1207" t="s">
        <v>113</v>
      </c>
      <c r="K1207" s="19">
        <v>0.33333333333333331</v>
      </c>
      <c r="L1207" s="19">
        <v>0.6875</v>
      </c>
      <c r="M1207">
        <v>8.5</v>
      </c>
      <c r="N1207">
        <v>431.04</v>
      </c>
      <c r="O1207">
        <v>72</v>
      </c>
      <c r="P1207">
        <v>76</v>
      </c>
      <c r="Q1207" t="s">
        <v>97</v>
      </c>
      <c r="R1207">
        <v>30</v>
      </c>
      <c r="S1207" s="19">
        <v>0.54166666666666663</v>
      </c>
      <c r="T1207">
        <v>0</v>
      </c>
      <c r="U1207" s="19">
        <v>0.54166666666666663</v>
      </c>
      <c r="V1207" t="s">
        <v>97</v>
      </c>
      <c r="W1207">
        <v>8</v>
      </c>
      <c r="X1207" t="s">
        <v>100</v>
      </c>
      <c r="Y1207" t="b">
        <v>0</v>
      </c>
    </row>
    <row r="1208" spans="1:25" x14ac:dyDescent="0.25">
      <c r="A1208" t="s">
        <v>92</v>
      </c>
      <c r="B1208" t="s">
        <v>312</v>
      </c>
      <c r="C1208" t="s">
        <v>306</v>
      </c>
      <c r="D1208" t="s">
        <v>158</v>
      </c>
      <c r="E1208" t="s">
        <v>162</v>
      </c>
      <c r="F1208" t="s">
        <v>97</v>
      </c>
      <c r="G1208">
        <v>18562</v>
      </c>
      <c r="H1208" t="s">
        <v>314</v>
      </c>
      <c r="I1208">
        <v>2</v>
      </c>
      <c r="J1208" t="s">
        <v>114</v>
      </c>
      <c r="K1208" s="19">
        <v>0.33333333333333331</v>
      </c>
      <c r="L1208" s="19">
        <v>0.6875</v>
      </c>
      <c r="M1208">
        <v>8.5</v>
      </c>
      <c r="N1208">
        <v>502.88</v>
      </c>
      <c r="O1208">
        <v>72</v>
      </c>
      <c r="P1208">
        <v>76</v>
      </c>
      <c r="Q1208" t="s">
        <v>97</v>
      </c>
      <c r="R1208">
        <v>30</v>
      </c>
      <c r="S1208" s="19">
        <v>0.54166666666666663</v>
      </c>
      <c r="T1208">
        <v>0</v>
      </c>
      <c r="U1208" s="19">
        <v>0.54166666666666663</v>
      </c>
      <c r="V1208" t="s">
        <v>97</v>
      </c>
      <c r="W1208">
        <v>8</v>
      </c>
      <c r="X1208" t="s">
        <v>100</v>
      </c>
      <c r="Y1208" t="b">
        <v>0</v>
      </c>
    </row>
    <row r="1209" spans="1:25" x14ac:dyDescent="0.25">
      <c r="A1209" t="s">
        <v>92</v>
      </c>
      <c r="B1209" t="s">
        <v>312</v>
      </c>
      <c r="C1209" t="s">
        <v>306</v>
      </c>
      <c r="D1209" t="s">
        <v>158</v>
      </c>
      <c r="E1209" t="s">
        <v>162</v>
      </c>
      <c r="F1209" t="s">
        <v>97</v>
      </c>
      <c r="G1209">
        <v>18562</v>
      </c>
      <c r="H1209" t="s">
        <v>314</v>
      </c>
      <c r="I1209">
        <v>2</v>
      </c>
      <c r="J1209" t="s">
        <v>101</v>
      </c>
      <c r="K1209" s="19">
        <v>0.33333333333333331</v>
      </c>
      <c r="L1209" s="19">
        <v>0.6875</v>
      </c>
      <c r="M1209">
        <v>8.5</v>
      </c>
      <c r="N1209">
        <v>287.36</v>
      </c>
      <c r="O1209">
        <v>72</v>
      </c>
      <c r="P1209">
        <v>76</v>
      </c>
      <c r="Q1209" t="s">
        <v>97</v>
      </c>
      <c r="R1209">
        <v>30</v>
      </c>
      <c r="S1209" s="19">
        <v>0.54166666666666663</v>
      </c>
      <c r="T1209">
        <v>0</v>
      </c>
      <c r="U1209" s="19">
        <v>0</v>
      </c>
      <c r="V1209" t="s">
        <v>97</v>
      </c>
      <c r="W1209">
        <v>8</v>
      </c>
      <c r="X1209" t="s">
        <v>100</v>
      </c>
      <c r="Y1209" t="b">
        <v>0</v>
      </c>
    </row>
    <row r="1210" spans="1:25" x14ac:dyDescent="0.25">
      <c r="A1210" t="s">
        <v>92</v>
      </c>
      <c r="B1210" t="s">
        <v>312</v>
      </c>
      <c r="C1210" t="s">
        <v>306</v>
      </c>
      <c r="D1210" t="s">
        <v>158</v>
      </c>
      <c r="E1210" t="s">
        <v>162</v>
      </c>
      <c r="F1210" t="s">
        <v>97</v>
      </c>
      <c r="G1210">
        <v>18562</v>
      </c>
      <c r="H1210" t="s">
        <v>314</v>
      </c>
      <c r="I1210">
        <v>2</v>
      </c>
      <c r="J1210" t="s">
        <v>102</v>
      </c>
      <c r="K1210" s="19">
        <v>0.33333333333333331</v>
      </c>
      <c r="L1210" s="19">
        <v>0.6875</v>
      </c>
      <c r="M1210">
        <v>8.5</v>
      </c>
      <c r="N1210">
        <v>287.36</v>
      </c>
      <c r="O1210">
        <v>72</v>
      </c>
      <c r="P1210">
        <v>76</v>
      </c>
      <c r="Q1210" t="s">
        <v>97</v>
      </c>
      <c r="R1210">
        <v>30</v>
      </c>
      <c r="S1210" s="19">
        <v>0.54166666666666663</v>
      </c>
      <c r="T1210">
        <v>0</v>
      </c>
      <c r="U1210" s="19">
        <v>0</v>
      </c>
      <c r="V1210" t="s">
        <v>97</v>
      </c>
      <c r="W1210">
        <v>8</v>
      </c>
      <c r="X1210" t="s">
        <v>100</v>
      </c>
      <c r="Y1210" t="b">
        <v>0</v>
      </c>
    </row>
    <row r="1211" spans="1:25" x14ac:dyDescent="0.25">
      <c r="A1211" t="s">
        <v>92</v>
      </c>
      <c r="B1211" t="s">
        <v>312</v>
      </c>
      <c r="C1211" t="s">
        <v>306</v>
      </c>
      <c r="D1211" t="s">
        <v>158</v>
      </c>
      <c r="E1211" t="s">
        <v>162</v>
      </c>
      <c r="F1211" t="s">
        <v>97</v>
      </c>
      <c r="G1211">
        <v>18562</v>
      </c>
      <c r="H1211" t="s">
        <v>314</v>
      </c>
      <c r="I1211">
        <v>2</v>
      </c>
      <c r="J1211" t="s">
        <v>103</v>
      </c>
      <c r="K1211" s="19">
        <v>0.33333333333333331</v>
      </c>
      <c r="L1211" s="19">
        <v>0.6875</v>
      </c>
      <c r="M1211">
        <v>8.5</v>
      </c>
      <c r="N1211">
        <v>287.36</v>
      </c>
      <c r="O1211">
        <v>72</v>
      </c>
      <c r="P1211">
        <v>76</v>
      </c>
      <c r="Q1211" t="s">
        <v>97</v>
      </c>
      <c r="R1211">
        <v>30</v>
      </c>
      <c r="S1211" s="19">
        <v>0.54166666666666663</v>
      </c>
      <c r="T1211">
        <v>0</v>
      </c>
      <c r="U1211" s="19">
        <v>0</v>
      </c>
      <c r="V1211" t="s">
        <v>97</v>
      </c>
      <c r="W1211">
        <v>8</v>
      </c>
      <c r="X1211" t="s">
        <v>100</v>
      </c>
      <c r="Y1211" t="b">
        <v>0</v>
      </c>
    </row>
    <row r="1212" spans="1:25" x14ac:dyDescent="0.25">
      <c r="A1212" t="s">
        <v>92</v>
      </c>
      <c r="B1212" t="s">
        <v>312</v>
      </c>
      <c r="C1212" t="s">
        <v>306</v>
      </c>
      <c r="D1212" t="s">
        <v>158</v>
      </c>
      <c r="E1212" t="s">
        <v>162</v>
      </c>
      <c r="F1212" t="s">
        <v>97</v>
      </c>
      <c r="G1212">
        <v>24564</v>
      </c>
      <c r="H1212" t="s">
        <v>315</v>
      </c>
      <c r="I1212">
        <v>1</v>
      </c>
      <c r="J1212" t="s">
        <v>99</v>
      </c>
      <c r="K1212" s="19">
        <v>0.33333333333333331</v>
      </c>
      <c r="L1212" s="19">
        <v>0.6875</v>
      </c>
      <c r="M1212">
        <v>8.5</v>
      </c>
      <c r="N1212">
        <v>258.32</v>
      </c>
      <c r="O1212">
        <v>40</v>
      </c>
      <c r="P1212">
        <v>76</v>
      </c>
      <c r="Q1212" t="s">
        <v>97</v>
      </c>
      <c r="R1212">
        <v>30</v>
      </c>
      <c r="S1212" s="19">
        <v>0.54166666666666663</v>
      </c>
      <c r="T1212">
        <v>0</v>
      </c>
      <c r="U1212" s="19">
        <v>0.54166666666666663</v>
      </c>
      <c r="V1212" t="s">
        <v>97</v>
      </c>
      <c r="W1212">
        <v>8</v>
      </c>
      <c r="X1212" t="s">
        <v>100</v>
      </c>
      <c r="Y1212" t="b">
        <v>0</v>
      </c>
    </row>
    <row r="1213" spans="1:25" x14ac:dyDescent="0.25">
      <c r="A1213" t="s">
        <v>92</v>
      </c>
      <c r="B1213" t="s">
        <v>312</v>
      </c>
      <c r="C1213" t="s">
        <v>306</v>
      </c>
      <c r="D1213" t="s">
        <v>158</v>
      </c>
      <c r="E1213" t="s">
        <v>162</v>
      </c>
      <c r="F1213" t="s">
        <v>97</v>
      </c>
      <c r="G1213">
        <v>24564</v>
      </c>
      <c r="H1213" t="s">
        <v>315</v>
      </c>
      <c r="I1213">
        <v>1</v>
      </c>
      <c r="J1213" t="s">
        <v>113</v>
      </c>
      <c r="K1213" s="19">
        <v>0.33333333333333331</v>
      </c>
      <c r="L1213" s="19">
        <v>0.6875</v>
      </c>
      <c r="M1213">
        <v>8.5</v>
      </c>
      <c r="N1213">
        <v>387.48</v>
      </c>
      <c r="O1213">
        <v>40</v>
      </c>
      <c r="P1213">
        <v>76</v>
      </c>
      <c r="Q1213" t="s">
        <v>97</v>
      </c>
      <c r="R1213">
        <v>30</v>
      </c>
      <c r="S1213" s="19">
        <v>0.54166666666666663</v>
      </c>
      <c r="T1213">
        <v>0</v>
      </c>
      <c r="U1213" s="19">
        <v>0.54166666666666663</v>
      </c>
      <c r="V1213" t="s">
        <v>97</v>
      </c>
      <c r="W1213">
        <v>8</v>
      </c>
      <c r="X1213" t="s">
        <v>100</v>
      </c>
      <c r="Y1213" t="b">
        <v>0</v>
      </c>
    </row>
    <row r="1214" spans="1:25" x14ac:dyDescent="0.25">
      <c r="A1214" t="s">
        <v>92</v>
      </c>
      <c r="B1214" t="s">
        <v>312</v>
      </c>
      <c r="C1214" t="s">
        <v>306</v>
      </c>
      <c r="D1214" t="s">
        <v>158</v>
      </c>
      <c r="E1214" t="s">
        <v>162</v>
      </c>
      <c r="F1214" t="s">
        <v>97</v>
      </c>
      <c r="G1214">
        <v>24564</v>
      </c>
      <c r="H1214" t="s">
        <v>315</v>
      </c>
      <c r="I1214">
        <v>1</v>
      </c>
      <c r="J1214" t="s">
        <v>114</v>
      </c>
      <c r="K1214" s="19">
        <v>0.33333333333333331</v>
      </c>
      <c r="L1214" s="19">
        <v>0.6875</v>
      </c>
      <c r="M1214">
        <v>8.5</v>
      </c>
      <c r="N1214">
        <v>452.06</v>
      </c>
      <c r="O1214">
        <v>40</v>
      </c>
      <c r="P1214">
        <v>76</v>
      </c>
      <c r="Q1214" t="s">
        <v>97</v>
      </c>
      <c r="R1214">
        <v>30</v>
      </c>
      <c r="S1214" s="19">
        <v>0.54166666666666663</v>
      </c>
      <c r="T1214">
        <v>0</v>
      </c>
      <c r="U1214" s="19">
        <v>0.54166666666666663</v>
      </c>
      <c r="V1214" t="s">
        <v>97</v>
      </c>
      <c r="W1214">
        <v>8</v>
      </c>
      <c r="X1214" t="s">
        <v>100</v>
      </c>
      <c r="Y1214" t="b">
        <v>0</v>
      </c>
    </row>
    <row r="1215" spans="1:25" x14ac:dyDescent="0.25">
      <c r="A1215" t="s">
        <v>92</v>
      </c>
      <c r="B1215" t="s">
        <v>312</v>
      </c>
      <c r="C1215" t="s">
        <v>306</v>
      </c>
      <c r="D1215" t="s">
        <v>158</v>
      </c>
      <c r="E1215" t="s">
        <v>162</v>
      </c>
      <c r="F1215" t="s">
        <v>97</v>
      </c>
      <c r="G1215">
        <v>24564</v>
      </c>
      <c r="H1215" t="s">
        <v>315</v>
      </c>
      <c r="I1215">
        <v>1</v>
      </c>
      <c r="J1215" t="s">
        <v>102</v>
      </c>
      <c r="K1215" s="19">
        <v>0.33333333333333331</v>
      </c>
      <c r="L1215" s="19">
        <v>0.6875</v>
      </c>
      <c r="M1215">
        <v>8.5</v>
      </c>
      <c r="N1215">
        <v>258.32</v>
      </c>
      <c r="O1215">
        <v>40</v>
      </c>
      <c r="P1215">
        <v>76</v>
      </c>
      <c r="Q1215" t="s">
        <v>97</v>
      </c>
      <c r="R1215">
        <v>30</v>
      </c>
      <c r="S1215" s="19">
        <v>0.54166666666666663</v>
      </c>
      <c r="T1215">
        <v>0</v>
      </c>
      <c r="U1215" s="19">
        <v>0.54166666666666663</v>
      </c>
      <c r="V1215" t="s">
        <v>97</v>
      </c>
      <c r="W1215">
        <v>8</v>
      </c>
      <c r="X1215" t="s">
        <v>100</v>
      </c>
      <c r="Y1215" t="b">
        <v>0</v>
      </c>
    </row>
    <row r="1216" spans="1:25" x14ac:dyDescent="0.25">
      <c r="A1216" t="s">
        <v>92</v>
      </c>
      <c r="B1216" t="s">
        <v>312</v>
      </c>
      <c r="C1216" t="s">
        <v>306</v>
      </c>
      <c r="D1216" t="s">
        <v>158</v>
      </c>
      <c r="E1216" t="s">
        <v>162</v>
      </c>
      <c r="F1216" t="s">
        <v>97</v>
      </c>
      <c r="G1216">
        <v>24564</v>
      </c>
      <c r="H1216" t="s">
        <v>315</v>
      </c>
      <c r="I1216">
        <v>2</v>
      </c>
      <c r="J1216" t="s">
        <v>99</v>
      </c>
      <c r="K1216" s="19">
        <v>0.33333333333333331</v>
      </c>
      <c r="L1216" s="19">
        <v>0.6875</v>
      </c>
      <c r="M1216">
        <v>8.5</v>
      </c>
      <c r="N1216">
        <v>258.32</v>
      </c>
      <c r="O1216">
        <v>40</v>
      </c>
      <c r="P1216">
        <v>76</v>
      </c>
      <c r="Q1216" t="s">
        <v>97</v>
      </c>
      <c r="R1216">
        <v>30</v>
      </c>
      <c r="S1216" s="19">
        <v>0.54166666666666663</v>
      </c>
      <c r="T1216">
        <v>0</v>
      </c>
      <c r="U1216" s="19">
        <v>0.54166666666666663</v>
      </c>
      <c r="V1216" t="s">
        <v>97</v>
      </c>
      <c r="W1216">
        <v>8</v>
      </c>
      <c r="X1216" t="s">
        <v>100</v>
      </c>
      <c r="Y1216" t="b">
        <v>0</v>
      </c>
    </row>
    <row r="1217" spans="1:25" x14ac:dyDescent="0.25">
      <c r="A1217" t="s">
        <v>92</v>
      </c>
      <c r="B1217" t="s">
        <v>316</v>
      </c>
      <c r="C1217" t="s">
        <v>306</v>
      </c>
      <c r="D1217" t="s">
        <v>146</v>
      </c>
      <c r="E1217" t="s">
        <v>115</v>
      </c>
      <c r="F1217" t="s">
        <v>97</v>
      </c>
      <c r="H1217" t="s">
        <v>97</v>
      </c>
      <c r="I1217">
        <v>1</v>
      </c>
      <c r="J1217" t="s">
        <v>99</v>
      </c>
      <c r="K1217" s="19">
        <v>0.29166666666666669</v>
      </c>
      <c r="L1217" s="19">
        <v>0.625</v>
      </c>
      <c r="M1217">
        <v>8</v>
      </c>
      <c r="N1217">
        <v>211.43</v>
      </c>
      <c r="O1217">
        <v>0</v>
      </c>
      <c r="P1217">
        <v>0</v>
      </c>
      <c r="Q1217" t="s">
        <v>97</v>
      </c>
      <c r="R1217">
        <v>30</v>
      </c>
      <c r="S1217" s="19">
        <v>0.60416666666666663</v>
      </c>
      <c r="T1217">
        <v>0</v>
      </c>
      <c r="U1217" s="19">
        <v>0</v>
      </c>
      <c r="V1217" t="s">
        <v>97</v>
      </c>
      <c r="W1217">
        <v>7.5</v>
      </c>
      <c r="X1217" t="s">
        <v>100</v>
      </c>
      <c r="Y1217" t="b">
        <v>0</v>
      </c>
    </row>
    <row r="1218" spans="1:25" x14ac:dyDescent="0.25">
      <c r="A1218" t="s">
        <v>92</v>
      </c>
      <c r="B1218" t="s">
        <v>316</v>
      </c>
      <c r="C1218" t="s">
        <v>306</v>
      </c>
      <c r="D1218" t="s">
        <v>146</v>
      </c>
      <c r="E1218" t="s">
        <v>115</v>
      </c>
      <c r="F1218" t="s">
        <v>97</v>
      </c>
      <c r="H1218" t="s">
        <v>97</v>
      </c>
      <c r="I1218">
        <v>1</v>
      </c>
      <c r="J1218" t="s">
        <v>113</v>
      </c>
      <c r="K1218" s="19">
        <v>0.29166666666666669</v>
      </c>
      <c r="L1218" s="19">
        <v>0.45833333333333331</v>
      </c>
      <c r="M1218">
        <v>4</v>
      </c>
      <c r="N1218">
        <v>169.14</v>
      </c>
      <c r="O1218">
        <v>0</v>
      </c>
      <c r="P1218">
        <v>0</v>
      </c>
      <c r="Q1218" t="s">
        <v>97</v>
      </c>
      <c r="R1218">
        <v>0</v>
      </c>
      <c r="S1218" s="19">
        <v>0.5</v>
      </c>
      <c r="T1218">
        <v>0</v>
      </c>
      <c r="U1218" s="19">
        <v>0.54166666666666663</v>
      </c>
      <c r="V1218" t="s">
        <v>97</v>
      </c>
      <c r="W1218">
        <v>4</v>
      </c>
      <c r="X1218" t="s">
        <v>100</v>
      </c>
      <c r="Y1218" t="b">
        <v>0</v>
      </c>
    </row>
    <row r="1219" spans="1:25" x14ac:dyDescent="0.25">
      <c r="A1219" t="s">
        <v>92</v>
      </c>
      <c r="B1219" t="s">
        <v>316</v>
      </c>
      <c r="C1219" t="s">
        <v>306</v>
      </c>
      <c r="D1219" t="s">
        <v>146</v>
      </c>
      <c r="E1219" t="s">
        <v>115</v>
      </c>
      <c r="F1219" t="s">
        <v>97</v>
      </c>
      <c r="H1219" t="s">
        <v>97</v>
      </c>
      <c r="I1219">
        <v>1</v>
      </c>
      <c r="J1219" t="s">
        <v>114</v>
      </c>
      <c r="K1219" s="19">
        <v>0.29166666666666669</v>
      </c>
      <c r="L1219" s="19">
        <v>0.45833333333333331</v>
      </c>
      <c r="M1219">
        <v>4</v>
      </c>
      <c r="N1219">
        <v>197.33</v>
      </c>
      <c r="O1219">
        <v>0</v>
      </c>
      <c r="P1219">
        <v>0</v>
      </c>
      <c r="Q1219" t="s">
        <v>97</v>
      </c>
      <c r="R1219">
        <v>0</v>
      </c>
      <c r="S1219" s="19">
        <v>0.5</v>
      </c>
      <c r="T1219">
        <v>0</v>
      </c>
      <c r="U1219" s="19">
        <v>0.54166666666666663</v>
      </c>
      <c r="V1219" t="s">
        <v>97</v>
      </c>
      <c r="W1219">
        <v>4</v>
      </c>
      <c r="X1219" t="s">
        <v>100</v>
      </c>
      <c r="Y1219" t="b">
        <v>0</v>
      </c>
    </row>
    <row r="1220" spans="1:25" x14ac:dyDescent="0.25">
      <c r="A1220" t="s">
        <v>92</v>
      </c>
      <c r="B1220" t="s">
        <v>316</v>
      </c>
      <c r="C1220" t="s">
        <v>306</v>
      </c>
      <c r="D1220" t="s">
        <v>146</v>
      </c>
      <c r="E1220" t="s">
        <v>115</v>
      </c>
      <c r="F1220" t="s">
        <v>97</v>
      </c>
      <c r="H1220" t="s">
        <v>97</v>
      </c>
      <c r="I1220">
        <v>2</v>
      </c>
      <c r="J1220" t="s">
        <v>99</v>
      </c>
      <c r="K1220" s="19">
        <v>0.29166666666666669</v>
      </c>
      <c r="L1220" s="19">
        <v>0.625</v>
      </c>
      <c r="M1220">
        <v>8</v>
      </c>
      <c r="N1220">
        <v>211.43</v>
      </c>
      <c r="O1220">
        <v>0</v>
      </c>
      <c r="P1220">
        <v>0</v>
      </c>
      <c r="Q1220" t="s">
        <v>97</v>
      </c>
      <c r="R1220">
        <v>30</v>
      </c>
      <c r="S1220" s="19">
        <v>0.60416666666666663</v>
      </c>
      <c r="T1220">
        <v>0</v>
      </c>
      <c r="U1220" s="19">
        <v>0</v>
      </c>
      <c r="V1220" t="s">
        <v>97</v>
      </c>
      <c r="W1220">
        <v>7.5</v>
      </c>
      <c r="X1220" t="s">
        <v>100</v>
      </c>
      <c r="Y1220" t="b">
        <v>0</v>
      </c>
    </row>
    <row r="1221" spans="1:25" x14ac:dyDescent="0.25">
      <c r="A1221" t="s">
        <v>92</v>
      </c>
      <c r="B1221" t="s">
        <v>316</v>
      </c>
      <c r="C1221" t="s">
        <v>306</v>
      </c>
      <c r="D1221" t="s">
        <v>146</v>
      </c>
      <c r="E1221" t="s">
        <v>115</v>
      </c>
      <c r="F1221" t="s">
        <v>97</v>
      </c>
      <c r="H1221" t="s">
        <v>97</v>
      </c>
      <c r="I1221">
        <v>2</v>
      </c>
      <c r="J1221" t="s">
        <v>113</v>
      </c>
      <c r="K1221" s="19">
        <v>0.29166666666666669</v>
      </c>
      <c r="L1221" s="19">
        <v>0.45833333333333331</v>
      </c>
      <c r="M1221">
        <v>4</v>
      </c>
      <c r="N1221">
        <v>281.89999999999998</v>
      </c>
      <c r="O1221">
        <v>0</v>
      </c>
      <c r="P1221">
        <v>0</v>
      </c>
      <c r="Q1221" t="s">
        <v>97</v>
      </c>
      <c r="R1221">
        <v>0</v>
      </c>
      <c r="S1221" s="19">
        <v>0.5</v>
      </c>
      <c r="T1221">
        <v>0</v>
      </c>
      <c r="U1221" s="19">
        <v>0.54166666666666663</v>
      </c>
      <c r="V1221" t="s">
        <v>97</v>
      </c>
      <c r="W1221">
        <v>4</v>
      </c>
      <c r="X1221" t="s">
        <v>100</v>
      </c>
      <c r="Y1221" t="b">
        <v>0</v>
      </c>
    </row>
    <row r="1222" spans="1:25" x14ac:dyDescent="0.25">
      <c r="A1222" t="s">
        <v>92</v>
      </c>
      <c r="B1222" t="s">
        <v>316</v>
      </c>
      <c r="C1222" t="s">
        <v>306</v>
      </c>
      <c r="D1222" t="s">
        <v>146</v>
      </c>
      <c r="E1222" t="s">
        <v>115</v>
      </c>
      <c r="F1222" t="s">
        <v>97</v>
      </c>
      <c r="H1222" t="s">
        <v>97</v>
      </c>
      <c r="I1222">
        <v>2</v>
      </c>
      <c r="J1222" t="s">
        <v>114</v>
      </c>
      <c r="K1222" s="19">
        <v>0.29166666666666669</v>
      </c>
      <c r="L1222" s="19">
        <v>0.45833333333333331</v>
      </c>
      <c r="M1222">
        <v>4</v>
      </c>
      <c r="N1222">
        <v>197.33</v>
      </c>
      <c r="O1222">
        <v>0</v>
      </c>
      <c r="P1222">
        <v>0</v>
      </c>
      <c r="Q1222" t="s">
        <v>97</v>
      </c>
      <c r="R1222">
        <v>0</v>
      </c>
      <c r="S1222" s="19">
        <v>0.5</v>
      </c>
      <c r="T1222">
        <v>0</v>
      </c>
      <c r="U1222" s="19">
        <v>0.54166666666666663</v>
      </c>
      <c r="V1222" t="s">
        <v>97</v>
      </c>
      <c r="W1222">
        <v>4</v>
      </c>
      <c r="X1222" t="s">
        <v>100</v>
      </c>
      <c r="Y1222" t="b">
        <v>0</v>
      </c>
    </row>
    <row r="1223" spans="1:25" x14ac:dyDescent="0.25">
      <c r="A1223" t="s">
        <v>92</v>
      </c>
      <c r="B1223" t="s">
        <v>316</v>
      </c>
      <c r="C1223" t="s">
        <v>306</v>
      </c>
      <c r="D1223" t="s">
        <v>146</v>
      </c>
      <c r="E1223" t="s">
        <v>115</v>
      </c>
      <c r="F1223" t="s">
        <v>97</v>
      </c>
      <c r="G1223">
        <v>18418</v>
      </c>
      <c r="H1223" t="s">
        <v>317</v>
      </c>
      <c r="I1223">
        <v>1</v>
      </c>
      <c r="J1223" t="s">
        <v>105</v>
      </c>
      <c r="K1223" s="19">
        <v>0.29166666666666669</v>
      </c>
      <c r="L1223" s="19">
        <v>0.625</v>
      </c>
      <c r="M1223">
        <v>8</v>
      </c>
      <c r="N1223">
        <v>217.88</v>
      </c>
      <c r="O1223">
        <v>60</v>
      </c>
      <c r="P1223">
        <v>76</v>
      </c>
      <c r="Q1223" t="s">
        <v>97</v>
      </c>
      <c r="R1223">
        <v>30</v>
      </c>
      <c r="S1223" s="19">
        <v>0.5</v>
      </c>
      <c r="T1223">
        <v>0</v>
      </c>
      <c r="U1223" s="19">
        <v>0</v>
      </c>
      <c r="V1223" t="s">
        <v>97</v>
      </c>
      <c r="W1223">
        <v>7.5</v>
      </c>
      <c r="X1223" t="s">
        <v>100</v>
      </c>
      <c r="Y1223" t="b">
        <v>0</v>
      </c>
    </row>
    <row r="1224" spans="1:25" x14ac:dyDescent="0.25">
      <c r="A1224" t="s">
        <v>92</v>
      </c>
      <c r="B1224" t="s">
        <v>316</v>
      </c>
      <c r="C1224" t="s">
        <v>306</v>
      </c>
      <c r="D1224" t="s">
        <v>146</v>
      </c>
      <c r="E1224" t="s">
        <v>115</v>
      </c>
      <c r="F1224" t="s">
        <v>97</v>
      </c>
      <c r="G1224">
        <v>18418</v>
      </c>
      <c r="H1224" t="s">
        <v>317</v>
      </c>
      <c r="I1224">
        <v>1</v>
      </c>
      <c r="J1224" t="s">
        <v>101</v>
      </c>
      <c r="K1224" s="19">
        <v>0.29166666666666669</v>
      </c>
      <c r="L1224" s="19">
        <v>0.625</v>
      </c>
      <c r="M1224">
        <v>8</v>
      </c>
      <c r="N1224">
        <v>217.88</v>
      </c>
      <c r="O1224">
        <v>60</v>
      </c>
      <c r="P1224">
        <v>76</v>
      </c>
      <c r="Q1224" t="s">
        <v>97</v>
      </c>
      <c r="R1224">
        <v>30</v>
      </c>
      <c r="S1224" s="19">
        <v>0.5</v>
      </c>
      <c r="T1224">
        <v>0</v>
      </c>
      <c r="U1224" s="19">
        <v>0</v>
      </c>
      <c r="V1224" t="s">
        <v>97</v>
      </c>
      <c r="W1224">
        <v>7.5</v>
      </c>
      <c r="X1224" t="s">
        <v>100</v>
      </c>
      <c r="Y1224" t="b">
        <v>0</v>
      </c>
    </row>
    <row r="1225" spans="1:25" x14ac:dyDescent="0.25">
      <c r="A1225" t="s">
        <v>92</v>
      </c>
      <c r="B1225" t="s">
        <v>316</v>
      </c>
      <c r="C1225" t="s">
        <v>306</v>
      </c>
      <c r="D1225" t="s">
        <v>146</v>
      </c>
      <c r="E1225" t="s">
        <v>115</v>
      </c>
      <c r="F1225" t="s">
        <v>97</v>
      </c>
      <c r="G1225">
        <v>18418</v>
      </c>
      <c r="H1225" t="s">
        <v>317</v>
      </c>
      <c r="I1225">
        <v>1</v>
      </c>
      <c r="J1225" t="s">
        <v>102</v>
      </c>
      <c r="K1225" s="19">
        <v>0.29166666666666669</v>
      </c>
      <c r="L1225" s="19">
        <v>0.625</v>
      </c>
      <c r="M1225">
        <v>8</v>
      </c>
      <c r="N1225">
        <v>217.88</v>
      </c>
      <c r="O1225">
        <v>60</v>
      </c>
      <c r="P1225">
        <v>76</v>
      </c>
      <c r="Q1225" t="s">
        <v>97</v>
      </c>
      <c r="R1225">
        <v>30</v>
      </c>
      <c r="S1225" s="19">
        <v>0.5</v>
      </c>
      <c r="T1225">
        <v>0</v>
      </c>
      <c r="U1225" s="19">
        <v>0</v>
      </c>
      <c r="V1225" t="s">
        <v>97</v>
      </c>
      <c r="W1225">
        <v>7.5</v>
      </c>
      <c r="X1225" t="s">
        <v>100</v>
      </c>
      <c r="Y1225" t="b">
        <v>0</v>
      </c>
    </row>
    <row r="1226" spans="1:25" x14ac:dyDescent="0.25">
      <c r="A1226" t="s">
        <v>92</v>
      </c>
      <c r="B1226" t="s">
        <v>316</v>
      </c>
      <c r="C1226" t="s">
        <v>306</v>
      </c>
      <c r="D1226" t="s">
        <v>146</v>
      </c>
      <c r="E1226" t="s">
        <v>115</v>
      </c>
      <c r="F1226" t="s">
        <v>97</v>
      </c>
      <c r="G1226">
        <v>18418</v>
      </c>
      <c r="H1226" t="s">
        <v>317</v>
      </c>
      <c r="I1226">
        <v>1</v>
      </c>
      <c r="J1226" t="s">
        <v>103</v>
      </c>
      <c r="K1226" s="19">
        <v>0.29166666666666669</v>
      </c>
      <c r="L1226" s="19">
        <v>0.625</v>
      </c>
      <c r="M1226">
        <v>8</v>
      </c>
      <c r="N1226">
        <v>217.88</v>
      </c>
      <c r="O1226">
        <v>60</v>
      </c>
      <c r="P1226">
        <v>76</v>
      </c>
      <c r="Q1226" t="s">
        <v>97</v>
      </c>
      <c r="R1226">
        <v>30</v>
      </c>
      <c r="S1226" s="19">
        <v>0.5</v>
      </c>
      <c r="T1226">
        <v>0</v>
      </c>
      <c r="U1226" s="19">
        <v>0</v>
      </c>
      <c r="V1226" t="s">
        <v>97</v>
      </c>
      <c r="W1226">
        <v>7.5</v>
      </c>
      <c r="X1226" t="s">
        <v>100</v>
      </c>
      <c r="Y1226" t="b">
        <v>0</v>
      </c>
    </row>
    <row r="1227" spans="1:25" x14ac:dyDescent="0.25">
      <c r="A1227" t="s">
        <v>92</v>
      </c>
      <c r="B1227" t="s">
        <v>316</v>
      </c>
      <c r="C1227" t="s">
        <v>306</v>
      </c>
      <c r="D1227" t="s">
        <v>146</v>
      </c>
      <c r="E1227" t="s">
        <v>115</v>
      </c>
      <c r="F1227" t="s">
        <v>97</v>
      </c>
      <c r="G1227">
        <v>18418</v>
      </c>
      <c r="H1227" t="s">
        <v>317</v>
      </c>
      <c r="I1227">
        <v>2</v>
      </c>
      <c r="J1227" t="s">
        <v>105</v>
      </c>
      <c r="K1227" s="19">
        <v>0.29166666666666669</v>
      </c>
      <c r="L1227" s="19">
        <v>0.625</v>
      </c>
      <c r="M1227">
        <v>8</v>
      </c>
      <c r="N1227">
        <v>217.88</v>
      </c>
      <c r="O1227">
        <v>60</v>
      </c>
      <c r="P1227">
        <v>76</v>
      </c>
      <c r="Q1227" t="s">
        <v>97</v>
      </c>
      <c r="R1227">
        <v>30</v>
      </c>
      <c r="S1227" s="19">
        <v>0.5</v>
      </c>
      <c r="T1227">
        <v>0</v>
      </c>
      <c r="U1227" s="19">
        <v>0</v>
      </c>
      <c r="V1227" t="s">
        <v>97</v>
      </c>
      <c r="W1227">
        <v>7.5</v>
      </c>
      <c r="X1227" t="s">
        <v>100</v>
      </c>
      <c r="Y1227" t="b">
        <v>0</v>
      </c>
    </row>
    <row r="1228" spans="1:25" x14ac:dyDescent="0.25">
      <c r="A1228" t="s">
        <v>92</v>
      </c>
      <c r="B1228" t="s">
        <v>316</v>
      </c>
      <c r="C1228" t="s">
        <v>306</v>
      </c>
      <c r="D1228" t="s">
        <v>146</v>
      </c>
      <c r="E1228" t="s">
        <v>115</v>
      </c>
      <c r="F1228" t="s">
        <v>97</v>
      </c>
      <c r="G1228">
        <v>18418</v>
      </c>
      <c r="H1228" t="s">
        <v>317</v>
      </c>
      <c r="I1228">
        <v>2</v>
      </c>
      <c r="J1228" t="s">
        <v>101</v>
      </c>
      <c r="K1228" s="19">
        <v>0.29166666666666669</v>
      </c>
      <c r="L1228" s="19">
        <v>0.625</v>
      </c>
      <c r="M1228">
        <v>8</v>
      </c>
      <c r="N1228">
        <v>217.88</v>
      </c>
      <c r="O1228">
        <v>60</v>
      </c>
      <c r="P1228">
        <v>76</v>
      </c>
      <c r="Q1228" t="s">
        <v>97</v>
      </c>
      <c r="R1228">
        <v>30</v>
      </c>
      <c r="S1228" s="19">
        <v>0.5</v>
      </c>
      <c r="T1228">
        <v>0</v>
      </c>
      <c r="U1228" s="19">
        <v>0</v>
      </c>
      <c r="V1228" t="s">
        <v>97</v>
      </c>
      <c r="W1228">
        <v>7.5</v>
      </c>
      <c r="X1228" t="s">
        <v>100</v>
      </c>
      <c r="Y1228" t="b">
        <v>0</v>
      </c>
    </row>
    <row r="1229" spans="1:25" x14ac:dyDescent="0.25">
      <c r="A1229" t="s">
        <v>92</v>
      </c>
      <c r="B1229" t="s">
        <v>316</v>
      </c>
      <c r="C1229" t="s">
        <v>306</v>
      </c>
      <c r="D1229" t="s">
        <v>146</v>
      </c>
      <c r="E1229" t="s">
        <v>115</v>
      </c>
      <c r="F1229" t="s">
        <v>97</v>
      </c>
      <c r="G1229">
        <v>18418</v>
      </c>
      <c r="H1229" t="s">
        <v>317</v>
      </c>
      <c r="I1229">
        <v>2</v>
      </c>
      <c r="J1229" t="s">
        <v>102</v>
      </c>
      <c r="K1229" s="19">
        <v>0.29166666666666669</v>
      </c>
      <c r="L1229" s="19">
        <v>0.625</v>
      </c>
      <c r="M1229">
        <v>8</v>
      </c>
      <c r="N1229">
        <v>217.88</v>
      </c>
      <c r="O1229">
        <v>60</v>
      </c>
      <c r="P1229">
        <v>76</v>
      </c>
      <c r="Q1229" t="s">
        <v>97</v>
      </c>
      <c r="R1229">
        <v>30</v>
      </c>
      <c r="S1229" s="19">
        <v>0.5</v>
      </c>
      <c r="T1229">
        <v>0</v>
      </c>
      <c r="U1229" s="19">
        <v>0</v>
      </c>
      <c r="V1229" t="s">
        <v>97</v>
      </c>
      <c r="W1229">
        <v>7.5</v>
      </c>
      <c r="X1229" t="s">
        <v>100</v>
      </c>
      <c r="Y1229" t="b">
        <v>0</v>
      </c>
    </row>
    <row r="1230" spans="1:25" x14ac:dyDescent="0.25">
      <c r="A1230" t="s">
        <v>92</v>
      </c>
      <c r="B1230" t="s">
        <v>316</v>
      </c>
      <c r="C1230" t="s">
        <v>306</v>
      </c>
      <c r="D1230" t="s">
        <v>146</v>
      </c>
      <c r="E1230" t="s">
        <v>115</v>
      </c>
      <c r="F1230" t="s">
        <v>97</v>
      </c>
      <c r="G1230">
        <v>18418</v>
      </c>
      <c r="H1230" t="s">
        <v>317</v>
      </c>
      <c r="I1230">
        <v>2</v>
      </c>
      <c r="J1230" t="s">
        <v>103</v>
      </c>
      <c r="K1230" s="19">
        <v>0.29166666666666669</v>
      </c>
      <c r="L1230" s="19">
        <v>0.625</v>
      </c>
      <c r="M1230">
        <v>8</v>
      </c>
      <c r="N1230">
        <v>217.88</v>
      </c>
      <c r="O1230">
        <v>60</v>
      </c>
      <c r="P1230">
        <v>76</v>
      </c>
      <c r="Q1230" t="s">
        <v>97</v>
      </c>
      <c r="R1230">
        <v>30</v>
      </c>
      <c r="S1230" s="19">
        <v>0.5</v>
      </c>
      <c r="T1230">
        <v>0</v>
      </c>
      <c r="U1230" s="19">
        <v>0</v>
      </c>
      <c r="V1230" t="s">
        <v>97</v>
      </c>
      <c r="W1230">
        <v>7.5</v>
      </c>
      <c r="X1230" t="s">
        <v>100</v>
      </c>
      <c r="Y1230" t="b">
        <v>0</v>
      </c>
    </row>
    <row r="1231" spans="1:25" x14ac:dyDescent="0.25">
      <c r="A1231" t="s">
        <v>92</v>
      </c>
      <c r="B1231" t="s">
        <v>316</v>
      </c>
      <c r="C1231" t="s">
        <v>306</v>
      </c>
      <c r="D1231" t="s">
        <v>146</v>
      </c>
      <c r="E1231" t="s">
        <v>115</v>
      </c>
      <c r="F1231" t="s">
        <v>97</v>
      </c>
      <c r="G1231">
        <v>23381</v>
      </c>
      <c r="H1231" t="s">
        <v>318</v>
      </c>
      <c r="I1231">
        <v>1</v>
      </c>
      <c r="J1231" t="s">
        <v>105</v>
      </c>
      <c r="K1231" s="19">
        <v>0.29166666666666669</v>
      </c>
      <c r="L1231" s="19">
        <v>0.625</v>
      </c>
      <c r="M1231">
        <v>8</v>
      </c>
      <c r="N1231">
        <v>217.88</v>
      </c>
      <c r="O1231">
        <v>60</v>
      </c>
      <c r="P1231">
        <v>76</v>
      </c>
      <c r="Q1231" t="s">
        <v>97</v>
      </c>
      <c r="R1231">
        <v>30</v>
      </c>
      <c r="S1231" s="19">
        <v>0.5</v>
      </c>
      <c r="T1231">
        <v>0</v>
      </c>
      <c r="U1231" s="19">
        <v>0.54166666666666663</v>
      </c>
      <c r="V1231" t="s">
        <v>97</v>
      </c>
      <c r="W1231">
        <v>7.5</v>
      </c>
      <c r="X1231" t="s">
        <v>100</v>
      </c>
      <c r="Y1231" t="b">
        <v>0</v>
      </c>
    </row>
    <row r="1232" spans="1:25" x14ac:dyDescent="0.25">
      <c r="A1232" t="s">
        <v>92</v>
      </c>
      <c r="B1232" t="s">
        <v>316</v>
      </c>
      <c r="C1232" t="s">
        <v>306</v>
      </c>
      <c r="D1232" t="s">
        <v>146</v>
      </c>
      <c r="E1232" t="s">
        <v>115</v>
      </c>
      <c r="F1232" t="s">
        <v>97</v>
      </c>
      <c r="G1232">
        <v>23381</v>
      </c>
      <c r="H1232" t="s">
        <v>318</v>
      </c>
      <c r="I1232">
        <v>1</v>
      </c>
      <c r="J1232" t="s">
        <v>99</v>
      </c>
      <c r="K1232" s="19">
        <v>0.29166666666666669</v>
      </c>
      <c r="L1232" s="19">
        <v>0.625</v>
      </c>
      <c r="M1232">
        <v>8</v>
      </c>
      <c r="N1232">
        <v>217.88</v>
      </c>
      <c r="O1232">
        <v>60</v>
      </c>
      <c r="P1232">
        <v>76</v>
      </c>
      <c r="Q1232" t="s">
        <v>97</v>
      </c>
      <c r="R1232">
        <v>30</v>
      </c>
      <c r="S1232" s="19">
        <v>0.5</v>
      </c>
      <c r="T1232">
        <v>0</v>
      </c>
      <c r="U1232" s="19">
        <v>0.54166666666666663</v>
      </c>
      <c r="V1232" t="s">
        <v>97</v>
      </c>
      <c r="W1232">
        <v>7.5</v>
      </c>
      <c r="X1232" t="s">
        <v>100</v>
      </c>
      <c r="Y1232" t="b">
        <v>0</v>
      </c>
    </row>
    <row r="1233" spans="1:25" x14ac:dyDescent="0.25">
      <c r="A1233" t="s">
        <v>92</v>
      </c>
      <c r="B1233" t="s">
        <v>316</v>
      </c>
      <c r="C1233" t="s">
        <v>306</v>
      </c>
      <c r="D1233" t="s">
        <v>146</v>
      </c>
      <c r="E1233" t="s">
        <v>115</v>
      </c>
      <c r="F1233" t="s">
        <v>97</v>
      </c>
      <c r="G1233">
        <v>23381</v>
      </c>
      <c r="H1233" t="s">
        <v>318</v>
      </c>
      <c r="I1233">
        <v>1</v>
      </c>
      <c r="J1233" t="s">
        <v>101</v>
      </c>
      <c r="K1233" s="19">
        <v>0.29166666666666669</v>
      </c>
      <c r="L1233" s="19">
        <v>0.625</v>
      </c>
      <c r="M1233">
        <v>8</v>
      </c>
      <c r="N1233">
        <v>217.88</v>
      </c>
      <c r="O1233">
        <v>60</v>
      </c>
      <c r="P1233">
        <v>76</v>
      </c>
      <c r="Q1233" t="s">
        <v>97</v>
      </c>
      <c r="R1233">
        <v>30</v>
      </c>
      <c r="S1233" s="19">
        <v>0.5</v>
      </c>
      <c r="T1233">
        <v>0</v>
      </c>
      <c r="U1233" s="19">
        <v>0.54166666666666663</v>
      </c>
      <c r="V1233" t="s">
        <v>97</v>
      </c>
      <c r="W1233">
        <v>7.5</v>
      </c>
      <c r="X1233" t="s">
        <v>100</v>
      </c>
      <c r="Y1233" t="b">
        <v>0</v>
      </c>
    </row>
    <row r="1234" spans="1:25" x14ac:dyDescent="0.25">
      <c r="A1234" t="s">
        <v>92</v>
      </c>
      <c r="B1234" t="s">
        <v>316</v>
      </c>
      <c r="C1234" t="s">
        <v>306</v>
      </c>
      <c r="D1234" t="s">
        <v>146</v>
      </c>
      <c r="E1234" t="s">
        <v>115</v>
      </c>
      <c r="F1234" t="s">
        <v>97</v>
      </c>
      <c r="G1234">
        <v>23381</v>
      </c>
      <c r="H1234" t="s">
        <v>318</v>
      </c>
      <c r="I1234">
        <v>1</v>
      </c>
      <c r="J1234" t="s">
        <v>102</v>
      </c>
      <c r="K1234" s="19">
        <v>0.29166666666666669</v>
      </c>
      <c r="L1234" s="19">
        <v>0.625</v>
      </c>
      <c r="M1234">
        <v>8</v>
      </c>
      <c r="N1234">
        <v>217.88</v>
      </c>
      <c r="O1234">
        <v>60</v>
      </c>
      <c r="P1234">
        <v>76</v>
      </c>
      <c r="Q1234" t="s">
        <v>97</v>
      </c>
      <c r="R1234">
        <v>30</v>
      </c>
      <c r="S1234" s="19">
        <v>0.5</v>
      </c>
      <c r="T1234">
        <v>0</v>
      </c>
      <c r="U1234" s="19">
        <v>0.54166666666666663</v>
      </c>
      <c r="V1234" t="s">
        <v>97</v>
      </c>
      <c r="W1234">
        <v>7.5</v>
      </c>
      <c r="X1234" t="s">
        <v>100</v>
      </c>
      <c r="Y1234" t="b">
        <v>0</v>
      </c>
    </row>
    <row r="1235" spans="1:25" x14ac:dyDescent="0.25">
      <c r="A1235" t="s">
        <v>92</v>
      </c>
      <c r="B1235" t="s">
        <v>316</v>
      </c>
      <c r="C1235" t="s">
        <v>306</v>
      </c>
      <c r="D1235" t="s">
        <v>146</v>
      </c>
      <c r="E1235" t="s">
        <v>115</v>
      </c>
      <c r="F1235" t="s">
        <v>97</v>
      </c>
      <c r="G1235">
        <v>23381</v>
      </c>
      <c r="H1235" t="s">
        <v>318</v>
      </c>
      <c r="I1235">
        <v>1</v>
      </c>
      <c r="J1235" t="s">
        <v>103</v>
      </c>
      <c r="K1235" s="19">
        <v>0.29166666666666669</v>
      </c>
      <c r="L1235" s="19">
        <v>0.625</v>
      </c>
      <c r="M1235">
        <v>8</v>
      </c>
      <c r="N1235">
        <v>217.88</v>
      </c>
      <c r="O1235">
        <v>60</v>
      </c>
      <c r="P1235">
        <v>76</v>
      </c>
      <c r="Q1235" t="s">
        <v>97</v>
      </c>
      <c r="R1235">
        <v>30</v>
      </c>
      <c r="S1235" s="19">
        <v>0.5</v>
      </c>
      <c r="T1235">
        <v>0</v>
      </c>
      <c r="U1235" s="19">
        <v>0.54166666666666663</v>
      </c>
      <c r="V1235" t="s">
        <v>97</v>
      </c>
      <c r="W1235">
        <v>7.5</v>
      </c>
      <c r="X1235" t="s">
        <v>100</v>
      </c>
      <c r="Y1235" t="b">
        <v>0</v>
      </c>
    </row>
    <row r="1236" spans="1:25" x14ac:dyDescent="0.25">
      <c r="A1236" t="s">
        <v>92</v>
      </c>
      <c r="B1236" t="s">
        <v>316</v>
      </c>
      <c r="C1236" t="s">
        <v>306</v>
      </c>
      <c r="D1236" t="s">
        <v>146</v>
      </c>
      <c r="E1236" t="s">
        <v>115</v>
      </c>
      <c r="F1236" t="s">
        <v>97</v>
      </c>
      <c r="G1236">
        <v>23381</v>
      </c>
      <c r="H1236" t="s">
        <v>318</v>
      </c>
      <c r="I1236">
        <v>2</v>
      </c>
      <c r="J1236" t="s">
        <v>105</v>
      </c>
      <c r="K1236" s="19">
        <v>0.29166666666666669</v>
      </c>
      <c r="L1236" s="19">
        <v>0.625</v>
      </c>
      <c r="M1236">
        <v>8</v>
      </c>
      <c r="N1236">
        <v>217.88</v>
      </c>
      <c r="O1236">
        <v>60</v>
      </c>
      <c r="P1236">
        <v>76</v>
      </c>
      <c r="Q1236" t="s">
        <v>97</v>
      </c>
      <c r="R1236">
        <v>30</v>
      </c>
      <c r="S1236" s="19">
        <v>0.5</v>
      </c>
      <c r="T1236">
        <v>0</v>
      </c>
      <c r="U1236" s="19">
        <v>0.54166666666666663</v>
      </c>
      <c r="V1236" t="s">
        <v>97</v>
      </c>
      <c r="W1236">
        <v>7.5</v>
      </c>
      <c r="X1236" t="s">
        <v>100</v>
      </c>
      <c r="Y1236" t="b">
        <v>0</v>
      </c>
    </row>
    <row r="1237" spans="1:25" x14ac:dyDescent="0.25">
      <c r="A1237" t="s">
        <v>92</v>
      </c>
      <c r="B1237" t="s">
        <v>316</v>
      </c>
      <c r="C1237" t="s">
        <v>306</v>
      </c>
      <c r="D1237" t="s">
        <v>146</v>
      </c>
      <c r="E1237" t="s">
        <v>115</v>
      </c>
      <c r="F1237" t="s">
        <v>97</v>
      </c>
      <c r="G1237">
        <v>23381</v>
      </c>
      <c r="H1237" t="s">
        <v>318</v>
      </c>
      <c r="I1237">
        <v>2</v>
      </c>
      <c r="J1237" t="s">
        <v>99</v>
      </c>
      <c r="K1237" s="19">
        <v>0.29166666666666669</v>
      </c>
      <c r="L1237" s="19">
        <v>0.625</v>
      </c>
      <c r="M1237">
        <v>8</v>
      </c>
      <c r="N1237">
        <v>217.88</v>
      </c>
      <c r="O1237">
        <v>60</v>
      </c>
      <c r="P1237">
        <v>76</v>
      </c>
      <c r="Q1237" t="s">
        <v>97</v>
      </c>
      <c r="R1237">
        <v>30</v>
      </c>
      <c r="S1237" s="19">
        <v>0.5</v>
      </c>
      <c r="T1237">
        <v>0</v>
      </c>
      <c r="U1237" s="19">
        <v>0.54166666666666663</v>
      </c>
      <c r="V1237" t="s">
        <v>97</v>
      </c>
      <c r="W1237">
        <v>7.5</v>
      </c>
      <c r="X1237" t="s">
        <v>100</v>
      </c>
      <c r="Y1237" t="b">
        <v>0</v>
      </c>
    </row>
    <row r="1238" spans="1:25" x14ac:dyDescent="0.25">
      <c r="A1238" t="s">
        <v>92</v>
      </c>
      <c r="B1238" t="s">
        <v>316</v>
      </c>
      <c r="C1238" t="s">
        <v>306</v>
      </c>
      <c r="D1238" t="s">
        <v>146</v>
      </c>
      <c r="E1238" t="s">
        <v>115</v>
      </c>
      <c r="F1238" t="s">
        <v>97</v>
      </c>
      <c r="G1238">
        <v>23381</v>
      </c>
      <c r="H1238" t="s">
        <v>318</v>
      </c>
      <c r="I1238">
        <v>2</v>
      </c>
      <c r="J1238" t="s">
        <v>101</v>
      </c>
      <c r="K1238" s="19">
        <v>0.29166666666666669</v>
      </c>
      <c r="L1238" s="19">
        <v>0.625</v>
      </c>
      <c r="M1238">
        <v>8</v>
      </c>
      <c r="N1238">
        <v>217.88</v>
      </c>
      <c r="O1238">
        <v>60</v>
      </c>
      <c r="P1238">
        <v>76</v>
      </c>
      <c r="Q1238" t="s">
        <v>97</v>
      </c>
      <c r="R1238">
        <v>30</v>
      </c>
      <c r="S1238" s="19">
        <v>0.5</v>
      </c>
      <c r="T1238">
        <v>0</v>
      </c>
      <c r="U1238" s="19">
        <v>0.54166666666666663</v>
      </c>
      <c r="V1238" t="s">
        <v>97</v>
      </c>
      <c r="W1238">
        <v>7.5</v>
      </c>
      <c r="X1238" t="s">
        <v>100</v>
      </c>
      <c r="Y1238" t="b">
        <v>0</v>
      </c>
    </row>
    <row r="1239" spans="1:25" x14ac:dyDescent="0.25">
      <c r="A1239" t="s">
        <v>92</v>
      </c>
      <c r="B1239" t="s">
        <v>316</v>
      </c>
      <c r="C1239" t="s">
        <v>306</v>
      </c>
      <c r="D1239" t="s">
        <v>146</v>
      </c>
      <c r="E1239" t="s">
        <v>115</v>
      </c>
      <c r="F1239" t="s">
        <v>97</v>
      </c>
      <c r="G1239">
        <v>23381</v>
      </c>
      <c r="H1239" t="s">
        <v>318</v>
      </c>
      <c r="I1239">
        <v>2</v>
      </c>
      <c r="J1239" t="s">
        <v>102</v>
      </c>
      <c r="K1239" s="19">
        <v>0.29166666666666669</v>
      </c>
      <c r="L1239" s="19">
        <v>0.625</v>
      </c>
      <c r="M1239">
        <v>8</v>
      </c>
      <c r="N1239">
        <v>217.88</v>
      </c>
      <c r="O1239">
        <v>60</v>
      </c>
      <c r="P1239">
        <v>76</v>
      </c>
      <c r="Q1239" t="s">
        <v>97</v>
      </c>
      <c r="R1239">
        <v>30</v>
      </c>
      <c r="S1239" s="19">
        <v>0.5</v>
      </c>
      <c r="T1239">
        <v>0</v>
      </c>
      <c r="U1239" s="19">
        <v>0.54166666666666663</v>
      </c>
      <c r="V1239" t="s">
        <v>97</v>
      </c>
      <c r="W1239">
        <v>7.5</v>
      </c>
      <c r="X1239" t="s">
        <v>100</v>
      </c>
      <c r="Y1239" t="b">
        <v>0</v>
      </c>
    </row>
    <row r="1240" spans="1:25" x14ac:dyDescent="0.25">
      <c r="A1240" t="s">
        <v>92</v>
      </c>
      <c r="B1240" t="s">
        <v>316</v>
      </c>
      <c r="C1240" t="s">
        <v>306</v>
      </c>
      <c r="D1240" t="s">
        <v>146</v>
      </c>
      <c r="E1240" t="s">
        <v>115</v>
      </c>
      <c r="F1240" t="s">
        <v>97</v>
      </c>
      <c r="G1240">
        <v>23381</v>
      </c>
      <c r="H1240" t="s">
        <v>318</v>
      </c>
      <c r="I1240">
        <v>2</v>
      </c>
      <c r="J1240" t="s">
        <v>103</v>
      </c>
      <c r="K1240" s="19">
        <v>0.29166666666666669</v>
      </c>
      <c r="L1240" s="19">
        <v>0.625</v>
      </c>
      <c r="M1240">
        <v>8</v>
      </c>
      <c r="N1240">
        <v>217.88</v>
      </c>
      <c r="O1240">
        <v>60</v>
      </c>
      <c r="P1240">
        <v>76</v>
      </c>
      <c r="Q1240" t="s">
        <v>97</v>
      </c>
      <c r="R1240">
        <v>30</v>
      </c>
      <c r="S1240" s="19">
        <v>0.5</v>
      </c>
      <c r="T1240">
        <v>0</v>
      </c>
      <c r="U1240" s="19">
        <v>0.54166666666666663</v>
      </c>
      <c r="V1240" t="s">
        <v>97</v>
      </c>
      <c r="W1240">
        <v>7.5</v>
      </c>
      <c r="X1240" t="s">
        <v>100</v>
      </c>
      <c r="Y1240" t="b">
        <v>0</v>
      </c>
    </row>
    <row r="1241" spans="1:25" x14ac:dyDescent="0.25">
      <c r="A1241" t="s">
        <v>92</v>
      </c>
      <c r="B1241" t="s">
        <v>319</v>
      </c>
      <c r="C1241" t="s">
        <v>320</v>
      </c>
      <c r="D1241" t="s">
        <v>109</v>
      </c>
      <c r="E1241" t="s">
        <v>321</v>
      </c>
      <c r="F1241" t="s">
        <v>97</v>
      </c>
      <c r="G1241">
        <v>26267</v>
      </c>
      <c r="H1241" t="s">
        <v>322</v>
      </c>
      <c r="I1241">
        <v>1</v>
      </c>
      <c r="J1241" t="s">
        <v>105</v>
      </c>
      <c r="K1241" s="19">
        <v>0.27083333333333331</v>
      </c>
      <c r="L1241" s="19">
        <v>0.54166666666666663</v>
      </c>
      <c r="M1241">
        <v>6.5</v>
      </c>
      <c r="N1241">
        <v>0</v>
      </c>
      <c r="O1241">
        <v>76</v>
      </c>
      <c r="P1241">
        <v>76</v>
      </c>
      <c r="Q1241" t="s">
        <v>97</v>
      </c>
      <c r="R1241">
        <v>30</v>
      </c>
      <c r="S1241" s="19">
        <v>0.47916666666666669</v>
      </c>
      <c r="U1241" s="19">
        <v>0</v>
      </c>
      <c r="V1241" t="s">
        <v>323</v>
      </c>
      <c r="W1241">
        <v>6</v>
      </c>
      <c r="X1241" t="s">
        <v>100</v>
      </c>
      <c r="Y1241" t="b">
        <v>0</v>
      </c>
    </row>
    <row r="1242" spans="1:25" x14ac:dyDescent="0.25">
      <c r="A1242" t="s">
        <v>92</v>
      </c>
      <c r="B1242" t="s">
        <v>319</v>
      </c>
      <c r="C1242" t="s">
        <v>320</v>
      </c>
      <c r="D1242" t="s">
        <v>109</v>
      </c>
      <c r="E1242" t="s">
        <v>321</v>
      </c>
      <c r="F1242" t="s">
        <v>97</v>
      </c>
      <c r="G1242">
        <v>26267</v>
      </c>
      <c r="H1242" t="s">
        <v>322</v>
      </c>
      <c r="I1242">
        <v>1</v>
      </c>
      <c r="J1242" t="s">
        <v>99</v>
      </c>
      <c r="K1242" s="19">
        <v>0.27083333333333331</v>
      </c>
      <c r="L1242" s="19">
        <v>0.625</v>
      </c>
      <c r="M1242">
        <v>8.5</v>
      </c>
      <c r="N1242">
        <v>0</v>
      </c>
      <c r="O1242">
        <v>76</v>
      </c>
      <c r="P1242">
        <v>76</v>
      </c>
      <c r="Q1242" t="s">
        <v>97</v>
      </c>
      <c r="R1242">
        <v>30</v>
      </c>
      <c r="S1242" s="19">
        <v>0.47916666666666669</v>
      </c>
      <c r="U1242" s="19">
        <v>0</v>
      </c>
      <c r="V1242" t="s">
        <v>324</v>
      </c>
      <c r="W1242">
        <v>8</v>
      </c>
      <c r="X1242" t="s">
        <v>100</v>
      </c>
      <c r="Y1242" t="b">
        <v>0</v>
      </c>
    </row>
    <row r="1243" spans="1:25" x14ac:dyDescent="0.25">
      <c r="A1243" t="s">
        <v>92</v>
      </c>
      <c r="B1243" t="s">
        <v>319</v>
      </c>
      <c r="C1243" t="s">
        <v>320</v>
      </c>
      <c r="D1243" t="s">
        <v>109</v>
      </c>
      <c r="E1243" t="s">
        <v>321</v>
      </c>
      <c r="F1243" t="s">
        <v>97</v>
      </c>
      <c r="G1243">
        <v>26267</v>
      </c>
      <c r="H1243" t="s">
        <v>322</v>
      </c>
      <c r="I1243">
        <v>1</v>
      </c>
      <c r="J1243" t="s">
        <v>101</v>
      </c>
      <c r="K1243" s="19">
        <v>0.27083333333333331</v>
      </c>
      <c r="L1243" s="19">
        <v>0.625</v>
      </c>
      <c r="M1243">
        <v>8.5</v>
      </c>
      <c r="N1243">
        <v>0</v>
      </c>
      <c r="O1243">
        <v>76</v>
      </c>
      <c r="P1243">
        <v>76</v>
      </c>
      <c r="Q1243" t="s">
        <v>97</v>
      </c>
      <c r="R1243">
        <v>30</v>
      </c>
      <c r="S1243" s="19">
        <v>0.47916666666666669</v>
      </c>
      <c r="U1243" s="19">
        <v>0</v>
      </c>
      <c r="V1243" t="s">
        <v>324</v>
      </c>
      <c r="W1243">
        <v>8</v>
      </c>
      <c r="X1243" t="s">
        <v>100</v>
      </c>
      <c r="Y1243" t="b">
        <v>0</v>
      </c>
    </row>
    <row r="1244" spans="1:25" x14ac:dyDescent="0.25">
      <c r="A1244" t="s">
        <v>92</v>
      </c>
      <c r="B1244" t="s">
        <v>319</v>
      </c>
      <c r="C1244" t="s">
        <v>320</v>
      </c>
      <c r="D1244" t="s">
        <v>109</v>
      </c>
      <c r="E1244" t="s">
        <v>321</v>
      </c>
      <c r="F1244" t="s">
        <v>97</v>
      </c>
      <c r="G1244">
        <v>26267</v>
      </c>
      <c r="H1244" t="s">
        <v>322</v>
      </c>
      <c r="I1244">
        <v>1</v>
      </c>
      <c r="J1244" t="s">
        <v>102</v>
      </c>
      <c r="K1244" s="19">
        <v>0.27083333333333331</v>
      </c>
      <c r="L1244" s="19">
        <v>0.625</v>
      </c>
      <c r="M1244">
        <v>8.5</v>
      </c>
      <c r="N1244">
        <v>0</v>
      </c>
      <c r="O1244">
        <v>76</v>
      </c>
      <c r="P1244">
        <v>76</v>
      </c>
      <c r="Q1244" t="s">
        <v>97</v>
      </c>
      <c r="R1244">
        <v>30</v>
      </c>
      <c r="S1244" s="19">
        <v>0.47916666666666669</v>
      </c>
      <c r="U1244" s="19">
        <v>0</v>
      </c>
      <c r="V1244" t="s">
        <v>324</v>
      </c>
      <c r="W1244">
        <v>8</v>
      </c>
      <c r="X1244" t="s">
        <v>100</v>
      </c>
      <c r="Y1244" t="b">
        <v>0</v>
      </c>
    </row>
    <row r="1245" spans="1:25" x14ac:dyDescent="0.25">
      <c r="A1245" t="s">
        <v>92</v>
      </c>
      <c r="B1245" t="s">
        <v>319</v>
      </c>
      <c r="C1245" t="s">
        <v>320</v>
      </c>
      <c r="D1245" t="s">
        <v>109</v>
      </c>
      <c r="E1245" t="s">
        <v>321</v>
      </c>
      <c r="F1245" t="s">
        <v>97</v>
      </c>
      <c r="G1245">
        <v>26267</v>
      </c>
      <c r="H1245" t="s">
        <v>322</v>
      </c>
      <c r="I1245">
        <v>1</v>
      </c>
      <c r="J1245" t="s">
        <v>103</v>
      </c>
      <c r="K1245" s="19">
        <v>0.27083333333333331</v>
      </c>
      <c r="L1245" s="19">
        <v>0.625</v>
      </c>
      <c r="M1245">
        <v>8.5</v>
      </c>
      <c r="N1245">
        <v>0</v>
      </c>
      <c r="O1245">
        <v>76</v>
      </c>
      <c r="P1245">
        <v>76</v>
      </c>
      <c r="Q1245" t="s">
        <v>97</v>
      </c>
      <c r="R1245">
        <v>30</v>
      </c>
      <c r="S1245" s="19">
        <v>0.47916666666666669</v>
      </c>
      <c r="U1245" s="19">
        <v>0</v>
      </c>
      <c r="V1245" t="s">
        <v>324</v>
      </c>
      <c r="W1245">
        <v>8</v>
      </c>
      <c r="X1245" t="s">
        <v>100</v>
      </c>
      <c r="Y1245" t="b">
        <v>0</v>
      </c>
    </row>
    <row r="1246" spans="1:25" x14ac:dyDescent="0.25">
      <c r="A1246" t="s">
        <v>92</v>
      </c>
      <c r="B1246" t="s">
        <v>319</v>
      </c>
      <c r="C1246" t="s">
        <v>320</v>
      </c>
      <c r="D1246" t="s">
        <v>109</v>
      </c>
      <c r="E1246" t="s">
        <v>321</v>
      </c>
      <c r="F1246" t="s">
        <v>97</v>
      </c>
      <c r="G1246">
        <v>26267</v>
      </c>
      <c r="H1246" t="s">
        <v>322</v>
      </c>
      <c r="I1246">
        <v>2</v>
      </c>
      <c r="J1246" t="s">
        <v>105</v>
      </c>
      <c r="K1246" s="19">
        <v>0.27083333333333331</v>
      </c>
      <c r="L1246" s="19">
        <v>0.54166666666666663</v>
      </c>
      <c r="M1246">
        <v>6.5</v>
      </c>
      <c r="N1246">
        <v>0</v>
      </c>
      <c r="O1246">
        <v>76</v>
      </c>
      <c r="P1246">
        <v>76</v>
      </c>
      <c r="Q1246" t="s">
        <v>97</v>
      </c>
      <c r="R1246">
        <v>30</v>
      </c>
      <c r="S1246" s="19">
        <v>0.47916666666666669</v>
      </c>
      <c r="U1246" s="19">
        <v>0</v>
      </c>
      <c r="V1246" t="s">
        <v>323</v>
      </c>
      <c r="W1246">
        <v>6</v>
      </c>
      <c r="X1246" t="s">
        <v>100</v>
      </c>
      <c r="Y1246" t="b">
        <v>0</v>
      </c>
    </row>
    <row r="1247" spans="1:25" x14ac:dyDescent="0.25">
      <c r="A1247" t="s">
        <v>92</v>
      </c>
      <c r="B1247" t="s">
        <v>319</v>
      </c>
      <c r="C1247" t="s">
        <v>320</v>
      </c>
      <c r="D1247" t="s">
        <v>109</v>
      </c>
      <c r="E1247" t="s">
        <v>321</v>
      </c>
      <c r="F1247" t="s">
        <v>97</v>
      </c>
      <c r="G1247">
        <v>26267</v>
      </c>
      <c r="H1247" t="s">
        <v>322</v>
      </c>
      <c r="I1247">
        <v>2</v>
      </c>
      <c r="J1247" t="s">
        <v>99</v>
      </c>
      <c r="K1247" s="19">
        <v>0.27083333333333331</v>
      </c>
      <c r="L1247" s="19">
        <v>0.625</v>
      </c>
      <c r="M1247">
        <v>8.5</v>
      </c>
      <c r="N1247">
        <v>0</v>
      </c>
      <c r="O1247">
        <v>76</v>
      </c>
      <c r="P1247">
        <v>76</v>
      </c>
      <c r="Q1247" t="s">
        <v>97</v>
      </c>
      <c r="R1247">
        <v>30</v>
      </c>
      <c r="S1247" s="19">
        <v>0.47916666666666669</v>
      </c>
      <c r="U1247" s="19">
        <v>0</v>
      </c>
      <c r="V1247" t="s">
        <v>324</v>
      </c>
      <c r="W1247">
        <v>8</v>
      </c>
      <c r="X1247" t="s">
        <v>100</v>
      </c>
      <c r="Y1247" t="b">
        <v>0</v>
      </c>
    </row>
    <row r="1248" spans="1:25" x14ac:dyDescent="0.25">
      <c r="A1248" t="s">
        <v>92</v>
      </c>
      <c r="B1248" t="s">
        <v>319</v>
      </c>
      <c r="C1248" t="s">
        <v>320</v>
      </c>
      <c r="D1248" t="s">
        <v>109</v>
      </c>
      <c r="E1248" t="s">
        <v>321</v>
      </c>
      <c r="F1248" t="s">
        <v>97</v>
      </c>
      <c r="G1248">
        <v>26267</v>
      </c>
      <c r="H1248" t="s">
        <v>322</v>
      </c>
      <c r="I1248">
        <v>2</v>
      </c>
      <c r="J1248" t="s">
        <v>101</v>
      </c>
      <c r="K1248" s="19">
        <v>0.27083333333333331</v>
      </c>
      <c r="L1248" s="19">
        <v>0.625</v>
      </c>
      <c r="M1248">
        <v>8.5</v>
      </c>
      <c r="N1248">
        <v>0</v>
      </c>
      <c r="O1248">
        <v>76</v>
      </c>
      <c r="P1248">
        <v>76</v>
      </c>
      <c r="Q1248" t="s">
        <v>97</v>
      </c>
      <c r="R1248">
        <v>30</v>
      </c>
      <c r="S1248" s="19">
        <v>0.47916666666666669</v>
      </c>
      <c r="U1248" s="19">
        <v>0.41666666666666669</v>
      </c>
      <c r="V1248" t="s">
        <v>324</v>
      </c>
      <c r="W1248">
        <v>8</v>
      </c>
      <c r="X1248" t="s">
        <v>100</v>
      </c>
      <c r="Y1248" t="b">
        <v>0</v>
      </c>
    </row>
    <row r="1249" spans="1:25" x14ac:dyDescent="0.25">
      <c r="A1249" t="s">
        <v>92</v>
      </c>
      <c r="B1249" t="s">
        <v>319</v>
      </c>
      <c r="C1249" t="s">
        <v>320</v>
      </c>
      <c r="D1249" t="s">
        <v>109</v>
      </c>
      <c r="E1249" t="s">
        <v>321</v>
      </c>
      <c r="F1249" t="s">
        <v>97</v>
      </c>
      <c r="G1249">
        <v>26267</v>
      </c>
      <c r="H1249" t="s">
        <v>322</v>
      </c>
      <c r="I1249">
        <v>2</v>
      </c>
      <c r="J1249" t="s">
        <v>102</v>
      </c>
      <c r="K1249" s="19">
        <v>0.27083333333333331</v>
      </c>
      <c r="L1249" s="19">
        <v>0.625</v>
      </c>
      <c r="M1249">
        <v>8.5</v>
      </c>
      <c r="N1249">
        <v>0</v>
      </c>
      <c r="O1249">
        <v>76</v>
      </c>
      <c r="P1249">
        <v>76</v>
      </c>
      <c r="Q1249" t="s">
        <v>97</v>
      </c>
      <c r="R1249">
        <v>30</v>
      </c>
      <c r="S1249" s="19">
        <v>0.47916666666666669</v>
      </c>
      <c r="U1249" s="19">
        <v>0</v>
      </c>
      <c r="V1249" t="s">
        <v>324</v>
      </c>
      <c r="W1249">
        <v>8</v>
      </c>
      <c r="X1249" t="s">
        <v>100</v>
      </c>
      <c r="Y1249" t="b">
        <v>0</v>
      </c>
    </row>
    <row r="1250" spans="1:25" x14ac:dyDescent="0.25">
      <c r="A1250" t="s">
        <v>92</v>
      </c>
      <c r="B1250" t="s">
        <v>319</v>
      </c>
      <c r="C1250" t="s">
        <v>320</v>
      </c>
      <c r="D1250" t="s">
        <v>109</v>
      </c>
      <c r="E1250" t="s">
        <v>321</v>
      </c>
      <c r="F1250" t="s">
        <v>97</v>
      </c>
      <c r="G1250">
        <v>26267</v>
      </c>
      <c r="H1250" t="s">
        <v>322</v>
      </c>
      <c r="I1250">
        <v>2</v>
      </c>
      <c r="J1250" t="s">
        <v>103</v>
      </c>
      <c r="K1250" s="19">
        <v>0.27083333333333331</v>
      </c>
      <c r="L1250" s="19">
        <v>0.625</v>
      </c>
      <c r="M1250">
        <v>8.5</v>
      </c>
      <c r="N1250">
        <v>0</v>
      </c>
      <c r="O1250">
        <v>76</v>
      </c>
      <c r="P1250">
        <v>76</v>
      </c>
      <c r="Q1250" t="s">
        <v>97</v>
      </c>
      <c r="R1250">
        <v>30</v>
      </c>
      <c r="S1250" s="19">
        <v>0.47916666666666669</v>
      </c>
      <c r="U1250" s="19">
        <v>0.41666666666666669</v>
      </c>
      <c r="V1250" t="s">
        <v>324</v>
      </c>
      <c r="W1250">
        <v>8</v>
      </c>
      <c r="X1250" t="s">
        <v>100</v>
      </c>
      <c r="Y1250" t="b">
        <v>0</v>
      </c>
    </row>
    <row r="1251" spans="1:25" x14ac:dyDescent="0.25">
      <c r="A1251" t="s">
        <v>92</v>
      </c>
      <c r="B1251" t="s">
        <v>319</v>
      </c>
      <c r="C1251" t="s">
        <v>320</v>
      </c>
      <c r="D1251" t="s">
        <v>109</v>
      </c>
      <c r="E1251" t="s">
        <v>325</v>
      </c>
      <c r="F1251" t="s">
        <v>97</v>
      </c>
      <c r="H1251" t="s">
        <v>97</v>
      </c>
      <c r="I1251">
        <v>1</v>
      </c>
      <c r="J1251" t="s">
        <v>105</v>
      </c>
      <c r="K1251" s="19">
        <v>0.27083333333333331</v>
      </c>
      <c r="L1251" s="19">
        <v>0.625</v>
      </c>
      <c r="M1251">
        <v>8.5</v>
      </c>
      <c r="N1251">
        <v>203.36</v>
      </c>
      <c r="O1251">
        <v>0</v>
      </c>
      <c r="P1251">
        <v>0</v>
      </c>
      <c r="Q1251" t="s">
        <v>97</v>
      </c>
      <c r="R1251">
        <v>30</v>
      </c>
      <c r="S1251" s="19">
        <v>0.54166666666666663</v>
      </c>
      <c r="U1251" s="19">
        <v>0</v>
      </c>
      <c r="V1251" t="s">
        <v>324</v>
      </c>
      <c r="W1251">
        <v>8</v>
      </c>
      <c r="X1251" t="s">
        <v>100</v>
      </c>
      <c r="Y1251" t="b">
        <v>0</v>
      </c>
    </row>
    <row r="1252" spans="1:25" x14ac:dyDescent="0.25">
      <c r="A1252" t="s">
        <v>92</v>
      </c>
      <c r="B1252" t="s">
        <v>319</v>
      </c>
      <c r="C1252" t="s">
        <v>320</v>
      </c>
      <c r="D1252" t="s">
        <v>109</v>
      </c>
      <c r="E1252" t="s">
        <v>325</v>
      </c>
      <c r="F1252" t="s">
        <v>97</v>
      </c>
      <c r="H1252" t="s">
        <v>97</v>
      </c>
      <c r="I1252">
        <v>1</v>
      </c>
      <c r="J1252" t="s">
        <v>99</v>
      </c>
      <c r="K1252" s="19">
        <v>0.29166666666666669</v>
      </c>
      <c r="L1252" s="19">
        <v>0.45833333333333331</v>
      </c>
      <c r="M1252">
        <v>4</v>
      </c>
      <c r="N1252">
        <v>0</v>
      </c>
      <c r="O1252">
        <v>0</v>
      </c>
      <c r="P1252">
        <v>0</v>
      </c>
      <c r="Q1252" t="s">
        <v>97</v>
      </c>
      <c r="R1252">
        <v>0</v>
      </c>
      <c r="S1252" s="19">
        <v>0.4375</v>
      </c>
      <c r="U1252" s="19">
        <v>0</v>
      </c>
      <c r="V1252" t="s">
        <v>326</v>
      </c>
      <c r="W1252">
        <v>4</v>
      </c>
      <c r="X1252" t="s">
        <v>100</v>
      </c>
      <c r="Y1252" t="b">
        <v>0</v>
      </c>
    </row>
    <row r="1253" spans="1:25" x14ac:dyDescent="0.25">
      <c r="A1253" t="s">
        <v>92</v>
      </c>
      <c r="B1253" t="s">
        <v>319</v>
      </c>
      <c r="C1253" t="s">
        <v>320</v>
      </c>
      <c r="D1253" t="s">
        <v>109</v>
      </c>
      <c r="E1253" t="s">
        <v>325</v>
      </c>
      <c r="F1253" t="s">
        <v>97</v>
      </c>
      <c r="H1253" t="s">
        <v>97</v>
      </c>
      <c r="I1253">
        <v>1</v>
      </c>
      <c r="J1253" t="s">
        <v>113</v>
      </c>
      <c r="K1253" s="19">
        <v>0.27083333333333331</v>
      </c>
      <c r="L1253" s="19">
        <v>0.625</v>
      </c>
      <c r="M1253">
        <v>8.5</v>
      </c>
      <c r="N1253">
        <v>305.04000000000002</v>
      </c>
      <c r="O1253">
        <v>0</v>
      </c>
      <c r="P1253">
        <v>0</v>
      </c>
      <c r="Q1253" t="s">
        <v>97</v>
      </c>
      <c r="R1253">
        <v>30</v>
      </c>
      <c r="S1253" s="19">
        <v>0.54166666666666663</v>
      </c>
      <c r="U1253" s="19">
        <v>0</v>
      </c>
      <c r="V1253" t="s">
        <v>324</v>
      </c>
      <c r="W1253">
        <v>8</v>
      </c>
      <c r="X1253" t="s">
        <v>100</v>
      </c>
      <c r="Y1253" t="b">
        <v>0</v>
      </c>
    </row>
    <row r="1254" spans="1:25" x14ac:dyDescent="0.25">
      <c r="A1254" t="s">
        <v>92</v>
      </c>
      <c r="B1254" t="s">
        <v>319</v>
      </c>
      <c r="C1254" t="s">
        <v>320</v>
      </c>
      <c r="D1254" t="s">
        <v>109</v>
      </c>
      <c r="E1254" t="s">
        <v>325</v>
      </c>
      <c r="F1254" t="s">
        <v>97</v>
      </c>
      <c r="H1254" t="s">
        <v>97</v>
      </c>
      <c r="I1254">
        <v>1</v>
      </c>
      <c r="J1254" t="s">
        <v>113</v>
      </c>
      <c r="K1254" s="19">
        <v>0.29166666666666669</v>
      </c>
      <c r="L1254" s="19">
        <v>0.45833333333333331</v>
      </c>
      <c r="M1254">
        <v>4</v>
      </c>
      <c r="N1254">
        <v>0</v>
      </c>
      <c r="O1254">
        <v>0</v>
      </c>
      <c r="P1254">
        <v>0</v>
      </c>
      <c r="Q1254" t="s">
        <v>97</v>
      </c>
      <c r="R1254">
        <v>0</v>
      </c>
      <c r="S1254" s="19">
        <v>0.4375</v>
      </c>
      <c r="U1254" s="19">
        <v>0</v>
      </c>
      <c r="V1254" t="s">
        <v>326</v>
      </c>
      <c r="W1254">
        <v>4</v>
      </c>
      <c r="X1254" t="s">
        <v>100</v>
      </c>
      <c r="Y1254" t="b">
        <v>0</v>
      </c>
    </row>
    <row r="1255" spans="1:25" x14ac:dyDescent="0.25">
      <c r="A1255" t="s">
        <v>92</v>
      </c>
      <c r="B1255" t="s">
        <v>319</v>
      </c>
      <c r="C1255" t="s">
        <v>320</v>
      </c>
      <c r="D1255" t="s">
        <v>109</v>
      </c>
      <c r="E1255" t="s">
        <v>325</v>
      </c>
      <c r="F1255" t="s">
        <v>97</v>
      </c>
      <c r="H1255" t="s">
        <v>97</v>
      </c>
      <c r="I1255">
        <v>1</v>
      </c>
      <c r="J1255" t="s">
        <v>114</v>
      </c>
      <c r="K1255" s="19">
        <v>0.29166666666666669</v>
      </c>
      <c r="L1255" s="19">
        <v>0.45833333333333331</v>
      </c>
      <c r="M1255">
        <v>4</v>
      </c>
      <c r="N1255">
        <v>0</v>
      </c>
      <c r="O1255">
        <v>0</v>
      </c>
      <c r="P1255">
        <v>0</v>
      </c>
      <c r="Q1255" t="s">
        <v>97</v>
      </c>
      <c r="R1255">
        <v>0</v>
      </c>
      <c r="S1255" s="19">
        <v>0.4375</v>
      </c>
      <c r="U1255" s="19">
        <v>0</v>
      </c>
      <c r="V1255" t="s">
        <v>326</v>
      </c>
      <c r="W1255">
        <v>4</v>
      </c>
      <c r="X1255" t="s">
        <v>100</v>
      </c>
      <c r="Y1255" t="b">
        <v>0</v>
      </c>
    </row>
    <row r="1256" spans="1:25" x14ac:dyDescent="0.25">
      <c r="A1256" t="s">
        <v>92</v>
      </c>
      <c r="B1256" t="s">
        <v>319</v>
      </c>
      <c r="C1256" t="s">
        <v>320</v>
      </c>
      <c r="D1256" t="s">
        <v>109</v>
      </c>
      <c r="E1256" t="s">
        <v>325</v>
      </c>
      <c r="F1256" t="s">
        <v>97</v>
      </c>
      <c r="H1256" t="s">
        <v>97</v>
      </c>
      <c r="I1256">
        <v>1</v>
      </c>
      <c r="J1256" t="s">
        <v>101</v>
      </c>
      <c r="K1256" s="19">
        <v>0.27083333333333331</v>
      </c>
      <c r="L1256" s="19">
        <v>0.625</v>
      </c>
      <c r="M1256">
        <v>8.5</v>
      </c>
      <c r="N1256">
        <v>0</v>
      </c>
      <c r="O1256">
        <v>0</v>
      </c>
      <c r="P1256">
        <v>0</v>
      </c>
      <c r="Q1256" t="s">
        <v>97</v>
      </c>
      <c r="R1256">
        <v>30</v>
      </c>
      <c r="S1256" s="19">
        <v>0.54166666666666663</v>
      </c>
      <c r="U1256" s="19"/>
      <c r="V1256" t="s">
        <v>324</v>
      </c>
      <c r="W1256">
        <v>8</v>
      </c>
      <c r="X1256" t="s">
        <v>100</v>
      </c>
      <c r="Y1256" t="b">
        <v>0</v>
      </c>
    </row>
    <row r="1257" spans="1:25" x14ac:dyDescent="0.25">
      <c r="A1257" t="s">
        <v>92</v>
      </c>
      <c r="B1257" t="s">
        <v>319</v>
      </c>
      <c r="C1257" t="s">
        <v>320</v>
      </c>
      <c r="D1257" t="s">
        <v>109</v>
      </c>
      <c r="E1257" t="s">
        <v>325</v>
      </c>
      <c r="F1257" t="s">
        <v>97</v>
      </c>
      <c r="H1257" t="s">
        <v>97</v>
      </c>
      <c r="I1257">
        <v>1</v>
      </c>
      <c r="J1257" t="s">
        <v>102</v>
      </c>
      <c r="K1257" s="19">
        <v>0.29166666666666669</v>
      </c>
      <c r="L1257" s="19">
        <v>0.45833333333333331</v>
      </c>
      <c r="M1257">
        <v>4</v>
      </c>
      <c r="N1257">
        <v>0</v>
      </c>
      <c r="O1257">
        <v>0</v>
      </c>
      <c r="P1257">
        <v>0</v>
      </c>
      <c r="Q1257" t="s">
        <v>97</v>
      </c>
      <c r="R1257">
        <v>0</v>
      </c>
      <c r="S1257" s="19">
        <v>0.4375</v>
      </c>
      <c r="U1257" s="19">
        <v>0</v>
      </c>
      <c r="V1257" t="s">
        <v>326</v>
      </c>
      <c r="W1257">
        <v>4</v>
      </c>
      <c r="X1257" t="s">
        <v>100</v>
      </c>
      <c r="Y1257" t="b">
        <v>0</v>
      </c>
    </row>
    <row r="1258" spans="1:25" x14ac:dyDescent="0.25">
      <c r="A1258" t="s">
        <v>92</v>
      </c>
      <c r="B1258" t="s">
        <v>319</v>
      </c>
      <c r="C1258" t="s">
        <v>320</v>
      </c>
      <c r="D1258" t="s">
        <v>109</v>
      </c>
      <c r="E1258" t="s">
        <v>325</v>
      </c>
      <c r="F1258" t="s">
        <v>97</v>
      </c>
      <c r="H1258" t="s">
        <v>97</v>
      </c>
      <c r="I1258">
        <v>2</v>
      </c>
      <c r="J1258" t="s">
        <v>99</v>
      </c>
      <c r="K1258" s="19">
        <v>0.29166666666666669</v>
      </c>
      <c r="L1258" s="19">
        <v>0.45833333333333331</v>
      </c>
      <c r="M1258">
        <v>4</v>
      </c>
      <c r="N1258">
        <v>0</v>
      </c>
      <c r="O1258">
        <v>0</v>
      </c>
      <c r="P1258">
        <v>0</v>
      </c>
      <c r="Q1258" t="s">
        <v>97</v>
      </c>
      <c r="R1258">
        <v>0</v>
      </c>
      <c r="S1258" s="19">
        <v>0.4375</v>
      </c>
      <c r="U1258" s="19">
        <v>0</v>
      </c>
      <c r="V1258" t="s">
        <v>326</v>
      </c>
      <c r="W1258">
        <v>4</v>
      </c>
      <c r="X1258" t="s">
        <v>100</v>
      </c>
      <c r="Y1258" t="b">
        <v>0</v>
      </c>
    </row>
    <row r="1259" spans="1:25" x14ac:dyDescent="0.25">
      <c r="A1259" t="s">
        <v>92</v>
      </c>
      <c r="B1259" t="s">
        <v>319</v>
      </c>
      <c r="C1259" t="s">
        <v>320</v>
      </c>
      <c r="D1259" t="s">
        <v>109</v>
      </c>
      <c r="E1259" t="s">
        <v>325</v>
      </c>
      <c r="F1259" t="s">
        <v>97</v>
      </c>
      <c r="H1259" t="s">
        <v>97</v>
      </c>
      <c r="I1259">
        <v>2</v>
      </c>
      <c r="J1259" t="s">
        <v>101</v>
      </c>
      <c r="K1259" s="19">
        <v>0.27083333333333331</v>
      </c>
      <c r="L1259" s="19">
        <v>0.625</v>
      </c>
      <c r="M1259">
        <v>8.5</v>
      </c>
      <c r="N1259">
        <v>203.36</v>
      </c>
      <c r="O1259">
        <v>0</v>
      </c>
      <c r="P1259">
        <v>0</v>
      </c>
      <c r="Q1259" t="s">
        <v>97</v>
      </c>
      <c r="R1259">
        <v>30</v>
      </c>
      <c r="S1259" s="19">
        <v>0.54166666666666663</v>
      </c>
      <c r="U1259" s="19">
        <v>0</v>
      </c>
      <c r="V1259" t="s">
        <v>324</v>
      </c>
      <c r="W1259">
        <v>8</v>
      </c>
      <c r="X1259" t="s">
        <v>100</v>
      </c>
      <c r="Y1259" t="b">
        <v>0</v>
      </c>
    </row>
    <row r="1260" spans="1:25" x14ac:dyDescent="0.25">
      <c r="A1260" t="s">
        <v>92</v>
      </c>
      <c r="B1260" t="s">
        <v>319</v>
      </c>
      <c r="C1260" t="s">
        <v>320</v>
      </c>
      <c r="D1260" t="s">
        <v>109</v>
      </c>
      <c r="E1260" t="s">
        <v>325</v>
      </c>
      <c r="F1260" t="s">
        <v>97</v>
      </c>
      <c r="H1260" t="s">
        <v>97</v>
      </c>
      <c r="I1260">
        <v>2</v>
      </c>
      <c r="J1260" t="s">
        <v>102</v>
      </c>
      <c r="K1260" s="19">
        <v>0.29166666666666669</v>
      </c>
      <c r="L1260" s="19">
        <v>0.45833333333333331</v>
      </c>
      <c r="M1260">
        <v>4</v>
      </c>
      <c r="N1260">
        <v>0</v>
      </c>
      <c r="O1260">
        <v>0</v>
      </c>
      <c r="P1260">
        <v>0</v>
      </c>
      <c r="Q1260" t="s">
        <v>97</v>
      </c>
      <c r="R1260">
        <v>0</v>
      </c>
      <c r="S1260" s="19">
        <v>0.4375</v>
      </c>
      <c r="U1260" s="19">
        <v>0</v>
      </c>
      <c r="V1260" t="s">
        <v>326</v>
      </c>
      <c r="W1260">
        <v>4</v>
      </c>
      <c r="X1260" t="s">
        <v>100</v>
      </c>
      <c r="Y1260" t="b">
        <v>0</v>
      </c>
    </row>
    <row r="1261" spans="1:25" x14ac:dyDescent="0.25">
      <c r="A1261" t="s">
        <v>92</v>
      </c>
      <c r="B1261" t="s">
        <v>319</v>
      </c>
      <c r="C1261" t="s">
        <v>320</v>
      </c>
      <c r="D1261" t="s">
        <v>109</v>
      </c>
      <c r="E1261" t="s">
        <v>325</v>
      </c>
      <c r="F1261" t="s">
        <v>97</v>
      </c>
      <c r="H1261" t="s">
        <v>97</v>
      </c>
      <c r="I1261">
        <v>2</v>
      </c>
      <c r="J1261" t="s">
        <v>103</v>
      </c>
      <c r="K1261" s="19">
        <v>0.27083333333333331</v>
      </c>
      <c r="L1261" s="19">
        <v>0.625</v>
      </c>
      <c r="M1261">
        <v>8.5</v>
      </c>
      <c r="N1261">
        <v>0</v>
      </c>
      <c r="O1261">
        <v>0</v>
      </c>
      <c r="P1261">
        <v>0</v>
      </c>
      <c r="Q1261" t="s">
        <v>97</v>
      </c>
      <c r="R1261">
        <v>30</v>
      </c>
      <c r="S1261" s="19">
        <v>0.54166666666666663</v>
      </c>
      <c r="U1261" s="19">
        <v>0</v>
      </c>
      <c r="V1261" t="s">
        <v>324</v>
      </c>
      <c r="W1261">
        <v>8</v>
      </c>
      <c r="X1261" t="s">
        <v>100</v>
      </c>
      <c r="Y1261" t="b">
        <v>0</v>
      </c>
    </row>
    <row r="1262" spans="1:25" x14ac:dyDescent="0.25">
      <c r="A1262" t="s">
        <v>92</v>
      </c>
      <c r="B1262" t="s">
        <v>319</v>
      </c>
      <c r="C1262" t="s">
        <v>320</v>
      </c>
      <c r="D1262" t="s">
        <v>109</v>
      </c>
      <c r="E1262" t="s">
        <v>325</v>
      </c>
      <c r="F1262" t="s">
        <v>97</v>
      </c>
      <c r="G1262">
        <v>14799</v>
      </c>
      <c r="H1262" t="s">
        <v>327</v>
      </c>
      <c r="I1262">
        <v>1</v>
      </c>
      <c r="J1262" t="s">
        <v>105</v>
      </c>
      <c r="K1262" s="19">
        <v>0.27083333333333331</v>
      </c>
      <c r="L1262" s="19">
        <v>0.54166666666666663</v>
      </c>
      <c r="M1262">
        <v>6.5</v>
      </c>
      <c r="N1262">
        <v>210.66</v>
      </c>
      <c r="O1262">
        <v>64</v>
      </c>
      <c r="P1262">
        <v>76</v>
      </c>
      <c r="Q1262" t="s">
        <v>97</v>
      </c>
      <c r="R1262">
        <v>30</v>
      </c>
      <c r="S1262" s="19">
        <v>0.5</v>
      </c>
      <c r="U1262" s="19"/>
      <c r="V1262" t="s">
        <v>328</v>
      </c>
      <c r="W1262">
        <v>6</v>
      </c>
      <c r="X1262" t="s">
        <v>100</v>
      </c>
      <c r="Y1262" t="b">
        <v>0</v>
      </c>
    </row>
    <row r="1263" spans="1:25" x14ac:dyDescent="0.25">
      <c r="A1263" t="s">
        <v>92</v>
      </c>
      <c r="B1263" t="s">
        <v>319</v>
      </c>
      <c r="C1263" t="s">
        <v>320</v>
      </c>
      <c r="D1263" t="s">
        <v>109</v>
      </c>
      <c r="E1263" t="s">
        <v>325</v>
      </c>
      <c r="F1263" t="s">
        <v>97</v>
      </c>
      <c r="G1263">
        <v>14799</v>
      </c>
      <c r="H1263" t="s">
        <v>327</v>
      </c>
      <c r="I1263">
        <v>1</v>
      </c>
      <c r="J1263" t="s">
        <v>99</v>
      </c>
      <c r="K1263" s="19">
        <v>0.27083333333333331</v>
      </c>
      <c r="L1263" s="19">
        <v>0.625</v>
      </c>
      <c r="M1263">
        <v>8.5</v>
      </c>
      <c r="N1263">
        <v>280.88</v>
      </c>
      <c r="O1263">
        <v>64</v>
      </c>
      <c r="P1263">
        <v>76</v>
      </c>
      <c r="Q1263" t="s">
        <v>97</v>
      </c>
      <c r="R1263">
        <v>30</v>
      </c>
      <c r="S1263" s="19">
        <v>0.44791666666666669</v>
      </c>
      <c r="U1263" s="19"/>
      <c r="V1263" t="s">
        <v>97</v>
      </c>
      <c r="W1263">
        <v>8</v>
      </c>
      <c r="X1263" t="s">
        <v>100</v>
      </c>
      <c r="Y1263" t="b">
        <v>0</v>
      </c>
    </row>
    <row r="1264" spans="1:25" x14ac:dyDescent="0.25">
      <c r="A1264" t="s">
        <v>92</v>
      </c>
      <c r="B1264" t="s">
        <v>319</v>
      </c>
      <c r="C1264" t="s">
        <v>320</v>
      </c>
      <c r="D1264" t="s">
        <v>109</v>
      </c>
      <c r="E1264" t="s">
        <v>325</v>
      </c>
      <c r="F1264" t="s">
        <v>97</v>
      </c>
      <c r="G1264">
        <v>14799</v>
      </c>
      <c r="H1264" t="s">
        <v>327</v>
      </c>
      <c r="I1264">
        <v>1</v>
      </c>
      <c r="J1264" t="s">
        <v>101</v>
      </c>
      <c r="K1264" s="19">
        <v>0.27083333333333331</v>
      </c>
      <c r="L1264" s="19">
        <v>0.60416666666666663</v>
      </c>
      <c r="M1264">
        <v>8</v>
      </c>
      <c r="N1264">
        <v>263.32</v>
      </c>
      <c r="O1264">
        <v>64</v>
      </c>
      <c r="P1264">
        <v>76</v>
      </c>
      <c r="Q1264" t="s">
        <v>97</v>
      </c>
      <c r="R1264">
        <v>30</v>
      </c>
      <c r="S1264" s="19">
        <v>0.54166666666666663</v>
      </c>
      <c r="U1264" s="19">
        <v>0</v>
      </c>
      <c r="V1264" t="s">
        <v>328</v>
      </c>
      <c r="W1264">
        <v>7.5</v>
      </c>
      <c r="X1264" t="s">
        <v>100</v>
      </c>
      <c r="Y1264" t="b">
        <v>0</v>
      </c>
    </row>
    <row r="1265" spans="1:25" x14ac:dyDescent="0.25">
      <c r="A1265" t="s">
        <v>92</v>
      </c>
      <c r="B1265" t="s">
        <v>319</v>
      </c>
      <c r="C1265" t="s">
        <v>320</v>
      </c>
      <c r="D1265" t="s">
        <v>109</v>
      </c>
      <c r="E1265" t="s">
        <v>325</v>
      </c>
      <c r="F1265" t="s">
        <v>97</v>
      </c>
      <c r="G1265">
        <v>14799</v>
      </c>
      <c r="H1265" t="s">
        <v>327</v>
      </c>
      <c r="I1265">
        <v>1</v>
      </c>
      <c r="J1265" t="s">
        <v>102</v>
      </c>
      <c r="K1265" s="19">
        <v>0.27083333333333331</v>
      </c>
      <c r="L1265" s="19">
        <v>0.625</v>
      </c>
      <c r="M1265">
        <v>8.5</v>
      </c>
      <c r="N1265">
        <v>280.88</v>
      </c>
      <c r="O1265">
        <v>64</v>
      </c>
      <c r="P1265">
        <v>76</v>
      </c>
      <c r="Q1265" t="s">
        <v>97</v>
      </c>
      <c r="R1265">
        <v>30</v>
      </c>
      <c r="S1265" s="19">
        <v>0.44791666666666669</v>
      </c>
      <c r="U1265" s="19"/>
      <c r="V1265" t="s">
        <v>97</v>
      </c>
      <c r="W1265">
        <v>8</v>
      </c>
      <c r="X1265" t="s">
        <v>100</v>
      </c>
      <c r="Y1265" t="b">
        <v>0</v>
      </c>
    </row>
    <row r="1266" spans="1:25" x14ac:dyDescent="0.25">
      <c r="A1266" t="s">
        <v>92</v>
      </c>
      <c r="B1266" t="s">
        <v>319</v>
      </c>
      <c r="C1266" t="s">
        <v>320</v>
      </c>
      <c r="D1266" t="s">
        <v>109</v>
      </c>
      <c r="E1266" t="s">
        <v>325</v>
      </c>
      <c r="F1266" t="s">
        <v>97</v>
      </c>
      <c r="G1266">
        <v>14799</v>
      </c>
      <c r="H1266" t="s">
        <v>327</v>
      </c>
      <c r="I1266">
        <v>1</v>
      </c>
      <c r="J1266" t="s">
        <v>103</v>
      </c>
      <c r="K1266" s="19">
        <v>0.27083333333333331</v>
      </c>
      <c r="L1266" s="19">
        <v>0.60416666666666663</v>
      </c>
      <c r="M1266">
        <v>8</v>
      </c>
      <c r="N1266">
        <v>263.32</v>
      </c>
      <c r="O1266">
        <v>64</v>
      </c>
      <c r="P1266">
        <v>76</v>
      </c>
      <c r="Q1266" t="s">
        <v>97</v>
      </c>
      <c r="R1266">
        <v>30</v>
      </c>
      <c r="S1266" s="19">
        <v>0.54166666666666663</v>
      </c>
      <c r="U1266" s="19"/>
      <c r="V1266" t="s">
        <v>328</v>
      </c>
      <c r="W1266">
        <v>7.5</v>
      </c>
      <c r="X1266" t="s">
        <v>100</v>
      </c>
      <c r="Y1266" t="b">
        <v>0</v>
      </c>
    </row>
    <row r="1267" spans="1:25" x14ac:dyDescent="0.25">
      <c r="A1267" t="s">
        <v>92</v>
      </c>
      <c r="B1267" t="s">
        <v>319</v>
      </c>
      <c r="C1267" t="s">
        <v>320</v>
      </c>
      <c r="D1267" t="s">
        <v>109</v>
      </c>
      <c r="E1267" t="s">
        <v>325</v>
      </c>
      <c r="F1267" t="s">
        <v>97</v>
      </c>
      <c r="G1267">
        <v>14799</v>
      </c>
      <c r="H1267" t="s">
        <v>327</v>
      </c>
      <c r="I1267">
        <v>2</v>
      </c>
      <c r="J1267" t="s">
        <v>105</v>
      </c>
      <c r="K1267" s="19">
        <v>0.27083333333333331</v>
      </c>
      <c r="L1267" s="19">
        <v>0.54166666666666663</v>
      </c>
      <c r="M1267">
        <v>6.5</v>
      </c>
      <c r="N1267">
        <v>210.66</v>
      </c>
      <c r="O1267">
        <v>64</v>
      </c>
      <c r="P1267">
        <v>76</v>
      </c>
      <c r="Q1267" t="s">
        <v>97</v>
      </c>
      <c r="R1267">
        <v>30</v>
      </c>
      <c r="S1267" s="19">
        <v>0.52083333333333337</v>
      </c>
      <c r="U1267" s="19">
        <v>0</v>
      </c>
      <c r="V1267" t="s">
        <v>329</v>
      </c>
      <c r="W1267">
        <v>6</v>
      </c>
      <c r="X1267" t="s">
        <v>100</v>
      </c>
      <c r="Y1267" t="b">
        <v>0</v>
      </c>
    </row>
    <row r="1268" spans="1:25" x14ac:dyDescent="0.25">
      <c r="A1268" t="s">
        <v>92</v>
      </c>
      <c r="B1268" t="s">
        <v>319</v>
      </c>
      <c r="C1268" t="s">
        <v>320</v>
      </c>
      <c r="D1268" t="s">
        <v>109</v>
      </c>
      <c r="E1268" t="s">
        <v>325</v>
      </c>
      <c r="F1268" t="s">
        <v>97</v>
      </c>
      <c r="G1268">
        <v>14799</v>
      </c>
      <c r="H1268" t="s">
        <v>327</v>
      </c>
      <c r="I1268">
        <v>2</v>
      </c>
      <c r="J1268" t="s">
        <v>99</v>
      </c>
      <c r="K1268" s="19">
        <v>0.27083333333333331</v>
      </c>
      <c r="L1268" s="19">
        <v>0.625</v>
      </c>
      <c r="M1268">
        <v>8.5</v>
      </c>
      <c r="N1268">
        <v>280.88</v>
      </c>
      <c r="O1268">
        <v>64</v>
      </c>
      <c r="P1268">
        <v>76</v>
      </c>
      <c r="Q1268" t="s">
        <v>97</v>
      </c>
      <c r="R1268">
        <v>30</v>
      </c>
      <c r="S1268" s="19">
        <v>0.44791666666666669</v>
      </c>
      <c r="U1268" s="19"/>
      <c r="V1268" t="s">
        <v>97</v>
      </c>
      <c r="W1268">
        <v>8</v>
      </c>
      <c r="X1268" t="s">
        <v>100</v>
      </c>
      <c r="Y1268" t="b">
        <v>0</v>
      </c>
    </row>
    <row r="1269" spans="1:25" x14ac:dyDescent="0.25">
      <c r="A1269" t="s">
        <v>92</v>
      </c>
      <c r="B1269" t="s">
        <v>319</v>
      </c>
      <c r="C1269" t="s">
        <v>320</v>
      </c>
      <c r="D1269" t="s">
        <v>109</v>
      </c>
      <c r="E1269" t="s">
        <v>325</v>
      </c>
      <c r="F1269" t="s">
        <v>97</v>
      </c>
      <c r="G1269">
        <v>14799</v>
      </c>
      <c r="H1269" t="s">
        <v>327</v>
      </c>
      <c r="I1269">
        <v>2</v>
      </c>
      <c r="J1269" t="s">
        <v>101</v>
      </c>
      <c r="K1269" s="19">
        <v>0.27083333333333331</v>
      </c>
      <c r="L1269" s="19">
        <v>0.60416666666666663</v>
      </c>
      <c r="M1269">
        <v>8</v>
      </c>
      <c r="N1269">
        <v>263.32</v>
      </c>
      <c r="O1269">
        <v>64</v>
      </c>
      <c r="P1269">
        <v>76</v>
      </c>
      <c r="Q1269" t="s">
        <v>97</v>
      </c>
      <c r="R1269">
        <v>30</v>
      </c>
      <c r="S1269" s="19">
        <v>0.54166666666666663</v>
      </c>
      <c r="U1269" s="19">
        <v>0</v>
      </c>
      <c r="V1269" t="s">
        <v>328</v>
      </c>
      <c r="W1269">
        <v>7.5</v>
      </c>
      <c r="X1269" t="s">
        <v>100</v>
      </c>
      <c r="Y1269" t="b">
        <v>0</v>
      </c>
    </row>
    <row r="1270" spans="1:25" x14ac:dyDescent="0.25">
      <c r="A1270" t="s">
        <v>92</v>
      </c>
      <c r="B1270" t="s">
        <v>319</v>
      </c>
      <c r="C1270" t="s">
        <v>320</v>
      </c>
      <c r="D1270" t="s">
        <v>109</v>
      </c>
      <c r="E1270" t="s">
        <v>325</v>
      </c>
      <c r="F1270" t="s">
        <v>97</v>
      </c>
      <c r="G1270">
        <v>14799</v>
      </c>
      <c r="H1270" t="s">
        <v>327</v>
      </c>
      <c r="I1270">
        <v>2</v>
      </c>
      <c r="J1270" t="s">
        <v>102</v>
      </c>
      <c r="K1270" s="19">
        <v>0.27083333333333331</v>
      </c>
      <c r="L1270" s="19">
        <v>0.625</v>
      </c>
      <c r="M1270">
        <v>8.5</v>
      </c>
      <c r="N1270">
        <v>280.88</v>
      </c>
      <c r="O1270">
        <v>64</v>
      </c>
      <c r="P1270">
        <v>76</v>
      </c>
      <c r="Q1270" t="s">
        <v>97</v>
      </c>
      <c r="R1270">
        <v>30</v>
      </c>
      <c r="S1270" s="19">
        <v>0.44791666666666669</v>
      </c>
      <c r="U1270" s="19"/>
      <c r="V1270" t="s">
        <v>97</v>
      </c>
      <c r="W1270">
        <v>8</v>
      </c>
      <c r="X1270" t="s">
        <v>100</v>
      </c>
      <c r="Y1270" t="b">
        <v>0</v>
      </c>
    </row>
    <row r="1271" spans="1:25" x14ac:dyDescent="0.25">
      <c r="A1271" t="s">
        <v>92</v>
      </c>
      <c r="B1271" t="s">
        <v>319</v>
      </c>
      <c r="C1271" t="s">
        <v>320</v>
      </c>
      <c r="D1271" t="s">
        <v>109</v>
      </c>
      <c r="E1271" t="s">
        <v>325</v>
      </c>
      <c r="F1271" t="s">
        <v>97</v>
      </c>
      <c r="G1271">
        <v>14799</v>
      </c>
      <c r="H1271" t="s">
        <v>327</v>
      </c>
      <c r="I1271">
        <v>2</v>
      </c>
      <c r="J1271" t="s">
        <v>103</v>
      </c>
      <c r="K1271" s="19">
        <v>0.27083333333333331</v>
      </c>
      <c r="L1271" s="19">
        <v>0.60416666666666663</v>
      </c>
      <c r="M1271">
        <v>8</v>
      </c>
      <c r="N1271">
        <v>263.32</v>
      </c>
      <c r="O1271">
        <v>64</v>
      </c>
      <c r="P1271">
        <v>76</v>
      </c>
      <c r="Q1271" t="s">
        <v>97</v>
      </c>
      <c r="R1271">
        <v>30</v>
      </c>
      <c r="S1271" s="19">
        <v>0.54166666666666663</v>
      </c>
      <c r="U1271" s="19">
        <v>0</v>
      </c>
      <c r="V1271" t="s">
        <v>328</v>
      </c>
      <c r="W1271">
        <v>7.5</v>
      </c>
      <c r="X1271" t="s">
        <v>100</v>
      </c>
      <c r="Y1271" t="b">
        <v>0</v>
      </c>
    </row>
    <row r="1272" spans="1:25" x14ac:dyDescent="0.25">
      <c r="A1272" t="s">
        <v>92</v>
      </c>
      <c r="B1272" t="s">
        <v>319</v>
      </c>
      <c r="C1272" t="s">
        <v>320</v>
      </c>
      <c r="D1272" t="s">
        <v>109</v>
      </c>
      <c r="E1272" t="s">
        <v>325</v>
      </c>
      <c r="F1272" t="s">
        <v>97</v>
      </c>
      <c r="G1272">
        <v>22857</v>
      </c>
      <c r="H1272" t="s">
        <v>330</v>
      </c>
      <c r="I1272">
        <v>2</v>
      </c>
      <c r="J1272" t="s">
        <v>113</v>
      </c>
      <c r="K1272" s="19">
        <v>0.29166666666666669</v>
      </c>
      <c r="L1272" s="19">
        <v>0.45833333333333331</v>
      </c>
      <c r="M1272">
        <v>4</v>
      </c>
      <c r="N1272">
        <v>171.42</v>
      </c>
      <c r="O1272">
        <v>64</v>
      </c>
      <c r="P1272">
        <v>76</v>
      </c>
      <c r="Q1272" t="s">
        <v>97</v>
      </c>
      <c r="R1272">
        <v>0</v>
      </c>
      <c r="S1272" s="19">
        <v>0.4375</v>
      </c>
      <c r="U1272" s="19">
        <v>0</v>
      </c>
      <c r="V1272" t="s">
        <v>326</v>
      </c>
      <c r="W1272">
        <v>4</v>
      </c>
      <c r="X1272" t="s">
        <v>100</v>
      </c>
      <c r="Y1272" t="b">
        <v>0</v>
      </c>
    </row>
    <row r="1273" spans="1:25" x14ac:dyDescent="0.25">
      <c r="A1273" t="s">
        <v>92</v>
      </c>
      <c r="B1273" t="s">
        <v>319</v>
      </c>
      <c r="C1273" t="s">
        <v>320</v>
      </c>
      <c r="D1273" t="s">
        <v>109</v>
      </c>
      <c r="E1273" t="s">
        <v>325</v>
      </c>
      <c r="F1273" t="s">
        <v>97</v>
      </c>
      <c r="G1273">
        <v>22857</v>
      </c>
      <c r="H1273" t="s">
        <v>330</v>
      </c>
      <c r="I1273">
        <v>2</v>
      </c>
      <c r="J1273" t="s">
        <v>114</v>
      </c>
      <c r="K1273" s="19">
        <v>0.29166666666666669</v>
      </c>
      <c r="L1273" s="19">
        <v>0.45833333333333331</v>
      </c>
      <c r="M1273">
        <v>4</v>
      </c>
      <c r="N1273">
        <v>199.99</v>
      </c>
      <c r="O1273">
        <v>64</v>
      </c>
      <c r="P1273">
        <v>76</v>
      </c>
      <c r="Q1273" t="s">
        <v>97</v>
      </c>
      <c r="R1273">
        <v>0</v>
      </c>
      <c r="S1273" s="19">
        <v>0.4375</v>
      </c>
      <c r="U1273" s="19">
        <v>0</v>
      </c>
      <c r="V1273" t="s">
        <v>326</v>
      </c>
      <c r="W1273">
        <v>4</v>
      </c>
      <c r="X1273" t="s">
        <v>100</v>
      </c>
      <c r="Y1273" t="b">
        <v>0</v>
      </c>
    </row>
    <row r="1274" spans="1:25" x14ac:dyDescent="0.25">
      <c r="A1274" t="s">
        <v>92</v>
      </c>
      <c r="B1274" t="s">
        <v>319</v>
      </c>
      <c r="C1274" t="s">
        <v>320</v>
      </c>
      <c r="D1274" t="s">
        <v>109</v>
      </c>
      <c r="E1274" t="s">
        <v>325</v>
      </c>
      <c r="F1274" t="s">
        <v>97</v>
      </c>
      <c r="G1274">
        <v>24141</v>
      </c>
      <c r="H1274" t="s">
        <v>331</v>
      </c>
      <c r="I1274">
        <v>1</v>
      </c>
      <c r="J1274" t="s">
        <v>105</v>
      </c>
      <c r="K1274" s="19">
        <v>0.29166666666666669</v>
      </c>
      <c r="L1274" s="19">
        <v>0.45833333333333331</v>
      </c>
      <c r="M1274">
        <v>4</v>
      </c>
      <c r="N1274">
        <v>145.25</v>
      </c>
      <c r="O1274">
        <v>54</v>
      </c>
      <c r="P1274">
        <v>76</v>
      </c>
      <c r="Q1274" t="s">
        <v>97</v>
      </c>
      <c r="R1274">
        <v>0</v>
      </c>
      <c r="S1274" s="19">
        <v>0.4375</v>
      </c>
      <c r="U1274" s="19">
        <v>0</v>
      </c>
      <c r="V1274" t="s">
        <v>326</v>
      </c>
      <c r="W1274">
        <v>4</v>
      </c>
      <c r="X1274" t="s">
        <v>100</v>
      </c>
      <c r="Y1274" t="b">
        <v>0</v>
      </c>
    </row>
    <row r="1275" spans="1:25" x14ac:dyDescent="0.25">
      <c r="A1275" t="s">
        <v>92</v>
      </c>
      <c r="B1275" t="s">
        <v>319</v>
      </c>
      <c r="C1275" t="s">
        <v>320</v>
      </c>
      <c r="D1275" t="s">
        <v>109</v>
      </c>
      <c r="E1275" t="s">
        <v>325</v>
      </c>
      <c r="F1275" t="s">
        <v>97</v>
      </c>
      <c r="G1275">
        <v>24141</v>
      </c>
      <c r="H1275" t="s">
        <v>331</v>
      </c>
      <c r="I1275">
        <v>1</v>
      </c>
      <c r="J1275" t="s">
        <v>99</v>
      </c>
      <c r="K1275" s="19">
        <v>0.27083333333333331</v>
      </c>
      <c r="L1275" s="19">
        <v>0.60416666666666663</v>
      </c>
      <c r="M1275">
        <v>8</v>
      </c>
      <c r="N1275">
        <v>272.33999999999997</v>
      </c>
      <c r="O1275">
        <v>54</v>
      </c>
      <c r="P1275">
        <v>76</v>
      </c>
      <c r="Q1275" t="s">
        <v>97</v>
      </c>
      <c r="R1275">
        <v>30</v>
      </c>
      <c r="S1275" s="19">
        <v>0.54166666666666663</v>
      </c>
      <c r="U1275" s="19">
        <v>0</v>
      </c>
      <c r="V1275" t="s">
        <v>328</v>
      </c>
      <c r="W1275">
        <v>7.5</v>
      </c>
      <c r="X1275" t="s">
        <v>100</v>
      </c>
      <c r="Y1275" t="b">
        <v>0</v>
      </c>
    </row>
    <row r="1276" spans="1:25" x14ac:dyDescent="0.25">
      <c r="A1276" t="s">
        <v>92</v>
      </c>
      <c r="B1276" t="s">
        <v>319</v>
      </c>
      <c r="C1276" t="s">
        <v>320</v>
      </c>
      <c r="D1276" t="s">
        <v>109</v>
      </c>
      <c r="E1276" t="s">
        <v>325</v>
      </c>
      <c r="F1276" t="s">
        <v>97</v>
      </c>
      <c r="G1276">
        <v>24141</v>
      </c>
      <c r="H1276" t="s">
        <v>331</v>
      </c>
      <c r="I1276">
        <v>1</v>
      </c>
      <c r="J1276" t="s">
        <v>101</v>
      </c>
      <c r="K1276" s="19">
        <v>0.29166666666666669</v>
      </c>
      <c r="L1276" s="19">
        <v>0.45833333333333331</v>
      </c>
      <c r="M1276">
        <v>4</v>
      </c>
      <c r="N1276">
        <v>145.25</v>
      </c>
      <c r="O1276">
        <v>54</v>
      </c>
      <c r="P1276">
        <v>76</v>
      </c>
      <c r="Q1276" t="s">
        <v>97</v>
      </c>
      <c r="R1276">
        <v>0</v>
      </c>
      <c r="S1276" s="19">
        <v>0.4375</v>
      </c>
      <c r="U1276" s="19">
        <v>0</v>
      </c>
      <c r="V1276" t="s">
        <v>326</v>
      </c>
      <c r="W1276">
        <v>4</v>
      </c>
      <c r="X1276" t="s">
        <v>100</v>
      </c>
      <c r="Y1276" t="b">
        <v>0</v>
      </c>
    </row>
    <row r="1277" spans="1:25" x14ac:dyDescent="0.25">
      <c r="A1277" t="s">
        <v>92</v>
      </c>
      <c r="B1277" t="s">
        <v>319</v>
      </c>
      <c r="C1277" t="s">
        <v>320</v>
      </c>
      <c r="D1277" t="s">
        <v>109</v>
      </c>
      <c r="E1277" t="s">
        <v>325</v>
      </c>
      <c r="F1277" t="s">
        <v>97</v>
      </c>
      <c r="G1277">
        <v>24141</v>
      </c>
      <c r="H1277" t="s">
        <v>331</v>
      </c>
      <c r="I1277">
        <v>1</v>
      </c>
      <c r="J1277" t="s">
        <v>102</v>
      </c>
      <c r="K1277" s="19">
        <v>0.27083333333333331</v>
      </c>
      <c r="L1277" s="19">
        <v>0.60416666666666663</v>
      </c>
      <c r="M1277">
        <v>8</v>
      </c>
      <c r="N1277">
        <v>272.33999999999997</v>
      </c>
      <c r="O1277">
        <v>54</v>
      </c>
      <c r="P1277">
        <v>76</v>
      </c>
      <c r="Q1277" t="s">
        <v>97</v>
      </c>
      <c r="R1277">
        <v>30</v>
      </c>
      <c r="S1277" s="19">
        <v>0.54166666666666663</v>
      </c>
      <c r="U1277" s="19">
        <v>0</v>
      </c>
      <c r="V1277" t="s">
        <v>328</v>
      </c>
      <c r="W1277">
        <v>7.5</v>
      </c>
      <c r="X1277" t="s">
        <v>100</v>
      </c>
      <c r="Y1277" t="b">
        <v>0</v>
      </c>
    </row>
    <row r="1278" spans="1:25" x14ac:dyDescent="0.25">
      <c r="A1278" t="s">
        <v>92</v>
      </c>
      <c r="B1278" t="s">
        <v>319</v>
      </c>
      <c r="C1278" t="s">
        <v>320</v>
      </c>
      <c r="D1278" t="s">
        <v>109</v>
      </c>
      <c r="E1278" t="s">
        <v>325</v>
      </c>
      <c r="F1278" t="s">
        <v>97</v>
      </c>
      <c r="G1278">
        <v>24141</v>
      </c>
      <c r="H1278" t="s">
        <v>331</v>
      </c>
      <c r="I1278">
        <v>1</v>
      </c>
      <c r="J1278" t="s">
        <v>103</v>
      </c>
      <c r="K1278" s="19">
        <v>0.29166666666666669</v>
      </c>
      <c r="L1278" s="19">
        <v>0.45833333333333331</v>
      </c>
      <c r="M1278">
        <v>4</v>
      </c>
      <c r="N1278">
        <v>145.25</v>
      </c>
      <c r="O1278">
        <v>54</v>
      </c>
      <c r="P1278">
        <v>76</v>
      </c>
      <c r="Q1278" t="s">
        <v>97</v>
      </c>
      <c r="R1278">
        <v>0</v>
      </c>
      <c r="S1278" s="19">
        <v>0.4375</v>
      </c>
      <c r="U1278" s="19">
        <v>0</v>
      </c>
      <c r="V1278" t="s">
        <v>326</v>
      </c>
      <c r="W1278">
        <v>4</v>
      </c>
      <c r="X1278" t="s">
        <v>100</v>
      </c>
      <c r="Y1278" t="b">
        <v>0</v>
      </c>
    </row>
    <row r="1279" spans="1:25" x14ac:dyDescent="0.25">
      <c r="A1279" t="s">
        <v>92</v>
      </c>
      <c r="B1279" t="s">
        <v>319</v>
      </c>
      <c r="C1279" t="s">
        <v>320</v>
      </c>
      <c r="D1279" t="s">
        <v>109</v>
      </c>
      <c r="E1279" t="s">
        <v>325</v>
      </c>
      <c r="F1279" t="s">
        <v>97</v>
      </c>
      <c r="G1279">
        <v>24141</v>
      </c>
      <c r="H1279" t="s">
        <v>331</v>
      </c>
      <c r="I1279">
        <v>2</v>
      </c>
      <c r="J1279" t="s">
        <v>105</v>
      </c>
      <c r="K1279" s="19">
        <v>0.29166666666666669</v>
      </c>
      <c r="L1279" s="19">
        <v>0.45833333333333331</v>
      </c>
      <c r="M1279">
        <v>4</v>
      </c>
      <c r="N1279">
        <v>145.25</v>
      </c>
      <c r="O1279">
        <v>54</v>
      </c>
      <c r="P1279">
        <v>76</v>
      </c>
      <c r="Q1279" t="s">
        <v>97</v>
      </c>
      <c r="R1279">
        <v>0</v>
      </c>
      <c r="S1279" s="19">
        <v>0.4375</v>
      </c>
      <c r="U1279" s="19">
        <v>0</v>
      </c>
      <c r="V1279" t="s">
        <v>326</v>
      </c>
      <c r="W1279">
        <v>4</v>
      </c>
      <c r="X1279" t="s">
        <v>100</v>
      </c>
      <c r="Y1279" t="b">
        <v>0</v>
      </c>
    </row>
    <row r="1280" spans="1:25" x14ac:dyDescent="0.25">
      <c r="A1280" t="s">
        <v>92</v>
      </c>
      <c r="B1280" t="s">
        <v>319</v>
      </c>
      <c r="C1280" t="s">
        <v>320</v>
      </c>
      <c r="D1280" t="s">
        <v>109</v>
      </c>
      <c r="E1280" t="s">
        <v>325</v>
      </c>
      <c r="F1280" t="s">
        <v>97</v>
      </c>
      <c r="G1280">
        <v>24141</v>
      </c>
      <c r="H1280" t="s">
        <v>331</v>
      </c>
      <c r="I1280">
        <v>2</v>
      </c>
      <c r="J1280" t="s">
        <v>99</v>
      </c>
      <c r="K1280" s="19">
        <v>0.27083333333333331</v>
      </c>
      <c r="L1280" s="19">
        <v>0.60416666666666663</v>
      </c>
      <c r="M1280">
        <v>8</v>
      </c>
      <c r="N1280">
        <v>272.33999999999997</v>
      </c>
      <c r="O1280">
        <v>54</v>
      </c>
      <c r="P1280">
        <v>76</v>
      </c>
      <c r="Q1280" t="s">
        <v>97</v>
      </c>
      <c r="R1280">
        <v>30</v>
      </c>
      <c r="S1280" s="19">
        <v>0.54166666666666663</v>
      </c>
      <c r="U1280" s="19">
        <v>0</v>
      </c>
      <c r="V1280" t="s">
        <v>328</v>
      </c>
      <c r="W1280">
        <v>7.5</v>
      </c>
      <c r="X1280" t="s">
        <v>100</v>
      </c>
      <c r="Y1280" t="b">
        <v>0</v>
      </c>
    </row>
    <row r="1281" spans="1:25" x14ac:dyDescent="0.25">
      <c r="A1281" t="s">
        <v>92</v>
      </c>
      <c r="B1281" t="s">
        <v>319</v>
      </c>
      <c r="C1281" t="s">
        <v>320</v>
      </c>
      <c r="D1281" t="s">
        <v>109</v>
      </c>
      <c r="E1281" t="s">
        <v>325</v>
      </c>
      <c r="F1281" t="s">
        <v>97</v>
      </c>
      <c r="G1281">
        <v>24141</v>
      </c>
      <c r="H1281" t="s">
        <v>331</v>
      </c>
      <c r="I1281">
        <v>2</v>
      </c>
      <c r="J1281" t="s">
        <v>101</v>
      </c>
      <c r="K1281" s="19">
        <v>0.29166666666666669</v>
      </c>
      <c r="L1281" s="19">
        <v>0.45833333333333331</v>
      </c>
      <c r="M1281">
        <v>4</v>
      </c>
      <c r="N1281">
        <v>145.25</v>
      </c>
      <c r="O1281">
        <v>54</v>
      </c>
      <c r="P1281">
        <v>76</v>
      </c>
      <c r="Q1281" t="s">
        <v>97</v>
      </c>
      <c r="R1281">
        <v>0</v>
      </c>
      <c r="S1281" s="19">
        <v>0.4375</v>
      </c>
      <c r="U1281" s="19">
        <v>0</v>
      </c>
      <c r="V1281" t="s">
        <v>326</v>
      </c>
      <c r="W1281">
        <v>4</v>
      </c>
      <c r="X1281" t="s">
        <v>100</v>
      </c>
      <c r="Y1281" t="b">
        <v>0</v>
      </c>
    </row>
    <row r="1282" spans="1:25" x14ac:dyDescent="0.25">
      <c r="A1282" t="s">
        <v>92</v>
      </c>
      <c r="B1282" t="s">
        <v>319</v>
      </c>
      <c r="C1282" t="s">
        <v>320</v>
      </c>
      <c r="D1282" t="s">
        <v>109</v>
      </c>
      <c r="E1282" t="s">
        <v>325</v>
      </c>
      <c r="F1282" t="s">
        <v>97</v>
      </c>
      <c r="G1282">
        <v>24141</v>
      </c>
      <c r="H1282" t="s">
        <v>331</v>
      </c>
      <c r="I1282">
        <v>2</v>
      </c>
      <c r="J1282" t="s">
        <v>102</v>
      </c>
      <c r="K1282" s="19">
        <v>0.27083333333333331</v>
      </c>
      <c r="L1282" s="19">
        <v>0.60416666666666663</v>
      </c>
      <c r="M1282">
        <v>8</v>
      </c>
      <c r="N1282">
        <v>272.33999999999997</v>
      </c>
      <c r="O1282">
        <v>54</v>
      </c>
      <c r="P1282">
        <v>76</v>
      </c>
      <c r="Q1282" t="s">
        <v>97</v>
      </c>
      <c r="R1282">
        <v>30</v>
      </c>
      <c r="S1282" s="19">
        <v>0.54166666666666663</v>
      </c>
      <c r="U1282" s="19">
        <v>0</v>
      </c>
      <c r="V1282" t="s">
        <v>328</v>
      </c>
      <c r="W1282">
        <v>7.5</v>
      </c>
      <c r="X1282" t="s">
        <v>100</v>
      </c>
      <c r="Y1282" t="b">
        <v>0</v>
      </c>
    </row>
    <row r="1283" spans="1:25" x14ac:dyDescent="0.25">
      <c r="A1283" t="s">
        <v>92</v>
      </c>
      <c r="B1283" t="s">
        <v>319</v>
      </c>
      <c r="C1283" t="s">
        <v>320</v>
      </c>
      <c r="D1283" t="s">
        <v>109</v>
      </c>
      <c r="E1283" t="s">
        <v>325</v>
      </c>
      <c r="F1283" t="s">
        <v>97</v>
      </c>
      <c r="G1283">
        <v>24141</v>
      </c>
      <c r="H1283" t="s">
        <v>331</v>
      </c>
      <c r="I1283">
        <v>2</v>
      </c>
      <c r="J1283" t="s">
        <v>103</v>
      </c>
      <c r="K1283" s="19">
        <v>0.29166666666666669</v>
      </c>
      <c r="L1283" s="19">
        <v>0.45833333333333331</v>
      </c>
      <c r="M1283">
        <v>4</v>
      </c>
      <c r="N1283">
        <v>145.25</v>
      </c>
      <c r="O1283">
        <v>54</v>
      </c>
      <c r="P1283">
        <v>76</v>
      </c>
      <c r="Q1283" t="s">
        <v>97</v>
      </c>
      <c r="R1283">
        <v>0</v>
      </c>
      <c r="S1283" s="19">
        <v>0.4375</v>
      </c>
      <c r="U1283" s="19">
        <v>0</v>
      </c>
      <c r="V1283" t="s">
        <v>326</v>
      </c>
      <c r="W1283">
        <v>4</v>
      </c>
      <c r="X1283" t="s">
        <v>100</v>
      </c>
      <c r="Y1283" t="b">
        <v>0</v>
      </c>
    </row>
    <row r="1284" spans="1:25" x14ac:dyDescent="0.25">
      <c r="A1284" t="s">
        <v>92</v>
      </c>
      <c r="B1284" t="s">
        <v>319</v>
      </c>
      <c r="C1284" t="s">
        <v>320</v>
      </c>
      <c r="D1284" t="s">
        <v>109</v>
      </c>
      <c r="E1284" t="s">
        <v>325</v>
      </c>
      <c r="F1284" t="s">
        <v>97</v>
      </c>
      <c r="G1284">
        <v>25083</v>
      </c>
      <c r="H1284" t="s">
        <v>332</v>
      </c>
      <c r="I1284">
        <v>1</v>
      </c>
      <c r="J1284" t="s">
        <v>99</v>
      </c>
      <c r="K1284" s="19">
        <v>0.27083333333333331</v>
      </c>
      <c r="L1284" s="19">
        <v>0.625</v>
      </c>
      <c r="M1284">
        <v>8.5</v>
      </c>
      <c r="N1284">
        <v>232.4</v>
      </c>
      <c r="O1284">
        <v>72</v>
      </c>
      <c r="P1284">
        <v>76</v>
      </c>
      <c r="Q1284" t="s">
        <v>97</v>
      </c>
      <c r="R1284">
        <v>30</v>
      </c>
      <c r="S1284" s="19">
        <v>0.54166666666666663</v>
      </c>
      <c r="U1284" s="19">
        <v>0</v>
      </c>
      <c r="V1284" t="s">
        <v>324</v>
      </c>
      <c r="W1284">
        <v>8</v>
      </c>
      <c r="X1284" t="s">
        <v>100</v>
      </c>
      <c r="Y1284" t="b">
        <v>0</v>
      </c>
    </row>
    <row r="1285" spans="1:25" x14ac:dyDescent="0.25">
      <c r="A1285" t="s">
        <v>92</v>
      </c>
      <c r="B1285" t="s">
        <v>319</v>
      </c>
      <c r="C1285" t="s">
        <v>320</v>
      </c>
      <c r="D1285" t="s">
        <v>109</v>
      </c>
      <c r="E1285" t="s">
        <v>325</v>
      </c>
      <c r="F1285" t="s">
        <v>97</v>
      </c>
      <c r="G1285">
        <v>25083</v>
      </c>
      <c r="H1285" t="s">
        <v>332</v>
      </c>
      <c r="I1285">
        <v>1</v>
      </c>
      <c r="J1285" t="s">
        <v>114</v>
      </c>
      <c r="K1285" s="19">
        <v>0.27083333333333331</v>
      </c>
      <c r="L1285" s="19">
        <v>0.625</v>
      </c>
      <c r="M1285">
        <v>8.5</v>
      </c>
      <c r="N1285">
        <v>406.7</v>
      </c>
      <c r="O1285">
        <v>72</v>
      </c>
      <c r="P1285">
        <v>76</v>
      </c>
      <c r="Q1285" t="s">
        <v>97</v>
      </c>
      <c r="R1285">
        <v>30</v>
      </c>
      <c r="S1285" s="19">
        <v>0.54166666666666663</v>
      </c>
      <c r="U1285" s="19">
        <v>0</v>
      </c>
      <c r="V1285" t="s">
        <v>324</v>
      </c>
      <c r="W1285">
        <v>8</v>
      </c>
      <c r="X1285" t="s">
        <v>100</v>
      </c>
      <c r="Y1285" t="b">
        <v>0</v>
      </c>
    </row>
    <row r="1286" spans="1:25" x14ac:dyDescent="0.25">
      <c r="A1286" t="s">
        <v>92</v>
      </c>
      <c r="B1286" t="s">
        <v>319</v>
      </c>
      <c r="C1286" t="s">
        <v>320</v>
      </c>
      <c r="D1286" t="s">
        <v>109</v>
      </c>
      <c r="E1286" t="s">
        <v>325</v>
      </c>
      <c r="F1286" t="s">
        <v>97</v>
      </c>
      <c r="G1286">
        <v>25083</v>
      </c>
      <c r="H1286" t="s">
        <v>332</v>
      </c>
      <c r="I1286">
        <v>1</v>
      </c>
      <c r="J1286" t="s">
        <v>102</v>
      </c>
      <c r="K1286" s="19">
        <v>0.27083333333333331</v>
      </c>
      <c r="L1286" s="19">
        <v>0.625</v>
      </c>
      <c r="M1286">
        <v>8.5</v>
      </c>
      <c r="N1286">
        <v>232.4</v>
      </c>
      <c r="O1286">
        <v>72</v>
      </c>
      <c r="P1286">
        <v>76</v>
      </c>
      <c r="Q1286" t="s">
        <v>97</v>
      </c>
      <c r="R1286">
        <v>30</v>
      </c>
      <c r="S1286" s="19">
        <v>0.54166666666666663</v>
      </c>
      <c r="U1286" s="19">
        <v>0</v>
      </c>
      <c r="V1286" t="s">
        <v>324</v>
      </c>
      <c r="W1286">
        <v>8</v>
      </c>
      <c r="X1286" t="s">
        <v>100</v>
      </c>
      <c r="Y1286" t="b">
        <v>0</v>
      </c>
    </row>
    <row r="1287" spans="1:25" x14ac:dyDescent="0.25">
      <c r="A1287" t="s">
        <v>92</v>
      </c>
      <c r="B1287" t="s">
        <v>319</v>
      </c>
      <c r="C1287" t="s">
        <v>320</v>
      </c>
      <c r="D1287" t="s">
        <v>109</v>
      </c>
      <c r="E1287" t="s">
        <v>325</v>
      </c>
      <c r="F1287" t="s">
        <v>97</v>
      </c>
      <c r="G1287">
        <v>25083</v>
      </c>
      <c r="H1287" t="s">
        <v>332</v>
      </c>
      <c r="I1287">
        <v>1</v>
      </c>
      <c r="J1287" t="s">
        <v>103</v>
      </c>
      <c r="K1287" s="19">
        <v>0.27083333333333331</v>
      </c>
      <c r="L1287" s="19">
        <v>0.625</v>
      </c>
      <c r="M1287">
        <v>8.5</v>
      </c>
      <c r="N1287">
        <v>232.4</v>
      </c>
      <c r="O1287">
        <v>72</v>
      </c>
      <c r="P1287">
        <v>76</v>
      </c>
      <c r="Q1287" t="s">
        <v>97</v>
      </c>
      <c r="R1287">
        <v>30</v>
      </c>
      <c r="S1287" s="19">
        <v>0.54166666666666663</v>
      </c>
      <c r="U1287" s="19">
        <v>0</v>
      </c>
      <c r="V1287" t="s">
        <v>324</v>
      </c>
      <c r="W1287">
        <v>8</v>
      </c>
      <c r="X1287" t="s">
        <v>100</v>
      </c>
      <c r="Y1287" t="b">
        <v>0</v>
      </c>
    </row>
    <row r="1288" spans="1:25" x14ac:dyDescent="0.25">
      <c r="A1288" t="s">
        <v>92</v>
      </c>
      <c r="B1288" t="s">
        <v>319</v>
      </c>
      <c r="C1288" t="s">
        <v>320</v>
      </c>
      <c r="D1288" t="s">
        <v>109</v>
      </c>
      <c r="E1288" t="s">
        <v>325</v>
      </c>
      <c r="F1288" t="s">
        <v>97</v>
      </c>
      <c r="G1288">
        <v>25083</v>
      </c>
      <c r="H1288" t="s">
        <v>332</v>
      </c>
      <c r="I1288">
        <v>2</v>
      </c>
      <c r="J1288" t="s">
        <v>105</v>
      </c>
      <c r="K1288" s="19">
        <v>0.27083333333333331</v>
      </c>
      <c r="L1288" s="19">
        <v>0.625</v>
      </c>
      <c r="M1288">
        <v>8.5</v>
      </c>
      <c r="N1288">
        <v>232.4</v>
      </c>
      <c r="O1288">
        <v>72</v>
      </c>
      <c r="P1288">
        <v>76</v>
      </c>
      <c r="Q1288" t="s">
        <v>97</v>
      </c>
      <c r="R1288">
        <v>30</v>
      </c>
      <c r="S1288" s="19">
        <v>0.54166666666666663</v>
      </c>
      <c r="U1288" s="19">
        <v>0</v>
      </c>
      <c r="V1288" t="s">
        <v>324</v>
      </c>
      <c r="W1288">
        <v>8</v>
      </c>
      <c r="X1288" t="s">
        <v>100</v>
      </c>
      <c r="Y1288" t="b">
        <v>0</v>
      </c>
    </row>
    <row r="1289" spans="1:25" x14ac:dyDescent="0.25">
      <c r="A1289" t="s">
        <v>92</v>
      </c>
      <c r="B1289" t="s">
        <v>319</v>
      </c>
      <c r="C1289" t="s">
        <v>320</v>
      </c>
      <c r="D1289" t="s">
        <v>109</v>
      </c>
      <c r="E1289" t="s">
        <v>325</v>
      </c>
      <c r="F1289" t="s">
        <v>97</v>
      </c>
      <c r="G1289">
        <v>25083</v>
      </c>
      <c r="H1289" t="s">
        <v>332</v>
      </c>
      <c r="I1289">
        <v>2</v>
      </c>
      <c r="J1289" t="s">
        <v>99</v>
      </c>
      <c r="K1289" s="19">
        <v>0.27083333333333331</v>
      </c>
      <c r="L1289" s="19">
        <v>0.625</v>
      </c>
      <c r="M1289">
        <v>8.5</v>
      </c>
      <c r="N1289">
        <v>232.4</v>
      </c>
      <c r="O1289">
        <v>72</v>
      </c>
      <c r="P1289">
        <v>76</v>
      </c>
      <c r="Q1289" t="s">
        <v>97</v>
      </c>
      <c r="R1289">
        <v>30</v>
      </c>
      <c r="S1289" s="19">
        <v>0.54166666666666663</v>
      </c>
      <c r="U1289" s="19">
        <v>0</v>
      </c>
      <c r="V1289" t="s">
        <v>324</v>
      </c>
      <c r="W1289">
        <v>8</v>
      </c>
      <c r="X1289" t="s">
        <v>100</v>
      </c>
      <c r="Y1289" t="b">
        <v>0</v>
      </c>
    </row>
    <row r="1290" spans="1:25" x14ac:dyDescent="0.25">
      <c r="A1290" t="s">
        <v>92</v>
      </c>
      <c r="B1290" t="s">
        <v>319</v>
      </c>
      <c r="C1290" t="s">
        <v>320</v>
      </c>
      <c r="D1290" t="s">
        <v>109</v>
      </c>
      <c r="E1290" t="s">
        <v>325</v>
      </c>
      <c r="F1290" t="s">
        <v>97</v>
      </c>
      <c r="G1290">
        <v>25083</v>
      </c>
      <c r="H1290" t="s">
        <v>332</v>
      </c>
      <c r="I1290">
        <v>2</v>
      </c>
      <c r="J1290" t="s">
        <v>113</v>
      </c>
      <c r="K1290" s="19">
        <v>0.27083333333333331</v>
      </c>
      <c r="L1290" s="19">
        <v>0.625</v>
      </c>
      <c r="M1290">
        <v>8.5</v>
      </c>
      <c r="N1290">
        <v>348.6</v>
      </c>
      <c r="O1290">
        <v>72</v>
      </c>
      <c r="P1290">
        <v>76</v>
      </c>
      <c r="Q1290" t="s">
        <v>97</v>
      </c>
      <c r="R1290">
        <v>30</v>
      </c>
      <c r="S1290" s="19">
        <v>0.54166666666666663</v>
      </c>
      <c r="U1290" s="19">
        <v>0</v>
      </c>
      <c r="V1290" t="s">
        <v>324</v>
      </c>
      <c r="W1290">
        <v>8</v>
      </c>
      <c r="X1290" t="s">
        <v>100</v>
      </c>
      <c r="Y1290" t="b">
        <v>0</v>
      </c>
    </row>
    <row r="1291" spans="1:25" x14ac:dyDescent="0.25">
      <c r="A1291" t="s">
        <v>92</v>
      </c>
      <c r="B1291" t="s">
        <v>319</v>
      </c>
      <c r="C1291" t="s">
        <v>320</v>
      </c>
      <c r="D1291" t="s">
        <v>109</v>
      </c>
      <c r="E1291" t="s">
        <v>325</v>
      </c>
      <c r="F1291" t="s">
        <v>97</v>
      </c>
      <c r="G1291">
        <v>25083</v>
      </c>
      <c r="H1291" t="s">
        <v>332</v>
      </c>
      <c r="I1291">
        <v>2</v>
      </c>
      <c r="J1291" t="s">
        <v>114</v>
      </c>
      <c r="K1291" s="19">
        <v>0.27083333333333331</v>
      </c>
      <c r="L1291" s="19">
        <v>0.625</v>
      </c>
      <c r="M1291">
        <v>8.5</v>
      </c>
      <c r="N1291">
        <v>406.7</v>
      </c>
      <c r="O1291">
        <v>72</v>
      </c>
      <c r="P1291">
        <v>76</v>
      </c>
      <c r="Q1291" t="s">
        <v>97</v>
      </c>
      <c r="R1291">
        <v>30</v>
      </c>
      <c r="S1291" s="19">
        <v>0.54166666666666663</v>
      </c>
      <c r="U1291" s="19">
        <v>0</v>
      </c>
      <c r="V1291" t="s">
        <v>324</v>
      </c>
      <c r="W1291">
        <v>8</v>
      </c>
      <c r="X1291" t="s">
        <v>100</v>
      </c>
      <c r="Y1291" t="b">
        <v>0</v>
      </c>
    </row>
    <row r="1292" spans="1:25" x14ac:dyDescent="0.25">
      <c r="A1292" t="s">
        <v>92</v>
      </c>
      <c r="B1292" t="s">
        <v>319</v>
      </c>
      <c r="C1292" t="s">
        <v>320</v>
      </c>
      <c r="D1292" t="s">
        <v>109</v>
      </c>
      <c r="E1292" t="s">
        <v>325</v>
      </c>
      <c r="F1292" t="s">
        <v>97</v>
      </c>
      <c r="G1292">
        <v>25083</v>
      </c>
      <c r="H1292" t="s">
        <v>332</v>
      </c>
      <c r="I1292">
        <v>2</v>
      </c>
      <c r="J1292" t="s">
        <v>102</v>
      </c>
      <c r="K1292" s="19">
        <v>0.27083333333333331</v>
      </c>
      <c r="L1292" s="19">
        <v>0.625</v>
      </c>
      <c r="M1292">
        <v>8.5</v>
      </c>
      <c r="N1292">
        <v>232.4</v>
      </c>
      <c r="O1292">
        <v>72</v>
      </c>
      <c r="P1292">
        <v>76</v>
      </c>
      <c r="Q1292" t="s">
        <v>97</v>
      </c>
      <c r="R1292">
        <v>30</v>
      </c>
      <c r="S1292" s="19">
        <v>0.54166666666666663</v>
      </c>
      <c r="U1292" s="19">
        <v>0</v>
      </c>
      <c r="V1292" t="s">
        <v>324</v>
      </c>
      <c r="W1292">
        <v>8</v>
      </c>
      <c r="X1292" t="s">
        <v>100</v>
      </c>
      <c r="Y1292" t="b">
        <v>0</v>
      </c>
    </row>
    <row r="1293" spans="1:25" x14ac:dyDescent="0.25">
      <c r="A1293" t="s">
        <v>92</v>
      </c>
      <c r="B1293" t="s">
        <v>319</v>
      </c>
      <c r="C1293" t="s">
        <v>320</v>
      </c>
      <c r="D1293" t="s">
        <v>109</v>
      </c>
      <c r="E1293" t="s">
        <v>333</v>
      </c>
      <c r="F1293" t="s">
        <v>97</v>
      </c>
      <c r="H1293" t="s">
        <v>97</v>
      </c>
      <c r="I1293">
        <v>1</v>
      </c>
      <c r="J1293" t="s">
        <v>105</v>
      </c>
      <c r="K1293" s="19">
        <v>0.45833333333333331</v>
      </c>
      <c r="L1293" s="19">
        <v>0.8125</v>
      </c>
      <c r="M1293">
        <v>8.5</v>
      </c>
      <c r="N1293">
        <v>0</v>
      </c>
      <c r="O1293">
        <v>0</v>
      </c>
      <c r="P1293">
        <v>0</v>
      </c>
      <c r="Q1293" t="s">
        <v>97</v>
      </c>
      <c r="R1293">
        <v>30</v>
      </c>
      <c r="S1293" s="19">
        <v>0.54166666666666663</v>
      </c>
      <c r="U1293" s="19">
        <v>0</v>
      </c>
      <c r="V1293" t="s">
        <v>334</v>
      </c>
      <c r="W1293">
        <v>8</v>
      </c>
      <c r="X1293" t="s">
        <v>100</v>
      </c>
      <c r="Y1293" t="b">
        <v>0</v>
      </c>
    </row>
    <row r="1294" spans="1:25" x14ac:dyDescent="0.25">
      <c r="A1294" t="s">
        <v>92</v>
      </c>
      <c r="B1294" t="s">
        <v>319</v>
      </c>
      <c r="C1294" t="s">
        <v>320</v>
      </c>
      <c r="D1294" t="s">
        <v>109</v>
      </c>
      <c r="E1294" t="s">
        <v>333</v>
      </c>
      <c r="F1294" t="s">
        <v>97</v>
      </c>
      <c r="H1294" t="s">
        <v>97</v>
      </c>
      <c r="I1294">
        <v>1</v>
      </c>
      <c r="J1294" t="s">
        <v>105</v>
      </c>
      <c r="K1294" s="19">
        <v>0.625</v>
      </c>
      <c r="L1294" s="19">
        <v>0.79166666666666663</v>
      </c>
      <c r="M1294">
        <v>4</v>
      </c>
      <c r="N1294">
        <v>0</v>
      </c>
      <c r="O1294">
        <v>0</v>
      </c>
      <c r="P1294">
        <v>0</v>
      </c>
      <c r="Q1294" t="s">
        <v>97</v>
      </c>
      <c r="R1294">
        <v>0</v>
      </c>
      <c r="S1294" s="19">
        <v>0</v>
      </c>
      <c r="U1294" s="19">
        <v>0</v>
      </c>
      <c r="V1294" t="s">
        <v>97</v>
      </c>
      <c r="W1294">
        <v>4</v>
      </c>
      <c r="X1294" t="s">
        <v>100</v>
      </c>
      <c r="Y1294" t="b">
        <v>0</v>
      </c>
    </row>
    <row r="1295" spans="1:25" x14ac:dyDescent="0.25">
      <c r="A1295" t="s">
        <v>92</v>
      </c>
      <c r="B1295" t="s">
        <v>319</v>
      </c>
      <c r="C1295" t="s">
        <v>320</v>
      </c>
      <c r="D1295" t="s">
        <v>109</v>
      </c>
      <c r="E1295" t="s">
        <v>333</v>
      </c>
      <c r="F1295" t="s">
        <v>97</v>
      </c>
      <c r="H1295" t="s">
        <v>97</v>
      </c>
      <c r="I1295">
        <v>1</v>
      </c>
      <c r="J1295" t="s">
        <v>99</v>
      </c>
      <c r="K1295" s="19">
        <v>0.45833333333333331</v>
      </c>
      <c r="L1295" s="19">
        <v>0.8125</v>
      </c>
      <c r="M1295">
        <v>8.5</v>
      </c>
      <c r="N1295">
        <v>0</v>
      </c>
      <c r="O1295">
        <v>0</v>
      </c>
      <c r="P1295">
        <v>0</v>
      </c>
      <c r="Q1295" t="s">
        <v>97</v>
      </c>
      <c r="R1295">
        <v>30</v>
      </c>
      <c r="S1295" s="19">
        <v>0.54166666666666663</v>
      </c>
      <c r="U1295" s="19">
        <v>0</v>
      </c>
      <c r="V1295" t="s">
        <v>334</v>
      </c>
      <c r="W1295">
        <v>8</v>
      </c>
      <c r="X1295" t="s">
        <v>100</v>
      </c>
      <c r="Y1295" t="b">
        <v>0</v>
      </c>
    </row>
    <row r="1296" spans="1:25" x14ac:dyDescent="0.25">
      <c r="A1296" t="s">
        <v>92</v>
      </c>
      <c r="B1296" t="s">
        <v>319</v>
      </c>
      <c r="C1296" t="s">
        <v>320</v>
      </c>
      <c r="D1296" t="s">
        <v>109</v>
      </c>
      <c r="E1296" t="s">
        <v>333</v>
      </c>
      <c r="F1296" t="s">
        <v>97</v>
      </c>
      <c r="H1296" t="s">
        <v>97</v>
      </c>
      <c r="I1296">
        <v>1</v>
      </c>
      <c r="J1296" t="s">
        <v>99</v>
      </c>
      <c r="K1296" s="19">
        <v>0.625</v>
      </c>
      <c r="L1296" s="19">
        <v>0.79166666666666663</v>
      </c>
      <c r="M1296">
        <v>4</v>
      </c>
      <c r="N1296">
        <v>0</v>
      </c>
      <c r="O1296">
        <v>0</v>
      </c>
      <c r="P1296">
        <v>0</v>
      </c>
      <c r="Q1296" t="s">
        <v>97</v>
      </c>
      <c r="R1296">
        <v>0</v>
      </c>
      <c r="S1296" s="19">
        <v>0</v>
      </c>
      <c r="U1296" s="19">
        <v>0</v>
      </c>
      <c r="V1296" t="s">
        <v>97</v>
      </c>
      <c r="W1296">
        <v>4</v>
      </c>
      <c r="X1296" t="s">
        <v>100</v>
      </c>
      <c r="Y1296" t="b">
        <v>0</v>
      </c>
    </row>
    <row r="1297" spans="1:25" x14ac:dyDescent="0.25">
      <c r="A1297" t="s">
        <v>92</v>
      </c>
      <c r="B1297" t="s">
        <v>319</v>
      </c>
      <c r="C1297" t="s">
        <v>320</v>
      </c>
      <c r="D1297" t="s">
        <v>109</v>
      </c>
      <c r="E1297" t="s">
        <v>333</v>
      </c>
      <c r="F1297" t="s">
        <v>97</v>
      </c>
      <c r="H1297" t="s">
        <v>97</v>
      </c>
      <c r="I1297">
        <v>1</v>
      </c>
      <c r="J1297" t="s">
        <v>113</v>
      </c>
      <c r="K1297" s="19">
        <v>0.45833333333333331</v>
      </c>
      <c r="L1297" s="19">
        <v>0.8125</v>
      </c>
      <c r="M1297">
        <v>8.5</v>
      </c>
      <c r="N1297">
        <v>0</v>
      </c>
      <c r="O1297">
        <v>0</v>
      </c>
      <c r="P1297">
        <v>0</v>
      </c>
      <c r="Q1297" t="s">
        <v>97</v>
      </c>
      <c r="R1297">
        <v>30</v>
      </c>
      <c r="S1297" s="19">
        <v>0.54166666666666663</v>
      </c>
      <c r="U1297" s="19">
        <v>0</v>
      </c>
      <c r="V1297" t="s">
        <v>334</v>
      </c>
      <c r="W1297">
        <v>8</v>
      </c>
      <c r="X1297" t="s">
        <v>100</v>
      </c>
      <c r="Y1297" t="b">
        <v>0</v>
      </c>
    </row>
    <row r="1298" spans="1:25" x14ac:dyDescent="0.25">
      <c r="A1298" t="s">
        <v>92</v>
      </c>
      <c r="B1298" t="s">
        <v>319</v>
      </c>
      <c r="C1298" t="s">
        <v>320</v>
      </c>
      <c r="D1298" t="s">
        <v>109</v>
      </c>
      <c r="E1298" t="s">
        <v>333</v>
      </c>
      <c r="F1298" t="s">
        <v>97</v>
      </c>
      <c r="H1298" t="s">
        <v>97</v>
      </c>
      <c r="I1298">
        <v>1</v>
      </c>
      <c r="J1298" t="s">
        <v>113</v>
      </c>
      <c r="K1298" s="19">
        <v>0.625</v>
      </c>
      <c r="L1298" s="19">
        <v>0.79166666666666663</v>
      </c>
      <c r="M1298">
        <v>4</v>
      </c>
      <c r="N1298">
        <v>0</v>
      </c>
      <c r="O1298">
        <v>0</v>
      </c>
      <c r="P1298">
        <v>0</v>
      </c>
      <c r="Q1298" t="s">
        <v>97</v>
      </c>
      <c r="R1298">
        <v>0</v>
      </c>
      <c r="S1298" s="19">
        <v>0</v>
      </c>
      <c r="U1298" s="19">
        <v>0</v>
      </c>
      <c r="V1298" t="s">
        <v>97</v>
      </c>
      <c r="W1298">
        <v>4</v>
      </c>
      <c r="X1298" t="s">
        <v>100</v>
      </c>
      <c r="Y1298" t="b">
        <v>0</v>
      </c>
    </row>
    <row r="1299" spans="1:25" x14ac:dyDescent="0.25">
      <c r="A1299" t="s">
        <v>92</v>
      </c>
      <c r="B1299" t="s">
        <v>319</v>
      </c>
      <c r="C1299" t="s">
        <v>320</v>
      </c>
      <c r="D1299" t="s">
        <v>109</v>
      </c>
      <c r="E1299" t="s">
        <v>333</v>
      </c>
      <c r="F1299" t="s">
        <v>97</v>
      </c>
      <c r="H1299" t="s">
        <v>97</v>
      </c>
      <c r="I1299">
        <v>1</v>
      </c>
      <c r="J1299" t="s">
        <v>114</v>
      </c>
      <c r="K1299" s="19">
        <v>0.45833333333333331</v>
      </c>
      <c r="L1299" s="19">
        <v>0.8125</v>
      </c>
      <c r="M1299">
        <v>8.5</v>
      </c>
      <c r="N1299">
        <v>0</v>
      </c>
      <c r="O1299">
        <v>0</v>
      </c>
      <c r="P1299">
        <v>0</v>
      </c>
      <c r="Q1299" t="s">
        <v>97</v>
      </c>
      <c r="R1299">
        <v>30</v>
      </c>
      <c r="S1299" s="19">
        <v>0.54166666666666663</v>
      </c>
      <c r="U1299" s="19">
        <v>0</v>
      </c>
      <c r="V1299" t="s">
        <v>334</v>
      </c>
      <c r="W1299">
        <v>8</v>
      </c>
      <c r="X1299" t="s">
        <v>100</v>
      </c>
      <c r="Y1299" t="b">
        <v>0</v>
      </c>
    </row>
    <row r="1300" spans="1:25" x14ac:dyDescent="0.25">
      <c r="A1300" t="s">
        <v>92</v>
      </c>
      <c r="B1300" t="s">
        <v>319</v>
      </c>
      <c r="C1300" t="s">
        <v>320</v>
      </c>
      <c r="D1300" t="s">
        <v>109</v>
      </c>
      <c r="E1300" t="s">
        <v>333</v>
      </c>
      <c r="F1300" t="s">
        <v>97</v>
      </c>
      <c r="H1300" t="s">
        <v>97</v>
      </c>
      <c r="I1300">
        <v>1</v>
      </c>
      <c r="J1300" t="s">
        <v>114</v>
      </c>
      <c r="K1300" s="19">
        <v>0.625</v>
      </c>
      <c r="L1300" s="19">
        <v>0.79166666666666663</v>
      </c>
      <c r="M1300">
        <v>4</v>
      </c>
      <c r="N1300">
        <v>0</v>
      </c>
      <c r="O1300">
        <v>0</v>
      </c>
      <c r="P1300">
        <v>0</v>
      </c>
      <c r="Q1300" t="s">
        <v>97</v>
      </c>
      <c r="R1300">
        <v>0</v>
      </c>
      <c r="S1300" s="19">
        <v>0</v>
      </c>
      <c r="U1300" s="19">
        <v>0</v>
      </c>
      <c r="V1300" t="s">
        <v>97</v>
      </c>
      <c r="W1300">
        <v>4</v>
      </c>
      <c r="X1300" t="s">
        <v>100</v>
      </c>
      <c r="Y1300" t="b">
        <v>0</v>
      </c>
    </row>
    <row r="1301" spans="1:25" x14ac:dyDescent="0.25">
      <c r="A1301" t="s">
        <v>92</v>
      </c>
      <c r="B1301" t="s">
        <v>319</v>
      </c>
      <c r="C1301" t="s">
        <v>320</v>
      </c>
      <c r="D1301" t="s">
        <v>109</v>
      </c>
      <c r="E1301" t="s">
        <v>333</v>
      </c>
      <c r="F1301" t="s">
        <v>97</v>
      </c>
      <c r="H1301" t="s">
        <v>97</v>
      </c>
      <c r="I1301">
        <v>1</v>
      </c>
      <c r="J1301" t="s">
        <v>101</v>
      </c>
      <c r="K1301" s="19">
        <v>0.45833333333333331</v>
      </c>
      <c r="L1301" s="19">
        <v>0.8125</v>
      </c>
      <c r="M1301">
        <v>8.5</v>
      </c>
      <c r="N1301">
        <v>203.36</v>
      </c>
      <c r="O1301">
        <v>0</v>
      </c>
      <c r="P1301">
        <v>0</v>
      </c>
      <c r="Q1301" t="s">
        <v>97</v>
      </c>
      <c r="R1301">
        <v>30</v>
      </c>
      <c r="S1301" s="19">
        <v>0.54166666666666663</v>
      </c>
      <c r="U1301" s="19">
        <v>0</v>
      </c>
      <c r="V1301" t="s">
        <v>334</v>
      </c>
      <c r="W1301">
        <v>8</v>
      </c>
      <c r="X1301" t="s">
        <v>100</v>
      </c>
      <c r="Y1301" t="b">
        <v>0</v>
      </c>
    </row>
    <row r="1302" spans="1:25" x14ac:dyDescent="0.25">
      <c r="A1302" t="s">
        <v>92</v>
      </c>
      <c r="B1302" t="s">
        <v>319</v>
      </c>
      <c r="C1302" t="s">
        <v>320</v>
      </c>
      <c r="D1302" t="s">
        <v>109</v>
      </c>
      <c r="E1302" t="s">
        <v>333</v>
      </c>
      <c r="F1302" t="s">
        <v>97</v>
      </c>
      <c r="H1302" t="s">
        <v>97</v>
      </c>
      <c r="I1302">
        <v>1</v>
      </c>
      <c r="J1302" t="s">
        <v>101</v>
      </c>
      <c r="K1302" s="19">
        <v>0.625</v>
      </c>
      <c r="L1302" s="19">
        <v>0.79166666666666663</v>
      </c>
      <c r="M1302">
        <v>4</v>
      </c>
      <c r="N1302">
        <v>0</v>
      </c>
      <c r="O1302">
        <v>0</v>
      </c>
      <c r="P1302">
        <v>0</v>
      </c>
      <c r="Q1302" t="s">
        <v>97</v>
      </c>
      <c r="R1302">
        <v>0</v>
      </c>
      <c r="S1302" s="19">
        <v>0</v>
      </c>
      <c r="U1302" s="19">
        <v>0</v>
      </c>
      <c r="V1302" t="s">
        <v>97</v>
      </c>
      <c r="W1302">
        <v>4</v>
      </c>
      <c r="X1302" t="s">
        <v>100</v>
      </c>
      <c r="Y1302" t="b">
        <v>0</v>
      </c>
    </row>
    <row r="1303" spans="1:25" x14ac:dyDescent="0.25">
      <c r="A1303" t="s">
        <v>92</v>
      </c>
      <c r="B1303" t="s">
        <v>319</v>
      </c>
      <c r="C1303" t="s">
        <v>320</v>
      </c>
      <c r="D1303" t="s">
        <v>109</v>
      </c>
      <c r="E1303" t="s">
        <v>333</v>
      </c>
      <c r="F1303" t="s">
        <v>97</v>
      </c>
      <c r="H1303" t="s">
        <v>97</v>
      </c>
      <c r="I1303">
        <v>1</v>
      </c>
      <c r="J1303" t="s">
        <v>102</v>
      </c>
      <c r="K1303" s="19">
        <v>0.45833333333333331</v>
      </c>
      <c r="L1303" s="19">
        <v>0.8125</v>
      </c>
      <c r="M1303">
        <v>8.5</v>
      </c>
      <c r="N1303">
        <v>0</v>
      </c>
      <c r="O1303">
        <v>0</v>
      </c>
      <c r="P1303">
        <v>0</v>
      </c>
      <c r="Q1303" t="s">
        <v>97</v>
      </c>
      <c r="R1303">
        <v>30</v>
      </c>
      <c r="S1303" s="19">
        <v>0.54166666666666663</v>
      </c>
      <c r="U1303" s="19">
        <v>0</v>
      </c>
      <c r="V1303" t="s">
        <v>334</v>
      </c>
      <c r="W1303">
        <v>8</v>
      </c>
      <c r="X1303" t="s">
        <v>100</v>
      </c>
      <c r="Y1303" t="b">
        <v>0</v>
      </c>
    </row>
    <row r="1304" spans="1:25" x14ac:dyDescent="0.25">
      <c r="A1304" t="s">
        <v>92</v>
      </c>
      <c r="B1304" t="s">
        <v>319</v>
      </c>
      <c r="C1304" t="s">
        <v>320</v>
      </c>
      <c r="D1304" t="s">
        <v>109</v>
      </c>
      <c r="E1304" t="s">
        <v>333</v>
      </c>
      <c r="F1304" t="s">
        <v>97</v>
      </c>
      <c r="H1304" t="s">
        <v>97</v>
      </c>
      <c r="I1304">
        <v>1</v>
      </c>
      <c r="J1304" t="s">
        <v>102</v>
      </c>
      <c r="K1304" s="19">
        <v>0.625</v>
      </c>
      <c r="L1304" s="19">
        <v>0.79166666666666663</v>
      </c>
      <c r="M1304">
        <v>4</v>
      </c>
      <c r="N1304">
        <v>0</v>
      </c>
      <c r="O1304">
        <v>0</v>
      </c>
      <c r="P1304">
        <v>0</v>
      </c>
      <c r="Q1304" t="s">
        <v>97</v>
      </c>
      <c r="R1304">
        <v>0</v>
      </c>
      <c r="S1304" s="19">
        <v>0</v>
      </c>
      <c r="U1304" s="19">
        <v>0</v>
      </c>
      <c r="V1304" t="s">
        <v>97</v>
      </c>
      <c r="W1304">
        <v>4</v>
      </c>
      <c r="X1304" t="s">
        <v>100</v>
      </c>
      <c r="Y1304" t="b">
        <v>0</v>
      </c>
    </row>
    <row r="1305" spans="1:25" x14ac:dyDescent="0.25">
      <c r="A1305" t="s">
        <v>92</v>
      </c>
      <c r="B1305" t="s">
        <v>319</v>
      </c>
      <c r="C1305" t="s">
        <v>320</v>
      </c>
      <c r="D1305" t="s">
        <v>109</v>
      </c>
      <c r="E1305" t="s">
        <v>333</v>
      </c>
      <c r="F1305" t="s">
        <v>97</v>
      </c>
      <c r="H1305" t="s">
        <v>97</v>
      </c>
      <c r="I1305">
        <v>1</v>
      </c>
      <c r="J1305" t="s">
        <v>103</v>
      </c>
      <c r="K1305" s="19">
        <v>0.45833333333333331</v>
      </c>
      <c r="L1305" s="19">
        <v>0.8125</v>
      </c>
      <c r="M1305">
        <v>8.5</v>
      </c>
      <c r="N1305">
        <v>203.36</v>
      </c>
      <c r="O1305">
        <v>0</v>
      </c>
      <c r="P1305">
        <v>0</v>
      </c>
      <c r="Q1305" t="s">
        <v>97</v>
      </c>
      <c r="R1305">
        <v>30</v>
      </c>
      <c r="S1305" s="19">
        <v>0.54166666666666663</v>
      </c>
      <c r="U1305" s="19">
        <v>0</v>
      </c>
      <c r="V1305" t="s">
        <v>334</v>
      </c>
      <c r="W1305">
        <v>8</v>
      </c>
      <c r="X1305" t="s">
        <v>100</v>
      </c>
      <c r="Y1305" t="b">
        <v>0</v>
      </c>
    </row>
    <row r="1306" spans="1:25" x14ac:dyDescent="0.25">
      <c r="A1306" t="s">
        <v>92</v>
      </c>
      <c r="B1306" t="s">
        <v>319</v>
      </c>
      <c r="C1306" t="s">
        <v>320</v>
      </c>
      <c r="D1306" t="s">
        <v>109</v>
      </c>
      <c r="E1306" t="s">
        <v>333</v>
      </c>
      <c r="F1306" t="s">
        <v>97</v>
      </c>
      <c r="H1306" t="s">
        <v>97</v>
      </c>
      <c r="I1306">
        <v>1</v>
      </c>
      <c r="J1306" t="s">
        <v>103</v>
      </c>
      <c r="K1306" s="19">
        <v>0.625</v>
      </c>
      <c r="L1306" s="19">
        <v>0.79166666666666663</v>
      </c>
      <c r="M1306">
        <v>4</v>
      </c>
      <c r="N1306">
        <v>0</v>
      </c>
      <c r="O1306">
        <v>0</v>
      </c>
      <c r="P1306">
        <v>0</v>
      </c>
      <c r="Q1306" t="s">
        <v>97</v>
      </c>
      <c r="R1306">
        <v>0</v>
      </c>
      <c r="S1306" s="19">
        <v>0</v>
      </c>
      <c r="U1306" s="19">
        <v>0</v>
      </c>
      <c r="V1306" t="s">
        <v>97</v>
      </c>
      <c r="W1306">
        <v>4</v>
      </c>
      <c r="X1306" t="s">
        <v>100</v>
      </c>
      <c r="Y1306" t="b">
        <v>0</v>
      </c>
    </row>
    <row r="1307" spans="1:25" x14ac:dyDescent="0.25">
      <c r="A1307" t="s">
        <v>92</v>
      </c>
      <c r="B1307" t="s">
        <v>319</v>
      </c>
      <c r="C1307" t="s">
        <v>320</v>
      </c>
      <c r="D1307" t="s">
        <v>109</v>
      </c>
      <c r="E1307" t="s">
        <v>333</v>
      </c>
      <c r="F1307" t="s">
        <v>97</v>
      </c>
      <c r="H1307" t="s">
        <v>97</v>
      </c>
      <c r="I1307">
        <v>2</v>
      </c>
      <c r="J1307" t="s">
        <v>105</v>
      </c>
      <c r="K1307" s="19">
        <v>0.45833333333333331</v>
      </c>
      <c r="L1307" s="19">
        <v>0.8125</v>
      </c>
      <c r="M1307">
        <v>8.5</v>
      </c>
      <c r="N1307">
        <v>0</v>
      </c>
      <c r="O1307">
        <v>0</v>
      </c>
      <c r="P1307">
        <v>0</v>
      </c>
      <c r="Q1307" t="s">
        <v>97</v>
      </c>
      <c r="R1307">
        <v>30</v>
      </c>
      <c r="S1307" s="19">
        <v>0.54166666666666663</v>
      </c>
      <c r="U1307" s="19">
        <v>0</v>
      </c>
      <c r="V1307" t="s">
        <v>334</v>
      </c>
      <c r="W1307">
        <v>8</v>
      </c>
      <c r="X1307" t="s">
        <v>100</v>
      </c>
      <c r="Y1307" t="b">
        <v>0</v>
      </c>
    </row>
    <row r="1308" spans="1:25" x14ac:dyDescent="0.25">
      <c r="A1308" t="s">
        <v>92</v>
      </c>
      <c r="B1308" t="s">
        <v>319</v>
      </c>
      <c r="C1308" t="s">
        <v>320</v>
      </c>
      <c r="D1308" t="s">
        <v>109</v>
      </c>
      <c r="E1308" t="s">
        <v>333</v>
      </c>
      <c r="F1308" t="s">
        <v>97</v>
      </c>
      <c r="H1308" t="s">
        <v>97</v>
      </c>
      <c r="I1308">
        <v>2</v>
      </c>
      <c r="J1308" t="s">
        <v>105</v>
      </c>
      <c r="K1308" s="19">
        <v>0.625</v>
      </c>
      <c r="L1308" s="19">
        <v>0.79166666666666663</v>
      </c>
      <c r="M1308">
        <v>4</v>
      </c>
      <c r="N1308">
        <v>0</v>
      </c>
      <c r="O1308">
        <v>0</v>
      </c>
      <c r="P1308">
        <v>0</v>
      </c>
      <c r="Q1308" t="s">
        <v>97</v>
      </c>
      <c r="R1308">
        <v>0</v>
      </c>
      <c r="S1308" s="19">
        <v>0</v>
      </c>
      <c r="U1308" s="19">
        <v>0</v>
      </c>
      <c r="V1308" t="s">
        <v>97</v>
      </c>
      <c r="W1308">
        <v>4</v>
      </c>
      <c r="X1308" t="s">
        <v>100</v>
      </c>
      <c r="Y1308" t="b">
        <v>0</v>
      </c>
    </row>
    <row r="1309" spans="1:25" x14ac:dyDescent="0.25">
      <c r="A1309" t="s">
        <v>92</v>
      </c>
      <c r="B1309" t="s">
        <v>319</v>
      </c>
      <c r="C1309" t="s">
        <v>320</v>
      </c>
      <c r="D1309" t="s">
        <v>109</v>
      </c>
      <c r="E1309" t="s">
        <v>333</v>
      </c>
      <c r="F1309" t="s">
        <v>97</v>
      </c>
      <c r="H1309" t="s">
        <v>97</v>
      </c>
      <c r="I1309">
        <v>2</v>
      </c>
      <c r="J1309" t="s">
        <v>99</v>
      </c>
      <c r="K1309" s="19">
        <v>0.45833333333333331</v>
      </c>
      <c r="L1309" s="19">
        <v>0.8125</v>
      </c>
      <c r="M1309">
        <v>8.5</v>
      </c>
      <c r="N1309">
        <v>0</v>
      </c>
      <c r="O1309">
        <v>0</v>
      </c>
      <c r="P1309">
        <v>0</v>
      </c>
      <c r="Q1309" t="s">
        <v>97</v>
      </c>
      <c r="R1309">
        <v>30</v>
      </c>
      <c r="S1309" s="19">
        <v>0.54166666666666663</v>
      </c>
      <c r="U1309" s="19">
        <v>0</v>
      </c>
      <c r="V1309" t="s">
        <v>334</v>
      </c>
      <c r="W1309">
        <v>8</v>
      </c>
      <c r="X1309" t="s">
        <v>100</v>
      </c>
      <c r="Y1309" t="b">
        <v>0</v>
      </c>
    </row>
    <row r="1310" spans="1:25" x14ac:dyDescent="0.25">
      <c r="A1310" t="s">
        <v>92</v>
      </c>
      <c r="B1310" t="s">
        <v>319</v>
      </c>
      <c r="C1310" t="s">
        <v>320</v>
      </c>
      <c r="D1310" t="s">
        <v>109</v>
      </c>
      <c r="E1310" t="s">
        <v>333</v>
      </c>
      <c r="F1310" t="s">
        <v>97</v>
      </c>
      <c r="H1310" t="s">
        <v>97</v>
      </c>
      <c r="I1310">
        <v>2</v>
      </c>
      <c r="J1310" t="s">
        <v>99</v>
      </c>
      <c r="K1310" s="19">
        <v>0.625</v>
      </c>
      <c r="L1310" s="19">
        <v>0.79166666666666663</v>
      </c>
      <c r="M1310">
        <v>4</v>
      </c>
      <c r="N1310">
        <v>0</v>
      </c>
      <c r="O1310">
        <v>0</v>
      </c>
      <c r="P1310">
        <v>0</v>
      </c>
      <c r="Q1310" t="s">
        <v>97</v>
      </c>
      <c r="R1310">
        <v>0</v>
      </c>
      <c r="S1310" s="19">
        <v>0</v>
      </c>
      <c r="U1310" s="19">
        <v>0</v>
      </c>
      <c r="V1310" t="s">
        <v>97</v>
      </c>
      <c r="W1310">
        <v>4</v>
      </c>
      <c r="X1310" t="s">
        <v>100</v>
      </c>
      <c r="Y1310" t="b">
        <v>0</v>
      </c>
    </row>
    <row r="1311" spans="1:25" x14ac:dyDescent="0.25">
      <c r="A1311" t="s">
        <v>92</v>
      </c>
      <c r="B1311" t="s">
        <v>319</v>
      </c>
      <c r="C1311" t="s">
        <v>320</v>
      </c>
      <c r="D1311" t="s">
        <v>109</v>
      </c>
      <c r="E1311" t="s">
        <v>333</v>
      </c>
      <c r="F1311" t="s">
        <v>97</v>
      </c>
      <c r="H1311" t="s">
        <v>97</v>
      </c>
      <c r="I1311">
        <v>2</v>
      </c>
      <c r="J1311" t="s">
        <v>113</v>
      </c>
      <c r="K1311" s="19">
        <v>0.45833333333333331</v>
      </c>
      <c r="L1311" s="19">
        <v>0.8125</v>
      </c>
      <c r="M1311">
        <v>8.5</v>
      </c>
      <c r="N1311">
        <v>305.04000000000002</v>
      </c>
      <c r="O1311">
        <v>0</v>
      </c>
      <c r="P1311">
        <v>0</v>
      </c>
      <c r="Q1311" t="s">
        <v>97</v>
      </c>
      <c r="R1311">
        <v>30</v>
      </c>
      <c r="S1311" s="19">
        <v>0.54166666666666663</v>
      </c>
      <c r="U1311" s="19">
        <v>0</v>
      </c>
      <c r="V1311" t="s">
        <v>334</v>
      </c>
      <c r="W1311">
        <v>8</v>
      </c>
      <c r="X1311" t="s">
        <v>100</v>
      </c>
      <c r="Y1311" t="b">
        <v>0</v>
      </c>
    </row>
    <row r="1312" spans="1:25" x14ac:dyDescent="0.25">
      <c r="A1312" t="s">
        <v>92</v>
      </c>
      <c r="B1312" t="s">
        <v>319</v>
      </c>
      <c r="C1312" t="s">
        <v>320</v>
      </c>
      <c r="D1312" t="s">
        <v>109</v>
      </c>
      <c r="E1312" t="s">
        <v>333</v>
      </c>
      <c r="F1312" t="s">
        <v>97</v>
      </c>
      <c r="H1312" t="s">
        <v>97</v>
      </c>
      <c r="I1312">
        <v>2</v>
      </c>
      <c r="J1312" t="s">
        <v>113</v>
      </c>
      <c r="K1312" s="19">
        <v>0.625</v>
      </c>
      <c r="L1312" s="19">
        <v>0.79166666666666663</v>
      </c>
      <c r="M1312">
        <v>4</v>
      </c>
      <c r="N1312">
        <v>0</v>
      </c>
      <c r="O1312">
        <v>0</v>
      </c>
      <c r="P1312">
        <v>0</v>
      </c>
      <c r="Q1312" t="s">
        <v>97</v>
      </c>
      <c r="R1312">
        <v>0</v>
      </c>
      <c r="S1312" s="19">
        <v>0</v>
      </c>
      <c r="U1312" s="19">
        <v>0</v>
      </c>
      <c r="V1312" t="s">
        <v>97</v>
      </c>
      <c r="W1312">
        <v>4</v>
      </c>
      <c r="X1312" t="s">
        <v>100</v>
      </c>
      <c r="Y1312" t="b">
        <v>0</v>
      </c>
    </row>
    <row r="1313" spans="1:25" x14ac:dyDescent="0.25">
      <c r="A1313" t="s">
        <v>92</v>
      </c>
      <c r="B1313" t="s">
        <v>319</v>
      </c>
      <c r="C1313" t="s">
        <v>320</v>
      </c>
      <c r="D1313" t="s">
        <v>109</v>
      </c>
      <c r="E1313" t="s">
        <v>333</v>
      </c>
      <c r="F1313" t="s">
        <v>97</v>
      </c>
      <c r="H1313" t="s">
        <v>97</v>
      </c>
      <c r="I1313">
        <v>2</v>
      </c>
      <c r="J1313" t="s">
        <v>114</v>
      </c>
      <c r="K1313" s="19">
        <v>0.45833333333333331</v>
      </c>
      <c r="L1313" s="19">
        <v>0.8125</v>
      </c>
      <c r="M1313">
        <v>8.5</v>
      </c>
      <c r="N1313">
        <v>355.88</v>
      </c>
      <c r="O1313">
        <v>0</v>
      </c>
      <c r="P1313">
        <v>0</v>
      </c>
      <c r="Q1313" t="s">
        <v>97</v>
      </c>
      <c r="R1313">
        <v>30</v>
      </c>
      <c r="S1313" s="19">
        <v>0.54166666666666663</v>
      </c>
      <c r="U1313" s="19">
        <v>0</v>
      </c>
      <c r="V1313" t="s">
        <v>334</v>
      </c>
      <c r="W1313">
        <v>8</v>
      </c>
      <c r="X1313" t="s">
        <v>100</v>
      </c>
      <c r="Y1313" t="b">
        <v>0</v>
      </c>
    </row>
    <row r="1314" spans="1:25" x14ac:dyDescent="0.25">
      <c r="A1314" t="s">
        <v>92</v>
      </c>
      <c r="B1314" t="s">
        <v>319</v>
      </c>
      <c r="C1314" t="s">
        <v>320</v>
      </c>
      <c r="D1314" t="s">
        <v>109</v>
      </c>
      <c r="E1314" t="s">
        <v>333</v>
      </c>
      <c r="F1314" t="s">
        <v>97</v>
      </c>
      <c r="H1314" t="s">
        <v>97</v>
      </c>
      <c r="I1314">
        <v>2</v>
      </c>
      <c r="J1314" t="s">
        <v>114</v>
      </c>
      <c r="K1314" s="19">
        <v>0.625</v>
      </c>
      <c r="L1314" s="19">
        <v>0.79166666666666663</v>
      </c>
      <c r="M1314">
        <v>4</v>
      </c>
      <c r="N1314">
        <v>0</v>
      </c>
      <c r="O1314">
        <v>0</v>
      </c>
      <c r="P1314">
        <v>0</v>
      </c>
      <c r="Q1314" t="s">
        <v>97</v>
      </c>
      <c r="R1314">
        <v>0</v>
      </c>
      <c r="S1314" s="19">
        <v>0</v>
      </c>
      <c r="U1314" s="19">
        <v>0</v>
      </c>
      <c r="V1314" t="s">
        <v>97</v>
      </c>
      <c r="W1314">
        <v>4</v>
      </c>
      <c r="X1314" t="s">
        <v>100</v>
      </c>
      <c r="Y1314" t="b">
        <v>0</v>
      </c>
    </row>
    <row r="1315" spans="1:25" x14ac:dyDescent="0.25">
      <c r="A1315" t="s">
        <v>92</v>
      </c>
      <c r="B1315" t="s">
        <v>319</v>
      </c>
      <c r="C1315" t="s">
        <v>320</v>
      </c>
      <c r="D1315" t="s">
        <v>109</v>
      </c>
      <c r="E1315" t="s">
        <v>333</v>
      </c>
      <c r="F1315" t="s">
        <v>97</v>
      </c>
      <c r="H1315" t="s">
        <v>97</v>
      </c>
      <c r="I1315">
        <v>2</v>
      </c>
      <c r="J1315" t="s">
        <v>101</v>
      </c>
      <c r="K1315" s="19">
        <v>0.45833333333333331</v>
      </c>
      <c r="L1315" s="19">
        <v>0.8125</v>
      </c>
      <c r="M1315">
        <v>8.5</v>
      </c>
      <c r="N1315">
        <v>0</v>
      </c>
      <c r="O1315">
        <v>0</v>
      </c>
      <c r="P1315">
        <v>0</v>
      </c>
      <c r="Q1315" t="s">
        <v>97</v>
      </c>
      <c r="R1315">
        <v>30</v>
      </c>
      <c r="S1315" s="19">
        <v>0.54166666666666663</v>
      </c>
      <c r="U1315" s="19">
        <v>0</v>
      </c>
      <c r="V1315" t="s">
        <v>334</v>
      </c>
      <c r="W1315">
        <v>8</v>
      </c>
      <c r="X1315" t="s">
        <v>100</v>
      </c>
      <c r="Y1315" t="b">
        <v>0</v>
      </c>
    </row>
    <row r="1316" spans="1:25" x14ac:dyDescent="0.25">
      <c r="A1316" t="s">
        <v>92</v>
      </c>
      <c r="B1316" t="s">
        <v>319</v>
      </c>
      <c r="C1316" t="s">
        <v>320</v>
      </c>
      <c r="D1316" t="s">
        <v>109</v>
      </c>
      <c r="E1316" t="s">
        <v>333</v>
      </c>
      <c r="F1316" t="s">
        <v>97</v>
      </c>
      <c r="H1316" t="s">
        <v>97</v>
      </c>
      <c r="I1316">
        <v>2</v>
      </c>
      <c r="J1316" t="s">
        <v>101</v>
      </c>
      <c r="K1316" s="19">
        <v>0.625</v>
      </c>
      <c r="L1316" s="19">
        <v>0.79166666666666663</v>
      </c>
      <c r="M1316">
        <v>4</v>
      </c>
      <c r="N1316">
        <v>0</v>
      </c>
      <c r="O1316">
        <v>0</v>
      </c>
      <c r="P1316">
        <v>0</v>
      </c>
      <c r="Q1316" t="s">
        <v>97</v>
      </c>
      <c r="R1316">
        <v>0</v>
      </c>
      <c r="S1316" s="19">
        <v>0</v>
      </c>
      <c r="U1316" s="19">
        <v>0</v>
      </c>
      <c r="V1316" t="s">
        <v>97</v>
      </c>
      <c r="W1316">
        <v>4</v>
      </c>
      <c r="X1316" t="s">
        <v>100</v>
      </c>
      <c r="Y1316" t="b">
        <v>0</v>
      </c>
    </row>
    <row r="1317" spans="1:25" x14ac:dyDescent="0.25">
      <c r="A1317" t="s">
        <v>92</v>
      </c>
      <c r="B1317" t="s">
        <v>319</v>
      </c>
      <c r="C1317" t="s">
        <v>320</v>
      </c>
      <c r="D1317" t="s">
        <v>109</v>
      </c>
      <c r="E1317" t="s">
        <v>333</v>
      </c>
      <c r="F1317" t="s">
        <v>97</v>
      </c>
      <c r="H1317" t="s">
        <v>97</v>
      </c>
      <c r="I1317">
        <v>2</v>
      </c>
      <c r="J1317" t="s">
        <v>102</v>
      </c>
      <c r="K1317" s="19">
        <v>0.45833333333333331</v>
      </c>
      <c r="L1317" s="19">
        <v>0.8125</v>
      </c>
      <c r="M1317">
        <v>8.5</v>
      </c>
      <c r="N1317">
        <v>0</v>
      </c>
      <c r="O1317">
        <v>0</v>
      </c>
      <c r="P1317">
        <v>0</v>
      </c>
      <c r="Q1317" t="s">
        <v>97</v>
      </c>
      <c r="R1317">
        <v>30</v>
      </c>
      <c r="S1317" s="19">
        <v>0.54166666666666663</v>
      </c>
      <c r="U1317" s="19">
        <v>0</v>
      </c>
      <c r="V1317" t="s">
        <v>334</v>
      </c>
      <c r="W1317">
        <v>8</v>
      </c>
      <c r="X1317" t="s">
        <v>100</v>
      </c>
      <c r="Y1317" t="b">
        <v>0</v>
      </c>
    </row>
    <row r="1318" spans="1:25" x14ac:dyDescent="0.25">
      <c r="A1318" t="s">
        <v>92</v>
      </c>
      <c r="B1318" t="s">
        <v>319</v>
      </c>
      <c r="C1318" t="s">
        <v>320</v>
      </c>
      <c r="D1318" t="s">
        <v>109</v>
      </c>
      <c r="E1318" t="s">
        <v>333</v>
      </c>
      <c r="F1318" t="s">
        <v>97</v>
      </c>
      <c r="H1318" t="s">
        <v>97</v>
      </c>
      <c r="I1318">
        <v>2</v>
      </c>
      <c r="J1318" t="s">
        <v>102</v>
      </c>
      <c r="K1318" s="19">
        <v>0.625</v>
      </c>
      <c r="L1318" s="19">
        <v>0.79166666666666663</v>
      </c>
      <c r="M1318">
        <v>4</v>
      </c>
      <c r="N1318">
        <v>0</v>
      </c>
      <c r="O1318">
        <v>0</v>
      </c>
      <c r="P1318">
        <v>0</v>
      </c>
      <c r="Q1318" t="s">
        <v>97</v>
      </c>
      <c r="R1318">
        <v>0</v>
      </c>
      <c r="S1318" s="19">
        <v>0</v>
      </c>
      <c r="U1318" s="19">
        <v>0</v>
      </c>
      <c r="V1318" t="s">
        <v>97</v>
      </c>
      <c r="W1318">
        <v>4</v>
      </c>
      <c r="X1318" t="s">
        <v>100</v>
      </c>
      <c r="Y1318" t="b">
        <v>0</v>
      </c>
    </row>
    <row r="1319" spans="1:25" x14ac:dyDescent="0.25">
      <c r="A1319" t="s">
        <v>92</v>
      </c>
      <c r="B1319" t="s">
        <v>319</v>
      </c>
      <c r="C1319" t="s">
        <v>320</v>
      </c>
      <c r="D1319" t="s">
        <v>109</v>
      </c>
      <c r="E1319" t="s">
        <v>333</v>
      </c>
      <c r="F1319" t="s">
        <v>97</v>
      </c>
      <c r="H1319" t="s">
        <v>97</v>
      </c>
      <c r="I1319">
        <v>2</v>
      </c>
      <c r="J1319" t="s">
        <v>103</v>
      </c>
      <c r="K1319" s="19">
        <v>0.45833333333333331</v>
      </c>
      <c r="L1319" s="19">
        <v>0.8125</v>
      </c>
      <c r="M1319">
        <v>8.5</v>
      </c>
      <c r="N1319">
        <v>0</v>
      </c>
      <c r="O1319">
        <v>0</v>
      </c>
      <c r="P1319">
        <v>0</v>
      </c>
      <c r="Q1319" t="s">
        <v>97</v>
      </c>
      <c r="R1319">
        <v>30</v>
      </c>
      <c r="S1319" s="19">
        <v>0.54166666666666663</v>
      </c>
      <c r="U1319" s="19">
        <v>0</v>
      </c>
      <c r="V1319" t="s">
        <v>334</v>
      </c>
      <c r="W1319">
        <v>8</v>
      </c>
      <c r="X1319" t="s">
        <v>100</v>
      </c>
      <c r="Y1319" t="b">
        <v>0</v>
      </c>
    </row>
    <row r="1320" spans="1:25" x14ac:dyDescent="0.25">
      <c r="A1320" t="s">
        <v>92</v>
      </c>
      <c r="B1320" t="s">
        <v>319</v>
      </c>
      <c r="C1320" t="s">
        <v>320</v>
      </c>
      <c r="D1320" t="s">
        <v>109</v>
      </c>
      <c r="E1320" t="s">
        <v>333</v>
      </c>
      <c r="F1320" t="s">
        <v>97</v>
      </c>
      <c r="H1320" t="s">
        <v>97</v>
      </c>
      <c r="I1320">
        <v>2</v>
      </c>
      <c r="J1320" t="s">
        <v>103</v>
      </c>
      <c r="K1320" s="19">
        <v>0.625</v>
      </c>
      <c r="L1320" s="19">
        <v>0.79166666666666663</v>
      </c>
      <c r="M1320">
        <v>4</v>
      </c>
      <c r="N1320">
        <v>0</v>
      </c>
      <c r="O1320">
        <v>0</v>
      </c>
      <c r="P1320">
        <v>0</v>
      </c>
      <c r="Q1320" t="s">
        <v>97</v>
      </c>
      <c r="R1320">
        <v>0</v>
      </c>
      <c r="S1320" s="19">
        <v>0</v>
      </c>
      <c r="U1320" s="19">
        <v>0</v>
      </c>
      <c r="V1320" t="s">
        <v>97</v>
      </c>
      <c r="W1320">
        <v>4</v>
      </c>
      <c r="X1320" t="s">
        <v>100</v>
      </c>
      <c r="Y1320" t="b">
        <v>0</v>
      </c>
    </row>
    <row r="1321" spans="1:25" x14ac:dyDescent="0.25">
      <c r="A1321" t="s">
        <v>92</v>
      </c>
      <c r="B1321" t="s">
        <v>335</v>
      </c>
      <c r="C1321" t="s">
        <v>320</v>
      </c>
      <c r="D1321" t="s">
        <v>146</v>
      </c>
      <c r="E1321" t="s">
        <v>115</v>
      </c>
      <c r="F1321" t="s">
        <v>97</v>
      </c>
      <c r="H1321" t="s">
        <v>97</v>
      </c>
      <c r="I1321">
        <v>1</v>
      </c>
      <c r="J1321" t="s">
        <v>105</v>
      </c>
      <c r="K1321" s="19">
        <v>0.29166666666666669</v>
      </c>
      <c r="L1321" s="19">
        <v>0.64583333333333337</v>
      </c>
      <c r="M1321">
        <v>8.5</v>
      </c>
      <c r="N1321">
        <v>203.36</v>
      </c>
      <c r="O1321">
        <v>0</v>
      </c>
      <c r="P1321">
        <v>0</v>
      </c>
      <c r="Q1321" t="s">
        <v>97</v>
      </c>
      <c r="R1321">
        <v>30</v>
      </c>
      <c r="S1321" s="19">
        <v>0.5</v>
      </c>
      <c r="U1321" s="19">
        <v>0</v>
      </c>
      <c r="V1321" t="s">
        <v>97</v>
      </c>
      <c r="W1321">
        <v>8</v>
      </c>
      <c r="X1321" t="s">
        <v>100</v>
      </c>
      <c r="Y1321" t="b">
        <v>0</v>
      </c>
    </row>
    <row r="1322" spans="1:25" x14ac:dyDescent="0.25">
      <c r="A1322" t="s">
        <v>92</v>
      </c>
      <c r="B1322" t="s">
        <v>335</v>
      </c>
      <c r="C1322" t="s">
        <v>320</v>
      </c>
      <c r="D1322" t="s">
        <v>146</v>
      </c>
      <c r="E1322" t="s">
        <v>115</v>
      </c>
      <c r="F1322" t="s">
        <v>97</v>
      </c>
      <c r="H1322" t="s">
        <v>97</v>
      </c>
      <c r="I1322">
        <v>2</v>
      </c>
      <c r="J1322" t="s">
        <v>105</v>
      </c>
      <c r="K1322" s="19">
        <v>0.29166666666666669</v>
      </c>
      <c r="L1322" s="19">
        <v>0.64583333333333337</v>
      </c>
      <c r="M1322">
        <v>8.5</v>
      </c>
      <c r="N1322">
        <v>203.36</v>
      </c>
      <c r="O1322">
        <v>0</v>
      </c>
      <c r="P1322">
        <v>0</v>
      </c>
      <c r="Q1322" t="s">
        <v>97</v>
      </c>
      <c r="R1322">
        <v>30</v>
      </c>
      <c r="S1322" s="19">
        <v>0.5</v>
      </c>
      <c r="U1322" s="19">
        <v>0</v>
      </c>
      <c r="V1322" t="s">
        <v>97</v>
      </c>
      <c r="W1322">
        <v>8</v>
      </c>
      <c r="X1322" t="s">
        <v>100</v>
      </c>
      <c r="Y1322" t="b">
        <v>0</v>
      </c>
    </row>
    <row r="1323" spans="1:25" x14ac:dyDescent="0.25">
      <c r="A1323" t="s">
        <v>92</v>
      </c>
      <c r="B1323" t="s">
        <v>335</v>
      </c>
      <c r="C1323" t="s">
        <v>320</v>
      </c>
      <c r="D1323" t="s">
        <v>146</v>
      </c>
      <c r="E1323" t="s">
        <v>115</v>
      </c>
      <c r="F1323" t="s">
        <v>97</v>
      </c>
      <c r="G1323">
        <v>22857</v>
      </c>
      <c r="H1323" t="s">
        <v>330</v>
      </c>
      <c r="I1323">
        <v>1</v>
      </c>
      <c r="J1323" t="s">
        <v>99</v>
      </c>
      <c r="K1323" s="19">
        <v>0.29166666666666669</v>
      </c>
      <c r="L1323" s="19">
        <v>0.64583333333333337</v>
      </c>
      <c r="M1323">
        <v>8.5</v>
      </c>
      <c r="N1323">
        <v>228.56</v>
      </c>
      <c r="O1323">
        <v>64</v>
      </c>
      <c r="P1323">
        <v>76</v>
      </c>
      <c r="Q1323" t="s">
        <v>97</v>
      </c>
      <c r="R1323">
        <v>30</v>
      </c>
      <c r="S1323" s="19">
        <v>0.5</v>
      </c>
      <c r="U1323" s="19">
        <v>0</v>
      </c>
      <c r="V1323" t="s">
        <v>97</v>
      </c>
      <c r="W1323">
        <v>8</v>
      </c>
      <c r="X1323" t="s">
        <v>100</v>
      </c>
      <c r="Y1323" t="b">
        <v>0</v>
      </c>
    </row>
    <row r="1324" spans="1:25" x14ac:dyDescent="0.25">
      <c r="A1324" t="s">
        <v>92</v>
      </c>
      <c r="B1324" t="s">
        <v>335</v>
      </c>
      <c r="C1324" t="s">
        <v>320</v>
      </c>
      <c r="D1324" t="s">
        <v>146</v>
      </c>
      <c r="E1324" t="s">
        <v>115</v>
      </c>
      <c r="F1324" t="s">
        <v>97</v>
      </c>
      <c r="G1324">
        <v>22857</v>
      </c>
      <c r="H1324" t="s">
        <v>330</v>
      </c>
      <c r="I1324">
        <v>1</v>
      </c>
      <c r="J1324" t="s">
        <v>101</v>
      </c>
      <c r="K1324" s="19">
        <v>0.29166666666666669</v>
      </c>
      <c r="L1324" s="19">
        <v>0.64583333333333337</v>
      </c>
      <c r="M1324">
        <v>8.5</v>
      </c>
      <c r="N1324">
        <v>228.56</v>
      </c>
      <c r="O1324">
        <v>64</v>
      </c>
      <c r="P1324">
        <v>76</v>
      </c>
      <c r="Q1324" t="s">
        <v>97</v>
      </c>
      <c r="R1324">
        <v>30</v>
      </c>
      <c r="S1324" s="19">
        <v>0.5</v>
      </c>
      <c r="U1324" s="19">
        <v>0.41666666666666669</v>
      </c>
      <c r="V1324" t="s">
        <v>97</v>
      </c>
      <c r="W1324">
        <v>8</v>
      </c>
      <c r="X1324" t="s">
        <v>100</v>
      </c>
      <c r="Y1324" t="b">
        <v>0</v>
      </c>
    </row>
    <row r="1325" spans="1:25" x14ac:dyDescent="0.25">
      <c r="A1325" t="s">
        <v>92</v>
      </c>
      <c r="B1325" t="s">
        <v>335</v>
      </c>
      <c r="C1325" t="s">
        <v>320</v>
      </c>
      <c r="D1325" t="s">
        <v>146</v>
      </c>
      <c r="E1325" t="s">
        <v>115</v>
      </c>
      <c r="F1325" t="s">
        <v>97</v>
      </c>
      <c r="G1325">
        <v>22857</v>
      </c>
      <c r="H1325" t="s">
        <v>330</v>
      </c>
      <c r="I1325">
        <v>1</v>
      </c>
      <c r="J1325" t="s">
        <v>102</v>
      </c>
      <c r="K1325" s="19">
        <v>0.29166666666666669</v>
      </c>
      <c r="L1325" s="19">
        <v>0.64583333333333337</v>
      </c>
      <c r="M1325">
        <v>8.5</v>
      </c>
      <c r="N1325">
        <v>228.56</v>
      </c>
      <c r="O1325">
        <v>64</v>
      </c>
      <c r="P1325">
        <v>76</v>
      </c>
      <c r="Q1325" t="s">
        <v>97</v>
      </c>
      <c r="R1325">
        <v>30</v>
      </c>
      <c r="S1325" s="19">
        <v>0.5</v>
      </c>
      <c r="U1325" s="19">
        <v>0</v>
      </c>
      <c r="V1325" t="s">
        <v>97</v>
      </c>
      <c r="W1325">
        <v>8</v>
      </c>
      <c r="X1325" t="s">
        <v>100</v>
      </c>
      <c r="Y1325" t="b">
        <v>0</v>
      </c>
    </row>
    <row r="1326" spans="1:25" x14ac:dyDescent="0.25">
      <c r="A1326" t="s">
        <v>92</v>
      </c>
      <c r="B1326" t="s">
        <v>335</v>
      </c>
      <c r="C1326" t="s">
        <v>320</v>
      </c>
      <c r="D1326" t="s">
        <v>146</v>
      </c>
      <c r="E1326" t="s">
        <v>115</v>
      </c>
      <c r="F1326" t="s">
        <v>97</v>
      </c>
      <c r="G1326">
        <v>22857</v>
      </c>
      <c r="H1326" t="s">
        <v>330</v>
      </c>
      <c r="I1326">
        <v>1</v>
      </c>
      <c r="J1326" t="s">
        <v>103</v>
      </c>
      <c r="K1326" s="19">
        <v>0.29166666666666669</v>
      </c>
      <c r="L1326" s="19">
        <v>0.64583333333333337</v>
      </c>
      <c r="M1326">
        <v>8.5</v>
      </c>
      <c r="N1326">
        <v>228.56</v>
      </c>
      <c r="O1326">
        <v>64</v>
      </c>
      <c r="P1326">
        <v>76</v>
      </c>
      <c r="Q1326" t="s">
        <v>97</v>
      </c>
      <c r="R1326">
        <v>30</v>
      </c>
      <c r="S1326" s="19">
        <v>0.5</v>
      </c>
      <c r="U1326" s="19">
        <v>0</v>
      </c>
      <c r="V1326" t="s">
        <v>97</v>
      </c>
      <c r="W1326">
        <v>8</v>
      </c>
      <c r="X1326" t="s">
        <v>100</v>
      </c>
      <c r="Y1326" t="b">
        <v>0</v>
      </c>
    </row>
    <row r="1327" spans="1:25" x14ac:dyDescent="0.25">
      <c r="A1327" t="s">
        <v>92</v>
      </c>
      <c r="B1327" t="s">
        <v>335</v>
      </c>
      <c r="C1327" t="s">
        <v>320</v>
      </c>
      <c r="D1327" t="s">
        <v>146</v>
      </c>
      <c r="E1327" t="s">
        <v>115</v>
      </c>
      <c r="F1327" t="s">
        <v>97</v>
      </c>
      <c r="G1327">
        <v>22857</v>
      </c>
      <c r="H1327" t="s">
        <v>330</v>
      </c>
      <c r="I1327">
        <v>2</v>
      </c>
      <c r="J1327" t="s">
        <v>99</v>
      </c>
      <c r="K1327" s="19">
        <v>0.29166666666666669</v>
      </c>
      <c r="L1327" s="19">
        <v>0.64583333333333337</v>
      </c>
      <c r="M1327">
        <v>8.5</v>
      </c>
      <c r="N1327">
        <v>228.56</v>
      </c>
      <c r="O1327">
        <v>64</v>
      </c>
      <c r="P1327">
        <v>76</v>
      </c>
      <c r="Q1327" t="s">
        <v>97</v>
      </c>
      <c r="R1327">
        <v>30</v>
      </c>
      <c r="S1327" s="19">
        <v>0.5</v>
      </c>
      <c r="U1327" s="19">
        <v>0</v>
      </c>
      <c r="V1327" t="s">
        <v>97</v>
      </c>
      <c r="W1327">
        <v>8</v>
      </c>
      <c r="X1327" t="s">
        <v>100</v>
      </c>
      <c r="Y1327" t="b">
        <v>0</v>
      </c>
    </row>
    <row r="1328" spans="1:25" x14ac:dyDescent="0.25">
      <c r="A1328" t="s">
        <v>92</v>
      </c>
      <c r="B1328" t="s">
        <v>335</v>
      </c>
      <c r="C1328" t="s">
        <v>320</v>
      </c>
      <c r="D1328" t="s">
        <v>146</v>
      </c>
      <c r="E1328" t="s">
        <v>115</v>
      </c>
      <c r="F1328" t="s">
        <v>97</v>
      </c>
      <c r="G1328">
        <v>22857</v>
      </c>
      <c r="H1328" t="s">
        <v>330</v>
      </c>
      <c r="I1328">
        <v>2</v>
      </c>
      <c r="J1328" t="s">
        <v>101</v>
      </c>
      <c r="K1328" s="19">
        <v>0.29166666666666669</v>
      </c>
      <c r="L1328" s="19">
        <v>0.64583333333333337</v>
      </c>
      <c r="M1328">
        <v>8.5</v>
      </c>
      <c r="N1328">
        <v>228.56</v>
      </c>
      <c r="O1328">
        <v>64</v>
      </c>
      <c r="P1328">
        <v>76</v>
      </c>
      <c r="Q1328" t="s">
        <v>97</v>
      </c>
      <c r="R1328">
        <v>30</v>
      </c>
      <c r="S1328" s="19">
        <v>0.5</v>
      </c>
      <c r="U1328" s="19"/>
      <c r="V1328" t="s">
        <v>97</v>
      </c>
      <c r="W1328">
        <v>8</v>
      </c>
      <c r="X1328" t="s">
        <v>100</v>
      </c>
      <c r="Y1328" t="b">
        <v>0</v>
      </c>
    </row>
    <row r="1329" spans="1:25" x14ac:dyDescent="0.25">
      <c r="A1329" t="s">
        <v>92</v>
      </c>
      <c r="B1329" t="s">
        <v>335</v>
      </c>
      <c r="C1329" t="s">
        <v>320</v>
      </c>
      <c r="D1329" t="s">
        <v>146</v>
      </c>
      <c r="E1329" t="s">
        <v>115</v>
      </c>
      <c r="F1329" t="s">
        <v>97</v>
      </c>
      <c r="G1329">
        <v>22857</v>
      </c>
      <c r="H1329" t="s">
        <v>330</v>
      </c>
      <c r="I1329">
        <v>2</v>
      </c>
      <c r="J1329" t="s">
        <v>102</v>
      </c>
      <c r="K1329" s="19">
        <v>0.29166666666666669</v>
      </c>
      <c r="L1329" s="19">
        <v>0.64583333333333337</v>
      </c>
      <c r="M1329">
        <v>8.5</v>
      </c>
      <c r="N1329">
        <v>228.56</v>
      </c>
      <c r="O1329">
        <v>64</v>
      </c>
      <c r="P1329">
        <v>76</v>
      </c>
      <c r="Q1329" t="s">
        <v>97</v>
      </c>
      <c r="R1329">
        <v>30</v>
      </c>
      <c r="S1329" s="19">
        <v>0.5</v>
      </c>
      <c r="U1329" s="19">
        <v>0.41666666666666669</v>
      </c>
      <c r="V1329" t="s">
        <v>97</v>
      </c>
      <c r="W1329">
        <v>8</v>
      </c>
      <c r="X1329" t="s">
        <v>100</v>
      </c>
      <c r="Y1329" t="b">
        <v>0</v>
      </c>
    </row>
    <row r="1330" spans="1:25" x14ac:dyDescent="0.25">
      <c r="A1330" t="s">
        <v>92</v>
      </c>
      <c r="B1330" t="s">
        <v>335</v>
      </c>
      <c r="C1330" t="s">
        <v>320</v>
      </c>
      <c r="D1330" t="s">
        <v>146</v>
      </c>
      <c r="E1330" t="s">
        <v>115</v>
      </c>
      <c r="F1330" t="s">
        <v>97</v>
      </c>
      <c r="G1330">
        <v>22857</v>
      </c>
      <c r="H1330" t="s">
        <v>330</v>
      </c>
      <c r="I1330">
        <v>2</v>
      </c>
      <c r="J1330" t="s">
        <v>103</v>
      </c>
      <c r="K1330" s="19">
        <v>0.29166666666666669</v>
      </c>
      <c r="L1330" s="19">
        <v>0.64583333333333337</v>
      </c>
      <c r="M1330">
        <v>8.5</v>
      </c>
      <c r="N1330">
        <v>228.56</v>
      </c>
      <c r="O1330">
        <v>64</v>
      </c>
      <c r="P1330">
        <v>76</v>
      </c>
      <c r="Q1330" t="s">
        <v>97</v>
      </c>
      <c r="R1330">
        <v>30</v>
      </c>
      <c r="S1330" s="19">
        <v>0.5</v>
      </c>
      <c r="U1330" s="19">
        <v>0.41666666666666669</v>
      </c>
      <c r="V1330" t="s">
        <v>97</v>
      </c>
      <c r="W1330">
        <v>8</v>
      </c>
      <c r="X1330" t="s">
        <v>100</v>
      </c>
      <c r="Y1330" t="b">
        <v>0</v>
      </c>
    </row>
    <row r="1331" spans="1:25" x14ac:dyDescent="0.25">
      <c r="A1331" t="s">
        <v>92</v>
      </c>
      <c r="B1331" t="s">
        <v>336</v>
      </c>
      <c r="C1331" t="s">
        <v>320</v>
      </c>
      <c r="D1331" t="s">
        <v>154</v>
      </c>
      <c r="E1331" t="s">
        <v>115</v>
      </c>
      <c r="F1331" t="s">
        <v>97</v>
      </c>
      <c r="H1331" t="s">
        <v>97</v>
      </c>
      <c r="I1331">
        <v>2</v>
      </c>
      <c r="J1331" t="s">
        <v>105</v>
      </c>
      <c r="K1331" s="19">
        <v>0.29166666666666669</v>
      </c>
      <c r="L1331" s="19">
        <v>0.5625</v>
      </c>
      <c r="M1331">
        <v>6.5</v>
      </c>
      <c r="N1331">
        <v>133.32</v>
      </c>
      <c r="O1331">
        <v>0</v>
      </c>
      <c r="P1331">
        <v>0</v>
      </c>
      <c r="Q1331" t="s">
        <v>97</v>
      </c>
      <c r="R1331">
        <v>30</v>
      </c>
      <c r="S1331" s="19">
        <v>0.5</v>
      </c>
      <c r="U1331" s="19">
        <v>0</v>
      </c>
      <c r="V1331" t="s">
        <v>97</v>
      </c>
      <c r="W1331">
        <v>6</v>
      </c>
      <c r="X1331" t="s">
        <v>100</v>
      </c>
      <c r="Y1331" t="b">
        <v>0</v>
      </c>
    </row>
    <row r="1332" spans="1:25" x14ac:dyDescent="0.25">
      <c r="A1332" t="s">
        <v>92</v>
      </c>
      <c r="B1332" t="s">
        <v>336</v>
      </c>
      <c r="C1332" t="s">
        <v>320</v>
      </c>
      <c r="D1332" t="s">
        <v>154</v>
      </c>
      <c r="E1332" t="s">
        <v>115</v>
      </c>
      <c r="F1332" t="s">
        <v>97</v>
      </c>
      <c r="H1332" t="s">
        <v>97</v>
      </c>
      <c r="I1332">
        <v>2</v>
      </c>
      <c r="J1332" t="s">
        <v>105</v>
      </c>
      <c r="K1332" s="19">
        <v>0.29166666666666669</v>
      </c>
      <c r="L1332" s="19">
        <v>0.64583333333333337</v>
      </c>
      <c r="M1332">
        <v>8.5</v>
      </c>
      <c r="N1332">
        <v>177.76</v>
      </c>
      <c r="O1332">
        <v>0</v>
      </c>
      <c r="P1332">
        <v>0</v>
      </c>
      <c r="Q1332" t="s">
        <v>97</v>
      </c>
      <c r="R1332">
        <v>30</v>
      </c>
      <c r="S1332" s="19">
        <v>0.5</v>
      </c>
      <c r="U1332" s="19">
        <v>0</v>
      </c>
      <c r="V1332" t="s">
        <v>97</v>
      </c>
      <c r="W1332">
        <v>8</v>
      </c>
      <c r="X1332" t="s">
        <v>100</v>
      </c>
      <c r="Y1332" t="b">
        <v>0</v>
      </c>
    </row>
    <row r="1333" spans="1:25" x14ac:dyDescent="0.25">
      <c r="A1333" t="s">
        <v>92</v>
      </c>
      <c r="B1333" t="s">
        <v>336</v>
      </c>
      <c r="C1333" t="s">
        <v>320</v>
      </c>
      <c r="D1333" t="s">
        <v>154</v>
      </c>
      <c r="E1333" t="s">
        <v>115</v>
      </c>
      <c r="F1333" t="s">
        <v>97</v>
      </c>
      <c r="H1333" t="s">
        <v>97</v>
      </c>
      <c r="I1333">
        <v>2</v>
      </c>
      <c r="J1333" t="s">
        <v>101</v>
      </c>
      <c r="K1333" s="19">
        <v>0.29166666666666669</v>
      </c>
      <c r="L1333" s="19">
        <v>0.64583333333333337</v>
      </c>
      <c r="M1333">
        <v>8.5</v>
      </c>
      <c r="N1333">
        <v>232.4</v>
      </c>
      <c r="O1333">
        <v>0</v>
      </c>
      <c r="P1333">
        <v>0</v>
      </c>
      <c r="Q1333" t="s">
        <v>97</v>
      </c>
      <c r="R1333">
        <v>30</v>
      </c>
      <c r="S1333" s="19">
        <v>0.5</v>
      </c>
      <c r="U1333" s="19">
        <v>0.41666666666666669</v>
      </c>
      <c r="V1333" t="s">
        <v>97</v>
      </c>
      <c r="W1333">
        <v>8</v>
      </c>
      <c r="X1333" t="s">
        <v>100</v>
      </c>
      <c r="Y1333" t="b">
        <v>0</v>
      </c>
    </row>
    <row r="1334" spans="1:25" x14ac:dyDescent="0.25">
      <c r="A1334" t="s">
        <v>92</v>
      </c>
      <c r="B1334" t="s">
        <v>336</v>
      </c>
      <c r="C1334" t="s">
        <v>320</v>
      </c>
      <c r="D1334" t="s">
        <v>154</v>
      </c>
      <c r="E1334" t="s">
        <v>115</v>
      </c>
      <c r="F1334" t="s">
        <v>97</v>
      </c>
      <c r="H1334" t="s">
        <v>97</v>
      </c>
      <c r="I1334">
        <v>2</v>
      </c>
      <c r="J1334" t="s">
        <v>102</v>
      </c>
      <c r="K1334" s="19">
        <v>0.29166666666666669</v>
      </c>
      <c r="L1334" s="19">
        <v>0.64583333333333337</v>
      </c>
      <c r="M1334">
        <v>8.5</v>
      </c>
      <c r="N1334">
        <v>232.4</v>
      </c>
      <c r="O1334">
        <v>0</v>
      </c>
      <c r="P1334">
        <v>0</v>
      </c>
      <c r="Q1334" t="s">
        <v>97</v>
      </c>
      <c r="R1334">
        <v>30</v>
      </c>
      <c r="S1334" s="19">
        <v>0.5</v>
      </c>
      <c r="U1334" s="19">
        <v>0</v>
      </c>
      <c r="V1334" t="s">
        <v>97</v>
      </c>
      <c r="W1334">
        <v>8</v>
      </c>
      <c r="X1334" t="s">
        <v>100</v>
      </c>
      <c r="Y1334" t="b">
        <v>0</v>
      </c>
    </row>
    <row r="1335" spans="1:25" x14ac:dyDescent="0.25">
      <c r="A1335" t="s">
        <v>92</v>
      </c>
      <c r="B1335" t="s">
        <v>336</v>
      </c>
      <c r="C1335" t="s">
        <v>320</v>
      </c>
      <c r="D1335" t="s">
        <v>154</v>
      </c>
      <c r="E1335" t="s">
        <v>115</v>
      </c>
      <c r="F1335" t="s">
        <v>97</v>
      </c>
      <c r="H1335" t="s">
        <v>97</v>
      </c>
      <c r="I1335">
        <v>2</v>
      </c>
      <c r="J1335" t="s">
        <v>103</v>
      </c>
      <c r="K1335" s="19">
        <v>0.29166666666666669</v>
      </c>
      <c r="L1335" s="19">
        <v>0.64583333333333337</v>
      </c>
      <c r="M1335">
        <v>8.5</v>
      </c>
      <c r="N1335">
        <v>232.4</v>
      </c>
      <c r="O1335">
        <v>0</v>
      </c>
      <c r="P1335">
        <v>0</v>
      </c>
      <c r="Q1335" t="s">
        <v>97</v>
      </c>
      <c r="R1335">
        <v>30</v>
      </c>
      <c r="S1335" s="19">
        <v>0.5</v>
      </c>
      <c r="U1335" s="19">
        <v>0.41666666666666669</v>
      </c>
      <c r="V1335" t="s">
        <v>97</v>
      </c>
      <c r="W1335">
        <v>8</v>
      </c>
      <c r="X1335" t="s">
        <v>100</v>
      </c>
      <c r="Y1335" t="b">
        <v>0</v>
      </c>
    </row>
    <row r="1336" spans="1:25" x14ac:dyDescent="0.25">
      <c r="A1336" t="s">
        <v>92</v>
      </c>
      <c r="B1336" t="s">
        <v>336</v>
      </c>
      <c r="C1336" t="s">
        <v>320</v>
      </c>
      <c r="D1336" t="s">
        <v>154</v>
      </c>
      <c r="E1336" t="s">
        <v>115</v>
      </c>
      <c r="F1336" t="s">
        <v>97</v>
      </c>
      <c r="G1336">
        <v>16740</v>
      </c>
      <c r="H1336" t="s">
        <v>337</v>
      </c>
      <c r="I1336">
        <v>1</v>
      </c>
      <c r="J1336" t="s">
        <v>101</v>
      </c>
      <c r="K1336" s="19">
        <v>0.29166666666666669</v>
      </c>
      <c r="L1336" s="19">
        <v>0.5625</v>
      </c>
      <c r="M1336">
        <v>6.5</v>
      </c>
      <c r="N1336">
        <v>158.28</v>
      </c>
      <c r="O1336">
        <v>12</v>
      </c>
      <c r="P1336">
        <v>76</v>
      </c>
      <c r="Q1336" t="s">
        <v>97</v>
      </c>
      <c r="R1336">
        <v>30</v>
      </c>
      <c r="S1336" s="19">
        <v>0.5</v>
      </c>
      <c r="U1336" s="19">
        <v>0</v>
      </c>
      <c r="V1336" t="s">
        <v>97</v>
      </c>
      <c r="W1336">
        <v>6</v>
      </c>
      <c r="X1336" t="s">
        <v>100</v>
      </c>
      <c r="Y1336" t="b">
        <v>0</v>
      </c>
    </row>
    <row r="1337" spans="1:25" x14ac:dyDescent="0.25">
      <c r="A1337" t="s">
        <v>92</v>
      </c>
      <c r="B1337" t="s">
        <v>336</v>
      </c>
      <c r="C1337" t="s">
        <v>320</v>
      </c>
      <c r="D1337" t="s">
        <v>154</v>
      </c>
      <c r="E1337" t="s">
        <v>115</v>
      </c>
      <c r="F1337" t="s">
        <v>97</v>
      </c>
      <c r="G1337">
        <v>16740</v>
      </c>
      <c r="H1337" t="s">
        <v>337</v>
      </c>
      <c r="I1337">
        <v>1</v>
      </c>
      <c r="J1337" t="s">
        <v>102</v>
      </c>
      <c r="K1337" s="19">
        <v>0.29166666666666669</v>
      </c>
      <c r="L1337" s="19">
        <v>0.64583333333333337</v>
      </c>
      <c r="M1337">
        <v>8.5</v>
      </c>
      <c r="N1337">
        <v>211.04</v>
      </c>
      <c r="O1337">
        <v>12</v>
      </c>
      <c r="P1337">
        <v>76</v>
      </c>
      <c r="Q1337" t="s">
        <v>97</v>
      </c>
      <c r="R1337">
        <v>30</v>
      </c>
      <c r="S1337" s="19">
        <v>0.5</v>
      </c>
      <c r="U1337" s="19">
        <v>0</v>
      </c>
      <c r="V1337" t="s">
        <v>97</v>
      </c>
      <c r="W1337">
        <v>8</v>
      </c>
      <c r="X1337" t="s">
        <v>100</v>
      </c>
      <c r="Y1337" t="b">
        <v>0</v>
      </c>
    </row>
    <row r="1338" spans="1:25" x14ac:dyDescent="0.25">
      <c r="A1338" t="s">
        <v>92</v>
      </c>
      <c r="B1338" t="s">
        <v>336</v>
      </c>
      <c r="C1338" t="s">
        <v>320</v>
      </c>
      <c r="D1338" t="s">
        <v>154</v>
      </c>
      <c r="E1338" t="s">
        <v>115</v>
      </c>
      <c r="F1338" t="s">
        <v>97</v>
      </c>
      <c r="G1338">
        <v>16740</v>
      </c>
      <c r="H1338" t="s">
        <v>337</v>
      </c>
      <c r="I1338">
        <v>1</v>
      </c>
      <c r="J1338" t="s">
        <v>103</v>
      </c>
      <c r="K1338" s="19">
        <v>0.29166666666666669</v>
      </c>
      <c r="L1338" s="19">
        <v>0.5625</v>
      </c>
      <c r="M1338">
        <v>6.5</v>
      </c>
      <c r="N1338">
        <v>158.28</v>
      </c>
      <c r="O1338">
        <v>12</v>
      </c>
      <c r="P1338">
        <v>76</v>
      </c>
      <c r="Q1338" t="s">
        <v>97</v>
      </c>
      <c r="R1338">
        <v>30</v>
      </c>
      <c r="S1338" s="19">
        <v>0.5</v>
      </c>
      <c r="U1338" s="19">
        <v>0</v>
      </c>
      <c r="V1338" t="s">
        <v>97</v>
      </c>
      <c r="W1338">
        <v>6</v>
      </c>
      <c r="X1338" t="s">
        <v>100</v>
      </c>
      <c r="Y1338" t="b">
        <v>0</v>
      </c>
    </row>
    <row r="1339" spans="1:25" x14ac:dyDescent="0.25">
      <c r="A1339" t="s">
        <v>92</v>
      </c>
      <c r="B1339" t="s">
        <v>336</v>
      </c>
      <c r="C1339" t="s">
        <v>320</v>
      </c>
      <c r="D1339" t="s">
        <v>154</v>
      </c>
      <c r="E1339" t="s">
        <v>115</v>
      </c>
      <c r="F1339" t="s">
        <v>97</v>
      </c>
      <c r="G1339">
        <v>16740</v>
      </c>
      <c r="H1339" t="s">
        <v>337</v>
      </c>
      <c r="I1339">
        <v>2</v>
      </c>
      <c r="J1339" t="s">
        <v>101</v>
      </c>
      <c r="K1339" s="19">
        <v>0.29166666666666669</v>
      </c>
      <c r="L1339" s="19">
        <v>0.5625</v>
      </c>
      <c r="M1339">
        <v>6.5</v>
      </c>
      <c r="N1339">
        <v>158.28</v>
      </c>
      <c r="O1339">
        <v>12</v>
      </c>
      <c r="P1339">
        <v>76</v>
      </c>
      <c r="Q1339" t="s">
        <v>97</v>
      </c>
      <c r="R1339">
        <v>30</v>
      </c>
      <c r="S1339" s="19">
        <v>0.5</v>
      </c>
      <c r="U1339" s="19">
        <v>0</v>
      </c>
      <c r="V1339" t="s">
        <v>97</v>
      </c>
      <c r="W1339">
        <v>6</v>
      </c>
      <c r="X1339" t="s">
        <v>100</v>
      </c>
      <c r="Y1339" t="b">
        <v>0</v>
      </c>
    </row>
    <row r="1340" spans="1:25" x14ac:dyDescent="0.25">
      <c r="A1340" t="s">
        <v>92</v>
      </c>
      <c r="B1340" t="s">
        <v>336</v>
      </c>
      <c r="C1340" t="s">
        <v>320</v>
      </c>
      <c r="D1340" t="s">
        <v>154</v>
      </c>
      <c r="E1340" t="s">
        <v>115</v>
      </c>
      <c r="F1340" t="s">
        <v>97</v>
      </c>
      <c r="G1340">
        <v>16740</v>
      </c>
      <c r="H1340" t="s">
        <v>337</v>
      </c>
      <c r="I1340">
        <v>2</v>
      </c>
      <c r="J1340" t="s">
        <v>102</v>
      </c>
      <c r="K1340" s="19">
        <v>0.29166666666666669</v>
      </c>
      <c r="L1340" s="19">
        <v>0.64583333333333337</v>
      </c>
      <c r="M1340">
        <v>8.5</v>
      </c>
      <c r="N1340">
        <v>211.04</v>
      </c>
      <c r="O1340">
        <v>12</v>
      </c>
      <c r="P1340">
        <v>76</v>
      </c>
      <c r="Q1340" t="s">
        <v>97</v>
      </c>
      <c r="R1340">
        <v>30</v>
      </c>
      <c r="S1340" s="19">
        <v>0.5</v>
      </c>
      <c r="U1340" s="19">
        <v>0</v>
      </c>
      <c r="V1340" t="s">
        <v>97</v>
      </c>
      <c r="W1340">
        <v>8</v>
      </c>
      <c r="X1340" t="s">
        <v>100</v>
      </c>
      <c r="Y1340" t="b">
        <v>0</v>
      </c>
    </row>
    <row r="1341" spans="1:25" x14ac:dyDescent="0.25">
      <c r="A1341" t="s">
        <v>92</v>
      </c>
      <c r="B1341" t="s">
        <v>336</v>
      </c>
      <c r="C1341" t="s">
        <v>320</v>
      </c>
      <c r="D1341" t="s">
        <v>154</v>
      </c>
      <c r="E1341" t="s">
        <v>115</v>
      </c>
      <c r="F1341" t="s">
        <v>97</v>
      </c>
      <c r="G1341">
        <v>16740</v>
      </c>
      <c r="H1341" t="s">
        <v>337</v>
      </c>
      <c r="I1341">
        <v>2</v>
      </c>
      <c r="J1341" t="s">
        <v>103</v>
      </c>
      <c r="K1341" s="19">
        <v>0.29166666666666669</v>
      </c>
      <c r="L1341" s="19">
        <v>0.5625</v>
      </c>
      <c r="M1341">
        <v>6.5</v>
      </c>
      <c r="N1341">
        <v>158.28</v>
      </c>
      <c r="O1341">
        <v>12</v>
      </c>
      <c r="P1341">
        <v>76</v>
      </c>
      <c r="Q1341" t="s">
        <v>97</v>
      </c>
      <c r="R1341">
        <v>30</v>
      </c>
      <c r="S1341" s="19">
        <v>0.5</v>
      </c>
      <c r="U1341" s="19">
        <v>0</v>
      </c>
      <c r="V1341" t="s">
        <v>97</v>
      </c>
      <c r="W1341">
        <v>6</v>
      </c>
      <c r="X1341" t="s">
        <v>100</v>
      </c>
      <c r="Y1341" t="b">
        <v>0</v>
      </c>
    </row>
    <row r="1342" spans="1:25" x14ac:dyDescent="0.25">
      <c r="A1342" t="s">
        <v>92</v>
      </c>
      <c r="B1342" t="s">
        <v>336</v>
      </c>
      <c r="C1342" t="s">
        <v>320</v>
      </c>
      <c r="D1342" t="s">
        <v>154</v>
      </c>
      <c r="E1342" t="s">
        <v>115</v>
      </c>
      <c r="F1342" t="s">
        <v>97</v>
      </c>
      <c r="G1342">
        <v>24456</v>
      </c>
      <c r="H1342" t="s">
        <v>338</v>
      </c>
      <c r="I1342">
        <v>1</v>
      </c>
      <c r="J1342" t="s">
        <v>101</v>
      </c>
      <c r="K1342" s="19">
        <v>0.29166666666666669</v>
      </c>
      <c r="L1342" s="19">
        <v>0.5625</v>
      </c>
      <c r="M1342">
        <v>6.5</v>
      </c>
      <c r="N1342">
        <v>217.88</v>
      </c>
      <c r="O1342">
        <v>0</v>
      </c>
      <c r="P1342">
        <v>76</v>
      </c>
      <c r="Q1342" t="s">
        <v>97</v>
      </c>
      <c r="R1342">
        <v>30</v>
      </c>
      <c r="S1342" s="19">
        <v>0.5</v>
      </c>
      <c r="U1342" s="19">
        <v>0.41666666666666669</v>
      </c>
      <c r="V1342" t="s">
        <v>97</v>
      </c>
      <c r="W1342">
        <v>6</v>
      </c>
      <c r="X1342" t="s">
        <v>100</v>
      </c>
      <c r="Y1342" t="b">
        <v>0</v>
      </c>
    </row>
    <row r="1343" spans="1:25" x14ac:dyDescent="0.25">
      <c r="A1343" t="s">
        <v>92</v>
      </c>
      <c r="B1343" t="s">
        <v>336</v>
      </c>
      <c r="C1343" t="s">
        <v>320</v>
      </c>
      <c r="D1343" t="s">
        <v>154</v>
      </c>
      <c r="E1343" t="s">
        <v>115</v>
      </c>
      <c r="F1343" t="s">
        <v>97</v>
      </c>
      <c r="G1343">
        <v>24456</v>
      </c>
      <c r="H1343" t="s">
        <v>338</v>
      </c>
      <c r="I1343">
        <v>1</v>
      </c>
      <c r="J1343" t="s">
        <v>102</v>
      </c>
      <c r="K1343" s="19">
        <v>0.29166666666666669</v>
      </c>
      <c r="L1343" s="19">
        <v>0.64583333333333337</v>
      </c>
      <c r="M1343">
        <v>8.5</v>
      </c>
      <c r="N1343">
        <v>290.5</v>
      </c>
      <c r="O1343">
        <v>0</v>
      </c>
      <c r="P1343">
        <v>76</v>
      </c>
      <c r="Q1343" t="s">
        <v>97</v>
      </c>
      <c r="R1343">
        <v>30</v>
      </c>
      <c r="S1343" s="19">
        <v>0.5</v>
      </c>
      <c r="U1343" s="19">
        <v>0</v>
      </c>
      <c r="V1343" t="s">
        <v>97</v>
      </c>
      <c r="W1343">
        <v>8</v>
      </c>
      <c r="X1343" t="s">
        <v>100</v>
      </c>
      <c r="Y1343" t="b">
        <v>0</v>
      </c>
    </row>
    <row r="1344" spans="1:25" x14ac:dyDescent="0.25">
      <c r="A1344" t="s">
        <v>92</v>
      </c>
      <c r="B1344" t="s">
        <v>336</v>
      </c>
      <c r="C1344" t="s">
        <v>320</v>
      </c>
      <c r="D1344" t="s">
        <v>154</v>
      </c>
      <c r="E1344" t="s">
        <v>115</v>
      </c>
      <c r="F1344" t="s">
        <v>97</v>
      </c>
      <c r="G1344">
        <v>24456</v>
      </c>
      <c r="H1344" t="s">
        <v>338</v>
      </c>
      <c r="I1344">
        <v>1</v>
      </c>
      <c r="J1344" t="s">
        <v>103</v>
      </c>
      <c r="K1344" s="19">
        <v>0.29166666666666669</v>
      </c>
      <c r="L1344" s="19">
        <v>0.5625</v>
      </c>
      <c r="M1344">
        <v>6.5</v>
      </c>
      <c r="N1344">
        <v>217.88</v>
      </c>
      <c r="O1344">
        <v>0</v>
      </c>
      <c r="P1344">
        <v>76</v>
      </c>
      <c r="Q1344" t="s">
        <v>97</v>
      </c>
      <c r="R1344">
        <v>30</v>
      </c>
      <c r="S1344" s="19">
        <v>0.5</v>
      </c>
      <c r="U1344" s="19">
        <v>0.41666666666666669</v>
      </c>
      <c r="V1344" t="s">
        <v>97</v>
      </c>
      <c r="W1344">
        <v>6</v>
      </c>
      <c r="X1344" t="s">
        <v>100</v>
      </c>
      <c r="Y1344" t="b">
        <v>0</v>
      </c>
    </row>
    <row r="1345" spans="1:25" x14ac:dyDescent="0.25">
      <c r="A1345" t="s">
        <v>92</v>
      </c>
      <c r="B1345" t="s">
        <v>339</v>
      </c>
      <c r="C1345" t="s">
        <v>320</v>
      </c>
      <c r="D1345" t="s">
        <v>158</v>
      </c>
      <c r="E1345" t="s">
        <v>162</v>
      </c>
      <c r="F1345" t="s">
        <v>97</v>
      </c>
      <c r="G1345">
        <v>10938</v>
      </c>
      <c r="H1345" t="s">
        <v>340</v>
      </c>
      <c r="I1345">
        <v>1</v>
      </c>
      <c r="J1345" t="s">
        <v>102</v>
      </c>
      <c r="K1345" s="19">
        <v>0.41666666666666669</v>
      </c>
      <c r="L1345" s="19">
        <v>0.58333333333333337</v>
      </c>
      <c r="M1345">
        <v>4</v>
      </c>
      <c r="N1345">
        <v>116.2</v>
      </c>
      <c r="O1345">
        <v>12</v>
      </c>
      <c r="P1345">
        <v>76</v>
      </c>
      <c r="Q1345" t="s">
        <v>97</v>
      </c>
      <c r="R1345">
        <v>0</v>
      </c>
      <c r="S1345" s="19">
        <v>0.54166666666666663</v>
      </c>
      <c r="U1345" s="19"/>
      <c r="V1345" t="s">
        <v>341</v>
      </c>
      <c r="W1345">
        <v>4</v>
      </c>
      <c r="X1345" t="s">
        <v>100</v>
      </c>
      <c r="Y1345" t="b">
        <v>0</v>
      </c>
    </row>
    <row r="1346" spans="1:25" x14ac:dyDescent="0.25">
      <c r="A1346" t="s">
        <v>92</v>
      </c>
      <c r="B1346" t="s">
        <v>339</v>
      </c>
      <c r="C1346" t="s">
        <v>320</v>
      </c>
      <c r="D1346" t="s">
        <v>158</v>
      </c>
      <c r="E1346" t="s">
        <v>162</v>
      </c>
      <c r="F1346" t="s">
        <v>97</v>
      </c>
      <c r="G1346">
        <v>10938</v>
      </c>
      <c r="H1346" t="s">
        <v>340</v>
      </c>
      <c r="I1346">
        <v>2</v>
      </c>
      <c r="J1346" t="s">
        <v>102</v>
      </c>
      <c r="K1346" s="19">
        <v>0.41666666666666669</v>
      </c>
      <c r="L1346" s="19">
        <v>0.58333333333333337</v>
      </c>
      <c r="M1346">
        <v>4</v>
      </c>
      <c r="N1346">
        <v>116.2</v>
      </c>
      <c r="O1346">
        <v>12</v>
      </c>
      <c r="P1346">
        <v>76</v>
      </c>
      <c r="Q1346" t="s">
        <v>97</v>
      </c>
      <c r="R1346">
        <v>0</v>
      </c>
      <c r="S1346" s="19">
        <v>0.54166666666666663</v>
      </c>
      <c r="U1346" s="19"/>
      <c r="V1346" t="s">
        <v>341</v>
      </c>
      <c r="W1346">
        <v>4</v>
      </c>
      <c r="X1346" t="s">
        <v>100</v>
      </c>
      <c r="Y1346" t="b">
        <v>0</v>
      </c>
    </row>
    <row r="1347" spans="1:25" x14ac:dyDescent="0.25">
      <c r="A1347" t="s">
        <v>92</v>
      </c>
      <c r="B1347" t="s">
        <v>339</v>
      </c>
      <c r="C1347" t="s">
        <v>320</v>
      </c>
      <c r="D1347" t="s">
        <v>158</v>
      </c>
      <c r="E1347" t="s">
        <v>162</v>
      </c>
      <c r="F1347" t="s">
        <v>97</v>
      </c>
      <c r="G1347">
        <v>10989</v>
      </c>
      <c r="H1347" t="s">
        <v>342</v>
      </c>
      <c r="I1347">
        <v>1</v>
      </c>
      <c r="J1347" t="s">
        <v>105</v>
      </c>
      <c r="K1347" s="19">
        <v>0.375</v>
      </c>
      <c r="L1347" s="19">
        <v>0.6875</v>
      </c>
      <c r="M1347">
        <v>7.5</v>
      </c>
      <c r="N1347">
        <v>226.03</v>
      </c>
      <c r="O1347">
        <v>76</v>
      </c>
      <c r="P1347">
        <v>76</v>
      </c>
      <c r="Q1347" t="s">
        <v>97</v>
      </c>
      <c r="R1347">
        <v>30</v>
      </c>
      <c r="S1347" s="19">
        <v>0.54166666666666663</v>
      </c>
      <c r="U1347" s="19">
        <v>0.41666666666666669</v>
      </c>
      <c r="V1347" t="s">
        <v>343</v>
      </c>
      <c r="W1347">
        <v>7</v>
      </c>
      <c r="X1347" t="s">
        <v>100</v>
      </c>
      <c r="Y1347" t="b">
        <v>0</v>
      </c>
    </row>
    <row r="1348" spans="1:25" x14ac:dyDescent="0.25">
      <c r="A1348" t="s">
        <v>92</v>
      </c>
      <c r="B1348" t="s">
        <v>339</v>
      </c>
      <c r="C1348" t="s">
        <v>320</v>
      </c>
      <c r="D1348" t="s">
        <v>158</v>
      </c>
      <c r="E1348" t="s">
        <v>162</v>
      </c>
      <c r="F1348" t="s">
        <v>97</v>
      </c>
      <c r="G1348">
        <v>10989</v>
      </c>
      <c r="H1348" t="s">
        <v>342</v>
      </c>
      <c r="I1348">
        <v>1</v>
      </c>
      <c r="J1348" t="s">
        <v>99</v>
      </c>
      <c r="K1348" s="19">
        <v>0.375</v>
      </c>
      <c r="L1348" s="19">
        <v>0.72916666666666663</v>
      </c>
      <c r="M1348">
        <v>8.5</v>
      </c>
      <c r="N1348">
        <v>258.32</v>
      </c>
      <c r="O1348">
        <v>76</v>
      </c>
      <c r="P1348">
        <v>76</v>
      </c>
      <c r="Q1348" t="s">
        <v>97</v>
      </c>
      <c r="R1348">
        <v>30</v>
      </c>
      <c r="S1348" s="19">
        <v>0.58333333333333337</v>
      </c>
      <c r="U1348" s="19"/>
      <c r="V1348" t="s">
        <v>97</v>
      </c>
      <c r="W1348">
        <v>8</v>
      </c>
      <c r="X1348" t="s">
        <v>100</v>
      </c>
      <c r="Y1348" t="b">
        <v>0</v>
      </c>
    </row>
    <row r="1349" spans="1:25" x14ac:dyDescent="0.25">
      <c r="A1349" t="s">
        <v>92</v>
      </c>
      <c r="B1349" t="s">
        <v>339</v>
      </c>
      <c r="C1349" t="s">
        <v>320</v>
      </c>
      <c r="D1349" t="s">
        <v>158</v>
      </c>
      <c r="E1349" t="s">
        <v>162</v>
      </c>
      <c r="F1349" t="s">
        <v>97</v>
      </c>
      <c r="G1349">
        <v>10989</v>
      </c>
      <c r="H1349" t="s">
        <v>342</v>
      </c>
      <c r="I1349">
        <v>1</v>
      </c>
      <c r="J1349" t="s">
        <v>101</v>
      </c>
      <c r="K1349" s="19">
        <v>0.375</v>
      </c>
      <c r="L1349" s="19">
        <v>0.72916666666666663</v>
      </c>
      <c r="M1349">
        <v>8.5</v>
      </c>
      <c r="N1349">
        <v>258.32</v>
      </c>
      <c r="O1349">
        <v>76</v>
      </c>
      <c r="P1349">
        <v>76</v>
      </c>
      <c r="Q1349" t="s">
        <v>97</v>
      </c>
      <c r="R1349">
        <v>30</v>
      </c>
      <c r="S1349" s="19">
        <v>0.58333333333333337</v>
      </c>
      <c r="U1349" s="19">
        <v>0.41666666666666669</v>
      </c>
      <c r="V1349" t="s">
        <v>97</v>
      </c>
      <c r="W1349">
        <v>8</v>
      </c>
      <c r="X1349" t="s">
        <v>100</v>
      </c>
      <c r="Y1349" t="b">
        <v>0</v>
      </c>
    </row>
    <row r="1350" spans="1:25" x14ac:dyDescent="0.25">
      <c r="A1350" t="s">
        <v>92</v>
      </c>
      <c r="B1350" t="s">
        <v>339</v>
      </c>
      <c r="C1350" t="s">
        <v>320</v>
      </c>
      <c r="D1350" t="s">
        <v>158</v>
      </c>
      <c r="E1350" t="s">
        <v>162</v>
      </c>
      <c r="F1350" t="s">
        <v>97</v>
      </c>
      <c r="G1350">
        <v>10989</v>
      </c>
      <c r="H1350" t="s">
        <v>342</v>
      </c>
      <c r="I1350">
        <v>1</v>
      </c>
      <c r="J1350" t="s">
        <v>102</v>
      </c>
      <c r="K1350" s="19">
        <v>0.375</v>
      </c>
      <c r="L1350" s="19">
        <v>0.6875</v>
      </c>
      <c r="M1350">
        <v>7.5</v>
      </c>
      <c r="N1350">
        <v>226.03</v>
      </c>
      <c r="O1350">
        <v>76</v>
      </c>
      <c r="P1350">
        <v>76</v>
      </c>
      <c r="Q1350" t="s">
        <v>97</v>
      </c>
      <c r="R1350">
        <v>30</v>
      </c>
      <c r="S1350" s="19">
        <v>0.54166666666666663</v>
      </c>
      <c r="U1350" s="19"/>
      <c r="V1350" t="s">
        <v>343</v>
      </c>
      <c r="W1350">
        <v>7</v>
      </c>
      <c r="X1350" t="s">
        <v>100</v>
      </c>
      <c r="Y1350" t="b">
        <v>0</v>
      </c>
    </row>
    <row r="1351" spans="1:25" x14ac:dyDescent="0.25">
      <c r="A1351" t="s">
        <v>92</v>
      </c>
      <c r="B1351" t="s">
        <v>339</v>
      </c>
      <c r="C1351" t="s">
        <v>320</v>
      </c>
      <c r="D1351" t="s">
        <v>158</v>
      </c>
      <c r="E1351" t="s">
        <v>162</v>
      </c>
      <c r="F1351" t="s">
        <v>97</v>
      </c>
      <c r="G1351">
        <v>10989</v>
      </c>
      <c r="H1351" t="s">
        <v>342</v>
      </c>
      <c r="I1351">
        <v>1</v>
      </c>
      <c r="J1351" t="s">
        <v>103</v>
      </c>
      <c r="K1351" s="19">
        <v>0.375</v>
      </c>
      <c r="L1351" s="19">
        <v>0.72916666666666663</v>
      </c>
      <c r="M1351">
        <v>8.5</v>
      </c>
      <c r="N1351">
        <v>258.32</v>
      </c>
      <c r="O1351">
        <v>76</v>
      </c>
      <c r="P1351">
        <v>76</v>
      </c>
      <c r="Q1351" t="s">
        <v>97</v>
      </c>
      <c r="R1351">
        <v>30</v>
      </c>
      <c r="S1351" s="19">
        <v>0.58333333333333337</v>
      </c>
      <c r="U1351" s="19"/>
      <c r="V1351" t="s">
        <v>97</v>
      </c>
      <c r="W1351">
        <v>8</v>
      </c>
      <c r="X1351" t="s">
        <v>100</v>
      </c>
      <c r="Y1351" t="b">
        <v>0</v>
      </c>
    </row>
    <row r="1352" spans="1:25" x14ac:dyDescent="0.25">
      <c r="A1352" t="s">
        <v>92</v>
      </c>
      <c r="B1352" t="s">
        <v>339</v>
      </c>
      <c r="C1352" t="s">
        <v>320</v>
      </c>
      <c r="D1352" t="s">
        <v>158</v>
      </c>
      <c r="E1352" t="s">
        <v>162</v>
      </c>
      <c r="F1352" t="s">
        <v>97</v>
      </c>
      <c r="G1352">
        <v>10989</v>
      </c>
      <c r="H1352" t="s">
        <v>342</v>
      </c>
      <c r="I1352">
        <v>2</v>
      </c>
      <c r="J1352" t="s">
        <v>105</v>
      </c>
      <c r="K1352" s="19">
        <v>0.375</v>
      </c>
      <c r="L1352" s="19">
        <v>0.6875</v>
      </c>
      <c r="M1352">
        <v>7.5</v>
      </c>
      <c r="N1352">
        <v>226.03</v>
      </c>
      <c r="O1352">
        <v>76</v>
      </c>
      <c r="P1352">
        <v>76</v>
      </c>
      <c r="Q1352" t="s">
        <v>97</v>
      </c>
      <c r="R1352">
        <v>30</v>
      </c>
      <c r="S1352" s="19">
        <v>0.54166666666666663</v>
      </c>
      <c r="U1352" s="19">
        <v>0.41666666666666669</v>
      </c>
      <c r="V1352" t="s">
        <v>343</v>
      </c>
      <c r="W1352">
        <v>7</v>
      </c>
      <c r="X1352" t="s">
        <v>100</v>
      </c>
      <c r="Y1352" t="b">
        <v>0</v>
      </c>
    </row>
    <row r="1353" spans="1:25" x14ac:dyDescent="0.25">
      <c r="A1353" t="s">
        <v>92</v>
      </c>
      <c r="B1353" t="s">
        <v>339</v>
      </c>
      <c r="C1353" t="s">
        <v>320</v>
      </c>
      <c r="D1353" t="s">
        <v>158</v>
      </c>
      <c r="E1353" t="s">
        <v>162</v>
      </c>
      <c r="F1353" t="s">
        <v>97</v>
      </c>
      <c r="G1353">
        <v>10989</v>
      </c>
      <c r="H1353" t="s">
        <v>342</v>
      </c>
      <c r="I1353">
        <v>2</v>
      </c>
      <c r="J1353" t="s">
        <v>99</v>
      </c>
      <c r="K1353" s="19">
        <v>0.375</v>
      </c>
      <c r="L1353" s="19">
        <v>0.6875</v>
      </c>
      <c r="M1353">
        <v>7.5</v>
      </c>
      <c r="N1353">
        <v>226.03</v>
      </c>
      <c r="O1353">
        <v>76</v>
      </c>
      <c r="P1353">
        <v>76</v>
      </c>
      <c r="Q1353" t="s">
        <v>97</v>
      </c>
      <c r="R1353">
        <v>30</v>
      </c>
      <c r="S1353" s="19">
        <v>0.54166666666666663</v>
      </c>
      <c r="U1353" s="19"/>
      <c r="V1353" t="s">
        <v>343</v>
      </c>
      <c r="W1353">
        <v>7</v>
      </c>
      <c r="X1353" t="s">
        <v>100</v>
      </c>
      <c r="Y1353" t="b">
        <v>0</v>
      </c>
    </row>
    <row r="1354" spans="1:25" x14ac:dyDescent="0.25">
      <c r="A1354" t="s">
        <v>92</v>
      </c>
      <c r="B1354" t="s">
        <v>339</v>
      </c>
      <c r="C1354" t="s">
        <v>320</v>
      </c>
      <c r="D1354" t="s">
        <v>158</v>
      </c>
      <c r="E1354" t="s">
        <v>162</v>
      </c>
      <c r="F1354" t="s">
        <v>97</v>
      </c>
      <c r="G1354">
        <v>10989</v>
      </c>
      <c r="H1354" t="s">
        <v>342</v>
      </c>
      <c r="I1354">
        <v>2</v>
      </c>
      <c r="J1354" t="s">
        <v>101</v>
      </c>
      <c r="K1354" s="19">
        <v>0.375</v>
      </c>
      <c r="L1354" s="19">
        <v>0.72916666666666663</v>
      </c>
      <c r="M1354">
        <v>8.5</v>
      </c>
      <c r="N1354">
        <v>258.32</v>
      </c>
      <c r="O1354">
        <v>76</v>
      </c>
      <c r="P1354">
        <v>76</v>
      </c>
      <c r="Q1354" t="s">
        <v>97</v>
      </c>
      <c r="R1354">
        <v>30</v>
      </c>
      <c r="S1354" s="19">
        <v>0.58333333333333337</v>
      </c>
      <c r="U1354" s="19">
        <v>0.41666666666666669</v>
      </c>
      <c r="V1354" t="s">
        <v>97</v>
      </c>
      <c r="W1354">
        <v>8</v>
      </c>
      <c r="X1354" t="s">
        <v>100</v>
      </c>
      <c r="Y1354" t="b">
        <v>0</v>
      </c>
    </row>
    <row r="1355" spans="1:25" x14ac:dyDescent="0.25">
      <c r="A1355" t="s">
        <v>92</v>
      </c>
      <c r="B1355" t="s">
        <v>339</v>
      </c>
      <c r="C1355" t="s">
        <v>320</v>
      </c>
      <c r="D1355" t="s">
        <v>158</v>
      </c>
      <c r="E1355" t="s">
        <v>162</v>
      </c>
      <c r="F1355" t="s">
        <v>97</v>
      </c>
      <c r="G1355">
        <v>10989</v>
      </c>
      <c r="H1355" t="s">
        <v>342</v>
      </c>
      <c r="I1355">
        <v>2</v>
      </c>
      <c r="J1355" t="s">
        <v>102</v>
      </c>
      <c r="K1355" s="19">
        <v>0.375</v>
      </c>
      <c r="L1355" s="19">
        <v>0.72916666666666663</v>
      </c>
      <c r="M1355">
        <v>8.5</v>
      </c>
      <c r="N1355">
        <v>258.32</v>
      </c>
      <c r="O1355">
        <v>76</v>
      </c>
      <c r="P1355">
        <v>76</v>
      </c>
      <c r="Q1355" t="s">
        <v>97</v>
      </c>
      <c r="R1355">
        <v>30</v>
      </c>
      <c r="S1355" s="19">
        <v>0.58333333333333337</v>
      </c>
      <c r="U1355" s="19"/>
      <c r="V1355" t="s">
        <v>97</v>
      </c>
      <c r="W1355">
        <v>8</v>
      </c>
      <c r="X1355" t="s">
        <v>100</v>
      </c>
      <c r="Y1355" t="b">
        <v>0</v>
      </c>
    </row>
    <row r="1356" spans="1:25" x14ac:dyDescent="0.25">
      <c r="A1356" t="s">
        <v>92</v>
      </c>
      <c r="B1356" t="s">
        <v>339</v>
      </c>
      <c r="C1356" t="s">
        <v>320</v>
      </c>
      <c r="D1356" t="s">
        <v>158</v>
      </c>
      <c r="E1356" t="s">
        <v>162</v>
      </c>
      <c r="F1356" t="s">
        <v>97</v>
      </c>
      <c r="G1356">
        <v>10989</v>
      </c>
      <c r="H1356" t="s">
        <v>342</v>
      </c>
      <c r="I1356">
        <v>2</v>
      </c>
      <c r="J1356" t="s">
        <v>103</v>
      </c>
      <c r="K1356" s="19">
        <v>0.375</v>
      </c>
      <c r="L1356" s="19">
        <v>0.72916666666666663</v>
      </c>
      <c r="M1356">
        <v>8.5</v>
      </c>
      <c r="N1356">
        <v>258.32</v>
      </c>
      <c r="O1356">
        <v>76</v>
      </c>
      <c r="P1356">
        <v>76</v>
      </c>
      <c r="Q1356" t="s">
        <v>97</v>
      </c>
      <c r="R1356">
        <v>30</v>
      </c>
      <c r="S1356" s="19">
        <v>0.58333333333333337</v>
      </c>
      <c r="U1356" s="19">
        <v>0.41666666666666669</v>
      </c>
      <c r="V1356" t="s">
        <v>97</v>
      </c>
      <c r="W1356">
        <v>8</v>
      </c>
      <c r="X1356" t="s">
        <v>100</v>
      </c>
      <c r="Y1356" t="b">
        <v>0</v>
      </c>
    </row>
    <row r="1357" spans="1:25" x14ac:dyDescent="0.25">
      <c r="A1357" t="s">
        <v>92</v>
      </c>
      <c r="B1357" t="s">
        <v>339</v>
      </c>
      <c r="C1357" t="s">
        <v>320</v>
      </c>
      <c r="D1357" t="s">
        <v>158</v>
      </c>
      <c r="E1357" t="s">
        <v>162</v>
      </c>
      <c r="F1357" t="s">
        <v>97</v>
      </c>
      <c r="G1357">
        <v>14508</v>
      </c>
      <c r="H1357" t="s">
        <v>344</v>
      </c>
      <c r="I1357">
        <v>1</v>
      </c>
      <c r="J1357" t="s">
        <v>105</v>
      </c>
      <c r="K1357" s="19">
        <v>0.375</v>
      </c>
      <c r="L1357" s="19">
        <v>0.72916666666666663</v>
      </c>
      <c r="M1357">
        <v>8.5</v>
      </c>
      <c r="N1357">
        <v>258.32</v>
      </c>
      <c r="O1357">
        <v>72</v>
      </c>
      <c r="P1357">
        <v>76</v>
      </c>
      <c r="Q1357" t="s">
        <v>97</v>
      </c>
      <c r="R1357">
        <v>30</v>
      </c>
      <c r="S1357" s="19">
        <v>0.54166666666666663</v>
      </c>
      <c r="U1357" s="19">
        <v>0.41666666666666669</v>
      </c>
      <c r="V1357" t="s">
        <v>97</v>
      </c>
      <c r="W1357">
        <v>8</v>
      </c>
      <c r="X1357" t="s">
        <v>100</v>
      </c>
      <c r="Y1357" t="b">
        <v>0</v>
      </c>
    </row>
    <row r="1358" spans="1:25" x14ac:dyDescent="0.25">
      <c r="A1358" t="s">
        <v>92</v>
      </c>
      <c r="B1358" t="s">
        <v>339</v>
      </c>
      <c r="C1358" t="s">
        <v>320</v>
      </c>
      <c r="D1358" t="s">
        <v>158</v>
      </c>
      <c r="E1358" t="s">
        <v>162</v>
      </c>
      <c r="F1358" t="s">
        <v>97</v>
      </c>
      <c r="G1358">
        <v>14508</v>
      </c>
      <c r="H1358" t="s">
        <v>344</v>
      </c>
      <c r="I1358">
        <v>1</v>
      </c>
      <c r="J1358" t="s">
        <v>103</v>
      </c>
      <c r="K1358" s="19">
        <v>0.375</v>
      </c>
      <c r="L1358" s="19">
        <v>0.72916666666666663</v>
      </c>
      <c r="M1358">
        <v>8.5</v>
      </c>
      <c r="N1358">
        <v>258.32</v>
      </c>
      <c r="O1358">
        <v>72</v>
      </c>
      <c r="P1358">
        <v>76</v>
      </c>
      <c r="Q1358" t="s">
        <v>97</v>
      </c>
      <c r="R1358">
        <v>30</v>
      </c>
      <c r="S1358" s="19">
        <v>0.54166666666666663</v>
      </c>
      <c r="U1358" s="19"/>
      <c r="V1358" t="s">
        <v>97</v>
      </c>
      <c r="W1358">
        <v>8</v>
      </c>
      <c r="X1358" t="s">
        <v>100</v>
      </c>
      <c r="Y1358" t="b">
        <v>0</v>
      </c>
    </row>
    <row r="1359" spans="1:25" x14ac:dyDescent="0.25">
      <c r="A1359" t="s">
        <v>92</v>
      </c>
      <c r="B1359" t="s">
        <v>339</v>
      </c>
      <c r="C1359" t="s">
        <v>320</v>
      </c>
      <c r="D1359" t="s">
        <v>158</v>
      </c>
      <c r="E1359" t="s">
        <v>162</v>
      </c>
      <c r="F1359" t="s">
        <v>97</v>
      </c>
      <c r="G1359">
        <v>14508</v>
      </c>
      <c r="H1359" t="s">
        <v>344</v>
      </c>
      <c r="I1359">
        <v>2</v>
      </c>
      <c r="J1359" t="s">
        <v>105</v>
      </c>
      <c r="K1359" s="19">
        <v>0.375</v>
      </c>
      <c r="L1359" s="19">
        <v>0.72916666666666663</v>
      </c>
      <c r="M1359">
        <v>8.5</v>
      </c>
      <c r="N1359">
        <v>258.32</v>
      </c>
      <c r="O1359">
        <v>72</v>
      </c>
      <c r="P1359">
        <v>76</v>
      </c>
      <c r="Q1359" t="s">
        <v>97</v>
      </c>
      <c r="R1359">
        <v>30</v>
      </c>
      <c r="S1359" s="19">
        <v>0.54166666666666663</v>
      </c>
      <c r="U1359" s="19">
        <v>0.41666666666666669</v>
      </c>
      <c r="V1359" t="s">
        <v>97</v>
      </c>
      <c r="W1359">
        <v>8</v>
      </c>
      <c r="X1359" t="s">
        <v>100</v>
      </c>
      <c r="Y1359" t="b">
        <v>0</v>
      </c>
    </row>
    <row r="1360" spans="1:25" x14ac:dyDescent="0.25">
      <c r="A1360" t="s">
        <v>92</v>
      </c>
      <c r="B1360" t="s">
        <v>339</v>
      </c>
      <c r="C1360" t="s">
        <v>320</v>
      </c>
      <c r="D1360" t="s">
        <v>158</v>
      </c>
      <c r="E1360" t="s">
        <v>162</v>
      </c>
      <c r="F1360" t="s">
        <v>97</v>
      </c>
      <c r="G1360">
        <v>14508</v>
      </c>
      <c r="H1360" t="s">
        <v>344</v>
      </c>
      <c r="I1360">
        <v>2</v>
      </c>
      <c r="J1360" t="s">
        <v>103</v>
      </c>
      <c r="K1360" s="19">
        <v>0.375</v>
      </c>
      <c r="L1360" s="19">
        <v>0.72916666666666663</v>
      </c>
      <c r="M1360">
        <v>8.5</v>
      </c>
      <c r="N1360">
        <v>258.32</v>
      </c>
      <c r="O1360">
        <v>72</v>
      </c>
      <c r="P1360">
        <v>76</v>
      </c>
      <c r="Q1360" t="s">
        <v>97</v>
      </c>
      <c r="R1360">
        <v>30</v>
      </c>
      <c r="S1360" s="19">
        <v>0.54166666666666663</v>
      </c>
      <c r="U1360" s="19">
        <v>0.41666666666666669</v>
      </c>
      <c r="V1360" t="s">
        <v>97</v>
      </c>
      <c r="W1360">
        <v>8</v>
      </c>
      <c r="X1360" t="s">
        <v>100</v>
      </c>
      <c r="Y1360" t="b">
        <v>0</v>
      </c>
    </row>
    <row r="1361" spans="1:25" x14ac:dyDescent="0.25">
      <c r="A1361" t="s">
        <v>92</v>
      </c>
      <c r="B1361" t="s">
        <v>345</v>
      </c>
      <c r="C1361" t="s">
        <v>346</v>
      </c>
      <c r="D1361" t="s">
        <v>95</v>
      </c>
      <c r="E1361" t="s">
        <v>96</v>
      </c>
      <c r="F1361" t="s">
        <v>97</v>
      </c>
      <c r="G1361">
        <v>20676</v>
      </c>
      <c r="H1361" t="s">
        <v>347</v>
      </c>
      <c r="I1361">
        <v>1</v>
      </c>
      <c r="J1361" t="s">
        <v>105</v>
      </c>
      <c r="K1361" s="19">
        <v>0.33333333333333331</v>
      </c>
      <c r="L1361" s="19">
        <v>0.60416666666666663</v>
      </c>
      <c r="M1361">
        <v>6.5</v>
      </c>
      <c r="N1361">
        <v>175.14</v>
      </c>
      <c r="O1361">
        <v>64</v>
      </c>
      <c r="P1361">
        <v>76</v>
      </c>
      <c r="Q1361" t="s">
        <v>97</v>
      </c>
      <c r="R1361">
        <v>30</v>
      </c>
      <c r="S1361" s="19">
        <v>0.46875</v>
      </c>
      <c r="U1361" s="19"/>
      <c r="V1361" t="s">
        <v>97</v>
      </c>
      <c r="W1361">
        <v>6</v>
      </c>
      <c r="X1361" t="s">
        <v>100</v>
      </c>
      <c r="Y1361" t="b">
        <v>0</v>
      </c>
    </row>
    <row r="1362" spans="1:25" x14ac:dyDescent="0.25">
      <c r="A1362" t="s">
        <v>92</v>
      </c>
      <c r="B1362" t="s">
        <v>345</v>
      </c>
      <c r="C1362" t="s">
        <v>346</v>
      </c>
      <c r="D1362" t="s">
        <v>95</v>
      </c>
      <c r="E1362" t="s">
        <v>96</v>
      </c>
      <c r="F1362" t="s">
        <v>97</v>
      </c>
      <c r="G1362">
        <v>20676</v>
      </c>
      <c r="H1362" t="s">
        <v>347</v>
      </c>
      <c r="I1362">
        <v>1</v>
      </c>
      <c r="J1362" t="s">
        <v>99</v>
      </c>
      <c r="K1362" s="19">
        <v>0.33333333333333331</v>
      </c>
      <c r="L1362" s="19">
        <v>0.6875</v>
      </c>
      <c r="M1362">
        <v>8.5</v>
      </c>
      <c r="N1362">
        <v>233.52</v>
      </c>
      <c r="O1362">
        <v>64</v>
      </c>
      <c r="P1362">
        <v>76</v>
      </c>
      <c r="Q1362" t="s">
        <v>97</v>
      </c>
      <c r="R1362">
        <v>30</v>
      </c>
      <c r="S1362" s="19">
        <v>0.54166666666666663</v>
      </c>
      <c r="U1362" s="19">
        <v>0</v>
      </c>
      <c r="V1362" t="s">
        <v>348</v>
      </c>
      <c r="W1362">
        <v>8</v>
      </c>
      <c r="X1362" t="s">
        <v>100</v>
      </c>
      <c r="Y1362" t="b">
        <v>0</v>
      </c>
    </row>
    <row r="1363" spans="1:25" x14ac:dyDescent="0.25">
      <c r="A1363" t="s">
        <v>92</v>
      </c>
      <c r="B1363" t="s">
        <v>345</v>
      </c>
      <c r="C1363" t="s">
        <v>346</v>
      </c>
      <c r="D1363" t="s">
        <v>95</v>
      </c>
      <c r="E1363" t="s">
        <v>96</v>
      </c>
      <c r="F1363" t="s">
        <v>97</v>
      </c>
      <c r="G1363">
        <v>20676</v>
      </c>
      <c r="H1363" t="s">
        <v>347</v>
      </c>
      <c r="I1363">
        <v>1</v>
      </c>
      <c r="J1363" t="s">
        <v>101</v>
      </c>
      <c r="K1363" s="19">
        <v>0.33333333333333331</v>
      </c>
      <c r="L1363" s="19">
        <v>0.6875</v>
      </c>
      <c r="M1363">
        <v>8.5</v>
      </c>
      <c r="N1363">
        <v>233.52</v>
      </c>
      <c r="O1363">
        <v>64</v>
      </c>
      <c r="P1363">
        <v>76</v>
      </c>
      <c r="Q1363" t="s">
        <v>97</v>
      </c>
      <c r="R1363">
        <v>30</v>
      </c>
      <c r="S1363" s="19">
        <v>0.54166666666666663</v>
      </c>
      <c r="U1363" s="19">
        <v>0</v>
      </c>
      <c r="V1363" t="s">
        <v>348</v>
      </c>
      <c r="W1363">
        <v>8</v>
      </c>
      <c r="X1363" t="s">
        <v>100</v>
      </c>
      <c r="Y1363" t="b">
        <v>0</v>
      </c>
    </row>
    <row r="1364" spans="1:25" x14ac:dyDescent="0.25">
      <c r="A1364" t="s">
        <v>92</v>
      </c>
      <c r="B1364" t="s">
        <v>345</v>
      </c>
      <c r="C1364" t="s">
        <v>346</v>
      </c>
      <c r="D1364" t="s">
        <v>95</v>
      </c>
      <c r="E1364" t="s">
        <v>96</v>
      </c>
      <c r="F1364" t="s">
        <v>97</v>
      </c>
      <c r="G1364">
        <v>20676</v>
      </c>
      <c r="H1364" t="s">
        <v>347</v>
      </c>
      <c r="I1364">
        <v>1</v>
      </c>
      <c r="J1364" t="s">
        <v>102</v>
      </c>
      <c r="K1364" s="19">
        <v>0.33333333333333331</v>
      </c>
      <c r="L1364" s="19">
        <v>0.6875</v>
      </c>
      <c r="M1364">
        <v>8.5</v>
      </c>
      <c r="N1364">
        <v>233.52</v>
      </c>
      <c r="O1364">
        <v>64</v>
      </c>
      <c r="P1364">
        <v>76</v>
      </c>
      <c r="Q1364" t="s">
        <v>97</v>
      </c>
      <c r="R1364">
        <v>30</v>
      </c>
      <c r="S1364" s="19">
        <v>0.54166666666666663</v>
      </c>
      <c r="U1364" s="19">
        <v>0</v>
      </c>
      <c r="V1364" t="s">
        <v>348</v>
      </c>
      <c r="W1364">
        <v>8</v>
      </c>
      <c r="X1364" t="s">
        <v>100</v>
      </c>
      <c r="Y1364" t="b">
        <v>0</v>
      </c>
    </row>
    <row r="1365" spans="1:25" x14ac:dyDescent="0.25">
      <c r="A1365" t="s">
        <v>92</v>
      </c>
      <c r="B1365" t="s">
        <v>345</v>
      </c>
      <c r="C1365" t="s">
        <v>346</v>
      </c>
      <c r="D1365" t="s">
        <v>95</v>
      </c>
      <c r="E1365" t="s">
        <v>96</v>
      </c>
      <c r="F1365" t="s">
        <v>97</v>
      </c>
      <c r="G1365">
        <v>20676</v>
      </c>
      <c r="H1365" t="s">
        <v>347</v>
      </c>
      <c r="I1365">
        <v>1</v>
      </c>
      <c r="J1365" t="s">
        <v>103</v>
      </c>
      <c r="K1365" s="19">
        <v>0.33333333333333331</v>
      </c>
      <c r="L1365" s="19">
        <v>0.6875</v>
      </c>
      <c r="M1365">
        <v>8.5</v>
      </c>
      <c r="N1365">
        <v>233.52</v>
      </c>
      <c r="O1365">
        <v>64</v>
      </c>
      <c r="P1365">
        <v>76</v>
      </c>
      <c r="Q1365" t="s">
        <v>97</v>
      </c>
      <c r="R1365">
        <v>30</v>
      </c>
      <c r="S1365" s="19">
        <v>0.54166666666666663</v>
      </c>
      <c r="U1365" s="19">
        <v>0</v>
      </c>
      <c r="V1365" t="s">
        <v>348</v>
      </c>
      <c r="W1365">
        <v>8</v>
      </c>
      <c r="X1365" t="s">
        <v>100</v>
      </c>
      <c r="Y1365" t="b">
        <v>0</v>
      </c>
    </row>
    <row r="1366" spans="1:25" x14ac:dyDescent="0.25">
      <c r="A1366" t="s">
        <v>92</v>
      </c>
      <c r="B1366" t="s">
        <v>345</v>
      </c>
      <c r="C1366" t="s">
        <v>346</v>
      </c>
      <c r="D1366" t="s">
        <v>95</v>
      </c>
      <c r="E1366" t="s">
        <v>96</v>
      </c>
      <c r="F1366" t="s">
        <v>97</v>
      </c>
      <c r="G1366">
        <v>20676</v>
      </c>
      <c r="H1366" t="s">
        <v>347</v>
      </c>
      <c r="I1366">
        <v>2</v>
      </c>
      <c r="J1366" t="s">
        <v>105</v>
      </c>
      <c r="K1366" s="19">
        <v>0.33333333333333331</v>
      </c>
      <c r="L1366" s="19">
        <v>0.60416666666666663</v>
      </c>
      <c r="M1366">
        <v>6.5</v>
      </c>
      <c r="N1366">
        <v>175.14</v>
      </c>
      <c r="O1366">
        <v>64</v>
      </c>
      <c r="P1366">
        <v>76</v>
      </c>
      <c r="Q1366" t="s">
        <v>97</v>
      </c>
      <c r="R1366">
        <v>30</v>
      </c>
      <c r="S1366" s="19">
        <v>0.54166666666666663</v>
      </c>
      <c r="U1366" s="19"/>
      <c r="V1366" t="s">
        <v>348</v>
      </c>
      <c r="W1366">
        <v>6</v>
      </c>
      <c r="X1366" t="s">
        <v>100</v>
      </c>
      <c r="Y1366" t="b">
        <v>0</v>
      </c>
    </row>
    <row r="1367" spans="1:25" x14ac:dyDescent="0.25">
      <c r="A1367" t="s">
        <v>92</v>
      </c>
      <c r="B1367" t="s">
        <v>345</v>
      </c>
      <c r="C1367" t="s">
        <v>346</v>
      </c>
      <c r="D1367" t="s">
        <v>95</v>
      </c>
      <c r="E1367" t="s">
        <v>96</v>
      </c>
      <c r="F1367" t="s">
        <v>97</v>
      </c>
      <c r="G1367">
        <v>20676</v>
      </c>
      <c r="H1367" t="s">
        <v>347</v>
      </c>
      <c r="I1367">
        <v>2</v>
      </c>
      <c r="J1367" t="s">
        <v>99</v>
      </c>
      <c r="K1367" s="19">
        <v>0.33333333333333331</v>
      </c>
      <c r="L1367" s="19">
        <v>0.6875</v>
      </c>
      <c r="M1367">
        <v>8.5</v>
      </c>
      <c r="N1367">
        <v>233.52</v>
      </c>
      <c r="O1367">
        <v>64</v>
      </c>
      <c r="P1367">
        <v>76</v>
      </c>
      <c r="Q1367" t="s">
        <v>97</v>
      </c>
      <c r="R1367">
        <v>30</v>
      </c>
      <c r="S1367" s="19">
        <v>0.54166666666666663</v>
      </c>
      <c r="U1367" s="19">
        <v>0</v>
      </c>
      <c r="V1367" t="s">
        <v>348</v>
      </c>
      <c r="W1367">
        <v>8</v>
      </c>
      <c r="X1367" t="s">
        <v>100</v>
      </c>
      <c r="Y1367" t="b">
        <v>0</v>
      </c>
    </row>
    <row r="1368" spans="1:25" x14ac:dyDescent="0.25">
      <c r="A1368" t="s">
        <v>92</v>
      </c>
      <c r="B1368" t="s">
        <v>345</v>
      </c>
      <c r="C1368" t="s">
        <v>346</v>
      </c>
      <c r="D1368" t="s">
        <v>95</v>
      </c>
      <c r="E1368" t="s">
        <v>96</v>
      </c>
      <c r="F1368" t="s">
        <v>97</v>
      </c>
      <c r="G1368">
        <v>20676</v>
      </c>
      <c r="H1368" t="s">
        <v>347</v>
      </c>
      <c r="I1368">
        <v>2</v>
      </c>
      <c r="J1368" t="s">
        <v>101</v>
      </c>
      <c r="K1368" s="19">
        <v>0.33333333333333331</v>
      </c>
      <c r="L1368" s="19">
        <v>0.6875</v>
      </c>
      <c r="M1368">
        <v>8.5</v>
      </c>
      <c r="N1368">
        <v>233.52</v>
      </c>
      <c r="O1368">
        <v>64</v>
      </c>
      <c r="P1368">
        <v>76</v>
      </c>
      <c r="Q1368" t="s">
        <v>97</v>
      </c>
      <c r="R1368">
        <v>30</v>
      </c>
      <c r="S1368" s="19">
        <v>0.54166666666666663</v>
      </c>
      <c r="U1368" s="19">
        <v>0</v>
      </c>
      <c r="V1368" t="s">
        <v>348</v>
      </c>
      <c r="W1368">
        <v>8</v>
      </c>
      <c r="X1368" t="s">
        <v>100</v>
      </c>
      <c r="Y1368" t="b">
        <v>0</v>
      </c>
    </row>
    <row r="1369" spans="1:25" x14ac:dyDescent="0.25">
      <c r="A1369" t="s">
        <v>92</v>
      </c>
      <c r="B1369" t="s">
        <v>345</v>
      </c>
      <c r="C1369" t="s">
        <v>346</v>
      </c>
      <c r="D1369" t="s">
        <v>95</v>
      </c>
      <c r="E1369" t="s">
        <v>96</v>
      </c>
      <c r="F1369" t="s">
        <v>97</v>
      </c>
      <c r="G1369">
        <v>20676</v>
      </c>
      <c r="H1369" t="s">
        <v>347</v>
      </c>
      <c r="I1369">
        <v>2</v>
      </c>
      <c r="J1369" t="s">
        <v>102</v>
      </c>
      <c r="K1369" s="19">
        <v>0.33333333333333331</v>
      </c>
      <c r="L1369" s="19">
        <v>0.6875</v>
      </c>
      <c r="M1369">
        <v>8.5</v>
      </c>
      <c r="N1369">
        <v>233.52</v>
      </c>
      <c r="O1369">
        <v>64</v>
      </c>
      <c r="P1369">
        <v>76</v>
      </c>
      <c r="Q1369" t="s">
        <v>97</v>
      </c>
      <c r="R1369">
        <v>30</v>
      </c>
      <c r="S1369" s="19">
        <v>0.54166666666666663</v>
      </c>
      <c r="U1369" s="19">
        <v>0</v>
      </c>
      <c r="V1369" t="s">
        <v>348</v>
      </c>
      <c r="W1369">
        <v>8</v>
      </c>
      <c r="X1369" t="s">
        <v>100</v>
      </c>
      <c r="Y1369" t="b">
        <v>0</v>
      </c>
    </row>
    <row r="1370" spans="1:25" x14ac:dyDescent="0.25">
      <c r="A1370" t="s">
        <v>92</v>
      </c>
      <c r="B1370" t="s">
        <v>345</v>
      </c>
      <c r="C1370" t="s">
        <v>346</v>
      </c>
      <c r="D1370" t="s">
        <v>95</v>
      </c>
      <c r="E1370" t="s">
        <v>96</v>
      </c>
      <c r="F1370" t="s">
        <v>97</v>
      </c>
      <c r="G1370">
        <v>20676</v>
      </c>
      <c r="H1370" t="s">
        <v>347</v>
      </c>
      <c r="I1370">
        <v>2</v>
      </c>
      <c r="J1370" t="s">
        <v>103</v>
      </c>
      <c r="K1370" s="19">
        <v>0.33333333333333331</v>
      </c>
      <c r="L1370" s="19">
        <v>0.6875</v>
      </c>
      <c r="M1370">
        <v>8.5</v>
      </c>
      <c r="N1370">
        <v>233.52</v>
      </c>
      <c r="O1370">
        <v>64</v>
      </c>
      <c r="P1370">
        <v>76</v>
      </c>
      <c r="Q1370" t="s">
        <v>97</v>
      </c>
      <c r="R1370">
        <v>30</v>
      </c>
      <c r="S1370" s="19">
        <v>0.54166666666666663</v>
      </c>
      <c r="U1370" s="19">
        <v>0</v>
      </c>
      <c r="V1370" t="s">
        <v>348</v>
      </c>
      <c r="W1370">
        <v>8</v>
      </c>
      <c r="X1370" t="s">
        <v>100</v>
      </c>
      <c r="Y1370" t="b">
        <v>0</v>
      </c>
    </row>
    <row r="1371" spans="1:25" x14ac:dyDescent="0.25">
      <c r="A1371" t="s">
        <v>92</v>
      </c>
      <c r="B1371" t="s">
        <v>345</v>
      </c>
      <c r="C1371" t="s">
        <v>346</v>
      </c>
      <c r="D1371" t="s">
        <v>95</v>
      </c>
      <c r="E1371" t="s">
        <v>96</v>
      </c>
      <c r="F1371" t="s">
        <v>97</v>
      </c>
      <c r="G1371">
        <v>24286</v>
      </c>
      <c r="H1371" t="s">
        <v>349</v>
      </c>
      <c r="I1371">
        <v>1</v>
      </c>
      <c r="J1371" t="s">
        <v>105</v>
      </c>
      <c r="K1371" s="19">
        <v>0.35416666666666669</v>
      </c>
      <c r="L1371" s="19">
        <v>0.6875</v>
      </c>
      <c r="M1371">
        <v>8</v>
      </c>
      <c r="N1371">
        <v>218.93</v>
      </c>
      <c r="O1371">
        <v>72</v>
      </c>
      <c r="P1371">
        <v>76</v>
      </c>
      <c r="Q1371" t="s">
        <v>97</v>
      </c>
      <c r="R1371">
        <v>30</v>
      </c>
      <c r="S1371" s="19">
        <v>0.54166666666666663</v>
      </c>
      <c r="U1371" s="19"/>
      <c r="V1371" t="s">
        <v>348</v>
      </c>
      <c r="W1371">
        <v>7.5</v>
      </c>
      <c r="X1371" t="s">
        <v>100</v>
      </c>
      <c r="Y1371" t="b">
        <v>0</v>
      </c>
    </row>
    <row r="1372" spans="1:25" x14ac:dyDescent="0.25">
      <c r="A1372" t="s">
        <v>92</v>
      </c>
      <c r="B1372" t="s">
        <v>345</v>
      </c>
      <c r="C1372" t="s">
        <v>346</v>
      </c>
      <c r="D1372" t="s">
        <v>95</v>
      </c>
      <c r="E1372" t="s">
        <v>96</v>
      </c>
      <c r="F1372" t="s">
        <v>97</v>
      </c>
      <c r="G1372">
        <v>24286</v>
      </c>
      <c r="H1372" t="s">
        <v>349</v>
      </c>
      <c r="I1372">
        <v>1</v>
      </c>
      <c r="J1372" t="s">
        <v>99</v>
      </c>
      <c r="K1372" s="19">
        <v>0.35416666666666669</v>
      </c>
      <c r="L1372" s="19">
        <v>0.6875</v>
      </c>
      <c r="M1372">
        <v>8</v>
      </c>
      <c r="N1372">
        <v>218.93</v>
      </c>
      <c r="O1372">
        <v>72</v>
      </c>
      <c r="P1372">
        <v>76</v>
      </c>
      <c r="Q1372" t="s">
        <v>97</v>
      </c>
      <c r="R1372">
        <v>30</v>
      </c>
      <c r="S1372" s="19">
        <v>0.54166666666666663</v>
      </c>
      <c r="U1372" s="19">
        <v>0</v>
      </c>
      <c r="V1372" t="s">
        <v>348</v>
      </c>
      <c r="W1372">
        <v>7.5</v>
      </c>
      <c r="X1372" t="s">
        <v>100</v>
      </c>
      <c r="Y1372" t="b">
        <v>0</v>
      </c>
    </row>
    <row r="1373" spans="1:25" x14ac:dyDescent="0.25">
      <c r="A1373" t="s">
        <v>92</v>
      </c>
      <c r="B1373" t="s">
        <v>345</v>
      </c>
      <c r="C1373" t="s">
        <v>346</v>
      </c>
      <c r="D1373" t="s">
        <v>95</v>
      </c>
      <c r="E1373" t="s">
        <v>96</v>
      </c>
      <c r="F1373" t="s">
        <v>97</v>
      </c>
      <c r="G1373">
        <v>24286</v>
      </c>
      <c r="H1373" t="s">
        <v>349</v>
      </c>
      <c r="I1373">
        <v>1</v>
      </c>
      <c r="J1373" t="s">
        <v>101</v>
      </c>
      <c r="K1373" s="19">
        <v>0.35416666666666669</v>
      </c>
      <c r="L1373" s="19">
        <v>0.625</v>
      </c>
      <c r="M1373">
        <v>6.5</v>
      </c>
      <c r="N1373">
        <v>175.14</v>
      </c>
      <c r="O1373">
        <v>72</v>
      </c>
      <c r="P1373">
        <v>76</v>
      </c>
      <c r="Q1373" t="s">
        <v>97</v>
      </c>
      <c r="R1373">
        <v>30</v>
      </c>
      <c r="S1373" s="19">
        <v>0.5</v>
      </c>
      <c r="U1373" s="19"/>
      <c r="V1373" t="s">
        <v>97</v>
      </c>
      <c r="W1373">
        <v>6</v>
      </c>
      <c r="X1373" t="s">
        <v>100</v>
      </c>
      <c r="Y1373" t="b">
        <v>0</v>
      </c>
    </row>
    <row r="1374" spans="1:25" x14ac:dyDescent="0.25">
      <c r="A1374" t="s">
        <v>92</v>
      </c>
      <c r="B1374" t="s">
        <v>345</v>
      </c>
      <c r="C1374" t="s">
        <v>346</v>
      </c>
      <c r="D1374" t="s">
        <v>95</v>
      </c>
      <c r="E1374" t="s">
        <v>96</v>
      </c>
      <c r="F1374" t="s">
        <v>97</v>
      </c>
      <c r="G1374">
        <v>24286</v>
      </c>
      <c r="H1374" t="s">
        <v>349</v>
      </c>
      <c r="I1374">
        <v>1</v>
      </c>
      <c r="J1374" t="s">
        <v>102</v>
      </c>
      <c r="K1374" s="19">
        <v>0.35416666666666669</v>
      </c>
      <c r="L1374" s="19">
        <v>0.6875</v>
      </c>
      <c r="M1374">
        <v>8</v>
      </c>
      <c r="N1374">
        <v>218.93</v>
      </c>
      <c r="O1374">
        <v>72</v>
      </c>
      <c r="P1374">
        <v>76</v>
      </c>
      <c r="Q1374" t="s">
        <v>97</v>
      </c>
      <c r="R1374">
        <v>30</v>
      </c>
      <c r="S1374" s="19">
        <v>0.54166666666666663</v>
      </c>
      <c r="U1374" s="19">
        <v>0</v>
      </c>
      <c r="V1374" t="s">
        <v>348</v>
      </c>
      <c r="W1374">
        <v>7.5</v>
      </c>
      <c r="X1374" t="s">
        <v>100</v>
      </c>
      <c r="Y1374" t="b">
        <v>0</v>
      </c>
    </row>
    <row r="1375" spans="1:25" x14ac:dyDescent="0.25">
      <c r="A1375" t="s">
        <v>92</v>
      </c>
      <c r="B1375" t="s">
        <v>345</v>
      </c>
      <c r="C1375" t="s">
        <v>346</v>
      </c>
      <c r="D1375" t="s">
        <v>95</v>
      </c>
      <c r="E1375" t="s">
        <v>96</v>
      </c>
      <c r="F1375" t="s">
        <v>97</v>
      </c>
      <c r="G1375">
        <v>24286</v>
      </c>
      <c r="H1375" t="s">
        <v>349</v>
      </c>
      <c r="I1375">
        <v>1</v>
      </c>
      <c r="J1375" t="s">
        <v>103</v>
      </c>
      <c r="K1375" s="19">
        <v>0.35416666666666669</v>
      </c>
      <c r="L1375" s="19">
        <v>0.6875</v>
      </c>
      <c r="M1375">
        <v>8</v>
      </c>
      <c r="N1375">
        <v>218.93</v>
      </c>
      <c r="O1375">
        <v>72</v>
      </c>
      <c r="P1375">
        <v>76</v>
      </c>
      <c r="Q1375" t="s">
        <v>97</v>
      </c>
      <c r="R1375">
        <v>30</v>
      </c>
      <c r="S1375" s="19">
        <v>0.54166666666666663</v>
      </c>
      <c r="U1375" s="19">
        <v>0</v>
      </c>
      <c r="V1375" t="s">
        <v>348</v>
      </c>
      <c r="W1375">
        <v>7.5</v>
      </c>
      <c r="X1375" t="s">
        <v>100</v>
      </c>
      <c r="Y1375" t="b">
        <v>0</v>
      </c>
    </row>
    <row r="1376" spans="1:25" x14ac:dyDescent="0.25">
      <c r="A1376" t="s">
        <v>92</v>
      </c>
      <c r="B1376" t="s">
        <v>345</v>
      </c>
      <c r="C1376" t="s">
        <v>346</v>
      </c>
      <c r="D1376" t="s">
        <v>95</v>
      </c>
      <c r="E1376" t="s">
        <v>96</v>
      </c>
      <c r="F1376" t="s">
        <v>97</v>
      </c>
      <c r="G1376">
        <v>24286</v>
      </c>
      <c r="H1376" t="s">
        <v>349</v>
      </c>
      <c r="I1376">
        <v>2</v>
      </c>
      <c r="J1376" t="s">
        <v>105</v>
      </c>
      <c r="K1376" s="19">
        <v>0.35416666666666669</v>
      </c>
      <c r="L1376" s="19">
        <v>0.6875</v>
      </c>
      <c r="M1376">
        <v>8</v>
      </c>
      <c r="N1376">
        <v>218.93</v>
      </c>
      <c r="O1376">
        <v>72</v>
      </c>
      <c r="P1376">
        <v>76</v>
      </c>
      <c r="Q1376" t="s">
        <v>97</v>
      </c>
      <c r="R1376">
        <v>30</v>
      </c>
      <c r="S1376" s="19">
        <v>0.54166666666666663</v>
      </c>
      <c r="U1376" s="19"/>
      <c r="V1376" t="s">
        <v>348</v>
      </c>
      <c r="W1376">
        <v>7.5</v>
      </c>
      <c r="X1376" t="s">
        <v>100</v>
      </c>
      <c r="Y1376" t="b">
        <v>0</v>
      </c>
    </row>
    <row r="1377" spans="1:25" x14ac:dyDescent="0.25">
      <c r="A1377" t="s">
        <v>92</v>
      </c>
      <c r="B1377" t="s">
        <v>345</v>
      </c>
      <c r="C1377" t="s">
        <v>346</v>
      </c>
      <c r="D1377" t="s">
        <v>95</v>
      </c>
      <c r="E1377" t="s">
        <v>96</v>
      </c>
      <c r="F1377" t="s">
        <v>97</v>
      </c>
      <c r="G1377">
        <v>24286</v>
      </c>
      <c r="H1377" t="s">
        <v>349</v>
      </c>
      <c r="I1377">
        <v>2</v>
      </c>
      <c r="J1377" t="s">
        <v>99</v>
      </c>
      <c r="K1377" s="19">
        <v>0.35416666666666669</v>
      </c>
      <c r="L1377" s="19">
        <v>0.6875</v>
      </c>
      <c r="M1377">
        <v>8</v>
      </c>
      <c r="N1377">
        <v>218.93</v>
      </c>
      <c r="O1377">
        <v>72</v>
      </c>
      <c r="P1377">
        <v>76</v>
      </c>
      <c r="Q1377" t="s">
        <v>97</v>
      </c>
      <c r="R1377">
        <v>30</v>
      </c>
      <c r="S1377" s="19">
        <v>0.54166666666666663</v>
      </c>
      <c r="U1377" s="19">
        <v>0</v>
      </c>
      <c r="V1377" t="s">
        <v>348</v>
      </c>
      <c r="W1377">
        <v>7.5</v>
      </c>
      <c r="X1377" t="s">
        <v>100</v>
      </c>
      <c r="Y1377" t="b">
        <v>0</v>
      </c>
    </row>
    <row r="1378" spans="1:25" x14ac:dyDescent="0.25">
      <c r="A1378" t="s">
        <v>92</v>
      </c>
      <c r="B1378" t="s">
        <v>345</v>
      </c>
      <c r="C1378" t="s">
        <v>346</v>
      </c>
      <c r="D1378" t="s">
        <v>95</v>
      </c>
      <c r="E1378" t="s">
        <v>96</v>
      </c>
      <c r="F1378" t="s">
        <v>97</v>
      </c>
      <c r="G1378">
        <v>24286</v>
      </c>
      <c r="H1378" t="s">
        <v>349</v>
      </c>
      <c r="I1378">
        <v>2</v>
      </c>
      <c r="J1378" t="s">
        <v>101</v>
      </c>
      <c r="K1378" s="19">
        <v>0.35416666666666669</v>
      </c>
      <c r="L1378" s="19">
        <v>0.625</v>
      </c>
      <c r="M1378">
        <v>6.5</v>
      </c>
      <c r="N1378">
        <v>175.14</v>
      </c>
      <c r="O1378">
        <v>72</v>
      </c>
      <c r="P1378">
        <v>76</v>
      </c>
      <c r="Q1378" t="s">
        <v>97</v>
      </c>
      <c r="R1378">
        <v>30</v>
      </c>
      <c r="S1378" s="19">
        <v>0.5</v>
      </c>
      <c r="U1378" s="19"/>
      <c r="V1378" t="s">
        <v>97</v>
      </c>
      <c r="W1378">
        <v>6</v>
      </c>
      <c r="X1378" t="s">
        <v>100</v>
      </c>
      <c r="Y1378" t="b">
        <v>0</v>
      </c>
    </row>
    <row r="1379" spans="1:25" x14ac:dyDescent="0.25">
      <c r="A1379" t="s">
        <v>92</v>
      </c>
      <c r="B1379" t="s">
        <v>345</v>
      </c>
      <c r="C1379" t="s">
        <v>346</v>
      </c>
      <c r="D1379" t="s">
        <v>95</v>
      </c>
      <c r="E1379" t="s">
        <v>96</v>
      </c>
      <c r="F1379" t="s">
        <v>97</v>
      </c>
      <c r="G1379">
        <v>24286</v>
      </c>
      <c r="H1379" t="s">
        <v>349</v>
      </c>
      <c r="I1379">
        <v>2</v>
      </c>
      <c r="J1379" t="s">
        <v>102</v>
      </c>
      <c r="K1379" s="19">
        <v>0.35416666666666669</v>
      </c>
      <c r="L1379" s="19">
        <v>0.6875</v>
      </c>
      <c r="M1379">
        <v>8</v>
      </c>
      <c r="N1379">
        <v>218.93</v>
      </c>
      <c r="O1379">
        <v>72</v>
      </c>
      <c r="P1379">
        <v>76</v>
      </c>
      <c r="Q1379" t="s">
        <v>97</v>
      </c>
      <c r="R1379">
        <v>30</v>
      </c>
      <c r="S1379" s="19">
        <v>0.54166666666666663</v>
      </c>
      <c r="U1379" s="19">
        <v>0</v>
      </c>
      <c r="V1379" t="s">
        <v>348</v>
      </c>
      <c r="W1379">
        <v>7.5</v>
      </c>
      <c r="X1379" t="s">
        <v>100</v>
      </c>
      <c r="Y1379" t="b">
        <v>0</v>
      </c>
    </row>
    <row r="1380" spans="1:25" x14ac:dyDescent="0.25">
      <c r="A1380" t="s">
        <v>92</v>
      </c>
      <c r="B1380" t="s">
        <v>345</v>
      </c>
      <c r="C1380" t="s">
        <v>346</v>
      </c>
      <c r="D1380" t="s">
        <v>95</v>
      </c>
      <c r="E1380" t="s">
        <v>96</v>
      </c>
      <c r="F1380" t="s">
        <v>97</v>
      </c>
      <c r="G1380">
        <v>24286</v>
      </c>
      <c r="H1380" t="s">
        <v>349</v>
      </c>
      <c r="I1380">
        <v>2</v>
      </c>
      <c r="J1380" t="s">
        <v>103</v>
      </c>
      <c r="K1380" s="19">
        <v>0.35416666666666669</v>
      </c>
      <c r="L1380" s="19">
        <v>0.6875</v>
      </c>
      <c r="M1380">
        <v>8</v>
      </c>
      <c r="N1380">
        <v>218.93</v>
      </c>
      <c r="O1380">
        <v>72</v>
      </c>
      <c r="P1380">
        <v>76</v>
      </c>
      <c r="Q1380" t="s">
        <v>97</v>
      </c>
      <c r="R1380">
        <v>30</v>
      </c>
      <c r="S1380" s="19">
        <v>0.54166666666666663</v>
      </c>
      <c r="U1380" s="19">
        <v>0</v>
      </c>
      <c r="V1380" t="s">
        <v>348</v>
      </c>
      <c r="W1380">
        <v>7.5</v>
      </c>
      <c r="X1380" t="s">
        <v>100</v>
      </c>
      <c r="Y1380" t="b">
        <v>0</v>
      </c>
    </row>
    <row r="1381" spans="1:25" x14ac:dyDescent="0.25">
      <c r="A1381" t="s">
        <v>92</v>
      </c>
      <c r="B1381" t="s">
        <v>350</v>
      </c>
      <c r="C1381" t="s">
        <v>346</v>
      </c>
      <c r="D1381" t="s">
        <v>109</v>
      </c>
      <c r="E1381" t="s">
        <v>325</v>
      </c>
      <c r="F1381" t="s">
        <v>351</v>
      </c>
      <c r="H1381" t="s">
        <v>97</v>
      </c>
      <c r="I1381">
        <v>1</v>
      </c>
      <c r="J1381" t="s">
        <v>102</v>
      </c>
      <c r="K1381" s="19">
        <v>0.27083333333333331</v>
      </c>
      <c r="L1381" s="19">
        <v>0.625</v>
      </c>
      <c r="M1381">
        <v>8.5</v>
      </c>
      <c r="N1381">
        <v>0</v>
      </c>
      <c r="O1381">
        <v>0</v>
      </c>
      <c r="P1381">
        <v>0</v>
      </c>
      <c r="Q1381" t="s">
        <v>97</v>
      </c>
      <c r="R1381">
        <v>30</v>
      </c>
      <c r="S1381" s="19">
        <v>0.54166666666666663</v>
      </c>
      <c r="U1381" s="19">
        <v>0</v>
      </c>
      <c r="V1381" t="s">
        <v>324</v>
      </c>
      <c r="W1381">
        <v>8</v>
      </c>
      <c r="X1381" t="s">
        <v>100</v>
      </c>
      <c r="Y1381" t="b">
        <v>0</v>
      </c>
    </row>
    <row r="1382" spans="1:25" x14ac:dyDescent="0.25">
      <c r="A1382" t="s">
        <v>92</v>
      </c>
      <c r="B1382" t="s">
        <v>350</v>
      </c>
      <c r="C1382" t="s">
        <v>346</v>
      </c>
      <c r="D1382" t="s">
        <v>109</v>
      </c>
      <c r="E1382" t="s">
        <v>325</v>
      </c>
      <c r="F1382" t="s">
        <v>351</v>
      </c>
      <c r="H1382" t="s">
        <v>97</v>
      </c>
      <c r="I1382">
        <v>1</v>
      </c>
      <c r="J1382" t="s">
        <v>103</v>
      </c>
      <c r="K1382" s="19">
        <v>0.27083333333333331</v>
      </c>
      <c r="L1382" s="19">
        <v>0.625</v>
      </c>
      <c r="M1382">
        <v>8.5</v>
      </c>
      <c r="N1382">
        <v>0</v>
      </c>
      <c r="O1382">
        <v>0</v>
      </c>
      <c r="P1382">
        <v>0</v>
      </c>
      <c r="Q1382" t="s">
        <v>97</v>
      </c>
      <c r="R1382">
        <v>30</v>
      </c>
      <c r="S1382" s="19">
        <v>0.54166666666666663</v>
      </c>
      <c r="U1382" s="19">
        <v>0</v>
      </c>
      <c r="V1382" t="s">
        <v>324</v>
      </c>
      <c r="W1382">
        <v>8</v>
      </c>
      <c r="X1382" t="s">
        <v>100</v>
      </c>
      <c r="Y1382" t="b">
        <v>0</v>
      </c>
    </row>
    <row r="1383" spans="1:25" x14ac:dyDescent="0.25">
      <c r="A1383" t="s">
        <v>92</v>
      </c>
      <c r="B1383" t="s">
        <v>350</v>
      </c>
      <c r="C1383" t="s">
        <v>346</v>
      </c>
      <c r="D1383" t="s">
        <v>109</v>
      </c>
      <c r="E1383" t="s">
        <v>325</v>
      </c>
      <c r="F1383" t="s">
        <v>351</v>
      </c>
      <c r="H1383" t="s">
        <v>97</v>
      </c>
      <c r="I1383">
        <v>2</v>
      </c>
      <c r="J1383" t="s">
        <v>105</v>
      </c>
      <c r="K1383" s="19">
        <v>0.27083333333333331</v>
      </c>
      <c r="L1383" s="19">
        <v>0.625</v>
      </c>
      <c r="M1383">
        <v>8.5</v>
      </c>
      <c r="N1383">
        <v>0</v>
      </c>
      <c r="O1383">
        <v>0</v>
      </c>
      <c r="P1383">
        <v>0</v>
      </c>
      <c r="Q1383" t="s">
        <v>97</v>
      </c>
      <c r="R1383">
        <v>30</v>
      </c>
      <c r="S1383" s="19">
        <v>0.54166666666666663</v>
      </c>
      <c r="U1383" s="19">
        <v>0</v>
      </c>
      <c r="V1383" t="s">
        <v>324</v>
      </c>
      <c r="W1383">
        <v>8</v>
      </c>
      <c r="X1383" t="s">
        <v>100</v>
      </c>
      <c r="Y1383" t="b">
        <v>0</v>
      </c>
    </row>
    <row r="1384" spans="1:25" x14ac:dyDescent="0.25">
      <c r="A1384" t="s">
        <v>92</v>
      </c>
      <c r="B1384" t="s">
        <v>350</v>
      </c>
      <c r="C1384" t="s">
        <v>346</v>
      </c>
      <c r="D1384" t="s">
        <v>109</v>
      </c>
      <c r="E1384" t="s">
        <v>325</v>
      </c>
      <c r="F1384" t="s">
        <v>351</v>
      </c>
      <c r="H1384" t="s">
        <v>97</v>
      </c>
      <c r="I1384">
        <v>2</v>
      </c>
      <c r="J1384" t="s">
        <v>113</v>
      </c>
      <c r="K1384" s="19">
        <v>0.27083333333333331</v>
      </c>
      <c r="L1384" s="19">
        <v>0.625</v>
      </c>
      <c r="M1384">
        <v>8.5</v>
      </c>
      <c r="N1384">
        <v>0</v>
      </c>
      <c r="O1384">
        <v>0</v>
      </c>
      <c r="P1384">
        <v>0</v>
      </c>
      <c r="Q1384" t="s">
        <v>97</v>
      </c>
      <c r="R1384">
        <v>30</v>
      </c>
      <c r="S1384" s="19">
        <v>0.54166666666666663</v>
      </c>
      <c r="U1384" s="19">
        <v>0</v>
      </c>
      <c r="V1384" t="s">
        <v>324</v>
      </c>
      <c r="W1384">
        <v>8</v>
      </c>
      <c r="X1384" t="s">
        <v>100</v>
      </c>
      <c r="Y1384" t="b">
        <v>0</v>
      </c>
    </row>
    <row r="1385" spans="1:25" x14ac:dyDescent="0.25">
      <c r="A1385" t="s">
        <v>92</v>
      </c>
      <c r="B1385" t="s">
        <v>350</v>
      </c>
      <c r="C1385" t="s">
        <v>346</v>
      </c>
      <c r="D1385" t="s">
        <v>109</v>
      </c>
      <c r="E1385" t="s">
        <v>325</v>
      </c>
      <c r="F1385" t="s">
        <v>351</v>
      </c>
      <c r="H1385" t="s">
        <v>97</v>
      </c>
      <c r="I1385">
        <v>2</v>
      </c>
      <c r="J1385" t="s">
        <v>101</v>
      </c>
      <c r="K1385" s="19">
        <v>0.27083333333333331</v>
      </c>
      <c r="L1385" s="19">
        <v>0.625</v>
      </c>
      <c r="M1385">
        <v>8.5</v>
      </c>
      <c r="N1385">
        <v>0</v>
      </c>
      <c r="O1385">
        <v>0</v>
      </c>
      <c r="P1385">
        <v>0</v>
      </c>
      <c r="Q1385" t="s">
        <v>97</v>
      </c>
      <c r="R1385">
        <v>30</v>
      </c>
      <c r="S1385" s="19">
        <v>0.54166666666666663</v>
      </c>
      <c r="U1385" s="19">
        <v>0</v>
      </c>
      <c r="V1385" t="s">
        <v>324</v>
      </c>
      <c r="W1385">
        <v>8</v>
      </c>
      <c r="X1385" t="s">
        <v>100</v>
      </c>
      <c r="Y1385" t="b">
        <v>0</v>
      </c>
    </row>
    <row r="1386" spans="1:25" x14ac:dyDescent="0.25">
      <c r="A1386" t="s">
        <v>92</v>
      </c>
      <c r="B1386" t="s">
        <v>350</v>
      </c>
      <c r="C1386" t="s">
        <v>346</v>
      </c>
      <c r="D1386" t="s">
        <v>109</v>
      </c>
      <c r="E1386" t="s">
        <v>325</v>
      </c>
      <c r="F1386" t="s">
        <v>351</v>
      </c>
      <c r="G1386">
        <v>12112</v>
      </c>
      <c r="H1386" t="s">
        <v>352</v>
      </c>
      <c r="I1386">
        <v>1</v>
      </c>
      <c r="J1386" t="s">
        <v>105</v>
      </c>
      <c r="K1386" s="19">
        <v>0.27083333333333331</v>
      </c>
      <c r="L1386" s="19">
        <v>0.625</v>
      </c>
      <c r="M1386">
        <v>8.5</v>
      </c>
      <c r="N1386">
        <v>232.4</v>
      </c>
      <c r="O1386">
        <v>50</v>
      </c>
      <c r="P1386">
        <v>76</v>
      </c>
      <c r="Q1386" t="s">
        <v>97</v>
      </c>
      <c r="R1386">
        <v>30</v>
      </c>
      <c r="S1386" s="19">
        <v>0.54166666666666663</v>
      </c>
      <c r="U1386" s="19">
        <v>0</v>
      </c>
      <c r="V1386" t="s">
        <v>324</v>
      </c>
      <c r="W1386">
        <v>8</v>
      </c>
      <c r="X1386" t="s">
        <v>100</v>
      </c>
      <c r="Y1386" t="b">
        <v>0</v>
      </c>
    </row>
    <row r="1387" spans="1:25" x14ac:dyDescent="0.25">
      <c r="A1387" t="s">
        <v>92</v>
      </c>
      <c r="B1387" t="s">
        <v>350</v>
      </c>
      <c r="C1387" t="s">
        <v>346</v>
      </c>
      <c r="D1387" t="s">
        <v>109</v>
      </c>
      <c r="E1387" t="s">
        <v>325</v>
      </c>
      <c r="F1387" t="s">
        <v>351</v>
      </c>
      <c r="G1387">
        <v>12112</v>
      </c>
      <c r="H1387" t="s">
        <v>352</v>
      </c>
      <c r="I1387">
        <v>1</v>
      </c>
      <c r="J1387" t="s">
        <v>99</v>
      </c>
      <c r="K1387" s="19">
        <v>0.27083333333333331</v>
      </c>
      <c r="L1387" s="19">
        <v>0.625</v>
      </c>
      <c r="M1387">
        <v>8.5</v>
      </c>
      <c r="N1387">
        <v>232.4</v>
      </c>
      <c r="O1387">
        <v>50</v>
      </c>
      <c r="P1387">
        <v>76</v>
      </c>
      <c r="Q1387" t="s">
        <v>97</v>
      </c>
      <c r="R1387">
        <v>30</v>
      </c>
      <c r="S1387" s="19">
        <v>0.54166666666666663</v>
      </c>
      <c r="U1387" s="19">
        <v>0</v>
      </c>
      <c r="V1387" t="s">
        <v>324</v>
      </c>
      <c r="W1387">
        <v>8</v>
      </c>
      <c r="X1387" t="s">
        <v>100</v>
      </c>
      <c r="Y1387" t="b">
        <v>0</v>
      </c>
    </row>
    <row r="1388" spans="1:25" x14ac:dyDescent="0.25">
      <c r="A1388" t="s">
        <v>92</v>
      </c>
      <c r="B1388" t="s">
        <v>350</v>
      </c>
      <c r="C1388" t="s">
        <v>346</v>
      </c>
      <c r="D1388" t="s">
        <v>109</v>
      </c>
      <c r="E1388" t="s">
        <v>325</v>
      </c>
      <c r="F1388" t="s">
        <v>351</v>
      </c>
      <c r="G1388">
        <v>12112</v>
      </c>
      <c r="H1388" t="s">
        <v>352</v>
      </c>
      <c r="I1388">
        <v>1</v>
      </c>
      <c r="J1388" t="s">
        <v>113</v>
      </c>
      <c r="K1388" s="19">
        <v>0.27083333333333331</v>
      </c>
      <c r="L1388" s="19">
        <v>0.625</v>
      </c>
      <c r="M1388">
        <v>8.5</v>
      </c>
      <c r="N1388">
        <v>348.6</v>
      </c>
      <c r="O1388">
        <v>50</v>
      </c>
      <c r="P1388">
        <v>76</v>
      </c>
      <c r="Q1388" t="s">
        <v>97</v>
      </c>
      <c r="R1388">
        <v>30</v>
      </c>
      <c r="S1388" s="19">
        <v>0.54166666666666663</v>
      </c>
      <c r="U1388" s="19">
        <v>0</v>
      </c>
      <c r="V1388" t="s">
        <v>324</v>
      </c>
      <c r="W1388">
        <v>8</v>
      </c>
      <c r="X1388" t="s">
        <v>100</v>
      </c>
      <c r="Y1388" t="b">
        <v>0</v>
      </c>
    </row>
    <row r="1389" spans="1:25" x14ac:dyDescent="0.25">
      <c r="A1389" t="s">
        <v>92</v>
      </c>
      <c r="B1389" t="s">
        <v>350</v>
      </c>
      <c r="C1389" t="s">
        <v>346</v>
      </c>
      <c r="D1389" t="s">
        <v>109</v>
      </c>
      <c r="E1389" t="s">
        <v>325</v>
      </c>
      <c r="F1389" t="s">
        <v>351</v>
      </c>
      <c r="G1389">
        <v>12112</v>
      </c>
      <c r="H1389" t="s">
        <v>352</v>
      </c>
      <c r="I1389">
        <v>1</v>
      </c>
      <c r="J1389" t="s">
        <v>114</v>
      </c>
      <c r="K1389" s="19">
        <v>0.27083333333333331</v>
      </c>
      <c r="L1389" s="19">
        <v>0.625</v>
      </c>
      <c r="M1389">
        <v>8.5</v>
      </c>
      <c r="N1389">
        <v>406.7</v>
      </c>
      <c r="O1389">
        <v>50</v>
      </c>
      <c r="P1389">
        <v>76</v>
      </c>
      <c r="Q1389" t="s">
        <v>97</v>
      </c>
      <c r="R1389">
        <v>30</v>
      </c>
      <c r="S1389" s="19">
        <v>0.54166666666666663</v>
      </c>
      <c r="U1389" s="19">
        <v>0</v>
      </c>
      <c r="V1389" t="s">
        <v>324</v>
      </c>
      <c r="W1389">
        <v>8</v>
      </c>
      <c r="X1389" t="s">
        <v>100</v>
      </c>
      <c r="Y1389" t="b">
        <v>0</v>
      </c>
    </row>
    <row r="1390" spans="1:25" x14ac:dyDescent="0.25">
      <c r="A1390" t="s">
        <v>92</v>
      </c>
      <c r="B1390" t="s">
        <v>350</v>
      </c>
      <c r="C1390" t="s">
        <v>346</v>
      </c>
      <c r="D1390" t="s">
        <v>109</v>
      </c>
      <c r="E1390" t="s">
        <v>325</v>
      </c>
      <c r="F1390" t="s">
        <v>351</v>
      </c>
      <c r="G1390">
        <v>12112</v>
      </c>
      <c r="H1390" t="s">
        <v>352</v>
      </c>
      <c r="I1390">
        <v>1</v>
      </c>
      <c r="J1390" t="s">
        <v>101</v>
      </c>
      <c r="K1390" s="19">
        <v>0.27083333333333331</v>
      </c>
      <c r="L1390" s="19">
        <v>0.625</v>
      </c>
      <c r="M1390">
        <v>8.5</v>
      </c>
      <c r="N1390">
        <v>232.4</v>
      </c>
      <c r="O1390">
        <v>50</v>
      </c>
      <c r="P1390">
        <v>76</v>
      </c>
      <c r="Q1390" t="s">
        <v>97</v>
      </c>
      <c r="R1390">
        <v>30</v>
      </c>
      <c r="S1390" s="19">
        <v>0.54166666666666663</v>
      </c>
      <c r="U1390" s="19">
        <v>0</v>
      </c>
      <c r="V1390" t="s">
        <v>324</v>
      </c>
      <c r="W1390">
        <v>8</v>
      </c>
      <c r="X1390" t="s">
        <v>100</v>
      </c>
      <c r="Y1390" t="b">
        <v>0</v>
      </c>
    </row>
    <row r="1391" spans="1:25" x14ac:dyDescent="0.25">
      <c r="A1391" t="s">
        <v>92</v>
      </c>
      <c r="B1391" t="s">
        <v>350</v>
      </c>
      <c r="C1391" t="s">
        <v>346</v>
      </c>
      <c r="D1391" t="s">
        <v>109</v>
      </c>
      <c r="E1391" t="s">
        <v>325</v>
      </c>
      <c r="F1391" t="s">
        <v>351</v>
      </c>
      <c r="G1391">
        <v>12112</v>
      </c>
      <c r="H1391" t="s">
        <v>352</v>
      </c>
      <c r="I1391">
        <v>2</v>
      </c>
      <c r="J1391" t="s">
        <v>99</v>
      </c>
      <c r="K1391" s="19">
        <v>0.27083333333333331</v>
      </c>
      <c r="L1391" s="19">
        <v>0.625</v>
      </c>
      <c r="M1391">
        <v>8.5</v>
      </c>
      <c r="N1391">
        <v>232.4</v>
      </c>
      <c r="O1391">
        <v>50</v>
      </c>
      <c r="P1391">
        <v>76</v>
      </c>
      <c r="Q1391" t="s">
        <v>97</v>
      </c>
      <c r="R1391">
        <v>30</v>
      </c>
      <c r="S1391" s="19">
        <v>0.54166666666666663</v>
      </c>
      <c r="U1391" s="19">
        <v>0</v>
      </c>
      <c r="V1391" t="s">
        <v>324</v>
      </c>
      <c r="W1391">
        <v>8</v>
      </c>
      <c r="X1391" t="s">
        <v>100</v>
      </c>
      <c r="Y1391" t="b">
        <v>0</v>
      </c>
    </row>
    <row r="1392" spans="1:25" x14ac:dyDescent="0.25">
      <c r="A1392" t="s">
        <v>92</v>
      </c>
      <c r="B1392" t="s">
        <v>350</v>
      </c>
      <c r="C1392" t="s">
        <v>346</v>
      </c>
      <c r="D1392" t="s">
        <v>109</v>
      </c>
      <c r="E1392" t="s">
        <v>325</v>
      </c>
      <c r="F1392" t="s">
        <v>351</v>
      </c>
      <c r="G1392">
        <v>12112</v>
      </c>
      <c r="H1392" t="s">
        <v>352</v>
      </c>
      <c r="I1392">
        <v>2</v>
      </c>
      <c r="J1392" t="s">
        <v>114</v>
      </c>
      <c r="K1392" s="19">
        <v>0.27083333333333331</v>
      </c>
      <c r="L1392" s="19">
        <v>0.625</v>
      </c>
      <c r="M1392">
        <v>8.5</v>
      </c>
      <c r="N1392">
        <v>406.7</v>
      </c>
      <c r="O1392">
        <v>50</v>
      </c>
      <c r="P1392">
        <v>76</v>
      </c>
      <c r="Q1392" t="s">
        <v>97</v>
      </c>
      <c r="R1392">
        <v>30</v>
      </c>
      <c r="S1392" s="19">
        <v>0.54166666666666663</v>
      </c>
      <c r="U1392" s="19">
        <v>0</v>
      </c>
      <c r="V1392" t="s">
        <v>324</v>
      </c>
      <c r="W1392">
        <v>8</v>
      </c>
      <c r="X1392" t="s">
        <v>100</v>
      </c>
      <c r="Y1392" t="b">
        <v>0</v>
      </c>
    </row>
    <row r="1393" spans="1:25" x14ac:dyDescent="0.25">
      <c r="A1393" t="s">
        <v>92</v>
      </c>
      <c r="B1393" t="s">
        <v>350</v>
      </c>
      <c r="C1393" t="s">
        <v>346</v>
      </c>
      <c r="D1393" t="s">
        <v>109</v>
      </c>
      <c r="E1393" t="s">
        <v>325</v>
      </c>
      <c r="F1393" t="s">
        <v>351</v>
      </c>
      <c r="G1393">
        <v>12112</v>
      </c>
      <c r="H1393" t="s">
        <v>352</v>
      </c>
      <c r="I1393">
        <v>2</v>
      </c>
      <c r="J1393" t="s">
        <v>102</v>
      </c>
      <c r="K1393" s="19">
        <v>0.27083333333333331</v>
      </c>
      <c r="L1393" s="19">
        <v>0.625</v>
      </c>
      <c r="M1393">
        <v>8.5</v>
      </c>
      <c r="N1393">
        <v>232.4</v>
      </c>
      <c r="O1393">
        <v>50</v>
      </c>
      <c r="P1393">
        <v>76</v>
      </c>
      <c r="Q1393" t="s">
        <v>97</v>
      </c>
      <c r="R1393">
        <v>30</v>
      </c>
      <c r="S1393" s="19">
        <v>0.54166666666666663</v>
      </c>
      <c r="U1393" s="19">
        <v>0</v>
      </c>
      <c r="V1393" t="s">
        <v>324</v>
      </c>
      <c r="W1393">
        <v>8</v>
      </c>
      <c r="X1393" t="s">
        <v>100</v>
      </c>
      <c r="Y1393" t="b">
        <v>0</v>
      </c>
    </row>
    <row r="1394" spans="1:25" x14ac:dyDescent="0.25">
      <c r="A1394" t="s">
        <v>92</v>
      </c>
      <c r="B1394" t="s">
        <v>350</v>
      </c>
      <c r="C1394" t="s">
        <v>346</v>
      </c>
      <c r="D1394" t="s">
        <v>109</v>
      </c>
      <c r="E1394" t="s">
        <v>325</v>
      </c>
      <c r="F1394" t="s">
        <v>351</v>
      </c>
      <c r="G1394">
        <v>12112</v>
      </c>
      <c r="H1394" t="s">
        <v>352</v>
      </c>
      <c r="I1394">
        <v>2</v>
      </c>
      <c r="J1394" t="s">
        <v>103</v>
      </c>
      <c r="K1394" s="19">
        <v>0.27083333333333331</v>
      </c>
      <c r="L1394" s="19">
        <v>0.625</v>
      </c>
      <c r="M1394">
        <v>8.5</v>
      </c>
      <c r="N1394">
        <v>232.4</v>
      </c>
      <c r="O1394">
        <v>50</v>
      </c>
      <c r="P1394">
        <v>76</v>
      </c>
      <c r="Q1394" t="s">
        <v>97</v>
      </c>
      <c r="R1394">
        <v>30</v>
      </c>
      <c r="S1394" s="19">
        <v>0.54166666666666663</v>
      </c>
      <c r="U1394" s="19">
        <v>0</v>
      </c>
      <c r="V1394" t="s">
        <v>324</v>
      </c>
      <c r="W1394">
        <v>8</v>
      </c>
      <c r="X1394" t="s">
        <v>100</v>
      </c>
      <c r="Y1394" t="b">
        <v>0</v>
      </c>
    </row>
    <row r="1395" spans="1:25" x14ac:dyDescent="0.25">
      <c r="A1395" t="s">
        <v>92</v>
      </c>
      <c r="B1395" t="s">
        <v>350</v>
      </c>
      <c r="C1395" t="s">
        <v>346</v>
      </c>
      <c r="D1395" t="s">
        <v>109</v>
      </c>
      <c r="E1395" t="s">
        <v>333</v>
      </c>
      <c r="F1395" t="s">
        <v>97</v>
      </c>
      <c r="H1395" t="s">
        <v>97</v>
      </c>
      <c r="I1395">
        <v>1</v>
      </c>
      <c r="J1395" t="s">
        <v>99</v>
      </c>
      <c r="K1395" s="19">
        <v>0.29166666666666669</v>
      </c>
      <c r="L1395" s="19">
        <v>0.45833333333333331</v>
      </c>
      <c r="M1395">
        <v>4</v>
      </c>
      <c r="N1395">
        <v>0</v>
      </c>
      <c r="O1395">
        <v>0</v>
      </c>
      <c r="P1395">
        <v>0</v>
      </c>
      <c r="Q1395" t="s">
        <v>97</v>
      </c>
      <c r="S1395" s="19"/>
      <c r="U1395" s="19"/>
      <c r="V1395" t="s">
        <v>97</v>
      </c>
      <c r="W1395">
        <v>4</v>
      </c>
      <c r="X1395" t="s">
        <v>100</v>
      </c>
      <c r="Y1395" t="b">
        <v>0</v>
      </c>
    </row>
    <row r="1396" spans="1:25" x14ac:dyDescent="0.25">
      <c r="A1396" t="s">
        <v>92</v>
      </c>
      <c r="B1396" t="s">
        <v>350</v>
      </c>
      <c r="C1396" t="s">
        <v>346</v>
      </c>
      <c r="D1396" t="s">
        <v>109</v>
      </c>
      <c r="E1396" t="s">
        <v>333</v>
      </c>
      <c r="F1396" t="s">
        <v>97</v>
      </c>
      <c r="H1396" t="s">
        <v>97</v>
      </c>
      <c r="I1396">
        <v>2</v>
      </c>
      <c r="J1396" t="s">
        <v>99</v>
      </c>
      <c r="K1396" s="19">
        <v>0.29166666666666669</v>
      </c>
      <c r="L1396" s="19">
        <v>0.45833333333333331</v>
      </c>
      <c r="M1396">
        <v>4</v>
      </c>
      <c r="N1396">
        <v>0</v>
      </c>
      <c r="O1396">
        <v>0</v>
      </c>
      <c r="P1396">
        <v>0</v>
      </c>
      <c r="Q1396" t="s">
        <v>97</v>
      </c>
      <c r="S1396" s="19"/>
      <c r="U1396" s="19"/>
      <c r="V1396" t="s">
        <v>97</v>
      </c>
      <c r="W1396">
        <v>4</v>
      </c>
      <c r="X1396" t="s">
        <v>100</v>
      </c>
      <c r="Y1396" t="b">
        <v>0</v>
      </c>
    </row>
    <row r="1397" spans="1:25" x14ac:dyDescent="0.25">
      <c r="A1397" t="s">
        <v>92</v>
      </c>
      <c r="B1397" t="s">
        <v>350</v>
      </c>
      <c r="C1397" t="s">
        <v>346</v>
      </c>
      <c r="D1397" t="s">
        <v>109</v>
      </c>
      <c r="E1397" t="s">
        <v>333</v>
      </c>
      <c r="F1397" t="s">
        <v>351</v>
      </c>
      <c r="H1397" t="s">
        <v>97</v>
      </c>
      <c r="I1397">
        <v>1</v>
      </c>
      <c r="J1397" t="s">
        <v>101</v>
      </c>
      <c r="K1397" s="19">
        <v>0.45833333333333331</v>
      </c>
      <c r="L1397" s="19">
        <v>0.8125</v>
      </c>
      <c r="M1397">
        <v>8.5</v>
      </c>
      <c r="N1397">
        <v>0</v>
      </c>
      <c r="O1397">
        <v>0</v>
      </c>
      <c r="P1397">
        <v>0</v>
      </c>
      <c r="Q1397" t="s">
        <v>97</v>
      </c>
      <c r="R1397">
        <v>30</v>
      </c>
      <c r="S1397" s="19">
        <v>0.54166666666666663</v>
      </c>
      <c r="U1397" s="19">
        <v>0</v>
      </c>
      <c r="V1397" t="s">
        <v>334</v>
      </c>
      <c r="W1397">
        <v>8</v>
      </c>
      <c r="X1397" t="s">
        <v>100</v>
      </c>
      <c r="Y1397" t="b">
        <v>0</v>
      </c>
    </row>
    <row r="1398" spans="1:25" x14ac:dyDescent="0.25">
      <c r="A1398" t="s">
        <v>92</v>
      </c>
      <c r="B1398" t="s">
        <v>350</v>
      </c>
      <c r="C1398" t="s">
        <v>346</v>
      </c>
      <c r="D1398" t="s">
        <v>109</v>
      </c>
      <c r="E1398" t="s">
        <v>333</v>
      </c>
      <c r="F1398" t="s">
        <v>351</v>
      </c>
      <c r="H1398" t="s">
        <v>97</v>
      </c>
      <c r="I1398">
        <v>1</v>
      </c>
      <c r="J1398" t="s">
        <v>103</v>
      </c>
      <c r="K1398" s="19">
        <v>0.45833333333333331</v>
      </c>
      <c r="L1398" s="19">
        <v>0.8125</v>
      </c>
      <c r="M1398">
        <v>8.5</v>
      </c>
      <c r="N1398">
        <v>0</v>
      </c>
      <c r="O1398">
        <v>0</v>
      </c>
      <c r="P1398">
        <v>0</v>
      </c>
      <c r="Q1398" t="s">
        <v>97</v>
      </c>
      <c r="R1398">
        <v>30</v>
      </c>
      <c r="S1398" s="19">
        <v>0.54166666666666663</v>
      </c>
      <c r="U1398" s="19">
        <v>0</v>
      </c>
      <c r="V1398" t="s">
        <v>334</v>
      </c>
      <c r="W1398">
        <v>8</v>
      </c>
      <c r="X1398" t="s">
        <v>100</v>
      </c>
      <c r="Y1398" t="b">
        <v>0</v>
      </c>
    </row>
    <row r="1399" spans="1:25" x14ac:dyDescent="0.25">
      <c r="A1399" t="s">
        <v>92</v>
      </c>
      <c r="B1399" t="s">
        <v>350</v>
      </c>
      <c r="C1399" t="s">
        <v>346</v>
      </c>
      <c r="D1399" t="s">
        <v>109</v>
      </c>
      <c r="E1399" t="s">
        <v>333</v>
      </c>
      <c r="F1399" t="s">
        <v>351</v>
      </c>
      <c r="H1399" t="s">
        <v>97</v>
      </c>
      <c r="I1399">
        <v>2</v>
      </c>
      <c r="J1399" t="s">
        <v>103</v>
      </c>
      <c r="K1399" s="19">
        <v>0.45833333333333331</v>
      </c>
      <c r="L1399" s="19">
        <v>0.8125</v>
      </c>
      <c r="M1399">
        <v>8.5</v>
      </c>
      <c r="N1399">
        <v>0</v>
      </c>
      <c r="O1399">
        <v>0</v>
      </c>
      <c r="P1399">
        <v>0</v>
      </c>
      <c r="Q1399" t="s">
        <v>97</v>
      </c>
      <c r="R1399">
        <v>30</v>
      </c>
      <c r="S1399" s="19">
        <v>0.54166666666666663</v>
      </c>
      <c r="U1399" s="19">
        <v>0</v>
      </c>
      <c r="V1399" t="s">
        <v>334</v>
      </c>
      <c r="W1399">
        <v>8</v>
      </c>
      <c r="X1399" t="s">
        <v>100</v>
      </c>
      <c r="Y1399" t="b">
        <v>0</v>
      </c>
    </row>
    <row r="1400" spans="1:25" x14ac:dyDescent="0.25">
      <c r="A1400" t="s">
        <v>92</v>
      </c>
      <c r="B1400" t="s">
        <v>350</v>
      </c>
      <c r="C1400" t="s">
        <v>346</v>
      </c>
      <c r="D1400" t="s">
        <v>109</v>
      </c>
      <c r="E1400" t="s">
        <v>333</v>
      </c>
      <c r="F1400" t="s">
        <v>351</v>
      </c>
      <c r="G1400">
        <v>15398</v>
      </c>
      <c r="H1400" t="s">
        <v>353</v>
      </c>
      <c r="I1400">
        <v>1</v>
      </c>
      <c r="J1400" t="s">
        <v>99</v>
      </c>
      <c r="K1400" s="19">
        <v>0.45833333333333331</v>
      </c>
      <c r="L1400" s="19">
        <v>0.8125</v>
      </c>
      <c r="M1400">
        <v>8.5</v>
      </c>
      <c r="N1400">
        <v>232.4</v>
      </c>
      <c r="O1400">
        <v>32</v>
      </c>
      <c r="P1400">
        <v>76</v>
      </c>
      <c r="Q1400" t="s">
        <v>97</v>
      </c>
      <c r="R1400">
        <v>30</v>
      </c>
      <c r="S1400" s="19">
        <v>0.54166666666666663</v>
      </c>
      <c r="U1400" s="19"/>
      <c r="V1400" t="s">
        <v>334</v>
      </c>
      <c r="W1400">
        <v>8</v>
      </c>
      <c r="X1400" t="s">
        <v>100</v>
      </c>
      <c r="Y1400" t="b">
        <v>0</v>
      </c>
    </row>
    <row r="1401" spans="1:25" x14ac:dyDescent="0.25">
      <c r="A1401" t="s">
        <v>92</v>
      </c>
      <c r="B1401" t="s">
        <v>350</v>
      </c>
      <c r="C1401" t="s">
        <v>346</v>
      </c>
      <c r="D1401" t="s">
        <v>109</v>
      </c>
      <c r="E1401" t="s">
        <v>333</v>
      </c>
      <c r="F1401" t="s">
        <v>351</v>
      </c>
      <c r="G1401">
        <v>15398</v>
      </c>
      <c r="H1401" t="s">
        <v>353</v>
      </c>
      <c r="I1401">
        <v>1</v>
      </c>
      <c r="J1401" t="s">
        <v>102</v>
      </c>
      <c r="K1401" s="19">
        <v>0.45833333333333331</v>
      </c>
      <c r="L1401" s="19">
        <v>0.8125</v>
      </c>
      <c r="M1401">
        <v>8.5</v>
      </c>
      <c r="N1401">
        <v>232.4</v>
      </c>
      <c r="O1401">
        <v>32</v>
      </c>
      <c r="P1401">
        <v>76</v>
      </c>
      <c r="Q1401" t="s">
        <v>97</v>
      </c>
      <c r="R1401">
        <v>30</v>
      </c>
      <c r="S1401" s="19">
        <v>0.54166666666666663</v>
      </c>
      <c r="U1401" s="19">
        <v>0</v>
      </c>
      <c r="V1401" t="s">
        <v>334</v>
      </c>
      <c r="W1401">
        <v>8</v>
      </c>
      <c r="X1401" t="s">
        <v>100</v>
      </c>
      <c r="Y1401" t="b">
        <v>0</v>
      </c>
    </row>
    <row r="1402" spans="1:25" x14ac:dyDescent="0.25">
      <c r="A1402" t="s">
        <v>92</v>
      </c>
      <c r="B1402" t="s">
        <v>350</v>
      </c>
      <c r="C1402" t="s">
        <v>346</v>
      </c>
      <c r="D1402" t="s">
        <v>109</v>
      </c>
      <c r="E1402" t="s">
        <v>333</v>
      </c>
      <c r="F1402" t="s">
        <v>351</v>
      </c>
      <c r="G1402">
        <v>15398</v>
      </c>
      <c r="H1402" t="s">
        <v>353</v>
      </c>
      <c r="I1402">
        <v>2</v>
      </c>
      <c r="J1402" t="s">
        <v>99</v>
      </c>
      <c r="K1402" s="19">
        <v>0.45833333333333331</v>
      </c>
      <c r="L1402" s="19">
        <v>0.8125</v>
      </c>
      <c r="M1402">
        <v>8.5</v>
      </c>
      <c r="N1402">
        <v>232.4</v>
      </c>
      <c r="O1402">
        <v>32</v>
      </c>
      <c r="P1402">
        <v>76</v>
      </c>
      <c r="Q1402" t="s">
        <v>97</v>
      </c>
      <c r="R1402">
        <v>30</v>
      </c>
      <c r="S1402" s="19">
        <v>0.54166666666666663</v>
      </c>
      <c r="U1402" s="19">
        <v>0</v>
      </c>
      <c r="V1402" t="s">
        <v>334</v>
      </c>
      <c r="W1402">
        <v>8</v>
      </c>
      <c r="X1402" t="s">
        <v>100</v>
      </c>
      <c r="Y1402" t="b">
        <v>0</v>
      </c>
    </row>
    <row r="1403" spans="1:25" x14ac:dyDescent="0.25">
      <c r="A1403" t="s">
        <v>92</v>
      </c>
      <c r="B1403" t="s">
        <v>350</v>
      </c>
      <c r="C1403" t="s">
        <v>346</v>
      </c>
      <c r="D1403" t="s">
        <v>109</v>
      </c>
      <c r="E1403" t="s">
        <v>333</v>
      </c>
      <c r="F1403" t="s">
        <v>351</v>
      </c>
      <c r="G1403">
        <v>15398</v>
      </c>
      <c r="H1403" t="s">
        <v>353</v>
      </c>
      <c r="I1403">
        <v>2</v>
      </c>
      <c r="J1403" t="s">
        <v>102</v>
      </c>
      <c r="K1403" s="19">
        <v>0.45833333333333331</v>
      </c>
      <c r="L1403" s="19">
        <v>0.8125</v>
      </c>
      <c r="M1403">
        <v>8.5</v>
      </c>
      <c r="N1403">
        <v>232.4</v>
      </c>
      <c r="O1403">
        <v>32</v>
      </c>
      <c r="P1403">
        <v>76</v>
      </c>
      <c r="Q1403" t="s">
        <v>97</v>
      </c>
      <c r="R1403">
        <v>30</v>
      </c>
      <c r="S1403" s="19">
        <v>0.54166666666666663</v>
      </c>
      <c r="U1403" s="19">
        <v>0</v>
      </c>
      <c r="V1403" t="s">
        <v>334</v>
      </c>
      <c r="W1403">
        <v>8</v>
      </c>
      <c r="X1403" t="s">
        <v>100</v>
      </c>
      <c r="Y1403" t="b">
        <v>0</v>
      </c>
    </row>
    <row r="1404" spans="1:25" x14ac:dyDescent="0.25">
      <c r="A1404" t="s">
        <v>92</v>
      </c>
      <c r="B1404" t="s">
        <v>350</v>
      </c>
      <c r="C1404" t="s">
        <v>346</v>
      </c>
      <c r="D1404" t="s">
        <v>109</v>
      </c>
      <c r="E1404" t="s">
        <v>333</v>
      </c>
      <c r="F1404" t="s">
        <v>351</v>
      </c>
      <c r="G1404">
        <v>22393</v>
      </c>
      <c r="H1404" t="s">
        <v>354</v>
      </c>
      <c r="I1404">
        <v>1</v>
      </c>
      <c r="J1404" t="s">
        <v>105</v>
      </c>
      <c r="K1404" s="19">
        <v>0.45833333333333331</v>
      </c>
      <c r="L1404" s="19">
        <v>0.8125</v>
      </c>
      <c r="M1404">
        <v>8.5</v>
      </c>
      <c r="N1404">
        <v>211.04</v>
      </c>
      <c r="O1404">
        <v>40</v>
      </c>
      <c r="P1404">
        <v>76</v>
      </c>
      <c r="Q1404" t="s">
        <v>97</v>
      </c>
      <c r="R1404">
        <v>30</v>
      </c>
      <c r="S1404" s="19">
        <v>0.54166666666666663</v>
      </c>
      <c r="U1404" s="19">
        <v>0</v>
      </c>
      <c r="V1404" t="s">
        <v>334</v>
      </c>
      <c r="W1404">
        <v>8</v>
      </c>
      <c r="X1404" t="s">
        <v>100</v>
      </c>
      <c r="Y1404" t="b">
        <v>0</v>
      </c>
    </row>
    <row r="1405" spans="1:25" x14ac:dyDescent="0.25">
      <c r="A1405" t="s">
        <v>92</v>
      </c>
      <c r="B1405" t="s">
        <v>350</v>
      </c>
      <c r="C1405" t="s">
        <v>346</v>
      </c>
      <c r="D1405" t="s">
        <v>109</v>
      </c>
      <c r="E1405" t="s">
        <v>333</v>
      </c>
      <c r="F1405" t="s">
        <v>351</v>
      </c>
      <c r="G1405">
        <v>22393</v>
      </c>
      <c r="H1405" t="s">
        <v>354</v>
      </c>
      <c r="I1405">
        <v>1</v>
      </c>
      <c r="J1405" t="s">
        <v>113</v>
      </c>
      <c r="K1405" s="19">
        <v>0.45833333333333331</v>
      </c>
      <c r="L1405" s="19">
        <v>0.8125</v>
      </c>
      <c r="M1405">
        <v>8.5</v>
      </c>
      <c r="N1405">
        <v>316.56</v>
      </c>
      <c r="O1405">
        <v>40</v>
      </c>
      <c r="P1405">
        <v>76</v>
      </c>
      <c r="Q1405" t="s">
        <v>97</v>
      </c>
      <c r="R1405">
        <v>30</v>
      </c>
      <c r="S1405" s="19">
        <v>0.54166666666666663</v>
      </c>
      <c r="U1405" s="19">
        <v>0</v>
      </c>
      <c r="V1405" t="s">
        <v>334</v>
      </c>
      <c r="W1405">
        <v>8</v>
      </c>
      <c r="X1405" t="s">
        <v>100</v>
      </c>
      <c r="Y1405" t="b">
        <v>0</v>
      </c>
    </row>
    <row r="1406" spans="1:25" x14ac:dyDescent="0.25">
      <c r="A1406" t="s">
        <v>92</v>
      </c>
      <c r="B1406" t="s">
        <v>350</v>
      </c>
      <c r="C1406" t="s">
        <v>346</v>
      </c>
      <c r="D1406" t="s">
        <v>109</v>
      </c>
      <c r="E1406" t="s">
        <v>333</v>
      </c>
      <c r="F1406" t="s">
        <v>351</v>
      </c>
      <c r="G1406">
        <v>22393</v>
      </c>
      <c r="H1406" t="s">
        <v>354</v>
      </c>
      <c r="I1406">
        <v>1</v>
      </c>
      <c r="J1406" t="s">
        <v>114</v>
      </c>
      <c r="K1406" s="19">
        <v>0.45833333333333331</v>
      </c>
      <c r="L1406" s="19">
        <v>0.8125</v>
      </c>
      <c r="M1406">
        <v>8.5</v>
      </c>
      <c r="N1406">
        <v>369.32</v>
      </c>
      <c r="O1406">
        <v>40</v>
      </c>
      <c r="P1406">
        <v>76</v>
      </c>
      <c r="Q1406" t="s">
        <v>97</v>
      </c>
      <c r="R1406">
        <v>30</v>
      </c>
      <c r="S1406" s="19">
        <v>0.54166666666666663</v>
      </c>
      <c r="U1406" s="19">
        <v>0</v>
      </c>
      <c r="V1406" t="s">
        <v>334</v>
      </c>
      <c r="W1406">
        <v>8</v>
      </c>
      <c r="X1406" t="s">
        <v>100</v>
      </c>
      <c r="Y1406" t="b">
        <v>0</v>
      </c>
    </row>
    <row r="1407" spans="1:25" x14ac:dyDescent="0.25">
      <c r="A1407" t="s">
        <v>92</v>
      </c>
      <c r="B1407" t="s">
        <v>350</v>
      </c>
      <c r="C1407" t="s">
        <v>346</v>
      </c>
      <c r="D1407" t="s">
        <v>109</v>
      </c>
      <c r="E1407" t="s">
        <v>333</v>
      </c>
      <c r="F1407" t="s">
        <v>351</v>
      </c>
      <c r="G1407">
        <v>22393</v>
      </c>
      <c r="H1407" t="s">
        <v>354</v>
      </c>
      <c r="I1407">
        <v>2</v>
      </c>
      <c r="J1407" t="s">
        <v>105</v>
      </c>
      <c r="K1407" s="19">
        <v>0.45833333333333331</v>
      </c>
      <c r="L1407" s="19">
        <v>0.8125</v>
      </c>
      <c r="M1407">
        <v>8.5</v>
      </c>
      <c r="N1407">
        <v>211.04</v>
      </c>
      <c r="O1407">
        <v>40</v>
      </c>
      <c r="P1407">
        <v>76</v>
      </c>
      <c r="Q1407" t="s">
        <v>97</v>
      </c>
      <c r="R1407">
        <v>30</v>
      </c>
      <c r="S1407" s="19">
        <v>0.54166666666666663</v>
      </c>
      <c r="U1407" s="19">
        <v>0</v>
      </c>
      <c r="V1407" t="s">
        <v>334</v>
      </c>
      <c r="W1407">
        <v>8</v>
      </c>
      <c r="X1407" t="s">
        <v>100</v>
      </c>
      <c r="Y1407" t="b">
        <v>0</v>
      </c>
    </row>
    <row r="1408" spans="1:25" x14ac:dyDescent="0.25">
      <c r="A1408" t="s">
        <v>92</v>
      </c>
      <c r="B1408" t="s">
        <v>350</v>
      </c>
      <c r="C1408" t="s">
        <v>346</v>
      </c>
      <c r="D1408" t="s">
        <v>109</v>
      </c>
      <c r="E1408" t="s">
        <v>333</v>
      </c>
      <c r="F1408" t="s">
        <v>351</v>
      </c>
      <c r="G1408">
        <v>22393</v>
      </c>
      <c r="H1408" t="s">
        <v>354</v>
      </c>
      <c r="I1408">
        <v>2</v>
      </c>
      <c r="J1408" t="s">
        <v>113</v>
      </c>
      <c r="K1408" s="19">
        <v>0.45833333333333331</v>
      </c>
      <c r="L1408" s="19">
        <v>0.8125</v>
      </c>
      <c r="M1408">
        <v>8.5</v>
      </c>
      <c r="N1408">
        <v>316.56</v>
      </c>
      <c r="O1408">
        <v>40</v>
      </c>
      <c r="P1408">
        <v>76</v>
      </c>
      <c r="Q1408" t="s">
        <v>97</v>
      </c>
      <c r="R1408">
        <v>30</v>
      </c>
      <c r="S1408" s="19">
        <v>0.54166666666666663</v>
      </c>
      <c r="U1408" s="19">
        <v>0</v>
      </c>
      <c r="V1408" t="s">
        <v>334</v>
      </c>
      <c r="W1408">
        <v>8</v>
      </c>
      <c r="X1408" t="s">
        <v>100</v>
      </c>
      <c r="Y1408" t="b">
        <v>0</v>
      </c>
    </row>
    <row r="1409" spans="1:25" x14ac:dyDescent="0.25">
      <c r="A1409" t="s">
        <v>92</v>
      </c>
      <c r="B1409" t="s">
        <v>350</v>
      </c>
      <c r="C1409" t="s">
        <v>346</v>
      </c>
      <c r="D1409" t="s">
        <v>109</v>
      </c>
      <c r="E1409" t="s">
        <v>333</v>
      </c>
      <c r="F1409" t="s">
        <v>351</v>
      </c>
      <c r="G1409">
        <v>22393</v>
      </c>
      <c r="H1409" t="s">
        <v>354</v>
      </c>
      <c r="I1409">
        <v>2</v>
      </c>
      <c r="J1409" t="s">
        <v>114</v>
      </c>
      <c r="K1409" s="19">
        <v>0.45833333333333331</v>
      </c>
      <c r="L1409" s="19">
        <v>0.8125</v>
      </c>
      <c r="M1409">
        <v>8.5</v>
      </c>
      <c r="N1409">
        <v>369.32</v>
      </c>
      <c r="O1409">
        <v>40</v>
      </c>
      <c r="P1409">
        <v>76</v>
      </c>
      <c r="Q1409" t="s">
        <v>97</v>
      </c>
      <c r="R1409">
        <v>30</v>
      </c>
      <c r="S1409" s="19">
        <v>0.54166666666666663</v>
      </c>
      <c r="U1409" s="19">
        <v>0</v>
      </c>
      <c r="V1409" t="s">
        <v>334</v>
      </c>
      <c r="W1409">
        <v>8</v>
      </c>
      <c r="X1409" t="s">
        <v>100</v>
      </c>
      <c r="Y1409" t="b">
        <v>0</v>
      </c>
    </row>
    <row r="1410" spans="1:25" x14ac:dyDescent="0.25">
      <c r="A1410" t="s">
        <v>92</v>
      </c>
      <c r="B1410" t="s">
        <v>350</v>
      </c>
      <c r="C1410" t="s">
        <v>346</v>
      </c>
      <c r="D1410" t="s">
        <v>109</v>
      </c>
      <c r="E1410" t="s">
        <v>333</v>
      </c>
      <c r="F1410" t="s">
        <v>351</v>
      </c>
      <c r="G1410">
        <v>22393</v>
      </c>
      <c r="H1410" t="s">
        <v>354</v>
      </c>
      <c r="I1410">
        <v>2</v>
      </c>
      <c r="J1410" t="s">
        <v>101</v>
      </c>
      <c r="K1410" s="19">
        <v>0.45833333333333331</v>
      </c>
      <c r="L1410" s="19">
        <v>0.8125</v>
      </c>
      <c r="M1410">
        <v>8.5</v>
      </c>
      <c r="N1410">
        <v>211.04</v>
      </c>
      <c r="O1410">
        <v>40</v>
      </c>
      <c r="P1410">
        <v>76</v>
      </c>
      <c r="Q1410" t="s">
        <v>97</v>
      </c>
      <c r="R1410">
        <v>30</v>
      </c>
      <c r="S1410" s="19">
        <v>0.54166666666666663</v>
      </c>
      <c r="U1410" s="19">
        <v>0</v>
      </c>
      <c r="V1410" t="s">
        <v>334</v>
      </c>
      <c r="W1410">
        <v>8</v>
      </c>
      <c r="X1410" t="s">
        <v>100</v>
      </c>
      <c r="Y1410" t="b">
        <v>0</v>
      </c>
    </row>
    <row r="1411" spans="1:25" x14ac:dyDescent="0.25">
      <c r="A1411" t="s">
        <v>92</v>
      </c>
      <c r="B1411" t="s">
        <v>355</v>
      </c>
      <c r="C1411" t="s">
        <v>346</v>
      </c>
      <c r="D1411" t="s">
        <v>146</v>
      </c>
      <c r="E1411" t="s">
        <v>115</v>
      </c>
      <c r="F1411" t="s">
        <v>97</v>
      </c>
      <c r="H1411" t="s">
        <v>97</v>
      </c>
      <c r="I1411">
        <v>1</v>
      </c>
      <c r="J1411" t="s">
        <v>113</v>
      </c>
      <c r="K1411" s="19">
        <v>0.29166666666666669</v>
      </c>
      <c r="L1411" s="19">
        <v>0.60416666666666663</v>
      </c>
      <c r="M1411">
        <v>7.5</v>
      </c>
      <c r="N1411">
        <v>299.99</v>
      </c>
      <c r="O1411">
        <v>0</v>
      </c>
      <c r="P1411">
        <v>0</v>
      </c>
      <c r="Q1411" t="s">
        <v>97</v>
      </c>
      <c r="R1411">
        <v>30</v>
      </c>
      <c r="S1411" s="19">
        <v>0.5</v>
      </c>
      <c r="U1411" s="19">
        <v>0</v>
      </c>
      <c r="V1411" t="s">
        <v>356</v>
      </c>
      <c r="W1411">
        <v>7</v>
      </c>
      <c r="X1411" t="s">
        <v>100</v>
      </c>
      <c r="Y1411" t="b">
        <v>0</v>
      </c>
    </row>
    <row r="1412" spans="1:25" x14ac:dyDescent="0.25">
      <c r="A1412" t="s">
        <v>92</v>
      </c>
      <c r="B1412" t="s">
        <v>355</v>
      </c>
      <c r="C1412" t="s">
        <v>346</v>
      </c>
      <c r="D1412" t="s">
        <v>146</v>
      </c>
      <c r="E1412" t="s">
        <v>115</v>
      </c>
      <c r="F1412" t="s">
        <v>97</v>
      </c>
      <c r="H1412" t="s">
        <v>97</v>
      </c>
      <c r="I1412">
        <v>1</v>
      </c>
      <c r="J1412" t="s">
        <v>114</v>
      </c>
      <c r="K1412" s="19">
        <v>0.29166666666666669</v>
      </c>
      <c r="L1412" s="19">
        <v>0.60416666666666663</v>
      </c>
      <c r="M1412">
        <v>7.5</v>
      </c>
      <c r="N1412">
        <v>349.98</v>
      </c>
      <c r="O1412">
        <v>0</v>
      </c>
      <c r="P1412">
        <v>0</v>
      </c>
      <c r="Q1412" t="s">
        <v>97</v>
      </c>
      <c r="R1412">
        <v>30</v>
      </c>
      <c r="S1412" s="19">
        <v>0.5</v>
      </c>
      <c r="U1412" s="19">
        <v>0</v>
      </c>
      <c r="V1412" t="s">
        <v>356</v>
      </c>
      <c r="W1412">
        <v>7</v>
      </c>
      <c r="X1412" t="s">
        <v>100</v>
      </c>
      <c r="Y1412" t="b">
        <v>0</v>
      </c>
    </row>
    <row r="1413" spans="1:25" x14ac:dyDescent="0.25">
      <c r="A1413" t="s">
        <v>92</v>
      </c>
      <c r="B1413" t="s">
        <v>355</v>
      </c>
      <c r="C1413" t="s">
        <v>346</v>
      </c>
      <c r="D1413" t="s">
        <v>146</v>
      </c>
      <c r="E1413" t="s">
        <v>115</v>
      </c>
      <c r="F1413" t="s">
        <v>97</v>
      </c>
      <c r="G1413">
        <v>14280</v>
      </c>
      <c r="H1413" t="s">
        <v>357</v>
      </c>
      <c r="I1413">
        <v>1</v>
      </c>
      <c r="J1413" t="s">
        <v>105</v>
      </c>
      <c r="K1413" s="19">
        <v>0.25</v>
      </c>
      <c r="L1413" s="19">
        <v>0.60416666666666663</v>
      </c>
      <c r="M1413">
        <v>8.5</v>
      </c>
      <c r="N1413">
        <v>232.4</v>
      </c>
      <c r="O1413">
        <v>55</v>
      </c>
      <c r="P1413">
        <v>76</v>
      </c>
      <c r="Q1413" t="s">
        <v>97</v>
      </c>
      <c r="R1413">
        <v>30</v>
      </c>
      <c r="S1413" s="19">
        <v>0.45833333333333331</v>
      </c>
      <c r="U1413" s="19">
        <v>0</v>
      </c>
      <c r="V1413" t="s">
        <v>358</v>
      </c>
      <c r="W1413">
        <v>8</v>
      </c>
      <c r="X1413" t="s">
        <v>100</v>
      </c>
      <c r="Y1413" t="b">
        <v>0</v>
      </c>
    </row>
    <row r="1414" spans="1:25" x14ac:dyDescent="0.25">
      <c r="A1414" t="s">
        <v>92</v>
      </c>
      <c r="B1414" t="s">
        <v>355</v>
      </c>
      <c r="C1414" t="s">
        <v>346</v>
      </c>
      <c r="D1414" t="s">
        <v>146</v>
      </c>
      <c r="E1414" t="s">
        <v>115</v>
      </c>
      <c r="F1414" t="s">
        <v>97</v>
      </c>
      <c r="G1414">
        <v>14280</v>
      </c>
      <c r="H1414" t="s">
        <v>357</v>
      </c>
      <c r="I1414">
        <v>2</v>
      </c>
      <c r="J1414" t="s">
        <v>113</v>
      </c>
      <c r="K1414" s="19">
        <v>0.29166666666666669</v>
      </c>
      <c r="L1414" s="19">
        <v>0.60416666666666663</v>
      </c>
      <c r="M1414">
        <v>7.5</v>
      </c>
      <c r="N1414">
        <v>305.02</v>
      </c>
      <c r="O1414">
        <v>55</v>
      </c>
      <c r="P1414">
        <v>76</v>
      </c>
      <c r="Q1414" t="s">
        <v>97</v>
      </c>
      <c r="R1414">
        <v>30</v>
      </c>
      <c r="S1414" s="19">
        <v>0.5</v>
      </c>
      <c r="U1414" s="19">
        <v>0</v>
      </c>
      <c r="V1414" t="s">
        <v>356</v>
      </c>
      <c r="W1414">
        <v>7</v>
      </c>
      <c r="X1414" t="s">
        <v>100</v>
      </c>
      <c r="Y1414" t="b">
        <v>0</v>
      </c>
    </row>
    <row r="1415" spans="1:25" x14ac:dyDescent="0.25">
      <c r="A1415" t="s">
        <v>92</v>
      </c>
      <c r="B1415" t="s">
        <v>355</v>
      </c>
      <c r="C1415" t="s">
        <v>346</v>
      </c>
      <c r="D1415" t="s">
        <v>146</v>
      </c>
      <c r="E1415" t="s">
        <v>115</v>
      </c>
      <c r="F1415" t="s">
        <v>97</v>
      </c>
      <c r="G1415">
        <v>14280</v>
      </c>
      <c r="H1415" t="s">
        <v>357</v>
      </c>
      <c r="I1415">
        <v>2</v>
      </c>
      <c r="J1415" t="s">
        <v>114</v>
      </c>
      <c r="K1415" s="19">
        <v>0.29166666666666669</v>
      </c>
      <c r="L1415" s="19">
        <v>0.60416666666666663</v>
      </c>
      <c r="M1415">
        <v>7.5</v>
      </c>
      <c r="N1415">
        <v>355.86</v>
      </c>
      <c r="O1415">
        <v>55</v>
      </c>
      <c r="P1415">
        <v>76</v>
      </c>
      <c r="Q1415" t="s">
        <v>97</v>
      </c>
      <c r="R1415">
        <v>30</v>
      </c>
      <c r="S1415" s="19">
        <v>0.5</v>
      </c>
      <c r="U1415" s="19">
        <v>0</v>
      </c>
      <c r="V1415" t="s">
        <v>356</v>
      </c>
      <c r="W1415">
        <v>7</v>
      </c>
      <c r="X1415" t="s">
        <v>100</v>
      </c>
      <c r="Y1415" t="b">
        <v>0</v>
      </c>
    </row>
    <row r="1416" spans="1:25" x14ac:dyDescent="0.25">
      <c r="A1416" t="s">
        <v>92</v>
      </c>
      <c r="B1416" t="s">
        <v>355</v>
      </c>
      <c r="C1416" t="s">
        <v>346</v>
      </c>
      <c r="D1416" t="s">
        <v>146</v>
      </c>
      <c r="E1416" t="s">
        <v>115</v>
      </c>
      <c r="F1416" t="s">
        <v>97</v>
      </c>
      <c r="G1416">
        <v>22999</v>
      </c>
      <c r="H1416" t="s">
        <v>359</v>
      </c>
      <c r="I1416">
        <v>1</v>
      </c>
      <c r="J1416" t="s">
        <v>99</v>
      </c>
      <c r="K1416" s="19">
        <v>0.25</v>
      </c>
      <c r="L1416" s="19">
        <v>0.60416666666666663</v>
      </c>
      <c r="M1416">
        <v>8.5</v>
      </c>
      <c r="N1416">
        <v>232.4</v>
      </c>
      <c r="O1416">
        <v>72</v>
      </c>
      <c r="P1416">
        <v>76</v>
      </c>
      <c r="Q1416" t="s">
        <v>97</v>
      </c>
      <c r="R1416">
        <v>30</v>
      </c>
      <c r="S1416" s="19">
        <v>0.45833333333333331</v>
      </c>
      <c r="U1416" s="19">
        <v>0</v>
      </c>
      <c r="V1416" t="s">
        <v>358</v>
      </c>
      <c r="W1416">
        <v>8</v>
      </c>
      <c r="X1416" t="s">
        <v>100</v>
      </c>
      <c r="Y1416" t="b">
        <v>0</v>
      </c>
    </row>
    <row r="1417" spans="1:25" x14ac:dyDescent="0.25">
      <c r="A1417" t="s">
        <v>92</v>
      </c>
      <c r="B1417" t="s">
        <v>355</v>
      </c>
      <c r="C1417" t="s">
        <v>346</v>
      </c>
      <c r="D1417" t="s">
        <v>146</v>
      </c>
      <c r="E1417" t="s">
        <v>115</v>
      </c>
      <c r="F1417" t="s">
        <v>97</v>
      </c>
      <c r="G1417">
        <v>22999</v>
      </c>
      <c r="H1417" t="s">
        <v>359</v>
      </c>
      <c r="I1417">
        <v>1</v>
      </c>
      <c r="J1417" t="s">
        <v>101</v>
      </c>
      <c r="K1417" s="19">
        <v>0.25</v>
      </c>
      <c r="L1417" s="19">
        <v>0.60416666666666663</v>
      </c>
      <c r="M1417">
        <v>8.5</v>
      </c>
      <c r="N1417">
        <v>232.4</v>
      </c>
      <c r="O1417">
        <v>72</v>
      </c>
      <c r="P1417">
        <v>76</v>
      </c>
      <c r="Q1417" t="s">
        <v>97</v>
      </c>
      <c r="R1417">
        <v>30</v>
      </c>
      <c r="S1417" s="19">
        <v>0.45833333333333331</v>
      </c>
      <c r="U1417" s="19">
        <v>0</v>
      </c>
      <c r="V1417" t="s">
        <v>358</v>
      </c>
      <c r="W1417">
        <v>8</v>
      </c>
      <c r="X1417" t="s">
        <v>100</v>
      </c>
      <c r="Y1417" t="b">
        <v>0</v>
      </c>
    </row>
    <row r="1418" spans="1:25" x14ac:dyDescent="0.25">
      <c r="A1418" t="s">
        <v>92</v>
      </c>
      <c r="B1418" t="s">
        <v>355</v>
      </c>
      <c r="C1418" t="s">
        <v>346</v>
      </c>
      <c r="D1418" t="s">
        <v>146</v>
      </c>
      <c r="E1418" t="s">
        <v>115</v>
      </c>
      <c r="F1418" t="s">
        <v>97</v>
      </c>
      <c r="G1418">
        <v>22999</v>
      </c>
      <c r="H1418" t="s">
        <v>359</v>
      </c>
      <c r="I1418">
        <v>1</v>
      </c>
      <c r="J1418" t="s">
        <v>102</v>
      </c>
      <c r="K1418" s="19">
        <v>0.25</v>
      </c>
      <c r="L1418" s="19">
        <v>0.60416666666666663</v>
      </c>
      <c r="M1418">
        <v>8.5</v>
      </c>
      <c r="N1418">
        <v>232.4</v>
      </c>
      <c r="O1418">
        <v>72</v>
      </c>
      <c r="P1418">
        <v>76</v>
      </c>
      <c r="Q1418" t="s">
        <v>97</v>
      </c>
      <c r="R1418">
        <v>30</v>
      </c>
      <c r="S1418" s="19">
        <v>0.45833333333333331</v>
      </c>
      <c r="U1418" s="19">
        <v>0</v>
      </c>
      <c r="V1418" t="s">
        <v>358</v>
      </c>
      <c r="W1418">
        <v>8</v>
      </c>
      <c r="X1418" t="s">
        <v>100</v>
      </c>
      <c r="Y1418" t="b">
        <v>0</v>
      </c>
    </row>
    <row r="1419" spans="1:25" x14ac:dyDescent="0.25">
      <c r="A1419" t="s">
        <v>92</v>
      </c>
      <c r="B1419" t="s">
        <v>355</v>
      </c>
      <c r="C1419" t="s">
        <v>346</v>
      </c>
      <c r="D1419" t="s">
        <v>146</v>
      </c>
      <c r="E1419" t="s">
        <v>115</v>
      </c>
      <c r="F1419" t="s">
        <v>97</v>
      </c>
      <c r="G1419">
        <v>22999</v>
      </c>
      <c r="H1419" t="s">
        <v>359</v>
      </c>
      <c r="I1419">
        <v>1</v>
      </c>
      <c r="J1419" t="s">
        <v>103</v>
      </c>
      <c r="K1419" s="19">
        <v>0.25</v>
      </c>
      <c r="L1419" s="19">
        <v>0.60416666666666663</v>
      </c>
      <c r="M1419">
        <v>8.5</v>
      </c>
      <c r="N1419">
        <v>232.4</v>
      </c>
      <c r="O1419">
        <v>72</v>
      </c>
      <c r="P1419">
        <v>76</v>
      </c>
      <c r="Q1419" t="s">
        <v>97</v>
      </c>
      <c r="R1419">
        <v>30</v>
      </c>
      <c r="S1419" s="19">
        <v>0.45833333333333331</v>
      </c>
      <c r="U1419" s="19">
        <v>0</v>
      </c>
      <c r="V1419" t="s">
        <v>358</v>
      </c>
      <c r="W1419">
        <v>8</v>
      </c>
      <c r="X1419" t="s">
        <v>100</v>
      </c>
      <c r="Y1419" t="b">
        <v>0</v>
      </c>
    </row>
    <row r="1420" spans="1:25" x14ac:dyDescent="0.25">
      <c r="A1420" t="s">
        <v>92</v>
      </c>
      <c r="B1420" t="s">
        <v>355</v>
      </c>
      <c r="C1420" t="s">
        <v>346</v>
      </c>
      <c r="D1420" t="s">
        <v>146</v>
      </c>
      <c r="E1420" t="s">
        <v>115</v>
      </c>
      <c r="F1420" t="s">
        <v>97</v>
      </c>
      <c r="G1420">
        <v>22999</v>
      </c>
      <c r="H1420" t="s">
        <v>359</v>
      </c>
      <c r="I1420">
        <v>2</v>
      </c>
      <c r="J1420" t="s">
        <v>105</v>
      </c>
      <c r="K1420" s="19">
        <v>0.25</v>
      </c>
      <c r="L1420" s="19">
        <v>0.60416666666666663</v>
      </c>
      <c r="M1420">
        <v>8.5</v>
      </c>
      <c r="N1420">
        <v>232.4</v>
      </c>
      <c r="O1420">
        <v>72</v>
      </c>
      <c r="P1420">
        <v>76</v>
      </c>
      <c r="Q1420" t="s">
        <v>97</v>
      </c>
      <c r="R1420">
        <v>30</v>
      </c>
      <c r="S1420" s="19">
        <v>0.45833333333333331</v>
      </c>
      <c r="U1420" s="19">
        <v>0</v>
      </c>
      <c r="V1420" t="s">
        <v>358</v>
      </c>
      <c r="W1420">
        <v>8</v>
      </c>
      <c r="X1420" t="s">
        <v>100</v>
      </c>
      <c r="Y1420" t="b">
        <v>0</v>
      </c>
    </row>
    <row r="1421" spans="1:25" x14ac:dyDescent="0.25">
      <c r="A1421" t="s">
        <v>92</v>
      </c>
      <c r="B1421" t="s">
        <v>355</v>
      </c>
      <c r="C1421" t="s">
        <v>346</v>
      </c>
      <c r="D1421" t="s">
        <v>146</v>
      </c>
      <c r="E1421" t="s">
        <v>115</v>
      </c>
      <c r="F1421" t="s">
        <v>97</v>
      </c>
      <c r="G1421">
        <v>22999</v>
      </c>
      <c r="H1421" t="s">
        <v>359</v>
      </c>
      <c r="I1421">
        <v>2</v>
      </c>
      <c r="J1421" t="s">
        <v>99</v>
      </c>
      <c r="K1421" s="19">
        <v>0.25</v>
      </c>
      <c r="L1421" s="19">
        <v>0.60416666666666663</v>
      </c>
      <c r="M1421">
        <v>8.5</v>
      </c>
      <c r="N1421">
        <v>232.4</v>
      </c>
      <c r="O1421">
        <v>72</v>
      </c>
      <c r="P1421">
        <v>76</v>
      </c>
      <c r="Q1421" t="s">
        <v>97</v>
      </c>
      <c r="R1421">
        <v>30</v>
      </c>
      <c r="S1421" s="19">
        <v>0.45833333333333331</v>
      </c>
      <c r="U1421" s="19">
        <v>0</v>
      </c>
      <c r="V1421" t="s">
        <v>358</v>
      </c>
      <c r="W1421">
        <v>8</v>
      </c>
      <c r="X1421" t="s">
        <v>100</v>
      </c>
      <c r="Y1421" t="b">
        <v>0</v>
      </c>
    </row>
    <row r="1422" spans="1:25" x14ac:dyDescent="0.25">
      <c r="A1422" t="s">
        <v>92</v>
      </c>
      <c r="B1422" t="s">
        <v>355</v>
      </c>
      <c r="C1422" t="s">
        <v>346</v>
      </c>
      <c r="D1422" t="s">
        <v>146</v>
      </c>
      <c r="E1422" t="s">
        <v>115</v>
      </c>
      <c r="F1422" t="s">
        <v>97</v>
      </c>
      <c r="G1422">
        <v>22999</v>
      </c>
      <c r="H1422" t="s">
        <v>359</v>
      </c>
      <c r="I1422">
        <v>2</v>
      </c>
      <c r="J1422" t="s">
        <v>101</v>
      </c>
      <c r="K1422" s="19">
        <v>0.25</v>
      </c>
      <c r="L1422" s="19">
        <v>0.60416666666666663</v>
      </c>
      <c r="M1422">
        <v>8.5</v>
      </c>
      <c r="N1422">
        <v>232.4</v>
      </c>
      <c r="O1422">
        <v>72</v>
      </c>
      <c r="P1422">
        <v>76</v>
      </c>
      <c r="Q1422" t="s">
        <v>97</v>
      </c>
      <c r="R1422">
        <v>30</v>
      </c>
      <c r="S1422" s="19">
        <v>0.45833333333333331</v>
      </c>
      <c r="U1422" s="19">
        <v>0</v>
      </c>
      <c r="V1422" t="s">
        <v>358</v>
      </c>
      <c r="W1422">
        <v>8</v>
      </c>
      <c r="X1422" t="s">
        <v>100</v>
      </c>
      <c r="Y1422" t="b">
        <v>0</v>
      </c>
    </row>
    <row r="1423" spans="1:25" x14ac:dyDescent="0.25">
      <c r="A1423" t="s">
        <v>92</v>
      </c>
      <c r="B1423" t="s">
        <v>355</v>
      </c>
      <c r="C1423" t="s">
        <v>346</v>
      </c>
      <c r="D1423" t="s">
        <v>146</v>
      </c>
      <c r="E1423" t="s">
        <v>115</v>
      </c>
      <c r="F1423" t="s">
        <v>97</v>
      </c>
      <c r="G1423">
        <v>22999</v>
      </c>
      <c r="H1423" t="s">
        <v>359</v>
      </c>
      <c r="I1423">
        <v>2</v>
      </c>
      <c r="J1423" t="s">
        <v>102</v>
      </c>
      <c r="K1423" s="19">
        <v>0.25</v>
      </c>
      <c r="L1423" s="19">
        <v>0.60416666666666663</v>
      </c>
      <c r="M1423">
        <v>8.5</v>
      </c>
      <c r="N1423">
        <v>232.4</v>
      </c>
      <c r="O1423">
        <v>72</v>
      </c>
      <c r="P1423">
        <v>76</v>
      </c>
      <c r="Q1423" t="s">
        <v>97</v>
      </c>
      <c r="R1423">
        <v>30</v>
      </c>
      <c r="S1423" s="19">
        <v>0.45833333333333331</v>
      </c>
      <c r="U1423" s="19">
        <v>0</v>
      </c>
      <c r="V1423" t="s">
        <v>358</v>
      </c>
      <c r="W1423">
        <v>8</v>
      </c>
      <c r="X1423" t="s">
        <v>100</v>
      </c>
      <c r="Y1423" t="b">
        <v>0</v>
      </c>
    </row>
    <row r="1424" spans="1:25" x14ac:dyDescent="0.25">
      <c r="A1424" t="s">
        <v>92</v>
      </c>
      <c r="B1424" t="s">
        <v>355</v>
      </c>
      <c r="C1424" t="s">
        <v>346</v>
      </c>
      <c r="D1424" t="s">
        <v>146</v>
      </c>
      <c r="E1424" t="s">
        <v>115</v>
      </c>
      <c r="F1424" t="s">
        <v>97</v>
      </c>
      <c r="G1424">
        <v>22999</v>
      </c>
      <c r="H1424" t="s">
        <v>359</v>
      </c>
      <c r="I1424">
        <v>2</v>
      </c>
      <c r="J1424" t="s">
        <v>103</v>
      </c>
      <c r="K1424" s="19">
        <v>0.25</v>
      </c>
      <c r="L1424" s="19">
        <v>0.60416666666666663</v>
      </c>
      <c r="M1424">
        <v>8.5</v>
      </c>
      <c r="N1424">
        <v>232.4</v>
      </c>
      <c r="O1424">
        <v>72</v>
      </c>
      <c r="P1424">
        <v>76</v>
      </c>
      <c r="Q1424" t="s">
        <v>97</v>
      </c>
      <c r="R1424">
        <v>30</v>
      </c>
      <c r="S1424" s="19">
        <v>0.45833333333333331</v>
      </c>
      <c r="U1424" s="19">
        <v>0</v>
      </c>
      <c r="V1424" t="s">
        <v>358</v>
      </c>
      <c r="W1424">
        <v>8</v>
      </c>
      <c r="X1424" t="s">
        <v>100</v>
      </c>
      <c r="Y1424" t="b">
        <v>0</v>
      </c>
    </row>
    <row r="1425" spans="1:25" x14ac:dyDescent="0.25">
      <c r="A1425" t="s">
        <v>92</v>
      </c>
      <c r="B1425" t="s">
        <v>360</v>
      </c>
      <c r="C1425" t="s">
        <v>346</v>
      </c>
      <c r="D1425" t="s">
        <v>154</v>
      </c>
      <c r="E1425" t="s">
        <v>115</v>
      </c>
      <c r="F1425" t="s">
        <v>97</v>
      </c>
      <c r="G1425">
        <v>10974</v>
      </c>
      <c r="H1425" t="s">
        <v>361</v>
      </c>
      <c r="I1425">
        <v>1</v>
      </c>
      <c r="J1425" t="s">
        <v>105</v>
      </c>
      <c r="K1425" s="19">
        <v>0.29166666666666669</v>
      </c>
      <c r="L1425" s="19">
        <v>0.58333333333333337</v>
      </c>
      <c r="M1425">
        <v>7</v>
      </c>
      <c r="N1425">
        <v>186.03</v>
      </c>
      <c r="O1425">
        <v>55</v>
      </c>
      <c r="P1425">
        <v>76</v>
      </c>
      <c r="Q1425" t="s">
        <v>97</v>
      </c>
      <c r="R1425">
        <v>30</v>
      </c>
      <c r="S1425" s="19">
        <v>0.5</v>
      </c>
      <c r="U1425" s="19">
        <v>0</v>
      </c>
      <c r="V1425" t="s">
        <v>362</v>
      </c>
      <c r="W1425">
        <v>6.5</v>
      </c>
      <c r="X1425" t="s">
        <v>100</v>
      </c>
      <c r="Y1425" t="b">
        <v>0</v>
      </c>
    </row>
    <row r="1426" spans="1:25" x14ac:dyDescent="0.25">
      <c r="A1426" t="s">
        <v>92</v>
      </c>
      <c r="B1426" t="s">
        <v>360</v>
      </c>
      <c r="C1426" t="s">
        <v>346</v>
      </c>
      <c r="D1426" t="s">
        <v>154</v>
      </c>
      <c r="E1426" t="s">
        <v>115</v>
      </c>
      <c r="F1426" t="s">
        <v>97</v>
      </c>
      <c r="G1426">
        <v>10974</v>
      </c>
      <c r="H1426" t="s">
        <v>361</v>
      </c>
      <c r="I1426">
        <v>1</v>
      </c>
      <c r="J1426" t="s">
        <v>101</v>
      </c>
      <c r="K1426" s="19">
        <v>0.29166666666666669</v>
      </c>
      <c r="L1426" s="19">
        <v>0.58333333333333337</v>
      </c>
      <c r="M1426">
        <v>7</v>
      </c>
      <c r="N1426">
        <v>186.03</v>
      </c>
      <c r="O1426">
        <v>55</v>
      </c>
      <c r="P1426">
        <v>76</v>
      </c>
      <c r="Q1426" t="s">
        <v>97</v>
      </c>
      <c r="R1426">
        <v>30</v>
      </c>
      <c r="S1426" s="19">
        <v>0.5</v>
      </c>
      <c r="U1426" s="19">
        <v>0</v>
      </c>
      <c r="V1426" t="s">
        <v>362</v>
      </c>
      <c r="W1426">
        <v>6.5</v>
      </c>
      <c r="X1426" t="s">
        <v>100</v>
      </c>
      <c r="Y1426" t="b">
        <v>0</v>
      </c>
    </row>
    <row r="1427" spans="1:25" x14ac:dyDescent="0.25">
      <c r="A1427" t="s">
        <v>92</v>
      </c>
      <c r="B1427" t="s">
        <v>360</v>
      </c>
      <c r="C1427" t="s">
        <v>346</v>
      </c>
      <c r="D1427" t="s">
        <v>154</v>
      </c>
      <c r="E1427" t="s">
        <v>115</v>
      </c>
      <c r="F1427" t="s">
        <v>97</v>
      </c>
      <c r="G1427">
        <v>10974</v>
      </c>
      <c r="H1427" t="s">
        <v>361</v>
      </c>
      <c r="I1427">
        <v>1</v>
      </c>
      <c r="J1427" t="s">
        <v>102</v>
      </c>
      <c r="K1427" s="19">
        <v>0.27083333333333331</v>
      </c>
      <c r="L1427" s="19">
        <v>0.625</v>
      </c>
      <c r="M1427">
        <v>8.5</v>
      </c>
      <c r="N1427">
        <v>228.96</v>
      </c>
      <c r="O1427">
        <v>55</v>
      </c>
      <c r="P1427">
        <v>76</v>
      </c>
      <c r="Q1427" t="s">
        <v>97</v>
      </c>
      <c r="R1427">
        <v>30</v>
      </c>
      <c r="S1427" s="19">
        <v>0.47916666666666669</v>
      </c>
      <c r="U1427" s="19">
        <v>0</v>
      </c>
      <c r="V1427" t="s">
        <v>363</v>
      </c>
      <c r="W1427">
        <v>8</v>
      </c>
      <c r="X1427" t="s">
        <v>100</v>
      </c>
      <c r="Y1427" t="b">
        <v>0</v>
      </c>
    </row>
    <row r="1428" spans="1:25" x14ac:dyDescent="0.25">
      <c r="A1428" t="s">
        <v>92</v>
      </c>
      <c r="B1428" t="s">
        <v>360</v>
      </c>
      <c r="C1428" t="s">
        <v>346</v>
      </c>
      <c r="D1428" t="s">
        <v>154</v>
      </c>
      <c r="E1428" t="s">
        <v>115</v>
      </c>
      <c r="F1428" t="s">
        <v>97</v>
      </c>
      <c r="G1428">
        <v>10974</v>
      </c>
      <c r="H1428" t="s">
        <v>361</v>
      </c>
      <c r="I1428">
        <v>1</v>
      </c>
      <c r="J1428" t="s">
        <v>103</v>
      </c>
      <c r="K1428" s="19">
        <v>0.29166666666666669</v>
      </c>
      <c r="L1428" s="19">
        <v>0.58333333333333337</v>
      </c>
      <c r="M1428">
        <v>7</v>
      </c>
      <c r="N1428">
        <v>186.03</v>
      </c>
      <c r="O1428">
        <v>55</v>
      </c>
      <c r="P1428">
        <v>76</v>
      </c>
      <c r="Q1428" t="s">
        <v>97</v>
      </c>
      <c r="R1428">
        <v>30</v>
      </c>
      <c r="S1428" s="19">
        <v>0.5</v>
      </c>
      <c r="U1428" s="19">
        <v>0</v>
      </c>
      <c r="V1428" t="s">
        <v>362</v>
      </c>
      <c r="W1428">
        <v>6.5</v>
      </c>
      <c r="X1428" t="s">
        <v>100</v>
      </c>
      <c r="Y1428" t="b">
        <v>0</v>
      </c>
    </row>
    <row r="1429" spans="1:25" x14ac:dyDescent="0.25">
      <c r="A1429" t="s">
        <v>92</v>
      </c>
      <c r="B1429" t="s">
        <v>360</v>
      </c>
      <c r="C1429" t="s">
        <v>346</v>
      </c>
      <c r="D1429" t="s">
        <v>154</v>
      </c>
      <c r="E1429" t="s">
        <v>115</v>
      </c>
      <c r="F1429" t="s">
        <v>97</v>
      </c>
      <c r="G1429">
        <v>10974</v>
      </c>
      <c r="H1429" t="s">
        <v>361</v>
      </c>
      <c r="I1429">
        <v>2</v>
      </c>
      <c r="J1429" t="s">
        <v>105</v>
      </c>
      <c r="K1429" s="19">
        <v>0.29166666666666669</v>
      </c>
      <c r="L1429" s="19">
        <v>0.58333333333333337</v>
      </c>
      <c r="M1429">
        <v>7</v>
      </c>
      <c r="N1429">
        <v>186.03</v>
      </c>
      <c r="O1429">
        <v>55</v>
      </c>
      <c r="P1429">
        <v>76</v>
      </c>
      <c r="Q1429" t="s">
        <v>97</v>
      </c>
      <c r="R1429">
        <v>30</v>
      </c>
      <c r="S1429" s="19">
        <v>0.5</v>
      </c>
      <c r="U1429" s="19">
        <v>0</v>
      </c>
      <c r="V1429" t="s">
        <v>362</v>
      </c>
      <c r="W1429">
        <v>6.5</v>
      </c>
      <c r="X1429" t="s">
        <v>100</v>
      </c>
      <c r="Y1429" t="b">
        <v>0</v>
      </c>
    </row>
    <row r="1430" spans="1:25" x14ac:dyDescent="0.25">
      <c r="A1430" t="s">
        <v>92</v>
      </c>
      <c r="B1430" t="s">
        <v>360</v>
      </c>
      <c r="C1430" t="s">
        <v>346</v>
      </c>
      <c r="D1430" t="s">
        <v>154</v>
      </c>
      <c r="E1430" t="s">
        <v>115</v>
      </c>
      <c r="F1430" t="s">
        <v>97</v>
      </c>
      <c r="G1430">
        <v>10974</v>
      </c>
      <c r="H1430" t="s">
        <v>361</v>
      </c>
      <c r="I1430">
        <v>2</v>
      </c>
      <c r="J1430" t="s">
        <v>101</v>
      </c>
      <c r="K1430" s="19">
        <v>0.29166666666666669</v>
      </c>
      <c r="L1430" s="19">
        <v>0.58333333333333337</v>
      </c>
      <c r="M1430">
        <v>7</v>
      </c>
      <c r="N1430">
        <v>186.03</v>
      </c>
      <c r="O1430">
        <v>55</v>
      </c>
      <c r="P1430">
        <v>76</v>
      </c>
      <c r="Q1430" t="s">
        <v>97</v>
      </c>
      <c r="R1430">
        <v>30</v>
      </c>
      <c r="S1430" s="19">
        <v>0.5</v>
      </c>
      <c r="U1430" s="19">
        <v>0</v>
      </c>
      <c r="V1430" t="s">
        <v>362</v>
      </c>
      <c r="W1430">
        <v>6.5</v>
      </c>
      <c r="X1430" t="s">
        <v>100</v>
      </c>
      <c r="Y1430" t="b">
        <v>0</v>
      </c>
    </row>
    <row r="1431" spans="1:25" x14ac:dyDescent="0.25">
      <c r="A1431" t="s">
        <v>92</v>
      </c>
      <c r="B1431" t="s">
        <v>360</v>
      </c>
      <c r="C1431" t="s">
        <v>346</v>
      </c>
      <c r="D1431" t="s">
        <v>154</v>
      </c>
      <c r="E1431" t="s">
        <v>115</v>
      </c>
      <c r="F1431" t="s">
        <v>97</v>
      </c>
      <c r="G1431">
        <v>10974</v>
      </c>
      <c r="H1431" t="s">
        <v>361</v>
      </c>
      <c r="I1431">
        <v>2</v>
      </c>
      <c r="J1431" t="s">
        <v>102</v>
      </c>
      <c r="K1431" s="19">
        <v>0.27083333333333331</v>
      </c>
      <c r="L1431" s="19">
        <v>0.625</v>
      </c>
      <c r="M1431">
        <v>8.5</v>
      </c>
      <c r="N1431">
        <v>228.96</v>
      </c>
      <c r="O1431">
        <v>55</v>
      </c>
      <c r="P1431">
        <v>76</v>
      </c>
      <c r="Q1431" t="s">
        <v>97</v>
      </c>
      <c r="R1431">
        <v>30</v>
      </c>
      <c r="S1431" s="19">
        <v>0.47916666666666669</v>
      </c>
      <c r="U1431" s="19">
        <v>0</v>
      </c>
      <c r="V1431" t="s">
        <v>363</v>
      </c>
      <c r="W1431">
        <v>8</v>
      </c>
      <c r="X1431" t="s">
        <v>100</v>
      </c>
      <c r="Y1431" t="b">
        <v>0</v>
      </c>
    </row>
    <row r="1432" spans="1:25" x14ac:dyDescent="0.25">
      <c r="A1432" t="s">
        <v>92</v>
      </c>
      <c r="B1432" t="s">
        <v>360</v>
      </c>
      <c r="C1432" t="s">
        <v>346</v>
      </c>
      <c r="D1432" t="s">
        <v>154</v>
      </c>
      <c r="E1432" t="s">
        <v>115</v>
      </c>
      <c r="F1432" t="s">
        <v>97</v>
      </c>
      <c r="G1432">
        <v>10974</v>
      </c>
      <c r="H1432" t="s">
        <v>361</v>
      </c>
      <c r="I1432">
        <v>2</v>
      </c>
      <c r="J1432" t="s">
        <v>103</v>
      </c>
      <c r="K1432" s="19">
        <v>0.29166666666666669</v>
      </c>
      <c r="L1432" s="19">
        <v>0.58333333333333337</v>
      </c>
      <c r="M1432">
        <v>7</v>
      </c>
      <c r="N1432">
        <v>186.03</v>
      </c>
      <c r="O1432">
        <v>55</v>
      </c>
      <c r="P1432">
        <v>76</v>
      </c>
      <c r="Q1432" t="s">
        <v>97</v>
      </c>
      <c r="R1432">
        <v>30</v>
      </c>
      <c r="S1432" s="19">
        <v>0.5</v>
      </c>
      <c r="U1432" s="19">
        <v>0</v>
      </c>
      <c r="V1432" t="s">
        <v>362</v>
      </c>
      <c r="W1432">
        <v>6.5</v>
      </c>
      <c r="X1432" t="s">
        <v>100</v>
      </c>
      <c r="Y1432" t="b">
        <v>0</v>
      </c>
    </row>
    <row r="1433" spans="1:25" x14ac:dyDescent="0.25">
      <c r="A1433" t="s">
        <v>92</v>
      </c>
      <c r="B1433" t="s">
        <v>360</v>
      </c>
      <c r="C1433" t="s">
        <v>346</v>
      </c>
      <c r="D1433" t="s">
        <v>154</v>
      </c>
      <c r="E1433" t="s">
        <v>115</v>
      </c>
      <c r="F1433" t="s">
        <v>97</v>
      </c>
      <c r="G1433">
        <v>14280</v>
      </c>
      <c r="H1433" t="s">
        <v>357</v>
      </c>
      <c r="I1433">
        <v>1</v>
      </c>
      <c r="J1433" t="s">
        <v>99</v>
      </c>
      <c r="K1433" s="19">
        <v>0.27083333333333331</v>
      </c>
      <c r="L1433" s="19">
        <v>0.625</v>
      </c>
      <c r="M1433">
        <v>8.5</v>
      </c>
      <c r="N1433">
        <v>232.4</v>
      </c>
      <c r="O1433">
        <v>55</v>
      </c>
      <c r="P1433">
        <v>76</v>
      </c>
      <c r="Q1433" t="s">
        <v>97</v>
      </c>
      <c r="R1433">
        <v>30</v>
      </c>
      <c r="S1433" s="19">
        <v>0.47916666666666669</v>
      </c>
      <c r="U1433" s="19">
        <v>0</v>
      </c>
      <c r="V1433" t="s">
        <v>363</v>
      </c>
      <c r="W1433">
        <v>8</v>
      </c>
      <c r="X1433" t="s">
        <v>100</v>
      </c>
      <c r="Y1433" t="b">
        <v>0</v>
      </c>
    </row>
    <row r="1434" spans="1:25" x14ac:dyDescent="0.25">
      <c r="A1434" t="s">
        <v>92</v>
      </c>
      <c r="B1434" t="s">
        <v>360</v>
      </c>
      <c r="C1434" t="s">
        <v>346</v>
      </c>
      <c r="D1434" t="s">
        <v>154</v>
      </c>
      <c r="E1434" t="s">
        <v>115</v>
      </c>
      <c r="F1434" t="s">
        <v>97</v>
      </c>
      <c r="G1434">
        <v>14280</v>
      </c>
      <c r="H1434" t="s">
        <v>357</v>
      </c>
      <c r="I1434">
        <v>1</v>
      </c>
      <c r="J1434" t="s">
        <v>101</v>
      </c>
      <c r="K1434" s="19">
        <v>0.29166666666666669</v>
      </c>
      <c r="L1434" s="19">
        <v>0.5625</v>
      </c>
      <c r="M1434">
        <v>6.5</v>
      </c>
      <c r="N1434">
        <v>174.3</v>
      </c>
      <c r="O1434">
        <v>55</v>
      </c>
      <c r="P1434">
        <v>76</v>
      </c>
      <c r="Q1434" t="s">
        <v>97</v>
      </c>
      <c r="R1434">
        <v>30</v>
      </c>
      <c r="S1434" s="19">
        <v>0.5</v>
      </c>
      <c r="U1434" s="19">
        <v>0</v>
      </c>
      <c r="V1434" t="s">
        <v>364</v>
      </c>
      <c r="W1434">
        <v>6</v>
      </c>
      <c r="X1434" t="s">
        <v>100</v>
      </c>
      <c r="Y1434" t="b">
        <v>0</v>
      </c>
    </row>
    <row r="1435" spans="1:25" x14ac:dyDescent="0.25">
      <c r="A1435" t="s">
        <v>92</v>
      </c>
      <c r="B1435" t="s">
        <v>360</v>
      </c>
      <c r="C1435" t="s">
        <v>346</v>
      </c>
      <c r="D1435" t="s">
        <v>154</v>
      </c>
      <c r="E1435" t="s">
        <v>115</v>
      </c>
      <c r="F1435" t="s">
        <v>97</v>
      </c>
      <c r="G1435">
        <v>14280</v>
      </c>
      <c r="H1435" t="s">
        <v>357</v>
      </c>
      <c r="I1435">
        <v>1</v>
      </c>
      <c r="J1435" t="s">
        <v>102</v>
      </c>
      <c r="K1435" s="19">
        <v>0.29166666666666669</v>
      </c>
      <c r="L1435" s="19">
        <v>0.64583333333333337</v>
      </c>
      <c r="M1435">
        <v>8.5</v>
      </c>
      <c r="N1435">
        <v>232.4</v>
      </c>
      <c r="O1435">
        <v>55</v>
      </c>
      <c r="P1435">
        <v>76</v>
      </c>
      <c r="Q1435" t="s">
        <v>97</v>
      </c>
      <c r="R1435">
        <v>30</v>
      </c>
      <c r="S1435" s="19">
        <v>0.5</v>
      </c>
      <c r="U1435" s="19">
        <v>0</v>
      </c>
      <c r="V1435" t="s">
        <v>365</v>
      </c>
      <c r="W1435">
        <v>8</v>
      </c>
      <c r="X1435" t="s">
        <v>100</v>
      </c>
      <c r="Y1435" t="b">
        <v>0</v>
      </c>
    </row>
    <row r="1436" spans="1:25" x14ac:dyDescent="0.25">
      <c r="A1436" t="s">
        <v>92</v>
      </c>
      <c r="B1436" t="s">
        <v>360</v>
      </c>
      <c r="C1436" t="s">
        <v>346</v>
      </c>
      <c r="D1436" t="s">
        <v>154</v>
      </c>
      <c r="E1436" t="s">
        <v>115</v>
      </c>
      <c r="F1436" t="s">
        <v>97</v>
      </c>
      <c r="G1436">
        <v>14280</v>
      </c>
      <c r="H1436" t="s">
        <v>357</v>
      </c>
      <c r="I1436">
        <v>1</v>
      </c>
      <c r="J1436" t="s">
        <v>103</v>
      </c>
      <c r="K1436" s="19">
        <v>0.29166666666666669</v>
      </c>
      <c r="L1436" s="19">
        <v>0.5625</v>
      </c>
      <c r="M1436">
        <v>6.5</v>
      </c>
      <c r="N1436">
        <v>174.3</v>
      </c>
      <c r="O1436">
        <v>55</v>
      </c>
      <c r="P1436">
        <v>76</v>
      </c>
      <c r="Q1436" t="s">
        <v>97</v>
      </c>
      <c r="R1436">
        <v>30</v>
      </c>
      <c r="S1436" s="19">
        <v>0.5</v>
      </c>
      <c r="U1436" s="19">
        <v>0</v>
      </c>
      <c r="V1436" t="s">
        <v>364</v>
      </c>
      <c r="W1436">
        <v>6</v>
      </c>
      <c r="X1436" t="s">
        <v>100</v>
      </c>
      <c r="Y1436" t="b">
        <v>0</v>
      </c>
    </row>
    <row r="1437" spans="1:25" x14ac:dyDescent="0.25">
      <c r="A1437" t="s">
        <v>92</v>
      </c>
      <c r="B1437" t="s">
        <v>360</v>
      </c>
      <c r="C1437" t="s">
        <v>346</v>
      </c>
      <c r="D1437" t="s">
        <v>154</v>
      </c>
      <c r="E1437" t="s">
        <v>115</v>
      </c>
      <c r="F1437" t="s">
        <v>97</v>
      </c>
      <c r="G1437">
        <v>14280</v>
      </c>
      <c r="H1437" t="s">
        <v>357</v>
      </c>
      <c r="I1437">
        <v>2</v>
      </c>
      <c r="J1437" t="s">
        <v>99</v>
      </c>
      <c r="K1437" s="19">
        <v>0.3125</v>
      </c>
      <c r="L1437" s="19">
        <v>0.66666666666666663</v>
      </c>
      <c r="M1437">
        <v>8.5</v>
      </c>
      <c r="N1437">
        <v>232.4</v>
      </c>
      <c r="O1437">
        <v>55</v>
      </c>
      <c r="P1437">
        <v>76</v>
      </c>
      <c r="Q1437" t="s">
        <v>97</v>
      </c>
      <c r="R1437">
        <v>30</v>
      </c>
      <c r="S1437" s="19">
        <v>0.52083333333333337</v>
      </c>
      <c r="U1437" s="19">
        <v>0</v>
      </c>
      <c r="V1437" t="s">
        <v>366</v>
      </c>
      <c r="W1437">
        <v>8</v>
      </c>
      <c r="X1437" t="s">
        <v>100</v>
      </c>
      <c r="Y1437" t="b">
        <v>0</v>
      </c>
    </row>
    <row r="1438" spans="1:25" x14ac:dyDescent="0.25">
      <c r="A1438" t="s">
        <v>92</v>
      </c>
      <c r="B1438" t="s">
        <v>360</v>
      </c>
      <c r="C1438" t="s">
        <v>346</v>
      </c>
      <c r="D1438" t="s">
        <v>154</v>
      </c>
      <c r="E1438" t="s">
        <v>115</v>
      </c>
      <c r="F1438" t="s">
        <v>97</v>
      </c>
      <c r="G1438">
        <v>14280</v>
      </c>
      <c r="H1438" t="s">
        <v>357</v>
      </c>
      <c r="I1438">
        <v>2</v>
      </c>
      <c r="J1438" t="s">
        <v>102</v>
      </c>
      <c r="K1438" s="19">
        <v>0.29166666666666669</v>
      </c>
      <c r="L1438" s="19">
        <v>0.64583333333333337</v>
      </c>
      <c r="M1438">
        <v>8.5</v>
      </c>
      <c r="N1438">
        <v>232.4</v>
      </c>
      <c r="O1438">
        <v>55</v>
      </c>
      <c r="P1438">
        <v>76</v>
      </c>
      <c r="Q1438" t="s">
        <v>97</v>
      </c>
      <c r="R1438">
        <v>30</v>
      </c>
      <c r="S1438" s="19">
        <v>0.5</v>
      </c>
      <c r="U1438" s="19">
        <v>0</v>
      </c>
      <c r="V1438" t="s">
        <v>365</v>
      </c>
      <c r="W1438">
        <v>8</v>
      </c>
      <c r="X1438" t="s">
        <v>100</v>
      </c>
      <c r="Y1438" t="b">
        <v>0</v>
      </c>
    </row>
    <row r="1439" spans="1:25" x14ac:dyDescent="0.25">
      <c r="A1439" t="s">
        <v>92</v>
      </c>
      <c r="B1439" t="s">
        <v>360</v>
      </c>
      <c r="C1439" t="s">
        <v>346</v>
      </c>
      <c r="D1439" t="s">
        <v>154</v>
      </c>
      <c r="E1439" t="s">
        <v>115</v>
      </c>
      <c r="F1439" t="s">
        <v>97</v>
      </c>
      <c r="G1439">
        <v>14280</v>
      </c>
      <c r="H1439" t="s">
        <v>357</v>
      </c>
      <c r="I1439">
        <v>2</v>
      </c>
      <c r="J1439" t="s">
        <v>103</v>
      </c>
      <c r="K1439" s="19">
        <v>0.29166666666666669</v>
      </c>
      <c r="L1439" s="19">
        <v>0.5625</v>
      </c>
      <c r="M1439">
        <v>6.5</v>
      </c>
      <c r="N1439">
        <v>174.3</v>
      </c>
      <c r="O1439">
        <v>55</v>
      </c>
      <c r="P1439">
        <v>76</v>
      </c>
      <c r="Q1439" t="s">
        <v>97</v>
      </c>
      <c r="R1439">
        <v>30</v>
      </c>
      <c r="S1439" s="19">
        <v>0.5</v>
      </c>
      <c r="U1439" s="19">
        <v>0</v>
      </c>
      <c r="V1439" t="s">
        <v>364</v>
      </c>
      <c r="W1439">
        <v>6</v>
      </c>
      <c r="X1439" t="s">
        <v>100</v>
      </c>
      <c r="Y1439" t="b">
        <v>0</v>
      </c>
    </row>
    <row r="1440" spans="1:25" x14ac:dyDescent="0.25">
      <c r="A1440" t="s">
        <v>92</v>
      </c>
      <c r="B1440" t="s">
        <v>360</v>
      </c>
      <c r="C1440" t="s">
        <v>346</v>
      </c>
      <c r="D1440" t="s">
        <v>154</v>
      </c>
      <c r="E1440" t="s">
        <v>115</v>
      </c>
      <c r="F1440" t="s">
        <v>97</v>
      </c>
      <c r="G1440">
        <v>15616</v>
      </c>
      <c r="H1440" t="s">
        <v>367</v>
      </c>
      <c r="I1440">
        <v>1</v>
      </c>
      <c r="J1440" t="s">
        <v>105</v>
      </c>
      <c r="K1440" s="19">
        <v>0.29166666666666669</v>
      </c>
      <c r="L1440" s="19">
        <v>0.5625</v>
      </c>
      <c r="M1440">
        <v>6.5</v>
      </c>
      <c r="N1440">
        <v>158.28</v>
      </c>
      <c r="O1440">
        <v>32</v>
      </c>
      <c r="P1440">
        <v>76</v>
      </c>
      <c r="Q1440" t="s">
        <v>97</v>
      </c>
      <c r="R1440">
        <v>30</v>
      </c>
      <c r="S1440" s="19">
        <v>0.5</v>
      </c>
      <c r="U1440" s="19">
        <v>0</v>
      </c>
      <c r="V1440" t="s">
        <v>364</v>
      </c>
      <c r="W1440">
        <v>6</v>
      </c>
      <c r="X1440" t="s">
        <v>100</v>
      </c>
      <c r="Y1440" t="b">
        <v>0</v>
      </c>
    </row>
    <row r="1441" spans="1:25" x14ac:dyDescent="0.25">
      <c r="A1441" t="s">
        <v>92</v>
      </c>
      <c r="B1441" t="s">
        <v>360</v>
      </c>
      <c r="C1441" t="s">
        <v>346</v>
      </c>
      <c r="D1441" t="s">
        <v>154</v>
      </c>
      <c r="E1441" t="s">
        <v>115</v>
      </c>
      <c r="F1441" t="s">
        <v>97</v>
      </c>
      <c r="G1441">
        <v>15616</v>
      </c>
      <c r="H1441" t="s">
        <v>367</v>
      </c>
      <c r="I1441">
        <v>1</v>
      </c>
      <c r="J1441" t="s">
        <v>99</v>
      </c>
      <c r="K1441" s="19">
        <v>0.3125</v>
      </c>
      <c r="L1441" s="19">
        <v>0.66666666666666663</v>
      </c>
      <c r="M1441">
        <v>8.5</v>
      </c>
      <c r="N1441">
        <v>211.04</v>
      </c>
      <c r="O1441">
        <v>32</v>
      </c>
      <c r="P1441">
        <v>76</v>
      </c>
      <c r="Q1441" t="s">
        <v>97</v>
      </c>
      <c r="R1441">
        <v>30</v>
      </c>
      <c r="S1441" s="19">
        <v>0.52083333333333337</v>
      </c>
      <c r="U1441" s="19">
        <v>0</v>
      </c>
      <c r="V1441" t="s">
        <v>366</v>
      </c>
      <c r="W1441">
        <v>8</v>
      </c>
      <c r="X1441" t="s">
        <v>100</v>
      </c>
      <c r="Y1441" t="b">
        <v>0</v>
      </c>
    </row>
    <row r="1442" spans="1:25" x14ac:dyDescent="0.25">
      <c r="A1442" t="s">
        <v>92</v>
      </c>
      <c r="B1442" t="s">
        <v>360</v>
      </c>
      <c r="C1442" t="s">
        <v>346</v>
      </c>
      <c r="D1442" t="s">
        <v>154</v>
      </c>
      <c r="E1442" t="s">
        <v>115</v>
      </c>
      <c r="F1442" t="s">
        <v>97</v>
      </c>
      <c r="G1442">
        <v>15616</v>
      </c>
      <c r="H1442" t="s">
        <v>367</v>
      </c>
      <c r="I1442">
        <v>2</v>
      </c>
      <c r="J1442" t="s">
        <v>105</v>
      </c>
      <c r="K1442" s="19">
        <v>0.29166666666666669</v>
      </c>
      <c r="L1442" s="19">
        <v>0.5625</v>
      </c>
      <c r="M1442">
        <v>6.5</v>
      </c>
      <c r="N1442">
        <v>158.28</v>
      </c>
      <c r="O1442">
        <v>32</v>
      </c>
      <c r="P1442">
        <v>76</v>
      </c>
      <c r="Q1442" t="s">
        <v>97</v>
      </c>
      <c r="R1442">
        <v>30</v>
      </c>
      <c r="S1442" s="19">
        <v>0.5</v>
      </c>
      <c r="U1442" s="19">
        <v>0</v>
      </c>
      <c r="V1442" t="s">
        <v>364</v>
      </c>
      <c r="W1442">
        <v>6</v>
      </c>
      <c r="X1442" t="s">
        <v>100</v>
      </c>
      <c r="Y1442" t="b">
        <v>0</v>
      </c>
    </row>
    <row r="1443" spans="1:25" x14ac:dyDescent="0.25">
      <c r="A1443" t="s">
        <v>92</v>
      </c>
      <c r="B1443" t="s">
        <v>360</v>
      </c>
      <c r="C1443" t="s">
        <v>346</v>
      </c>
      <c r="D1443" t="s">
        <v>154</v>
      </c>
      <c r="E1443" t="s">
        <v>115</v>
      </c>
      <c r="F1443" t="s">
        <v>97</v>
      </c>
      <c r="G1443">
        <v>15616</v>
      </c>
      <c r="H1443" t="s">
        <v>367</v>
      </c>
      <c r="I1443">
        <v>2</v>
      </c>
      <c r="J1443" t="s">
        <v>99</v>
      </c>
      <c r="K1443" s="19">
        <v>0.27083333333333331</v>
      </c>
      <c r="L1443" s="19">
        <v>0.625</v>
      </c>
      <c r="M1443">
        <v>8.5</v>
      </c>
      <c r="N1443">
        <v>211.04</v>
      </c>
      <c r="O1443">
        <v>32</v>
      </c>
      <c r="P1443">
        <v>76</v>
      </c>
      <c r="Q1443" t="s">
        <v>97</v>
      </c>
      <c r="R1443">
        <v>30</v>
      </c>
      <c r="S1443" s="19">
        <v>0.47916666666666669</v>
      </c>
      <c r="U1443" s="19">
        <v>0</v>
      </c>
      <c r="V1443" t="s">
        <v>363</v>
      </c>
      <c r="W1443">
        <v>8</v>
      </c>
      <c r="X1443" t="s">
        <v>100</v>
      </c>
      <c r="Y1443" t="b">
        <v>0</v>
      </c>
    </row>
    <row r="1444" spans="1:25" x14ac:dyDescent="0.25">
      <c r="A1444" t="s">
        <v>92</v>
      </c>
      <c r="B1444" t="s">
        <v>360</v>
      </c>
      <c r="C1444" t="s">
        <v>346</v>
      </c>
      <c r="D1444" t="s">
        <v>154</v>
      </c>
      <c r="E1444" t="s">
        <v>115</v>
      </c>
      <c r="F1444" t="s">
        <v>97</v>
      </c>
      <c r="G1444">
        <v>15616</v>
      </c>
      <c r="H1444" t="s">
        <v>367</v>
      </c>
      <c r="I1444">
        <v>2</v>
      </c>
      <c r="J1444" t="s">
        <v>101</v>
      </c>
      <c r="K1444" s="19">
        <v>0.29166666666666669</v>
      </c>
      <c r="L1444" s="19">
        <v>0.5625</v>
      </c>
      <c r="M1444">
        <v>6.5</v>
      </c>
      <c r="N1444">
        <v>158.28</v>
      </c>
      <c r="O1444">
        <v>32</v>
      </c>
      <c r="P1444">
        <v>76</v>
      </c>
      <c r="Q1444" t="s">
        <v>97</v>
      </c>
      <c r="R1444">
        <v>30</v>
      </c>
      <c r="S1444" s="19">
        <v>0.5</v>
      </c>
      <c r="U1444" s="19">
        <v>0</v>
      </c>
      <c r="V1444" t="s">
        <v>364</v>
      </c>
      <c r="W1444">
        <v>6</v>
      </c>
      <c r="X1444" t="s">
        <v>100</v>
      </c>
      <c r="Y1444" t="b">
        <v>0</v>
      </c>
    </row>
    <row r="1445" spans="1:25" x14ac:dyDescent="0.25">
      <c r="A1445" t="s">
        <v>92</v>
      </c>
      <c r="B1445" t="s">
        <v>368</v>
      </c>
      <c r="C1445" t="s">
        <v>346</v>
      </c>
      <c r="D1445" t="s">
        <v>158</v>
      </c>
      <c r="E1445" t="s">
        <v>162</v>
      </c>
      <c r="F1445" t="s">
        <v>97</v>
      </c>
      <c r="G1445">
        <v>10938</v>
      </c>
      <c r="H1445" t="s">
        <v>340</v>
      </c>
      <c r="I1445">
        <v>1</v>
      </c>
      <c r="J1445" t="s">
        <v>101</v>
      </c>
      <c r="K1445" s="19">
        <v>0.41666666666666669</v>
      </c>
      <c r="L1445" s="19">
        <v>0.58333333333333337</v>
      </c>
      <c r="M1445">
        <v>4</v>
      </c>
      <c r="N1445">
        <v>116.2</v>
      </c>
      <c r="O1445">
        <v>12</v>
      </c>
      <c r="P1445">
        <v>76</v>
      </c>
      <c r="Q1445" t="s">
        <v>97</v>
      </c>
      <c r="R1445">
        <v>0</v>
      </c>
      <c r="S1445" s="19">
        <v>0.54166666666666663</v>
      </c>
      <c r="U1445" s="19"/>
      <c r="V1445" t="s">
        <v>341</v>
      </c>
      <c r="W1445">
        <v>4</v>
      </c>
      <c r="X1445" t="s">
        <v>100</v>
      </c>
      <c r="Y1445" t="b">
        <v>0</v>
      </c>
    </row>
    <row r="1446" spans="1:25" x14ac:dyDescent="0.25">
      <c r="A1446" t="s">
        <v>92</v>
      </c>
      <c r="B1446" t="s">
        <v>368</v>
      </c>
      <c r="C1446" t="s">
        <v>346</v>
      </c>
      <c r="D1446" t="s">
        <v>158</v>
      </c>
      <c r="E1446" t="s">
        <v>162</v>
      </c>
      <c r="F1446" t="s">
        <v>97</v>
      </c>
      <c r="G1446">
        <v>10938</v>
      </c>
      <c r="H1446" t="s">
        <v>340</v>
      </c>
      <c r="I1446">
        <v>2</v>
      </c>
      <c r="J1446" t="s">
        <v>101</v>
      </c>
      <c r="K1446" s="19">
        <v>0.41666666666666669</v>
      </c>
      <c r="L1446" s="19">
        <v>0.58333333333333337</v>
      </c>
      <c r="M1446">
        <v>4</v>
      </c>
      <c r="N1446">
        <v>116.2</v>
      </c>
      <c r="O1446">
        <v>12</v>
      </c>
      <c r="P1446">
        <v>76</v>
      </c>
      <c r="Q1446" t="s">
        <v>97</v>
      </c>
      <c r="R1446">
        <v>0</v>
      </c>
      <c r="S1446" s="19">
        <v>0.54166666666666663</v>
      </c>
      <c r="U1446" s="19"/>
      <c r="V1446" t="s">
        <v>341</v>
      </c>
      <c r="W1446">
        <v>4</v>
      </c>
      <c r="X1446" t="s">
        <v>100</v>
      </c>
      <c r="Y1446" t="b">
        <v>0</v>
      </c>
    </row>
    <row r="1447" spans="1:25" x14ac:dyDescent="0.25">
      <c r="A1447" t="s">
        <v>92</v>
      </c>
      <c r="B1447" t="s">
        <v>368</v>
      </c>
      <c r="C1447" t="s">
        <v>346</v>
      </c>
      <c r="D1447" t="s">
        <v>158</v>
      </c>
      <c r="E1447" t="s">
        <v>162</v>
      </c>
      <c r="F1447" t="s">
        <v>97</v>
      </c>
      <c r="G1447">
        <v>10981</v>
      </c>
      <c r="H1447" t="s">
        <v>369</v>
      </c>
      <c r="I1447">
        <v>1</v>
      </c>
      <c r="J1447" t="s">
        <v>105</v>
      </c>
      <c r="K1447" s="19">
        <v>0.3125</v>
      </c>
      <c r="L1447" s="19">
        <v>0.66666666666666663</v>
      </c>
      <c r="M1447">
        <v>8.5</v>
      </c>
      <c r="N1447">
        <v>287.36</v>
      </c>
      <c r="O1447">
        <v>72</v>
      </c>
      <c r="P1447">
        <v>76</v>
      </c>
      <c r="Q1447" t="s">
        <v>97</v>
      </c>
      <c r="R1447">
        <v>30</v>
      </c>
      <c r="S1447" s="19">
        <v>0.52083333333333337</v>
      </c>
      <c r="U1447" s="19"/>
      <c r="V1447" t="s">
        <v>370</v>
      </c>
      <c r="W1447">
        <v>8</v>
      </c>
      <c r="X1447" t="s">
        <v>100</v>
      </c>
      <c r="Y1447" t="b">
        <v>0</v>
      </c>
    </row>
    <row r="1448" spans="1:25" x14ac:dyDescent="0.25">
      <c r="A1448" t="s">
        <v>92</v>
      </c>
      <c r="B1448" t="s">
        <v>368</v>
      </c>
      <c r="C1448" t="s">
        <v>346</v>
      </c>
      <c r="D1448" t="s">
        <v>158</v>
      </c>
      <c r="E1448" t="s">
        <v>162</v>
      </c>
      <c r="F1448" t="s">
        <v>97</v>
      </c>
      <c r="G1448">
        <v>10981</v>
      </c>
      <c r="H1448" t="s">
        <v>369</v>
      </c>
      <c r="I1448">
        <v>1</v>
      </c>
      <c r="J1448" t="s">
        <v>101</v>
      </c>
      <c r="K1448" s="19">
        <v>0.3125</v>
      </c>
      <c r="L1448" s="19">
        <v>0.66666666666666663</v>
      </c>
      <c r="M1448">
        <v>8.5</v>
      </c>
      <c r="N1448">
        <v>287.36</v>
      </c>
      <c r="O1448">
        <v>72</v>
      </c>
      <c r="P1448">
        <v>76</v>
      </c>
      <c r="Q1448" t="s">
        <v>97</v>
      </c>
      <c r="R1448">
        <v>30</v>
      </c>
      <c r="S1448" s="19">
        <v>0.52083333333333337</v>
      </c>
      <c r="U1448" s="19"/>
      <c r="V1448" t="s">
        <v>370</v>
      </c>
      <c r="W1448">
        <v>8</v>
      </c>
      <c r="X1448" t="s">
        <v>100</v>
      </c>
      <c r="Y1448" t="b">
        <v>0</v>
      </c>
    </row>
    <row r="1449" spans="1:25" x14ac:dyDescent="0.25">
      <c r="A1449" t="s">
        <v>92</v>
      </c>
      <c r="B1449" t="s">
        <v>368</v>
      </c>
      <c r="C1449" t="s">
        <v>346</v>
      </c>
      <c r="D1449" t="s">
        <v>158</v>
      </c>
      <c r="E1449" t="s">
        <v>162</v>
      </c>
      <c r="F1449" t="s">
        <v>97</v>
      </c>
      <c r="G1449">
        <v>10981</v>
      </c>
      <c r="H1449" t="s">
        <v>369</v>
      </c>
      <c r="I1449">
        <v>1</v>
      </c>
      <c r="J1449" t="s">
        <v>102</v>
      </c>
      <c r="K1449" s="19">
        <v>0.3125</v>
      </c>
      <c r="L1449" s="19">
        <v>0.66666666666666663</v>
      </c>
      <c r="M1449">
        <v>8.5</v>
      </c>
      <c r="N1449">
        <v>287.36</v>
      </c>
      <c r="O1449">
        <v>72</v>
      </c>
      <c r="P1449">
        <v>76</v>
      </c>
      <c r="Q1449" t="s">
        <v>97</v>
      </c>
      <c r="R1449">
        <v>30</v>
      </c>
      <c r="S1449" s="19">
        <v>0.52083333333333337</v>
      </c>
      <c r="U1449" s="19"/>
      <c r="V1449" t="s">
        <v>370</v>
      </c>
      <c r="W1449">
        <v>8</v>
      </c>
      <c r="X1449" t="s">
        <v>100</v>
      </c>
      <c r="Y1449" t="b">
        <v>0</v>
      </c>
    </row>
    <row r="1450" spans="1:25" x14ac:dyDescent="0.25">
      <c r="A1450" t="s">
        <v>92</v>
      </c>
      <c r="B1450" t="s">
        <v>368</v>
      </c>
      <c r="C1450" t="s">
        <v>346</v>
      </c>
      <c r="D1450" t="s">
        <v>158</v>
      </c>
      <c r="E1450" t="s">
        <v>162</v>
      </c>
      <c r="F1450" t="s">
        <v>97</v>
      </c>
      <c r="G1450">
        <v>10981</v>
      </c>
      <c r="H1450" t="s">
        <v>369</v>
      </c>
      <c r="I1450">
        <v>1</v>
      </c>
      <c r="J1450" t="s">
        <v>103</v>
      </c>
      <c r="K1450" s="19">
        <v>0.3125</v>
      </c>
      <c r="L1450" s="19">
        <v>0.66666666666666663</v>
      </c>
      <c r="M1450">
        <v>8.5</v>
      </c>
      <c r="N1450">
        <v>287.36</v>
      </c>
      <c r="O1450">
        <v>72</v>
      </c>
      <c r="P1450">
        <v>76</v>
      </c>
      <c r="Q1450" t="s">
        <v>97</v>
      </c>
      <c r="R1450">
        <v>30</v>
      </c>
      <c r="S1450" s="19">
        <v>0.52083333333333337</v>
      </c>
      <c r="U1450" s="19"/>
      <c r="V1450" t="s">
        <v>370</v>
      </c>
      <c r="W1450">
        <v>8</v>
      </c>
      <c r="X1450" t="s">
        <v>100</v>
      </c>
      <c r="Y1450" t="b">
        <v>0</v>
      </c>
    </row>
    <row r="1451" spans="1:25" x14ac:dyDescent="0.25">
      <c r="A1451" t="s">
        <v>92</v>
      </c>
      <c r="B1451" t="s">
        <v>368</v>
      </c>
      <c r="C1451" t="s">
        <v>346</v>
      </c>
      <c r="D1451" t="s">
        <v>158</v>
      </c>
      <c r="E1451" t="s">
        <v>162</v>
      </c>
      <c r="F1451" t="s">
        <v>97</v>
      </c>
      <c r="G1451">
        <v>10981</v>
      </c>
      <c r="H1451" t="s">
        <v>369</v>
      </c>
      <c r="I1451">
        <v>2</v>
      </c>
      <c r="J1451" t="s">
        <v>114</v>
      </c>
      <c r="K1451" s="19">
        <v>0.52083333333333337</v>
      </c>
      <c r="L1451" s="19">
        <v>0.6875</v>
      </c>
      <c r="M1451">
        <v>4</v>
      </c>
      <c r="N1451">
        <v>251.44</v>
      </c>
      <c r="O1451">
        <v>72</v>
      </c>
      <c r="P1451">
        <v>76</v>
      </c>
      <c r="Q1451" t="s">
        <v>97</v>
      </c>
      <c r="R1451">
        <v>0</v>
      </c>
      <c r="S1451" s="19">
        <v>0.54166666666666663</v>
      </c>
      <c r="U1451" s="19"/>
      <c r="V1451" t="s">
        <v>371</v>
      </c>
      <c r="W1451">
        <v>4</v>
      </c>
      <c r="X1451" t="s">
        <v>100</v>
      </c>
      <c r="Y1451" t="b">
        <v>0</v>
      </c>
    </row>
    <row r="1452" spans="1:25" x14ac:dyDescent="0.25">
      <c r="A1452" t="s">
        <v>92</v>
      </c>
      <c r="B1452" t="s">
        <v>368</v>
      </c>
      <c r="C1452" t="s">
        <v>346</v>
      </c>
      <c r="D1452" t="s">
        <v>158</v>
      </c>
      <c r="E1452" t="s">
        <v>162</v>
      </c>
      <c r="F1452" t="s">
        <v>97</v>
      </c>
      <c r="G1452">
        <v>10981</v>
      </c>
      <c r="H1452" t="s">
        <v>369</v>
      </c>
      <c r="I1452">
        <v>2</v>
      </c>
      <c r="J1452" t="s">
        <v>101</v>
      </c>
      <c r="K1452" s="19">
        <v>0.3125</v>
      </c>
      <c r="L1452" s="19">
        <v>0.66666666666666663</v>
      </c>
      <c r="M1452">
        <v>8.5</v>
      </c>
      <c r="N1452">
        <v>287.36</v>
      </c>
      <c r="O1452">
        <v>72</v>
      </c>
      <c r="P1452">
        <v>76</v>
      </c>
      <c r="Q1452" t="s">
        <v>97</v>
      </c>
      <c r="R1452">
        <v>30</v>
      </c>
      <c r="S1452" s="19">
        <v>0.52083333333333337</v>
      </c>
      <c r="U1452" s="19"/>
      <c r="V1452" t="s">
        <v>370</v>
      </c>
      <c r="W1452">
        <v>8</v>
      </c>
      <c r="X1452" t="s">
        <v>100</v>
      </c>
      <c r="Y1452" t="b">
        <v>0</v>
      </c>
    </row>
    <row r="1453" spans="1:25" x14ac:dyDescent="0.25">
      <c r="A1453" t="s">
        <v>92</v>
      </c>
      <c r="B1453" t="s">
        <v>368</v>
      </c>
      <c r="C1453" t="s">
        <v>346</v>
      </c>
      <c r="D1453" t="s">
        <v>158</v>
      </c>
      <c r="E1453" t="s">
        <v>162</v>
      </c>
      <c r="F1453" t="s">
        <v>97</v>
      </c>
      <c r="G1453">
        <v>13637</v>
      </c>
      <c r="H1453" t="s">
        <v>372</v>
      </c>
      <c r="I1453">
        <v>1</v>
      </c>
      <c r="J1453" t="s">
        <v>105</v>
      </c>
      <c r="K1453" s="19">
        <v>0.375</v>
      </c>
      <c r="L1453" s="19">
        <v>0.70833333333333337</v>
      </c>
      <c r="M1453">
        <v>8</v>
      </c>
      <c r="N1453">
        <v>271.72000000000003</v>
      </c>
      <c r="O1453">
        <v>60</v>
      </c>
      <c r="P1453">
        <v>76</v>
      </c>
      <c r="Q1453" t="s">
        <v>97</v>
      </c>
      <c r="R1453">
        <v>30</v>
      </c>
      <c r="S1453" s="19">
        <v>0.54166666666666663</v>
      </c>
      <c r="U1453" s="19">
        <v>0.41666666666666669</v>
      </c>
      <c r="V1453" t="s">
        <v>373</v>
      </c>
      <c r="W1453">
        <v>7.5</v>
      </c>
      <c r="X1453" t="s">
        <v>100</v>
      </c>
      <c r="Y1453" t="b">
        <v>0</v>
      </c>
    </row>
    <row r="1454" spans="1:25" x14ac:dyDescent="0.25">
      <c r="A1454" t="s">
        <v>92</v>
      </c>
      <c r="B1454" t="s">
        <v>368</v>
      </c>
      <c r="C1454" t="s">
        <v>346</v>
      </c>
      <c r="D1454" t="s">
        <v>158</v>
      </c>
      <c r="E1454" t="s">
        <v>162</v>
      </c>
      <c r="F1454" t="s">
        <v>97</v>
      </c>
      <c r="G1454">
        <v>13637</v>
      </c>
      <c r="H1454" t="s">
        <v>372</v>
      </c>
      <c r="I1454">
        <v>1</v>
      </c>
      <c r="J1454" t="s">
        <v>101</v>
      </c>
      <c r="K1454" s="19">
        <v>0.375</v>
      </c>
      <c r="L1454" s="19">
        <v>0.70833333333333337</v>
      </c>
      <c r="M1454">
        <v>8</v>
      </c>
      <c r="N1454">
        <v>271.72000000000003</v>
      </c>
      <c r="O1454">
        <v>60</v>
      </c>
      <c r="P1454">
        <v>76</v>
      </c>
      <c r="Q1454" t="s">
        <v>97</v>
      </c>
      <c r="R1454">
        <v>30</v>
      </c>
      <c r="S1454" s="19">
        <v>0.54166666666666663</v>
      </c>
      <c r="U1454" s="19"/>
      <c r="V1454" t="s">
        <v>373</v>
      </c>
      <c r="W1454">
        <v>7.5</v>
      </c>
      <c r="X1454" t="s">
        <v>100</v>
      </c>
      <c r="Y1454" t="b">
        <v>0</v>
      </c>
    </row>
    <row r="1455" spans="1:25" x14ac:dyDescent="0.25">
      <c r="A1455" t="s">
        <v>92</v>
      </c>
      <c r="B1455" t="s">
        <v>368</v>
      </c>
      <c r="C1455" t="s">
        <v>346</v>
      </c>
      <c r="D1455" t="s">
        <v>158</v>
      </c>
      <c r="E1455" t="s">
        <v>162</v>
      </c>
      <c r="F1455" t="s">
        <v>97</v>
      </c>
      <c r="G1455">
        <v>13637</v>
      </c>
      <c r="H1455" t="s">
        <v>372</v>
      </c>
      <c r="I1455">
        <v>1</v>
      </c>
      <c r="J1455" t="s">
        <v>102</v>
      </c>
      <c r="K1455" s="19">
        <v>0.375</v>
      </c>
      <c r="L1455" s="19">
        <v>0.70833333333333337</v>
      </c>
      <c r="M1455">
        <v>8</v>
      </c>
      <c r="N1455">
        <v>271.72000000000003</v>
      </c>
      <c r="O1455">
        <v>60</v>
      </c>
      <c r="P1455">
        <v>76</v>
      </c>
      <c r="Q1455" t="s">
        <v>97</v>
      </c>
      <c r="R1455">
        <v>30</v>
      </c>
      <c r="S1455" s="19">
        <v>0.54166666666666663</v>
      </c>
      <c r="U1455" s="19"/>
      <c r="V1455" t="s">
        <v>373</v>
      </c>
      <c r="W1455">
        <v>7.5</v>
      </c>
      <c r="X1455" t="s">
        <v>100</v>
      </c>
      <c r="Y1455" t="b">
        <v>0</v>
      </c>
    </row>
    <row r="1456" spans="1:25" x14ac:dyDescent="0.25">
      <c r="A1456" t="s">
        <v>92</v>
      </c>
      <c r="B1456" t="s">
        <v>368</v>
      </c>
      <c r="C1456" t="s">
        <v>346</v>
      </c>
      <c r="D1456" t="s">
        <v>158</v>
      </c>
      <c r="E1456" t="s">
        <v>162</v>
      </c>
      <c r="F1456" t="s">
        <v>97</v>
      </c>
      <c r="G1456">
        <v>13637</v>
      </c>
      <c r="H1456" t="s">
        <v>372</v>
      </c>
      <c r="I1456">
        <v>1</v>
      </c>
      <c r="J1456" t="s">
        <v>103</v>
      </c>
      <c r="K1456" s="19">
        <v>0.375</v>
      </c>
      <c r="L1456" s="19">
        <v>0.70833333333333337</v>
      </c>
      <c r="M1456">
        <v>8</v>
      </c>
      <c r="N1456">
        <v>271.72000000000003</v>
      </c>
      <c r="O1456">
        <v>60</v>
      </c>
      <c r="P1456">
        <v>76</v>
      </c>
      <c r="Q1456" t="s">
        <v>97</v>
      </c>
      <c r="R1456">
        <v>30</v>
      </c>
      <c r="S1456" s="19">
        <v>0.54166666666666663</v>
      </c>
      <c r="U1456" s="19"/>
      <c r="V1456" t="s">
        <v>373</v>
      </c>
      <c r="W1456">
        <v>7.5</v>
      </c>
      <c r="X1456" t="s">
        <v>100</v>
      </c>
      <c r="Y1456" t="b">
        <v>0</v>
      </c>
    </row>
    <row r="1457" spans="1:25" x14ac:dyDescent="0.25">
      <c r="A1457" t="s">
        <v>92</v>
      </c>
      <c r="B1457" t="s">
        <v>368</v>
      </c>
      <c r="C1457" t="s">
        <v>346</v>
      </c>
      <c r="D1457" t="s">
        <v>158</v>
      </c>
      <c r="E1457" t="s">
        <v>162</v>
      </c>
      <c r="F1457" t="s">
        <v>97</v>
      </c>
      <c r="G1457">
        <v>13637</v>
      </c>
      <c r="H1457" t="s">
        <v>372</v>
      </c>
      <c r="I1457">
        <v>2</v>
      </c>
      <c r="J1457" t="s">
        <v>105</v>
      </c>
      <c r="K1457" s="19">
        <v>0.375</v>
      </c>
      <c r="L1457" s="19">
        <v>0.70833333333333337</v>
      </c>
      <c r="M1457">
        <v>8</v>
      </c>
      <c r="N1457">
        <v>271.72000000000003</v>
      </c>
      <c r="O1457">
        <v>60</v>
      </c>
      <c r="P1457">
        <v>76</v>
      </c>
      <c r="Q1457" t="s">
        <v>97</v>
      </c>
      <c r="R1457">
        <v>30</v>
      </c>
      <c r="S1457" s="19">
        <v>0.54166666666666663</v>
      </c>
      <c r="U1457" s="19"/>
      <c r="V1457" t="s">
        <v>373</v>
      </c>
      <c r="W1457">
        <v>7.5</v>
      </c>
      <c r="X1457" t="s">
        <v>100</v>
      </c>
      <c r="Y1457" t="b">
        <v>0</v>
      </c>
    </row>
    <row r="1458" spans="1:25" x14ac:dyDescent="0.25">
      <c r="A1458" t="s">
        <v>92</v>
      </c>
      <c r="B1458" t="s">
        <v>368</v>
      </c>
      <c r="C1458" t="s">
        <v>346</v>
      </c>
      <c r="D1458" t="s">
        <v>158</v>
      </c>
      <c r="E1458" t="s">
        <v>162</v>
      </c>
      <c r="F1458" t="s">
        <v>97</v>
      </c>
      <c r="G1458">
        <v>13637</v>
      </c>
      <c r="H1458" t="s">
        <v>372</v>
      </c>
      <c r="I1458">
        <v>2</v>
      </c>
      <c r="J1458" t="s">
        <v>99</v>
      </c>
      <c r="K1458" s="19">
        <v>0.375</v>
      </c>
      <c r="L1458" s="19">
        <v>0.70833333333333337</v>
      </c>
      <c r="M1458">
        <v>8</v>
      </c>
      <c r="N1458">
        <v>271.72000000000003</v>
      </c>
      <c r="O1458">
        <v>60</v>
      </c>
      <c r="P1458">
        <v>76</v>
      </c>
      <c r="Q1458" t="s">
        <v>97</v>
      </c>
      <c r="R1458">
        <v>30</v>
      </c>
      <c r="S1458" s="19">
        <v>0.54166666666666663</v>
      </c>
      <c r="U1458" s="19">
        <v>0.41666666666666669</v>
      </c>
      <c r="V1458" t="s">
        <v>373</v>
      </c>
      <c r="W1458">
        <v>7.5</v>
      </c>
      <c r="X1458" t="s">
        <v>100</v>
      </c>
      <c r="Y1458" t="b">
        <v>0</v>
      </c>
    </row>
    <row r="1459" spans="1:25" x14ac:dyDescent="0.25">
      <c r="A1459" t="s">
        <v>92</v>
      </c>
      <c r="B1459" t="s">
        <v>368</v>
      </c>
      <c r="C1459" t="s">
        <v>346</v>
      </c>
      <c r="D1459" t="s">
        <v>158</v>
      </c>
      <c r="E1459" t="s">
        <v>162</v>
      </c>
      <c r="F1459" t="s">
        <v>97</v>
      </c>
      <c r="G1459">
        <v>13637</v>
      </c>
      <c r="H1459" t="s">
        <v>372</v>
      </c>
      <c r="I1459">
        <v>2</v>
      </c>
      <c r="J1459" t="s">
        <v>101</v>
      </c>
      <c r="K1459" s="19">
        <v>0.375</v>
      </c>
      <c r="L1459" s="19">
        <v>0.70833333333333337</v>
      </c>
      <c r="M1459">
        <v>8</v>
      </c>
      <c r="N1459">
        <v>271.72000000000003</v>
      </c>
      <c r="O1459">
        <v>60</v>
      </c>
      <c r="P1459">
        <v>76</v>
      </c>
      <c r="Q1459" t="s">
        <v>97</v>
      </c>
      <c r="R1459">
        <v>30</v>
      </c>
      <c r="S1459" s="19">
        <v>0.54166666666666663</v>
      </c>
      <c r="U1459" s="19"/>
      <c r="V1459" t="s">
        <v>373</v>
      </c>
      <c r="W1459">
        <v>7.5</v>
      </c>
      <c r="X1459" t="s">
        <v>100</v>
      </c>
      <c r="Y1459" t="b">
        <v>0</v>
      </c>
    </row>
    <row r="1460" spans="1:25" x14ac:dyDescent="0.25">
      <c r="A1460" t="s">
        <v>92</v>
      </c>
      <c r="B1460" t="s">
        <v>368</v>
      </c>
      <c r="C1460" t="s">
        <v>346</v>
      </c>
      <c r="D1460" t="s">
        <v>158</v>
      </c>
      <c r="E1460" t="s">
        <v>162</v>
      </c>
      <c r="F1460" t="s">
        <v>97</v>
      </c>
      <c r="G1460">
        <v>13637</v>
      </c>
      <c r="H1460" t="s">
        <v>372</v>
      </c>
      <c r="I1460">
        <v>2</v>
      </c>
      <c r="J1460" t="s">
        <v>102</v>
      </c>
      <c r="K1460" s="19">
        <v>0.375</v>
      </c>
      <c r="L1460" s="19">
        <v>0.70833333333333337</v>
      </c>
      <c r="M1460">
        <v>8</v>
      </c>
      <c r="N1460">
        <v>271.72000000000003</v>
      </c>
      <c r="O1460">
        <v>60</v>
      </c>
      <c r="P1460">
        <v>76</v>
      </c>
      <c r="Q1460" t="s">
        <v>97</v>
      </c>
      <c r="R1460">
        <v>30</v>
      </c>
      <c r="S1460" s="19">
        <v>0.54166666666666663</v>
      </c>
      <c r="U1460" s="19"/>
      <c r="V1460" t="s">
        <v>373</v>
      </c>
      <c r="W1460">
        <v>7.5</v>
      </c>
      <c r="X1460" t="s">
        <v>100</v>
      </c>
      <c r="Y1460" t="b">
        <v>0</v>
      </c>
    </row>
    <row r="1461" spans="1:25" x14ac:dyDescent="0.25">
      <c r="A1461" t="s">
        <v>92</v>
      </c>
      <c r="B1461" t="s">
        <v>368</v>
      </c>
      <c r="C1461" t="s">
        <v>346</v>
      </c>
      <c r="D1461" t="s">
        <v>158</v>
      </c>
      <c r="E1461" t="s">
        <v>162</v>
      </c>
      <c r="F1461" t="s">
        <v>97</v>
      </c>
      <c r="G1461">
        <v>13637</v>
      </c>
      <c r="H1461" t="s">
        <v>372</v>
      </c>
      <c r="I1461">
        <v>2</v>
      </c>
      <c r="J1461" t="s">
        <v>103</v>
      </c>
      <c r="K1461" s="19">
        <v>0.375</v>
      </c>
      <c r="L1461" s="19">
        <v>0.70833333333333337</v>
      </c>
      <c r="M1461">
        <v>8</v>
      </c>
      <c r="N1461">
        <v>271.72000000000003</v>
      </c>
      <c r="O1461">
        <v>60</v>
      </c>
      <c r="P1461">
        <v>76</v>
      </c>
      <c r="Q1461" t="s">
        <v>97</v>
      </c>
      <c r="R1461">
        <v>30</v>
      </c>
      <c r="S1461" s="19">
        <v>0.54166666666666663</v>
      </c>
      <c r="U1461" s="19">
        <v>0.41666666666666669</v>
      </c>
      <c r="V1461" t="s">
        <v>373</v>
      </c>
      <c r="W1461">
        <v>7.5</v>
      </c>
      <c r="X1461" t="s">
        <v>100</v>
      </c>
      <c r="Y1461" t="b">
        <v>0</v>
      </c>
    </row>
    <row r="1462" spans="1:25" x14ac:dyDescent="0.25">
      <c r="A1462" t="s">
        <v>92</v>
      </c>
      <c r="B1462" t="s">
        <v>368</v>
      </c>
      <c r="C1462" t="s">
        <v>346</v>
      </c>
      <c r="D1462" t="s">
        <v>158</v>
      </c>
      <c r="E1462" t="s">
        <v>162</v>
      </c>
      <c r="F1462" t="s">
        <v>374</v>
      </c>
      <c r="G1462">
        <v>13637</v>
      </c>
      <c r="H1462" t="s">
        <v>372</v>
      </c>
      <c r="I1462">
        <v>1</v>
      </c>
      <c r="J1462" t="s">
        <v>99</v>
      </c>
      <c r="K1462" s="19">
        <v>0.375</v>
      </c>
      <c r="L1462" s="19">
        <v>0.70833333333333337</v>
      </c>
      <c r="M1462">
        <v>8</v>
      </c>
      <c r="N1462">
        <v>271.72000000000003</v>
      </c>
      <c r="O1462">
        <v>60</v>
      </c>
      <c r="P1462">
        <v>76</v>
      </c>
      <c r="Q1462" t="s">
        <v>97</v>
      </c>
      <c r="R1462">
        <v>30</v>
      </c>
      <c r="S1462" s="19">
        <v>0.54166666666666663</v>
      </c>
      <c r="U1462" s="19"/>
      <c r="V1462" t="s">
        <v>373</v>
      </c>
      <c r="W1462">
        <v>7.5</v>
      </c>
      <c r="X1462" t="s">
        <v>100</v>
      </c>
      <c r="Y1462" t="b">
        <v>0</v>
      </c>
    </row>
    <row r="1463" spans="1:25" x14ac:dyDescent="0.25">
      <c r="A1463" t="s">
        <v>92</v>
      </c>
      <c r="B1463" t="s">
        <v>368</v>
      </c>
      <c r="C1463" t="s">
        <v>346</v>
      </c>
      <c r="D1463" t="s">
        <v>158</v>
      </c>
      <c r="E1463" t="s">
        <v>162</v>
      </c>
      <c r="F1463" t="s">
        <v>351</v>
      </c>
      <c r="G1463">
        <v>10981</v>
      </c>
      <c r="H1463" t="s">
        <v>369</v>
      </c>
      <c r="I1463">
        <v>2</v>
      </c>
      <c r="J1463" t="s">
        <v>105</v>
      </c>
      <c r="K1463" s="19">
        <v>0.3125</v>
      </c>
      <c r="L1463" s="19">
        <v>0.66666666666666663</v>
      </c>
      <c r="M1463">
        <v>8.5</v>
      </c>
      <c r="N1463">
        <v>287.36</v>
      </c>
      <c r="O1463">
        <v>72</v>
      </c>
      <c r="P1463">
        <v>76</v>
      </c>
      <c r="Q1463" t="s">
        <v>97</v>
      </c>
      <c r="R1463">
        <v>30</v>
      </c>
      <c r="S1463" s="19">
        <v>0.52083333333333337</v>
      </c>
      <c r="U1463" s="19"/>
      <c r="V1463" t="s">
        <v>370</v>
      </c>
      <c r="W1463">
        <v>8</v>
      </c>
      <c r="X1463" t="s">
        <v>100</v>
      </c>
      <c r="Y1463" t="b">
        <v>0</v>
      </c>
    </row>
    <row r="1464" spans="1:25" x14ac:dyDescent="0.25">
      <c r="A1464" t="s">
        <v>92</v>
      </c>
      <c r="B1464" t="s">
        <v>368</v>
      </c>
      <c r="C1464" t="s">
        <v>346</v>
      </c>
      <c r="D1464" t="s">
        <v>158</v>
      </c>
      <c r="E1464" t="s">
        <v>162</v>
      </c>
      <c r="F1464" t="s">
        <v>351</v>
      </c>
      <c r="G1464">
        <v>10981</v>
      </c>
      <c r="H1464" t="s">
        <v>369</v>
      </c>
      <c r="I1464">
        <v>2</v>
      </c>
      <c r="J1464" t="s">
        <v>99</v>
      </c>
      <c r="K1464" s="19">
        <v>0.3125</v>
      </c>
      <c r="L1464" s="19">
        <v>0.66666666666666663</v>
      </c>
      <c r="M1464">
        <v>8.5</v>
      </c>
      <c r="N1464">
        <v>287.36</v>
      </c>
      <c r="O1464">
        <v>72</v>
      </c>
      <c r="P1464">
        <v>76</v>
      </c>
      <c r="Q1464" t="s">
        <v>97</v>
      </c>
      <c r="R1464">
        <v>30</v>
      </c>
      <c r="S1464" s="19">
        <v>0.52083333333333337</v>
      </c>
      <c r="U1464" s="19"/>
      <c r="V1464" t="s">
        <v>370</v>
      </c>
      <c r="W1464">
        <v>8</v>
      </c>
      <c r="X1464" t="s">
        <v>100</v>
      </c>
      <c r="Y1464" t="b">
        <v>0</v>
      </c>
    </row>
    <row r="1465" spans="1:25" x14ac:dyDescent="0.25">
      <c r="A1465" t="s">
        <v>92</v>
      </c>
      <c r="B1465" t="s">
        <v>368</v>
      </c>
      <c r="C1465" t="s">
        <v>346</v>
      </c>
      <c r="D1465" t="s">
        <v>158</v>
      </c>
      <c r="E1465" t="s">
        <v>162</v>
      </c>
      <c r="F1465" t="s">
        <v>351</v>
      </c>
      <c r="G1465">
        <v>10981</v>
      </c>
      <c r="H1465" t="s">
        <v>369</v>
      </c>
      <c r="I1465">
        <v>2</v>
      </c>
      <c r="J1465" t="s">
        <v>102</v>
      </c>
      <c r="K1465" s="19">
        <v>0.3125</v>
      </c>
      <c r="L1465" s="19">
        <v>0.66666666666666663</v>
      </c>
      <c r="M1465">
        <v>8.5</v>
      </c>
      <c r="N1465">
        <v>287.36</v>
      </c>
      <c r="O1465">
        <v>72</v>
      </c>
      <c r="P1465">
        <v>76</v>
      </c>
      <c r="Q1465" t="s">
        <v>97</v>
      </c>
      <c r="R1465">
        <v>30</v>
      </c>
      <c r="S1465" s="19">
        <v>0.52083333333333337</v>
      </c>
      <c r="U1465" s="19"/>
      <c r="V1465" t="s">
        <v>370</v>
      </c>
      <c r="W1465">
        <v>8</v>
      </c>
      <c r="X1465" t="s">
        <v>100</v>
      </c>
      <c r="Y1465" t="b">
        <v>0</v>
      </c>
    </row>
    <row r="1466" spans="1:25" x14ac:dyDescent="0.25">
      <c r="A1466" t="s">
        <v>92</v>
      </c>
      <c r="B1466" t="s">
        <v>368</v>
      </c>
      <c r="C1466" t="s">
        <v>346</v>
      </c>
      <c r="D1466" t="s">
        <v>158</v>
      </c>
      <c r="E1466" t="s">
        <v>162</v>
      </c>
      <c r="F1466" t="s">
        <v>351</v>
      </c>
      <c r="G1466">
        <v>10981</v>
      </c>
      <c r="H1466" t="s">
        <v>369</v>
      </c>
      <c r="I1466">
        <v>2</v>
      </c>
      <c r="J1466" t="s">
        <v>103</v>
      </c>
      <c r="K1466" s="19">
        <v>0.3125</v>
      </c>
      <c r="L1466" s="19">
        <v>0.66666666666666663</v>
      </c>
      <c r="M1466">
        <v>8.5</v>
      </c>
      <c r="N1466">
        <v>287.36</v>
      </c>
      <c r="O1466">
        <v>72</v>
      </c>
      <c r="P1466">
        <v>76</v>
      </c>
      <c r="Q1466" t="s">
        <v>97</v>
      </c>
      <c r="R1466">
        <v>30</v>
      </c>
      <c r="S1466" s="19">
        <v>0.52083333333333337</v>
      </c>
      <c r="U1466" s="19"/>
      <c r="V1466" t="s">
        <v>370</v>
      </c>
      <c r="W1466">
        <v>8</v>
      </c>
      <c r="X1466" t="s">
        <v>100</v>
      </c>
      <c r="Y1466" t="b">
        <v>0</v>
      </c>
    </row>
    <row r="1467" spans="1:25" x14ac:dyDescent="0.25">
      <c r="A1467" t="s">
        <v>92</v>
      </c>
      <c r="B1467" t="s">
        <v>368</v>
      </c>
      <c r="C1467" t="s">
        <v>346</v>
      </c>
      <c r="D1467" t="s">
        <v>158</v>
      </c>
      <c r="E1467" t="s">
        <v>162</v>
      </c>
      <c r="F1467" t="s">
        <v>351</v>
      </c>
      <c r="G1467">
        <v>14508</v>
      </c>
      <c r="H1467" t="s">
        <v>344</v>
      </c>
      <c r="I1467">
        <v>1</v>
      </c>
      <c r="J1467" t="s">
        <v>101</v>
      </c>
      <c r="K1467" s="19">
        <v>0.375</v>
      </c>
      <c r="L1467" s="19">
        <v>0.72916666666666663</v>
      </c>
      <c r="M1467">
        <v>8.5</v>
      </c>
      <c r="N1467">
        <v>258.32</v>
      </c>
      <c r="O1467">
        <v>72</v>
      </c>
      <c r="P1467">
        <v>76</v>
      </c>
      <c r="Q1467" t="s">
        <v>97</v>
      </c>
      <c r="R1467">
        <v>30</v>
      </c>
      <c r="S1467" s="19">
        <v>0.54166666666666663</v>
      </c>
      <c r="U1467" s="19">
        <v>0.41666666666666669</v>
      </c>
      <c r="V1467" t="s">
        <v>97</v>
      </c>
      <c r="W1467">
        <v>8</v>
      </c>
      <c r="X1467" t="s">
        <v>100</v>
      </c>
      <c r="Y1467" t="b">
        <v>0</v>
      </c>
    </row>
    <row r="1468" spans="1:25" x14ac:dyDescent="0.25">
      <c r="A1468" t="s">
        <v>92</v>
      </c>
      <c r="B1468" t="s">
        <v>368</v>
      </c>
      <c r="C1468" t="s">
        <v>346</v>
      </c>
      <c r="D1468" t="s">
        <v>158</v>
      </c>
      <c r="E1468" t="s">
        <v>162</v>
      </c>
      <c r="F1468" t="s">
        <v>351</v>
      </c>
      <c r="G1468">
        <v>14508</v>
      </c>
      <c r="H1468" t="s">
        <v>344</v>
      </c>
      <c r="I1468">
        <v>1</v>
      </c>
      <c r="J1468" t="s">
        <v>102</v>
      </c>
      <c r="K1468" s="19">
        <v>0.375</v>
      </c>
      <c r="L1468" s="19">
        <v>0.72916666666666663</v>
      </c>
      <c r="M1468">
        <v>8.5</v>
      </c>
      <c r="N1468">
        <v>258.32</v>
      </c>
      <c r="O1468">
        <v>72</v>
      </c>
      <c r="P1468">
        <v>76</v>
      </c>
      <c r="Q1468" t="s">
        <v>97</v>
      </c>
      <c r="R1468">
        <v>30</v>
      </c>
      <c r="S1468" s="19">
        <v>0.54166666666666663</v>
      </c>
      <c r="U1468" s="19"/>
      <c r="V1468" t="s">
        <v>97</v>
      </c>
      <c r="W1468">
        <v>8</v>
      </c>
      <c r="X1468" t="s">
        <v>100</v>
      </c>
      <c r="Y1468" t="b">
        <v>0</v>
      </c>
    </row>
    <row r="1469" spans="1:25" x14ac:dyDescent="0.25">
      <c r="A1469" t="s">
        <v>92</v>
      </c>
      <c r="B1469" t="s">
        <v>368</v>
      </c>
      <c r="C1469" t="s">
        <v>346</v>
      </c>
      <c r="D1469" t="s">
        <v>158</v>
      </c>
      <c r="E1469" t="s">
        <v>162</v>
      </c>
      <c r="F1469" t="s">
        <v>351</v>
      </c>
      <c r="G1469">
        <v>14508</v>
      </c>
      <c r="H1469" t="s">
        <v>344</v>
      </c>
      <c r="I1469">
        <v>2</v>
      </c>
      <c r="J1469" t="s">
        <v>99</v>
      </c>
      <c r="K1469" s="19">
        <v>0.375</v>
      </c>
      <c r="L1469" s="19">
        <v>0.72916666666666663</v>
      </c>
      <c r="M1469">
        <v>8.5</v>
      </c>
      <c r="N1469">
        <v>258.32</v>
      </c>
      <c r="O1469">
        <v>72</v>
      </c>
      <c r="P1469">
        <v>76</v>
      </c>
      <c r="Q1469" t="s">
        <v>97</v>
      </c>
      <c r="R1469">
        <v>30</v>
      </c>
      <c r="S1469" s="19">
        <v>0.54166666666666663</v>
      </c>
      <c r="U1469" s="19">
        <v>0.41666666666666669</v>
      </c>
      <c r="V1469" t="s">
        <v>97</v>
      </c>
      <c r="W1469">
        <v>8</v>
      </c>
      <c r="X1469" t="s">
        <v>100</v>
      </c>
      <c r="Y1469" t="b">
        <v>0</v>
      </c>
    </row>
    <row r="1470" spans="1:25" x14ac:dyDescent="0.25">
      <c r="A1470" t="s">
        <v>92</v>
      </c>
      <c r="B1470" t="s">
        <v>368</v>
      </c>
      <c r="C1470" t="s">
        <v>346</v>
      </c>
      <c r="D1470" t="s">
        <v>158</v>
      </c>
      <c r="E1470" t="s">
        <v>162</v>
      </c>
      <c r="F1470" t="s">
        <v>351</v>
      </c>
      <c r="G1470">
        <v>14508</v>
      </c>
      <c r="H1470" t="s">
        <v>344</v>
      </c>
      <c r="I1470">
        <v>2</v>
      </c>
      <c r="J1470" t="s">
        <v>101</v>
      </c>
      <c r="K1470" s="19">
        <v>0.375</v>
      </c>
      <c r="L1470" s="19">
        <v>0.72916666666666663</v>
      </c>
      <c r="M1470">
        <v>8.5</v>
      </c>
      <c r="N1470">
        <v>258.32</v>
      </c>
      <c r="O1470">
        <v>72</v>
      </c>
      <c r="P1470">
        <v>76</v>
      </c>
      <c r="Q1470" t="s">
        <v>97</v>
      </c>
      <c r="R1470">
        <v>30</v>
      </c>
      <c r="S1470" s="19">
        <v>0.54166666666666663</v>
      </c>
      <c r="U1470" s="19">
        <v>0.41666666666666669</v>
      </c>
      <c r="V1470" t="s">
        <v>97</v>
      </c>
      <c r="W1470">
        <v>8</v>
      </c>
      <c r="X1470" t="s">
        <v>100</v>
      </c>
      <c r="Y1470" t="b">
        <v>0</v>
      </c>
    </row>
    <row r="1471" spans="1:25" x14ac:dyDescent="0.25">
      <c r="A1471" t="s">
        <v>92</v>
      </c>
      <c r="B1471" t="s">
        <v>368</v>
      </c>
      <c r="C1471" t="s">
        <v>346</v>
      </c>
      <c r="D1471" t="s">
        <v>158</v>
      </c>
      <c r="E1471" t="s">
        <v>162</v>
      </c>
      <c r="F1471" t="s">
        <v>351</v>
      </c>
      <c r="G1471">
        <v>14508</v>
      </c>
      <c r="H1471" t="s">
        <v>344</v>
      </c>
      <c r="I1471">
        <v>2</v>
      </c>
      <c r="J1471" t="s">
        <v>102</v>
      </c>
      <c r="K1471" s="19">
        <v>0.375</v>
      </c>
      <c r="L1471" s="19">
        <v>0.72916666666666663</v>
      </c>
      <c r="M1471">
        <v>8.5</v>
      </c>
      <c r="N1471">
        <v>258.32</v>
      </c>
      <c r="O1471">
        <v>72</v>
      </c>
      <c r="P1471">
        <v>76</v>
      </c>
      <c r="Q1471" t="s">
        <v>97</v>
      </c>
      <c r="R1471">
        <v>30</v>
      </c>
      <c r="S1471" s="19">
        <v>0.54166666666666663</v>
      </c>
      <c r="U1471" s="19">
        <v>0.41666666666666669</v>
      </c>
      <c r="V1471" t="s">
        <v>97</v>
      </c>
      <c r="W1471">
        <v>8</v>
      </c>
      <c r="X1471" t="s">
        <v>100</v>
      </c>
      <c r="Y1471" t="b">
        <v>0</v>
      </c>
    </row>
    <row r="1472" spans="1:25" x14ac:dyDescent="0.25">
      <c r="A1472" t="s">
        <v>92</v>
      </c>
      <c r="B1472" t="s">
        <v>375</v>
      </c>
      <c r="C1472" t="s">
        <v>346</v>
      </c>
      <c r="D1472" t="s">
        <v>168</v>
      </c>
      <c r="E1472" t="s">
        <v>115</v>
      </c>
      <c r="F1472" t="s">
        <v>97</v>
      </c>
      <c r="G1472">
        <v>18556</v>
      </c>
      <c r="H1472" t="s">
        <v>376</v>
      </c>
      <c r="I1472">
        <v>1</v>
      </c>
      <c r="J1472" t="s">
        <v>105</v>
      </c>
      <c r="K1472" s="19">
        <v>0.29166666666666669</v>
      </c>
      <c r="L1472" s="19">
        <v>0.64583333333333337</v>
      </c>
      <c r="M1472">
        <v>8.5</v>
      </c>
      <c r="N1472">
        <v>216.56</v>
      </c>
      <c r="O1472">
        <v>72</v>
      </c>
      <c r="P1472">
        <v>76</v>
      </c>
      <c r="Q1472" t="s">
        <v>97</v>
      </c>
      <c r="R1472">
        <v>30</v>
      </c>
      <c r="S1472" s="19">
        <v>0.5</v>
      </c>
      <c r="U1472" s="19">
        <v>0</v>
      </c>
      <c r="V1472" t="s">
        <v>377</v>
      </c>
      <c r="W1472">
        <v>8</v>
      </c>
      <c r="X1472" t="s">
        <v>100</v>
      </c>
      <c r="Y1472" t="b">
        <v>0</v>
      </c>
    </row>
    <row r="1473" spans="1:25" x14ac:dyDescent="0.25">
      <c r="A1473" t="s">
        <v>92</v>
      </c>
      <c r="B1473" t="s">
        <v>375</v>
      </c>
      <c r="C1473" t="s">
        <v>346</v>
      </c>
      <c r="D1473" t="s">
        <v>168</v>
      </c>
      <c r="E1473" t="s">
        <v>115</v>
      </c>
      <c r="F1473" t="s">
        <v>97</v>
      </c>
      <c r="G1473">
        <v>18556</v>
      </c>
      <c r="H1473" t="s">
        <v>376</v>
      </c>
      <c r="I1473">
        <v>1</v>
      </c>
      <c r="J1473" t="s">
        <v>99</v>
      </c>
      <c r="K1473" s="19">
        <v>0.29166666666666669</v>
      </c>
      <c r="L1473" s="19">
        <v>0.64583333333333337</v>
      </c>
      <c r="M1473">
        <v>8.5</v>
      </c>
      <c r="N1473">
        <v>216.56</v>
      </c>
      <c r="O1473">
        <v>72</v>
      </c>
      <c r="P1473">
        <v>76</v>
      </c>
      <c r="Q1473" t="s">
        <v>97</v>
      </c>
      <c r="R1473">
        <v>30</v>
      </c>
      <c r="S1473" s="19">
        <v>0.5</v>
      </c>
      <c r="U1473" s="19">
        <v>0</v>
      </c>
      <c r="V1473" t="s">
        <v>377</v>
      </c>
      <c r="W1473">
        <v>8</v>
      </c>
      <c r="X1473" t="s">
        <v>100</v>
      </c>
      <c r="Y1473" t="b">
        <v>0</v>
      </c>
    </row>
    <row r="1474" spans="1:25" x14ac:dyDescent="0.25">
      <c r="A1474" t="s">
        <v>92</v>
      </c>
      <c r="B1474" t="s">
        <v>375</v>
      </c>
      <c r="C1474" t="s">
        <v>346</v>
      </c>
      <c r="D1474" t="s">
        <v>168</v>
      </c>
      <c r="E1474" t="s">
        <v>115</v>
      </c>
      <c r="F1474" t="s">
        <v>97</v>
      </c>
      <c r="G1474">
        <v>18556</v>
      </c>
      <c r="H1474" t="s">
        <v>376</v>
      </c>
      <c r="I1474">
        <v>1</v>
      </c>
      <c r="J1474" t="s">
        <v>101</v>
      </c>
      <c r="K1474" s="19">
        <v>0.29166666666666669</v>
      </c>
      <c r="L1474" s="19">
        <v>0.64583333333333337</v>
      </c>
      <c r="M1474">
        <v>8.5</v>
      </c>
      <c r="N1474">
        <v>216.56</v>
      </c>
      <c r="O1474">
        <v>72</v>
      </c>
      <c r="P1474">
        <v>76</v>
      </c>
      <c r="Q1474" t="s">
        <v>97</v>
      </c>
      <c r="R1474">
        <v>30</v>
      </c>
      <c r="S1474" s="19">
        <v>0.5</v>
      </c>
      <c r="U1474" s="19">
        <v>0</v>
      </c>
      <c r="V1474" t="s">
        <v>377</v>
      </c>
      <c r="W1474">
        <v>8</v>
      </c>
      <c r="X1474" t="s">
        <v>100</v>
      </c>
      <c r="Y1474" t="b">
        <v>0</v>
      </c>
    </row>
    <row r="1475" spans="1:25" x14ac:dyDescent="0.25">
      <c r="A1475" t="s">
        <v>92</v>
      </c>
      <c r="B1475" t="s">
        <v>375</v>
      </c>
      <c r="C1475" t="s">
        <v>346</v>
      </c>
      <c r="D1475" t="s">
        <v>168</v>
      </c>
      <c r="E1475" t="s">
        <v>115</v>
      </c>
      <c r="F1475" t="s">
        <v>97</v>
      </c>
      <c r="G1475">
        <v>18556</v>
      </c>
      <c r="H1475" t="s">
        <v>376</v>
      </c>
      <c r="I1475">
        <v>1</v>
      </c>
      <c r="J1475" t="s">
        <v>102</v>
      </c>
      <c r="K1475" s="19">
        <v>0.29166666666666669</v>
      </c>
      <c r="L1475" s="19">
        <v>0.64583333333333337</v>
      </c>
      <c r="M1475">
        <v>8.5</v>
      </c>
      <c r="N1475">
        <v>216.56</v>
      </c>
      <c r="O1475">
        <v>72</v>
      </c>
      <c r="P1475">
        <v>76</v>
      </c>
      <c r="Q1475" t="s">
        <v>97</v>
      </c>
      <c r="R1475">
        <v>30</v>
      </c>
      <c r="S1475" s="19">
        <v>0.5</v>
      </c>
      <c r="U1475" s="19">
        <v>0</v>
      </c>
      <c r="V1475" t="s">
        <v>377</v>
      </c>
      <c r="W1475">
        <v>8</v>
      </c>
      <c r="X1475" t="s">
        <v>100</v>
      </c>
      <c r="Y1475" t="b">
        <v>0</v>
      </c>
    </row>
    <row r="1476" spans="1:25" x14ac:dyDescent="0.25">
      <c r="A1476" t="s">
        <v>92</v>
      </c>
      <c r="B1476" t="s">
        <v>375</v>
      </c>
      <c r="C1476" t="s">
        <v>346</v>
      </c>
      <c r="D1476" t="s">
        <v>168</v>
      </c>
      <c r="E1476" t="s">
        <v>115</v>
      </c>
      <c r="F1476" t="s">
        <v>97</v>
      </c>
      <c r="G1476">
        <v>18556</v>
      </c>
      <c r="H1476" t="s">
        <v>376</v>
      </c>
      <c r="I1476">
        <v>1</v>
      </c>
      <c r="J1476" t="s">
        <v>103</v>
      </c>
      <c r="K1476" s="19">
        <v>0.29166666666666669</v>
      </c>
      <c r="L1476" s="19">
        <v>0.64583333333333337</v>
      </c>
      <c r="M1476">
        <v>8.5</v>
      </c>
      <c r="N1476">
        <v>216.56</v>
      </c>
      <c r="O1476">
        <v>72</v>
      </c>
      <c r="P1476">
        <v>76</v>
      </c>
      <c r="Q1476" t="s">
        <v>97</v>
      </c>
      <c r="R1476">
        <v>30</v>
      </c>
      <c r="S1476" s="19">
        <v>0.5</v>
      </c>
      <c r="U1476" s="19">
        <v>0</v>
      </c>
      <c r="V1476" t="s">
        <v>377</v>
      </c>
      <c r="W1476">
        <v>8</v>
      </c>
      <c r="X1476" t="s">
        <v>100</v>
      </c>
      <c r="Y1476" t="b">
        <v>0</v>
      </c>
    </row>
    <row r="1477" spans="1:25" x14ac:dyDescent="0.25">
      <c r="A1477" t="s">
        <v>92</v>
      </c>
      <c r="B1477" t="s">
        <v>375</v>
      </c>
      <c r="C1477" t="s">
        <v>346</v>
      </c>
      <c r="D1477" t="s">
        <v>168</v>
      </c>
      <c r="E1477" t="s">
        <v>115</v>
      </c>
      <c r="F1477" t="s">
        <v>97</v>
      </c>
      <c r="G1477">
        <v>18556</v>
      </c>
      <c r="H1477" t="s">
        <v>376</v>
      </c>
      <c r="I1477">
        <v>2</v>
      </c>
      <c r="J1477" t="s">
        <v>105</v>
      </c>
      <c r="K1477" s="19">
        <v>0.29166666666666669</v>
      </c>
      <c r="L1477" s="19">
        <v>0.64583333333333337</v>
      </c>
      <c r="M1477">
        <v>8.5</v>
      </c>
      <c r="N1477">
        <v>216.56</v>
      </c>
      <c r="O1477">
        <v>72</v>
      </c>
      <c r="P1477">
        <v>76</v>
      </c>
      <c r="Q1477" t="s">
        <v>97</v>
      </c>
      <c r="R1477">
        <v>30</v>
      </c>
      <c r="S1477" s="19">
        <v>0.5</v>
      </c>
      <c r="U1477" s="19">
        <v>0</v>
      </c>
      <c r="V1477" t="s">
        <v>377</v>
      </c>
      <c r="W1477">
        <v>8</v>
      </c>
      <c r="X1477" t="s">
        <v>100</v>
      </c>
      <c r="Y1477" t="b">
        <v>0</v>
      </c>
    </row>
    <row r="1478" spans="1:25" x14ac:dyDescent="0.25">
      <c r="A1478" t="s">
        <v>92</v>
      </c>
      <c r="B1478" t="s">
        <v>375</v>
      </c>
      <c r="C1478" t="s">
        <v>346</v>
      </c>
      <c r="D1478" t="s">
        <v>168</v>
      </c>
      <c r="E1478" t="s">
        <v>115</v>
      </c>
      <c r="F1478" t="s">
        <v>97</v>
      </c>
      <c r="G1478">
        <v>18556</v>
      </c>
      <c r="H1478" t="s">
        <v>376</v>
      </c>
      <c r="I1478">
        <v>2</v>
      </c>
      <c r="J1478" t="s">
        <v>101</v>
      </c>
      <c r="K1478" s="19">
        <v>0.29166666666666669</v>
      </c>
      <c r="L1478" s="19">
        <v>0.64583333333333337</v>
      </c>
      <c r="M1478">
        <v>8.5</v>
      </c>
      <c r="N1478">
        <v>216.56</v>
      </c>
      <c r="O1478">
        <v>72</v>
      </c>
      <c r="P1478">
        <v>76</v>
      </c>
      <c r="Q1478" t="s">
        <v>97</v>
      </c>
      <c r="R1478">
        <v>30</v>
      </c>
      <c r="S1478" s="19">
        <v>0.5</v>
      </c>
      <c r="U1478" s="19">
        <v>0</v>
      </c>
      <c r="V1478" t="s">
        <v>377</v>
      </c>
      <c r="W1478">
        <v>8</v>
      </c>
      <c r="X1478" t="s">
        <v>100</v>
      </c>
      <c r="Y1478" t="b">
        <v>0</v>
      </c>
    </row>
    <row r="1479" spans="1:25" x14ac:dyDescent="0.25">
      <c r="A1479" t="s">
        <v>92</v>
      </c>
      <c r="B1479" t="s">
        <v>375</v>
      </c>
      <c r="C1479" t="s">
        <v>346</v>
      </c>
      <c r="D1479" t="s">
        <v>168</v>
      </c>
      <c r="E1479" t="s">
        <v>115</v>
      </c>
      <c r="F1479" t="s">
        <v>97</v>
      </c>
      <c r="G1479">
        <v>18556</v>
      </c>
      <c r="H1479" t="s">
        <v>376</v>
      </c>
      <c r="I1479">
        <v>2</v>
      </c>
      <c r="J1479" t="s">
        <v>102</v>
      </c>
      <c r="K1479" s="19">
        <v>0.29166666666666669</v>
      </c>
      <c r="L1479" s="19">
        <v>0.64583333333333337</v>
      </c>
      <c r="M1479">
        <v>8.5</v>
      </c>
      <c r="N1479">
        <v>216.56</v>
      </c>
      <c r="O1479">
        <v>72</v>
      </c>
      <c r="P1479">
        <v>76</v>
      </c>
      <c r="Q1479" t="s">
        <v>97</v>
      </c>
      <c r="R1479">
        <v>30</v>
      </c>
      <c r="S1479" s="19">
        <v>0.5</v>
      </c>
      <c r="U1479" s="19">
        <v>0</v>
      </c>
      <c r="V1479" t="s">
        <v>377</v>
      </c>
      <c r="W1479">
        <v>8</v>
      </c>
      <c r="X1479" t="s">
        <v>100</v>
      </c>
      <c r="Y1479" t="b">
        <v>0</v>
      </c>
    </row>
    <row r="1480" spans="1:25" x14ac:dyDescent="0.25">
      <c r="A1480" t="s">
        <v>92</v>
      </c>
      <c r="B1480" t="s">
        <v>375</v>
      </c>
      <c r="C1480" t="s">
        <v>346</v>
      </c>
      <c r="D1480" t="s">
        <v>168</v>
      </c>
      <c r="E1480" t="s">
        <v>115</v>
      </c>
      <c r="F1480" t="s">
        <v>97</v>
      </c>
      <c r="G1480">
        <v>18556</v>
      </c>
      <c r="H1480" t="s">
        <v>376</v>
      </c>
      <c r="I1480">
        <v>2</v>
      </c>
      <c r="J1480" t="s">
        <v>103</v>
      </c>
      <c r="K1480" s="19">
        <v>0.29166666666666669</v>
      </c>
      <c r="L1480" s="19">
        <v>0.64583333333333337</v>
      </c>
      <c r="M1480">
        <v>8.5</v>
      </c>
      <c r="N1480">
        <v>216.56</v>
      </c>
      <c r="O1480">
        <v>72</v>
      </c>
      <c r="P1480">
        <v>76</v>
      </c>
      <c r="Q1480" t="s">
        <v>97</v>
      </c>
      <c r="R1480">
        <v>30</v>
      </c>
      <c r="S1480" s="19">
        <v>0.5</v>
      </c>
      <c r="U1480" s="19">
        <v>0</v>
      </c>
      <c r="V1480" t="s">
        <v>377</v>
      </c>
      <c r="W1480">
        <v>8</v>
      </c>
      <c r="X1480" t="s">
        <v>100</v>
      </c>
      <c r="Y1480" t="b">
        <v>0</v>
      </c>
    </row>
    <row r="1481" spans="1:25" x14ac:dyDescent="0.25">
      <c r="A1481" t="s">
        <v>92</v>
      </c>
      <c r="B1481" t="s">
        <v>375</v>
      </c>
      <c r="C1481" t="s">
        <v>346</v>
      </c>
      <c r="D1481" t="s">
        <v>168</v>
      </c>
      <c r="E1481" t="s">
        <v>115</v>
      </c>
      <c r="F1481" t="s">
        <v>97</v>
      </c>
      <c r="G1481">
        <v>22978</v>
      </c>
      <c r="H1481" t="s">
        <v>378</v>
      </c>
      <c r="I1481">
        <v>1</v>
      </c>
      <c r="J1481" t="s">
        <v>105</v>
      </c>
      <c r="K1481" s="19">
        <v>0.29166666666666669</v>
      </c>
      <c r="L1481" s="19">
        <v>0.64583333333333337</v>
      </c>
      <c r="M1481">
        <v>8.5</v>
      </c>
      <c r="N1481">
        <v>199.36</v>
      </c>
      <c r="O1481">
        <v>72</v>
      </c>
      <c r="P1481">
        <v>76</v>
      </c>
      <c r="Q1481" t="s">
        <v>97</v>
      </c>
      <c r="R1481">
        <v>30</v>
      </c>
      <c r="S1481" s="19">
        <v>0.5</v>
      </c>
      <c r="U1481" s="19">
        <v>0</v>
      </c>
      <c r="V1481" t="s">
        <v>377</v>
      </c>
      <c r="W1481">
        <v>8</v>
      </c>
      <c r="X1481" t="s">
        <v>100</v>
      </c>
      <c r="Y1481" t="b">
        <v>0</v>
      </c>
    </row>
    <row r="1482" spans="1:25" x14ac:dyDescent="0.25">
      <c r="A1482" t="s">
        <v>92</v>
      </c>
      <c r="B1482" t="s">
        <v>375</v>
      </c>
      <c r="C1482" t="s">
        <v>346</v>
      </c>
      <c r="D1482" t="s">
        <v>168</v>
      </c>
      <c r="E1482" t="s">
        <v>115</v>
      </c>
      <c r="F1482" t="s">
        <v>97</v>
      </c>
      <c r="G1482">
        <v>22978</v>
      </c>
      <c r="H1482" t="s">
        <v>378</v>
      </c>
      <c r="I1482">
        <v>1</v>
      </c>
      <c r="J1482" t="s">
        <v>99</v>
      </c>
      <c r="K1482" s="19">
        <v>0.29166666666666669</v>
      </c>
      <c r="L1482" s="19">
        <v>0.64583333333333337</v>
      </c>
      <c r="M1482">
        <v>8.5</v>
      </c>
      <c r="N1482">
        <v>199.36</v>
      </c>
      <c r="O1482">
        <v>72</v>
      </c>
      <c r="P1482">
        <v>76</v>
      </c>
      <c r="Q1482" t="s">
        <v>97</v>
      </c>
      <c r="R1482">
        <v>30</v>
      </c>
      <c r="S1482" s="19">
        <v>0.5</v>
      </c>
      <c r="U1482" s="19">
        <v>0</v>
      </c>
      <c r="V1482" t="s">
        <v>377</v>
      </c>
      <c r="W1482">
        <v>8</v>
      </c>
      <c r="X1482" t="s">
        <v>100</v>
      </c>
      <c r="Y1482" t="b">
        <v>0</v>
      </c>
    </row>
    <row r="1483" spans="1:25" x14ac:dyDescent="0.25">
      <c r="A1483" t="s">
        <v>92</v>
      </c>
      <c r="B1483" t="s">
        <v>375</v>
      </c>
      <c r="C1483" t="s">
        <v>346</v>
      </c>
      <c r="D1483" t="s">
        <v>168</v>
      </c>
      <c r="E1483" t="s">
        <v>115</v>
      </c>
      <c r="F1483" t="s">
        <v>97</v>
      </c>
      <c r="G1483">
        <v>22978</v>
      </c>
      <c r="H1483" t="s">
        <v>378</v>
      </c>
      <c r="I1483">
        <v>1</v>
      </c>
      <c r="J1483" t="s">
        <v>101</v>
      </c>
      <c r="K1483" s="19">
        <v>0.29166666666666669</v>
      </c>
      <c r="L1483" s="19">
        <v>0.64583333333333337</v>
      </c>
      <c r="M1483">
        <v>8.5</v>
      </c>
      <c r="N1483">
        <v>199.36</v>
      </c>
      <c r="O1483">
        <v>72</v>
      </c>
      <c r="P1483">
        <v>76</v>
      </c>
      <c r="Q1483" t="s">
        <v>97</v>
      </c>
      <c r="R1483">
        <v>30</v>
      </c>
      <c r="S1483" s="19">
        <v>0.5</v>
      </c>
      <c r="U1483" s="19">
        <v>0</v>
      </c>
      <c r="V1483" t="s">
        <v>377</v>
      </c>
      <c r="W1483">
        <v>8</v>
      </c>
      <c r="X1483" t="s">
        <v>100</v>
      </c>
      <c r="Y1483" t="b">
        <v>0</v>
      </c>
    </row>
    <row r="1484" spans="1:25" x14ac:dyDescent="0.25">
      <c r="A1484" t="s">
        <v>92</v>
      </c>
      <c r="B1484" t="s">
        <v>375</v>
      </c>
      <c r="C1484" t="s">
        <v>346</v>
      </c>
      <c r="D1484" t="s">
        <v>168</v>
      </c>
      <c r="E1484" t="s">
        <v>115</v>
      </c>
      <c r="F1484" t="s">
        <v>97</v>
      </c>
      <c r="G1484">
        <v>22978</v>
      </c>
      <c r="H1484" t="s">
        <v>378</v>
      </c>
      <c r="I1484">
        <v>1</v>
      </c>
      <c r="J1484" t="s">
        <v>102</v>
      </c>
      <c r="K1484" s="19">
        <v>0.29166666666666669</v>
      </c>
      <c r="L1484" s="19">
        <v>0.64583333333333337</v>
      </c>
      <c r="M1484">
        <v>8.5</v>
      </c>
      <c r="N1484">
        <v>199.36</v>
      </c>
      <c r="O1484">
        <v>72</v>
      </c>
      <c r="P1484">
        <v>76</v>
      </c>
      <c r="Q1484" t="s">
        <v>97</v>
      </c>
      <c r="R1484">
        <v>30</v>
      </c>
      <c r="S1484" s="19">
        <v>0.5</v>
      </c>
      <c r="U1484" s="19">
        <v>0</v>
      </c>
      <c r="V1484" t="s">
        <v>377</v>
      </c>
      <c r="W1484">
        <v>8</v>
      </c>
      <c r="X1484" t="s">
        <v>100</v>
      </c>
      <c r="Y1484" t="b">
        <v>0</v>
      </c>
    </row>
    <row r="1485" spans="1:25" x14ac:dyDescent="0.25">
      <c r="A1485" t="s">
        <v>92</v>
      </c>
      <c r="B1485" t="s">
        <v>375</v>
      </c>
      <c r="C1485" t="s">
        <v>346</v>
      </c>
      <c r="D1485" t="s">
        <v>168</v>
      </c>
      <c r="E1485" t="s">
        <v>115</v>
      </c>
      <c r="F1485" t="s">
        <v>97</v>
      </c>
      <c r="G1485">
        <v>22978</v>
      </c>
      <c r="H1485" t="s">
        <v>378</v>
      </c>
      <c r="I1485">
        <v>1</v>
      </c>
      <c r="J1485" t="s">
        <v>103</v>
      </c>
      <c r="K1485" s="19">
        <v>0.29166666666666669</v>
      </c>
      <c r="L1485" s="19">
        <v>0.64583333333333337</v>
      </c>
      <c r="M1485">
        <v>8.5</v>
      </c>
      <c r="N1485">
        <v>199.36</v>
      </c>
      <c r="O1485">
        <v>72</v>
      </c>
      <c r="P1485">
        <v>76</v>
      </c>
      <c r="Q1485" t="s">
        <v>97</v>
      </c>
      <c r="R1485">
        <v>30</v>
      </c>
      <c r="S1485" s="19">
        <v>0.5</v>
      </c>
      <c r="U1485" s="19">
        <v>0</v>
      </c>
      <c r="V1485" t="s">
        <v>377</v>
      </c>
      <c r="W1485">
        <v>8</v>
      </c>
      <c r="X1485" t="s">
        <v>100</v>
      </c>
      <c r="Y1485" t="b">
        <v>0</v>
      </c>
    </row>
    <row r="1486" spans="1:25" x14ac:dyDescent="0.25">
      <c r="A1486" t="s">
        <v>92</v>
      </c>
      <c r="B1486" t="s">
        <v>375</v>
      </c>
      <c r="C1486" t="s">
        <v>346</v>
      </c>
      <c r="D1486" t="s">
        <v>168</v>
      </c>
      <c r="E1486" t="s">
        <v>115</v>
      </c>
      <c r="F1486" t="s">
        <v>97</v>
      </c>
      <c r="G1486">
        <v>22978</v>
      </c>
      <c r="H1486" t="s">
        <v>378</v>
      </c>
      <c r="I1486">
        <v>2</v>
      </c>
      <c r="J1486" t="s">
        <v>99</v>
      </c>
      <c r="K1486" s="19">
        <v>0.29166666666666669</v>
      </c>
      <c r="L1486" s="19">
        <v>0.64583333333333337</v>
      </c>
      <c r="M1486">
        <v>8.5</v>
      </c>
      <c r="N1486">
        <v>199.36</v>
      </c>
      <c r="O1486">
        <v>72</v>
      </c>
      <c r="P1486">
        <v>76</v>
      </c>
      <c r="Q1486" t="s">
        <v>97</v>
      </c>
      <c r="R1486">
        <v>30</v>
      </c>
      <c r="S1486" s="19">
        <v>0.5</v>
      </c>
      <c r="U1486" s="19">
        <v>0</v>
      </c>
      <c r="V1486" t="s">
        <v>377</v>
      </c>
      <c r="W1486">
        <v>8</v>
      </c>
      <c r="X1486" t="s">
        <v>100</v>
      </c>
      <c r="Y1486" t="b">
        <v>0</v>
      </c>
    </row>
    <row r="1487" spans="1:25" x14ac:dyDescent="0.25">
      <c r="A1487" t="s">
        <v>92</v>
      </c>
      <c r="B1487" t="s">
        <v>375</v>
      </c>
      <c r="C1487" t="s">
        <v>346</v>
      </c>
      <c r="D1487" t="s">
        <v>168</v>
      </c>
      <c r="E1487" t="s">
        <v>115</v>
      </c>
      <c r="F1487" t="s">
        <v>97</v>
      </c>
      <c r="G1487">
        <v>22978</v>
      </c>
      <c r="H1487" t="s">
        <v>378</v>
      </c>
      <c r="I1487">
        <v>2</v>
      </c>
      <c r="J1487" t="s">
        <v>101</v>
      </c>
      <c r="K1487" s="19">
        <v>0.29166666666666669</v>
      </c>
      <c r="L1487" s="19">
        <v>0.64583333333333337</v>
      </c>
      <c r="M1487">
        <v>8.5</v>
      </c>
      <c r="N1487">
        <v>199.36</v>
      </c>
      <c r="O1487">
        <v>72</v>
      </c>
      <c r="P1487">
        <v>76</v>
      </c>
      <c r="Q1487" t="s">
        <v>97</v>
      </c>
      <c r="R1487">
        <v>30</v>
      </c>
      <c r="S1487" s="19">
        <v>0.5</v>
      </c>
      <c r="U1487" s="19">
        <v>0</v>
      </c>
      <c r="V1487" t="s">
        <v>377</v>
      </c>
      <c r="W1487">
        <v>8</v>
      </c>
      <c r="X1487" t="s">
        <v>100</v>
      </c>
      <c r="Y1487" t="b">
        <v>0</v>
      </c>
    </row>
    <row r="1488" spans="1:25" x14ac:dyDescent="0.25">
      <c r="A1488" t="s">
        <v>92</v>
      </c>
      <c r="B1488" t="s">
        <v>375</v>
      </c>
      <c r="C1488" t="s">
        <v>346</v>
      </c>
      <c r="D1488" t="s">
        <v>168</v>
      </c>
      <c r="E1488" t="s">
        <v>115</v>
      </c>
      <c r="F1488" t="s">
        <v>97</v>
      </c>
      <c r="G1488">
        <v>22978</v>
      </c>
      <c r="H1488" t="s">
        <v>378</v>
      </c>
      <c r="I1488">
        <v>2</v>
      </c>
      <c r="J1488" t="s">
        <v>102</v>
      </c>
      <c r="K1488" s="19">
        <v>0.29166666666666669</v>
      </c>
      <c r="L1488" s="19">
        <v>0.64583333333333337</v>
      </c>
      <c r="M1488">
        <v>8.5</v>
      </c>
      <c r="N1488">
        <v>199.36</v>
      </c>
      <c r="O1488">
        <v>72</v>
      </c>
      <c r="P1488">
        <v>76</v>
      </c>
      <c r="Q1488" t="s">
        <v>97</v>
      </c>
      <c r="R1488">
        <v>30</v>
      </c>
      <c r="S1488" s="19">
        <v>0.5</v>
      </c>
      <c r="U1488" s="19">
        <v>0</v>
      </c>
      <c r="V1488" t="s">
        <v>377</v>
      </c>
      <c r="W1488">
        <v>8</v>
      </c>
      <c r="X1488" t="s">
        <v>100</v>
      </c>
      <c r="Y1488" t="b">
        <v>0</v>
      </c>
    </row>
    <row r="1489" spans="1:25" x14ac:dyDescent="0.25">
      <c r="A1489" t="s">
        <v>92</v>
      </c>
      <c r="B1489" t="s">
        <v>375</v>
      </c>
      <c r="C1489" t="s">
        <v>346</v>
      </c>
      <c r="D1489" t="s">
        <v>168</v>
      </c>
      <c r="E1489" t="s">
        <v>115</v>
      </c>
      <c r="F1489" t="s">
        <v>97</v>
      </c>
      <c r="G1489">
        <v>22978</v>
      </c>
      <c r="H1489" t="s">
        <v>378</v>
      </c>
      <c r="I1489">
        <v>2</v>
      </c>
      <c r="J1489" t="s">
        <v>103</v>
      </c>
      <c r="K1489" s="19">
        <v>0.29166666666666669</v>
      </c>
      <c r="L1489" s="19">
        <v>0.64583333333333337</v>
      </c>
      <c r="M1489">
        <v>8.5</v>
      </c>
      <c r="N1489">
        <v>199.36</v>
      </c>
      <c r="O1489">
        <v>72</v>
      </c>
      <c r="P1489">
        <v>76</v>
      </c>
      <c r="Q1489" t="s">
        <v>97</v>
      </c>
      <c r="R1489">
        <v>30</v>
      </c>
      <c r="S1489" s="19">
        <v>0.5</v>
      </c>
      <c r="U1489" s="19">
        <v>0</v>
      </c>
      <c r="V1489" t="s">
        <v>377</v>
      </c>
      <c r="W1489">
        <v>8</v>
      </c>
      <c r="X1489" t="s">
        <v>100</v>
      </c>
      <c r="Y1489" t="b">
        <v>0</v>
      </c>
    </row>
    <row r="1490" spans="1:25" x14ac:dyDescent="0.25">
      <c r="A1490" t="s">
        <v>92</v>
      </c>
      <c r="B1490" t="s">
        <v>379</v>
      </c>
      <c r="C1490" t="s">
        <v>346</v>
      </c>
      <c r="D1490" t="s">
        <v>172</v>
      </c>
      <c r="E1490" t="s">
        <v>173</v>
      </c>
      <c r="F1490" t="s">
        <v>97</v>
      </c>
      <c r="H1490" t="s">
        <v>97</v>
      </c>
      <c r="I1490">
        <v>1</v>
      </c>
      <c r="J1490" t="s">
        <v>99</v>
      </c>
      <c r="K1490" s="19">
        <v>0.29166666666666669</v>
      </c>
      <c r="L1490" s="19">
        <v>0.64583333333333337</v>
      </c>
      <c r="M1490">
        <v>8.5</v>
      </c>
      <c r="N1490">
        <v>232.4</v>
      </c>
      <c r="O1490">
        <v>0</v>
      </c>
      <c r="P1490">
        <v>0</v>
      </c>
      <c r="Q1490" t="s">
        <v>97</v>
      </c>
      <c r="R1490">
        <v>30</v>
      </c>
      <c r="S1490" s="19">
        <v>0.5</v>
      </c>
      <c r="U1490" s="19"/>
      <c r="V1490" t="s">
        <v>8</v>
      </c>
      <c r="W1490">
        <v>8</v>
      </c>
      <c r="X1490" t="s">
        <v>100</v>
      </c>
      <c r="Y1490" t="b">
        <v>0</v>
      </c>
    </row>
    <row r="1491" spans="1:25" x14ac:dyDescent="0.25">
      <c r="A1491" t="s">
        <v>92</v>
      </c>
      <c r="B1491" t="s">
        <v>379</v>
      </c>
      <c r="C1491" t="s">
        <v>346</v>
      </c>
      <c r="D1491" t="s">
        <v>172</v>
      </c>
      <c r="E1491" t="s">
        <v>173</v>
      </c>
      <c r="F1491" t="s">
        <v>97</v>
      </c>
      <c r="H1491" t="s">
        <v>97</v>
      </c>
      <c r="I1491">
        <v>1</v>
      </c>
      <c r="J1491" t="s">
        <v>102</v>
      </c>
      <c r="K1491" s="19">
        <v>0.29166666666666669</v>
      </c>
      <c r="L1491" s="19">
        <v>0.64583333333333337</v>
      </c>
      <c r="M1491">
        <v>8.5</v>
      </c>
      <c r="N1491">
        <v>232.4</v>
      </c>
      <c r="O1491">
        <v>0</v>
      </c>
      <c r="P1491">
        <v>0</v>
      </c>
      <c r="Q1491" t="s">
        <v>97</v>
      </c>
      <c r="R1491">
        <v>30</v>
      </c>
      <c r="S1491" s="19">
        <v>0.5</v>
      </c>
      <c r="U1491" s="19">
        <v>0.41666666666666669</v>
      </c>
      <c r="V1491" t="s">
        <v>8</v>
      </c>
      <c r="W1491">
        <v>8</v>
      </c>
      <c r="X1491" t="s">
        <v>100</v>
      </c>
      <c r="Y1491" t="b">
        <v>0</v>
      </c>
    </row>
    <row r="1492" spans="1:25" x14ac:dyDescent="0.25">
      <c r="A1492" t="s">
        <v>92</v>
      </c>
      <c r="B1492" t="s">
        <v>379</v>
      </c>
      <c r="C1492" t="s">
        <v>346</v>
      </c>
      <c r="D1492" t="s">
        <v>172</v>
      </c>
      <c r="E1492" t="s">
        <v>173</v>
      </c>
      <c r="F1492" t="s">
        <v>97</v>
      </c>
      <c r="H1492" t="s">
        <v>97</v>
      </c>
      <c r="I1492">
        <v>2</v>
      </c>
      <c r="J1492" t="s">
        <v>99</v>
      </c>
      <c r="K1492" s="19">
        <v>0.29166666666666669</v>
      </c>
      <c r="L1492" s="19">
        <v>0.64583333333333337</v>
      </c>
      <c r="M1492">
        <v>8.5</v>
      </c>
      <c r="N1492">
        <v>232.4</v>
      </c>
      <c r="O1492">
        <v>0</v>
      </c>
      <c r="P1492">
        <v>0</v>
      </c>
      <c r="Q1492" t="s">
        <v>97</v>
      </c>
      <c r="R1492">
        <v>30</v>
      </c>
      <c r="S1492" s="19">
        <v>0.5</v>
      </c>
      <c r="U1492" s="19"/>
      <c r="V1492" t="s">
        <v>8</v>
      </c>
      <c r="W1492">
        <v>8</v>
      </c>
      <c r="X1492" t="s">
        <v>100</v>
      </c>
      <c r="Y1492" t="b">
        <v>0</v>
      </c>
    </row>
    <row r="1493" spans="1:25" x14ac:dyDescent="0.25">
      <c r="A1493" t="s">
        <v>92</v>
      </c>
      <c r="B1493" t="s">
        <v>379</v>
      </c>
      <c r="C1493" t="s">
        <v>346</v>
      </c>
      <c r="D1493" t="s">
        <v>172</v>
      </c>
      <c r="E1493" t="s">
        <v>173</v>
      </c>
      <c r="F1493" t="s">
        <v>97</v>
      </c>
      <c r="H1493" t="s">
        <v>97</v>
      </c>
      <c r="I1493">
        <v>2</v>
      </c>
      <c r="J1493" t="s">
        <v>113</v>
      </c>
      <c r="K1493" s="19">
        <v>0.29166666666666669</v>
      </c>
      <c r="L1493" s="19">
        <v>0.5625</v>
      </c>
      <c r="M1493">
        <v>6.5</v>
      </c>
      <c r="N1493">
        <v>261.45</v>
      </c>
      <c r="O1493">
        <v>0</v>
      </c>
      <c r="P1493">
        <v>0</v>
      </c>
      <c r="Q1493" t="s">
        <v>97</v>
      </c>
      <c r="R1493">
        <v>30</v>
      </c>
      <c r="S1493" s="19">
        <v>0.5</v>
      </c>
      <c r="T1493">
        <v>0</v>
      </c>
      <c r="U1493" s="19"/>
      <c r="V1493" t="s">
        <v>97</v>
      </c>
      <c r="W1493">
        <v>6</v>
      </c>
      <c r="X1493" t="s">
        <v>100</v>
      </c>
      <c r="Y1493" t="b">
        <v>0</v>
      </c>
    </row>
    <row r="1494" spans="1:25" x14ac:dyDescent="0.25">
      <c r="A1494" t="s">
        <v>92</v>
      </c>
      <c r="B1494" t="s">
        <v>379</v>
      </c>
      <c r="C1494" t="s">
        <v>346</v>
      </c>
      <c r="D1494" t="s">
        <v>172</v>
      </c>
      <c r="E1494" t="s">
        <v>173</v>
      </c>
      <c r="F1494" t="s">
        <v>97</v>
      </c>
      <c r="H1494" t="s">
        <v>97</v>
      </c>
      <c r="I1494">
        <v>2</v>
      </c>
      <c r="J1494" t="s">
        <v>101</v>
      </c>
      <c r="K1494" s="19">
        <v>0.29166666666666669</v>
      </c>
      <c r="L1494" s="19">
        <v>0.5625</v>
      </c>
      <c r="M1494">
        <v>6.5</v>
      </c>
      <c r="N1494">
        <v>174.3</v>
      </c>
      <c r="O1494">
        <v>0</v>
      </c>
      <c r="P1494">
        <v>0</v>
      </c>
      <c r="Q1494" t="s">
        <v>97</v>
      </c>
      <c r="R1494">
        <v>30</v>
      </c>
      <c r="S1494" s="19">
        <v>0.5</v>
      </c>
      <c r="T1494">
        <v>0</v>
      </c>
      <c r="U1494" s="19"/>
      <c r="V1494" t="s">
        <v>97</v>
      </c>
      <c r="W1494">
        <v>6</v>
      </c>
      <c r="X1494" t="s">
        <v>100</v>
      </c>
      <c r="Y1494" t="b">
        <v>0</v>
      </c>
    </row>
    <row r="1495" spans="1:25" x14ac:dyDescent="0.25">
      <c r="A1495" t="s">
        <v>92</v>
      </c>
      <c r="B1495" t="s">
        <v>379</v>
      </c>
      <c r="C1495" t="s">
        <v>346</v>
      </c>
      <c r="D1495" t="s">
        <v>172</v>
      </c>
      <c r="E1495" t="s">
        <v>173</v>
      </c>
      <c r="F1495" t="s">
        <v>97</v>
      </c>
      <c r="H1495" t="s">
        <v>97</v>
      </c>
      <c r="I1495">
        <v>2</v>
      </c>
      <c r="J1495" t="s">
        <v>102</v>
      </c>
      <c r="K1495" s="19">
        <v>0.29166666666666669</v>
      </c>
      <c r="L1495" s="19">
        <v>0.5625</v>
      </c>
      <c r="M1495">
        <v>6.5</v>
      </c>
      <c r="N1495">
        <v>174.3</v>
      </c>
      <c r="O1495">
        <v>0</v>
      </c>
      <c r="P1495">
        <v>0</v>
      </c>
      <c r="Q1495" t="s">
        <v>97</v>
      </c>
      <c r="R1495">
        <v>30</v>
      </c>
      <c r="S1495" s="19">
        <v>0.5</v>
      </c>
      <c r="T1495">
        <v>0</v>
      </c>
      <c r="U1495" s="19"/>
      <c r="V1495" t="s">
        <v>97</v>
      </c>
      <c r="W1495">
        <v>6</v>
      </c>
      <c r="X1495" t="s">
        <v>100</v>
      </c>
      <c r="Y1495" t="b">
        <v>0</v>
      </c>
    </row>
    <row r="1496" spans="1:25" x14ac:dyDescent="0.25">
      <c r="A1496" t="s">
        <v>92</v>
      </c>
      <c r="B1496" t="s">
        <v>379</v>
      </c>
      <c r="C1496" t="s">
        <v>346</v>
      </c>
      <c r="D1496" t="s">
        <v>172</v>
      </c>
      <c r="E1496" t="s">
        <v>173</v>
      </c>
      <c r="F1496" t="s">
        <v>97</v>
      </c>
      <c r="G1496">
        <v>22811</v>
      </c>
      <c r="H1496" t="s">
        <v>380</v>
      </c>
      <c r="I1496">
        <v>1</v>
      </c>
      <c r="J1496" t="s">
        <v>99</v>
      </c>
      <c r="K1496" s="19">
        <v>0.29166666666666669</v>
      </c>
      <c r="L1496" s="19">
        <v>0.5625</v>
      </c>
      <c r="M1496">
        <v>6.5</v>
      </c>
      <c r="N1496">
        <v>210.66</v>
      </c>
      <c r="O1496">
        <v>58</v>
      </c>
      <c r="P1496">
        <v>76</v>
      </c>
      <c r="Q1496" t="s">
        <v>97</v>
      </c>
      <c r="R1496">
        <v>30</v>
      </c>
      <c r="S1496" s="19">
        <v>0.5</v>
      </c>
      <c r="T1496">
        <v>0</v>
      </c>
      <c r="U1496" s="19"/>
      <c r="V1496" t="s">
        <v>97</v>
      </c>
      <c r="W1496">
        <v>6</v>
      </c>
      <c r="X1496" t="s">
        <v>100</v>
      </c>
      <c r="Y1496" t="b">
        <v>0</v>
      </c>
    </row>
    <row r="1497" spans="1:25" x14ac:dyDescent="0.25">
      <c r="A1497" t="s">
        <v>92</v>
      </c>
      <c r="B1497" t="s">
        <v>379</v>
      </c>
      <c r="C1497" t="s">
        <v>346</v>
      </c>
      <c r="D1497" t="s">
        <v>172</v>
      </c>
      <c r="E1497" t="s">
        <v>173</v>
      </c>
      <c r="F1497" t="s">
        <v>97</v>
      </c>
      <c r="G1497">
        <v>23872</v>
      </c>
      <c r="H1497" t="s">
        <v>381</v>
      </c>
      <c r="I1497">
        <v>2</v>
      </c>
      <c r="J1497" t="s">
        <v>114</v>
      </c>
      <c r="K1497" s="19">
        <v>0.29166666666666669</v>
      </c>
      <c r="L1497" s="19">
        <v>0.64583333333333337</v>
      </c>
      <c r="M1497">
        <v>8.5</v>
      </c>
      <c r="N1497">
        <v>491.54</v>
      </c>
      <c r="O1497">
        <v>76</v>
      </c>
      <c r="P1497">
        <v>76</v>
      </c>
      <c r="Q1497" t="s">
        <v>97</v>
      </c>
      <c r="R1497">
        <v>30</v>
      </c>
      <c r="S1497" s="19">
        <v>0.5</v>
      </c>
      <c r="U1497" s="19">
        <v>0.41666666666666669</v>
      </c>
      <c r="V1497" t="s">
        <v>8</v>
      </c>
      <c r="W1497">
        <v>8</v>
      </c>
      <c r="X1497" t="s">
        <v>382</v>
      </c>
      <c r="Y1497" t="b">
        <v>0</v>
      </c>
    </row>
    <row r="1498" spans="1:25" x14ac:dyDescent="0.25">
      <c r="A1498" t="s">
        <v>92</v>
      </c>
      <c r="B1498" t="s">
        <v>379</v>
      </c>
      <c r="C1498" t="s">
        <v>346</v>
      </c>
      <c r="D1498" t="s">
        <v>172</v>
      </c>
      <c r="E1498" t="s">
        <v>173</v>
      </c>
      <c r="F1498" t="s">
        <v>97</v>
      </c>
      <c r="G1498">
        <v>24863</v>
      </c>
      <c r="H1498" t="s">
        <v>383</v>
      </c>
      <c r="I1498">
        <v>1</v>
      </c>
      <c r="J1498" t="s">
        <v>102</v>
      </c>
      <c r="K1498" s="19">
        <v>0.29166666666666669</v>
      </c>
      <c r="L1498" s="19">
        <v>0.5625</v>
      </c>
      <c r="M1498">
        <v>6.5</v>
      </c>
      <c r="N1498">
        <v>200.1</v>
      </c>
      <c r="O1498">
        <v>64</v>
      </c>
      <c r="P1498">
        <v>76</v>
      </c>
      <c r="Q1498" t="s">
        <v>97</v>
      </c>
      <c r="R1498">
        <v>30</v>
      </c>
      <c r="S1498" s="19">
        <v>0.5</v>
      </c>
      <c r="T1498">
        <v>0</v>
      </c>
      <c r="U1498" s="19"/>
      <c r="V1498" t="s">
        <v>97</v>
      </c>
      <c r="W1498">
        <v>6</v>
      </c>
      <c r="X1498" t="s">
        <v>100</v>
      </c>
      <c r="Y1498" t="b">
        <v>0</v>
      </c>
    </row>
    <row r="1499" spans="1:25" x14ac:dyDescent="0.25">
      <c r="A1499" t="s">
        <v>92</v>
      </c>
      <c r="B1499" t="s">
        <v>379</v>
      </c>
      <c r="C1499" t="s">
        <v>346</v>
      </c>
      <c r="D1499" t="s">
        <v>172</v>
      </c>
      <c r="E1499" t="s">
        <v>173</v>
      </c>
      <c r="F1499" t="s">
        <v>97</v>
      </c>
      <c r="G1499">
        <v>24863</v>
      </c>
      <c r="H1499" t="s">
        <v>383</v>
      </c>
      <c r="I1499">
        <v>1</v>
      </c>
      <c r="J1499" t="s">
        <v>103</v>
      </c>
      <c r="K1499" s="19">
        <v>0.29166666666666669</v>
      </c>
      <c r="L1499" s="19">
        <v>0.5625</v>
      </c>
      <c r="M1499">
        <v>6.5</v>
      </c>
      <c r="N1499">
        <v>200.1</v>
      </c>
      <c r="O1499">
        <v>64</v>
      </c>
      <c r="P1499">
        <v>76</v>
      </c>
      <c r="Q1499" t="s">
        <v>97</v>
      </c>
      <c r="R1499">
        <v>30</v>
      </c>
      <c r="S1499" s="19">
        <v>0.5</v>
      </c>
      <c r="T1499">
        <v>0</v>
      </c>
      <c r="U1499" s="19"/>
      <c r="V1499" t="s">
        <v>97</v>
      </c>
      <c r="W1499">
        <v>6</v>
      </c>
      <c r="X1499" t="s">
        <v>100</v>
      </c>
      <c r="Y1499" t="b">
        <v>0</v>
      </c>
    </row>
    <row r="1500" spans="1:25" x14ac:dyDescent="0.25">
      <c r="A1500" t="s">
        <v>92</v>
      </c>
      <c r="B1500" t="s">
        <v>379</v>
      </c>
      <c r="C1500" t="s">
        <v>346</v>
      </c>
      <c r="D1500" t="s">
        <v>172</v>
      </c>
      <c r="E1500" t="s">
        <v>173</v>
      </c>
      <c r="F1500" t="s">
        <v>97</v>
      </c>
      <c r="G1500">
        <v>24863</v>
      </c>
      <c r="H1500" t="s">
        <v>383</v>
      </c>
      <c r="I1500">
        <v>2</v>
      </c>
      <c r="J1500" t="s">
        <v>99</v>
      </c>
      <c r="K1500" s="19">
        <v>0.29166666666666669</v>
      </c>
      <c r="L1500" s="19">
        <v>0.5625</v>
      </c>
      <c r="M1500">
        <v>6.5</v>
      </c>
      <c r="N1500">
        <v>200.1</v>
      </c>
      <c r="O1500">
        <v>64</v>
      </c>
      <c r="P1500">
        <v>76</v>
      </c>
      <c r="Q1500" t="s">
        <v>97</v>
      </c>
      <c r="R1500">
        <v>30</v>
      </c>
      <c r="S1500" s="19">
        <v>0.5</v>
      </c>
      <c r="T1500">
        <v>0</v>
      </c>
      <c r="U1500" s="19"/>
      <c r="V1500" t="s">
        <v>97</v>
      </c>
      <c r="W1500">
        <v>6</v>
      </c>
      <c r="X1500" t="s">
        <v>100</v>
      </c>
      <c r="Y1500" t="b">
        <v>0</v>
      </c>
    </row>
    <row r="1501" spans="1:25" x14ac:dyDescent="0.25">
      <c r="A1501" t="s">
        <v>92</v>
      </c>
      <c r="B1501" t="s">
        <v>379</v>
      </c>
      <c r="C1501" t="s">
        <v>346</v>
      </c>
      <c r="D1501" t="s">
        <v>172</v>
      </c>
      <c r="E1501" t="s">
        <v>173</v>
      </c>
      <c r="F1501" t="s">
        <v>97</v>
      </c>
      <c r="G1501">
        <v>25187</v>
      </c>
      <c r="H1501" t="s">
        <v>384</v>
      </c>
      <c r="I1501">
        <v>2</v>
      </c>
      <c r="J1501" t="s">
        <v>113</v>
      </c>
      <c r="K1501" s="19">
        <v>0.29166666666666669</v>
      </c>
      <c r="L1501" s="19">
        <v>0.64583333333333337</v>
      </c>
      <c r="M1501">
        <v>8.5</v>
      </c>
      <c r="N1501">
        <v>421.32</v>
      </c>
      <c r="O1501">
        <v>76</v>
      </c>
      <c r="P1501">
        <v>76</v>
      </c>
      <c r="Q1501" t="s">
        <v>97</v>
      </c>
      <c r="R1501">
        <v>30</v>
      </c>
      <c r="S1501" s="19">
        <v>0.5</v>
      </c>
      <c r="U1501" s="19">
        <v>0.41666666666666669</v>
      </c>
      <c r="V1501" t="s">
        <v>8</v>
      </c>
      <c r="W1501">
        <v>8</v>
      </c>
      <c r="X1501" t="s">
        <v>382</v>
      </c>
      <c r="Y1501" t="b">
        <v>0</v>
      </c>
    </row>
    <row r="1502" spans="1:25" x14ac:dyDescent="0.25">
      <c r="A1502" t="s">
        <v>92</v>
      </c>
      <c r="B1502" t="s">
        <v>379</v>
      </c>
      <c r="C1502" t="s">
        <v>346</v>
      </c>
      <c r="D1502" t="s">
        <v>172</v>
      </c>
      <c r="E1502" t="s">
        <v>173</v>
      </c>
      <c r="F1502" t="s">
        <v>97</v>
      </c>
      <c r="G1502">
        <v>25293</v>
      </c>
      <c r="H1502" t="s">
        <v>385</v>
      </c>
      <c r="I1502">
        <v>1</v>
      </c>
      <c r="J1502" t="s">
        <v>105</v>
      </c>
      <c r="K1502" s="19">
        <v>0.29166666666666669</v>
      </c>
      <c r="L1502" s="19">
        <v>0.5625</v>
      </c>
      <c r="M1502">
        <v>6.5</v>
      </c>
      <c r="N1502">
        <v>213.12</v>
      </c>
      <c r="O1502">
        <v>40</v>
      </c>
      <c r="P1502">
        <v>76</v>
      </c>
      <c r="Q1502" t="s">
        <v>97</v>
      </c>
      <c r="R1502">
        <v>30</v>
      </c>
      <c r="S1502" s="19">
        <v>0.5</v>
      </c>
      <c r="T1502">
        <v>0</v>
      </c>
      <c r="U1502" s="19"/>
      <c r="V1502" t="s">
        <v>97</v>
      </c>
      <c r="W1502">
        <v>6</v>
      </c>
      <c r="X1502" t="s">
        <v>100</v>
      </c>
      <c r="Y1502" t="b">
        <v>0</v>
      </c>
    </row>
    <row r="1503" spans="1:25" x14ac:dyDescent="0.25">
      <c r="A1503" t="s">
        <v>92</v>
      </c>
      <c r="B1503" t="s">
        <v>379</v>
      </c>
      <c r="C1503" t="s">
        <v>346</v>
      </c>
      <c r="D1503" t="s">
        <v>172</v>
      </c>
      <c r="E1503" t="s">
        <v>173</v>
      </c>
      <c r="F1503" t="s">
        <v>97</v>
      </c>
      <c r="G1503">
        <v>25293</v>
      </c>
      <c r="H1503" t="s">
        <v>385</v>
      </c>
      <c r="I1503">
        <v>1</v>
      </c>
      <c r="J1503" t="s">
        <v>114</v>
      </c>
      <c r="K1503" s="19">
        <v>0.29166666666666669</v>
      </c>
      <c r="L1503" s="19">
        <v>0.5625</v>
      </c>
      <c r="M1503">
        <v>6.5</v>
      </c>
      <c r="N1503">
        <v>372.96</v>
      </c>
      <c r="O1503">
        <v>40</v>
      </c>
      <c r="P1503">
        <v>76</v>
      </c>
      <c r="Q1503" t="s">
        <v>97</v>
      </c>
      <c r="R1503">
        <v>30</v>
      </c>
      <c r="S1503" s="19">
        <v>0.5</v>
      </c>
      <c r="T1503">
        <v>0</v>
      </c>
      <c r="U1503" s="19"/>
      <c r="V1503" t="s">
        <v>97</v>
      </c>
      <c r="W1503">
        <v>6</v>
      </c>
      <c r="X1503" t="s">
        <v>100</v>
      </c>
      <c r="Y1503" t="b">
        <v>0</v>
      </c>
    </row>
    <row r="1504" spans="1:25" x14ac:dyDescent="0.25">
      <c r="A1504" t="s">
        <v>92</v>
      </c>
      <c r="B1504" t="s">
        <v>379</v>
      </c>
      <c r="C1504" t="s">
        <v>346</v>
      </c>
      <c r="D1504" t="s">
        <v>172</v>
      </c>
      <c r="E1504" t="s">
        <v>173</v>
      </c>
      <c r="F1504" t="s">
        <v>97</v>
      </c>
      <c r="G1504">
        <v>25293</v>
      </c>
      <c r="H1504" t="s">
        <v>385</v>
      </c>
      <c r="I1504">
        <v>2</v>
      </c>
      <c r="J1504" t="s">
        <v>114</v>
      </c>
      <c r="K1504" s="19">
        <v>0.29166666666666669</v>
      </c>
      <c r="L1504" s="19">
        <v>0.5625</v>
      </c>
      <c r="M1504">
        <v>6.5</v>
      </c>
      <c r="N1504">
        <v>372.96</v>
      </c>
      <c r="O1504">
        <v>40</v>
      </c>
      <c r="P1504">
        <v>76</v>
      </c>
      <c r="Q1504" t="s">
        <v>97</v>
      </c>
      <c r="R1504">
        <v>30</v>
      </c>
      <c r="S1504" s="19">
        <v>0.5</v>
      </c>
      <c r="T1504">
        <v>0</v>
      </c>
      <c r="U1504" s="19"/>
      <c r="V1504" t="s">
        <v>97</v>
      </c>
      <c r="W1504">
        <v>6</v>
      </c>
      <c r="X1504" t="s">
        <v>100</v>
      </c>
      <c r="Y1504" t="b">
        <v>0</v>
      </c>
    </row>
    <row r="1505" spans="1:25" x14ac:dyDescent="0.25">
      <c r="A1505" t="s">
        <v>92</v>
      </c>
      <c r="B1505" t="s">
        <v>379</v>
      </c>
      <c r="C1505" t="s">
        <v>346</v>
      </c>
      <c r="D1505" t="s">
        <v>172</v>
      </c>
      <c r="E1505" t="s">
        <v>173</v>
      </c>
      <c r="F1505" t="s">
        <v>97</v>
      </c>
      <c r="G1505">
        <v>25408</v>
      </c>
      <c r="H1505" t="s">
        <v>386</v>
      </c>
      <c r="I1505">
        <v>1</v>
      </c>
      <c r="J1505" t="s">
        <v>113</v>
      </c>
      <c r="K1505" s="19">
        <v>0.29166666666666669</v>
      </c>
      <c r="L1505" s="19">
        <v>0.5625</v>
      </c>
      <c r="M1505">
        <v>6.5</v>
      </c>
      <c r="N1505">
        <v>300.14999999999998</v>
      </c>
      <c r="O1505">
        <v>16</v>
      </c>
      <c r="P1505">
        <v>76</v>
      </c>
      <c r="Q1505" t="s">
        <v>97</v>
      </c>
      <c r="R1505">
        <v>30</v>
      </c>
      <c r="S1505" s="19">
        <v>0.5</v>
      </c>
      <c r="T1505">
        <v>0</v>
      </c>
      <c r="U1505" s="19"/>
      <c r="V1505" t="s">
        <v>97</v>
      </c>
      <c r="W1505">
        <v>6</v>
      </c>
      <c r="X1505" t="s">
        <v>100</v>
      </c>
      <c r="Y1505" t="b">
        <v>0</v>
      </c>
    </row>
    <row r="1506" spans="1:25" x14ac:dyDescent="0.25">
      <c r="A1506" t="s">
        <v>92</v>
      </c>
      <c r="B1506" t="s">
        <v>379</v>
      </c>
      <c r="C1506" t="s">
        <v>346</v>
      </c>
      <c r="D1506" t="s">
        <v>172</v>
      </c>
      <c r="E1506" t="s">
        <v>173</v>
      </c>
      <c r="F1506" t="s">
        <v>97</v>
      </c>
      <c r="G1506">
        <v>25408</v>
      </c>
      <c r="H1506" t="s">
        <v>386</v>
      </c>
      <c r="I1506">
        <v>2</v>
      </c>
      <c r="J1506" t="s">
        <v>105</v>
      </c>
      <c r="K1506" s="19">
        <v>0.29166666666666669</v>
      </c>
      <c r="L1506" s="19">
        <v>0.5625</v>
      </c>
      <c r="M1506">
        <v>6.5</v>
      </c>
      <c r="N1506">
        <v>200.1</v>
      </c>
      <c r="O1506">
        <v>16</v>
      </c>
      <c r="P1506">
        <v>76</v>
      </c>
      <c r="Q1506" t="s">
        <v>97</v>
      </c>
      <c r="R1506">
        <v>30</v>
      </c>
      <c r="S1506" s="19">
        <v>0.5</v>
      </c>
      <c r="T1506">
        <v>0</v>
      </c>
      <c r="U1506" s="19"/>
      <c r="V1506" t="s">
        <v>97</v>
      </c>
      <c r="W1506">
        <v>6</v>
      </c>
      <c r="X1506" t="s">
        <v>100</v>
      </c>
      <c r="Y1506" t="b">
        <v>0</v>
      </c>
    </row>
    <row r="1507" spans="1:25" x14ac:dyDescent="0.25">
      <c r="A1507" t="s">
        <v>92</v>
      </c>
      <c r="B1507" t="s">
        <v>379</v>
      </c>
      <c r="C1507" t="s">
        <v>346</v>
      </c>
      <c r="D1507" t="s">
        <v>172</v>
      </c>
      <c r="E1507" t="s">
        <v>173</v>
      </c>
      <c r="F1507" t="s">
        <v>97</v>
      </c>
      <c r="G1507">
        <v>25588</v>
      </c>
      <c r="H1507" t="s">
        <v>387</v>
      </c>
      <c r="I1507">
        <v>2</v>
      </c>
      <c r="J1507" t="s">
        <v>103</v>
      </c>
      <c r="K1507" s="19">
        <v>0.29166666666666669</v>
      </c>
      <c r="L1507" s="19">
        <v>0.5625</v>
      </c>
      <c r="M1507">
        <v>6.5</v>
      </c>
      <c r="N1507">
        <v>200.1</v>
      </c>
      <c r="O1507">
        <v>40</v>
      </c>
      <c r="P1507">
        <v>76</v>
      </c>
      <c r="Q1507" t="s">
        <v>97</v>
      </c>
      <c r="R1507">
        <v>30</v>
      </c>
      <c r="S1507" s="19">
        <v>0.5</v>
      </c>
      <c r="T1507">
        <v>0</v>
      </c>
      <c r="U1507" s="19"/>
      <c r="V1507" t="s">
        <v>97</v>
      </c>
      <c r="W1507">
        <v>6</v>
      </c>
      <c r="X1507" t="s">
        <v>100</v>
      </c>
      <c r="Y1507" t="b">
        <v>0</v>
      </c>
    </row>
    <row r="1508" spans="1:25" x14ac:dyDescent="0.25">
      <c r="A1508" t="s">
        <v>92</v>
      </c>
      <c r="B1508" t="s">
        <v>379</v>
      </c>
      <c r="C1508" t="s">
        <v>346</v>
      </c>
      <c r="D1508" t="s">
        <v>172</v>
      </c>
      <c r="E1508" t="s">
        <v>173</v>
      </c>
      <c r="F1508" t="s">
        <v>388</v>
      </c>
      <c r="H1508" t="s">
        <v>97</v>
      </c>
      <c r="I1508">
        <v>2</v>
      </c>
      <c r="J1508" t="s">
        <v>114</v>
      </c>
      <c r="K1508" s="19">
        <v>0.29166666666666669</v>
      </c>
      <c r="L1508" s="19">
        <v>0.64583333333333337</v>
      </c>
      <c r="M1508">
        <v>8.5</v>
      </c>
      <c r="N1508">
        <v>406.7</v>
      </c>
      <c r="O1508">
        <v>0</v>
      </c>
      <c r="P1508">
        <v>0</v>
      </c>
      <c r="Q1508" t="s">
        <v>97</v>
      </c>
      <c r="R1508">
        <v>30</v>
      </c>
      <c r="S1508" s="19">
        <v>0.5</v>
      </c>
      <c r="T1508">
        <v>0</v>
      </c>
      <c r="U1508" s="19"/>
      <c r="V1508" t="s">
        <v>97</v>
      </c>
      <c r="W1508">
        <v>8</v>
      </c>
      <c r="X1508" t="s">
        <v>100</v>
      </c>
      <c r="Y1508" t="b">
        <v>0</v>
      </c>
    </row>
    <row r="1509" spans="1:25" x14ac:dyDescent="0.25">
      <c r="A1509" t="s">
        <v>92</v>
      </c>
      <c r="B1509" t="s">
        <v>379</v>
      </c>
      <c r="C1509" t="s">
        <v>346</v>
      </c>
      <c r="D1509" t="s">
        <v>172</v>
      </c>
      <c r="E1509" t="s">
        <v>173</v>
      </c>
      <c r="F1509" t="s">
        <v>388</v>
      </c>
      <c r="H1509" t="s">
        <v>97</v>
      </c>
      <c r="I1509">
        <v>2</v>
      </c>
      <c r="J1509" t="s">
        <v>103</v>
      </c>
      <c r="K1509" s="19">
        <v>0.29166666666666669</v>
      </c>
      <c r="L1509" s="19">
        <v>0.64583333333333337</v>
      </c>
      <c r="M1509">
        <v>8.5</v>
      </c>
      <c r="N1509">
        <v>232.4</v>
      </c>
      <c r="O1509">
        <v>0</v>
      </c>
      <c r="P1509">
        <v>0</v>
      </c>
      <c r="Q1509" t="s">
        <v>97</v>
      </c>
      <c r="R1509">
        <v>30</v>
      </c>
      <c r="S1509" s="19">
        <v>0.5</v>
      </c>
      <c r="T1509">
        <v>0</v>
      </c>
      <c r="U1509" s="19"/>
      <c r="V1509" t="s">
        <v>97</v>
      </c>
      <c r="W1509">
        <v>8</v>
      </c>
      <c r="X1509" t="s">
        <v>100</v>
      </c>
      <c r="Y1509" t="b">
        <v>0</v>
      </c>
    </row>
    <row r="1510" spans="1:25" x14ac:dyDescent="0.25">
      <c r="A1510" t="s">
        <v>92</v>
      </c>
      <c r="B1510" t="s">
        <v>379</v>
      </c>
      <c r="C1510" t="s">
        <v>346</v>
      </c>
      <c r="D1510" t="s">
        <v>172</v>
      </c>
      <c r="E1510" t="s">
        <v>173</v>
      </c>
      <c r="F1510" t="s">
        <v>388</v>
      </c>
      <c r="G1510">
        <v>22811</v>
      </c>
      <c r="H1510" t="s">
        <v>380</v>
      </c>
      <c r="I1510">
        <v>2</v>
      </c>
      <c r="J1510" t="s">
        <v>99</v>
      </c>
      <c r="K1510" s="19">
        <v>0.29166666666666669</v>
      </c>
      <c r="L1510" s="19">
        <v>0.64583333333333337</v>
      </c>
      <c r="M1510">
        <v>8.5</v>
      </c>
      <c r="N1510">
        <v>280.88</v>
      </c>
      <c r="O1510">
        <v>58</v>
      </c>
      <c r="P1510">
        <v>76</v>
      </c>
      <c r="Q1510" t="s">
        <v>97</v>
      </c>
      <c r="R1510">
        <v>30</v>
      </c>
      <c r="S1510" s="19">
        <v>0.5</v>
      </c>
      <c r="T1510">
        <v>0</v>
      </c>
      <c r="U1510" s="19"/>
      <c r="V1510" t="s">
        <v>97</v>
      </c>
      <c r="W1510">
        <v>8</v>
      </c>
      <c r="X1510" t="s">
        <v>100</v>
      </c>
      <c r="Y1510" t="b">
        <v>0</v>
      </c>
    </row>
    <row r="1511" spans="1:25" x14ac:dyDescent="0.25">
      <c r="A1511" t="s">
        <v>92</v>
      </c>
      <c r="B1511" t="s">
        <v>379</v>
      </c>
      <c r="C1511" t="s">
        <v>346</v>
      </c>
      <c r="D1511" t="s">
        <v>172</v>
      </c>
      <c r="E1511" t="s">
        <v>173</v>
      </c>
      <c r="F1511" t="s">
        <v>388</v>
      </c>
      <c r="G1511">
        <v>22811</v>
      </c>
      <c r="H1511" t="s">
        <v>380</v>
      </c>
      <c r="I1511">
        <v>2</v>
      </c>
      <c r="J1511" t="s">
        <v>113</v>
      </c>
      <c r="K1511" s="19">
        <v>0.29166666666666669</v>
      </c>
      <c r="L1511" s="19">
        <v>0.64583333333333337</v>
      </c>
      <c r="M1511">
        <v>8.5</v>
      </c>
      <c r="N1511">
        <v>421.32</v>
      </c>
      <c r="O1511">
        <v>58</v>
      </c>
      <c r="P1511">
        <v>76</v>
      </c>
      <c r="Q1511" t="s">
        <v>97</v>
      </c>
      <c r="R1511">
        <v>30</v>
      </c>
      <c r="S1511" s="19">
        <v>0.5</v>
      </c>
      <c r="T1511">
        <v>0</v>
      </c>
      <c r="U1511" s="19"/>
      <c r="V1511" t="s">
        <v>97</v>
      </c>
      <c r="W1511">
        <v>8</v>
      </c>
      <c r="X1511" t="s">
        <v>100</v>
      </c>
      <c r="Y1511" t="b">
        <v>0</v>
      </c>
    </row>
    <row r="1512" spans="1:25" x14ac:dyDescent="0.25">
      <c r="A1512" t="s">
        <v>92</v>
      </c>
      <c r="B1512" t="s">
        <v>379</v>
      </c>
      <c r="C1512" t="s">
        <v>346</v>
      </c>
      <c r="D1512" t="s">
        <v>172</v>
      </c>
      <c r="E1512" t="s">
        <v>173</v>
      </c>
      <c r="F1512" t="s">
        <v>388</v>
      </c>
      <c r="G1512">
        <v>22811</v>
      </c>
      <c r="H1512" t="s">
        <v>380</v>
      </c>
      <c r="I1512">
        <v>2</v>
      </c>
      <c r="J1512" t="s">
        <v>102</v>
      </c>
      <c r="K1512" s="19">
        <v>0.29166666666666669</v>
      </c>
      <c r="L1512" s="19">
        <v>0.64583333333333337</v>
      </c>
      <c r="M1512">
        <v>8.5</v>
      </c>
      <c r="N1512">
        <v>280.88</v>
      </c>
      <c r="O1512">
        <v>58</v>
      </c>
      <c r="P1512">
        <v>76</v>
      </c>
      <c r="Q1512" t="s">
        <v>97</v>
      </c>
      <c r="R1512">
        <v>30</v>
      </c>
      <c r="S1512" s="19">
        <v>0.5</v>
      </c>
      <c r="T1512">
        <v>0</v>
      </c>
      <c r="U1512" s="19"/>
      <c r="V1512" t="s">
        <v>97</v>
      </c>
      <c r="W1512">
        <v>8</v>
      </c>
      <c r="X1512" t="s">
        <v>100</v>
      </c>
      <c r="Y1512" t="b">
        <v>0</v>
      </c>
    </row>
    <row r="1513" spans="1:25" x14ac:dyDescent="0.25">
      <c r="A1513" t="s">
        <v>92</v>
      </c>
      <c r="B1513" t="s">
        <v>379</v>
      </c>
      <c r="C1513" t="s">
        <v>346</v>
      </c>
      <c r="D1513" t="s">
        <v>172</v>
      </c>
      <c r="E1513" t="s">
        <v>173</v>
      </c>
      <c r="F1513" t="s">
        <v>388</v>
      </c>
      <c r="G1513">
        <v>24863</v>
      </c>
      <c r="H1513" t="s">
        <v>383</v>
      </c>
      <c r="I1513">
        <v>1</v>
      </c>
      <c r="J1513" t="s">
        <v>105</v>
      </c>
      <c r="K1513" s="19">
        <v>0.29166666666666669</v>
      </c>
      <c r="L1513" s="19">
        <v>0.64583333333333337</v>
      </c>
      <c r="M1513">
        <v>8.5</v>
      </c>
      <c r="N1513">
        <v>266.8</v>
      </c>
      <c r="O1513">
        <v>64</v>
      </c>
      <c r="P1513">
        <v>76</v>
      </c>
      <c r="Q1513" t="s">
        <v>97</v>
      </c>
      <c r="R1513">
        <v>30</v>
      </c>
      <c r="S1513" s="19">
        <v>0.5</v>
      </c>
      <c r="T1513">
        <v>0</v>
      </c>
      <c r="U1513" s="19"/>
      <c r="V1513" t="s">
        <v>97</v>
      </c>
      <c r="W1513">
        <v>8</v>
      </c>
      <c r="X1513" t="s">
        <v>100</v>
      </c>
      <c r="Y1513" t="b">
        <v>0</v>
      </c>
    </row>
    <row r="1514" spans="1:25" x14ac:dyDescent="0.25">
      <c r="A1514" t="s">
        <v>92</v>
      </c>
      <c r="B1514" t="s">
        <v>379</v>
      </c>
      <c r="C1514" t="s">
        <v>346</v>
      </c>
      <c r="D1514" t="s">
        <v>172</v>
      </c>
      <c r="E1514" t="s">
        <v>173</v>
      </c>
      <c r="F1514" t="s">
        <v>388</v>
      </c>
      <c r="G1514">
        <v>24863</v>
      </c>
      <c r="H1514" t="s">
        <v>383</v>
      </c>
      <c r="I1514">
        <v>1</v>
      </c>
      <c r="J1514" t="s">
        <v>101</v>
      </c>
      <c r="K1514" s="19">
        <v>0.29166666666666669</v>
      </c>
      <c r="L1514" s="19">
        <v>0.64583333333333337</v>
      </c>
      <c r="M1514">
        <v>8.5</v>
      </c>
      <c r="N1514">
        <v>266.8</v>
      </c>
      <c r="O1514">
        <v>64</v>
      </c>
      <c r="P1514">
        <v>76</v>
      </c>
      <c r="Q1514" t="s">
        <v>97</v>
      </c>
      <c r="R1514">
        <v>30</v>
      </c>
      <c r="S1514" s="19">
        <v>0.5</v>
      </c>
      <c r="T1514">
        <v>0</v>
      </c>
      <c r="U1514" s="19"/>
      <c r="V1514" t="s">
        <v>97</v>
      </c>
      <c r="W1514">
        <v>8</v>
      </c>
      <c r="X1514" t="s">
        <v>100</v>
      </c>
      <c r="Y1514" t="b">
        <v>0</v>
      </c>
    </row>
    <row r="1515" spans="1:25" x14ac:dyDescent="0.25">
      <c r="A1515" t="s">
        <v>92</v>
      </c>
      <c r="B1515" t="s">
        <v>379</v>
      </c>
      <c r="C1515" t="s">
        <v>346</v>
      </c>
      <c r="D1515" t="s">
        <v>172</v>
      </c>
      <c r="E1515" t="s">
        <v>173</v>
      </c>
      <c r="F1515" t="s">
        <v>388</v>
      </c>
      <c r="G1515">
        <v>25187</v>
      </c>
      <c r="H1515" t="s">
        <v>384</v>
      </c>
      <c r="I1515">
        <v>1</v>
      </c>
      <c r="J1515" t="s">
        <v>99</v>
      </c>
      <c r="K1515" s="19">
        <v>0.29166666666666669</v>
      </c>
      <c r="L1515" s="19">
        <v>0.64583333333333337</v>
      </c>
      <c r="M1515">
        <v>8.5</v>
      </c>
      <c r="N1515">
        <v>280.88</v>
      </c>
      <c r="O1515">
        <v>76</v>
      </c>
      <c r="P1515">
        <v>76</v>
      </c>
      <c r="Q1515" t="s">
        <v>97</v>
      </c>
      <c r="R1515">
        <v>30</v>
      </c>
      <c r="S1515" s="19">
        <v>0.5</v>
      </c>
      <c r="T1515">
        <v>0</v>
      </c>
      <c r="U1515" s="19"/>
      <c r="V1515" t="s">
        <v>97</v>
      </c>
      <c r="W1515">
        <v>8</v>
      </c>
      <c r="X1515" t="s">
        <v>100</v>
      </c>
      <c r="Y1515" t="b">
        <v>0</v>
      </c>
    </row>
    <row r="1516" spans="1:25" x14ac:dyDescent="0.25">
      <c r="A1516" t="s">
        <v>92</v>
      </c>
      <c r="B1516" t="s">
        <v>379</v>
      </c>
      <c r="C1516" t="s">
        <v>346</v>
      </c>
      <c r="D1516" t="s">
        <v>172</v>
      </c>
      <c r="E1516" t="s">
        <v>173</v>
      </c>
      <c r="F1516" t="s">
        <v>388</v>
      </c>
      <c r="G1516">
        <v>25204</v>
      </c>
      <c r="H1516" t="s">
        <v>389</v>
      </c>
      <c r="I1516">
        <v>1</v>
      </c>
      <c r="J1516" t="s">
        <v>114</v>
      </c>
      <c r="K1516" s="19">
        <v>0.29166666666666669</v>
      </c>
      <c r="L1516" s="19">
        <v>0.64583333333333337</v>
      </c>
      <c r="M1516">
        <v>8.5</v>
      </c>
      <c r="N1516">
        <v>491.54</v>
      </c>
      <c r="O1516">
        <v>76</v>
      </c>
      <c r="P1516">
        <v>76</v>
      </c>
      <c r="Q1516" t="s">
        <v>97</v>
      </c>
      <c r="R1516">
        <v>30</v>
      </c>
      <c r="S1516" s="19">
        <v>0.5</v>
      </c>
      <c r="T1516">
        <v>0</v>
      </c>
      <c r="U1516" s="19"/>
      <c r="V1516" t="s">
        <v>97</v>
      </c>
      <c r="W1516">
        <v>8</v>
      </c>
      <c r="X1516" t="s">
        <v>100</v>
      </c>
      <c r="Y1516" t="b">
        <v>0</v>
      </c>
    </row>
    <row r="1517" spans="1:25" x14ac:dyDescent="0.25">
      <c r="A1517" t="s">
        <v>92</v>
      </c>
      <c r="B1517" t="s">
        <v>379</v>
      </c>
      <c r="C1517" t="s">
        <v>346</v>
      </c>
      <c r="D1517" t="s">
        <v>172</v>
      </c>
      <c r="E1517" t="s">
        <v>173</v>
      </c>
      <c r="F1517" t="s">
        <v>388</v>
      </c>
      <c r="G1517">
        <v>25204</v>
      </c>
      <c r="H1517" t="s">
        <v>389</v>
      </c>
      <c r="I1517">
        <v>1</v>
      </c>
      <c r="J1517" t="s">
        <v>102</v>
      </c>
      <c r="K1517" s="19">
        <v>0.29166666666666669</v>
      </c>
      <c r="L1517" s="19">
        <v>0.64583333333333337</v>
      </c>
      <c r="M1517">
        <v>8.5</v>
      </c>
      <c r="N1517">
        <v>280.88</v>
      </c>
      <c r="O1517">
        <v>76</v>
      </c>
      <c r="P1517">
        <v>76</v>
      </c>
      <c r="Q1517" t="s">
        <v>97</v>
      </c>
      <c r="R1517">
        <v>30</v>
      </c>
      <c r="S1517" s="19">
        <v>0.5</v>
      </c>
      <c r="T1517">
        <v>0</v>
      </c>
      <c r="U1517" s="19"/>
      <c r="V1517" t="s">
        <v>97</v>
      </c>
      <c r="W1517">
        <v>8</v>
      </c>
      <c r="X1517" t="s">
        <v>100</v>
      </c>
      <c r="Y1517" t="b">
        <v>0</v>
      </c>
    </row>
    <row r="1518" spans="1:25" x14ac:dyDescent="0.25">
      <c r="A1518" t="s">
        <v>92</v>
      </c>
      <c r="B1518" t="s">
        <v>379</v>
      </c>
      <c r="C1518" t="s">
        <v>346</v>
      </c>
      <c r="D1518" t="s">
        <v>172</v>
      </c>
      <c r="E1518" t="s">
        <v>173</v>
      </c>
      <c r="F1518" t="s">
        <v>388</v>
      </c>
      <c r="G1518">
        <v>25204</v>
      </c>
      <c r="H1518" t="s">
        <v>389</v>
      </c>
      <c r="I1518">
        <v>1</v>
      </c>
      <c r="J1518" t="s">
        <v>103</v>
      </c>
      <c r="K1518" s="19">
        <v>0.29166666666666669</v>
      </c>
      <c r="L1518" s="19">
        <v>0.64583333333333337</v>
      </c>
      <c r="M1518">
        <v>8.5</v>
      </c>
      <c r="N1518">
        <v>280.88</v>
      </c>
      <c r="O1518">
        <v>76</v>
      </c>
      <c r="P1518">
        <v>76</v>
      </c>
      <c r="Q1518" t="s">
        <v>97</v>
      </c>
      <c r="R1518">
        <v>30</v>
      </c>
      <c r="S1518" s="19">
        <v>0.5</v>
      </c>
      <c r="T1518">
        <v>0</v>
      </c>
      <c r="U1518" s="19"/>
      <c r="V1518" t="s">
        <v>97</v>
      </c>
      <c r="W1518">
        <v>8</v>
      </c>
      <c r="X1518" t="s">
        <v>100</v>
      </c>
      <c r="Y1518" t="b">
        <v>0</v>
      </c>
    </row>
    <row r="1519" spans="1:25" x14ac:dyDescent="0.25">
      <c r="A1519" t="s">
        <v>92</v>
      </c>
      <c r="B1519" t="s">
        <v>379</v>
      </c>
      <c r="C1519" t="s">
        <v>346</v>
      </c>
      <c r="D1519" t="s">
        <v>172</v>
      </c>
      <c r="E1519" t="s">
        <v>173</v>
      </c>
      <c r="F1519" t="s">
        <v>388</v>
      </c>
      <c r="G1519">
        <v>25293</v>
      </c>
      <c r="H1519" t="s">
        <v>385</v>
      </c>
      <c r="I1519">
        <v>1</v>
      </c>
      <c r="J1519" t="s">
        <v>113</v>
      </c>
      <c r="K1519" s="19">
        <v>0.29166666666666669</v>
      </c>
      <c r="L1519" s="19">
        <v>0.64583333333333337</v>
      </c>
      <c r="M1519">
        <v>8.5</v>
      </c>
      <c r="N1519">
        <v>426.24</v>
      </c>
      <c r="O1519">
        <v>40</v>
      </c>
      <c r="P1519">
        <v>76</v>
      </c>
      <c r="Q1519" t="s">
        <v>97</v>
      </c>
      <c r="R1519">
        <v>30</v>
      </c>
      <c r="S1519" s="19">
        <v>0.5</v>
      </c>
      <c r="T1519">
        <v>0</v>
      </c>
      <c r="U1519" s="19"/>
      <c r="V1519" t="s">
        <v>97</v>
      </c>
      <c r="W1519">
        <v>8</v>
      </c>
      <c r="X1519" t="s">
        <v>100</v>
      </c>
      <c r="Y1519" t="b">
        <v>0</v>
      </c>
    </row>
    <row r="1520" spans="1:25" x14ac:dyDescent="0.25">
      <c r="A1520" t="s">
        <v>92</v>
      </c>
      <c r="B1520" t="s">
        <v>379</v>
      </c>
      <c r="C1520" t="s">
        <v>346</v>
      </c>
      <c r="D1520" t="s">
        <v>172</v>
      </c>
      <c r="E1520" t="s">
        <v>173</v>
      </c>
      <c r="F1520" t="s">
        <v>388</v>
      </c>
      <c r="G1520">
        <v>25293</v>
      </c>
      <c r="H1520" t="s">
        <v>385</v>
      </c>
      <c r="I1520">
        <v>2</v>
      </c>
      <c r="J1520" t="s">
        <v>105</v>
      </c>
      <c r="K1520" s="19">
        <v>0.29166666666666669</v>
      </c>
      <c r="L1520" s="19">
        <v>0.64583333333333337</v>
      </c>
      <c r="M1520">
        <v>8.5</v>
      </c>
      <c r="N1520">
        <v>284.16000000000003</v>
      </c>
      <c r="O1520">
        <v>40</v>
      </c>
      <c r="P1520">
        <v>76</v>
      </c>
      <c r="Q1520" t="s">
        <v>97</v>
      </c>
      <c r="R1520">
        <v>30</v>
      </c>
      <c r="S1520" s="19">
        <v>0.5</v>
      </c>
      <c r="T1520">
        <v>0</v>
      </c>
      <c r="U1520" s="19"/>
      <c r="V1520" t="s">
        <v>97</v>
      </c>
      <c r="W1520">
        <v>8</v>
      </c>
      <c r="X1520" t="s">
        <v>100</v>
      </c>
      <c r="Y1520" t="b">
        <v>0</v>
      </c>
    </row>
    <row r="1521" spans="1:25" x14ac:dyDescent="0.25">
      <c r="A1521" t="s">
        <v>92</v>
      </c>
      <c r="B1521" t="s">
        <v>379</v>
      </c>
      <c r="C1521" t="s">
        <v>346</v>
      </c>
      <c r="D1521" t="s">
        <v>172</v>
      </c>
      <c r="E1521" t="s">
        <v>173</v>
      </c>
      <c r="F1521" t="s">
        <v>388</v>
      </c>
      <c r="G1521">
        <v>25293</v>
      </c>
      <c r="H1521" t="s">
        <v>385</v>
      </c>
      <c r="I1521">
        <v>2</v>
      </c>
      <c r="J1521" t="s">
        <v>101</v>
      </c>
      <c r="K1521" s="19">
        <v>0.29166666666666669</v>
      </c>
      <c r="L1521" s="19">
        <v>0.64583333333333337</v>
      </c>
      <c r="M1521">
        <v>8.5</v>
      </c>
      <c r="N1521">
        <v>284.16000000000003</v>
      </c>
      <c r="O1521">
        <v>40</v>
      </c>
      <c r="P1521">
        <v>76</v>
      </c>
      <c r="Q1521" t="s">
        <v>97</v>
      </c>
      <c r="R1521">
        <v>30</v>
      </c>
      <c r="S1521" s="19">
        <v>0.5</v>
      </c>
      <c r="T1521">
        <v>0</v>
      </c>
      <c r="U1521" s="19"/>
      <c r="V1521" t="s">
        <v>97</v>
      </c>
      <c r="W1521">
        <v>8</v>
      </c>
      <c r="X1521" t="s">
        <v>100</v>
      </c>
      <c r="Y1521" t="b">
        <v>0</v>
      </c>
    </row>
    <row r="1522" spans="1:25" x14ac:dyDescent="0.25">
      <c r="A1522" t="s">
        <v>92</v>
      </c>
      <c r="B1522" t="s">
        <v>379</v>
      </c>
      <c r="C1522" t="s">
        <v>346</v>
      </c>
      <c r="D1522" t="s">
        <v>172</v>
      </c>
      <c r="E1522" t="s">
        <v>173</v>
      </c>
      <c r="F1522" t="s">
        <v>388</v>
      </c>
      <c r="G1522">
        <v>25408</v>
      </c>
      <c r="H1522" t="s">
        <v>386</v>
      </c>
      <c r="I1522">
        <v>1</v>
      </c>
      <c r="J1522" t="s">
        <v>101</v>
      </c>
      <c r="K1522" s="19">
        <v>0.29166666666666669</v>
      </c>
      <c r="L1522" s="19">
        <v>0.64583333333333337</v>
      </c>
      <c r="M1522">
        <v>8.5</v>
      </c>
      <c r="N1522">
        <v>266.8</v>
      </c>
      <c r="O1522">
        <v>16</v>
      </c>
      <c r="P1522">
        <v>76</v>
      </c>
      <c r="Q1522" t="s">
        <v>97</v>
      </c>
      <c r="R1522">
        <v>30</v>
      </c>
      <c r="S1522" s="19">
        <v>0.5</v>
      </c>
      <c r="U1522" s="19"/>
      <c r="V1522" t="s">
        <v>377</v>
      </c>
      <c r="W1522">
        <v>8</v>
      </c>
      <c r="X1522" t="s">
        <v>382</v>
      </c>
      <c r="Y1522" t="b">
        <v>0</v>
      </c>
    </row>
    <row r="1523" spans="1:25" x14ac:dyDescent="0.25">
      <c r="A1523" t="s">
        <v>92</v>
      </c>
      <c r="B1523" t="s">
        <v>379</v>
      </c>
      <c r="C1523" t="s">
        <v>346</v>
      </c>
      <c r="D1523" t="s">
        <v>172</v>
      </c>
      <c r="E1523" t="s">
        <v>173</v>
      </c>
      <c r="F1523" t="s">
        <v>388</v>
      </c>
      <c r="G1523">
        <v>25588</v>
      </c>
      <c r="H1523" t="s">
        <v>387</v>
      </c>
      <c r="I1523">
        <v>1</v>
      </c>
      <c r="J1523" t="s">
        <v>101</v>
      </c>
      <c r="K1523" s="19">
        <v>0.29166666666666669</v>
      </c>
      <c r="L1523" s="19">
        <v>0.5625</v>
      </c>
      <c r="M1523">
        <v>6.5</v>
      </c>
      <c r="N1523">
        <v>200.1</v>
      </c>
      <c r="O1523">
        <v>40</v>
      </c>
      <c r="P1523">
        <v>76</v>
      </c>
      <c r="Q1523" t="s">
        <v>97</v>
      </c>
      <c r="R1523">
        <v>30</v>
      </c>
      <c r="S1523" s="19">
        <v>0.5</v>
      </c>
      <c r="T1523">
        <v>0</v>
      </c>
      <c r="U1523" s="19"/>
      <c r="V1523" t="s">
        <v>97</v>
      </c>
      <c r="W1523">
        <v>6</v>
      </c>
      <c r="X1523" t="s">
        <v>100</v>
      </c>
      <c r="Y1523" t="b">
        <v>0</v>
      </c>
    </row>
    <row r="1524" spans="1:25" x14ac:dyDescent="0.25">
      <c r="A1524" t="s">
        <v>92</v>
      </c>
      <c r="B1524" t="s">
        <v>379</v>
      </c>
      <c r="C1524" t="s">
        <v>346</v>
      </c>
      <c r="D1524" t="s">
        <v>172</v>
      </c>
      <c r="E1524" t="s">
        <v>173</v>
      </c>
      <c r="F1524" t="s">
        <v>390</v>
      </c>
      <c r="H1524" t="s">
        <v>97</v>
      </c>
      <c r="I1524">
        <v>1</v>
      </c>
      <c r="J1524" t="s">
        <v>102</v>
      </c>
      <c r="K1524" s="19">
        <v>0.29166666666666669</v>
      </c>
      <c r="L1524" s="19">
        <v>0.5625</v>
      </c>
      <c r="M1524">
        <v>6.5</v>
      </c>
      <c r="N1524">
        <v>174.3</v>
      </c>
      <c r="O1524">
        <v>0</v>
      </c>
      <c r="P1524">
        <v>0</v>
      </c>
      <c r="Q1524" t="s">
        <v>97</v>
      </c>
      <c r="R1524">
        <v>30</v>
      </c>
      <c r="S1524" s="19">
        <v>0.5</v>
      </c>
      <c r="T1524">
        <v>0</v>
      </c>
      <c r="U1524" s="19"/>
      <c r="V1524" t="s">
        <v>97</v>
      </c>
      <c r="W1524">
        <v>6</v>
      </c>
      <c r="X1524" t="s">
        <v>100</v>
      </c>
      <c r="Y1524" t="b">
        <v>0</v>
      </c>
    </row>
    <row r="1525" spans="1:25" x14ac:dyDescent="0.25">
      <c r="A1525" t="s">
        <v>92</v>
      </c>
      <c r="B1525" t="s">
        <v>379</v>
      </c>
      <c r="C1525" t="s">
        <v>346</v>
      </c>
      <c r="D1525" t="s">
        <v>172</v>
      </c>
      <c r="E1525" t="s">
        <v>173</v>
      </c>
      <c r="F1525" t="s">
        <v>390</v>
      </c>
      <c r="H1525" t="s">
        <v>97</v>
      </c>
      <c r="I1525">
        <v>1</v>
      </c>
      <c r="J1525" t="s">
        <v>103</v>
      </c>
      <c r="K1525" s="19">
        <v>0.29166666666666669</v>
      </c>
      <c r="L1525" s="19">
        <v>0.5625</v>
      </c>
      <c r="M1525">
        <v>6.5</v>
      </c>
      <c r="N1525">
        <v>174.3</v>
      </c>
      <c r="O1525">
        <v>0</v>
      </c>
      <c r="P1525">
        <v>0</v>
      </c>
      <c r="Q1525" t="s">
        <v>97</v>
      </c>
      <c r="R1525">
        <v>30</v>
      </c>
      <c r="S1525" s="19">
        <v>0.5</v>
      </c>
      <c r="T1525">
        <v>0</v>
      </c>
      <c r="U1525" s="19"/>
      <c r="V1525" t="s">
        <v>97</v>
      </c>
      <c r="W1525">
        <v>6</v>
      </c>
      <c r="X1525" t="s">
        <v>100</v>
      </c>
      <c r="Y1525" t="b">
        <v>0</v>
      </c>
    </row>
    <row r="1526" spans="1:25" x14ac:dyDescent="0.25">
      <c r="A1526" t="s">
        <v>92</v>
      </c>
      <c r="B1526" t="s">
        <v>379</v>
      </c>
      <c r="C1526" t="s">
        <v>346</v>
      </c>
      <c r="D1526" t="s">
        <v>172</v>
      </c>
      <c r="E1526" t="s">
        <v>173</v>
      </c>
      <c r="F1526" t="s">
        <v>390</v>
      </c>
      <c r="H1526" t="s">
        <v>97</v>
      </c>
      <c r="I1526">
        <v>2</v>
      </c>
      <c r="J1526" t="s">
        <v>113</v>
      </c>
      <c r="K1526" s="19">
        <v>0.29166666666666669</v>
      </c>
      <c r="L1526" s="19">
        <v>0.64583333333333337</v>
      </c>
      <c r="M1526">
        <v>8.5</v>
      </c>
      <c r="N1526">
        <v>348.6</v>
      </c>
      <c r="O1526">
        <v>0</v>
      </c>
      <c r="P1526">
        <v>0</v>
      </c>
      <c r="Q1526" t="s">
        <v>97</v>
      </c>
      <c r="R1526">
        <v>30</v>
      </c>
      <c r="S1526" s="19">
        <v>0.5</v>
      </c>
      <c r="T1526">
        <v>0</v>
      </c>
      <c r="U1526" s="19"/>
      <c r="V1526" t="s">
        <v>97</v>
      </c>
      <c r="W1526">
        <v>8</v>
      </c>
      <c r="X1526" t="s">
        <v>100</v>
      </c>
      <c r="Y1526" t="b">
        <v>0</v>
      </c>
    </row>
    <row r="1527" spans="1:25" x14ac:dyDescent="0.25">
      <c r="A1527" t="s">
        <v>92</v>
      </c>
      <c r="B1527" t="s">
        <v>379</v>
      </c>
      <c r="C1527" t="s">
        <v>346</v>
      </c>
      <c r="D1527" t="s">
        <v>172</v>
      </c>
      <c r="E1527" t="s">
        <v>173</v>
      </c>
      <c r="F1527" t="s">
        <v>390</v>
      </c>
      <c r="H1527" t="s">
        <v>97</v>
      </c>
      <c r="I1527">
        <v>2</v>
      </c>
      <c r="J1527" t="s">
        <v>102</v>
      </c>
      <c r="K1527" s="19">
        <v>0.29166666666666669</v>
      </c>
      <c r="L1527" s="19">
        <v>0.64583333333333337</v>
      </c>
      <c r="M1527">
        <v>8.5</v>
      </c>
      <c r="N1527">
        <v>232.4</v>
      </c>
      <c r="O1527">
        <v>0</v>
      </c>
      <c r="P1527">
        <v>0</v>
      </c>
      <c r="Q1527" t="s">
        <v>97</v>
      </c>
      <c r="R1527">
        <v>30</v>
      </c>
      <c r="S1527" s="19">
        <v>0.5</v>
      </c>
      <c r="T1527">
        <v>0</v>
      </c>
      <c r="U1527" s="19"/>
      <c r="V1527" t="s">
        <v>97</v>
      </c>
      <c r="W1527">
        <v>8</v>
      </c>
      <c r="X1527" t="s">
        <v>100</v>
      </c>
      <c r="Y1527" t="b">
        <v>0</v>
      </c>
    </row>
    <row r="1528" spans="1:25" x14ac:dyDescent="0.25">
      <c r="A1528" t="s">
        <v>92</v>
      </c>
      <c r="B1528" t="s">
        <v>379</v>
      </c>
      <c r="C1528" t="s">
        <v>346</v>
      </c>
      <c r="D1528" t="s">
        <v>172</v>
      </c>
      <c r="E1528" t="s">
        <v>173</v>
      </c>
      <c r="F1528" t="s">
        <v>390</v>
      </c>
      <c r="H1528" t="s">
        <v>97</v>
      </c>
      <c r="I1528">
        <v>2</v>
      </c>
      <c r="J1528" t="s">
        <v>103</v>
      </c>
      <c r="K1528" s="19">
        <v>0.29166666666666669</v>
      </c>
      <c r="L1528" s="19">
        <v>0.5625</v>
      </c>
      <c r="M1528">
        <v>6.5</v>
      </c>
      <c r="N1528">
        <v>174.3</v>
      </c>
      <c r="O1528">
        <v>0</v>
      </c>
      <c r="P1528">
        <v>0</v>
      </c>
      <c r="Q1528" t="s">
        <v>97</v>
      </c>
      <c r="R1528">
        <v>30</v>
      </c>
      <c r="S1528" s="19">
        <v>0.5</v>
      </c>
      <c r="T1528">
        <v>0</v>
      </c>
      <c r="U1528" s="19"/>
      <c r="V1528" t="s">
        <v>97</v>
      </c>
      <c r="W1528">
        <v>6</v>
      </c>
      <c r="X1528" t="s">
        <v>100</v>
      </c>
      <c r="Y1528" t="b">
        <v>0</v>
      </c>
    </row>
    <row r="1529" spans="1:25" x14ac:dyDescent="0.25">
      <c r="A1529" t="s">
        <v>92</v>
      </c>
      <c r="B1529" t="s">
        <v>379</v>
      </c>
      <c r="C1529" t="s">
        <v>346</v>
      </c>
      <c r="D1529" t="s">
        <v>172</v>
      </c>
      <c r="E1529" t="s">
        <v>173</v>
      </c>
      <c r="F1529" t="s">
        <v>390</v>
      </c>
      <c r="G1529">
        <v>22811</v>
      </c>
      <c r="H1529" t="s">
        <v>380</v>
      </c>
      <c r="I1529">
        <v>1</v>
      </c>
      <c r="J1529" t="s">
        <v>113</v>
      </c>
      <c r="K1529" s="19">
        <v>0.29166666666666669</v>
      </c>
      <c r="L1529" s="19">
        <v>0.5625</v>
      </c>
      <c r="M1529">
        <v>6.5</v>
      </c>
      <c r="N1529">
        <v>315.99</v>
      </c>
      <c r="O1529">
        <v>58</v>
      </c>
      <c r="P1529">
        <v>76</v>
      </c>
      <c r="Q1529" t="s">
        <v>97</v>
      </c>
      <c r="R1529">
        <v>30</v>
      </c>
      <c r="S1529" s="19">
        <v>0.5</v>
      </c>
      <c r="T1529">
        <v>0</v>
      </c>
      <c r="U1529" s="19"/>
      <c r="V1529" t="s">
        <v>97</v>
      </c>
      <c r="W1529">
        <v>6</v>
      </c>
      <c r="X1529" t="s">
        <v>100</v>
      </c>
      <c r="Y1529" t="b">
        <v>0</v>
      </c>
    </row>
    <row r="1530" spans="1:25" x14ac:dyDescent="0.25">
      <c r="A1530" t="s">
        <v>92</v>
      </c>
      <c r="B1530" t="s">
        <v>379</v>
      </c>
      <c r="C1530" t="s">
        <v>346</v>
      </c>
      <c r="D1530" t="s">
        <v>172</v>
      </c>
      <c r="E1530" t="s">
        <v>173</v>
      </c>
      <c r="F1530" t="s">
        <v>390</v>
      </c>
      <c r="G1530">
        <v>22811</v>
      </c>
      <c r="H1530" t="s">
        <v>380</v>
      </c>
      <c r="I1530">
        <v>1</v>
      </c>
      <c r="J1530" t="s">
        <v>114</v>
      </c>
      <c r="K1530" s="19">
        <v>0.29166666666666669</v>
      </c>
      <c r="L1530" s="19">
        <v>0.64583333333333337</v>
      </c>
      <c r="M1530">
        <v>8.5</v>
      </c>
      <c r="N1530">
        <v>491.54</v>
      </c>
      <c r="O1530">
        <v>58</v>
      </c>
      <c r="P1530">
        <v>76</v>
      </c>
      <c r="Q1530" t="s">
        <v>97</v>
      </c>
      <c r="R1530">
        <v>30</v>
      </c>
      <c r="S1530" s="19">
        <v>0.5</v>
      </c>
      <c r="T1530">
        <v>0</v>
      </c>
      <c r="U1530" s="19"/>
      <c r="V1530" t="s">
        <v>97</v>
      </c>
      <c r="W1530">
        <v>8</v>
      </c>
      <c r="X1530" t="s">
        <v>100</v>
      </c>
      <c r="Y1530" t="b">
        <v>0</v>
      </c>
    </row>
    <row r="1531" spans="1:25" x14ac:dyDescent="0.25">
      <c r="A1531" t="s">
        <v>92</v>
      </c>
      <c r="B1531" t="s">
        <v>379</v>
      </c>
      <c r="C1531" t="s">
        <v>346</v>
      </c>
      <c r="D1531" t="s">
        <v>172</v>
      </c>
      <c r="E1531" t="s">
        <v>173</v>
      </c>
      <c r="F1531" t="s">
        <v>390</v>
      </c>
      <c r="G1531">
        <v>22811</v>
      </c>
      <c r="H1531" t="s">
        <v>380</v>
      </c>
      <c r="I1531">
        <v>1</v>
      </c>
      <c r="J1531" t="s">
        <v>102</v>
      </c>
      <c r="K1531" s="19">
        <v>0.29166666666666669</v>
      </c>
      <c r="L1531" s="19">
        <v>0.64583333333333337</v>
      </c>
      <c r="M1531">
        <v>8.5</v>
      </c>
      <c r="N1531">
        <v>280.88</v>
      </c>
      <c r="O1531">
        <v>58</v>
      </c>
      <c r="P1531">
        <v>76</v>
      </c>
      <c r="Q1531" t="s">
        <v>97</v>
      </c>
      <c r="R1531">
        <v>30</v>
      </c>
      <c r="S1531" s="19">
        <v>0.5</v>
      </c>
      <c r="T1531">
        <v>0</v>
      </c>
      <c r="U1531" s="19"/>
      <c r="V1531" t="s">
        <v>97</v>
      </c>
      <c r="W1531">
        <v>8</v>
      </c>
      <c r="X1531" t="s">
        <v>100</v>
      </c>
      <c r="Y1531" t="b">
        <v>0</v>
      </c>
    </row>
    <row r="1532" spans="1:25" x14ac:dyDescent="0.25">
      <c r="A1532" t="s">
        <v>92</v>
      </c>
      <c r="B1532" t="s">
        <v>379</v>
      </c>
      <c r="C1532" t="s">
        <v>346</v>
      </c>
      <c r="D1532" t="s">
        <v>172</v>
      </c>
      <c r="E1532" t="s">
        <v>173</v>
      </c>
      <c r="F1532" t="s">
        <v>390</v>
      </c>
      <c r="G1532">
        <v>22811</v>
      </c>
      <c r="H1532" t="s">
        <v>380</v>
      </c>
      <c r="I1532">
        <v>2</v>
      </c>
      <c r="J1532" t="s">
        <v>114</v>
      </c>
      <c r="K1532" s="19">
        <v>0.29166666666666669</v>
      </c>
      <c r="L1532" s="19">
        <v>0.64583333333333337</v>
      </c>
      <c r="M1532">
        <v>8.5</v>
      </c>
      <c r="N1532">
        <v>491.54</v>
      </c>
      <c r="O1532">
        <v>58</v>
      </c>
      <c r="P1532">
        <v>76</v>
      </c>
      <c r="Q1532" t="s">
        <v>97</v>
      </c>
      <c r="R1532">
        <v>30</v>
      </c>
      <c r="S1532" s="19">
        <v>0.5</v>
      </c>
      <c r="T1532">
        <v>0</v>
      </c>
      <c r="U1532" s="19"/>
      <c r="V1532" t="s">
        <v>97</v>
      </c>
      <c r="W1532">
        <v>8</v>
      </c>
      <c r="X1532" t="s">
        <v>100</v>
      </c>
      <c r="Y1532" t="b">
        <v>0</v>
      </c>
    </row>
    <row r="1533" spans="1:25" x14ac:dyDescent="0.25">
      <c r="A1533" t="s">
        <v>92</v>
      </c>
      <c r="B1533" t="s">
        <v>379</v>
      </c>
      <c r="C1533" t="s">
        <v>346</v>
      </c>
      <c r="D1533" t="s">
        <v>172</v>
      </c>
      <c r="E1533" t="s">
        <v>173</v>
      </c>
      <c r="F1533" t="s">
        <v>390</v>
      </c>
      <c r="G1533">
        <v>23215</v>
      </c>
      <c r="H1533" t="s">
        <v>391</v>
      </c>
      <c r="I1533">
        <v>1</v>
      </c>
      <c r="J1533" t="s">
        <v>105</v>
      </c>
      <c r="K1533" s="19">
        <v>0.29166666666666669</v>
      </c>
      <c r="L1533" s="19">
        <v>0.64583333333333337</v>
      </c>
      <c r="M1533">
        <v>8.5</v>
      </c>
      <c r="N1533">
        <v>280.88</v>
      </c>
      <c r="O1533">
        <v>76</v>
      </c>
      <c r="P1533">
        <v>76</v>
      </c>
      <c r="Q1533" t="s">
        <v>97</v>
      </c>
      <c r="R1533">
        <v>30</v>
      </c>
      <c r="S1533" s="19">
        <v>0.5</v>
      </c>
      <c r="T1533">
        <v>0</v>
      </c>
      <c r="U1533" s="19"/>
      <c r="V1533" t="s">
        <v>97</v>
      </c>
      <c r="W1533">
        <v>8</v>
      </c>
      <c r="X1533" t="s">
        <v>100</v>
      </c>
      <c r="Y1533" t="b">
        <v>0</v>
      </c>
    </row>
    <row r="1534" spans="1:25" x14ac:dyDescent="0.25">
      <c r="A1534" t="s">
        <v>92</v>
      </c>
      <c r="B1534" t="s">
        <v>379</v>
      </c>
      <c r="C1534" t="s">
        <v>346</v>
      </c>
      <c r="D1534" t="s">
        <v>172</v>
      </c>
      <c r="E1534" t="s">
        <v>173</v>
      </c>
      <c r="F1534" t="s">
        <v>390</v>
      </c>
      <c r="G1534">
        <v>23215</v>
      </c>
      <c r="H1534" t="s">
        <v>391</v>
      </c>
      <c r="I1534">
        <v>1</v>
      </c>
      <c r="J1534" t="s">
        <v>101</v>
      </c>
      <c r="K1534" s="19">
        <v>0.29166666666666669</v>
      </c>
      <c r="L1534" s="19">
        <v>0.64583333333333337</v>
      </c>
      <c r="M1534">
        <v>8.5</v>
      </c>
      <c r="N1534">
        <v>280.88</v>
      </c>
      <c r="O1534">
        <v>76</v>
      </c>
      <c r="P1534">
        <v>76</v>
      </c>
      <c r="Q1534" t="s">
        <v>97</v>
      </c>
      <c r="R1534">
        <v>30</v>
      </c>
      <c r="S1534" s="19">
        <v>0.5</v>
      </c>
      <c r="T1534">
        <v>0</v>
      </c>
      <c r="U1534" s="19">
        <v>0.41666666666666669</v>
      </c>
      <c r="V1534" t="s">
        <v>97</v>
      </c>
      <c r="W1534">
        <v>8</v>
      </c>
      <c r="X1534" t="s">
        <v>100</v>
      </c>
      <c r="Y1534" t="b">
        <v>0</v>
      </c>
    </row>
    <row r="1535" spans="1:25" x14ac:dyDescent="0.25">
      <c r="A1535" t="s">
        <v>92</v>
      </c>
      <c r="B1535" t="s">
        <v>379</v>
      </c>
      <c r="C1535" t="s">
        <v>346</v>
      </c>
      <c r="D1535" t="s">
        <v>172</v>
      </c>
      <c r="E1535" t="s">
        <v>173</v>
      </c>
      <c r="F1535" t="s">
        <v>390</v>
      </c>
      <c r="G1535">
        <v>23215</v>
      </c>
      <c r="H1535" t="s">
        <v>391</v>
      </c>
      <c r="I1535">
        <v>2</v>
      </c>
      <c r="J1535" t="s">
        <v>99</v>
      </c>
      <c r="K1535" s="19">
        <v>0.29166666666666669</v>
      </c>
      <c r="L1535" s="19">
        <v>0.64583333333333337</v>
      </c>
      <c r="M1535">
        <v>8.5</v>
      </c>
      <c r="N1535">
        <v>280.88</v>
      </c>
      <c r="O1535">
        <v>76</v>
      </c>
      <c r="P1535">
        <v>76</v>
      </c>
      <c r="Q1535" t="s">
        <v>97</v>
      </c>
      <c r="R1535">
        <v>30</v>
      </c>
      <c r="S1535" s="19">
        <v>0.5</v>
      </c>
      <c r="T1535">
        <v>0</v>
      </c>
      <c r="U1535" s="19"/>
      <c r="V1535" t="s">
        <v>97</v>
      </c>
      <c r="W1535">
        <v>8</v>
      </c>
      <c r="X1535" t="s">
        <v>100</v>
      </c>
      <c r="Y1535" t="b">
        <v>0</v>
      </c>
    </row>
    <row r="1536" spans="1:25" x14ac:dyDescent="0.25">
      <c r="A1536" t="s">
        <v>92</v>
      </c>
      <c r="B1536" t="s">
        <v>379</v>
      </c>
      <c r="C1536" t="s">
        <v>346</v>
      </c>
      <c r="D1536" t="s">
        <v>172</v>
      </c>
      <c r="E1536" t="s">
        <v>173</v>
      </c>
      <c r="F1536" t="s">
        <v>390</v>
      </c>
      <c r="G1536">
        <v>23284</v>
      </c>
      <c r="H1536" t="s">
        <v>392</v>
      </c>
      <c r="I1536">
        <v>2</v>
      </c>
      <c r="J1536" t="s">
        <v>105</v>
      </c>
      <c r="K1536" s="19">
        <v>0.29166666666666669</v>
      </c>
      <c r="L1536" s="19">
        <v>0.64583333333333337</v>
      </c>
      <c r="M1536">
        <v>8.5</v>
      </c>
      <c r="N1536">
        <v>280.88</v>
      </c>
      <c r="O1536">
        <v>48</v>
      </c>
      <c r="P1536">
        <v>76</v>
      </c>
      <c r="Q1536" t="s">
        <v>97</v>
      </c>
      <c r="R1536">
        <v>30</v>
      </c>
      <c r="S1536" s="19">
        <v>0.5</v>
      </c>
      <c r="T1536">
        <v>0</v>
      </c>
      <c r="U1536" s="19"/>
      <c r="V1536" t="s">
        <v>97</v>
      </c>
      <c r="W1536">
        <v>8</v>
      </c>
      <c r="X1536" t="s">
        <v>100</v>
      </c>
      <c r="Y1536" t="b">
        <v>0</v>
      </c>
    </row>
    <row r="1537" spans="1:25" x14ac:dyDescent="0.25">
      <c r="A1537" t="s">
        <v>92</v>
      </c>
      <c r="B1537" t="s">
        <v>379</v>
      </c>
      <c r="C1537" t="s">
        <v>346</v>
      </c>
      <c r="D1537" t="s">
        <v>172</v>
      </c>
      <c r="E1537" t="s">
        <v>173</v>
      </c>
      <c r="F1537" t="s">
        <v>390</v>
      </c>
      <c r="G1537">
        <v>23284</v>
      </c>
      <c r="H1537" t="s">
        <v>392</v>
      </c>
      <c r="I1537">
        <v>2</v>
      </c>
      <c r="J1537" t="s">
        <v>101</v>
      </c>
      <c r="K1537" s="19">
        <v>0.29166666666666669</v>
      </c>
      <c r="L1537" s="19">
        <v>0.5625</v>
      </c>
      <c r="M1537">
        <v>6.5</v>
      </c>
      <c r="N1537">
        <v>210.66</v>
      </c>
      <c r="O1537">
        <v>48</v>
      </c>
      <c r="P1537">
        <v>76</v>
      </c>
      <c r="Q1537" t="s">
        <v>97</v>
      </c>
      <c r="R1537">
        <v>30</v>
      </c>
      <c r="S1537" s="19">
        <v>0.5</v>
      </c>
      <c r="T1537">
        <v>0</v>
      </c>
      <c r="U1537" s="19"/>
      <c r="V1537" t="s">
        <v>97</v>
      </c>
      <c r="W1537">
        <v>6</v>
      </c>
      <c r="X1537" t="s">
        <v>100</v>
      </c>
      <c r="Y1537" t="b">
        <v>0</v>
      </c>
    </row>
    <row r="1538" spans="1:25" x14ac:dyDescent="0.25">
      <c r="A1538" t="s">
        <v>92</v>
      </c>
      <c r="B1538" t="s">
        <v>379</v>
      </c>
      <c r="C1538" t="s">
        <v>346</v>
      </c>
      <c r="D1538" t="s">
        <v>172</v>
      </c>
      <c r="E1538" t="s">
        <v>173</v>
      </c>
      <c r="F1538" t="s">
        <v>390</v>
      </c>
      <c r="G1538">
        <v>23872</v>
      </c>
      <c r="H1538" t="s">
        <v>381</v>
      </c>
      <c r="I1538">
        <v>1</v>
      </c>
      <c r="J1538" t="s">
        <v>99</v>
      </c>
      <c r="K1538" s="19">
        <v>0.29166666666666669</v>
      </c>
      <c r="L1538" s="19">
        <v>0.64583333333333337</v>
      </c>
      <c r="M1538">
        <v>8.5</v>
      </c>
      <c r="N1538">
        <v>280.88</v>
      </c>
      <c r="O1538">
        <v>76</v>
      </c>
      <c r="P1538">
        <v>76</v>
      </c>
      <c r="Q1538" t="s">
        <v>97</v>
      </c>
      <c r="R1538">
        <v>30</v>
      </c>
      <c r="S1538" s="19">
        <v>0.5</v>
      </c>
      <c r="T1538">
        <v>0</v>
      </c>
      <c r="U1538" s="19"/>
      <c r="V1538" t="s">
        <v>377</v>
      </c>
      <c r="W1538">
        <v>8</v>
      </c>
      <c r="X1538" t="s">
        <v>100</v>
      </c>
      <c r="Y1538" t="b">
        <v>0</v>
      </c>
    </row>
    <row r="1539" spans="1:25" x14ac:dyDescent="0.25">
      <c r="A1539" t="s">
        <v>92</v>
      </c>
      <c r="B1539" t="s">
        <v>379</v>
      </c>
      <c r="C1539" t="s">
        <v>346</v>
      </c>
      <c r="D1539" t="s">
        <v>172</v>
      </c>
      <c r="E1539" t="s">
        <v>173</v>
      </c>
      <c r="F1539" t="s">
        <v>390</v>
      </c>
      <c r="G1539">
        <v>23872</v>
      </c>
      <c r="H1539" t="s">
        <v>381</v>
      </c>
      <c r="I1539">
        <v>2</v>
      </c>
      <c r="J1539" t="s">
        <v>103</v>
      </c>
      <c r="K1539" s="19">
        <v>0.29166666666666669</v>
      </c>
      <c r="L1539" s="19">
        <v>0.64583333333333337</v>
      </c>
      <c r="M1539">
        <v>8.5</v>
      </c>
      <c r="N1539">
        <v>280.88</v>
      </c>
      <c r="O1539">
        <v>76</v>
      </c>
      <c r="P1539">
        <v>76</v>
      </c>
      <c r="Q1539" t="s">
        <v>97</v>
      </c>
      <c r="R1539">
        <v>30</v>
      </c>
      <c r="S1539" s="19">
        <v>0.5</v>
      </c>
      <c r="T1539">
        <v>0</v>
      </c>
      <c r="U1539" s="19"/>
      <c r="V1539" t="s">
        <v>97</v>
      </c>
      <c r="W1539">
        <v>8</v>
      </c>
      <c r="X1539" t="s">
        <v>100</v>
      </c>
      <c r="Y1539" t="b">
        <v>0</v>
      </c>
    </row>
    <row r="1540" spans="1:25" x14ac:dyDescent="0.25">
      <c r="A1540" t="s">
        <v>92</v>
      </c>
      <c r="B1540" t="s">
        <v>379</v>
      </c>
      <c r="C1540" t="s">
        <v>346</v>
      </c>
      <c r="D1540" t="s">
        <v>172</v>
      </c>
      <c r="E1540" t="s">
        <v>173</v>
      </c>
      <c r="F1540" t="s">
        <v>390</v>
      </c>
      <c r="G1540">
        <v>24612</v>
      </c>
      <c r="H1540" t="s">
        <v>393</v>
      </c>
      <c r="I1540">
        <v>1</v>
      </c>
      <c r="J1540" t="s">
        <v>99</v>
      </c>
      <c r="K1540" s="19">
        <v>0.29166666666666669</v>
      </c>
      <c r="L1540" s="19">
        <v>0.5625</v>
      </c>
      <c r="M1540">
        <v>6.5</v>
      </c>
      <c r="N1540">
        <v>210.66</v>
      </c>
      <c r="O1540">
        <v>76</v>
      </c>
      <c r="P1540">
        <v>76</v>
      </c>
      <c r="Q1540" t="s">
        <v>97</v>
      </c>
      <c r="R1540">
        <v>30</v>
      </c>
      <c r="S1540" s="19">
        <v>0.5</v>
      </c>
      <c r="T1540">
        <v>0</v>
      </c>
      <c r="U1540" s="19"/>
      <c r="V1540" t="s">
        <v>97</v>
      </c>
      <c r="W1540">
        <v>6</v>
      </c>
      <c r="X1540" t="s">
        <v>100</v>
      </c>
      <c r="Y1540" t="b">
        <v>0</v>
      </c>
    </row>
    <row r="1541" spans="1:25" x14ac:dyDescent="0.25">
      <c r="A1541" t="s">
        <v>92</v>
      </c>
      <c r="B1541" t="s">
        <v>379</v>
      </c>
      <c r="C1541" t="s">
        <v>346</v>
      </c>
      <c r="D1541" t="s">
        <v>172</v>
      </c>
      <c r="E1541" t="s">
        <v>173</v>
      </c>
      <c r="F1541" t="s">
        <v>390</v>
      </c>
      <c r="G1541">
        <v>24612</v>
      </c>
      <c r="H1541" t="s">
        <v>393</v>
      </c>
      <c r="I1541">
        <v>2</v>
      </c>
      <c r="J1541" t="s">
        <v>99</v>
      </c>
      <c r="K1541" s="19">
        <v>0.29166666666666669</v>
      </c>
      <c r="L1541" s="19">
        <v>0.5625</v>
      </c>
      <c r="M1541">
        <v>6.5</v>
      </c>
      <c r="N1541">
        <v>386.21</v>
      </c>
      <c r="O1541">
        <v>76</v>
      </c>
      <c r="P1541">
        <v>76</v>
      </c>
      <c r="Q1541" t="s">
        <v>97</v>
      </c>
      <c r="R1541">
        <v>30</v>
      </c>
      <c r="S1541" s="19">
        <v>0.5</v>
      </c>
      <c r="T1541">
        <v>0</v>
      </c>
      <c r="U1541" s="19"/>
      <c r="V1541" t="s">
        <v>97</v>
      </c>
      <c r="W1541">
        <v>6</v>
      </c>
      <c r="X1541" t="s">
        <v>100</v>
      </c>
      <c r="Y1541" t="b">
        <v>0</v>
      </c>
    </row>
    <row r="1542" spans="1:25" x14ac:dyDescent="0.25">
      <c r="A1542" t="s">
        <v>92</v>
      </c>
      <c r="B1542" t="s">
        <v>379</v>
      </c>
      <c r="C1542" t="s">
        <v>346</v>
      </c>
      <c r="D1542" t="s">
        <v>172</v>
      </c>
      <c r="E1542" t="s">
        <v>173</v>
      </c>
      <c r="F1542" t="s">
        <v>390</v>
      </c>
      <c r="G1542">
        <v>25187</v>
      </c>
      <c r="H1542" t="s">
        <v>384</v>
      </c>
      <c r="I1542">
        <v>2</v>
      </c>
      <c r="J1542" t="s">
        <v>105</v>
      </c>
      <c r="K1542" s="19">
        <v>0.29166666666666669</v>
      </c>
      <c r="L1542" s="19">
        <v>0.5625</v>
      </c>
      <c r="M1542">
        <v>6.5</v>
      </c>
      <c r="N1542">
        <v>210.66</v>
      </c>
      <c r="O1542">
        <v>76</v>
      </c>
      <c r="P1542">
        <v>76</v>
      </c>
      <c r="Q1542" t="s">
        <v>97</v>
      </c>
      <c r="R1542">
        <v>30</v>
      </c>
      <c r="S1542" s="19">
        <v>0.5</v>
      </c>
      <c r="T1542">
        <v>0</v>
      </c>
      <c r="U1542" s="19"/>
      <c r="V1542" t="s">
        <v>97</v>
      </c>
      <c r="W1542">
        <v>6</v>
      </c>
      <c r="X1542" t="s">
        <v>100</v>
      </c>
      <c r="Y1542" t="b">
        <v>0</v>
      </c>
    </row>
    <row r="1543" spans="1:25" x14ac:dyDescent="0.25">
      <c r="A1543" t="s">
        <v>92</v>
      </c>
      <c r="B1543" t="s">
        <v>379</v>
      </c>
      <c r="C1543" t="s">
        <v>346</v>
      </c>
      <c r="D1543" t="s">
        <v>172</v>
      </c>
      <c r="E1543" t="s">
        <v>173</v>
      </c>
      <c r="F1543" t="s">
        <v>390</v>
      </c>
      <c r="G1543">
        <v>25187</v>
      </c>
      <c r="H1543" t="s">
        <v>384</v>
      </c>
      <c r="I1543">
        <v>2</v>
      </c>
      <c r="J1543" t="s">
        <v>114</v>
      </c>
      <c r="K1543" s="19">
        <v>0.29166666666666669</v>
      </c>
      <c r="L1543" s="19">
        <v>0.5625</v>
      </c>
      <c r="M1543">
        <v>6.5</v>
      </c>
      <c r="N1543">
        <v>368.65</v>
      </c>
      <c r="O1543">
        <v>76</v>
      </c>
      <c r="P1543">
        <v>76</v>
      </c>
      <c r="Q1543" t="s">
        <v>97</v>
      </c>
      <c r="R1543">
        <v>30</v>
      </c>
      <c r="S1543" s="19">
        <v>0.5</v>
      </c>
      <c r="T1543">
        <v>0</v>
      </c>
      <c r="U1543" s="19"/>
      <c r="V1543" t="s">
        <v>97</v>
      </c>
      <c r="W1543">
        <v>6</v>
      </c>
      <c r="X1543" t="s">
        <v>100</v>
      </c>
      <c r="Y1543" t="b">
        <v>0</v>
      </c>
    </row>
    <row r="1544" spans="1:25" x14ac:dyDescent="0.25">
      <c r="A1544" t="s">
        <v>92</v>
      </c>
      <c r="B1544" t="s">
        <v>379</v>
      </c>
      <c r="C1544" t="s">
        <v>346</v>
      </c>
      <c r="D1544" t="s">
        <v>172</v>
      </c>
      <c r="E1544" t="s">
        <v>173</v>
      </c>
      <c r="F1544" t="s">
        <v>390</v>
      </c>
      <c r="G1544">
        <v>25187</v>
      </c>
      <c r="H1544" t="s">
        <v>384</v>
      </c>
      <c r="I1544">
        <v>2</v>
      </c>
      <c r="J1544" t="s">
        <v>101</v>
      </c>
      <c r="K1544" s="19">
        <v>0.29166666666666669</v>
      </c>
      <c r="L1544" s="19">
        <v>0.64583333333333337</v>
      </c>
      <c r="M1544">
        <v>8.5</v>
      </c>
      <c r="N1544">
        <v>280.88</v>
      </c>
      <c r="O1544">
        <v>76</v>
      </c>
      <c r="P1544">
        <v>76</v>
      </c>
      <c r="Q1544" t="s">
        <v>97</v>
      </c>
      <c r="R1544">
        <v>30</v>
      </c>
      <c r="S1544" s="19">
        <v>0.5</v>
      </c>
      <c r="T1544">
        <v>0</v>
      </c>
      <c r="U1544" s="19"/>
      <c r="V1544" t="s">
        <v>97</v>
      </c>
      <c r="W1544">
        <v>8</v>
      </c>
      <c r="X1544" t="s">
        <v>100</v>
      </c>
      <c r="Y1544" t="b">
        <v>0</v>
      </c>
    </row>
    <row r="1545" spans="1:25" x14ac:dyDescent="0.25">
      <c r="A1545" t="s">
        <v>92</v>
      </c>
      <c r="B1545" t="s">
        <v>379</v>
      </c>
      <c r="C1545" t="s">
        <v>346</v>
      </c>
      <c r="D1545" t="s">
        <v>172</v>
      </c>
      <c r="E1545" t="s">
        <v>173</v>
      </c>
      <c r="F1545" t="s">
        <v>390</v>
      </c>
      <c r="G1545">
        <v>25204</v>
      </c>
      <c r="H1545" t="s">
        <v>389</v>
      </c>
      <c r="I1545">
        <v>1</v>
      </c>
      <c r="J1545" t="s">
        <v>113</v>
      </c>
      <c r="K1545" s="19">
        <v>0.29166666666666669</v>
      </c>
      <c r="L1545" s="19">
        <v>0.64583333333333337</v>
      </c>
      <c r="M1545">
        <v>8.5</v>
      </c>
      <c r="N1545">
        <v>421.32</v>
      </c>
      <c r="O1545">
        <v>76</v>
      </c>
      <c r="P1545">
        <v>76</v>
      </c>
      <c r="Q1545" t="s">
        <v>97</v>
      </c>
      <c r="R1545">
        <v>30</v>
      </c>
      <c r="S1545" s="19">
        <v>0.5</v>
      </c>
      <c r="T1545">
        <v>0</v>
      </c>
      <c r="U1545" s="19"/>
      <c r="V1545" t="s">
        <v>97</v>
      </c>
      <c r="W1545">
        <v>8</v>
      </c>
      <c r="X1545" t="s">
        <v>100</v>
      </c>
      <c r="Y1545" t="b">
        <v>0</v>
      </c>
    </row>
    <row r="1546" spans="1:25" x14ac:dyDescent="0.25">
      <c r="A1546" t="s">
        <v>92</v>
      </c>
      <c r="B1546" t="s">
        <v>379</v>
      </c>
      <c r="C1546" t="s">
        <v>346</v>
      </c>
      <c r="D1546" t="s">
        <v>172</v>
      </c>
      <c r="E1546" t="s">
        <v>173</v>
      </c>
      <c r="F1546" t="s">
        <v>390</v>
      </c>
      <c r="G1546">
        <v>25204</v>
      </c>
      <c r="H1546" t="s">
        <v>389</v>
      </c>
      <c r="I1546">
        <v>1</v>
      </c>
      <c r="J1546" t="s">
        <v>101</v>
      </c>
      <c r="K1546" s="19">
        <v>0.29166666666666669</v>
      </c>
      <c r="L1546" s="19">
        <v>0.5625</v>
      </c>
      <c r="M1546">
        <v>6.5</v>
      </c>
      <c r="N1546">
        <v>210.66</v>
      </c>
      <c r="O1546">
        <v>76</v>
      </c>
      <c r="P1546">
        <v>76</v>
      </c>
      <c r="Q1546" t="s">
        <v>97</v>
      </c>
      <c r="R1546">
        <v>30</v>
      </c>
      <c r="S1546" s="19">
        <v>0.5</v>
      </c>
      <c r="T1546">
        <v>0</v>
      </c>
      <c r="U1546" s="19"/>
      <c r="V1546" t="s">
        <v>97</v>
      </c>
      <c r="W1546">
        <v>6</v>
      </c>
      <c r="X1546" t="s">
        <v>100</v>
      </c>
      <c r="Y1546" t="b">
        <v>0</v>
      </c>
    </row>
    <row r="1547" spans="1:25" x14ac:dyDescent="0.25">
      <c r="A1547" t="s">
        <v>92</v>
      </c>
      <c r="B1547" t="s">
        <v>379</v>
      </c>
      <c r="C1547" t="s">
        <v>346</v>
      </c>
      <c r="D1547" t="s">
        <v>172</v>
      </c>
      <c r="E1547" t="s">
        <v>173</v>
      </c>
      <c r="F1547" t="s">
        <v>390</v>
      </c>
      <c r="G1547">
        <v>25204</v>
      </c>
      <c r="H1547" t="s">
        <v>389</v>
      </c>
      <c r="I1547">
        <v>2</v>
      </c>
      <c r="J1547" t="s">
        <v>102</v>
      </c>
      <c r="K1547" s="19">
        <v>0.29166666666666669</v>
      </c>
      <c r="L1547" s="19">
        <v>0.5625</v>
      </c>
      <c r="M1547">
        <v>6.5</v>
      </c>
      <c r="N1547">
        <v>210.66</v>
      </c>
      <c r="O1547">
        <v>76</v>
      </c>
      <c r="P1547">
        <v>76</v>
      </c>
      <c r="Q1547" t="s">
        <v>97</v>
      </c>
      <c r="R1547">
        <v>30</v>
      </c>
      <c r="S1547" s="19">
        <v>0.5</v>
      </c>
      <c r="T1547">
        <v>0</v>
      </c>
      <c r="U1547" s="19"/>
      <c r="V1547" t="s">
        <v>97</v>
      </c>
      <c r="W1547">
        <v>6</v>
      </c>
      <c r="X1547" t="s">
        <v>100</v>
      </c>
      <c r="Y1547" t="b">
        <v>0</v>
      </c>
    </row>
    <row r="1548" spans="1:25" x14ac:dyDescent="0.25">
      <c r="A1548" t="s">
        <v>92</v>
      </c>
      <c r="B1548" t="s">
        <v>379</v>
      </c>
      <c r="C1548" t="s">
        <v>346</v>
      </c>
      <c r="D1548" t="s">
        <v>172</v>
      </c>
      <c r="E1548" t="s">
        <v>173</v>
      </c>
      <c r="F1548" t="s">
        <v>390</v>
      </c>
      <c r="G1548">
        <v>25293</v>
      </c>
      <c r="H1548" t="s">
        <v>385</v>
      </c>
      <c r="I1548">
        <v>1</v>
      </c>
      <c r="J1548" t="s">
        <v>103</v>
      </c>
      <c r="K1548" s="19">
        <v>0.29166666666666669</v>
      </c>
      <c r="L1548" s="19">
        <v>0.64583333333333337</v>
      </c>
      <c r="M1548">
        <v>8.5</v>
      </c>
      <c r="N1548">
        <v>284.16000000000003</v>
      </c>
      <c r="O1548">
        <v>40</v>
      </c>
      <c r="P1548">
        <v>76</v>
      </c>
      <c r="Q1548" t="s">
        <v>97</v>
      </c>
      <c r="R1548">
        <v>30</v>
      </c>
      <c r="S1548" s="19">
        <v>0.5</v>
      </c>
      <c r="T1548">
        <v>0</v>
      </c>
      <c r="U1548" s="19"/>
      <c r="V1548" t="s">
        <v>97</v>
      </c>
      <c r="W1548">
        <v>8</v>
      </c>
      <c r="X1548" t="s">
        <v>100</v>
      </c>
      <c r="Y1548" t="b">
        <v>0</v>
      </c>
    </row>
    <row r="1549" spans="1:25" x14ac:dyDescent="0.25">
      <c r="A1549" t="s">
        <v>92</v>
      </c>
      <c r="B1549" t="s">
        <v>379</v>
      </c>
      <c r="C1549" t="s">
        <v>346</v>
      </c>
      <c r="D1549" t="s">
        <v>172</v>
      </c>
      <c r="E1549" t="s">
        <v>173</v>
      </c>
      <c r="F1549" t="s">
        <v>390</v>
      </c>
      <c r="G1549">
        <v>25408</v>
      </c>
      <c r="H1549" t="s">
        <v>386</v>
      </c>
      <c r="I1549">
        <v>1</v>
      </c>
      <c r="J1549" t="s">
        <v>114</v>
      </c>
      <c r="K1549" s="19">
        <v>0.29166666666666669</v>
      </c>
      <c r="L1549" s="19">
        <v>0.60416666666666663</v>
      </c>
      <c r="M1549">
        <v>7.5</v>
      </c>
      <c r="N1549">
        <v>408.54</v>
      </c>
      <c r="O1549">
        <v>16</v>
      </c>
      <c r="P1549">
        <v>76</v>
      </c>
      <c r="Q1549" t="s">
        <v>97</v>
      </c>
      <c r="R1549">
        <v>30</v>
      </c>
      <c r="S1549" s="19">
        <v>0.5</v>
      </c>
      <c r="T1549">
        <v>0</v>
      </c>
      <c r="U1549" s="19"/>
      <c r="V1549" t="s">
        <v>97</v>
      </c>
      <c r="W1549">
        <v>7</v>
      </c>
      <c r="X1549" t="s">
        <v>100</v>
      </c>
      <c r="Y1549" t="b">
        <v>0</v>
      </c>
    </row>
    <row r="1550" spans="1:25" x14ac:dyDescent="0.25">
      <c r="A1550" t="s">
        <v>92</v>
      </c>
      <c r="B1550" t="s">
        <v>379</v>
      </c>
      <c r="C1550" t="s">
        <v>346</v>
      </c>
      <c r="D1550" t="s">
        <v>172</v>
      </c>
      <c r="E1550" t="s">
        <v>173</v>
      </c>
      <c r="F1550" t="s">
        <v>390</v>
      </c>
      <c r="G1550">
        <v>25408</v>
      </c>
      <c r="H1550" t="s">
        <v>386</v>
      </c>
      <c r="I1550">
        <v>2</v>
      </c>
      <c r="J1550" t="s">
        <v>113</v>
      </c>
      <c r="K1550" s="19">
        <v>0.29166666666666669</v>
      </c>
      <c r="L1550" s="19">
        <v>0.5625</v>
      </c>
      <c r="M1550">
        <v>6.5</v>
      </c>
      <c r="N1550">
        <v>300.14999999999998</v>
      </c>
      <c r="O1550">
        <v>16</v>
      </c>
      <c r="P1550">
        <v>76</v>
      </c>
      <c r="Q1550" t="s">
        <v>97</v>
      </c>
      <c r="R1550">
        <v>30</v>
      </c>
      <c r="S1550" s="19">
        <v>0.5</v>
      </c>
      <c r="T1550">
        <v>0</v>
      </c>
      <c r="U1550" s="19"/>
      <c r="V1550" t="s">
        <v>97</v>
      </c>
      <c r="W1550">
        <v>6</v>
      </c>
      <c r="X1550" t="s">
        <v>100</v>
      </c>
      <c r="Y1550" t="b">
        <v>0</v>
      </c>
    </row>
    <row r="1551" spans="1:25" x14ac:dyDescent="0.25">
      <c r="A1551" t="s">
        <v>92</v>
      </c>
      <c r="B1551" t="s">
        <v>379</v>
      </c>
      <c r="C1551" t="s">
        <v>346</v>
      </c>
      <c r="D1551" t="s">
        <v>172</v>
      </c>
      <c r="E1551" t="s">
        <v>173</v>
      </c>
      <c r="F1551" t="s">
        <v>390</v>
      </c>
      <c r="G1551">
        <v>25588</v>
      </c>
      <c r="H1551" t="s">
        <v>387</v>
      </c>
      <c r="I1551">
        <v>1</v>
      </c>
      <c r="J1551" t="s">
        <v>105</v>
      </c>
      <c r="K1551" s="19">
        <v>0.29166666666666669</v>
      </c>
      <c r="L1551" s="19">
        <v>0.5625</v>
      </c>
      <c r="M1551">
        <v>6.5</v>
      </c>
      <c r="N1551">
        <v>200.1</v>
      </c>
      <c r="O1551">
        <v>40</v>
      </c>
      <c r="P1551">
        <v>76</v>
      </c>
      <c r="Q1551" t="s">
        <v>97</v>
      </c>
      <c r="R1551">
        <v>30</v>
      </c>
      <c r="S1551" s="19">
        <v>0.5</v>
      </c>
      <c r="T1551">
        <v>0</v>
      </c>
      <c r="U1551" s="19"/>
      <c r="V1551" t="s">
        <v>97</v>
      </c>
      <c r="W1551">
        <v>6</v>
      </c>
      <c r="X1551" t="s">
        <v>100</v>
      </c>
      <c r="Y1551" t="b">
        <v>0</v>
      </c>
    </row>
    <row r="1552" spans="1:25" x14ac:dyDescent="0.25">
      <c r="A1552" t="s">
        <v>92</v>
      </c>
      <c r="B1552" t="s">
        <v>379</v>
      </c>
      <c r="C1552" t="s">
        <v>346</v>
      </c>
      <c r="D1552" t="s">
        <v>172</v>
      </c>
      <c r="E1552" t="s">
        <v>173</v>
      </c>
      <c r="F1552" t="s">
        <v>374</v>
      </c>
      <c r="H1552" t="s">
        <v>97</v>
      </c>
      <c r="I1552">
        <v>1</v>
      </c>
      <c r="J1552" t="s">
        <v>105</v>
      </c>
      <c r="K1552" s="19">
        <v>0.29166666666666669</v>
      </c>
      <c r="L1552" s="19">
        <v>0.60416666666666663</v>
      </c>
      <c r="M1552">
        <v>7.5</v>
      </c>
      <c r="N1552">
        <v>203.35</v>
      </c>
      <c r="O1552">
        <v>0</v>
      </c>
      <c r="P1552">
        <v>0</v>
      </c>
      <c r="Q1552" t="s">
        <v>97</v>
      </c>
      <c r="R1552">
        <v>30</v>
      </c>
      <c r="S1552" s="19">
        <v>0.5</v>
      </c>
      <c r="T1552">
        <v>0</v>
      </c>
      <c r="U1552" s="19"/>
      <c r="V1552" t="s">
        <v>97</v>
      </c>
      <c r="W1552">
        <v>7</v>
      </c>
      <c r="X1552" t="s">
        <v>100</v>
      </c>
      <c r="Y1552" t="b">
        <v>0</v>
      </c>
    </row>
    <row r="1553" spans="1:25" x14ac:dyDescent="0.25">
      <c r="A1553" t="s">
        <v>92</v>
      </c>
      <c r="B1553" t="s">
        <v>379</v>
      </c>
      <c r="C1553" t="s">
        <v>346</v>
      </c>
      <c r="D1553" t="s">
        <v>172</v>
      </c>
      <c r="E1553" t="s">
        <v>173</v>
      </c>
      <c r="F1553" t="s">
        <v>374</v>
      </c>
      <c r="H1553" t="s">
        <v>97</v>
      </c>
      <c r="I1553">
        <v>1</v>
      </c>
      <c r="J1553" t="s">
        <v>99</v>
      </c>
      <c r="K1553" s="19">
        <v>0.29166666666666669</v>
      </c>
      <c r="L1553" s="19">
        <v>0.60416666666666663</v>
      </c>
      <c r="M1553">
        <v>7.5</v>
      </c>
      <c r="N1553">
        <v>209.86</v>
      </c>
      <c r="O1553">
        <v>0</v>
      </c>
      <c r="P1553">
        <v>0</v>
      </c>
      <c r="Q1553" t="s">
        <v>97</v>
      </c>
      <c r="R1553">
        <v>30</v>
      </c>
      <c r="S1553" s="19">
        <v>0.5</v>
      </c>
      <c r="T1553">
        <v>0</v>
      </c>
      <c r="U1553" s="19"/>
      <c r="V1553" t="s">
        <v>394</v>
      </c>
      <c r="W1553">
        <v>7</v>
      </c>
      <c r="X1553" t="s">
        <v>100</v>
      </c>
      <c r="Y1553" t="b">
        <v>0</v>
      </c>
    </row>
    <row r="1554" spans="1:25" x14ac:dyDescent="0.25">
      <c r="A1554" t="s">
        <v>92</v>
      </c>
      <c r="B1554" t="s">
        <v>379</v>
      </c>
      <c r="C1554" t="s">
        <v>346</v>
      </c>
      <c r="D1554" t="s">
        <v>172</v>
      </c>
      <c r="E1554" t="s">
        <v>173</v>
      </c>
      <c r="F1554" t="s">
        <v>374</v>
      </c>
      <c r="H1554" t="s">
        <v>97</v>
      </c>
      <c r="I1554">
        <v>1</v>
      </c>
      <c r="J1554" t="s">
        <v>113</v>
      </c>
      <c r="K1554" s="19">
        <v>0.29166666666666669</v>
      </c>
      <c r="L1554" s="19">
        <v>0.60416666666666663</v>
      </c>
      <c r="M1554">
        <v>7.5</v>
      </c>
      <c r="N1554">
        <v>305.02</v>
      </c>
      <c r="O1554">
        <v>0</v>
      </c>
      <c r="P1554">
        <v>0</v>
      </c>
      <c r="Q1554" t="s">
        <v>97</v>
      </c>
      <c r="R1554">
        <v>30</v>
      </c>
      <c r="S1554" s="19">
        <v>0.5</v>
      </c>
      <c r="T1554">
        <v>0</v>
      </c>
      <c r="U1554" s="19"/>
      <c r="V1554" t="s">
        <v>97</v>
      </c>
      <c r="W1554">
        <v>7</v>
      </c>
      <c r="X1554" t="s">
        <v>100</v>
      </c>
      <c r="Y1554" t="b">
        <v>0</v>
      </c>
    </row>
    <row r="1555" spans="1:25" x14ac:dyDescent="0.25">
      <c r="A1555" t="s">
        <v>92</v>
      </c>
      <c r="B1555" t="s">
        <v>379</v>
      </c>
      <c r="C1555" t="s">
        <v>346</v>
      </c>
      <c r="D1555" t="s">
        <v>172</v>
      </c>
      <c r="E1555" t="s">
        <v>173</v>
      </c>
      <c r="F1555" t="s">
        <v>374</v>
      </c>
      <c r="H1555" t="s">
        <v>97</v>
      </c>
      <c r="I1555">
        <v>1</v>
      </c>
      <c r="J1555" t="s">
        <v>114</v>
      </c>
      <c r="K1555" s="19">
        <v>0.29166666666666669</v>
      </c>
      <c r="L1555" s="19">
        <v>0.5625</v>
      </c>
      <c r="M1555">
        <v>6.5</v>
      </c>
      <c r="N1555">
        <v>305.02</v>
      </c>
      <c r="O1555">
        <v>0</v>
      </c>
      <c r="P1555">
        <v>0</v>
      </c>
      <c r="Q1555" t="s">
        <v>97</v>
      </c>
      <c r="R1555">
        <v>30</v>
      </c>
      <c r="S1555" s="19">
        <v>0.5</v>
      </c>
      <c r="T1555">
        <v>0</v>
      </c>
      <c r="U1555" s="19"/>
      <c r="V1555" t="s">
        <v>97</v>
      </c>
      <c r="W1555">
        <v>6</v>
      </c>
      <c r="X1555" t="s">
        <v>100</v>
      </c>
      <c r="Y1555" t="b">
        <v>0</v>
      </c>
    </row>
    <row r="1556" spans="1:25" x14ac:dyDescent="0.25">
      <c r="A1556" t="s">
        <v>92</v>
      </c>
      <c r="B1556" t="s">
        <v>379</v>
      </c>
      <c r="C1556" t="s">
        <v>346</v>
      </c>
      <c r="D1556" t="s">
        <v>172</v>
      </c>
      <c r="E1556" t="s">
        <v>173</v>
      </c>
      <c r="F1556" t="s">
        <v>374</v>
      </c>
      <c r="H1556" t="s">
        <v>97</v>
      </c>
      <c r="I1556">
        <v>1</v>
      </c>
      <c r="J1556" t="s">
        <v>103</v>
      </c>
      <c r="K1556" s="19">
        <v>0.29166666666666669</v>
      </c>
      <c r="L1556" s="19">
        <v>0.60416666666666663</v>
      </c>
      <c r="M1556">
        <v>7.5</v>
      </c>
      <c r="N1556">
        <v>203.35</v>
      </c>
      <c r="O1556">
        <v>0</v>
      </c>
      <c r="P1556">
        <v>0</v>
      </c>
      <c r="Q1556" t="s">
        <v>97</v>
      </c>
      <c r="R1556">
        <v>30</v>
      </c>
      <c r="S1556" s="19">
        <v>0.5</v>
      </c>
      <c r="T1556">
        <v>0</v>
      </c>
      <c r="U1556" s="19"/>
      <c r="V1556" t="s">
        <v>97</v>
      </c>
      <c r="W1556">
        <v>7</v>
      </c>
      <c r="X1556" t="s">
        <v>100</v>
      </c>
      <c r="Y1556" t="b">
        <v>0</v>
      </c>
    </row>
    <row r="1557" spans="1:25" x14ac:dyDescent="0.25">
      <c r="A1557" t="s">
        <v>92</v>
      </c>
      <c r="B1557" t="s">
        <v>379</v>
      </c>
      <c r="C1557" t="s">
        <v>346</v>
      </c>
      <c r="D1557" t="s">
        <v>172</v>
      </c>
      <c r="E1557" t="s">
        <v>173</v>
      </c>
      <c r="F1557" t="s">
        <v>374</v>
      </c>
      <c r="H1557" t="s">
        <v>97</v>
      </c>
      <c r="I1557">
        <v>2</v>
      </c>
      <c r="J1557" t="s">
        <v>105</v>
      </c>
      <c r="K1557" s="19">
        <v>0.29166666666666669</v>
      </c>
      <c r="L1557" s="19">
        <v>0.5625</v>
      </c>
      <c r="M1557">
        <v>6.5</v>
      </c>
      <c r="N1557">
        <v>174.3</v>
      </c>
      <c r="O1557">
        <v>0</v>
      </c>
      <c r="P1557">
        <v>0</v>
      </c>
      <c r="Q1557" t="s">
        <v>97</v>
      </c>
      <c r="R1557">
        <v>30</v>
      </c>
      <c r="S1557" s="19">
        <v>0.5</v>
      </c>
      <c r="T1557">
        <v>0</v>
      </c>
      <c r="U1557" s="19"/>
      <c r="V1557" t="s">
        <v>97</v>
      </c>
      <c r="W1557">
        <v>6</v>
      </c>
      <c r="X1557" t="s">
        <v>100</v>
      </c>
      <c r="Y1557" t="b">
        <v>0</v>
      </c>
    </row>
    <row r="1558" spans="1:25" x14ac:dyDescent="0.25">
      <c r="A1558" t="s">
        <v>92</v>
      </c>
      <c r="B1558" t="s">
        <v>379</v>
      </c>
      <c r="C1558" t="s">
        <v>346</v>
      </c>
      <c r="D1558" t="s">
        <v>172</v>
      </c>
      <c r="E1558" t="s">
        <v>173</v>
      </c>
      <c r="F1558" t="s">
        <v>374</v>
      </c>
      <c r="H1558" t="s">
        <v>97</v>
      </c>
      <c r="I1558">
        <v>2</v>
      </c>
      <c r="J1558" t="s">
        <v>105</v>
      </c>
      <c r="K1558" s="19">
        <v>0.29166666666666669</v>
      </c>
      <c r="L1558" s="19">
        <v>0.60416666666666663</v>
      </c>
      <c r="M1558">
        <v>7.5</v>
      </c>
      <c r="N1558">
        <v>203.35</v>
      </c>
      <c r="O1558">
        <v>0</v>
      </c>
      <c r="P1558">
        <v>0</v>
      </c>
      <c r="Q1558" t="s">
        <v>97</v>
      </c>
      <c r="R1558">
        <v>30</v>
      </c>
      <c r="S1558" s="19">
        <v>0.5</v>
      </c>
      <c r="T1558">
        <v>0</v>
      </c>
      <c r="U1558" s="19"/>
      <c r="V1558" t="s">
        <v>97</v>
      </c>
      <c r="W1558">
        <v>7</v>
      </c>
      <c r="X1558" t="s">
        <v>100</v>
      </c>
      <c r="Y1558" t="b">
        <v>0</v>
      </c>
    </row>
    <row r="1559" spans="1:25" x14ac:dyDescent="0.25">
      <c r="A1559" t="s">
        <v>92</v>
      </c>
      <c r="B1559" t="s">
        <v>379</v>
      </c>
      <c r="C1559" t="s">
        <v>346</v>
      </c>
      <c r="D1559" t="s">
        <v>172</v>
      </c>
      <c r="E1559" t="s">
        <v>173</v>
      </c>
      <c r="F1559" t="s">
        <v>374</v>
      </c>
      <c r="H1559" t="s">
        <v>97</v>
      </c>
      <c r="I1559">
        <v>2</v>
      </c>
      <c r="J1559" t="s">
        <v>99</v>
      </c>
      <c r="K1559" s="19">
        <v>0.29166666666666669</v>
      </c>
      <c r="L1559" s="19">
        <v>0.5625</v>
      </c>
      <c r="M1559">
        <v>6.5</v>
      </c>
      <c r="N1559">
        <v>174.3</v>
      </c>
      <c r="O1559">
        <v>0</v>
      </c>
      <c r="P1559">
        <v>0</v>
      </c>
      <c r="Q1559" t="s">
        <v>97</v>
      </c>
      <c r="R1559">
        <v>30</v>
      </c>
      <c r="S1559" s="19">
        <v>0.5</v>
      </c>
      <c r="T1559">
        <v>0</v>
      </c>
      <c r="U1559" s="19"/>
      <c r="V1559" t="s">
        <v>97</v>
      </c>
      <c r="W1559">
        <v>6</v>
      </c>
      <c r="X1559" t="s">
        <v>100</v>
      </c>
      <c r="Y1559" t="b">
        <v>0</v>
      </c>
    </row>
    <row r="1560" spans="1:25" x14ac:dyDescent="0.25">
      <c r="A1560" t="s">
        <v>92</v>
      </c>
      <c r="B1560" t="s">
        <v>379</v>
      </c>
      <c r="C1560" t="s">
        <v>346</v>
      </c>
      <c r="D1560" t="s">
        <v>172</v>
      </c>
      <c r="E1560" t="s">
        <v>173</v>
      </c>
      <c r="F1560" t="s">
        <v>374</v>
      </c>
      <c r="H1560" t="s">
        <v>97</v>
      </c>
      <c r="I1560">
        <v>2</v>
      </c>
      <c r="J1560" t="s">
        <v>101</v>
      </c>
      <c r="K1560" s="19">
        <v>0.29166666666666669</v>
      </c>
      <c r="L1560" s="19">
        <v>0.5625</v>
      </c>
      <c r="M1560">
        <v>6.5</v>
      </c>
      <c r="N1560">
        <v>174.3</v>
      </c>
      <c r="O1560">
        <v>0</v>
      </c>
      <c r="P1560">
        <v>0</v>
      </c>
      <c r="Q1560" t="s">
        <v>97</v>
      </c>
      <c r="R1560">
        <v>30</v>
      </c>
      <c r="S1560" s="19">
        <v>0.5</v>
      </c>
      <c r="T1560">
        <v>0</v>
      </c>
      <c r="U1560" s="19"/>
      <c r="V1560" t="s">
        <v>97</v>
      </c>
      <c r="W1560">
        <v>6</v>
      </c>
      <c r="X1560" t="s">
        <v>100</v>
      </c>
      <c r="Y1560" t="b">
        <v>0</v>
      </c>
    </row>
    <row r="1561" spans="1:25" x14ac:dyDescent="0.25">
      <c r="A1561" t="s">
        <v>92</v>
      </c>
      <c r="B1561" t="s">
        <v>379</v>
      </c>
      <c r="C1561" t="s">
        <v>346</v>
      </c>
      <c r="D1561" t="s">
        <v>172</v>
      </c>
      <c r="E1561" t="s">
        <v>173</v>
      </c>
      <c r="F1561" t="s">
        <v>374</v>
      </c>
      <c r="G1561">
        <v>16846</v>
      </c>
      <c r="H1561" t="s">
        <v>395</v>
      </c>
      <c r="I1561">
        <v>1</v>
      </c>
      <c r="J1561" t="s">
        <v>103</v>
      </c>
      <c r="K1561" s="19">
        <v>0.29166666666666669</v>
      </c>
      <c r="L1561" s="19">
        <v>0.5625</v>
      </c>
      <c r="M1561">
        <v>6.5</v>
      </c>
      <c r="N1561">
        <v>210.66</v>
      </c>
      <c r="O1561">
        <v>76</v>
      </c>
      <c r="P1561">
        <v>76</v>
      </c>
      <c r="Q1561" t="s">
        <v>97</v>
      </c>
      <c r="R1561">
        <v>30</v>
      </c>
      <c r="S1561" s="19">
        <v>0.5</v>
      </c>
      <c r="T1561">
        <v>0</v>
      </c>
      <c r="U1561" s="19"/>
      <c r="V1561" t="s">
        <v>97</v>
      </c>
      <c r="W1561">
        <v>6</v>
      </c>
      <c r="X1561" t="s">
        <v>100</v>
      </c>
      <c r="Y1561" t="b">
        <v>0</v>
      </c>
    </row>
    <row r="1562" spans="1:25" x14ac:dyDescent="0.25">
      <c r="A1562" t="s">
        <v>92</v>
      </c>
      <c r="B1562" t="s">
        <v>379</v>
      </c>
      <c r="C1562" t="s">
        <v>346</v>
      </c>
      <c r="D1562" t="s">
        <v>172</v>
      </c>
      <c r="E1562" t="s">
        <v>173</v>
      </c>
      <c r="F1562" t="s">
        <v>374</v>
      </c>
      <c r="G1562">
        <v>16846</v>
      </c>
      <c r="H1562" t="s">
        <v>395</v>
      </c>
      <c r="I1562">
        <v>2</v>
      </c>
      <c r="J1562" t="s">
        <v>103</v>
      </c>
      <c r="K1562" s="19">
        <v>0.29166666666666669</v>
      </c>
      <c r="L1562" s="19">
        <v>0.5625</v>
      </c>
      <c r="M1562">
        <v>6.5</v>
      </c>
      <c r="N1562">
        <v>210.66</v>
      </c>
      <c r="O1562">
        <v>76</v>
      </c>
      <c r="P1562">
        <v>76</v>
      </c>
      <c r="Q1562" t="s">
        <v>97</v>
      </c>
      <c r="R1562">
        <v>30</v>
      </c>
      <c r="S1562" s="19">
        <v>0.5</v>
      </c>
      <c r="T1562">
        <v>0</v>
      </c>
      <c r="U1562" s="19"/>
      <c r="V1562" t="s">
        <v>97</v>
      </c>
      <c r="W1562">
        <v>6</v>
      </c>
      <c r="X1562" t="s">
        <v>100</v>
      </c>
      <c r="Y1562" t="b">
        <v>0</v>
      </c>
    </row>
    <row r="1563" spans="1:25" x14ac:dyDescent="0.25">
      <c r="A1563" t="s">
        <v>92</v>
      </c>
      <c r="B1563" t="s">
        <v>379</v>
      </c>
      <c r="C1563" t="s">
        <v>346</v>
      </c>
      <c r="D1563" t="s">
        <v>172</v>
      </c>
      <c r="E1563" t="s">
        <v>173</v>
      </c>
      <c r="F1563" t="s">
        <v>374</v>
      </c>
      <c r="G1563">
        <v>23185</v>
      </c>
      <c r="H1563" t="s">
        <v>396</v>
      </c>
      <c r="I1563">
        <v>1</v>
      </c>
      <c r="J1563" t="s">
        <v>99</v>
      </c>
      <c r="K1563" s="19">
        <v>0.29166666666666669</v>
      </c>
      <c r="L1563" s="19">
        <v>0.5625</v>
      </c>
      <c r="M1563">
        <v>6.5</v>
      </c>
      <c r="N1563">
        <v>200.1</v>
      </c>
      <c r="O1563">
        <v>32</v>
      </c>
      <c r="P1563">
        <v>76</v>
      </c>
      <c r="Q1563" t="s">
        <v>97</v>
      </c>
      <c r="R1563">
        <v>30</v>
      </c>
      <c r="S1563" s="19">
        <v>0.5</v>
      </c>
      <c r="T1563">
        <v>0</v>
      </c>
      <c r="U1563" s="19"/>
      <c r="V1563" t="s">
        <v>97</v>
      </c>
      <c r="W1563">
        <v>6</v>
      </c>
      <c r="X1563" t="s">
        <v>100</v>
      </c>
      <c r="Y1563" t="b">
        <v>0</v>
      </c>
    </row>
    <row r="1564" spans="1:25" x14ac:dyDescent="0.25">
      <c r="A1564" t="s">
        <v>92</v>
      </c>
      <c r="B1564" t="s">
        <v>379</v>
      </c>
      <c r="C1564" t="s">
        <v>346</v>
      </c>
      <c r="D1564" t="s">
        <v>172</v>
      </c>
      <c r="E1564" t="s">
        <v>173</v>
      </c>
      <c r="F1564" t="s">
        <v>374</v>
      </c>
      <c r="G1564">
        <v>23185</v>
      </c>
      <c r="H1564" t="s">
        <v>396</v>
      </c>
      <c r="I1564">
        <v>1</v>
      </c>
      <c r="J1564" t="s">
        <v>102</v>
      </c>
      <c r="K1564" s="19">
        <v>0.29166666666666669</v>
      </c>
      <c r="L1564" s="19">
        <v>0.5625</v>
      </c>
      <c r="M1564">
        <v>6.5</v>
      </c>
      <c r="N1564">
        <v>200.1</v>
      </c>
      <c r="O1564">
        <v>32</v>
      </c>
      <c r="P1564">
        <v>76</v>
      </c>
      <c r="Q1564" t="s">
        <v>97</v>
      </c>
      <c r="R1564">
        <v>30</v>
      </c>
      <c r="S1564" s="19">
        <v>0.5</v>
      </c>
      <c r="T1564">
        <v>0</v>
      </c>
      <c r="U1564" s="19"/>
      <c r="V1564" t="s">
        <v>97</v>
      </c>
      <c r="W1564">
        <v>6</v>
      </c>
      <c r="X1564" t="s">
        <v>100</v>
      </c>
      <c r="Y1564" t="b">
        <v>0</v>
      </c>
    </row>
    <row r="1565" spans="1:25" x14ac:dyDescent="0.25">
      <c r="A1565" t="s">
        <v>92</v>
      </c>
      <c r="B1565" t="s">
        <v>379</v>
      </c>
      <c r="C1565" t="s">
        <v>346</v>
      </c>
      <c r="D1565" t="s">
        <v>172</v>
      </c>
      <c r="E1565" t="s">
        <v>173</v>
      </c>
      <c r="F1565" t="s">
        <v>374</v>
      </c>
      <c r="G1565">
        <v>23185</v>
      </c>
      <c r="H1565" t="s">
        <v>396</v>
      </c>
      <c r="I1565">
        <v>2</v>
      </c>
      <c r="J1565" t="s">
        <v>99</v>
      </c>
      <c r="K1565" s="19">
        <v>0.29166666666666669</v>
      </c>
      <c r="L1565" s="19">
        <v>0.60416666666666663</v>
      </c>
      <c r="M1565">
        <v>7.5</v>
      </c>
      <c r="N1565">
        <v>233.45</v>
      </c>
      <c r="O1565">
        <v>32</v>
      </c>
      <c r="P1565">
        <v>76</v>
      </c>
      <c r="Q1565" t="s">
        <v>97</v>
      </c>
      <c r="R1565">
        <v>30</v>
      </c>
      <c r="S1565" s="19">
        <v>0.5</v>
      </c>
      <c r="T1565">
        <v>0</v>
      </c>
      <c r="U1565" s="19"/>
      <c r="V1565" t="s">
        <v>97</v>
      </c>
      <c r="W1565">
        <v>7</v>
      </c>
      <c r="X1565" t="s">
        <v>100</v>
      </c>
      <c r="Y1565" t="b">
        <v>0</v>
      </c>
    </row>
    <row r="1566" spans="1:25" x14ac:dyDescent="0.25">
      <c r="A1566" t="s">
        <v>92</v>
      </c>
      <c r="B1566" t="s">
        <v>379</v>
      </c>
      <c r="C1566" t="s">
        <v>346</v>
      </c>
      <c r="D1566" t="s">
        <v>172</v>
      </c>
      <c r="E1566" t="s">
        <v>173</v>
      </c>
      <c r="F1566" t="s">
        <v>374</v>
      </c>
      <c r="G1566">
        <v>23185</v>
      </c>
      <c r="H1566" t="s">
        <v>396</v>
      </c>
      <c r="I1566">
        <v>2</v>
      </c>
      <c r="J1566" t="s">
        <v>101</v>
      </c>
      <c r="K1566" s="19">
        <v>0.29166666666666669</v>
      </c>
      <c r="L1566" s="19">
        <v>0.60416666666666663</v>
      </c>
      <c r="M1566">
        <v>7.5</v>
      </c>
      <c r="N1566">
        <v>233.45</v>
      </c>
      <c r="O1566">
        <v>32</v>
      </c>
      <c r="P1566">
        <v>76</v>
      </c>
      <c r="Q1566" t="s">
        <v>97</v>
      </c>
      <c r="R1566">
        <v>30</v>
      </c>
      <c r="S1566" s="19">
        <v>0.5</v>
      </c>
      <c r="T1566">
        <v>0</v>
      </c>
      <c r="U1566" s="19"/>
      <c r="V1566" t="s">
        <v>97</v>
      </c>
      <c r="W1566">
        <v>7</v>
      </c>
      <c r="X1566" t="s">
        <v>100</v>
      </c>
      <c r="Y1566" t="b">
        <v>0</v>
      </c>
    </row>
    <row r="1567" spans="1:25" x14ac:dyDescent="0.25">
      <c r="A1567" t="s">
        <v>92</v>
      </c>
      <c r="B1567" t="s">
        <v>379</v>
      </c>
      <c r="C1567" t="s">
        <v>346</v>
      </c>
      <c r="D1567" t="s">
        <v>172</v>
      </c>
      <c r="E1567" t="s">
        <v>173</v>
      </c>
      <c r="F1567" t="s">
        <v>374</v>
      </c>
      <c r="G1567">
        <v>23185</v>
      </c>
      <c r="H1567" t="s">
        <v>396</v>
      </c>
      <c r="I1567">
        <v>2</v>
      </c>
      <c r="J1567" t="s">
        <v>102</v>
      </c>
      <c r="K1567" s="19">
        <v>0.29166666666666669</v>
      </c>
      <c r="L1567" s="19">
        <v>0.60416666666666663</v>
      </c>
      <c r="M1567">
        <v>7.5</v>
      </c>
      <c r="N1567">
        <v>233.45</v>
      </c>
      <c r="O1567">
        <v>32</v>
      </c>
      <c r="P1567">
        <v>76</v>
      </c>
      <c r="Q1567" t="s">
        <v>97</v>
      </c>
      <c r="R1567">
        <v>30</v>
      </c>
      <c r="S1567" s="19">
        <v>0.5</v>
      </c>
      <c r="T1567">
        <v>0</v>
      </c>
      <c r="U1567" s="19"/>
      <c r="V1567" t="s">
        <v>97</v>
      </c>
      <c r="W1567">
        <v>7</v>
      </c>
      <c r="X1567" t="s">
        <v>100</v>
      </c>
      <c r="Y1567" t="b">
        <v>0</v>
      </c>
    </row>
    <row r="1568" spans="1:25" x14ac:dyDescent="0.25">
      <c r="A1568" t="s">
        <v>92</v>
      </c>
      <c r="B1568" t="s">
        <v>379</v>
      </c>
      <c r="C1568" t="s">
        <v>346</v>
      </c>
      <c r="D1568" t="s">
        <v>172</v>
      </c>
      <c r="E1568" t="s">
        <v>173</v>
      </c>
      <c r="F1568" t="s">
        <v>374</v>
      </c>
      <c r="G1568">
        <v>23215</v>
      </c>
      <c r="H1568" t="s">
        <v>391</v>
      </c>
      <c r="I1568">
        <v>2</v>
      </c>
      <c r="J1568" t="s">
        <v>114</v>
      </c>
      <c r="K1568" s="19">
        <v>0.29166666666666669</v>
      </c>
      <c r="L1568" s="19">
        <v>0.5625</v>
      </c>
      <c r="M1568">
        <v>6.5</v>
      </c>
      <c r="N1568">
        <v>368.65</v>
      </c>
      <c r="O1568">
        <v>76</v>
      </c>
      <c r="P1568">
        <v>76</v>
      </c>
      <c r="Q1568" t="s">
        <v>97</v>
      </c>
      <c r="R1568">
        <v>30</v>
      </c>
      <c r="S1568" s="19">
        <v>0.5</v>
      </c>
      <c r="T1568">
        <v>0</v>
      </c>
      <c r="U1568" s="19"/>
      <c r="V1568" t="s">
        <v>97</v>
      </c>
      <c r="W1568">
        <v>6</v>
      </c>
      <c r="X1568" t="s">
        <v>100</v>
      </c>
      <c r="Y1568" t="b">
        <v>0</v>
      </c>
    </row>
    <row r="1569" spans="1:25" x14ac:dyDescent="0.25">
      <c r="A1569" t="s">
        <v>92</v>
      </c>
      <c r="B1569" t="s">
        <v>379</v>
      </c>
      <c r="C1569" t="s">
        <v>346</v>
      </c>
      <c r="D1569" t="s">
        <v>172</v>
      </c>
      <c r="E1569" t="s">
        <v>173</v>
      </c>
      <c r="F1569" t="s">
        <v>374</v>
      </c>
      <c r="G1569">
        <v>23284</v>
      </c>
      <c r="H1569" t="s">
        <v>392</v>
      </c>
      <c r="I1569">
        <v>1</v>
      </c>
      <c r="J1569" t="s">
        <v>105</v>
      </c>
      <c r="K1569" s="19">
        <v>0.29166666666666669</v>
      </c>
      <c r="L1569" s="19">
        <v>0.5625</v>
      </c>
      <c r="M1569">
        <v>6.5</v>
      </c>
      <c r="N1569">
        <v>210.66</v>
      </c>
      <c r="O1569">
        <v>48</v>
      </c>
      <c r="P1569">
        <v>76</v>
      </c>
      <c r="Q1569" t="s">
        <v>97</v>
      </c>
      <c r="R1569">
        <v>30</v>
      </c>
      <c r="S1569" s="19">
        <v>0.5</v>
      </c>
      <c r="T1569">
        <v>0</v>
      </c>
      <c r="U1569" s="19"/>
      <c r="V1569" t="s">
        <v>97</v>
      </c>
      <c r="W1569">
        <v>6</v>
      </c>
      <c r="X1569" t="s">
        <v>100</v>
      </c>
      <c r="Y1569" t="b">
        <v>0</v>
      </c>
    </row>
    <row r="1570" spans="1:25" x14ac:dyDescent="0.25">
      <c r="A1570" t="s">
        <v>92</v>
      </c>
      <c r="B1570" t="s">
        <v>379</v>
      </c>
      <c r="C1570" t="s">
        <v>346</v>
      </c>
      <c r="D1570" t="s">
        <v>172</v>
      </c>
      <c r="E1570" t="s">
        <v>173</v>
      </c>
      <c r="F1570" t="s">
        <v>374</v>
      </c>
      <c r="G1570">
        <v>23284</v>
      </c>
      <c r="H1570" t="s">
        <v>392</v>
      </c>
      <c r="I1570">
        <v>1</v>
      </c>
      <c r="J1570" t="s">
        <v>113</v>
      </c>
      <c r="K1570" s="19">
        <v>0.29166666666666669</v>
      </c>
      <c r="L1570" s="19">
        <v>0.5625</v>
      </c>
      <c r="M1570">
        <v>6.5</v>
      </c>
      <c r="N1570">
        <v>315.99</v>
      </c>
      <c r="O1570">
        <v>48</v>
      </c>
      <c r="P1570">
        <v>76</v>
      </c>
      <c r="Q1570" t="s">
        <v>97</v>
      </c>
      <c r="R1570">
        <v>30</v>
      </c>
      <c r="S1570" s="19">
        <v>0.5</v>
      </c>
      <c r="T1570">
        <v>0</v>
      </c>
      <c r="U1570" s="19"/>
      <c r="V1570" t="s">
        <v>97</v>
      </c>
      <c r="W1570">
        <v>6</v>
      </c>
      <c r="X1570" t="s">
        <v>100</v>
      </c>
      <c r="Y1570" t="b">
        <v>0</v>
      </c>
    </row>
    <row r="1571" spans="1:25" x14ac:dyDescent="0.25">
      <c r="A1571" t="s">
        <v>92</v>
      </c>
      <c r="B1571" t="s">
        <v>379</v>
      </c>
      <c r="C1571" t="s">
        <v>346</v>
      </c>
      <c r="D1571" t="s">
        <v>172</v>
      </c>
      <c r="E1571" t="s">
        <v>173</v>
      </c>
      <c r="F1571" t="s">
        <v>374</v>
      </c>
      <c r="G1571">
        <v>23284</v>
      </c>
      <c r="H1571" t="s">
        <v>392</v>
      </c>
      <c r="I1571">
        <v>1</v>
      </c>
      <c r="J1571" t="s">
        <v>114</v>
      </c>
      <c r="K1571" s="19">
        <v>0.29166666666666669</v>
      </c>
      <c r="L1571" s="19">
        <v>0.60416666666666663</v>
      </c>
      <c r="M1571">
        <v>7.5</v>
      </c>
      <c r="N1571">
        <v>430.1</v>
      </c>
      <c r="O1571">
        <v>48</v>
      </c>
      <c r="P1571">
        <v>76</v>
      </c>
      <c r="Q1571" t="s">
        <v>97</v>
      </c>
      <c r="R1571">
        <v>30</v>
      </c>
      <c r="S1571" s="19">
        <v>0.5</v>
      </c>
      <c r="T1571">
        <v>0</v>
      </c>
      <c r="U1571" s="19"/>
      <c r="V1571" t="s">
        <v>394</v>
      </c>
      <c r="W1571">
        <v>7</v>
      </c>
      <c r="X1571" t="s">
        <v>100</v>
      </c>
      <c r="Y1571" t="b">
        <v>0</v>
      </c>
    </row>
    <row r="1572" spans="1:25" x14ac:dyDescent="0.25">
      <c r="A1572" t="s">
        <v>92</v>
      </c>
      <c r="B1572" t="s">
        <v>379</v>
      </c>
      <c r="C1572" t="s">
        <v>346</v>
      </c>
      <c r="D1572" t="s">
        <v>172</v>
      </c>
      <c r="E1572" t="s">
        <v>173</v>
      </c>
      <c r="F1572" t="s">
        <v>374</v>
      </c>
      <c r="G1572">
        <v>23284</v>
      </c>
      <c r="H1572" t="s">
        <v>392</v>
      </c>
      <c r="I1572">
        <v>1</v>
      </c>
      <c r="J1572" t="s">
        <v>101</v>
      </c>
      <c r="K1572" s="19">
        <v>0.29166666666666669</v>
      </c>
      <c r="L1572" s="19">
        <v>0.60416666666666663</v>
      </c>
      <c r="M1572">
        <v>7.5</v>
      </c>
      <c r="N1572">
        <v>245.77</v>
      </c>
      <c r="O1572">
        <v>48</v>
      </c>
      <c r="P1572">
        <v>76</v>
      </c>
      <c r="Q1572" t="s">
        <v>97</v>
      </c>
      <c r="R1572">
        <v>30</v>
      </c>
      <c r="S1572" s="19">
        <v>0.5</v>
      </c>
      <c r="T1572">
        <v>0</v>
      </c>
      <c r="U1572" s="19"/>
      <c r="V1572" t="s">
        <v>97</v>
      </c>
      <c r="W1572">
        <v>7</v>
      </c>
      <c r="X1572" t="s">
        <v>100</v>
      </c>
      <c r="Y1572" t="b">
        <v>0</v>
      </c>
    </row>
    <row r="1573" spans="1:25" x14ac:dyDescent="0.25">
      <c r="A1573" t="s">
        <v>92</v>
      </c>
      <c r="B1573" t="s">
        <v>379</v>
      </c>
      <c r="C1573" t="s">
        <v>346</v>
      </c>
      <c r="D1573" t="s">
        <v>172</v>
      </c>
      <c r="E1573" t="s">
        <v>173</v>
      </c>
      <c r="F1573" t="s">
        <v>374</v>
      </c>
      <c r="G1573">
        <v>23284</v>
      </c>
      <c r="H1573" t="s">
        <v>392</v>
      </c>
      <c r="I1573">
        <v>2</v>
      </c>
      <c r="J1573" t="s">
        <v>113</v>
      </c>
      <c r="K1573" s="19">
        <v>0.29166666666666669</v>
      </c>
      <c r="L1573" s="19">
        <v>0.5625</v>
      </c>
      <c r="M1573">
        <v>6.5</v>
      </c>
      <c r="N1573">
        <v>315.99</v>
      </c>
      <c r="O1573">
        <v>48</v>
      </c>
      <c r="P1573">
        <v>76</v>
      </c>
      <c r="Q1573" t="s">
        <v>97</v>
      </c>
      <c r="R1573">
        <v>30</v>
      </c>
      <c r="S1573" s="19">
        <v>0.5</v>
      </c>
      <c r="T1573">
        <v>0</v>
      </c>
      <c r="U1573" s="19"/>
      <c r="V1573" t="s">
        <v>97</v>
      </c>
      <c r="W1573">
        <v>6</v>
      </c>
      <c r="X1573" t="s">
        <v>100</v>
      </c>
      <c r="Y1573" t="b">
        <v>0</v>
      </c>
    </row>
    <row r="1574" spans="1:25" x14ac:dyDescent="0.25">
      <c r="A1574" t="s">
        <v>92</v>
      </c>
      <c r="B1574" t="s">
        <v>379</v>
      </c>
      <c r="C1574" t="s">
        <v>346</v>
      </c>
      <c r="D1574" t="s">
        <v>172</v>
      </c>
      <c r="E1574" t="s">
        <v>173</v>
      </c>
      <c r="F1574" t="s">
        <v>374</v>
      </c>
      <c r="G1574">
        <v>23284</v>
      </c>
      <c r="H1574" t="s">
        <v>392</v>
      </c>
      <c r="I1574">
        <v>2</v>
      </c>
      <c r="J1574" t="s">
        <v>114</v>
      </c>
      <c r="K1574" s="19">
        <v>0.29166666666666669</v>
      </c>
      <c r="L1574" s="19">
        <v>0.60416666666666663</v>
      </c>
      <c r="M1574">
        <v>7.5</v>
      </c>
      <c r="N1574">
        <v>430.1</v>
      </c>
      <c r="O1574">
        <v>48</v>
      </c>
      <c r="P1574">
        <v>76</v>
      </c>
      <c r="Q1574" t="s">
        <v>97</v>
      </c>
      <c r="R1574">
        <v>30</v>
      </c>
      <c r="S1574" s="19">
        <v>0.5</v>
      </c>
      <c r="T1574">
        <v>0</v>
      </c>
      <c r="U1574" s="19"/>
      <c r="V1574" t="s">
        <v>97</v>
      </c>
      <c r="W1574">
        <v>7</v>
      </c>
      <c r="X1574" t="s">
        <v>100</v>
      </c>
      <c r="Y1574" t="b">
        <v>0</v>
      </c>
    </row>
    <row r="1575" spans="1:25" x14ac:dyDescent="0.25">
      <c r="A1575" t="s">
        <v>92</v>
      </c>
      <c r="B1575" t="s">
        <v>379</v>
      </c>
      <c r="C1575" t="s">
        <v>346</v>
      </c>
      <c r="D1575" t="s">
        <v>172</v>
      </c>
      <c r="E1575" t="s">
        <v>173</v>
      </c>
      <c r="F1575" t="s">
        <v>374</v>
      </c>
      <c r="G1575">
        <v>23284</v>
      </c>
      <c r="H1575" t="s">
        <v>392</v>
      </c>
      <c r="I1575">
        <v>2</v>
      </c>
      <c r="J1575" t="s">
        <v>103</v>
      </c>
      <c r="K1575" s="19">
        <v>0.29166666666666669</v>
      </c>
      <c r="L1575" s="19">
        <v>0.60416666666666663</v>
      </c>
      <c r="M1575">
        <v>7.5</v>
      </c>
      <c r="N1575">
        <v>245.77</v>
      </c>
      <c r="O1575">
        <v>48</v>
      </c>
      <c r="P1575">
        <v>76</v>
      </c>
      <c r="Q1575" t="s">
        <v>97</v>
      </c>
      <c r="R1575">
        <v>30</v>
      </c>
      <c r="S1575" s="19">
        <v>0.5</v>
      </c>
      <c r="T1575">
        <v>0</v>
      </c>
      <c r="U1575" s="19"/>
      <c r="V1575" t="s">
        <v>97</v>
      </c>
      <c r="W1575">
        <v>7</v>
      </c>
      <c r="X1575" t="s">
        <v>100</v>
      </c>
      <c r="Y1575" t="b">
        <v>0</v>
      </c>
    </row>
    <row r="1576" spans="1:25" x14ac:dyDescent="0.25">
      <c r="A1576" t="s">
        <v>92</v>
      </c>
      <c r="B1576" t="s">
        <v>379</v>
      </c>
      <c r="C1576" t="s">
        <v>346</v>
      </c>
      <c r="D1576" t="s">
        <v>172</v>
      </c>
      <c r="E1576" t="s">
        <v>173</v>
      </c>
      <c r="F1576" t="s">
        <v>374</v>
      </c>
      <c r="G1576">
        <v>23872</v>
      </c>
      <c r="H1576" t="s">
        <v>381</v>
      </c>
      <c r="I1576">
        <v>1</v>
      </c>
      <c r="J1576" t="s">
        <v>102</v>
      </c>
      <c r="K1576" s="19">
        <v>0.29166666666666669</v>
      </c>
      <c r="L1576" s="19">
        <v>0.60416666666666663</v>
      </c>
      <c r="M1576">
        <v>7.5</v>
      </c>
      <c r="N1576">
        <v>245.77</v>
      </c>
      <c r="O1576">
        <v>76</v>
      </c>
      <c r="P1576">
        <v>76</v>
      </c>
      <c r="Q1576" t="s">
        <v>97</v>
      </c>
      <c r="R1576">
        <v>30</v>
      </c>
      <c r="S1576" s="19">
        <v>0.5</v>
      </c>
      <c r="T1576">
        <v>0</v>
      </c>
      <c r="U1576" s="19"/>
      <c r="V1576" t="s">
        <v>97</v>
      </c>
      <c r="W1576">
        <v>7</v>
      </c>
      <c r="X1576" t="s">
        <v>100</v>
      </c>
      <c r="Y1576" t="b">
        <v>0</v>
      </c>
    </row>
    <row r="1577" spans="1:25" x14ac:dyDescent="0.25">
      <c r="A1577" t="s">
        <v>92</v>
      </c>
      <c r="B1577" t="s">
        <v>379</v>
      </c>
      <c r="C1577" t="s">
        <v>346</v>
      </c>
      <c r="D1577" t="s">
        <v>172</v>
      </c>
      <c r="E1577" t="s">
        <v>173</v>
      </c>
      <c r="F1577" t="s">
        <v>374</v>
      </c>
      <c r="G1577">
        <v>23872</v>
      </c>
      <c r="H1577" t="s">
        <v>381</v>
      </c>
      <c r="I1577">
        <v>2</v>
      </c>
      <c r="J1577" t="s">
        <v>113</v>
      </c>
      <c r="K1577" s="19">
        <v>0.29166666666666669</v>
      </c>
      <c r="L1577" s="19">
        <v>0.60416666666666663</v>
      </c>
      <c r="M1577">
        <v>7.5</v>
      </c>
      <c r="N1577">
        <v>368.65</v>
      </c>
      <c r="O1577">
        <v>76</v>
      </c>
      <c r="P1577">
        <v>76</v>
      </c>
      <c r="Q1577" t="s">
        <v>97</v>
      </c>
      <c r="R1577">
        <v>30</v>
      </c>
      <c r="S1577" s="19">
        <v>0.5</v>
      </c>
      <c r="T1577">
        <v>0</v>
      </c>
      <c r="U1577" s="19"/>
      <c r="V1577" t="s">
        <v>97</v>
      </c>
      <c r="W1577">
        <v>7</v>
      </c>
      <c r="X1577" t="s">
        <v>100</v>
      </c>
      <c r="Y1577" t="b">
        <v>0</v>
      </c>
    </row>
    <row r="1578" spans="1:25" x14ac:dyDescent="0.25">
      <c r="A1578" t="s">
        <v>92</v>
      </c>
      <c r="B1578" t="s">
        <v>379</v>
      </c>
      <c r="C1578" t="s">
        <v>346</v>
      </c>
      <c r="D1578" t="s">
        <v>172</v>
      </c>
      <c r="E1578" t="s">
        <v>173</v>
      </c>
      <c r="F1578" t="s">
        <v>374</v>
      </c>
      <c r="G1578">
        <v>23877</v>
      </c>
      <c r="H1578" t="s">
        <v>397</v>
      </c>
      <c r="I1578">
        <v>1</v>
      </c>
      <c r="J1578" t="s">
        <v>101</v>
      </c>
      <c r="K1578" s="19">
        <v>0.29166666666666669</v>
      </c>
      <c r="L1578" s="19">
        <v>0.5625</v>
      </c>
      <c r="M1578">
        <v>6.5</v>
      </c>
      <c r="N1578">
        <v>210.66</v>
      </c>
      <c r="O1578">
        <v>76</v>
      </c>
      <c r="P1578">
        <v>76</v>
      </c>
      <c r="Q1578" t="s">
        <v>97</v>
      </c>
      <c r="R1578">
        <v>30</v>
      </c>
      <c r="S1578" s="19">
        <v>0.5</v>
      </c>
      <c r="T1578">
        <v>0</v>
      </c>
      <c r="U1578" s="19"/>
      <c r="V1578" t="s">
        <v>97</v>
      </c>
      <c r="W1578">
        <v>6</v>
      </c>
      <c r="X1578" t="s">
        <v>100</v>
      </c>
      <c r="Y1578" t="b">
        <v>0</v>
      </c>
    </row>
    <row r="1579" spans="1:25" x14ac:dyDescent="0.25">
      <c r="A1579" t="s">
        <v>92</v>
      </c>
      <c r="B1579" t="s">
        <v>379</v>
      </c>
      <c r="C1579" t="s">
        <v>346</v>
      </c>
      <c r="D1579" t="s">
        <v>172</v>
      </c>
      <c r="E1579" t="s">
        <v>173</v>
      </c>
      <c r="F1579" t="s">
        <v>374</v>
      </c>
      <c r="G1579">
        <v>23877</v>
      </c>
      <c r="H1579" t="s">
        <v>397</v>
      </c>
      <c r="I1579">
        <v>2</v>
      </c>
      <c r="J1579" t="s">
        <v>102</v>
      </c>
      <c r="K1579" s="19">
        <v>0.29166666666666669</v>
      </c>
      <c r="L1579" s="19">
        <v>0.5625</v>
      </c>
      <c r="M1579">
        <v>6.5</v>
      </c>
      <c r="N1579">
        <v>210.66</v>
      </c>
      <c r="O1579">
        <v>76</v>
      </c>
      <c r="P1579">
        <v>76</v>
      </c>
      <c r="Q1579" t="s">
        <v>97</v>
      </c>
      <c r="R1579">
        <v>30</v>
      </c>
      <c r="S1579" s="19">
        <v>0.5</v>
      </c>
      <c r="T1579">
        <v>0</v>
      </c>
      <c r="U1579" s="19"/>
      <c r="V1579" t="s">
        <v>97</v>
      </c>
      <c r="W1579">
        <v>6</v>
      </c>
      <c r="X1579" t="s">
        <v>100</v>
      </c>
      <c r="Y1579" t="b">
        <v>0</v>
      </c>
    </row>
    <row r="1580" spans="1:25" x14ac:dyDescent="0.25">
      <c r="A1580" t="s">
        <v>92</v>
      </c>
      <c r="B1580" t="s">
        <v>379</v>
      </c>
      <c r="C1580" t="s">
        <v>346</v>
      </c>
      <c r="D1580" t="s">
        <v>172</v>
      </c>
      <c r="E1580" t="s">
        <v>173</v>
      </c>
      <c r="F1580" t="s">
        <v>351</v>
      </c>
      <c r="G1580">
        <v>25408</v>
      </c>
      <c r="H1580" t="s">
        <v>386</v>
      </c>
      <c r="I1580">
        <v>2</v>
      </c>
      <c r="J1580" t="s">
        <v>101</v>
      </c>
      <c r="K1580" s="19">
        <v>0.29166666666666669</v>
      </c>
      <c r="L1580" s="19">
        <v>0.64583333333333337</v>
      </c>
      <c r="M1580">
        <v>8.5</v>
      </c>
      <c r="N1580">
        <v>266.8</v>
      </c>
      <c r="O1580">
        <v>16</v>
      </c>
      <c r="P1580">
        <v>76</v>
      </c>
      <c r="Q1580" t="s">
        <v>97</v>
      </c>
      <c r="R1580">
        <v>30</v>
      </c>
      <c r="S1580" s="19">
        <v>0.5</v>
      </c>
      <c r="U1580" s="19"/>
      <c r="V1580" t="s">
        <v>377</v>
      </c>
      <c r="W1580">
        <v>8</v>
      </c>
      <c r="X1580" t="s">
        <v>382</v>
      </c>
      <c r="Y1580" t="b">
        <v>0</v>
      </c>
    </row>
    <row r="1581" spans="1:25" x14ac:dyDescent="0.25">
      <c r="A1581" t="s">
        <v>92</v>
      </c>
      <c r="B1581" t="s">
        <v>379</v>
      </c>
      <c r="C1581" t="s">
        <v>346</v>
      </c>
      <c r="D1581" t="s">
        <v>172</v>
      </c>
      <c r="E1581" t="s">
        <v>209</v>
      </c>
      <c r="F1581" t="s">
        <v>97</v>
      </c>
      <c r="H1581" t="s">
        <v>97</v>
      </c>
      <c r="I1581">
        <v>1</v>
      </c>
      <c r="J1581" t="s">
        <v>102</v>
      </c>
      <c r="K1581" s="19">
        <v>0.94791666666666663</v>
      </c>
      <c r="L1581" s="19">
        <v>0.30208333333333331</v>
      </c>
      <c r="M1581">
        <v>17</v>
      </c>
      <c r="N1581">
        <v>613.64</v>
      </c>
      <c r="O1581">
        <v>0</v>
      </c>
      <c r="P1581">
        <v>0</v>
      </c>
      <c r="Q1581" t="s">
        <v>97</v>
      </c>
      <c r="R1581">
        <v>60</v>
      </c>
      <c r="S1581" s="19">
        <v>0</v>
      </c>
      <c r="T1581">
        <v>0</v>
      </c>
      <c r="U1581" s="19"/>
      <c r="V1581" t="s">
        <v>97</v>
      </c>
      <c r="W1581">
        <v>16</v>
      </c>
      <c r="X1581" t="s">
        <v>100</v>
      </c>
      <c r="Y1581" t="b">
        <v>0</v>
      </c>
    </row>
    <row r="1582" spans="1:25" x14ac:dyDescent="0.25">
      <c r="A1582" t="s">
        <v>92</v>
      </c>
      <c r="B1582" t="s">
        <v>379</v>
      </c>
      <c r="C1582" t="s">
        <v>346</v>
      </c>
      <c r="D1582" t="s">
        <v>172</v>
      </c>
      <c r="E1582" t="s">
        <v>209</v>
      </c>
      <c r="F1582" t="s">
        <v>97</v>
      </c>
      <c r="H1582" t="s">
        <v>97</v>
      </c>
      <c r="I1582">
        <v>1</v>
      </c>
      <c r="J1582" t="s">
        <v>103</v>
      </c>
      <c r="K1582" s="19">
        <v>0.94791666666666663</v>
      </c>
      <c r="L1582" s="19">
        <v>0.30208333333333331</v>
      </c>
      <c r="M1582">
        <v>8.5</v>
      </c>
      <c r="N1582">
        <v>306.82</v>
      </c>
      <c r="O1582">
        <v>0</v>
      </c>
      <c r="P1582">
        <v>0</v>
      </c>
      <c r="Q1582" t="s">
        <v>97</v>
      </c>
      <c r="R1582">
        <v>30</v>
      </c>
      <c r="S1582" s="19">
        <v>0</v>
      </c>
      <c r="T1582">
        <v>0</v>
      </c>
      <c r="U1582" s="19">
        <v>0.41666666666666669</v>
      </c>
      <c r="V1582" t="s">
        <v>97</v>
      </c>
      <c r="W1582">
        <v>8</v>
      </c>
      <c r="X1582" t="s">
        <v>100</v>
      </c>
      <c r="Y1582" t="b">
        <v>0</v>
      </c>
    </row>
    <row r="1583" spans="1:25" x14ac:dyDescent="0.25">
      <c r="A1583" t="s">
        <v>92</v>
      </c>
      <c r="B1583" t="s">
        <v>379</v>
      </c>
      <c r="C1583" t="s">
        <v>346</v>
      </c>
      <c r="D1583" t="s">
        <v>172</v>
      </c>
      <c r="E1583" t="s">
        <v>209</v>
      </c>
      <c r="F1583" t="s">
        <v>97</v>
      </c>
      <c r="H1583" t="s">
        <v>97</v>
      </c>
      <c r="I1583">
        <v>2</v>
      </c>
      <c r="J1583" t="s">
        <v>99</v>
      </c>
      <c r="K1583" s="19">
        <v>0.94791666666666663</v>
      </c>
      <c r="L1583" s="19">
        <v>0.30208333333333331</v>
      </c>
      <c r="M1583">
        <v>8.5</v>
      </c>
      <c r="N1583">
        <v>306.82</v>
      </c>
      <c r="O1583">
        <v>0</v>
      </c>
      <c r="P1583">
        <v>0</v>
      </c>
      <c r="Q1583" t="s">
        <v>97</v>
      </c>
      <c r="R1583">
        <v>30</v>
      </c>
      <c r="S1583" s="19">
        <v>0</v>
      </c>
      <c r="T1583">
        <v>0</v>
      </c>
      <c r="U1583" s="19">
        <v>0.41666666666666669</v>
      </c>
      <c r="V1583" t="s">
        <v>97</v>
      </c>
      <c r="W1583">
        <v>8</v>
      </c>
      <c r="X1583" t="s">
        <v>100</v>
      </c>
      <c r="Y1583" t="b">
        <v>0</v>
      </c>
    </row>
    <row r="1584" spans="1:25" x14ac:dyDescent="0.25">
      <c r="A1584" t="s">
        <v>92</v>
      </c>
      <c r="B1584" t="s">
        <v>379</v>
      </c>
      <c r="C1584" t="s">
        <v>346</v>
      </c>
      <c r="D1584" t="s">
        <v>172</v>
      </c>
      <c r="E1584" t="s">
        <v>209</v>
      </c>
      <c r="F1584" t="s">
        <v>97</v>
      </c>
      <c r="H1584" t="s">
        <v>97</v>
      </c>
      <c r="I1584">
        <v>2</v>
      </c>
      <c r="J1584" t="s">
        <v>114</v>
      </c>
      <c r="K1584" s="19">
        <v>0.94791666666666663</v>
      </c>
      <c r="L1584" s="19">
        <v>0.30208333333333331</v>
      </c>
      <c r="M1584">
        <v>8.5</v>
      </c>
      <c r="N1584">
        <v>331.83</v>
      </c>
      <c r="O1584">
        <v>0</v>
      </c>
      <c r="P1584">
        <v>0</v>
      </c>
      <c r="Q1584" t="s">
        <v>97</v>
      </c>
      <c r="R1584">
        <v>30</v>
      </c>
      <c r="S1584" s="19">
        <v>0</v>
      </c>
      <c r="T1584">
        <v>0</v>
      </c>
      <c r="U1584" s="19">
        <v>0.41666666666666669</v>
      </c>
      <c r="V1584" t="s">
        <v>97</v>
      </c>
      <c r="W1584">
        <v>8</v>
      </c>
      <c r="X1584" t="s">
        <v>100</v>
      </c>
      <c r="Y1584" t="b">
        <v>0</v>
      </c>
    </row>
    <row r="1585" spans="1:25" x14ac:dyDescent="0.25">
      <c r="A1585" t="s">
        <v>92</v>
      </c>
      <c r="B1585" t="s">
        <v>379</v>
      </c>
      <c r="C1585" t="s">
        <v>346</v>
      </c>
      <c r="D1585" t="s">
        <v>172</v>
      </c>
      <c r="E1585" t="s">
        <v>209</v>
      </c>
      <c r="F1585" t="s">
        <v>97</v>
      </c>
      <c r="H1585" t="s">
        <v>97</v>
      </c>
      <c r="I1585">
        <v>2</v>
      </c>
      <c r="J1585" t="s">
        <v>101</v>
      </c>
      <c r="K1585" s="19">
        <v>0.94791666666666663</v>
      </c>
      <c r="L1585" s="19">
        <v>0.30208333333333331</v>
      </c>
      <c r="M1585">
        <v>17</v>
      </c>
      <c r="N1585">
        <v>569.66</v>
      </c>
      <c r="O1585">
        <v>0</v>
      </c>
      <c r="P1585">
        <v>0</v>
      </c>
      <c r="Q1585" t="s">
        <v>97</v>
      </c>
      <c r="R1585">
        <v>60</v>
      </c>
      <c r="S1585" s="19">
        <v>0</v>
      </c>
      <c r="T1585">
        <v>0</v>
      </c>
      <c r="U1585" s="19"/>
      <c r="V1585" t="s">
        <v>97</v>
      </c>
      <c r="W1585">
        <v>16</v>
      </c>
      <c r="X1585" t="s">
        <v>100</v>
      </c>
      <c r="Y1585" t="b">
        <v>0</v>
      </c>
    </row>
    <row r="1586" spans="1:25" x14ac:dyDescent="0.25">
      <c r="A1586" t="s">
        <v>92</v>
      </c>
      <c r="B1586" t="s">
        <v>379</v>
      </c>
      <c r="C1586" t="s">
        <v>346</v>
      </c>
      <c r="D1586" t="s">
        <v>172</v>
      </c>
      <c r="E1586" t="s">
        <v>209</v>
      </c>
      <c r="F1586" t="s">
        <v>97</v>
      </c>
      <c r="H1586" t="s">
        <v>97</v>
      </c>
      <c r="I1586">
        <v>2</v>
      </c>
      <c r="J1586" t="s">
        <v>102</v>
      </c>
      <c r="K1586" s="19">
        <v>0.94791666666666663</v>
      </c>
      <c r="L1586" s="19">
        <v>0.30208333333333331</v>
      </c>
      <c r="M1586">
        <v>8.5</v>
      </c>
      <c r="N1586">
        <v>306.82</v>
      </c>
      <c r="O1586">
        <v>0</v>
      </c>
      <c r="P1586">
        <v>0</v>
      </c>
      <c r="Q1586" t="s">
        <v>97</v>
      </c>
      <c r="R1586">
        <v>30</v>
      </c>
      <c r="S1586" s="19">
        <v>0</v>
      </c>
      <c r="T1586">
        <v>0</v>
      </c>
      <c r="U1586" s="19">
        <v>0.41666666666666669</v>
      </c>
      <c r="V1586" t="s">
        <v>97</v>
      </c>
      <c r="W1586">
        <v>8</v>
      </c>
      <c r="X1586" t="s">
        <v>100</v>
      </c>
      <c r="Y1586" t="b">
        <v>0</v>
      </c>
    </row>
    <row r="1587" spans="1:25" x14ac:dyDescent="0.25">
      <c r="A1587" t="s">
        <v>92</v>
      </c>
      <c r="B1587" t="s">
        <v>379</v>
      </c>
      <c r="C1587" t="s">
        <v>346</v>
      </c>
      <c r="D1587" t="s">
        <v>172</v>
      </c>
      <c r="E1587" t="s">
        <v>209</v>
      </c>
      <c r="F1587" t="s">
        <v>97</v>
      </c>
      <c r="H1587" t="s">
        <v>97</v>
      </c>
      <c r="I1587">
        <v>2</v>
      </c>
      <c r="J1587" t="s">
        <v>103</v>
      </c>
      <c r="K1587" s="19">
        <v>0.94791666666666663</v>
      </c>
      <c r="L1587" s="19">
        <v>0.30208333333333331</v>
      </c>
      <c r="M1587">
        <v>8.5</v>
      </c>
      <c r="N1587">
        <v>262.83999999999997</v>
      </c>
      <c r="O1587">
        <v>0</v>
      </c>
      <c r="P1587">
        <v>0</v>
      </c>
      <c r="Q1587" t="s">
        <v>97</v>
      </c>
      <c r="R1587">
        <v>30</v>
      </c>
      <c r="S1587" s="19">
        <v>0</v>
      </c>
      <c r="T1587">
        <v>0</v>
      </c>
      <c r="U1587" s="19">
        <v>0.41666666666666669</v>
      </c>
      <c r="V1587" t="s">
        <v>97</v>
      </c>
      <c r="W1587">
        <v>8</v>
      </c>
      <c r="X1587" t="s">
        <v>100</v>
      </c>
      <c r="Y1587" t="b">
        <v>0</v>
      </c>
    </row>
    <row r="1588" spans="1:25" x14ac:dyDescent="0.25">
      <c r="A1588" t="s">
        <v>92</v>
      </c>
      <c r="B1588" t="s">
        <v>379</v>
      </c>
      <c r="C1588" t="s">
        <v>346</v>
      </c>
      <c r="D1588" t="s">
        <v>172</v>
      </c>
      <c r="E1588" t="s">
        <v>209</v>
      </c>
      <c r="F1588" t="s">
        <v>97</v>
      </c>
      <c r="G1588">
        <v>10968</v>
      </c>
      <c r="H1588" t="s">
        <v>398</v>
      </c>
      <c r="I1588">
        <v>1</v>
      </c>
      <c r="J1588" t="s">
        <v>105</v>
      </c>
      <c r="K1588" s="19">
        <v>0.94791666666666663</v>
      </c>
      <c r="L1588" s="19">
        <v>0.30208333333333331</v>
      </c>
      <c r="M1588">
        <v>8.5</v>
      </c>
      <c r="N1588">
        <v>405.96</v>
      </c>
      <c r="O1588">
        <v>32</v>
      </c>
      <c r="P1588">
        <v>76</v>
      </c>
      <c r="Q1588" t="s">
        <v>97</v>
      </c>
      <c r="R1588">
        <v>30</v>
      </c>
      <c r="S1588" s="19">
        <v>0</v>
      </c>
      <c r="T1588">
        <v>0</v>
      </c>
      <c r="U1588" s="19">
        <v>0.41666666666666669</v>
      </c>
      <c r="V1588" t="s">
        <v>97</v>
      </c>
      <c r="W1588">
        <v>8</v>
      </c>
      <c r="X1588" t="s">
        <v>100</v>
      </c>
      <c r="Y1588" t="b">
        <v>0</v>
      </c>
    </row>
    <row r="1589" spans="1:25" x14ac:dyDescent="0.25">
      <c r="A1589" t="s">
        <v>92</v>
      </c>
      <c r="B1589" t="s">
        <v>379</v>
      </c>
      <c r="C1589" t="s">
        <v>346</v>
      </c>
      <c r="D1589" t="s">
        <v>172</v>
      </c>
      <c r="E1589" t="s">
        <v>209</v>
      </c>
      <c r="F1589" t="s">
        <v>97</v>
      </c>
      <c r="G1589">
        <v>10968</v>
      </c>
      <c r="H1589" t="s">
        <v>398</v>
      </c>
      <c r="I1589">
        <v>1</v>
      </c>
      <c r="J1589" t="s">
        <v>113</v>
      </c>
      <c r="K1589" s="19">
        <v>0.94791666666666663</v>
      </c>
      <c r="L1589" s="19">
        <v>0.30208333333333331</v>
      </c>
      <c r="M1589">
        <v>8.5</v>
      </c>
      <c r="N1589">
        <v>480.57</v>
      </c>
      <c r="O1589">
        <v>32</v>
      </c>
      <c r="P1589">
        <v>76</v>
      </c>
      <c r="Q1589" t="s">
        <v>97</v>
      </c>
      <c r="R1589">
        <v>30</v>
      </c>
      <c r="S1589" s="19">
        <v>0</v>
      </c>
      <c r="T1589">
        <v>0</v>
      </c>
      <c r="U1589" s="19">
        <v>0.41666666666666669</v>
      </c>
      <c r="V1589" t="s">
        <v>97</v>
      </c>
      <c r="W1589">
        <v>8</v>
      </c>
      <c r="X1589" t="s">
        <v>100</v>
      </c>
      <c r="Y1589" t="b">
        <v>0</v>
      </c>
    </row>
    <row r="1590" spans="1:25" x14ac:dyDescent="0.25">
      <c r="A1590" t="s">
        <v>92</v>
      </c>
      <c r="B1590" t="s">
        <v>379</v>
      </c>
      <c r="C1590" t="s">
        <v>346</v>
      </c>
      <c r="D1590" t="s">
        <v>172</v>
      </c>
      <c r="E1590" t="s">
        <v>209</v>
      </c>
      <c r="F1590" t="s">
        <v>97</v>
      </c>
      <c r="G1590">
        <v>10968</v>
      </c>
      <c r="H1590" t="s">
        <v>398</v>
      </c>
      <c r="I1590">
        <v>1</v>
      </c>
      <c r="J1590" t="s">
        <v>114</v>
      </c>
      <c r="K1590" s="19">
        <v>0.94791666666666663</v>
      </c>
      <c r="L1590" s="19">
        <v>0.30208333333333331</v>
      </c>
      <c r="M1590">
        <v>8.5</v>
      </c>
      <c r="N1590">
        <v>349.34</v>
      </c>
      <c r="O1590">
        <v>32</v>
      </c>
      <c r="P1590">
        <v>76</v>
      </c>
      <c r="Q1590" t="s">
        <v>97</v>
      </c>
      <c r="R1590">
        <v>30</v>
      </c>
      <c r="S1590" s="19">
        <v>0</v>
      </c>
      <c r="T1590">
        <v>0</v>
      </c>
      <c r="U1590" s="19">
        <v>0.41666666666666669</v>
      </c>
      <c r="V1590" t="s">
        <v>97</v>
      </c>
      <c r="W1590">
        <v>8</v>
      </c>
      <c r="X1590" t="s">
        <v>100</v>
      </c>
      <c r="Y1590" t="b">
        <v>0</v>
      </c>
    </row>
    <row r="1591" spans="1:25" x14ac:dyDescent="0.25">
      <c r="A1591" t="s">
        <v>92</v>
      </c>
      <c r="B1591" t="s">
        <v>379</v>
      </c>
      <c r="C1591" t="s">
        <v>346</v>
      </c>
      <c r="D1591" t="s">
        <v>172</v>
      </c>
      <c r="E1591" t="s">
        <v>209</v>
      </c>
      <c r="F1591" t="s">
        <v>97</v>
      </c>
      <c r="G1591">
        <v>10968</v>
      </c>
      <c r="H1591" t="s">
        <v>398</v>
      </c>
      <c r="I1591">
        <v>1</v>
      </c>
      <c r="J1591" t="s">
        <v>101</v>
      </c>
      <c r="K1591" s="19">
        <v>0.94791666666666663</v>
      </c>
      <c r="L1591" s="19">
        <v>0.30208333333333331</v>
      </c>
      <c r="M1591">
        <v>8.5</v>
      </c>
      <c r="N1591">
        <v>323.01</v>
      </c>
      <c r="O1591">
        <v>32</v>
      </c>
      <c r="P1591">
        <v>76</v>
      </c>
      <c r="Q1591" t="s">
        <v>97</v>
      </c>
      <c r="R1591">
        <v>30</v>
      </c>
      <c r="S1591" s="19">
        <v>0</v>
      </c>
      <c r="T1591">
        <v>0</v>
      </c>
      <c r="U1591" s="19"/>
      <c r="V1591" t="s">
        <v>97</v>
      </c>
      <c r="W1591">
        <v>8</v>
      </c>
      <c r="X1591" t="s">
        <v>100</v>
      </c>
      <c r="Y1591" t="b">
        <v>0</v>
      </c>
    </row>
    <row r="1592" spans="1:25" x14ac:dyDescent="0.25">
      <c r="A1592" t="s">
        <v>92</v>
      </c>
      <c r="B1592" t="s">
        <v>379</v>
      </c>
      <c r="C1592" t="s">
        <v>346</v>
      </c>
      <c r="D1592" t="s">
        <v>172</v>
      </c>
      <c r="E1592" t="s">
        <v>209</v>
      </c>
      <c r="F1592" t="s">
        <v>97</v>
      </c>
      <c r="G1592">
        <v>13581</v>
      </c>
      <c r="H1592" t="s">
        <v>399</v>
      </c>
      <c r="I1592">
        <v>1</v>
      </c>
      <c r="J1592" t="s">
        <v>105</v>
      </c>
      <c r="K1592" s="19">
        <v>0.94791666666666663</v>
      </c>
      <c r="L1592" s="19">
        <v>0.30208333333333331</v>
      </c>
      <c r="M1592">
        <v>8.5</v>
      </c>
      <c r="N1592">
        <v>405.96</v>
      </c>
      <c r="O1592">
        <v>64</v>
      </c>
      <c r="P1592">
        <v>76</v>
      </c>
      <c r="Q1592" t="s">
        <v>97</v>
      </c>
      <c r="R1592">
        <v>30</v>
      </c>
      <c r="S1592" s="19">
        <v>0</v>
      </c>
      <c r="T1592">
        <v>0</v>
      </c>
      <c r="U1592" s="19">
        <v>0.41666666666666669</v>
      </c>
      <c r="V1592" t="s">
        <v>97</v>
      </c>
      <c r="W1592">
        <v>8</v>
      </c>
      <c r="X1592" t="s">
        <v>100</v>
      </c>
      <c r="Y1592" t="b">
        <v>0</v>
      </c>
    </row>
    <row r="1593" spans="1:25" x14ac:dyDescent="0.25">
      <c r="A1593" t="s">
        <v>92</v>
      </c>
      <c r="B1593" t="s">
        <v>379</v>
      </c>
      <c r="C1593" t="s">
        <v>346</v>
      </c>
      <c r="D1593" t="s">
        <v>172</v>
      </c>
      <c r="E1593" t="s">
        <v>209</v>
      </c>
      <c r="F1593" t="s">
        <v>97</v>
      </c>
      <c r="G1593">
        <v>13581</v>
      </c>
      <c r="H1593" t="s">
        <v>399</v>
      </c>
      <c r="I1593">
        <v>1</v>
      </c>
      <c r="J1593" t="s">
        <v>99</v>
      </c>
      <c r="K1593" s="19">
        <v>0.94791666666666663</v>
      </c>
      <c r="L1593" s="19">
        <v>0.30208333333333331</v>
      </c>
      <c r="M1593">
        <v>8.5</v>
      </c>
      <c r="N1593">
        <v>323.01</v>
      </c>
      <c r="O1593">
        <v>64</v>
      </c>
      <c r="P1593">
        <v>76</v>
      </c>
      <c r="Q1593" t="s">
        <v>97</v>
      </c>
      <c r="R1593">
        <v>30</v>
      </c>
      <c r="S1593" s="19">
        <v>0</v>
      </c>
      <c r="T1593">
        <v>0</v>
      </c>
      <c r="U1593" s="19"/>
      <c r="V1593" t="s">
        <v>97</v>
      </c>
      <c r="W1593">
        <v>8</v>
      </c>
      <c r="X1593" t="s">
        <v>100</v>
      </c>
      <c r="Y1593" t="b">
        <v>0</v>
      </c>
    </row>
    <row r="1594" spans="1:25" x14ac:dyDescent="0.25">
      <c r="A1594" t="s">
        <v>92</v>
      </c>
      <c r="B1594" t="s">
        <v>379</v>
      </c>
      <c r="C1594" t="s">
        <v>346</v>
      </c>
      <c r="D1594" t="s">
        <v>172</v>
      </c>
      <c r="E1594" t="s">
        <v>209</v>
      </c>
      <c r="F1594" t="s">
        <v>97</v>
      </c>
      <c r="G1594">
        <v>13581</v>
      </c>
      <c r="H1594" t="s">
        <v>399</v>
      </c>
      <c r="I1594">
        <v>1</v>
      </c>
      <c r="J1594" t="s">
        <v>113</v>
      </c>
      <c r="K1594" s="19">
        <v>0.94791666666666663</v>
      </c>
      <c r="L1594" s="19">
        <v>0.30208333333333331</v>
      </c>
      <c r="M1594">
        <v>8.5</v>
      </c>
      <c r="N1594">
        <v>480.57</v>
      </c>
      <c r="O1594">
        <v>64</v>
      </c>
      <c r="P1594">
        <v>76</v>
      </c>
      <c r="Q1594" t="s">
        <v>97</v>
      </c>
      <c r="R1594">
        <v>30</v>
      </c>
      <c r="S1594" s="19">
        <v>0</v>
      </c>
      <c r="T1594">
        <v>0</v>
      </c>
      <c r="U1594" s="19">
        <v>0.41666666666666669</v>
      </c>
      <c r="V1594" t="s">
        <v>97</v>
      </c>
      <c r="W1594">
        <v>8</v>
      </c>
      <c r="X1594" t="s">
        <v>100</v>
      </c>
      <c r="Y1594" t="b">
        <v>0</v>
      </c>
    </row>
    <row r="1595" spans="1:25" x14ac:dyDescent="0.25">
      <c r="A1595" t="s">
        <v>92</v>
      </c>
      <c r="B1595" t="s">
        <v>379</v>
      </c>
      <c r="C1595" t="s">
        <v>346</v>
      </c>
      <c r="D1595" t="s">
        <v>172</v>
      </c>
      <c r="E1595" t="s">
        <v>209</v>
      </c>
      <c r="F1595" t="s">
        <v>97</v>
      </c>
      <c r="G1595">
        <v>13581</v>
      </c>
      <c r="H1595" t="s">
        <v>399</v>
      </c>
      <c r="I1595">
        <v>1</v>
      </c>
      <c r="J1595" t="s">
        <v>114</v>
      </c>
      <c r="K1595" s="19">
        <v>0.94791666666666663</v>
      </c>
      <c r="L1595" s="19">
        <v>0.30208333333333331</v>
      </c>
      <c r="M1595">
        <v>8.5</v>
      </c>
      <c r="N1595">
        <v>349.34</v>
      </c>
      <c r="O1595">
        <v>64</v>
      </c>
      <c r="P1595">
        <v>76</v>
      </c>
      <c r="Q1595" t="s">
        <v>97</v>
      </c>
      <c r="R1595">
        <v>30</v>
      </c>
      <c r="S1595" s="19">
        <v>0</v>
      </c>
      <c r="T1595">
        <v>0</v>
      </c>
      <c r="U1595" s="19">
        <v>0.41666666666666669</v>
      </c>
      <c r="V1595" t="s">
        <v>97</v>
      </c>
      <c r="W1595">
        <v>8</v>
      </c>
      <c r="X1595" t="s">
        <v>100</v>
      </c>
      <c r="Y1595" t="b">
        <v>0</v>
      </c>
    </row>
    <row r="1596" spans="1:25" x14ac:dyDescent="0.25">
      <c r="A1596" t="s">
        <v>92</v>
      </c>
      <c r="B1596" t="s">
        <v>379</v>
      </c>
      <c r="C1596" t="s">
        <v>346</v>
      </c>
      <c r="D1596" t="s">
        <v>172</v>
      </c>
      <c r="E1596" t="s">
        <v>209</v>
      </c>
      <c r="F1596" t="s">
        <v>97</v>
      </c>
      <c r="G1596">
        <v>13581</v>
      </c>
      <c r="H1596" t="s">
        <v>399</v>
      </c>
      <c r="I1596">
        <v>1</v>
      </c>
      <c r="J1596" t="s">
        <v>101</v>
      </c>
      <c r="K1596" s="19">
        <v>0.94791666666666663</v>
      </c>
      <c r="L1596" s="19">
        <v>0.30208333333333331</v>
      </c>
      <c r="M1596">
        <v>8.5</v>
      </c>
      <c r="N1596">
        <v>323.01</v>
      </c>
      <c r="O1596">
        <v>64</v>
      </c>
      <c r="P1596">
        <v>76</v>
      </c>
      <c r="Q1596" t="s">
        <v>97</v>
      </c>
      <c r="R1596">
        <v>30</v>
      </c>
      <c r="S1596" s="19">
        <v>0</v>
      </c>
      <c r="T1596">
        <v>0</v>
      </c>
      <c r="U1596" s="19"/>
      <c r="V1596" t="s">
        <v>97</v>
      </c>
      <c r="W1596">
        <v>8</v>
      </c>
      <c r="X1596" t="s">
        <v>100</v>
      </c>
      <c r="Y1596" t="b">
        <v>0</v>
      </c>
    </row>
    <row r="1597" spans="1:25" x14ac:dyDescent="0.25">
      <c r="A1597" t="s">
        <v>92</v>
      </c>
      <c r="B1597" t="s">
        <v>379</v>
      </c>
      <c r="C1597" t="s">
        <v>346</v>
      </c>
      <c r="D1597" t="s">
        <v>172</v>
      </c>
      <c r="E1597" t="s">
        <v>209</v>
      </c>
      <c r="F1597" t="s">
        <v>97</v>
      </c>
      <c r="G1597">
        <v>13581</v>
      </c>
      <c r="H1597" t="s">
        <v>399</v>
      </c>
      <c r="I1597">
        <v>2</v>
      </c>
      <c r="J1597" t="s">
        <v>105</v>
      </c>
      <c r="K1597" s="19">
        <v>0.94791666666666663</v>
      </c>
      <c r="L1597" s="19">
        <v>0.30208333333333331</v>
      </c>
      <c r="M1597">
        <v>8.5</v>
      </c>
      <c r="N1597">
        <v>405.96</v>
      </c>
      <c r="O1597">
        <v>64</v>
      </c>
      <c r="P1597">
        <v>76</v>
      </c>
      <c r="Q1597" t="s">
        <v>97</v>
      </c>
      <c r="R1597">
        <v>30</v>
      </c>
      <c r="S1597" s="19">
        <v>0</v>
      </c>
      <c r="T1597">
        <v>0</v>
      </c>
      <c r="U1597" s="19"/>
      <c r="V1597" t="s">
        <v>97</v>
      </c>
      <c r="W1597">
        <v>8</v>
      </c>
      <c r="X1597" t="s">
        <v>100</v>
      </c>
      <c r="Y1597" t="b">
        <v>0</v>
      </c>
    </row>
    <row r="1598" spans="1:25" x14ac:dyDescent="0.25">
      <c r="A1598" t="s">
        <v>92</v>
      </c>
      <c r="B1598" t="s">
        <v>379</v>
      </c>
      <c r="C1598" t="s">
        <v>346</v>
      </c>
      <c r="D1598" t="s">
        <v>172</v>
      </c>
      <c r="E1598" t="s">
        <v>209</v>
      </c>
      <c r="F1598" t="s">
        <v>97</v>
      </c>
      <c r="G1598">
        <v>13581</v>
      </c>
      <c r="H1598" t="s">
        <v>399</v>
      </c>
      <c r="I1598">
        <v>2</v>
      </c>
      <c r="J1598" t="s">
        <v>113</v>
      </c>
      <c r="K1598" s="19">
        <v>0.94791666666666663</v>
      </c>
      <c r="L1598" s="19">
        <v>0.30208333333333331</v>
      </c>
      <c r="M1598">
        <v>8.5</v>
      </c>
      <c r="N1598">
        <v>480.57</v>
      </c>
      <c r="O1598">
        <v>64</v>
      </c>
      <c r="P1598">
        <v>76</v>
      </c>
      <c r="Q1598" t="s">
        <v>97</v>
      </c>
      <c r="R1598">
        <v>30</v>
      </c>
      <c r="S1598" s="19">
        <v>0.125</v>
      </c>
      <c r="T1598">
        <v>0</v>
      </c>
      <c r="U1598" s="19">
        <v>0.41666666666666669</v>
      </c>
      <c r="V1598" t="s">
        <v>400</v>
      </c>
      <c r="W1598">
        <v>8</v>
      </c>
      <c r="X1598" t="s">
        <v>100</v>
      </c>
      <c r="Y1598" t="b">
        <v>0</v>
      </c>
    </row>
    <row r="1599" spans="1:25" x14ac:dyDescent="0.25">
      <c r="A1599" t="s">
        <v>92</v>
      </c>
      <c r="B1599" t="s">
        <v>379</v>
      </c>
      <c r="C1599" t="s">
        <v>346</v>
      </c>
      <c r="D1599" t="s">
        <v>172</v>
      </c>
      <c r="E1599" t="s">
        <v>209</v>
      </c>
      <c r="F1599" t="s">
        <v>97</v>
      </c>
      <c r="G1599">
        <v>13581</v>
      </c>
      <c r="H1599" t="s">
        <v>399</v>
      </c>
      <c r="I1599">
        <v>2</v>
      </c>
      <c r="J1599" t="s">
        <v>114</v>
      </c>
      <c r="K1599" s="19">
        <v>0.94791666666666663</v>
      </c>
      <c r="L1599" s="19">
        <v>0.30208333333333331</v>
      </c>
      <c r="M1599">
        <v>8.5</v>
      </c>
      <c r="N1599">
        <v>349.34</v>
      </c>
      <c r="O1599">
        <v>64</v>
      </c>
      <c r="P1599">
        <v>76</v>
      </c>
      <c r="Q1599" t="s">
        <v>97</v>
      </c>
      <c r="R1599">
        <v>30</v>
      </c>
      <c r="S1599" s="19">
        <v>0</v>
      </c>
      <c r="T1599">
        <v>0</v>
      </c>
      <c r="U1599" s="19">
        <v>0.41666666666666669</v>
      </c>
      <c r="V1599" t="s">
        <v>97</v>
      </c>
      <c r="W1599">
        <v>8</v>
      </c>
      <c r="X1599" t="s">
        <v>100</v>
      </c>
      <c r="Y1599" t="b">
        <v>0</v>
      </c>
    </row>
    <row r="1600" spans="1:25" x14ac:dyDescent="0.25">
      <c r="A1600" t="s">
        <v>92</v>
      </c>
      <c r="B1600" t="s">
        <v>379</v>
      </c>
      <c r="C1600" t="s">
        <v>346</v>
      </c>
      <c r="D1600" t="s">
        <v>172</v>
      </c>
      <c r="E1600" t="s">
        <v>209</v>
      </c>
      <c r="F1600" t="s">
        <v>97</v>
      </c>
      <c r="G1600">
        <v>23874</v>
      </c>
      <c r="H1600" t="s">
        <v>401</v>
      </c>
      <c r="I1600">
        <v>1</v>
      </c>
      <c r="J1600" t="s">
        <v>99</v>
      </c>
      <c r="K1600" s="19">
        <v>0.94791666666666663</v>
      </c>
      <c r="L1600" s="19">
        <v>0.30208333333333331</v>
      </c>
      <c r="M1600">
        <v>8.5</v>
      </c>
      <c r="N1600">
        <v>323.01</v>
      </c>
      <c r="O1600">
        <v>76</v>
      </c>
      <c r="P1600">
        <v>76</v>
      </c>
      <c r="Q1600" t="s">
        <v>97</v>
      </c>
      <c r="R1600">
        <v>30</v>
      </c>
      <c r="S1600" s="19">
        <v>0</v>
      </c>
      <c r="T1600">
        <v>0</v>
      </c>
      <c r="U1600" s="19"/>
      <c r="V1600" t="s">
        <v>97</v>
      </c>
      <c r="W1600">
        <v>8</v>
      </c>
      <c r="X1600" t="s">
        <v>100</v>
      </c>
      <c r="Y1600" t="b">
        <v>0</v>
      </c>
    </row>
    <row r="1601" spans="1:25" x14ac:dyDescent="0.25">
      <c r="A1601" t="s">
        <v>92</v>
      </c>
      <c r="B1601" t="s">
        <v>379</v>
      </c>
      <c r="C1601" t="s">
        <v>346</v>
      </c>
      <c r="D1601" t="s">
        <v>172</v>
      </c>
      <c r="E1601" t="s">
        <v>209</v>
      </c>
      <c r="F1601" t="s">
        <v>97</v>
      </c>
      <c r="G1601">
        <v>23874</v>
      </c>
      <c r="H1601" t="s">
        <v>401</v>
      </c>
      <c r="I1601">
        <v>2</v>
      </c>
      <c r="J1601" t="s">
        <v>105</v>
      </c>
      <c r="K1601" s="19">
        <v>0.94791666666666663</v>
      </c>
      <c r="L1601" s="19">
        <v>0.30208333333333331</v>
      </c>
      <c r="M1601">
        <v>8.5</v>
      </c>
      <c r="N1601">
        <v>405.96</v>
      </c>
      <c r="O1601">
        <v>76</v>
      </c>
      <c r="P1601">
        <v>76</v>
      </c>
      <c r="Q1601" t="s">
        <v>97</v>
      </c>
      <c r="R1601">
        <v>30</v>
      </c>
      <c r="S1601" s="19">
        <v>0</v>
      </c>
      <c r="T1601">
        <v>0</v>
      </c>
      <c r="U1601" s="19"/>
      <c r="V1601" t="s">
        <v>97</v>
      </c>
      <c r="W1601">
        <v>8</v>
      </c>
      <c r="X1601" t="s">
        <v>100</v>
      </c>
      <c r="Y1601" t="b">
        <v>0</v>
      </c>
    </row>
    <row r="1602" spans="1:25" x14ac:dyDescent="0.25">
      <c r="A1602" t="s">
        <v>92</v>
      </c>
      <c r="B1602" t="s">
        <v>379</v>
      </c>
      <c r="C1602" t="s">
        <v>346</v>
      </c>
      <c r="D1602" t="s">
        <v>172</v>
      </c>
      <c r="E1602" t="s">
        <v>209</v>
      </c>
      <c r="F1602" t="s">
        <v>97</v>
      </c>
      <c r="G1602">
        <v>23874</v>
      </c>
      <c r="H1602" t="s">
        <v>401</v>
      </c>
      <c r="I1602">
        <v>2</v>
      </c>
      <c r="J1602" t="s">
        <v>99</v>
      </c>
      <c r="K1602" s="19">
        <v>0.94791666666666663</v>
      </c>
      <c r="L1602" s="19">
        <v>0.30208333333333331</v>
      </c>
      <c r="M1602">
        <v>8.5</v>
      </c>
      <c r="N1602">
        <v>323.01</v>
      </c>
      <c r="O1602">
        <v>76</v>
      </c>
      <c r="P1602">
        <v>76</v>
      </c>
      <c r="Q1602" t="s">
        <v>97</v>
      </c>
      <c r="R1602">
        <v>30</v>
      </c>
      <c r="S1602" s="19">
        <v>0</v>
      </c>
      <c r="T1602">
        <v>0</v>
      </c>
      <c r="U1602" s="19"/>
      <c r="V1602" t="s">
        <v>97</v>
      </c>
      <c r="W1602">
        <v>8</v>
      </c>
      <c r="X1602" t="s">
        <v>100</v>
      </c>
      <c r="Y1602" t="b">
        <v>0</v>
      </c>
    </row>
    <row r="1603" spans="1:25" x14ac:dyDescent="0.25">
      <c r="A1603" t="s">
        <v>92</v>
      </c>
      <c r="B1603" t="s">
        <v>379</v>
      </c>
      <c r="C1603" t="s">
        <v>346</v>
      </c>
      <c r="D1603" t="s">
        <v>172</v>
      </c>
      <c r="E1603" t="s">
        <v>209</v>
      </c>
      <c r="F1603" t="s">
        <v>97</v>
      </c>
      <c r="G1603">
        <v>23874</v>
      </c>
      <c r="H1603" t="s">
        <v>401</v>
      </c>
      <c r="I1603">
        <v>2</v>
      </c>
      <c r="J1603" t="s">
        <v>113</v>
      </c>
      <c r="K1603" s="19">
        <v>0.94791666666666663</v>
      </c>
      <c r="L1603" s="19">
        <v>0.30208333333333331</v>
      </c>
      <c r="M1603">
        <v>8.5</v>
      </c>
      <c r="N1603">
        <v>480.57</v>
      </c>
      <c r="O1603">
        <v>76</v>
      </c>
      <c r="P1603">
        <v>76</v>
      </c>
      <c r="Q1603" t="s">
        <v>97</v>
      </c>
      <c r="R1603">
        <v>30</v>
      </c>
      <c r="S1603" s="19">
        <v>0.125</v>
      </c>
      <c r="T1603">
        <v>0</v>
      </c>
      <c r="U1603" s="19">
        <v>0.41666666666666669</v>
      </c>
      <c r="V1603" t="s">
        <v>400</v>
      </c>
      <c r="W1603">
        <v>8</v>
      </c>
      <c r="X1603" t="s">
        <v>100</v>
      </c>
      <c r="Y1603" t="b">
        <v>0</v>
      </c>
    </row>
    <row r="1604" spans="1:25" x14ac:dyDescent="0.25">
      <c r="A1604" t="s">
        <v>92</v>
      </c>
      <c r="B1604" t="s">
        <v>379</v>
      </c>
      <c r="C1604" t="s">
        <v>346</v>
      </c>
      <c r="D1604" t="s">
        <v>172</v>
      </c>
      <c r="E1604" t="s">
        <v>209</v>
      </c>
      <c r="F1604" t="s">
        <v>97</v>
      </c>
      <c r="G1604">
        <v>24612</v>
      </c>
      <c r="H1604" t="s">
        <v>393</v>
      </c>
      <c r="I1604">
        <v>1</v>
      </c>
      <c r="J1604" t="s">
        <v>103</v>
      </c>
      <c r="K1604" s="19">
        <v>0.94791666666666663</v>
      </c>
      <c r="L1604" s="19">
        <v>0.30208333333333331</v>
      </c>
      <c r="M1604">
        <v>8.5</v>
      </c>
      <c r="N1604">
        <v>323.01</v>
      </c>
      <c r="O1604">
        <v>76</v>
      </c>
      <c r="P1604">
        <v>76</v>
      </c>
      <c r="Q1604" t="s">
        <v>97</v>
      </c>
      <c r="R1604">
        <v>30</v>
      </c>
      <c r="S1604" s="19">
        <v>0</v>
      </c>
      <c r="T1604">
        <v>0</v>
      </c>
      <c r="U1604" s="19"/>
      <c r="V1604" t="s">
        <v>97</v>
      </c>
      <c r="W1604">
        <v>8</v>
      </c>
      <c r="X1604" t="s">
        <v>100</v>
      </c>
      <c r="Y1604" t="b">
        <v>0</v>
      </c>
    </row>
    <row r="1605" spans="1:25" x14ac:dyDescent="0.25">
      <c r="A1605" t="s">
        <v>92</v>
      </c>
      <c r="B1605" t="s">
        <v>379</v>
      </c>
      <c r="C1605" t="s">
        <v>346</v>
      </c>
      <c r="D1605" t="s">
        <v>172</v>
      </c>
      <c r="E1605" t="s">
        <v>209</v>
      </c>
      <c r="F1605" t="s">
        <v>97</v>
      </c>
      <c r="G1605">
        <v>24612</v>
      </c>
      <c r="H1605" t="s">
        <v>393</v>
      </c>
      <c r="I1605">
        <v>2</v>
      </c>
      <c r="J1605" t="s">
        <v>102</v>
      </c>
      <c r="K1605" s="19">
        <v>0.94791666666666663</v>
      </c>
      <c r="L1605" s="19">
        <v>0.30208333333333331</v>
      </c>
      <c r="M1605">
        <v>8.5</v>
      </c>
      <c r="N1605">
        <v>323.01</v>
      </c>
      <c r="O1605">
        <v>76</v>
      </c>
      <c r="P1605">
        <v>76</v>
      </c>
      <c r="Q1605" t="s">
        <v>97</v>
      </c>
      <c r="R1605">
        <v>30</v>
      </c>
      <c r="S1605" s="19">
        <v>0</v>
      </c>
      <c r="T1605">
        <v>0</v>
      </c>
      <c r="U1605" s="19"/>
      <c r="V1605" t="s">
        <v>97</v>
      </c>
      <c r="W1605">
        <v>8</v>
      </c>
      <c r="X1605" t="s">
        <v>100</v>
      </c>
      <c r="Y1605" t="b">
        <v>0</v>
      </c>
    </row>
    <row r="1606" spans="1:25" x14ac:dyDescent="0.25">
      <c r="A1606" t="s">
        <v>92</v>
      </c>
      <c r="B1606" t="s">
        <v>379</v>
      </c>
      <c r="C1606" t="s">
        <v>346</v>
      </c>
      <c r="D1606" t="s">
        <v>172</v>
      </c>
      <c r="E1606" t="s">
        <v>209</v>
      </c>
      <c r="F1606" t="s">
        <v>97</v>
      </c>
      <c r="G1606">
        <v>24612</v>
      </c>
      <c r="H1606" t="s">
        <v>393</v>
      </c>
      <c r="I1606">
        <v>2</v>
      </c>
      <c r="J1606" t="s">
        <v>103</v>
      </c>
      <c r="K1606" s="19">
        <v>0.94791666666666663</v>
      </c>
      <c r="L1606" s="19">
        <v>0.30208333333333331</v>
      </c>
      <c r="M1606">
        <v>8.5</v>
      </c>
      <c r="N1606">
        <v>323.01</v>
      </c>
      <c r="O1606">
        <v>76</v>
      </c>
      <c r="P1606">
        <v>76</v>
      </c>
      <c r="Q1606" t="s">
        <v>97</v>
      </c>
      <c r="R1606">
        <v>30</v>
      </c>
      <c r="S1606" s="19">
        <v>0</v>
      </c>
      <c r="T1606">
        <v>0</v>
      </c>
      <c r="U1606" s="19"/>
      <c r="V1606" t="s">
        <v>97</v>
      </c>
      <c r="W1606">
        <v>8</v>
      </c>
      <c r="X1606" t="s">
        <v>100</v>
      </c>
      <c r="Y1606" t="b">
        <v>0</v>
      </c>
    </row>
    <row r="1607" spans="1:25" x14ac:dyDescent="0.25">
      <c r="A1607" t="s">
        <v>92</v>
      </c>
      <c r="B1607" t="s">
        <v>379</v>
      </c>
      <c r="C1607" t="s">
        <v>346</v>
      </c>
      <c r="D1607" t="s">
        <v>172</v>
      </c>
      <c r="E1607" t="s">
        <v>220</v>
      </c>
      <c r="F1607" t="s">
        <v>97</v>
      </c>
      <c r="H1607" t="s">
        <v>97</v>
      </c>
      <c r="I1607">
        <v>1</v>
      </c>
      <c r="J1607" t="s">
        <v>99</v>
      </c>
      <c r="K1607" s="19">
        <v>0.60416666666666663</v>
      </c>
      <c r="L1607" s="19">
        <v>0.95833333333333337</v>
      </c>
      <c r="M1607">
        <v>8.5</v>
      </c>
      <c r="N1607">
        <v>300.14999999999998</v>
      </c>
      <c r="O1607">
        <v>0</v>
      </c>
      <c r="P1607">
        <v>0</v>
      </c>
      <c r="Q1607" t="s">
        <v>97</v>
      </c>
      <c r="R1607">
        <v>30</v>
      </c>
      <c r="S1607" s="19">
        <v>0.8125</v>
      </c>
      <c r="T1607">
        <v>0</v>
      </c>
      <c r="U1607" s="19"/>
      <c r="V1607" t="s">
        <v>97</v>
      </c>
      <c r="W1607">
        <v>8</v>
      </c>
      <c r="X1607" t="s">
        <v>100</v>
      </c>
      <c r="Y1607" t="b">
        <v>0</v>
      </c>
    </row>
    <row r="1608" spans="1:25" x14ac:dyDescent="0.25">
      <c r="A1608" t="s">
        <v>92</v>
      </c>
      <c r="B1608" t="s">
        <v>379</v>
      </c>
      <c r="C1608" t="s">
        <v>346</v>
      </c>
      <c r="D1608" t="s">
        <v>172</v>
      </c>
      <c r="E1608" t="s">
        <v>220</v>
      </c>
      <c r="F1608" t="s">
        <v>97</v>
      </c>
      <c r="H1608" t="s">
        <v>97</v>
      </c>
      <c r="I1608">
        <v>1</v>
      </c>
      <c r="J1608" t="s">
        <v>102</v>
      </c>
      <c r="K1608" s="19">
        <v>0.60416666666666663</v>
      </c>
      <c r="L1608" s="19">
        <v>0.95833333333333337</v>
      </c>
      <c r="M1608">
        <v>8.5</v>
      </c>
      <c r="N1608">
        <v>300.14999999999998</v>
      </c>
      <c r="O1608">
        <v>0</v>
      </c>
      <c r="P1608">
        <v>0</v>
      </c>
      <c r="Q1608" t="s">
        <v>97</v>
      </c>
      <c r="R1608">
        <v>30</v>
      </c>
      <c r="S1608" s="19">
        <v>0.8125</v>
      </c>
      <c r="T1608">
        <v>0</v>
      </c>
      <c r="U1608" s="19">
        <v>0.41666666666666669</v>
      </c>
      <c r="V1608" t="s">
        <v>97</v>
      </c>
      <c r="W1608">
        <v>8</v>
      </c>
      <c r="X1608" t="s">
        <v>100</v>
      </c>
      <c r="Y1608" t="b">
        <v>0</v>
      </c>
    </row>
    <row r="1609" spans="1:25" x14ac:dyDescent="0.25">
      <c r="A1609" t="s">
        <v>92</v>
      </c>
      <c r="B1609" t="s">
        <v>379</v>
      </c>
      <c r="C1609" t="s">
        <v>346</v>
      </c>
      <c r="D1609" t="s">
        <v>172</v>
      </c>
      <c r="E1609" t="s">
        <v>220</v>
      </c>
      <c r="F1609" t="s">
        <v>97</v>
      </c>
      <c r="G1609">
        <v>22436</v>
      </c>
      <c r="H1609" t="s">
        <v>402</v>
      </c>
      <c r="I1609">
        <v>2</v>
      </c>
      <c r="J1609" t="s">
        <v>114</v>
      </c>
      <c r="K1609" s="19">
        <v>0.60416666666666663</v>
      </c>
      <c r="L1609" s="19">
        <v>0.95833333333333337</v>
      </c>
      <c r="M1609">
        <v>8.5</v>
      </c>
      <c r="N1609">
        <v>497.28</v>
      </c>
      <c r="O1609">
        <v>56</v>
      </c>
      <c r="P1609">
        <v>76</v>
      </c>
      <c r="Q1609" t="s">
        <v>97</v>
      </c>
      <c r="R1609">
        <v>30</v>
      </c>
      <c r="S1609" s="19">
        <v>0.8125</v>
      </c>
      <c r="T1609">
        <v>0</v>
      </c>
      <c r="U1609" s="19"/>
      <c r="V1609" t="s">
        <v>97</v>
      </c>
      <c r="W1609">
        <v>8</v>
      </c>
      <c r="X1609" t="s">
        <v>100</v>
      </c>
      <c r="Y1609" t="b">
        <v>0</v>
      </c>
    </row>
    <row r="1610" spans="1:25" x14ac:dyDescent="0.25">
      <c r="A1610" t="s">
        <v>92</v>
      </c>
      <c r="B1610" t="s">
        <v>379</v>
      </c>
      <c r="C1610" t="s">
        <v>346</v>
      </c>
      <c r="D1610" t="s">
        <v>172</v>
      </c>
      <c r="E1610" t="s">
        <v>220</v>
      </c>
      <c r="F1610" t="s">
        <v>97</v>
      </c>
      <c r="G1610">
        <v>23873</v>
      </c>
      <c r="H1610" t="s">
        <v>403</v>
      </c>
      <c r="I1610">
        <v>1</v>
      </c>
      <c r="J1610" t="s">
        <v>101</v>
      </c>
      <c r="K1610" s="19">
        <v>0.60416666666666663</v>
      </c>
      <c r="L1610" s="19">
        <v>0.95833333333333337</v>
      </c>
      <c r="M1610">
        <v>8.5</v>
      </c>
      <c r="N1610">
        <v>315.99</v>
      </c>
      <c r="O1610">
        <v>76</v>
      </c>
      <c r="P1610">
        <v>76</v>
      </c>
      <c r="Q1610" t="s">
        <v>97</v>
      </c>
      <c r="R1610">
        <v>30</v>
      </c>
      <c r="S1610" s="19">
        <v>0.8125</v>
      </c>
      <c r="T1610">
        <v>0</v>
      </c>
      <c r="U1610" s="19"/>
      <c r="V1610" t="s">
        <v>97</v>
      </c>
      <c r="W1610">
        <v>8</v>
      </c>
      <c r="X1610" t="s">
        <v>100</v>
      </c>
      <c r="Y1610" t="b">
        <v>0</v>
      </c>
    </row>
    <row r="1611" spans="1:25" x14ac:dyDescent="0.25">
      <c r="A1611" t="s">
        <v>92</v>
      </c>
      <c r="B1611" t="s">
        <v>379</v>
      </c>
      <c r="C1611" t="s">
        <v>346</v>
      </c>
      <c r="D1611" t="s">
        <v>172</v>
      </c>
      <c r="E1611" t="s">
        <v>220</v>
      </c>
      <c r="F1611" t="s">
        <v>97</v>
      </c>
      <c r="G1611">
        <v>23873</v>
      </c>
      <c r="H1611" t="s">
        <v>403</v>
      </c>
      <c r="I1611">
        <v>1</v>
      </c>
      <c r="J1611" t="s">
        <v>103</v>
      </c>
      <c r="K1611" s="19">
        <v>0.60416666666666663</v>
      </c>
      <c r="L1611" s="19">
        <v>0.95833333333333337</v>
      </c>
      <c r="M1611">
        <v>8.5</v>
      </c>
      <c r="N1611">
        <v>315.99</v>
      </c>
      <c r="O1611">
        <v>76</v>
      </c>
      <c r="P1611">
        <v>76</v>
      </c>
      <c r="Q1611" t="s">
        <v>97</v>
      </c>
      <c r="R1611">
        <v>30</v>
      </c>
      <c r="S1611" s="19">
        <v>0.8125</v>
      </c>
      <c r="T1611">
        <v>0</v>
      </c>
      <c r="U1611" s="19"/>
      <c r="V1611" t="s">
        <v>97</v>
      </c>
      <c r="W1611">
        <v>8</v>
      </c>
      <c r="X1611" t="s">
        <v>100</v>
      </c>
      <c r="Y1611" t="b">
        <v>0</v>
      </c>
    </row>
    <row r="1612" spans="1:25" x14ac:dyDescent="0.25">
      <c r="A1612" t="s">
        <v>92</v>
      </c>
      <c r="B1612" t="s">
        <v>379</v>
      </c>
      <c r="C1612" t="s">
        <v>346</v>
      </c>
      <c r="D1612" t="s">
        <v>172</v>
      </c>
      <c r="E1612" t="s">
        <v>220</v>
      </c>
      <c r="F1612" t="s">
        <v>97</v>
      </c>
      <c r="G1612">
        <v>23873</v>
      </c>
      <c r="H1612" t="s">
        <v>403</v>
      </c>
      <c r="I1612">
        <v>2</v>
      </c>
      <c r="J1612" t="s">
        <v>101</v>
      </c>
      <c r="K1612" s="19">
        <v>0.60416666666666663</v>
      </c>
      <c r="L1612" s="19">
        <v>0.95833333333333337</v>
      </c>
      <c r="M1612">
        <v>8.5</v>
      </c>
      <c r="N1612">
        <v>315.99</v>
      </c>
      <c r="O1612">
        <v>76</v>
      </c>
      <c r="P1612">
        <v>76</v>
      </c>
      <c r="Q1612" t="s">
        <v>97</v>
      </c>
      <c r="R1612">
        <v>30</v>
      </c>
      <c r="S1612" s="19">
        <v>0.8125</v>
      </c>
      <c r="T1612">
        <v>0</v>
      </c>
      <c r="U1612" s="19"/>
      <c r="V1612" t="s">
        <v>97</v>
      </c>
      <c r="W1612">
        <v>8</v>
      </c>
      <c r="X1612" t="s">
        <v>100</v>
      </c>
      <c r="Y1612" t="b">
        <v>0</v>
      </c>
    </row>
    <row r="1613" spans="1:25" x14ac:dyDescent="0.25">
      <c r="A1613" t="s">
        <v>92</v>
      </c>
      <c r="B1613" t="s">
        <v>379</v>
      </c>
      <c r="C1613" t="s">
        <v>346</v>
      </c>
      <c r="D1613" t="s">
        <v>172</v>
      </c>
      <c r="E1613" t="s">
        <v>220</v>
      </c>
      <c r="F1613" t="s">
        <v>97</v>
      </c>
      <c r="G1613">
        <v>23877</v>
      </c>
      <c r="H1613" t="s">
        <v>397</v>
      </c>
      <c r="I1613">
        <v>1</v>
      </c>
      <c r="J1613" t="s">
        <v>105</v>
      </c>
      <c r="K1613" s="19">
        <v>0.60416666666666663</v>
      </c>
      <c r="L1613" s="19">
        <v>0.95833333333333337</v>
      </c>
      <c r="M1613">
        <v>8.5</v>
      </c>
      <c r="N1613">
        <v>315.99</v>
      </c>
      <c r="O1613">
        <v>76</v>
      </c>
      <c r="P1613">
        <v>76</v>
      </c>
      <c r="Q1613" t="s">
        <v>97</v>
      </c>
      <c r="R1613">
        <v>30</v>
      </c>
      <c r="S1613" s="19">
        <v>0.8125</v>
      </c>
      <c r="T1613">
        <v>0</v>
      </c>
      <c r="U1613" s="19"/>
      <c r="V1613" t="s">
        <v>97</v>
      </c>
      <c r="W1613">
        <v>8</v>
      </c>
      <c r="X1613" t="s">
        <v>100</v>
      </c>
      <c r="Y1613" t="b">
        <v>0</v>
      </c>
    </row>
    <row r="1614" spans="1:25" x14ac:dyDescent="0.25">
      <c r="A1614" t="s">
        <v>92</v>
      </c>
      <c r="B1614" t="s">
        <v>379</v>
      </c>
      <c r="C1614" t="s">
        <v>346</v>
      </c>
      <c r="D1614" t="s">
        <v>172</v>
      </c>
      <c r="E1614" t="s">
        <v>220</v>
      </c>
      <c r="F1614" t="s">
        <v>97</v>
      </c>
      <c r="G1614">
        <v>23884</v>
      </c>
      <c r="H1614" t="s">
        <v>404</v>
      </c>
      <c r="I1614">
        <v>1</v>
      </c>
      <c r="J1614" t="s">
        <v>113</v>
      </c>
      <c r="K1614" s="19">
        <v>0.60416666666666663</v>
      </c>
      <c r="L1614" s="19">
        <v>0.95833333333333337</v>
      </c>
      <c r="M1614">
        <v>8.5</v>
      </c>
      <c r="N1614">
        <v>421.32</v>
      </c>
      <c r="O1614">
        <v>76</v>
      </c>
      <c r="P1614">
        <v>76</v>
      </c>
      <c r="Q1614" t="s">
        <v>97</v>
      </c>
      <c r="R1614">
        <v>30</v>
      </c>
      <c r="S1614" s="19">
        <v>0.8125</v>
      </c>
      <c r="T1614">
        <v>0</v>
      </c>
      <c r="U1614" s="19"/>
      <c r="V1614" t="s">
        <v>97</v>
      </c>
      <c r="W1614">
        <v>8</v>
      </c>
      <c r="X1614" t="s">
        <v>100</v>
      </c>
      <c r="Y1614" t="b">
        <v>0</v>
      </c>
    </row>
    <row r="1615" spans="1:25" x14ac:dyDescent="0.25">
      <c r="A1615" t="s">
        <v>92</v>
      </c>
      <c r="B1615" t="s">
        <v>379</v>
      </c>
      <c r="C1615" t="s">
        <v>346</v>
      </c>
      <c r="D1615" t="s">
        <v>172</v>
      </c>
      <c r="E1615" t="s">
        <v>220</v>
      </c>
      <c r="F1615" t="s">
        <v>97</v>
      </c>
      <c r="G1615">
        <v>23884</v>
      </c>
      <c r="H1615" t="s">
        <v>404</v>
      </c>
      <c r="I1615">
        <v>2</v>
      </c>
      <c r="J1615" t="s">
        <v>105</v>
      </c>
      <c r="K1615" s="19">
        <v>0.60416666666666663</v>
      </c>
      <c r="L1615" s="19">
        <v>0.95833333333333337</v>
      </c>
      <c r="M1615">
        <v>8.5</v>
      </c>
      <c r="N1615">
        <v>315.99</v>
      </c>
      <c r="O1615">
        <v>76</v>
      </c>
      <c r="P1615">
        <v>76</v>
      </c>
      <c r="Q1615" t="s">
        <v>97</v>
      </c>
      <c r="R1615">
        <v>30</v>
      </c>
      <c r="S1615" s="19">
        <v>0.8125</v>
      </c>
      <c r="T1615">
        <v>0</v>
      </c>
      <c r="U1615" s="19"/>
      <c r="V1615" t="s">
        <v>97</v>
      </c>
      <c r="W1615">
        <v>8</v>
      </c>
      <c r="X1615" t="s">
        <v>100</v>
      </c>
      <c r="Y1615" t="b">
        <v>0</v>
      </c>
    </row>
    <row r="1616" spans="1:25" x14ac:dyDescent="0.25">
      <c r="A1616" t="s">
        <v>92</v>
      </c>
      <c r="B1616" t="s">
        <v>379</v>
      </c>
      <c r="C1616" t="s">
        <v>346</v>
      </c>
      <c r="D1616" t="s">
        <v>172</v>
      </c>
      <c r="E1616" t="s">
        <v>220</v>
      </c>
      <c r="F1616" t="s">
        <v>97</v>
      </c>
      <c r="G1616">
        <v>23884</v>
      </c>
      <c r="H1616" t="s">
        <v>404</v>
      </c>
      <c r="I1616">
        <v>2</v>
      </c>
      <c r="J1616" t="s">
        <v>99</v>
      </c>
      <c r="K1616" s="19">
        <v>0.60416666666666663</v>
      </c>
      <c r="L1616" s="19">
        <v>0.95833333333333337</v>
      </c>
      <c r="M1616">
        <v>8.5</v>
      </c>
      <c r="N1616">
        <v>315.99</v>
      </c>
      <c r="O1616">
        <v>76</v>
      </c>
      <c r="P1616">
        <v>76</v>
      </c>
      <c r="Q1616" t="s">
        <v>97</v>
      </c>
      <c r="R1616">
        <v>30</v>
      </c>
      <c r="S1616" s="19">
        <v>0.8125</v>
      </c>
      <c r="T1616">
        <v>0</v>
      </c>
      <c r="U1616" s="19"/>
      <c r="V1616" t="s">
        <v>97</v>
      </c>
      <c r="W1616">
        <v>8</v>
      </c>
      <c r="X1616" t="s">
        <v>100</v>
      </c>
      <c r="Y1616" t="b">
        <v>0</v>
      </c>
    </row>
    <row r="1617" spans="1:25" x14ac:dyDescent="0.25">
      <c r="A1617" t="s">
        <v>92</v>
      </c>
      <c r="B1617" t="s">
        <v>379</v>
      </c>
      <c r="C1617" t="s">
        <v>346</v>
      </c>
      <c r="D1617" t="s">
        <v>172</v>
      </c>
      <c r="E1617" t="s">
        <v>220</v>
      </c>
      <c r="F1617" t="s">
        <v>97</v>
      </c>
      <c r="G1617">
        <v>23884</v>
      </c>
      <c r="H1617" t="s">
        <v>404</v>
      </c>
      <c r="I1617">
        <v>2</v>
      </c>
      <c r="J1617" t="s">
        <v>113</v>
      </c>
      <c r="K1617" s="19">
        <v>0.60416666666666663</v>
      </c>
      <c r="L1617" s="19">
        <v>0.95833333333333337</v>
      </c>
      <c r="M1617">
        <v>8.5</v>
      </c>
      <c r="N1617">
        <v>421.32</v>
      </c>
      <c r="O1617">
        <v>76</v>
      </c>
      <c r="P1617">
        <v>76</v>
      </c>
      <c r="Q1617" t="s">
        <v>97</v>
      </c>
      <c r="R1617">
        <v>30</v>
      </c>
      <c r="S1617" s="19">
        <v>0.8125</v>
      </c>
      <c r="T1617">
        <v>0</v>
      </c>
      <c r="U1617" s="19"/>
      <c r="V1617" t="s">
        <v>97</v>
      </c>
      <c r="W1617">
        <v>8</v>
      </c>
      <c r="X1617" t="s">
        <v>100</v>
      </c>
      <c r="Y1617" t="b">
        <v>0</v>
      </c>
    </row>
    <row r="1618" spans="1:25" x14ac:dyDescent="0.25">
      <c r="A1618" t="s">
        <v>92</v>
      </c>
      <c r="B1618" t="s">
        <v>379</v>
      </c>
      <c r="C1618" t="s">
        <v>346</v>
      </c>
      <c r="D1618" t="s">
        <v>172</v>
      </c>
      <c r="E1618" t="s">
        <v>220</v>
      </c>
      <c r="F1618" t="s">
        <v>97</v>
      </c>
      <c r="G1618">
        <v>24612</v>
      </c>
      <c r="H1618" t="s">
        <v>393</v>
      </c>
      <c r="I1618">
        <v>1</v>
      </c>
      <c r="J1618" t="s">
        <v>114</v>
      </c>
      <c r="K1618" s="19">
        <v>0.60416666666666663</v>
      </c>
      <c r="L1618" s="19">
        <v>0.95833333333333337</v>
      </c>
      <c r="M1618">
        <v>8.5</v>
      </c>
      <c r="N1618">
        <v>491.54</v>
      </c>
      <c r="O1618">
        <v>76</v>
      </c>
      <c r="P1618">
        <v>76</v>
      </c>
      <c r="Q1618" t="s">
        <v>97</v>
      </c>
      <c r="R1618">
        <v>30</v>
      </c>
      <c r="S1618" s="19">
        <v>0.8125</v>
      </c>
      <c r="T1618">
        <v>0</v>
      </c>
      <c r="U1618" s="19"/>
      <c r="V1618" t="s">
        <v>97</v>
      </c>
      <c r="W1618">
        <v>8</v>
      </c>
      <c r="X1618" t="s">
        <v>100</v>
      </c>
      <c r="Y1618" t="b">
        <v>0</v>
      </c>
    </row>
    <row r="1619" spans="1:25" x14ac:dyDescent="0.25">
      <c r="A1619" t="s">
        <v>92</v>
      </c>
      <c r="B1619" t="s">
        <v>379</v>
      </c>
      <c r="C1619" t="s">
        <v>346</v>
      </c>
      <c r="D1619" t="s">
        <v>172</v>
      </c>
      <c r="E1619" t="s">
        <v>220</v>
      </c>
      <c r="F1619" t="s">
        <v>97</v>
      </c>
      <c r="G1619">
        <v>24863</v>
      </c>
      <c r="H1619" t="s">
        <v>383</v>
      </c>
      <c r="I1619">
        <v>2</v>
      </c>
      <c r="J1619" t="s">
        <v>102</v>
      </c>
      <c r="K1619" s="19">
        <v>0.60416666666666663</v>
      </c>
      <c r="L1619" s="19">
        <v>0.95833333333333337</v>
      </c>
      <c r="M1619">
        <v>8.5</v>
      </c>
      <c r="N1619">
        <v>300.14999999999998</v>
      </c>
      <c r="O1619">
        <v>64</v>
      </c>
      <c r="P1619">
        <v>76</v>
      </c>
      <c r="Q1619" t="s">
        <v>97</v>
      </c>
      <c r="R1619">
        <v>30</v>
      </c>
      <c r="S1619" s="19">
        <v>0.8125</v>
      </c>
      <c r="T1619">
        <v>0</v>
      </c>
      <c r="U1619" s="19"/>
      <c r="V1619" t="s">
        <v>97</v>
      </c>
      <c r="W1619">
        <v>8</v>
      </c>
      <c r="X1619" t="s">
        <v>100</v>
      </c>
      <c r="Y1619" t="b">
        <v>0</v>
      </c>
    </row>
    <row r="1620" spans="1:25" x14ac:dyDescent="0.25">
      <c r="A1620" t="s">
        <v>92</v>
      </c>
      <c r="B1620" t="s">
        <v>379</v>
      </c>
      <c r="C1620" t="s">
        <v>346</v>
      </c>
      <c r="D1620" t="s">
        <v>172</v>
      </c>
      <c r="E1620" t="s">
        <v>220</v>
      </c>
      <c r="F1620" t="s">
        <v>97</v>
      </c>
      <c r="G1620">
        <v>24863</v>
      </c>
      <c r="H1620" t="s">
        <v>383</v>
      </c>
      <c r="I1620">
        <v>2</v>
      </c>
      <c r="J1620" t="s">
        <v>103</v>
      </c>
      <c r="K1620" s="19">
        <v>0.60416666666666663</v>
      </c>
      <c r="L1620" s="19">
        <v>0.95833333333333337</v>
      </c>
      <c r="M1620">
        <v>8.5</v>
      </c>
      <c r="N1620">
        <v>300.14999999999998</v>
      </c>
      <c r="O1620">
        <v>64</v>
      </c>
      <c r="P1620">
        <v>76</v>
      </c>
      <c r="Q1620" t="s">
        <v>97</v>
      </c>
      <c r="R1620">
        <v>30</v>
      </c>
      <c r="S1620" s="19">
        <v>0.8125</v>
      </c>
      <c r="T1620">
        <v>0</v>
      </c>
      <c r="U1620" s="19"/>
      <c r="V1620" t="s">
        <v>97</v>
      </c>
      <c r="W1620">
        <v>8</v>
      </c>
      <c r="X1620" t="s">
        <v>100</v>
      </c>
      <c r="Y1620" t="b">
        <v>0</v>
      </c>
    </row>
    <row r="1621" spans="1:25" x14ac:dyDescent="0.25">
      <c r="A1621" t="s">
        <v>92</v>
      </c>
      <c r="B1621" t="s">
        <v>379</v>
      </c>
      <c r="C1621" t="s">
        <v>346</v>
      </c>
      <c r="D1621" t="s">
        <v>172</v>
      </c>
      <c r="E1621" t="s">
        <v>220</v>
      </c>
      <c r="F1621" t="s">
        <v>388</v>
      </c>
      <c r="H1621" t="s">
        <v>97</v>
      </c>
      <c r="I1621">
        <v>1</v>
      </c>
      <c r="J1621" t="s">
        <v>105</v>
      </c>
      <c r="K1621" s="19">
        <v>0.60416666666666663</v>
      </c>
      <c r="L1621" s="19">
        <v>0.95833333333333337</v>
      </c>
      <c r="M1621">
        <v>8.5</v>
      </c>
      <c r="N1621">
        <v>300.14999999999998</v>
      </c>
      <c r="O1621">
        <v>0</v>
      </c>
      <c r="P1621">
        <v>0</v>
      </c>
      <c r="Q1621" t="s">
        <v>97</v>
      </c>
      <c r="R1621">
        <v>30</v>
      </c>
      <c r="S1621" s="19">
        <v>0.8125</v>
      </c>
      <c r="T1621">
        <v>0</v>
      </c>
      <c r="U1621" s="19"/>
      <c r="V1621" t="s">
        <v>97</v>
      </c>
      <c r="W1621">
        <v>8</v>
      </c>
      <c r="X1621" t="s">
        <v>100</v>
      </c>
      <c r="Y1621" t="b">
        <v>0</v>
      </c>
    </row>
    <row r="1622" spans="1:25" x14ac:dyDescent="0.25">
      <c r="A1622" t="s">
        <v>92</v>
      </c>
      <c r="B1622" t="s">
        <v>379</v>
      </c>
      <c r="C1622" t="s">
        <v>346</v>
      </c>
      <c r="D1622" t="s">
        <v>172</v>
      </c>
      <c r="E1622" t="s">
        <v>220</v>
      </c>
      <c r="F1622" t="s">
        <v>388</v>
      </c>
      <c r="H1622" t="s">
        <v>97</v>
      </c>
      <c r="I1622">
        <v>1</v>
      </c>
      <c r="J1622" t="s">
        <v>113</v>
      </c>
      <c r="K1622" s="19">
        <v>0.60416666666666663</v>
      </c>
      <c r="L1622" s="19">
        <v>0.95833333333333337</v>
      </c>
      <c r="M1622">
        <v>8.5</v>
      </c>
      <c r="N1622">
        <v>400.2</v>
      </c>
      <c r="O1622">
        <v>0</v>
      </c>
      <c r="P1622">
        <v>0</v>
      </c>
      <c r="Q1622" t="s">
        <v>97</v>
      </c>
      <c r="R1622">
        <v>30</v>
      </c>
      <c r="S1622" s="19">
        <v>0.8125</v>
      </c>
      <c r="T1622">
        <v>0</v>
      </c>
      <c r="U1622" s="19"/>
      <c r="V1622" t="s">
        <v>97</v>
      </c>
      <c r="W1622">
        <v>8</v>
      </c>
      <c r="X1622" t="s">
        <v>100</v>
      </c>
      <c r="Y1622" t="b">
        <v>0</v>
      </c>
    </row>
    <row r="1623" spans="1:25" x14ac:dyDescent="0.25">
      <c r="A1623" t="s">
        <v>92</v>
      </c>
      <c r="B1623" t="s">
        <v>379</v>
      </c>
      <c r="C1623" t="s">
        <v>346</v>
      </c>
      <c r="D1623" t="s">
        <v>172</v>
      </c>
      <c r="E1623" t="s">
        <v>220</v>
      </c>
      <c r="F1623" t="s">
        <v>388</v>
      </c>
      <c r="H1623" t="s">
        <v>97</v>
      </c>
      <c r="I1623">
        <v>1</v>
      </c>
      <c r="J1623" t="s">
        <v>101</v>
      </c>
      <c r="K1623" s="19">
        <v>0.60416666666666663</v>
      </c>
      <c r="L1623" s="19">
        <v>0.95833333333333337</v>
      </c>
      <c r="M1623">
        <v>8.5</v>
      </c>
      <c r="N1623">
        <v>300.14999999999998</v>
      </c>
      <c r="O1623">
        <v>0</v>
      </c>
      <c r="P1623">
        <v>0</v>
      </c>
      <c r="Q1623" t="s">
        <v>97</v>
      </c>
      <c r="R1623">
        <v>30</v>
      </c>
      <c r="S1623" s="19">
        <v>0.8125</v>
      </c>
      <c r="T1623">
        <v>0</v>
      </c>
      <c r="U1623" s="19"/>
      <c r="V1623" t="s">
        <v>97</v>
      </c>
      <c r="W1623">
        <v>8</v>
      </c>
      <c r="X1623" t="s">
        <v>100</v>
      </c>
      <c r="Y1623" t="b">
        <v>0</v>
      </c>
    </row>
    <row r="1624" spans="1:25" x14ac:dyDescent="0.25">
      <c r="A1624" t="s">
        <v>92</v>
      </c>
      <c r="B1624" t="s">
        <v>379</v>
      </c>
      <c r="C1624" t="s">
        <v>346</v>
      </c>
      <c r="D1624" t="s">
        <v>172</v>
      </c>
      <c r="E1624" t="s">
        <v>220</v>
      </c>
      <c r="F1624" t="s">
        <v>388</v>
      </c>
      <c r="H1624" t="s">
        <v>97</v>
      </c>
      <c r="I1624">
        <v>2</v>
      </c>
      <c r="J1624" t="s">
        <v>113</v>
      </c>
      <c r="K1624" s="19">
        <v>0.60416666666666663</v>
      </c>
      <c r="L1624" s="19">
        <v>0.95833333333333337</v>
      </c>
      <c r="M1624">
        <v>8.5</v>
      </c>
      <c r="N1624">
        <v>400.2</v>
      </c>
      <c r="O1624">
        <v>0</v>
      </c>
      <c r="P1624">
        <v>0</v>
      </c>
      <c r="Q1624" t="s">
        <v>97</v>
      </c>
      <c r="R1624">
        <v>30</v>
      </c>
      <c r="S1624" s="19">
        <v>0.8125</v>
      </c>
      <c r="T1624">
        <v>0</v>
      </c>
      <c r="U1624" s="19"/>
      <c r="V1624" t="s">
        <v>97</v>
      </c>
      <c r="W1624">
        <v>8</v>
      </c>
      <c r="X1624" t="s">
        <v>100</v>
      </c>
      <c r="Y1624" t="b">
        <v>0</v>
      </c>
    </row>
    <row r="1625" spans="1:25" x14ac:dyDescent="0.25">
      <c r="A1625" t="s">
        <v>92</v>
      </c>
      <c r="B1625" t="s">
        <v>379</v>
      </c>
      <c r="C1625" t="s">
        <v>346</v>
      </c>
      <c r="D1625" t="s">
        <v>172</v>
      </c>
      <c r="E1625" t="s">
        <v>220</v>
      </c>
      <c r="F1625" t="s">
        <v>388</v>
      </c>
      <c r="H1625" t="s">
        <v>97</v>
      </c>
      <c r="I1625">
        <v>2</v>
      </c>
      <c r="J1625" t="s">
        <v>114</v>
      </c>
      <c r="K1625" s="19">
        <v>0.60416666666666663</v>
      </c>
      <c r="L1625" s="19">
        <v>0.95833333333333337</v>
      </c>
      <c r="M1625">
        <v>8.5</v>
      </c>
      <c r="N1625">
        <v>466.9</v>
      </c>
      <c r="O1625">
        <v>0</v>
      </c>
      <c r="P1625">
        <v>0</v>
      </c>
      <c r="Q1625" t="s">
        <v>97</v>
      </c>
      <c r="R1625">
        <v>30</v>
      </c>
      <c r="S1625" s="19">
        <v>0.8125</v>
      </c>
      <c r="T1625">
        <v>0</v>
      </c>
      <c r="U1625" s="19"/>
      <c r="V1625" t="s">
        <v>97</v>
      </c>
      <c r="W1625">
        <v>8</v>
      </c>
      <c r="X1625" t="s">
        <v>100</v>
      </c>
      <c r="Y1625" t="b">
        <v>0</v>
      </c>
    </row>
    <row r="1626" spans="1:25" x14ac:dyDescent="0.25">
      <c r="A1626" t="s">
        <v>92</v>
      </c>
      <c r="B1626" t="s">
        <v>379</v>
      </c>
      <c r="C1626" t="s">
        <v>346</v>
      </c>
      <c r="D1626" t="s">
        <v>172</v>
      </c>
      <c r="E1626" t="s">
        <v>220</v>
      </c>
      <c r="F1626" t="s">
        <v>388</v>
      </c>
      <c r="H1626" t="s">
        <v>97</v>
      </c>
      <c r="I1626">
        <v>2</v>
      </c>
      <c r="J1626" t="s">
        <v>102</v>
      </c>
      <c r="K1626" s="19">
        <v>0.60416666666666663</v>
      </c>
      <c r="L1626" s="19">
        <v>0.9375</v>
      </c>
      <c r="M1626">
        <v>8</v>
      </c>
      <c r="N1626">
        <v>281.39</v>
      </c>
      <c r="O1626">
        <v>0</v>
      </c>
      <c r="P1626">
        <v>0</v>
      </c>
      <c r="Q1626" t="s">
        <v>97</v>
      </c>
      <c r="R1626">
        <v>30</v>
      </c>
      <c r="S1626" s="19">
        <v>0.8125</v>
      </c>
      <c r="T1626">
        <v>0</v>
      </c>
      <c r="U1626" s="19"/>
      <c r="V1626" t="s">
        <v>97</v>
      </c>
      <c r="W1626">
        <v>7.5</v>
      </c>
      <c r="X1626" t="s">
        <v>100</v>
      </c>
      <c r="Y1626" t="b">
        <v>0</v>
      </c>
    </row>
    <row r="1627" spans="1:25" x14ac:dyDescent="0.25">
      <c r="A1627" t="s">
        <v>92</v>
      </c>
      <c r="B1627" t="s">
        <v>379</v>
      </c>
      <c r="C1627" t="s">
        <v>346</v>
      </c>
      <c r="D1627" t="s">
        <v>172</v>
      </c>
      <c r="E1627" t="s">
        <v>220</v>
      </c>
      <c r="F1627" t="s">
        <v>388</v>
      </c>
      <c r="G1627">
        <v>23873</v>
      </c>
      <c r="H1627" t="s">
        <v>403</v>
      </c>
      <c r="I1627">
        <v>1</v>
      </c>
      <c r="J1627" t="s">
        <v>114</v>
      </c>
      <c r="K1627" s="19">
        <v>0.60416666666666663</v>
      </c>
      <c r="L1627" s="19">
        <v>0.95833333333333337</v>
      </c>
      <c r="M1627">
        <v>8.5</v>
      </c>
      <c r="N1627">
        <v>491.54</v>
      </c>
      <c r="O1627">
        <v>76</v>
      </c>
      <c r="P1627">
        <v>76</v>
      </c>
      <c r="Q1627" t="s">
        <v>97</v>
      </c>
      <c r="R1627">
        <v>30</v>
      </c>
      <c r="S1627" s="19">
        <v>0.8125</v>
      </c>
      <c r="T1627">
        <v>0</v>
      </c>
      <c r="U1627" s="19"/>
      <c r="V1627" t="s">
        <v>97</v>
      </c>
      <c r="W1627">
        <v>8</v>
      </c>
      <c r="X1627" t="s">
        <v>100</v>
      </c>
      <c r="Y1627" t="b">
        <v>0</v>
      </c>
    </row>
    <row r="1628" spans="1:25" x14ac:dyDescent="0.25">
      <c r="A1628" t="s">
        <v>92</v>
      </c>
      <c r="B1628" t="s">
        <v>379</v>
      </c>
      <c r="C1628" t="s">
        <v>346</v>
      </c>
      <c r="D1628" t="s">
        <v>172</v>
      </c>
      <c r="E1628" t="s">
        <v>220</v>
      </c>
      <c r="F1628" t="s">
        <v>388</v>
      </c>
      <c r="G1628">
        <v>23873</v>
      </c>
      <c r="H1628" t="s">
        <v>403</v>
      </c>
      <c r="I1628">
        <v>2</v>
      </c>
      <c r="J1628" t="s">
        <v>99</v>
      </c>
      <c r="K1628" s="19">
        <v>0.60416666666666663</v>
      </c>
      <c r="L1628" s="19">
        <v>0.95833333333333337</v>
      </c>
      <c r="M1628">
        <v>8.5</v>
      </c>
      <c r="N1628">
        <v>315.99</v>
      </c>
      <c r="O1628">
        <v>76</v>
      </c>
      <c r="P1628">
        <v>76</v>
      </c>
      <c r="Q1628" t="s">
        <v>97</v>
      </c>
      <c r="R1628">
        <v>30</v>
      </c>
      <c r="S1628" s="19">
        <v>0.8125</v>
      </c>
      <c r="T1628">
        <v>0</v>
      </c>
      <c r="U1628" s="19"/>
      <c r="V1628" t="s">
        <v>97</v>
      </c>
      <c r="W1628">
        <v>8</v>
      </c>
      <c r="X1628" t="s">
        <v>100</v>
      </c>
      <c r="Y1628" t="b">
        <v>0</v>
      </c>
    </row>
    <row r="1629" spans="1:25" x14ac:dyDescent="0.25">
      <c r="A1629" t="s">
        <v>92</v>
      </c>
      <c r="B1629" t="s">
        <v>379</v>
      </c>
      <c r="C1629" t="s">
        <v>346</v>
      </c>
      <c r="D1629" t="s">
        <v>172</v>
      </c>
      <c r="E1629" t="s">
        <v>220</v>
      </c>
      <c r="F1629" t="s">
        <v>388</v>
      </c>
      <c r="G1629">
        <v>23877</v>
      </c>
      <c r="H1629" t="s">
        <v>397</v>
      </c>
      <c r="I1629">
        <v>2</v>
      </c>
      <c r="J1629" t="s">
        <v>103</v>
      </c>
      <c r="K1629" s="19">
        <v>0.60416666666666663</v>
      </c>
      <c r="L1629" s="19">
        <v>0.95833333333333337</v>
      </c>
      <c r="M1629">
        <v>8.5</v>
      </c>
      <c r="N1629">
        <v>315.99</v>
      </c>
      <c r="O1629">
        <v>76</v>
      </c>
      <c r="P1629">
        <v>76</v>
      </c>
      <c r="Q1629" t="s">
        <v>97</v>
      </c>
      <c r="R1629">
        <v>30</v>
      </c>
      <c r="S1629" s="19">
        <v>0.8125</v>
      </c>
      <c r="T1629">
        <v>0</v>
      </c>
      <c r="U1629" s="19"/>
      <c r="V1629" t="s">
        <v>97</v>
      </c>
      <c r="W1629">
        <v>8</v>
      </c>
      <c r="X1629" t="s">
        <v>100</v>
      </c>
      <c r="Y1629" t="b">
        <v>0</v>
      </c>
    </row>
    <row r="1630" spans="1:25" x14ac:dyDescent="0.25">
      <c r="A1630" t="s">
        <v>92</v>
      </c>
      <c r="B1630" t="s">
        <v>379</v>
      </c>
      <c r="C1630" t="s">
        <v>346</v>
      </c>
      <c r="D1630" t="s">
        <v>172</v>
      </c>
      <c r="E1630" t="s">
        <v>220</v>
      </c>
      <c r="F1630" t="s">
        <v>388</v>
      </c>
      <c r="G1630">
        <v>23884</v>
      </c>
      <c r="H1630" t="s">
        <v>404</v>
      </c>
      <c r="I1630">
        <v>1</v>
      </c>
      <c r="J1630" t="s">
        <v>99</v>
      </c>
      <c r="K1630" s="19">
        <v>0.60416666666666663</v>
      </c>
      <c r="L1630" s="19">
        <v>0.95833333333333337</v>
      </c>
      <c r="M1630">
        <v>8.5</v>
      </c>
      <c r="N1630">
        <v>315.99</v>
      </c>
      <c r="O1630">
        <v>76</v>
      </c>
      <c r="P1630">
        <v>76</v>
      </c>
      <c r="Q1630" t="s">
        <v>97</v>
      </c>
      <c r="R1630">
        <v>30</v>
      </c>
      <c r="S1630" s="19">
        <v>0.8125</v>
      </c>
      <c r="T1630">
        <v>0</v>
      </c>
      <c r="U1630" s="19"/>
      <c r="V1630" t="s">
        <v>97</v>
      </c>
      <c r="W1630">
        <v>8</v>
      </c>
      <c r="X1630" t="s">
        <v>100</v>
      </c>
      <c r="Y1630" t="b">
        <v>0</v>
      </c>
    </row>
    <row r="1631" spans="1:25" x14ac:dyDescent="0.25">
      <c r="A1631" t="s">
        <v>92</v>
      </c>
      <c r="B1631" t="s">
        <v>379</v>
      </c>
      <c r="C1631" t="s">
        <v>346</v>
      </c>
      <c r="D1631" t="s">
        <v>172</v>
      </c>
      <c r="E1631" t="s">
        <v>220</v>
      </c>
      <c r="F1631" t="s">
        <v>388</v>
      </c>
      <c r="G1631">
        <v>23884</v>
      </c>
      <c r="H1631" t="s">
        <v>404</v>
      </c>
      <c r="I1631">
        <v>2</v>
      </c>
      <c r="J1631" t="s">
        <v>101</v>
      </c>
      <c r="K1631" s="19">
        <v>0.60416666666666663</v>
      </c>
      <c r="L1631" s="19">
        <v>0.95833333333333337</v>
      </c>
      <c r="M1631">
        <v>8.5</v>
      </c>
      <c r="N1631">
        <v>315.99</v>
      </c>
      <c r="O1631">
        <v>76</v>
      </c>
      <c r="P1631">
        <v>76</v>
      </c>
      <c r="Q1631" t="s">
        <v>97</v>
      </c>
      <c r="R1631">
        <v>30</v>
      </c>
      <c r="S1631" s="19">
        <v>0.8125</v>
      </c>
      <c r="T1631">
        <v>0</v>
      </c>
      <c r="U1631" s="19"/>
      <c r="V1631" t="s">
        <v>97</v>
      </c>
      <c r="W1631">
        <v>8</v>
      </c>
      <c r="X1631" t="s">
        <v>100</v>
      </c>
      <c r="Y1631" t="b">
        <v>0</v>
      </c>
    </row>
    <row r="1632" spans="1:25" x14ac:dyDescent="0.25">
      <c r="A1632" t="s">
        <v>92</v>
      </c>
      <c r="B1632" t="s">
        <v>379</v>
      </c>
      <c r="C1632" t="s">
        <v>346</v>
      </c>
      <c r="D1632" t="s">
        <v>172</v>
      </c>
      <c r="E1632" t="s">
        <v>220</v>
      </c>
      <c r="F1632" t="s">
        <v>388</v>
      </c>
      <c r="G1632">
        <v>25187</v>
      </c>
      <c r="H1632" t="s">
        <v>384</v>
      </c>
      <c r="I1632">
        <v>1</v>
      </c>
      <c r="J1632" t="s">
        <v>102</v>
      </c>
      <c r="K1632" s="19">
        <v>0.60416666666666663</v>
      </c>
      <c r="L1632" s="19">
        <v>0.95833333333333337</v>
      </c>
      <c r="M1632">
        <v>8.5</v>
      </c>
      <c r="N1632">
        <v>315.99</v>
      </c>
      <c r="O1632">
        <v>76</v>
      </c>
      <c r="P1632">
        <v>76</v>
      </c>
      <c r="Q1632" t="s">
        <v>97</v>
      </c>
      <c r="R1632">
        <v>30</v>
      </c>
      <c r="S1632" s="19">
        <v>0.8125</v>
      </c>
      <c r="T1632">
        <v>0</v>
      </c>
      <c r="U1632" s="19"/>
      <c r="V1632" t="s">
        <v>97</v>
      </c>
      <c r="W1632">
        <v>8</v>
      </c>
      <c r="X1632" t="s">
        <v>100</v>
      </c>
      <c r="Y1632" t="b">
        <v>0</v>
      </c>
    </row>
    <row r="1633" spans="1:25" x14ac:dyDescent="0.25">
      <c r="A1633" t="s">
        <v>92</v>
      </c>
      <c r="B1633" t="s">
        <v>379</v>
      </c>
      <c r="C1633" t="s">
        <v>346</v>
      </c>
      <c r="D1633" t="s">
        <v>172</v>
      </c>
      <c r="E1633" t="s">
        <v>220</v>
      </c>
      <c r="F1633" t="s">
        <v>388</v>
      </c>
      <c r="G1633">
        <v>25187</v>
      </c>
      <c r="H1633" t="s">
        <v>384</v>
      </c>
      <c r="I1633">
        <v>1</v>
      </c>
      <c r="J1633" t="s">
        <v>103</v>
      </c>
      <c r="K1633" s="19">
        <v>0.60416666666666663</v>
      </c>
      <c r="L1633" s="19">
        <v>0.95833333333333337</v>
      </c>
      <c r="M1633">
        <v>8.5</v>
      </c>
      <c r="N1633">
        <v>315.99</v>
      </c>
      <c r="O1633">
        <v>76</v>
      </c>
      <c r="P1633">
        <v>76</v>
      </c>
      <c r="Q1633" t="s">
        <v>97</v>
      </c>
      <c r="R1633">
        <v>30</v>
      </c>
      <c r="S1633" s="19">
        <v>0.8125</v>
      </c>
      <c r="T1633">
        <v>0</v>
      </c>
      <c r="U1633" s="19"/>
      <c r="V1633" t="s">
        <v>97</v>
      </c>
      <c r="W1633">
        <v>8</v>
      </c>
      <c r="X1633" t="s">
        <v>100</v>
      </c>
      <c r="Y1633" t="b">
        <v>0</v>
      </c>
    </row>
    <row r="1634" spans="1:25" x14ac:dyDescent="0.25">
      <c r="A1634" t="s">
        <v>92</v>
      </c>
      <c r="B1634" t="s">
        <v>379</v>
      </c>
      <c r="C1634" t="s">
        <v>346</v>
      </c>
      <c r="D1634" t="s">
        <v>172</v>
      </c>
      <c r="E1634" t="s">
        <v>220</v>
      </c>
      <c r="F1634" t="s">
        <v>388</v>
      </c>
      <c r="G1634">
        <v>25588</v>
      </c>
      <c r="H1634" t="s">
        <v>387</v>
      </c>
      <c r="I1634">
        <v>2</v>
      </c>
      <c r="J1634" t="s">
        <v>105</v>
      </c>
      <c r="K1634" s="19">
        <v>0.60416666666666663</v>
      </c>
      <c r="L1634" s="19">
        <v>0.95833333333333337</v>
      </c>
      <c r="M1634">
        <v>8.5</v>
      </c>
      <c r="N1634">
        <v>300.14999999999998</v>
      </c>
      <c r="O1634">
        <v>40</v>
      </c>
      <c r="P1634">
        <v>76</v>
      </c>
      <c r="Q1634" t="s">
        <v>97</v>
      </c>
      <c r="R1634">
        <v>30</v>
      </c>
      <c r="S1634" s="19">
        <v>0.8125</v>
      </c>
      <c r="T1634">
        <v>0</v>
      </c>
      <c r="U1634" s="19"/>
      <c r="V1634" t="s">
        <v>97</v>
      </c>
      <c r="W1634">
        <v>8</v>
      </c>
      <c r="X1634" t="s">
        <v>100</v>
      </c>
      <c r="Y1634" t="b">
        <v>0</v>
      </c>
    </row>
    <row r="1635" spans="1:25" x14ac:dyDescent="0.25">
      <c r="A1635" t="s">
        <v>92</v>
      </c>
      <c r="B1635" t="s">
        <v>379</v>
      </c>
      <c r="C1635" t="s">
        <v>346</v>
      </c>
      <c r="D1635" t="s">
        <v>172</v>
      </c>
      <c r="E1635" t="s">
        <v>220</v>
      </c>
      <c r="F1635" t="s">
        <v>390</v>
      </c>
      <c r="H1635" t="s">
        <v>97</v>
      </c>
      <c r="I1635">
        <v>1</v>
      </c>
      <c r="J1635" t="s">
        <v>114</v>
      </c>
      <c r="K1635" s="19">
        <v>0.60416666666666663</v>
      </c>
      <c r="L1635" s="19">
        <v>0.95833333333333337</v>
      </c>
      <c r="M1635">
        <v>8.5</v>
      </c>
      <c r="N1635">
        <v>466.9</v>
      </c>
      <c r="O1635">
        <v>0</v>
      </c>
      <c r="P1635">
        <v>0</v>
      </c>
      <c r="Q1635" t="s">
        <v>97</v>
      </c>
      <c r="R1635">
        <v>30</v>
      </c>
      <c r="S1635" s="19">
        <v>0.8125</v>
      </c>
      <c r="T1635">
        <v>0</v>
      </c>
      <c r="U1635" s="19"/>
      <c r="V1635" t="s">
        <v>97</v>
      </c>
      <c r="W1635">
        <v>8</v>
      </c>
      <c r="X1635" t="s">
        <v>100</v>
      </c>
      <c r="Y1635" t="b">
        <v>0</v>
      </c>
    </row>
    <row r="1636" spans="1:25" x14ac:dyDescent="0.25">
      <c r="A1636" t="s">
        <v>92</v>
      </c>
      <c r="B1636" t="s">
        <v>379</v>
      </c>
      <c r="C1636" t="s">
        <v>346</v>
      </c>
      <c r="D1636" t="s">
        <v>172</v>
      </c>
      <c r="E1636" t="s">
        <v>220</v>
      </c>
      <c r="F1636" t="s">
        <v>390</v>
      </c>
      <c r="H1636" t="s">
        <v>97</v>
      </c>
      <c r="I1636">
        <v>1</v>
      </c>
      <c r="J1636" t="s">
        <v>102</v>
      </c>
      <c r="K1636" s="19">
        <v>0.60416666666666663</v>
      </c>
      <c r="L1636" s="19">
        <v>0.95833333333333337</v>
      </c>
      <c r="M1636">
        <v>8.5</v>
      </c>
      <c r="N1636">
        <v>300.14999999999998</v>
      </c>
      <c r="O1636">
        <v>0</v>
      </c>
      <c r="P1636">
        <v>0</v>
      </c>
      <c r="Q1636" t="s">
        <v>97</v>
      </c>
      <c r="R1636">
        <v>30</v>
      </c>
      <c r="S1636" s="19">
        <v>0.8125</v>
      </c>
      <c r="T1636">
        <v>0</v>
      </c>
      <c r="U1636" s="19"/>
      <c r="V1636" t="s">
        <v>97</v>
      </c>
      <c r="W1636">
        <v>8</v>
      </c>
      <c r="X1636" t="s">
        <v>100</v>
      </c>
      <c r="Y1636" t="b">
        <v>0</v>
      </c>
    </row>
    <row r="1637" spans="1:25" x14ac:dyDescent="0.25">
      <c r="A1637" t="s">
        <v>92</v>
      </c>
      <c r="B1637" t="s">
        <v>379</v>
      </c>
      <c r="C1637" t="s">
        <v>346</v>
      </c>
      <c r="D1637" t="s">
        <v>172</v>
      </c>
      <c r="E1637" t="s">
        <v>220</v>
      </c>
      <c r="F1637" t="s">
        <v>390</v>
      </c>
      <c r="H1637" t="s">
        <v>97</v>
      </c>
      <c r="I1637">
        <v>2</v>
      </c>
      <c r="J1637" t="s">
        <v>105</v>
      </c>
      <c r="K1637" s="19">
        <v>0.60416666666666663</v>
      </c>
      <c r="L1637" s="19">
        <v>0.95833333333333337</v>
      </c>
      <c r="M1637">
        <v>8.5</v>
      </c>
      <c r="N1637">
        <v>300.14999999999998</v>
      </c>
      <c r="O1637">
        <v>0</v>
      </c>
      <c r="P1637">
        <v>0</v>
      </c>
      <c r="Q1637" t="s">
        <v>97</v>
      </c>
      <c r="R1637">
        <v>30</v>
      </c>
      <c r="S1637" s="19">
        <v>0.8125</v>
      </c>
      <c r="T1637">
        <v>0</v>
      </c>
      <c r="U1637" s="19"/>
      <c r="V1637" t="s">
        <v>97</v>
      </c>
      <c r="W1637">
        <v>8</v>
      </c>
      <c r="X1637" t="s">
        <v>100</v>
      </c>
      <c r="Y1637" t="b">
        <v>0</v>
      </c>
    </row>
    <row r="1638" spans="1:25" x14ac:dyDescent="0.25">
      <c r="A1638" t="s">
        <v>92</v>
      </c>
      <c r="B1638" t="s">
        <v>379</v>
      </c>
      <c r="C1638" t="s">
        <v>346</v>
      </c>
      <c r="D1638" t="s">
        <v>172</v>
      </c>
      <c r="E1638" t="s">
        <v>220</v>
      </c>
      <c r="F1638" t="s">
        <v>390</v>
      </c>
      <c r="H1638" t="s">
        <v>97</v>
      </c>
      <c r="I1638">
        <v>2</v>
      </c>
      <c r="J1638" t="s">
        <v>99</v>
      </c>
      <c r="K1638" s="19">
        <v>0.60416666666666663</v>
      </c>
      <c r="L1638" s="19">
        <v>0.95833333333333337</v>
      </c>
      <c r="M1638">
        <v>8.5</v>
      </c>
      <c r="N1638">
        <v>300.14999999999998</v>
      </c>
      <c r="O1638">
        <v>0</v>
      </c>
      <c r="P1638">
        <v>0</v>
      </c>
      <c r="Q1638" t="s">
        <v>97</v>
      </c>
      <c r="R1638">
        <v>30</v>
      </c>
      <c r="S1638" s="19">
        <v>0.8125</v>
      </c>
      <c r="T1638">
        <v>0</v>
      </c>
      <c r="U1638" s="19"/>
      <c r="V1638" t="s">
        <v>97</v>
      </c>
      <c r="W1638">
        <v>8</v>
      </c>
      <c r="X1638" t="s">
        <v>100</v>
      </c>
      <c r="Y1638" t="b">
        <v>0</v>
      </c>
    </row>
    <row r="1639" spans="1:25" x14ac:dyDescent="0.25">
      <c r="A1639" t="s">
        <v>92</v>
      </c>
      <c r="B1639" t="s">
        <v>379</v>
      </c>
      <c r="C1639" t="s">
        <v>346</v>
      </c>
      <c r="D1639" t="s">
        <v>172</v>
      </c>
      <c r="E1639" t="s">
        <v>220</v>
      </c>
      <c r="F1639" t="s">
        <v>390</v>
      </c>
      <c r="H1639" t="s">
        <v>97</v>
      </c>
      <c r="I1639">
        <v>2</v>
      </c>
      <c r="J1639" t="s">
        <v>101</v>
      </c>
      <c r="K1639" s="19">
        <v>0.60416666666666663</v>
      </c>
      <c r="L1639" s="19">
        <v>0.95833333333333337</v>
      </c>
      <c r="M1639">
        <v>8.5</v>
      </c>
      <c r="N1639">
        <v>300.14999999999998</v>
      </c>
      <c r="O1639">
        <v>0</v>
      </c>
      <c r="P1639">
        <v>0</v>
      </c>
      <c r="Q1639" t="s">
        <v>97</v>
      </c>
      <c r="R1639">
        <v>30</v>
      </c>
      <c r="S1639" s="19">
        <v>0.8125</v>
      </c>
      <c r="T1639">
        <v>0</v>
      </c>
      <c r="U1639" s="19"/>
      <c r="V1639" t="s">
        <v>97</v>
      </c>
      <c r="W1639">
        <v>8</v>
      </c>
      <c r="X1639" t="s">
        <v>100</v>
      </c>
      <c r="Y1639" t="b">
        <v>0</v>
      </c>
    </row>
    <row r="1640" spans="1:25" x14ac:dyDescent="0.25">
      <c r="A1640" t="s">
        <v>92</v>
      </c>
      <c r="B1640" t="s">
        <v>379</v>
      </c>
      <c r="C1640" t="s">
        <v>346</v>
      </c>
      <c r="D1640" t="s">
        <v>172</v>
      </c>
      <c r="E1640" t="s">
        <v>220</v>
      </c>
      <c r="F1640" t="s">
        <v>390</v>
      </c>
      <c r="H1640" t="s">
        <v>97</v>
      </c>
      <c r="I1640">
        <v>2</v>
      </c>
      <c r="J1640" t="s">
        <v>102</v>
      </c>
      <c r="K1640" s="19">
        <v>0.60416666666666663</v>
      </c>
      <c r="L1640" s="19">
        <v>0.95833333333333337</v>
      </c>
      <c r="M1640">
        <v>8.5</v>
      </c>
      <c r="N1640">
        <v>300.14999999999998</v>
      </c>
      <c r="O1640">
        <v>0</v>
      </c>
      <c r="P1640">
        <v>0</v>
      </c>
      <c r="Q1640" t="s">
        <v>97</v>
      </c>
      <c r="R1640">
        <v>30</v>
      </c>
      <c r="S1640" s="19">
        <v>0.8125</v>
      </c>
      <c r="T1640">
        <v>0</v>
      </c>
      <c r="U1640" s="19"/>
      <c r="V1640" t="s">
        <v>97</v>
      </c>
      <c r="W1640">
        <v>8</v>
      </c>
      <c r="X1640" t="s">
        <v>100</v>
      </c>
      <c r="Y1640" t="b">
        <v>0</v>
      </c>
    </row>
    <row r="1641" spans="1:25" x14ac:dyDescent="0.25">
      <c r="A1641" t="s">
        <v>92</v>
      </c>
      <c r="B1641" t="s">
        <v>379</v>
      </c>
      <c r="C1641" t="s">
        <v>346</v>
      </c>
      <c r="D1641" t="s">
        <v>172</v>
      </c>
      <c r="E1641" t="s">
        <v>220</v>
      </c>
      <c r="F1641" t="s">
        <v>390</v>
      </c>
      <c r="G1641">
        <v>22436</v>
      </c>
      <c r="H1641" t="s">
        <v>402</v>
      </c>
      <c r="I1641">
        <v>1</v>
      </c>
      <c r="J1641" t="s">
        <v>99</v>
      </c>
      <c r="K1641" s="19">
        <v>0.60416666666666663</v>
      </c>
      <c r="L1641" s="19">
        <v>0.95833333333333337</v>
      </c>
      <c r="M1641">
        <v>8.5</v>
      </c>
      <c r="N1641">
        <v>319.68</v>
      </c>
      <c r="O1641">
        <v>56</v>
      </c>
      <c r="P1641">
        <v>76</v>
      </c>
      <c r="Q1641" t="s">
        <v>97</v>
      </c>
      <c r="R1641">
        <v>30</v>
      </c>
      <c r="S1641" s="19">
        <v>0.8125</v>
      </c>
      <c r="T1641">
        <v>0</v>
      </c>
      <c r="U1641" s="19"/>
      <c r="V1641" t="s">
        <v>97</v>
      </c>
      <c r="W1641">
        <v>8</v>
      </c>
      <c r="X1641" t="s">
        <v>100</v>
      </c>
      <c r="Y1641" t="b">
        <v>0</v>
      </c>
    </row>
    <row r="1642" spans="1:25" x14ac:dyDescent="0.25">
      <c r="A1642" t="s">
        <v>92</v>
      </c>
      <c r="B1642" t="s">
        <v>379</v>
      </c>
      <c r="C1642" t="s">
        <v>346</v>
      </c>
      <c r="D1642" t="s">
        <v>172</v>
      </c>
      <c r="E1642" t="s">
        <v>220</v>
      </c>
      <c r="F1642" t="s">
        <v>390</v>
      </c>
      <c r="G1642">
        <v>22436</v>
      </c>
      <c r="H1642" t="s">
        <v>402</v>
      </c>
      <c r="I1642">
        <v>1</v>
      </c>
      <c r="J1642" t="s">
        <v>101</v>
      </c>
      <c r="K1642" s="19">
        <v>0.60416666666666663</v>
      </c>
      <c r="L1642" s="19">
        <v>0.95833333333333337</v>
      </c>
      <c r="M1642">
        <v>8.5</v>
      </c>
      <c r="N1642">
        <v>319.68</v>
      </c>
      <c r="O1642">
        <v>56</v>
      </c>
      <c r="P1642">
        <v>76</v>
      </c>
      <c r="Q1642" t="s">
        <v>97</v>
      </c>
      <c r="R1642">
        <v>30</v>
      </c>
      <c r="S1642" s="19">
        <v>0.8125</v>
      </c>
      <c r="T1642">
        <v>0</v>
      </c>
      <c r="U1642" s="19"/>
      <c r="V1642" t="s">
        <v>97</v>
      </c>
      <c r="W1642">
        <v>8</v>
      </c>
      <c r="X1642" t="s">
        <v>100</v>
      </c>
      <c r="Y1642" t="b">
        <v>0</v>
      </c>
    </row>
    <row r="1643" spans="1:25" x14ac:dyDescent="0.25">
      <c r="A1643" t="s">
        <v>92</v>
      </c>
      <c r="B1643" t="s">
        <v>379</v>
      </c>
      <c r="C1643" t="s">
        <v>346</v>
      </c>
      <c r="D1643" t="s">
        <v>172</v>
      </c>
      <c r="E1643" t="s">
        <v>220</v>
      </c>
      <c r="F1643" t="s">
        <v>390</v>
      </c>
      <c r="G1643">
        <v>22436</v>
      </c>
      <c r="H1643" t="s">
        <v>402</v>
      </c>
      <c r="I1643">
        <v>1</v>
      </c>
      <c r="J1643" t="s">
        <v>103</v>
      </c>
      <c r="K1643" s="19">
        <v>0.60416666666666663</v>
      </c>
      <c r="L1643" s="19">
        <v>0.95833333333333337</v>
      </c>
      <c r="M1643">
        <v>8.5</v>
      </c>
      <c r="N1643">
        <v>319.68</v>
      </c>
      <c r="O1643">
        <v>56</v>
      </c>
      <c r="P1643">
        <v>76</v>
      </c>
      <c r="Q1643" t="s">
        <v>97</v>
      </c>
      <c r="R1643">
        <v>30</v>
      </c>
      <c r="S1643" s="19">
        <v>0.8125</v>
      </c>
      <c r="T1643">
        <v>0</v>
      </c>
      <c r="U1643" s="19"/>
      <c r="V1643" t="s">
        <v>97</v>
      </c>
      <c r="W1643">
        <v>8</v>
      </c>
      <c r="X1643" t="s">
        <v>100</v>
      </c>
      <c r="Y1643" t="b">
        <v>0</v>
      </c>
    </row>
    <row r="1644" spans="1:25" x14ac:dyDescent="0.25">
      <c r="A1644" t="s">
        <v>92</v>
      </c>
      <c r="B1644" t="s">
        <v>379</v>
      </c>
      <c r="C1644" t="s">
        <v>346</v>
      </c>
      <c r="D1644" t="s">
        <v>172</v>
      </c>
      <c r="E1644" t="s">
        <v>220</v>
      </c>
      <c r="F1644" t="s">
        <v>390</v>
      </c>
      <c r="G1644">
        <v>23873</v>
      </c>
      <c r="H1644" t="s">
        <v>403</v>
      </c>
      <c r="I1644">
        <v>2</v>
      </c>
      <c r="J1644" t="s">
        <v>113</v>
      </c>
      <c r="K1644" s="19">
        <v>0.60416666666666663</v>
      </c>
      <c r="L1644" s="19">
        <v>0.95833333333333337</v>
      </c>
      <c r="M1644">
        <v>8.5</v>
      </c>
      <c r="N1644">
        <v>421.32</v>
      </c>
      <c r="O1644">
        <v>76</v>
      </c>
      <c r="P1644">
        <v>76</v>
      </c>
      <c r="Q1644" t="s">
        <v>97</v>
      </c>
      <c r="R1644">
        <v>30</v>
      </c>
      <c r="S1644" s="19">
        <v>0.8125</v>
      </c>
      <c r="T1644">
        <v>0</v>
      </c>
      <c r="U1644" s="19"/>
      <c r="V1644" t="s">
        <v>97</v>
      </c>
      <c r="W1644">
        <v>8</v>
      </c>
      <c r="X1644" t="s">
        <v>100</v>
      </c>
      <c r="Y1644" t="b">
        <v>0</v>
      </c>
    </row>
    <row r="1645" spans="1:25" x14ac:dyDescent="0.25">
      <c r="A1645" t="s">
        <v>92</v>
      </c>
      <c r="B1645" t="s">
        <v>379</v>
      </c>
      <c r="C1645" t="s">
        <v>346</v>
      </c>
      <c r="D1645" t="s">
        <v>172</v>
      </c>
      <c r="E1645" t="s">
        <v>220</v>
      </c>
      <c r="F1645" t="s">
        <v>390</v>
      </c>
      <c r="G1645">
        <v>23873</v>
      </c>
      <c r="H1645" t="s">
        <v>403</v>
      </c>
      <c r="I1645">
        <v>2</v>
      </c>
      <c r="J1645" t="s">
        <v>114</v>
      </c>
      <c r="K1645" s="19">
        <v>0.60416666666666663</v>
      </c>
      <c r="L1645" s="19">
        <v>0.95833333333333337</v>
      </c>
      <c r="M1645">
        <v>8.5</v>
      </c>
      <c r="N1645">
        <v>491.54</v>
      </c>
      <c r="O1645">
        <v>76</v>
      </c>
      <c r="P1645">
        <v>76</v>
      </c>
      <c r="Q1645" t="s">
        <v>97</v>
      </c>
      <c r="R1645">
        <v>30</v>
      </c>
      <c r="S1645" s="19">
        <v>0.8125</v>
      </c>
      <c r="T1645">
        <v>0</v>
      </c>
      <c r="U1645" s="19"/>
      <c r="V1645" t="s">
        <v>97</v>
      </c>
      <c r="W1645">
        <v>8</v>
      </c>
      <c r="X1645" t="s">
        <v>100</v>
      </c>
      <c r="Y1645" t="b">
        <v>0</v>
      </c>
    </row>
    <row r="1646" spans="1:25" x14ac:dyDescent="0.25">
      <c r="A1646" t="s">
        <v>92</v>
      </c>
      <c r="B1646" t="s">
        <v>379</v>
      </c>
      <c r="C1646" t="s">
        <v>346</v>
      </c>
      <c r="D1646" t="s">
        <v>172</v>
      </c>
      <c r="E1646" t="s">
        <v>220</v>
      </c>
      <c r="F1646" t="s">
        <v>390</v>
      </c>
      <c r="G1646">
        <v>23873</v>
      </c>
      <c r="H1646" t="s">
        <v>403</v>
      </c>
      <c r="I1646">
        <v>2</v>
      </c>
      <c r="J1646" t="s">
        <v>103</v>
      </c>
      <c r="K1646" s="19">
        <v>0.60416666666666663</v>
      </c>
      <c r="L1646" s="19">
        <v>0.95833333333333337</v>
      </c>
      <c r="M1646">
        <v>8.5</v>
      </c>
      <c r="N1646">
        <v>315.99</v>
      </c>
      <c r="O1646">
        <v>76</v>
      </c>
      <c r="P1646">
        <v>76</v>
      </c>
      <c r="Q1646" t="s">
        <v>97</v>
      </c>
      <c r="R1646">
        <v>30</v>
      </c>
      <c r="S1646" s="19">
        <v>0.8125</v>
      </c>
      <c r="T1646">
        <v>0</v>
      </c>
      <c r="U1646" s="19"/>
      <c r="V1646" t="s">
        <v>97</v>
      </c>
      <c r="W1646">
        <v>8</v>
      </c>
      <c r="X1646" t="s">
        <v>100</v>
      </c>
      <c r="Y1646" t="b">
        <v>0</v>
      </c>
    </row>
    <row r="1647" spans="1:25" x14ac:dyDescent="0.25">
      <c r="A1647" t="s">
        <v>92</v>
      </c>
      <c r="B1647" t="s">
        <v>379</v>
      </c>
      <c r="C1647" t="s">
        <v>346</v>
      </c>
      <c r="D1647" t="s">
        <v>172</v>
      </c>
      <c r="E1647" t="s">
        <v>220</v>
      </c>
      <c r="F1647" t="s">
        <v>390</v>
      </c>
      <c r="G1647">
        <v>23884</v>
      </c>
      <c r="H1647" t="s">
        <v>404</v>
      </c>
      <c r="I1647">
        <v>1</v>
      </c>
      <c r="J1647" t="s">
        <v>105</v>
      </c>
      <c r="K1647" s="19">
        <v>0.60416666666666663</v>
      </c>
      <c r="L1647" s="19">
        <v>0.95833333333333337</v>
      </c>
      <c r="M1647">
        <v>8.5</v>
      </c>
      <c r="N1647">
        <v>315.99</v>
      </c>
      <c r="O1647">
        <v>76</v>
      </c>
      <c r="P1647">
        <v>76</v>
      </c>
      <c r="Q1647" t="s">
        <v>97</v>
      </c>
      <c r="R1647">
        <v>30</v>
      </c>
      <c r="S1647" s="19">
        <v>0.8125</v>
      </c>
      <c r="T1647">
        <v>0</v>
      </c>
      <c r="U1647" s="19"/>
      <c r="V1647" t="s">
        <v>97</v>
      </c>
      <c r="W1647">
        <v>8</v>
      </c>
      <c r="X1647" t="s">
        <v>100</v>
      </c>
      <c r="Y1647" t="b">
        <v>0</v>
      </c>
    </row>
    <row r="1648" spans="1:25" x14ac:dyDescent="0.25">
      <c r="A1648" t="s">
        <v>92</v>
      </c>
      <c r="B1648" t="s">
        <v>379</v>
      </c>
      <c r="C1648" t="s">
        <v>346</v>
      </c>
      <c r="D1648" t="s">
        <v>172</v>
      </c>
      <c r="E1648" t="s">
        <v>220</v>
      </c>
      <c r="F1648" t="s">
        <v>390</v>
      </c>
      <c r="G1648">
        <v>25588</v>
      </c>
      <c r="H1648" t="s">
        <v>387</v>
      </c>
      <c r="I1648">
        <v>1</v>
      </c>
      <c r="J1648" t="s">
        <v>113</v>
      </c>
      <c r="K1648" s="19">
        <v>0.60416666666666663</v>
      </c>
      <c r="L1648" s="19">
        <v>0.95833333333333337</v>
      </c>
      <c r="M1648">
        <v>8.5</v>
      </c>
      <c r="N1648">
        <v>400.2</v>
      </c>
      <c r="O1648">
        <v>40</v>
      </c>
      <c r="P1648">
        <v>76</v>
      </c>
      <c r="Q1648" t="s">
        <v>97</v>
      </c>
      <c r="R1648">
        <v>30</v>
      </c>
      <c r="S1648" s="19">
        <v>0.8125</v>
      </c>
      <c r="T1648">
        <v>0</v>
      </c>
      <c r="U1648" s="19"/>
      <c r="V1648" t="s">
        <v>97</v>
      </c>
      <c r="W1648">
        <v>8</v>
      </c>
      <c r="X1648" t="s">
        <v>100</v>
      </c>
      <c r="Y1648" t="b">
        <v>0</v>
      </c>
    </row>
    <row r="1649" spans="1:25" x14ac:dyDescent="0.25">
      <c r="A1649" t="s">
        <v>92</v>
      </c>
      <c r="B1649" t="s">
        <v>379</v>
      </c>
      <c r="C1649" t="s">
        <v>346</v>
      </c>
      <c r="D1649" t="s">
        <v>172</v>
      </c>
      <c r="E1649" t="s">
        <v>220</v>
      </c>
      <c r="F1649" t="s">
        <v>374</v>
      </c>
      <c r="H1649" t="s">
        <v>97</v>
      </c>
      <c r="I1649">
        <v>1</v>
      </c>
      <c r="J1649" t="s">
        <v>102</v>
      </c>
      <c r="K1649" s="19">
        <v>0.625</v>
      </c>
      <c r="L1649" s="19">
        <v>0.89583333333333337</v>
      </c>
      <c r="M1649">
        <v>6.5</v>
      </c>
      <c r="N1649">
        <v>225.11</v>
      </c>
      <c r="O1649">
        <v>0</v>
      </c>
      <c r="P1649">
        <v>0</v>
      </c>
      <c r="Q1649" t="s">
        <v>97</v>
      </c>
      <c r="R1649">
        <v>30</v>
      </c>
      <c r="S1649" s="19">
        <v>0.83333333333333337</v>
      </c>
      <c r="T1649">
        <v>0</v>
      </c>
      <c r="U1649" s="19"/>
      <c r="V1649" t="s">
        <v>97</v>
      </c>
      <c r="W1649">
        <v>6</v>
      </c>
      <c r="X1649" t="s">
        <v>100</v>
      </c>
      <c r="Y1649" t="b">
        <v>0</v>
      </c>
    </row>
    <row r="1650" spans="1:25" x14ac:dyDescent="0.25">
      <c r="A1650" t="s">
        <v>92</v>
      </c>
      <c r="B1650" t="s">
        <v>379</v>
      </c>
      <c r="C1650" t="s">
        <v>346</v>
      </c>
      <c r="D1650" t="s">
        <v>172</v>
      </c>
      <c r="E1650" t="s">
        <v>220</v>
      </c>
      <c r="F1650" t="s">
        <v>374</v>
      </c>
      <c r="G1650">
        <v>19645</v>
      </c>
      <c r="H1650" t="s">
        <v>405</v>
      </c>
      <c r="I1650">
        <v>1</v>
      </c>
      <c r="J1650" t="s">
        <v>105</v>
      </c>
      <c r="K1650" s="19">
        <v>0.58333333333333337</v>
      </c>
      <c r="L1650" s="19">
        <v>0.9375</v>
      </c>
      <c r="M1650">
        <v>8.5</v>
      </c>
      <c r="N1650">
        <v>315.99</v>
      </c>
      <c r="O1650">
        <v>24</v>
      </c>
      <c r="P1650">
        <v>76</v>
      </c>
      <c r="Q1650" t="s">
        <v>97</v>
      </c>
      <c r="R1650">
        <v>30</v>
      </c>
      <c r="S1650" s="19">
        <v>0.79166666666666663</v>
      </c>
      <c r="T1650">
        <v>0</v>
      </c>
      <c r="U1650" s="19"/>
      <c r="V1650" t="s">
        <v>97</v>
      </c>
      <c r="W1650">
        <v>8</v>
      </c>
      <c r="X1650" t="s">
        <v>100</v>
      </c>
      <c r="Y1650" t="b">
        <v>0</v>
      </c>
    </row>
    <row r="1651" spans="1:25" x14ac:dyDescent="0.25">
      <c r="A1651" t="s">
        <v>92</v>
      </c>
      <c r="B1651" t="s">
        <v>379</v>
      </c>
      <c r="C1651" t="s">
        <v>346</v>
      </c>
      <c r="D1651" t="s">
        <v>172</v>
      </c>
      <c r="E1651" t="s">
        <v>220</v>
      </c>
      <c r="F1651" t="s">
        <v>374</v>
      </c>
      <c r="G1651">
        <v>19645</v>
      </c>
      <c r="H1651" t="s">
        <v>405</v>
      </c>
      <c r="I1651">
        <v>1</v>
      </c>
      <c r="J1651" t="s">
        <v>113</v>
      </c>
      <c r="K1651" s="19">
        <v>0.58333333333333337</v>
      </c>
      <c r="L1651" s="19">
        <v>0.9375</v>
      </c>
      <c r="M1651">
        <v>8.5</v>
      </c>
      <c r="N1651">
        <v>421.32</v>
      </c>
      <c r="O1651">
        <v>24</v>
      </c>
      <c r="P1651">
        <v>76</v>
      </c>
      <c r="Q1651" t="s">
        <v>97</v>
      </c>
      <c r="R1651">
        <v>30</v>
      </c>
      <c r="S1651" s="19">
        <v>0.79166666666666663</v>
      </c>
      <c r="T1651">
        <v>0</v>
      </c>
      <c r="U1651" s="19"/>
      <c r="V1651" t="s">
        <v>97</v>
      </c>
      <c r="W1651">
        <v>8</v>
      </c>
      <c r="X1651" t="s">
        <v>100</v>
      </c>
      <c r="Y1651" t="b">
        <v>0</v>
      </c>
    </row>
    <row r="1652" spans="1:25" x14ac:dyDescent="0.25">
      <c r="A1652" t="s">
        <v>92</v>
      </c>
      <c r="B1652" t="s">
        <v>379</v>
      </c>
      <c r="C1652" t="s">
        <v>346</v>
      </c>
      <c r="D1652" t="s">
        <v>172</v>
      </c>
      <c r="E1652" t="s">
        <v>220</v>
      </c>
      <c r="F1652" t="s">
        <v>374</v>
      </c>
      <c r="G1652">
        <v>19645</v>
      </c>
      <c r="H1652" t="s">
        <v>405</v>
      </c>
      <c r="I1652">
        <v>1</v>
      </c>
      <c r="J1652" t="s">
        <v>114</v>
      </c>
      <c r="K1652" s="19">
        <v>0.58333333333333337</v>
      </c>
      <c r="L1652" s="19">
        <v>0.9375</v>
      </c>
      <c r="M1652">
        <v>8.5</v>
      </c>
      <c r="N1652">
        <v>491.54</v>
      </c>
      <c r="O1652">
        <v>24</v>
      </c>
      <c r="P1652">
        <v>76</v>
      </c>
      <c r="Q1652" t="s">
        <v>97</v>
      </c>
      <c r="R1652">
        <v>30</v>
      </c>
      <c r="S1652" s="19">
        <v>0.79166666666666663</v>
      </c>
      <c r="T1652">
        <v>0</v>
      </c>
      <c r="U1652" s="19"/>
      <c r="V1652" t="s">
        <v>97</v>
      </c>
      <c r="W1652">
        <v>8</v>
      </c>
      <c r="X1652" t="s">
        <v>100</v>
      </c>
      <c r="Y1652" t="b">
        <v>0</v>
      </c>
    </row>
    <row r="1653" spans="1:25" x14ac:dyDescent="0.25">
      <c r="A1653" t="s">
        <v>92</v>
      </c>
      <c r="B1653" t="s">
        <v>379</v>
      </c>
      <c r="C1653" t="s">
        <v>346</v>
      </c>
      <c r="D1653" t="s">
        <v>172</v>
      </c>
      <c r="E1653" t="s">
        <v>220</v>
      </c>
      <c r="F1653" t="s">
        <v>374</v>
      </c>
      <c r="G1653">
        <v>19645</v>
      </c>
      <c r="H1653" t="s">
        <v>405</v>
      </c>
      <c r="I1653">
        <v>2</v>
      </c>
      <c r="J1653" t="s">
        <v>99</v>
      </c>
      <c r="K1653" s="19">
        <v>0.625</v>
      </c>
      <c r="L1653" s="19">
        <v>0.89583333333333337</v>
      </c>
      <c r="M1653">
        <v>6.5</v>
      </c>
      <c r="N1653">
        <v>236.99</v>
      </c>
      <c r="O1653">
        <v>24</v>
      </c>
      <c r="P1653">
        <v>76</v>
      </c>
      <c r="Q1653" t="s">
        <v>97</v>
      </c>
      <c r="R1653">
        <v>30</v>
      </c>
      <c r="S1653" s="19">
        <v>0.83333333333333337</v>
      </c>
      <c r="T1653">
        <v>0</v>
      </c>
      <c r="U1653" s="19"/>
      <c r="V1653" t="s">
        <v>97</v>
      </c>
      <c r="W1653">
        <v>6</v>
      </c>
      <c r="X1653" t="s">
        <v>100</v>
      </c>
      <c r="Y1653" t="b">
        <v>0</v>
      </c>
    </row>
    <row r="1654" spans="1:25" x14ac:dyDescent="0.25">
      <c r="A1654" t="s">
        <v>92</v>
      </c>
      <c r="B1654" t="s">
        <v>379</v>
      </c>
      <c r="C1654" t="s">
        <v>346</v>
      </c>
      <c r="D1654" t="s">
        <v>172</v>
      </c>
      <c r="E1654" t="s">
        <v>220</v>
      </c>
      <c r="F1654" t="s">
        <v>374</v>
      </c>
      <c r="G1654">
        <v>21092</v>
      </c>
      <c r="H1654" t="s">
        <v>406</v>
      </c>
      <c r="I1654">
        <v>1</v>
      </c>
      <c r="J1654" t="s">
        <v>99</v>
      </c>
      <c r="K1654" s="19">
        <v>0.58333333333333337</v>
      </c>
      <c r="L1654" s="19">
        <v>0.9375</v>
      </c>
      <c r="M1654">
        <v>8.5</v>
      </c>
      <c r="N1654">
        <v>315.99</v>
      </c>
      <c r="O1654">
        <v>60</v>
      </c>
      <c r="P1654">
        <v>76</v>
      </c>
      <c r="Q1654" t="s">
        <v>97</v>
      </c>
      <c r="R1654">
        <v>30</v>
      </c>
      <c r="S1654" s="19">
        <v>0.70833333333333337</v>
      </c>
      <c r="T1654">
        <v>0</v>
      </c>
      <c r="U1654" s="19"/>
      <c r="V1654" t="s">
        <v>407</v>
      </c>
      <c r="W1654">
        <v>8</v>
      </c>
      <c r="X1654" t="s">
        <v>100</v>
      </c>
      <c r="Y1654" t="b">
        <v>0</v>
      </c>
    </row>
    <row r="1655" spans="1:25" x14ac:dyDescent="0.25">
      <c r="A1655" t="s">
        <v>92</v>
      </c>
      <c r="B1655" t="s">
        <v>379</v>
      </c>
      <c r="C1655" t="s">
        <v>346</v>
      </c>
      <c r="D1655" t="s">
        <v>172</v>
      </c>
      <c r="E1655" t="s">
        <v>220</v>
      </c>
      <c r="F1655" t="s">
        <v>374</v>
      </c>
      <c r="G1655">
        <v>21092</v>
      </c>
      <c r="H1655" t="s">
        <v>406</v>
      </c>
      <c r="I1655">
        <v>1</v>
      </c>
      <c r="J1655" t="s">
        <v>101</v>
      </c>
      <c r="K1655" s="19">
        <v>0.58333333333333337</v>
      </c>
      <c r="L1655" s="19">
        <v>0.9375</v>
      </c>
      <c r="M1655">
        <v>8.5</v>
      </c>
      <c r="N1655">
        <v>315.99</v>
      </c>
      <c r="O1655">
        <v>60</v>
      </c>
      <c r="P1655">
        <v>76</v>
      </c>
      <c r="Q1655" t="s">
        <v>97</v>
      </c>
      <c r="R1655">
        <v>30</v>
      </c>
      <c r="S1655" s="19">
        <v>0.79166666666666663</v>
      </c>
      <c r="T1655">
        <v>0</v>
      </c>
      <c r="U1655" s="19"/>
      <c r="V1655" t="s">
        <v>97</v>
      </c>
      <c r="W1655">
        <v>8</v>
      </c>
      <c r="X1655" t="s">
        <v>100</v>
      </c>
      <c r="Y1655" t="b">
        <v>0</v>
      </c>
    </row>
    <row r="1656" spans="1:25" x14ac:dyDescent="0.25">
      <c r="A1656" t="s">
        <v>92</v>
      </c>
      <c r="B1656" t="s">
        <v>379</v>
      </c>
      <c r="C1656" t="s">
        <v>346</v>
      </c>
      <c r="D1656" t="s">
        <v>172</v>
      </c>
      <c r="E1656" t="s">
        <v>220</v>
      </c>
      <c r="F1656" t="s">
        <v>374</v>
      </c>
      <c r="G1656">
        <v>21092</v>
      </c>
      <c r="H1656" t="s">
        <v>406</v>
      </c>
      <c r="I1656">
        <v>1</v>
      </c>
      <c r="J1656" t="s">
        <v>102</v>
      </c>
      <c r="K1656" s="19">
        <v>0.58333333333333337</v>
      </c>
      <c r="L1656" s="19">
        <v>0.9375</v>
      </c>
      <c r="M1656">
        <v>8.5</v>
      </c>
      <c r="N1656">
        <v>315.99</v>
      </c>
      <c r="O1656">
        <v>60</v>
      </c>
      <c r="P1656">
        <v>76</v>
      </c>
      <c r="Q1656" t="s">
        <v>97</v>
      </c>
      <c r="R1656">
        <v>30</v>
      </c>
      <c r="S1656" s="19">
        <v>0.79166666666666663</v>
      </c>
      <c r="T1656">
        <v>0</v>
      </c>
      <c r="U1656" s="19"/>
      <c r="V1656" t="s">
        <v>97</v>
      </c>
      <c r="W1656">
        <v>8</v>
      </c>
      <c r="X1656" t="s">
        <v>100</v>
      </c>
      <c r="Y1656" t="b">
        <v>0</v>
      </c>
    </row>
    <row r="1657" spans="1:25" x14ac:dyDescent="0.25">
      <c r="A1657" t="s">
        <v>92</v>
      </c>
      <c r="B1657" t="s">
        <v>379</v>
      </c>
      <c r="C1657" t="s">
        <v>346</v>
      </c>
      <c r="D1657" t="s">
        <v>172</v>
      </c>
      <c r="E1657" t="s">
        <v>220</v>
      </c>
      <c r="F1657" t="s">
        <v>374</v>
      </c>
      <c r="G1657">
        <v>21092</v>
      </c>
      <c r="H1657" t="s">
        <v>406</v>
      </c>
      <c r="I1657">
        <v>1</v>
      </c>
      <c r="J1657" t="s">
        <v>103</v>
      </c>
      <c r="K1657" s="19">
        <v>0.58333333333333337</v>
      </c>
      <c r="L1657" s="19">
        <v>0.9375</v>
      </c>
      <c r="M1657">
        <v>8.5</v>
      </c>
      <c r="N1657">
        <v>315.99</v>
      </c>
      <c r="O1657">
        <v>60</v>
      </c>
      <c r="P1657">
        <v>76</v>
      </c>
      <c r="Q1657" t="s">
        <v>97</v>
      </c>
      <c r="R1657">
        <v>30</v>
      </c>
      <c r="S1657" s="19">
        <v>0.79166666666666663</v>
      </c>
      <c r="T1657">
        <v>0</v>
      </c>
      <c r="U1657" s="19"/>
      <c r="V1657" t="s">
        <v>97</v>
      </c>
      <c r="W1657">
        <v>8</v>
      </c>
      <c r="X1657" t="s">
        <v>100</v>
      </c>
      <c r="Y1657" t="b">
        <v>0</v>
      </c>
    </row>
    <row r="1658" spans="1:25" x14ac:dyDescent="0.25">
      <c r="A1658" t="s">
        <v>92</v>
      </c>
      <c r="B1658" t="s">
        <v>379</v>
      </c>
      <c r="C1658" t="s">
        <v>346</v>
      </c>
      <c r="D1658" t="s">
        <v>172</v>
      </c>
      <c r="E1658" t="s">
        <v>220</v>
      </c>
      <c r="F1658" t="s">
        <v>374</v>
      </c>
      <c r="G1658">
        <v>21092</v>
      </c>
      <c r="H1658" t="s">
        <v>406</v>
      </c>
      <c r="I1658">
        <v>2</v>
      </c>
      <c r="J1658" t="s">
        <v>105</v>
      </c>
      <c r="K1658" s="19">
        <v>0.58333333333333337</v>
      </c>
      <c r="L1658" s="19">
        <v>0.9375</v>
      </c>
      <c r="M1658">
        <v>8.5</v>
      </c>
      <c r="N1658">
        <v>315.99</v>
      </c>
      <c r="O1658">
        <v>60</v>
      </c>
      <c r="P1658">
        <v>76</v>
      </c>
      <c r="Q1658" t="s">
        <v>97</v>
      </c>
      <c r="R1658">
        <v>30</v>
      </c>
      <c r="S1658" s="19">
        <v>0.79166666666666663</v>
      </c>
      <c r="T1658">
        <v>0</v>
      </c>
      <c r="U1658" s="19"/>
      <c r="V1658" t="s">
        <v>97</v>
      </c>
      <c r="W1658">
        <v>8</v>
      </c>
      <c r="X1658" t="s">
        <v>100</v>
      </c>
      <c r="Y1658" t="b">
        <v>0</v>
      </c>
    </row>
    <row r="1659" spans="1:25" x14ac:dyDescent="0.25">
      <c r="A1659" t="s">
        <v>92</v>
      </c>
      <c r="B1659" t="s">
        <v>379</v>
      </c>
      <c r="C1659" t="s">
        <v>346</v>
      </c>
      <c r="D1659" t="s">
        <v>172</v>
      </c>
      <c r="E1659" t="s">
        <v>220</v>
      </c>
      <c r="F1659" t="s">
        <v>374</v>
      </c>
      <c r="G1659">
        <v>21092</v>
      </c>
      <c r="H1659" t="s">
        <v>406</v>
      </c>
      <c r="I1659">
        <v>2</v>
      </c>
      <c r="J1659" t="s">
        <v>113</v>
      </c>
      <c r="K1659" s="19">
        <v>0.58333333333333337</v>
      </c>
      <c r="L1659" s="19">
        <v>0.9375</v>
      </c>
      <c r="M1659">
        <v>8.5</v>
      </c>
      <c r="N1659">
        <v>421.32</v>
      </c>
      <c r="O1659">
        <v>60</v>
      </c>
      <c r="P1659">
        <v>76</v>
      </c>
      <c r="Q1659" t="s">
        <v>97</v>
      </c>
      <c r="R1659">
        <v>30</v>
      </c>
      <c r="S1659" s="19">
        <v>0.79166666666666663</v>
      </c>
      <c r="T1659">
        <v>0</v>
      </c>
      <c r="U1659" s="19"/>
      <c r="V1659" t="s">
        <v>97</v>
      </c>
      <c r="W1659">
        <v>8</v>
      </c>
      <c r="X1659" t="s">
        <v>100</v>
      </c>
      <c r="Y1659" t="b">
        <v>0</v>
      </c>
    </row>
    <row r="1660" spans="1:25" x14ac:dyDescent="0.25">
      <c r="A1660" t="s">
        <v>92</v>
      </c>
      <c r="B1660" t="s">
        <v>379</v>
      </c>
      <c r="C1660" t="s">
        <v>346</v>
      </c>
      <c r="D1660" t="s">
        <v>172</v>
      </c>
      <c r="E1660" t="s">
        <v>220</v>
      </c>
      <c r="F1660" t="s">
        <v>374</v>
      </c>
      <c r="G1660">
        <v>21092</v>
      </c>
      <c r="H1660" t="s">
        <v>406</v>
      </c>
      <c r="I1660">
        <v>2</v>
      </c>
      <c r="J1660" t="s">
        <v>114</v>
      </c>
      <c r="K1660" s="19">
        <v>0.58333333333333337</v>
      </c>
      <c r="L1660" s="19">
        <v>0.9375</v>
      </c>
      <c r="M1660">
        <v>8.5</v>
      </c>
      <c r="N1660">
        <v>491.54</v>
      </c>
      <c r="O1660">
        <v>60</v>
      </c>
      <c r="P1660">
        <v>76</v>
      </c>
      <c r="Q1660" t="s">
        <v>97</v>
      </c>
      <c r="R1660">
        <v>30</v>
      </c>
      <c r="S1660" s="19">
        <v>0.79166666666666663</v>
      </c>
      <c r="T1660">
        <v>0</v>
      </c>
      <c r="U1660" s="19"/>
      <c r="V1660" t="s">
        <v>97</v>
      </c>
      <c r="W1660">
        <v>8</v>
      </c>
      <c r="X1660" t="s">
        <v>100</v>
      </c>
      <c r="Y1660" t="b">
        <v>0</v>
      </c>
    </row>
    <row r="1661" spans="1:25" x14ac:dyDescent="0.25">
      <c r="A1661" t="s">
        <v>92</v>
      </c>
      <c r="B1661" t="s">
        <v>379</v>
      </c>
      <c r="C1661" t="s">
        <v>346</v>
      </c>
      <c r="D1661" t="s">
        <v>172</v>
      </c>
      <c r="E1661" t="s">
        <v>220</v>
      </c>
      <c r="F1661" t="s">
        <v>374</v>
      </c>
      <c r="G1661">
        <v>21092</v>
      </c>
      <c r="H1661" t="s">
        <v>406</v>
      </c>
      <c r="I1661">
        <v>2</v>
      </c>
      <c r="J1661" t="s">
        <v>102</v>
      </c>
      <c r="K1661" s="19">
        <v>0.625</v>
      </c>
      <c r="L1661" s="19">
        <v>0.89583333333333337</v>
      </c>
      <c r="M1661">
        <v>6.5</v>
      </c>
      <c r="N1661">
        <v>236.99</v>
      </c>
      <c r="O1661">
        <v>60</v>
      </c>
      <c r="P1661">
        <v>76</v>
      </c>
      <c r="Q1661" t="s">
        <v>97</v>
      </c>
      <c r="R1661">
        <v>30</v>
      </c>
      <c r="S1661" s="19">
        <v>0.83333333333333337</v>
      </c>
      <c r="T1661">
        <v>0</v>
      </c>
      <c r="U1661" s="19"/>
      <c r="V1661" t="s">
        <v>97</v>
      </c>
      <c r="W1661">
        <v>6</v>
      </c>
      <c r="X1661" t="s">
        <v>100</v>
      </c>
      <c r="Y1661" t="b">
        <v>0</v>
      </c>
    </row>
    <row r="1662" spans="1:25" x14ac:dyDescent="0.25">
      <c r="A1662" t="s">
        <v>92</v>
      </c>
      <c r="B1662" t="s">
        <v>379</v>
      </c>
      <c r="C1662" t="s">
        <v>346</v>
      </c>
      <c r="D1662" t="s">
        <v>172</v>
      </c>
      <c r="E1662" t="s">
        <v>220</v>
      </c>
      <c r="F1662" t="s">
        <v>374</v>
      </c>
      <c r="G1662">
        <v>22436</v>
      </c>
      <c r="H1662" t="s">
        <v>402</v>
      </c>
      <c r="I1662">
        <v>1</v>
      </c>
      <c r="J1662" t="s">
        <v>105</v>
      </c>
      <c r="K1662" s="19">
        <v>0.625</v>
      </c>
      <c r="L1662" s="19">
        <v>0.89583333333333337</v>
      </c>
      <c r="M1662">
        <v>6.5</v>
      </c>
      <c r="N1662">
        <v>239.76</v>
      </c>
      <c r="O1662">
        <v>56</v>
      </c>
      <c r="P1662">
        <v>76</v>
      </c>
      <c r="Q1662" t="s">
        <v>97</v>
      </c>
      <c r="R1662">
        <v>30</v>
      </c>
      <c r="S1662" s="19">
        <v>0.83333333333333337</v>
      </c>
      <c r="T1662">
        <v>0</v>
      </c>
      <c r="U1662" s="19"/>
      <c r="V1662" t="s">
        <v>97</v>
      </c>
      <c r="W1662">
        <v>6</v>
      </c>
      <c r="X1662" t="s">
        <v>100</v>
      </c>
      <c r="Y1662" t="b">
        <v>0</v>
      </c>
    </row>
    <row r="1663" spans="1:25" x14ac:dyDescent="0.25">
      <c r="A1663" t="s">
        <v>92</v>
      </c>
      <c r="B1663" t="s">
        <v>379</v>
      </c>
      <c r="C1663" t="s">
        <v>346</v>
      </c>
      <c r="D1663" t="s">
        <v>172</v>
      </c>
      <c r="E1663" t="s">
        <v>220</v>
      </c>
      <c r="F1663" t="s">
        <v>374</v>
      </c>
      <c r="G1663">
        <v>22436</v>
      </c>
      <c r="H1663" t="s">
        <v>402</v>
      </c>
      <c r="I1663">
        <v>2</v>
      </c>
      <c r="J1663" t="s">
        <v>105</v>
      </c>
      <c r="K1663" s="19">
        <v>0.625</v>
      </c>
      <c r="L1663" s="19">
        <v>0.89583333333333337</v>
      </c>
      <c r="M1663">
        <v>6.5</v>
      </c>
      <c r="N1663">
        <v>239.76</v>
      </c>
      <c r="O1663">
        <v>56</v>
      </c>
      <c r="P1663">
        <v>76</v>
      </c>
      <c r="Q1663" t="s">
        <v>97</v>
      </c>
      <c r="R1663">
        <v>30</v>
      </c>
      <c r="S1663" s="19">
        <v>0.83333333333333337</v>
      </c>
      <c r="T1663">
        <v>0</v>
      </c>
      <c r="U1663" s="19"/>
      <c r="V1663" t="s">
        <v>97</v>
      </c>
      <c r="W1663">
        <v>6</v>
      </c>
      <c r="X1663" t="s">
        <v>100</v>
      </c>
      <c r="Y1663" t="b">
        <v>0</v>
      </c>
    </row>
    <row r="1664" spans="1:25" x14ac:dyDescent="0.25">
      <c r="A1664" t="s">
        <v>92</v>
      </c>
      <c r="B1664" t="s">
        <v>379</v>
      </c>
      <c r="C1664" t="s">
        <v>346</v>
      </c>
      <c r="D1664" t="s">
        <v>172</v>
      </c>
      <c r="E1664" t="s">
        <v>220</v>
      </c>
      <c r="F1664" t="s">
        <v>374</v>
      </c>
      <c r="G1664">
        <v>22436</v>
      </c>
      <c r="H1664" t="s">
        <v>402</v>
      </c>
      <c r="I1664">
        <v>2</v>
      </c>
      <c r="J1664" t="s">
        <v>99</v>
      </c>
      <c r="K1664" s="19">
        <v>0.58333333333333337</v>
      </c>
      <c r="L1664" s="19">
        <v>0.9375</v>
      </c>
      <c r="M1664">
        <v>8.5</v>
      </c>
      <c r="N1664">
        <v>319.68</v>
      </c>
      <c r="O1664">
        <v>56</v>
      </c>
      <c r="P1664">
        <v>76</v>
      </c>
      <c r="Q1664" t="s">
        <v>97</v>
      </c>
      <c r="R1664">
        <v>30</v>
      </c>
      <c r="S1664" s="19">
        <v>0.79166666666666663</v>
      </c>
      <c r="T1664">
        <v>0</v>
      </c>
      <c r="U1664" s="19"/>
      <c r="V1664" t="s">
        <v>97</v>
      </c>
      <c r="W1664">
        <v>8</v>
      </c>
      <c r="X1664" t="s">
        <v>100</v>
      </c>
      <c r="Y1664" t="b">
        <v>0</v>
      </c>
    </row>
    <row r="1665" spans="1:25" x14ac:dyDescent="0.25">
      <c r="A1665" t="s">
        <v>92</v>
      </c>
      <c r="B1665" t="s">
        <v>379</v>
      </c>
      <c r="C1665" t="s">
        <v>346</v>
      </c>
      <c r="D1665" t="s">
        <v>172</v>
      </c>
      <c r="E1665" t="s">
        <v>220</v>
      </c>
      <c r="F1665" t="s">
        <v>374</v>
      </c>
      <c r="G1665">
        <v>22436</v>
      </c>
      <c r="H1665" t="s">
        <v>402</v>
      </c>
      <c r="I1665">
        <v>2</v>
      </c>
      <c r="J1665" t="s">
        <v>113</v>
      </c>
      <c r="K1665" s="19">
        <v>0.625</v>
      </c>
      <c r="L1665" s="19">
        <v>0.89583333333333337</v>
      </c>
      <c r="M1665">
        <v>6.5</v>
      </c>
      <c r="N1665">
        <v>319.68</v>
      </c>
      <c r="O1665">
        <v>56</v>
      </c>
      <c r="P1665">
        <v>76</v>
      </c>
      <c r="Q1665" t="s">
        <v>97</v>
      </c>
      <c r="R1665">
        <v>30</v>
      </c>
      <c r="S1665" s="19">
        <v>0.83333333333333337</v>
      </c>
      <c r="T1665">
        <v>0</v>
      </c>
      <c r="U1665" s="19"/>
      <c r="V1665" t="s">
        <v>97</v>
      </c>
      <c r="W1665">
        <v>6</v>
      </c>
      <c r="X1665" t="s">
        <v>100</v>
      </c>
      <c r="Y1665" t="b">
        <v>0</v>
      </c>
    </row>
    <row r="1666" spans="1:25" x14ac:dyDescent="0.25">
      <c r="A1666" t="s">
        <v>92</v>
      </c>
      <c r="B1666" t="s">
        <v>379</v>
      </c>
      <c r="C1666" t="s">
        <v>346</v>
      </c>
      <c r="D1666" t="s">
        <v>172</v>
      </c>
      <c r="E1666" t="s">
        <v>220</v>
      </c>
      <c r="F1666" t="s">
        <v>374</v>
      </c>
      <c r="G1666">
        <v>22436</v>
      </c>
      <c r="H1666" t="s">
        <v>402</v>
      </c>
      <c r="I1666">
        <v>2</v>
      </c>
      <c r="J1666" t="s">
        <v>102</v>
      </c>
      <c r="K1666" s="19">
        <v>0.58333333333333337</v>
      </c>
      <c r="L1666" s="19">
        <v>0.9375</v>
      </c>
      <c r="M1666">
        <v>8.5</v>
      </c>
      <c r="N1666">
        <v>319.68</v>
      </c>
      <c r="O1666">
        <v>56</v>
      </c>
      <c r="P1666">
        <v>76</v>
      </c>
      <c r="Q1666" t="s">
        <v>97</v>
      </c>
      <c r="R1666">
        <v>30</v>
      </c>
      <c r="S1666" s="19">
        <v>0.79166666666666663</v>
      </c>
      <c r="T1666">
        <v>0</v>
      </c>
      <c r="U1666" s="19"/>
      <c r="V1666" t="s">
        <v>97</v>
      </c>
      <c r="W1666">
        <v>8</v>
      </c>
      <c r="X1666" t="s">
        <v>100</v>
      </c>
      <c r="Y1666" t="b">
        <v>0</v>
      </c>
    </row>
    <row r="1667" spans="1:25" x14ac:dyDescent="0.25">
      <c r="A1667" t="s">
        <v>92</v>
      </c>
      <c r="B1667" t="s">
        <v>379</v>
      </c>
      <c r="C1667" t="s">
        <v>346</v>
      </c>
      <c r="D1667" t="s">
        <v>172</v>
      </c>
      <c r="E1667" t="s">
        <v>220</v>
      </c>
      <c r="F1667" t="s">
        <v>374</v>
      </c>
      <c r="G1667">
        <v>22436</v>
      </c>
      <c r="H1667" t="s">
        <v>402</v>
      </c>
      <c r="I1667">
        <v>2</v>
      </c>
      <c r="J1667" t="s">
        <v>103</v>
      </c>
      <c r="K1667" s="19">
        <v>0.58333333333333337</v>
      </c>
      <c r="L1667" s="19">
        <v>0.9375</v>
      </c>
      <c r="M1667">
        <v>8.5</v>
      </c>
      <c r="N1667">
        <v>319.68</v>
      </c>
      <c r="O1667">
        <v>56</v>
      </c>
      <c r="P1667">
        <v>76</v>
      </c>
      <c r="Q1667" t="s">
        <v>97</v>
      </c>
      <c r="R1667">
        <v>30</v>
      </c>
      <c r="S1667" s="19">
        <v>0.79166666666666663</v>
      </c>
      <c r="T1667">
        <v>0</v>
      </c>
      <c r="U1667" s="19"/>
      <c r="V1667" t="s">
        <v>97</v>
      </c>
      <c r="W1667">
        <v>8</v>
      </c>
      <c r="X1667" t="s">
        <v>100</v>
      </c>
      <c r="Y1667" t="b">
        <v>0</v>
      </c>
    </row>
    <row r="1668" spans="1:25" x14ac:dyDescent="0.25">
      <c r="A1668" t="s">
        <v>92</v>
      </c>
      <c r="B1668" t="s">
        <v>379</v>
      </c>
      <c r="C1668" t="s">
        <v>346</v>
      </c>
      <c r="D1668" t="s">
        <v>172</v>
      </c>
      <c r="E1668" t="s">
        <v>220</v>
      </c>
      <c r="F1668" t="s">
        <v>374</v>
      </c>
      <c r="G1668">
        <v>23873</v>
      </c>
      <c r="H1668" t="s">
        <v>403</v>
      </c>
      <c r="I1668">
        <v>1</v>
      </c>
      <c r="J1668" t="s">
        <v>99</v>
      </c>
      <c r="K1668" s="19">
        <v>0.625</v>
      </c>
      <c r="L1668" s="19">
        <v>0.89583333333333337</v>
      </c>
      <c r="M1668">
        <v>6.5</v>
      </c>
      <c r="N1668">
        <v>236.99</v>
      </c>
      <c r="O1668">
        <v>76</v>
      </c>
      <c r="P1668">
        <v>76</v>
      </c>
      <c r="Q1668" t="s">
        <v>97</v>
      </c>
      <c r="R1668">
        <v>30</v>
      </c>
      <c r="S1668" s="19">
        <v>0.83333333333333337</v>
      </c>
      <c r="T1668">
        <v>0</v>
      </c>
      <c r="U1668" s="19"/>
      <c r="V1668" t="s">
        <v>97</v>
      </c>
      <c r="W1668">
        <v>6</v>
      </c>
      <c r="X1668" t="s">
        <v>100</v>
      </c>
      <c r="Y1668" t="b">
        <v>0</v>
      </c>
    </row>
    <row r="1669" spans="1:25" x14ac:dyDescent="0.25">
      <c r="A1669" t="s">
        <v>92</v>
      </c>
      <c r="B1669" t="s">
        <v>379</v>
      </c>
      <c r="C1669" t="s">
        <v>346</v>
      </c>
      <c r="D1669" t="s">
        <v>172</v>
      </c>
      <c r="E1669" t="s">
        <v>220</v>
      </c>
      <c r="F1669" t="s">
        <v>374</v>
      </c>
      <c r="G1669">
        <v>23873</v>
      </c>
      <c r="H1669" t="s">
        <v>403</v>
      </c>
      <c r="I1669">
        <v>1</v>
      </c>
      <c r="J1669" t="s">
        <v>113</v>
      </c>
      <c r="K1669" s="19">
        <v>0.625</v>
      </c>
      <c r="L1669" s="19">
        <v>0.89583333333333337</v>
      </c>
      <c r="M1669">
        <v>6.5</v>
      </c>
      <c r="N1669">
        <v>315.99</v>
      </c>
      <c r="O1669">
        <v>76</v>
      </c>
      <c r="P1669">
        <v>76</v>
      </c>
      <c r="Q1669" t="s">
        <v>97</v>
      </c>
      <c r="R1669">
        <v>30</v>
      </c>
      <c r="S1669" s="19">
        <v>0.83333333333333337</v>
      </c>
      <c r="T1669">
        <v>0</v>
      </c>
      <c r="U1669" s="19"/>
      <c r="V1669" t="s">
        <v>97</v>
      </c>
      <c r="W1669">
        <v>6</v>
      </c>
      <c r="X1669" t="s">
        <v>100</v>
      </c>
      <c r="Y1669" t="b">
        <v>0</v>
      </c>
    </row>
    <row r="1670" spans="1:25" x14ac:dyDescent="0.25">
      <c r="A1670" t="s">
        <v>92</v>
      </c>
      <c r="B1670" t="s">
        <v>379</v>
      </c>
      <c r="C1670" t="s">
        <v>346</v>
      </c>
      <c r="D1670" t="s">
        <v>172</v>
      </c>
      <c r="E1670" t="s">
        <v>220</v>
      </c>
      <c r="F1670" t="s">
        <v>374</v>
      </c>
      <c r="G1670">
        <v>23874</v>
      </c>
      <c r="H1670" t="s">
        <v>401</v>
      </c>
      <c r="I1670">
        <v>1</v>
      </c>
      <c r="J1670" t="s">
        <v>101</v>
      </c>
      <c r="K1670" s="19">
        <v>0.625</v>
      </c>
      <c r="L1670" s="19">
        <v>0.89583333333333337</v>
      </c>
      <c r="M1670">
        <v>6.5</v>
      </c>
      <c r="N1670">
        <v>236.99</v>
      </c>
      <c r="O1670">
        <v>76</v>
      </c>
      <c r="P1670">
        <v>76</v>
      </c>
      <c r="Q1670" t="s">
        <v>97</v>
      </c>
      <c r="R1670">
        <v>30</v>
      </c>
      <c r="S1670" s="19">
        <v>0.83333333333333337</v>
      </c>
      <c r="T1670">
        <v>0</v>
      </c>
      <c r="U1670" s="19"/>
      <c r="V1670" t="s">
        <v>97</v>
      </c>
      <c r="W1670">
        <v>6</v>
      </c>
      <c r="X1670" t="s">
        <v>100</v>
      </c>
      <c r="Y1670" t="b">
        <v>0</v>
      </c>
    </row>
    <row r="1671" spans="1:25" x14ac:dyDescent="0.25">
      <c r="A1671" t="s">
        <v>92</v>
      </c>
      <c r="B1671" t="s">
        <v>379</v>
      </c>
      <c r="C1671" t="s">
        <v>346</v>
      </c>
      <c r="D1671" t="s">
        <v>172</v>
      </c>
      <c r="E1671" t="s">
        <v>220</v>
      </c>
      <c r="F1671" t="s">
        <v>374</v>
      </c>
      <c r="G1671">
        <v>23874</v>
      </c>
      <c r="H1671" t="s">
        <v>401</v>
      </c>
      <c r="I1671">
        <v>2</v>
      </c>
      <c r="J1671" t="s">
        <v>101</v>
      </c>
      <c r="K1671" s="19">
        <v>0.625</v>
      </c>
      <c r="L1671" s="19">
        <v>0.89583333333333337</v>
      </c>
      <c r="M1671">
        <v>6.5</v>
      </c>
      <c r="N1671">
        <v>236.99</v>
      </c>
      <c r="O1671">
        <v>76</v>
      </c>
      <c r="P1671">
        <v>76</v>
      </c>
      <c r="Q1671" t="s">
        <v>97</v>
      </c>
      <c r="R1671">
        <v>30</v>
      </c>
      <c r="S1671" s="19">
        <v>0.83333333333333337</v>
      </c>
      <c r="T1671">
        <v>0</v>
      </c>
      <c r="U1671" s="19"/>
      <c r="V1671" t="s">
        <v>97</v>
      </c>
      <c r="W1671">
        <v>6</v>
      </c>
      <c r="X1671" t="s">
        <v>100</v>
      </c>
      <c r="Y1671" t="b">
        <v>0</v>
      </c>
    </row>
    <row r="1672" spans="1:25" x14ac:dyDescent="0.25">
      <c r="A1672" t="s">
        <v>92</v>
      </c>
      <c r="B1672" t="s">
        <v>379</v>
      </c>
      <c r="C1672" t="s">
        <v>346</v>
      </c>
      <c r="D1672" t="s">
        <v>172</v>
      </c>
      <c r="E1672" t="s">
        <v>220</v>
      </c>
      <c r="F1672" t="s">
        <v>374</v>
      </c>
      <c r="G1672">
        <v>23884</v>
      </c>
      <c r="H1672" t="s">
        <v>404</v>
      </c>
      <c r="I1672">
        <v>1</v>
      </c>
      <c r="J1672" t="s">
        <v>114</v>
      </c>
      <c r="K1672" s="19">
        <v>0.625</v>
      </c>
      <c r="L1672" s="19">
        <v>0.89583333333333337</v>
      </c>
      <c r="M1672">
        <v>6.5</v>
      </c>
      <c r="N1672">
        <v>368.65</v>
      </c>
      <c r="O1672">
        <v>76</v>
      </c>
      <c r="P1672">
        <v>76</v>
      </c>
      <c r="Q1672" t="s">
        <v>97</v>
      </c>
      <c r="R1672">
        <v>30</v>
      </c>
      <c r="S1672" s="19">
        <v>0.83333333333333337</v>
      </c>
      <c r="T1672">
        <v>0</v>
      </c>
      <c r="U1672" s="19"/>
      <c r="V1672" t="s">
        <v>97</v>
      </c>
      <c r="W1672">
        <v>6</v>
      </c>
      <c r="X1672" t="s">
        <v>100</v>
      </c>
      <c r="Y1672" t="b">
        <v>0</v>
      </c>
    </row>
    <row r="1673" spans="1:25" x14ac:dyDescent="0.25">
      <c r="A1673" t="s">
        <v>92</v>
      </c>
      <c r="B1673" t="s">
        <v>379</v>
      </c>
      <c r="C1673" t="s">
        <v>346</v>
      </c>
      <c r="D1673" t="s">
        <v>172</v>
      </c>
      <c r="E1673" t="s">
        <v>220</v>
      </c>
      <c r="F1673" t="s">
        <v>374</v>
      </c>
      <c r="G1673">
        <v>23884</v>
      </c>
      <c r="H1673" t="s">
        <v>404</v>
      </c>
      <c r="I1673">
        <v>2</v>
      </c>
      <c r="J1673" t="s">
        <v>114</v>
      </c>
      <c r="K1673" s="19">
        <v>0.625</v>
      </c>
      <c r="L1673" s="19">
        <v>0.89583333333333337</v>
      </c>
      <c r="M1673">
        <v>6.5</v>
      </c>
      <c r="N1673">
        <v>368.65</v>
      </c>
      <c r="O1673">
        <v>76</v>
      </c>
      <c r="P1673">
        <v>76</v>
      </c>
      <c r="Q1673" t="s">
        <v>97</v>
      </c>
      <c r="R1673">
        <v>30</v>
      </c>
      <c r="S1673" s="19">
        <v>0.83333333333333337</v>
      </c>
      <c r="T1673">
        <v>0</v>
      </c>
      <c r="U1673" s="19"/>
      <c r="V1673" t="s">
        <v>97</v>
      </c>
      <c r="W1673">
        <v>6</v>
      </c>
      <c r="X1673" t="s">
        <v>100</v>
      </c>
      <c r="Y1673" t="b">
        <v>0</v>
      </c>
    </row>
    <row r="1674" spans="1:25" x14ac:dyDescent="0.25">
      <c r="A1674" t="s">
        <v>92</v>
      </c>
      <c r="B1674" t="s">
        <v>379</v>
      </c>
      <c r="C1674" t="s">
        <v>346</v>
      </c>
      <c r="D1674" t="s">
        <v>172</v>
      </c>
      <c r="E1674" t="s">
        <v>220</v>
      </c>
      <c r="F1674" t="s">
        <v>374</v>
      </c>
      <c r="G1674">
        <v>25588</v>
      </c>
      <c r="H1674" t="s">
        <v>387</v>
      </c>
      <c r="I1674">
        <v>2</v>
      </c>
      <c r="J1674" t="s">
        <v>101</v>
      </c>
      <c r="K1674" s="19">
        <v>0.58333333333333337</v>
      </c>
      <c r="L1674" s="19">
        <v>0.9375</v>
      </c>
      <c r="M1674">
        <v>8.5</v>
      </c>
      <c r="N1674">
        <v>300.14999999999998</v>
      </c>
      <c r="O1674">
        <v>40</v>
      </c>
      <c r="P1674">
        <v>76</v>
      </c>
      <c r="Q1674" t="s">
        <v>97</v>
      </c>
      <c r="R1674">
        <v>30</v>
      </c>
      <c r="S1674" s="19">
        <v>0.79166666666666663</v>
      </c>
      <c r="T1674">
        <v>0</v>
      </c>
      <c r="U1674" s="19"/>
      <c r="V1674" t="s">
        <v>97</v>
      </c>
      <c r="W1674">
        <v>8</v>
      </c>
      <c r="X1674" t="s">
        <v>100</v>
      </c>
      <c r="Y1674" t="b">
        <v>0</v>
      </c>
    </row>
    <row r="1675" spans="1:25" x14ac:dyDescent="0.25">
      <c r="A1675" t="s">
        <v>92</v>
      </c>
      <c r="B1675" t="s">
        <v>379</v>
      </c>
      <c r="C1675" t="s">
        <v>346</v>
      </c>
      <c r="D1675" t="s">
        <v>172</v>
      </c>
      <c r="E1675" t="s">
        <v>239</v>
      </c>
      <c r="F1675" t="s">
        <v>97</v>
      </c>
      <c r="G1675">
        <v>24688</v>
      </c>
      <c r="H1675" t="s">
        <v>408</v>
      </c>
      <c r="I1675">
        <v>1</v>
      </c>
      <c r="J1675" t="s">
        <v>105</v>
      </c>
      <c r="K1675" s="19">
        <v>0.47916666666666669</v>
      </c>
      <c r="L1675" s="19">
        <v>0.58333333333333337</v>
      </c>
      <c r="M1675">
        <v>2.5</v>
      </c>
      <c r="N1675">
        <v>125.4</v>
      </c>
      <c r="O1675">
        <v>76</v>
      </c>
      <c r="P1675">
        <v>76</v>
      </c>
      <c r="Q1675" t="s">
        <v>97</v>
      </c>
      <c r="R1675">
        <v>30</v>
      </c>
      <c r="S1675" s="19">
        <v>0.54166666666666663</v>
      </c>
      <c r="U1675" s="19">
        <v>0.41666666666666669</v>
      </c>
      <c r="V1675" t="s">
        <v>97</v>
      </c>
      <c r="W1675">
        <v>2</v>
      </c>
      <c r="X1675" t="s">
        <v>100</v>
      </c>
      <c r="Y1675" t="b">
        <v>0</v>
      </c>
    </row>
    <row r="1676" spans="1:25" x14ac:dyDescent="0.25">
      <c r="A1676" t="s">
        <v>92</v>
      </c>
      <c r="B1676" t="s">
        <v>379</v>
      </c>
      <c r="C1676" t="s">
        <v>346</v>
      </c>
      <c r="D1676" t="s">
        <v>172</v>
      </c>
      <c r="E1676" t="s">
        <v>239</v>
      </c>
      <c r="F1676" t="s">
        <v>97</v>
      </c>
      <c r="G1676">
        <v>24688</v>
      </c>
      <c r="H1676" t="s">
        <v>408</v>
      </c>
      <c r="I1676">
        <v>1</v>
      </c>
      <c r="J1676" t="s">
        <v>99</v>
      </c>
      <c r="K1676" s="19">
        <v>0.47916666666666669</v>
      </c>
      <c r="L1676" s="19">
        <v>0.66666666666666663</v>
      </c>
      <c r="M1676">
        <v>4.5</v>
      </c>
      <c r="N1676">
        <v>250.8</v>
      </c>
      <c r="O1676">
        <v>76</v>
      </c>
      <c r="P1676">
        <v>76</v>
      </c>
      <c r="Q1676" t="s">
        <v>97</v>
      </c>
      <c r="R1676">
        <v>30</v>
      </c>
      <c r="S1676" s="19">
        <v>0.64583333333333337</v>
      </c>
      <c r="T1676">
        <v>0</v>
      </c>
      <c r="U1676" s="19"/>
      <c r="V1676" t="s">
        <v>97</v>
      </c>
      <c r="W1676">
        <v>4</v>
      </c>
      <c r="X1676" t="s">
        <v>100</v>
      </c>
      <c r="Y1676" t="b">
        <v>0</v>
      </c>
    </row>
    <row r="1677" spans="1:25" x14ac:dyDescent="0.25">
      <c r="A1677" t="s">
        <v>92</v>
      </c>
      <c r="B1677" t="s">
        <v>379</v>
      </c>
      <c r="C1677" t="s">
        <v>346</v>
      </c>
      <c r="D1677" t="s">
        <v>172</v>
      </c>
      <c r="E1677" t="s">
        <v>239</v>
      </c>
      <c r="F1677" t="s">
        <v>97</v>
      </c>
      <c r="G1677">
        <v>24688</v>
      </c>
      <c r="H1677" t="s">
        <v>408</v>
      </c>
      <c r="I1677">
        <v>1</v>
      </c>
      <c r="J1677" t="s">
        <v>101</v>
      </c>
      <c r="K1677" s="19">
        <v>0.47916666666666669</v>
      </c>
      <c r="L1677" s="19">
        <v>0.66666666666666663</v>
      </c>
      <c r="M1677">
        <v>4.5</v>
      </c>
      <c r="N1677">
        <v>250.8</v>
      </c>
      <c r="O1677">
        <v>76</v>
      </c>
      <c r="P1677">
        <v>76</v>
      </c>
      <c r="Q1677" t="s">
        <v>97</v>
      </c>
      <c r="R1677">
        <v>30</v>
      </c>
      <c r="S1677" s="19">
        <v>0.64583333333333337</v>
      </c>
      <c r="T1677">
        <v>0</v>
      </c>
      <c r="U1677" s="19"/>
      <c r="V1677" t="s">
        <v>97</v>
      </c>
      <c r="W1677">
        <v>4</v>
      </c>
      <c r="X1677" t="s">
        <v>100</v>
      </c>
      <c r="Y1677" t="b">
        <v>0</v>
      </c>
    </row>
    <row r="1678" spans="1:25" x14ac:dyDescent="0.25">
      <c r="A1678" t="s">
        <v>92</v>
      </c>
      <c r="B1678" t="s">
        <v>379</v>
      </c>
      <c r="C1678" t="s">
        <v>346</v>
      </c>
      <c r="D1678" t="s">
        <v>172</v>
      </c>
      <c r="E1678" t="s">
        <v>239</v>
      </c>
      <c r="F1678" t="s">
        <v>97</v>
      </c>
      <c r="G1678">
        <v>24688</v>
      </c>
      <c r="H1678" t="s">
        <v>408</v>
      </c>
      <c r="I1678">
        <v>1</v>
      </c>
      <c r="J1678" t="s">
        <v>102</v>
      </c>
      <c r="K1678" s="19">
        <v>0.47916666666666669</v>
      </c>
      <c r="L1678" s="19">
        <v>0.66666666666666663</v>
      </c>
      <c r="M1678">
        <v>4.5</v>
      </c>
      <c r="N1678">
        <v>250.8</v>
      </c>
      <c r="O1678">
        <v>76</v>
      </c>
      <c r="P1678">
        <v>76</v>
      </c>
      <c r="Q1678" t="s">
        <v>97</v>
      </c>
      <c r="R1678">
        <v>30</v>
      </c>
      <c r="S1678" s="19">
        <v>0.64583333333333337</v>
      </c>
      <c r="T1678">
        <v>0</v>
      </c>
      <c r="U1678" s="19"/>
      <c r="V1678" t="s">
        <v>97</v>
      </c>
      <c r="W1678">
        <v>4</v>
      </c>
      <c r="X1678" t="s">
        <v>100</v>
      </c>
      <c r="Y1678" t="b">
        <v>0</v>
      </c>
    </row>
    <row r="1679" spans="1:25" x14ac:dyDescent="0.25">
      <c r="A1679" t="s">
        <v>92</v>
      </c>
      <c r="B1679" t="s">
        <v>379</v>
      </c>
      <c r="C1679" t="s">
        <v>346</v>
      </c>
      <c r="D1679" t="s">
        <v>172</v>
      </c>
      <c r="E1679" t="s">
        <v>239</v>
      </c>
      <c r="F1679" t="s">
        <v>97</v>
      </c>
      <c r="G1679">
        <v>24688</v>
      </c>
      <c r="H1679" t="s">
        <v>408</v>
      </c>
      <c r="I1679">
        <v>1</v>
      </c>
      <c r="J1679" t="s">
        <v>103</v>
      </c>
      <c r="K1679" s="19">
        <v>0.47916666666666669</v>
      </c>
      <c r="L1679" s="19">
        <v>0.66666666666666663</v>
      </c>
      <c r="M1679">
        <v>4.5</v>
      </c>
      <c r="N1679">
        <v>250.8</v>
      </c>
      <c r="O1679">
        <v>76</v>
      </c>
      <c r="P1679">
        <v>76</v>
      </c>
      <c r="Q1679" t="s">
        <v>97</v>
      </c>
      <c r="R1679">
        <v>30</v>
      </c>
      <c r="S1679" s="19">
        <v>0.64583333333333337</v>
      </c>
      <c r="T1679">
        <v>0</v>
      </c>
      <c r="U1679" s="19"/>
      <c r="V1679" t="s">
        <v>97</v>
      </c>
      <c r="W1679">
        <v>4</v>
      </c>
      <c r="X1679" t="s">
        <v>100</v>
      </c>
      <c r="Y1679" t="b">
        <v>0</v>
      </c>
    </row>
    <row r="1680" spans="1:25" x14ac:dyDescent="0.25">
      <c r="A1680" t="s">
        <v>92</v>
      </c>
      <c r="B1680" t="s">
        <v>379</v>
      </c>
      <c r="C1680" t="s">
        <v>346</v>
      </c>
      <c r="D1680" t="s">
        <v>172</v>
      </c>
      <c r="E1680" t="s">
        <v>239</v>
      </c>
      <c r="F1680" t="s">
        <v>97</v>
      </c>
      <c r="G1680">
        <v>24688</v>
      </c>
      <c r="H1680" t="s">
        <v>408</v>
      </c>
      <c r="I1680">
        <v>2</v>
      </c>
      <c r="J1680" t="s">
        <v>105</v>
      </c>
      <c r="K1680" s="19">
        <v>0.47916666666666669</v>
      </c>
      <c r="L1680" s="19">
        <v>0.58333333333333337</v>
      </c>
      <c r="M1680">
        <v>2.5</v>
      </c>
      <c r="N1680">
        <v>125.4</v>
      </c>
      <c r="O1680">
        <v>76</v>
      </c>
      <c r="P1680">
        <v>76</v>
      </c>
      <c r="Q1680" t="s">
        <v>97</v>
      </c>
      <c r="R1680">
        <v>30</v>
      </c>
      <c r="S1680" s="19">
        <v>0.54166666666666663</v>
      </c>
      <c r="U1680" s="19">
        <v>0.41666666666666669</v>
      </c>
      <c r="V1680" t="s">
        <v>97</v>
      </c>
      <c r="W1680">
        <v>2</v>
      </c>
      <c r="X1680" t="s">
        <v>100</v>
      </c>
      <c r="Y1680" t="b">
        <v>0</v>
      </c>
    </row>
    <row r="1681" spans="1:25" x14ac:dyDescent="0.25">
      <c r="A1681" t="s">
        <v>92</v>
      </c>
      <c r="B1681" t="s">
        <v>379</v>
      </c>
      <c r="C1681" t="s">
        <v>346</v>
      </c>
      <c r="D1681" t="s">
        <v>172</v>
      </c>
      <c r="E1681" t="s">
        <v>239</v>
      </c>
      <c r="F1681" t="s">
        <v>97</v>
      </c>
      <c r="G1681">
        <v>24688</v>
      </c>
      <c r="H1681" t="s">
        <v>408</v>
      </c>
      <c r="I1681">
        <v>2</v>
      </c>
      <c r="J1681" t="s">
        <v>99</v>
      </c>
      <c r="K1681" s="19">
        <v>0.47916666666666669</v>
      </c>
      <c r="L1681" s="19">
        <v>0.66666666666666663</v>
      </c>
      <c r="M1681">
        <v>4.5</v>
      </c>
      <c r="N1681">
        <v>250.8</v>
      </c>
      <c r="O1681">
        <v>76</v>
      </c>
      <c r="P1681">
        <v>76</v>
      </c>
      <c r="Q1681" t="s">
        <v>97</v>
      </c>
      <c r="R1681">
        <v>30</v>
      </c>
      <c r="S1681" s="19">
        <v>0.64583333333333337</v>
      </c>
      <c r="U1681" s="19">
        <v>0.41666666666666669</v>
      </c>
      <c r="V1681" t="s">
        <v>97</v>
      </c>
      <c r="W1681">
        <v>4</v>
      </c>
      <c r="X1681" t="s">
        <v>100</v>
      </c>
      <c r="Y1681" t="b">
        <v>0</v>
      </c>
    </row>
    <row r="1682" spans="1:25" x14ac:dyDescent="0.25">
      <c r="A1682" t="s">
        <v>92</v>
      </c>
      <c r="B1682" t="s">
        <v>379</v>
      </c>
      <c r="C1682" t="s">
        <v>346</v>
      </c>
      <c r="D1682" t="s">
        <v>172</v>
      </c>
      <c r="E1682" t="s">
        <v>239</v>
      </c>
      <c r="F1682" t="s">
        <v>97</v>
      </c>
      <c r="G1682">
        <v>24688</v>
      </c>
      <c r="H1682" t="s">
        <v>408</v>
      </c>
      <c r="I1682">
        <v>2</v>
      </c>
      <c r="J1682" t="s">
        <v>101</v>
      </c>
      <c r="K1682" s="19">
        <v>0.47916666666666669</v>
      </c>
      <c r="L1682" s="19">
        <v>0.66666666666666663</v>
      </c>
      <c r="M1682">
        <v>4.5</v>
      </c>
      <c r="N1682">
        <v>250.8</v>
      </c>
      <c r="O1682">
        <v>76</v>
      </c>
      <c r="P1682">
        <v>76</v>
      </c>
      <c r="Q1682" t="s">
        <v>97</v>
      </c>
      <c r="R1682">
        <v>30</v>
      </c>
      <c r="S1682" s="19">
        <v>0.64583333333333337</v>
      </c>
      <c r="T1682">
        <v>0</v>
      </c>
      <c r="U1682" s="19"/>
      <c r="V1682" t="s">
        <v>97</v>
      </c>
      <c r="W1682">
        <v>4</v>
      </c>
      <c r="X1682" t="s">
        <v>100</v>
      </c>
      <c r="Y1682" t="b">
        <v>0</v>
      </c>
    </row>
    <row r="1683" spans="1:25" x14ac:dyDescent="0.25">
      <c r="A1683" t="s">
        <v>92</v>
      </c>
      <c r="B1683" t="s">
        <v>379</v>
      </c>
      <c r="C1683" t="s">
        <v>346</v>
      </c>
      <c r="D1683" t="s">
        <v>172</v>
      </c>
      <c r="E1683" t="s">
        <v>239</v>
      </c>
      <c r="F1683" t="s">
        <v>97</v>
      </c>
      <c r="G1683">
        <v>24688</v>
      </c>
      <c r="H1683" t="s">
        <v>408</v>
      </c>
      <c r="I1683">
        <v>2</v>
      </c>
      <c r="J1683" t="s">
        <v>102</v>
      </c>
      <c r="K1683" s="19">
        <v>0.47916666666666669</v>
      </c>
      <c r="L1683" s="19">
        <v>0.66666666666666663</v>
      </c>
      <c r="M1683">
        <v>4.5</v>
      </c>
      <c r="N1683">
        <v>250.8</v>
      </c>
      <c r="O1683">
        <v>76</v>
      </c>
      <c r="P1683">
        <v>76</v>
      </c>
      <c r="Q1683" t="s">
        <v>97</v>
      </c>
      <c r="R1683">
        <v>30</v>
      </c>
      <c r="S1683" s="19">
        <v>0.64583333333333337</v>
      </c>
      <c r="U1683" s="19">
        <v>0.41666666666666669</v>
      </c>
      <c r="V1683" t="s">
        <v>97</v>
      </c>
      <c r="W1683">
        <v>4</v>
      </c>
      <c r="X1683" t="s">
        <v>100</v>
      </c>
      <c r="Y1683" t="b">
        <v>0</v>
      </c>
    </row>
    <row r="1684" spans="1:25" x14ac:dyDescent="0.25">
      <c r="A1684" t="s">
        <v>92</v>
      </c>
      <c r="B1684" t="s">
        <v>379</v>
      </c>
      <c r="C1684" t="s">
        <v>346</v>
      </c>
      <c r="D1684" t="s">
        <v>172</v>
      </c>
      <c r="E1684" t="s">
        <v>239</v>
      </c>
      <c r="F1684" t="s">
        <v>97</v>
      </c>
      <c r="G1684">
        <v>24688</v>
      </c>
      <c r="H1684" t="s">
        <v>408</v>
      </c>
      <c r="I1684">
        <v>2</v>
      </c>
      <c r="J1684" t="s">
        <v>103</v>
      </c>
      <c r="K1684" s="19">
        <v>0.47916666666666669</v>
      </c>
      <c r="L1684" s="19">
        <v>0.66666666666666663</v>
      </c>
      <c r="M1684">
        <v>4.5</v>
      </c>
      <c r="N1684">
        <v>250.8</v>
      </c>
      <c r="O1684">
        <v>76</v>
      </c>
      <c r="P1684">
        <v>76</v>
      </c>
      <c r="Q1684" t="s">
        <v>97</v>
      </c>
      <c r="R1684">
        <v>30</v>
      </c>
      <c r="S1684" s="19">
        <v>0.64583333333333337</v>
      </c>
      <c r="T1684">
        <v>0</v>
      </c>
      <c r="U1684" s="19"/>
      <c r="V1684" t="s">
        <v>97</v>
      </c>
      <c r="W1684">
        <v>4</v>
      </c>
      <c r="X1684" t="s">
        <v>100</v>
      </c>
      <c r="Y1684" t="b">
        <v>0</v>
      </c>
    </row>
    <row r="1685" spans="1:25" x14ac:dyDescent="0.25">
      <c r="A1685" t="s">
        <v>92</v>
      </c>
      <c r="B1685" t="s">
        <v>379</v>
      </c>
      <c r="C1685" t="s">
        <v>346</v>
      </c>
      <c r="D1685" t="s">
        <v>172</v>
      </c>
      <c r="E1685" t="s">
        <v>243</v>
      </c>
      <c r="F1685" t="s">
        <v>97</v>
      </c>
      <c r="G1685">
        <v>10953</v>
      </c>
      <c r="H1685" t="s">
        <v>409</v>
      </c>
      <c r="I1685">
        <v>1</v>
      </c>
      <c r="J1685" t="s">
        <v>105</v>
      </c>
      <c r="K1685" s="19">
        <v>0.29166666666666669</v>
      </c>
      <c r="L1685" s="19">
        <v>0.64583333333333337</v>
      </c>
      <c r="M1685">
        <v>8.5</v>
      </c>
      <c r="N1685">
        <v>309.60000000000002</v>
      </c>
      <c r="O1685">
        <v>72</v>
      </c>
      <c r="P1685">
        <v>76</v>
      </c>
      <c r="Q1685" t="s">
        <v>97</v>
      </c>
      <c r="R1685">
        <v>30</v>
      </c>
      <c r="S1685" s="19">
        <v>0.5</v>
      </c>
      <c r="U1685" s="19">
        <v>0.41666666666666669</v>
      </c>
      <c r="V1685" t="s">
        <v>97</v>
      </c>
      <c r="W1685">
        <v>8</v>
      </c>
      <c r="X1685" t="s">
        <v>410</v>
      </c>
      <c r="Y1685" t="b">
        <v>0</v>
      </c>
    </row>
    <row r="1686" spans="1:25" x14ac:dyDescent="0.25">
      <c r="A1686" t="s">
        <v>92</v>
      </c>
      <c r="B1686" t="s">
        <v>379</v>
      </c>
      <c r="C1686" t="s">
        <v>346</v>
      </c>
      <c r="D1686" t="s">
        <v>172</v>
      </c>
      <c r="E1686" t="s">
        <v>243</v>
      </c>
      <c r="F1686" t="s">
        <v>97</v>
      </c>
      <c r="G1686">
        <v>10953</v>
      </c>
      <c r="H1686" t="s">
        <v>409</v>
      </c>
      <c r="I1686">
        <v>2</v>
      </c>
      <c r="J1686" t="s">
        <v>102</v>
      </c>
      <c r="K1686" s="19">
        <v>0.29166666666666669</v>
      </c>
      <c r="L1686" s="19">
        <v>0.64583333333333337</v>
      </c>
      <c r="M1686">
        <v>8.5</v>
      </c>
      <c r="N1686">
        <v>309.60000000000002</v>
      </c>
      <c r="O1686">
        <v>72</v>
      </c>
      <c r="P1686">
        <v>76</v>
      </c>
      <c r="Q1686" t="s">
        <v>97</v>
      </c>
      <c r="R1686">
        <v>30</v>
      </c>
      <c r="S1686" s="19">
        <v>0.5</v>
      </c>
      <c r="U1686" s="19">
        <v>0.41666666666666669</v>
      </c>
      <c r="V1686" t="s">
        <v>97</v>
      </c>
      <c r="W1686">
        <v>8</v>
      </c>
      <c r="X1686" t="s">
        <v>410</v>
      </c>
      <c r="Y1686" t="b">
        <v>0</v>
      </c>
    </row>
    <row r="1687" spans="1:25" x14ac:dyDescent="0.25">
      <c r="A1687" t="s">
        <v>92</v>
      </c>
      <c r="B1687" t="s">
        <v>379</v>
      </c>
      <c r="C1687" t="s">
        <v>346</v>
      </c>
      <c r="D1687" t="s">
        <v>172</v>
      </c>
      <c r="E1687" t="s">
        <v>243</v>
      </c>
      <c r="F1687" t="s">
        <v>97</v>
      </c>
      <c r="G1687">
        <v>10953</v>
      </c>
      <c r="H1687" t="s">
        <v>409</v>
      </c>
      <c r="I1687">
        <v>2</v>
      </c>
      <c r="J1687" t="s">
        <v>103</v>
      </c>
      <c r="K1687" s="19">
        <v>0.29166666666666669</v>
      </c>
      <c r="L1687" s="19">
        <v>0.64583333333333337</v>
      </c>
      <c r="M1687">
        <v>8.5</v>
      </c>
      <c r="N1687">
        <v>309.60000000000002</v>
      </c>
      <c r="O1687">
        <v>72</v>
      </c>
      <c r="P1687">
        <v>76</v>
      </c>
      <c r="Q1687" t="s">
        <v>97</v>
      </c>
      <c r="R1687">
        <v>30</v>
      </c>
      <c r="S1687" s="19">
        <v>0.5</v>
      </c>
      <c r="U1687" s="19">
        <v>0.41666666666666669</v>
      </c>
      <c r="V1687" t="s">
        <v>97</v>
      </c>
      <c r="W1687">
        <v>8</v>
      </c>
      <c r="X1687" t="s">
        <v>410</v>
      </c>
      <c r="Y1687" t="b">
        <v>0</v>
      </c>
    </row>
    <row r="1688" spans="1:25" x14ac:dyDescent="0.25">
      <c r="A1688" t="s">
        <v>92</v>
      </c>
      <c r="B1688" t="s">
        <v>379</v>
      </c>
      <c r="C1688" t="s">
        <v>346</v>
      </c>
      <c r="D1688" t="s">
        <v>172</v>
      </c>
      <c r="E1688" t="s">
        <v>243</v>
      </c>
      <c r="F1688" t="s">
        <v>97</v>
      </c>
      <c r="G1688">
        <v>12388</v>
      </c>
      <c r="H1688" t="s">
        <v>411</v>
      </c>
      <c r="I1688">
        <v>1</v>
      </c>
      <c r="J1688" t="s">
        <v>114</v>
      </c>
      <c r="K1688" s="19">
        <v>0.29166666666666669</v>
      </c>
      <c r="L1688" s="19">
        <v>0.64583333333333337</v>
      </c>
      <c r="M1688">
        <v>8.5</v>
      </c>
      <c r="N1688">
        <v>564.34</v>
      </c>
      <c r="O1688">
        <v>76</v>
      </c>
      <c r="P1688">
        <v>76</v>
      </c>
      <c r="Q1688" t="s">
        <v>97</v>
      </c>
      <c r="R1688">
        <v>30</v>
      </c>
      <c r="S1688" s="19">
        <v>0.5</v>
      </c>
      <c r="T1688">
        <v>0</v>
      </c>
      <c r="U1688" s="19"/>
      <c r="V1688" t="s">
        <v>97</v>
      </c>
      <c r="W1688">
        <v>8</v>
      </c>
      <c r="X1688" t="s">
        <v>100</v>
      </c>
      <c r="Y1688" t="b">
        <v>0</v>
      </c>
    </row>
    <row r="1689" spans="1:25" x14ac:dyDescent="0.25">
      <c r="A1689" t="s">
        <v>92</v>
      </c>
      <c r="B1689" t="s">
        <v>379</v>
      </c>
      <c r="C1689" t="s">
        <v>346</v>
      </c>
      <c r="D1689" t="s">
        <v>172</v>
      </c>
      <c r="E1689" t="s">
        <v>243</v>
      </c>
      <c r="F1689" t="s">
        <v>97</v>
      </c>
      <c r="G1689">
        <v>12388</v>
      </c>
      <c r="H1689" t="s">
        <v>411</v>
      </c>
      <c r="I1689">
        <v>1</v>
      </c>
      <c r="J1689" t="s">
        <v>101</v>
      </c>
      <c r="K1689" s="19">
        <v>0.29166666666666669</v>
      </c>
      <c r="L1689" s="19">
        <v>0.64583333333333337</v>
      </c>
      <c r="M1689">
        <v>8.5</v>
      </c>
      <c r="N1689">
        <v>322.48</v>
      </c>
      <c r="O1689">
        <v>76</v>
      </c>
      <c r="P1689">
        <v>76</v>
      </c>
      <c r="Q1689" t="s">
        <v>97</v>
      </c>
      <c r="R1689">
        <v>30</v>
      </c>
      <c r="S1689" s="19">
        <v>0.5</v>
      </c>
      <c r="T1689">
        <v>0</v>
      </c>
      <c r="U1689" s="19">
        <v>0.41666666666666669</v>
      </c>
      <c r="V1689" t="s">
        <v>97</v>
      </c>
      <c r="W1689">
        <v>8</v>
      </c>
      <c r="X1689" t="s">
        <v>100</v>
      </c>
      <c r="Y1689" t="b">
        <v>0</v>
      </c>
    </row>
    <row r="1690" spans="1:25" x14ac:dyDescent="0.25">
      <c r="A1690" t="s">
        <v>92</v>
      </c>
      <c r="B1690" t="s">
        <v>379</v>
      </c>
      <c r="C1690" t="s">
        <v>346</v>
      </c>
      <c r="D1690" t="s">
        <v>172</v>
      </c>
      <c r="E1690" t="s">
        <v>243</v>
      </c>
      <c r="F1690" t="s">
        <v>97</v>
      </c>
      <c r="G1690">
        <v>12388</v>
      </c>
      <c r="H1690" t="s">
        <v>411</v>
      </c>
      <c r="I1690">
        <v>2</v>
      </c>
      <c r="J1690" t="s">
        <v>114</v>
      </c>
      <c r="K1690" s="19">
        <v>0.29166666666666669</v>
      </c>
      <c r="L1690" s="19">
        <v>0.45833333333333331</v>
      </c>
      <c r="M1690">
        <v>4</v>
      </c>
      <c r="N1690">
        <v>282.17</v>
      </c>
      <c r="O1690">
        <v>76</v>
      </c>
      <c r="P1690">
        <v>76</v>
      </c>
      <c r="Q1690" t="s">
        <v>97</v>
      </c>
      <c r="R1690">
        <v>0</v>
      </c>
      <c r="S1690" s="19">
        <v>0.5</v>
      </c>
      <c r="U1690" s="19"/>
      <c r="V1690" t="s">
        <v>8</v>
      </c>
      <c r="W1690">
        <v>4</v>
      </c>
      <c r="X1690" t="s">
        <v>100</v>
      </c>
      <c r="Y1690" t="b">
        <v>0</v>
      </c>
    </row>
    <row r="1691" spans="1:25" x14ac:dyDescent="0.25">
      <c r="A1691" t="s">
        <v>92</v>
      </c>
      <c r="B1691" t="s">
        <v>379</v>
      </c>
      <c r="C1691" t="s">
        <v>346</v>
      </c>
      <c r="D1691" t="s">
        <v>172</v>
      </c>
      <c r="E1691" t="s">
        <v>243</v>
      </c>
      <c r="F1691" t="s">
        <v>97</v>
      </c>
      <c r="G1691">
        <v>15900</v>
      </c>
      <c r="H1691" t="s">
        <v>412</v>
      </c>
      <c r="I1691">
        <v>1</v>
      </c>
      <c r="J1691" t="s">
        <v>105</v>
      </c>
      <c r="K1691" s="19">
        <v>0.29166666666666669</v>
      </c>
      <c r="L1691" s="19">
        <v>0.64583333333333337</v>
      </c>
      <c r="M1691">
        <v>8.5</v>
      </c>
      <c r="N1691">
        <v>319.36</v>
      </c>
      <c r="O1691">
        <v>56</v>
      </c>
      <c r="P1691">
        <v>76</v>
      </c>
      <c r="Q1691" t="s">
        <v>97</v>
      </c>
      <c r="R1691">
        <v>30</v>
      </c>
      <c r="S1691" s="19">
        <v>0.5</v>
      </c>
      <c r="T1691">
        <v>0</v>
      </c>
      <c r="U1691" s="19"/>
      <c r="V1691" t="s">
        <v>97</v>
      </c>
      <c r="W1691">
        <v>8</v>
      </c>
      <c r="X1691" t="s">
        <v>100</v>
      </c>
      <c r="Y1691" t="b">
        <v>0</v>
      </c>
    </row>
    <row r="1692" spans="1:25" x14ac:dyDescent="0.25">
      <c r="A1692" t="s">
        <v>92</v>
      </c>
      <c r="B1692" t="s">
        <v>379</v>
      </c>
      <c r="C1692" t="s">
        <v>346</v>
      </c>
      <c r="D1692" t="s">
        <v>172</v>
      </c>
      <c r="E1692" t="s">
        <v>243</v>
      </c>
      <c r="F1692" t="s">
        <v>97</v>
      </c>
      <c r="G1692">
        <v>15900</v>
      </c>
      <c r="H1692" t="s">
        <v>412</v>
      </c>
      <c r="I1692">
        <v>1</v>
      </c>
      <c r="J1692" t="s">
        <v>113</v>
      </c>
      <c r="K1692" s="19">
        <v>0.29166666666666669</v>
      </c>
      <c r="L1692" s="19">
        <v>0.64583333333333337</v>
      </c>
      <c r="M1692">
        <v>8.5</v>
      </c>
      <c r="N1692">
        <v>479.04</v>
      </c>
      <c r="O1692">
        <v>56</v>
      </c>
      <c r="P1692">
        <v>76</v>
      </c>
      <c r="Q1692" t="s">
        <v>97</v>
      </c>
      <c r="R1692">
        <v>30</v>
      </c>
      <c r="S1692" s="19">
        <v>0.5</v>
      </c>
      <c r="T1692">
        <v>0</v>
      </c>
      <c r="U1692" s="19"/>
      <c r="V1692" t="s">
        <v>97</v>
      </c>
      <c r="W1692">
        <v>8</v>
      </c>
      <c r="X1692" t="s">
        <v>100</v>
      </c>
      <c r="Y1692" t="b">
        <v>0</v>
      </c>
    </row>
    <row r="1693" spans="1:25" x14ac:dyDescent="0.25">
      <c r="A1693" t="s">
        <v>92</v>
      </c>
      <c r="B1693" t="s">
        <v>379</v>
      </c>
      <c r="C1693" t="s">
        <v>346</v>
      </c>
      <c r="D1693" t="s">
        <v>172</v>
      </c>
      <c r="E1693" t="s">
        <v>243</v>
      </c>
      <c r="F1693" t="s">
        <v>97</v>
      </c>
      <c r="G1693">
        <v>15900</v>
      </c>
      <c r="H1693" t="s">
        <v>412</v>
      </c>
      <c r="I1693">
        <v>1</v>
      </c>
      <c r="J1693" t="s">
        <v>101</v>
      </c>
      <c r="K1693" s="19">
        <v>0.29166666666666669</v>
      </c>
      <c r="L1693" s="19">
        <v>0.64583333333333337</v>
      </c>
      <c r="M1693">
        <v>8.5</v>
      </c>
      <c r="N1693">
        <v>319.36</v>
      </c>
      <c r="O1693">
        <v>56</v>
      </c>
      <c r="P1693">
        <v>76</v>
      </c>
      <c r="Q1693" t="s">
        <v>97</v>
      </c>
      <c r="R1693">
        <v>30</v>
      </c>
      <c r="S1693" s="19">
        <v>0.5</v>
      </c>
      <c r="T1693">
        <v>0</v>
      </c>
      <c r="U1693" s="19"/>
      <c r="V1693" t="s">
        <v>97</v>
      </c>
      <c r="W1693">
        <v>8</v>
      </c>
      <c r="X1693" t="s">
        <v>100</v>
      </c>
      <c r="Y1693" t="b">
        <v>0</v>
      </c>
    </row>
    <row r="1694" spans="1:25" x14ac:dyDescent="0.25">
      <c r="A1694" t="s">
        <v>92</v>
      </c>
      <c r="B1694" t="s">
        <v>379</v>
      </c>
      <c r="C1694" t="s">
        <v>346</v>
      </c>
      <c r="D1694" t="s">
        <v>172</v>
      </c>
      <c r="E1694" t="s">
        <v>243</v>
      </c>
      <c r="F1694" t="s">
        <v>97</v>
      </c>
      <c r="G1694">
        <v>15900</v>
      </c>
      <c r="H1694" t="s">
        <v>412</v>
      </c>
      <c r="I1694">
        <v>1</v>
      </c>
      <c r="J1694" t="s">
        <v>103</v>
      </c>
      <c r="K1694" s="19">
        <v>0.29166666666666669</v>
      </c>
      <c r="L1694" s="19">
        <v>0.64583333333333337</v>
      </c>
      <c r="M1694">
        <v>8.5</v>
      </c>
      <c r="N1694">
        <v>319.36</v>
      </c>
      <c r="O1694">
        <v>56</v>
      </c>
      <c r="P1694">
        <v>76</v>
      </c>
      <c r="Q1694" t="s">
        <v>97</v>
      </c>
      <c r="R1694">
        <v>30</v>
      </c>
      <c r="S1694" s="19">
        <v>0.5</v>
      </c>
      <c r="T1694">
        <v>0</v>
      </c>
      <c r="U1694" s="19"/>
      <c r="V1694" t="s">
        <v>97</v>
      </c>
      <c r="W1694">
        <v>8</v>
      </c>
      <c r="X1694" t="s">
        <v>100</v>
      </c>
      <c r="Y1694" t="b">
        <v>0</v>
      </c>
    </row>
    <row r="1695" spans="1:25" x14ac:dyDescent="0.25">
      <c r="A1695" t="s">
        <v>92</v>
      </c>
      <c r="B1695" t="s">
        <v>379</v>
      </c>
      <c r="C1695" t="s">
        <v>346</v>
      </c>
      <c r="D1695" t="s">
        <v>172</v>
      </c>
      <c r="E1695" t="s">
        <v>243</v>
      </c>
      <c r="F1695" t="s">
        <v>97</v>
      </c>
      <c r="G1695">
        <v>15900</v>
      </c>
      <c r="H1695" t="s">
        <v>412</v>
      </c>
      <c r="I1695">
        <v>2</v>
      </c>
      <c r="J1695" t="s">
        <v>105</v>
      </c>
      <c r="K1695" s="19">
        <v>0.29166666666666669</v>
      </c>
      <c r="L1695" s="19">
        <v>0.64583333333333337</v>
      </c>
      <c r="M1695">
        <v>8.5</v>
      </c>
      <c r="N1695">
        <v>319.36</v>
      </c>
      <c r="O1695">
        <v>56</v>
      </c>
      <c r="P1695">
        <v>76</v>
      </c>
      <c r="Q1695" t="s">
        <v>97</v>
      </c>
      <c r="R1695">
        <v>30</v>
      </c>
      <c r="S1695" s="19">
        <v>0.5</v>
      </c>
      <c r="T1695">
        <v>0</v>
      </c>
      <c r="U1695" s="19"/>
      <c r="V1695" t="s">
        <v>97</v>
      </c>
      <c r="W1695">
        <v>8</v>
      </c>
      <c r="X1695" t="s">
        <v>100</v>
      </c>
      <c r="Y1695" t="b">
        <v>0</v>
      </c>
    </row>
    <row r="1696" spans="1:25" x14ac:dyDescent="0.25">
      <c r="A1696" t="s">
        <v>92</v>
      </c>
      <c r="B1696" t="s">
        <v>379</v>
      </c>
      <c r="C1696" t="s">
        <v>346</v>
      </c>
      <c r="D1696" t="s">
        <v>172</v>
      </c>
      <c r="E1696" t="s">
        <v>243</v>
      </c>
      <c r="F1696" t="s">
        <v>97</v>
      </c>
      <c r="G1696">
        <v>15900</v>
      </c>
      <c r="H1696" t="s">
        <v>412</v>
      </c>
      <c r="I1696">
        <v>2</v>
      </c>
      <c r="J1696" t="s">
        <v>101</v>
      </c>
      <c r="K1696" s="19">
        <v>0.29166666666666669</v>
      </c>
      <c r="L1696" s="19">
        <v>0.64583333333333337</v>
      </c>
      <c r="M1696">
        <v>8.5</v>
      </c>
      <c r="N1696">
        <v>319.36</v>
      </c>
      <c r="O1696">
        <v>56</v>
      </c>
      <c r="P1696">
        <v>76</v>
      </c>
      <c r="Q1696" t="s">
        <v>97</v>
      </c>
      <c r="R1696">
        <v>30</v>
      </c>
      <c r="S1696" s="19">
        <v>0.5</v>
      </c>
      <c r="T1696">
        <v>0</v>
      </c>
      <c r="U1696" s="19"/>
      <c r="V1696" t="s">
        <v>97</v>
      </c>
      <c r="W1696">
        <v>8</v>
      </c>
      <c r="X1696" t="s">
        <v>100</v>
      </c>
      <c r="Y1696" t="b">
        <v>0</v>
      </c>
    </row>
    <row r="1697" spans="1:25" x14ac:dyDescent="0.25">
      <c r="A1697" t="s">
        <v>92</v>
      </c>
      <c r="B1697" t="s">
        <v>379</v>
      </c>
      <c r="C1697" t="s">
        <v>346</v>
      </c>
      <c r="D1697" t="s">
        <v>172</v>
      </c>
      <c r="E1697" t="s">
        <v>243</v>
      </c>
      <c r="F1697" t="s">
        <v>97</v>
      </c>
      <c r="G1697">
        <v>15900</v>
      </c>
      <c r="H1697" t="s">
        <v>412</v>
      </c>
      <c r="I1697">
        <v>2</v>
      </c>
      <c r="J1697" t="s">
        <v>102</v>
      </c>
      <c r="K1697" s="19">
        <v>0.29166666666666669</v>
      </c>
      <c r="L1697" s="19">
        <v>0.64583333333333337</v>
      </c>
      <c r="M1697">
        <v>8.5</v>
      </c>
      <c r="N1697">
        <v>319.36</v>
      </c>
      <c r="O1697">
        <v>56</v>
      </c>
      <c r="P1697">
        <v>76</v>
      </c>
      <c r="Q1697" t="s">
        <v>97</v>
      </c>
      <c r="R1697">
        <v>30</v>
      </c>
      <c r="S1697" s="19">
        <v>0.5</v>
      </c>
      <c r="T1697">
        <v>0</v>
      </c>
      <c r="U1697" s="19"/>
      <c r="V1697" t="s">
        <v>97</v>
      </c>
      <c r="W1697">
        <v>8</v>
      </c>
      <c r="X1697" t="s">
        <v>100</v>
      </c>
      <c r="Y1697" t="b">
        <v>0</v>
      </c>
    </row>
    <row r="1698" spans="1:25" x14ac:dyDescent="0.25">
      <c r="A1698" t="s">
        <v>92</v>
      </c>
      <c r="B1698" t="s">
        <v>379</v>
      </c>
      <c r="C1698" t="s">
        <v>346</v>
      </c>
      <c r="D1698" t="s">
        <v>172</v>
      </c>
      <c r="E1698" t="s">
        <v>243</v>
      </c>
      <c r="F1698" t="s">
        <v>97</v>
      </c>
      <c r="G1698">
        <v>15900</v>
      </c>
      <c r="H1698" t="s">
        <v>412</v>
      </c>
      <c r="I1698">
        <v>2</v>
      </c>
      <c r="J1698" t="s">
        <v>103</v>
      </c>
      <c r="K1698" s="19">
        <v>0.29166666666666669</v>
      </c>
      <c r="L1698" s="19">
        <v>0.64583333333333337</v>
      </c>
      <c r="M1698">
        <v>8.5</v>
      </c>
      <c r="N1698">
        <v>319.36</v>
      </c>
      <c r="O1698">
        <v>56</v>
      </c>
      <c r="P1698">
        <v>76</v>
      </c>
      <c r="Q1698" t="s">
        <v>97</v>
      </c>
      <c r="R1698">
        <v>30</v>
      </c>
      <c r="S1698" s="19">
        <v>0.5</v>
      </c>
      <c r="T1698">
        <v>0</v>
      </c>
      <c r="U1698" s="19"/>
      <c r="V1698" t="s">
        <v>97</v>
      </c>
      <c r="W1698">
        <v>8</v>
      </c>
      <c r="X1698" t="s">
        <v>100</v>
      </c>
      <c r="Y1698" t="b">
        <v>0</v>
      </c>
    </row>
    <row r="1699" spans="1:25" x14ac:dyDescent="0.25">
      <c r="A1699" t="s">
        <v>92</v>
      </c>
      <c r="B1699" t="s">
        <v>379</v>
      </c>
      <c r="C1699" t="s">
        <v>346</v>
      </c>
      <c r="D1699" t="s">
        <v>172</v>
      </c>
      <c r="E1699" t="s">
        <v>243</v>
      </c>
      <c r="F1699" t="s">
        <v>351</v>
      </c>
      <c r="G1699">
        <v>12388</v>
      </c>
      <c r="H1699" t="s">
        <v>411</v>
      </c>
      <c r="I1699">
        <v>2</v>
      </c>
      <c r="J1699" t="s">
        <v>101</v>
      </c>
      <c r="K1699" s="19">
        <v>0.29166666666666669</v>
      </c>
      <c r="L1699" s="19">
        <v>0.64583333333333337</v>
      </c>
      <c r="M1699">
        <v>8.5</v>
      </c>
      <c r="N1699">
        <v>322.48</v>
      </c>
      <c r="O1699">
        <v>76</v>
      </c>
      <c r="P1699">
        <v>76</v>
      </c>
      <c r="Q1699" t="s">
        <v>97</v>
      </c>
      <c r="R1699">
        <v>30</v>
      </c>
      <c r="S1699" s="19">
        <v>0.54166666666666663</v>
      </c>
      <c r="T1699">
        <v>0</v>
      </c>
      <c r="U1699" s="19">
        <v>0.41666666666666669</v>
      </c>
      <c r="V1699" t="s">
        <v>413</v>
      </c>
      <c r="W1699">
        <v>8</v>
      </c>
      <c r="X1699" t="s">
        <v>100</v>
      </c>
      <c r="Y1699" t="b">
        <v>0</v>
      </c>
    </row>
    <row r="1700" spans="1:25" x14ac:dyDescent="0.25">
      <c r="A1700" t="s">
        <v>92</v>
      </c>
      <c r="B1700" t="s">
        <v>379</v>
      </c>
      <c r="C1700" t="s">
        <v>346</v>
      </c>
      <c r="D1700" t="s">
        <v>172</v>
      </c>
      <c r="E1700" t="s">
        <v>256</v>
      </c>
      <c r="F1700" t="s">
        <v>374</v>
      </c>
      <c r="H1700" t="s">
        <v>97</v>
      </c>
      <c r="I1700">
        <v>1</v>
      </c>
      <c r="J1700" t="s">
        <v>103</v>
      </c>
      <c r="K1700" s="19">
        <v>0.625</v>
      </c>
      <c r="L1700" s="19">
        <v>0.89583333333333337</v>
      </c>
      <c r="M1700">
        <v>6.5</v>
      </c>
      <c r="N1700">
        <v>254.14</v>
      </c>
      <c r="O1700">
        <v>0</v>
      </c>
      <c r="P1700">
        <v>0</v>
      </c>
      <c r="Q1700" t="s">
        <v>97</v>
      </c>
      <c r="R1700">
        <v>30</v>
      </c>
      <c r="S1700" s="19">
        <v>0.83333333333333337</v>
      </c>
      <c r="T1700">
        <v>0</v>
      </c>
      <c r="U1700" s="19"/>
      <c r="V1700" t="s">
        <v>97</v>
      </c>
      <c r="W1700">
        <v>6</v>
      </c>
      <c r="X1700" t="s">
        <v>100</v>
      </c>
      <c r="Y1700" t="b">
        <v>0</v>
      </c>
    </row>
    <row r="1701" spans="1:25" x14ac:dyDescent="0.25">
      <c r="A1701" t="s">
        <v>92</v>
      </c>
      <c r="B1701" t="s">
        <v>379</v>
      </c>
      <c r="C1701" t="s">
        <v>346</v>
      </c>
      <c r="D1701" t="s">
        <v>172</v>
      </c>
      <c r="E1701" t="s">
        <v>256</v>
      </c>
      <c r="F1701" t="s">
        <v>374</v>
      </c>
      <c r="H1701" t="s">
        <v>97</v>
      </c>
      <c r="I1701">
        <v>2</v>
      </c>
      <c r="J1701" t="s">
        <v>103</v>
      </c>
      <c r="K1701" s="19">
        <v>0.625</v>
      </c>
      <c r="L1701" s="19">
        <v>0.89583333333333337</v>
      </c>
      <c r="M1701">
        <v>6.5</v>
      </c>
      <c r="N1701">
        <v>254.14</v>
      </c>
      <c r="O1701">
        <v>0</v>
      </c>
      <c r="P1701">
        <v>0</v>
      </c>
      <c r="Q1701" t="s">
        <v>97</v>
      </c>
      <c r="R1701">
        <v>30</v>
      </c>
      <c r="S1701" s="19">
        <v>0.83333333333333337</v>
      </c>
      <c r="T1701">
        <v>0</v>
      </c>
      <c r="U1701" s="19"/>
      <c r="V1701" t="s">
        <v>97</v>
      </c>
      <c r="W1701">
        <v>6</v>
      </c>
      <c r="X1701" t="s">
        <v>100</v>
      </c>
      <c r="Y1701" t="b">
        <v>0</v>
      </c>
    </row>
    <row r="1702" spans="1:25" x14ac:dyDescent="0.25">
      <c r="A1702" t="s">
        <v>92</v>
      </c>
      <c r="B1702" t="s">
        <v>379</v>
      </c>
      <c r="C1702" t="s">
        <v>346</v>
      </c>
      <c r="D1702" t="s">
        <v>172</v>
      </c>
      <c r="E1702" t="s">
        <v>414</v>
      </c>
      <c r="F1702" t="s">
        <v>97</v>
      </c>
      <c r="G1702">
        <v>12705</v>
      </c>
      <c r="H1702" t="s">
        <v>415</v>
      </c>
      <c r="I1702">
        <v>1</v>
      </c>
      <c r="J1702" t="s">
        <v>103</v>
      </c>
      <c r="K1702" s="19">
        <v>0.3125</v>
      </c>
      <c r="L1702" s="19">
        <v>0.66666666666666663</v>
      </c>
      <c r="M1702">
        <v>8.5</v>
      </c>
      <c r="N1702">
        <v>432.88</v>
      </c>
      <c r="O1702">
        <v>48</v>
      </c>
      <c r="P1702">
        <v>76</v>
      </c>
      <c r="Q1702" t="s">
        <v>97</v>
      </c>
      <c r="R1702">
        <v>30</v>
      </c>
      <c r="S1702" s="19">
        <v>0.52083333333333337</v>
      </c>
      <c r="T1702">
        <v>0</v>
      </c>
      <c r="U1702" s="19"/>
      <c r="V1702" t="s">
        <v>370</v>
      </c>
      <c r="W1702">
        <v>8</v>
      </c>
      <c r="X1702" t="s">
        <v>100</v>
      </c>
      <c r="Y1702" t="b">
        <v>0</v>
      </c>
    </row>
    <row r="1703" spans="1:25" x14ac:dyDescent="0.25">
      <c r="A1703" t="s">
        <v>92</v>
      </c>
      <c r="B1703" t="s">
        <v>379</v>
      </c>
      <c r="C1703" t="s">
        <v>346</v>
      </c>
      <c r="D1703" t="s">
        <v>172</v>
      </c>
      <c r="E1703" t="s">
        <v>414</v>
      </c>
      <c r="F1703" t="s">
        <v>97</v>
      </c>
      <c r="G1703">
        <v>12705</v>
      </c>
      <c r="H1703" t="s">
        <v>415</v>
      </c>
      <c r="I1703">
        <v>2</v>
      </c>
      <c r="J1703" t="s">
        <v>103</v>
      </c>
      <c r="K1703" s="19">
        <v>0.3125</v>
      </c>
      <c r="L1703" s="19">
        <v>0.66666666666666663</v>
      </c>
      <c r="M1703">
        <v>8.5</v>
      </c>
      <c r="N1703">
        <v>432.88</v>
      </c>
      <c r="O1703">
        <v>48</v>
      </c>
      <c r="P1703">
        <v>76</v>
      </c>
      <c r="Q1703" t="s">
        <v>97</v>
      </c>
      <c r="R1703">
        <v>30</v>
      </c>
      <c r="S1703" s="19">
        <v>0.52083333333333337</v>
      </c>
      <c r="T1703">
        <v>0</v>
      </c>
      <c r="U1703" s="19"/>
      <c r="V1703" t="s">
        <v>370</v>
      </c>
      <c r="W1703">
        <v>8</v>
      </c>
      <c r="X1703" t="s">
        <v>100</v>
      </c>
      <c r="Y1703" t="b">
        <v>0</v>
      </c>
    </row>
    <row r="1704" spans="1:25" x14ac:dyDescent="0.25">
      <c r="A1704" t="s">
        <v>92</v>
      </c>
      <c r="B1704" t="s">
        <v>379</v>
      </c>
      <c r="C1704" t="s">
        <v>346</v>
      </c>
      <c r="D1704" t="s">
        <v>172</v>
      </c>
      <c r="E1704" t="s">
        <v>263</v>
      </c>
      <c r="F1704" t="s">
        <v>97</v>
      </c>
      <c r="H1704" t="s">
        <v>97</v>
      </c>
      <c r="I1704">
        <v>1</v>
      </c>
      <c r="J1704" t="s">
        <v>113</v>
      </c>
      <c r="K1704" s="19">
        <v>0.29166666666666669</v>
      </c>
      <c r="L1704" s="19">
        <v>0.5625</v>
      </c>
      <c r="M1704">
        <v>6.5</v>
      </c>
      <c r="N1704">
        <v>492.63</v>
      </c>
      <c r="O1704">
        <v>0</v>
      </c>
      <c r="P1704">
        <v>0</v>
      </c>
      <c r="Q1704" t="s">
        <v>97</v>
      </c>
      <c r="R1704">
        <v>30</v>
      </c>
      <c r="S1704" s="19">
        <v>0.5</v>
      </c>
      <c r="T1704">
        <v>0</v>
      </c>
      <c r="U1704" s="19"/>
      <c r="V1704" t="s">
        <v>416</v>
      </c>
      <c r="W1704">
        <v>6</v>
      </c>
      <c r="X1704" t="s">
        <v>100</v>
      </c>
      <c r="Y1704" t="b">
        <v>0</v>
      </c>
    </row>
    <row r="1705" spans="1:25" x14ac:dyDescent="0.25">
      <c r="A1705" t="s">
        <v>92</v>
      </c>
      <c r="B1705" t="s">
        <v>379</v>
      </c>
      <c r="C1705" t="s">
        <v>346</v>
      </c>
      <c r="D1705" t="s">
        <v>172</v>
      </c>
      <c r="E1705" t="s">
        <v>263</v>
      </c>
      <c r="F1705" t="s">
        <v>97</v>
      </c>
      <c r="H1705" t="s">
        <v>97</v>
      </c>
      <c r="I1705">
        <v>1</v>
      </c>
      <c r="J1705" t="s">
        <v>114</v>
      </c>
      <c r="K1705" s="19">
        <v>0.29166666666666669</v>
      </c>
      <c r="L1705" s="19">
        <v>0.64583333333333337</v>
      </c>
      <c r="M1705">
        <v>8.5</v>
      </c>
      <c r="N1705">
        <v>761.74</v>
      </c>
      <c r="O1705">
        <v>0</v>
      </c>
      <c r="P1705">
        <v>0</v>
      </c>
      <c r="Q1705" t="s">
        <v>97</v>
      </c>
      <c r="R1705">
        <v>30</v>
      </c>
      <c r="S1705" s="19">
        <v>0.5</v>
      </c>
      <c r="T1705">
        <v>0</v>
      </c>
      <c r="U1705" s="19"/>
      <c r="V1705" t="s">
        <v>97</v>
      </c>
      <c r="W1705">
        <v>8</v>
      </c>
      <c r="X1705" t="s">
        <v>100</v>
      </c>
      <c r="Y1705" t="b">
        <v>0</v>
      </c>
    </row>
    <row r="1706" spans="1:25" x14ac:dyDescent="0.25">
      <c r="A1706" t="s">
        <v>92</v>
      </c>
      <c r="B1706" t="s">
        <v>379</v>
      </c>
      <c r="C1706" t="s">
        <v>346</v>
      </c>
      <c r="D1706" t="s">
        <v>172</v>
      </c>
      <c r="E1706" t="s">
        <v>263</v>
      </c>
      <c r="F1706" t="s">
        <v>97</v>
      </c>
      <c r="G1706">
        <v>24411</v>
      </c>
      <c r="H1706" t="s">
        <v>417</v>
      </c>
      <c r="I1706">
        <v>2</v>
      </c>
      <c r="J1706" t="s">
        <v>114</v>
      </c>
      <c r="K1706" s="19">
        <v>0.29166666666666669</v>
      </c>
      <c r="L1706" s="19">
        <v>0.64583333333333337</v>
      </c>
      <c r="M1706">
        <v>8.5</v>
      </c>
      <c r="N1706">
        <v>744.1</v>
      </c>
      <c r="O1706">
        <v>76</v>
      </c>
      <c r="P1706">
        <v>76</v>
      </c>
      <c r="Q1706" t="s">
        <v>97</v>
      </c>
      <c r="R1706">
        <v>30</v>
      </c>
      <c r="S1706" s="19">
        <v>0.5</v>
      </c>
      <c r="T1706">
        <v>0</v>
      </c>
      <c r="U1706" s="19"/>
      <c r="V1706" t="s">
        <v>97</v>
      </c>
      <c r="W1706">
        <v>8</v>
      </c>
      <c r="X1706" t="s">
        <v>100</v>
      </c>
      <c r="Y1706" t="b">
        <v>0</v>
      </c>
    </row>
    <row r="1707" spans="1:25" x14ac:dyDescent="0.25">
      <c r="A1707" t="s">
        <v>92</v>
      </c>
      <c r="B1707" t="s">
        <v>379</v>
      </c>
      <c r="C1707" t="s">
        <v>346</v>
      </c>
      <c r="D1707" t="s">
        <v>172</v>
      </c>
      <c r="E1707" t="s">
        <v>263</v>
      </c>
      <c r="F1707" t="s">
        <v>97</v>
      </c>
      <c r="G1707">
        <v>24419</v>
      </c>
      <c r="H1707" t="s">
        <v>418</v>
      </c>
      <c r="I1707">
        <v>2</v>
      </c>
      <c r="J1707" t="s">
        <v>113</v>
      </c>
      <c r="K1707" s="19">
        <v>0.29166666666666669</v>
      </c>
      <c r="L1707" s="19">
        <v>0.64583333333333337</v>
      </c>
      <c r="M1707">
        <v>8.5</v>
      </c>
      <c r="N1707">
        <v>676.76</v>
      </c>
      <c r="O1707">
        <v>76</v>
      </c>
      <c r="P1707">
        <v>76</v>
      </c>
      <c r="Q1707" t="s">
        <v>97</v>
      </c>
      <c r="R1707">
        <v>30</v>
      </c>
      <c r="S1707" s="19">
        <v>0.5</v>
      </c>
      <c r="T1707">
        <v>0</v>
      </c>
      <c r="U1707" s="19"/>
      <c r="V1707" t="s">
        <v>97</v>
      </c>
      <c r="W1707">
        <v>8</v>
      </c>
      <c r="X1707" t="s">
        <v>100</v>
      </c>
      <c r="Y1707" t="b">
        <v>0</v>
      </c>
    </row>
    <row r="1708" spans="1:25" x14ac:dyDescent="0.25">
      <c r="A1708" t="s">
        <v>92</v>
      </c>
      <c r="B1708" t="s">
        <v>379</v>
      </c>
      <c r="C1708" t="s">
        <v>346</v>
      </c>
      <c r="D1708" t="s">
        <v>172</v>
      </c>
      <c r="E1708" t="s">
        <v>265</v>
      </c>
      <c r="F1708" t="s">
        <v>97</v>
      </c>
      <c r="H1708" t="s">
        <v>97</v>
      </c>
      <c r="I1708">
        <v>1</v>
      </c>
      <c r="J1708" t="s">
        <v>103</v>
      </c>
      <c r="K1708" s="19">
        <v>0.54166666666666663</v>
      </c>
      <c r="L1708" s="19">
        <v>0.89583333333333337</v>
      </c>
      <c r="M1708">
        <v>8.5</v>
      </c>
      <c r="N1708">
        <v>435.04</v>
      </c>
      <c r="O1708">
        <v>0</v>
      </c>
      <c r="P1708">
        <v>0</v>
      </c>
      <c r="Q1708" t="s">
        <v>97</v>
      </c>
      <c r="R1708">
        <v>30</v>
      </c>
      <c r="S1708" s="19">
        <v>0.75</v>
      </c>
      <c r="T1708">
        <v>0</v>
      </c>
      <c r="U1708" s="19"/>
      <c r="V1708" t="s">
        <v>97</v>
      </c>
      <c r="W1708">
        <v>8</v>
      </c>
      <c r="X1708" t="s">
        <v>100</v>
      </c>
      <c r="Y1708" t="b">
        <v>0</v>
      </c>
    </row>
    <row r="1709" spans="1:25" x14ac:dyDescent="0.25">
      <c r="A1709" t="s">
        <v>92</v>
      </c>
      <c r="B1709" t="s">
        <v>379</v>
      </c>
      <c r="C1709" t="s">
        <v>346</v>
      </c>
      <c r="D1709" t="s">
        <v>172</v>
      </c>
      <c r="E1709" t="s">
        <v>265</v>
      </c>
      <c r="F1709" t="s">
        <v>97</v>
      </c>
      <c r="H1709" t="s">
        <v>97</v>
      </c>
      <c r="I1709">
        <v>2</v>
      </c>
      <c r="J1709" t="s">
        <v>105</v>
      </c>
      <c r="K1709" s="19">
        <v>0.54166666666666663</v>
      </c>
      <c r="L1709" s="19">
        <v>0.89583333333333337</v>
      </c>
      <c r="M1709">
        <v>8.5</v>
      </c>
      <c r="N1709">
        <v>435.04</v>
      </c>
      <c r="O1709">
        <v>0</v>
      </c>
      <c r="P1709">
        <v>0</v>
      </c>
      <c r="Q1709" t="s">
        <v>97</v>
      </c>
      <c r="R1709">
        <v>30</v>
      </c>
      <c r="S1709" s="19">
        <v>0.75</v>
      </c>
      <c r="T1709">
        <v>0</v>
      </c>
      <c r="U1709" s="19">
        <v>0.41666666666666669</v>
      </c>
      <c r="V1709" t="s">
        <v>97</v>
      </c>
      <c r="W1709">
        <v>8</v>
      </c>
      <c r="X1709" t="s">
        <v>100</v>
      </c>
      <c r="Y1709" t="b">
        <v>0</v>
      </c>
    </row>
    <row r="1710" spans="1:25" x14ac:dyDescent="0.25">
      <c r="A1710" t="s">
        <v>92</v>
      </c>
      <c r="B1710" t="s">
        <v>379</v>
      </c>
      <c r="C1710" t="s">
        <v>346</v>
      </c>
      <c r="D1710" t="s">
        <v>172</v>
      </c>
      <c r="E1710" t="s">
        <v>265</v>
      </c>
      <c r="F1710" t="s">
        <v>97</v>
      </c>
      <c r="H1710" t="s">
        <v>97</v>
      </c>
      <c r="I1710">
        <v>2</v>
      </c>
      <c r="J1710" t="s">
        <v>114</v>
      </c>
      <c r="K1710" s="19">
        <v>0.54166666666666663</v>
      </c>
      <c r="L1710" s="19">
        <v>0.89583333333333337</v>
      </c>
      <c r="M1710">
        <v>8.5</v>
      </c>
      <c r="N1710">
        <v>761.74</v>
      </c>
      <c r="O1710">
        <v>0</v>
      </c>
      <c r="P1710">
        <v>0</v>
      </c>
      <c r="Q1710" t="s">
        <v>97</v>
      </c>
      <c r="R1710">
        <v>30</v>
      </c>
      <c r="S1710" s="19">
        <v>0.75</v>
      </c>
      <c r="T1710">
        <v>0</v>
      </c>
      <c r="U1710" s="19"/>
      <c r="V1710" t="s">
        <v>97</v>
      </c>
      <c r="W1710">
        <v>8</v>
      </c>
      <c r="X1710" t="s">
        <v>100</v>
      </c>
      <c r="Y1710" t="b">
        <v>0</v>
      </c>
    </row>
    <row r="1711" spans="1:25" x14ac:dyDescent="0.25">
      <c r="A1711" t="s">
        <v>92</v>
      </c>
      <c r="B1711" t="s">
        <v>379</v>
      </c>
      <c r="C1711" t="s">
        <v>346</v>
      </c>
      <c r="D1711" t="s">
        <v>172</v>
      </c>
      <c r="E1711" t="s">
        <v>265</v>
      </c>
      <c r="F1711" t="s">
        <v>97</v>
      </c>
      <c r="H1711" t="s">
        <v>97</v>
      </c>
      <c r="I1711">
        <v>2</v>
      </c>
      <c r="J1711" t="s">
        <v>103</v>
      </c>
      <c r="K1711" s="19">
        <v>0.625</v>
      </c>
      <c r="L1711" s="19">
        <v>0.89583333333333337</v>
      </c>
      <c r="M1711">
        <v>6.5</v>
      </c>
      <c r="N1711">
        <v>360.97</v>
      </c>
      <c r="O1711">
        <v>0</v>
      </c>
      <c r="P1711">
        <v>0</v>
      </c>
      <c r="Q1711" t="s">
        <v>97</v>
      </c>
      <c r="R1711">
        <v>30</v>
      </c>
      <c r="S1711" s="19">
        <v>0.83333333333333337</v>
      </c>
      <c r="T1711">
        <v>0</v>
      </c>
      <c r="U1711" s="19">
        <v>0.41666666666666669</v>
      </c>
      <c r="V1711" t="s">
        <v>419</v>
      </c>
      <c r="W1711">
        <v>6</v>
      </c>
      <c r="X1711" t="s">
        <v>100</v>
      </c>
      <c r="Y1711" t="b">
        <v>0</v>
      </c>
    </row>
    <row r="1712" spans="1:25" x14ac:dyDescent="0.25">
      <c r="A1712" t="s">
        <v>92</v>
      </c>
      <c r="B1712" t="s">
        <v>379</v>
      </c>
      <c r="C1712" t="s">
        <v>346</v>
      </c>
      <c r="D1712" t="s">
        <v>172</v>
      </c>
      <c r="E1712" t="s">
        <v>265</v>
      </c>
      <c r="F1712" t="s">
        <v>97</v>
      </c>
      <c r="G1712">
        <v>20725</v>
      </c>
      <c r="H1712" t="s">
        <v>420</v>
      </c>
      <c r="I1712">
        <v>1</v>
      </c>
      <c r="J1712" t="s">
        <v>99</v>
      </c>
      <c r="K1712" s="19">
        <v>0.54166666666666663</v>
      </c>
      <c r="L1712" s="19">
        <v>0.89583333333333337</v>
      </c>
      <c r="M1712">
        <v>8.5</v>
      </c>
      <c r="N1712">
        <v>502.43</v>
      </c>
      <c r="O1712">
        <v>56</v>
      </c>
      <c r="P1712">
        <v>76</v>
      </c>
      <c r="Q1712" t="s">
        <v>97</v>
      </c>
      <c r="R1712">
        <v>30</v>
      </c>
      <c r="S1712" s="19">
        <v>0.75</v>
      </c>
      <c r="T1712">
        <v>0</v>
      </c>
      <c r="U1712" s="19"/>
      <c r="V1712" t="s">
        <v>97</v>
      </c>
      <c r="W1712">
        <v>8</v>
      </c>
      <c r="X1712" t="s">
        <v>100</v>
      </c>
      <c r="Y1712" t="b">
        <v>0</v>
      </c>
    </row>
    <row r="1713" spans="1:25" x14ac:dyDescent="0.25">
      <c r="A1713" t="s">
        <v>92</v>
      </c>
      <c r="B1713" t="s">
        <v>379</v>
      </c>
      <c r="C1713" t="s">
        <v>346</v>
      </c>
      <c r="D1713" t="s">
        <v>172</v>
      </c>
      <c r="E1713" t="s">
        <v>265</v>
      </c>
      <c r="F1713" t="s">
        <v>97</v>
      </c>
      <c r="G1713">
        <v>20725</v>
      </c>
      <c r="H1713" t="s">
        <v>420</v>
      </c>
      <c r="I1713">
        <v>1</v>
      </c>
      <c r="J1713" t="s">
        <v>102</v>
      </c>
      <c r="K1713" s="19">
        <v>0.54166666666666663</v>
      </c>
      <c r="L1713" s="19">
        <v>0.89583333333333337</v>
      </c>
      <c r="M1713">
        <v>8.5</v>
      </c>
      <c r="N1713">
        <v>502.43</v>
      </c>
      <c r="O1713">
        <v>56</v>
      </c>
      <c r="P1713">
        <v>76</v>
      </c>
      <c r="Q1713" t="s">
        <v>97</v>
      </c>
      <c r="R1713">
        <v>30</v>
      </c>
      <c r="S1713" s="19">
        <v>0.75</v>
      </c>
      <c r="T1713">
        <v>0</v>
      </c>
      <c r="U1713" s="19">
        <v>0.41666666666666669</v>
      </c>
      <c r="V1713" t="s">
        <v>97</v>
      </c>
      <c r="W1713">
        <v>8</v>
      </c>
      <c r="X1713" t="s">
        <v>100</v>
      </c>
      <c r="Y1713" t="b">
        <v>0</v>
      </c>
    </row>
    <row r="1714" spans="1:25" x14ac:dyDescent="0.25">
      <c r="A1714" t="s">
        <v>92</v>
      </c>
      <c r="B1714" t="s">
        <v>379</v>
      </c>
      <c r="C1714" t="s">
        <v>346</v>
      </c>
      <c r="D1714" t="s">
        <v>172</v>
      </c>
      <c r="E1714" t="s">
        <v>265</v>
      </c>
      <c r="F1714" t="s">
        <v>97</v>
      </c>
      <c r="G1714">
        <v>20725</v>
      </c>
      <c r="H1714" t="s">
        <v>420</v>
      </c>
      <c r="I1714">
        <v>2</v>
      </c>
      <c r="J1714" t="s">
        <v>99</v>
      </c>
      <c r="K1714" s="19">
        <v>0.54166666666666663</v>
      </c>
      <c r="L1714" s="19">
        <v>0.89583333333333337</v>
      </c>
      <c r="M1714">
        <v>8.5</v>
      </c>
      <c r="N1714">
        <v>502.43</v>
      </c>
      <c r="O1714">
        <v>56</v>
      </c>
      <c r="P1714">
        <v>76</v>
      </c>
      <c r="Q1714" t="s">
        <v>97</v>
      </c>
      <c r="R1714">
        <v>30</v>
      </c>
      <c r="S1714" s="19">
        <v>0.75</v>
      </c>
      <c r="T1714">
        <v>0</v>
      </c>
      <c r="U1714" s="19">
        <v>0.41666666666666669</v>
      </c>
      <c r="V1714" t="s">
        <v>97</v>
      </c>
      <c r="W1714">
        <v>8</v>
      </c>
      <c r="X1714" t="s">
        <v>100</v>
      </c>
      <c r="Y1714" t="b">
        <v>0</v>
      </c>
    </row>
    <row r="1715" spans="1:25" x14ac:dyDescent="0.25">
      <c r="A1715" t="s">
        <v>92</v>
      </c>
      <c r="B1715" t="s">
        <v>379</v>
      </c>
      <c r="C1715" t="s">
        <v>346</v>
      </c>
      <c r="D1715" t="s">
        <v>172</v>
      </c>
      <c r="E1715" t="s">
        <v>265</v>
      </c>
      <c r="F1715" t="s">
        <v>97</v>
      </c>
      <c r="G1715">
        <v>20725</v>
      </c>
      <c r="H1715" t="s">
        <v>420</v>
      </c>
      <c r="I1715">
        <v>2</v>
      </c>
      <c r="J1715" t="s">
        <v>102</v>
      </c>
      <c r="K1715" s="19">
        <v>0.54166666666666663</v>
      </c>
      <c r="L1715" s="19">
        <v>0.89583333333333337</v>
      </c>
      <c r="M1715">
        <v>8.5</v>
      </c>
      <c r="N1715">
        <v>502.43</v>
      </c>
      <c r="O1715">
        <v>56</v>
      </c>
      <c r="P1715">
        <v>76</v>
      </c>
      <c r="Q1715" t="s">
        <v>97</v>
      </c>
      <c r="R1715">
        <v>30</v>
      </c>
      <c r="S1715" s="19">
        <v>0.75</v>
      </c>
      <c r="T1715">
        <v>0</v>
      </c>
      <c r="U1715" s="19">
        <v>0.41666666666666669</v>
      </c>
      <c r="V1715" t="s">
        <v>97</v>
      </c>
      <c r="W1715">
        <v>8</v>
      </c>
      <c r="X1715" t="s">
        <v>100</v>
      </c>
      <c r="Y1715" t="b">
        <v>0</v>
      </c>
    </row>
    <row r="1716" spans="1:25" x14ac:dyDescent="0.25">
      <c r="A1716" t="s">
        <v>92</v>
      </c>
      <c r="B1716" t="s">
        <v>379</v>
      </c>
      <c r="C1716" t="s">
        <v>346</v>
      </c>
      <c r="D1716" t="s">
        <v>172</v>
      </c>
      <c r="E1716" t="s">
        <v>265</v>
      </c>
      <c r="F1716" t="s">
        <v>97</v>
      </c>
      <c r="G1716">
        <v>24411</v>
      </c>
      <c r="H1716" t="s">
        <v>417</v>
      </c>
      <c r="I1716">
        <v>2</v>
      </c>
      <c r="J1716" t="s">
        <v>101</v>
      </c>
      <c r="K1716" s="19">
        <v>0.625</v>
      </c>
      <c r="L1716" s="19">
        <v>0.89583333333333337</v>
      </c>
      <c r="M1716">
        <v>6.5</v>
      </c>
      <c r="N1716">
        <v>360.97</v>
      </c>
      <c r="O1716">
        <v>76</v>
      </c>
      <c r="P1716">
        <v>76</v>
      </c>
      <c r="Q1716" t="s">
        <v>97</v>
      </c>
      <c r="R1716">
        <v>30</v>
      </c>
      <c r="S1716" s="19">
        <v>0.83333333333333337</v>
      </c>
      <c r="T1716">
        <v>0</v>
      </c>
      <c r="U1716" s="19">
        <v>0.41666666666666669</v>
      </c>
      <c r="V1716" t="s">
        <v>419</v>
      </c>
      <c r="W1716">
        <v>6</v>
      </c>
      <c r="X1716" t="s">
        <v>100</v>
      </c>
      <c r="Y1716" t="b">
        <v>0</v>
      </c>
    </row>
    <row r="1717" spans="1:25" x14ac:dyDescent="0.25">
      <c r="A1717" t="s">
        <v>92</v>
      </c>
      <c r="B1717" t="s">
        <v>379</v>
      </c>
      <c r="C1717" t="s">
        <v>346</v>
      </c>
      <c r="D1717" t="s">
        <v>172</v>
      </c>
      <c r="E1717" t="s">
        <v>265</v>
      </c>
      <c r="F1717" t="s">
        <v>97</v>
      </c>
      <c r="G1717">
        <v>24873</v>
      </c>
      <c r="H1717" t="s">
        <v>421</v>
      </c>
      <c r="I1717">
        <v>1</v>
      </c>
      <c r="J1717" t="s">
        <v>105</v>
      </c>
      <c r="K1717" s="19">
        <v>0.625</v>
      </c>
      <c r="L1717" s="19">
        <v>0.89583333333333337</v>
      </c>
      <c r="M1717">
        <v>6.5</v>
      </c>
      <c r="N1717">
        <v>380.68</v>
      </c>
      <c r="O1717">
        <v>76</v>
      </c>
      <c r="P1717">
        <v>76</v>
      </c>
      <c r="Q1717" t="s">
        <v>97</v>
      </c>
      <c r="R1717">
        <v>30</v>
      </c>
      <c r="S1717" s="19">
        <v>0.83333333333333337</v>
      </c>
      <c r="T1717">
        <v>0</v>
      </c>
      <c r="U1717" s="19">
        <v>0.41666666666666669</v>
      </c>
      <c r="V1717" t="s">
        <v>419</v>
      </c>
      <c r="W1717">
        <v>6</v>
      </c>
      <c r="X1717" t="s">
        <v>100</v>
      </c>
      <c r="Y1717" t="b">
        <v>0</v>
      </c>
    </row>
    <row r="1718" spans="1:25" x14ac:dyDescent="0.25">
      <c r="A1718" t="s">
        <v>92</v>
      </c>
      <c r="B1718" t="s">
        <v>379</v>
      </c>
      <c r="C1718" t="s">
        <v>346</v>
      </c>
      <c r="D1718" t="s">
        <v>172</v>
      </c>
      <c r="E1718" t="s">
        <v>265</v>
      </c>
      <c r="F1718" t="s">
        <v>97</v>
      </c>
      <c r="G1718">
        <v>24873</v>
      </c>
      <c r="H1718" t="s">
        <v>421</v>
      </c>
      <c r="I1718">
        <v>1</v>
      </c>
      <c r="J1718" t="s">
        <v>113</v>
      </c>
      <c r="K1718" s="19">
        <v>0.54166666666666663</v>
      </c>
      <c r="L1718" s="19">
        <v>0.89583333333333337</v>
      </c>
      <c r="M1718">
        <v>8.5</v>
      </c>
      <c r="N1718">
        <v>676.76</v>
      </c>
      <c r="O1718">
        <v>76</v>
      </c>
      <c r="P1718">
        <v>76</v>
      </c>
      <c r="Q1718" t="s">
        <v>97</v>
      </c>
      <c r="R1718">
        <v>30</v>
      </c>
      <c r="S1718" s="19">
        <v>0.75</v>
      </c>
      <c r="T1718">
        <v>0</v>
      </c>
      <c r="U1718" s="19">
        <v>0.41666666666666669</v>
      </c>
      <c r="V1718" t="s">
        <v>97</v>
      </c>
      <c r="W1718">
        <v>8</v>
      </c>
      <c r="X1718" t="s">
        <v>100</v>
      </c>
      <c r="Y1718" t="b">
        <v>0</v>
      </c>
    </row>
    <row r="1719" spans="1:25" x14ac:dyDescent="0.25">
      <c r="A1719" t="s">
        <v>92</v>
      </c>
      <c r="B1719" t="s">
        <v>379</v>
      </c>
      <c r="C1719" t="s">
        <v>346</v>
      </c>
      <c r="D1719" t="s">
        <v>172</v>
      </c>
      <c r="E1719" t="s">
        <v>265</v>
      </c>
      <c r="F1719" t="s">
        <v>97</v>
      </c>
      <c r="G1719">
        <v>24873</v>
      </c>
      <c r="H1719" t="s">
        <v>421</v>
      </c>
      <c r="I1719">
        <v>1</v>
      </c>
      <c r="J1719" t="s">
        <v>114</v>
      </c>
      <c r="K1719" s="19">
        <v>0.54166666666666663</v>
      </c>
      <c r="L1719" s="19">
        <v>0.89583333333333337</v>
      </c>
      <c r="M1719">
        <v>8.5</v>
      </c>
      <c r="N1719">
        <v>784.98</v>
      </c>
      <c r="O1719">
        <v>76</v>
      </c>
      <c r="P1719">
        <v>76</v>
      </c>
      <c r="Q1719" t="s">
        <v>97</v>
      </c>
      <c r="R1719">
        <v>30</v>
      </c>
      <c r="S1719" s="19">
        <v>0.75</v>
      </c>
      <c r="T1719">
        <v>0</v>
      </c>
      <c r="U1719" s="19">
        <v>0.41666666666666669</v>
      </c>
      <c r="V1719" t="s">
        <v>97</v>
      </c>
      <c r="W1719">
        <v>8</v>
      </c>
      <c r="X1719" t="s">
        <v>100</v>
      </c>
      <c r="Y1719" t="b">
        <v>0</v>
      </c>
    </row>
    <row r="1720" spans="1:25" x14ac:dyDescent="0.25">
      <c r="A1720" t="s">
        <v>92</v>
      </c>
      <c r="B1720" t="s">
        <v>379</v>
      </c>
      <c r="C1720" t="s">
        <v>346</v>
      </c>
      <c r="D1720" t="s">
        <v>172</v>
      </c>
      <c r="E1720" t="s">
        <v>265</v>
      </c>
      <c r="F1720" t="s">
        <v>97</v>
      </c>
      <c r="G1720">
        <v>24873</v>
      </c>
      <c r="H1720" t="s">
        <v>421</v>
      </c>
      <c r="I1720">
        <v>1</v>
      </c>
      <c r="J1720" t="s">
        <v>101</v>
      </c>
      <c r="K1720" s="19">
        <v>0.625</v>
      </c>
      <c r="L1720" s="19">
        <v>0.89583333333333337</v>
      </c>
      <c r="M1720">
        <v>6.5</v>
      </c>
      <c r="N1720">
        <v>380.68</v>
      </c>
      <c r="O1720">
        <v>76</v>
      </c>
      <c r="P1720">
        <v>76</v>
      </c>
      <c r="Q1720" t="s">
        <v>97</v>
      </c>
      <c r="R1720">
        <v>30</v>
      </c>
      <c r="S1720" s="19">
        <v>0.83333333333333337</v>
      </c>
      <c r="T1720">
        <v>0</v>
      </c>
      <c r="U1720" s="19">
        <v>0.41666666666666669</v>
      </c>
      <c r="V1720" t="s">
        <v>419</v>
      </c>
      <c r="W1720">
        <v>6</v>
      </c>
      <c r="X1720" t="s">
        <v>100</v>
      </c>
      <c r="Y1720" t="b">
        <v>0</v>
      </c>
    </row>
    <row r="1721" spans="1:25" x14ac:dyDescent="0.25">
      <c r="A1721" t="s">
        <v>92</v>
      </c>
      <c r="B1721" t="s">
        <v>379</v>
      </c>
      <c r="C1721" t="s">
        <v>346</v>
      </c>
      <c r="D1721" t="s">
        <v>172</v>
      </c>
      <c r="E1721" t="s">
        <v>265</v>
      </c>
      <c r="F1721" t="s">
        <v>97</v>
      </c>
      <c r="G1721">
        <v>25632</v>
      </c>
      <c r="H1721" t="s">
        <v>422</v>
      </c>
      <c r="I1721">
        <v>2</v>
      </c>
      <c r="J1721" t="s">
        <v>113</v>
      </c>
      <c r="K1721" s="19">
        <v>0.625</v>
      </c>
      <c r="L1721" s="19">
        <v>0.89583333333333337</v>
      </c>
      <c r="M1721">
        <v>6.5</v>
      </c>
      <c r="N1721">
        <v>507.57</v>
      </c>
      <c r="O1721">
        <v>76</v>
      </c>
      <c r="P1721">
        <v>76</v>
      </c>
      <c r="Q1721" t="s">
        <v>97</v>
      </c>
      <c r="R1721">
        <v>30</v>
      </c>
      <c r="S1721" s="19">
        <v>0.83333333333333337</v>
      </c>
      <c r="T1721">
        <v>0</v>
      </c>
      <c r="U1721" s="19">
        <v>0.41666666666666669</v>
      </c>
      <c r="V1721" t="s">
        <v>419</v>
      </c>
      <c r="W1721">
        <v>6</v>
      </c>
      <c r="X1721" t="s">
        <v>100</v>
      </c>
      <c r="Y1721" t="b">
        <v>0</v>
      </c>
    </row>
    <row r="1722" spans="1:25" x14ac:dyDescent="0.25">
      <c r="A1722" t="s">
        <v>92</v>
      </c>
      <c r="B1722" t="s">
        <v>379</v>
      </c>
      <c r="C1722" t="s">
        <v>346</v>
      </c>
      <c r="D1722" t="s">
        <v>172</v>
      </c>
      <c r="E1722" t="s">
        <v>271</v>
      </c>
      <c r="F1722" t="s">
        <v>97</v>
      </c>
      <c r="H1722" t="s">
        <v>97</v>
      </c>
      <c r="I1722">
        <v>2</v>
      </c>
      <c r="J1722" t="s">
        <v>99</v>
      </c>
      <c r="K1722" s="19">
        <v>0.88541666666666663</v>
      </c>
      <c r="L1722" s="19">
        <v>0.30208333333333331</v>
      </c>
      <c r="M1722">
        <v>10</v>
      </c>
      <c r="N1722">
        <v>622.13</v>
      </c>
      <c r="O1722">
        <v>0</v>
      </c>
      <c r="P1722">
        <v>0</v>
      </c>
      <c r="Q1722" t="s">
        <v>97</v>
      </c>
      <c r="R1722">
        <v>0</v>
      </c>
      <c r="S1722" s="19">
        <v>0</v>
      </c>
      <c r="T1722">
        <v>0</v>
      </c>
      <c r="U1722" s="19">
        <v>0.41666666666666669</v>
      </c>
      <c r="V1722" t="s">
        <v>97</v>
      </c>
      <c r="W1722">
        <v>10</v>
      </c>
      <c r="X1722" t="s">
        <v>100</v>
      </c>
      <c r="Y1722" t="b">
        <v>0</v>
      </c>
    </row>
    <row r="1723" spans="1:25" x14ac:dyDescent="0.25">
      <c r="A1723" t="s">
        <v>92</v>
      </c>
      <c r="B1723" t="s">
        <v>379</v>
      </c>
      <c r="C1723" t="s">
        <v>346</v>
      </c>
      <c r="D1723" t="s">
        <v>172</v>
      </c>
      <c r="E1723" t="s">
        <v>271</v>
      </c>
      <c r="F1723" t="s">
        <v>97</v>
      </c>
      <c r="G1723">
        <v>20725</v>
      </c>
      <c r="H1723" t="s">
        <v>420</v>
      </c>
      <c r="I1723">
        <v>1</v>
      </c>
      <c r="J1723" t="s">
        <v>103</v>
      </c>
      <c r="K1723" s="19">
        <v>0.88541666666666663</v>
      </c>
      <c r="L1723" s="19">
        <v>0.30208333333333331</v>
      </c>
      <c r="M1723">
        <v>10</v>
      </c>
      <c r="N1723">
        <v>655.71</v>
      </c>
      <c r="O1723">
        <v>56</v>
      </c>
      <c r="P1723">
        <v>76</v>
      </c>
      <c r="Q1723" t="s">
        <v>97</v>
      </c>
      <c r="R1723">
        <v>0</v>
      </c>
      <c r="S1723" s="19">
        <v>0</v>
      </c>
      <c r="T1723">
        <v>0</v>
      </c>
      <c r="U1723" s="19">
        <v>0.41666666666666669</v>
      </c>
      <c r="V1723" t="s">
        <v>97</v>
      </c>
      <c r="W1723">
        <v>10</v>
      </c>
      <c r="X1723" t="s">
        <v>100</v>
      </c>
      <c r="Y1723" t="b">
        <v>0</v>
      </c>
    </row>
    <row r="1724" spans="1:25" x14ac:dyDescent="0.25">
      <c r="A1724" t="s">
        <v>92</v>
      </c>
      <c r="B1724" t="s">
        <v>379</v>
      </c>
      <c r="C1724" t="s">
        <v>346</v>
      </c>
      <c r="D1724" t="s">
        <v>172</v>
      </c>
      <c r="E1724" t="s">
        <v>271</v>
      </c>
      <c r="F1724" t="s">
        <v>97</v>
      </c>
      <c r="G1724">
        <v>20725</v>
      </c>
      <c r="H1724" t="s">
        <v>420</v>
      </c>
      <c r="I1724">
        <v>2</v>
      </c>
      <c r="J1724" t="s">
        <v>114</v>
      </c>
      <c r="K1724" s="19">
        <v>0.88541666666666663</v>
      </c>
      <c r="L1724" s="19">
        <v>0.30208333333333331</v>
      </c>
      <c r="M1724">
        <v>10</v>
      </c>
      <c r="N1724">
        <v>744.99</v>
      </c>
      <c r="O1724">
        <v>56</v>
      </c>
      <c r="P1724">
        <v>76</v>
      </c>
      <c r="Q1724" t="s">
        <v>97</v>
      </c>
      <c r="R1724">
        <v>0</v>
      </c>
      <c r="S1724" s="19">
        <v>0</v>
      </c>
      <c r="T1724">
        <v>0</v>
      </c>
      <c r="U1724" s="19"/>
      <c r="V1724" t="s">
        <v>97</v>
      </c>
      <c r="W1724">
        <v>10</v>
      </c>
      <c r="X1724" t="s">
        <v>100</v>
      </c>
      <c r="Y1724" t="b">
        <v>0</v>
      </c>
    </row>
    <row r="1725" spans="1:25" x14ac:dyDescent="0.25">
      <c r="A1725" t="s">
        <v>92</v>
      </c>
      <c r="B1725" t="s">
        <v>379</v>
      </c>
      <c r="C1725" t="s">
        <v>346</v>
      </c>
      <c r="D1725" t="s">
        <v>172</v>
      </c>
      <c r="E1725" t="s">
        <v>271</v>
      </c>
      <c r="F1725" t="s">
        <v>97</v>
      </c>
      <c r="G1725">
        <v>24411</v>
      </c>
      <c r="H1725" t="s">
        <v>417</v>
      </c>
      <c r="I1725">
        <v>1</v>
      </c>
      <c r="J1725" t="s">
        <v>99</v>
      </c>
      <c r="K1725" s="19">
        <v>0.88541666666666663</v>
      </c>
      <c r="L1725" s="19">
        <v>0.30208333333333331</v>
      </c>
      <c r="M1725">
        <v>10</v>
      </c>
      <c r="N1725">
        <v>622.13</v>
      </c>
      <c r="O1725">
        <v>76</v>
      </c>
      <c r="P1725">
        <v>76</v>
      </c>
      <c r="Q1725" t="s">
        <v>97</v>
      </c>
      <c r="R1725">
        <v>0</v>
      </c>
      <c r="S1725" s="19">
        <v>0</v>
      </c>
      <c r="T1725">
        <v>0</v>
      </c>
      <c r="U1725" s="19"/>
      <c r="V1725" t="s">
        <v>97</v>
      </c>
      <c r="W1725">
        <v>10</v>
      </c>
      <c r="X1725" t="s">
        <v>100</v>
      </c>
      <c r="Y1725" t="b">
        <v>0</v>
      </c>
    </row>
    <row r="1726" spans="1:25" x14ac:dyDescent="0.25">
      <c r="A1726" t="s">
        <v>92</v>
      </c>
      <c r="B1726" t="s">
        <v>379</v>
      </c>
      <c r="C1726" t="s">
        <v>346</v>
      </c>
      <c r="D1726" t="s">
        <v>172</v>
      </c>
      <c r="E1726" t="s">
        <v>271</v>
      </c>
      <c r="F1726" t="s">
        <v>97</v>
      </c>
      <c r="G1726">
        <v>24411</v>
      </c>
      <c r="H1726" t="s">
        <v>417</v>
      </c>
      <c r="I1726">
        <v>1</v>
      </c>
      <c r="J1726" t="s">
        <v>102</v>
      </c>
      <c r="K1726" s="19">
        <v>0.88541666666666663</v>
      </c>
      <c r="L1726" s="19">
        <v>0.30208333333333331</v>
      </c>
      <c r="M1726">
        <v>10</v>
      </c>
      <c r="N1726">
        <v>622.13</v>
      </c>
      <c r="O1726">
        <v>76</v>
      </c>
      <c r="P1726">
        <v>76</v>
      </c>
      <c r="Q1726" t="s">
        <v>97</v>
      </c>
      <c r="R1726">
        <v>0</v>
      </c>
      <c r="S1726" s="19">
        <v>0</v>
      </c>
      <c r="T1726">
        <v>0</v>
      </c>
      <c r="U1726" s="19">
        <v>0.41666666666666669</v>
      </c>
      <c r="V1726" t="s">
        <v>97</v>
      </c>
      <c r="W1726">
        <v>10</v>
      </c>
      <c r="X1726" t="s">
        <v>100</v>
      </c>
      <c r="Y1726" t="b">
        <v>0</v>
      </c>
    </row>
    <row r="1727" spans="1:25" x14ac:dyDescent="0.25">
      <c r="A1727" t="s">
        <v>92</v>
      </c>
      <c r="B1727" t="s">
        <v>379</v>
      </c>
      <c r="C1727" t="s">
        <v>346</v>
      </c>
      <c r="D1727" t="s">
        <v>172</v>
      </c>
      <c r="E1727" t="s">
        <v>271</v>
      </c>
      <c r="F1727" t="s">
        <v>97</v>
      </c>
      <c r="G1727">
        <v>24411</v>
      </c>
      <c r="H1727" t="s">
        <v>417</v>
      </c>
      <c r="I1727">
        <v>2</v>
      </c>
      <c r="J1727" t="s">
        <v>102</v>
      </c>
      <c r="K1727" s="19">
        <v>0.88541666666666663</v>
      </c>
      <c r="L1727" s="19">
        <v>0.30208333333333331</v>
      </c>
      <c r="M1727">
        <v>10</v>
      </c>
      <c r="N1727">
        <v>622.13</v>
      </c>
      <c r="O1727">
        <v>76</v>
      </c>
      <c r="P1727">
        <v>76</v>
      </c>
      <c r="Q1727" t="s">
        <v>97</v>
      </c>
      <c r="R1727">
        <v>0</v>
      </c>
      <c r="S1727" s="19">
        <v>0</v>
      </c>
      <c r="T1727">
        <v>0</v>
      </c>
      <c r="U1727" s="19">
        <v>0.41666666666666669</v>
      </c>
      <c r="V1727" t="s">
        <v>97</v>
      </c>
      <c r="W1727">
        <v>10</v>
      </c>
      <c r="X1727" t="s">
        <v>100</v>
      </c>
      <c r="Y1727" t="b">
        <v>0</v>
      </c>
    </row>
    <row r="1728" spans="1:25" x14ac:dyDescent="0.25">
      <c r="A1728" t="s">
        <v>92</v>
      </c>
      <c r="B1728" t="s">
        <v>379</v>
      </c>
      <c r="C1728" t="s">
        <v>346</v>
      </c>
      <c r="D1728" t="s">
        <v>172</v>
      </c>
      <c r="E1728" t="s">
        <v>271</v>
      </c>
      <c r="F1728" t="s">
        <v>97</v>
      </c>
      <c r="G1728">
        <v>24468</v>
      </c>
      <c r="H1728" t="s">
        <v>423</v>
      </c>
      <c r="I1728">
        <v>1</v>
      </c>
      <c r="J1728" t="s">
        <v>105</v>
      </c>
      <c r="K1728" s="19">
        <v>0.88541666666666663</v>
      </c>
      <c r="L1728" s="19">
        <v>0.30208333333333331</v>
      </c>
      <c r="M1728">
        <v>10</v>
      </c>
      <c r="N1728">
        <v>793.87</v>
      </c>
      <c r="O1728">
        <v>76</v>
      </c>
      <c r="P1728">
        <v>76</v>
      </c>
      <c r="Q1728" t="s">
        <v>97</v>
      </c>
      <c r="R1728">
        <v>0</v>
      </c>
      <c r="S1728" s="19">
        <v>0</v>
      </c>
      <c r="T1728">
        <v>0</v>
      </c>
      <c r="U1728" s="19"/>
      <c r="V1728" t="s">
        <v>97</v>
      </c>
      <c r="W1728">
        <v>10</v>
      </c>
      <c r="X1728" t="s">
        <v>100</v>
      </c>
      <c r="Y1728" t="b">
        <v>0</v>
      </c>
    </row>
    <row r="1729" spans="1:25" x14ac:dyDescent="0.25">
      <c r="A1729" t="s">
        <v>92</v>
      </c>
      <c r="B1729" t="s">
        <v>379</v>
      </c>
      <c r="C1729" t="s">
        <v>346</v>
      </c>
      <c r="D1729" t="s">
        <v>172</v>
      </c>
      <c r="E1729" t="s">
        <v>271</v>
      </c>
      <c r="F1729" t="s">
        <v>97</v>
      </c>
      <c r="G1729">
        <v>24468</v>
      </c>
      <c r="H1729" t="s">
        <v>423</v>
      </c>
      <c r="I1729">
        <v>1</v>
      </c>
      <c r="J1729" t="s">
        <v>113</v>
      </c>
      <c r="K1729" s="19">
        <v>0.88541666666666663</v>
      </c>
      <c r="L1729" s="19">
        <v>0.30208333333333331</v>
      </c>
      <c r="M1729">
        <v>10</v>
      </c>
      <c r="N1729">
        <v>944.02</v>
      </c>
      <c r="O1729">
        <v>76</v>
      </c>
      <c r="P1729">
        <v>76</v>
      </c>
      <c r="Q1729" t="s">
        <v>97</v>
      </c>
      <c r="R1729">
        <v>0</v>
      </c>
      <c r="S1729" s="19">
        <v>0</v>
      </c>
      <c r="T1729">
        <v>0</v>
      </c>
      <c r="U1729" s="19"/>
      <c r="V1729" t="s">
        <v>97</v>
      </c>
      <c r="W1729">
        <v>10</v>
      </c>
      <c r="X1729" t="s">
        <v>100</v>
      </c>
      <c r="Y1729" t="b">
        <v>0</v>
      </c>
    </row>
    <row r="1730" spans="1:25" x14ac:dyDescent="0.25">
      <c r="A1730" t="s">
        <v>92</v>
      </c>
      <c r="B1730" t="s">
        <v>379</v>
      </c>
      <c r="C1730" t="s">
        <v>346</v>
      </c>
      <c r="D1730" t="s">
        <v>172</v>
      </c>
      <c r="E1730" t="s">
        <v>271</v>
      </c>
      <c r="F1730" t="s">
        <v>97</v>
      </c>
      <c r="G1730">
        <v>24468</v>
      </c>
      <c r="H1730" t="s">
        <v>423</v>
      </c>
      <c r="I1730">
        <v>1</v>
      </c>
      <c r="J1730" t="s">
        <v>114</v>
      </c>
      <c r="K1730" s="19">
        <v>0.88541666666666663</v>
      </c>
      <c r="L1730" s="19">
        <v>0.30208333333333331</v>
      </c>
      <c r="M1730">
        <v>10</v>
      </c>
      <c r="N1730">
        <v>744.99</v>
      </c>
      <c r="O1730">
        <v>76</v>
      </c>
      <c r="P1730">
        <v>76</v>
      </c>
      <c r="Q1730" t="s">
        <v>97</v>
      </c>
      <c r="R1730">
        <v>0</v>
      </c>
      <c r="S1730" s="19">
        <v>0</v>
      </c>
      <c r="T1730">
        <v>0</v>
      </c>
      <c r="U1730" s="19"/>
      <c r="V1730" t="s">
        <v>97</v>
      </c>
      <c r="W1730">
        <v>10</v>
      </c>
      <c r="X1730" t="s">
        <v>100</v>
      </c>
      <c r="Y1730" t="b">
        <v>0</v>
      </c>
    </row>
    <row r="1731" spans="1:25" x14ac:dyDescent="0.25">
      <c r="A1731" t="s">
        <v>92</v>
      </c>
      <c r="B1731" t="s">
        <v>379</v>
      </c>
      <c r="C1731" t="s">
        <v>346</v>
      </c>
      <c r="D1731" t="s">
        <v>172</v>
      </c>
      <c r="E1731" t="s">
        <v>271</v>
      </c>
      <c r="F1731" t="s">
        <v>97</v>
      </c>
      <c r="G1731">
        <v>24468</v>
      </c>
      <c r="H1731" t="s">
        <v>423</v>
      </c>
      <c r="I1731">
        <v>1</v>
      </c>
      <c r="J1731" t="s">
        <v>101</v>
      </c>
      <c r="K1731" s="19">
        <v>0.88541666666666663</v>
      </c>
      <c r="L1731" s="19">
        <v>0.30208333333333331</v>
      </c>
      <c r="M1731">
        <v>10</v>
      </c>
      <c r="N1731">
        <v>655.71</v>
      </c>
      <c r="O1731">
        <v>76</v>
      </c>
      <c r="P1731">
        <v>76</v>
      </c>
      <c r="Q1731" t="s">
        <v>97</v>
      </c>
      <c r="R1731">
        <v>0</v>
      </c>
      <c r="S1731" s="19">
        <v>0</v>
      </c>
      <c r="T1731">
        <v>0</v>
      </c>
      <c r="U1731" s="19"/>
      <c r="V1731" t="s">
        <v>97</v>
      </c>
      <c r="W1731">
        <v>10</v>
      </c>
      <c r="X1731" t="s">
        <v>100</v>
      </c>
      <c r="Y1731" t="b">
        <v>0</v>
      </c>
    </row>
    <row r="1732" spans="1:25" x14ac:dyDescent="0.25">
      <c r="A1732" t="s">
        <v>92</v>
      </c>
      <c r="B1732" t="s">
        <v>379</v>
      </c>
      <c r="C1732" t="s">
        <v>346</v>
      </c>
      <c r="D1732" t="s">
        <v>172</v>
      </c>
      <c r="E1732" t="s">
        <v>271</v>
      </c>
      <c r="F1732" t="s">
        <v>97</v>
      </c>
      <c r="G1732">
        <v>24468</v>
      </c>
      <c r="H1732" t="s">
        <v>423</v>
      </c>
      <c r="I1732">
        <v>2</v>
      </c>
      <c r="J1732" t="s">
        <v>101</v>
      </c>
      <c r="K1732" s="19">
        <v>0.88541666666666663</v>
      </c>
      <c r="L1732" s="19">
        <v>0.30208333333333331</v>
      </c>
      <c r="M1732">
        <v>10</v>
      </c>
      <c r="N1732">
        <v>655.71</v>
      </c>
      <c r="O1732">
        <v>76</v>
      </c>
      <c r="P1732">
        <v>76</v>
      </c>
      <c r="Q1732" t="s">
        <v>97</v>
      </c>
      <c r="R1732">
        <v>0</v>
      </c>
      <c r="S1732" s="19">
        <v>0</v>
      </c>
      <c r="T1732">
        <v>0</v>
      </c>
      <c r="U1732" s="19"/>
      <c r="V1732" t="s">
        <v>97</v>
      </c>
      <c r="W1732">
        <v>10</v>
      </c>
      <c r="X1732" t="s">
        <v>100</v>
      </c>
      <c r="Y1732" t="b">
        <v>0</v>
      </c>
    </row>
    <row r="1733" spans="1:25" x14ac:dyDescent="0.25">
      <c r="A1733" t="s">
        <v>92</v>
      </c>
      <c r="B1733" t="s">
        <v>379</v>
      </c>
      <c r="C1733" t="s">
        <v>346</v>
      </c>
      <c r="D1733" t="s">
        <v>172</v>
      </c>
      <c r="E1733" t="s">
        <v>271</v>
      </c>
      <c r="F1733" t="s">
        <v>97</v>
      </c>
      <c r="G1733">
        <v>24468</v>
      </c>
      <c r="H1733" t="s">
        <v>423</v>
      </c>
      <c r="I1733">
        <v>2</v>
      </c>
      <c r="J1733" t="s">
        <v>103</v>
      </c>
      <c r="K1733" s="19">
        <v>0.88541666666666663</v>
      </c>
      <c r="L1733" s="19">
        <v>0.30208333333333331</v>
      </c>
      <c r="M1733">
        <v>10</v>
      </c>
      <c r="N1733">
        <v>655.71</v>
      </c>
      <c r="O1733">
        <v>76</v>
      </c>
      <c r="P1733">
        <v>76</v>
      </c>
      <c r="Q1733" t="s">
        <v>97</v>
      </c>
      <c r="R1733">
        <v>0</v>
      </c>
      <c r="S1733" s="19">
        <v>9.375E-2</v>
      </c>
      <c r="T1733">
        <v>0</v>
      </c>
      <c r="U1733" s="19"/>
      <c r="V1733" t="s">
        <v>97</v>
      </c>
      <c r="W1733">
        <v>10</v>
      </c>
      <c r="X1733" t="s">
        <v>100</v>
      </c>
      <c r="Y1733" t="b">
        <v>0</v>
      </c>
    </row>
    <row r="1734" spans="1:25" x14ac:dyDescent="0.25">
      <c r="A1734" t="s">
        <v>92</v>
      </c>
      <c r="B1734" t="s">
        <v>379</v>
      </c>
      <c r="C1734" t="s">
        <v>346</v>
      </c>
      <c r="D1734" t="s">
        <v>172</v>
      </c>
      <c r="E1734" t="s">
        <v>271</v>
      </c>
      <c r="F1734" t="s">
        <v>97</v>
      </c>
      <c r="G1734">
        <v>24484</v>
      </c>
      <c r="H1734" t="s">
        <v>424</v>
      </c>
      <c r="I1734">
        <v>2</v>
      </c>
      <c r="J1734" t="s">
        <v>105</v>
      </c>
      <c r="K1734" s="19">
        <v>0.88541666666666663</v>
      </c>
      <c r="L1734" s="19">
        <v>0.30208333333333331</v>
      </c>
      <c r="M1734">
        <v>10</v>
      </c>
      <c r="N1734">
        <v>793.87</v>
      </c>
      <c r="O1734">
        <v>76</v>
      </c>
      <c r="P1734">
        <v>76</v>
      </c>
      <c r="Q1734" t="s">
        <v>97</v>
      </c>
      <c r="R1734">
        <v>0</v>
      </c>
      <c r="S1734" s="19">
        <v>0</v>
      </c>
      <c r="T1734">
        <v>0</v>
      </c>
      <c r="U1734" s="19"/>
      <c r="V1734" t="s">
        <v>97</v>
      </c>
      <c r="W1734">
        <v>10</v>
      </c>
      <c r="X1734" t="s">
        <v>100</v>
      </c>
      <c r="Y1734" t="b">
        <v>0</v>
      </c>
    </row>
    <row r="1735" spans="1:25" x14ac:dyDescent="0.25">
      <c r="A1735" t="s">
        <v>92</v>
      </c>
      <c r="B1735" t="s">
        <v>379</v>
      </c>
      <c r="C1735" t="s">
        <v>346</v>
      </c>
      <c r="D1735" t="s">
        <v>172</v>
      </c>
      <c r="E1735" t="s">
        <v>271</v>
      </c>
      <c r="F1735" t="s">
        <v>97</v>
      </c>
      <c r="G1735">
        <v>24484</v>
      </c>
      <c r="H1735" t="s">
        <v>424</v>
      </c>
      <c r="I1735">
        <v>2</v>
      </c>
      <c r="J1735" t="s">
        <v>113</v>
      </c>
      <c r="K1735" s="19">
        <v>0.88541666666666663</v>
      </c>
      <c r="L1735" s="19">
        <v>0.30208333333333331</v>
      </c>
      <c r="M1735">
        <v>10</v>
      </c>
      <c r="N1735">
        <v>944.02</v>
      </c>
      <c r="O1735">
        <v>76</v>
      </c>
      <c r="P1735">
        <v>76</v>
      </c>
      <c r="Q1735" t="s">
        <v>97</v>
      </c>
      <c r="R1735">
        <v>0</v>
      </c>
      <c r="S1735" s="19">
        <v>0</v>
      </c>
      <c r="T1735">
        <v>0</v>
      </c>
      <c r="U1735" s="19"/>
      <c r="V1735" t="s">
        <v>97</v>
      </c>
      <c r="W1735">
        <v>10</v>
      </c>
      <c r="X1735" t="s">
        <v>100</v>
      </c>
      <c r="Y1735" t="b">
        <v>0</v>
      </c>
    </row>
    <row r="1736" spans="1:25" x14ac:dyDescent="0.25">
      <c r="A1736" t="s">
        <v>92</v>
      </c>
      <c r="B1736" t="s">
        <v>379</v>
      </c>
      <c r="C1736" t="s">
        <v>346</v>
      </c>
      <c r="D1736" t="s">
        <v>172</v>
      </c>
      <c r="E1736" t="s">
        <v>275</v>
      </c>
      <c r="F1736" t="s">
        <v>97</v>
      </c>
      <c r="H1736" t="s">
        <v>97</v>
      </c>
      <c r="I1736">
        <v>1</v>
      </c>
      <c r="J1736" t="s">
        <v>99</v>
      </c>
      <c r="K1736" s="19">
        <v>0.29166666666666669</v>
      </c>
      <c r="L1736" s="19">
        <v>0.64583333333333337</v>
      </c>
      <c r="M1736">
        <v>8.5</v>
      </c>
      <c r="N1736">
        <v>366.4</v>
      </c>
      <c r="O1736">
        <v>0</v>
      </c>
      <c r="P1736">
        <v>0</v>
      </c>
      <c r="Q1736" t="s">
        <v>97</v>
      </c>
      <c r="R1736">
        <v>30</v>
      </c>
      <c r="S1736" s="19">
        <v>0.5</v>
      </c>
      <c r="T1736">
        <v>0</v>
      </c>
      <c r="U1736" s="19"/>
      <c r="V1736" t="s">
        <v>97</v>
      </c>
      <c r="W1736">
        <v>8</v>
      </c>
      <c r="X1736" t="s">
        <v>100</v>
      </c>
      <c r="Y1736" t="b">
        <v>0</v>
      </c>
    </row>
    <row r="1737" spans="1:25" x14ac:dyDescent="0.25">
      <c r="A1737" t="s">
        <v>92</v>
      </c>
      <c r="B1737" t="s">
        <v>379</v>
      </c>
      <c r="C1737" t="s">
        <v>346</v>
      </c>
      <c r="D1737" t="s">
        <v>172</v>
      </c>
      <c r="E1737" t="s">
        <v>275</v>
      </c>
      <c r="F1737" t="s">
        <v>97</v>
      </c>
      <c r="H1737" t="s">
        <v>97</v>
      </c>
      <c r="I1737">
        <v>1</v>
      </c>
      <c r="J1737" t="s">
        <v>102</v>
      </c>
      <c r="K1737" s="19">
        <v>0.29166666666666669</v>
      </c>
      <c r="L1737" s="19">
        <v>0.64583333333333337</v>
      </c>
      <c r="M1737">
        <v>8.5</v>
      </c>
      <c r="N1737">
        <v>366.4</v>
      </c>
      <c r="O1737">
        <v>0</v>
      </c>
      <c r="P1737">
        <v>0</v>
      </c>
      <c r="Q1737" t="s">
        <v>97</v>
      </c>
      <c r="R1737">
        <v>30</v>
      </c>
      <c r="S1737" s="19">
        <v>0.5</v>
      </c>
      <c r="T1737">
        <v>0</v>
      </c>
      <c r="U1737" s="19">
        <v>0.41666666666666669</v>
      </c>
      <c r="V1737" t="s">
        <v>97</v>
      </c>
      <c r="W1737">
        <v>8</v>
      </c>
      <c r="X1737" t="s">
        <v>100</v>
      </c>
      <c r="Y1737" t="b">
        <v>0</v>
      </c>
    </row>
    <row r="1738" spans="1:25" x14ac:dyDescent="0.25">
      <c r="A1738" t="s">
        <v>92</v>
      </c>
      <c r="B1738" t="s">
        <v>379</v>
      </c>
      <c r="C1738" t="s">
        <v>346</v>
      </c>
      <c r="D1738" t="s">
        <v>172</v>
      </c>
      <c r="E1738" t="s">
        <v>275</v>
      </c>
      <c r="F1738" t="s">
        <v>97</v>
      </c>
      <c r="H1738" t="s">
        <v>97</v>
      </c>
      <c r="I1738">
        <v>2</v>
      </c>
      <c r="J1738" t="s">
        <v>99</v>
      </c>
      <c r="K1738" s="19">
        <v>0.29166666666666669</v>
      </c>
      <c r="L1738" s="19">
        <v>0.5625</v>
      </c>
      <c r="M1738">
        <v>6.5</v>
      </c>
      <c r="N1738">
        <v>274.8</v>
      </c>
      <c r="O1738">
        <v>0</v>
      </c>
      <c r="P1738">
        <v>0</v>
      </c>
      <c r="Q1738" t="s">
        <v>97</v>
      </c>
      <c r="R1738">
        <v>30</v>
      </c>
      <c r="S1738" s="19">
        <v>0.5</v>
      </c>
      <c r="T1738">
        <v>0</v>
      </c>
      <c r="U1738" s="19"/>
      <c r="V1738" t="s">
        <v>416</v>
      </c>
      <c r="W1738">
        <v>6</v>
      </c>
      <c r="X1738" t="s">
        <v>100</v>
      </c>
      <c r="Y1738" t="b">
        <v>0</v>
      </c>
    </row>
    <row r="1739" spans="1:25" x14ac:dyDescent="0.25">
      <c r="A1739" t="s">
        <v>92</v>
      </c>
      <c r="B1739" t="s">
        <v>379</v>
      </c>
      <c r="C1739" t="s">
        <v>346</v>
      </c>
      <c r="D1739" t="s">
        <v>172</v>
      </c>
      <c r="E1739" t="s">
        <v>275</v>
      </c>
      <c r="F1739" t="s">
        <v>97</v>
      </c>
      <c r="H1739" t="s">
        <v>97</v>
      </c>
      <c r="I1739">
        <v>2</v>
      </c>
      <c r="J1739" t="s">
        <v>102</v>
      </c>
      <c r="K1739" s="19">
        <v>0.29166666666666669</v>
      </c>
      <c r="L1739" s="19">
        <v>0.64583333333333337</v>
      </c>
      <c r="M1739">
        <v>8.5</v>
      </c>
      <c r="N1739">
        <v>366.4</v>
      </c>
      <c r="O1739">
        <v>0</v>
      </c>
      <c r="P1739">
        <v>0</v>
      </c>
      <c r="Q1739" t="s">
        <v>97</v>
      </c>
      <c r="R1739">
        <v>30</v>
      </c>
      <c r="S1739" s="19">
        <v>0.5</v>
      </c>
      <c r="T1739">
        <v>0</v>
      </c>
      <c r="U1739" s="19">
        <v>0.41666666666666669</v>
      </c>
      <c r="V1739" t="s">
        <v>377</v>
      </c>
      <c r="W1739">
        <v>8</v>
      </c>
      <c r="X1739" t="s">
        <v>100</v>
      </c>
      <c r="Y1739" t="b">
        <v>0</v>
      </c>
    </row>
    <row r="1740" spans="1:25" x14ac:dyDescent="0.25">
      <c r="A1740" t="s">
        <v>92</v>
      </c>
      <c r="B1740" t="s">
        <v>379</v>
      </c>
      <c r="C1740" t="s">
        <v>346</v>
      </c>
      <c r="D1740" t="s">
        <v>172</v>
      </c>
      <c r="E1740" t="s">
        <v>275</v>
      </c>
      <c r="F1740" t="s">
        <v>97</v>
      </c>
      <c r="G1740">
        <v>12705</v>
      </c>
      <c r="H1740" t="s">
        <v>415</v>
      </c>
      <c r="I1740">
        <v>1</v>
      </c>
      <c r="J1740" t="s">
        <v>105</v>
      </c>
      <c r="K1740" s="19">
        <v>0.3125</v>
      </c>
      <c r="L1740" s="19">
        <v>0.66666666666666663</v>
      </c>
      <c r="M1740">
        <v>8.5</v>
      </c>
      <c r="N1740">
        <v>432.88</v>
      </c>
      <c r="O1740">
        <v>48</v>
      </c>
      <c r="P1740">
        <v>76</v>
      </c>
      <c r="Q1740" t="s">
        <v>97</v>
      </c>
      <c r="R1740">
        <v>30</v>
      </c>
      <c r="S1740" s="19">
        <v>0.52083333333333337</v>
      </c>
      <c r="T1740">
        <v>0</v>
      </c>
      <c r="U1740" s="19"/>
      <c r="V1740" t="s">
        <v>370</v>
      </c>
      <c r="W1740">
        <v>8</v>
      </c>
      <c r="X1740" t="s">
        <v>100</v>
      </c>
      <c r="Y1740" t="b">
        <v>0</v>
      </c>
    </row>
    <row r="1741" spans="1:25" x14ac:dyDescent="0.25">
      <c r="A1741" t="s">
        <v>92</v>
      </c>
      <c r="B1741" t="s">
        <v>379</v>
      </c>
      <c r="C1741" t="s">
        <v>346</v>
      </c>
      <c r="D1741" t="s">
        <v>172</v>
      </c>
      <c r="E1741" t="s">
        <v>275</v>
      </c>
      <c r="F1741" t="s">
        <v>97</v>
      </c>
      <c r="G1741">
        <v>12705</v>
      </c>
      <c r="H1741" t="s">
        <v>415</v>
      </c>
      <c r="I1741">
        <v>2</v>
      </c>
      <c r="J1741" t="s">
        <v>105</v>
      </c>
      <c r="K1741" s="19">
        <v>0.3125</v>
      </c>
      <c r="L1741" s="19">
        <v>0.66666666666666663</v>
      </c>
      <c r="M1741">
        <v>8.5</v>
      </c>
      <c r="N1741">
        <v>432.88</v>
      </c>
      <c r="O1741">
        <v>48</v>
      </c>
      <c r="P1741">
        <v>76</v>
      </c>
      <c r="Q1741" t="s">
        <v>97</v>
      </c>
      <c r="R1741">
        <v>30</v>
      </c>
      <c r="S1741" s="19">
        <v>0.52083333333333337</v>
      </c>
      <c r="T1741">
        <v>0</v>
      </c>
      <c r="U1741" s="19"/>
      <c r="V1741" t="s">
        <v>370</v>
      </c>
      <c r="W1741">
        <v>8</v>
      </c>
      <c r="X1741" t="s">
        <v>100</v>
      </c>
      <c r="Y1741" t="b">
        <v>0</v>
      </c>
    </row>
    <row r="1742" spans="1:25" x14ac:dyDescent="0.25">
      <c r="A1742" t="s">
        <v>92</v>
      </c>
      <c r="B1742" t="s">
        <v>379</v>
      </c>
      <c r="C1742" t="s">
        <v>346</v>
      </c>
      <c r="D1742" t="s">
        <v>172</v>
      </c>
      <c r="E1742" t="s">
        <v>275</v>
      </c>
      <c r="F1742" t="s">
        <v>97</v>
      </c>
      <c r="G1742">
        <v>24484</v>
      </c>
      <c r="H1742" t="s">
        <v>424</v>
      </c>
      <c r="I1742">
        <v>1</v>
      </c>
      <c r="J1742" t="s">
        <v>105</v>
      </c>
      <c r="K1742" s="19">
        <v>0.29166666666666669</v>
      </c>
      <c r="L1742" s="19">
        <v>0.64583333333333337</v>
      </c>
      <c r="M1742">
        <v>8.5</v>
      </c>
      <c r="N1742">
        <v>432.88</v>
      </c>
      <c r="O1742">
        <v>76</v>
      </c>
      <c r="P1742">
        <v>76</v>
      </c>
      <c r="Q1742" t="s">
        <v>97</v>
      </c>
      <c r="R1742">
        <v>30</v>
      </c>
      <c r="S1742" s="19">
        <v>0.5</v>
      </c>
      <c r="T1742">
        <v>0</v>
      </c>
      <c r="U1742" s="19">
        <v>0.41666666666666669</v>
      </c>
      <c r="V1742" t="s">
        <v>97</v>
      </c>
      <c r="W1742">
        <v>8</v>
      </c>
      <c r="X1742" t="s">
        <v>100</v>
      </c>
      <c r="Y1742" t="b">
        <v>0</v>
      </c>
    </row>
    <row r="1743" spans="1:25" x14ac:dyDescent="0.25">
      <c r="A1743" t="s">
        <v>92</v>
      </c>
      <c r="B1743" t="s">
        <v>379</v>
      </c>
      <c r="C1743" t="s">
        <v>346</v>
      </c>
      <c r="D1743" t="s">
        <v>172</v>
      </c>
      <c r="E1743" t="s">
        <v>275</v>
      </c>
      <c r="F1743" t="s">
        <v>97</v>
      </c>
      <c r="G1743">
        <v>25632</v>
      </c>
      <c r="H1743" t="s">
        <v>422</v>
      </c>
      <c r="I1743">
        <v>1</v>
      </c>
      <c r="J1743" t="s">
        <v>101</v>
      </c>
      <c r="K1743" s="19">
        <v>0.29166666666666669</v>
      </c>
      <c r="L1743" s="19">
        <v>0.64583333333333337</v>
      </c>
      <c r="M1743">
        <v>8.5</v>
      </c>
      <c r="N1743">
        <v>432.88</v>
      </c>
      <c r="O1743">
        <v>76</v>
      </c>
      <c r="P1743">
        <v>76</v>
      </c>
      <c r="Q1743" t="s">
        <v>97</v>
      </c>
      <c r="R1743">
        <v>30</v>
      </c>
      <c r="S1743" s="19">
        <v>0.5</v>
      </c>
      <c r="T1743">
        <v>0</v>
      </c>
      <c r="U1743" s="19"/>
      <c r="V1743" t="s">
        <v>97</v>
      </c>
      <c r="W1743">
        <v>8</v>
      </c>
      <c r="X1743" t="s">
        <v>100</v>
      </c>
      <c r="Y1743" t="b">
        <v>0</v>
      </c>
    </row>
    <row r="1744" spans="1:25" x14ac:dyDescent="0.25">
      <c r="A1744" t="s">
        <v>92</v>
      </c>
      <c r="B1744" t="s">
        <v>379</v>
      </c>
      <c r="C1744" t="s">
        <v>346</v>
      </c>
      <c r="D1744" t="s">
        <v>172</v>
      </c>
      <c r="E1744" t="s">
        <v>275</v>
      </c>
      <c r="F1744" t="s">
        <v>97</v>
      </c>
      <c r="G1744">
        <v>25632</v>
      </c>
      <c r="H1744" t="s">
        <v>422</v>
      </c>
      <c r="I1744">
        <v>1</v>
      </c>
      <c r="J1744" t="s">
        <v>103</v>
      </c>
      <c r="K1744" s="19">
        <v>0.29166666666666669</v>
      </c>
      <c r="L1744" s="19">
        <v>0.64583333333333337</v>
      </c>
      <c r="M1744">
        <v>8.5</v>
      </c>
      <c r="N1744">
        <v>432.88</v>
      </c>
      <c r="O1744">
        <v>76</v>
      </c>
      <c r="P1744">
        <v>76</v>
      </c>
      <c r="Q1744" t="s">
        <v>97</v>
      </c>
      <c r="R1744">
        <v>30</v>
      </c>
      <c r="S1744" s="19">
        <v>0.5</v>
      </c>
      <c r="T1744">
        <v>0</v>
      </c>
      <c r="U1744" s="19">
        <v>0.41666666666666669</v>
      </c>
      <c r="V1744" t="s">
        <v>97</v>
      </c>
      <c r="W1744">
        <v>8</v>
      </c>
      <c r="X1744" t="s">
        <v>100</v>
      </c>
      <c r="Y1744" t="b">
        <v>0</v>
      </c>
    </row>
    <row r="1745" spans="1:25" x14ac:dyDescent="0.25">
      <c r="A1745" t="s">
        <v>92</v>
      </c>
      <c r="B1745" t="s">
        <v>379</v>
      </c>
      <c r="C1745" t="s">
        <v>346</v>
      </c>
      <c r="D1745" t="s">
        <v>172</v>
      </c>
      <c r="E1745" t="s">
        <v>275</v>
      </c>
      <c r="F1745" t="s">
        <v>97</v>
      </c>
      <c r="G1745">
        <v>25632</v>
      </c>
      <c r="H1745" t="s">
        <v>422</v>
      </c>
      <c r="I1745">
        <v>2</v>
      </c>
      <c r="J1745" t="s">
        <v>105</v>
      </c>
      <c r="K1745" s="19">
        <v>0.29166666666666669</v>
      </c>
      <c r="L1745" s="19">
        <v>0.5625</v>
      </c>
      <c r="M1745">
        <v>6.5</v>
      </c>
      <c r="N1745">
        <v>324.66000000000003</v>
      </c>
      <c r="O1745">
        <v>76</v>
      </c>
      <c r="P1745">
        <v>76</v>
      </c>
      <c r="Q1745" t="s">
        <v>97</v>
      </c>
      <c r="R1745">
        <v>30</v>
      </c>
      <c r="S1745" s="19">
        <v>0.5</v>
      </c>
      <c r="T1745">
        <v>0</v>
      </c>
      <c r="U1745" s="19"/>
      <c r="V1745" t="s">
        <v>416</v>
      </c>
      <c r="W1745">
        <v>6</v>
      </c>
      <c r="X1745" t="s">
        <v>100</v>
      </c>
      <c r="Y1745" t="b">
        <v>0</v>
      </c>
    </row>
    <row r="1746" spans="1:25" x14ac:dyDescent="0.25">
      <c r="A1746" t="s">
        <v>92</v>
      </c>
      <c r="B1746" t="s">
        <v>379</v>
      </c>
      <c r="C1746" t="s">
        <v>346</v>
      </c>
      <c r="D1746" t="s">
        <v>172</v>
      </c>
      <c r="E1746" t="s">
        <v>275</v>
      </c>
      <c r="F1746" t="s">
        <v>97</v>
      </c>
      <c r="G1746">
        <v>25632</v>
      </c>
      <c r="H1746" t="s">
        <v>422</v>
      </c>
      <c r="I1746">
        <v>2</v>
      </c>
      <c r="J1746" t="s">
        <v>101</v>
      </c>
      <c r="K1746" s="19">
        <v>0.29166666666666669</v>
      </c>
      <c r="L1746" s="19">
        <v>0.64583333333333337</v>
      </c>
      <c r="M1746">
        <v>8.5</v>
      </c>
      <c r="N1746">
        <v>432.88</v>
      </c>
      <c r="O1746">
        <v>76</v>
      </c>
      <c r="P1746">
        <v>76</v>
      </c>
      <c r="Q1746" t="s">
        <v>97</v>
      </c>
      <c r="R1746">
        <v>30</v>
      </c>
      <c r="S1746" s="19">
        <v>0.5</v>
      </c>
      <c r="U1746" s="19"/>
      <c r="V1746" t="s">
        <v>377</v>
      </c>
      <c r="W1746">
        <v>8</v>
      </c>
      <c r="X1746" t="s">
        <v>100</v>
      </c>
      <c r="Y1746" t="b">
        <v>0</v>
      </c>
    </row>
    <row r="1747" spans="1:25" x14ac:dyDescent="0.25">
      <c r="A1747" t="s">
        <v>92</v>
      </c>
      <c r="B1747" t="s">
        <v>379</v>
      </c>
      <c r="C1747" t="s">
        <v>346</v>
      </c>
      <c r="D1747" t="s">
        <v>172</v>
      </c>
      <c r="E1747" t="s">
        <v>275</v>
      </c>
      <c r="F1747" t="s">
        <v>97</v>
      </c>
      <c r="G1747">
        <v>25632</v>
      </c>
      <c r="H1747" t="s">
        <v>422</v>
      </c>
      <c r="I1747">
        <v>2</v>
      </c>
      <c r="J1747" t="s">
        <v>103</v>
      </c>
      <c r="K1747" s="19">
        <v>0.29166666666666669</v>
      </c>
      <c r="L1747" s="19">
        <v>0.64583333333333337</v>
      </c>
      <c r="M1747">
        <v>8.5</v>
      </c>
      <c r="N1747">
        <v>432.88</v>
      </c>
      <c r="O1747">
        <v>76</v>
      </c>
      <c r="P1747">
        <v>76</v>
      </c>
      <c r="Q1747" t="s">
        <v>97</v>
      </c>
      <c r="R1747">
        <v>30</v>
      </c>
      <c r="S1747" s="19">
        <v>0.5</v>
      </c>
      <c r="T1747">
        <v>0</v>
      </c>
      <c r="U1747" s="19">
        <v>0.41666666666666669</v>
      </c>
      <c r="V1747" t="s">
        <v>97</v>
      </c>
      <c r="W1747">
        <v>8</v>
      </c>
      <c r="X1747" t="s">
        <v>100</v>
      </c>
      <c r="Y1747" t="b">
        <v>0</v>
      </c>
    </row>
    <row r="1748" spans="1:25" x14ac:dyDescent="0.25">
      <c r="A1748" t="s">
        <v>92</v>
      </c>
      <c r="B1748" t="s">
        <v>379</v>
      </c>
      <c r="C1748" t="s">
        <v>346</v>
      </c>
      <c r="D1748" t="s">
        <v>172</v>
      </c>
      <c r="E1748" t="s">
        <v>285</v>
      </c>
      <c r="F1748" t="s">
        <v>97</v>
      </c>
      <c r="G1748">
        <v>11014</v>
      </c>
      <c r="H1748" t="s">
        <v>425</v>
      </c>
      <c r="I1748">
        <v>1</v>
      </c>
      <c r="J1748" t="s">
        <v>105</v>
      </c>
      <c r="K1748" s="19">
        <v>0.5</v>
      </c>
      <c r="L1748" s="19">
        <v>0.6875</v>
      </c>
      <c r="M1748">
        <v>4.5</v>
      </c>
      <c r="N1748">
        <v>0</v>
      </c>
      <c r="O1748">
        <v>76</v>
      </c>
      <c r="P1748">
        <v>76</v>
      </c>
      <c r="Q1748" t="s">
        <v>97</v>
      </c>
      <c r="R1748">
        <v>30</v>
      </c>
      <c r="S1748" s="19">
        <v>0.5625</v>
      </c>
      <c r="U1748" s="19"/>
      <c r="V1748" t="s">
        <v>97</v>
      </c>
      <c r="W1748">
        <v>4</v>
      </c>
      <c r="X1748" t="s">
        <v>100</v>
      </c>
      <c r="Y1748" t="b">
        <v>0</v>
      </c>
    </row>
    <row r="1749" spans="1:25" x14ac:dyDescent="0.25">
      <c r="A1749" t="s">
        <v>92</v>
      </c>
      <c r="B1749" t="s">
        <v>379</v>
      </c>
      <c r="C1749" t="s">
        <v>346</v>
      </c>
      <c r="D1749" t="s">
        <v>172</v>
      </c>
      <c r="E1749" t="s">
        <v>285</v>
      </c>
      <c r="F1749" t="s">
        <v>97</v>
      </c>
      <c r="G1749">
        <v>11014</v>
      </c>
      <c r="H1749" t="s">
        <v>425</v>
      </c>
      <c r="I1749">
        <v>1</v>
      </c>
      <c r="J1749" t="s">
        <v>99</v>
      </c>
      <c r="K1749" s="19">
        <v>0.5</v>
      </c>
      <c r="L1749" s="19">
        <v>0.6875</v>
      </c>
      <c r="M1749">
        <v>4.5</v>
      </c>
      <c r="N1749">
        <v>0</v>
      </c>
      <c r="O1749">
        <v>76</v>
      </c>
      <c r="P1749">
        <v>76</v>
      </c>
      <c r="Q1749" t="s">
        <v>97</v>
      </c>
      <c r="R1749">
        <v>30</v>
      </c>
      <c r="S1749" s="19">
        <v>0.5625</v>
      </c>
      <c r="U1749" s="19"/>
      <c r="V1749" t="s">
        <v>97</v>
      </c>
      <c r="W1749">
        <v>4</v>
      </c>
      <c r="X1749" t="s">
        <v>100</v>
      </c>
      <c r="Y1749" t="b">
        <v>0</v>
      </c>
    </row>
    <row r="1750" spans="1:25" x14ac:dyDescent="0.25">
      <c r="A1750" t="s">
        <v>92</v>
      </c>
      <c r="B1750" t="s">
        <v>379</v>
      </c>
      <c r="C1750" t="s">
        <v>346</v>
      </c>
      <c r="D1750" t="s">
        <v>172</v>
      </c>
      <c r="E1750" t="s">
        <v>285</v>
      </c>
      <c r="F1750" t="s">
        <v>97</v>
      </c>
      <c r="G1750">
        <v>11014</v>
      </c>
      <c r="H1750" t="s">
        <v>425</v>
      </c>
      <c r="I1750">
        <v>1</v>
      </c>
      <c r="J1750" t="s">
        <v>101</v>
      </c>
      <c r="K1750" s="19">
        <v>0.5</v>
      </c>
      <c r="L1750" s="19">
        <v>0.6875</v>
      </c>
      <c r="M1750">
        <v>4.5</v>
      </c>
      <c r="N1750">
        <v>0</v>
      </c>
      <c r="O1750">
        <v>76</v>
      </c>
      <c r="P1750">
        <v>76</v>
      </c>
      <c r="Q1750" t="s">
        <v>97</v>
      </c>
      <c r="R1750">
        <v>30</v>
      </c>
      <c r="S1750" s="19">
        <v>0.5625</v>
      </c>
      <c r="U1750" s="19"/>
      <c r="V1750" t="s">
        <v>97</v>
      </c>
      <c r="W1750">
        <v>4</v>
      </c>
      <c r="X1750" t="s">
        <v>100</v>
      </c>
      <c r="Y1750" t="b">
        <v>0</v>
      </c>
    </row>
    <row r="1751" spans="1:25" x14ac:dyDescent="0.25">
      <c r="A1751" t="s">
        <v>92</v>
      </c>
      <c r="B1751" t="s">
        <v>379</v>
      </c>
      <c r="C1751" t="s">
        <v>346</v>
      </c>
      <c r="D1751" t="s">
        <v>172</v>
      </c>
      <c r="E1751" t="s">
        <v>285</v>
      </c>
      <c r="F1751" t="s">
        <v>97</v>
      </c>
      <c r="G1751">
        <v>11014</v>
      </c>
      <c r="H1751" t="s">
        <v>425</v>
      </c>
      <c r="I1751">
        <v>1</v>
      </c>
      <c r="J1751" t="s">
        <v>102</v>
      </c>
      <c r="K1751" s="19">
        <v>0.5</v>
      </c>
      <c r="L1751" s="19">
        <v>0.6875</v>
      </c>
      <c r="M1751">
        <v>4.5</v>
      </c>
      <c r="N1751">
        <v>0</v>
      </c>
      <c r="O1751">
        <v>76</v>
      </c>
      <c r="P1751">
        <v>76</v>
      </c>
      <c r="Q1751" t="s">
        <v>97</v>
      </c>
      <c r="R1751">
        <v>30</v>
      </c>
      <c r="S1751" s="19">
        <v>0.5625</v>
      </c>
      <c r="U1751" s="19"/>
      <c r="V1751" t="s">
        <v>97</v>
      </c>
      <c r="W1751">
        <v>4</v>
      </c>
      <c r="X1751" t="s">
        <v>100</v>
      </c>
      <c r="Y1751" t="b">
        <v>0</v>
      </c>
    </row>
    <row r="1752" spans="1:25" x14ac:dyDescent="0.25">
      <c r="A1752" t="s">
        <v>92</v>
      </c>
      <c r="B1752" t="s">
        <v>379</v>
      </c>
      <c r="C1752" t="s">
        <v>346</v>
      </c>
      <c r="D1752" t="s">
        <v>172</v>
      </c>
      <c r="E1752" t="s">
        <v>285</v>
      </c>
      <c r="F1752" t="s">
        <v>97</v>
      </c>
      <c r="G1752">
        <v>11014</v>
      </c>
      <c r="H1752" t="s">
        <v>425</v>
      </c>
      <c r="I1752">
        <v>1</v>
      </c>
      <c r="J1752" t="s">
        <v>103</v>
      </c>
      <c r="K1752" s="19">
        <v>0.5</v>
      </c>
      <c r="L1752" s="19">
        <v>0.6875</v>
      </c>
      <c r="M1752">
        <v>4.5</v>
      </c>
      <c r="N1752">
        <v>0</v>
      </c>
      <c r="O1752">
        <v>76</v>
      </c>
      <c r="P1752">
        <v>76</v>
      </c>
      <c r="Q1752" t="s">
        <v>97</v>
      </c>
      <c r="R1752">
        <v>30</v>
      </c>
      <c r="S1752" s="19">
        <v>0.5625</v>
      </c>
      <c r="U1752" s="19"/>
      <c r="V1752" t="s">
        <v>97</v>
      </c>
      <c r="W1752">
        <v>4</v>
      </c>
      <c r="X1752" t="s">
        <v>100</v>
      </c>
      <c r="Y1752" t="b">
        <v>0</v>
      </c>
    </row>
    <row r="1753" spans="1:25" x14ac:dyDescent="0.25">
      <c r="A1753" t="s">
        <v>92</v>
      </c>
      <c r="B1753" t="s">
        <v>379</v>
      </c>
      <c r="C1753" t="s">
        <v>346</v>
      </c>
      <c r="D1753" t="s">
        <v>172</v>
      </c>
      <c r="E1753" t="s">
        <v>285</v>
      </c>
      <c r="F1753" t="s">
        <v>97</v>
      </c>
      <c r="G1753">
        <v>11014</v>
      </c>
      <c r="H1753" t="s">
        <v>425</v>
      </c>
      <c r="I1753">
        <v>2</v>
      </c>
      <c r="J1753" t="s">
        <v>105</v>
      </c>
      <c r="K1753" s="19">
        <v>0.5</v>
      </c>
      <c r="L1753" s="19">
        <v>0.6875</v>
      </c>
      <c r="M1753">
        <v>4.5</v>
      </c>
      <c r="N1753">
        <v>0</v>
      </c>
      <c r="O1753">
        <v>76</v>
      </c>
      <c r="P1753">
        <v>76</v>
      </c>
      <c r="Q1753" t="s">
        <v>97</v>
      </c>
      <c r="R1753">
        <v>30</v>
      </c>
      <c r="S1753" s="19">
        <v>0.5625</v>
      </c>
      <c r="U1753" s="19"/>
      <c r="V1753" t="s">
        <v>97</v>
      </c>
      <c r="W1753">
        <v>4</v>
      </c>
      <c r="X1753" t="s">
        <v>100</v>
      </c>
      <c r="Y1753" t="b">
        <v>0</v>
      </c>
    </row>
    <row r="1754" spans="1:25" x14ac:dyDescent="0.25">
      <c r="A1754" t="s">
        <v>92</v>
      </c>
      <c r="B1754" t="s">
        <v>379</v>
      </c>
      <c r="C1754" t="s">
        <v>346</v>
      </c>
      <c r="D1754" t="s">
        <v>172</v>
      </c>
      <c r="E1754" t="s">
        <v>285</v>
      </c>
      <c r="F1754" t="s">
        <v>97</v>
      </c>
      <c r="G1754">
        <v>11014</v>
      </c>
      <c r="H1754" t="s">
        <v>425</v>
      </c>
      <c r="I1754">
        <v>2</v>
      </c>
      <c r="J1754" t="s">
        <v>99</v>
      </c>
      <c r="K1754" s="19">
        <v>0.5</v>
      </c>
      <c r="L1754" s="19">
        <v>0.72916666666666663</v>
      </c>
      <c r="M1754">
        <v>5.5</v>
      </c>
      <c r="N1754">
        <v>0</v>
      </c>
      <c r="O1754">
        <v>76</v>
      </c>
      <c r="P1754">
        <v>76</v>
      </c>
      <c r="Q1754" t="s">
        <v>97</v>
      </c>
      <c r="R1754">
        <v>30</v>
      </c>
      <c r="S1754" s="19">
        <v>0.5625</v>
      </c>
      <c r="U1754" s="19"/>
      <c r="V1754" t="s">
        <v>97</v>
      </c>
      <c r="W1754">
        <v>5</v>
      </c>
      <c r="X1754" t="s">
        <v>100</v>
      </c>
      <c r="Y1754" t="b">
        <v>0</v>
      </c>
    </row>
    <row r="1755" spans="1:25" x14ac:dyDescent="0.25">
      <c r="A1755" t="s">
        <v>92</v>
      </c>
      <c r="B1755" t="s">
        <v>379</v>
      </c>
      <c r="C1755" t="s">
        <v>346</v>
      </c>
      <c r="D1755" t="s">
        <v>172</v>
      </c>
      <c r="E1755" t="s">
        <v>285</v>
      </c>
      <c r="F1755" t="s">
        <v>97</v>
      </c>
      <c r="G1755">
        <v>11014</v>
      </c>
      <c r="H1755" t="s">
        <v>425</v>
      </c>
      <c r="I1755">
        <v>2</v>
      </c>
      <c r="J1755" t="s">
        <v>101</v>
      </c>
      <c r="K1755" s="19">
        <v>0.5</v>
      </c>
      <c r="L1755" s="19">
        <v>0.6875</v>
      </c>
      <c r="M1755">
        <v>4.5</v>
      </c>
      <c r="N1755">
        <v>0</v>
      </c>
      <c r="O1755">
        <v>76</v>
      </c>
      <c r="P1755">
        <v>76</v>
      </c>
      <c r="Q1755" t="s">
        <v>97</v>
      </c>
      <c r="R1755">
        <v>30</v>
      </c>
      <c r="S1755" s="19">
        <v>0.5625</v>
      </c>
      <c r="U1755" s="19"/>
      <c r="V1755" t="s">
        <v>97</v>
      </c>
      <c r="W1755">
        <v>4</v>
      </c>
      <c r="X1755" t="s">
        <v>100</v>
      </c>
      <c r="Y1755" t="b">
        <v>0</v>
      </c>
    </row>
    <row r="1756" spans="1:25" x14ac:dyDescent="0.25">
      <c r="A1756" t="s">
        <v>92</v>
      </c>
      <c r="B1756" t="s">
        <v>379</v>
      </c>
      <c r="C1756" t="s">
        <v>346</v>
      </c>
      <c r="D1756" t="s">
        <v>172</v>
      </c>
      <c r="E1756" t="s">
        <v>285</v>
      </c>
      <c r="F1756" t="s">
        <v>97</v>
      </c>
      <c r="G1756">
        <v>11014</v>
      </c>
      <c r="H1756" t="s">
        <v>425</v>
      </c>
      <c r="I1756">
        <v>2</v>
      </c>
      <c r="J1756" t="s">
        <v>102</v>
      </c>
      <c r="K1756" s="19">
        <v>0.5</v>
      </c>
      <c r="L1756" s="19">
        <v>0.6875</v>
      </c>
      <c r="M1756">
        <v>4.5</v>
      </c>
      <c r="N1756">
        <v>0</v>
      </c>
      <c r="O1756">
        <v>76</v>
      </c>
      <c r="P1756">
        <v>76</v>
      </c>
      <c r="Q1756" t="s">
        <v>97</v>
      </c>
      <c r="R1756">
        <v>30</v>
      </c>
      <c r="S1756" s="19">
        <v>0.5625</v>
      </c>
      <c r="U1756" s="19"/>
      <c r="V1756" t="s">
        <v>97</v>
      </c>
      <c r="W1756">
        <v>4</v>
      </c>
      <c r="X1756" t="s">
        <v>100</v>
      </c>
      <c r="Y1756" t="b">
        <v>0</v>
      </c>
    </row>
    <row r="1757" spans="1:25" x14ac:dyDescent="0.25">
      <c r="A1757" t="s">
        <v>92</v>
      </c>
      <c r="B1757" t="s">
        <v>379</v>
      </c>
      <c r="C1757" t="s">
        <v>346</v>
      </c>
      <c r="D1757" t="s">
        <v>172</v>
      </c>
      <c r="E1757" t="s">
        <v>285</v>
      </c>
      <c r="F1757" t="s">
        <v>97</v>
      </c>
      <c r="G1757">
        <v>11014</v>
      </c>
      <c r="H1757" t="s">
        <v>425</v>
      </c>
      <c r="I1757">
        <v>2</v>
      </c>
      <c r="J1757" t="s">
        <v>103</v>
      </c>
      <c r="K1757" s="19">
        <v>0.5</v>
      </c>
      <c r="L1757" s="19">
        <v>0.6875</v>
      </c>
      <c r="M1757">
        <v>4.5</v>
      </c>
      <c r="N1757">
        <v>0</v>
      </c>
      <c r="O1757">
        <v>76</v>
      </c>
      <c r="P1757">
        <v>76</v>
      </c>
      <c r="Q1757" t="s">
        <v>97</v>
      </c>
      <c r="R1757">
        <v>30</v>
      </c>
      <c r="S1757" s="19">
        <v>0.5625</v>
      </c>
      <c r="U1757" s="19"/>
      <c r="V1757" t="s">
        <v>97</v>
      </c>
      <c r="W1757">
        <v>4</v>
      </c>
      <c r="X1757" t="s">
        <v>100</v>
      </c>
      <c r="Y1757" t="b">
        <v>0</v>
      </c>
    </row>
    <row r="1758" spans="1:25" x14ac:dyDescent="0.25">
      <c r="A1758" t="s">
        <v>92</v>
      </c>
      <c r="B1758" t="s">
        <v>379</v>
      </c>
      <c r="C1758" t="s">
        <v>346</v>
      </c>
      <c r="D1758" t="s">
        <v>172</v>
      </c>
      <c r="E1758" t="s">
        <v>287</v>
      </c>
      <c r="F1758" t="s">
        <v>97</v>
      </c>
      <c r="G1758">
        <v>12388</v>
      </c>
      <c r="H1758" t="s">
        <v>411</v>
      </c>
      <c r="I1758">
        <v>1</v>
      </c>
      <c r="J1758" t="s">
        <v>99</v>
      </c>
      <c r="K1758" s="19">
        <v>0.29166666666666669</v>
      </c>
      <c r="L1758" s="19">
        <v>0.45833333333333331</v>
      </c>
      <c r="M1758">
        <v>4</v>
      </c>
      <c r="N1758">
        <v>161.24</v>
      </c>
      <c r="O1758">
        <v>76</v>
      </c>
      <c r="P1758">
        <v>76</v>
      </c>
      <c r="Q1758" t="s">
        <v>97</v>
      </c>
      <c r="R1758">
        <v>0</v>
      </c>
      <c r="S1758" s="19">
        <v>0.4375</v>
      </c>
      <c r="T1758">
        <v>0</v>
      </c>
      <c r="U1758" s="19"/>
      <c r="V1758" t="s">
        <v>97</v>
      </c>
      <c r="W1758">
        <v>4</v>
      </c>
      <c r="X1758" t="s">
        <v>100</v>
      </c>
      <c r="Y1758" t="b">
        <v>0</v>
      </c>
    </row>
    <row r="1759" spans="1:25" x14ac:dyDescent="0.25">
      <c r="A1759" t="s">
        <v>92</v>
      </c>
      <c r="B1759" t="s">
        <v>379</v>
      </c>
      <c r="C1759" t="s">
        <v>346</v>
      </c>
      <c r="D1759" t="s">
        <v>172</v>
      </c>
      <c r="E1759" t="s">
        <v>287</v>
      </c>
      <c r="F1759" t="s">
        <v>97</v>
      </c>
      <c r="G1759">
        <v>12388</v>
      </c>
      <c r="H1759" t="s">
        <v>411</v>
      </c>
      <c r="I1759">
        <v>1</v>
      </c>
      <c r="J1759" t="s">
        <v>102</v>
      </c>
      <c r="K1759" s="19">
        <v>0.29166666666666669</v>
      </c>
      <c r="L1759" s="19">
        <v>0.45833333333333331</v>
      </c>
      <c r="M1759">
        <v>4</v>
      </c>
      <c r="N1759">
        <v>161.24</v>
      </c>
      <c r="O1759">
        <v>76</v>
      </c>
      <c r="P1759">
        <v>76</v>
      </c>
      <c r="Q1759" t="s">
        <v>97</v>
      </c>
      <c r="R1759">
        <v>0</v>
      </c>
      <c r="S1759" s="19">
        <v>0.4375</v>
      </c>
      <c r="T1759">
        <v>0</v>
      </c>
      <c r="U1759" s="19">
        <v>0.41666666666666669</v>
      </c>
      <c r="V1759" t="s">
        <v>97</v>
      </c>
      <c r="W1759">
        <v>4</v>
      </c>
      <c r="X1759" t="s">
        <v>100</v>
      </c>
      <c r="Y1759" t="b">
        <v>0</v>
      </c>
    </row>
    <row r="1760" spans="1:25" x14ac:dyDescent="0.25">
      <c r="A1760" t="s">
        <v>92</v>
      </c>
      <c r="B1760" t="s">
        <v>379</v>
      </c>
      <c r="C1760" t="s">
        <v>346</v>
      </c>
      <c r="D1760" t="s">
        <v>172</v>
      </c>
      <c r="E1760" t="s">
        <v>287</v>
      </c>
      <c r="F1760" t="s">
        <v>97</v>
      </c>
      <c r="G1760">
        <v>12388</v>
      </c>
      <c r="H1760" t="s">
        <v>411</v>
      </c>
      <c r="I1760">
        <v>2</v>
      </c>
      <c r="J1760" t="s">
        <v>102</v>
      </c>
      <c r="K1760" s="19">
        <v>0.29166666666666669</v>
      </c>
      <c r="L1760" s="19">
        <v>0.45833333333333331</v>
      </c>
      <c r="M1760">
        <v>4</v>
      </c>
      <c r="N1760">
        <v>161.24</v>
      </c>
      <c r="O1760">
        <v>76</v>
      </c>
      <c r="P1760">
        <v>76</v>
      </c>
      <c r="Q1760" t="s">
        <v>97</v>
      </c>
      <c r="R1760">
        <v>0</v>
      </c>
      <c r="S1760" s="19">
        <v>0.4375</v>
      </c>
      <c r="T1760">
        <v>0</v>
      </c>
      <c r="U1760" s="19">
        <v>0.41666666666666669</v>
      </c>
      <c r="V1760" t="s">
        <v>97</v>
      </c>
      <c r="W1760">
        <v>4</v>
      </c>
      <c r="X1760" t="s">
        <v>100</v>
      </c>
      <c r="Y1760" t="b">
        <v>0</v>
      </c>
    </row>
    <row r="1761" spans="1:25" x14ac:dyDescent="0.25">
      <c r="A1761" t="s">
        <v>92</v>
      </c>
      <c r="B1761" t="s">
        <v>426</v>
      </c>
      <c r="C1761" t="s">
        <v>290</v>
      </c>
      <c r="D1761" t="s">
        <v>172</v>
      </c>
      <c r="E1761" t="s">
        <v>173</v>
      </c>
      <c r="F1761" t="s">
        <v>97</v>
      </c>
      <c r="H1761" t="s">
        <v>97</v>
      </c>
      <c r="I1761">
        <v>1</v>
      </c>
      <c r="J1761" t="s">
        <v>105</v>
      </c>
      <c r="K1761" s="19">
        <v>0.25</v>
      </c>
      <c r="L1761" s="19">
        <v>0.58333333333333337</v>
      </c>
      <c r="M1761">
        <v>8</v>
      </c>
      <c r="N1761">
        <v>235.05</v>
      </c>
      <c r="O1761">
        <v>0</v>
      </c>
      <c r="P1761">
        <v>0</v>
      </c>
      <c r="Q1761" t="s">
        <v>97</v>
      </c>
      <c r="R1761">
        <v>30</v>
      </c>
      <c r="S1761" s="19">
        <v>0.45833333333333331</v>
      </c>
      <c r="T1761">
        <v>0</v>
      </c>
      <c r="U1761" s="19"/>
      <c r="V1761" t="s">
        <v>97</v>
      </c>
      <c r="W1761">
        <v>7.5</v>
      </c>
      <c r="X1761" t="s">
        <v>100</v>
      </c>
      <c r="Y1761" t="b">
        <v>0</v>
      </c>
    </row>
    <row r="1762" spans="1:25" x14ac:dyDescent="0.25">
      <c r="A1762" t="s">
        <v>92</v>
      </c>
      <c r="B1762" t="s">
        <v>426</v>
      </c>
      <c r="C1762" t="s">
        <v>290</v>
      </c>
      <c r="D1762" t="s">
        <v>172</v>
      </c>
      <c r="E1762" t="s">
        <v>173</v>
      </c>
      <c r="F1762" t="s">
        <v>97</v>
      </c>
      <c r="H1762" t="s">
        <v>97</v>
      </c>
      <c r="I1762">
        <v>1</v>
      </c>
      <c r="J1762" t="s">
        <v>99</v>
      </c>
      <c r="K1762" s="19">
        <v>0.25</v>
      </c>
      <c r="L1762" s="19">
        <v>0.58333333333333337</v>
      </c>
      <c r="M1762">
        <v>8</v>
      </c>
      <c r="N1762">
        <v>244.57</v>
      </c>
      <c r="O1762">
        <v>0</v>
      </c>
      <c r="P1762">
        <v>0</v>
      </c>
      <c r="Q1762" t="s">
        <v>97</v>
      </c>
      <c r="R1762">
        <v>30</v>
      </c>
      <c r="S1762" s="19">
        <v>0.45833333333333331</v>
      </c>
      <c r="T1762">
        <v>0</v>
      </c>
      <c r="U1762" s="19"/>
      <c r="V1762" t="s">
        <v>97</v>
      </c>
      <c r="W1762">
        <v>7.5</v>
      </c>
      <c r="X1762" t="s">
        <v>100</v>
      </c>
      <c r="Y1762" t="b">
        <v>0</v>
      </c>
    </row>
    <row r="1763" spans="1:25" x14ac:dyDescent="0.25">
      <c r="A1763" t="s">
        <v>92</v>
      </c>
      <c r="B1763" t="s">
        <v>426</v>
      </c>
      <c r="C1763" t="s">
        <v>290</v>
      </c>
      <c r="D1763" t="s">
        <v>172</v>
      </c>
      <c r="E1763" t="s">
        <v>173</v>
      </c>
      <c r="F1763" t="s">
        <v>97</v>
      </c>
      <c r="H1763" t="s">
        <v>97</v>
      </c>
      <c r="I1763">
        <v>1</v>
      </c>
      <c r="J1763" t="s">
        <v>99</v>
      </c>
      <c r="K1763" s="19">
        <v>0.29166666666666669</v>
      </c>
      <c r="L1763" s="19">
        <v>0.60416666666666663</v>
      </c>
      <c r="M1763">
        <v>7.5</v>
      </c>
      <c r="N1763">
        <v>219.38</v>
      </c>
      <c r="O1763">
        <v>0</v>
      </c>
      <c r="P1763">
        <v>0</v>
      </c>
      <c r="Q1763" t="s">
        <v>97</v>
      </c>
      <c r="R1763">
        <v>30</v>
      </c>
      <c r="S1763" s="19">
        <v>0.45833333333333331</v>
      </c>
      <c r="T1763">
        <v>0</v>
      </c>
      <c r="U1763" s="19"/>
      <c r="V1763" t="s">
        <v>97</v>
      </c>
      <c r="W1763">
        <v>7</v>
      </c>
      <c r="X1763" t="s">
        <v>100</v>
      </c>
      <c r="Y1763" t="b">
        <v>0</v>
      </c>
    </row>
    <row r="1764" spans="1:25" x14ac:dyDescent="0.25">
      <c r="A1764" t="s">
        <v>92</v>
      </c>
      <c r="B1764" t="s">
        <v>426</v>
      </c>
      <c r="C1764" t="s">
        <v>290</v>
      </c>
      <c r="D1764" t="s">
        <v>172</v>
      </c>
      <c r="E1764" t="s">
        <v>173</v>
      </c>
      <c r="F1764" t="s">
        <v>97</v>
      </c>
      <c r="H1764" t="s">
        <v>97</v>
      </c>
      <c r="I1764">
        <v>1</v>
      </c>
      <c r="J1764" t="s">
        <v>99</v>
      </c>
      <c r="K1764" s="19">
        <v>0.29166666666666669</v>
      </c>
      <c r="L1764" s="19">
        <v>0.625</v>
      </c>
      <c r="M1764">
        <v>8</v>
      </c>
      <c r="N1764">
        <v>250.13</v>
      </c>
      <c r="O1764">
        <v>0</v>
      </c>
      <c r="P1764">
        <v>0</v>
      </c>
      <c r="Q1764" t="s">
        <v>97</v>
      </c>
      <c r="R1764">
        <v>30</v>
      </c>
      <c r="S1764" s="19">
        <v>0.5</v>
      </c>
      <c r="T1764">
        <v>0</v>
      </c>
      <c r="U1764" s="19"/>
      <c r="V1764" t="s">
        <v>97</v>
      </c>
      <c r="W1764">
        <v>7.5</v>
      </c>
      <c r="X1764" t="s">
        <v>100</v>
      </c>
      <c r="Y1764" t="b">
        <v>0</v>
      </c>
    </row>
    <row r="1765" spans="1:25" x14ac:dyDescent="0.25">
      <c r="A1765" t="s">
        <v>92</v>
      </c>
      <c r="B1765" t="s">
        <v>426</v>
      </c>
      <c r="C1765" t="s">
        <v>290</v>
      </c>
      <c r="D1765" t="s">
        <v>172</v>
      </c>
      <c r="E1765" t="s">
        <v>173</v>
      </c>
      <c r="F1765" t="s">
        <v>97</v>
      </c>
      <c r="H1765" t="s">
        <v>97</v>
      </c>
      <c r="I1765">
        <v>1</v>
      </c>
      <c r="J1765" t="s">
        <v>113</v>
      </c>
      <c r="K1765" s="19">
        <v>0.27083333333333331</v>
      </c>
      <c r="L1765" s="19">
        <v>0.625</v>
      </c>
      <c r="M1765">
        <v>8.5</v>
      </c>
      <c r="N1765">
        <v>400.2</v>
      </c>
      <c r="O1765">
        <v>0</v>
      </c>
      <c r="P1765">
        <v>0</v>
      </c>
      <c r="Q1765" t="s">
        <v>97</v>
      </c>
      <c r="R1765">
        <v>30</v>
      </c>
      <c r="S1765" s="19">
        <v>0.47916666666666669</v>
      </c>
      <c r="T1765">
        <v>0</v>
      </c>
      <c r="U1765" s="19"/>
      <c r="V1765" t="s">
        <v>97</v>
      </c>
      <c r="W1765">
        <v>8</v>
      </c>
      <c r="X1765" t="s">
        <v>100</v>
      </c>
      <c r="Y1765" t="b">
        <v>0</v>
      </c>
    </row>
    <row r="1766" spans="1:25" x14ac:dyDescent="0.25">
      <c r="A1766" t="s">
        <v>92</v>
      </c>
      <c r="B1766" t="s">
        <v>426</v>
      </c>
      <c r="C1766" t="s">
        <v>290</v>
      </c>
      <c r="D1766" t="s">
        <v>172</v>
      </c>
      <c r="E1766" t="s">
        <v>173</v>
      </c>
      <c r="F1766" t="s">
        <v>97</v>
      </c>
      <c r="H1766" t="s">
        <v>97</v>
      </c>
      <c r="I1766">
        <v>1</v>
      </c>
      <c r="J1766" t="s">
        <v>113</v>
      </c>
      <c r="K1766" s="19">
        <v>0.29166666666666669</v>
      </c>
      <c r="L1766" s="19">
        <v>0.60416666666666663</v>
      </c>
      <c r="M1766">
        <v>7.5</v>
      </c>
      <c r="N1766">
        <v>329.07</v>
      </c>
      <c r="O1766">
        <v>0</v>
      </c>
      <c r="P1766">
        <v>0</v>
      </c>
      <c r="Q1766" t="s">
        <v>97</v>
      </c>
      <c r="R1766">
        <v>30</v>
      </c>
      <c r="S1766" s="19">
        <v>0.45833333333333331</v>
      </c>
      <c r="T1766">
        <v>0</v>
      </c>
      <c r="U1766" s="19"/>
      <c r="V1766" t="s">
        <v>97</v>
      </c>
      <c r="W1766">
        <v>7</v>
      </c>
      <c r="X1766" t="s">
        <v>100</v>
      </c>
      <c r="Y1766" t="b">
        <v>0</v>
      </c>
    </row>
    <row r="1767" spans="1:25" x14ac:dyDescent="0.25">
      <c r="A1767" t="s">
        <v>92</v>
      </c>
      <c r="B1767" t="s">
        <v>426</v>
      </c>
      <c r="C1767" t="s">
        <v>290</v>
      </c>
      <c r="D1767" t="s">
        <v>172</v>
      </c>
      <c r="E1767" t="s">
        <v>173</v>
      </c>
      <c r="F1767" t="s">
        <v>97</v>
      </c>
      <c r="H1767" t="s">
        <v>97</v>
      </c>
      <c r="I1767">
        <v>1</v>
      </c>
      <c r="J1767" t="s">
        <v>114</v>
      </c>
      <c r="K1767" s="19">
        <v>0.25</v>
      </c>
      <c r="L1767" s="19">
        <v>0.58333333333333337</v>
      </c>
      <c r="M1767">
        <v>8</v>
      </c>
      <c r="N1767">
        <v>437.72</v>
      </c>
      <c r="O1767">
        <v>0</v>
      </c>
      <c r="P1767">
        <v>0</v>
      </c>
      <c r="Q1767" t="s">
        <v>97</v>
      </c>
      <c r="R1767">
        <v>30</v>
      </c>
      <c r="S1767" s="19">
        <v>0.45833333333333331</v>
      </c>
      <c r="T1767">
        <v>0</v>
      </c>
      <c r="U1767" s="19"/>
      <c r="V1767" t="s">
        <v>97</v>
      </c>
      <c r="W1767">
        <v>7.5</v>
      </c>
      <c r="X1767" t="s">
        <v>100</v>
      </c>
      <c r="Y1767" t="b">
        <v>0</v>
      </c>
    </row>
    <row r="1768" spans="1:25" x14ac:dyDescent="0.25">
      <c r="A1768" t="s">
        <v>92</v>
      </c>
      <c r="B1768" t="s">
        <v>426</v>
      </c>
      <c r="C1768" t="s">
        <v>290</v>
      </c>
      <c r="D1768" t="s">
        <v>172</v>
      </c>
      <c r="E1768" t="s">
        <v>173</v>
      </c>
      <c r="F1768" t="s">
        <v>97</v>
      </c>
      <c r="H1768" t="s">
        <v>97</v>
      </c>
      <c r="I1768">
        <v>1</v>
      </c>
      <c r="J1768" t="s">
        <v>114</v>
      </c>
      <c r="K1768" s="19">
        <v>0.29166666666666669</v>
      </c>
      <c r="L1768" s="19">
        <v>0.60416666666666663</v>
      </c>
      <c r="M1768">
        <v>7.5</v>
      </c>
      <c r="N1768">
        <v>408.54</v>
      </c>
      <c r="O1768">
        <v>0</v>
      </c>
      <c r="P1768">
        <v>0</v>
      </c>
      <c r="Q1768" t="s">
        <v>97</v>
      </c>
      <c r="R1768">
        <v>30</v>
      </c>
      <c r="S1768" s="19">
        <v>0.45833333333333331</v>
      </c>
      <c r="T1768">
        <v>0</v>
      </c>
      <c r="U1768" s="19"/>
      <c r="V1768" t="s">
        <v>97</v>
      </c>
      <c r="W1768">
        <v>7</v>
      </c>
      <c r="X1768" t="s">
        <v>100</v>
      </c>
      <c r="Y1768" t="b">
        <v>0</v>
      </c>
    </row>
    <row r="1769" spans="1:25" x14ac:dyDescent="0.25">
      <c r="A1769" t="s">
        <v>92</v>
      </c>
      <c r="B1769" t="s">
        <v>426</v>
      </c>
      <c r="C1769" t="s">
        <v>290</v>
      </c>
      <c r="D1769" t="s">
        <v>172</v>
      </c>
      <c r="E1769" t="s">
        <v>173</v>
      </c>
      <c r="F1769" t="s">
        <v>97</v>
      </c>
      <c r="H1769" t="s">
        <v>97</v>
      </c>
      <c r="I1769">
        <v>1</v>
      </c>
      <c r="J1769" t="s">
        <v>101</v>
      </c>
      <c r="K1769" s="19">
        <v>0.25</v>
      </c>
      <c r="L1769" s="19">
        <v>0.58333333333333337</v>
      </c>
      <c r="M1769">
        <v>8</v>
      </c>
      <c r="N1769">
        <v>235.05</v>
      </c>
      <c r="O1769">
        <v>0</v>
      </c>
      <c r="P1769">
        <v>0</v>
      </c>
      <c r="Q1769" t="s">
        <v>97</v>
      </c>
      <c r="R1769">
        <v>30</v>
      </c>
      <c r="S1769" s="19">
        <v>0.45833333333333331</v>
      </c>
      <c r="T1769">
        <v>0</v>
      </c>
      <c r="U1769" s="19"/>
      <c r="V1769" t="s">
        <v>97</v>
      </c>
      <c r="W1769">
        <v>7.5</v>
      </c>
      <c r="X1769" t="s">
        <v>100</v>
      </c>
      <c r="Y1769" t="b">
        <v>0</v>
      </c>
    </row>
    <row r="1770" spans="1:25" x14ac:dyDescent="0.25">
      <c r="A1770" t="s">
        <v>92</v>
      </c>
      <c r="B1770" t="s">
        <v>426</v>
      </c>
      <c r="C1770" t="s">
        <v>290</v>
      </c>
      <c r="D1770" t="s">
        <v>172</v>
      </c>
      <c r="E1770" t="s">
        <v>173</v>
      </c>
      <c r="F1770" t="s">
        <v>97</v>
      </c>
      <c r="H1770" t="s">
        <v>97</v>
      </c>
      <c r="I1770">
        <v>1</v>
      </c>
      <c r="J1770" t="s">
        <v>102</v>
      </c>
      <c r="K1770" s="19">
        <v>0.25</v>
      </c>
      <c r="L1770" s="19">
        <v>0.58333333333333337</v>
      </c>
      <c r="M1770">
        <v>8</v>
      </c>
      <c r="N1770">
        <v>244.57</v>
      </c>
      <c r="O1770">
        <v>0</v>
      </c>
      <c r="P1770">
        <v>0</v>
      </c>
      <c r="Q1770" t="s">
        <v>97</v>
      </c>
      <c r="R1770">
        <v>30</v>
      </c>
      <c r="S1770" s="19">
        <v>0.45833333333333331</v>
      </c>
      <c r="T1770">
        <v>0</v>
      </c>
      <c r="U1770" s="19"/>
      <c r="V1770" t="s">
        <v>97</v>
      </c>
      <c r="W1770">
        <v>7.5</v>
      </c>
      <c r="X1770" t="s">
        <v>100</v>
      </c>
      <c r="Y1770" t="b">
        <v>0</v>
      </c>
    </row>
    <row r="1771" spans="1:25" x14ac:dyDescent="0.25">
      <c r="A1771" t="s">
        <v>92</v>
      </c>
      <c r="B1771" t="s">
        <v>426</v>
      </c>
      <c r="C1771" t="s">
        <v>290</v>
      </c>
      <c r="D1771" t="s">
        <v>172</v>
      </c>
      <c r="E1771" t="s">
        <v>173</v>
      </c>
      <c r="F1771" t="s">
        <v>97</v>
      </c>
      <c r="H1771" t="s">
        <v>97</v>
      </c>
      <c r="I1771">
        <v>1</v>
      </c>
      <c r="J1771" t="s">
        <v>102</v>
      </c>
      <c r="K1771" s="19">
        <v>0.27083333333333331</v>
      </c>
      <c r="L1771" s="19">
        <v>0.625</v>
      </c>
      <c r="M1771">
        <v>8.5</v>
      </c>
      <c r="N1771">
        <v>266.8</v>
      </c>
      <c r="O1771">
        <v>0</v>
      </c>
      <c r="P1771">
        <v>0</v>
      </c>
      <c r="Q1771" t="s">
        <v>97</v>
      </c>
      <c r="R1771">
        <v>30</v>
      </c>
      <c r="S1771" s="19">
        <v>0.47916666666666669</v>
      </c>
      <c r="T1771">
        <v>0</v>
      </c>
      <c r="U1771" s="19"/>
      <c r="V1771" t="s">
        <v>97</v>
      </c>
      <c r="W1771">
        <v>8</v>
      </c>
      <c r="X1771" t="s">
        <v>100</v>
      </c>
      <c r="Y1771" t="b">
        <v>0</v>
      </c>
    </row>
    <row r="1772" spans="1:25" x14ac:dyDescent="0.25">
      <c r="A1772" t="s">
        <v>92</v>
      </c>
      <c r="B1772" t="s">
        <v>426</v>
      </c>
      <c r="C1772" t="s">
        <v>290</v>
      </c>
      <c r="D1772" t="s">
        <v>172</v>
      </c>
      <c r="E1772" t="s">
        <v>173</v>
      </c>
      <c r="F1772" t="s">
        <v>97</v>
      </c>
      <c r="H1772" t="s">
        <v>97</v>
      </c>
      <c r="I1772">
        <v>1</v>
      </c>
      <c r="J1772" t="s">
        <v>102</v>
      </c>
      <c r="K1772" s="19">
        <v>0.29166666666666669</v>
      </c>
      <c r="L1772" s="19">
        <v>0.625</v>
      </c>
      <c r="M1772">
        <v>8</v>
      </c>
      <c r="N1772">
        <v>250.13</v>
      </c>
      <c r="O1772">
        <v>0</v>
      </c>
      <c r="P1772">
        <v>0</v>
      </c>
      <c r="Q1772" t="s">
        <v>97</v>
      </c>
      <c r="R1772">
        <v>30</v>
      </c>
      <c r="S1772" s="19">
        <v>0.5</v>
      </c>
      <c r="T1772">
        <v>0</v>
      </c>
      <c r="U1772" s="19"/>
      <c r="V1772" t="s">
        <v>97</v>
      </c>
      <c r="W1772">
        <v>7.5</v>
      </c>
      <c r="X1772" t="s">
        <v>100</v>
      </c>
      <c r="Y1772" t="b">
        <v>0</v>
      </c>
    </row>
    <row r="1773" spans="1:25" x14ac:dyDescent="0.25">
      <c r="A1773" t="s">
        <v>92</v>
      </c>
      <c r="B1773" t="s">
        <v>426</v>
      </c>
      <c r="C1773" t="s">
        <v>290</v>
      </c>
      <c r="D1773" t="s">
        <v>172</v>
      </c>
      <c r="E1773" t="s">
        <v>173</v>
      </c>
      <c r="F1773" t="s">
        <v>97</v>
      </c>
      <c r="H1773" t="s">
        <v>97</v>
      </c>
      <c r="I1773">
        <v>1</v>
      </c>
      <c r="J1773" t="s">
        <v>103</v>
      </c>
      <c r="K1773" s="19">
        <v>0.29166666666666669</v>
      </c>
      <c r="L1773" s="19">
        <v>0.60416666666666663</v>
      </c>
      <c r="M1773">
        <v>7.5</v>
      </c>
      <c r="N1773">
        <v>219.38</v>
      </c>
      <c r="O1773">
        <v>0</v>
      </c>
      <c r="P1773">
        <v>0</v>
      </c>
      <c r="Q1773" t="s">
        <v>97</v>
      </c>
      <c r="R1773">
        <v>30</v>
      </c>
      <c r="S1773" s="19">
        <v>0.45833333333333331</v>
      </c>
      <c r="T1773">
        <v>0</v>
      </c>
      <c r="U1773" s="19"/>
      <c r="V1773" t="s">
        <v>97</v>
      </c>
      <c r="W1773">
        <v>7</v>
      </c>
      <c r="X1773" t="s">
        <v>100</v>
      </c>
      <c r="Y1773" t="b">
        <v>0</v>
      </c>
    </row>
    <row r="1774" spans="1:25" x14ac:dyDescent="0.25">
      <c r="A1774" t="s">
        <v>92</v>
      </c>
      <c r="B1774" t="s">
        <v>426</v>
      </c>
      <c r="C1774" t="s">
        <v>290</v>
      </c>
      <c r="D1774" t="s">
        <v>172</v>
      </c>
      <c r="E1774" t="s">
        <v>173</v>
      </c>
      <c r="F1774" t="s">
        <v>97</v>
      </c>
      <c r="H1774" t="s">
        <v>97</v>
      </c>
      <c r="I1774">
        <v>1</v>
      </c>
      <c r="J1774" t="s">
        <v>103</v>
      </c>
      <c r="K1774" s="19">
        <v>0.29166666666666669</v>
      </c>
      <c r="L1774" s="19">
        <v>0.625</v>
      </c>
      <c r="M1774">
        <v>8</v>
      </c>
      <c r="N1774">
        <v>250.13</v>
      </c>
      <c r="O1774">
        <v>0</v>
      </c>
      <c r="P1774">
        <v>0</v>
      </c>
      <c r="Q1774" t="s">
        <v>97</v>
      </c>
      <c r="R1774">
        <v>30</v>
      </c>
      <c r="S1774" s="19">
        <v>0.5</v>
      </c>
      <c r="T1774">
        <v>0</v>
      </c>
      <c r="U1774" s="19"/>
      <c r="V1774" t="s">
        <v>97</v>
      </c>
      <c r="W1774">
        <v>7.5</v>
      </c>
      <c r="X1774" t="s">
        <v>100</v>
      </c>
      <c r="Y1774" t="b">
        <v>0</v>
      </c>
    </row>
    <row r="1775" spans="1:25" x14ac:dyDescent="0.25">
      <c r="A1775" t="s">
        <v>92</v>
      </c>
      <c r="B1775" t="s">
        <v>426</v>
      </c>
      <c r="C1775" t="s">
        <v>290</v>
      </c>
      <c r="D1775" t="s">
        <v>172</v>
      </c>
      <c r="E1775" t="s">
        <v>173</v>
      </c>
      <c r="F1775" t="s">
        <v>97</v>
      </c>
      <c r="H1775" t="s">
        <v>97</v>
      </c>
      <c r="I1775">
        <v>2</v>
      </c>
      <c r="J1775" t="s">
        <v>105</v>
      </c>
      <c r="K1775" s="19">
        <v>0.25</v>
      </c>
      <c r="L1775" s="19">
        <v>0.58333333333333337</v>
      </c>
      <c r="M1775">
        <v>8</v>
      </c>
      <c r="N1775">
        <v>244.57</v>
      </c>
      <c r="O1775">
        <v>0</v>
      </c>
      <c r="P1775">
        <v>0</v>
      </c>
      <c r="Q1775" t="s">
        <v>97</v>
      </c>
      <c r="R1775">
        <v>30</v>
      </c>
      <c r="S1775" s="19">
        <v>0.45833333333333331</v>
      </c>
      <c r="T1775">
        <v>0</v>
      </c>
      <c r="U1775" s="19"/>
      <c r="V1775" t="s">
        <v>97</v>
      </c>
      <c r="W1775">
        <v>7.5</v>
      </c>
      <c r="X1775" t="s">
        <v>100</v>
      </c>
      <c r="Y1775" t="b">
        <v>0</v>
      </c>
    </row>
    <row r="1776" spans="1:25" x14ac:dyDescent="0.25">
      <c r="A1776" t="s">
        <v>92</v>
      </c>
      <c r="B1776" t="s">
        <v>426</v>
      </c>
      <c r="C1776" t="s">
        <v>290</v>
      </c>
      <c r="D1776" t="s">
        <v>172</v>
      </c>
      <c r="E1776" t="s">
        <v>173</v>
      </c>
      <c r="F1776" t="s">
        <v>97</v>
      </c>
      <c r="H1776" t="s">
        <v>97</v>
      </c>
      <c r="I1776">
        <v>2</v>
      </c>
      <c r="J1776" t="s">
        <v>105</v>
      </c>
      <c r="K1776" s="19">
        <v>0.27083333333333331</v>
      </c>
      <c r="L1776" s="19">
        <v>0.625</v>
      </c>
      <c r="M1776">
        <v>8.5</v>
      </c>
      <c r="N1776">
        <v>250.72</v>
      </c>
      <c r="O1776">
        <v>0</v>
      </c>
      <c r="P1776">
        <v>0</v>
      </c>
      <c r="Q1776" t="s">
        <v>97</v>
      </c>
      <c r="R1776">
        <v>30</v>
      </c>
      <c r="S1776" s="19">
        <v>0.47916666666666669</v>
      </c>
      <c r="T1776">
        <v>0</v>
      </c>
      <c r="U1776" s="19"/>
      <c r="V1776" t="s">
        <v>97</v>
      </c>
      <c r="W1776">
        <v>8</v>
      </c>
      <c r="X1776" t="s">
        <v>100</v>
      </c>
      <c r="Y1776" t="b">
        <v>0</v>
      </c>
    </row>
    <row r="1777" spans="1:25" x14ac:dyDescent="0.25">
      <c r="A1777" t="s">
        <v>92</v>
      </c>
      <c r="B1777" t="s">
        <v>426</v>
      </c>
      <c r="C1777" t="s">
        <v>290</v>
      </c>
      <c r="D1777" t="s">
        <v>172</v>
      </c>
      <c r="E1777" t="s">
        <v>173</v>
      </c>
      <c r="F1777" t="s">
        <v>97</v>
      </c>
      <c r="H1777" t="s">
        <v>97</v>
      </c>
      <c r="I1777">
        <v>2</v>
      </c>
      <c r="J1777" t="s">
        <v>105</v>
      </c>
      <c r="K1777" s="19">
        <v>0.29166666666666669</v>
      </c>
      <c r="L1777" s="19">
        <v>0.60416666666666663</v>
      </c>
      <c r="M1777">
        <v>7.5</v>
      </c>
      <c r="N1777">
        <v>233.45</v>
      </c>
      <c r="O1777">
        <v>0</v>
      </c>
      <c r="P1777">
        <v>0</v>
      </c>
      <c r="Q1777" t="s">
        <v>97</v>
      </c>
      <c r="R1777">
        <v>30</v>
      </c>
      <c r="S1777" s="19">
        <v>0.45833333333333331</v>
      </c>
      <c r="T1777">
        <v>0</v>
      </c>
      <c r="U1777" s="19"/>
      <c r="V1777" t="s">
        <v>97</v>
      </c>
      <c r="W1777">
        <v>7</v>
      </c>
      <c r="X1777" t="s">
        <v>100</v>
      </c>
      <c r="Y1777" t="b">
        <v>0</v>
      </c>
    </row>
    <row r="1778" spans="1:25" x14ac:dyDescent="0.25">
      <c r="A1778" t="s">
        <v>92</v>
      </c>
      <c r="B1778" t="s">
        <v>426</v>
      </c>
      <c r="C1778" t="s">
        <v>290</v>
      </c>
      <c r="D1778" t="s">
        <v>172</v>
      </c>
      <c r="E1778" t="s">
        <v>173</v>
      </c>
      <c r="F1778" t="s">
        <v>97</v>
      </c>
      <c r="H1778" t="s">
        <v>97</v>
      </c>
      <c r="I1778">
        <v>2</v>
      </c>
      <c r="J1778" t="s">
        <v>99</v>
      </c>
      <c r="K1778" s="19">
        <v>0.25</v>
      </c>
      <c r="L1778" s="19">
        <v>0.58333333333333337</v>
      </c>
      <c r="M1778">
        <v>8</v>
      </c>
      <c r="N1778">
        <v>250.13</v>
      </c>
      <c r="O1778">
        <v>0</v>
      </c>
      <c r="P1778">
        <v>0</v>
      </c>
      <c r="Q1778" t="s">
        <v>97</v>
      </c>
      <c r="R1778">
        <v>30</v>
      </c>
      <c r="S1778" s="19">
        <v>0.45833333333333331</v>
      </c>
      <c r="T1778">
        <v>0</v>
      </c>
      <c r="U1778" s="19"/>
      <c r="V1778" t="s">
        <v>97</v>
      </c>
      <c r="W1778">
        <v>7.5</v>
      </c>
      <c r="X1778" t="s">
        <v>100</v>
      </c>
      <c r="Y1778" t="b">
        <v>0</v>
      </c>
    </row>
    <row r="1779" spans="1:25" x14ac:dyDescent="0.25">
      <c r="A1779" t="s">
        <v>92</v>
      </c>
      <c r="B1779" t="s">
        <v>426</v>
      </c>
      <c r="C1779" t="s">
        <v>290</v>
      </c>
      <c r="D1779" t="s">
        <v>172</v>
      </c>
      <c r="E1779" t="s">
        <v>173</v>
      </c>
      <c r="F1779" t="s">
        <v>97</v>
      </c>
      <c r="H1779" t="s">
        <v>97</v>
      </c>
      <c r="I1779">
        <v>2</v>
      </c>
      <c r="J1779" t="s">
        <v>113</v>
      </c>
      <c r="K1779" s="19">
        <v>0.29166666666666669</v>
      </c>
      <c r="L1779" s="19">
        <v>0.625</v>
      </c>
      <c r="M1779">
        <v>8</v>
      </c>
      <c r="N1779">
        <v>352.57</v>
      </c>
      <c r="O1779">
        <v>0</v>
      </c>
      <c r="P1779">
        <v>0</v>
      </c>
      <c r="Q1779" t="s">
        <v>97</v>
      </c>
      <c r="R1779">
        <v>30</v>
      </c>
      <c r="S1779" s="19">
        <v>0.5</v>
      </c>
      <c r="T1779">
        <v>0</v>
      </c>
      <c r="U1779" s="19"/>
      <c r="V1779" t="s">
        <v>97</v>
      </c>
      <c r="W1779">
        <v>7.5</v>
      </c>
      <c r="X1779" t="s">
        <v>100</v>
      </c>
      <c r="Y1779" t="b">
        <v>0</v>
      </c>
    </row>
    <row r="1780" spans="1:25" x14ac:dyDescent="0.25">
      <c r="A1780" t="s">
        <v>92</v>
      </c>
      <c r="B1780" t="s">
        <v>426</v>
      </c>
      <c r="C1780" t="s">
        <v>290</v>
      </c>
      <c r="D1780" t="s">
        <v>172</v>
      </c>
      <c r="E1780" t="s">
        <v>173</v>
      </c>
      <c r="F1780" t="s">
        <v>97</v>
      </c>
      <c r="H1780" t="s">
        <v>97</v>
      </c>
      <c r="I1780">
        <v>2</v>
      </c>
      <c r="J1780" t="s">
        <v>114</v>
      </c>
      <c r="K1780" s="19">
        <v>0.25</v>
      </c>
      <c r="L1780" s="19">
        <v>0.58333333333333337</v>
      </c>
      <c r="M1780">
        <v>8</v>
      </c>
      <c r="N1780">
        <v>411.34</v>
      </c>
      <c r="O1780">
        <v>0</v>
      </c>
      <c r="P1780">
        <v>0</v>
      </c>
      <c r="Q1780" t="s">
        <v>97</v>
      </c>
      <c r="R1780">
        <v>30</v>
      </c>
      <c r="S1780" s="19">
        <v>0.45833333333333331</v>
      </c>
      <c r="T1780">
        <v>0</v>
      </c>
      <c r="U1780" s="19"/>
      <c r="V1780" t="s">
        <v>97</v>
      </c>
      <c r="W1780">
        <v>7.5</v>
      </c>
      <c r="X1780" t="s">
        <v>100</v>
      </c>
      <c r="Y1780" t="b">
        <v>0</v>
      </c>
    </row>
    <row r="1781" spans="1:25" x14ac:dyDescent="0.25">
      <c r="A1781" t="s">
        <v>92</v>
      </c>
      <c r="B1781" t="s">
        <v>426</v>
      </c>
      <c r="C1781" t="s">
        <v>290</v>
      </c>
      <c r="D1781" t="s">
        <v>172</v>
      </c>
      <c r="E1781" t="s">
        <v>173</v>
      </c>
      <c r="F1781" t="s">
        <v>97</v>
      </c>
      <c r="H1781" t="s">
        <v>97</v>
      </c>
      <c r="I1781">
        <v>2</v>
      </c>
      <c r="J1781" t="s">
        <v>101</v>
      </c>
      <c r="K1781" s="19">
        <v>0.25</v>
      </c>
      <c r="L1781" s="19">
        <v>0.58333333333333337</v>
      </c>
      <c r="M1781">
        <v>8</v>
      </c>
      <c r="N1781">
        <v>244.57</v>
      </c>
      <c r="O1781">
        <v>0</v>
      </c>
      <c r="P1781">
        <v>0</v>
      </c>
      <c r="Q1781" t="s">
        <v>97</v>
      </c>
      <c r="R1781">
        <v>30</v>
      </c>
      <c r="S1781" s="19">
        <v>0.45833333333333331</v>
      </c>
      <c r="T1781">
        <v>0</v>
      </c>
      <c r="U1781" s="19"/>
      <c r="V1781" t="s">
        <v>97</v>
      </c>
      <c r="W1781">
        <v>7.5</v>
      </c>
      <c r="X1781" t="s">
        <v>100</v>
      </c>
      <c r="Y1781" t="b">
        <v>0</v>
      </c>
    </row>
    <row r="1782" spans="1:25" x14ac:dyDescent="0.25">
      <c r="A1782" t="s">
        <v>92</v>
      </c>
      <c r="B1782" t="s">
        <v>426</v>
      </c>
      <c r="C1782" t="s">
        <v>290</v>
      </c>
      <c r="D1782" t="s">
        <v>172</v>
      </c>
      <c r="E1782" t="s">
        <v>173</v>
      </c>
      <c r="F1782" t="s">
        <v>97</v>
      </c>
      <c r="H1782" t="s">
        <v>97</v>
      </c>
      <c r="I1782">
        <v>2</v>
      </c>
      <c r="J1782" t="s">
        <v>101</v>
      </c>
      <c r="K1782" s="19">
        <v>0.27083333333333331</v>
      </c>
      <c r="L1782" s="19">
        <v>0.625</v>
      </c>
      <c r="M1782">
        <v>8.5</v>
      </c>
      <c r="N1782">
        <v>266.8</v>
      </c>
      <c r="O1782">
        <v>0</v>
      </c>
      <c r="P1782">
        <v>0</v>
      </c>
      <c r="Q1782" t="s">
        <v>97</v>
      </c>
      <c r="R1782">
        <v>30</v>
      </c>
      <c r="S1782" s="19">
        <v>0.47916666666666669</v>
      </c>
      <c r="T1782">
        <v>0</v>
      </c>
      <c r="U1782" s="19"/>
      <c r="V1782" t="s">
        <v>97</v>
      </c>
      <c r="W1782">
        <v>8</v>
      </c>
      <c r="X1782" t="s">
        <v>100</v>
      </c>
      <c r="Y1782" t="b">
        <v>0</v>
      </c>
    </row>
    <row r="1783" spans="1:25" x14ac:dyDescent="0.25">
      <c r="A1783" t="s">
        <v>92</v>
      </c>
      <c r="B1783" t="s">
        <v>426</v>
      </c>
      <c r="C1783" t="s">
        <v>290</v>
      </c>
      <c r="D1783" t="s">
        <v>172</v>
      </c>
      <c r="E1783" t="s">
        <v>173</v>
      </c>
      <c r="F1783" t="s">
        <v>97</v>
      </c>
      <c r="H1783" t="s">
        <v>97</v>
      </c>
      <c r="I1783">
        <v>2</v>
      </c>
      <c r="J1783" t="s">
        <v>101</v>
      </c>
      <c r="K1783" s="19">
        <v>0.29166666666666669</v>
      </c>
      <c r="L1783" s="19">
        <v>0.60416666666666663</v>
      </c>
      <c r="M1783">
        <v>7.5</v>
      </c>
      <c r="N1783">
        <v>219.38</v>
      </c>
      <c r="O1783">
        <v>0</v>
      </c>
      <c r="P1783">
        <v>0</v>
      </c>
      <c r="Q1783" t="s">
        <v>97</v>
      </c>
      <c r="R1783">
        <v>30</v>
      </c>
      <c r="S1783" s="19">
        <v>0.45833333333333331</v>
      </c>
      <c r="T1783">
        <v>0</v>
      </c>
      <c r="U1783" s="19"/>
      <c r="V1783" t="s">
        <v>97</v>
      </c>
      <c r="W1783">
        <v>7</v>
      </c>
      <c r="X1783" t="s">
        <v>100</v>
      </c>
      <c r="Y1783" t="b">
        <v>0</v>
      </c>
    </row>
    <row r="1784" spans="1:25" x14ac:dyDescent="0.25">
      <c r="A1784" t="s">
        <v>92</v>
      </c>
      <c r="B1784" t="s">
        <v>426</v>
      </c>
      <c r="C1784" t="s">
        <v>290</v>
      </c>
      <c r="D1784" t="s">
        <v>172</v>
      </c>
      <c r="E1784" t="s">
        <v>173</v>
      </c>
      <c r="F1784" t="s">
        <v>97</v>
      </c>
      <c r="H1784" t="s">
        <v>97</v>
      </c>
      <c r="I1784">
        <v>2</v>
      </c>
      <c r="J1784" t="s">
        <v>102</v>
      </c>
      <c r="K1784" s="19">
        <v>0.29166666666666669</v>
      </c>
      <c r="L1784" s="19">
        <v>0.60416666666666663</v>
      </c>
      <c r="M1784">
        <v>7.5</v>
      </c>
      <c r="N1784">
        <v>219.38</v>
      </c>
      <c r="O1784">
        <v>0</v>
      </c>
      <c r="P1784">
        <v>0</v>
      </c>
      <c r="Q1784" t="s">
        <v>97</v>
      </c>
      <c r="R1784">
        <v>30</v>
      </c>
      <c r="S1784" s="19">
        <v>0.45833333333333331</v>
      </c>
      <c r="T1784">
        <v>0</v>
      </c>
      <c r="U1784" s="19"/>
      <c r="V1784" t="s">
        <v>97</v>
      </c>
      <c r="W1784">
        <v>7</v>
      </c>
      <c r="X1784" t="s">
        <v>100</v>
      </c>
      <c r="Y1784" t="b">
        <v>0</v>
      </c>
    </row>
    <row r="1785" spans="1:25" x14ac:dyDescent="0.25">
      <c r="A1785" t="s">
        <v>92</v>
      </c>
      <c r="B1785" t="s">
        <v>426</v>
      </c>
      <c r="C1785" t="s">
        <v>290</v>
      </c>
      <c r="D1785" t="s">
        <v>172</v>
      </c>
      <c r="E1785" t="s">
        <v>173</v>
      </c>
      <c r="F1785" t="s">
        <v>97</v>
      </c>
      <c r="H1785" t="s">
        <v>97</v>
      </c>
      <c r="I1785">
        <v>2</v>
      </c>
      <c r="J1785" t="s">
        <v>102</v>
      </c>
      <c r="K1785" s="19">
        <v>0.29166666666666669</v>
      </c>
      <c r="L1785" s="19">
        <v>0.625</v>
      </c>
      <c r="M1785">
        <v>8</v>
      </c>
      <c r="N1785">
        <v>235.05</v>
      </c>
      <c r="O1785">
        <v>0</v>
      </c>
      <c r="P1785">
        <v>0</v>
      </c>
      <c r="Q1785" t="s">
        <v>97</v>
      </c>
      <c r="R1785">
        <v>30</v>
      </c>
      <c r="S1785" s="19">
        <v>0.5</v>
      </c>
      <c r="T1785">
        <v>0</v>
      </c>
      <c r="U1785" s="19"/>
      <c r="V1785" t="s">
        <v>97</v>
      </c>
      <c r="W1785">
        <v>7.5</v>
      </c>
      <c r="X1785" t="s">
        <v>100</v>
      </c>
      <c r="Y1785" t="b">
        <v>0</v>
      </c>
    </row>
    <row r="1786" spans="1:25" x14ac:dyDescent="0.25">
      <c r="A1786" t="s">
        <v>92</v>
      </c>
      <c r="B1786" t="s">
        <v>426</v>
      </c>
      <c r="C1786" t="s">
        <v>290</v>
      </c>
      <c r="D1786" t="s">
        <v>172</v>
      </c>
      <c r="E1786" t="s">
        <v>173</v>
      </c>
      <c r="F1786" t="s">
        <v>97</v>
      </c>
      <c r="H1786" t="s">
        <v>97</v>
      </c>
      <c r="I1786">
        <v>2</v>
      </c>
      <c r="J1786" t="s">
        <v>103</v>
      </c>
      <c r="K1786" s="19">
        <v>0.25</v>
      </c>
      <c r="L1786" s="19">
        <v>0.58333333333333337</v>
      </c>
      <c r="M1786">
        <v>8</v>
      </c>
      <c r="N1786">
        <v>235.05</v>
      </c>
      <c r="O1786">
        <v>0</v>
      </c>
      <c r="P1786">
        <v>0</v>
      </c>
      <c r="Q1786" t="s">
        <v>97</v>
      </c>
      <c r="R1786">
        <v>30</v>
      </c>
      <c r="S1786" s="19">
        <v>0.45833333333333331</v>
      </c>
      <c r="T1786">
        <v>0</v>
      </c>
      <c r="U1786" s="19"/>
      <c r="V1786" t="s">
        <v>97</v>
      </c>
      <c r="W1786">
        <v>7.5</v>
      </c>
      <c r="X1786" t="s">
        <v>100</v>
      </c>
      <c r="Y1786" t="b">
        <v>0</v>
      </c>
    </row>
    <row r="1787" spans="1:25" x14ac:dyDescent="0.25">
      <c r="A1787" t="s">
        <v>92</v>
      </c>
      <c r="B1787" t="s">
        <v>426</v>
      </c>
      <c r="C1787" t="s">
        <v>290</v>
      </c>
      <c r="D1787" t="s">
        <v>172</v>
      </c>
      <c r="E1787" t="s">
        <v>173</v>
      </c>
      <c r="F1787" t="s">
        <v>97</v>
      </c>
      <c r="H1787" t="s">
        <v>97</v>
      </c>
      <c r="I1787">
        <v>2</v>
      </c>
      <c r="J1787" t="s">
        <v>103</v>
      </c>
      <c r="K1787" s="19">
        <v>0.29166666666666669</v>
      </c>
      <c r="L1787" s="19">
        <v>0.625</v>
      </c>
      <c r="M1787">
        <v>8</v>
      </c>
      <c r="N1787">
        <v>235.05</v>
      </c>
      <c r="O1787">
        <v>0</v>
      </c>
      <c r="P1787">
        <v>0</v>
      </c>
      <c r="Q1787" t="s">
        <v>97</v>
      </c>
      <c r="R1787">
        <v>30</v>
      </c>
      <c r="S1787" s="19">
        <v>0.5</v>
      </c>
      <c r="T1787">
        <v>0</v>
      </c>
      <c r="U1787" s="19"/>
      <c r="V1787" t="s">
        <v>97</v>
      </c>
      <c r="W1787">
        <v>7.5</v>
      </c>
      <c r="X1787" t="s">
        <v>100</v>
      </c>
      <c r="Y1787" t="b">
        <v>0</v>
      </c>
    </row>
    <row r="1788" spans="1:25" x14ac:dyDescent="0.25">
      <c r="A1788" t="s">
        <v>92</v>
      </c>
      <c r="B1788" t="s">
        <v>426</v>
      </c>
      <c r="C1788" t="s">
        <v>290</v>
      </c>
      <c r="D1788" t="s">
        <v>172</v>
      </c>
      <c r="E1788" t="s">
        <v>173</v>
      </c>
      <c r="F1788" t="s">
        <v>97</v>
      </c>
      <c r="G1788">
        <v>18063</v>
      </c>
      <c r="H1788" t="s">
        <v>427</v>
      </c>
      <c r="I1788">
        <v>1</v>
      </c>
      <c r="J1788" t="s">
        <v>105</v>
      </c>
      <c r="K1788" s="19">
        <v>0.29166666666666669</v>
      </c>
      <c r="L1788" s="19">
        <v>0.625</v>
      </c>
      <c r="M1788">
        <v>8</v>
      </c>
      <c r="N1788">
        <v>263.32</v>
      </c>
      <c r="O1788">
        <v>64</v>
      </c>
      <c r="P1788">
        <v>76</v>
      </c>
      <c r="Q1788" t="s">
        <v>97</v>
      </c>
      <c r="R1788">
        <v>30</v>
      </c>
      <c r="S1788" s="19">
        <v>0.5</v>
      </c>
      <c r="T1788">
        <v>0</v>
      </c>
      <c r="U1788" s="19"/>
      <c r="V1788" t="s">
        <v>97</v>
      </c>
      <c r="W1788">
        <v>7.5</v>
      </c>
      <c r="X1788" t="s">
        <v>100</v>
      </c>
      <c r="Y1788" t="b">
        <v>0</v>
      </c>
    </row>
    <row r="1789" spans="1:25" x14ac:dyDescent="0.25">
      <c r="A1789" t="s">
        <v>92</v>
      </c>
      <c r="B1789" t="s">
        <v>426</v>
      </c>
      <c r="C1789" t="s">
        <v>290</v>
      </c>
      <c r="D1789" t="s">
        <v>172</v>
      </c>
      <c r="E1789" t="s">
        <v>173</v>
      </c>
      <c r="F1789" t="s">
        <v>97</v>
      </c>
      <c r="G1789">
        <v>18063</v>
      </c>
      <c r="H1789" t="s">
        <v>427</v>
      </c>
      <c r="I1789">
        <v>1</v>
      </c>
      <c r="J1789" t="s">
        <v>113</v>
      </c>
      <c r="K1789" s="19">
        <v>0.29166666666666669</v>
      </c>
      <c r="L1789" s="19">
        <v>0.625</v>
      </c>
      <c r="M1789">
        <v>8</v>
      </c>
      <c r="N1789">
        <v>394.99</v>
      </c>
      <c r="O1789">
        <v>64</v>
      </c>
      <c r="P1789">
        <v>76</v>
      </c>
      <c r="Q1789" t="s">
        <v>97</v>
      </c>
      <c r="R1789">
        <v>30</v>
      </c>
      <c r="S1789" s="19">
        <v>0.5</v>
      </c>
      <c r="T1789">
        <v>0</v>
      </c>
      <c r="U1789" s="19"/>
      <c r="V1789" t="s">
        <v>97</v>
      </c>
      <c r="W1789">
        <v>7.5</v>
      </c>
      <c r="X1789" t="s">
        <v>100</v>
      </c>
      <c r="Y1789" t="b">
        <v>0</v>
      </c>
    </row>
    <row r="1790" spans="1:25" x14ac:dyDescent="0.25">
      <c r="A1790" t="s">
        <v>92</v>
      </c>
      <c r="B1790" t="s">
        <v>426</v>
      </c>
      <c r="C1790" t="s">
        <v>290</v>
      </c>
      <c r="D1790" t="s">
        <v>172</v>
      </c>
      <c r="E1790" t="s">
        <v>173</v>
      </c>
      <c r="F1790" t="s">
        <v>97</v>
      </c>
      <c r="G1790">
        <v>18063</v>
      </c>
      <c r="H1790" t="s">
        <v>427</v>
      </c>
      <c r="I1790">
        <v>1</v>
      </c>
      <c r="J1790" t="s">
        <v>114</v>
      </c>
      <c r="K1790" s="19">
        <v>0.29166666666666669</v>
      </c>
      <c r="L1790" s="19">
        <v>0.625</v>
      </c>
      <c r="M1790">
        <v>8</v>
      </c>
      <c r="N1790">
        <v>460.82</v>
      </c>
      <c r="O1790">
        <v>64</v>
      </c>
      <c r="P1790">
        <v>76</v>
      </c>
      <c r="Q1790" t="s">
        <v>97</v>
      </c>
      <c r="R1790">
        <v>30</v>
      </c>
      <c r="S1790" s="19">
        <v>0.5</v>
      </c>
      <c r="T1790">
        <v>0</v>
      </c>
      <c r="U1790" s="19"/>
      <c r="V1790" t="s">
        <v>97</v>
      </c>
      <c r="W1790">
        <v>7.5</v>
      </c>
      <c r="X1790" t="s">
        <v>100</v>
      </c>
      <c r="Y1790" t="b">
        <v>0</v>
      </c>
    </row>
    <row r="1791" spans="1:25" x14ac:dyDescent="0.25">
      <c r="A1791" t="s">
        <v>92</v>
      </c>
      <c r="B1791" t="s">
        <v>426</v>
      </c>
      <c r="C1791" t="s">
        <v>290</v>
      </c>
      <c r="D1791" t="s">
        <v>172</v>
      </c>
      <c r="E1791" t="s">
        <v>173</v>
      </c>
      <c r="F1791" t="s">
        <v>97</v>
      </c>
      <c r="G1791">
        <v>18063</v>
      </c>
      <c r="H1791" t="s">
        <v>427</v>
      </c>
      <c r="I1791">
        <v>1</v>
      </c>
      <c r="J1791" t="s">
        <v>101</v>
      </c>
      <c r="K1791" s="19">
        <v>0.29166666666666669</v>
      </c>
      <c r="L1791" s="19">
        <v>0.60416666666666663</v>
      </c>
      <c r="M1791">
        <v>7.5</v>
      </c>
      <c r="N1791">
        <v>245.77</v>
      </c>
      <c r="O1791">
        <v>64</v>
      </c>
      <c r="P1791">
        <v>76</v>
      </c>
      <c r="Q1791" t="s">
        <v>97</v>
      </c>
      <c r="R1791">
        <v>30</v>
      </c>
      <c r="S1791" s="19">
        <v>0.45833333333333331</v>
      </c>
      <c r="T1791">
        <v>0</v>
      </c>
      <c r="U1791" s="19"/>
      <c r="V1791" t="s">
        <v>97</v>
      </c>
      <c r="W1791">
        <v>7</v>
      </c>
      <c r="X1791" t="s">
        <v>100</v>
      </c>
      <c r="Y1791" t="b">
        <v>0</v>
      </c>
    </row>
    <row r="1792" spans="1:25" x14ac:dyDescent="0.25">
      <c r="A1792" t="s">
        <v>92</v>
      </c>
      <c r="B1792" t="s">
        <v>426</v>
      </c>
      <c r="C1792" t="s">
        <v>290</v>
      </c>
      <c r="D1792" t="s">
        <v>172</v>
      </c>
      <c r="E1792" t="s">
        <v>173</v>
      </c>
      <c r="F1792" t="s">
        <v>97</v>
      </c>
      <c r="G1792">
        <v>18063</v>
      </c>
      <c r="H1792" t="s">
        <v>427</v>
      </c>
      <c r="I1792">
        <v>1</v>
      </c>
      <c r="J1792" t="s">
        <v>103</v>
      </c>
      <c r="K1792" s="19">
        <v>0.25</v>
      </c>
      <c r="L1792" s="19">
        <v>0.58333333333333337</v>
      </c>
      <c r="M1792">
        <v>8</v>
      </c>
      <c r="N1792">
        <v>263.32</v>
      </c>
      <c r="O1792">
        <v>64</v>
      </c>
      <c r="P1792">
        <v>76</v>
      </c>
      <c r="Q1792" t="s">
        <v>97</v>
      </c>
      <c r="R1792">
        <v>30</v>
      </c>
      <c r="S1792" s="19">
        <v>0.45833333333333331</v>
      </c>
      <c r="T1792">
        <v>0</v>
      </c>
      <c r="U1792" s="19"/>
      <c r="V1792" t="s">
        <v>97</v>
      </c>
      <c r="W1792">
        <v>7.5</v>
      </c>
      <c r="X1792" t="s">
        <v>100</v>
      </c>
      <c r="Y1792" t="b">
        <v>0</v>
      </c>
    </row>
    <row r="1793" spans="1:25" x14ac:dyDescent="0.25">
      <c r="A1793" t="s">
        <v>92</v>
      </c>
      <c r="B1793" t="s">
        <v>426</v>
      </c>
      <c r="C1793" t="s">
        <v>290</v>
      </c>
      <c r="D1793" t="s">
        <v>172</v>
      </c>
      <c r="E1793" t="s">
        <v>173</v>
      </c>
      <c r="F1793" t="s">
        <v>97</v>
      </c>
      <c r="G1793">
        <v>21749</v>
      </c>
      <c r="H1793" t="s">
        <v>428</v>
      </c>
      <c r="I1793">
        <v>1</v>
      </c>
      <c r="J1793" t="s">
        <v>105</v>
      </c>
      <c r="K1793" s="19">
        <v>0.27083333333333331</v>
      </c>
      <c r="L1793" s="19">
        <v>0.625</v>
      </c>
      <c r="M1793">
        <v>8.5</v>
      </c>
      <c r="N1793">
        <v>284.16000000000003</v>
      </c>
      <c r="O1793">
        <v>76</v>
      </c>
      <c r="P1793">
        <v>76</v>
      </c>
      <c r="Q1793" t="s">
        <v>97</v>
      </c>
      <c r="R1793">
        <v>30</v>
      </c>
      <c r="S1793" s="19">
        <v>0.47916666666666669</v>
      </c>
      <c r="T1793">
        <v>0</v>
      </c>
      <c r="U1793" s="19"/>
      <c r="V1793" t="s">
        <v>97</v>
      </c>
      <c r="W1793">
        <v>8</v>
      </c>
      <c r="X1793" t="s">
        <v>100</v>
      </c>
      <c r="Y1793" t="b">
        <v>0</v>
      </c>
    </row>
    <row r="1794" spans="1:25" x14ac:dyDescent="0.25">
      <c r="A1794" t="s">
        <v>92</v>
      </c>
      <c r="B1794" t="s">
        <v>426</v>
      </c>
      <c r="C1794" t="s">
        <v>290</v>
      </c>
      <c r="D1794" t="s">
        <v>172</v>
      </c>
      <c r="E1794" t="s">
        <v>173</v>
      </c>
      <c r="F1794" t="s">
        <v>97</v>
      </c>
      <c r="G1794">
        <v>21749</v>
      </c>
      <c r="H1794" t="s">
        <v>428</v>
      </c>
      <c r="I1794">
        <v>1</v>
      </c>
      <c r="J1794" t="s">
        <v>99</v>
      </c>
      <c r="K1794" s="19">
        <v>0.27083333333333331</v>
      </c>
      <c r="L1794" s="19">
        <v>0.625</v>
      </c>
      <c r="M1794">
        <v>8.5</v>
      </c>
      <c r="N1794">
        <v>284.16000000000003</v>
      </c>
      <c r="O1794">
        <v>76</v>
      </c>
      <c r="P1794">
        <v>76</v>
      </c>
      <c r="Q1794" t="s">
        <v>97</v>
      </c>
      <c r="R1794">
        <v>30</v>
      </c>
      <c r="S1794" s="19">
        <v>0.47916666666666669</v>
      </c>
      <c r="T1794">
        <v>0</v>
      </c>
      <c r="U1794" s="19"/>
      <c r="V1794" t="s">
        <v>97</v>
      </c>
      <c r="W1794">
        <v>8</v>
      </c>
      <c r="X1794" t="s">
        <v>100</v>
      </c>
      <c r="Y1794" t="b">
        <v>0</v>
      </c>
    </row>
    <row r="1795" spans="1:25" x14ac:dyDescent="0.25">
      <c r="A1795" t="s">
        <v>92</v>
      </c>
      <c r="B1795" t="s">
        <v>426</v>
      </c>
      <c r="C1795" t="s">
        <v>290</v>
      </c>
      <c r="D1795" t="s">
        <v>172</v>
      </c>
      <c r="E1795" t="s">
        <v>173</v>
      </c>
      <c r="F1795" t="s">
        <v>97</v>
      </c>
      <c r="G1795">
        <v>21749</v>
      </c>
      <c r="H1795" t="s">
        <v>428</v>
      </c>
      <c r="I1795">
        <v>1</v>
      </c>
      <c r="J1795" t="s">
        <v>101</v>
      </c>
      <c r="K1795" s="19">
        <v>0.29166666666666669</v>
      </c>
      <c r="L1795" s="19">
        <v>0.625</v>
      </c>
      <c r="M1795">
        <v>8</v>
      </c>
      <c r="N1795">
        <v>266.39999999999998</v>
      </c>
      <c r="O1795">
        <v>76</v>
      </c>
      <c r="P1795">
        <v>76</v>
      </c>
      <c r="Q1795" t="s">
        <v>97</v>
      </c>
      <c r="R1795">
        <v>30</v>
      </c>
      <c r="S1795" s="19">
        <v>0.5</v>
      </c>
      <c r="T1795">
        <v>0</v>
      </c>
      <c r="U1795" s="19"/>
      <c r="V1795" t="s">
        <v>97</v>
      </c>
      <c r="W1795">
        <v>7.5</v>
      </c>
      <c r="X1795" t="s">
        <v>100</v>
      </c>
      <c r="Y1795" t="b">
        <v>0</v>
      </c>
    </row>
    <row r="1796" spans="1:25" x14ac:dyDescent="0.25">
      <c r="A1796" t="s">
        <v>92</v>
      </c>
      <c r="B1796" t="s">
        <v>426</v>
      </c>
      <c r="C1796" t="s">
        <v>290</v>
      </c>
      <c r="D1796" t="s">
        <v>172</v>
      </c>
      <c r="E1796" t="s">
        <v>173</v>
      </c>
      <c r="F1796" t="s">
        <v>97</v>
      </c>
      <c r="G1796">
        <v>21749</v>
      </c>
      <c r="H1796" t="s">
        <v>428</v>
      </c>
      <c r="I1796">
        <v>1</v>
      </c>
      <c r="J1796" t="s">
        <v>102</v>
      </c>
      <c r="K1796" s="19">
        <v>0.29166666666666669</v>
      </c>
      <c r="L1796" s="19">
        <v>0.60416666666666663</v>
      </c>
      <c r="M1796">
        <v>7.5</v>
      </c>
      <c r="N1796">
        <v>248.64</v>
      </c>
      <c r="O1796">
        <v>76</v>
      </c>
      <c r="P1796">
        <v>76</v>
      </c>
      <c r="Q1796" t="s">
        <v>97</v>
      </c>
      <c r="R1796">
        <v>30</v>
      </c>
      <c r="S1796" s="19">
        <v>0.45833333333333331</v>
      </c>
      <c r="T1796">
        <v>0</v>
      </c>
      <c r="U1796" s="19"/>
      <c r="V1796" t="s">
        <v>97</v>
      </c>
      <c r="W1796">
        <v>7</v>
      </c>
      <c r="X1796" t="s">
        <v>100</v>
      </c>
      <c r="Y1796" t="b">
        <v>0</v>
      </c>
    </row>
    <row r="1797" spans="1:25" x14ac:dyDescent="0.25">
      <c r="A1797" t="s">
        <v>92</v>
      </c>
      <c r="B1797" t="s">
        <v>426</v>
      </c>
      <c r="C1797" t="s">
        <v>290</v>
      </c>
      <c r="D1797" t="s">
        <v>172</v>
      </c>
      <c r="E1797" t="s">
        <v>173</v>
      </c>
      <c r="F1797" t="s">
        <v>97</v>
      </c>
      <c r="G1797">
        <v>21749</v>
      </c>
      <c r="H1797" t="s">
        <v>428</v>
      </c>
      <c r="I1797">
        <v>1</v>
      </c>
      <c r="J1797" t="s">
        <v>103</v>
      </c>
      <c r="K1797" s="19">
        <v>0.27083333333333331</v>
      </c>
      <c r="L1797" s="19">
        <v>0.625</v>
      </c>
      <c r="M1797">
        <v>8.5</v>
      </c>
      <c r="N1797">
        <v>284.16000000000003</v>
      </c>
      <c r="O1797">
        <v>76</v>
      </c>
      <c r="P1797">
        <v>76</v>
      </c>
      <c r="Q1797" t="s">
        <v>97</v>
      </c>
      <c r="R1797">
        <v>30</v>
      </c>
      <c r="S1797" s="19">
        <v>0.47916666666666669</v>
      </c>
      <c r="T1797">
        <v>0</v>
      </c>
      <c r="U1797" s="19"/>
      <c r="V1797" t="s">
        <v>97</v>
      </c>
      <c r="W1797">
        <v>8</v>
      </c>
      <c r="X1797" t="s">
        <v>100</v>
      </c>
      <c r="Y1797" t="b">
        <v>0</v>
      </c>
    </row>
    <row r="1798" spans="1:25" x14ac:dyDescent="0.25">
      <c r="A1798" t="s">
        <v>92</v>
      </c>
      <c r="B1798" t="s">
        <v>426</v>
      </c>
      <c r="C1798" t="s">
        <v>290</v>
      </c>
      <c r="D1798" t="s">
        <v>172</v>
      </c>
      <c r="E1798" t="s">
        <v>173</v>
      </c>
      <c r="F1798" t="s">
        <v>97</v>
      </c>
      <c r="G1798">
        <v>21749</v>
      </c>
      <c r="H1798" t="s">
        <v>428</v>
      </c>
      <c r="I1798">
        <v>2</v>
      </c>
      <c r="J1798" t="s">
        <v>113</v>
      </c>
      <c r="K1798" s="19">
        <v>0.25</v>
      </c>
      <c r="L1798" s="19">
        <v>0.58333333333333337</v>
      </c>
      <c r="M1798">
        <v>8</v>
      </c>
      <c r="N1798">
        <v>399.6</v>
      </c>
      <c r="O1798">
        <v>76</v>
      </c>
      <c r="P1798">
        <v>76</v>
      </c>
      <c r="Q1798" t="s">
        <v>97</v>
      </c>
      <c r="R1798">
        <v>30</v>
      </c>
      <c r="S1798" s="19">
        <v>0.45833333333333331</v>
      </c>
      <c r="T1798">
        <v>0</v>
      </c>
      <c r="U1798" s="19"/>
      <c r="V1798" t="s">
        <v>97</v>
      </c>
      <c r="W1798">
        <v>7.5</v>
      </c>
      <c r="X1798" t="s">
        <v>100</v>
      </c>
      <c r="Y1798" t="b">
        <v>0</v>
      </c>
    </row>
    <row r="1799" spans="1:25" x14ac:dyDescent="0.25">
      <c r="A1799" t="s">
        <v>92</v>
      </c>
      <c r="B1799" t="s">
        <v>426</v>
      </c>
      <c r="C1799" t="s">
        <v>290</v>
      </c>
      <c r="D1799" t="s">
        <v>172</v>
      </c>
      <c r="E1799" t="s">
        <v>173</v>
      </c>
      <c r="F1799" t="s">
        <v>97</v>
      </c>
      <c r="G1799">
        <v>21749</v>
      </c>
      <c r="H1799" t="s">
        <v>428</v>
      </c>
      <c r="I1799">
        <v>2</v>
      </c>
      <c r="J1799" t="s">
        <v>114</v>
      </c>
      <c r="K1799" s="19">
        <v>0.29166666666666669</v>
      </c>
      <c r="L1799" s="19">
        <v>0.625</v>
      </c>
      <c r="M1799">
        <v>8</v>
      </c>
      <c r="N1799">
        <v>466.2</v>
      </c>
      <c r="O1799">
        <v>76</v>
      </c>
      <c r="P1799">
        <v>76</v>
      </c>
      <c r="Q1799" t="s">
        <v>97</v>
      </c>
      <c r="R1799">
        <v>30</v>
      </c>
      <c r="S1799" s="19">
        <v>0.5</v>
      </c>
      <c r="T1799">
        <v>0</v>
      </c>
      <c r="U1799" s="19"/>
      <c r="V1799" t="s">
        <v>97</v>
      </c>
      <c r="W1799">
        <v>7.5</v>
      </c>
      <c r="X1799" t="s">
        <v>100</v>
      </c>
      <c r="Y1799" t="b">
        <v>0</v>
      </c>
    </row>
    <row r="1800" spans="1:25" x14ac:dyDescent="0.25">
      <c r="A1800" t="s">
        <v>92</v>
      </c>
      <c r="B1800" t="s">
        <v>426</v>
      </c>
      <c r="C1800" t="s">
        <v>290</v>
      </c>
      <c r="D1800" t="s">
        <v>172</v>
      </c>
      <c r="E1800" t="s">
        <v>173</v>
      </c>
      <c r="F1800" t="s">
        <v>97</v>
      </c>
      <c r="G1800">
        <v>21876</v>
      </c>
      <c r="H1800" t="s">
        <v>302</v>
      </c>
      <c r="I1800">
        <v>1</v>
      </c>
      <c r="J1800" t="s">
        <v>101</v>
      </c>
      <c r="K1800" s="19">
        <v>0.27083333333333331</v>
      </c>
      <c r="L1800" s="19">
        <v>0.625</v>
      </c>
      <c r="M1800">
        <v>8.5</v>
      </c>
      <c r="N1800">
        <v>280.88</v>
      </c>
      <c r="O1800">
        <v>64</v>
      </c>
      <c r="P1800">
        <v>76</v>
      </c>
      <c r="Q1800" t="s">
        <v>97</v>
      </c>
      <c r="R1800">
        <v>30</v>
      </c>
      <c r="S1800" s="19">
        <v>0.47916666666666669</v>
      </c>
      <c r="T1800">
        <v>0</v>
      </c>
      <c r="U1800" s="19"/>
      <c r="V1800" t="s">
        <v>97</v>
      </c>
      <c r="W1800">
        <v>8</v>
      </c>
      <c r="X1800" t="s">
        <v>100</v>
      </c>
      <c r="Y1800" t="b">
        <v>0</v>
      </c>
    </row>
    <row r="1801" spans="1:25" x14ac:dyDescent="0.25">
      <c r="A1801" t="s">
        <v>92</v>
      </c>
      <c r="B1801" t="s">
        <v>426</v>
      </c>
      <c r="C1801" t="s">
        <v>290</v>
      </c>
      <c r="D1801" t="s">
        <v>172</v>
      </c>
      <c r="E1801" t="s">
        <v>173</v>
      </c>
      <c r="F1801" t="s">
        <v>97</v>
      </c>
      <c r="G1801">
        <v>21876</v>
      </c>
      <c r="H1801" t="s">
        <v>302</v>
      </c>
      <c r="I1801">
        <v>2</v>
      </c>
      <c r="J1801" t="s">
        <v>99</v>
      </c>
      <c r="K1801" s="19">
        <v>0.29166666666666669</v>
      </c>
      <c r="L1801" s="19">
        <v>0.625</v>
      </c>
      <c r="M1801">
        <v>8</v>
      </c>
      <c r="N1801">
        <v>263.32</v>
      </c>
      <c r="O1801">
        <v>64</v>
      </c>
      <c r="P1801">
        <v>76</v>
      </c>
      <c r="Q1801" t="s">
        <v>97</v>
      </c>
      <c r="R1801">
        <v>30</v>
      </c>
      <c r="S1801" s="19">
        <v>0.5</v>
      </c>
      <c r="T1801">
        <v>0</v>
      </c>
      <c r="U1801" s="19"/>
      <c r="V1801" t="s">
        <v>97</v>
      </c>
      <c r="W1801">
        <v>7.5</v>
      </c>
      <c r="X1801" t="s">
        <v>100</v>
      </c>
      <c r="Y1801" t="b">
        <v>0</v>
      </c>
    </row>
    <row r="1802" spans="1:25" x14ac:dyDescent="0.25">
      <c r="A1802" t="s">
        <v>92</v>
      </c>
      <c r="B1802" t="s">
        <v>426</v>
      </c>
      <c r="C1802" t="s">
        <v>290</v>
      </c>
      <c r="D1802" t="s">
        <v>172</v>
      </c>
      <c r="E1802" t="s">
        <v>173</v>
      </c>
      <c r="F1802" t="s">
        <v>97</v>
      </c>
      <c r="G1802">
        <v>22883</v>
      </c>
      <c r="H1802" t="s">
        <v>429</v>
      </c>
      <c r="I1802">
        <v>1</v>
      </c>
      <c r="J1802" t="s">
        <v>105</v>
      </c>
      <c r="K1802" s="19">
        <v>0.27083333333333331</v>
      </c>
      <c r="L1802" s="19">
        <v>0.625</v>
      </c>
      <c r="M1802">
        <v>8.5</v>
      </c>
      <c r="N1802">
        <v>280.88</v>
      </c>
      <c r="O1802">
        <v>64</v>
      </c>
      <c r="P1802">
        <v>76</v>
      </c>
      <c r="Q1802" t="s">
        <v>97</v>
      </c>
      <c r="R1802">
        <v>30</v>
      </c>
      <c r="S1802" s="19">
        <v>0.47916666666666669</v>
      </c>
      <c r="T1802">
        <v>0</v>
      </c>
      <c r="U1802" s="19"/>
      <c r="V1802" t="s">
        <v>97</v>
      </c>
      <c r="W1802">
        <v>8</v>
      </c>
      <c r="X1802" t="s">
        <v>100</v>
      </c>
      <c r="Y1802" t="b">
        <v>0</v>
      </c>
    </row>
    <row r="1803" spans="1:25" x14ac:dyDescent="0.25">
      <c r="A1803" t="s">
        <v>92</v>
      </c>
      <c r="B1803" t="s">
        <v>426</v>
      </c>
      <c r="C1803" t="s">
        <v>290</v>
      </c>
      <c r="D1803" t="s">
        <v>172</v>
      </c>
      <c r="E1803" t="s">
        <v>173</v>
      </c>
      <c r="F1803" t="s">
        <v>97</v>
      </c>
      <c r="G1803">
        <v>22883</v>
      </c>
      <c r="H1803" t="s">
        <v>429</v>
      </c>
      <c r="I1803">
        <v>1</v>
      </c>
      <c r="J1803" t="s">
        <v>101</v>
      </c>
      <c r="K1803" s="19">
        <v>0.27083333333333331</v>
      </c>
      <c r="L1803" s="19">
        <v>0.625</v>
      </c>
      <c r="M1803">
        <v>8.5</v>
      </c>
      <c r="N1803">
        <v>280.88</v>
      </c>
      <c r="O1803">
        <v>64</v>
      </c>
      <c r="P1803">
        <v>76</v>
      </c>
      <c r="Q1803" t="s">
        <v>97</v>
      </c>
      <c r="R1803">
        <v>30</v>
      </c>
      <c r="S1803" s="19">
        <v>0.47916666666666669</v>
      </c>
      <c r="T1803">
        <v>0</v>
      </c>
      <c r="U1803" s="19"/>
      <c r="V1803" t="s">
        <v>97</v>
      </c>
      <c r="W1803">
        <v>8</v>
      </c>
      <c r="X1803" t="s">
        <v>100</v>
      </c>
      <c r="Y1803" t="b">
        <v>0</v>
      </c>
    </row>
    <row r="1804" spans="1:25" x14ac:dyDescent="0.25">
      <c r="A1804" t="s">
        <v>92</v>
      </c>
      <c r="B1804" t="s">
        <v>426</v>
      </c>
      <c r="C1804" t="s">
        <v>290</v>
      </c>
      <c r="D1804" t="s">
        <v>172</v>
      </c>
      <c r="E1804" t="s">
        <v>173</v>
      </c>
      <c r="F1804" t="s">
        <v>97</v>
      </c>
      <c r="G1804">
        <v>22883</v>
      </c>
      <c r="H1804" t="s">
        <v>429</v>
      </c>
      <c r="I1804">
        <v>2</v>
      </c>
      <c r="J1804" t="s">
        <v>105</v>
      </c>
      <c r="K1804" s="19">
        <v>0.27083333333333331</v>
      </c>
      <c r="L1804" s="19">
        <v>0.625</v>
      </c>
      <c r="M1804">
        <v>8.5</v>
      </c>
      <c r="N1804">
        <v>280.88</v>
      </c>
      <c r="O1804">
        <v>64</v>
      </c>
      <c r="P1804">
        <v>76</v>
      </c>
      <c r="Q1804" t="s">
        <v>97</v>
      </c>
      <c r="R1804">
        <v>30</v>
      </c>
      <c r="S1804" s="19">
        <v>0.47916666666666669</v>
      </c>
      <c r="T1804">
        <v>0</v>
      </c>
      <c r="U1804" s="19"/>
      <c r="V1804" t="s">
        <v>97</v>
      </c>
      <c r="W1804">
        <v>8</v>
      </c>
      <c r="X1804" t="s">
        <v>100</v>
      </c>
      <c r="Y1804" t="b">
        <v>0</v>
      </c>
    </row>
    <row r="1805" spans="1:25" x14ac:dyDescent="0.25">
      <c r="A1805" t="s">
        <v>92</v>
      </c>
      <c r="B1805" t="s">
        <v>426</v>
      </c>
      <c r="C1805" t="s">
        <v>290</v>
      </c>
      <c r="D1805" t="s">
        <v>172</v>
      </c>
      <c r="E1805" t="s">
        <v>173</v>
      </c>
      <c r="F1805" t="s">
        <v>97</v>
      </c>
      <c r="G1805">
        <v>22883</v>
      </c>
      <c r="H1805" t="s">
        <v>429</v>
      </c>
      <c r="I1805">
        <v>2</v>
      </c>
      <c r="J1805" t="s">
        <v>99</v>
      </c>
      <c r="K1805" s="19">
        <v>0.27083333333333331</v>
      </c>
      <c r="L1805" s="19">
        <v>0.625</v>
      </c>
      <c r="M1805">
        <v>8.5</v>
      </c>
      <c r="N1805">
        <v>280.88</v>
      </c>
      <c r="O1805">
        <v>64</v>
      </c>
      <c r="P1805">
        <v>76</v>
      </c>
      <c r="Q1805" t="s">
        <v>97</v>
      </c>
      <c r="R1805">
        <v>30</v>
      </c>
      <c r="S1805" s="19">
        <v>0.47916666666666669</v>
      </c>
      <c r="T1805">
        <v>0</v>
      </c>
      <c r="U1805" s="19"/>
      <c r="V1805" t="s">
        <v>97</v>
      </c>
      <c r="W1805">
        <v>8</v>
      </c>
      <c r="X1805" t="s">
        <v>100</v>
      </c>
      <c r="Y1805" t="b">
        <v>0</v>
      </c>
    </row>
    <row r="1806" spans="1:25" x14ac:dyDescent="0.25">
      <c r="A1806" t="s">
        <v>92</v>
      </c>
      <c r="B1806" t="s">
        <v>426</v>
      </c>
      <c r="C1806" t="s">
        <v>290</v>
      </c>
      <c r="D1806" t="s">
        <v>172</v>
      </c>
      <c r="E1806" t="s">
        <v>173</v>
      </c>
      <c r="F1806" t="s">
        <v>97</v>
      </c>
      <c r="G1806">
        <v>22883</v>
      </c>
      <c r="H1806" t="s">
        <v>429</v>
      </c>
      <c r="I1806">
        <v>2</v>
      </c>
      <c r="J1806" t="s">
        <v>113</v>
      </c>
      <c r="K1806" s="19">
        <v>0.27083333333333331</v>
      </c>
      <c r="L1806" s="19">
        <v>0.625</v>
      </c>
      <c r="M1806">
        <v>8.5</v>
      </c>
      <c r="N1806">
        <v>421.32</v>
      </c>
      <c r="O1806">
        <v>64</v>
      </c>
      <c r="P1806">
        <v>76</v>
      </c>
      <c r="Q1806" t="s">
        <v>97</v>
      </c>
      <c r="R1806">
        <v>30</v>
      </c>
      <c r="S1806" s="19">
        <v>0.47916666666666669</v>
      </c>
      <c r="T1806">
        <v>0</v>
      </c>
      <c r="U1806" s="19"/>
      <c r="V1806" t="s">
        <v>97</v>
      </c>
      <c r="W1806">
        <v>8</v>
      </c>
      <c r="X1806" t="s">
        <v>100</v>
      </c>
      <c r="Y1806" t="b">
        <v>0</v>
      </c>
    </row>
    <row r="1807" spans="1:25" x14ac:dyDescent="0.25">
      <c r="A1807" t="s">
        <v>92</v>
      </c>
      <c r="B1807" t="s">
        <v>426</v>
      </c>
      <c r="C1807" t="s">
        <v>290</v>
      </c>
      <c r="D1807" t="s">
        <v>172</v>
      </c>
      <c r="E1807" t="s">
        <v>173</v>
      </c>
      <c r="F1807" t="s">
        <v>97</v>
      </c>
      <c r="G1807">
        <v>22883</v>
      </c>
      <c r="H1807" t="s">
        <v>429</v>
      </c>
      <c r="I1807">
        <v>2</v>
      </c>
      <c r="J1807" t="s">
        <v>114</v>
      </c>
      <c r="K1807" s="19">
        <v>0.27083333333333331</v>
      </c>
      <c r="L1807" s="19">
        <v>0.625</v>
      </c>
      <c r="M1807">
        <v>8.5</v>
      </c>
      <c r="N1807">
        <v>491.54</v>
      </c>
      <c r="O1807">
        <v>64</v>
      </c>
      <c r="P1807">
        <v>76</v>
      </c>
      <c r="Q1807" t="s">
        <v>97</v>
      </c>
      <c r="R1807">
        <v>30</v>
      </c>
      <c r="S1807" s="19">
        <v>0.47916666666666669</v>
      </c>
      <c r="T1807">
        <v>0</v>
      </c>
      <c r="U1807" s="19"/>
      <c r="V1807" t="s">
        <v>97</v>
      </c>
      <c r="W1807">
        <v>8</v>
      </c>
      <c r="X1807" t="s">
        <v>100</v>
      </c>
      <c r="Y1807" t="b">
        <v>0</v>
      </c>
    </row>
    <row r="1808" spans="1:25" x14ac:dyDescent="0.25">
      <c r="A1808" t="s">
        <v>92</v>
      </c>
      <c r="B1808" t="s">
        <v>426</v>
      </c>
      <c r="C1808" t="s">
        <v>290</v>
      </c>
      <c r="D1808" t="s">
        <v>172</v>
      </c>
      <c r="E1808" t="s">
        <v>173</v>
      </c>
      <c r="F1808" t="s">
        <v>97</v>
      </c>
      <c r="G1808">
        <v>22883</v>
      </c>
      <c r="H1808" t="s">
        <v>429</v>
      </c>
      <c r="I1808">
        <v>2</v>
      </c>
      <c r="J1808" t="s">
        <v>102</v>
      </c>
      <c r="K1808" s="19">
        <v>0.27083333333333331</v>
      </c>
      <c r="L1808" s="19">
        <v>0.625</v>
      </c>
      <c r="M1808">
        <v>8.5</v>
      </c>
      <c r="N1808">
        <v>280.88</v>
      </c>
      <c r="O1808">
        <v>64</v>
      </c>
      <c r="P1808">
        <v>76</v>
      </c>
      <c r="Q1808" t="s">
        <v>97</v>
      </c>
      <c r="R1808">
        <v>30</v>
      </c>
      <c r="S1808" s="19">
        <v>0.47916666666666669</v>
      </c>
      <c r="T1808">
        <v>0</v>
      </c>
      <c r="U1808" s="19"/>
      <c r="V1808" t="s">
        <v>97</v>
      </c>
      <c r="W1808">
        <v>8</v>
      </c>
      <c r="X1808" t="s">
        <v>100</v>
      </c>
      <c r="Y1808" t="b">
        <v>0</v>
      </c>
    </row>
    <row r="1809" spans="1:25" x14ac:dyDescent="0.25">
      <c r="A1809" t="s">
        <v>92</v>
      </c>
      <c r="B1809" t="s">
        <v>426</v>
      </c>
      <c r="C1809" t="s">
        <v>290</v>
      </c>
      <c r="D1809" t="s">
        <v>172</v>
      </c>
      <c r="E1809" t="s">
        <v>173</v>
      </c>
      <c r="F1809" t="s">
        <v>97</v>
      </c>
      <c r="G1809">
        <v>22883</v>
      </c>
      <c r="H1809" t="s">
        <v>429</v>
      </c>
      <c r="I1809">
        <v>2</v>
      </c>
      <c r="J1809" t="s">
        <v>103</v>
      </c>
      <c r="K1809" s="19">
        <v>0.27083333333333331</v>
      </c>
      <c r="L1809" s="19">
        <v>0.625</v>
      </c>
      <c r="M1809">
        <v>8.5</v>
      </c>
      <c r="N1809">
        <v>280.88</v>
      </c>
      <c r="O1809">
        <v>64</v>
      </c>
      <c r="P1809">
        <v>76</v>
      </c>
      <c r="Q1809" t="s">
        <v>97</v>
      </c>
      <c r="R1809">
        <v>30</v>
      </c>
      <c r="S1809" s="19">
        <v>0.47916666666666669</v>
      </c>
      <c r="T1809">
        <v>0</v>
      </c>
      <c r="U1809" s="19"/>
      <c r="V1809" t="s">
        <v>97</v>
      </c>
      <c r="W1809">
        <v>8</v>
      </c>
      <c r="X1809" t="s">
        <v>100</v>
      </c>
      <c r="Y1809" t="b">
        <v>0</v>
      </c>
    </row>
    <row r="1810" spans="1:25" x14ac:dyDescent="0.25">
      <c r="A1810" t="s">
        <v>92</v>
      </c>
      <c r="B1810" t="s">
        <v>426</v>
      </c>
      <c r="C1810" t="s">
        <v>290</v>
      </c>
      <c r="D1810" t="s">
        <v>172</v>
      </c>
      <c r="E1810" t="s">
        <v>173</v>
      </c>
      <c r="F1810" t="s">
        <v>97</v>
      </c>
      <c r="G1810">
        <v>22976</v>
      </c>
      <c r="H1810" t="s">
        <v>430</v>
      </c>
      <c r="I1810">
        <v>1</v>
      </c>
      <c r="J1810" t="s">
        <v>99</v>
      </c>
      <c r="K1810" s="19">
        <v>0.27083333333333331</v>
      </c>
      <c r="L1810" s="19">
        <v>0.625</v>
      </c>
      <c r="M1810">
        <v>8.5</v>
      </c>
      <c r="N1810">
        <v>284.16000000000003</v>
      </c>
      <c r="O1810">
        <v>76</v>
      </c>
      <c r="P1810">
        <v>76</v>
      </c>
      <c r="Q1810" t="s">
        <v>97</v>
      </c>
      <c r="R1810">
        <v>30</v>
      </c>
      <c r="S1810" s="19">
        <v>0.47916666666666669</v>
      </c>
      <c r="T1810">
        <v>0</v>
      </c>
      <c r="U1810" s="19"/>
      <c r="V1810" t="s">
        <v>97</v>
      </c>
      <c r="W1810">
        <v>8</v>
      </c>
      <c r="X1810" t="s">
        <v>100</v>
      </c>
      <c r="Y1810" t="b">
        <v>0</v>
      </c>
    </row>
    <row r="1811" spans="1:25" x14ac:dyDescent="0.25">
      <c r="A1811" t="s">
        <v>92</v>
      </c>
      <c r="B1811" t="s">
        <v>426</v>
      </c>
      <c r="C1811" t="s">
        <v>290</v>
      </c>
      <c r="D1811" t="s">
        <v>172</v>
      </c>
      <c r="E1811" t="s">
        <v>173</v>
      </c>
      <c r="F1811" t="s">
        <v>97</v>
      </c>
      <c r="G1811">
        <v>22976</v>
      </c>
      <c r="H1811" t="s">
        <v>430</v>
      </c>
      <c r="I1811">
        <v>1</v>
      </c>
      <c r="J1811" t="s">
        <v>113</v>
      </c>
      <c r="K1811" s="19">
        <v>0.27083333333333331</v>
      </c>
      <c r="L1811" s="19">
        <v>0.625</v>
      </c>
      <c r="M1811">
        <v>8.5</v>
      </c>
      <c r="N1811">
        <v>426.24</v>
      </c>
      <c r="O1811">
        <v>76</v>
      </c>
      <c r="P1811">
        <v>76</v>
      </c>
      <c r="Q1811" t="s">
        <v>97</v>
      </c>
      <c r="R1811">
        <v>30</v>
      </c>
      <c r="S1811" s="19">
        <v>0.47916666666666669</v>
      </c>
      <c r="T1811">
        <v>0</v>
      </c>
      <c r="U1811" s="19"/>
      <c r="V1811" t="s">
        <v>97</v>
      </c>
      <c r="W1811">
        <v>8</v>
      </c>
      <c r="X1811" t="s">
        <v>100</v>
      </c>
      <c r="Y1811" t="b">
        <v>0</v>
      </c>
    </row>
    <row r="1812" spans="1:25" x14ac:dyDescent="0.25">
      <c r="A1812" t="s">
        <v>92</v>
      </c>
      <c r="B1812" t="s">
        <v>426</v>
      </c>
      <c r="C1812" t="s">
        <v>290</v>
      </c>
      <c r="D1812" t="s">
        <v>172</v>
      </c>
      <c r="E1812" t="s">
        <v>173</v>
      </c>
      <c r="F1812" t="s">
        <v>97</v>
      </c>
      <c r="G1812">
        <v>22976</v>
      </c>
      <c r="H1812" t="s">
        <v>430</v>
      </c>
      <c r="I1812">
        <v>1</v>
      </c>
      <c r="J1812" t="s">
        <v>114</v>
      </c>
      <c r="K1812" s="19">
        <v>0.27083333333333331</v>
      </c>
      <c r="L1812" s="19">
        <v>0.625</v>
      </c>
      <c r="M1812">
        <v>8.5</v>
      </c>
      <c r="N1812">
        <v>497.28</v>
      </c>
      <c r="O1812">
        <v>76</v>
      </c>
      <c r="P1812">
        <v>76</v>
      </c>
      <c r="Q1812" t="s">
        <v>97</v>
      </c>
      <c r="R1812">
        <v>30</v>
      </c>
      <c r="S1812" s="19">
        <v>0.47916666666666669</v>
      </c>
      <c r="T1812">
        <v>0</v>
      </c>
      <c r="U1812" s="19"/>
      <c r="V1812" t="s">
        <v>97</v>
      </c>
      <c r="W1812">
        <v>8</v>
      </c>
      <c r="X1812" t="s">
        <v>100</v>
      </c>
      <c r="Y1812" t="b">
        <v>0</v>
      </c>
    </row>
    <row r="1813" spans="1:25" x14ac:dyDescent="0.25">
      <c r="A1813" t="s">
        <v>92</v>
      </c>
      <c r="B1813" t="s">
        <v>426</v>
      </c>
      <c r="C1813" t="s">
        <v>290</v>
      </c>
      <c r="D1813" t="s">
        <v>172</v>
      </c>
      <c r="E1813" t="s">
        <v>173</v>
      </c>
      <c r="F1813" t="s">
        <v>97</v>
      </c>
      <c r="G1813">
        <v>22976</v>
      </c>
      <c r="H1813" t="s">
        <v>430</v>
      </c>
      <c r="I1813">
        <v>1</v>
      </c>
      <c r="J1813" t="s">
        <v>102</v>
      </c>
      <c r="K1813" s="19">
        <v>0.27083333333333331</v>
      </c>
      <c r="L1813" s="19">
        <v>0.625</v>
      </c>
      <c r="M1813">
        <v>8.5</v>
      </c>
      <c r="N1813">
        <v>284.16000000000003</v>
      </c>
      <c r="O1813">
        <v>76</v>
      </c>
      <c r="P1813">
        <v>76</v>
      </c>
      <c r="Q1813" t="s">
        <v>97</v>
      </c>
      <c r="R1813">
        <v>30</v>
      </c>
      <c r="S1813" s="19">
        <v>0.47916666666666669</v>
      </c>
      <c r="T1813">
        <v>0</v>
      </c>
      <c r="U1813" s="19"/>
      <c r="V1813" t="s">
        <v>97</v>
      </c>
      <c r="W1813">
        <v>8</v>
      </c>
      <c r="X1813" t="s">
        <v>100</v>
      </c>
      <c r="Y1813" t="b">
        <v>0</v>
      </c>
    </row>
    <row r="1814" spans="1:25" x14ac:dyDescent="0.25">
      <c r="A1814" t="s">
        <v>92</v>
      </c>
      <c r="B1814" t="s">
        <v>426</v>
      </c>
      <c r="C1814" t="s">
        <v>290</v>
      </c>
      <c r="D1814" t="s">
        <v>172</v>
      </c>
      <c r="E1814" t="s">
        <v>173</v>
      </c>
      <c r="F1814" t="s">
        <v>97</v>
      </c>
      <c r="G1814">
        <v>22976</v>
      </c>
      <c r="H1814" t="s">
        <v>430</v>
      </c>
      <c r="I1814">
        <v>1</v>
      </c>
      <c r="J1814" t="s">
        <v>103</v>
      </c>
      <c r="K1814" s="19">
        <v>0.27083333333333331</v>
      </c>
      <c r="L1814" s="19">
        <v>0.625</v>
      </c>
      <c r="M1814">
        <v>8.5</v>
      </c>
      <c r="N1814">
        <v>284.16000000000003</v>
      </c>
      <c r="O1814">
        <v>76</v>
      </c>
      <c r="P1814">
        <v>76</v>
      </c>
      <c r="Q1814" t="s">
        <v>97</v>
      </c>
      <c r="R1814">
        <v>30</v>
      </c>
      <c r="S1814" s="19">
        <v>0.47916666666666669</v>
      </c>
      <c r="T1814">
        <v>0</v>
      </c>
      <c r="U1814" s="19"/>
      <c r="V1814" t="s">
        <v>97</v>
      </c>
      <c r="W1814">
        <v>8</v>
      </c>
      <c r="X1814" t="s">
        <v>100</v>
      </c>
      <c r="Y1814" t="b">
        <v>0</v>
      </c>
    </row>
    <row r="1815" spans="1:25" x14ac:dyDescent="0.25">
      <c r="A1815" t="s">
        <v>92</v>
      </c>
      <c r="B1815" t="s">
        <v>426</v>
      </c>
      <c r="C1815" t="s">
        <v>290</v>
      </c>
      <c r="D1815" t="s">
        <v>172</v>
      </c>
      <c r="E1815" t="s">
        <v>173</v>
      </c>
      <c r="F1815" t="s">
        <v>97</v>
      </c>
      <c r="G1815">
        <v>22976</v>
      </c>
      <c r="H1815" t="s">
        <v>430</v>
      </c>
      <c r="I1815">
        <v>2</v>
      </c>
      <c r="J1815" t="s">
        <v>105</v>
      </c>
      <c r="K1815" s="19">
        <v>0.29166666666666669</v>
      </c>
      <c r="L1815" s="19">
        <v>0.625</v>
      </c>
      <c r="M1815">
        <v>8</v>
      </c>
      <c r="N1815">
        <v>266.39999999999998</v>
      </c>
      <c r="O1815">
        <v>76</v>
      </c>
      <c r="P1815">
        <v>76</v>
      </c>
      <c r="Q1815" t="s">
        <v>97</v>
      </c>
      <c r="R1815">
        <v>30</v>
      </c>
      <c r="S1815" s="19">
        <v>0.5</v>
      </c>
      <c r="T1815">
        <v>0</v>
      </c>
      <c r="U1815" s="19"/>
      <c r="V1815" t="s">
        <v>97</v>
      </c>
      <c r="W1815">
        <v>7.5</v>
      </c>
      <c r="X1815" t="s">
        <v>100</v>
      </c>
      <c r="Y1815" t="b">
        <v>0</v>
      </c>
    </row>
    <row r="1816" spans="1:25" x14ac:dyDescent="0.25">
      <c r="A1816" t="s">
        <v>92</v>
      </c>
      <c r="B1816" t="s">
        <v>426</v>
      </c>
      <c r="C1816" t="s">
        <v>290</v>
      </c>
      <c r="D1816" t="s">
        <v>172</v>
      </c>
      <c r="E1816" t="s">
        <v>173</v>
      </c>
      <c r="F1816" t="s">
        <v>97</v>
      </c>
      <c r="G1816">
        <v>22976</v>
      </c>
      <c r="H1816" t="s">
        <v>430</v>
      </c>
      <c r="I1816">
        <v>2</v>
      </c>
      <c r="J1816" t="s">
        <v>99</v>
      </c>
      <c r="K1816" s="19">
        <v>0.29166666666666669</v>
      </c>
      <c r="L1816" s="19">
        <v>0.60416666666666663</v>
      </c>
      <c r="M1816">
        <v>7.5</v>
      </c>
      <c r="N1816">
        <v>248.64</v>
      </c>
      <c r="O1816">
        <v>76</v>
      </c>
      <c r="P1816">
        <v>76</v>
      </c>
      <c r="Q1816" t="s">
        <v>97</v>
      </c>
      <c r="R1816">
        <v>30</v>
      </c>
      <c r="S1816" s="19">
        <v>0.45833333333333331</v>
      </c>
      <c r="T1816">
        <v>0</v>
      </c>
      <c r="U1816" s="19"/>
      <c r="V1816" t="s">
        <v>97</v>
      </c>
      <c r="W1816">
        <v>7</v>
      </c>
      <c r="X1816" t="s">
        <v>100</v>
      </c>
      <c r="Y1816" t="b">
        <v>0</v>
      </c>
    </row>
    <row r="1817" spans="1:25" x14ac:dyDescent="0.25">
      <c r="A1817" t="s">
        <v>92</v>
      </c>
      <c r="B1817" t="s">
        <v>426</v>
      </c>
      <c r="C1817" t="s">
        <v>290</v>
      </c>
      <c r="D1817" t="s">
        <v>172</v>
      </c>
      <c r="E1817" t="s">
        <v>173</v>
      </c>
      <c r="F1817" t="s">
        <v>97</v>
      </c>
      <c r="G1817">
        <v>22976</v>
      </c>
      <c r="H1817" t="s">
        <v>430</v>
      </c>
      <c r="I1817">
        <v>2</v>
      </c>
      <c r="J1817" t="s">
        <v>113</v>
      </c>
      <c r="K1817" s="19">
        <v>0.29166666666666669</v>
      </c>
      <c r="L1817" s="19">
        <v>0.60416666666666663</v>
      </c>
      <c r="M1817">
        <v>7.5</v>
      </c>
      <c r="N1817">
        <v>372.96</v>
      </c>
      <c r="O1817">
        <v>76</v>
      </c>
      <c r="P1817">
        <v>76</v>
      </c>
      <c r="Q1817" t="s">
        <v>97</v>
      </c>
      <c r="R1817">
        <v>30</v>
      </c>
      <c r="S1817" s="19">
        <v>0.45833333333333331</v>
      </c>
      <c r="T1817">
        <v>0</v>
      </c>
      <c r="U1817" s="19"/>
      <c r="V1817" t="s">
        <v>97</v>
      </c>
      <c r="W1817">
        <v>7</v>
      </c>
      <c r="X1817" t="s">
        <v>100</v>
      </c>
      <c r="Y1817" t="b">
        <v>0</v>
      </c>
    </row>
    <row r="1818" spans="1:25" x14ac:dyDescent="0.25">
      <c r="A1818" t="s">
        <v>92</v>
      </c>
      <c r="B1818" t="s">
        <v>426</v>
      </c>
      <c r="C1818" t="s">
        <v>290</v>
      </c>
      <c r="D1818" t="s">
        <v>172</v>
      </c>
      <c r="E1818" t="s">
        <v>173</v>
      </c>
      <c r="F1818" t="s">
        <v>97</v>
      </c>
      <c r="G1818">
        <v>22976</v>
      </c>
      <c r="H1818" t="s">
        <v>430</v>
      </c>
      <c r="I1818">
        <v>2</v>
      </c>
      <c r="J1818" t="s">
        <v>114</v>
      </c>
      <c r="K1818" s="19">
        <v>0.29166666666666669</v>
      </c>
      <c r="L1818" s="19">
        <v>0.60416666666666663</v>
      </c>
      <c r="M1818">
        <v>7.5</v>
      </c>
      <c r="N1818">
        <v>435.12</v>
      </c>
      <c r="O1818">
        <v>76</v>
      </c>
      <c r="P1818">
        <v>76</v>
      </c>
      <c r="Q1818" t="s">
        <v>97</v>
      </c>
      <c r="R1818">
        <v>30</v>
      </c>
      <c r="S1818" s="19">
        <v>0.45833333333333331</v>
      </c>
      <c r="T1818">
        <v>0</v>
      </c>
      <c r="U1818" s="19"/>
      <c r="V1818" t="s">
        <v>97</v>
      </c>
      <c r="W1818">
        <v>7</v>
      </c>
      <c r="X1818" t="s">
        <v>100</v>
      </c>
      <c r="Y1818" t="b">
        <v>0</v>
      </c>
    </row>
    <row r="1819" spans="1:25" x14ac:dyDescent="0.25">
      <c r="A1819" t="s">
        <v>92</v>
      </c>
      <c r="B1819" t="s">
        <v>426</v>
      </c>
      <c r="C1819" t="s">
        <v>290</v>
      </c>
      <c r="D1819" t="s">
        <v>172</v>
      </c>
      <c r="E1819" t="s">
        <v>173</v>
      </c>
      <c r="F1819" t="s">
        <v>97</v>
      </c>
      <c r="G1819">
        <v>22976</v>
      </c>
      <c r="H1819" t="s">
        <v>430</v>
      </c>
      <c r="I1819">
        <v>2</v>
      </c>
      <c r="J1819" t="s">
        <v>102</v>
      </c>
      <c r="K1819" s="19">
        <v>0.25</v>
      </c>
      <c r="L1819" s="19">
        <v>0.58333333333333337</v>
      </c>
      <c r="M1819">
        <v>8</v>
      </c>
      <c r="N1819">
        <v>266.39999999999998</v>
      </c>
      <c r="O1819">
        <v>76</v>
      </c>
      <c r="P1819">
        <v>76</v>
      </c>
      <c r="Q1819" t="s">
        <v>97</v>
      </c>
      <c r="R1819">
        <v>30</v>
      </c>
      <c r="S1819" s="19">
        <v>0.45833333333333331</v>
      </c>
      <c r="T1819">
        <v>0</v>
      </c>
      <c r="U1819" s="19"/>
      <c r="V1819" t="s">
        <v>97</v>
      </c>
      <c r="W1819">
        <v>7.5</v>
      </c>
      <c r="X1819" t="s">
        <v>100</v>
      </c>
      <c r="Y1819" t="b">
        <v>0</v>
      </c>
    </row>
    <row r="1820" spans="1:25" x14ac:dyDescent="0.25">
      <c r="A1820" t="s">
        <v>92</v>
      </c>
      <c r="B1820" t="s">
        <v>426</v>
      </c>
      <c r="C1820" t="s">
        <v>290</v>
      </c>
      <c r="D1820" t="s">
        <v>172</v>
      </c>
      <c r="E1820" t="s">
        <v>173</v>
      </c>
      <c r="F1820" t="s">
        <v>97</v>
      </c>
      <c r="G1820">
        <v>23134</v>
      </c>
      <c r="H1820" t="s">
        <v>431</v>
      </c>
      <c r="I1820">
        <v>2</v>
      </c>
      <c r="J1820" t="s">
        <v>101</v>
      </c>
      <c r="K1820" s="19">
        <v>0.29166666666666669</v>
      </c>
      <c r="L1820" s="19">
        <v>0.625</v>
      </c>
      <c r="M1820">
        <v>8</v>
      </c>
      <c r="N1820">
        <v>491.54</v>
      </c>
      <c r="O1820">
        <v>76</v>
      </c>
      <c r="P1820">
        <v>76</v>
      </c>
      <c r="Q1820" t="s">
        <v>97</v>
      </c>
      <c r="R1820">
        <v>30</v>
      </c>
      <c r="S1820" s="19">
        <v>0.5</v>
      </c>
      <c r="T1820">
        <v>0</v>
      </c>
      <c r="U1820" s="19"/>
      <c r="V1820" t="s">
        <v>97</v>
      </c>
      <c r="W1820">
        <v>7.5</v>
      </c>
      <c r="X1820" t="s">
        <v>100</v>
      </c>
      <c r="Y1820" t="b">
        <v>0</v>
      </c>
    </row>
    <row r="1821" spans="1:25" x14ac:dyDescent="0.25">
      <c r="A1821" t="s">
        <v>92</v>
      </c>
      <c r="B1821" t="s">
        <v>426</v>
      </c>
      <c r="C1821" t="s">
        <v>290</v>
      </c>
      <c r="D1821" t="s">
        <v>172</v>
      </c>
      <c r="E1821" t="s">
        <v>173</v>
      </c>
      <c r="F1821" t="s">
        <v>97</v>
      </c>
      <c r="G1821">
        <v>23134</v>
      </c>
      <c r="H1821" t="s">
        <v>431</v>
      </c>
      <c r="I1821">
        <v>2</v>
      </c>
      <c r="J1821" t="s">
        <v>103</v>
      </c>
      <c r="K1821" s="19">
        <v>0.29166666666666669</v>
      </c>
      <c r="L1821" s="19">
        <v>0.60416666666666663</v>
      </c>
      <c r="M1821">
        <v>7.5</v>
      </c>
      <c r="N1821">
        <v>245.77</v>
      </c>
      <c r="O1821">
        <v>76</v>
      </c>
      <c r="P1821">
        <v>76</v>
      </c>
      <c r="Q1821" t="s">
        <v>97</v>
      </c>
      <c r="R1821">
        <v>30</v>
      </c>
      <c r="S1821" s="19">
        <v>0.45833333333333331</v>
      </c>
      <c r="T1821">
        <v>0</v>
      </c>
      <c r="U1821" s="19"/>
      <c r="V1821" t="s">
        <v>97</v>
      </c>
      <c r="W1821">
        <v>7</v>
      </c>
      <c r="X1821" t="s">
        <v>100</v>
      </c>
      <c r="Y1821" t="b">
        <v>0</v>
      </c>
    </row>
    <row r="1822" spans="1:25" x14ac:dyDescent="0.25">
      <c r="A1822" t="s">
        <v>92</v>
      </c>
      <c r="B1822" t="s">
        <v>426</v>
      </c>
      <c r="C1822" t="s">
        <v>290</v>
      </c>
      <c r="D1822" t="s">
        <v>172</v>
      </c>
      <c r="E1822" t="s">
        <v>173</v>
      </c>
      <c r="F1822" t="s">
        <v>97</v>
      </c>
      <c r="G1822">
        <v>24310</v>
      </c>
      <c r="H1822" t="s">
        <v>432</v>
      </c>
      <c r="I1822">
        <v>2</v>
      </c>
      <c r="J1822" t="s">
        <v>113</v>
      </c>
      <c r="K1822" s="19">
        <v>0.27083333333333331</v>
      </c>
      <c r="L1822" s="19">
        <v>0.625</v>
      </c>
      <c r="M1822">
        <v>8.5</v>
      </c>
      <c r="N1822">
        <v>421.32</v>
      </c>
      <c r="O1822">
        <v>64</v>
      </c>
      <c r="P1822">
        <v>76</v>
      </c>
      <c r="Q1822" t="s">
        <v>97</v>
      </c>
      <c r="R1822">
        <v>30</v>
      </c>
      <c r="S1822" s="19">
        <v>0.47916666666666669</v>
      </c>
      <c r="T1822">
        <v>0</v>
      </c>
      <c r="U1822" s="19"/>
      <c r="V1822" t="s">
        <v>97</v>
      </c>
      <c r="W1822">
        <v>8</v>
      </c>
      <c r="X1822" t="s">
        <v>100</v>
      </c>
      <c r="Y1822" t="b">
        <v>0</v>
      </c>
    </row>
    <row r="1823" spans="1:25" x14ac:dyDescent="0.25">
      <c r="A1823" t="s">
        <v>92</v>
      </c>
      <c r="B1823" t="s">
        <v>426</v>
      </c>
      <c r="C1823" t="s">
        <v>290</v>
      </c>
      <c r="D1823" t="s">
        <v>172</v>
      </c>
      <c r="E1823" t="s">
        <v>173</v>
      </c>
      <c r="F1823" t="s">
        <v>97</v>
      </c>
      <c r="G1823">
        <v>24310</v>
      </c>
      <c r="H1823" t="s">
        <v>432</v>
      </c>
      <c r="I1823">
        <v>2</v>
      </c>
      <c r="J1823" t="s">
        <v>114</v>
      </c>
      <c r="K1823" s="19">
        <v>0.27083333333333331</v>
      </c>
      <c r="L1823" s="19">
        <v>0.625</v>
      </c>
      <c r="M1823">
        <v>8.5</v>
      </c>
      <c r="N1823">
        <v>491.54</v>
      </c>
      <c r="O1823">
        <v>64</v>
      </c>
      <c r="P1823">
        <v>76</v>
      </c>
      <c r="Q1823" t="s">
        <v>97</v>
      </c>
      <c r="R1823">
        <v>30</v>
      </c>
      <c r="S1823" s="19">
        <v>0.47916666666666669</v>
      </c>
      <c r="T1823">
        <v>0</v>
      </c>
      <c r="U1823" s="19"/>
      <c r="V1823" t="s">
        <v>97</v>
      </c>
      <c r="W1823">
        <v>8</v>
      </c>
      <c r="X1823" t="s">
        <v>100</v>
      </c>
      <c r="Y1823" t="b">
        <v>0</v>
      </c>
    </row>
    <row r="1824" spans="1:25" x14ac:dyDescent="0.25">
      <c r="A1824" t="s">
        <v>92</v>
      </c>
      <c r="B1824" t="s">
        <v>426</v>
      </c>
      <c r="C1824" t="s">
        <v>290</v>
      </c>
      <c r="D1824" t="s">
        <v>172</v>
      </c>
      <c r="E1824" t="s">
        <v>173</v>
      </c>
      <c r="F1824" t="s">
        <v>97</v>
      </c>
      <c r="G1824">
        <v>24648</v>
      </c>
      <c r="H1824" t="s">
        <v>433</v>
      </c>
      <c r="I1824">
        <v>1</v>
      </c>
      <c r="J1824" t="s">
        <v>105</v>
      </c>
      <c r="K1824" s="19">
        <v>0.29166666666666669</v>
      </c>
      <c r="L1824" s="19">
        <v>0.60416666666666663</v>
      </c>
      <c r="M1824">
        <v>7.5</v>
      </c>
      <c r="N1824">
        <v>248.64</v>
      </c>
      <c r="O1824">
        <v>76</v>
      </c>
      <c r="P1824">
        <v>76</v>
      </c>
      <c r="Q1824" t="s">
        <v>97</v>
      </c>
      <c r="R1824">
        <v>30</v>
      </c>
      <c r="S1824" s="19">
        <v>0.45833333333333331</v>
      </c>
      <c r="T1824">
        <v>0</v>
      </c>
      <c r="U1824" s="19"/>
      <c r="V1824" t="s">
        <v>97</v>
      </c>
      <c r="W1824">
        <v>7</v>
      </c>
      <c r="X1824" t="s">
        <v>100</v>
      </c>
      <c r="Y1824" t="b">
        <v>0</v>
      </c>
    </row>
    <row r="1825" spans="1:25" x14ac:dyDescent="0.25">
      <c r="A1825" t="s">
        <v>92</v>
      </c>
      <c r="B1825" t="s">
        <v>426</v>
      </c>
      <c r="C1825" t="s">
        <v>290</v>
      </c>
      <c r="D1825" t="s">
        <v>172</v>
      </c>
      <c r="E1825" t="s">
        <v>173</v>
      </c>
      <c r="F1825" t="s">
        <v>97</v>
      </c>
      <c r="G1825">
        <v>24648</v>
      </c>
      <c r="H1825" t="s">
        <v>433</v>
      </c>
      <c r="I1825">
        <v>1</v>
      </c>
      <c r="J1825" t="s">
        <v>113</v>
      </c>
      <c r="K1825" s="19">
        <v>0.25</v>
      </c>
      <c r="L1825" s="19">
        <v>0.58333333333333337</v>
      </c>
      <c r="M1825">
        <v>8</v>
      </c>
      <c r="N1825">
        <v>399.6</v>
      </c>
      <c r="O1825">
        <v>76</v>
      </c>
      <c r="P1825">
        <v>76</v>
      </c>
      <c r="Q1825" t="s">
        <v>97</v>
      </c>
      <c r="R1825">
        <v>30</v>
      </c>
      <c r="S1825" s="19">
        <v>0.45833333333333331</v>
      </c>
      <c r="T1825">
        <v>0</v>
      </c>
      <c r="U1825" s="19"/>
      <c r="V1825" t="s">
        <v>97</v>
      </c>
      <c r="W1825">
        <v>7.5</v>
      </c>
      <c r="X1825" t="s">
        <v>100</v>
      </c>
      <c r="Y1825" t="b">
        <v>0</v>
      </c>
    </row>
    <row r="1826" spans="1:25" x14ac:dyDescent="0.25">
      <c r="A1826" t="s">
        <v>92</v>
      </c>
      <c r="B1826" t="s">
        <v>426</v>
      </c>
      <c r="C1826" t="s">
        <v>290</v>
      </c>
      <c r="D1826" t="s">
        <v>172</v>
      </c>
      <c r="E1826" t="s">
        <v>173</v>
      </c>
      <c r="F1826" t="s">
        <v>97</v>
      </c>
      <c r="G1826">
        <v>24890</v>
      </c>
      <c r="H1826" t="s">
        <v>434</v>
      </c>
      <c r="I1826">
        <v>1</v>
      </c>
      <c r="J1826" t="s">
        <v>114</v>
      </c>
      <c r="K1826" s="19">
        <v>0.27083333333333331</v>
      </c>
      <c r="L1826" s="19">
        <v>0.625</v>
      </c>
      <c r="M1826">
        <v>8.5</v>
      </c>
      <c r="N1826">
        <v>491.54</v>
      </c>
      <c r="O1826">
        <v>76</v>
      </c>
      <c r="P1826">
        <v>76</v>
      </c>
      <c r="Q1826" t="s">
        <v>97</v>
      </c>
      <c r="R1826">
        <v>30</v>
      </c>
      <c r="S1826" s="19">
        <v>0.47916666666666669</v>
      </c>
      <c r="T1826">
        <v>0</v>
      </c>
      <c r="U1826" s="19"/>
      <c r="V1826" t="s">
        <v>97</v>
      </c>
      <c r="W1826">
        <v>8</v>
      </c>
      <c r="X1826" t="s">
        <v>100</v>
      </c>
      <c r="Y1826" t="b">
        <v>0</v>
      </c>
    </row>
    <row r="1827" spans="1:25" x14ac:dyDescent="0.25">
      <c r="A1827" t="s">
        <v>92</v>
      </c>
      <c r="B1827" t="s">
        <v>426</v>
      </c>
      <c r="C1827" t="s">
        <v>290</v>
      </c>
      <c r="D1827" t="s">
        <v>172</v>
      </c>
      <c r="E1827" t="s">
        <v>173</v>
      </c>
      <c r="F1827" t="s">
        <v>97</v>
      </c>
      <c r="G1827">
        <v>24890</v>
      </c>
      <c r="H1827" t="s">
        <v>434</v>
      </c>
      <c r="I1827">
        <v>2</v>
      </c>
      <c r="J1827" t="s">
        <v>99</v>
      </c>
      <c r="K1827" s="19">
        <v>0.27083333333333331</v>
      </c>
      <c r="L1827" s="19">
        <v>0.625</v>
      </c>
      <c r="M1827">
        <v>8.5</v>
      </c>
      <c r="N1827">
        <v>280.88</v>
      </c>
      <c r="O1827">
        <v>76</v>
      </c>
      <c r="P1827">
        <v>76</v>
      </c>
      <c r="Q1827" t="s">
        <v>97</v>
      </c>
      <c r="R1827">
        <v>30</v>
      </c>
      <c r="S1827" s="19">
        <v>0.47916666666666669</v>
      </c>
      <c r="T1827">
        <v>0</v>
      </c>
      <c r="U1827" s="19"/>
      <c r="V1827" t="s">
        <v>97</v>
      </c>
      <c r="W1827">
        <v>8</v>
      </c>
      <c r="X1827" t="s">
        <v>100</v>
      </c>
      <c r="Y1827" t="b">
        <v>0</v>
      </c>
    </row>
    <row r="1828" spans="1:25" x14ac:dyDescent="0.25">
      <c r="A1828" t="s">
        <v>92</v>
      </c>
      <c r="B1828" t="s">
        <v>426</v>
      </c>
      <c r="C1828" t="s">
        <v>290</v>
      </c>
      <c r="D1828" t="s">
        <v>172</v>
      </c>
      <c r="E1828" t="s">
        <v>173</v>
      </c>
      <c r="F1828" t="s">
        <v>97</v>
      </c>
      <c r="G1828">
        <v>24890</v>
      </c>
      <c r="H1828" t="s">
        <v>434</v>
      </c>
      <c r="I1828">
        <v>2</v>
      </c>
      <c r="J1828" t="s">
        <v>101</v>
      </c>
      <c r="K1828" s="19">
        <v>0.27083333333333331</v>
      </c>
      <c r="L1828" s="19">
        <v>0.625</v>
      </c>
      <c r="M1828">
        <v>8.5</v>
      </c>
      <c r="N1828">
        <v>280.88</v>
      </c>
      <c r="O1828">
        <v>76</v>
      </c>
      <c r="P1828">
        <v>76</v>
      </c>
      <c r="Q1828" t="s">
        <v>97</v>
      </c>
      <c r="R1828">
        <v>30</v>
      </c>
      <c r="S1828" s="19">
        <v>0.47916666666666669</v>
      </c>
      <c r="T1828">
        <v>0</v>
      </c>
      <c r="U1828" s="19"/>
      <c r="V1828" t="s">
        <v>97</v>
      </c>
      <c r="W1828">
        <v>8</v>
      </c>
      <c r="X1828" t="s">
        <v>100</v>
      </c>
      <c r="Y1828" t="b">
        <v>0</v>
      </c>
    </row>
    <row r="1829" spans="1:25" x14ac:dyDescent="0.25">
      <c r="A1829" t="s">
        <v>92</v>
      </c>
      <c r="B1829" t="s">
        <v>426</v>
      </c>
      <c r="C1829" t="s">
        <v>290</v>
      </c>
      <c r="D1829" t="s">
        <v>172</v>
      </c>
      <c r="E1829" t="s">
        <v>173</v>
      </c>
      <c r="F1829" t="s">
        <v>97</v>
      </c>
      <c r="G1829">
        <v>24890</v>
      </c>
      <c r="H1829" t="s">
        <v>434</v>
      </c>
      <c r="I1829">
        <v>2</v>
      </c>
      <c r="J1829" t="s">
        <v>102</v>
      </c>
      <c r="K1829" s="19">
        <v>0.27083333333333331</v>
      </c>
      <c r="L1829" s="19">
        <v>0.625</v>
      </c>
      <c r="M1829">
        <v>8.5</v>
      </c>
      <c r="N1829">
        <v>280.88</v>
      </c>
      <c r="O1829">
        <v>76</v>
      </c>
      <c r="P1829">
        <v>76</v>
      </c>
      <c r="Q1829" t="s">
        <v>97</v>
      </c>
      <c r="R1829">
        <v>30</v>
      </c>
      <c r="S1829" s="19">
        <v>0.47916666666666669</v>
      </c>
      <c r="T1829">
        <v>0</v>
      </c>
      <c r="U1829" s="19"/>
      <c r="V1829" t="s">
        <v>97</v>
      </c>
      <c r="W1829">
        <v>8</v>
      </c>
      <c r="X1829" t="s">
        <v>100</v>
      </c>
      <c r="Y1829" t="b">
        <v>0</v>
      </c>
    </row>
    <row r="1830" spans="1:25" x14ac:dyDescent="0.25">
      <c r="A1830" t="s">
        <v>92</v>
      </c>
      <c r="B1830" t="s">
        <v>426</v>
      </c>
      <c r="C1830" t="s">
        <v>290</v>
      </c>
      <c r="D1830" t="s">
        <v>172</v>
      </c>
      <c r="E1830" t="s">
        <v>173</v>
      </c>
      <c r="F1830" t="s">
        <v>97</v>
      </c>
      <c r="G1830">
        <v>24890</v>
      </c>
      <c r="H1830" t="s">
        <v>434</v>
      </c>
      <c r="I1830">
        <v>2</v>
      </c>
      <c r="J1830" t="s">
        <v>103</v>
      </c>
      <c r="K1830" s="19">
        <v>0.27083333333333331</v>
      </c>
      <c r="L1830" s="19">
        <v>0.625</v>
      </c>
      <c r="M1830">
        <v>8.5</v>
      </c>
      <c r="N1830">
        <v>280.88</v>
      </c>
      <c r="O1830">
        <v>76</v>
      </c>
      <c r="P1830">
        <v>76</v>
      </c>
      <c r="Q1830" t="s">
        <v>97</v>
      </c>
      <c r="R1830">
        <v>30</v>
      </c>
      <c r="S1830" s="19">
        <v>0.47916666666666669</v>
      </c>
      <c r="T1830">
        <v>0</v>
      </c>
      <c r="U1830" s="19"/>
      <c r="V1830" t="s">
        <v>97</v>
      </c>
      <c r="W1830">
        <v>8</v>
      </c>
      <c r="X1830" t="s">
        <v>100</v>
      </c>
      <c r="Y1830" t="b">
        <v>0</v>
      </c>
    </row>
    <row r="1831" spans="1:25" x14ac:dyDescent="0.25">
      <c r="A1831" t="s">
        <v>92</v>
      </c>
      <c r="B1831" t="s">
        <v>426</v>
      </c>
      <c r="C1831" t="s">
        <v>290</v>
      </c>
      <c r="D1831" t="s">
        <v>172</v>
      </c>
      <c r="E1831" t="s">
        <v>209</v>
      </c>
      <c r="F1831" t="s">
        <v>97</v>
      </c>
      <c r="H1831" t="s">
        <v>97</v>
      </c>
      <c r="I1831">
        <v>1</v>
      </c>
      <c r="J1831" t="s">
        <v>105</v>
      </c>
      <c r="K1831" s="19">
        <v>0.97916666666666663</v>
      </c>
      <c r="L1831" s="19">
        <v>0.3125</v>
      </c>
      <c r="M1831">
        <v>8</v>
      </c>
      <c r="N1831">
        <v>369.35</v>
      </c>
      <c r="O1831">
        <v>0</v>
      </c>
      <c r="P1831">
        <v>0</v>
      </c>
      <c r="Q1831" t="s">
        <v>97</v>
      </c>
      <c r="R1831">
        <v>30</v>
      </c>
      <c r="S1831" s="19">
        <v>0.16666666666666666</v>
      </c>
      <c r="T1831">
        <v>0</v>
      </c>
      <c r="U1831" s="19"/>
      <c r="V1831" t="s">
        <v>97</v>
      </c>
      <c r="W1831">
        <v>7.5</v>
      </c>
      <c r="X1831" t="s">
        <v>100</v>
      </c>
      <c r="Y1831" t="b">
        <v>0</v>
      </c>
    </row>
    <row r="1832" spans="1:25" x14ac:dyDescent="0.25">
      <c r="A1832" t="s">
        <v>92</v>
      </c>
      <c r="B1832" t="s">
        <v>426</v>
      </c>
      <c r="C1832" t="s">
        <v>290</v>
      </c>
      <c r="D1832" t="s">
        <v>172</v>
      </c>
      <c r="E1832" t="s">
        <v>209</v>
      </c>
      <c r="F1832" t="s">
        <v>97</v>
      </c>
      <c r="H1832" t="s">
        <v>97</v>
      </c>
      <c r="I1832">
        <v>1</v>
      </c>
      <c r="J1832" t="s">
        <v>99</v>
      </c>
      <c r="K1832" s="19">
        <v>0.95833333333333337</v>
      </c>
      <c r="L1832" s="19">
        <v>0.29166666666666669</v>
      </c>
      <c r="M1832">
        <v>8</v>
      </c>
      <c r="N1832">
        <v>287.64</v>
      </c>
      <c r="O1832">
        <v>0</v>
      </c>
      <c r="P1832">
        <v>0</v>
      </c>
      <c r="Q1832" t="s">
        <v>97</v>
      </c>
      <c r="R1832">
        <v>30</v>
      </c>
      <c r="S1832" s="19">
        <v>0.16666666666666666</v>
      </c>
      <c r="U1832" s="19"/>
      <c r="V1832" t="s">
        <v>97</v>
      </c>
      <c r="W1832">
        <v>7.5</v>
      </c>
      <c r="X1832" t="s">
        <v>100</v>
      </c>
      <c r="Y1832" t="b">
        <v>0</v>
      </c>
    </row>
    <row r="1833" spans="1:25" x14ac:dyDescent="0.25">
      <c r="A1833" t="s">
        <v>92</v>
      </c>
      <c r="B1833" t="s">
        <v>426</v>
      </c>
      <c r="C1833" t="s">
        <v>290</v>
      </c>
      <c r="D1833" t="s">
        <v>172</v>
      </c>
      <c r="E1833" t="s">
        <v>209</v>
      </c>
      <c r="F1833" t="s">
        <v>97</v>
      </c>
      <c r="H1833" t="s">
        <v>97</v>
      </c>
      <c r="I1833">
        <v>1</v>
      </c>
      <c r="J1833" t="s">
        <v>113</v>
      </c>
      <c r="K1833" s="19">
        <v>0.97916666666666663</v>
      </c>
      <c r="L1833" s="19">
        <v>0.3125</v>
      </c>
      <c r="M1833">
        <v>8</v>
      </c>
      <c r="N1833">
        <v>433.55</v>
      </c>
      <c r="O1833">
        <v>0</v>
      </c>
      <c r="P1833">
        <v>0</v>
      </c>
      <c r="Q1833" t="s">
        <v>97</v>
      </c>
      <c r="R1833">
        <v>30</v>
      </c>
      <c r="S1833" s="19">
        <v>0.16666666666666666</v>
      </c>
      <c r="T1833">
        <v>0</v>
      </c>
      <c r="U1833" s="19"/>
      <c r="V1833" t="s">
        <v>97</v>
      </c>
      <c r="W1833">
        <v>7.5</v>
      </c>
      <c r="X1833" t="s">
        <v>100</v>
      </c>
      <c r="Y1833" t="b">
        <v>0</v>
      </c>
    </row>
    <row r="1834" spans="1:25" x14ac:dyDescent="0.25">
      <c r="A1834" t="s">
        <v>92</v>
      </c>
      <c r="B1834" t="s">
        <v>426</v>
      </c>
      <c r="C1834" t="s">
        <v>290</v>
      </c>
      <c r="D1834" t="s">
        <v>172</v>
      </c>
      <c r="E1834" t="s">
        <v>209</v>
      </c>
      <c r="F1834" t="s">
        <v>97</v>
      </c>
      <c r="H1834" t="s">
        <v>97</v>
      </c>
      <c r="I1834">
        <v>1</v>
      </c>
      <c r="J1834" t="s">
        <v>114</v>
      </c>
      <c r="K1834" s="19">
        <v>0.97916666666666663</v>
      </c>
      <c r="L1834" s="19">
        <v>0.3125</v>
      </c>
      <c r="M1834">
        <v>8</v>
      </c>
      <c r="N1834">
        <v>297.64999999999998</v>
      </c>
      <c r="O1834">
        <v>0</v>
      </c>
      <c r="P1834">
        <v>0</v>
      </c>
      <c r="Q1834" t="s">
        <v>97</v>
      </c>
      <c r="R1834">
        <v>30</v>
      </c>
      <c r="S1834" s="19">
        <v>0.16666666666666666</v>
      </c>
      <c r="T1834">
        <v>0</v>
      </c>
      <c r="U1834" s="19"/>
      <c r="V1834" t="s">
        <v>97</v>
      </c>
      <c r="W1834">
        <v>7.5</v>
      </c>
      <c r="X1834" t="s">
        <v>100</v>
      </c>
      <c r="Y1834" t="b">
        <v>0</v>
      </c>
    </row>
    <row r="1835" spans="1:25" x14ac:dyDescent="0.25">
      <c r="A1835" t="s">
        <v>92</v>
      </c>
      <c r="B1835" t="s">
        <v>426</v>
      </c>
      <c r="C1835" t="s">
        <v>290</v>
      </c>
      <c r="D1835" t="s">
        <v>172</v>
      </c>
      <c r="E1835" t="s">
        <v>209</v>
      </c>
      <c r="F1835" t="s">
        <v>97</v>
      </c>
      <c r="H1835" t="s">
        <v>97</v>
      </c>
      <c r="I1835">
        <v>1</v>
      </c>
      <c r="J1835" t="s">
        <v>101</v>
      </c>
      <c r="K1835" s="19">
        <v>0.95833333333333337</v>
      </c>
      <c r="L1835" s="19">
        <v>0.29166666666666669</v>
      </c>
      <c r="M1835">
        <v>8</v>
      </c>
      <c r="N1835">
        <v>287.64</v>
      </c>
      <c r="O1835">
        <v>0</v>
      </c>
      <c r="P1835">
        <v>0</v>
      </c>
      <c r="Q1835" t="s">
        <v>97</v>
      </c>
      <c r="R1835">
        <v>30</v>
      </c>
      <c r="S1835" s="19">
        <v>0.16666666666666666</v>
      </c>
      <c r="T1835">
        <v>0</v>
      </c>
      <c r="U1835" s="19"/>
      <c r="V1835" t="s">
        <v>97</v>
      </c>
      <c r="W1835">
        <v>7.5</v>
      </c>
      <c r="X1835" t="s">
        <v>100</v>
      </c>
      <c r="Y1835" t="b">
        <v>0</v>
      </c>
    </row>
    <row r="1836" spans="1:25" x14ac:dyDescent="0.25">
      <c r="A1836" t="s">
        <v>92</v>
      </c>
      <c r="B1836" t="s">
        <v>426</v>
      </c>
      <c r="C1836" t="s">
        <v>290</v>
      </c>
      <c r="D1836" t="s">
        <v>172</v>
      </c>
      <c r="E1836" t="s">
        <v>209</v>
      </c>
      <c r="F1836" t="s">
        <v>97</v>
      </c>
      <c r="H1836" t="s">
        <v>97</v>
      </c>
      <c r="I1836">
        <v>1</v>
      </c>
      <c r="J1836" t="s">
        <v>102</v>
      </c>
      <c r="K1836" s="19">
        <v>0.95833333333333337</v>
      </c>
      <c r="L1836" s="19">
        <v>0.29166666666666669</v>
      </c>
      <c r="M1836">
        <v>8</v>
      </c>
      <c r="N1836">
        <v>287.64</v>
      </c>
      <c r="O1836">
        <v>0</v>
      </c>
      <c r="P1836">
        <v>0</v>
      </c>
      <c r="Q1836" t="s">
        <v>97</v>
      </c>
      <c r="R1836">
        <v>30</v>
      </c>
      <c r="S1836" s="19">
        <v>0.16666666666666666</v>
      </c>
      <c r="U1836" s="19">
        <v>0.41666666666666669</v>
      </c>
      <c r="V1836" t="s">
        <v>97</v>
      </c>
      <c r="W1836">
        <v>7.5</v>
      </c>
      <c r="X1836" t="s">
        <v>100</v>
      </c>
      <c r="Y1836" t="b">
        <v>0</v>
      </c>
    </row>
    <row r="1837" spans="1:25" x14ac:dyDescent="0.25">
      <c r="A1837" t="s">
        <v>92</v>
      </c>
      <c r="B1837" t="s">
        <v>426</v>
      </c>
      <c r="C1837" t="s">
        <v>290</v>
      </c>
      <c r="D1837" t="s">
        <v>172</v>
      </c>
      <c r="E1837" t="s">
        <v>209</v>
      </c>
      <c r="F1837" t="s">
        <v>97</v>
      </c>
      <c r="H1837" t="s">
        <v>97</v>
      </c>
      <c r="I1837">
        <v>1</v>
      </c>
      <c r="J1837" t="s">
        <v>103</v>
      </c>
      <c r="K1837" s="19">
        <v>0.95833333333333337</v>
      </c>
      <c r="L1837" s="19">
        <v>0.29166666666666669</v>
      </c>
      <c r="M1837">
        <v>8</v>
      </c>
      <c r="N1837">
        <v>287.64</v>
      </c>
      <c r="O1837">
        <v>0</v>
      </c>
      <c r="P1837">
        <v>0</v>
      </c>
      <c r="Q1837" t="s">
        <v>97</v>
      </c>
      <c r="R1837">
        <v>30</v>
      </c>
      <c r="S1837" s="19">
        <v>0.16666666666666666</v>
      </c>
      <c r="T1837">
        <v>0</v>
      </c>
      <c r="U1837" s="19"/>
      <c r="V1837" t="s">
        <v>97</v>
      </c>
      <c r="W1837">
        <v>7.5</v>
      </c>
      <c r="X1837" t="s">
        <v>100</v>
      </c>
      <c r="Y1837" t="b">
        <v>0</v>
      </c>
    </row>
    <row r="1838" spans="1:25" x14ac:dyDescent="0.25">
      <c r="A1838" t="s">
        <v>92</v>
      </c>
      <c r="B1838" t="s">
        <v>426</v>
      </c>
      <c r="C1838" t="s">
        <v>290</v>
      </c>
      <c r="D1838" t="s">
        <v>172</v>
      </c>
      <c r="E1838" t="s">
        <v>209</v>
      </c>
      <c r="F1838" t="s">
        <v>97</v>
      </c>
      <c r="G1838">
        <v>15718</v>
      </c>
      <c r="H1838" t="s">
        <v>435</v>
      </c>
      <c r="I1838">
        <v>1</v>
      </c>
      <c r="J1838" t="s">
        <v>105</v>
      </c>
      <c r="K1838" s="19">
        <v>0.95833333333333337</v>
      </c>
      <c r="L1838" s="19">
        <v>0.29166666666666669</v>
      </c>
      <c r="M1838">
        <v>8</v>
      </c>
      <c r="N1838">
        <v>382.7</v>
      </c>
      <c r="O1838">
        <v>64</v>
      </c>
      <c r="P1838">
        <v>76</v>
      </c>
      <c r="Q1838" t="s">
        <v>97</v>
      </c>
      <c r="R1838">
        <v>30</v>
      </c>
      <c r="S1838" s="19">
        <v>0.16666666666666666</v>
      </c>
      <c r="T1838">
        <v>0</v>
      </c>
      <c r="U1838" s="19"/>
      <c r="V1838" t="s">
        <v>97</v>
      </c>
      <c r="W1838">
        <v>7.5</v>
      </c>
      <c r="X1838" t="s">
        <v>100</v>
      </c>
      <c r="Y1838" t="b">
        <v>0</v>
      </c>
    </row>
    <row r="1839" spans="1:25" x14ac:dyDescent="0.25">
      <c r="A1839" t="s">
        <v>92</v>
      </c>
      <c r="B1839" t="s">
        <v>426</v>
      </c>
      <c r="C1839" t="s">
        <v>290</v>
      </c>
      <c r="D1839" t="s">
        <v>172</v>
      </c>
      <c r="E1839" t="s">
        <v>209</v>
      </c>
      <c r="F1839" t="s">
        <v>97</v>
      </c>
      <c r="G1839">
        <v>15718</v>
      </c>
      <c r="H1839" t="s">
        <v>435</v>
      </c>
      <c r="I1839">
        <v>1</v>
      </c>
      <c r="J1839" t="s">
        <v>113</v>
      </c>
      <c r="K1839" s="19">
        <v>0.95833333333333337</v>
      </c>
      <c r="L1839" s="19">
        <v>0.29166666666666669</v>
      </c>
      <c r="M1839">
        <v>8</v>
      </c>
      <c r="N1839">
        <v>452.04</v>
      </c>
      <c r="O1839">
        <v>64</v>
      </c>
      <c r="P1839">
        <v>76</v>
      </c>
      <c r="Q1839" t="s">
        <v>97</v>
      </c>
      <c r="R1839">
        <v>30</v>
      </c>
      <c r="S1839" s="19">
        <v>0.16666666666666666</v>
      </c>
      <c r="T1839">
        <v>0</v>
      </c>
      <c r="U1839" s="19"/>
      <c r="V1839" t="s">
        <v>97</v>
      </c>
      <c r="W1839">
        <v>7.5</v>
      </c>
      <c r="X1839" t="s">
        <v>100</v>
      </c>
      <c r="Y1839" t="b">
        <v>0</v>
      </c>
    </row>
    <row r="1840" spans="1:25" x14ac:dyDescent="0.25">
      <c r="A1840" t="s">
        <v>92</v>
      </c>
      <c r="B1840" t="s">
        <v>426</v>
      </c>
      <c r="C1840" t="s">
        <v>290</v>
      </c>
      <c r="D1840" t="s">
        <v>172</v>
      </c>
      <c r="E1840" t="s">
        <v>209</v>
      </c>
      <c r="F1840" t="s">
        <v>97</v>
      </c>
      <c r="G1840">
        <v>15718</v>
      </c>
      <c r="H1840" t="s">
        <v>435</v>
      </c>
      <c r="I1840">
        <v>1</v>
      </c>
      <c r="J1840" t="s">
        <v>114</v>
      </c>
      <c r="K1840" s="19">
        <v>0.95833333333333337</v>
      </c>
      <c r="L1840" s="19">
        <v>0.29166666666666669</v>
      </c>
      <c r="M1840">
        <v>8</v>
      </c>
      <c r="N1840">
        <v>323.89</v>
      </c>
      <c r="O1840">
        <v>64</v>
      </c>
      <c r="P1840">
        <v>76</v>
      </c>
      <c r="Q1840" t="s">
        <v>97</v>
      </c>
      <c r="R1840">
        <v>30</v>
      </c>
      <c r="S1840" s="19">
        <v>0.16666666666666666</v>
      </c>
      <c r="T1840">
        <v>0</v>
      </c>
      <c r="U1840" s="19"/>
      <c r="V1840" t="s">
        <v>97</v>
      </c>
      <c r="W1840">
        <v>7.5</v>
      </c>
      <c r="X1840" t="s">
        <v>100</v>
      </c>
      <c r="Y1840" t="b">
        <v>0</v>
      </c>
    </row>
    <row r="1841" spans="1:25" x14ac:dyDescent="0.25">
      <c r="A1841" t="s">
        <v>92</v>
      </c>
      <c r="B1841" t="s">
        <v>426</v>
      </c>
      <c r="C1841" t="s">
        <v>290</v>
      </c>
      <c r="D1841" t="s">
        <v>172</v>
      </c>
      <c r="E1841" t="s">
        <v>209</v>
      </c>
      <c r="F1841" t="s">
        <v>97</v>
      </c>
      <c r="G1841">
        <v>15718</v>
      </c>
      <c r="H1841" t="s">
        <v>435</v>
      </c>
      <c r="I1841">
        <v>2</v>
      </c>
      <c r="J1841" t="s">
        <v>105</v>
      </c>
      <c r="K1841" s="19">
        <v>0.97916666666666663</v>
      </c>
      <c r="L1841" s="19">
        <v>0.3125</v>
      </c>
      <c r="M1841">
        <v>8</v>
      </c>
      <c r="N1841">
        <v>388.84</v>
      </c>
      <c r="O1841">
        <v>64</v>
      </c>
      <c r="P1841">
        <v>76</v>
      </c>
      <c r="Q1841" t="s">
        <v>97</v>
      </c>
      <c r="R1841">
        <v>30</v>
      </c>
      <c r="S1841" s="19">
        <v>0.16666666666666666</v>
      </c>
      <c r="T1841">
        <v>0</v>
      </c>
      <c r="U1841" s="19"/>
      <c r="V1841" t="s">
        <v>97</v>
      </c>
      <c r="W1841">
        <v>7.5</v>
      </c>
      <c r="X1841" t="s">
        <v>100</v>
      </c>
      <c r="Y1841" t="b">
        <v>0</v>
      </c>
    </row>
    <row r="1842" spans="1:25" x14ac:dyDescent="0.25">
      <c r="A1842" t="s">
        <v>92</v>
      </c>
      <c r="B1842" t="s">
        <v>426</v>
      </c>
      <c r="C1842" t="s">
        <v>290</v>
      </c>
      <c r="D1842" t="s">
        <v>172</v>
      </c>
      <c r="E1842" t="s">
        <v>209</v>
      </c>
      <c r="F1842" t="s">
        <v>97</v>
      </c>
      <c r="G1842">
        <v>15718</v>
      </c>
      <c r="H1842" t="s">
        <v>435</v>
      </c>
      <c r="I1842">
        <v>2</v>
      </c>
      <c r="J1842" t="s">
        <v>113</v>
      </c>
      <c r="K1842" s="19">
        <v>0.97916666666666663</v>
      </c>
      <c r="L1842" s="19">
        <v>0.3125</v>
      </c>
      <c r="M1842">
        <v>7</v>
      </c>
      <c r="N1842">
        <v>456.43</v>
      </c>
      <c r="O1842">
        <v>64</v>
      </c>
      <c r="P1842">
        <v>76</v>
      </c>
      <c r="Q1842" t="s">
        <v>97</v>
      </c>
      <c r="R1842">
        <v>30</v>
      </c>
      <c r="S1842" s="19">
        <v>0.125</v>
      </c>
      <c r="T1842">
        <v>0</v>
      </c>
      <c r="U1842" s="19"/>
      <c r="V1842" t="s">
        <v>97</v>
      </c>
      <c r="W1842">
        <v>6.5</v>
      </c>
      <c r="X1842" t="s">
        <v>100</v>
      </c>
      <c r="Y1842" t="b">
        <v>0</v>
      </c>
    </row>
    <row r="1843" spans="1:25" x14ac:dyDescent="0.25">
      <c r="A1843" t="s">
        <v>92</v>
      </c>
      <c r="B1843" t="s">
        <v>426</v>
      </c>
      <c r="C1843" t="s">
        <v>290</v>
      </c>
      <c r="D1843" t="s">
        <v>172</v>
      </c>
      <c r="E1843" t="s">
        <v>209</v>
      </c>
      <c r="F1843" t="s">
        <v>97</v>
      </c>
      <c r="G1843">
        <v>15718</v>
      </c>
      <c r="H1843" t="s">
        <v>435</v>
      </c>
      <c r="I1843">
        <v>2</v>
      </c>
      <c r="J1843" t="s">
        <v>114</v>
      </c>
      <c r="K1843" s="19">
        <v>0.97916666666666663</v>
      </c>
      <c r="L1843" s="19">
        <v>0.3125</v>
      </c>
      <c r="M1843">
        <v>8</v>
      </c>
      <c r="N1843">
        <v>313.36</v>
      </c>
      <c r="O1843">
        <v>64</v>
      </c>
      <c r="P1843">
        <v>76</v>
      </c>
      <c r="Q1843" t="s">
        <v>97</v>
      </c>
      <c r="R1843">
        <v>30</v>
      </c>
      <c r="S1843" s="19">
        <v>0.16666666666666666</v>
      </c>
      <c r="T1843">
        <v>0</v>
      </c>
      <c r="U1843" s="19"/>
      <c r="V1843" t="s">
        <v>97</v>
      </c>
      <c r="W1843">
        <v>7.5</v>
      </c>
      <c r="X1843" t="s">
        <v>100</v>
      </c>
      <c r="Y1843" t="b">
        <v>0</v>
      </c>
    </row>
    <row r="1844" spans="1:25" x14ac:dyDescent="0.25">
      <c r="A1844" t="s">
        <v>92</v>
      </c>
      <c r="B1844" t="s">
        <v>426</v>
      </c>
      <c r="C1844" t="s">
        <v>290</v>
      </c>
      <c r="D1844" t="s">
        <v>172</v>
      </c>
      <c r="E1844" t="s">
        <v>209</v>
      </c>
      <c r="F1844" t="s">
        <v>97</v>
      </c>
      <c r="G1844">
        <v>15718</v>
      </c>
      <c r="H1844" t="s">
        <v>435</v>
      </c>
      <c r="I1844">
        <v>2</v>
      </c>
      <c r="J1844" t="s">
        <v>101</v>
      </c>
      <c r="K1844" s="19">
        <v>0.97916666666666663</v>
      </c>
      <c r="L1844" s="19">
        <v>0.3125</v>
      </c>
      <c r="M1844">
        <v>8</v>
      </c>
      <c r="N1844">
        <v>302.82</v>
      </c>
      <c r="O1844">
        <v>64</v>
      </c>
      <c r="P1844">
        <v>76</v>
      </c>
      <c r="Q1844" t="s">
        <v>97</v>
      </c>
      <c r="R1844">
        <v>30</v>
      </c>
      <c r="S1844" s="19">
        <v>0.16666666666666666</v>
      </c>
      <c r="T1844">
        <v>0</v>
      </c>
      <c r="U1844" s="19"/>
      <c r="V1844" t="s">
        <v>97</v>
      </c>
      <c r="W1844">
        <v>7.5</v>
      </c>
      <c r="X1844" t="s">
        <v>100</v>
      </c>
      <c r="Y1844" t="b">
        <v>0</v>
      </c>
    </row>
    <row r="1845" spans="1:25" x14ac:dyDescent="0.25">
      <c r="A1845" t="s">
        <v>92</v>
      </c>
      <c r="B1845" t="s">
        <v>426</v>
      </c>
      <c r="C1845" t="s">
        <v>290</v>
      </c>
      <c r="D1845" t="s">
        <v>172</v>
      </c>
      <c r="E1845" t="s">
        <v>209</v>
      </c>
      <c r="F1845" t="s">
        <v>97</v>
      </c>
      <c r="G1845">
        <v>18460</v>
      </c>
      <c r="H1845" t="s">
        <v>436</v>
      </c>
      <c r="I1845">
        <v>2</v>
      </c>
      <c r="J1845" t="s">
        <v>105</v>
      </c>
      <c r="K1845" s="19">
        <v>0.95833333333333337</v>
      </c>
      <c r="L1845" s="19">
        <v>0.29166666666666669</v>
      </c>
      <c r="M1845">
        <v>8</v>
      </c>
      <c r="N1845">
        <v>363.51</v>
      </c>
      <c r="O1845">
        <v>30</v>
      </c>
      <c r="P1845">
        <v>76</v>
      </c>
      <c r="Q1845" t="s">
        <v>97</v>
      </c>
      <c r="R1845">
        <v>30</v>
      </c>
      <c r="S1845" s="19">
        <v>0.16666666666666666</v>
      </c>
      <c r="T1845">
        <v>0</v>
      </c>
      <c r="U1845" s="19"/>
      <c r="V1845" t="s">
        <v>97</v>
      </c>
      <c r="W1845">
        <v>7.5</v>
      </c>
      <c r="X1845" t="s">
        <v>100</v>
      </c>
      <c r="Y1845" t="b">
        <v>0</v>
      </c>
    </row>
    <row r="1846" spans="1:25" x14ac:dyDescent="0.25">
      <c r="A1846" t="s">
        <v>92</v>
      </c>
      <c r="B1846" t="s">
        <v>426</v>
      </c>
      <c r="C1846" t="s">
        <v>290</v>
      </c>
      <c r="D1846" t="s">
        <v>172</v>
      </c>
      <c r="E1846" t="s">
        <v>209</v>
      </c>
      <c r="F1846" t="s">
        <v>97</v>
      </c>
      <c r="G1846">
        <v>18460</v>
      </c>
      <c r="H1846" t="s">
        <v>436</v>
      </c>
      <c r="I1846">
        <v>2</v>
      </c>
      <c r="J1846" t="s">
        <v>113</v>
      </c>
      <c r="K1846" s="19">
        <v>0.95833333333333337</v>
      </c>
      <c r="L1846" s="19">
        <v>0.29166666666666669</v>
      </c>
      <c r="M1846">
        <v>8</v>
      </c>
      <c r="N1846">
        <v>429.38</v>
      </c>
      <c r="O1846">
        <v>30</v>
      </c>
      <c r="P1846">
        <v>76</v>
      </c>
      <c r="Q1846" t="s">
        <v>97</v>
      </c>
      <c r="R1846">
        <v>30</v>
      </c>
      <c r="S1846" s="19">
        <v>0.16666666666666666</v>
      </c>
      <c r="T1846">
        <v>0</v>
      </c>
      <c r="U1846" s="19"/>
      <c r="V1846" t="s">
        <v>97</v>
      </c>
      <c r="W1846">
        <v>7.5</v>
      </c>
      <c r="X1846" t="s">
        <v>100</v>
      </c>
      <c r="Y1846" t="b">
        <v>0</v>
      </c>
    </row>
    <row r="1847" spans="1:25" x14ac:dyDescent="0.25">
      <c r="A1847" t="s">
        <v>92</v>
      </c>
      <c r="B1847" t="s">
        <v>426</v>
      </c>
      <c r="C1847" t="s">
        <v>290</v>
      </c>
      <c r="D1847" t="s">
        <v>172</v>
      </c>
      <c r="E1847" t="s">
        <v>209</v>
      </c>
      <c r="F1847" t="s">
        <v>97</v>
      </c>
      <c r="G1847">
        <v>18460</v>
      </c>
      <c r="H1847" t="s">
        <v>436</v>
      </c>
      <c r="I1847">
        <v>2</v>
      </c>
      <c r="J1847" t="s">
        <v>114</v>
      </c>
      <c r="K1847" s="19">
        <v>0.95833333333333337</v>
      </c>
      <c r="L1847" s="19">
        <v>0.29166666666666669</v>
      </c>
      <c r="M1847">
        <v>8</v>
      </c>
      <c r="N1847">
        <v>307.64999999999998</v>
      </c>
      <c r="O1847">
        <v>30</v>
      </c>
      <c r="P1847">
        <v>76</v>
      </c>
      <c r="Q1847" t="s">
        <v>97</v>
      </c>
      <c r="R1847">
        <v>30</v>
      </c>
      <c r="S1847" s="19">
        <v>0.16666666666666666</v>
      </c>
      <c r="T1847">
        <v>0</v>
      </c>
      <c r="U1847" s="19"/>
      <c r="V1847" t="s">
        <v>97</v>
      </c>
      <c r="W1847">
        <v>7.5</v>
      </c>
      <c r="X1847" t="s">
        <v>100</v>
      </c>
      <c r="Y1847" t="b">
        <v>0</v>
      </c>
    </row>
    <row r="1848" spans="1:25" x14ac:dyDescent="0.25">
      <c r="A1848" t="s">
        <v>92</v>
      </c>
      <c r="B1848" t="s">
        <v>426</v>
      </c>
      <c r="C1848" t="s">
        <v>290</v>
      </c>
      <c r="D1848" t="s">
        <v>172</v>
      </c>
      <c r="E1848" t="s">
        <v>209</v>
      </c>
      <c r="F1848" t="s">
        <v>97</v>
      </c>
      <c r="G1848">
        <v>18460</v>
      </c>
      <c r="H1848" t="s">
        <v>436</v>
      </c>
      <c r="I1848">
        <v>2</v>
      </c>
      <c r="J1848" t="s">
        <v>101</v>
      </c>
      <c r="K1848" s="19">
        <v>0.95833333333333337</v>
      </c>
      <c r="L1848" s="19">
        <v>0.29166666666666669</v>
      </c>
      <c r="M1848">
        <v>8</v>
      </c>
      <c r="N1848">
        <v>287.64</v>
      </c>
      <c r="O1848">
        <v>30</v>
      </c>
      <c r="P1848">
        <v>76</v>
      </c>
      <c r="Q1848" t="s">
        <v>97</v>
      </c>
      <c r="R1848">
        <v>30</v>
      </c>
      <c r="S1848" s="19">
        <v>0.16666666666666666</v>
      </c>
      <c r="T1848">
        <v>0</v>
      </c>
      <c r="U1848" s="19"/>
      <c r="V1848" t="s">
        <v>97</v>
      </c>
      <c r="W1848">
        <v>7.5</v>
      </c>
      <c r="X1848" t="s">
        <v>100</v>
      </c>
      <c r="Y1848" t="b">
        <v>0</v>
      </c>
    </row>
    <row r="1849" spans="1:25" x14ac:dyDescent="0.25">
      <c r="A1849" t="s">
        <v>92</v>
      </c>
      <c r="B1849" t="s">
        <v>426</v>
      </c>
      <c r="C1849" t="s">
        <v>290</v>
      </c>
      <c r="D1849" t="s">
        <v>172</v>
      </c>
      <c r="E1849" t="s">
        <v>209</v>
      </c>
      <c r="F1849" t="s">
        <v>97</v>
      </c>
      <c r="G1849">
        <v>21749</v>
      </c>
      <c r="H1849" t="s">
        <v>428</v>
      </c>
      <c r="I1849">
        <v>2</v>
      </c>
      <c r="J1849" t="s">
        <v>99</v>
      </c>
      <c r="K1849" s="19">
        <v>0.97916666666666663</v>
      </c>
      <c r="L1849" s="19">
        <v>0.3125</v>
      </c>
      <c r="M1849">
        <v>8</v>
      </c>
      <c r="N1849">
        <v>306.36</v>
      </c>
      <c r="O1849">
        <v>76</v>
      </c>
      <c r="P1849">
        <v>76</v>
      </c>
      <c r="Q1849" t="s">
        <v>97</v>
      </c>
      <c r="R1849">
        <v>30</v>
      </c>
      <c r="S1849" s="19">
        <v>0.16666666666666666</v>
      </c>
      <c r="T1849">
        <v>0</v>
      </c>
      <c r="U1849" s="19"/>
      <c r="V1849" t="s">
        <v>97</v>
      </c>
      <c r="W1849">
        <v>7.5</v>
      </c>
      <c r="X1849" t="s">
        <v>100</v>
      </c>
      <c r="Y1849" t="b">
        <v>0</v>
      </c>
    </row>
    <row r="1850" spans="1:25" x14ac:dyDescent="0.25">
      <c r="A1850" t="s">
        <v>92</v>
      </c>
      <c r="B1850" t="s">
        <v>426</v>
      </c>
      <c r="C1850" t="s">
        <v>290</v>
      </c>
      <c r="D1850" t="s">
        <v>172</v>
      </c>
      <c r="E1850" t="s">
        <v>209</v>
      </c>
      <c r="F1850" t="s">
        <v>97</v>
      </c>
      <c r="G1850">
        <v>21749</v>
      </c>
      <c r="H1850" t="s">
        <v>428</v>
      </c>
      <c r="I1850">
        <v>2</v>
      </c>
      <c r="J1850" t="s">
        <v>102</v>
      </c>
      <c r="K1850" s="19">
        <v>0.97916666666666663</v>
      </c>
      <c r="L1850" s="19">
        <v>0.3125</v>
      </c>
      <c r="M1850">
        <v>8</v>
      </c>
      <c r="N1850">
        <v>306.36</v>
      </c>
      <c r="O1850">
        <v>76</v>
      </c>
      <c r="P1850">
        <v>76</v>
      </c>
      <c r="Q1850" t="s">
        <v>97</v>
      </c>
      <c r="R1850">
        <v>30</v>
      </c>
      <c r="S1850" s="19">
        <v>0.16666666666666666</v>
      </c>
      <c r="T1850">
        <v>0</v>
      </c>
      <c r="U1850" s="19"/>
      <c r="V1850" t="s">
        <v>97</v>
      </c>
      <c r="W1850">
        <v>7.5</v>
      </c>
      <c r="X1850" t="s">
        <v>100</v>
      </c>
      <c r="Y1850" t="b">
        <v>0</v>
      </c>
    </row>
    <row r="1851" spans="1:25" x14ac:dyDescent="0.25">
      <c r="A1851" t="s">
        <v>92</v>
      </c>
      <c r="B1851" t="s">
        <v>426</v>
      </c>
      <c r="C1851" t="s">
        <v>290</v>
      </c>
      <c r="D1851" t="s">
        <v>172</v>
      </c>
      <c r="E1851" t="s">
        <v>209</v>
      </c>
      <c r="F1851" t="s">
        <v>97</v>
      </c>
      <c r="G1851">
        <v>21749</v>
      </c>
      <c r="H1851" t="s">
        <v>428</v>
      </c>
      <c r="I1851">
        <v>2</v>
      </c>
      <c r="J1851" t="s">
        <v>103</v>
      </c>
      <c r="K1851" s="19">
        <v>0.97916666666666663</v>
      </c>
      <c r="L1851" s="19">
        <v>0.3125</v>
      </c>
      <c r="M1851">
        <v>8</v>
      </c>
      <c r="N1851">
        <v>306.36</v>
      </c>
      <c r="O1851">
        <v>76</v>
      </c>
      <c r="P1851">
        <v>76</v>
      </c>
      <c r="Q1851" t="s">
        <v>97</v>
      </c>
      <c r="R1851">
        <v>30</v>
      </c>
      <c r="S1851" s="19">
        <v>0.16666666666666666</v>
      </c>
      <c r="T1851">
        <v>0</v>
      </c>
      <c r="U1851" s="19"/>
      <c r="V1851" t="s">
        <v>97</v>
      </c>
      <c r="W1851">
        <v>7.5</v>
      </c>
      <c r="X1851" t="s">
        <v>100</v>
      </c>
      <c r="Y1851" t="b">
        <v>0</v>
      </c>
    </row>
    <row r="1852" spans="1:25" x14ac:dyDescent="0.25">
      <c r="A1852" t="s">
        <v>92</v>
      </c>
      <c r="B1852" t="s">
        <v>426</v>
      </c>
      <c r="C1852" t="s">
        <v>290</v>
      </c>
      <c r="D1852" t="s">
        <v>172</v>
      </c>
      <c r="E1852" t="s">
        <v>209</v>
      </c>
      <c r="F1852" t="s">
        <v>97</v>
      </c>
      <c r="G1852">
        <v>24310</v>
      </c>
      <c r="H1852" t="s">
        <v>432</v>
      </c>
      <c r="I1852">
        <v>2</v>
      </c>
      <c r="J1852" t="s">
        <v>99</v>
      </c>
      <c r="K1852" s="19">
        <v>0.95833333333333337</v>
      </c>
      <c r="L1852" s="19">
        <v>0.29166666666666669</v>
      </c>
      <c r="M1852">
        <v>8</v>
      </c>
      <c r="N1852">
        <v>302.82</v>
      </c>
      <c r="O1852">
        <v>64</v>
      </c>
      <c r="P1852">
        <v>76</v>
      </c>
      <c r="Q1852" t="s">
        <v>97</v>
      </c>
      <c r="R1852">
        <v>30</v>
      </c>
      <c r="S1852" s="19">
        <v>0.16666666666666666</v>
      </c>
      <c r="T1852">
        <v>0</v>
      </c>
      <c r="U1852" s="19"/>
      <c r="V1852" t="s">
        <v>97</v>
      </c>
      <c r="W1852">
        <v>7.5</v>
      </c>
      <c r="X1852" t="s">
        <v>100</v>
      </c>
      <c r="Y1852" t="b">
        <v>0</v>
      </c>
    </row>
    <row r="1853" spans="1:25" x14ac:dyDescent="0.25">
      <c r="A1853" t="s">
        <v>92</v>
      </c>
      <c r="B1853" t="s">
        <v>426</v>
      </c>
      <c r="C1853" t="s">
        <v>290</v>
      </c>
      <c r="D1853" t="s">
        <v>172</v>
      </c>
      <c r="E1853" t="s">
        <v>209</v>
      </c>
      <c r="F1853" t="s">
        <v>97</v>
      </c>
      <c r="G1853">
        <v>24310</v>
      </c>
      <c r="H1853" t="s">
        <v>432</v>
      </c>
      <c r="I1853">
        <v>2</v>
      </c>
      <c r="J1853" t="s">
        <v>102</v>
      </c>
      <c r="K1853" s="19">
        <v>0.95833333333333337</v>
      </c>
      <c r="L1853" s="19">
        <v>0.29166666666666669</v>
      </c>
      <c r="M1853">
        <v>8</v>
      </c>
      <c r="N1853">
        <v>302.82</v>
      </c>
      <c r="O1853">
        <v>64</v>
      </c>
      <c r="P1853">
        <v>76</v>
      </c>
      <c r="Q1853" t="s">
        <v>97</v>
      </c>
      <c r="R1853">
        <v>30</v>
      </c>
      <c r="S1853" s="19">
        <v>0.16666666666666666</v>
      </c>
      <c r="T1853">
        <v>0</v>
      </c>
      <c r="U1853" s="19"/>
      <c r="V1853" t="s">
        <v>97</v>
      </c>
      <c r="W1853">
        <v>7.5</v>
      </c>
      <c r="X1853" t="s">
        <v>100</v>
      </c>
      <c r="Y1853" t="b">
        <v>0</v>
      </c>
    </row>
    <row r="1854" spans="1:25" x14ac:dyDescent="0.25">
      <c r="A1854" t="s">
        <v>92</v>
      </c>
      <c r="B1854" t="s">
        <v>426</v>
      </c>
      <c r="C1854" t="s">
        <v>290</v>
      </c>
      <c r="D1854" t="s">
        <v>172</v>
      </c>
      <c r="E1854" t="s">
        <v>209</v>
      </c>
      <c r="F1854" t="s">
        <v>97</v>
      </c>
      <c r="G1854">
        <v>24310</v>
      </c>
      <c r="H1854" t="s">
        <v>432</v>
      </c>
      <c r="I1854">
        <v>2</v>
      </c>
      <c r="J1854" t="s">
        <v>103</v>
      </c>
      <c r="K1854" s="19">
        <v>0.95833333333333337</v>
      </c>
      <c r="L1854" s="19">
        <v>0.29166666666666669</v>
      </c>
      <c r="M1854">
        <v>8</v>
      </c>
      <c r="N1854">
        <v>302.82</v>
      </c>
      <c r="O1854">
        <v>64</v>
      </c>
      <c r="P1854">
        <v>76</v>
      </c>
      <c r="Q1854" t="s">
        <v>97</v>
      </c>
      <c r="R1854">
        <v>30</v>
      </c>
      <c r="S1854" s="19">
        <v>0.16666666666666666</v>
      </c>
      <c r="T1854">
        <v>0</v>
      </c>
      <c r="U1854" s="19"/>
      <c r="V1854" t="s">
        <v>97</v>
      </c>
      <c r="W1854">
        <v>7.5</v>
      </c>
      <c r="X1854" t="s">
        <v>100</v>
      </c>
      <c r="Y1854" t="b">
        <v>0</v>
      </c>
    </row>
    <row r="1855" spans="1:25" x14ac:dyDescent="0.25">
      <c r="A1855" t="s">
        <v>92</v>
      </c>
      <c r="B1855" t="s">
        <v>426</v>
      </c>
      <c r="C1855" t="s">
        <v>290</v>
      </c>
      <c r="D1855" t="s">
        <v>172</v>
      </c>
      <c r="E1855" t="s">
        <v>209</v>
      </c>
      <c r="F1855" t="s">
        <v>97</v>
      </c>
      <c r="G1855">
        <v>24890</v>
      </c>
      <c r="H1855" t="s">
        <v>434</v>
      </c>
      <c r="I1855">
        <v>1</v>
      </c>
      <c r="J1855" t="s">
        <v>99</v>
      </c>
      <c r="K1855" s="19">
        <v>0.97916666666666663</v>
      </c>
      <c r="L1855" s="19">
        <v>0.3125</v>
      </c>
      <c r="M1855">
        <v>8</v>
      </c>
      <c r="N1855">
        <v>302.82</v>
      </c>
      <c r="O1855">
        <v>76</v>
      </c>
      <c r="P1855">
        <v>76</v>
      </c>
      <c r="Q1855" t="s">
        <v>97</v>
      </c>
      <c r="R1855">
        <v>30</v>
      </c>
      <c r="S1855" s="19">
        <v>0.16666666666666666</v>
      </c>
      <c r="T1855">
        <v>0</v>
      </c>
      <c r="U1855" s="19"/>
      <c r="V1855" t="s">
        <v>97</v>
      </c>
      <c r="W1855">
        <v>7.5</v>
      </c>
      <c r="X1855" t="s">
        <v>100</v>
      </c>
      <c r="Y1855" t="b">
        <v>0</v>
      </c>
    </row>
    <row r="1856" spans="1:25" x14ac:dyDescent="0.25">
      <c r="A1856" t="s">
        <v>92</v>
      </c>
      <c r="B1856" t="s">
        <v>426</v>
      </c>
      <c r="C1856" t="s">
        <v>290</v>
      </c>
      <c r="D1856" t="s">
        <v>172</v>
      </c>
      <c r="E1856" t="s">
        <v>209</v>
      </c>
      <c r="F1856" t="s">
        <v>97</v>
      </c>
      <c r="G1856">
        <v>24890</v>
      </c>
      <c r="H1856" t="s">
        <v>434</v>
      </c>
      <c r="I1856">
        <v>1</v>
      </c>
      <c r="J1856" t="s">
        <v>101</v>
      </c>
      <c r="K1856" s="19">
        <v>0.97916666666666663</v>
      </c>
      <c r="L1856" s="19">
        <v>0.3125</v>
      </c>
      <c r="M1856">
        <v>8</v>
      </c>
      <c r="N1856">
        <v>302.82</v>
      </c>
      <c r="O1856">
        <v>76</v>
      </c>
      <c r="P1856">
        <v>76</v>
      </c>
      <c r="Q1856" t="s">
        <v>97</v>
      </c>
      <c r="R1856">
        <v>30</v>
      </c>
      <c r="S1856" s="19">
        <v>0.16666666666666666</v>
      </c>
      <c r="T1856">
        <v>0</v>
      </c>
      <c r="U1856" s="19"/>
      <c r="V1856" t="s">
        <v>97</v>
      </c>
      <c r="W1856">
        <v>7.5</v>
      </c>
      <c r="X1856" t="s">
        <v>100</v>
      </c>
      <c r="Y1856" t="b">
        <v>0</v>
      </c>
    </row>
    <row r="1857" spans="1:25" x14ac:dyDescent="0.25">
      <c r="A1857" t="s">
        <v>92</v>
      </c>
      <c r="B1857" t="s">
        <v>426</v>
      </c>
      <c r="C1857" t="s">
        <v>290</v>
      </c>
      <c r="D1857" t="s">
        <v>172</v>
      </c>
      <c r="E1857" t="s">
        <v>209</v>
      </c>
      <c r="F1857" t="s">
        <v>97</v>
      </c>
      <c r="G1857">
        <v>24890</v>
      </c>
      <c r="H1857" t="s">
        <v>434</v>
      </c>
      <c r="I1857">
        <v>1</v>
      </c>
      <c r="J1857" t="s">
        <v>102</v>
      </c>
      <c r="K1857" s="19">
        <v>0.97916666666666663</v>
      </c>
      <c r="L1857" s="19">
        <v>0.3125</v>
      </c>
      <c r="M1857">
        <v>8</v>
      </c>
      <c r="N1857">
        <v>302.82</v>
      </c>
      <c r="O1857">
        <v>76</v>
      </c>
      <c r="P1857">
        <v>76</v>
      </c>
      <c r="Q1857" t="s">
        <v>97</v>
      </c>
      <c r="R1857">
        <v>30</v>
      </c>
      <c r="S1857" s="19">
        <v>0.125</v>
      </c>
      <c r="U1857" s="19"/>
      <c r="V1857" t="s">
        <v>97</v>
      </c>
      <c r="W1857">
        <v>7.5</v>
      </c>
      <c r="X1857" t="s">
        <v>100</v>
      </c>
      <c r="Y1857" t="b">
        <v>0</v>
      </c>
    </row>
    <row r="1858" spans="1:25" x14ac:dyDescent="0.25">
      <c r="A1858" t="s">
        <v>92</v>
      </c>
      <c r="B1858" t="s">
        <v>426</v>
      </c>
      <c r="C1858" t="s">
        <v>290</v>
      </c>
      <c r="D1858" t="s">
        <v>172</v>
      </c>
      <c r="E1858" t="s">
        <v>209</v>
      </c>
      <c r="F1858" t="s">
        <v>97</v>
      </c>
      <c r="G1858">
        <v>24890</v>
      </c>
      <c r="H1858" t="s">
        <v>434</v>
      </c>
      <c r="I1858">
        <v>1</v>
      </c>
      <c r="J1858" t="s">
        <v>103</v>
      </c>
      <c r="K1858" s="19">
        <v>0.97916666666666663</v>
      </c>
      <c r="L1858" s="19">
        <v>0.3125</v>
      </c>
      <c r="M1858">
        <v>8</v>
      </c>
      <c r="N1858">
        <v>302.82</v>
      </c>
      <c r="O1858">
        <v>76</v>
      </c>
      <c r="P1858">
        <v>76</v>
      </c>
      <c r="Q1858" t="s">
        <v>97</v>
      </c>
      <c r="R1858">
        <v>30</v>
      </c>
      <c r="S1858" s="19">
        <v>0.16666666666666666</v>
      </c>
      <c r="T1858">
        <v>0</v>
      </c>
      <c r="U1858" s="19"/>
      <c r="V1858" t="s">
        <v>97</v>
      </c>
      <c r="W1858">
        <v>7.5</v>
      </c>
      <c r="X1858" t="s">
        <v>100</v>
      </c>
      <c r="Y1858" t="b">
        <v>0</v>
      </c>
    </row>
    <row r="1859" spans="1:25" x14ac:dyDescent="0.25">
      <c r="A1859" t="s">
        <v>92</v>
      </c>
      <c r="B1859" t="s">
        <v>426</v>
      </c>
      <c r="C1859" t="s">
        <v>290</v>
      </c>
      <c r="D1859" t="s">
        <v>172</v>
      </c>
      <c r="E1859" t="s">
        <v>220</v>
      </c>
      <c r="F1859" t="s">
        <v>97</v>
      </c>
      <c r="H1859" t="s">
        <v>97</v>
      </c>
      <c r="I1859">
        <v>1</v>
      </c>
      <c r="J1859" t="s">
        <v>105</v>
      </c>
      <c r="K1859" s="19">
        <v>0.625</v>
      </c>
      <c r="L1859" s="19">
        <v>0.97916666666666663</v>
      </c>
      <c r="M1859">
        <v>8.5</v>
      </c>
      <c r="N1859">
        <v>300.14999999999998</v>
      </c>
      <c r="O1859">
        <v>0</v>
      </c>
      <c r="P1859">
        <v>0</v>
      </c>
      <c r="Q1859" t="s">
        <v>97</v>
      </c>
      <c r="R1859">
        <v>30</v>
      </c>
      <c r="S1859" s="19">
        <v>0.8125</v>
      </c>
      <c r="T1859">
        <v>0</v>
      </c>
      <c r="U1859" s="19"/>
      <c r="V1859" t="s">
        <v>97</v>
      </c>
      <c r="W1859">
        <v>8</v>
      </c>
      <c r="X1859" t="s">
        <v>100</v>
      </c>
      <c r="Y1859" t="b">
        <v>0</v>
      </c>
    </row>
    <row r="1860" spans="1:25" x14ac:dyDescent="0.25">
      <c r="A1860" t="s">
        <v>92</v>
      </c>
      <c r="B1860" t="s">
        <v>426</v>
      </c>
      <c r="C1860" t="s">
        <v>290</v>
      </c>
      <c r="D1860" t="s">
        <v>172</v>
      </c>
      <c r="E1860" t="s">
        <v>220</v>
      </c>
      <c r="F1860" t="s">
        <v>97</v>
      </c>
      <c r="H1860" t="s">
        <v>97</v>
      </c>
      <c r="I1860">
        <v>1</v>
      </c>
      <c r="J1860" t="s">
        <v>99</v>
      </c>
      <c r="K1860" s="19">
        <v>0.625</v>
      </c>
      <c r="L1860" s="19">
        <v>0.875</v>
      </c>
      <c r="M1860">
        <v>6</v>
      </c>
      <c r="N1860">
        <v>206.35</v>
      </c>
      <c r="O1860">
        <v>0</v>
      </c>
      <c r="P1860">
        <v>0</v>
      </c>
      <c r="Q1860" t="s">
        <v>97</v>
      </c>
      <c r="R1860">
        <v>30</v>
      </c>
      <c r="S1860" s="19">
        <v>0.8125</v>
      </c>
      <c r="T1860">
        <v>0</v>
      </c>
      <c r="U1860" s="19"/>
      <c r="V1860" t="s">
        <v>97</v>
      </c>
      <c r="W1860">
        <v>5.5</v>
      </c>
      <c r="X1860" t="s">
        <v>100</v>
      </c>
      <c r="Y1860" t="b">
        <v>0</v>
      </c>
    </row>
    <row r="1861" spans="1:25" x14ac:dyDescent="0.25">
      <c r="A1861" t="s">
        <v>92</v>
      </c>
      <c r="B1861" t="s">
        <v>426</v>
      </c>
      <c r="C1861" t="s">
        <v>290</v>
      </c>
      <c r="D1861" t="s">
        <v>172</v>
      </c>
      <c r="E1861" t="s">
        <v>220</v>
      </c>
      <c r="F1861" t="s">
        <v>97</v>
      </c>
      <c r="H1861" t="s">
        <v>97</v>
      </c>
      <c r="I1861">
        <v>1</v>
      </c>
      <c r="J1861" t="s">
        <v>113</v>
      </c>
      <c r="K1861" s="19">
        <v>0.625</v>
      </c>
      <c r="L1861" s="19">
        <v>0.875</v>
      </c>
      <c r="M1861">
        <v>6</v>
      </c>
      <c r="N1861">
        <v>275.14</v>
      </c>
      <c r="O1861">
        <v>0</v>
      </c>
      <c r="P1861">
        <v>0</v>
      </c>
      <c r="Q1861" t="s">
        <v>97</v>
      </c>
      <c r="R1861">
        <v>30</v>
      </c>
      <c r="S1861" s="19">
        <v>0.8125</v>
      </c>
      <c r="T1861">
        <v>0</v>
      </c>
      <c r="U1861" s="19"/>
      <c r="V1861" t="s">
        <v>97</v>
      </c>
      <c r="W1861">
        <v>5.5</v>
      </c>
      <c r="X1861" t="s">
        <v>100</v>
      </c>
      <c r="Y1861" t="b">
        <v>0</v>
      </c>
    </row>
    <row r="1862" spans="1:25" x14ac:dyDescent="0.25">
      <c r="A1862" t="s">
        <v>92</v>
      </c>
      <c r="B1862" t="s">
        <v>426</v>
      </c>
      <c r="C1862" t="s">
        <v>290</v>
      </c>
      <c r="D1862" t="s">
        <v>172</v>
      </c>
      <c r="E1862" t="s">
        <v>220</v>
      </c>
      <c r="F1862" t="s">
        <v>97</v>
      </c>
      <c r="H1862" t="s">
        <v>97</v>
      </c>
      <c r="I1862">
        <v>1</v>
      </c>
      <c r="J1862" t="s">
        <v>113</v>
      </c>
      <c r="K1862" s="19">
        <v>0.625</v>
      </c>
      <c r="L1862" s="19">
        <v>0.875</v>
      </c>
      <c r="M1862">
        <v>6</v>
      </c>
      <c r="N1862">
        <v>258.56</v>
      </c>
      <c r="O1862">
        <v>0</v>
      </c>
      <c r="P1862">
        <v>0</v>
      </c>
      <c r="Q1862" t="s">
        <v>97</v>
      </c>
      <c r="R1862">
        <v>30</v>
      </c>
      <c r="S1862" s="19">
        <v>0.85416666666666663</v>
      </c>
      <c r="T1862">
        <v>0</v>
      </c>
      <c r="U1862" s="19"/>
      <c r="V1862" t="s">
        <v>97</v>
      </c>
      <c r="W1862">
        <v>5.5</v>
      </c>
      <c r="X1862" t="s">
        <v>100</v>
      </c>
      <c r="Y1862" t="b">
        <v>0</v>
      </c>
    </row>
    <row r="1863" spans="1:25" x14ac:dyDescent="0.25">
      <c r="A1863" t="s">
        <v>92</v>
      </c>
      <c r="B1863" t="s">
        <v>426</v>
      </c>
      <c r="C1863" t="s">
        <v>290</v>
      </c>
      <c r="D1863" t="s">
        <v>172</v>
      </c>
      <c r="E1863" t="s">
        <v>220</v>
      </c>
      <c r="F1863" t="s">
        <v>97</v>
      </c>
      <c r="H1863" t="s">
        <v>97</v>
      </c>
      <c r="I1863">
        <v>1</v>
      </c>
      <c r="J1863" t="s">
        <v>113</v>
      </c>
      <c r="K1863" s="19">
        <v>0.625</v>
      </c>
      <c r="L1863" s="19">
        <v>0.97916666666666663</v>
      </c>
      <c r="M1863">
        <v>8.5</v>
      </c>
      <c r="N1863">
        <v>400.2</v>
      </c>
      <c r="O1863">
        <v>0</v>
      </c>
      <c r="P1863">
        <v>0</v>
      </c>
      <c r="Q1863" t="s">
        <v>97</v>
      </c>
      <c r="R1863">
        <v>30</v>
      </c>
      <c r="S1863" s="19">
        <v>0.8125</v>
      </c>
      <c r="T1863">
        <v>0</v>
      </c>
      <c r="U1863" s="19"/>
      <c r="V1863" t="s">
        <v>97</v>
      </c>
      <c r="W1863">
        <v>8</v>
      </c>
      <c r="X1863" t="s">
        <v>100</v>
      </c>
      <c r="Y1863" t="b">
        <v>0</v>
      </c>
    </row>
    <row r="1864" spans="1:25" x14ac:dyDescent="0.25">
      <c r="A1864" t="s">
        <v>92</v>
      </c>
      <c r="B1864" t="s">
        <v>426</v>
      </c>
      <c r="C1864" t="s">
        <v>290</v>
      </c>
      <c r="D1864" t="s">
        <v>172</v>
      </c>
      <c r="E1864" t="s">
        <v>220</v>
      </c>
      <c r="F1864" t="s">
        <v>97</v>
      </c>
      <c r="H1864" t="s">
        <v>97</v>
      </c>
      <c r="I1864">
        <v>1</v>
      </c>
      <c r="J1864" t="s">
        <v>114</v>
      </c>
      <c r="K1864" s="19">
        <v>0.625</v>
      </c>
      <c r="L1864" s="19">
        <v>0.875</v>
      </c>
      <c r="M1864">
        <v>6</v>
      </c>
      <c r="N1864">
        <v>320.99</v>
      </c>
      <c r="O1864">
        <v>0</v>
      </c>
      <c r="P1864">
        <v>0</v>
      </c>
      <c r="Q1864" t="s">
        <v>97</v>
      </c>
      <c r="R1864">
        <v>30</v>
      </c>
      <c r="S1864" s="19">
        <v>0.8125</v>
      </c>
      <c r="T1864">
        <v>0</v>
      </c>
      <c r="U1864" s="19"/>
      <c r="V1864" t="s">
        <v>97</v>
      </c>
      <c r="W1864">
        <v>5.5</v>
      </c>
      <c r="X1864" t="s">
        <v>100</v>
      </c>
      <c r="Y1864" t="b">
        <v>0</v>
      </c>
    </row>
    <row r="1865" spans="1:25" x14ac:dyDescent="0.25">
      <c r="A1865" t="s">
        <v>92</v>
      </c>
      <c r="B1865" t="s">
        <v>426</v>
      </c>
      <c r="C1865" t="s">
        <v>290</v>
      </c>
      <c r="D1865" t="s">
        <v>172</v>
      </c>
      <c r="E1865" t="s">
        <v>220</v>
      </c>
      <c r="F1865" t="s">
        <v>97</v>
      </c>
      <c r="H1865" t="s">
        <v>97</v>
      </c>
      <c r="I1865">
        <v>1</v>
      </c>
      <c r="J1865" t="s">
        <v>114</v>
      </c>
      <c r="K1865" s="19">
        <v>0.625</v>
      </c>
      <c r="L1865" s="19">
        <v>0.875</v>
      </c>
      <c r="M1865">
        <v>6</v>
      </c>
      <c r="N1865">
        <v>313.87</v>
      </c>
      <c r="O1865">
        <v>0</v>
      </c>
      <c r="P1865">
        <v>0</v>
      </c>
      <c r="Q1865" t="s">
        <v>97</v>
      </c>
      <c r="R1865">
        <v>30</v>
      </c>
      <c r="S1865" s="19">
        <v>0.85416666666666663</v>
      </c>
      <c r="T1865">
        <v>0</v>
      </c>
      <c r="U1865" s="19"/>
      <c r="V1865" t="s">
        <v>97</v>
      </c>
      <c r="W1865">
        <v>5.5</v>
      </c>
      <c r="X1865" t="s">
        <v>100</v>
      </c>
      <c r="Y1865" t="b">
        <v>0</v>
      </c>
    </row>
    <row r="1866" spans="1:25" x14ac:dyDescent="0.25">
      <c r="A1866" t="s">
        <v>92</v>
      </c>
      <c r="B1866" t="s">
        <v>426</v>
      </c>
      <c r="C1866" t="s">
        <v>290</v>
      </c>
      <c r="D1866" t="s">
        <v>172</v>
      </c>
      <c r="E1866" t="s">
        <v>220</v>
      </c>
      <c r="F1866" t="s">
        <v>97</v>
      </c>
      <c r="H1866" t="s">
        <v>97</v>
      </c>
      <c r="I1866">
        <v>1</v>
      </c>
      <c r="J1866" t="s">
        <v>114</v>
      </c>
      <c r="K1866" s="19">
        <v>0.625</v>
      </c>
      <c r="L1866" s="19">
        <v>0.97916666666666663</v>
      </c>
      <c r="M1866">
        <v>8.5</v>
      </c>
      <c r="N1866">
        <v>466.9</v>
      </c>
      <c r="O1866">
        <v>0</v>
      </c>
      <c r="P1866">
        <v>0</v>
      </c>
      <c r="Q1866" t="s">
        <v>97</v>
      </c>
      <c r="R1866">
        <v>30</v>
      </c>
      <c r="S1866" s="19">
        <v>0.8125</v>
      </c>
      <c r="T1866">
        <v>0</v>
      </c>
      <c r="U1866" s="19"/>
      <c r="V1866" t="s">
        <v>97</v>
      </c>
      <c r="W1866">
        <v>8</v>
      </c>
      <c r="X1866" t="s">
        <v>100</v>
      </c>
      <c r="Y1866" t="b">
        <v>0</v>
      </c>
    </row>
    <row r="1867" spans="1:25" x14ac:dyDescent="0.25">
      <c r="A1867" t="s">
        <v>92</v>
      </c>
      <c r="B1867" t="s">
        <v>426</v>
      </c>
      <c r="C1867" t="s">
        <v>290</v>
      </c>
      <c r="D1867" t="s">
        <v>172</v>
      </c>
      <c r="E1867" t="s">
        <v>220</v>
      </c>
      <c r="F1867" t="s">
        <v>97</v>
      </c>
      <c r="H1867" t="s">
        <v>97</v>
      </c>
      <c r="I1867">
        <v>1</v>
      </c>
      <c r="J1867" t="s">
        <v>102</v>
      </c>
      <c r="K1867" s="19">
        <v>0.625</v>
      </c>
      <c r="L1867" s="19">
        <v>0.875</v>
      </c>
      <c r="M1867">
        <v>6</v>
      </c>
      <c r="N1867">
        <v>193.92</v>
      </c>
      <c r="O1867">
        <v>0</v>
      </c>
      <c r="P1867">
        <v>0</v>
      </c>
      <c r="Q1867" t="s">
        <v>97</v>
      </c>
      <c r="R1867">
        <v>30</v>
      </c>
      <c r="S1867" s="19">
        <v>0.85416666666666663</v>
      </c>
      <c r="T1867">
        <v>0</v>
      </c>
      <c r="U1867" s="19"/>
      <c r="V1867" t="s">
        <v>97</v>
      </c>
      <c r="W1867">
        <v>5.5</v>
      </c>
      <c r="X1867" t="s">
        <v>100</v>
      </c>
      <c r="Y1867" t="b">
        <v>0</v>
      </c>
    </row>
    <row r="1868" spans="1:25" x14ac:dyDescent="0.25">
      <c r="A1868" t="s">
        <v>92</v>
      </c>
      <c r="B1868" t="s">
        <v>426</v>
      </c>
      <c r="C1868" t="s">
        <v>290</v>
      </c>
      <c r="D1868" t="s">
        <v>172</v>
      </c>
      <c r="E1868" t="s">
        <v>220</v>
      </c>
      <c r="F1868" t="s">
        <v>97</v>
      </c>
      <c r="H1868" t="s">
        <v>97</v>
      </c>
      <c r="I1868">
        <v>1</v>
      </c>
      <c r="J1868" t="s">
        <v>103</v>
      </c>
      <c r="K1868" s="19">
        <v>0.625</v>
      </c>
      <c r="L1868" s="19">
        <v>0.97916666666666663</v>
      </c>
      <c r="M1868">
        <v>8.5</v>
      </c>
      <c r="N1868">
        <v>300.14999999999998</v>
      </c>
      <c r="O1868">
        <v>0</v>
      </c>
      <c r="P1868">
        <v>0</v>
      </c>
      <c r="Q1868" t="s">
        <v>97</v>
      </c>
      <c r="R1868">
        <v>30</v>
      </c>
      <c r="S1868" s="19">
        <v>0.8125</v>
      </c>
      <c r="T1868">
        <v>0</v>
      </c>
      <c r="U1868" s="19"/>
      <c r="V1868" t="s">
        <v>97</v>
      </c>
      <c r="W1868">
        <v>8</v>
      </c>
      <c r="X1868" t="s">
        <v>100</v>
      </c>
      <c r="Y1868" t="b">
        <v>0</v>
      </c>
    </row>
    <row r="1869" spans="1:25" x14ac:dyDescent="0.25">
      <c r="A1869" t="s">
        <v>92</v>
      </c>
      <c r="B1869" t="s">
        <v>426</v>
      </c>
      <c r="C1869" t="s">
        <v>290</v>
      </c>
      <c r="D1869" t="s">
        <v>172</v>
      </c>
      <c r="E1869" t="s">
        <v>220</v>
      </c>
      <c r="F1869" t="s">
        <v>97</v>
      </c>
      <c r="H1869" t="s">
        <v>97</v>
      </c>
      <c r="I1869">
        <v>2</v>
      </c>
      <c r="J1869" t="s">
        <v>105</v>
      </c>
      <c r="K1869" s="19">
        <v>0.625</v>
      </c>
      <c r="L1869" s="19">
        <v>0.875</v>
      </c>
      <c r="M1869">
        <v>6</v>
      </c>
      <c r="N1869">
        <v>206.35</v>
      </c>
      <c r="O1869">
        <v>0</v>
      </c>
      <c r="P1869">
        <v>0</v>
      </c>
      <c r="Q1869" t="s">
        <v>97</v>
      </c>
      <c r="R1869">
        <v>30</v>
      </c>
      <c r="S1869" s="19">
        <v>0.83333333333333337</v>
      </c>
      <c r="T1869">
        <v>0</v>
      </c>
      <c r="U1869" s="19"/>
      <c r="V1869" t="s">
        <v>97</v>
      </c>
      <c r="W1869">
        <v>5.5</v>
      </c>
      <c r="X1869" t="s">
        <v>100</v>
      </c>
      <c r="Y1869" t="b">
        <v>0</v>
      </c>
    </row>
    <row r="1870" spans="1:25" x14ac:dyDescent="0.25">
      <c r="A1870" t="s">
        <v>92</v>
      </c>
      <c r="B1870" t="s">
        <v>426</v>
      </c>
      <c r="C1870" t="s">
        <v>290</v>
      </c>
      <c r="D1870" t="s">
        <v>172</v>
      </c>
      <c r="E1870" t="s">
        <v>220</v>
      </c>
      <c r="F1870" t="s">
        <v>97</v>
      </c>
      <c r="H1870" t="s">
        <v>97</v>
      </c>
      <c r="I1870">
        <v>2</v>
      </c>
      <c r="J1870" t="s">
        <v>105</v>
      </c>
      <c r="K1870" s="19">
        <v>0.625</v>
      </c>
      <c r="L1870" s="19">
        <v>0.97916666666666663</v>
      </c>
      <c r="M1870">
        <v>8.5</v>
      </c>
      <c r="N1870">
        <v>300.14999999999998</v>
      </c>
      <c r="O1870">
        <v>0</v>
      </c>
      <c r="P1870">
        <v>0</v>
      </c>
      <c r="Q1870" t="s">
        <v>97</v>
      </c>
      <c r="R1870">
        <v>30</v>
      </c>
      <c r="S1870" s="19">
        <v>0.8125</v>
      </c>
      <c r="T1870">
        <v>0</v>
      </c>
      <c r="U1870" s="19"/>
      <c r="V1870" t="s">
        <v>97</v>
      </c>
      <c r="W1870">
        <v>8</v>
      </c>
      <c r="X1870" t="s">
        <v>100</v>
      </c>
      <c r="Y1870" t="b">
        <v>0</v>
      </c>
    </row>
    <row r="1871" spans="1:25" x14ac:dyDescent="0.25">
      <c r="A1871" t="s">
        <v>92</v>
      </c>
      <c r="B1871" t="s">
        <v>426</v>
      </c>
      <c r="C1871" t="s">
        <v>290</v>
      </c>
      <c r="D1871" t="s">
        <v>172</v>
      </c>
      <c r="E1871" t="s">
        <v>220</v>
      </c>
      <c r="F1871" t="s">
        <v>97</v>
      </c>
      <c r="H1871" t="s">
        <v>97</v>
      </c>
      <c r="I1871">
        <v>2</v>
      </c>
      <c r="J1871" t="s">
        <v>99</v>
      </c>
      <c r="K1871" s="19">
        <v>0.60416666666666663</v>
      </c>
      <c r="L1871" s="19">
        <v>0.95833333333333337</v>
      </c>
      <c r="M1871">
        <v>8.5</v>
      </c>
      <c r="N1871">
        <v>282.06</v>
      </c>
      <c r="O1871">
        <v>0</v>
      </c>
      <c r="P1871">
        <v>0</v>
      </c>
      <c r="Q1871" t="s">
        <v>97</v>
      </c>
      <c r="R1871">
        <v>30</v>
      </c>
      <c r="S1871" s="19">
        <v>0.8125</v>
      </c>
      <c r="T1871">
        <v>0</v>
      </c>
      <c r="U1871" s="19"/>
      <c r="V1871" t="s">
        <v>97</v>
      </c>
      <c r="W1871">
        <v>8</v>
      </c>
      <c r="X1871" t="s">
        <v>100</v>
      </c>
      <c r="Y1871" t="b">
        <v>0</v>
      </c>
    </row>
    <row r="1872" spans="1:25" x14ac:dyDescent="0.25">
      <c r="A1872" t="s">
        <v>92</v>
      </c>
      <c r="B1872" t="s">
        <v>426</v>
      </c>
      <c r="C1872" t="s">
        <v>290</v>
      </c>
      <c r="D1872" t="s">
        <v>172</v>
      </c>
      <c r="E1872" t="s">
        <v>220</v>
      </c>
      <c r="F1872" t="s">
        <v>97</v>
      </c>
      <c r="H1872" t="s">
        <v>97</v>
      </c>
      <c r="I1872">
        <v>2</v>
      </c>
      <c r="J1872" t="s">
        <v>99</v>
      </c>
      <c r="K1872" s="19">
        <v>0.625</v>
      </c>
      <c r="L1872" s="19">
        <v>0.875</v>
      </c>
      <c r="M1872">
        <v>6</v>
      </c>
      <c r="N1872">
        <v>201.77</v>
      </c>
      <c r="O1872">
        <v>0</v>
      </c>
      <c r="P1872">
        <v>0</v>
      </c>
      <c r="Q1872" t="s">
        <v>97</v>
      </c>
      <c r="R1872">
        <v>30</v>
      </c>
      <c r="S1872" s="19">
        <v>0.85416666666666663</v>
      </c>
      <c r="T1872">
        <v>0</v>
      </c>
      <c r="U1872" s="19"/>
      <c r="V1872" t="s">
        <v>97</v>
      </c>
      <c r="W1872">
        <v>5.5</v>
      </c>
      <c r="X1872" t="s">
        <v>100</v>
      </c>
      <c r="Y1872" t="b">
        <v>0</v>
      </c>
    </row>
    <row r="1873" spans="1:25" x14ac:dyDescent="0.25">
      <c r="A1873" t="s">
        <v>92</v>
      </c>
      <c r="B1873" t="s">
        <v>426</v>
      </c>
      <c r="C1873" t="s">
        <v>290</v>
      </c>
      <c r="D1873" t="s">
        <v>172</v>
      </c>
      <c r="E1873" t="s">
        <v>220</v>
      </c>
      <c r="F1873" t="s">
        <v>97</v>
      </c>
      <c r="H1873" t="s">
        <v>97</v>
      </c>
      <c r="I1873">
        <v>2</v>
      </c>
      <c r="J1873" t="s">
        <v>99</v>
      </c>
      <c r="K1873" s="19">
        <v>0.625</v>
      </c>
      <c r="L1873" s="19">
        <v>0.97916666666666663</v>
      </c>
      <c r="M1873">
        <v>8.5</v>
      </c>
      <c r="N1873">
        <v>300.14999999999998</v>
      </c>
      <c r="O1873">
        <v>0</v>
      </c>
      <c r="P1873">
        <v>0</v>
      </c>
      <c r="Q1873" t="s">
        <v>97</v>
      </c>
      <c r="R1873">
        <v>30</v>
      </c>
      <c r="S1873" s="19">
        <v>0.8125</v>
      </c>
      <c r="T1873">
        <v>0</v>
      </c>
      <c r="U1873" s="19"/>
      <c r="V1873" t="s">
        <v>97</v>
      </c>
      <c r="W1873">
        <v>8</v>
      </c>
      <c r="X1873" t="s">
        <v>100</v>
      </c>
      <c r="Y1873" t="b">
        <v>0</v>
      </c>
    </row>
    <row r="1874" spans="1:25" x14ac:dyDescent="0.25">
      <c r="A1874" t="s">
        <v>92</v>
      </c>
      <c r="B1874" t="s">
        <v>426</v>
      </c>
      <c r="C1874" t="s">
        <v>290</v>
      </c>
      <c r="D1874" t="s">
        <v>172</v>
      </c>
      <c r="E1874" t="s">
        <v>220</v>
      </c>
      <c r="F1874" t="s">
        <v>97</v>
      </c>
      <c r="H1874" t="s">
        <v>97</v>
      </c>
      <c r="I1874">
        <v>2</v>
      </c>
      <c r="J1874" t="s">
        <v>113</v>
      </c>
      <c r="K1874" s="19">
        <v>0.625</v>
      </c>
      <c r="L1874" s="19">
        <v>0.875</v>
      </c>
      <c r="M1874">
        <v>6</v>
      </c>
      <c r="N1874">
        <v>269.02999999999997</v>
      </c>
      <c r="O1874">
        <v>0</v>
      </c>
      <c r="P1874">
        <v>0</v>
      </c>
      <c r="Q1874" t="s">
        <v>97</v>
      </c>
      <c r="R1874">
        <v>30</v>
      </c>
      <c r="S1874" s="19">
        <v>0.83333333333333337</v>
      </c>
      <c r="T1874">
        <v>0</v>
      </c>
      <c r="U1874" s="19"/>
      <c r="V1874" t="s">
        <v>97</v>
      </c>
      <c r="W1874">
        <v>5.5</v>
      </c>
      <c r="X1874" t="s">
        <v>100</v>
      </c>
      <c r="Y1874" t="b">
        <v>0</v>
      </c>
    </row>
    <row r="1875" spans="1:25" x14ac:dyDescent="0.25">
      <c r="A1875" t="s">
        <v>92</v>
      </c>
      <c r="B1875" t="s">
        <v>426</v>
      </c>
      <c r="C1875" t="s">
        <v>290</v>
      </c>
      <c r="D1875" t="s">
        <v>172</v>
      </c>
      <c r="E1875" t="s">
        <v>220</v>
      </c>
      <c r="F1875" t="s">
        <v>97</v>
      </c>
      <c r="H1875" t="s">
        <v>97</v>
      </c>
      <c r="I1875">
        <v>2</v>
      </c>
      <c r="J1875" t="s">
        <v>113</v>
      </c>
      <c r="K1875" s="19">
        <v>0.625</v>
      </c>
      <c r="L1875" s="19">
        <v>0.97916666666666663</v>
      </c>
      <c r="M1875">
        <v>8.5</v>
      </c>
      <c r="N1875">
        <v>400.2</v>
      </c>
      <c r="O1875">
        <v>0</v>
      </c>
      <c r="P1875">
        <v>0</v>
      </c>
      <c r="Q1875" t="s">
        <v>97</v>
      </c>
      <c r="R1875">
        <v>30</v>
      </c>
      <c r="S1875" s="19">
        <v>0.8125</v>
      </c>
      <c r="T1875">
        <v>0</v>
      </c>
      <c r="U1875" s="19"/>
      <c r="V1875" t="s">
        <v>97</v>
      </c>
      <c r="W1875">
        <v>8</v>
      </c>
      <c r="X1875" t="s">
        <v>100</v>
      </c>
      <c r="Y1875" t="b">
        <v>0</v>
      </c>
    </row>
    <row r="1876" spans="1:25" x14ac:dyDescent="0.25">
      <c r="A1876" t="s">
        <v>92</v>
      </c>
      <c r="B1876" t="s">
        <v>426</v>
      </c>
      <c r="C1876" t="s">
        <v>290</v>
      </c>
      <c r="D1876" t="s">
        <v>172</v>
      </c>
      <c r="E1876" t="s">
        <v>220</v>
      </c>
      <c r="F1876" t="s">
        <v>97</v>
      </c>
      <c r="H1876" t="s">
        <v>97</v>
      </c>
      <c r="I1876">
        <v>2</v>
      </c>
      <c r="J1876" t="s">
        <v>101</v>
      </c>
      <c r="K1876" s="19">
        <v>0.60416666666666663</v>
      </c>
      <c r="L1876" s="19">
        <v>0.95833333333333337</v>
      </c>
      <c r="M1876">
        <v>8.5</v>
      </c>
      <c r="N1876">
        <v>300.14999999999998</v>
      </c>
      <c r="O1876">
        <v>0</v>
      </c>
      <c r="P1876">
        <v>0</v>
      </c>
      <c r="Q1876" t="s">
        <v>97</v>
      </c>
      <c r="R1876">
        <v>30</v>
      </c>
      <c r="S1876" s="19">
        <v>0.8125</v>
      </c>
      <c r="T1876">
        <v>0</v>
      </c>
      <c r="U1876" s="19"/>
      <c r="V1876" t="s">
        <v>97</v>
      </c>
      <c r="W1876">
        <v>8</v>
      </c>
      <c r="X1876" t="s">
        <v>100</v>
      </c>
      <c r="Y1876" t="b">
        <v>0</v>
      </c>
    </row>
    <row r="1877" spans="1:25" x14ac:dyDescent="0.25">
      <c r="A1877" t="s">
        <v>92</v>
      </c>
      <c r="B1877" t="s">
        <v>426</v>
      </c>
      <c r="C1877" t="s">
        <v>290</v>
      </c>
      <c r="D1877" t="s">
        <v>172</v>
      </c>
      <c r="E1877" t="s">
        <v>220</v>
      </c>
      <c r="F1877" t="s">
        <v>97</v>
      </c>
      <c r="H1877" t="s">
        <v>97</v>
      </c>
      <c r="I1877">
        <v>2</v>
      </c>
      <c r="J1877" t="s">
        <v>102</v>
      </c>
      <c r="K1877" s="19">
        <v>0.60416666666666663</v>
      </c>
      <c r="L1877" s="19">
        <v>0.95833333333333337</v>
      </c>
      <c r="M1877">
        <v>8.5</v>
      </c>
      <c r="N1877">
        <v>282.06</v>
      </c>
      <c r="O1877">
        <v>0</v>
      </c>
      <c r="P1877">
        <v>0</v>
      </c>
      <c r="Q1877" t="s">
        <v>97</v>
      </c>
      <c r="R1877">
        <v>30</v>
      </c>
      <c r="S1877" s="19">
        <v>0.8125</v>
      </c>
      <c r="T1877">
        <v>0</v>
      </c>
      <c r="U1877" s="19"/>
      <c r="V1877" t="s">
        <v>97</v>
      </c>
      <c r="W1877">
        <v>8</v>
      </c>
      <c r="X1877" t="s">
        <v>100</v>
      </c>
      <c r="Y1877" t="b">
        <v>0</v>
      </c>
    </row>
    <row r="1878" spans="1:25" x14ac:dyDescent="0.25">
      <c r="A1878" t="s">
        <v>92</v>
      </c>
      <c r="B1878" t="s">
        <v>426</v>
      </c>
      <c r="C1878" t="s">
        <v>290</v>
      </c>
      <c r="D1878" t="s">
        <v>172</v>
      </c>
      <c r="E1878" t="s">
        <v>220</v>
      </c>
      <c r="F1878" t="s">
        <v>97</v>
      </c>
      <c r="H1878" t="s">
        <v>97</v>
      </c>
      <c r="I1878">
        <v>2</v>
      </c>
      <c r="J1878" t="s">
        <v>102</v>
      </c>
      <c r="K1878" s="19">
        <v>0.625</v>
      </c>
      <c r="L1878" s="19">
        <v>0.875</v>
      </c>
      <c r="M1878">
        <v>6</v>
      </c>
      <c r="N1878">
        <v>193.92</v>
      </c>
      <c r="O1878">
        <v>0</v>
      </c>
      <c r="P1878">
        <v>0</v>
      </c>
      <c r="Q1878" t="s">
        <v>97</v>
      </c>
      <c r="R1878">
        <v>30</v>
      </c>
      <c r="S1878" s="19">
        <v>0.85416666666666663</v>
      </c>
      <c r="T1878">
        <v>0</v>
      </c>
      <c r="U1878" s="19"/>
      <c r="V1878" t="s">
        <v>97</v>
      </c>
      <c r="W1878">
        <v>5.5</v>
      </c>
      <c r="X1878" t="s">
        <v>100</v>
      </c>
      <c r="Y1878" t="b">
        <v>0</v>
      </c>
    </row>
    <row r="1879" spans="1:25" x14ac:dyDescent="0.25">
      <c r="A1879" t="s">
        <v>92</v>
      </c>
      <c r="B1879" t="s">
        <v>426</v>
      </c>
      <c r="C1879" t="s">
        <v>290</v>
      </c>
      <c r="D1879" t="s">
        <v>172</v>
      </c>
      <c r="E1879" t="s">
        <v>220</v>
      </c>
      <c r="F1879" t="s">
        <v>97</v>
      </c>
      <c r="G1879">
        <v>15718</v>
      </c>
      <c r="H1879" t="s">
        <v>435</v>
      </c>
      <c r="I1879">
        <v>1</v>
      </c>
      <c r="J1879" t="s">
        <v>101</v>
      </c>
      <c r="K1879" s="19">
        <v>0.625</v>
      </c>
      <c r="L1879" s="19">
        <v>0.875</v>
      </c>
      <c r="M1879">
        <v>6</v>
      </c>
      <c r="N1879">
        <v>217.24</v>
      </c>
      <c r="O1879">
        <v>64</v>
      </c>
      <c r="P1879">
        <v>76</v>
      </c>
      <c r="Q1879" t="s">
        <v>97</v>
      </c>
      <c r="R1879">
        <v>30</v>
      </c>
      <c r="S1879" s="19">
        <v>0.8125</v>
      </c>
      <c r="T1879">
        <v>0</v>
      </c>
      <c r="U1879" s="19"/>
      <c r="V1879" t="s">
        <v>97</v>
      </c>
      <c r="W1879">
        <v>5.5</v>
      </c>
      <c r="X1879" t="s">
        <v>100</v>
      </c>
      <c r="Y1879" t="b">
        <v>0</v>
      </c>
    </row>
    <row r="1880" spans="1:25" x14ac:dyDescent="0.25">
      <c r="A1880" t="s">
        <v>92</v>
      </c>
      <c r="B1880" t="s">
        <v>426</v>
      </c>
      <c r="C1880" t="s">
        <v>290</v>
      </c>
      <c r="D1880" t="s">
        <v>172</v>
      </c>
      <c r="E1880" t="s">
        <v>220</v>
      </c>
      <c r="F1880" t="s">
        <v>97</v>
      </c>
      <c r="G1880">
        <v>15718</v>
      </c>
      <c r="H1880" t="s">
        <v>435</v>
      </c>
      <c r="I1880">
        <v>1</v>
      </c>
      <c r="J1880" t="s">
        <v>103</v>
      </c>
      <c r="K1880" s="19">
        <v>0.625</v>
      </c>
      <c r="L1880" s="19">
        <v>0.875</v>
      </c>
      <c r="M1880">
        <v>6</v>
      </c>
      <c r="N1880">
        <v>217.24</v>
      </c>
      <c r="O1880">
        <v>64</v>
      </c>
      <c r="P1880">
        <v>76</v>
      </c>
      <c r="Q1880" t="s">
        <v>97</v>
      </c>
      <c r="R1880">
        <v>30</v>
      </c>
      <c r="S1880" s="19">
        <v>0.8125</v>
      </c>
      <c r="T1880">
        <v>0</v>
      </c>
      <c r="U1880" s="19"/>
      <c r="V1880" t="s">
        <v>97</v>
      </c>
      <c r="W1880">
        <v>5.5</v>
      </c>
      <c r="X1880" t="s">
        <v>100</v>
      </c>
      <c r="Y1880" t="b">
        <v>0</v>
      </c>
    </row>
    <row r="1881" spans="1:25" x14ac:dyDescent="0.25">
      <c r="A1881" t="s">
        <v>92</v>
      </c>
      <c r="B1881" t="s">
        <v>426</v>
      </c>
      <c r="C1881" t="s">
        <v>290</v>
      </c>
      <c r="D1881" t="s">
        <v>172</v>
      </c>
      <c r="E1881" t="s">
        <v>220</v>
      </c>
      <c r="F1881" t="s">
        <v>97</v>
      </c>
      <c r="G1881">
        <v>15718</v>
      </c>
      <c r="H1881" t="s">
        <v>435</v>
      </c>
      <c r="I1881">
        <v>2</v>
      </c>
      <c r="J1881" t="s">
        <v>103</v>
      </c>
      <c r="K1881" s="19">
        <v>0.625</v>
      </c>
      <c r="L1881" s="19">
        <v>0.875</v>
      </c>
      <c r="M1881">
        <v>6</v>
      </c>
      <c r="N1881">
        <v>217.24</v>
      </c>
      <c r="O1881">
        <v>64</v>
      </c>
      <c r="P1881">
        <v>76</v>
      </c>
      <c r="Q1881" t="s">
        <v>97</v>
      </c>
      <c r="R1881">
        <v>30</v>
      </c>
      <c r="S1881" s="19">
        <v>0.83333333333333337</v>
      </c>
      <c r="T1881">
        <v>0</v>
      </c>
      <c r="U1881" s="19"/>
      <c r="V1881" t="s">
        <v>97</v>
      </c>
      <c r="W1881">
        <v>5.5</v>
      </c>
      <c r="X1881" t="s">
        <v>100</v>
      </c>
      <c r="Y1881" t="b">
        <v>0</v>
      </c>
    </row>
    <row r="1882" spans="1:25" x14ac:dyDescent="0.25">
      <c r="A1882" t="s">
        <v>92</v>
      </c>
      <c r="B1882" t="s">
        <v>426</v>
      </c>
      <c r="C1882" t="s">
        <v>290</v>
      </c>
      <c r="D1882" t="s">
        <v>172</v>
      </c>
      <c r="E1882" t="s">
        <v>220</v>
      </c>
      <c r="F1882" t="s">
        <v>97</v>
      </c>
      <c r="G1882">
        <v>15933</v>
      </c>
      <c r="H1882" t="s">
        <v>437</v>
      </c>
      <c r="I1882">
        <v>1</v>
      </c>
      <c r="J1882" t="s">
        <v>99</v>
      </c>
      <c r="K1882" s="19">
        <v>0.625</v>
      </c>
      <c r="L1882" s="19">
        <v>0.875</v>
      </c>
      <c r="M1882">
        <v>6</v>
      </c>
      <c r="N1882">
        <v>217.24</v>
      </c>
      <c r="O1882">
        <v>40</v>
      </c>
      <c r="P1882">
        <v>76</v>
      </c>
      <c r="Q1882" t="s">
        <v>97</v>
      </c>
      <c r="R1882">
        <v>30</v>
      </c>
      <c r="S1882" s="19">
        <v>0.8125</v>
      </c>
      <c r="T1882">
        <v>0</v>
      </c>
      <c r="U1882" s="19"/>
      <c r="V1882" t="s">
        <v>97</v>
      </c>
      <c r="W1882">
        <v>5.5</v>
      </c>
      <c r="X1882" t="s">
        <v>100</v>
      </c>
      <c r="Y1882" t="b">
        <v>0</v>
      </c>
    </row>
    <row r="1883" spans="1:25" x14ac:dyDescent="0.25">
      <c r="A1883" t="s">
        <v>92</v>
      </c>
      <c r="B1883" t="s">
        <v>426</v>
      </c>
      <c r="C1883" t="s">
        <v>290</v>
      </c>
      <c r="D1883" t="s">
        <v>172</v>
      </c>
      <c r="E1883" t="s">
        <v>220</v>
      </c>
      <c r="F1883" t="s">
        <v>97</v>
      </c>
      <c r="G1883">
        <v>15933</v>
      </c>
      <c r="H1883" t="s">
        <v>437</v>
      </c>
      <c r="I1883">
        <v>1</v>
      </c>
      <c r="J1883" t="s">
        <v>101</v>
      </c>
      <c r="K1883" s="19">
        <v>0.625</v>
      </c>
      <c r="L1883" s="19">
        <v>0.875</v>
      </c>
      <c r="M1883">
        <v>6</v>
      </c>
      <c r="N1883">
        <v>217.24</v>
      </c>
      <c r="O1883">
        <v>40</v>
      </c>
      <c r="P1883">
        <v>76</v>
      </c>
      <c r="Q1883" t="s">
        <v>97</v>
      </c>
      <c r="R1883">
        <v>30</v>
      </c>
      <c r="S1883" s="19">
        <v>0.83333333333333337</v>
      </c>
      <c r="T1883">
        <v>0</v>
      </c>
      <c r="U1883" s="19"/>
      <c r="V1883" t="s">
        <v>97</v>
      </c>
      <c r="W1883">
        <v>5.5</v>
      </c>
      <c r="X1883" t="s">
        <v>100</v>
      </c>
      <c r="Y1883" t="b">
        <v>0</v>
      </c>
    </row>
    <row r="1884" spans="1:25" x14ac:dyDescent="0.25">
      <c r="A1884" t="s">
        <v>92</v>
      </c>
      <c r="B1884" t="s">
        <v>426</v>
      </c>
      <c r="C1884" t="s">
        <v>290</v>
      </c>
      <c r="D1884" t="s">
        <v>172</v>
      </c>
      <c r="E1884" t="s">
        <v>220</v>
      </c>
      <c r="F1884" t="s">
        <v>97</v>
      </c>
      <c r="G1884">
        <v>15933</v>
      </c>
      <c r="H1884" t="s">
        <v>437</v>
      </c>
      <c r="I1884">
        <v>1</v>
      </c>
      <c r="J1884" t="s">
        <v>102</v>
      </c>
      <c r="K1884" s="19">
        <v>0.60416666666666663</v>
      </c>
      <c r="L1884" s="19">
        <v>0.95833333333333337</v>
      </c>
      <c r="M1884">
        <v>8.5</v>
      </c>
      <c r="N1884">
        <v>315.99</v>
      </c>
      <c r="O1884">
        <v>40</v>
      </c>
      <c r="P1884">
        <v>76</v>
      </c>
      <c r="Q1884" t="s">
        <v>97</v>
      </c>
      <c r="R1884">
        <v>30</v>
      </c>
      <c r="S1884" s="19">
        <v>0.8125</v>
      </c>
      <c r="T1884">
        <v>0</v>
      </c>
      <c r="U1884" s="19"/>
      <c r="V1884" t="s">
        <v>97</v>
      </c>
      <c r="W1884">
        <v>8</v>
      </c>
      <c r="X1884" t="s">
        <v>100</v>
      </c>
      <c r="Y1884" t="b">
        <v>0</v>
      </c>
    </row>
    <row r="1885" spans="1:25" x14ac:dyDescent="0.25">
      <c r="A1885" t="s">
        <v>92</v>
      </c>
      <c r="B1885" t="s">
        <v>426</v>
      </c>
      <c r="C1885" t="s">
        <v>290</v>
      </c>
      <c r="D1885" t="s">
        <v>172</v>
      </c>
      <c r="E1885" t="s">
        <v>220</v>
      </c>
      <c r="F1885" t="s">
        <v>97</v>
      </c>
      <c r="G1885">
        <v>15933</v>
      </c>
      <c r="H1885" t="s">
        <v>437</v>
      </c>
      <c r="I1885">
        <v>1</v>
      </c>
      <c r="J1885" t="s">
        <v>103</v>
      </c>
      <c r="K1885" s="19">
        <v>0.625</v>
      </c>
      <c r="L1885" s="19">
        <v>0.875</v>
      </c>
      <c r="M1885">
        <v>6</v>
      </c>
      <c r="N1885">
        <v>217.24</v>
      </c>
      <c r="O1885">
        <v>40</v>
      </c>
      <c r="P1885">
        <v>76</v>
      </c>
      <c r="Q1885" t="s">
        <v>97</v>
      </c>
      <c r="R1885">
        <v>30</v>
      </c>
      <c r="S1885" s="19">
        <v>0.83333333333333337</v>
      </c>
      <c r="T1885">
        <v>0</v>
      </c>
      <c r="U1885" s="19"/>
      <c r="V1885" t="s">
        <v>97</v>
      </c>
      <c r="W1885">
        <v>5.5</v>
      </c>
      <c r="X1885" t="s">
        <v>100</v>
      </c>
      <c r="Y1885" t="b">
        <v>0</v>
      </c>
    </row>
    <row r="1886" spans="1:25" x14ac:dyDescent="0.25">
      <c r="A1886" t="s">
        <v>92</v>
      </c>
      <c r="B1886" t="s">
        <v>426</v>
      </c>
      <c r="C1886" t="s">
        <v>290</v>
      </c>
      <c r="D1886" t="s">
        <v>172</v>
      </c>
      <c r="E1886" t="s">
        <v>220</v>
      </c>
      <c r="F1886" t="s">
        <v>97</v>
      </c>
      <c r="G1886">
        <v>15933</v>
      </c>
      <c r="H1886" t="s">
        <v>437</v>
      </c>
      <c r="I1886">
        <v>2</v>
      </c>
      <c r="J1886" t="s">
        <v>99</v>
      </c>
      <c r="K1886" s="19">
        <v>0.625</v>
      </c>
      <c r="L1886" s="19">
        <v>0.875</v>
      </c>
      <c r="M1886">
        <v>6</v>
      </c>
      <c r="N1886">
        <v>217.24</v>
      </c>
      <c r="O1886">
        <v>40</v>
      </c>
      <c r="P1886">
        <v>76</v>
      </c>
      <c r="Q1886" t="s">
        <v>97</v>
      </c>
      <c r="R1886">
        <v>30</v>
      </c>
      <c r="S1886" s="19">
        <v>0.8125</v>
      </c>
      <c r="T1886">
        <v>0</v>
      </c>
      <c r="U1886" s="19"/>
      <c r="V1886" t="s">
        <v>97</v>
      </c>
      <c r="W1886">
        <v>5.5</v>
      </c>
      <c r="X1886" t="s">
        <v>100</v>
      </c>
      <c r="Y1886" t="b">
        <v>0</v>
      </c>
    </row>
    <row r="1887" spans="1:25" x14ac:dyDescent="0.25">
      <c r="A1887" t="s">
        <v>92</v>
      </c>
      <c r="B1887" t="s">
        <v>426</v>
      </c>
      <c r="C1887" t="s">
        <v>290</v>
      </c>
      <c r="D1887" t="s">
        <v>172</v>
      </c>
      <c r="E1887" t="s">
        <v>220</v>
      </c>
      <c r="F1887" t="s">
        <v>97</v>
      </c>
      <c r="G1887">
        <v>15933</v>
      </c>
      <c r="H1887" t="s">
        <v>437</v>
      </c>
      <c r="I1887">
        <v>2</v>
      </c>
      <c r="J1887" t="s">
        <v>101</v>
      </c>
      <c r="K1887" s="19">
        <v>0.625</v>
      </c>
      <c r="L1887" s="19">
        <v>0.875</v>
      </c>
      <c r="M1887">
        <v>6</v>
      </c>
      <c r="N1887">
        <v>217.24</v>
      </c>
      <c r="O1887">
        <v>40</v>
      </c>
      <c r="P1887">
        <v>76</v>
      </c>
      <c r="Q1887" t="s">
        <v>97</v>
      </c>
      <c r="R1887">
        <v>30</v>
      </c>
      <c r="S1887" s="19">
        <v>0.8125</v>
      </c>
      <c r="T1887">
        <v>0</v>
      </c>
      <c r="U1887" s="19"/>
      <c r="V1887" t="s">
        <v>97</v>
      </c>
      <c r="W1887">
        <v>5.5</v>
      </c>
      <c r="X1887" t="s">
        <v>100</v>
      </c>
      <c r="Y1887" t="b">
        <v>0</v>
      </c>
    </row>
    <row r="1888" spans="1:25" x14ac:dyDescent="0.25">
      <c r="A1888" t="s">
        <v>92</v>
      </c>
      <c r="B1888" t="s">
        <v>426</v>
      </c>
      <c r="C1888" t="s">
        <v>290</v>
      </c>
      <c r="D1888" t="s">
        <v>172</v>
      </c>
      <c r="E1888" t="s">
        <v>220</v>
      </c>
      <c r="F1888" t="s">
        <v>97</v>
      </c>
      <c r="G1888">
        <v>15933</v>
      </c>
      <c r="H1888" t="s">
        <v>437</v>
      </c>
      <c r="I1888">
        <v>2</v>
      </c>
      <c r="J1888" t="s">
        <v>102</v>
      </c>
      <c r="K1888" s="19">
        <v>0.625</v>
      </c>
      <c r="L1888" s="19">
        <v>0.97916666666666663</v>
      </c>
      <c r="M1888">
        <v>8.5</v>
      </c>
      <c r="N1888">
        <v>315.99</v>
      </c>
      <c r="O1888">
        <v>40</v>
      </c>
      <c r="P1888">
        <v>76</v>
      </c>
      <c r="Q1888" t="s">
        <v>97</v>
      </c>
      <c r="R1888">
        <v>30</v>
      </c>
      <c r="S1888" s="19">
        <v>0.8125</v>
      </c>
      <c r="T1888">
        <v>0</v>
      </c>
      <c r="U1888" s="19"/>
      <c r="V1888" t="s">
        <v>97</v>
      </c>
      <c r="W1888">
        <v>8</v>
      </c>
      <c r="X1888" t="s">
        <v>100</v>
      </c>
      <c r="Y1888" t="b">
        <v>0</v>
      </c>
    </row>
    <row r="1889" spans="1:25" x14ac:dyDescent="0.25">
      <c r="A1889" t="s">
        <v>92</v>
      </c>
      <c r="B1889" t="s">
        <v>426</v>
      </c>
      <c r="C1889" t="s">
        <v>290</v>
      </c>
      <c r="D1889" t="s">
        <v>172</v>
      </c>
      <c r="E1889" t="s">
        <v>220</v>
      </c>
      <c r="F1889" t="s">
        <v>97</v>
      </c>
      <c r="G1889">
        <v>15933</v>
      </c>
      <c r="H1889" t="s">
        <v>437</v>
      </c>
      <c r="I1889">
        <v>2</v>
      </c>
      <c r="J1889" t="s">
        <v>103</v>
      </c>
      <c r="K1889" s="19">
        <v>0.625</v>
      </c>
      <c r="L1889" s="19">
        <v>0.97916666666666663</v>
      </c>
      <c r="M1889">
        <v>8.5</v>
      </c>
      <c r="N1889">
        <v>315.99</v>
      </c>
      <c r="O1889">
        <v>40</v>
      </c>
      <c r="P1889">
        <v>76</v>
      </c>
      <c r="Q1889" t="s">
        <v>97</v>
      </c>
      <c r="R1889">
        <v>30</v>
      </c>
      <c r="S1889" s="19">
        <v>0.8125</v>
      </c>
      <c r="T1889">
        <v>0</v>
      </c>
      <c r="U1889" s="19"/>
      <c r="V1889" t="s">
        <v>97</v>
      </c>
      <c r="W1889">
        <v>8</v>
      </c>
      <c r="X1889" t="s">
        <v>100</v>
      </c>
      <c r="Y1889" t="b">
        <v>0</v>
      </c>
    </row>
    <row r="1890" spans="1:25" x14ac:dyDescent="0.25">
      <c r="A1890" t="s">
        <v>92</v>
      </c>
      <c r="B1890" t="s">
        <v>426</v>
      </c>
      <c r="C1890" t="s">
        <v>290</v>
      </c>
      <c r="D1890" t="s">
        <v>172</v>
      </c>
      <c r="E1890" t="s">
        <v>220</v>
      </c>
      <c r="F1890" t="s">
        <v>97</v>
      </c>
      <c r="G1890">
        <v>18063</v>
      </c>
      <c r="H1890" t="s">
        <v>427</v>
      </c>
      <c r="I1890">
        <v>2</v>
      </c>
      <c r="J1890" t="s">
        <v>105</v>
      </c>
      <c r="K1890" s="19">
        <v>0.625</v>
      </c>
      <c r="L1890" s="19">
        <v>0.875</v>
      </c>
      <c r="M1890">
        <v>6</v>
      </c>
      <c r="N1890">
        <v>217.24</v>
      </c>
      <c r="O1890">
        <v>64</v>
      </c>
      <c r="P1890">
        <v>76</v>
      </c>
      <c r="Q1890" t="s">
        <v>97</v>
      </c>
      <c r="R1890">
        <v>30</v>
      </c>
      <c r="S1890" s="19">
        <v>0.8125</v>
      </c>
      <c r="T1890">
        <v>0</v>
      </c>
      <c r="U1890" s="19"/>
      <c r="V1890" t="s">
        <v>97</v>
      </c>
      <c r="W1890">
        <v>5.5</v>
      </c>
      <c r="X1890" t="s">
        <v>100</v>
      </c>
      <c r="Y1890" t="b">
        <v>0</v>
      </c>
    </row>
    <row r="1891" spans="1:25" x14ac:dyDescent="0.25">
      <c r="A1891" t="s">
        <v>92</v>
      </c>
      <c r="B1891" t="s">
        <v>426</v>
      </c>
      <c r="C1891" t="s">
        <v>290</v>
      </c>
      <c r="D1891" t="s">
        <v>172</v>
      </c>
      <c r="E1891" t="s">
        <v>220</v>
      </c>
      <c r="F1891" t="s">
        <v>97</v>
      </c>
      <c r="G1891">
        <v>18063</v>
      </c>
      <c r="H1891" t="s">
        <v>427</v>
      </c>
      <c r="I1891">
        <v>2</v>
      </c>
      <c r="J1891" t="s">
        <v>113</v>
      </c>
      <c r="K1891" s="19">
        <v>0.625</v>
      </c>
      <c r="L1891" s="19">
        <v>0.875</v>
      </c>
      <c r="M1891">
        <v>6</v>
      </c>
      <c r="N1891">
        <v>289.66000000000003</v>
      </c>
      <c r="O1891">
        <v>64</v>
      </c>
      <c r="P1891">
        <v>76</v>
      </c>
      <c r="Q1891" t="s">
        <v>97</v>
      </c>
      <c r="R1891">
        <v>30</v>
      </c>
      <c r="S1891" s="19">
        <v>0.8125</v>
      </c>
      <c r="T1891">
        <v>0</v>
      </c>
      <c r="U1891" s="19"/>
      <c r="V1891" t="s">
        <v>97</v>
      </c>
      <c r="W1891">
        <v>5.5</v>
      </c>
      <c r="X1891" t="s">
        <v>100</v>
      </c>
      <c r="Y1891" t="b">
        <v>0</v>
      </c>
    </row>
    <row r="1892" spans="1:25" x14ac:dyDescent="0.25">
      <c r="A1892" t="s">
        <v>92</v>
      </c>
      <c r="B1892" t="s">
        <v>426</v>
      </c>
      <c r="C1892" t="s">
        <v>290</v>
      </c>
      <c r="D1892" t="s">
        <v>172</v>
      </c>
      <c r="E1892" t="s">
        <v>220</v>
      </c>
      <c r="F1892" t="s">
        <v>97</v>
      </c>
      <c r="G1892">
        <v>18063</v>
      </c>
      <c r="H1892" t="s">
        <v>427</v>
      </c>
      <c r="I1892">
        <v>2</v>
      </c>
      <c r="J1892" t="s">
        <v>114</v>
      </c>
      <c r="K1892" s="19">
        <v>0.625</v>
      </c>
      <c r="L1892" s="19">
        <v>0.97916666666666663</v>
      </c>
      <c r="M1892">
        <v>8.5</v>
      </c>
      <c r="N1892">
        <v>491.54</v>
      </c>
      <c r="O1892">
        <v>64</v>
      </c>
      <c r="P1892">
        <v>76</v>
      </c>
      <c r="Q1892" t="s">
        <v>97</v>
      </c>
      <c r="R1892">
        <v>30</v>
      </c>
      <c r="S1892" s="19">
        <v>0.8125</v>
      </c>
      <c r="T1892">
        <v>0</v>
      </c>
      <c r="U1892" s="19"/>
      <c r="V1892" t="s">
        <v>97</v>
      </c>
      <c r="W1892">
        <v>8</v>
      </c>
      <c r="X1892" t="s">
        <v>100</v>
      </c>
      <c r="Y1892" t="b">
        <v>0</v>
      </c>
    </row>
    <row r="1893" spans="1:25" x14ac:dyDescent="0.25">
      <c r="A1893" t="s">
        <v>92</v>
      </c>
      <c r="B1893" t="s">
        <v>426</v>
      </c>
      <c r="C1893" t="s">
        <v>290</v>
      </c>
      <c r="D1893" t="s">
        <v>172</v>
      </c>
      <c r="E1893" t="s">
        <v>220</v>
      </c>
      <c r="F1893" t="s">
        <v>97</v>
      </c>
      <c r="G1893">
        <v>18063</v>
      </c>
      <c r="H1893" t="s">
        <v>427</v>
      </c>
      <c r="I1893">
        <v>2</v>
      </c>
      <c r="J1893" t="s">
        <v>101</v>
      </c>
      <c r="K1893" s="19">
        <v>0.625</v>
      </c>
      <c r="L1893" s="19">
        <v>0.97916666666666663</v>
      </c>
      <c r="M1893">
        <v>8.5</v>
      </c>
      <c r="N1893">
        <v>315.99</v>
      </c>
      <c r="O1893">
        <v>64</v>
      </c>
      <c r="P1893">
        <v>76</v>
      </c>
      <c r="Q1893" t="s">
        <v>97</v>
      </c>
      <c r="R1893">
        <v>30</v>
      </c>
      <c r="S1893" s="19">
        <v>0.8125</v>
      </c>
      <c r="T1893">
        <v>0</v>
      </c>
      <c r="U1893" s="19"/>
      <c r="V1893" t="s">
        <v>97</v>
      </c>
      <c r="W1893">
        <v>8</v>
      </c>
      <c r="X1893" t="s">
        <v>100</v>
      </c>
      <c r="Y1893" t="b">
        <v>0</v>
      </c>
    </row>
    <row r="1894" spans="1:25" x14ac:dyDescent="0.25">
      <c r="A1894" t="s">
        <v>92</v>
      </c>
      <c r="B1894" t="s">
        <v>426</v>
      </c>
      <c r="C1894" t="s">
        <v>290</v>
      </c>
      <c r="D1894" t="s">
        <v>172</v>
      </c>
      <c r="E1894" t="s">
        <v>220</v>
      </c>
      <c r="F1894" t="s">
        <v>97</v>
      </c>
      <c r="G1894">
        <v>18063</v>
      </c>
      <c r="H1894" t="s">
        <v>427</v>
      </c>
      <c r="I1894">
        <v>2</v>
      </c>
      <c r="J1894" t="s">
        <v>103</v>
      </c>
      <c r="K1894" s="19">
        <v>0.625</v>
      </c>
      <c r="L1894" s="19">
        <v>0.875</v>
      </c>
      <c r="M1894">
        <v>6</v>
      </c>
      <c r="N1894">
        <v>217.24</v>
      </c>
      <c r="O1894">
        <v>64</v>
      </c>
      <c r="P1894">
        <v>76</v>
      </c>
      <c r="Q1894" t="s">
        <v>97</v>
      </c>
      <c r="R1894">
        <v>30</v>
      </c>
      <c r="S1894" s="19">
        <v>0.8125</v>
      </c>
      <c r="T1894">
        <v>0</v>
      </c>
      <c r="U1894" s="19"/>
      <c r="V1894" t="s">
        <v>97</v>
      </c>
      <c r="W1894">
        <v>5.5</v>
      </c>
      <c r="X1894" t="s">
        <v>100</v>
      </c>
      <c r="Y1894" t="b">
        <v>0</v>
      </c>
    </row>
    <row r="1895" spans="1:25" x14ac:dyDescent="0.25">
      <c r="A1895" t="s">
        <v>92</v>
      </c>
      <c r="B1895" t="s">
        <v>426</v>
      </c>
      <c r="C1895" t="s">
        <v>290</v>
      </c>
      <c r="D1895" t="s">
        <v>172</v>
      </c>
      <c r="E1895" t="s">
        <v>220</v>
      </c>
      <c r="F1895" t="s">
        <v>97</v>
      </c>
      <c r="G1895">
        <v>21876</v>
      </c>
      <c r="H1895" t="s">
        <v>302</v>
      </c>
      <c r="I1895">
        <v>1</v>
      </c>
      <c r="J1895" t="s">
        <v>105</v>
      </c>
      <c r="K1895" s="19">
        <v>0.625</v>
      </c>
      <c r="L1895" s="19">
        <v>0.875</v>
      </c>
      <c r="M1895">
        <v>6</v>
      </c>
      <c r="N1895">
        <v>217.24</v>
      </c>
      <c r="O1895">
        <v>64</v>
      </c>
      <c r="P1895">
        <v>76</v>
      </c>
      <c r="Q1895" t="s">
        <v>97</v>
      </c>
      <c r="R1895">
        <v>30</v>
      </c>
      <c r="S1895" s="19">
        <v>0.8125</v>
      </c>
      <c r="T1895">
        <v>0</v>
      </c>
      <c r="U1895" s="19"/>
      <c r="V1895" t="s">
        <v>97</v>
      </c>
      <c r="W1895">
        <v>5.5</v>
      </c>
      <c r="X1895" t="s">
        <v>100</v>
      </c>
      <c r="Y1895" t="b">
        <v>0</v>
      </c>
    </row>
    <row r="1896" spans="1:25" x14ac:dyDescent="0.25">
      <c r="A1896" t="s">
        <v>92</v>
      </c>
      <c r="B1896" t="s">
        <v>426</v>
      </c>
      <c r="C1896" t="s">
        <v>290</v>
      </c>
      <c r="D1896" t="s">
        <v>172</v>
      </c>
      <c r="E1896" t="s">
        <v>220</v>
      </c>
      <c r="F1896" t="s">
        <v>97</v>
      </c>
      <c r="G1896">
        <v>21876</v>
      </c>
      <c r="H1896" t="s">
        <v>302</v>
      </c>
      <c r="I1896">
        <v>2</v>
      </c>
      <c r="J1896" t="s">
        <v>114</v>
      </c>
      <c r="K1896" s="19">
        <v>0.625</v>
      </c>
      <c r="L1896" s="19">
        <v>0.875</v>
      </c>
      <c r="M1896">
        <v>6</v>
      </c>
      <c r="N1896">
        <v>337.93</v>
      </c>
      <c r="O1896">
        <v>64</v>
      </c>
      <c r="P1896">
        <v>76</v>
      </c>
      <c r="Q1896" t="s">
        <v>97</v>
      </c>
      <c r="R1896">
        <v>30</v>
      </c>
      <c r="S1896" s="19">
        <v>0.83333333333333337</v>
      </c>
      <c r="T1896">
        <v>0</v>
      </c>
      <c r="U1896" s="19"/>
      <c r="V1896" t="s">
        <v>97</v>
      </c>
      <c r="W1896">
        <v>5.5</v>
      </c>
      <c r="X1896" t="s">
        <v>100</v>
      </c>
      <c r="Y1896" t="b">
        <v>0</v>
      </c>
    </row>
    <row r="1897" spans="1:25" x14ac:dyDescent="0.25">
      <c r="A1897" t="s">
        <v>92</v>
      </c>
      <c r="B1897" t="s">
        <v>426</v>
      </c>
      <c r="C1897" t="s">
        <v>290</v>
      </c>
      <c r="D1897" t="s">
        <v>172</v>
      </c>
      <c r="E1897" t="s">
        <v>220</v>
      </c>
      <c r="F1897" t="s">
        <v>97</v>
      </c>
      <c r="G1897">
        <v>21876</v>
      </c>
      <c r="H1897" t="s">
        <v>302</v>
      </c>
      <c r="I1897">
        <v>2</v>
      </c>
      <c r="J1897" t="s">
        <v>102</v>
      </c>
      <c r="K1897" s="19">
        <v>0.625</v>
      </c>
      <c r="L1897" s="19">
        <v>0.875</v>
      </c>
      <c r="M1897">
        <v>6</v>
      </c>
      <c r="N1897">
        <v>217.24</v>
      </c>
      <c r="O1897">
        <v>64</v>
      </c>
      <c r="P1897">
        <v>76</v>
      </c>
      <c r="Q1897" t="s">
        <v>97</v>
      </c>
      <c r="R1897">
        <v>30</v>
      </c>
      <c r="S1897" s="19">
        <v>0.8125</v>
      </c>
      <c r="T1897">
        <v>0</v>
      </c>
      <c r="U1897" s="19"/>
      <c r="V1897" t="s">
        <v>97</v>
      </c>
      <c r="W1897">
        <v>5.5</v>
      </c>
      <c r="X1897" t="s">
        <v>100</v>
      </c>
      <c r="Y1897" t="b">
        <v>0</v>
      </c>
    </row>
    <row r="1898" spans="1:25" x14ac:dyDescent="0.25">
      <c r="A1898" t="s">
        <v>92</v>
      </c>
      <c r="B1898" t="s">
        <v>426</v>
      </c>
      <c r="C1898" t="s">
        <v>290</v>
      </c>
      <c r="D1898" t="s">
        <v>172</v>
      </c>
      <c r="E1898" t="s">
        <v>220</v>
      </c>
      <c r="F1898" t="s">
        <v>97</v>
      </c>
      <c r="G1898">
        <v>23134</v>
      </c>
      <c r="H1898" t="s">
        <v>431</v>
      </c>
      <c r="I1898">
        <v>1</v>
      </c>
      <c r="J1898" t="s">
        <v>105</v>
      </c>
      <c r="K1898" s="19">
        <v>0.625</v>
      </c>
      <c r="L1898" s="19">
        <v>0.875</v>
      </c>
      <c r="M1898">
        <v>6</v>
      </c>
      <c r="N1898">
        <v>217.24</v>
      </c>
      <c r="O1898">
        <v>76</v>
      </c>
      <c r="P1898">
        <v>76</v>
      </c>
      <c r="Q1898" t="s">
        <v>97</v>
      </c>
      <c r="R1898">
        <v>30</v>
      </c>
      <c r="S1898" s="19">
        <v>0.83333333333333337</v>
      </c>
      <c r="T1898">
        <v>0</v>
      </c>
      <c r="U1898" s="19"/>
      <c r="V1898" t="s">
        <v>97</v>
      </c>
      <c r="W1898">
        <v>5.5</v>
      </c>
      <c r="X1898" t="s">
        <v>100</v>
      </c>
      <c r="Y1898" t="b">
        <v>0</v>
      </c>
    </row>
    <row r="1899" spans="1:25" x14ac:dyDescent="0.25">
      <c r="A1899" t="s">
        <v>92</v>
      </c>
      <c r="B1899" t="s">
        <v>426</v>
      </c>
      <c r="C1899" t="s">
        <v>290</v>
      </c>
      <c r="D1899" t="s">
        <v>172</v>
      </c>
      <c r="E1899" t="s">
        <v>220</v>
      </c>
      <c r="F1899" t="s">
        <v>97</v>
      </c>
      <c r="G1899">
        <v>23134</v>
      </c>
      <c r="H1899" t="s">
        <v>431</v>
      </c>
      <c r="I1899">
        <v>1</v>
      </c>
      <c r="J1899" t="s">
        <v>113</v>
      </c>
      <c r="K1899" s="19">
        <v>0.60416666666666663</v>
      </c>
      <c r="L1899" s="19">
        <v>0.95833333333333337</v>
      </c>
      <c r="M1899">
        <v>8.5</v>
      </c>
      <c r="N1899">
        <v>421.32</v>
      </c>
      <c r="O1899">
        <v>76</v>
      </c>
      <c r="P1899">
        <v>76</v>
      </c>
      <c r="Q1899" t="s">
        <v>97</v>
      </c>
      <c r="R1899">
        <v>30</v>
      </c>
      <c r="S1899" s="19">
        <v>0.8125</v>
      </c>
      <c r="T1899">
        <v>0</v>
      </c>
      <c r="U1899" s="19"/>
      <c r="V1899" t="s">
        <v>97</v>
      </c>
      <c r="W1899">
        <v>8</v>
      </c>
      <c r="X1899" t="s">
        <v>100</v>
      </c>
      <c r="Y1899" t="b">
        <v>0</v>
      </c>
    </row>
    <row r="1900" spans="1:25" x14ac:dyDescent="0.25">
      <c r="A1900" t="s">
        <v>92</v>
      </c>
      <c r="B1900" t="s">
        <v>426</v>
      </c>
      <c r="C1900" t="s">
        <v>290</v>
      </c>
      <c r="D1900" t="s">
        <v>172</v>
      </c>
      <c r="E1900" t="s">
        <v>220</v>
      </c>
      <c r="F1900" t="s">
        <v>97</v>
      </c>
      <c r="G1900">
        <v>23134</v>
      </c>
      <c r="H1900" t="s">
        <v>431</v>
      </c>
      <c r="I1900">
        <v>1</v>
      </c>
      <c r="J1900" t="s">
        <v>114</v>
      </c>
      <c r="K1900" s="19">
        <v>0.60416666666666663</v>
      </c>
      <c r="L1900" s="19">
        <v>0.95833333333333337</v>
      </c>
      <c r="M1900">
        <v>8.5</v>
      </c>
      <c r="N1900">
        <v>491.54</v>
      </c>
      <c r="O1900">
        <v>76</v>
      </c>
      <c r="P1900">
        <v>76</v>
      </c>
      <c r="Q1900" t="s">
        <v>97</v>
      </c>
      <c r="R1900">
        <v>30</v>
      </c>
      <c r="S1900" s="19">
        <v>0.8125</v>
      </c>
      <c r="T1900">
        <v>0</v>
      </c>
      <c r="U1900" s="19"/>
      <c r="V1900" t="s">
        <v>97</v>
      </c>
      <c r="W1900">
        <v>8</v>
      </c>
      <c r="X1900" t="s">
        <v>100</v>
      </c>
      <c r="Y1900" t="b">
        <v>0</v>
      </c>
    </row>
    <row r="1901" spans="1:25" x14ac:dyDescent="0.25">
      <c r="A1901" t="s">
        <v>92</v>
      </c>
      <c r="B1901" t="s">
        <v>426</v>
      </c>
      <c r="C1901" t="s">
        <v>290</v>
      </c>
      <c r="D1901" t="s">
        <v>172</v>
      </c>
      <c r="E1901" t="s">
        <v>220</v>
      </c>
      <c r="F1901" t="s">
        <v>97</v>
      </c>
      <c r="G1901">
        <v>23134</v>
      </c>
      <c r="H1901" t="s">
        <v>431</v>
      </c>
      <c r="I1901">
        <v>1</v>
      </c>
      <c r="J1901" t="s">
        <v>101</v>
      </c>
      <c r="K1901" s="19">
        <v>0.60416666666666663</v>
      </c>
      <c r="L1901" s="19">
        <v>0.95833333333333337</v>
      </c>
      <c r="M1901">
        <v>8.5</v>
      </c>
      <c r="N1901">
        <v>315.99</v>
      </c>
      <c r="O1901">
        <v>76</v>
      </c>
      <c r="P1901">
        <v>76</v>
      </c>
      <c r="Q1901" t="s">
        <v>97</v>
      </c>
      <c r="R1901">
        <v>30</v>
      </c>
      <c r="S1901" s="19">
        <v>0.8125</v>
      </c>
      <c r="T1901">
        <v>0</v>
      </c>
      <c r="U1901" s="19"/>
      <c r="V1901" t="s">
        <v>97</v>
      </c>
      <c r="W1901">
        <v>8</v>
      </c>
      <c r="X1901" t="s">
        <v>100</v>
      </c>
      <c r="Y1901" t="b">
        <v>0</v>
      </c>
    </row>
    <row r="1902" spans="1:25" x14ac:dyDescent="0.25">
      <c r="A1902" t="s">
        <v>92</v>
      </c>
      <c r="B1902" t="s">
        <v>426</v>
      </c>
      <c r="C1902" t="s">
        <v>290</v>
      </c>
      <c r="D1902" t="s">
        <v>172</v>
      </c>
      <c r="E1902" t="s">
        <v>220</v>
      </c>
      <c r="F1902" t="s">
        <v>97</v>
      </c>
      <c r="G1902">
        <v>23134</v>
      </c>
      <c r="H1902" t="s">
        <v>431</v>
      </c>
      <c r="I1902">
        <v>1</v>
      </c>
      <c r="J1902" t="s">
        <v>103</v>
      </c>
      <c r="K1902" s="19">
        <v>0.60416666666666663</v>
      </c>
      <c r="L1902" s="19">
        <v>0.95833333333333337</v>
      </c>
      <c r="M1902">
        <v>8.5</v>
      </c>
      <c r="N1902">
        <v>315.99</v>
      </c>
      <c r="O1902">
        <v>76</v>
      </c>
      <c r="P1902">
        <v>76</v>
      </c>
      <c r="Q1902" t="s">
        <v>97</v>
      </c>
      <c r="R1902">
        <v>30</v>
      </c>
      <c r="S1902" s="19">
        <v>0.8125</v>
      </c>
      <c r="T1902">
        <v>0</v>
      </c>
      <c r="U1902" s="19"/>
      <c r="V1902" t="s">
        <v>97</v>
      </c>
      <c r="W1902">
        <v>8</v>
      </c>
      <c r="X1902" t="s">
        <v>100</v>
      </c>
      <c r="Y1902" t="b">
        <v>0</v>
      </c>
    </row>
    <row r="1903" spans="1:25" x14ac:dyDescent="0.25">
      <c r="A1903" t="s">
        <v>92</v>
      </c>
      <c r="B1903" t="s">
        <v>426</v>
      </c>
      <c r="C1903" t="s">
        <v>290</v>
      </c>
      <c r="D1903" t="s">
        <v>172</v>
      </c>
      <c r="E1903" t="s">
        <v>220</v>
      </c>
      <c r="F1903" t="s">
        <v>97</v>
      </c>
      <c r="G1903">
        <v>23134</v>
      </c>
      <c r="H1903" t="s">
        <v>431</v>
      </c>
      <c r="I1903">
        <v>2</v>
      </c>
      <c r="J1903" t="s">
        <v>105</v>
      </c>
      <c r="K1903" s="19">
        <v>0.60416666666666663</v>
      </c>
      <c r="L1903" s="19">
        <v>0.95833333333333337</v>
      </c>
      <c r="M1903">
        <v>8.5</v>
      </c>
      <c r="N1903">
        <v>315.99</v>
      </c>
      <c r="O1903">
        <v>76</v>
      </c>
      <c r="P1903">
        <v>76</v>
      </c>
      <c r="Q1903" t="s">
        <v>97</v>
      </c>
      <c r="R1903">
        <v>30</v>
      </c>
      <c r="S1903" s="19">
        <v>0.8125</v>
      </c>
      <c r="T1903">
        <v>0</v>
      </c>
      <c r="U1903" s="19"/>
      <c r="V1903" t="s">
        <v>97</v>
      </c>
      <c r="W1903">
        <v>8</v>
      </c>
      <c r="X1903" t="s">
        <v>100</v>
      </c>
      <c r="Y1903" t="b">
        <v>0</v>
      </c>
    </row>
    <row r="1904" spans="1:25" x14ac:dyDescent="0.25">
      <c r="A1904" t="s">
        <v>92</v>
      </c>
      <c r="B1904" t="s">
        <v>426</v>
      </c>
      <c r="C1904" t="s">
        <v>290</v>
      </c>
      <c r="D1904" t="s">
        <v>172</v>
      </c>
      <c r="E1904" t="s">
        <v>220</v>
      </c>
      <c r="F1904" t="s">
        <v>97</v>
      </c>
      <c r="G1904">
        <v>23134</v>
      </c>
      <c r="H1904" t="s">
        <v>431</v>
      </c>
      <c r="I1904">
        <v>2</v>
      </c>
      <c r="J1904" t="s">
        <v>113</v>
      </c>
      <c r="K1904" s="19">
        <v>0.60416666666666663</v>
      </c>
      <c r="L1904" s="19">
        <v>0.95833333333333337</v>
      </c>
      <c r="M1904">
        <v>8.5</v>
      </c>
      <c r="N1904">
        <v>421.32</v>
      </c>
      <c r="O1904">
        <v>76</v>
      </c>
      <c r="P1904">
        <v>76</v>
      </c>
      <c r="Q1904" t="s">
        <v>97</v>
      </c>
      <c r="R1904">
        <v>30</v>
      </c>
      <c r="S1904" s="19">
        <v>0.8125</v>
      </c>
      <c r="T1904">
        <v>0</v>
      </c>
      <c r="U1904" s="19"/>
      <c r="V1904" t="s">
        <v>97</v>
      </c>
      <c r="W1904">
        <v>8</v>
      </c>
      <c r="X1904" t="s">
        <v>100</v>
      </c>
      <c r="Y1904" t="b">
        <v>0</v>
      </c>
    </row>
    <row r="1905" spans="1:25" x14ac:dyDescent="0.25">
      <c r="A1905" t="s">
        <v>92</v>
      </c>
      <c r="B1905" t="s">
        <v>426</v>
      </c>
      <c r="C1905" t="s">
        <v>290</v>
      </c>
      <c r="D1905" t="s">
        <v>172</v>
      </c>
      <c r="E1905" t="s">
        <v>220</v>
      </c>
      <c r="F1905" t="s">
        <v>97</v>
      </c>
      <c r="G1905">
        <v>23134</v>
      </c>
      <c r="H1905" t="s">
        <v>431</v>
      </c>
      <c r="I1905">
        <v>2</v>
      </c>
      <c r="J1905" t="s">
        <v>114</v>
      </c>
      <c r="K1905" s="19">
        <v>0.60416666666666663</v>
      </c>
      <c r="L1905" s="19">
        <v>0.95833333333333337</v>
      </c>
      <c r="M1905">
        <v>8.5</v>
      </c>
      <c r="N1905">
        <v>491.54</v>
      </c>
      <c r="O1905">
        <v>76</v>
      </c>
      <c r="P1905">
        <v>76</v>
      </c>
      <c r="Q1905" t="s">
        <v>97</v>
      </c>
      <c r="R1905">
        <v>30</v>
      </c>
      <c r="S1905" s="19">
        <v>0.8125</v>
      </c>
      <c r="T1905">
        <v>0</v>
      </c>
      <c r="U1905" s="19"/>
      <c r="V1905" t="s">
        <v>97</v>
      </c>
      <c r="W1905">
        <v>8</v>
      </c>
      <c r="X1905" t="s">
        <v>100</v>
      </c>
      <c r="Y1905" t="b">
        <v>0</v>
      </c>
    </row>
    <row r="1906" spans="1:25" x14ac:dyDescent="0.25">
      <c r="A1906" t="s">
        <v>92</v>
      </c>
      <c r="B1906" t="s">
        <v>426</v>
      </c>
      <c r="C1906" t="s">
        <v>290</v>
      </c>
      <c r="D1906" t="s">
        <v>172</v>
      </c>
      <c r="E1906" t="s">
        <v>220</v>
      </c>
      <c r="F1906" t="s">
        <v>97</v>
      </c>
      <c r="G1906">
        <v>23134</v>
      </c>
      <c r="H1906" t="s">
        <v>431</v>
      </c>
      <c r="I1906">
        <v>2</v>
      </c>
      <c r="J1906" t="s">
        <v>101</v>
      </c>
      <c r="K1906" s="19">
        <v>0.625</v>
      </c>
      <c r="L1906" s="19">
        <v>0.875</v>
      </c>
      <c r="M1906">
        <v>6</v>
      </c>
      <c r="N1906">
        <v>386.21</v>
      </c>
      <c r="O1906">
        <v>76</v>
      </c>
      <c r="P1906">
        <v>76</v>
      </c>
      <c r="Q1906" t="s">
        <v>97</v>
      </c>
      <c r="R1906">
        <v>30</v>
      </c>
      <c r="S1906" s="19">
        <v>0.83333333333333337</v>
      </c>
      <c r="T1906">
        <v>0</v>
      </c>
      <c r="U1906" s="19"/>
      <c r="V1906" t="s">
        <v>97</v>
      </c>
      <c r="W1906">
        <v>5.5</v>
      </c>
      <c r="X1906" t="s">
        <v>100</v>
      </c>
      <c r="Y1906" t="b">
        <v>0</v>
      </c>
    </row>
    <row r="1907" spans="1:25" x14ac:dyDescent="0.25">
      <c r="A1907" t="s">
        <v>92</v>
      </c>
      <c r="B1907" t="s">
        <v>426</v>
      </c>
      <c r="C1907" t="s">
        <v>290</v>
      </c>
      <c r="D1907" t="s">
        <v>172</v>
      </c>
      <c r="E1907" t="s">
        <v>220</v>
      </c>
      <c r="F1907" t="s">
        <v>97</v>
      </c>
      <c r="G1907">
        <v>23134</v>
      </c>
      <c r="H1907" t="s">
        <v>431</v>
      </c>
      <c r="I1907">
        <v>2</v>
      </c>
      <c r="J1907" t="s">
        <v>103</v>
      </c>
      <c r="K1907" s="19">
        <v>0.60416666666666663</v>
      </c>
      <c r="L1907" s="19">
        <v>0.95833333333333337</v>
      </c>
      <c r="M1907">
        <v>8.5</v>
      </c>
      <c r="N1907">
        <v>421.32</v>
      </c>
      <c r="O1907">
        <v>76</v>
      </c>
      <c r="P1907">
        <v>76</v>
      </c>
      <c r="Q1907" t="s">
        <v>97</v>
      </c>
      <c r="R1907">
        <v>30</v>
      </c>
      <c r="S1907" s="19">
        <v>0.8125</v>
      </c>
      <c r="T1907">
        <v>0</v>
      </c>
      <c r="U1907" s="19"/>
      <c r="V1907" t="s">
        <v>97</v>
      </c>
      <c r="W1907">
        <v>8</v>
      </c>
      <c r="X1907" t="s">
        <v>100</v>
      </c>
      <c r="Y1907" t="b">
        <v>0</v>
      </c>
    </row>
    <row r="1908" spans="1:25" x14ac:dyDescent="0.25">
      <c r="A1908" t="s">
        <v>92</v>
      </c>
      <c r="B1908" t="s">
        <v>426</v>
      </c>
      <c r="C1908" t="s">
        <v>290</v>
      </c>
      <c r="D1908" t="s">
        <v>172</v>
      </c>
      <c r="E1908" t="s">
        <v>220</v>
      </c>
      <c r="F1908" t="s">
        <v>97</v>
      </c>
      <c r="G1908">
        <v>24310</v>
      </c>
      <c r="H1908" t="s">
        <v>432</v>
      </c>
      <c r="I1908">
        <v>1</v>
      </c>
      <c r="J1908" t="s">
        <v>105</v>
      </c>
      <c r="K1908" s="19">
        <v>0.60416666666666663</v>
      </c>
      <c r="L1908" s="19">
        <v>0.95833333333333337</v>
      </c>
      <c r="M1908">
        <v>8.5</v>
      </c>
      <c r="N1908">
        <v>315.99</v>
      </c>
      <c r="O1908">
        <v>64</v>
      </c>
      <c r="P1908">
        <v>76</v>
      </c>
      <c r="Q1908" t="s">
        <v>97</v>
      </c>
      <c r="R1908">
        <v>30</v>
      </c>
      <c r="S1908" s="19">
        <v>0.8125</v>
      </c>
      <c r="T1908">
        <v>0</v>
      </c>
      <c r="U1908" s="19"/>
      <c r="V1908" t="s">
        <v>97</v>
      </c>
      <c r="W1908">
        <v>8</v>
      </c>
      <c r="X1908" t="s">
        <v>100</v>
      </c>
      <c r="Y1908" t="b">
        <v>0</v>
      </c>
    </row>
    <row r="1909" spans="1:25" x14ac:dyDescent="0.25">
      <c r="A1909" t="s">
        <v>92</v>
      </c>
      <c r="B1909" t="s">
        <v>426</v>
      </c>
      <c r="C1909" t="s">
        <v>290</v>
      </c>
      <c r="D1909" t="s">
        <v>172</v>
      </c>
      <c r="E1909" t="s">
        <v>220</v>
      </c>
      <c r="F1909" t="s">
        <v>97</v>
      </c>
      <c r="G1909">
        <v>24310</v>
      </c>
      <c r="H1909" t="s">
        <v>432</v>
      </c>
      <c r="I1909">
        <v>1</v>
      </c>
      <c r="J1909" t="s">
        <v>99</v>
      </c>
      <c r="K1909" s="19">
        <v>0.60416666666666663</v>
      </c>
      <c r="L1909" s="19">
        <v>0.95833333333333337</v>
      </c>
      <c r="M1909">
        <v>8.5</v>
      </c>
      <c r="N1909">
        <v>315.99</v>
      </c>
      <c r="O1909">
        <v>64</v>
      </c>
      <c r="P1909">
        <v>76</v>
      </c>
      <c r="Q1909" t="s">
        <v>97</v>
      </c>
      <c r="R1909">
        <v>30</v>
      </c>
      <c r="S1909" s="19">
        <v>0.8125</v>
      </c>
      <c r="T1909">
        <v>0</v>
      </c>
      <c r="U1909" s="19"/>
      <c r="V1909" t="s">
        <v>97</v>
      </c>
      <c r="W1909">
        <v>8</v>
      </c>
      <c r="X1909" t="s">
        <v>100</v>
      </c>
      <c r="Y1909" t="b">
        <v>0</v>
      </c>
    </row>
    <row r="1910" spans="1:25" x14ac:dyDescent="0.25">
      <c r="A1910" t="s">
        <v>92</v>
      </c>
      <c r="B1910" t="s">
        <v>426</v>
      </c>
      <c r="C1910" t="s">
        <v>290</v>
      </c>
      <c r="D1910" t="s">
        <v>172</v>
      </c>
      <c r="E1910" t="s">
        <v>220</v>
      </c>
      <c r="F1910" t="s">
        <v>97</v>
      </c>
      <c r="G1910">
        <v>24310</v>
      </c>
      <c r="H1910" t="s">
        <v>432</v>
      </c>
      <c r="I1910">
        <v>1</v>
      </c>
      <c r="J1910" t="s">
        <v>101</v>
      </c>
      <c r="K1910" s="19">
        <v>0.625</v>
      </c>
      <c r="L1910" s="19">
        <v>0.97916666666666663</v>
      </c>
      <c r="M1910">
        <v>8.5</v>
      </c>
      <c r="N1910">
        <v>315.99</v>
      </c>
      <c r="O1910">
        <v>64</v>
      </c>
      <c r="P1910">
        <v>76</v>
      </c>
      <c r="Q1910" t="s">
        <v>97</v>
      </c>
      <c r="R1910">
        <v>30</v>
      </c>
      <c r="S1910" s="19">
        <v>0.8125</v>
      </c>
      <c r="T1910">
        <v>0</v>
      </c>
      <c r="U1910" s="19"/>
      <c r="V1910" t="s">
        <v>97</v>
      </c>
      <c r="W1910">
        <v>8</v>
      </c>
      <c r="X1910" t="s">
        <v>100</v>
      </c>
      <c r="Y1910" t="b">
        <v>0</v>
      </c>
    </row>
    <row r="1911" spans="1:25" x14ac:dyDescent="0.25">
      <c r="A1911" t="s">
        <v>92</v>
      </c>
      <c r="B1911" t="s">
        <v>426</v>
      </c>
      <c r="C1911" t="s">
        <v>290</v>
      </c>
      <c r="D1911" t="s">
        <v>172</v>
      </c>
      <c r="E1911" t="s">
        <v>220</v>
      </c>
      <c r="F1911" t="s">
        <v>97</v>
      </c>
      <c r="G1911">
        <v>24310</v>
      </c>
      <c r="H1911" t="s">
        <v>432</v>
      </c>
      <c r="I1911">
        <v>1</v>
      </c>
      <c r="J1911" t="s">
        <v>102</v>
      </c>
      <c r="K1911" s="19">
        <v>0.625</v>
      </c>
      <c r="L1911" s="19">
        <v>0.875</v>
      </c>
      <c r="M1911">
        <v>6</v>
      </c>
      <c r="N1911">
        <v>217.24</v>
      </c>
      <c r="O1911">
        <v>64</v>
      </c>
      <c r="P1911">
        <v>76</v>
      </c>
      <c r="Q1911" t="s">
        <v>97</v>
      </c>
      <c r="R1911">
        <v>30</v>
      </c>
      <c r="S1911" s="19">
        <v>0.8125</v>
      </c>
      <c r="T1911">
        <v>0</v>
      </c>
      <c r="U1911" s="19"/>
      <c r="V1911" t="s">
        <v>97</v>
      </c>
      <c r="W1911">
        <v>5.5</v>
      </c>
      <c r="X1911" t="s">
        <v>100</v>
      </c>
      <c r="Y1911" t="b">
        <v>0</v>
      </c>
    </row>
    <row r="1912" spans="1:25" x14ac:dyDescent="0.25">
      <c r="A1912" t="s">
        <v>92</v>
      </c>
      <c r="B1912" t="s">
        <v>426</v>
      </c>
      <c r="C1912" t="s">
        <v>290</v>
      </c>
      <c r="D1912" t="s">
        <v>172</v>
      </c>
      <c r="E1912" t="s">
        <v>220</v>
      </c>
      <c r="F1912" t="s">
        <v>97</v>
      </c>
      <c r="G1912">
        <v>24648</v>
      </c>
      <c r="H1912" t="s">
        <v>433</v>
      </c>
      <c r="I1912">
        <v>1</v>
      </c>
      <c r="J1912" t="s">
        <v>99</v>
      </c>
      <c r="K1912" s="19">
        <v>0.625</v>
      </c>
      <c r="L1912" s="19">
        <v>0.97916666666666663</v>
      </c>
      <c r="M1912">
        <v>8.5</v>
      </c>
      <c r="N1912">
        <v>319.68</v>
      </c>
      <c r="O1912">
        <v>76</v>
      </c>
      <c r="P1912">
        <v>76</v>
      </c>
      <c r="Q1912" t="s">
        <v>97</v>
      </c>
      <c r="R1912">
        <v>30</v>
      </c>
      <c r="S1912" s="19">
        <v>0.85416666666666663</v>
      </c>
      <c r="T1912">
        <v>0</v>
      </c>
      <c r="U1912" s="19"/>
      <c r="V1912" t="s">
        <v>97</v>
      </c>
      <c r="W1912">
        <v>8</v>
      </c>
      <c r="X1912" t="s">
        <v>100</v>
      </c>
      <c r="Y1912" t="b">
        <v>0</v>
      </c>
    </row>
    <row r="1913" spans="1:25" x14ac:dyDescent="0.25">
      <c r="A1913" t="s">
        <v>92</v>
      </c>
      <c r="B1913" t="s">
        <v>426</v>
      </c>
      <c r="C1913" t="s">
        <v>290</v>
      </c>
      <c r="D1913" t="s">
        <v>172</v>
      </c>
      <c r="E1913" t="s">
        <v>220</v>
      </c>
      <c r="F1913" t="s">
        <v>97</v>
      </c>
      <c r="G1913">
        <v>24648</v>
      </c>
      <c r="H1913" t="s">
        <v>433</v>
      </c>
      <c r="I1913">
        <v>1</v>
      </c>
      <c r="J1913" t="s">
        <v>102</v>
      </c>
      <c r="K1913" s="19">
        <v>0.625</v>
      </c>
      <c r="L1913" s="19">
        <v>0.97916666666666663</v>
      </c>
      <c r="M1913">
        <v>8.5</v>
      </c>
      <c r="N1913">
        <v>319.68</v>
      </c>
      <c r="O1913">
        <v>76</v>
      </c>
      <c r="P1913">
        <v>76</v>
      </c>
      <c r="Q1913" t="s">
        <v>97</v>
      </c>
      <c r="R1913">
        <v>30</v>
      </c>
      <c r="S1913" s="19">
        <v>0.8125</v>
      </c>
      <c r="T1913">
        <v>0</v>
      </c>
      <c r="U1913" s="19"/>
      <c r="V1913" t="s">
        <v>97</v>
      </c>
      <c r="W1913">
        <v>8</v>
      </c>
      <c r="X1913" t="s">
        <v>100</v>
      </c>
      <c r="Y1913" t="b">
        <v>0</v>
      </c>
    </row>
    <row r="1914" spans="1:25" x14ac:dyDescent="0.25">
      <c r="A1914" t="s">
        <v>92</v>
      </c>
      <c r="B1914" t="s">
        <v>426</v>
      </c>
      <c r="C1914" t="s">
        <v>290</v>
      </c>
      <c r="D1914" t="s">
        <v>172</v>
      </c>
      <c r="E1914" t="s">
        <v>220</v>
      </c>
      <c r="F1914" t="s">
        <v>97</v>
      </c>
      <c r="G1914">
        <v>24890</v>
      </c>
      <c r="H1914" t="s">
        <v>434</v>
      </c>
      <c r="I1914">
        <v>2</v>
      </c>
      <c r="J1914" t="s">
        <v>114</v>
      </c>
      <c r="K1914" s="19">
        <v>0.625</v>
      </c>
      <c r="L1914" s="19">
        <v>0.875</v>
      </c>
      <c r="M1914">
        <v>6</v>
      </c>
      <c r="N1914">
        <v>337.93</v>
      </c>
      <c r="O1914">
        <v>76</v>
      </c>
      <c r="P1914">
        <v>76</v>
      </c>
      <c r="Q1914" t="s">
        <v>97</v>
      </c>
      <c r="R1914">
        <v>30</v>
      </c>
      <c r="S1914" s="19">
        <v>0.8125</v>
      </c>
      <c r="T1914">
        <v>0</v>
      </c>
      <c r="U1914" s="19"/>
      <c r="V1914" t="s">
        <v>97</v>
      </c>
      <c r="W1914">
        <v>5.5</v>
      </c>
      <c r="X1914" t="s">
        <v>100</v>
      </c>
      <c r="Y1914" t="b">
        <v>0</v>
      </c>
    </row>
    <row r="1915" spans="1:25" x14ac:dyDescent="0.25">
      <c r="A1915" t="s">
        <v>92</v>
      </c>
      <c r="B1915" t="s">
        <v>426</v>
      </c>
      <c r="C1915" t="s">
        <v>290</v>
      </c>
      <c r="D1915" t="s">
        <v>172</v>
      </c>
      <c r="E1915" t="s">
        <v>239</v>
      </c>
      <c r="F1915" t="s">
        <v>97</v>
      </c>
      <c r="G1915">
        <v>18421</v>
      </c>
      <c r="H1915" t="s">
        <v>438</v>
      </c>
      <c r="I1915">
        <v>1</v>
      </c>
      <c r="J1915" t="s">
        <v>105</v>
      </c>
      <c r="K1915" s="19">
        <v>0.35416666666666669</v>
      </c>
      <c r="L1915" s="19">
        <v>0.54166666666666663</v>
      </c>
      <c r="M1915">
        <v>4.5</v>
      </c>
      <c r="N1915">
        <v>268.36</v>
      </c>
      <c r="O1915">
        <v>76</v>
      </c>
      <c r="P1915">
        <v>76</v>
      </c>
      <c r="Q1915" t="s">
        <v>97</v>
      </c>
      <c r="R1915">
        <v>30</v>
      </c>
      <c r="S1915" s="19">
        <v>0.52083333333333337</v>
      </c>
      <c r="U1915" s="19">
        <v>0.41666666666666669</v>
      </c>
      <c r="V1915" t="s">
        <v>97</v>
      </c>
      <c r="W1915">
        <v>4</v>
      </c>
      <c r="X1915" t="s">
        <v>100</v>
      </c>
      <c r="Y1915" t="b">
        <v>0</v>
      </c>
    </row>
    <row r="1916" spans="1:25" x14ac:dyDescent="0.25">
      <c r="A1916" t="s">
        <v>92</v>
      </c>
      <c r="B1916" t="s">
        <v>426</v>
      </c>
      <c r="C1916" t="s">
        <v>290</v>
      </c>
      <c r="D1916" t="s">
        <v>172</v>
      </c>
      <c r="E1916" t="s">
        <v>239</v>
      </c>
      <c r="F1916" t="s">
        <v>97</v>
      </c>
      <c r="G1916">
        <v>18421</v>
      </c>
      <c r="H1916" t="s">
        <v>438</v>
      </c>
      <c r="I1916">
        <v>1</v>
      </c>
      <c r="J1916" t="s">
        <v>99</v>
      </c>
      <c r="K1916" s="19">
        <v>0.35416666666666669</v>
      </c>
      <c r="L1916" s="19">
        <v>0.54166666666666663</v>
      </c>
      <c r="M1916">
        <v>4.5</v>
      </c>
      <c r="N1916">
        <v>268.36</v>
      </c>
      <c r="O1916">
        <v>76</v>
      </c>
      <c r="P1916">
        <v>76</v>
      </c>
      <c r="Q1916" t="s">
        <v>97</v>
      </c>
      <c r="R1916">
        <v>30</v>
      </c>
      <c r="S1916" s="19">
        <v>0.52083333333333337</v>
      </c>
      <c r="T1916">
        <v>0</v>
      </c>
      <c r="U1916" s="19">
        <v>0.41666666666666669</v>
      </c>
      <c r="V1916" t="s">
        <v>97</v>
      </c>
      <c r="W1916">
        <v>4</v>
      </c>
      <c r="X1916" t="s">
        <v>100</v>
      </c>
      <c r="Y1916" t="b">
        <v>0</v>
      </c>
    </row>
    <row r="1917" spans="1:25" x14ac:dyDescent="0.25">
      <c r="A1917" t="s">
        <v>92</v>
      </c>
      <c r="B1917" t="s">
        <v>426</v>
      </c>
      <c r="C1917" t="s">
        <v>290</v>
      </c>
      <c r="D1917" t="s">
        <v>172</v>
      </c>
      <c r="E1917" t="s">
        <v>239</v>
      </c>
      <c r="F1917" t="s">
        <v>97</v>
      </c>
      <c r="G1917">
        <v>18421</v>
      </c>
      <c r="H1917" t="s">
        <v>438</v>
      </c>
      <c r="I1917">
        <v>1</v>
      </c>
      <c r="J1917" t="s">
        <v>101</v>
      </c>
      <c r="K1917" s="19">
        <v>0.35416666666666669</v>
      </c>
      <c r="L1917" s="19">
        <v>0.54166666666666663</v>
      </c>
      <c r="M1917">
        <v>4.5</v>
      </c>
      <c r="N1917">
        <v>268.36</v>
      </c>
      <c r="O1917">
        <v>76</v>
      </c>
      <c r="P1917">
        <v>76</v>
      </c>
      <c r="Q1917" t="s">
        <v>97</v>
      </c>
      <c r="R1917">
        <v>30</v>
      </c>
      <c r="S1917" s="19">
        <v>0.52083333333333337</v>
      </c>
      <c r="T1917">
        <v>0</v>
      </c>
      <c r="U1917" s="19"/>
      <c r="V1917" t="s">
        <v>97</v>
      </c>
      <c r="W1917">
        <v>4</v>
      </c>
      <c r="X1917" t="s">
        <v>100</v>
      </c>
      <c r="Y1917" t="b">
        <v>0</v>
      </c>
    </row>
    <row r="1918" spans="1:25" x14ac:dyDescent="0.25">
      <c r="A1918" t="s">
        <v>92</v>
      </c>
      <c r="B1918" t="s">
        <v>426</v>
      </c>
      <c r="C1918" t="s">
        <v>290</v>
      </c>
      <c r="D1918" t="s">
        <v>172</v>
      </c>
      <c r="E1918" t="s">
        <v>239</v>
      </c>
      <c r="F1918" t="s">
        <v>97</v>
      </c>
      <c r="G1918">
        <v>18421</v>
      </c>
      <c r="H1918" t="s">
        <v>438</v>
      </c>
      <c r="I1918">
        <v>1</v>
      </c>
      <c r="J1918" t="s">
        <v>102</v>
      </c>
      <c r="K1918" s="19">
        <v>0.35416666666666669</v>
      </c>
      <c r="L1918" s="19">
        <v>0.54166666666666663</v>
      </c>
      <c r="M1918">
        <v>4.5</v>
      </c>
      <c r="N1918">
        <v>268.36</v>
      </c>
      <c r="O1918">
        <v>76</v>
      </c>
      <c r="P1918">
        <v>76</v>
      </c>
      <c r="Q1918" t="s">
        <v>97</v>
      </c>
      <c r="R1918">
        <v>30</v>
      </c>
      <c r="S1918" s="19">
        <v>0.52083333333333337</v>
      </c>
      <c r="T1918">
        <v>0</v>
      </c>
      <c r="U1918" s="19"/>
      <c r="V1918" t="s">
        <v>97</v>
      </c>
      <c r="W1918">
        <v>4</v>
      </c>
      <c r="X1918" t="s">
        <v>100</v>
      </c>
      <c r="Y1918" t="b">
        <v>0</v>
      </c>
    </row>
    <row r="1919" spans="1:25" x14ac:dyDescent="0.25">
      <c r="A1919" t="s">
        <v>92</v>
      </c>
      <c r="B1919" t="s">
        <v>426</v>
      </c>
      <c r="C1919" t="s">
        <v>290</v>
      </c>
      <c r="D1919" t="s">
        <v>172</v>
      </c>
      <c r="E1919" t="s">
        <v>239</v>
      </c>
      <c r="F1919" t="s">
        <v>97</v>
      </c>
      <c r="G1919">
        <v>18421</v>
      </c>
      <c r="H1919" t="s">
        <v>438</v>
      </c>
      <c r="I1919">
        <v>1</v>
      </c>
      <c r="J1919" t="s">
        <v>103</v>
      </c>
      <c r="K1919" s="19">
        <v>0.35416666666666669</v>
      </c>
      <c r="L1919" s="19">
        <v>0.54166666666666663</v>
      </c>
      <c r="M1919">
        <v>4.5</v>
      </c>
      <c r="N1919">
        <v>268.36</v>
      </c>
      <c r="O1919">
        <v>76</v>
      </c>
      <c r="P1919">
        <v>76</v>
      </c>
      <c r="Q1919" t="s">
        <v>97</v>
      </c>
      <c r="R1919">
        <v>30</v>
      </c>
      <c r="S1919" s="19">
        <v>0.52083333333333337</v>
      </c>
      <c r="T1919">
        <v>0</v>
      </c>
      <c r="U1919" s="19"/>
      <c r="V1919" t="s">
        <v>97</v>
      </c>
      <c r="W1919">
        <v>4</v>
      </c>
      <c r="X1919" t="s">
        <v>100</v>
      </c>
      <c r="Y1919" t="b">
        <v>0</v>
      </c>
    </row>
    <row r="1920" spans="1:25" x14ac:dyDescent="0.25">
      <c r="A1920" t="s">
        <v>92</v>
      </c>
      <c r="B1920" t="s">
        <v>426</v>
      </c>
      <c r="C1920" t="s">
        <v>290</v>
      </c>
      <c r="D1920" t="s">
        <v>172</v>
      </c>
      <c r="E1920" t="s">
        <v>239</v>
      </c>
      <c r="F1920" t="s">
        <v>97</v>
      </c>
      <c r="G1920">
        <v>18421</v>
      </c>
      <c r="H1920" t="s">
        <v>438</v>
      </c>
      <c r="I1920">
        <v>2</v>
      </c>
      <c r="J1920" t="s">
        <v>105</v>
      </c>
      <c r="K1920" s="19">
        <v>0.35416666666666669</v>
      </c>
      <c r="L1920" s="19">
        <v>0.54166666666666663</v>
      </c>
      <c r="M1920">
        <v>4.5</v>
      </c>
      <c r="N1920">
        <v>268.36</v>
      </c>
      <c r="O1920">
        <v>76</v>
      </c>
      <c r="P1920">
        <v>76</v>
      </c>
      <c r="Q1920" t="s">
        <v>97</v>
      </c>
      <c r="R1920">
        <v>30</v>
      </c>
      <c r="S1920" s="19">
        <v>0.52083333333333337</v>
      </c>
      <c r="U1920" s="19">
        <v>0.41666666666666669</v>
      </c>
      <c r="V1920" t="s">
        <v>97</v>
      </c>
      <c r="W1920">
        <v>4</v>
      </c>
      <c r="X1920" t="s">
        <v>100</v>
      </c>
      <c r="Y1920" t="b">
        <v>0</v>
      </c>
    </row>
    <row r="1921" spans="1:25" x14ac:dyDescent="0.25">
      <c r="A1921" t="s">
        <v>92</v>
      </c>
      <c r="B1921" t="s">
        <v>426</v>
      </c>
      <c r="C1921" t="s">
        <v>290</v>
      </c>
      <c r="D1921" t="s">
        <v>172</v>
      </c>
      <c r="E1921" t="s">
        <v>239</v>
      </c>
      <c r="F1921" t="s">
        <v>97</v>
      </c>
      <c r="G1921">
        <v>18421</v>
      </c>
      <c r="H1921" t="s">
        <v>438</v>
      </c>
      <c r="I1921">
        <v>2</v>
      </c>
      <c r="J1921" t="s">
        <v>99</v>
      </c>
      <c r="K1921" s="19">
        <v>0.35416666666666669</v>
      </c>
      <c r="L1921" s="19">
        <v>0.54166666666666663</v>
      </c>
      <c r="M1921">
        <v>4.5</v>
      </c>
      <c r="N1921">
        <v>268.36</v>
      </c>
      <c r="O1921">
        <v>76</v>
      </c>
      <c r="P1921">
        <v>76</v>
      </c>
      <c r="Q1921" t="s">
        <v>97</v>
      </c>
      <c r="R1921">
        <v>30</v>
      </c>
      <c r="S1921" s="19">
        <v>0.52083333333333337</v>
      </c>
      <c r="T1921">
        <v>0</v>
      </c>
      <c r="U1921" s="19"/>
      <c r="V1921" t="s">
        <v>97</v>
      </c>
      <c r="W1921">
        <v>4</v>
      </c>
      <c r="X1921" t="s">
        <v>100</v>
      </c>
      <c r="Y1921" t="b">
        <v>0</v>
      </c>
    </row>
    <row r="1922" spans="1:25" x14ac:dyDescent="0.25">
      <c r="A1922" t="s">
        <v>92</v>
      </c>
      <c r="B1922" t="s">
        <v>426</v>
      </c>
      <c r="C1922" t="s">
        <v>290</v>
      </c>
      <c r="D1922" t="s">
        <v>172</v>
      </c>
      <c r="E1922" t="s">
        <v>239</v>
      </c>
      <c r="F1922" t="s">
        <v>97</v>
      </c>
      <c r="G1922">
        <v>18421</v>
      </c>
      <c r="H1922" t="s">
        <v>438</v>
      </c>
      <c r="I1922">
        <v>2</v>
      </c>
      <c r="J1922" t="s">
        <v>101</v>
      </c>
      <c r="K1922" s="19">
        <v>0.35416666666666669</v>
      </c>
      <c r="L1922" s="19">
        <v>0.54166666666666663</v>
      </c>
      <c r="M1922">
        <v>4.5</v>
      </c>
      <c r="N1922">
        <v>268.36</v>
      </c>
      <c r="O1922">
        <v>76</v>
      </c>
      <c r="P1922">
        <v>76</v>
      </c>
      <c r="Q1922" t="s">
        <v>97</v>
      </c>
      <c r="R1922">
        <v>30</v>
      </c>
      <c r="S1922" s="19">
        <v>0.52083333333333337</v>
      </c>
      <c r="T1922">
        <v>0</v>
      </c>
      <c r="U1922" s="19"/>
      <c r="V1922" t="s">
        <v>97</v>
      </c>
      <c r="W1922">
        <v>4</v>
      </c>
      <c r="X1922" t="s">
        <v>100</v>
      </c>
      <c r="Y1922" t="b">
        <v>0</v>
      </c>
    </row>
    <row r="1923" spans="1:25" x14ac:dyDescent="0.25">
      <c r="A1923" t="s">
        <v>92</v>
      </c>
      <c r="B1923" t="s">
        <v>426</v>
      </c>
      <c r="C1923" t="s">
        <v>290</v>
      </c>
      <c r="D1923" t="s">
        <v>172</v>
      </c>
      <c r="E1923" t="s">
        <v>239</v>
      </c>
      <c r="F1923" t="s">
        <v>97</v>
      </c>
      <c r="G1923">
        <v>18421</v>
      </c>
      <c r="H1923" t="s">
        <v>438</v>
      </c>
      <c r="I1923">
        <v>2</v>
      </c>
      <c r="J1923" t="s">
        <v>102</v>
      </c>
      <c r="K1923" s="19">
        <v>0.35416666666666669</v>
      </c>
      <c r="L1923" s="19">
        <v>0.54166666666666663</v>
      </c>
      <c r="M1923">
        <v>4.5</v>
      </c>
      <c r="N1923">
        <v>268.36</v>
      </c>
      <c r="O1923">
        <v>76</v>
      </c>
      <c r="P1923">
        <v>76</v>
      </c>
      <c r="Q1923" t="s">
        <v>97</v>
      </c>
      <c r="R1923">
        <v>30</v>
      </c>
      <c r="S1923" s="19">
        <v>0.52083333333333337</v>
      </c>
      <c r="T1923">
        <v>0</v>
      </c>
      <c r="U1923" s="19"/>
      <c r="V1923" t="s">
        <v>97</v>
      </c>
      <c r="W1923">
        <v>4</v>
      </c>
      <c r="X1923" t="s">
        <v>100</v>
      </c>
      <c r="Y1923" t="b">
        <v>0</v>
      </c>
    </row>
    <row r="1924" spans="1:25" x14ac:dyDescent="0.25">
      <c r="A1924" t="s">
        <v>92</v>
      </c>
      <c r="B1924" t="s">
        <v>426</v>
      </c>
      <c r="C1924" t="s">
        <v>290</v>
      </c>
      <c r="D1924" t="s">
        <v>172</v>
      </c>
      <c r="E1924" t="s">
        <v>239</v>
      </c>
      <c r="F1924" t="s">
        <v>97</v>
      </c>
      <c r="G1924">
        <v>18421</v>
      </c>
      <c r="H1924" t="s">
        <v>438</v>
      </c>
      <c r="I1924">
        <v>2</v>
      </c>
      <c r="J1924" t="s">
        <v>103</v>
      </c>
      <c r="K1924" s="19">
        <v>0.35416666666666669</v>
      </c>
      <c r="L1924" s="19">
        <v>0.54166666666666663</v>
      </c>
      <c r="M1924">
        <v>4.5</v>
      </c>
      <c r="N1924">
        <v>268.36</v>
      </c>
      <c r="O1924">
        <v>76</v>
      </c>
      <c r="P1924">
        <v>76</v>
      </c>
      <c r="Q1924" t="s">
        <v>97</v>
      </c>
      <c r="R1924">
        <v>30</v>
      </c>
      <c r="S1924" s="19">
        <v>0.52083333333333337</v>
      </c>
      <c r="T1924">
        <v>0</v>
      </c>
      <c r="U1924" s="19"/>
      <c r="V1924" t="s">
        <v>97</v>
      </c>
      <c r="W1924">
        <v>4</v>
      </c>
      <c r="X1924" t="s">
        <v>100</v>
      </c>
      <c r="Y1924" t="b">
        <v>0</v>
      </c>
    </row>
    <row r="1925" spans="1:25" x14ac:dyDescent="0.25">
      <c r="A1925" t="s">
        <v>92</v>
      </c>
      <c r="B1925" t="s">
        <v>426</v>
      </c>
      <c r="C1925" t="s">
        <v>290</v>
      </c>
      <c r="D1925" t="s">
        <v>172</v>
      </c>
      <c r="E1925" t="s">
        <v>241</v>
      </c>
      <c r="F1925" t="s">
        <v>97</v>
      </c>
      <c r="G1925">
        <v>18663</v>
      </c>
      <c r="H1925" t="s">
        <v>439</v>
      </c>
      <c r="I1925">
        <v>1</v>
      </c>
      <c r="J1925" t="s">
        <v>105</v>
      </c>
      <c r="K1925" s="19">
        <v>0.33333333333333331</v>
      </c>
      <c r="L1925" s="19">
        <v>0.70833333333333337</v>
      </c>
      <c r="M1925">
        <v>9</v>
      </c>
      <c r="N1925">
        <v>456.02</v>
      </c>
      <c r="O1925">
        <v>76</v>
      </c>
      <c r="P1925">
        <v>76</v>
      </c>
      <c r="Q1925" t="s">
        <v>97</v>
      </c>
      <c r="R1925">
        <v>30</v>
      </c>
      <c r="S1925" s="19">
        <v>0.47916666666666669</v>
      </c>
      <c r="T1925">
        <v>0</v>
      </c>
      <c r="U1925" s="19"/>
      <c r="V1925" t="s">
        <v>97</v>
      </c>
      <c r="W1925">
        <v>8.5</v>
      </c>
      <c r="X1925" t="s">
        <v>100</v>
      </c>
      <c r="Y1925" t="b">
        <v>0</v>
      </c>
    </row>
    <row r="1926" spans="1:25" x14ac:dyDescent="0.25">
      <c r="A1926" t="s">
        <v>92</v>
      </c>
      <c r="B1926" t="s">
        <v>426</v>
      </c>
      <c r="C1926" t="s">
        <v>290</v>
      </c>
      <c r="D1926" t="s">
        <v>172</v>
      </c>
      <c r="E1926" t="s">
        <v>241</v>
      </c>
      <c r="F1926" t="s">
        <v>97</v>
      </c>
      <c r="G1926">
        <v>18663</v>
      </c>
      <c r="H1926" t="s">
        <v>439</v>
      </c>
      <c r="I1926">
        <v>1</v>
      </c>
      <c r="J1926" t="s">
        <v>99</v>
      </c>
      <c r="K1926" s="19">
        <v>0.33333333333333331</v>
      </c>
      <c r="L1926" s="19">
        <v>0.72916666666666663</v>
      </c>
      <c r="M1926">
        <v>9.5</v>
      </c>
      <c r="N1926">
        <v>482.85</v>
      </c>
      <c r="O1926">
        <v>76</v>
      </c>
      <c r="P1926">
        <v>76</v>
      </c>
      <c r="Q1926" t="s">
        <v>97</v>
      </c>
      <c r="R1926">
        <v>30</v>
      </c>
      <c r="S1926" s="19">
        <v>0.47916666666666669</v>
      </c>
      <c r="T1926">
        <v>0</v>
      </c>
      <c r="U1926" s="19"/>
      <c r="V1926" t="s">
        <v>97</v>
      </c>
      <c r="W1926">
        <v>9</v>
      </c>
      <c r="X1926" t="s">
        <v>100</v>
      </c>
      <c r="Y1926" t="b">
        <v>0</v>
      </c>
    </row>
    <row r="1927" spans="1:25" x14ac:dyDescent="0.25">
      <c r="A1927" t="s">
        <v>92</v>
      </c>
      <c r="B1927" t="s">
        <v>426</v>
      </c>
      <c r="C1927" t="s">
        <v>290</v>
      </c>
      <c r="D1927" t="s">
        <v>172</v>
      </c>
      <c r="E1927" t="s">
        <v>241</v>
      </c>
      <c r="F1927" t="s">
        <v>97</v>
      </c>
      <c r="G1927">
        <v>18663</v>
      </c>
      <c r="H1927" t="s">
        <v>439</v>
      </c>
      <c r="I1927">
        <v>1</v>
      </c>
      <c r="J1927" t="s">
        <v>101</v>
      </c>
      <c r="K1927" s="19">
        <v>0.33333333333333331</v>
      </c>
      <c r="L1927" s="19">
        <v>0.70833333333333337</v>
      </c>
      <c r="M1927">
        <v>9</v>
      </c>
      <c r="N1927">
        <v>456.02</v>
      </c>
      <c r="O1927">
        <v>76</v>
      </c>
      <c r="P1927">
        <v>76</v>
      </c>
      <c r="Q1927" t="s">
        <v>97</v>
      </c>
      <c r="R1927">
        <v>30</v>
      </c>
      <c r="S1927" s="19">
        <v>0.47916666666666669</v>
      </c>
      <c r="T1927">
        <v>0</v>
      </c>
      <c r="U1927" s="19"/>
      <c r="V1927" t="s">
        <v>97</v>
      </c>
      <c r="W1927">
        <v>8.5</v>
      </c>
      <c r="X1927" t="s">
        <v>100</v>
      </c>
      <c r="Y1927" t="b">
        <v>0</v>
      </c>
    </row>
    <row r="1928" spans="1:25" x14ac:dyDescent="0.25">
      <c r="A1928" t="s">
        <v>92</v>
      </c>
      <c r="B1928" t="s">
        <v>426</v>
      </c>
      <c r="C1928" t="s">
        <v>290</v>
      </c>
      <c r="D1928" t="s">
        <v>172</v>
      </c>
      <c r="E1928" t="s">
        <v>241</v>
      </c>
      <c r="F1928" t="s">
        <v>97</v>
      </c>
      <c r="G1928">
        <v>18663</v>
      </c>
      <c r="H1928" t="s">
        <v>439</v>
      </c>
      <c r="I1928">
        <v>1</v>
      </c>
      <c r="J1928" t="s">
        <v>102</v>
      </c>
      <c r="K1928" s="19">
        <v>0.33333333333333331</v>
      </c>
      <c r="L1928" s="19">
        <v>0.70833333333333337</v>
      </c>
      <c r="M1928">
        <v>9</v>
      </c>
      <c r="N1928">
        <v>456.02</v>
      </c>
      <c r="O1928">
        <v>76</v>
      </c>
      <c r="P1928">
        <v>76</v>
      </c>
      <c r="Q1928" t="s">
        <v>97</v>
      </c>
      <c r="R1928">
        <v>30</v>
      </c>
      <c r="S1928" s="19">
        <v>0.47916666666666669</v>
      </c>
      <c r="T1928">
        <v>0</v>
      </c>
      <c r="U1928" s="19"/>
      <c r="V1928" t="s">
        <v>97</v>
      </c>
      <c r="W1928">
        <v>8.5</v>
      </c>
      <c r="X1928" t="s">
        <v>100</v>
      </c>
      <c r="Y1928" t="b">
        <v>0</v>
      </c>
    </row>
    <row r="1929" spans="1:25" x14ac:dyDescent="0.25">
      <c r="A1929" t="s">
        <v>92</v>
      </c>
      <c r="B1929" t="s">
        <v>426</v>
      </c>
      <c r="C1929" t="s">
        <v>290</v>
      </c>
      <c r="D1929" t="s">
        <v>172</v>
      </c>
      <c r="E1929" t="s">
        <v>241</v>
      </c>
      <c r="F1929" t="s">
        <v>97</v>
      </c>
      <c r="G1929">
        <v>18663</v>
      </c>
      <c r="H1929" t="s">
        <v>439</v>
      </c>
      <c r="I1929">
        <v>2</v>
      </c>
      <c r="J1929" t="s">
        <v>99</v>
      </c>
      <c r="K1929" s="19">
        <v>0.33333333333333331</v>
      </c>
      <c r="L1929" s="19">
        <v>0.70833333333333337</v>
      </c>
      <c r="M1929">
        <v>9</v>
      </c>
      <c r="N1929">
        <v>456.02</v>
      </c>
      <c r="O1929">
        <v>76</v>
      </c>
      <c r="P1929">
        <v>76</v>
      </c>
      <c r="Q1929" t="s">
        <v>97</v>
      </c>
      <c r="R1929">
        <v>30</v>
      </c>
      <c r="S1929" s="19">
        <v>0.47916666666666669</v>
      </c>
      <c r="T1929">
        <v>0</v>
      </c>
      <c r="U1929" s="19"/>
      <c r="V1929" t="s">
        <v>97</v>
      </c>
      <c r="W1929">
        <v>8.5</v>
      </c>
      <c r="X1929" t="s">
        <v>100</v>
      </c>
      <c r="Y1929" t="b">
        <v>0</v>
      </c>
    </row>
    <row r="1930" spans="1:25" x14ac:dyDescent="0.25">
      <c r="A1930" t="s">
        <v>92</v>
      </c>
      <c r="B1930" t="s">
        <v>426</v>
      </c>
      <c r="C1930" t="s">
        <v>290</v>
      </c>
      <c r="D1930" t="s">
        <v>172</v>
      </c>
      <c r="E1930" t="s">
        <v>241</v>
      </c>
      <c r="F1930" t="s">
        <v>97</v>
      </c>
      <c r="G1930">
        <v>18663</v>
      </c>
      <c r="H1930" t="s">
        <v>439</v>
      </c>
      <c r="I1930">
        <v>2</v>
      </c>
      <c r="J1930" t="s">
        <v>113</v>
      </c>
      <c r="K1930" s="19">
        <v>0.27083333333333331</v>
      </c>
      <c r="L1930" s="19">
        <v>0.625</v>
      </c>
      <c r="M1930">
        <v>8.5</v>
      </c>
      <c r="N1930">
        <v>643.79999999999995</v>
      </c>
      <c r="O1930">
        <v>76</v>
      </c>
      <c r="P1930">
        <v>76</v>
      </c>
      <c r="Q1930" t="s">
        <v>97</v>
      </c>
      <c r="R1930">
        <v>30</v>
      </c>
      <c r="S1930" s="19">
        <v>0.47916666666666669</v>
      </c>
      <c r="T1930">
        <v>0</v>
      </c>
      <c r="U1930" s="19"/>
      <c r="V1930" t="s">
        <v>97</v>
      </c>
      <c r="W1930">
        <v>8</v>
      </c>
      <c r="X1930" t="s">
        <v>100</v>
      </c>
      <c r="Y1930" t="b">
        <v>0</v>
      </c>
    </row>
    <row r="1931" spans="1:25" x14ac:dyDescent="0.25">
      <c r="A1931" t="s">
        <v>92</v>
      </c>
      <c r="B1931" t="s">
        <v>426</v>
      </c>
      <c r="C1931" t="s">
        <v>290</v>
      </c>
      <c r="D1931" t="s">
        <v>172</v>
      </c>
      <c r="E1931" t="s">
        <v>241</v>
      </c>
      <c r="F1931" t="s">
        <v>97</v>
      </c>
      <c r="G1931">
        <v>18663</v>
      </c>
      <c r="H1931" t="s">
        <v>439</v>
      </c>
      <c r="I1931">
        <v>2</v>
      </c>
      <c r="J1931" t="s">
        <v>114</v>
      </c>
      <c r="K1931" s="19">
        <v>0.27083333333333331</v>
      </c>
      <c r="L1931" s="19">
        <v>0.625</v>
      </c>
      <c r="M1931">
        <v>8.5</v>
      </c>
      <c r="N1931">
        <v>751.1</v>
      </c>
      <c r="O1931">
        <v>76</v>
      </c>
      <c r="P1931">
        <v>76</v>
      </c>
      <c r="Q1931" t="s">
        <v>97</v>
      </c>
      <c r="R1931">
        <v>30</v>
      </c>
      <c r="S1931" s="19">
        <v>0.47916666666666669</v>
      </c>
      <c r="T1931">
        <v>0</v>
      </c>
      <c r="U1931" s="19"/>
      <c r="V1931" t="s">
        <v>97</v>
      </c>
      <c r="W1931">
        <v>8</v>
      </c>
      <c r="X1931" t="s">
        <v>100</v>
      </c>
      <c r="Y1931" t="b">
        <v>0</v>
      </c>
    </row>
    <row r="1932" spans="1:25" x14ac:dyDescent="0.25">
      <c r="A1932" t="s">
        <v>92</v>
      </c>
      <c r="B1932" t="s">
        <v>426</v>
      </c>
      <c r="C1932" t="s">
        <v>290</v>
      </c>
      <c r="D1932" t="s">
        <v>172</v>
      </c>
      <c r="E1932" t="s">
        <v>241</v>
      </c>
      <c r="F1932" t="s">
        <v>97</v>
      </c>
      <c r="G1932">
        <v>18663</v>
      </c>
      <c r="H1932" t="s">
        <v>439</v>
      </c>
      <c r="I1932">
        <v>2</v>
      </c>
      <c r="J1932" t="s">
        <v>102</v>
      </c>
      <c r="K1932" s="19">
        <v>0.33333333333333331</v>
      </c>
      <c r="L1932" s="19">
        <v>0.70833333333333337</v>
      </c>
      <c r="M1932">
        <v>9</v>
      </c>
      <c r="N1932">
        <v>456.02</v>
      </c>
      <c r="O1932">
        <v>76</v>
      </c>
      <c r="P1932">
        <v>76</v>
      </c>
      <c r="Q1932" t="s">
        <v>97</v>
      </c>
      <c r="R1932">
        <v>30</v>
      </c>
      <c r="S1932" s="19">
        <v>0.47916666666666669</v>
      </c>
      <c r="T1932">
        <v>0</v>
      </c>
      <c r="U1932" s="19"/>
      <c r="V1932" t="s">
        <v>97</v>
      </c>
      <c r="W1932">
        <v>8.5</v>
      </c>
      <c r="X1932" t="s">
        <v>100</v>
      </c>
      <c r="Y1932" t="b">
        <v>0</v>
      </c>
    </row>
    <row r="1933" spans="1:25" x14ac:dyDescent="0.25">
      <c r="A1933" t="s">
        <v>92</v>
      </c>
      <c r="B1933" t="s">
        <v>426</v>
      </c>
      <c r="C1933" t="s">
        <v>290</v>
      </c>
      <c r="D1933" t="s">
        <v>172</v>
      </c>
      <c r="E1933" t="s">
        <v>241</v>
      </c>
      <c r="F1933" t="s">
        <v>97</v>
      </c>
      <c r="G1933">
        <v>18663</v>
      </c>
      <c r="H1933" t="s">
        <v>439</v>
      </c>
      <c r="I1933">
        <v>2</v>
      </c>
      <c r="J1933" t="s">
        <v>103</v>
      </c>
      <c r="K1933" s="19">
        <v>0.33333333333333331</v>
      </c>
      <c r="L1933" s="19">
        <v>0.70833333333333337</v>
      </c>
      <c r="M1933">
        <v>9</v>
      </c>
      <c r="N1933">
        <v>456.02</v>
      </c>
      <c r="O1933">
        <v>76</v>
      </c>
      <c r="P1933">
        <v>76</v>
      </c>
      <c r="Q1933" t="s">
        <v>97</v>
      </c>
      <c r="R1933">
        <v>30</v>
      </c>
      <c r="S1933" s="19">
        <v>0.47916666666666669</v>
      </c>
      <c r="T1933">
        <v>0</v>
      </c>
      <c r="U1933" s="19"/>
      <c r="V1933" t="s">
        <v>97</v>
      </c>
      <c r="W1933">
        <v>8.5</v>
      </c>
      <c r="X1933" t="s">
        <v>100</v>
      </c>
      <c r="Y1933" t="b">
        <v>0</v>
      </c>
    </row>
    <row r="1934" spans="1:25" x14ac:dyDescent="0.25">
      <c r="A1934" t="s">
        <v>92</v>
      </c>
      <c r="B1934" t="s">
        <v>426</v>
      </c>
      <c r="C1934" t="s">
        <v>290</v>
      </c>
      <c r="D1934" t="s">
        <v>172</v>
      </c>
      <c r="E1934" t="s">
        <v>243</v>
      </c>
      <c r="F1934" t="s">
        <v>97</v>
      </c>
      <c r="H1934" t="s">
        <v>97</v>
      </c>
      <c r="I1934">
        <v>1</v>
      </c>
      <c r="J1934" t="s">
        <v>101</v>
      </c>
      <c r="K1934" s="19">
        <v>0.27083333333333331</v>
      </c>
      <c r="L1934" s="19">
        <v>0.625</v>
      </c>
      <c r="M1934">
        <v>8.5</v>
      </c>
      <c r="N1934">
        <v>301.2</v>
      </c>
      <c r="O1934">
        <v>0</v>
      </c>
      <c r="P1934">
        <v>0</v>
      </c>
      <c r="Q1934" t="s">
        <v>97</v>
      </c>
      <c r="R1934">
        <v>30</v>
      </c>
      <c r="S1934" s="19">
        <v>0.47916666666666669</v>
      </c>
      <c r="T1934">
        <v>0</v>
      </c>
      <c r="U1934" s="19"/>
      <c r="V1934" t="s">
        <v>97</v>
      </c>
      <c r="W1934">
        <v>8</v>
      </c>
      <c r="X1934" t="s">
        <v>100</v>
      </c>
      <c r="Y1934" t="b">
        <v>0</v>
      </c>
    </row>
    <row r="1935" spans="1:25" x14ac:dyDescent="0.25">
      <c r="A1935" t="s">
        <v>92</v>
      </c>
      <c r="B1935" t="s">
        <v>426</v>
      </c>
      <c r="C1935" t="s">
        <v>290</v>
      </c>
      <c r="D1935" t="s">
        <v>172</v>
      </c>
      <c r="E1935" t="s">
        <v>243</v>
      </c>
      <c r="F1935" t="s">
        <v>97</v>
      </c>
      <c r="H1935" t="s">
        <v>97</v>
      </c>
      <c r="I1935">
        <v>2</v>
      </c>
      <c r="J1935" t="s">
        <v>102</v>
      </c>
      <c r="K1935" s="19">
        <v>0.27083333333333331</v>
      </c>
      <c r="L1935" s="19">
        <v>0.625</v>
      </c>
      <c r="M1935">
        <v>8.5</v>
      </c>
      <c r="N1935">
        <v>283.60000000000002</v>
      </c>
      <c r="O1935">
        <v>0</v>
      </c>
      <c r="P1935">
        <v>0</v>
      </c>
      <c r="Q1935" t="s">
        <v>97</v>
      </c>
      <c r="R1935">
        <v>30</v>
      </c>
      <c r="S1935" s="19">
        <v>0.47916666666666669</v>
      </c>
      <c r="T1935">
        <v>0</v>
      </c>
      <c r="U1935" s="19"/>
      <c r="V1935" t="s">
        <v>97</v>
      </c>
      <c r="W1935">
        <v>8</v>
      </c>
      <c r="X1935" t="s">
        <v>100</v>
      </c>
      <c r="Y1935" t="b">
        <v>0</v>
      </c>
    </row>
    <row r="1936" spans="1:25" x14ac:dyDescent="0.25">
      <c r="A1936" t="s">
        <v>92</v>
      </c>
      <c r="B1936" t="s">
        <v>426</v>
      </c>
      <c r="C1936" t="s">
        <v>290</v>
      </c>
      <c r="D1936" t="s">
        <v>172</v>
      </c>
      <c r="E1936" t="s">
        <v>243</v>
      </c>
      <c r="F1936" t="s">
        <v>97</v>
      </c>
      <c r="G1936">
        <v>15697</v>
      </c>
      <c r="H1936" t="s">
        <v>440</v>
      </c>
      <c r="I1936">
        <v>1</v>
      </c>
      <c r="J1936" t="s">
        <v>105</v>
      </c>
      <c r="K1936" s="19">
        <v>0.27083333333333331</v>
      </c>
      <c r="L1936" s="19">
        <v>0.625</v>
      </c>
      <c r="M1936">
        <v>8.5</v>
      </c>
      <c r="N1936">
        <v>309.60000000000002</v>
      </c>
      <c r="O1936">
        <v>68</v>
      </c>
      <c r="P1936">
        <v>76</v>
      </c>
      <c r="Q1936" t="s">
        <v>97</v>
      </c>
      <c r="R1936">
        <v>30</v>
      </c>
      <c r="S1936" s="19">
        <v>0.47916666666666669</v>
      </c>
      <c r="T1936">
        <v>0</v>
      </c>
      <c r="U1936" s="19"/>
      <c r="V1936" t="s">
        <v>97</v>
      </c>
      <c r="W1936">
        <v>8</v>
      </c>
      <c r="X1936" t="s">
        <v>100</v>
      </c>
      <c r="Y1936" t="b">
        <v>0</v>
      </c>
    </row>
    <row r="1937" spans="1:25" x14ac:dyDescent="0.25">
      <c r="A1937" t="s">
        <v>92</v>
      </c>
      <c r="B1937" t="s">
        <v>426</v>
      </c>
      <c r="C1937" t="s">
        <v>290</v>
      </c>
      <c r="D1937" t="s">
        <v>172</v>
      </c>
      <c r="E1937" t="s">
        <v>243</v>
      </c>
      <c r="F1937" t="s">
        <v>97</v>
      </c>
      <c r="G1937">
        <v>15697</v>
      </c>
      <c r="H1937" t="s">
        <v>440</v>
      </c>
      <c r="I1937">
        <v>1</v>
      </c>
      <c r="J1937" t="s">
        <v>99</v>
      </c>
      <c r="K1937" s="19">
        <v>0.27083333333333331</v>
      </c>
      <c r="L1937" s="19">
        <v>0.625</v>
      </c>
      <c r="M1937">
        <v>8.5</v>
      </c>
      <c r="N1937">
        <v>309.60000000000002</v>
      </c>
      <c r="O1937">
        <v>68</v>
      </c>
      <c r="P1937">
        <v>76</v>
      </c>
      <c r="Q1937" t="s">
        <v>97</v>
      </c>
      <c r="R1937">
        <v>30</v>
      </c>
      <c r="S1937" s="19">
        <v>0.47916666666666669</v>
      </c>
      <c r="T1937">
        <v>0</v>
      </c>
      <c r="U1937" s="19"/>
      <c r="V1937" t="s">
        <v>97</v>
      </c>
      <c r="W1937">
        <v>8</v>
      </c>
      <c r="X1937" t="s">
        <v>100</v>
      </c>
      <c r="Y1937" t="b">
        <v>0</v>
      </c>
    </row>
    <row r="1938" spans="1:25" x14ac:dyDescent="0.25">
      <c r="A1938" t="s">
        <v>92</v>
      </c>
      <c r="B1938" t="s">
        <v>426</v>
      </c>
      <c r="C1938" t="s">
        <v>290</v>
      </c>
      <c r="D1938" t="s">
        <v>172</v>
      </c>
      <c r="E1938" t="s">
        <v>243</v>
      </c>
      <c r="F1938" t="s">
        <v>97</v>
      </c>
      <c r="G1938">
        <v>15697</v>
      </c>
      <c r="H1938" t="s">
        <v>440</v>
      </c>
      <c r="I1938">
        <v>1</v>
      </c>
      <c r="J1938" t="s">
        <v>113</v>
      </c>
      <c r="K1938" s="19">
        <v>0.27083333333333331</v>
      </c>
      <c r="L1938" s="19">
        <v>0.625</v>
      </c>
      <c r="M1938">
        <v>8.5</v>
      </c>
      <c r="N1938">
        <v>464.4</v>
      </c>
      <c r="O1938">
        <v>68</v>
      </c>
      <c r="P1938">
        <v>76</v>
      </c>
      <c r="Q1938" t="s">
        <v>97</v>
      </c>
      <c r="R1938">
        <v>30</v>
      </c>
      <c r="S1938" s="19">
        <v>0.47916666666666669</v>
      </c>
      <c r="T1938">
        <v>0</v>
      </c>
      <c r="U1938" s="19"/>
      <c r="V1938" t="s">
        <v>97</v>
      </c>
      <c r="W1938">
        <v>8</v>
      </c>
      <c r="X1938" t="s">
        <v>100</v>
      </c>
      <c r="Y1938" t="b">
        <v>0</v>
      </c>
    </row>
    <row r="1939" spans="1:25" x14ac:dyDescent="0.25">
      <c r="A1939" t="s">
        <v>92</v>
      </c>
      <c r="B1939" t="s">
        <v>426</v>
      </c>
      <c r="C1939" t="s">
        <v>290</v>
      </c>
      <c r="D1939" t="s">
        <v>172</v>
      </c>
      <c r="E1939" t="s">
        <v>243</v>
      </c>
      <c r="F1939" t="s">
        <v>97</v>
      </c>
      <c r="G1939">
        <v>15697</v>
      </c>
      <c r="H1939" t="s">
        <v>440</v>
      </c>
      <c r="I1939">
        <v>1</v>
      </c>
      <c r="J1939" t="s">
        <v>114</v>
      </c>
      <c r="K1939" s="19">
        <v>0.27083333333333331</v>
      </c>
      <c r="L1939" s="19">
        <v>0.625</v>
      </c>
      <c r="M1939">
        <v>8.5</v>
      </c>
      <c r="N1939">
        <v>541.79999999999995</v>
      </c>
      <c r="O1939">
        <v>68</v>
      </c>
      <c r="P1939">
        <v>76</v>
      </c>
      <c r="Q1939" t="s">
        <v>97</v>
      </c>
      <c r="R1939">
        <v>30</v>
      </c>
      <c r="S1939" s="19">
        <v>0.47916666666666669</v>
      </c>
      <c r="T1939">
        <v>0</v>
      </c>
      <c r="U1939" s="19"/>
      <c r="V1939" t="s">
        <v>97</v>
      </c>
      <c r="W1939">
        <v>8</v>
      </c>
      <c r="X1939" t="s">
        <v>100</v>
      </c>
      <c r="Y1939" t="b">
        <v>0</v>
      </c>
    </row>
    <row r="1940" spans="1:25" x14ac:dyDescent="0.25">
      <c r="A1940" t="s">
        <v>92</v>
      </c>
      <c r="B1940" t="s">
        <v>426</v>
      </c>
      <c r="C1940" t="s">
        <v>290</v>
      </c>
      <c r="D1940" t="s">
        <v>172</v>
      </c>
      <c r="E1940" t="s">
        <v>243</v>
      </c>
      <c r="F1940" t="s">
        <v>97</v>
      </c>
      <c r="G1940">
        <v>15697</v>
      </c>
      <c r="H1940" t="s">
        <v>440</v>
      </c>
      <c r="I1940">
        <v>1</v>
      </c>
      <c r="J1940" t="s">
        <v>102</v>
      </c>
      <c r="K1940" s="19">
        <v>0.27083333333333331</v>
      </c>
      <c r="L1940" s="19">
        <v>0.625</v>
      </c>
      <c r="M1940">
        <v>8.5</v>
      </c>
      <c r="N1940">
        <v>309.60000000000002</v>
      </c>
      <c r="O1940">
        <v>68</v>
      </c>
      <c r="P1940">
        <v>76</v>
      </c>
      <c r="Q1940" t="s">
        <v>97</v>
      </c>
      <c r="R1940">
        <v>30</v>
      </c>
      <c r="S1940" s="19">
        <v>0.47916666666666669</v>
      </c>
      <c r="T1940">
        <v>0</v>
      </c>
      <c r="U1940" s="19"/>
      <c r="V1940" t="s">
        <v>97</v>
      </c>
      <c r="W1940">
        <v>8</v>
      </c>
      <c r="X1940" t="s">
        <v>100</v>
      </c>
      <c r="Y1940" t="b">
        <v>0</v>
      </c>
    </row>
    <row r="1941" spans="1:25" x14ac:dyDescent="0.25">
      <c r="A1941" t="s">
        <v>92</v>
      </c>
      <c r="B1941" t="s">
        <v>426</v>
      </c>
      <c r="C1941" t="s">
        <v>290</v>
      </c>
      <c r="D1941" t="s">
        <v>172</v>
      </c>
      <c r="E1941" t="s">
        <v>243</v>
      </c>
      <c r="F1941" t="s">
        <v>97</v>
      </c>
      <c r="G1941">
        <v>15697</v>
      </c>
      <c r="H1941" t="s">
        <v>440</v>
      </c>
      <c r="I1941">
        <v>1</v>
      </c>
      <c r="J1941" t="s">
        <v>103</v>
      </c>
      <c r="K1941" s="19">
        <v>0.27083333333333331</v>
      </c>
      <c r="L1941" s="19">
        <v>0.625</v>
      </c>
      <c r="M1941">
        <v>8.5</v>
      </c>
      <c r="N1941">
        <v>309.60000000000002</v>
      </c>
      <c r="O1941">
        <v>68</v>
      </c>
      <c r="P1941">
        <v>76</v>
      </c>
      <c r="Q1941" t="s">
        <v>97</v>
      </c>
      <c r="R1941">
        <v>30</v>
      </c>
      <c r="S1941" s="19">
        <v>0.47916666666666669</v>
      </c>
      <c r="T1941">
        <v>0</v>
      </c>
      <c r="U1941" s="19"/>
      <c r="V1941" t="s">
        <v>97</v>
      </c>
      <c r="W1941">
        <v>8</v>
      </c>
      <c r="X1941" t="s">
        <v>100</v>
      </c>
      <c r="Y1941" t="b">
        <v>0</v>
      </c>
    </row>
    <row r="1942" spans="1:25" x14ac:dyDescent="0.25">
      <c r="A1942" t="s">
        <v>92</v>
      </c>
      <c r="B1942" t="s">
        <v>426</v>
      </c>
      <c r="C1942" t="s">
        <v>290</v>
      </c>
      <c r="D1942" t="s">
        <v>172</v>
      </c>
      <c r="E1942" t="s">
        <v>243</v>
      </c>
      <c r="F1942" t="s">
        <v>97</v>
      </c>
      <c r="G1942">
        <v>15697</v>
      </c>
      <c r="H1942" t="s">
        <v>440</v>
      </c>
      <c r="I1942">
        <v>2</v>
      </c>
      <c r="J1942" t="s">
        <v>99</v>
      </c>
      <c r="K1942" s="19">
        <v>0.27083333333333331</v>
      </c>
      <c r="L1942" s="19">
        <v>0.625</v>
      </c>
      <c r="M1942">
        <v>8.5</v>
      </c>
      <c r="N1942">
        <v>309.60000000000002</v>
      </c>
      <c r="O1942">
        <v>68</v>
      </c>
      <c r="P1942">
        <v>76</v>
      </c>
      <c r="Q1942" t="s">
        <v>97</v>
      </c>
      <c r="R1942">
        <v>30</v>
      </c>
      <c r="S1942" s="19">
        <v>0.47916666666666669</v>
      </c>
      <c r="T1942">
        <v>0</v>
      </c>
      <c r="U1942" s="19"/>
      <c r="V1942" t="s">
        <v>97</v>
      </c>
      <c r="W1942">
        <v>8</v>
      </c>
      <c r="X1942" t="s">
        <v>100</v>
      </c>
      <c r="Y1942" t="b">
        <v>0</v>
      </c>
    </row>
    <row r="1943" spans="1:25" x14ac:dyDescent="0.25">
      <c r="A1943" t="s">
        <v>92</v>
      </c>
      <c r="B1943" t="s">
        <v>426</v>
      </c>
      <c r="C1943" t="s">
        <v>290</v>
      </c>
      <c r="D1943" t="s">
        <v>172</v>
      </c>
      <c r="E1943" t="s">
        <v>243</v>
      </c>
      <c r="F1943" t="s">
        <v>97</v>
      </c>
      <c r="G1943">
        <v>15719</v>
      </c>
      <c r="H1943" t="s">
        <v>441</v>
      </c>
      <c r="I1943">
        <v>2</v>
      </c>
      <c r="J1943" t="s">
        <v>105</v>
      </c>
      <c r="K1943" s="19">
        <v>0.27083333333333331</v>
      </c>
      <c r="L1943" s="19">
        <v>0.625</v>
      </c>
      <c r="M1943">
        <v>8.5</v>
      </c>
      <c r="N1943">
        <v>291.92</v>
      </c>
      <c r="O1943">
        <v>38</v>
      </c>
      <c r="P1943">
        <v>76</v>
      </c>
      <c r="Q1943" t="s">
        <v>97</v>
      </c>
      <c r="R1943">
        <v>30</v>
      </c>
      <c r="S1943" s="19">
        <v>0.47916666666666669</v>
      </c>
      <c r="T1943">
        <v>0</v>
      </c>
      <c r="U1943" s="19"/>
      <c r="V1943" t="s">
        <v>97</v>
      </c>
      <c r="W1943">
        <v>8</v>
      </c>
      <c r="X1943" t="s">
        <v>100</v>
      </c>
      <c r="Y1943" t="b">
        <v>0</v>
      </c>
    </row>
    <row r="1944" spans="1:25" x14ac:dyDescent="0.25">
      <c r="A1944" t="s">
        <v>92</v>
      </c>
      <c r="B1944" t="s">
        <v>426</v>
      </c>
      <c r="C1944" t="s">
        <v>290</v>
      </c>
      <c r="D1944" t="s">
        <v>172</v>
      </c>
      <c r="E1944" t="s">
        <v>243</v>
      </c>
      <c r="F1944" t="s">
        <v>97</v>
      </c>
      <c r="G1944">
        <v>15719</v>
      </c>
      <c r="H1944" t="s">
        <v>441</v>
      </c>
      <c r="I1944">
        <v>2</v>
      </c>
      <c r="J1944" t="s">
        <v>113</v>
      </c>
      <c r="K1944" s="19">
        <v>0.27083333333333331</v>
      </c>
      <c r="L1944" s="19">
        <v>0.625</v>
      </c>
      <c r="M1944">
        <v>8.5</v>
      </c>
      <c r="N1944">
        <v>437.88</v>
      </c>
      <c r="O1944">
        <v>38</v>
      </c>
      <c r="P1944">
        <v>76</v>
      </c>
      <c r="Q1944" t="s">
        <v>97</v>
      </c>
      <c r="R1944">
        <v>30</v>
      </c>
      <c r="S1944" s="19">
        <v>0.47916666666666669</v>
      </c>
      <c r="T1944">
        <v>0</v>
      </c>
      <c r="U1944" s="19"/>
      <c r="V1944" t="s">
        <v>97</v>
      </c>
      <c r="W1944">
        <v>8</v>
      </c>
      <c r="X1944" t="s">
        <v>100</v>
      </c>
      <c r="Y1944" t="b">
        <v>0</v>
      </c>
    </row>
    <row r="1945" spans="1:25" x14ac:dyDescent="0.25">
      <c r="A1945" t="s">
        <v>92</v>
      </c>
      <c r="B1945" t="s">
        <v>426</v>
      </c>
      <c r="C1945" t="s">
        <v>290</v>
      </c>
      <c r="D1945" t="s">
        <v>172</v>
      </c>
      <c r="E1945" t="s">
        <v>243</v>
      </c>
      <c r="F1945" t="s">
        <v>97</v>
      </c>
      <c r="G1945">
        <v>15719</v>
      </c>
      <c r="H1945" t="s">
        <v>441</v>
      </c>
      <c r="I1945">
        <v>2</v>
      </c>
      <c r="J1945" t="s">
        <v>114</v>
      </c>
      <c r="K1945" s="19">
        <v>0.27083333333333331</v>
      </c>
      <c r="L1945" s="19">
        <v>0.625</v>
      </c>
      <c r="M1945">
        <v>8.5</v>
      </c>
      <c r="N1945">
        <v>510.86</v>
      </c>
      <c r="O1945">
        <v>38</v>
      </c>
      <c r="P1945">
        <v>76</v>
      </c>
      <c r="Q1945" t="s">
        <v>97</v>
      </c>
      <c r="R1945">
        <v>30</v>
      </c>
      <c r="S1945" s="19">
        <v>0.47916666666666669</v>
      </c>
      <c r="T1945">
        <v>0</v>
      </c>
      <c r="U1945" s="19"/>
      <c r="V1945" t="s">
        <v>97</v>
      </c>
      <c r="W1945">
        <v>8</v>
      </c>
      <c r="X1945" t="s">
        <v>100</v>
      </c>
      <c r="Y1945" t="b">
        <v>0</v>
      </c>
    </row>
    <row r="1946" spans="1:25" x14ac:dyDescent="0.25">
      <c r="A1946" t="s">
        <v>92</v>
      </c>
      <c r="B1946" t="s">
        <v>426</v>
      </c>
      <c r="C1946" t="s">
        <v>290</v>
      </c>
      <c r="D1946" t="s">
        <v>172</v>
      </c>
      <c r="E1946" t="s">
        <v>243</v>
      </c>
      <c r="F1946" t="s">
        <v>97</v>
      </c>
      <c r="G1946">
        <v>15719</v>
      </c>
      <c r="H1946" t="s">
        <v>441</v>
      </c>
      <c r="I1946">
        <v>2</v>
      </c>
      <c r="J1946" t="s">
        <v>101</v>
      </c>
      <c r="K1946" s="19">
        <v>0.27083333333333331</v>
      </c>
      <c r="L1946" s="19">
        <v>0.625</v>
      </c>
      <c r="M1946">
        <v>8.5</v>
      </c>
      <c r="N1946">
        <v>291.92</v>
      </c>
      <c r="O1946">
        <v>38</v>
      </c>
      <c r="P1946">
        <v>76</v>
      </c>
      <c r="Q1946" t="s">
        <v>97</v>
      </c>
      <c r="R1946">
        <v>30</v>
      </c>
      <c r="S1946" s="19">
        <v>0.47916666666666669</v>
      </c>
      <c r="T1946">
        <v>0</v>
      </c>
      <c r="U1946" s="19"/>
      <c r="V1946" t="s">
        <v>97</v>
      </c>
      <c r="W1946">
        <v>8</v>
      </c>
      <c r="X1946" t="s">
        <v>100</v>
      </c>
      <c r="Y1946" t="b">
        <v>0</v>
      </c>
    </row>
    <row r="1947" spans="1:25" x14ac:dyDescent="0.25">
      <c r="A1947" t="s">
        <v>92</v>
      </c>
      <c r="B1947" t="s">
        <v>426</v>
      </c>
      <c r="C1947" t="s">
        <v>290</v>
      </c>
      <c r="D1947" t="s">
        <v>172</v>
      </c>
      <c r="E1947" t="s">
        <v>243</v>
      </c>
      <c r="F1947" t="s">
        <v>97</v>
      </c>
      <c r="G1947">
        <v>15719</v>
      </c>
      <c r="H1947" t="s">
        <v>441</v>
      </c>
      <c r="I1947">
        <v>2</v>
      </c>
      <c r="J1947" t="s">
        <v>103</v>
      </c>
      <c r="K1947" s="19">
        <v>0.27083333333333331</v>
      </c>
      <c r="L1947" s="19">
        <v>0.54166666666666663</v>
      </c>
      <c r="M1947">
        <v>6.5</v>
      </c>
      <c r="N1947">
        <v>218.94</v>
      </c>
      <c r="O1947">
        <v>38</v>
      </c>
      <c r="P1947">
        <v>76</v>
      </c>
      <c r="Q1947" t="s">
        <v>97</v>
      </c>
      <c r="R1947">
        <v>30</v>
      </c>
      <c r="S1947" s="19">
        <v>0.47916666666666669</v>
      </c>
      <c r="T1947">
        <v>0</v>
      </c>
      <c r="U1947" s="19"/>
      <c r="V1947" t="s">
        <v>97</v>
      </c>
      <c r="W1947">
        <v>6</v>
      </c>
      <c r="X1947" t="s">
        <v>100</v>
      </c>
      <c r="Y1947" t="b">
        <v>0</v>
      </c>
    </row>
    <row r="1948" spans="1:25" x14ac:dyDescent="0.25">
      <c r="A1948" t="s">
        <v>92</v>
      </c>
      <c r="B1948" t="s">
        <v>426</v>
      </c>
      <c r="C1948" t="s">
        <v>290</v>
      </c>
      <c r="D1948" t="s">
        <v>172</v>
      </c>
      <c r="E1948" t="s">
        <v>256</v>
      </c>
      <c r="F1948" t="s">
        <v>97</v>
      </c>
      <c r="H1948" t="s">
        <v>97</v>
      </c>
      <c r="I1948">
        <v>1</v>
      </c>
      <c r="J1948" t="s">
        <v>105</v>
      </c>
      <c r="K1948" s="19">
        <v>0.60416666666666663</v>
      </c>
      <c r="L1948" s="19">
        <v>0.875</v>
      </c>
      <c r="M1948">
        <v>6.5</v>
      </c>
      <c r="N1948">
        <v>239.29</v>
      </c>
      <c r="O1948">
        <v>0</v>
      </c>
      <c r="P1948">
        <v>0</v>
      </c>
      <c r="Q1948" t="s">
        <v>97</v>
      </c>
      <c r="R1948">
        <v>30</v>
      </c>
      <c r="S1948" s="19">
        <v>0.8125</v>
      </c>
      <c r="T1948">
        <v>0</v>
      </c>
      <c r="U1948" s="19"/>
      <c r="V1948" t="s">
        <v>97</v>
      </c>
      <c r="W1948">
        <v>6</v>
      </c>
      <c r="X1948" t="s">
        <v>100</v>
      </c>
      <c r="Y1948" t="b">
        <v>0</v>
      </c>
    </row>
    <row r="1949" spans="1:25" x14ac:dyDescent="0.25">
      <c r="A1949" t="s">
        <v>92</v>
      </c>
      <c r="B1949" t="s">
        <v>426</v>
      </c>
      <c r="C1949" t="s">
        <v>290</v>
      </c>
      <c r="D1949" t="s">
        <v>172</v>
      </c>
      <c r="E1949" t="s">
        <v>256</v>
      </c>
      <c r="F1949" t="s">
        <v>97</v>
      </c>
      <c r="H1949" t="s">
        <v>97</v>
      </c>
      <c r="I1949">
        <v>1</v>
      </c>
      <c r="J1949" t="s">
        <v>99</v>
      </c>
      <c r="K1949" s="19">
        <v>0.60416666666666663</v>
      </c>
      <c r="L1949" s="19">
        <v>0.875</v>
      </c>
      <c r="M1949">
        <v>6.5</v>
      </c>
      <c r="N1949">
        <v>239.29</v>
      </c>
      <c r="O1949">
        <v>0</v>
      </c>
      <c r="P1949">
        <v>0</v>
      </c>
      <c r="Q1949" t="s">
        <v>97</v>
      </c>
      <c r="R1949">
        <v>30</v>
      </c>
      <c r="S1949" s="19">
        <v>0.8125</v>
      </c>
      <c r="T1949">
        <v>0</v>
      </c>
      <c r="U1949" s="19"/>
      <c r="V1949" t="s">
        <v>97</v>
      </c>
      <c r="W1949">
        <v>6</v>
      </c>
      <c r="X1949" t="s">
        <v>100</v>
      </c>
      <c r="Y1949" t="b">
        <v>0</v>
      </c>
    </row>
    <row r="1950" spans="1:25" x14ac:dyDescent="0.25">
      <c r="A1950" t="s">
        <v>92</v>
      </c>
      <c r="B1950" t="s">
        <v>426</v>
      </c>
      <c r="C1950" t="s">
        <v>290</v>
      </c>
      <c r="D1950" t="s">
        <v>172</v>
      </c>
      <c r="E1950" t="s">
        <v>256</v>
      </c>
      <c r="F1950" t="s">
        <v>97</v>
      </c>
      <c r="H1950" t="s">
        <v>97</v>
      </c>
      <c r="I1950">
        <v>1</v>
      </c>
      <c r="J1950" t="s">
        <v>113</v>
      </c>
      <c r="K1950" s="19">
        <v>0.60416666666666663</v>
      </c>
      <c r="L1950" s="19">
        <v>0.875</v>
      </c>
      <c r="M1950">
        <v>6.5</v>
      </c>
      <c r="N1950">
        <v>319.05</v>
      </c>
      <c r="O1950">
        <v>0</v>
      </c>
      <c r="P1950">
        <v>0</v>
      </c>
      <c r="Q1950" t="s">
        <v>97</v>
      </c>
      <c r="R1950">
        <v>30</v>
      </c>
      <c r="S1950" s="19">
        <v>0.8125</v>
      </c>
      <c r="T1950">
        <v>0</v>
      </c>
      <c r="U1950" s="19"/>
      <c r="V1950" t="s">
        <v>97</v>
      </c>
      <c r="W1950">
        <v>6</v>
      </c>
      <c r="X1950" t="s">
        <v>100</v>
      </c>
      <c r="Y1950" t="b">
        <v>0</v>
      </c>
    </row>
    <row r="1951" spans="1:25" x14ac:dyDescent="0.25">
      <c r="A1951" t="s">
        <v>92</v>
      </c>
      <c r="B1951" t="s">
        <v>426</v>
      </c>
      <c r="C1951" t="s">
        <v>290</v>
      </c>
      <c r="D1951" t="s">
        <v>172</v>
      </c>
      <c r="E1951" t="s">
        <v>256</v>
      </c>
      <c r="F1951" t="s">
        <v>97</v>
      </c>
      <c r="H1951" t="s">
        <v>97</v>
      </c>
      <c r="I1951">
        <v>1</v>
      </c>
      <c r="J1951" t="s">
        <v>114</v>
      </c>
      <c r="K1951" s="19">
        <v>0.60416666666666663</v>
      </c>
      <c r="L1951" s="19">
        <v>0.875</v>
      </c>
      <c r="M1951">
        <v>6.5</v>
      </c>
      <c r="N1951">
        <v>372.23</v>
      </c>
      <c r="O1951">
        <v>0</v>
      </c>
      <c r="P1951">
        <v>0</v>
      </c>
      <c r="Q1951" t="s">
        <v>97</v>
      </c>
      <c r="R1951">
        <v>30</v>
      </c>
      <c r="S1951" s="19">
        <v>0.8125</v>
      </c>
      <c r="T1951">
        <v>0</v>
      </c>
      <c r="U1951" s="19"/>
      <c r="V1951" t="s">
        <v>97</v>
      </c>
      <c r="W1951">
        <v>6</v>
      </c>
      <c r="X1951" t="s">
        <v>100</v>
      </c>
      <c r="Y1951" t="b">
        <v>0</v>
      </c>
    </row>
    <row r="1952" spans="1:25" x14ac:dyDescent="0.25">
      <c r="A1952" t="s">
        <v>92</v>
      </c>
      <c r="B1952" t="s">
        <v>426</v>
      </c>
      <c r="C1952" t="s">
        <v>290</v>
      </c>
      <c r="D1952" t="s">
        <v>172</v>
      </c>
      <c r="E1952" t="s">
        <v>256</v>
      </c>
      <c r="F1952" t="s">
        <v>97</v>
      </c>
      <c r="H1952" t="s">
        <v>97</v>
      </c>
      <c r="I1952">
        <v>1</v>
      </c>
      <c r="J1952" t="s">
        <v>101</v>
      </c>
      <c r="K1952" s="19">
        <v>0.60416666666666663</v>
      </c>
      <c r="L1952" s="19">
        <v>0.875</v>
      </c>
      <c r="M1952">
        <v>6.5</v>
      </c>
      <c r="N1952">
        <v>239.29</v>
      </c>
      <c r="O1952">
        <v>0</v>
      </c>
      <c r="P1952">
        <v>0</v>
      </c>
      <c r="Q1952" t="s">
        <v>97</v>
      </c>
      <c r="R1952">
        <v>30</v>
      </c>
      <c r="S1952" s="19">
        <v>0.8125</v>
      </c>
      <c r="T1952">
        <v>0</v>
      </c>
      <c r="U1952" s="19"/>
      <c r="V1952" t="s">
        <v>97</v>
      </c>
      <c r="W1952">
        <v>6</v>
      </c>
      <c r="X1952" t="s">
        <v>100</v>
      </c>
      <c r="Y1952" t="b">
        <v>0</v>
      </c>
    </row>
    <row r="1953" spans="1:25" x14ac:dyDescent="0.25">
      <c r="A1953" t="s">
        <v>92</v>
      </c>
      <c r="B1953" t="s">
        <v>426</v>
      </c>
      <c r="C1953" t="s">
        <v>290</v>
      </c>
      <c r="D1953" t="s">
        <v>172</v>
      </c>
      <c r="E1953" t="s">
        <v>256</v>
      </c>
      <c r="F1953" t="s">
        <v>97</v>
      </c>
      <c r="H1953" t="s">
        <v>97</v>
      </c>
      <c r="I1953">
        <v>1</v>
      </c>
      <c r="J1953" t="s">
        <v>102</v>
      </c>
      <c r="K1953" s="19">
        <v>0.60416666666666663</v>
      </c>
      <c r="L1953" s="19">
        <v>0.875</v>
      </c>
      <c r="M1953">
        <v>6.5</v>
      </c>
      <c r="N1953">
        <v>239.29</v>
      </c>
      <c r="O1953">
        <v>0</v>
      </c>
      <c r="P1953">
        <v>0</v>
      </c>
      <c r="Q1953" t="s">
        <v>97</v>
      </c>
      <c r="R1953">
        <v>30</v>
      </c>
      <c r="S1953" s="19">
        <v>0.8125</v>
      </c>
      <c r="T1953">
        <v>0</v>
      </c>
      <c r="U1953" s="19"/>
      <c r="V1953" t="s">
        <v>97</v>
      </c>
      <c r="W1953">
        <v>6</v>
      </c>
      <c r="X1953" t="s">
        <v>100</v>
      </c>
      <c r="Y1953" t="b">
        <v>0</v>
      </c>
    </row>
    <row r="1954" spans="1:25" x14ac:dyDescent="0.25">
      <c r="A1954" t="s">
        <v>92</v>
      </c>
      <c r="B1954" t="s">
        <v>426</v>
      </c>
      <c r="C1954" t="s">
        <v>290</v>
      </c>
      <c r="D1954" t="s">
        <v>172</v>
      </c>
      <c r="E1954" t="s">
        <v>256</v>
      </c>
      <c r="F1954" t="s">
        <v>97</v>
      </c>
      <c r="H1954" t="s">
        <v>97</v>
      </c>
      <c r="I1954">
        <v>1</v>
      </c>
      <c r="J1954" t="s">
        <v>103</v>
      </c>
      <c r="K1954" s="19">
        <v>0.54166666666666663</v>
      </c>
      <c r="L1954" s="19">
        <v>0.875</v>
      </c>
      <c r="M1954">
        <v>8</v>
      </c>
      <c r="N1954">
        <v>265.88</v>
      </c>
      <c r="O1954">
        <v>0</v>
      </c>
      <c r="P1954">
        <v>0</v>
      </c>
      <c r="Q1954" t="s">
        <v>97</v>
      </c>
      <c r="R1954">
        <v>30</v>
      </c>
      <c r="S1954" s="19">
        <v>0.75</v>
      </c>
      <c r="T1954">
        <v>0</v>
      </c>
      <c r="U1954" s="19"/>
      <c r="V1954" t="s">
        <v>97</v>
      </c>
      <c r="W1954">
        <v>7.5</v>
      </c>
      <c r="X1954" t="s">
        <v>100</v>
      </c>
      <c r="Y1954" t="b">
        <v>0</v>
      </c>
    </row>
    <row r="1955" spans="1:25" x14ac:dyDescent="0.25">
      <c r="A1955" t="s">
        <v>92</v>
      </c>
      <c r="B1955" t="s">
        <v>426</v>
      </c>
      <c r="C1955" t="s">
        <v>290</v>
      </c>
      <c r="D1955" t="s">
        <v>172</v>
      </c>
      <c r="E1955" t="s">
        <v>256</v>
      </c>
      <c r="F1955" t="s">
        <v>97</v>
      </c>
      <c r="H1955" t="s">
        <v>97</v>
      </c>
      <c r="I1955">
        <v>2</v>
      </c>
      <c r="J1955" t="s">
        <v>99</v>
      </c>
      <c r="K1955" s="19">
        <v>0.60416666666666663</v>
      </c>
      <c r="L1955" s="19">
        <v>0.875</v>
      </c>
      <c r="M1955">
        <v>6.5</v>
      </c>
      <c r="N1955">
        <v>227.07</v>
      </c>
      <c r="O1955">
        <v>0</v>
      </c>
      <c r="P1955">
        <v>0</v>
      </c>
      <c r="Q1955" t="s">
        <v>97</v>
      </c>
      <c r="R1955">
        <v>30</v>
      </c>
      <c r="S1955" s="19">
        <v>0.8125</v>
      </c>
      <c r="T1955">
        <v>0</v>
      </c>
      <c r="U1955" s="19"/>
      <c r="V1955" t="s">
        <v>97</v>
      </c>
      <c r="W1955">
        <v>6</v>
      </c>
      <c r="X1955" t="s">
        <v>100</v>
      </c>
      <c r="Y1955" t="b">
        <v>0</v>
      </c>
    </row>
    <row r="1956" spans="1:25" x14ac:dyDescent="0.25">
      <c r="A1956" t="s">
        <v>92</v>
      </c>
      <c r="B1956" t="s">
        <v>426</v>
      </c>
      <c r="C1956" t="s">
        <v>290</v>
      </c>
      <c r="D1956" t="s">
        <v>172</v>
      </c>
      <c r="E1956" t="s">
        <v>256</v>
      </c>
      <c r="F1956" t="s">
        <v>97</v>
      </c>
      <c r="H1956" t="s">
        <v>97</v>
      </c>
      <c r="I1956">
        <v>2</v>
      </c>
      <c r="J1956" t="s">
        <v>113</v>
      </c>
      <c r="K1956" s="19">
        <v>0.60416666666666663</v>
      </c>
      <c r="L1956" s="19">
        <v>0.875</v>
      </c>
      <c r="M1956">
        <v>6.5</v>
      </c>
      <c r="N1956">
        <v>531.75</v>
      </c>
      <c r="O1956">
        <v>0</v>
      </c>
      <c r="P1956">
        <v>0</v>
      </c>
      <c r="Q1956" t="s">
        <v>97</v>
      </c>
      <c r="R1956">
        <v>30</v>
      </c>
      <c r="S1956" s="19">
        <v>0.8125</v>
      </c>
      <c r="T1956">
        <v>0</v>
      </c>
      <c r="U1956" s="19"/>
      <c r="V1956" t="s">
        <v>97</v>
      </c>
      <c r="W1956">
        <v>6</v>
      </c>
      <c r="X1956" t="s">
        <v>100</v>
      </c>
      <c r="Y1956" t="b">
        <v>0</v>
      </c>
    </row>
    <row r="1957" spans="1:25" x14ac:dyDescent="0.25">
      <c r="A1957" t="s">
        <v>92</v>
      </c>
      <c r="B1957" t="s">
        <v>426</v>
      </c>
      <c r="C1957" t="s">
        <v>290</v>
      </c>
      <c r="D1957" t="s">
        <v>172</v>
      </c>
      <c r="E1957" t="s">
        <v>256</v>
      </c>
      <c r="F1957" t="s">
        <v>97</v>
      </c>
      <c r="H1957" t="s">
        <v>97</v>
      </c>
      <c r="I1957">
        <v>2</v>
      </c>
      <c r="J1957" t="s">
        <v>114</v>
      </c>
      <c r="K1957" s="19">
        <v>0.60416666666666663</v>
      </c>
      <c r="L1957" s="19">
        <v>0.875</v>
      </c>
      <c r="M1957">
        <v>6.5</v>
      </c>
      <c r="N1957">
        <v>353.22</v>
      </c>
      <c r="O1957">
        <v>0</v>
      </c>
      <c r="P1957">
        <v>0</v>
      </c>
      <c r="Q1957" t="s">
        <v>97</v>
      </c>
      <c r="R1957">
        <v>30</v>
      </c>
      <c r="S1957" s="19">
        <v>0.8125</v>
      </c>
      <c r="T1957">
        <v>0</v>
      </c>
      <c r="U1957" s="19"/>
      <c r="V1957" t="s">
        <v>97</v>
      </c>
      <c r="W1957">
        <v>6</v>
      </c>
      <c r="X1957" t="s">
        <v>100</v>
      </c>
      <c r="Y1957" t="b">
        <v>0</v>
      </c>
    </row>
    <row r="1958" spans="1:25" x14ac:dyDescent="0.25">
      <c r="A1958" t="s">
        <v>92</v>
      </c>
      <c r="B1958" t="s">
        <v>426</v>
      </c>
      <c r="C1958" t="s">
        <v>290</v>
      </c>
      <c r="D1958" t="s">
        <v>172</v>
      </c>
      <c r="E1958" t="s">
        <v>256</v>
      </c>
      <c r="F1958" t="s">
        <v>97</v>
      </c>
      <c r="H1958" t="s">
        <v>97</v>
      </c>
      <c r="I1958">
        <v>2</v>
      </c>
      <c r="J1958" t="s">
        <v>102</v>
      </c>
      <c r="K1958" s="19">
        <v>0.60416666666666663</v>
      </c>
      <c r="L1958" s="19">
        <v>0.875</v>
      </c>
      <c r="M1958">
        <v>6.5</v>
      </c>
      <c r="N1958">
        <v>254.14</v>
      </c>
      <c r="O1958">
        <v>0</v>
      </c>
      <c r="P1958">
        <v>0</v>
      </c>
      <c r="Q1958" t="s">
        <v>97</v>
      </c>
      <c r="R1958">
        <v>30</v>
      </c>
      <c r="S1958" s="19">
        <v>0.8125</v>
      </c>
      <c r="T1958">
        <v>0</v>
      </c>
      <c r="U1958" s="19"/>
      <c r="V1958" t="s">
        <v>97</v>
      </c>
      <c r="W1958">
        <v>6</v>
      </c>
      <c r="X1958" t="s">
        <v>100</v>
      </c>
      <c r="Y1958" t="b">
        <v>0</v>
      </c>
    </row>
    <row r="1959" spans="1:25" x14ac:dyDescent="0.25">
      <c r="A1959" t="s">
        <v>92</v>
      </c>
      <c r="B1959" t="s">
        <v>426</v>
      </c>
      <c r="C1959" t="s">
        <v>290</v>
      </c>
      <c r="D1959" t="s">
        <v>172</v>
      </c>
      <c r="E1959" t="s">
        <v>256</v>
      </c>
      <c r="F1959" t="s">
        <v>97</v>
      </c>
      <c r="H1959" t="s">
        <v>97</v>
      </c>
      <c r="I1959">
        <v>2</v>
      </c>
      <c r="J1959" t="s">
        <v>103</v>
      </c>
      <c r="K1959" s="19">
        <v>0.54166666666666663</v>
      </c>
      <c r="L1959" s="19">
        <v>0.875</v>
      </c>
      <c r="M1959">
        <v>8</v>
      </c>
      <c r="N1959">
        <v>282.38</v>
      </c>
      <c r="O1959">
        <v>0</v>
      </c>
      <c r="P1959">
        <v>0</v>
      </c>
      <c r="Q1959" t="s">
        <v>97</v>
      </c>
      <c r="R1959">
        <v>30</v>
      </c>
      <c r="S1959" s="19">
        <v>0.75</v>
      </c>
      <c r="T1959">
        <v>0</v>
      </c>
      <c r="U1959" s="19"/>
      <c r="V1959" t="s">
        <v>97</v>
      </c>
      <c r="W1959">
        <v>7.5</v>
      </c>
      <c r="X1959" t="s">
        <v>100</v>
      </c>
      <c r="Y1959" t="b">
        <v>0</v>
      </c>
    </row>
    <row r="1960" spans="1:25" x14ac:dyDescent="0.25">
      <c r="A1960" t="s">
        <v>92</v>
      </c>
      <c r="B1960" t="s">
        <v>426</v>
      </c>
      <c r="C1960" t="s">
        <v>290</v>
      </c>
      <c r="D1960" t="s">
        <v>172</v>
      </c>
      <c r="E1960" t="s">
        <v>256</v>
      </c>
      <c r="F1960" t="s">
        <v>97</v>
      </c>
      <c r="G1960">
        <v>15697</v>
      </c>
      <c r="H1960" t="s">
        <v>440</v>
      </c>
      <c r="I1960">
        <v>2</v>
      </c>
      <c r="J1960" t="s">
        <v>105</v>
      </c>
      <c r="K1960" s="19">
        <v>0.60416666666666663</v>
      </c>
      <c r="L1960" s="19">
        <v>0.875</v>
      </c>
      <c r="M1960">
        <v>6.5</v>
      </c>
      <c r="N1960">
        <v>261.23</v>
      </c>
      <c r="O1960">
        <v>68</v>
      </c>
      <c r="P1960">
        <v>76</v>
      </c>
      <c r="Q1960" t="s">
        <v>97</v>
      </c>
      <c r="R1960">
        <v>30</v>
      </c>
      <c r="S1960" s="19">
        <v>0.8125</v>
      </c>
      <c r="T1960">
        <v>0</v>
      </c>
      <c r="U1960" s="19"/>
      <c r="V1960" t="s">
        <v>97</v>
      </c>
      <c r="W1960">
        <v>6</v>
      </c>
      <c r="X1960" t="s">
        <v>100</v>
      </c>
      <c r="Y1960" t="b">
        <v>0</v>
      </c>
    </row>
    <row r="1961" spans="1:25" x14ac:dyDescent="0.25">
      <c r="A1961" t="s">
        <v>92</v>
      </c>
      <c r="B1961" t="s">
        <v>426</v>
      </c>
      <c r="C1961" t="s">
        <v>290</v>
      </c>
      <c r="D1961" t="s">
        <v>172</v>
      </c>
      <c r="E1961" t="s">
        <v>256</v>
      </c>
      <c r="F1961" t="s">
        <v>97</v>
      </c>
      <c r="G1961">
        <v>15697</v>
      </c>
      <c r="H1961" t="s">
        <v>440</v>
      </c>
      <c r="I1961">
        <v>2</v>
      </c>
      <c r="J1961" t="s">
        <v>101</v>
      </c>
      <c r="K1961" s="19">
        <v>0.60416666666666663</v>
      </c>
      <c r="L1961" s="19">
        <v>0.875</v>
      </c>
      <c r="M1961">
        <v>6.5</v>
      </c>
      <c r="N1961">
        <v>261.23</v>
      </c>
      <c r="O1961">
        <v>68</v>
      </c>
      <c r="P1961">
        <v>76</v>
      </c>
      <c r="Q1961" t="s">
        <v>97</v>
      </c>
      <c r="R1961">
        <v>30</v>
      </c>
      <c r="S1961" s="19">
        <v>0.8125</v>
      </c>
      <c r="T1961">
        <v>0</v>
      </c>
      <c r="U1961" s="19"/>
      <c r="V1961" t="s">
        <v>97</v>
      </c>
      <c r="W1961">
        <v>6</v>
      </c>
      <c r="X1961" t="s">
        <v>100</v>
      </c>
      <c r="Y1961" t="b">
        <v>0</v>
      </c>
    </row>
    <row r="1962" spans="1:25" x14ac:dyDescent="0.25">
      <c r="A1962" t="s">
        <v>92</v>
      </c>
      <c r="B1962" t="s">
        <v>426</v>
      </c>
      <c r="C1962" t="s">
        <v>290</v>
      </c>
      <c r="D1962" t="s">
        <v>172</v>
      </c>
      <c r="E1962" t="s">
        <v>263</v>
      </c>
      <c r="F1962" t="s">
        <v>97</v>
      </c>
      <c r="G1962">
        <v>24893</v>
      </c>
      <c r="H1962" t="s">
        <v>442</v>
      </c>
      <c r="I1962">
        <v>1</v>
      </c>
      <c r="J1962" t="s">
        <v>113</v>
      </c>
      <c r="K1962" s="19">
        <v>0.27083333333333331</v>
      </c>
      <c r="L1962" s="19">
        <v>0.64583333333333337</v>
      </c>
      <c r="M1962">
        <v>9</v>
      </c>
      <c r="N1962">
        <v>724.32</v>
      </c>
      <c r="O1962">
        <v>76</v>
      </c>
      <c r="P1962">
        <v>76</v>
      </c>
      <c r="Q1962" t="s">
        <v>97</v>
      </c>
      <c r="R1962">
        <v>0</v>
      </c>
      <c r="S1962" s="19">
        <v>0.47916666666666669</v>
      </c>
      <c r="T1962">
        <v>0</v>
      </c>
      <c r="U1962" s="19"/>
      <c r="V1962" t="s">
        <v>97</v>
      </c>
      <c r="W1962">
        <v>9</v>
      </c>
      <c r="X1962" t="s">
        <v>100</v>
      </c>
      <c r="Y1962" t="b">
        <v>0</v>
      </c>
    </row>
    <row r="1963" spans="1:25" x14ac:dyDescent="0.25">
      <c r="A1963" t="s">
        <v>92</v>
      </c>
      <c r="B1963" t="s">
        <v>426</v>
      </c>
      <c r="C1963" t="s">
        <v>290</v>
      </c>
      <c r="D1963" t="s">
        <v>172</v>
      </c>
      <c r="E1963" t="s">
        <v>263</v>
      </c>
      <c r="F1963" t="s">
        <v>97</v>
      </c>
      <c r="G1963">
        <v>24893</v>
      </c>
      <c r="H1963" t="s">
        <v>442</v>
      </c>
      <c r="I1963">
        <v>1</v>
      </c>
      <c r="J1963" t="s">
        <v>114</v>
      </c>
      <c r="K1963" s="19">
        <v>0.27083333333333331</v>
      </c>
      <c r="L1963" s="19">
        <v>0.64583333333333337</v>
      </c>
      <c r="M1963">
        <v>9</v>
      </c>
      <c r="N1963">
        <v>839.97</v>
      </c>
      <c r="O1963">
        <v>76</v>
      </c>
      <c r="P1963">
        <v>76</v>
      </c>
      <c r="Q1963" t="s">
        <v>97</v>
      </c>
      <c r="R1963">
        <v>0</v>
      </c>
      <c r="S1963" s="19">
        <v>0.47916666666666669</v>
      </c>
      <c r="T1963">
        <v>0</v>
      </c>
      <c r="U1963" s="19"/>
      <c r="V1963" t="s">
        <v>97</v>
      </c>
      <c r="W1963">
        <v>9</v>
      </c>
      <c r="X1963" t="s">
        <v>100</v>
      </c>
      <c r="Y1963" t="b">
        <v>0</v>
      </c>
    </row>
    <row r="1964" spans="1:25" x14ac:dyDescent="0.25">
      <c r="A1964" t="s">
        <v>92</v>
      </c>
      <c r="B1964" t="s">
        <v>426</v>
      </c>
      <c r="C1964" t="s">
        <v>290</v>
      </c>
      <c r="D1964" t="s">
        <v>172</v>
      </c>
      <c r="E1964" t="s">
        <v>265</v>
      </c>
      <c r="F1964" t="s">
        <v>97</v>
      </c>
      <c r="H1964" t="s">
        <v>97</v>
      </c>
      <c r="I1964">
        <v>1</v>
      </c>
      <c r="J1964" t="s">
        <v>114</v>
      </c>
      <c r="K1964" s="19">
        <v>0.60416666666666663</v>
      </c>
      <c r="L1964" s="19">
        <v>0.95833333333333337</v>
      </c>
      <c r="M1964">
        <v>8.5</v>
      </c>
      <c r="N1964">
        <v>765.79</v>
      </c>
      <c r="O1964">
        <v>0</v>
      </c>
      <c r="P1964">
        <v>0</v>
      </c>
      <c r="Q1964" t="s">
        <v>97</v>
      </c>
      <c r="R1964">
        <v>0</v>
      </c>
      <c r="S1964" s="19">
        <v>0.8125</v>
      </c>
      <c r="T1964">
        <v>0</v>
      </c>
      <c r="U1964" s="19"/>
      <c r="V1964" t="s">
        <v>97</v>
      </c>
      <c r="W1964">
        <v>8.5</v>
      </c>
      <c r="X1964" t="s">
        <v>100</v>
      </c>
      <c r="Y1964" t="b">
        <v>0</v>
      </c>
    </row>
    <row r="1965" spans="1:25" x14ac:dyDescent="0.25">
      <c r="A1965" t="s">
        <v>92</v>
      </c>
      <c r="B1965" t="s">
        <v>426</v>
      </c>
      <c r="C1965" t="s">
        <v>290</v>
      </c>
      <c r="D1965" t="s">
        <v>172</v>
      </c>
      <c r="E1965" t="s">
        <v>265</v>
      </c>
      <c r="F1965" t="s">
        <v>97</v>
      </c>
      <c r="G1965">
        <v>17219</v>
      </c>
      <c r="H1965" t="s">
        <v>443</v>
      </c>
      <c r="I1965">
        <v>2</v>
      </c>
      <c r="J1965" t="s">
        <v>105</v>
      </c>
      <c r="K1965" s="19">
        <v>0.60416666666666663</v>
      </c>
      <c r="L1965" s="19">
        <v>0.95833333333333337</v>
      </c>
      <c r="M1965">
        <v>8.5</v>
      </c>
      <c r="N1965">
        <v>522.09</v>
      </c>
      <c r="O1965">
        <v>72</v>
      </c>
      <c r="P1965">
        <v>76</v>
      </c>
      <c r="Q1965" t="s">
        <v>97</v>
      </c>
      <c r="R1965">
        <v>0</v>
      </c>
      <c r="S1965" s="19">
        <v>0.8125</v>
      </c>
      <c r="T1965">
        <v>0</v>
      </c>
      <c r="U1965" s="19"/>
      <c r="V1965" t="s">
        <v>97</v>
      </c>
      <c r="W1965">
        <v>8.5</v>
      </c>
      <c r="X1965" t="s">
        <v>100</v>
      </c>
      <c r="Y1965" t="b">
        <v>0</v>
      </c>
    </row>
    <row r="1966" spans="1:25" x14ac:dyDescent="0.25">
      <c r="A1966" t="s">
        <v>92</v>
      </c>
      <c r="B1966" t="s">
        <v>426</v>
      </c>
      <c r="C1966" t="s">
        <v>290</v>
      </c>
      <c r="D1966" t="s">
        <v>172</v>
      </c>
      <c r="E1966" t="s">
        <v>265</v>
      </c>
      <c r="F1966" t="s">
        <v>97</v>
      </c>
      <c r="G1966">
        <v>17219</v>
      </c>
      <c r="H1966" t="s">
        <v>443</v>
      </c>
      <c r="I1966">
        <v>2</v>
      </c>
      <c r="J1966" t="s">
        <v>101</v>
      </c>
      <c r="K1966" s="19">
        <v>0.60416666666666663</v>
      </c>
      <c r="L1966" s="19">
        <v>0.95833333333333337</v>
      </c>
      <c r="M1966">
        <v>8.5</v>
      </c>
      <c r="N1966">
        <v>522.09</v>
      </c>
      <c r="O1966">
        <v>72</v>
      </c>
      <c r="P1966">
        <v>76</v>
      </c>
      <c r="Q1966" t="s">
        <v>97</v>
      </c>
      <c r="R1966">
        <v>0</v>
      </c>
      <c r="S1966" s="19">
        <v>0.8125</v>
      </c>
      <c r="T1966">
        <v>0</v>
      </c>
      <c r="U1966" s="19"/>
      <c r="V1966" t="s">
        <v>97</v>
      </c>
      <c r="W1966">
        <v>8.5</v>
      </c>
      <c r="X1966" t="s">
        <v>100</v>
      </c>
      <c r="Y1966" t="b">
        <v>0</v>
      </c>
    </row>
    <row r="1967" spans="1:25" x14ac:dyDescent="0.25">
      <c r="A1967" t="s">
        <v>92</v>
      </c>
      <c r="B1967" t="s">
        <v>426</v>
      </c>
      <c r="C1967" t="s">
        <v>290</v>
      </c>
      <c r="D1967" t="s">
        <v>172</v>
      </c>
      <c r="E1967" t="s">
        <v>265</v>
      </c>
      <c r="F1967" t="s">
        <v>97</v>
      </c>
      <c r="G1967">
        <v>17219</v>
      </c>
      <c r="H1967" t="s">
        <v>443</v>
      </c>
      <c r="I1967">
        <v>2</v>
      </c>
      <c r="J1967" t="s">
        <v>103</v>
      </c>
      <c r="K1967" s="19">
        <v>0.60416666666666663</v>
      </c>
      <c r="L1967" s="19">
        <v>0.95833333333333337</v>
      </c>
      <c r="M1967">
        <v>8.5</v>
      </c>
      <c r="N1967">
        <v>522.09</v>
      </c>
      <c r="O1967">
        <v>72</v>
      </c>
      <c r="P1967">
        <v>76</v>
      </c>
      <c r="Q1967" t="s">
        <v>97</v>
      </c>
      <c r="R1967">
        <v>0</v>
      </c>
      <c r="S1967" s="19">
        <v>0.8125</v>
      </c>
      <c r="T1967">
        <v>0</v>
      </c>
      <c r="U1967" s="19"/>
      <c r="V1967" t="s">
        <v>97</v>
      </c>
      <c r="W1967">
        <v>8.5</v>
      </c>
      <c r="X1967" t="s">
        <v>100</v>
      </c>
      <c r="Y1967" t="b">
        <v>0</v>
      </c>
    </row>
    <row r="1968" spans="1:25" x14ac:dyDescent="0.25">
      <c r="A1968" t="s">
        <v>92</v>
      </c>
      <c r="B1968" t="s">
        <v>426</v>
      </c>
      <c r="C1968" t="s">
        <v>290</v>
      </c>
      <c r="D1968" t="s">
        <v>172</v>
      </c>
      <c r="E1968" t="s">
        <v>265</v>
      </c>
      <c r="F1968" t="s">
        <v>97</v>
      </c>
      <c r="G1968">
        <v>18158</v>
      </c>
      <c r="H1968" t="s">
        <v>444</v>
      </c>
      <c r="I1968">
        <v>1</v>
      </c>
      <c r="J1968" t="s">
        <v>105</v>
      </c>
      <c r="K1968" s="19">
        <v>0.60416666666666663</v>
      </c>
      <c r="L1968" s="19">
        <v>0.95833333333333337</v>
      </c>
      <c r="M1968">
        <v>8.5</v>
      </c>
      <c r="N1968">
        <v>522.09</v>
      </c>
      <c r="O1968">
        <v>72</v>
      </c>
      <c r="P1968">
        <v>76</v>
      </c>
      <c r="Q1968" t="s">
        <v>97</v>
      </c>
      <c r="R1968">
        <v>0</v>
      </c>
      <c r="S1968" s="19">
        <v>0.8125</v>
      </c>
      <c r="T1968">
        <v>0</v>
      </c>
      <c r="U1968" s="19"/>
      <c r="V1968" t="s">
        <v>97</v>
      </c>
      <c r="W1968">
        <v>8.5</v>
      </c>
      <c r="X1968" t="s">
        <v>100</v>
      </c>
      <c r="Y1968" t="b">
        <v>0</v>
      </c>
    </row>
    <row r="1969" spans="1:25" x14ac:dyDescent="0.25">
      <c r="A1969" t="s">
        <v>92</v>
      </c>
      <c r="B1969" t="s">
        <v>426</v>
      </c>
      <c r="C1969" t="s">
        <v>290</v>
      </c>
      <c r="D1969" t="s">
        <v>172</v>
      </c>
      <c r="E1969" t="s">
        <v>265</v>
      </c>
      <c r="F1969" t="s">
        <v>97</v>
      </c>
      <c r="G1969">
        <v>18158</v>
      </c>
      <c r="H1969" t="s">
        <v>444</v>
      </c>
      <c r="I1969">
        <v>1</v>
      </c>
      <c r="J1969" t="s">
        <v>113</v>
      </c>
      <c r="K1969" s="19">
        <v>0.60416666666666663</v>
      </c>
      <c r="L1969" s="19">
        <v>0.95833333333333337</v>
      </c>
      <c r="M1969">
        <v>8.5</v>
      </c>
      <c r="N1969">
        <v>695.55</v>
      </c>
      <c r="O1969">
        <v>72</v>
      </c>
      <c r="P1969">
        <v>76</v>
      </c>
      <c r="Q1969" t="s">
        <v>97</v>
      </c>
      <c r="R1969">
        <v>0</v>
      </c>
      <c r="S1969" s="19">
        <v>0.8125</v>
      </c>
      <c r="T1969">
        <v>0</v>
      </c>
      <c r="U1969" s="19"/>
      <c r="V1969" t="s">
        <v>97</v>
      </c>
      <c r="W1969">
        <v>8.5</v>
      </c>
      <c r="X1969" t="s">
        <v>100</v>
      </c>
      <c r="Y1969" t="b">
        <v>0</v>
      </c>
    </row>
    <row r="1970" spans="1:25" x14ac:dyDescent="0.25">
      <c r="A1970" t="s">
        <v>92</v>
      </c>
      <c r="B1970" t="s">
        <v>426</v>
      </c>
      <c r="C1970" t="s">
        <v>290</v>
      </c>
      <c r="D1970" t="s">
        <v>172</v>
      </c>
      <c r="E1970" t="s">
        <v>265</v>
      </c>
      <c r="F1970" t="s">
        <v>97</v>
      </c>
      <c r="G1970">
        <v>18158</v>
      </c>
      <c r="H1970" t="s">
        <v>444</v>
      </c>
      <c r="I1970">
        <v>1</v>
      </c>
      <c r="J1970" t="s">
        <v>101</v>
      </c>
      <c r="K1970" s="19">
        <v>0.60416666666666663</v>
      </c>
      <c r="L1970" s="19">
        <v>0.95833333333333337</v>
      </c>
      <c r="M1970">
        <v>8.5</v>
      </c>
      <c r="N1970">
        <v>522.09</v>
      </c>
      <c r="O1970">
        <v>72</v>
      </c>
      <c r="P1970">
        <v>76</v>
      </c>
      <c r="Q1970" t="s">
        <v>97</v>
      </c>
      <c r="R1970">
        <v>0</v>
      </c>
      <c r="S1970" s="19">
        <v>0.8125</v>
      </c>
      <c r="T1970">
        <v>0</v>
      </c>
      <c r="U1970" s="19"/>
      <c r="V1970" t="s">
        <v>97</v>
      </c>
      <c r="W1970">
        <v>8.5</v>
      </c>
      <c r="X1970" t="s">
        <v>100</v>
      </c>
      <c r="Y1970" t="b">
        <v>0</v>
      </c>
    </row>
    <row r="1971" spans="1:25" x14ac:dyDescent="0.25">
      <c r="A1971" t="s">
        <v>92</v>
      </c>
      <c r="B1971" t="s">
        <v>426</v>
      </c>
      <c r="C1971" t="s">
        <v>290</v>
      </c>
      <c r="D1971" t="s">
        <v>172</v>
      </c>
      <c r="E1971" t="s">
        <v>265</v>
      </c>
      <c r="F1971" t="s">
        <v>97</v>
      </c>
      <c r="G1971">
        <v>18158</v>
      </c>
      <c r="H1971" t="s">
        <v>444</v>
      </c>
      <c r="I1971">
        <v>1</v>
      </c>
      <c r="J1971" t="s">
        <v>103</v>
      </c>
      <c r="K1971" s="19">
        <v>0.60416666666666663</v>
      </c>
      <c r="L1971" s="19">
        <v>0.95833333333333337</v>
      </c>
      <c r="M1971">
        <v>8.5</v>
      </c>
      <c r="N1971">
        <v>522.09</v>
      </c>
      <c r="O1971">
        <v>72</v>
      </c>
      <c r="P1971">
        <v>76</v>
      </c>
      <c r="Q1971" t="s">
        <v>97</v>
      </c>
      <c r="R1971">
        <v>0</v>
      </c>
      <c r="S1971" s="19">
        <v>0.8125</v>
      </c>
      <c r="T1971">
        <v>0</v>
      </c>
      <c r="U1971" s="19"/>
      <c r="V1971" t="s">
        <v>97</v>
      </c>
      <c r="W1971">
        <v>8.5</v>
      </c>
      <c r="X1971" t="s">
        <v>100</v>
      </c>
      <c r="Y1971" t="b">
        <v>0</v>
      </c>
    </row>
    <row r="1972" spans="1:25" x14ac:dyDescent="0.25">
      <c r="A1972" t="s">
        <v>92</v>
      </c>
      <c r="B1972" t="s">
        <v>426</v>
      </c>
      <c r="C1972" t="s">
        <v>290</v>
      </c>
      <c r="D1972" t="s">
        <v>172</v>
      </c>
      <c r="E1972" t="s">
        <v>265</v>
      </c>
      <c r="F1972" t="s">
        <v>97</v>
      </c>
      <c r="G1972">
        <v>24694</v>
      </c>
      <c r="H1972" t="s">
        <v>445</v>
      </c>
      <c r="I1972">
        <v>1</v>
      </c>
      <c r="J1972" t="s">
        <v>99</v>
      </c>
      <c r="K1972" s="19">
        <v>0.60416666666666663</v>
      </c>
      <c r="L1972" s="19">
        <v>0.95833333333333337</v>
      </c>
      <c r="M1972">
        <v>8.5</v>
      </c>
      <c r="N1972">
        <v>513.48</v>
      </c>
      <c r="O1972">
        <v>76</v>
      </c>
      <c r="P1972">
        <v>76</v>
      </c>
      <c r="Q1972" t="s">
        <v>97</v>
      </c>
      <c r="R1972">
        <v>0</v>
      </c>
      <c r="S1972" s="19">
        <v>0.8125</v>
      </c>
      <c r="T1972">
        <v>0</v>
      </c>
      <c r="U1972" s="19"/>
      <c r="V1972" t="s">
        <v>97</v>
      </c>
      <c r="W1972">
        <v>8.5</v>
      </c>
      <c r="X1972" t="s">
        <v>100</v>
      </c>
      <c r="Y1972" t="b">
        <v>0</v>
      </c>
    </row>
    <row r="1973" spans="1:25" x14ac:dyDescent="0.25">
      <c r="A1973" t="s">
        <v>92</v>
      </c>
      <c r="B1973" t="s">
        <v>426</v>
      </c>
      <c r="C1973" t="s">
        <v>290</v>
      </c>
      <c r="D1973" t="s">
        <v>172</v>
      </c>
      <c r="E1973" t="s">
        <v>265</v>
      </c>
      <c r="F1973" t="s">
        <v>97</v>
      </c>
      <c r="G1973">
        <v>24694</v>
      </c>
      <c r="H1973" t="s">
        <v>445</v>
      </c>
      <c r="I1973">
        <v>1</v>
      </c>
      <c r="J1973" t="s">
        <v>102</v>
      </c>
      <c r="K1973" s="19">
        <v>0.60416666666666663</v>
      </c>
      <c r="L1973" s="19">
        <v>0.95833333333333337</v>
      </c>
      <c r="M1973">
        <v>8.5</v>
      </c>
      <c r="N1973">
        <v>513.48</v>
      </c>
      <c r="O1973">
        <v>76</v>
      </c>
      <c r="P1973">
        <v>76</v>
      </c>
      <c r="Q1973" t="s">
        <v>97</v>
      </c>
      <c r="R1973">
        <v>0</v>
      </c>
      <c r="S1973" s="19">
        <v>0.8125</v>
      </c>
      <c r="T1973">
        <v>0</v>
      </c>
      <c r="U1973" s="19"/>
      <c r="V1973" t="s">
        <v>97</v>
      </c>
      <c r="W1973">
        <v>8.5</v>
      </c>
      <c r="X1973" t="s">
        <v>100</v>
      </c>
      <c r="Y1973" t="b">
        <v>0</v>
      </c>
    </row>
    <row r="1974" spans="1:25" x14ac:dyDescent="0.25">
      <c r="A1974" t="s">
        <v>92</v>
      </c>
      <c r="B1974" t="s">
        <v>426</v>
      </c>
      <c r="C1974" t="s">
        <v>290</v>
      </c>
      <c r="D1974" t="s">
        <v>172</v>
      </c>
      <c r="E1974" t="s">
        <v>265</v>
      </c>
      <c r="F1974" t="s">
        <v>97</v>
      </c>
      <c r="G1974">
        <v>24694</v>
      </c>
      <c r="H1974" t="s">
        <v>445</v>
      </c>
      <c r="I1974">
        <v>2</v>
      </c>
      <c r="J1974" t="s">
        <v>99</v>
      </c>
      <c r="K1974" s="19">
        <v>0.58333333333333337</v>
      </c>
      <c r="L1974" s="19">
        <v>0.95833333333333337</v>
      </c>
      <c r="M1974">
        <v>9</v>
      </c>
      <c r="N1974">
        <v>542.39</v>
      </c>
      <c r="O1974">
        <v>76</v>
      </c>
      <c r="P1974">
        <v>76</v>
      </c>
      <c r="Q1974" t="s">
        <v>97</v>
      </c>
      <c r="R1974">
        <v>0</v>
      </c>
      <c r="S1974" s="19">
        <v>0.8125</v>
      </c>
      <c r="T1974">
        <v>0</v>
      </c>
      <c r="U1974" s="19"/>
      <c r="V1974" t="s">
        <v>97</v>
      </c>
      <c r="W1974">
        <v>9</v>
      </c>
      <c r="X1974" t="s">
        <v>100</v>
      </c>
      <c r="Y1974" t="b">
        <v>0</v>
      </c>
    </row>
    <row r="1975" spans="1:25" x14ac:dyDescent="0.25">
      <c r="A1975" t="s">
        <v>92</v>
      </c>
      <c r="B1975" t="s">
        <v>426</v>
      </c>
      <c r="C1975" t="s">
        <v>290</v>
      </c>
      <c r="D1975" t="s">
        <v>172</v>
      </c>
      <c r="E1975" t="s">
        <v>265</v>
      </c>
      <c r="F1975" t="s">
        <v>97</v>
      </c>
      <c r="G1975">
        <v>24694</v>
      </c>
      <c r="H1975" t="s">
        <v>445</v>
      </c>
      <c r="I1975">
        <v>2</v>
      </c>
      <c r="J1975" t="s">
        <v>102</v>
      </c>
      <c r="K1975" s="19">
        <v>0.60416666666666663</v>
      </c>
      <c r="L1975" s="19">
        <v>0.95833333333333337</v>
      </c>
      <c r="M1975">
        <v>8.5</v>
      </c>
      <c r="N1975">
        <v>513.48</v>
      </c>
      <c r="O1975">
        <v>76</v>
      </c>
      <c r="P1975">
        <v>76</v>
      </c>
      <c r="Q1975" t="s">
        <v>97</v>
      </c>
      <c r="R1975">
        <v>0</v>
      </c>
      <c r="S1975" s="19">
        <v>0.8125</v>
      </c>
      <c r="T1975">
        <v>0</v>
      </c>
      <c r="U1975" s="19"/>
      <c r="V1975" t="s">
        <v>97</v>
      </c>
      <c r="W1975">
        <v>8.5</v>
      </c>
      <c r="X1975" t="s">
        <v>100</v>
      </c>
      <c r="Y1975" t="b">
        <v>0</v>
      </c>
    </row>
    <row r="1976" spans="1:25" x14ac:dyDescent="0.25">
      <c r="A1976" t="s">
        <v>92</v>
      </c>
      <c r="B1976" t="s">
        <v>426</v>
      </c>
      <c r="C1976" t="s">
        <v>290</v>
      </c>
      <c r="D1976" t="s">
        <v>172</v>
      </c>
      <c r="E1976" t="s">
        <v>265</v>
      </c>
      <c r="F1976" t="s">
        <v>97</v>
      </c>
      <c r="G1976">
        <v>24893</v>
      </c>
      <c r="H1976" t="s">
        <v>442</v>
      </c>
      <c r="I1976">
        <v>2</v>
      </c>
      <c r="J1976" t="s">
        <v>113</v>
      </c>
      <c r="K1976" s="19">
        <v>0.60416666666666663</v>
      </c>
      <c r="L1976" s="19">
        <v>0.95833333333333337</v>
      </c>
      <c r="M1976">
        <v>8.5</v>
      </c>
      <c r="N1976">
        <v>684.08</v>
      </c>
      <c r="O1976">
        <v>76</v>
      </c>
      <c r="P1976">
        <v>76</v>
      </c>
      <c r="Q1976" t="s">
        <v>97</v>
      </c>
      <c r="R1976">
        <v>0</v>
      </c>
      <c r="S1976" s="19">
        <v>0.8125</v>
      </c>
      <c r="T1976">
        <v>0</v>
      </c>
      <c r="U1976" s="19"/>
      <c r="V1976" t="s">
        <v>97</v>
      </c>
      <c r="W1976">
        <v>8.5</v>
      </c>
      <c r="X1976" t="s">
        <v>100</v>
      </c>
      <c r="Y1976" t="b">
        <v>0</v>
      </c>
    </row>
    <row r="1977" spans="1:25" x14ac:dyDescent="0.25">
      <c r="A1977" t="s">
        <v>92</v>
      </c>
      <c r="B1977" t="s">
        <v>426</v>
      </c>
      <c r="C1977" t="s">
        <v>290</v>
      </c>
      <c r="D1977" t="s">
        <v>172</v>
      </c>
      <c r="E1977" t="s">
        <v>265</v>
      </c>
      <c r="F1977" t="s">
        <v>97</v>
      </c>
      <c r="G1977">
        <v>24893</v>
      </c>
      <c r="H1977" t="s">
        <v>442</v>
      </c>
      <c r="I1977">
        <v>2</v>
      </c>
      <c r="J1977" t="s">
        <v>114</v>
      </c>
      <c r="K1977" s="19">
        <v>0.60416666666666663</v>
      </c>
      <c r="L1977" s="19">
        <v>0.95833333333333337</v>
      </c>
      <c r="M1977">
        <v>8.5</v>
      </c>
      <c r="N1977">
        <v>793.31</v>
      </c>
      <c r="O1977">
        <v>76</v>
      </c>
      <c r="P1977">
        <v>76</v>
      </c>
      <c r="Q1977" t="s">
        <v>97</v>
      </c>
      <c r="R1977">
        <v>0</v>
      </c>
      <c r="S1977" s="19">
        <v>0.8125</v>
      </c>
      <c r="T1977">
        <v>0</v>
      </c>
      <c r="U1977" s="19"/>
      <c r="V1977" t="s">
        <v>97</v>
      </c>
      <c r="W1977">
        <v>8.5</v>
      </c>
      <c r="X1977" t="s">
        <v>100</v>
      </c>
      <c r="Y1977" t="b">
        <v>0</v>
      </c>
    </row>
    <row r="1978" spans="1:25" x14ac:dyDescent="0.25">
      <c r="A1978" t="s">
        <v>92</v>
      </c>
      <c r="B1978" t="s">
        <v>426</v>
      </c>
      <c r="C1978" t="s">
        <v>290</v>
      </c>
      <c r="D1978" t="s">
        <v>172</v>
      </c>
      <c r="E1978" t="s">
        <v>271</v>
      </c>
      <c r="F1978" t="s">
        <v>97</v>
      </c>
      <c r="H1978" t="s">
        <v>97</v>
      </c>
      <c r="I1978">
        <v>1</v>
      </c>
      <c r="J1978" t="s">
        <v>113</v>
      </c>
      <c r="K1978" s="19">
        <v>0.9375</v>
      </c>
      <c r="L1978" s="19">
        <v>0.29166666666666669</v>
      </c>
      <c r="M1978">
        <v>8.5</v>
      </c>
      <c r="N1978">
        <v>753.73</v>
      </c>
      <c r="O1978">
        <v>0</v>
      </c>
      <c r="P1978">
        <v>0</v>
      </c>
      <c r="Q1978" t="s">
        <v>97</v>
      </c>
      <c r="R1978">
        <v>0</v>
      </c>
      <c r="S1978" s="19">
        <v>0.9375</v>
      </c>
      <c r="T1978">
        <v>0</v>
      </c>
      <c r="U1978" s="19"/>
      <c r="V1978" t="s">
        <v>97</v>
      </c>
      <c r="W1978">
        <v>8.5</v>
      </c>
      <c r="X1978" t="s">
        <v>100</v>
      </c>
      <c r="Y1978" t="b">
        <v>0</v>
      </c>
    </row>
    <row r="1979" spans="1:25" x14ac:dyDescent="0.25">
      <c r="A1979" t="s">
        <v>92</v>
      </c>
      <c r="B1979" t="s">
        <v>426</v>
      </c>
      <c r="C1979" t="s">
        <v>290</v>
      </c>
      <c r="D1979" t="s">
        <v>172</v>
      </c>
      <c r="E1979" t="s">
        <v>271</v>
      </c>
      <c r="F1979" t="s">
        <v>97</v>
      </c>
      <c r="H1979" t="s">
        <v>97</v>
      </c>
      <c r="I1979">
        <v>1</v>
      </c>
      <c r="J1979" t="s">
        <v>114</v>
      </c>
      <c r="K1979" s="19">
        <v>0.9375</v>
      </c>
      <c r="L1979" s="19">
        <v>0.29166666666666669</v>
      </c>
      <c r="M1979">
        <v>8.5</v>
      </c>
      <c r="N1979">
        <v>562.48</v>
      </c>
      <c r="O1979">
        <v>0</v>
      </c>
      <c r="P1979">
        <v>0</v>
      </c>
      <c r="Q1979" t="s">
        <v>97</v>
      </c>
      <c r="R1979">
        <v>0</v>
      </c>
      <c r="S1979" s="19">
        <v>0.9375</v>
      </c>
      <c r="T1979">
        <v>0</v>
      </c>
      <c r="U1979" s="19"/>
      <c r="V1979" t="s">
        <v>97</v>
      </c>
      <c r="W1979">
        <v>8.5</v>
      </c>
      <c r="X1979" t="s">
        <v>100</v>
      </c>
      <c r="Y1979" t="b">
        <v>0</v>
      </c>
    </row>
    <row r="1980" spans="1:25" x14ac:dyDescent="0.25">
      <c r="A1980" t="s">
        <v>92</v>
      </c>
      <c r="B1980" t="s">
        <v>426</v>
      </c>
      <c r="C1980" t="s">
        <v>290</v>
      </c>
      <c r="D1980" t="s">
        <v>172</v>
      </c>
      <c r="E1980" t="s">
        <v>271</v>
      </c>
      <c r="F1980" t="s">
        <v>97</v>
      </c>
      <c r="H1980" t="s">
        <v>97</v>
      </c>
      <c r="I1980">
        <v>2</v>
      </c>
      <c r="J1980" t="s">
        <v>99</v>
      </c>
      <c r="K1980" s="19">
        <v>0.9375</v>
      </c>
      <c r="L1980" s="19">
        <v>0.29166666666666669</v>
      </c>
      <c r="M1980">
        <v>8.5</v>
      </c>
      <c r="N1980">
        <v>517.48</v>
      </c>
      <c r="O1980">
        <v>0</v>
      </c>
      <c r="P1980">
        <v>0</v>
      </c>
      <c r="Q1980" t="s">
        <v>97</v>
      </c>
      <c r="R1980">
        <v>0</v>
      </c>
      <c r="S1980" s="19">
        <v>0.9375</v>
      </c>
      <c r="T1980">
        <v>0</v>
      </c>
      <c r="U1980" s="19"/>
      <c r="V1980" t="s">
        <v>97</v>
      </c>
      <c r="W1980">
        <v>8.5</v>
      </c>
      <c r="X1980" t="s">
        <v>100</v>
      </c>
      <c r="Y1980" t="b">
        <v>0</v>
      </c>
    </row>
    <row r="1981" spans="1:25" x14ac:dyDescent="0.25">
      <c r="A1981" t="s">
        <v>92</v>
      </c>
      <c r="B1981" t="s">
        <v>426</v>
      </c>
      <c r="C1981" t="s">
        <v>290</v>
      </c>
      <c r="D1981" t="s">
        <v>172</v>
      </c>
      <c r="E1981" t="s">
        <v>271</v>
      </c>
      <c r="F1981" t="s">
        <v>97</v>
      </c>
      <c r="G1981">
        <v>17219</v>
      </c>
      <c r="H1981" t="s">
        <v>443</v>
      </c>
      <c r="I1981">
        <v>1</v>
      </c>
      <c r="J1981" t="s">
        <v>105</v>
      </c>
      <c r="K1981" s="19">
        <v>0.9375</v>
      </c>
      <c r="L1981" s="19">
        <v>0.29166666666666669</v>
      </c>
      <c r="M1981">
        <v>8.5</v>
      </c>
      <c r="N1981">
        <v>668.1</v>
      </c>
      <c r="O1981">
        <v>72</v>
      </c>
      <c r="P1981">
        <v>76</v>
      </c>
      <c r="Q1981" t="s">
        <v>97</v>
      </c>
      <c r="R1981">
        <v>0</v>
      </c>
      <c r="S1981" s="19">
        <v>0.9375</v>
      </c>
      <c r="T1981">
        <v>0</v>
      </c>
      <c r="U1981" s="19"/>
      <c r="V1981" t="s">
        <v>97</v>
      </c>
      <c r="W1981">
        <v>8.5</v>
      </c>
      <c r="X1981" t="s">
        <v>100</v>
      </c>
      <c r="Y1981" t="b">
        <v>0</v>
      </c>
    </row>
    <row r="1982" spans="1:25" x14ac:dyDescent="0.25">
      <c r="A1982" t="s">
        <v>92</v>
      </c>
      <c r="B1982" t="s">
        <v>426</v>
      </c>
      <c r="C1982" t="s">
        <v>290</v>
      </c>
      <c r="D1982" t="s">
        <v>172</v>
      </c>
      <c r="E1982" t="s">
        <v>271</v>
      </c>
      <c r="F1982" t="s">
        <v>97</v>
      </c>
      <c r="G1982">
        <v>17219</v>
      </c>
      <c r="H1982" t="s">
        <v>443</v>
      </c>
      <c r="I1982">
        <v>1</v>
      </c>
      <c r="J1982" t="s">
        <v>99</v>
      </c>
      <c r="K1982" s="19">
        <v>0.9375</v>
      </c>
      <c r="L1982" s="19">
        <v>0.29166666666666669</v>
      </c>
      <c r="M1982">
        <v>8.5</v>
      </c>
      <c r="N1982">
        <v>539.96</v>
      </c>
      <c r="O1982">
        <v>72</v>
      </c>
      <c r="P1982">
        <v>76</v>
      </c>
      <c r="Q1982" t="s">
        <v>97</v>
      </c>
      <c r="R1982">
        <v>0</v>
      </c>
      <c r="S1982" s="19">
        <v>0.9375</v>
      </c>
      <c r="T1982">
        <v>0</v>
      </c>
      <c r="U1982" s="19"/>
      <c r="V1982" t="s">
        <v>97</v>
      </c>
      <c r="W1982">
        <v>8.5</v>
      </c>
      <c r="X1982" t="s">
        <v>100</v>
      </c>
      <c r="Y1982" t="b">
        <v>0</v>
      </c>
    </row>
    <row r="1983" spans="1:25" x14ac:dyDescent="0.25">
      <c r="A1983" t="s">
        <v>92</v>
      </c>
      <c r="B1983" t="s">
        <v>426</v>
      </c>
      <c r="C1983" t="s">
        <v>290</v>
      </c>
      <c r="D1983" t="s">
        <v>172</v>
      </c>
      <c r="E1983" t="s">
        <v>271</v>
      </c>
      <c r="F1983" t="s">
        <v>97</v>
      </c>
      <c r="G1983">
        <v>17219</v>
      </c>
      <c r="H1983" t="s">
        <v>443</v>
      </c>
      <c r="I1983">
        <v>1</v>
      </c>
      <c r="J1983" t="s">
        <v>101</v>
      </c>
      <c r="K1983" s="19">
        <v>0.9375</v>
      </c>
      <c r="L1983" s="19">
        <v>0.29166666666666669</v>
      </c>
      <c r="M1983">
        <v>8.5</v>
      </c>
      <c r="N1983">
        <v>539.96</v>
      </c>
      <c r="O1983">
        <v>72</v>
      </c>
      <c r="P1983">
        <v>76</v>
      </c>
      <c r="Q1983" t="s">
        <v>97</v>
      </c>
      <c r="R1983">
        <v>0</v>
      </c>
      <c r="S1983" s="19">
        <v>0.9375</v>
      </c>
      <c r="T1983">
        <v>0</v>
      </c>
      <c r="U1983" s="19"/>
      <c r="V1983" t="s">
        <v>97</v>
      </c>
      <c r="W1983">
        <v>8.5</v>
      </c>
      <c r="X1983" t="s">
        <v>100</v>
      </c>
      <c r="Y1983" t="b">
        <v>0</v>
      </c>
    </row>
    <row r="1984" spans="1:25" x14ac:dyDescent="0.25">
      <c r="A1984" t="s">
        <v>92</v>
      </c>
      <c r="B1984" t="s">
        <v>426</v>
      </c>
      <c r="C1984" t="s">
        <v>290</v>
      </c>
      <c r="D1984" t="s">
        <v>172</v>
      </c>
      <c r="E1984" t="s">
        <v>271</v>
      </c>
      <c r="F1984" t="s">
        <v>97</v>
      </c>
      <c r="G1984">
        <v>17219</v>
      </c>
      <c r="H1984" t="s">
        <v>443</v>
      </c>
      <c r="I1984">
        <v>1</v>
      </c>
      <c r="J1984" t="s">
        <v>102</v>
      </c>
      <c r="K1984" s="19">
        <v>0.9375</v>
      </c>
      <c r="L1984" s="19">
        <v>0.29166666666666669</v>
      </c>
      <c r="M1984">
        <v>8.5</v>
      </c>
      <c r="N1984">
        <v>539.96</v>
      </c>
      <c r="O1984">
        <v>72</v>
      </c>
      <c r="P1984">
        <v>76</v>
      </c>
      <c r="Q1984" t="s">
        <v>97</v>
      </c>
      <c r="R1984">
        <v>0</v>
      </c>
      <c r="S1984" s="19">
        <v>0.9375</v>
      </c>
      <c r="T1984">
        <v>0</v>
      </c>
      <c r="U1984" s="19"/>
      <c r="V1984" t="s">
        <v>97</v>
      </c>
      <c r="W1984">
        <v>8.5</v>
      </c>
      <c r="X1984" t="s">
        <v>100</v>
      </c>
      <c r="Y1984" t="b">
        <v>0</v>
      </c>
    </row>
    <row r="1985" spans="1:25" x14ac:dyDescent="0.25">
      <c r="A1985" t="s">
        <v>92</v>
      </c>
      <c r="B1985" t="s">
        <v>426</v>
      </c>
      <c r="C1985" t="s">
        <v>290</v>
      </c>
      <c r="D1985" t="s">
        <v>172</v>
      </c>
      <c r="E1985" t="s">
        <v>271</v>
      </c>
      <c r="F1985" t="s">
        <v>97</v>
      </c>
      <c r="G1985">
        <v>17219</v>
      </c>
      <c r="H1985" t="s">
        <v>443</v>
      </c>
      <c r="I1985">
        <v>1</v>
      </c>
      <c r="J1985" t="s">
        <v>103</v>
      </c>
      <c r="K1985" s="19">
        <v>0.9375</v>
      </c>
      <c r="L1985" s="19">
        <v>0.29166666666666669</v>
      </c>
      <c r="M1985">
        <v>8.5</v>
      </c>
      <c r="N1985">
        <v>539.96</v>
      </c>
      <c r="O1985">
        <v>72</v>
      </c>
      <c r="P1985">
        <v>76</v>
      </c>
      <c r="Q1985" t="s">
        <v>97</v>
      </c>
      <c r="R1985">
        <v>0</v>
      </c>
      <c r="S1985" s="19">
        <v>0.9375</v>
      </c>
      <c r="T1985">
        <v>0</v>
      </c>
      <c r="U1985" s="19"/>
      <c r="V1985" t="s">
        <v>97</v>
      </c>
      <c r="W1985">
        <v>8.5</v>
      </c>
      <c r="X1985" t="s">
        <v>100</v>
      </c>
      <c r="Y1985" t="b">
        <v>0</v>
      </c>
    </row>
    <row r="1986" spans="1:25" x14ac:dyDescent="0.25">
      <c r="A1986" t="s">
        <v>92</v>
      </c>
      <c r="B1986" t="s">
        <v>426</v>
      </c>
      <c r="C1986" t="s">
        <v>290</v>
      </c>
      <c r="D1986" t="s">
        <v>172</v>
      </c>
      <c r="E1986" t="s">
        <v>271</v>
      </c>
      <c r="F1986" t="s">
        <v>97</v>
      </c>
      <c r="G1986">
        <v>18158</v>
      </c>
      <c r="H1986" t="s">
        <v>444</v>
      </c>
      <c r="I1986">
        <v>2</v>
      </c>
      <c r="J1986" t="s">
        <v>105</v>
      </c>
      <c r="K1986" s="19">
        <v>0.9375</v>
      </c>
      <c r="L1986" s="19">
        <v>0.29166666666666669</v>
      </c>
      <c r="M1986">
        <v>8.5</v>
      </c>
      <c r="N1986">
        <v>668.1</v>
      </c>
      <c r="O1986">
        <v>72</v>
      </c>
      <c r="P1986">
        <v>76</v>
      </c>
      <c r="Q1986" t="s">
        <v>97</v>
      </c>
      <c r="R1986">
        <v>0</v>
      </c>
      <c r="S1986" s="19">
        <v>0.9375</v>
      </c>
      <c r="T1986">
        <v>0</v>
      </c>
      <c r="U1986" s="19"/>
      <c r="V1986" t="s">
        <v>97</v>
      </c>
      <c r="W1986">
        <v>8.5</v>
      </c>
      <c r="X1986" t="s">
        <v>100</v>
      </c>
      <c r="Y1986" t="b">
        <v>0</v>
      </c>
    </row>
    <row r="1987" spans="1:25" x14ac:dyDescent="0.25">
      <c r="A1987" t="s">
        <v>92</v>
      </c>
      <c r="B1987" t="s">
        <v>426</v>
      </c>
      <c r="C1987" t="s">
        <v>290</v>
      </c>
      <c r="D1987" t="s">
        <v>172</v>
      </c>
      <c r="E1987" t="s">
        <v>271</v>
      </c>
      <c r="F1987" t="s">
        <v>97</v>
      </c>
      <c r="G1987">
        <v>18158</v>
      </c>
      <c r="H1987" t="s">
        <v>444</v>
      </c>
      <c r="I1987">
        <v>2</v>
      </c>
      <c r="J1987" t="s">
        <v>101</v>
      </c>
      <c r="K1987" s="19">
        <v>0.9375</v>
      </c>
      <c r="L1987" s="19">
        <v>0.29166666666666669</v>
      </c>
      <c r="M1987">
        <v>8.5</v>
      </c>
      <c r="N1987">
        <v>539.96</v>
      </c>
      <c r="O1987">
        <v>72</v>
      </c>
      <c r="P1987">
        <v>76</v>
      </c>
      <c r="Q1987" t="s">
        <v>97</v>
      </c>
      <c r="R1987">
        <v>0</v>
      </c>
      <c r="S1987" s="19">
        <v>0.9375</v>
      </c>
      <c r="T1987">
        <v>0</v>
      </c>
      <c r="U1987" s="19"/>
      <c r="V1987" t="s">
        <v>97</v>
      </c>
      <c r="W1987">
        <v>8.5</v>
      </c>
      <c r="X1987" t="s">
        <v>100</v>
      </c>
      <c r="Y1987" t="b">
        <v>0</v>
      </c>
    </row>
    <row r="1988" spans="1:25" x14ac:dyDescent="0.25">
      <c r="A1988" t="s">
        <v>92</v>
      </c>
      <c r="B1988" t="s">
        <v>426</v>
      </c>
      <c r="C1988" t="s">
        <v>290</v>
      </c>
      <c r="D1988" t="s">
        <v>172</v>
      </c>
      <c r="E1988" t="s">
        <v>271</v>
      </c>
      <c r="F1988" t="s">
        <v>97</v>
      </c>
      <c r="G1988">
        <v>18158</v>
      </c>
      <c r="H1988" t="s">
        <v>444</v>
      </c>
      <c r="I1988">
        <v>2</v>
      </c>
      <c r="J1988" t="s">
        <v>102</v>
      </c>
      <c r="K1988" s="19">
        <v>0.9375</v>
      </c>
      <c r="L1988" s="19">
        <v>0.29166666666666669</v>
      </c>
      <c r="M1988">
        <v>8.5</v>
      </c>
      <c r="N1988">
        <v>539.96</v>
      </c>
      <c r="O1988">
        <v>72</v>
      </c>
      <c r="P1988">
        <v>76</v>
      </c>
      <c r="Q1988" t="s">
        <v>97</v>
      </c>
      <c r="R1988">
        <v>0</v>
      </c>
      <c r="S1988" s="19">
        <v>0.9375</v>
      </c>
      <c r="T1988">
        <v>0</v>
      </c>
      <c r="U1988" s="19"/>
      <c r="V1988" t="s">
        <v>97</v>
      </c>
      <c r="W1988">
        <v>8.5</v>
      </c>
      <c r="X1988" t="s">
        <v>100</v>
      </c>
      <c r="Y1988" t="b">
        <v>0</v>
      </c>
    </row>
    <row r="1989" spans="1:25" x14ac:dyDescent="0.25">
      <c r="A1989" t="s">
        <v>92</v>
      </c>
      <c r="B1989" t="s">
        <v>426</v>
      </c>
      <c r="C1989" t="s">
        <v>290</v>
      </c>
      <c r="D1989" t="s">
        <v>172</v>
      </c>
      <c r="E1989" t="s">
        <v>271</v>
      </c>
      <c r="F1989" t="s">
        <v>97</v>
      </c>
      <c r="G1989">
        <v>18158</v>
      </c>
      <c r="H1989" t="s">
        <v>444</v>
      </c>
      <c r="I1989">
        <v>2</v>
      </c>
      <c r="J1989" t="s">
        <v>103</v>
      </c>
      <c r="K1989" s="19">
        <v>0.9375</v>
      </c>
      <c r="L1989" s="19">
        <v>0.29166666666666669</v>
      </c>
      <c r="M1989">
        <v>8.5</v>
      </c>
      <c r="N1989">
        <v>539.96</v>
      </c>
      <c r="O1989">
        <v>72</v>
      </c>
      <c r="P1989">
        <v>76</v>
      </c>
      <c r="Q1989" t="s">
        <v>97</v>
      </c>
      <c r="R1989">
        <v>0</v>
      </c>
      <c r="S1989" s="19">
        <v>0.9375</v>
      </c>
      <c r="T1989">
        <v>0</v>
      </c>
      <c r="U1989" s="19"/>
      <c r="V1989" t="s">
        <v>97</v>
      </c>
      <c r="W1989">
        <v>8.5</v>
      </c>
      <c r="X1989" t="s">
        <v>100</v>
      </c>
      <c r="Y1989" t="b">
        <v>0</v>
      </c>
    </row>
    <row r="1990" spans="1:25" x14ac:dyDescent="0.25">
      <c r="A1990" t="s">
        <v>92</v>
      </c>
      <c r="B1990" t="s">
        <v>426</v>
      </c>
      <c r="C1990" t="s">
        <v>290</v>
      </c>
      <c r="D1990" t="s">
        <v>172</v>
      </c>
      <c r="E1990" t="s">
        <v>271</v>
      </c>
      <c r="F1990" t="s">
        <v>97</v>
      </c>
      <c r="G1990">
        <v>24694</v>
      </c>
      <c r="H1990" t="s">
        <v>445</v>
      </c>
      <c r="I1990">
        <v>2</v>
      </c>
      <c r="J1990" t="s">
        <v>113</v>
      </c>
      <c r="K1990" s="19">
        <v>0.9375</v>
      </c>
      <c r="L1990" s="19">
        <v>0.25</v>
      </c>
      <c r="M1990">
        <v>7.5</v>
      </c>
      <c r="N1990">
        <v>774.03</v>
      </c>
      <c r="O1990">
        <v>76</v>
      </c>
      <c r="P1990">
        <v>76</v>
      </c>
      <c r="Q1990" t="s">
        <v>97</v>
      </c>
      <c r="R1990">
        <v>0</v>
      </c>
      <c r="S1990" s="19">
        <v>0</v>
      </c>
      <c r="T1990">
        <v>0</v>
      </c>
      <c r="U1990" s="19"/>
      <c r="V1990" t="s">
        <v>97</v>
      </c>
      <c r="W1990">
        <v>7.5</v>
      </c>
      <c r="X1990" t="s">
        <v>100</v>
      </c>
      <c r="Y1990" t="b">
        <v>0</v>
      </c>
    </row>
    <row r="1991" spans="1:25" x14ac:dyDescent="0.25">
      <c r="A1991" t="s">
        <v>92</v>
      </c>
      <c r="B1991" t="s">
        <v>426</v>
      </c>
      <c r="C1991" t="s">
        <v>290</v>
      </c>
      <c r="D1991" t="s">
        <v>172</v>
      </c>
      <c r="E1991" t="s">
        <v>271</v>
      </c>
      <c r="F1991" t="s">
        <v>97</v>
      </c>
      <c r="G1991">
        <v>24694</v>
      </c>
      <c r="H1991" t="s">
        <v>445</v>
      </c>
      <c r="I1991">
        <v>2</v>
      </c>
      <c r="J1991" t="s">
        <v>114</v>
      </c>
      <c r="K1991" s="19">
        <v>0.9375</v>
      </c>
      <c r="L1991" s="19">
        <v>0.29166666666666669</v>
      </c>
      <c r="M1991">
        <v>8.5</v>
      </c>
      <c r="N1991">
        <v>595.41</v>
      </c>
      <c r="O1991">
        <v>76</v>
      </c>
      <c r="P1991">
        <v>76</v>
      </c>
      <c r="Q1991" t="s">
        <v>97</v>
      </c>
      <c r="R1991">
        <v>0</v>
      </c>
      <c r="S1991" s="19">
        <v>0.9375</v>
      </c>
      <c r="T1991">
        <v>0</v>
      </c>
      <c r="U1991" s="19"/>
      <c r="V1991" t="s">
        <v>97</v>
      </c>
      <c r="W1991">
        <v>8.5</v>
      </c>
      <c r="X1991" t="s">
        <v>100</v>
      </c>
      <c r="Y1991" t="b">
        <v>0</v>
      </c>
    </row>
    <row r="1992" spans="1:25" x14ac:dyDescent="0.25">
      <c r="A1992" t="s">
        <v>92</v>
      </c>
      <c r="B1992" t="s">
        <v>426</v>
      </c>
      <c r="C1992" t="s">
        <v>290</v>
      </c>
      <c r="D1992" t="s">
        <v>172</v>
      </c>
      <c r="E1992" t="s">
        <v>275</v>
      </c>
      <c r="F1992" t="s">
        <v>97</v>
      </c>
      <c r="G1992">
        <v>17219</v>
      </c>
      <c r="H1992" t="s">
        <v>443</v>
      </c>
      <c r="I1992">
        <v>2</v>
      </c>
      <c r="J1992" t="s">
        <v>102</v>
      </c>
      <c r="K1992" s="19">
        <v>0.27083333333333331</v>
      </c>
      <c r="L1992" s="19">
        <v>0.625</v>
      </c>
      <c r="M1992">
        <v>8.5</v>
      </c>
      <c r="N1992">
        <v>418.4</v>
      </c>
      <c r="O1992">
        <v>72</v>
      </c>
      <c r="P1992">
        <v>76</v>
      </c>
      <c r="Q1992" t="s">
        <v>97</v>
      </c>
      <c r="R1992">
        <v>30</v>
      </c>
      <c r="S1992" s="19">
        <v>0.48958333333333331</v>
      </c>
      <c r="U1992" s="19"/>
      <c r="V1992" t="s">
        <v>97</v>
      </c>
      <c r="W1992">
        <v>8</v>
      </c>
      <c r="X1992" t="s">
        <v>100</v>
      </c>
      <c r="Y1992" t="b">
        <v>0</v>
      </c>
    </row>
    <row r="1993" spans="1:25" x14ac:dyDescent="0.25">
      <c r="A1993" t="s">
        <v>92</v>
      </c>
      <c r="B1993" t="s">
        <v>426</v>
      </c>
      <c r="C1993" t="s">
        <v>290</v>
      </c>
      <c r="D1993" t="s">
        <v>172</v>
      </c>
      <c r="E1993" t="s">
        <v>275</v>
      </c>
      <c r="F1993" t="s">
        <v>97</v>
      </c>
      <c r="G1993">
        <v>18158</v>
      </c>
      <c r="H1993" t="s">
        <v>444</v>
      </c>
      <c r="I1993">
        <v>1</v>
      </c>
      <c r="J1993" t="s">
        <v>102</v>
      </c>
      <c r="K1993" s="19">
        <v>0.27083333333333331</v>
      </c>
      <c r="L1993" s="19">
        <v>0.625</v>
      </c>
      <c r="M1993">
        <v>8.5</v>
      </c>
      <c r="N1993">
        <v>418.4</v>
      </c>
      <c r="O1993">
        <v>72</v>
      </c>
      <c r="P1993">
        <v>76</v>
      </c>
      <c r="Q1993" t="s">
        <v>97</v>
      </c>
      <c r="R1993">
        <v>30</v>
      </c>
      <c r="S1993" s="19">
        <v>0.5</v>
      </c>
      <c r="U1993" s="19"/>
      <c r="V1993" t="s">
        <v>97</v>
      </c>
      <c r="W1993">
        <v>8</v>
      </c>
      <c r="X1993" t="s">
        <v>100</v>
      </c>
      <c r="Y1993" t="b">
        <v>0</v>
      </c>
    </row>
    <row r="1994" spans="1:25" x14ac:dyDescent="0.25">
      <c r="A1994" t="s">
        <v>92</v>
      </c>
      <c r="B1994" t="s">
        <v>426</v>
      </c>
      <c r="C1994" t="s">
        <v>290</v>
      </c>
      <c r="D1994" t="s">
        <v>172</v>
      </c>
      <c r="E1994" t="s">
        <v>275</v>
      </c>
      <c r="F1994" t="s">
        <v>97</v>
      </c>
      <c r="G1994">
        <v>24694</v>
      </c>
      <c r="H1994" t="s">
        <v>445</v>
      </c>
      <c r="I1994">
        <v>1</v>
      </c>
      <c r="J1994" t="s">
        <v>105</v>
      </c>
      <c r="K1994" s="19">
        <v>0.27083333333333331</v>
      </c>
      <c r="L1994" s="19">
        <v>0.64583333333333337</v>
      </c>
      <c r="M1994">
        <v>9</v>
      </c>
      <c r="N1994">
        <v>436.9</v>
      </c>
      <c r="O1994">
        <v>76</v>
      </c>
      <c r="P1994">
        <v>76</v>
      </c>
      <c r="Q1994" t="s">
        <v>97</v>
      </c>
      <c r="R1994">
        <v>30</v>
      </c>
      <c r="S1994" s="19">
        <v>0.5</v>
      </c>
      <c r="U1994" s="19"/>
      <c r="V1994" t="s">
        <v>97</v>
      </c>
      <c r="W1994">
        <v>8.5</v>
      </c>
      <c r="X1994" t="s">
        <v>100</v>
      </c>
      <c r="Y1994" t="b">
        <v>0</v>
      </c>
    </row>
    <row r="1995" spans="1:25" x14ac:dyDescent="0.25">
      <c r="A1995" t="s">
        <v>92</v>
      </c>
      <c r="B1995" t="s">
        <v>426</v>
      </c>
      <c r="C1995" t="s">
        <v>290</v>
      </c>
      <c r="D1995" t="s">
        <v>172</v>
      </c>
      <c r="E1995" t="s">
        <v>275</v>
      </c>
      <c r="F1995" t="s">
        <v>97</v>
      </c>
      <c r="G1995">
        <v>24694</v>
      </c>
      <c r="H1995" t="s">
        <v>445</v>
      </c>
      <c r="I1995">
        <v>1</v>
      </c>
      <c r="J1995" t="s">
        <v>101</v>
      </c>
      <c r="K1995" s="19">
        <v>0.27083333333333331</v>
      </c>
      <c r="L1995" s="19">
        <v>0.64583333333333337</v>
      </c>
      <c r="M1995">
        <v>9</v>
      </c>
      <c r="N1995">
        <v>436.9</v>
      </c>
      <c r="O1995">
        <v>76</v>
      </c>
      <c r="P1995">
        <v>76</v>
      </c>
      <c r="Q1995" t="s">
        <v>97</v>
      </c>
      <c r="R1995">
        <v>30</v>
      </c>
      <c r="S1995" s="19">
        <v>0.5</v>
      </c>
      <c r="U1995" s="19"/>
      <c r="V1995" t="s">
        <v>97</v>
      </c>
      <c r="W1995">
        <v>8.5</v>
      </c>
      <c r="X1995" t="s">
        <v>100</v>
      </c>
      <c r="Y1995" t="b">
        <v>0</v>
      </c>
    </row>
    <row r="1996" spans="1:25" x14ac:dyDescent="0.25">
      <c r="A1996" t="s">
        <v>92</v>
      </c>
      <c r="B1996" t="s">
        <v>426</v>
      </c>
      <c r="C1996" t="s">
        <v>290</v>
      </c>
      <c r="D1996" t="s">
        <v>172</v>
      </c>
      <c r="E1996" t="s">
        <v>275</v>
      </c>
      <c r="F1996" t="s">
        <v>97</v>
      </c>
      <c r="G1996">
        <v>24694</v>
      </c>
      <c r="H1996" t="s">
        <v>445</v>
      </c>
      <c r="I1996">
        <v>2</v>
      </c>
      <c r="J1996" t="s">
        <v>105</v>
      </c>
      <c r="K1996" s="19">
        <v>0.27083333333333331</v>
      </c>
      <c r="L1996" s="19">
        <v>0.64583333333333337</v>
      </c>
      <c r="M1996">
        <v>9</v>
      </c>
      <c r="N1996">
        <v>436.9</v>
      </c>
      <c r="O1996">
        <v>76</v>
      </c>
      <c r="P1996">
        <v>76</v>
      </c>
      <c r="Q1996" t="s">
        <v>97</v>
      </c>
      <c r="R1996">
        <v>30</v>
      </c>
      <c r="S1996" s="19">
        <v>0.47916666666666669</v>
      </c>
      <c r="T1996">
        <v>0</v>
      </c>
      <c r="U1996" s="19"/>
      <c r="V1996" t="s">
        <v>97</v>
      </c>
      <c r="W1996">
        <v>8.5</v>
      </c>
      <c r="X1996" t="s">
        <v>100</v>
      </c>
      <c r="Y1996" t="b">
        <v>0</v>
      </c>
    </row>
    <row r="1997" spans="1:25" x14ac:dyDescent="0.25">
      <c r="A1997" t="s">
        <v>92</v>
      </c>
      <c r="B1997" t="s">
        <v>426</v>
      </c>
      <c r="C1997" t="s">
        <v>290</v>
      </c>
      <c r="D1997" t="s">
        <v>172</v>
      </c>
      <c r="E1997" t="s">
        <v>275</v>
      </c>
      <c r="F1997" t="s">
        <v>97</v>
      </c>
      <c r="G1997">
        <v>24893</v>
      </c>
      <c r="H1997" t="s">
        <v>442</v>
      </c>
      <c r="I1997">
        <v>1</v>
      </c>
      <c r="J1997" t="s">
        <v>99</v>
      </c>
      <c r="K1997" s="19">
        <v>0.27083333333333331</v>
      </c>
      <c r="L1997" s="19">
        <v>0.625</v>
      </c>
      <c r="M1997">
        <v>8.5</v>
      </c>
      <c r="N1997">
        <v>411.2</v>
      </c>
      <c r="O1997">
        <v>76</v>
      </c>
      <c r="P1997">
        <v>76</v>
      </c>
      <c r="Q1997" t="s">
        <v>97</v>
      </c>
      <c r="R1997">
        <v>30</v>
      </c>
      <c r="S1997" s="19">
        <v>0.5</v>
      </c>
      <c r="U1997" s="19"/>
      <c r="V1997" t="s">
        <v>97</v>
      </c>
      <c r="W1997">
        <v>8</v>
      </c>
      <c r="X1997" t="s">
        <v>100</v>
      </c>
      <c r="Y1997" t="b">
        <v>0</v>
      </c>
    </row>
    <row r="1998" spans="1:25" x14ac:dyDescent="0.25">
      <c r="A1998" t="s">
        <v>92</v>
      </c>
      <c r="B1998" t="s">
        <v>426</v>
      </c>
      <c r="C1998" t="s">
        <v>290</v>
      </c>
      <c r="D1998" t="s">
        <v>172</v>
      </c>
      <c r="E1998" t="s">
        <v>275</v>
      </c>
      <c r="F1998" t="s">
        <v>97</v>
      </c>
      <c r="G1998">
        <v>24893</v>
      </c>
      <c r="H1998" t="s">
        <v>442</v>
      </c>
      <c r="I1998">
        <v>1</v>
      </c>
      <c r="J1998" t="s">
        <v>103</v>
      </c>
      <c r="K1998" s="19">
        <v>0.27083333333333331</v>
      </c>
      <c r="L1998" s="19">
        <v>0.625</v>
      </c>
      <c r="M1998">
        <v>8.5</v>
      </c>
      <c r="N1998">
        <v>411.2</v>
      </c>
      <c r="O1998">
        <v>76</v>
      </c>
      <c r="P1998">
        <v>76</v>
      </c>
      <c r="Q1998" t="s">
        <v>97</v>
      </c>
      <c r="R1998">
        <v>30</v>
      </c>
      <c r="S1998" s="19">
        <v>0.5</v>
      </c>
      <c r="U1998" s="19"/>
      <c r="V1998" t="s">
        <v>97</v>
      </c>
      <c r="W1998">
        <v>8</v>
      </c>
      <c r="X1998" t="s">
        <v>100</v>
      </c>
      <c r="Y1998" t="b">
        <v>0</v>
      </c>
    </row>
    <row r="1999" spans="1:25" x14ac:dyDescent="0.25">
      <c r="A1999" t="s">
        <v>92</v>
      </c>
      <c r="B1999" t="s">
        <v>426</v>
      </c>
      <c r="C1999" t="s">
        <v>290</v>
      </c>
      <c r="D1999" t="s">
        <v>172</v>
      </c>
      <c r="E1999" t="s">
        <v>275</v>
      </c>
      <c r="F1999" t="s">
        <v>97</v>
      </c>
      <c r="G1999">
        <v>24893</v>
      </c>
      <c r="H1999" t="s">
        <v>442</v>
      </c>
      <c r="I1999">
        <v>2</v>
      </c>
      <c r="J1999" t="s">
        <v>99</v>
      </c>
      <c r="K1999" s="19">
        <v>0.27083333333333331</v>
      </c>
      <c r="L1999" s="19">
        <v>0.64583333333333337</v>
      </c>
      <c r="M1999">
        <v>9</v>
      </c>
      <c r="N1999">
        <v>436.9</v>
      </c>
      <c r="O1999">
        <v>76</v>
      </c>
      <c r="P1999">
        <v>76</v>
      </c>
      <c r="Q1999" t="s">
        <v>97</v>
      </c>
      <c r="R1999">
        <v>30</v>
      </c>
      <c r="S1999" s="19">
        <v>0.5</v>
      </c>
      <c r="U1999" s="19"/>
      <c r="V1999" t="s">
        <v>97</v>
      </c>
      <c r="W1999">
        <v>8.5</v>
      </c>
      <c r="X1999" t="s">
        <v>100</v>
      </c>
      <c r="Y1999" t="b">
        <v>0</v>
      </c>
    </row>
    <row r="2000" spans="1:25" x14ac:dyDescent="0.25">
      <c r="A2000" t="s">
        <v>92</v>
      </c>
      <c r="B2000" t="s">
        <v>426</v>
      </c>
      <c r="C2000" t="s">
        <v>290</v>
      </c>
      <c r="D2000" t="s">
        <v>172</v>
      </c>
      <c r="E2000" t="s">
        <v>275</v>
      </c>
      <c r="F2000" t="s">
        <v>97</v>
      </c>
      <c r="G2000">
        <v>24893</v>
      </c>
      <c r="H2000" t="s">
        <v>442</v>
      </c>
      <c r="I2000">
        <v>2</v>
      </c>
      <c r="J2000" t="s">
        <v>101</v>
      </c>
      <c r="K2000" s="19">
        <v>0.27083333333333331</v>
      </c>
      <c r="L2000" s="19">
        <v>0.625</v>
      </c>
      <c r="M2000">
        <v>8.5</v>
      </c>
      <c r="N2000">
        <v>411.2</v>
      </c>
      <c r="O2000">
        <v>76</v>
      </c>
      <c r="P2000">
        <v>76</v>
      </c>
      <c r="Q2000" t="s">
        <v>97</v>
      </c>
      <c r="R2000">
        <v>30</v>
      </c>
      <c r="S2000" s="19">
        <v>0.47916666666666669</v>
      </c>
      <c r="T2000">
        <v>0</v>
      </c>
      <c r="U2000" s="19"/>
      <c r="V2000" t="s">
        <v>97</v>
      </c>
      <c r="W2000">
        <v>8</v>
      </c>
      <c r="X2000" t="s">
        <v>100</v>
      </c>
      <c r="Y2000" t="b">
        <v>0</v>
      </c>
    </row>
    <row r="2001" spans="1:25" x14ac:dyDescent="0.25">
      <c r="A2001" t="s">
        <v>92</v>
      </c>
      <c r="B2001" t="s">
        <v>426</v>
      </c>
      <c r="C2001" t="s">
        <v>290</v>
      </c>
      <c r="D2001" t="s">
        <v>172</v>
      </c>
      <c r="E2001" t="s">
        <v>275</v>
      </c>
      <c r="F2001" t="s">
        <v>97</v>
      </c>
      <c r="G2001">
        <v>24893</v>
      </c>
      <c r="H2001" t="s">
        <v>442</v>
      </c>
      <c r="I2001">
        <v>2</v>
      </c>
      <c r="J2001" t="s">
        <v>103</v>
      </c>
      <c r="K2001" s="19">
        <v>0.27083333333333331</v>
      </c>
      <c r="L2001" s="19">
        <v>0.64583333333333337</v>
      </c>
      <c r="M2001">
        <v>9</v>
      </c>
      <c r="N2001">
        <v>436.9</v>
      </c>
      <c r="O2001">
        <v>76</v>
      </c>
      <c r="P2001">
        <v>76</v>
      </c>
      <c r="Q2001" t="s">
        <v>97</v>
      </c>
      <c r="R2001">
        <v>30</v>
      </c>
      <c r="S2001" s="19">
        <v>0.5</v>
      </c>
      <c r="U2001" s="19"/>
      <c r="V2001" t="s">
        <v>97</v>
      </c>
      <c r="W2001">
        <v>8.5</v>
      </c>
      <c r="X2001" t="s">
        <v>100</v>
      </c>
      <c r="Y2001" t="b">
        <v>0</v>
      </c>
    </row>
    <row r="2002" spans="1:25" x14ac:dyDescent="0.25">
      <c r="A2002" t="s">
        <v>92</v>
      </c>
      <c r="B2002" t="s">
        <v>426</v>
      </c>
      <c r="C2002" t="s">
        <v>290</v>
      </c>
      <c r="D2002" t="s">
        <v>172</v>
      </c>
      <c r="E2002" t="s">
        <v>285</v>
      </c>
      <c r="F2002" t="s">
        <v>97</v>
      </c>
      <c r="G2002">
        <v>15472</v>
      </c>
      <c r="H2002" t="s">
        <v>446</v>
      </c>
      <c r="I2002">
        <v>1</v>
      </c>
      <c r="J2002" t="s">
        <v>105</v>
      </c>
      <c r="K2002" s="19">
        <v>0.35416666666666669</v>
      </c>
      <c r="L2002" s="19">
        <v>0.54166666666666663</v>
      </c>
      <c r="M2002">
        <v>4.5</v>
      </c>
      <c r="N2002">
        <v>0</v>
      </c>
      <c r="O2002">
        <v>76</v>
      </c>
      <c r="P2002">
        <v>76</v>
      </c>
      <c r="Q2002" t="s">
        <v>97</v>
      </c>
      <c r="R2002">
        <v>30</v>
      </c>
      <c r="S2002" s="19">
        <v>0.52083333333333337</v>
      </c>
      <c r="T2002">
        <v>0</v>
      </c>
      <c r="U2002" s="19"/>
      <c r="V2002" t="s">
        <v>97</v>
      </c>
      <c r="W2002">
        <v>4</v>
      </c>
      <c r="X2002" t="s">
        <v>100</v>
      </c>
      <c r="Y2002" t="b">
        <v>0</v>
      </c>
    </row>
    <row r="2003" spans="1:25" x14ac:dyDescent="0.25">
      <c r="A2003" t="s">
        <v>92</v>
      </c>
      <c r="B2003" t="s">
        <v>426</v>
      </c>
      <c r="C2003" t="s">
        <v>290</v>
      </c>
      <c r="D2003" t="s">
        <v>172</v>
      </c>
      <c r="E2003" t="s">
        <v>285</v>
      </c>
      <c r="F2003" t="s">
        <v>97</v>
      </c>
      <c r="G2003">
        <v>15472</v>
      </c>
      <c r="H2003" t="s">
        <v>446</v>
      </c>
      <c r="I2003">
        <v>1</v>
      </c>
      <c r="J2003" t="s">
        <v>99</v>
      </c>
      <c r="K2003" s="19">
        <v>0.35416666666666669</v>
      </c>
      <c r="L2003" s="19">
        <v>0.54166666666666663</v>
      </c>
      <c r="M2003">
        <v>4.5</v>
      </c>
      <c r="N2003">
        <v>0</v>
      </c>
      <c r="O2003">
        <v>76</v>
      </c>
      <c r="P2003">
        <v>76</v>
      </c>
      <c r="Q2003" t="s">
        <v>97</v>
      </c>
      <c r="R2003">
        <v>30</v>
      </c>
      <c r="S2003" s="19">
        <v>0.52083333333333337</v>
      </c>
      <c r="T2003">
        <v>0</v>
      </c>
      <c r="U2003" s="19"/>
      <c r="V2003" t="s">
        <v>97</v>
      </c>
      <c r="W2003">
        <v>4</v>
      </c>
      <c r="X2003" t="s">
        <v>100</v>
      </c>
      <c r="Y2003" t="b">
        <v>0</v>
      </c>
    </row>
    <row r="2004" spans="1:25" x14ac:dyDescent="0.25">
      <c r="A2004" t="s">
        <v>92</v>
      </c>
      <c r="B2004" t="s">
        <v>426</v>
      </c>
      <c r="C2004" t="s">
        <v>290</v>
      </c>
      <c r="D2004" t="s">
        <v>172</v>
      </c>
      <c r="E2004" t="s">
        <v>285</v>
      </c>
      <c r="F2004" t="s">
        <v>97</v>
      </c>
      <c r="G2004">
        <v>15472</v>
      </c>
      <c r="H2004" t="s">
        <v>446</v>
      </c>
      <c r="I2004">
        <v>1</v>
      </c>
      <c r="J2004" t="s">
        <v>101</v>
      </c>
      <c r="K2004" s="19">
        <v>0.35416666666666669</v>
      </c>
      <c r="L2004" s="19">
        <v>0.54166666666666663</v>
      </c>
      <c r="M2004">
        <v>4.5</v>
      </c>
      <c r="N2004">
        <v>0</v>
      </c>
      <c r="O2004">
        <v>76</v>
      </c>
      <c r="P2004">
        <v>76</v>
      </c>
      <c r="Q2004" t="s">
        <v>97</v>
      </c>
      <c r="R2004">
        <v>30</v>
      </c>
      <c r="S2004" s="19">
        <v>0.52083333333333337</v>
      </c>
      <c r="T2004">
        <v>0</v>
      </c>
      <c r="U2004" s="19"/>
      <c r="V2004" t="s">
        <v>97</v>
      </c>
      <c r="W2004">
        <v>4</v>
      </c>
      <c r="X2004" t="s">
        <v>100</v>
      </c>
      <c r="Y2004" t="b">
        <v>0</v>
      </c>
    </row>
    <row r="2005" spans="1:25" x14ac:dyDescent="0.25">
      <c r="A2005" t="s">
        <v>92</v>
      </c>
      <c r="B2005" t="s">
        <v>426</v>
      </c>
      <c r="C2005" t="s">
        <v>290</v>
      </c>
      <c r="D2005" t="s">
        <v>172</v>
      </c>
      <c r="E2005" t="s">
        <v>285</v>
      </c>
      <c r="F2005" t="s">
        <v>97</v>
      </c>
      <c r="G2005">
        <v>15472</v>
      </c>
      <c r="H2005" t="s">
        <v>446</v>
      </c>
      <c r="I2005">
        <v>1</v>
      </c>
      <c r="J2005" t="s">
        <v>102</v>
      </c>
      <c r="K2005" s="19">
        <v>0.35416666666666669</v>
      </c>
      <c r="L2005" s="19">
        <v>0.54166666666666663</v>
      </c>
      <c r="M2005">
        <v>4.5</v>
      </c>
      <c r="N2005">
        <v>0</v>
      </c>
      <c r="O2005">
        <v>76</v>
      </c>
      <c r="P2005">
        <v>76</v>
      </c>
      <c r="Q2005" t="s">
        <v>97</v>
      </c>
      <c r="R2005">
        <v>30</v>
      </c>
      <c r="S2005" s="19">
        <v>0.52083333333333337</v>
      </c>
      <c r="T2005">
        <v>0</v>
      </c>
      <c r="U2005" s="19"/>
      <c r="V2005" t="s">
        <v>97</v>
      </c>
      <c r="W2005">
        <v>4</v>
      </c>
      <c r="X2005" t="s">
        <v>100</v>
      </c>
      <c r="Y2005" t="b">
        <v>0</v>
      </c>
    </row>
    <row r="2006" spans="1:25" x14ac:dyDescent="0.25">
      <c r="A2006" t="s">
        <v>92</v>
      </c>
      <c r="B2006" t="s">
        <v>426</v>
      </c>
      <c r="C2006" t="s">
        <v>290</v>
      </c>
      <c r="D2006" t="s">
        <v>172</v>
      </c>
      <c r="E2006" t="s">
        <v>285</v>
      </c>
      <c r="F2006" t="s">
        <v>97</v>
      </c>
      <c r="G2006">
        <v>15472</v>
      </c>
      <c r="H2006" t="s">
        <v>446</v>
      </c>
      <c r="I2006">
        <v>1</v>
      </c>
      <c r="J2006" t="s">
        <v>103</v>
      </c>
      <c r="K2006" s="19">
        <v>0.35416666666666669</v>
      </c>
      <c r="L2006" s="19">
        <v>0.54166666666666663</v>
      </c>
      <c r="M2006">
        <v>4.5</v>
      </c>
      <c r="N2006">
        <v>0</v>
      </c>
      <c r="O2006">
        <v>76</v>
      </c>
      <c r="P2006">
        <v>76</v>
      </c>
      <c r="Q2006" t="s">
        <v>97</v>
      </c>
      <c r="R2006">
        <v>30</v>
      </c>
      <c r="S2006" s="19">
        <v>0.52083333333333337</v>
      </c>
      <c r="T2006">
        <v>0</v>
      </c>
      <c r="U2006" s="19"/>
      <c r="V2006" t="s">
        <v>97</v>
      </c>
      <c r="W2006">
        <v>4</v>
      </c>
      <c r="X2006" t="s">
        <v>100</v>
      </c>
      <c r="Y2006" t="b">
        <v>0</v>
      </c>
    </row>
    <row r="2007" spans="1:25" x14ac:dyDescent="0.25">
      <c r="A2007" t="s">
        <v>92</v>
      </c>
      <c r="B2007" t="s">
        <v>426</v>
      </c>
      <c r="C2007" t="s">
        <v>290</v>
      </c>
      <c r="D2007" t="s">
        <v>172</v>
      </c>
      <c r="E2007" t="s">
        <v>285</v>
      </c>
      <c r="F2007" t="s">
        <v>97</v>
      </c>
      <c r="G2007">
        <v>15472</v>
      </c>
      <c r="H2007" t="s">
        <v>446</v>
      </c>
      <c r="I2007">
        <v>2</v>
      </c>
      <c r="J2007" t="s">
        <v>105</v>
      </c>
      <c r="K2007" s="19">
        <v>0.35416666666666669</v>
      </c>
      <c r="L2007" s="19">
        <v>0.54166666666666663</v>
      </c>
      <c r="M2007">
        <v>4.5</v>
      </c>
      <c r="N2007">
        <v>0</v>
      </c>
      <c r="O2007">
        <v>76</v>
      </c>
      <c r="P2007">
        <v>76</v>
      </c>
      <c r="Q2007" t="s">
        <v>97</v>
      </c>
      <c r="R2007">
        <v>30</v>
      </c>
      <c r="S2007" s="19">
        <v>0.52083333333333337</v>
      </c>
      <c r="T2007">
        <v>0</v>
      </c>
      <c r="U2007" s="19">
        <v>0.41666666666666669</v>
      </c>
      <c r="V2007" t="s">
        <v>97</v>
      </c>
      <c r="W2007">
        <v>4</v>
      </c>
      <c r="X2007" t="s">
        <v>100</v>
      </c>
      <c r="Y2007" t="b">
        <v>0</v>
      </c>
    </row>
    <row r="2008" spans="1:25" x14ac:dyDescent="0.25">
      <c r="A2008" t="s">
        <v>92</v>
      </c>
      <c r="B2008" t="s">
        <v>426</v>
      </c>
      <c r="C2008" t="s">
        <v>290</v>
      </c>
      <c r="D2008" t="s">
        <v>172</v>
      </c>
      <c r="E2008" t="s">
        <v>285</v>
      </c>
      <c r="F2008" t="s">
        <v>97</v>
      </c>
      <c r="G2008">
        <v>15472</v>
      </c>
      <c r="H2008" t="s">
        <v>446</v>
      </c>
      <c r="I2008">
        <v>2</v>
      </c>
      <c r="J2008" t="s">
        <v>99</v>
      </c>
      <c r="K2008" s="19">
        <v>0.35416666666666669</v>
      </c>
      <c r="L2008" s="19">
        <v>0.54166666666666663</v>
      </c>
      <c r="M2008">
        <v>4.5</v>
      </c>
      <c r="N2008">
        <v>0</v>
      </c>
      <c r="O2008">
        <v>76</v>
      </c>
      <c r="P2008">
        <v>76</v>
      </c>
      <c r="Q2008" t="s">
        <v>97</v>
      </c>
      <c r="R2008">
        <v>30</v>
      </c>
      <c r="S2008" s="19">
        <v>0.52083333333333337</v>
      </c>
      <c r="T2008">
        <v>0</v>
      </c>
      <c r="U2008" s="19"/>
      <c r="V2008" t="s">
        <v>97</v>
      </c>
      <c r="W2008">
        <v>4</v>
      </c>
      <c r="X2008" t="s">
        <v>100</v>
      </c>
      <c r="Y2008" t="b">
        <v>0</v>
      </c>
    </row>
    <row r="2009" spans="1:25" x14ac:dyDescent="0.25">
      <c r="A2009" t="s">
        <v>92</v>
      </c>
      <c r="B2009" t="s">
        <v>426</v>
      </c>
      <c r="C2009" t="s">
        <v>290</v>
      </c>
      <c r="D2009" t="s">
        <v>172</v>
      </c>
      <c r="E2009" t="s">
        <v>285</v>
      </c>
      <c r="F2009" t="s">
        <v>97</v>
      </c>
      <c r="G2009">
        <v>15472</v>
      </c>
      <c r="H2009" t="s">
        <v>446</v>
      </c>
      <c r="I2009">
        <v>2</v>
      </c>
      <c r="J2009" t="s">
        <v>101</v>
      </c>
      <c r="K2009" s="19">
        <v>0.35416666666666669</v>
      </c>
      <c r="L2009" s="19">
        <v>0.54166666666666663</v>
      </c>
      <c r="M2009">
        <v>4.5</v>
      </c>
      <c r="N2009">
        <v>0</v>
      </c>
      <c r="O2009">
        <v>76</v>
      </c>
      <c r="P2009">
        <v>76</v>
      </c>
      <c r="Q2009" t="s">
        <v>97</v>
      </c>
      <c r="R2009">
        <v>30</v>
      </c>
      <c r="S2009" s="19">
        <v>0.52083333333333337</v>
      </c>
      <c r="T2009">
        <v>0</v>
      </c>
      <c r="U2009" s="19"/>
      <c r="V2009" t="s">
        <v>97</v>
      </c>
      <c r="W2009">
        <v>4</v>
      </c>
      <c r="X2009" t="s">
        <v>100</v>
      </c>
      <c r="Y2009" t="b">
        <v>0</v>
      </c>
    </row>
    <row r="2010" spans="1:25" x14ac:dyDescent="0.25">
      <c r="A2010" t="s">
        <v>92</v>
      </c>
      <c r="B2010" t="s">
        <v>426</v>
      </c>
      <c r="C2010" t="s">
        <v>290</v>
      </c>
      <c r="D2010" t="s">
        <v>172</v>
      </c>
      <c r="E2010" t="s">
        <v>285</v>
      </c>
      <c r="F2010" t="s">
        <v>97</v>
      </c>
      <c r="G2010">
        <v>15472</v>
      </c>
      <c r="H2010" t="s">
        <v>446</v>
      </c>
      <c r="I2010">
        <v>2</v>
      </c>
      <c r="J2010" t="s">
        <v>102</v>
      </c>
      <c r="K2010" s="19">
        <v>0.35416666666666669</v>
      </c>
      <c r="L2010" s="19">
        <v>0.54166666666666663</v>
      </c>
      <c r="M2010">
        <v>4.5</v>
      </c>
      <c r="N2010">
        <v>0</v>
      </c>
      <c r="O2010">
        <v>76</v>
      </c>
      <c r="P2010">
        <v>76</v>
      </c>
      <c r="Q2010" t="s">
        <v>97</v>
      </c>
      <c r="R2010">
        <v>30</v>
      </c>
      <c r="S2010" s="19">
        <v>0.52083333333333337</v>
      </c>
      <c r="T2010">
        <v>0</v>
      </c>
      <c r="U2010" s="19"/>
      <c r="V2010" t="s">
        <v>97</v>
      </c>
      <c r="W2010">
        <v>4</v>
      </c>
      <c r="X2010" t="s">
        <v>100</v>
      </c>
      <c r="Y2010" t="b">
        <v>0</v>
      </c>
    </row>
    <row r="2011" spans="1:25" x14ac:dyDescent="0.25">
      <c r="A2011" t="s">
        <v>92</v>
      </c>
      <c r="B2011" t="s">
        <v>426</v>
      </c>
      <c r="C2011" t="s">
        <v>290</v>
      </c>
      <c r="D2011" t="s">
        <v>172</v>
      </c>
      <c r="E2011" t="s">
        <v>285</v>
      </c>
      <c r="F2011" t="s">
        <v>97</v>
      </c>
      <c r="G2011">
        <v>15472</v>
      </c>
      <c r="H2011" t="s">
        <v>446</v>
      </c>
      <c r="I2011">
        <v>2</v>
      </c>
      <c r="J2011" t="s">
        <v>103</v>
      </c>
      <c r="K2011" s="19">
        <v>0.35416666666666669</v>
      </c>
      <c r="L2011" s="19">
        <v>0.54166666666666663</v>
      </c>
      <c r="M2011">
        <v>4.5</v>
      </c>
      <c r="N2011">
        <v>0</v>
      </c>
      <c r="O2011">
        <v>76</v>
      </c>
      <c r="P2011">
        <v>76</v>
      </c>
      <c r="Q2011" t="s">
        <v>97</v>
      </c>
      <c r="R2011">
        <v>30</v>
      </c>
      <c r="S2011" s="19">
        <v>0.52083333333333337</v>
      </c>
      <c r="T2011">
        <v>0</v>
      </c>
      <c r="U2011" s="19"/>
      <c r="V2011" t="s">
        <v>97</v>
      </c>
      <c r="W2011">
        <v>4</v>
      </c>
      <c r="X2011" t="s">
        <v>100</v>
      </c>
      <c r="Y2011" t="b">
        <v>0</v>
      </c>
    </row>
    <row r="2012" spans="1:25" x14ac:dyDescent="0.25">
      <c r="A2012" t="s">
        <v>92</v>
      </c>
      <c r="B2012" t="s">
        <v>426</v>
      </c>
      <c r="C2012" t="s">
        <v>290</v>
      </c>
      <c r="D2012" t="s">
        <v>172</v>
      </c>
      <c r="E2012" t="s">
        <v>287</v>
      </c>
      <c r="F2012" t="s">
        <v>97</v>
      </c>
      <c r="G2012">
        <v>20834</v>
      </c>
      <c r="H2012" t="s">
        <v>301</v>
      </c>
      <c r="I2012">
        <v>2</v>
      </c>
      <c r="J2012" t="s">
        <v>101</v>
      </c>
      <c r="K2012" s="19">
        <v>0.375</v>
      </c>
      <c r="L2012" s="19">
        <v>0.64583333333333337</v>
      </c>
      <c r="M2012">
        <v>6.5</v>
      </c>
      <c r="N2012">
        <v>213.12</v>
      </c>
      <c r="O2012">
        <v>40</v>
      </c>
      <c r="P2012">
        <v>76</v>
      </c>
      <c r="Q2012" t="s">
        <v>97</v>
      </c>
      <c r="R2012">
        <v>30</v>
      </c>
      <c r="S2012" s="19">
        <v>0.51041666666666663</v>
      </c>
      <c r="U2012" s="19"/>
      <c r="V2012" t="s">
        <v>97</v>
      </c>
      <c r="W2012">
        <v>6</v>
      </c>
      <c r="X2012" t="s">
        <v>100</v>
      </c>
      <c r="Y2012" t="b">
        <v>0</v>
      </c>
    </row>
    <row r="2013" spans="1:25" x14ac:dyDescent="0.25">
      <c r="A2013" t="s">
        <v>92</v>
      </c>
      <c r="B2013" t="s">
        <v>426</v>
      </c>
      <c r="C2013" t="s">
        <v>290</v>
      </c>
      <c r="D2013" t="s">
        <v>172</v>
      </c>
      <c r="E2013" t="s">
        <v>287</v>
      </c>
      <c r="F2013" t="s">
        <v>97</v>
      </c>
      <c r="G2013">
        <v>20834</v>
      </c>
      <c r="H2013" t="s">
        <v>301</v>
      </c>
      <c r="I2013">
        <v>2</v>
      </c>
      <c r="J2013" t="s">
        <v>103</v>
      </c>
      <c r="K2013" s="19">
        <v>0.375</v>
      </c>
      <c r="L2013" s="19">
        <v>0.64583333333333337</v>
      </c>
      <c r="M2013">
        <v>6.5</v>
      </c>
      <c r="N2013">
        <v>213.12</v>
      </c>
      <c r="O2013">
        <v>40</v>
      </c>
      <c r="P2013">
        <v>76</v>
      </c>
      <c r="Q2013" t="s">
        <v>97</v>
      </c>
      <c r="R2013">
        <v>30</v>
      </c>
      <c r="S2013" s="19">
        <v>0.58333333333333337</v>
      </c>
      <c r="T2013">
        <v>0</v>
      </c>
      <c r="U2013" s="19"/>
      <c r="V2013" t="s">
        <v>97</v>
      </c>
      <c r="W2013">
        <v>6</v>
      </c>
      <c r="X2013" t="s">
        <v>100</v>
      </c>
      <c r="Y2013" t="b">
        <v>0</v>
      </c>
    </row>
    <row r="2014" spans="1:25" x14ac:dyDescent="0.25">
      <c r="A2014" t="s">
        <v>92</v>
      </c>
      <c r="B2014" t="s">
        <v>447</v>
      </c>
      <c r="C2014" t="s">
        <v>320</v>
      </c>
      <c r="D2014" t="s">
        <v>172</v>
      </c>
      <c r="E2014" t="s">
        <v>173</v>
      </c>
      <c r="F2014" t="s">
        <v>97</v>
      </c>
      <c r="H2014" t="s">
        <v>97</v>
      </c>
      <c r="I2014">
        <v>1</v>
      </c>
      <c r="J2014" t="s">
        <v>105</v>
      </c>
      <c r="K2014" s="19">
        <v>0.29166666666666669</v>
      </c>
      <c r="L2014" s="19">
        <v>0.60416666666666663</v>
      </c>
      <c r="M2014">
        <v>7.5</v>
      </c>
      <c r="N2014">
        <v>203.35</v>
      </c>
      <c r="O2014">
        <v>0</v>
      </c>
      <c r="P2014">
        <v>0</v>
      </c>
      <c r="Q2014" t="s">
        <v>97</v>
      </c>
      <c r="R2014">
        <v>30</v>
      </c>
      <c r="S2014" s="19">
        <v>0.54166666666666663</v>
      </c>
      <c r="T2014">
        <v>0</v>
      </c>
      <c r="U2014" s="19"/>
      <c r="V2014" t="s">
        <v>448</v>
      </c>
      <c r="W2014">
        <v>7</v>
      </c>
      <c r="X2014" t="s">
        <v>100</v>
      </c>
      <c r="Y2014" t="b">
        <v>0</v>
      </c>
    </row>
    <row r="2015" spans="1:25" x14ac:dyDescent="0.25">
      <c r="A2015" t="s">
        <v>92</v>
      </c>
      <c r="B2015" t="s">
        <v>447</v>
      </c>
      <c r="C2015" t="s">
        <v>320</v>
      </c>
      <c r="D2015" t="s">
        <v>172</v>
      </c>
      <c r="E2015" t="s">
        <v>173</v>
      </c>
      <c r="F2015" t="s">
        <v>97</v>
      </c>
      <c r="H2015" t="s">
        <v>97</v>
      </c>
      <c r="I2015">
        <v>1</v>
      </c>
      <c r="J2015" t="s">
        <v>99</v>
      </c>
      <c r="K2015" s="19">
        <v>0.29166666666666669</v>
      </c>
      <c r="L2015" s="19">
        <v>0.60416666666666663</v>
      </c>
      <c r="M2015">
        <v>7.5</v>
      </c>
      <c r="N2015">
        <v>203.35</v>
      </c>
      <c r="O2015">
        <v>0</v>
      </c>
      <c r="P2015">
        <v>0</v>
      </c>
      <c r="Q2015" t="s">
        <v>97</v>
      </c>
      <c r="R2015">
        <v>30</v>
      </c>
      <c r="S2015" s="19">
        <v>0.5</v>
      </c>
      <c r="T2015">
        <v>0</v>
      </c>
      <c r="U2015" s="19"/>
      <c r="V2015" t="s">
        <v>449</v>
      </c>
      <c r="W2015">
        <v>7</v>
      </c>
      <c r="X2015" t="s">
        <v>100</v>
      </c>
      <c r="Y2015" t="b">
        <v>0</v>
      </c>
    </row>
    <row r="2016" spans="1:25" x14ac:dyDescent="0.25">
      <c r="A2016" t="s">
        <v>92</v>
      </c>
      <c r="B2016" t="s">
        <v>447</v>
      </c>
      <c r="C2016" t="s">
        <v>320</v>
      </c>
      <c r="D2016" t="s">
        <v>172</v>
      </c>
      <c r="E2016" t="s">
        <v>173</v>
      </c>
      <c r="F2016" t="s">
        <v>97</v>
      </c>
      <c r="H2016" t="s">
        <v>97</v>
      </c>
      <c r="I2016">
        <v>1</v>
      </c>
      <c r="J2016" t="s">
        <v>99</v>
      </c>
      <c r="K2016" s="19">
        <v>0.29166666666666669</v>
      </c>
      <c r="L2016" s="19">
        <v>0.60416666666666663</v>
      </c>
      <c r="M2016">
        <v>7.5</v>
      </c>
      <c r="N2016">
        <v>203.35</v>
      </c>
      <c r="O2016">
        <v>0</v>
      </c>
      <c r="P2016">
        <v>0</v>
      </c>
      <c r="Q2016" t="s">
        <v>97</v>
      </c>
      <c r="R2016">
        <v>30</v>
      </c>
      <c r="S2016" s="19">
        <v>0.54166666666666663</v>
      </c>
      <c r="T2016">
        <v>0</v>
      </c>
      <c r="U2016" s="19"/>
      <c r="V2016" t="s">
        <v>448</v>
      </c>
      <c r="W2016">
        <v>7</v>
      </c>
      <c r="X2016" t="s">
        <v>100</v>
      </c>
      <c r="Y2016" t="b">
        <v>0</v>
      </c>
    </row>
    <row r="2017" spans="1:25" x14ac:dyDescent="0.25">
      <c r="A2017" t="s">
        <v>92</v>
      </c>
      <c r="B2017" t="s">
        <v>447</v>
      </c>
      <c r="C2017" t="s">
        <v>320</v>
      </c>
      <c r="D2017" t="s">
        <v>172</v>
      </c>
      <c r="E2017" t="s">
        <v>173</v>
      </c>
      <c r="F2017" t="s">
        <v>97</v>
      </c>
      <c r="H2017" t="s">
        <v>97</v>
      </c>
      <c r="I2017">
        <v>1</v>
      </c>
      <c r="J2017" t="s">
        <v>113</v>
      </c>
      <c r="K2017" s="19">
        <v>0.29166666666666669</v>
      </c>
      <c r="L2017" s="19">
        <v>0.60416666666666663</v>
      </c>
      <c r="M2017">
        <v>7.5</v>
      </c>
      <c r="N2017">
        <v>305.02</v>
      </c>
      <c r="O2017">
        <v>0</v>
      </c>
      <c r="P2017">
        <v>0</v>
      </c>
      <c r="Q2017" t="s">
        <v>97</v>
      </c>
      <c r="R2017">
        <v>30</v>
      </c>
      <c r="S2017" s="19">
        <v>0.5</v>
      </c>
      <c r="T2017">
        <v>0</v>
      </c>
      <c r="U2017" s="19"/>
      <c r="V2017" t="s">
        <v>450</v>
      </c>
      <c r="W2017">
        <v>7</v>
      </c>
      <c r="X2017" t="s">
        <v>100</v>
      </c>
      <c r="Y2017" t="b">
        <v>0</v>
      </c>
    </row>
    <row r="2018" spans="1:25" x14ac:dyDescent="0.25">
      <c r="A2018" t="s">
        <v>92</v>
      </c>
      <c r="B2018" t="s">
        <v>447</v>
      </c>
      <c r="C2018" t="s">
        <v>320</v>
      </c>
      <c r="D2018" t="s">
        <v>172</v>
      </c>
      <c r="E2018" t="s">
        <v>173</v>
      </c>
      <c r="F2018" t="s">
        <v>97</v>
      </c>
      <c r="H2018" t="s">
        <v>97</v>
      </c>
      <c r="I2018">
        <v>1</v>
      </c>
      <c r="J2018" t="s">
        <v>114</v>
      </c>
      <c r="K2018" s="19">
        <v>0.29166666666666669</v>
      </c>
      <c r="L2018" s="19">
        <v>0.60416666666666663</v>
      </c>
      <c r="M2018">
        <v>7.5</v>
      </c>
      <c r="N2018">
        <v>355.86</v>
      </c>
      <c r="O2018">
        <v>0</v>
      </c>
      <c r="P2018">
        <v>0</v>
      </c>
      <c r="Q2018" t="s">
        <v>97</v>
      </c>
      <c r="R2018">
        <v>30</v>
      </c>
      <c r="S2018" s="19">
        <v>0.5</v>
      </c>
      <c r="T2018">
        <v>0</v>
      </c>
      <c r="U2018" s="19"/>
      <c r="V2018" t="s">
        <v>449</v>
      </c>
      <c r="W2018">
        <v>7</v>
      </c>
      <c r="X2018" t="s">
        <v>100</v>
      </c>
      <c r="Y2018" t="b">
        <v>0</v>
      </c>
    </row>
    <row r="2019" spans="1:25" x14ac:dyDescent="0.25">
      <c r="A2019" t="s">
        <v>92</v>
      </c>
      <c r="B2019" t="s">
        <v>447</v>
      </c>
      <c r="C2019" t="s">
        <v>320</v>
      </c>
      <c r="D2019" t="s">
        <v>172</v>
      </c>
      <c r="E2019" t="s">
        <v>173</v>
      </c>
      <c r="F2019" t="s">
        <v>97</v>
      </c>
      <c r="H2019" t="s">
        <v>97</v>
      </c>
      <c r="I2019">
        <v>1</v>
      </c>
      <c r="J2019" t="s">
        <v>114</v>
      </c>
      <c r="K2019" s="19">
        <v>0.29166666666666669</v>
      </c>
      <c r="L2019" s="19">
        <v>0.60416666666666663</v>
      </c>
      <c r="M2019">
        <v>7.5</v>
      </c>
      <c r="N2019">
        <v>355.86</v>
      </c>
      <c r="O2019">
        <v>0</v>
      </c>
      <c r="P2019">
        <v>0</v>
      </c>
      <c r="Q2019" t="s">
        <v>97</v>
      </c>
      <c r="R2019">
        <v>30</v>
      </c>
      <c r="S2019" s="19">
        <v>0.54166666666666663</v>
      </c>
      <c r="T2019">
        <v>0</v>
      </c>
      <c r="U2019" s="19"/>
      <c r="V2019" t="s">
        <v>448</v>
      </c>
      <c r="W2019">
        <v>7</v>
      </c>
      <c r="X2019" t="s">
        <v>100</v>
      </c>
      <c r="Y2019" t="b">
        <v>0</v>
      </c>
    </row>
    <row r="2020" spans="1:25" x14ac:dyDescent="0.25">
      <c r="A2020" t="s">
        <v>92</v>
      </c>
      <c r="B2020" t="s">
        <v>447</v>
      </c>
      <c r="C2020" t="s">
        <v>320</v>
      </c>
      <c r="D2020" t="s">
        <v>172</v>
      </c>
      <c r="E2020" t="s">
        <v>173</v>
      </c>
      <c r="F2020" t="s">
        <v>97</v>
      </c>
      <c r="H2020" t="s">
        <v>97</v>
      </c>
      <c r="I2020">
        <v>1</v>
      </c>
      <c r="J2020" t="s">
        <v>101</v>
      </c>
      <c r="K2020" s="19">
        <v>0.29166666666666669</v>
      </c>
      <c r="L2020" s="19">
        <v>0.60416666666666663</v>
      </c>
      <c r="M2020">
        <v>7.5</v>
      </c>
      <c r="N2020">
        <v>203.35</v>
      </c>
      <c r="O2020">
        <v>0</v>
      </c>
      <c r="P2020">
        <v>0</v>
      </c>
      <c r="Q2020" t="s">
        <v>97</v>
      </c>
      <c r="R2020">
        <v>30</v>
      </c>
      <c r="S2020" s="19">
        <v>0.5</v>
      </c>
      <c r="T2020">
        <v>0</v>
      </c>
      <c r="U2020" s="19"/>
      <c r="V2020" t="s">
        <v>450</v>
      </c>
      <c r="W2020">
        <v>7</v>
      </c>
      <c r="X2020" t="s">
        <v>100</v>
      </c>
      <c r="Y2020" t="b">
        <v>0</v>
      </c>
    </row>
    <row r="2021" spans="1:25" x14ac:dyDescent="0.25">
      <c r="A2021" t="s">
        <v>92</v>
      </c>
      <c r="B2021" t="s">
        <v>447</v>
      </c>
      <c r="C2021" t="s">
        <v>320</v>
      </c>
      <c r="D2021" t="s">
        <v>172</v>
      </c>
      <c r="E2021" t="s">
        <v>173</v>
      </c>
      <c r="F2021" t="s">
        <v>97</v>
      </c>
      <c r="H2021" t="s">
        <v>97</v>
      </c>
      <c r="I2021">
        <v>1</v>
      </c>
      <c r="J2021" t="s">
        <v>101</v>
      </c>
      <c r="K2021" s="19">
        <v>0.29166666666666669</v>
      </c>
      <c r="L2021" s="19">
        <v>0.60416666666666663</v>
      </c>
      <c r="M2021">
        <v>7.5</v>
      </c>
      <c r="N2021">
        <v>203.35</v>
      </c>
      <c r="O2021">
        <v>0</v>
      </c>
      <c r="P2021">
        <v>0</v>
      </c>
      <c r="Q2021" t="s">
        <v>97</v>
      </c>
      <c r="R2021">
        <v>30</v>
      </c>
      <c r="S2021" s="19">
        <v>0.54166666666666663</v>
      </c>
      <c r="T2021">
        <v>0</v>
      </c>
      <c r="U2021" s="19"/>
      <c r="V2021" t="s">
        <v>448</v>
      </c>
      <c r="W2021">
        <v>7</v>
      </c>
      <c r="X2021" t="s">
        <v>100</v>
      </c>
      <c r="Y2021" t="b">
        <v>0</v>
      </c>
    </row>
    <row r="2022" spans="1:25" x14ac:dyDescent="0.25">
      <c r="A2022" t="s">
        <v>92</v>
      </c>
      <c r="B2022" t="s">
        <v>447</v>
      </c>
      <c r="C2022" t="s">
        <v>320</v>
      </c>
      <c r="D2022" t="s">
        <v>172</v>
      </c>
      <c r="E2022" t="s">
        <v>173</v>
      </c>
      <c r="F2022" t="s">
        <v>97</v>
      </c>
      <c r="H2022" t="s">
        <v>97</v>
      </c>
      <c r="I2022">
        <v>1</v>
      </c>
      <c r="J2022" t="s">
        <v>102</v>
      </c>
      <c r="K2022" s="19">
        <v>0.29166666666666669</v>
      </c>
      <c r="L2022" s="19">
        <v>0.60416666666666663</v>
      </c>
      <c r="M2022">
        <v>7.5</v>
      </c>
      <c r="N2022">
        <v>203.35</v>
      </c>
      <c r="O2022">
        <v>0</v>
      </c>
      <c r="P2022">
        <v>0</v>
      </c>
      <c r="Q2022" t="s">
        <v>97</v>
      </c>
      <c r="R2022">
        <v>30</v>
      </c>
      <c r="S2022" s="19">
        <v>0.54166666666666663</v>
      </c>
      <c r="T2022">
        <v>0</v>
      </c>
      <c r="U2022" s="19"/>
      <c r="V2022" t="s">
        <v>448</v>
      </c>
      <c r="W2022">
        <v>7</v>
      </c>
      <c r="X2022" t="s">
        <v>100</v>
      </c>
      <c r="Y2022" t="b">
        <v>0</v>
      </c>
    </row>
    <row r="2023" spans="1:25" x14ac:dyDescent="0.25">
      <c r="A2023" t="s">
        <v>92</v>
      </c>
      <c r="B2023" t="s">
        <v>447</v>
      </c>
      <c r="C2023" t="s">
        <v>320</v>
      </c>
      <c r="D2023" t="s">
        <v>172</v>
      </c>
      <c r="E2023" t="s">
        <v>173</v>
      </c>
      <c r="F2023" t="s">
        <v>97</v>
      </c>
      <c r="H2023" t="s">
        <v>97</v>
      </c>
      <c r="I2023">
        <v>1</v>
      </c>
      <c r="J2023" t="s">
        <v>103</v>
      </c>
      <c r="K2023" s="19">
        <v>0.29166666666666669</v>
      </c>
      <c r="L2023" s="19">
        <v>0.60416666666666663</v>
      </c>
      <c r="M2023">
        <v>7.5</v>
      </c>
      <c r="N2023">
        <v>203.35</v>
      </c>
      <c r="O2023">
        <v>0</v>
      </c>
      <c r="P2023">
        <v>0</v>
      </c>
      <c r="Q2023" t="s">
        <v>97</v>
      </c>
      <c r="R2023">
        <v>30</v>
      </c>
      <c r="S2023" s="19">
        <v>0.5</v>
      </c>
      <c r="T2023">
        <v>0</v>
      </c>
      <c r="U2023" s="19"/>
      <c r="V2023" t="s">
        <v>450</v>
      </c>
      <c r="W2023">
        <v>7</v>
      </c>
      <c r="X2023" t="s">
        <v>100</v>
      </c>
      <c r="Y2023" t="b">
        <v>0</v>
      </c>
    </row>
    <row r="2024" spans="1:25" x14ac:dyDescent="0.25">
      <c r="A2024" t="s">
        <v>92</v>
      </c>
      <c r="B2024" t="s">
        <v>447</v>
      </c>
      <c r="C2024" t="s">
        <v>320</v>
      </c>
      <c r="D2024" t="s">
        <v>172</v>
      </c>
      <c r="E2024" t="s">
        <v>173</v>
      </c>
      <c r="F2024" t="s">
        <v>97</v>
      </c>
      <c r="H2024" t="s">
        <v>97</v>
      </c>
      <c r="I2024">
        <v>1</v>
      </c>
      <c r="J2024" t="s">
        <v>103</v>
      </c>
      <c r="K2024" s="19">
        <v>0.29166666666666669</v>
      </c>
      <c r="L2024" s="19">
        <v>0.60416666666666663</v>
      </c>
      <c r="M2024">
        <v>7.5</v>
      </c>
      <c r="N2024">
        <v>203.35</v>
      </c>
      <c r="O2024">
        <v>0</v>
      </c>
      <c r="P2024">
        <v>0</v>
      </c>
      <c r="Q2024" t="s">
        <v>97</v>
      </c>
      <c r="R2024">
        <v>30</v>
      </c>
      <c r="S2024" s="19">
        <v>0.5</v>
      </c>
      <c r="T2024">
        <v>0</v>
      </c>
      <c r="U2024" s="19">
        <v>0.41666666666666669</v>
      </c>
      <c r="V2024" t="s">
        <v>449</v>
      </c>
      <c r="W2024">
        <v>7</v>
      </c>
      <c r="X2024" t="s">
        <v>100</v>
      </c>
      <c r="Y2024" t="b">
        <v>0</v>
      </c>
    </row>
    <row r="2025" spans="1:25" x14ac:dyDescent="0.25">
      <c r="A2025" t="s">
        <v>92</v>
      </c>
      <c r="B2025" t="s">
        <v>447</v>
      </c>
      <c r="C2025" t="s">
        <v>320</v>
      </c>
      <c r="D2025" t="s">
        <v>172</v>
      </c>
      <c r="E2025" t="s">
        <v>173</v>
      </c>
      <c r="F2025" t="s">
        <v>97</v>
      </c>
      <c r="H2025" t="s">
        <v>97</v>
      </c>
      <c r="I2025">
        <v>1</v>
      </c>
      <c r="J2025" t="s">
        <v>103</v>
      </c>
      <c r="K2025" s="19">
        <v>0.29166666666666669</v>
      </c>
      <c r="L2025" s="19">
        <v>0.60416666666666663</v>
      </c>
      <c r="M2025">
        <v>7.5</v>
      </c>
      <c r="N2025">
        <v>203.35</v>
      </c>
      <c r="O2025">
        <v>0</v>
      </c>
      <c r="P2025">
        <v>0</v>
      </c>
      <c r="Q2025" t="s">
        <v>97</v>
      </c>
      <c r="R2025">
        <v>30</v>
      </c>
      <c r="S2025" s="19">
        <v>0.54166666666666663</v>
      </c>
      <c r="T2025">
        <v>0</v>
      </c>
      <c r="U2025" s="19"/>
      <c r="V2025" t="s">
        <v>448</v>
      </c>
      <c r="W2025">
        <v>7</v>
      </c>
      <c r="X2025" t="s">
        <v>100</v>
      </c>
      <c r="Y2025" t="b">
        <v>0</v>
      </c>
    </row>
    <row r="2026" spans="1:25" x14ac:dyDescent="0.25">
      <c r="A2026" t="s">
        <v>92</v>
      </c>
      <c r="B2026" t="s">
        <v>447</v>
      </c>
      <c r="C2026" t="s">
        <v>320</v>
      </c>
      <c r="D2026" t="s">
        <v>172</v>
      </c>
      <c r="E2026" t="s">
        <v>173</v>
      </c>
      <c r="F2026" t="s">
        <v>97</v>
      </c>
      <c r="H2026" t="s">
        <v>97</v>
      </c>
      <c r="I2026">
        <v>2</v>
      </c>
      <c r="J2026" t="s">
        <v>105</v>
      </c>
      <c r="K2026" s="19">
        <v>0.29166666666666669</v>
      </c>
      <c r="L2026" s="19">
        <v>0.60416666666666663</v>
      </c>
      <c r="M2026">
        <v>7.5</v>
      </c>
      <c r="N2026">
        <v>203.35</v>
      </c>
      <c r="O2026">
        <v>0</v>
      </c>
      <c r="P2026">
        <v>0</v>
      </c>
      <c r="Q2026" t="s">
        <v>97</v>
      </c>
      <c r="R2026">
        <v>30</v>
      </c>
      <c r="S2026" s="19">
        <v>0.5</v>
      </c>
      <c r="T2026">
        <v>0</v>
      </c>
      <c r="U2026" s="19"/>
      <c r="V2026" t="s">
        <v>449</v>
      </c>
      <c r="W2026">
        <v>7</v>
      </c>
      <c r="X2026" t="s">
        <v>100</v>
      </c>
      <c r="Y2026" t="b">
        <v>0</v>
      </c>
    </row>
    <row r="2027" spans="1:25" x14ac:dyDescent="0.25">
      <c r="A2027" t="s">
        <v>92</v>
      </c>
      <c r="B2027" t="s">
        <v>447</v>
      </c>
      <c r="C2027" t="s">
        <v>320</v>
      </c>
      <c r="D2027" t="s">
        <v>172</v>
      </c>
      <c r="E2027" t="s">
        <v>173</v>
      </c>
      <c r="F2027" t="s">
        <v>97</v>
      </c>
      <c r="H2027" t="s">
        <v>97</v>
      </c>
      <c r="I2027">
        <v>2</v>
      </c>
      <c r="J2027" t="s">
        <v>105</v>
      </c>
      <c r="K2027" s="19">
        <v>0.29166666666666669</v>
      </c>
      <c r="L2027" s="19">
        <v>0.60416666666666663</v>
      </c>
      <c r="M2027">
        <v>7.5</v>
      </c>
      <c r="N2027">
        <v>203.35</v>
      </c>
      <c r="O2027">
        <v>0</v>
      </c>
      <c r="P2027">
        <v>0</v>
      </c>
      <c r="Q2027" t="s">
        <v>97</v>
      </c>
      <c r="R2027">
        <v>30</v>
      </c>
      <c r="S2027" s="19">
        <v>0.54166666666666663</v>
      </c>
      <c r="T2027">
        <v>0</v>
      </c>
      <c r="U2027" s="19"/>
      <c r="V2027" t="s">
        <v>448</v>
      </c>
      <c r="W2027">
        <v>7</v>
      </c>
      <c r="X2027" t="s">
        <v>100</v>
      </c>
      <c r="Y2027" t="b">
        <v>0</v>
      </c>
    </row>
    <row r="2028" spans="1:25" x14ac:dyDescent="0.25">
      <c r="A2028" t="s">
        <v>92</v>
      </c>
      <c r="B2028" t="s">
        <v>447</v>
      </c>
      <c r="C2028" t="s">
        <v>320</v>
      </c>
      <c r="D2028" t="s">
        <v>172</v>
      </c>
      <c r="E2028" t="s">
        <v>173</v>
      </c>
      <c r="F2028" t="s">
        <v>97</v>
      </c>
      <c r="H2028" t="s">
        <v>97</v>
      </c>
      <c r="I2028">
        <v>2</v>
      </c>
      <c r="J2028" t="s">
        <v>99</v>
      </c>
      <c r="K2028" s="19">
        <v>0.29166666666666669</v>
      </c>
      <c r="L2028" s="19">
        <v>0.60416666666666663</v>
      </c>
      <c r="M2028">
        <v>7.5</v>
      </c>
      <c r="N2028">
        <v>203.35</v>
      </c>
      <c r="O2028">
        <v>0</v>
      </c>
      <c r="P2028">
        <v>0</v>
      </c>
      <c r="Q2028" t="s">
        <v>97</v>
      </c>
      <c r="R2028">
        <v>30</v>
      </c>
      <c r="S2028" s="19">
        <v>0.5</v>
      </c>
      <c r="T2028">
        <v>0</v>
      </c>
      <c r="U2028" s="19"/>
      <c r="V2028" t="s">
        <v>450</v>
      </c>
      <c r="W2028">
        <v>7</v>
      </c>
      <c r="X2028" t="s">
        <v>100</v>
      </c>
      <c r="Y2028" t="b">
        <v>0</v>
      </c>
    </row>
    <row r="2029" spans="1:25" x14ac:dyDescent="0.25">
      <c r="A2029" t="s">
        <v>92</v>
      </c>
      <c r="B2029" t="s">
        <v>447</v>
      </c>
      <c r="C2029" t="s">
        <v>320</v>
      </c>
      <c r="D2029" t="s">
        <v>172</v>
      </c>
      <c r="E2029" t="s">
        <v>173</v>
      </c>
      <c r="F2029" t="s">
        <v>97</v>
      </c>
      <c r="H2029" t="s">
        <v>97</v>
      </c>
      <c r="I2029">
        <v>2</v>
      </c>
      <c r="J2029" t="s">
        <v>99</v>
      </c>
      <c r="K2029" s="19">
        <v>0.29166666666666669</v>
      </c>
      <c r="L2029" s="19">
        <v>0.60416666666666663</v>
      </c>
      <c r="M2029">
        <v>7.5</v>
      </c>
      <c r="N2029">
        <v>203.35</v>
      </c>
      <c r="O2029">
        <v>0</v>
      </c>
      <c r="P2029">
        <v>0</v>
      </c>
      <c r="Q2029" t="s">
        <v>97</v>
      </c>
      <c r="R2029">
        <v>30</v>
      </c>
      <c r="S2029" s="19">
        <v>0.5</v>
      </c>
      <c r="T2029">
        <v>0</v>
      </c>
      <c r="U2029" s="19"/>
      <c r="V2029" t="s">
        <v>449</v>
      </c>
      <c r="W2029">
        <v>7</v>
      </c>
      <c r="X2029" t="s">
        <v>100</v>
      </c>
      <c r="Y2029" t="b">
        <v>0</v>
      </c>
    </row>
    <row r="2030" spans="1:25" x14ac:dyDescent="0.25">
      <c r="A2030" t="s">
        <v>92</v>
      </c>
      <c r="B2030" t="s">
        <v>447</v>
      </c>
      <c r="C2030" t="s">
        <v>320</v>
      </c>
      <c r="D2030" t="s">
        <v>172</v>
      </c>
      <c r="E2030" t="s">
        <v>173</v>
      </c>
      <c r="F2030" t="s">
        <v>97</v>
      </c>
      <c r="H2030" t="s">
        <v>97</v>
      </c>
      <c r="I2030">
        <v>2</v>
      </c>
      <c r="J2030" t="s">
        <v>113</v>
      </c>
      <c r="K2030" s="19">
        <v>0.29166666666666669</v>
      </c>
      <c r="L2030" s="19">
        <v>0.60416666666666663</v>
      </c>
      <c r="M2030">
        <v>7.5</v>
      </c>
      <c r="N2030">
        <v>305.02</v>
      </c>
      <c r="O2030">
        <v>0</v>
      </c>
      <c r="P2030">
        <v>0</v>
      </c>
      <c r="Q2030" t="s">
        <v>97</v>
      </c>
      <c r="R2030">
        <v>30</v>
      </c>
      <c r="S2030" s="19">
        <v>0.5</v>
      </c>
      <c r="T2030">
        <v>0</v>
      </c>
      <c r="U2030" s="19"/>
      <c r="V2030" t="s">
        <v>450</v>
      </c>
      <c r="W2030">
        <v>7</v>
      </c>
      <c r="X2030" t="s">
        <v>100</v>
      </c>
      <c r="Y2030" t="b">
        <v>0</v>
      </c>
    </row>
    <row r="2031" spans="1:25" x14ac:dyDescent="0.25">
      <c r="A2031" t="s">
        <v>92</v>
      </c>
      <c r="B2031" t="s">
        <v>447</v>
      </c>
      <c r="C2031" t="s">
        <v>320</v>
      </c>
      <c r="D2031" t="s">
        <v>172</v>
      </c>
      <c r="E2031" t="s">
        <v>173</v>
      </c>
      <c r="F2031" t="s">
        <v>97</v>
      </c>
      <c r="H2031" t="s">
        <v>97</v>
      </c>
      <c r="I2031">
        <v>2</v>
      </c>
      <c r="J2031" t="s">
        <v>113</v>
      </c>
      <c r="K2031" s="19">
        <v>0.29166666666666669</v>
      </c>
      <c r="L2031" s="19">
        <v>0.60416666666666663</v>
      </c>
      <c r="M2031">
        <v>7.5</v>
      </c>
      <c r="N2031">
        <v>305.02</v>
      </c>
      <c r="O2031">
        <v>0</v>
      </c>
      <c r="P2031">
        <v>0</v>
      </c>
      <c r="Q2031" t="s">
        <v>97</v>
      </c>
      <c r="R2031">
        <v>30</v>
      </c>
      <c r="S2031" s="19">
        <v>0.5</v>
      </c>
      <c r="T2031">
        <v>0</v>
      </c>
      <c r="U2031" s="19"/>
      <c r="V2031" t="s">
        <v>449</v>
      </c>
      <c r="W2031">
        <v>7</v>
      </c>
      <c r="X2031" t="s">
        <v>100</v>
      </c>
      <c r="Y2031" t="b">
        <v>0</v>
      </c>
    </row>
    <row r="2032" spans="1:25" x14ac:dyDescent="0.25">
      <c r="A2032" t="s">
        <v>92</v>
      </c>
      <c r="B2032" t="s">
        <v>447</v>
      </c>
      <c r="C2032" t="s">
        <v>320</v>
      </c>
      <c r="D2032" t="s">
        <v>172</v>
      </c>
      <c r="E2032" t="s">
        <v>173</v>
      </c>
      <c r="F2032" t="s">
        <v>97</v>
      </c>
      <c r="H2032" t="s">
        <v>97</v>
      </c>
      <c r="I2032">
        <v>2</v>
      </c>
      <c r="J2032" t="s">
        <v>113</v>
      </c>
      <c r="K2032" s="19">
        <v>0.29166666666666669</v>
      </c>
      <c r="L2032" s="19">
        <v>0.60416666666666663</v>
      </c>
      <c r="M2032">
        <v>7.5</v>
      </c>
      <c r="N2032">
        <v>305.02</v>
      </c>
      <c r="O2032">
        <v>0</v>
      </c>
      <c r="P2032">
        <v>0</v>
      </c>
      <c r="Q2032" t="s">
        <v>97</v>
      </c>
      <c r="R2032">
        <v>30</v>
      </c>
      <c r="S2032" s="19">
        <v>0.54166666666666663</v>
      </c>
      <c r="T2032">
        <v>0</v>
      </c>
      <c r="U2032" s="19"/>
      <c r="V2032" t="s">
        <v>448</v>
      </c>
      <c r="W2032">
        <v>7</v>
      </c>
      <c r="X2032" t="s">
        <v>100</v>
      </c>
      <c r="Y2032" t="b">
        <v>0</v>
      </c>
    </row>
    <row r="2033" spans="1:25" x14ac:dyDescent="0.25">
      <c r="A2033" t="s">
        <v>92</v>
      </c>
      <c r="B2033" t="s">
        <v>447</v>
      </c>
      <c r="C2033" t="s">
        <v>320</v>
      </c>
      <c r="D2033" t="s">
        <v>172</v>
      </c>
      <c r="E2033" t="s">
        <v>173</v>
      </c>
      <c r="F2033" t="s">
        <v>97</v>
      </c>
      <c r="H2033" t="s">
        <v>97</v>
      </c>
      <c r="I2033">
        <v>2</v>
      </c>
      <c r="J2033" t="s">
        <v>114</v>
      </c>
      <c r="K2033" s="19">
        <v>0.29166666666666669</v>
      </c>
      <c r="L2033" s="19">
        <v>0.60416666666666663</v>
      </c>
      <c r="M2033">
        <v>7.5</v>
      </c>
      <c r="N2033">
        <v>355.86</v>
      </c>
      <c r="O2033">
        <v>0</v>
      </c>
      <c r="P2033">
        <v>0</v>
      </c>
      <c r="Q2033" t="s">
        <v>97</v>
      </c>
      <c r="R2033">
        <v>30</v>
      </c>
      <c r="S2033" s="19">
        <v>0.5</v>
      </c>
      <c r="T2033">
        <v>0</v>
      </c>
      <c r="U2033" s="19"/>
      <c r="V2033" t="s">
        <v>449</v>
      </c>
      <c r="W2033">
        <v>7</v>
      </c>
      <c r="X2033" t="s">
        <v>100</v>
      </c>
      <c r="Y2033" t="b">
        <v>0</v>
      </c>
    </row>
    <row r="2034" spans="1:25" x14ac:dyDescent="0.25">
      <c r="A2034" t="s">
        <v>92</v>
      </c>
      <c r="B2034" t="s">
        <v>447</v>
      </c>
      <c r="C2034" t="s">
        <v>320</v>
      </c>
      <c r="D2034" t="s">
        <v>172</v>
      </c>
      <c r="E2034" t="s">
        <v>173</v>
      </c>
      <c r="F2034" t="s">
        <v>97</v>
      </c>
      <c r="H2034" t="s">
        <v>97</v>
      </c>
      <c r="I2034">
        <v>2</v>
      </c>
      <c r="J2034" t="s">
        <v>114</v>
      </c>
      <c r="K2034" s="19">
        <v>0.29166666666666669</v>
      </c>
      <c r="L2034" s="19">
        <v>0.60416666666666663</v>
      </c>
      <c r="M2034">
        <v>7.5</v>
      </c>
      <c r="N2034">
        <v>355.86</v>
      </c>
      <c r="O2034">
        <v>0</v>
      </c>
      <c r="P2034">
        <v>0</v>
      </c>
      <c r="Q2034" t="s">
        <v>97</v>
      </c>
      <c r="R2034">
        <v>30</v>
      </c>
      <c r="S2034" s="19">
        <v>0.54166666666666663</v>
      </c>
      <c r="T2034">
        <v>0</v>
      </c>
      <c r="U2034" s="19"/>
      <c r="V2034" t="s">
        <v>448</v>
      </c>
      <c r="W2034">
        <v>7</v>
      </c>
      <c r="X2034" t="s">
        <v>100</v>
      </c>
      <c r="Y2034" t="b">
        <v>0</v>
      </c>
    </row>
    <row r="2035" spans="1:25" x14ac:dyDescent="0.25">
      <c r="A2035" t="s">
        <v>92</v>
      </c>
      <c r="B2035" t="s">
        <v>447</v>
      </c>
      <c r="C2035" t="s">
        <v>320</v>
      </c>
      <c r="D2035" t="s">
        <v>172</v>
      </c>
      <c r="E2035" t="s">
        <v>173</v>
      </c>
      <c r="F2035" t="s">
        <v>97</v>
      </c>
      <c r="H2035" t="s">
        <v>97</v>
      </c>
      <c r="I2035">
        <v>2</v>
      </c>
      <c r="J2035" t="s">
        <v>101</v>
      </c>
      <c r="K2035" s="19">
        <v>0.29166666666666669</v>
      </c>
      <c r="L2035" s="19">
        <v>0.60416666666666663</v>
      </c>
      <c r="M2035">
        <v>7.5</v>
      </c>
      <c r="N2035">
        <v>203.35</v>
      </c>
      <c r="O2035">
        <v>0</v>
      </c>
      <c r="P2035">
        <v>0</v>
      </c>
      <c r="Q2035" t="s">
        <v>97</v>
      </c>
      <c r="R2035">
        <v>30</v>
      </c>
      <c r="S2035" s="19">
        <v>0.5</v>
      </c>
      <c r="T2035">
        <v>0</v>
      </c>
      <c r="U2035" s="19"/>
      <c r="V2035" t="s">
        <v>450</v>
      </c>
      <c r="W2035">
        <v>7</v>
      </c>
      <c r="X2035" t="s">
        <v>100</v>
      </c>
      <c r="Y2035" t="b">
        <v>0</v>
      </c>
    </row>
    <row r="2036" spans="1:25" x14ac:dyDescent="0.25">
      <c r="A2036" t="s">
        <v>92</v>
      </c>
      <c r="B2036" t="s">
        <v>447</v>
      </c>
      <c r="C2036" t="s">
        <v>320</v>
      </c>
      <c r="D2036" t="s">
        <v>172</v>
      </c>
      <c r="E2036" t="s">
        <v>173</v>
      </c>
      <c r="F2036" t="s">
        <v>97</v>
      </c>
      <c r="H2036" t="s">
        <v>97</v>
      </c>
      <c r="I2036">
        <v>2</v>
      </c>
      <c r="J2036" t="s">
        <v>102</v>
      </c>
      <c r="K2036" s="19">
        <v>0.29166666666666669</v>
      </c>
      <c r="L2036" s="19">
        <v>0.60416666666666663</v>
      </c>
      <c r="M2036">
        <v>7.5</v>
      </c>
      <c r="N2036">
        <v>203.35</v>
      </c>
      <c r="O2036">
        <v>0</v>
      </c>
      <c r="P2036">
        <v>0</v>
      </c>
      <c r="Q2036" t="s">
        <v>97</v>
      </c>
      <c r="R2036">
        <v>30</v>
      </c>
      <c r="S2036" s="19">
        <v>0.5</v>
      </c>
      <c r="T2036">
        <v>0</v>
      </c>
      <c r="U2036" s="19"/>
      <c r="V2036" t="s">
        <v>449</v>
      </c>
      <c r="W2036">
        <v>7</v>
      </c>
      <c r="X2036" t="s">
        <v>100</v>
      </c>
      <c r="Y2036" t="b">
        <v>0</v>
      </c>
    </row>
    <row r="2037" spans="1:25" x14ac:dyDescent="0.25">
      <c r="A2037" t="s">
        <v>92</v>
      </c>
      <c r="B2037" t="s">
        <v>447</v>
      </c>
      <c r="C2037" t="s">
        <v>320</v>
      </c>
      <c r="D2037" t="s">
        <v>172</v>
      </c>
      <c r="E2037" t="s">
        <v>173</v>
      </c>
      <c r="F2037" t="s">
        <v>97</v>
      </c>
      <c r="H2037" t="s">
        <v>97</v>
      </c>
      <c r="I2037">
        <v>2</v>
      </c>
      <c r="J2037" t="s">
        <v>103</v>
      </c>
      <c r="K2037" s="19">
        <v>0.29166666666666669</v>
      </c>
      <c r="L2037" s="19">
        <v>0.60416666666666663</v>
      </c>
      <c r="M2037">
        <v>7.5</v>
      </c>
      <c r="N2037">
        <v>203.35</v>
      </c>
      <c r="O2037">
        <v>0</v>
      </c>
      <c r="P2037">
        <v>0</v>
      </c>
      <c r="Q2037" t="s">
        <v>97</v>
      </c>
      <c r="R2037">
        <v>30</v>
      </c>
      <c r="S2037" s="19">
        <v>0.5</v>
      </c>
      <c r="T2037">
        <v>0</v>
      </c>
      <c r="U2037" s="19"/>
      <c r="V2037" t="s">
        <v>450</v>
      </c>
      <c r="W2037">
        <v>7</v>
      </c>
      <c r="X2037" t="s">
        <v>100</v>
      </c>
      <c r="Y2037" t="b">
        <v>0</v>
      </c>
    </row>
    <row r="2038" spans="1:25" x14ac:dyDescent="0.25">
      <c r="A2038" t="s">
        <v>92</v>
      </c>
      <c r="B2038" t="s">
        <v>447</v>
      </c>
      <c r="C2038" t="s">
        <v>320</v>
      </c>
      <c r="D2038" t="s">
        <v>172</v>
      </c>
      <c r="E2038" t="s">
        <v>173</v>
      </c>
      <c r="F2038" t="s">
        <v>97</v>
      </c>
      <c r="H2038" t="s">
        <v>97</v>
      </c>
      <c r="I2038">
        <v>2</v>
      </c>
      <c r="J2038" t="s">
        <v>103</v>
      </c>
      <c r="K2038" s="19">
        <v>0.29166666666666669</v>
      </c>
      <c r="L2038" s="19">
        <v>0.60416666666666663</v>
      </c>
      <c r="M2038">
        <v>7.5</v>
      </c>
      <c r="N2038">
        <v>203.35</v>
      </c>
      <c r="O2038">
        <v>0</v>
      </c>
      <c r="P2038">
        <v>0</v>
      </c>
      <c r="Q2038" t="s">
        <v>97</v>
      </c>
      <c r="R2038">
        <v>30</v>
      </c>
      <c r="S2038" s="19">
        <v>0.5</v>
      </c>
      <c r="T2038">
        <v>0</v>
      </c>
      <c r="U2038" s="19"/>
      <c r="V2038" t="s">
        <v>449</v>
      </c>
      <c r="W2038">
        <v>7</v>
      </c>
      <c r="X2038" t="s">
        <v>100</v>
      </c>
      <c r="Y2038" t="b">
        <v>0</v>
      </c>
    </row>
    <row r="2039" spans="1:25" x14ac:dyDescent="0.25">
      <c r="A2039" t="s">
        <v>92</v>
      </c>
      <c r="B2039" t="s">
        <v>447</v>
      </c>
      <c r="C2039" t="s">
        <v>320</v>
      </c>
      <c r="D2039" t="s">
        <v>172</v>
      </c>
      <c r="E2039" t="s">
        <v>173</v>
      </c>
      <c r="F2039" t="s">
        <v>97</v>
      </c>
      <c r="H2039" t="s">
        <v>97</v>
      </c>
      <c r="I2039">
        <v>2</v>
      </c>
      <c r="J2039" t="s">
        <v>103</v>
      </c>
      <c r="K2039" s="19">
        <v>0.29166666666666669</v>
      </c>
      <c r="L2039" s="19">
        <v>0.60416666666666663</v>
      </c>
      <c r="M2039">
        <v>7.5</v>
      </c>
      <c r="N2039">
        <v>203.35</v>
      </c>
      <c r="O2039">
        <v>0</v>
      </c>
      <c r="P2039">
        <v>0</v>
      </c>
      <c r="Q2039" t="s">
        <v>97</v>
      </c>
      <c r="R2039">
        <v>30</v>
      </c>
      <c r="S2039" s="19">
        <v>0.54166666666666663</v>
      </c>
      <c r="T2039">
        <v>0</v>
      </c>
      <c r="U2039" s="19"/>
      <c r="V2039" t="s">
        <v>448</v>
      </c>
      <c r="W2039">
        <v>7</v>
      </c>
      <c r="X2039" t="s">
        <v>100</v>
      </c>
      <c r="Y2039" t="b">
        <v>0</v>
      </c>
    </row>
    <row r="2040" spans="1:25" x14ac:dyDescent="0.25">
      <c r="A2040" t="s">
        <v>92</v>
      </c>
      <c r="B2040" t="s">
        <v>447</v>
      </c>
      <c r="C2040" t="s">
        <v>320</v>
      </c>
      <c r="D2040" t="s">
        <v>172</v>
      </c>
      <c r="E2040" t="s">
        <v>173</v>
      </c>
      <c r="F2040" t="s">
        <v>97</v>
      </c>
      <c r="G2040">
        <v>13636</v>
      </c>
      <c r="H2040" t="s">
        <v>451</v>
      </c>
      <c r="I2040">
        <v>1</v>
      </c>
      <c r="J2040" t="s">
        <v>99</v>
      </c>
      <c r="K2040" s="19">
        <v>0.29166666666666669</v>
      </c>
      <c r="L2040" s="19">
        <v>0.60416666666666663</v>
      </c>
      <c r="M2040">
        <v>7.5</v>
      </c>
      <c r="N2040">
        <v>245.77</v>
      </c>
      <c r="O2040">
        <v>76</v>
      </c>
      <c r="P2040">
        <v>76</v>
      </c>
      <c r="Q2040" t="s">
        <v>97</v>
      </c>
      <c r="R2040">
        <v>30</v>
      </c>
      <c r="S2040" s="19">
        <v>0.5</v>
      </c>
      <c r="T2040">
        <v>0</v>
      </c>
      <c r="U2040" s="19"/>
      <c r="V2040" t="s">
        <v>450</v>
      </c>
      <c r="W2040">
        <v>7</v>
      </c>
      <c r="X2040" t="s">
        <v>100</v>
      </c>
      <c r="Y2040" t="b">
        <v>0</v>
      </c>
    </row>
    <row r="2041" spans="1:25" x14ac:dyDescent="0.25">
      <c r="A2041" t="s">
        <v>92</v>
      </c>
      <c r="B2041" t="s">
        <v>447</v>
      </c>
      <c r="C2041" t="s">
        <v>320</v>
      </c>
      <c r="D2041" t="s">
        <v>172</v>
      </c>
      <c r="E2041" t="s">
        <v>173</v>
      </c>
      <c r="F2041" t="s">
        <v>97</v>
      </c>
      <c r="G2041">
        <v>13636</v>
      </c>
      <c r="H2041" t="s">
        <v>451</v>
      </c>
      <c r="I2041">
        <v>1</v>
      </c>
      <c r="J2041" t="s">
        <v>102</v>
      </c>
      <c r="K2041" s="19">
        <v>0.29166666666666669</v>
      </c>
      <c r="L2041" s="19">
        <v>0.60416666666666663</v>
      </c>
      <c r="M2041">
        <v>7.5</v>
      </c>
      <c r="N2041">
        <v>245.77</v>
      </c>
      <c r="O2041">
        <v>76</v>
      </c>
      <c r="P2041">
        <v>76</v>
      </c>
      <c r="Q2041" t="s">
        <v>97</v>
      </c>
      <c r="R2041">
        <v>30</v>
      </c>
      <c r="S2041" s="19">
        <v>0.5</v>
      </c>
      <c r="T2041">
        <v>0</v>
      </c>
      <c r="U2041" s="19"/>
      <c r="V2041" t="s">
        <v>449</v>
      </c>
      <c r="W2041">
        <v>7</v>
      </c>
      <c r="X2041" t="s">
        <v>100</v>
      </c>
      <c r="Y2041" t="b">
        <v>0</v>
      </c>
    </row>
    <row r="2042" spans="1:25" x14ac:dyDescent="0.25">
      <c r="A2042" t="s">
        <v>92</v>
      </c>
      <c r="B2042" t="s">
        <v>447</v>
      </c>
      <c r="C2042" t="s">
        <v>320</v>
      </c>
      <c r="D2042" t="s">
        <v>172</v>
      </c>
      <c r="E2042" t="s">
        <v>173</v>
      </c>
      <c r="F2042" t="s">
        <v>97</v>
      </c>
      <c r="G2042">
        <v>13636</v>
      </c>
      <c r="H2042" t="s">
        <v>451</v>
      </c>
      <c r="I2042">
        <v>2</v>
      </c>
      <c r="J2042" t="s">
        <v>99</v>
      </c>
      <c r="K2042" s="19">
        <v>0.29166666666666669</v>
      </c>
      <c r="L2042" s="19">
        <v>0.60416666666666663</v>
      </c>
      <c r="M2042">
        <v>7.5</v>
      </c>
      <c r="N2042">
        <v>245.77</v>
      </c>
      <c r="O2042">
        <v>76</v>
      </c>
      <c r="P2042">
        <v>76</v>
      </c>
      <c r="Q2042" t="s">
        <v>97</v>
      </c>
      <c r="R2042">
        <v>30</v>
      </c>
      <c r="S2042" s="19">
        <v>0.54166666666666663</v>
      </c>
      <c r="T2042">
        <v>0</v>
      </c>
      <c r="U2042" s="19"/>
      <c r="V2042" t="s">
        <v>448</v>
      </c>
      <c r="W2042">
        <v>7</v>
      </c>
      <c r="X2042" t="s">
        <v>100</v>
      </c>
      <c r="Y2042" t="b">
        <v>0</v>
      </c>
    </row>
    <row r="2043" spans="1:25" x14ac:dyDescent="0.25">
      <c r="A2043" t="s">
        <v>92</v>
      </c>
      <c r="B2043" t="s">
        <v>447</v>
      </c>
      <c r="C2043" t="s">
        <v>320</v>
      </c>
      <c r="D2043" t="s">
        <v>172</v>
      </c>
      <c r="E2043" t="s">
        <v>173</v>
      </c>
      <c r="F2043" t="s">
        <v>97</v>
      </c>
      <c r="G2043">
        <v>13636</v>
      </c>
      <c r="H2043" t="s">
        <v>451</v>
      </c>
      <c r="I2043">
        <v>2</v>
      </c>
      <c r="J2043" t="s">
        <v>114</v>
      </c>
      <c r="K2043" s="19">
        <v>0.29166666666666669</v>
      </c>
      <c r="L2043" s="19">
        <v>0.64583333333333337</v>
      </c>
      <c r="M2043">
        <v>8.5</v>
      </c>
      <c r="N2043">
        <v>491.54</v>
      </c>
      <c r="O2043">
        <v>76</v>
      </c>
      <c r="P2043">
        <v>76</v>
      </c>
      <c r="Q2043" t="s">
        <v>97</v>
      </c>
      <c r="R2043">
        <v>30</v>
      </c>
      <c r="S2043" s="19">
        <v>0.5</v>
      </c>
      <c r="T2043">
        <v>0</v>
      </c>
      <c r="U2043" s="19"/>
      <c r="V2043" t="s">
        <v>452</v>
      </c>
      <c r="W2043">
        <v>8</v>
      </c>
      <c r="X2043" t="s">
        <v>100</v>
      </c>
      <c r="Y2043" t="b">
        <v>0</v>
      </c>
    </row>
    <row r="2044" spans="1:25" x14ac:dyDescent="0.25">
      <c r="A2044" t="s">
        <v>92</v>
      </c>
      <c r="B2044" t="s">
        <v>447</v>
      </c>
      <c r="C2044" t="s">
        <v>320</v>
      </c>
      <c r="D2044" t="s">
        <v>172</v>
      </c>
      <c r="E2044" t="s">
        <v>173</v>
      </c>
      <c r="F2044" t="s">
        <v>97</v>
      </c>
      <c r="G2044">
        <v>13636</v>
      </c>
      <c r="H2044" t="s">
        <v>451</v>
      </c>
      <c r="I2044">
        <v>2</v>
      </c>
      <c r="J2044" t="s">
        <v>102</v>
      </c>
      <c r="K2044" s="19">
        <v>0.29166666666666669</v>
      </c>
      <c r="L2044" s="19">
        <v>0.60416666666666663</v>
      </c>
      <c r="M2044">
        <v>7.5</v>
      </c>
      <c r="N2044">
        <v>245.77</v>
      </c>
      <c r="O2044">
        <v>76</v>
      </c>
      <c r="P2044">
        <v>76</v>
      </c>
      <c r="Q2044" t="s">
        <v>97</v>
      </c>
      <c r="R2044">
        <v>30</v>
      </c>
      <c r="S2044" s="19">
        <v>0.54166666666666663</v>
      </c>
      <c r="T2044">
        <v>0</v>
      </c>
      <c r="U2044" s="19"/>
      <c r="V2044" t="s">
        <v>448</v>
      </c>
      <c r="W2044">
        <v>7</v>
      </c>
      <c r="X2044" t="s">
        <v>100</v>
      </c>
      <c r="Y2044" t="b">
        <v>0</v>
      </c>
    </row>
    <row r="2045" spans="1:25" x14ac:dyDescent="0.25">
      <c r="A2045" t="s">
        <v>92</v>
      </c>
      <c r="B2045" t="s">
        <v>447</v>
      </c>
      <c r="C2045" t="s">
        <v>320</v>
      </c>
      <c r="D2045" t="s">
        <v>172</v>
      </c>
      <c r="E2045" t="s">
        <v>173</v>
      </c>
      <c r="F2045" t="s">
        <v>97</v>
      </c>
      <c r="G2045">
        <v>14202</v>
      </c>
      <c r="H2045" t="s">
        <v>453</v>
      </c>
      <c r="I2045">
        <v>1</v>
      </c>
      <c r="J2045" t="s">
        <v>105</v>
      </c>
      <c r="K2045" s="19">
        <v>0.29166666666666669</v>
      </c>
      <c r="L2045" s="19">
        <v>0.60416666666666663</v>
      </c>
      <c r="M2045">
        <v>7.5</v>
      </c>
      <c r="N2045">
        <v>245.77</v>
      </c>
      <c r="O2045">
        <v>40</v>
      </c>
      <c r="P2045">
        <v>76</v>
      </c>
      <c r="Q2045" t="s">
        <v>97</v>
      </c>
      <c r="R2045">
        <v>30</v>
      </c>
      <c r="S2045" s="19">
        <v>0.5</v>
      </c>
      <c r="T2045">
        <v>0</v>
      </c>
      <c r="U2045" s="19"/>
      <c r="V2045" t="s">
        <v>449</v>
      </c>
      <c r="W2045">
        <v>7</v>
      </c>
      <c r="X2045" t="s">
        <v>100</v>
      </c>
      <c r="Y2045" t="b">
        <v>0</v>
      </c>
    </row>
    <row r="2046" spans="1:25" x14ac:dyDescent="0.25">
      <c r="A2046" t="s">
        <v>92</v>
      </c>
      <c r="B2046" t="s">
        <v>447</v>
      </c>
      <c r="C2046" t="s">
        <v>320</v>
      </c>
      <c r="D2046" t="s">
        <v>172</v>
      </c>
      <c r="E2046" t="s">
        <v>173</v>
      </c>
      <c r="F2046" t="s">
        <v>97</v>
      </c>
      <c r="G2046">
        <v>14202</v>
      </c>
      <c r="H2046" t="s">
        <v>453</v>
      </c>
      <c r="I2046">
        <v>1</v>
      </c>
      <c r="J2046" t="s">
        <v>101</v>
      </c>
      <c r="K2046" s="19">
        <v>0.29166666666666669</v>
      </c>
      <c r="L2046" s="19">
        <v>0.60416666666666663</v>
      </c>
      <c r="M2046">
        <v>7.5</v>
      </c>
      <c r="N2046">
        <v>245.77</v>
      </c>
      <c r="O2046">
        <v>40</v>
      </c>
      <c r="P2046">
        <v>76</v>
      </c>
      <c r="Q2046" t="s">
        <v>97</v>
      </c>
      <c r="R2046">
        <v>30</v>
      </c>
      <c r="S2046" s="19">
        <v>0.5</v>
      </c>
      <c r="T2046">
        <v>0</v>
      </c>
      <c r="U2046" s="19"/>
      <c r="V2046" t="s">
        <v>449</v>
      </c>
      <c r="W2046">
        <v>7</v>
      </c>
      <c r="X2046" t="s">
        <v>100</v>
      </c>
      <c r="Y2046" t="b">
        <v>0</v>
      </c>
    </row>
    <row r="2047" spans="1:25" x14ac:dyDescent="0.25">
      <c r="A2047" t="s">
        <v>92</v>
      </c>
      <c r="B2047" t="s">
        <v>447</v>
      </c>
      <c r="C2047" t="s">
        <v>320</v>
      </c>
      <c r="D2047" t="s">
        <v>172</v>
      </c>
      <c r="E2047" t="s">
        <v>173</v>
      </c>
      <c r="F2047" t="s">
        <v>97</v>
      </c>
      <c r="G2047">
        <v>14202</v>
      </c>
      <c r="H2047" t="s">
        <v>453</v>
      </c>
      <c r="I2047">
        <v>1</v>
      </c>
      <c r="J2047" t="s">
        <v>102</v>
      </c>
      <c r="K2047" s="19">
        <v>0.29166666666666669</v>
      </c>
      <c r="L2047" s="19">
        <v>0.60416666666666663</v>
      </c>
      <c r="M2047">
        <v>7.5</v>
      </c>
      <c r="N2047">
        <v>245.77</v>
      </c>
      <c r="O2047">
        <v>40</v>
      </c>
      <c r="P2047">
        <v>76</v>
      </c>
      <c r="Q2047" t="s">
        <v>97</v>
      </c>
      <c r="R2047">
        <v>30</v>
      </c>
      <c r="S2047" s="19">
        <v>0.5</v>
      </c>
      <c r="T2047">
        <v>0</v>
      </c>
      <c r="U2047" s="19"/>
      <c r="V2047" t="s">
        <v>450</v>
      </c>
      <c r="W2047">
        <v>7</v>
      </c>
      <c r="X2047" t="s">
        <v>100</v>
      </c>
      <c r="Y2047" t="b">
        <v>0</v>
      </c>
    </row>
    <row r="2048" spans="1:25" x14ac:dyDescent="0.25">
      <c r="A2048" t="s">
        <v>92</v>
      </c>
      <c r="B2048" t="s">
        <v>447</v>
      </c>
      <c r="C2048" t="s">
        <v>320</v>
      </c>
      <c r="D2048" t="s">
        <v>172</v>
      </c>
      <c r="E2048" t="s">
        <v>173</v>
      </c>
      <c r="F2048" t="s">
        <v>97</v>
      </c>
      <c r="G2048">
        <v>14202</v>
      </c>
      <c r="H2048" t="s">
        <v>453</v>
      </c>
      <c r="I2048">
        <v>2</v>
      </c>
      <c r="J2048" t="s">
        <v>105</v>
      </c>
      <c r="K2048" s="19">
        <v>0.29166666666666669</v>
      </c>
      <c r="L2048" s="19">
        <v>0.60416666666666663</v>
      </c>
      <c r="M2048">
        <v>7.5</v>
      </c>
      <c r="N2048">
        <v>245.77</v>
      </c>
      <c r="O2048">
        <v>40</v>
      </c>
      <c r="P2048">
        <v>76</v>
      </c>
      <c r="Q2048" t="s">
        <v>97</v>
      </c>
      <c r="R2048">
        <v>30</v>
      </c>
      <c r="S2048" s="19">
        <v>0.5</v>
      </c>
      <c r="T2048">
        <v>0</v>
      </c>
      <c r="U2048" s="19"/>
      <c r="V2048" t="s">
        <v>450</v>
      </c>
      <c r="W2048">
        <v>7</v>
      </c>
      <c r="X2048" t="s">
        <v>100</v>
      </c>
      <c r="Y2048" t="b">
        <v>0</v>
      </c>
    </row>
    <row r="2049" spans="1:25" x14ac:dyDescent="0.25">
      <c r="A2049" t="s">
        <v>92</v>
      </c>
      <c r="B2049" t="s">
        <v>447</v>
      </c>
      <c r="C2049" t="s">
        <v>320</v>
      </c>
      <c r="D2049" t="s">
        <v>172</v>
      </c>
      <c r="E2049" t="s">
        <v>173</v>
      </c>
      <c r="F2049" t="s">
        <v>97</v>
      </c>
      <c r="G2049">
        <v>14202</v>
      </c>
      <c r="H2049" t="s">
        <v>453</v>
      </c>
      <c r="I2049">
        <v>2</v>
      </c>
      <c r="J2049" t="s">
        <v>101</v>
      </c>
      <c r="K2049" s="19">
        <v>0.29166666666666669</v>
      </c>
      <c r="L2049" s="19">
        <v>0.60416666666666663</v>
      </c>
      <c r="M2049">
        <v>7.5</v>
      </c>
      <c r="N2049">
        <v>245.77</v>
      </c>
      <c r="O2049">
        <v>40</v>
      </c>
      <c r="P2049">
        <v>76</v>
      </c>
      <c r="Q2049" t="s">
        <v>97</v>
      </c>
      <c r="R2049">
        <v>30</v>
      </c>
      <c r="S2049" s="19">
        <v>0.5</v>
      </c>
      <c r="T2049">
        <v>0</v>
      </c>
      <c r="U2049" s="19"/>
      <c r="V2049" t="s">
        <v>449</v>
      </c>
      <c r="W2049">
        <v>7</v>
      </c>
      <c r="X2049" t="s">
        <v>100</v>
      </c>
      <c r="Y2049" t="b">
        <v>0</v>
      </c>
    </row>
    <row r="2050" spans="1:25" x14ac:dyDescent="0.25">
      <c r="A2050" t="s">
        <v>92</v>
      </c>
      <c r="B2050" t="s">
        <v>447</v>
      </c>
      <c r="C2050" t="s">
        <v>320</v>
      </c>
      <c r="D2050" t="s">
        <v>172</v>
      </c>
      <c r="E2050" t="s">
        <v>173</v>
      </c>
      <c r="F2050" t="s">
        <v>97</v>
      </c>
      <c r="G2050">
        <v>14202</v>
      </c>
      <c r="H2050" t="s">
        <v>453</v>
      </c>
      <c r="I2050">
        <v>2</v>
      </c>
      <c r="J2050" t="s">
        <v>102</v>
      </c>
      <c r="K2050" s="19">
        <v>0.29166666666666669</v>
      </c>
      <c r="L2050" s="19">
        <v>0.60416666666666663</v>
      </c>
      <c r="M2050">
        <v>7.5</v>
      </c>
      <c r="N2050">
        <v>245.77</v>
      </c>
      <c r="O2050">
        <v>40</v>
      </c>
      <c r="P2050">
        <v>76</v>
      </c>
      <c r="Q2050" t="s">
        <v>97</v>
      </c>
      <c r="R2050">
        <v>30</v>
      </c>
      <c r="S2050" s="19">
        <v>0.5</v>
      </c>
      <c r="T2050">
        <v>0</v>
      </c>
      <c r="U2050" s="19"/>
      <c r="V2050" t="s">
        <v>450</v>
      </c>
      <c r="W2050">
        <v>7</v>
      </c>
      <c r="X2050" t="s">
        <v>100</v>
      </c>
      <c r="Y2050" t="b">
        <v>0</v>
      </c>
    </row>
    <row r="2051" spans="1:25" x14ac:dyDescent="0.25">
      <c r="A2051" t="s">
        <v>92</v>
      </c>
      <c r="B2051" t="s">
        <v>447</v>
      </c>
      <c r="C2051" t="s">
        <v>320</v>
      </c>
      <c r="D2051" t="s">
        <v>172</v>
      </c>
      <c r="E2051" t="s">
        <v>173</v>
      </c>
      <c r="F2051" t="s">
        <v>97</v>
      </c>
      <c r="G2051">
        <v>16606</v>
      </c>
      <c r="H2051" t="s">
        <v>454</v>
      </c>
      <c r="I2051">
        <v>1</v>
      </c>
      <c r="J2051" t="s">
        <v>101</v>
      </c>
      <c r="K2051" s="19">
        <v>0.29166666666666669</v>
      </c>
      <c r="L2051" s="19">
        <v>0.64583333333333337</v>
      </c>
      <c r="M2051">
        <v>8.5</v>
      </c>
      <c r="N2051">
        <v>280.88</v>
      </c>
      <c r="O2051">
        <v>24</v>
      </c>
      <c r="P2051">
        <v>76</v>
      </c>
      <c r="Q2051" t="s">
        <v>97</v>
      </c>
      <c r="R2051">
        <v>30</v>
      </c>
      <c r="S2051" s="19">
        <v>0.5</v>
      </c>
      <c r="T2051">
        <v>0</v>
      </c>
      <c r="U2051" s="19"/>
      <c r="V2051" t="s">
        <v>452</v>
      </c>
      <c r="W2051">
        <v>8</v>
      </c>
      <c r="X2051" t="s">
        <v>100</v>
      </c>
      <c r="Y2051" t="b">
        <v>0</v>
      </c>
    </row>
    <row r="2052" spans="1:25" x14ac:dyDescent="0.25">
      <c r="A2052" t="s">
        <v>92</v>
      </c>
      <c r="B2052" t="s">
        <v>447</v>
      </c>
      <c r="C2052" t="s">
        <v>320</v>
      </c>
      <c r="D2052" t="s">
        <v>172</v>
      </c>
      <c r="E2052" t="s">
        <v>173</v>
      </c>
      <c r="F2052" t="s">
        <v>97</v>
      </c>
      <c r="G2052">
        <v>16606</v>
      </c>
      <c r="H2052" t="s">
        <v>454</v>
      </c>
      <c r="I2052">
        <v>1</v>
      </c>
      <c r="J2052" t="s">
        <v>102</v>
      </c>
      <c r="K2052" s="19">
        <v>0.29166666666666669</v>
      </c>
      <c r="L2052" s="19">
        <v>0.64583333333333337</v>
      </c>
      <c r="M2052">
        <v>8.5</v>
      </c>
      <c r="N2052">
        <v>280.88</v>
      </c>
      <c r="O2052">
        <v>24</v>
      </c>
      <c r="P2052">
        <v>76</v>
      </c>
      <c r="Q2052" t="s">
        <v>97</v>
      </c>
      <c r="R2052">
        <v>30</v>
      </c>
      <c r="S2052" s="19">
        <v>0.5</v>
      </c>
      <c r="T2052">
        <v>0</v>
      </c>
      <c r="U2052" s="19">
        <v>0.41666666666666669</v>
      </c>
      <c r="V2052" t="s">
        <v>452</v>
      </c>
      <c r="W2052">
        <v>8</v>
      </c>
      <c r="X2052" t="s">
        <v>100</v>
      </c>
      <c r="Y2052" t="b">
        <v>0</v>
      </c>
    </row>
    <row r="2053" spans="1:25" x14ac:dyDescent="0.25">
      <c r="A2053" t="s">
        <v>92</v>
      </c>
      <c r="B2053" t="s">
        <v>447</v>
      </c>
      <c r="C2053" t="s">
        <v>320</v>
      </c>
      <c r="D2053" t="s">
        <v>172</v>
      </c>
      <c r="E2053" t="s">
        <v>173</v>
      </c>
      <c r="F2053" t="s">
        <v>97</v>
      </c>
      <c r="G2053">
        <v>16606</v>
      </c>
      <c r="H2053" t="s">
        <v>454</v>
      </c>
      <c r="I2053">
        <v>1</v>
      </c>
      <c r="J2053" t="s">
        <v>103</v>
      </c>
      <c r="K2053" s="19">
        <v>0.29166666666666669</v>
      </c>
      <c r="L2053" s="19">
        <v>0.64583333333333337</v>
      </c>
      <c r="M2053">
        <v>8.5</v>
      </c>
      <c r="N2053">
        <v>280.88</v>
      </c>
      <c r="O2053">
        <v>24</v>
      </c>
      <c r="P2053">
        <v>76</v>
      </c>
      <c r="Q2053" t="s">
        <v>97</v>
      </c>
      <c r="R2053">
        <v>30</v>
      </c>
      <c r="S2053" s="19">
        <v>0.5</v>
      </c>
      <c r="T2053">
        <v>0</v>
      </c>
      <c r="U2053" s="19"/>
      <c r="V2053" t="s">
        <v>452</v>
      </c>
      <c r="W2053">
        <v>8</v>
      </c>
      <c r="X2053" t="s">
        <v>100</v>
      </c>
      <c r="Y2053" t="b">
        <v>0</v>
      </c>
    </row>
    <row r="2054" spans="1:25" x14ac:dyDescent="0.25">
      <c r="A2054" t="s">
        <v>92</v>
      </c>
      <c r="B2054" t="s">
        <v>447</v>
      </c>
      <c r="C2054" t="s">
        <v>320</v>
      </c>
      <c r="D2054" t="s">
        <v>172</v>
      </c>
      <c r="E2054" t="s">
        <v>173</v>
      </c>
      <c r="F2054" t="s">
        <v>97</v>
      </c>
      <c r="G2054">
        <v>21139</v>
      </c>
      <c r="H2054" t="s">
        <v>455</v>
      </c>
      <c r="I2054">
        <v>1</v>
      </c>
      <c r="J2054" t="s">
        <v>113</v>
      </c>
      <c r="K2054" s="19">
        <v>0.29166666666666669</v>
      </c>
      <c r="L2054" s="19">
        <v>0.64583333333333337</v>
      </c>
      <c r="M2054">
        <v>8.5</v>
      </c>
      <c r="N2054">
        <v>500.25</v>
      </c>
      <c r="O2054">
        <v>32</v>
      </c>
      <c r="P2054">
        <v>76</v>
      </c>
      <c r="Q2054" t="s">
        <v>97</v>
      </c>
      <c r="R2054">
        <v>30</v>
      </c>
      <c r="S2054" s="19">
        <v>0.5</v>
      </c>
      <c r="T2054">
        <v>0</v>
      </c>
      <c r="U2054" s="19"/>
      <c r="V2054" t="s">
        <v>452</v>
      </c>
      <c r="W2054">
        <v>8</v>
      </c>
      <c r="X2054" t="s">
        <v>100</v>
      </c>
      <c r="Y2054" t="b">
        <v>0</v>
      </c>
    </row>
    <row r="2055" spans="1:25" x14ac:dyDescent="0.25">
      <c r="A2055" t="s">
        <v>92</v>
      </c>
      <c r="B2055" t="s">
        <v>447</v>
      </c>
      <c r="C2055" t="s">
        <v>320</v>
      </c>
      <c r="D2055" t="s">
        <v>172</v>
      </c>
      <c r="E2055" t="s">
        <v>173</v>
      </c>
      <c r="F2055" t="s">
        <v>97</v>
      </c>
      <c r="G2055">
        <v>23185</v>
      </c>
      <c r="H2055" t="s">
        <v>396</v>
      </c>
      <c r="I2055">
        <v>2</v>
      </c>
      <c r="J2055" t="s">
        <v>103</v>
      </c>
      <c r="K2055" s="19">
        <v>0.29166666666666669</v>
      </c>
      <c r="L2055" s="19">
        <v>0.64583333333333337</v>
      </c>
      <c r="M2055">
        <v>8.5</v>
      </c>
      <c r="N2055">
        <v>266.8</v>
      </c>
      <c r="O2055">
        <v>32</v>
      </c>
      <c r="P2055">
        <v>76</v>
      </c>
      <c r="Q2055" t="s">
        <v>97</v>
      </c>
      <c r="R2055">
        <v>30</v>
      </c>
      <c r="S2055" s="19">
        <v>0.5</v>
      </c>
      <c r="T2055">
        <v>0</v>
      </c>
      <c r="U2055" s="19"/>
      <c r="V2055" t="s">
        <v>452</v>
      </c>
      <c r="W2055">
        <v>8</v>
      </c>
      <c r="X2055" t="s">
        <v>100</v>
      </c>
      <c r="Y2055" t="b">
        <v>0</v>
      </c>
    </row>
    <row r="2056" spans="1:25" x14ac:dyDescent="0.25">
      <c r="A2056" t="s">
        <v>92</v>
      </c>
      <c r="B2056" t="s">
        <v>447</v>
      </c>
      <c r="C2056" t="s">
        <v>320</v>
      </c>
      <c r="D2056" t="s">
        <v>172</v>
      </c>
      <c r="E2056" t="s">
        <v>173</v>
      </c>
      <c r="F2056" t="s">
        <v>97</v>
      </c>
      <c r="G2056">
        <v>23215</v>
      </c>
      <c r="H2056" t="s">
        <v>391</v>
      </c>
      <c r="I2056">
        <v>1</v>
      </c>
      <c r="J2056" t="s">
        <v>99</v>
      </c>
      <c r="K2056" s="19">
        <v>0.29166666666666669</v>
      </c>
      <c r="L2056" s="19">
        <v>0.64583333333333337</v>
      </c>
      <c r="M2056">
        <v>8.5</v>
      </c>
      <c r="N2056">
        <v>280.88</v>
      </c>
      <c r="O2056">
        <v>76</v>
      </c>
      <c r="P2056">
        <v>76</v>
      </c>
      <c r="Q2056" t="s">
        <v>97</v>
      </c>
      <c r="R2056">
        <v>30</v>
      </c>
      <c r="S2056" s="19">
        <v>0.5</v>
      </c>
      <c r="T2056">
        <v>0</v>
      </c>
      <c r="U2056" s="19"/>
      <c r="V2056" t="s">
        <v>452</v>
      </c>
      <c r="W2056">
        <v>8</v>
      </c>
      <c r="X2056" t="s">
        <v>100</v>
      </c>
      <c r="Y2056" t="b">
        <v>0</v>
      </c>
    </row>
    <row r="2057" spans="1:25" x14ac:dyDescent="0.25">
      <c r="A2057" t="s">
        <v>92</v>
      </c>
      <c r="B2057" t="s">
        <v>447</v>
      </c>
      <c r="C2057" t="s">
        <v>320</v>
      </c>
      <c r="D2057" t="s">
        <v>172</v>
      </c>
      <c r="E2057" t="s">
        <v>173</v>
      </c>
      <c r="F2057" t="s">
        <v>97</v>
      </c>
      <c r="G2057">
        <v>23215</v>
      </c>
      <c r="H2057" t="s">
        <v>391</v>
      </c>
      <c r="I2057">
        <v>1</v>
      </c>
      <c r="J2057" t="s">
        <v>113</v>
      </c>
      <c r="K2057" s="19">
        <v>0.29166666666666669</v>
      </c>
      <c r="L2057" s="19">
        <v>0.60416666666666663</v>
      </c>
      <c r="M2057">
        <v>7.5</v>
      </c>
      <c r="N2057">
        <v>368.65</v>
      </c>
      <c r="O2057">
        <v>76</v>
      </c>
      <c r="P2057">
        <v>76</v>
      </c>
      <c r="Q2057" t="s">
        <v>97</v>
      </c>
      <c r="R2057">
        <v>30</v>
      </c>
      <c r="S2057" s="19">
        <v>0.5</v>
      </c>
      <c r="T2057">
        <v>0</v>
      </c>
      <c r="U2057" s="19"/>
      <c r="V2057" t="s">
        <v>449</v>
      </c>
      <c r="W2057">
        <v>7</v>
      </c>
      <c r="X2057" t="s">
        <v>100</v>
      </c>
      <c r="Y2057" t="b">
        <v>0</v>
      </c>
    </row>
    <row r="2058" spans="1:25" x14ac:dyDescent="0.25">
      <c r="A2058" t="s">
        <v>92</v>
      </c>
      <c r="B2058" t="s">
        <v>447</v>
      </c>
      <c r="C2058" t="s">
        <v>320</v>
      </c>
      <c r="D2058" t="s">
        <v>172</v>
      </c>
      <c r="E2058" t="s">
        <v>173</v>
      </c>
      <c r="F2058" t="s">
        <v>97</v>
      </c>
      <c r="G2058">
        <v>23215</v>
      </c>
      <c r="H2058" t="s">
        <v>391</v>
      </c>
      <c r="I2058">
        <v>1</v>
      </c>
      <c r="J2058" t="s">
        <v>114</v>
      </c>
      <c r="K2058" s="19">
        <v>0.29166666666666669</v>
      </c>
      <c r="L2058" s="19">
        <v>0.60416666666666663</v>
      </c>
      <c r="M2058">
        <v>7.5</v>
      </c>
      <c r="N2058">
        <v>430.1</v>
      </c>
      <c r="O2058">
        <v>76</v>
      </c>
      <c r="P2058">
        <v>76</v>
      </c>
      <c r="Q2058" t="s">
        <v>97</v>
      </c>
      <c r="R2058">
        <v>30</v>
      </c>
      <c r="S2058" s="19">
        <v>0.5</v>
      </c>
      <c r="T2058">
        <v>0</v>
      </c>
      <c r="U2058" s="19"/>
      <c r="V2058" t="s">
        <v>450</v>
      </c>
      <c r="W2058">
        <v>7</v>
      </c>
      <c r="X2058" t="s">
        <v>100</v>
      </c>
      <c r="Y2058" t="b">
        <v>0</v>
      </c>
    </row>
    <row r="2059" spans="1:25" x14ac:dyDescent="0.25">
      <c r="A2059" t="s">
        <v>92</v>
      </c>
      <c r="B2059" t="s">
        <v>447</v>
      </c>
      <c r="C2059" t="s">
        <v>320</v>
      </c>
      <c r="D2059" t="s">
        <v>172</v>
      </c>
      <c r="E2059" t="s">
        <v>173</v>
      </c>
      <c r="F2059" t="s">
        <v>97</v>
      </c>
      <c r="G2059">
        <v>23215</v>
      </c>
      <c r="H2059" t="s">
        <v>391</v>
      </c>
      <c r="I2059">
        <v>2</v>
      </c>
      <c r="J2059" t="s">
        <v>105</v>
      </c>
      <c r="K2059" s="19">
        <v>0.29166666666666669</v>
      </c>
      <c r="L2059" s="19">
        <v>0.64583333333333337</v>
      </c>
      <c r="M2059">
        <v>8.5</v>
      </c>
      <c r="N2059">
        <v>280.88</v>
      </c>
      <c r="O2059">
        <v>76</v>
      </c>
      <c r="P2059">
        <v>76</v>
      </c>
      <c r="Q2059" t="s">
        <v>97</v>
      </c>
      <c r="R2059">
        <v>30</v>
      </c>
      <c r="S2059" s="19">
        <v>0.5</v>
      </c>
      <c r="T2059">
        <v>0</v>
      </c>
      <c r="U2059" s="19"/>
      <c r="V2059" t="s">
        <v>452</v>
      </c>
      <c r="W2059">
        <v>8</v>
      </c>
      <c r="X2059" t="s">
        <v>100</v>
      </c>
      <c r="Y2059" t="b">
        <v>0</v>
      </c>
    </row>
    <row r="2060" spans="1:25" x14ac:dyDescent="0.25">
      <c r="A2060" t="s">
        <v>92</v>
      </c>
      <c r="B2060" t="s">
        <v>447</v>
      </c>
      <c r="C2060" t="s">
        <v>320</v>
      </c>
      <c r="D2060" t="s">
        <v>172</v>
      </c>
      <c r="E2060" t="s">
        <v>173</v>
      </c>
      <c r="F2060" t="s">
        <v>97</v>
      </c>
      <c r="G2060">
        <v>23215</v>
      </c>
      <c r="H2060" t="s">
        <v>391</v>
      </c>
      <c r="I2060">
        <v>2</v>
      </c>
      <c r="J2060" t="s">
        <v>113</v>
      </c>
      <c r="K2060" s="19">
        <v>0.29166666666666669</v>
      </c>
      <c r="L2060" s="19">
        <v>0.64583333333333337</v>
      </c>
      <c r="M2060">
        <v>8.5</v>
      </c>
      <c r="N2060">
        <v>421.32</v>
      </c>
      <c r="O2060">
        <v>76</v>
      </c>
      <c r="P2060">
        <v>76</v>
      </c>
      <c r="Q2060" t="s">
        <v>97</v>
      </c>
      <c r="R2060">
        <v>30</v>
      </c>
      <c r="S2060" s="19">
        <v>0.5</v>
      </c>
      <c r="T2060">
        <v>0</v>
      </c>
      <c r="U2060" s="19"/>
      <c r="V2060" t="s">
        <v>452</v>
      </c>
      <c r="W2060">
        <v>8</v>
      </c>
      <c r="X2060" t="s">
        <v>100</v>
      </c>
      <c r="Y2060" t="b">
        <v>0</v>
      </c>
    </row>
    <row r="2061" spans="1:25" x14ac:dyDescent="0.25">
      <c r="A2061" t="s">
        <v>92</v>
      </c>
      <c r="B2061" t="s">
        <v>447</v>
      </c>
      <c r="C2061" t="s">
        <v>320</v>
      </c>
      <c r="D2061" t="s">
        <v>172</v>
      </c>
      <c r="E2061" t="s">
        <v>173</v>
      </c>
      <c r="F2061" t="s">
        <v>97</v>
      </c>
      <c r="G2061">
        <v>23215</v>
      </c>
      <c r="H2061" t="s">
        <v>391</v>
      </c>
      <c r="I2061">
        <v>2</v>
      </c>
      <c r="J2061" t="s">
        <v>101</v>
      </c>
      <c r="K2061" s="19">
        <v>0.29166666666666669</v>
      </c>
      <c r="L2061" s="19">
        <v>0.64583333333333337</v>
      </c>
      <c r="M2061">
        <v>8.5</v>
      </c>
      <c r="N2061">
        <v>280.88</v>
      </c>
      <c r="O2061">
        <v>76</v>
      </c>
      <c r="P2061">
        <v>76</v>
      </c>
      <c r="Q2061" t="s">
        <v>97</v>
      </c>
      <c r="R2061">
        <v>30</v>
      </c>
      <c r="S2061" s="19">
        <v>0.5</v>
      </c>
      <c r="T2061">
        <v>0</v>
      </c>
      <c r="U2061" s="19"/>
      <c r="V2061" t="s">
        <v>452</v>
      </c>
      <c r="W2061">
        <v>8</v>
      </c>
      <c r="X2061" t="s">
        <v>100</v>
      </c>
      <c r="Y2061" t="b">
        <v>0</v>
      </c>
    </row>
    <row r="2062" spans="1:25" x14ac:dyDescent="0.25">
      <c r="A2062" t="s">
        <v>92</v>
      </c>
      <c r="B2062" t="s">
        <v>447</v>
      </c>
      <c r="C2062" t="s">
        <v>320</v>
      </c>
      <c r="D2062" t="s">
        <v>172</v>
      </c>
      <c r="E2062" t="s">
        <v>173</v>
      </c>
      <c r="F2062" t="s">
        <v>97</v>
      </c>
      <c r="G2062">
        <v>23872</v>
      </c>
      <c r="H2062" t="s">
        <v>381</v>
      </c>
      <c r="I2062">
        <v>1</v>
      </c>
      <c r="J2062" t="s">
        <v>105</v>
      </c>
      <c r="K2062" s="19">
        <v>0.29166666666666669</v>
      </c>
      <c r="L2062" s="19">
        <v>0.60416666666666663</v>
      </c>
      <c r="M2062">
        <v>7.5</v>
      </c>
      <c r="N2062">
        <v>245.77</v>
      </c>
      <c r="O2062">
        <v>76</v>
      </c>
      <c r="P2062">
        <v>76</v>
      </c>
      <c r="Q2062" t="s">
        <v>97</v>
      </c>
      <c r="R2062">
        <v>30</v>
      </c>
      <c r="S2062" s="19">
        <v>0.5</v>
      </c>
      <c r="T2062">
        <v>0</v>
      </c>
      <c r="U2062" s="19"/>
      <c r="V2062" t="s">
        <v>450</v>
      </c>
      <c r="W2062">
        <v>7</v>
      </c>
      <c r="X2062" t="s">
        <v>100</v>
      </c>
      <c r="Y2062" t="b">
        <v>0</v>
      </c>
    </row>
    <row r="2063" spans="1:25" x14ac:dyDescent="0.25">
      <c r="A2063" t="s">
        <v>92</v>
      </c>
      <c r="B2063" t="s">
        <v>447</v>
      </c>
      <c r="C2063" t="s">
        <v>320</v>
      </c>
      <c r="D2063" t="s">
        <v>172</v>
      </c>
      <c r="E2063" t="s">
        <v>173</v>
      </c>
      <c r="F2063" t="s">
        <v>97</v>
      </c>
      <c r="G2063">
        <v>23872</v>
      </c>
      <c r="H2063" t="s">
        <v>381</v>
      </c>
      <c r="I2063">
        <v>1</v>
      </c>
      <c r="J2063" t="s">
        <v>113</v>
      </c>
      <c r="K2063" s="19">
        <v>0.29166666666666669</v>
      </c>
      <c r="L2063" s="19">
        <v>0.60416666666666663</v>
      </c>
      <c r="M2063">
        <v>7.5</v>
      </c>
      <c r="N2063">
        <v>368.65</v>
      </c>
      <c r="O2063">
        <v>76</v>
      </c>
      <c r="P2063">
        <v>76</v>
      </c>
      <c r="Q2063" t="s">
        <v>97</v>
      </c>
      <c r="R2063">
        <v>30</v>
      </c>
      <c r="S2063" s="19">
        <v>0.54166666666666663</v>
      </c>
      <c r="T2063">
        <v>0</v>
      </c>
      <c r="U2063" s="19"/>
      <c r="V2063" t="s">
        <v>448</v>
      </c>
      <c r="W2063">
        <v>7</v>
      </c>
      <c r="X2063" t="s">
        <v>100</v>
      </c>
      <c r="Y2063" t="b">
        <v>0</v>
      </c>
    </row>
    <row r="2064" spans="1:25" x14ac:dyDescent="0.25">
      <c r="A2064" t="s">
        <v>92</v>
      </c>
      <c r="B2064" t="s">
        <v>447</v>
      </c>
      <c r="C2064" t="s">
        <v>320</v>
      </c>
      <c r="D2064" t="s">
        <v>172</v>
      </c>
      <c r="E2064" t="s">
        <v>173</v>
      </c>
      <c r="F2064" t="s">
        <v>97</v>
      </c>
      <c r="G2064">
        <v>23872</v>
      </c>
      <c r="H2064" t="s">
        <v>381</v>
      </c>
      <c r="I2064">
        <v>1</v>
      </c>
      <c r="J2064" t="s">
        <v>114</v>
      </c>
      <c r="K2064" s="19">
        <v>0.29166666666666669</v>
      </c>
      <c r="L2064" s="19">
        <v>0.64583333333333337</v>
      </c>
      <c r="M2064">
        <v>8.5</v>
      </c>
      <c r="N2064">
        <v>491.54</v>
      </c>
      <c r="O2064">
        <v>76</v>
      </c>
      <c r="P2064">
        <v>76</v>
      </c>
      <c r="Q2064" t="s">
        <v>97</v>
      </c>
      <c r="R2064">
        <v>30</v>
      </c>
      <c r="S2064" s="19">
        <v>0.5</v>
      </c>
      <c r="T2064">
        <v>0</v>
      </c>
      <c r="U2064" s="19"/>
      <c r="V2064" t="s">
        <v>452</v>
      </c>
      <c r="W2064">
        <v>8</v>
      </c>
      <c r="X2064" t="s">
        <v>100</v>
      </c>
      <c r="Y2064" t="b">
        <v>0</v>
      </c>
    </row>
    <row r="2065" spans="1:25" x14ac:dyDescent="0.25">
      <c r="A2065" t="s">
        <v>92</v>
      </c>
      <c r="B2065" t="s">
        <v>447</v>
      </c>
      <c r="C2065" t="s">
        <v>320</v>
      </c>
      <c r="D2065" t="s">
        <v>172</v>
      </c>
      <c r="E2065" t="s">
        <v>173</v>
      </c>
      <c r="F2065" t="s">
        <v>97</v>
      </c>
      <c r="G2065">
        <v>23872</v>
      </c>
      <c r="H2065" t="s">
        <v>381</v>
      </c>
      <c r="I2065">
        <v>2</v>
      </c>
      <c r="J2065" t="s">
        <v>99</v>
      </c>
      <c r="K2065" s="19">
        <v>0.29166666666666669</v>
      </c>
      <c r="L2065" s="19">
        <v>0.64583333333333337</v>
      </c>
      <c r="M2065">
        <v>8.5</v>
      </c>
      <c r="N2065">
        <v>280.88</v>
      </c>
      <c r="O2065">
        <v>76</v>
      </c>
      <c r="P2065">
        <v>76</v>
      </c>
      <c r="Q2065" t="s">
        <v>97</v>
      </c>
      <c r="R2065">
        <v>30</v>
      </c>
      <c r="S2065" s="19">
        <v>0.5</v>
      </c>
      <c r="T2065">
        <v>0</v>
      </c>
      <c r="U2065" s="19"/>
      <c r="V2065" t="s">
        <v>452</v>
      </c>
      <c r="W2065">
        <v>8</v>
      </c>
      <c r="X2065" t="s">
        <v>100</v>
      </c>
      <c r="Y2065" t="b">
        <v>0</v>
      </c>
    </row>
    <row r="2066" spans="1:25" x14ac:dyDescent="0.25">
      <c r="A2066" t="s">
        <v>92</v>
      </c>
      <c r="B2066" t="s">
        <v>447</v>
      </c>
      <c r="C2066" t="s">
        <v>320</v>
      </c>
      <c r="D2066" t="s">
        <v>172</v>
      </c>
      <c r="E2066" t="s">
        <v>173</v>
      </c>
      <c r="F2066" t="s">
        <v>97</v>
      </c>
      <c r="G2066">
        <v>23872</v>
      </c>
      <c r="H2066" t="s">
        <v>381</v>
      </c>
      <c r="I2066">
        <v>2</v>
      </c>
      <c r="J2066" t="s">
        <v>102</v>
      </c>
      <c r="K2066" s="19">
        <v>0.29166666666666669</v>
      </c>
      <c r="L2066" s="19">
        <v>0.64583333333333337</v>
      </c>
      <c r="M2066">
        <v>8.5</v>
      </c>
      <c r="N2066">
        <v>280.88</v>
      </c>
      <c r="O2066">
        <v>76</v>
      </c>
      <c r="P2066">
        <v>76</v>
      </c>
      <c r="Q2066" t="s">
        <v>97</v>
      </c>
      <c r="R2066">
        <v>30</v>
      </c>
      <c r="S2066" s="19">
        <v>0.5</v>
      </c>
      <c r="T2066">
        <v>0</v>
      </c>
      <c r="U2066" s="19"/>
      <c r="V2066" t="s">
        <v>452</v>
      </c>
      <c r="W2066">
        <v>8</v>
      </c>
      <c r="X2066" t="s">
        <v>100</v>
      </c>
      <c r="Y2066" t="b">
        <v>0</v>
      </c>
    </row>
    <row r="2067" spans="1:25" x14ac:dyDescent="0.25">
      <c r="A2067" t="s">
        <v>92</v>
      </c>
      <c r="B2067" t="s">
        <v>447</v>
      </c>
      <c r="C2067" t="s">
        <v>320</v>
      </c>
      <c r="D2067" t="s">
        <v>172</v>
      </c>
      <c r="E2067" t="s">
        <v>173</v>
      </c>
      <c r="F2067" t="s">
        <v>97</v>
      </c>
      <c r="G2067">
        <v>24863</v>
      </c>
      <c r="H2067" t="s">
        <v>383</v>
      </c>
      <c r="I2067">
        <v>2</v>
      </c>
      <c r="J2067" t="s">
        <v>114</v>
      </c>
      <c r="K2067" s="19">
        <v>0.29166666666666669</v>
      </c>
      <c r="L2067" s="19">
        <v>0.60416666666666663</v>
      </c>
      <c r="M2067">
        <v>7.5</v>
      </c>
      <c r="N2067">
        <v>408.54</v>
      </c>
      <c r="O2067">
        <v>64</v>
      </c>
      <c r="P2067">
        <v>76</v>
      </c>
      <c r="Q2067" t="s">
        <v>97</v>
      </c>
      <c r="R2067">
        <v>30</v>
      </c>
      <c r="S2067" s="19">
        <v>0.5</v>
      </c>
      <c r="T2067">
        <v>0</v>
      </c>
      <c r="U2067" s="19"/>
      <c r="V2067" t="s">
        <v>450</v>
      </c>
      <c r="W2067">
        <v>7</v>
      </c>
      <c r="X2067" t="s">
        <v>100</v>
      </c>
      <c r="Y2067" t="b">
        <v>0</v>
      </c>
    </row>
    <row r="2068" spans="1:25" x14ac:dyDescent="0.25">
      <c r="A2068" t="s">
        <v>92</v>
      </c>
      <c r="B2068" t="s">
        <v>447</v>
      </c>
      <c r="C2068" t="s">
        <v>320</v>
      </c>
      <c r="D2068" t="s">
        <v>172</v>
      </c>
      <c r="E2068" t="s">
        <v>173</v>
      </c>
      <c r="F2068" t="s">
        <v>97</v>
      </c>
      <c r="G2068">
        <v>24863</v>
      </c>
      <c r="H2068" t="s">
        <v>383</v>
      </c>
      <c r="I2068">
        <v>2</v>
      </c>
      <c r="J2068" t="s">
        <v>101</v>
      </c>
      <c r="K2068" s="19">
        <v>0.29166666666666669</v>
      </c>
      <c r="L2068" s="19">
        <v>0.60416666666666663</v>
      </c>
      <c r="M2068">
        <v>7.5</v>
      </c>
      <c r="N2068">
        <v>233.45</v>
      </c>
      <c r="O2068">
        <v>64</v>
      </c>
      <c r="P2068">
        <v>76</v>
      </c>
      <c r="Q2068" t="s">
        <v>97</v>
      </c>
      <c r="R2068">
        <v>30</v>
      </c>
      <c r="S2068" s="19">
        <v>0.54166666666666663</v>
      </c>
      <c r="T2068">
        <v>0</v>
      </c>
      <c r="U2068" s="19"/>
      <c r="V2068" t="s">
        <v>448</v>
      </c>
      <c r="W2068">
        <v>7</v>
      </c>
      <c r="X2068" t="s">
        <v>100</v>
      </c>
      <c r="Y2068" t="b">
        <v>0</v>
      </c>
    </row>
    <row r="2069" spans="1:25" x14ac:dyDescent="0.25">
      <c r="A2069" t="s">
        <v>92</v>
      </c>
      <c r="B2069" t="s">
        <v>447</v>
      </c>
      <c r="C2069" t="s">
        <v>320</v>
      </c>
      <c r="D2069" t="s">
        <v>172</v>
      </c>
      <c r="E2069" t="s">
        <v>173</v>
      </c>
      <c r="F2069" t="s">
        <v>97</v>
      </c>
      <c r="G2069">
        <v>25204</v>
      </c>
      <c r="H2069" t="s">
        <v>389</v>
      </c>
      <c r="I2069">
        <v>1</v>
      </c>
      <c r="J2069" t="s">
        <v>105</v>
      </c>
      <c r="K2069" s="19">
        <v>0.29166666666666669</v>
      </c>
      <c r="L2069" s="19">
        <v>0.64583333333333337</v>
      </c>
      <c r="M2069">
        <v>8.5</v>
      </c>
      <c r="N2069">
        <v>280.88</v>
      </c>
      <c r="O2069">
        <v>76</v>
      </c>
      <c r="P2069">
        <v>76</v>
      </c>
      <c r="Q2069" t="s">
        <v>97</v>
      </c>
      <c r="R2069">
        <v>30</v>
      </c>
      <c r="S2069" s="19">
        <v>0.5</v>
      </c>
      <c r="T2069">
        <v>0</v>
      </c>
      <c r="U2069" s="19"/>
      <c r="V2069" t="s">
        <v>452</v>
      </c>
      <c r="W2069">
        <v>8</v>
      </c>
      <c r="X2069" t="s">
        <v>100</v>
      </c>
      <c r="Y2069" t="b">
        <v>0</v>
      </c>
    </row>
    <row r="2070" spans="1:25" x14ac:dyDescent="0.25">
      <c r="A2070" t="s">
        <v>92</v>
      </c>
      <c r="B2070" t="s">
        <v>447</v>
      </c>
      <c r="C2070" t="s">
        <v>320</v>
      </c>
      <c r="D2070" t="s">
        <v>172</v>
      </c>
      <c r="E2070" t="s">
        <v>205</v>
      </c>
      <c r="F2070" t="s">
        <v>97</v>
      </c>
      <c r="G2070">
        <v>13636</v>
      </c>
      <c r="H2070" t="s">
        <v>451</v>
      </c>
      <c r="I2070">
        <v>1</v>
      </c>
      <c r="J2070" t="s">
        <v>113</v>
      </c>
      <c r="K2070" s="19">
        <v>0.29166666666666669</v>
      </c>
      <c r="L2070" s="19">
        <v>0.64583333333333337</v>
      </c>
      <c r="M2070">
        <v>8.5</v>
      </c>
      <c r="N2070">
        <v>421.32</v>
      </c>
      <c r="O2070">
        <v>76</v>
      </c>
      <c r="P2070">
        <v>76</v>
      </c>
      <c r="Q2070" t="s">
        <v>97</v>
      </c>
      <c r="R2070">
        <v>30</v>
      </c>
      <c r="S2070" s="19">
        <v>0.5</v>
      </c>
      <c r="T2070">
        <v>0</v>
      </c>
      <c r="U2070" s="19"/>
      <c r="V2070" t="s">
        <v>97</v>
      </c>
      <c r="W2070">
        <v>8</v>
      </c>
      <c r="X2070" t="s">
        <v>100</v>
      </c>
      <c r="Y2070" t="b">
        <v>0</v>
      </c>
    </row>
    <row r="2071" spans="1:25" x14ac:dyDescent="0.25">
      <c r="A2071" t="s">
        <v>92</v>
      </c>
      <c r="B2071" t="s">
        <v>447</v>
      </c>
      <c r="C2071" t="s">
        <v>320</v>
      </c>
      <c r="D2071" t="s">
        <v>172</v>
      </c>
      <c r="E2071" t="s">
        <v>205</v>
      </c>
      <c r="F2071" t="s">
        <v>97</v>
      </c>
      <c r="G2071">
        <v>13636</v>
      </c>
      <c r="H2071" t="s">
        <v>451</v>
      </c>
      <c r="I2071">
        <v>1</v>
      </c>
      <c r="J2071" t="s">
        <v>114</v>
      </c>
      <c r="K2071" s="19">
        <v>0.29166666666666669</v>
      </c>
      <c r="L2071" s="19">
        <v>0.64583333333333337</v>
      </c>
      <c r="M2071">
        <v>8.5</v>
      </c>
      <c r="N2071">
        <v>491.54</v>
      </c>
      <c r="O2071">
        <v>76</v>
      </c>
      <c r="P2071">
        <v>76</v>
      </c>
      <c r="Q2071" t="s">
        <v>97</v>
      </c>
      <c r="R2071">
        <v>30</v>
      </c>
      <c r="S2071" s="19">
        <v>0.5</v>
      </c>
      <c r="T2071">
        <v>0</v>
      </c>
      <c r="U2071" s="19">
        <v>0.41666666666666669</v>
      </c>
      <c r="V2071" t="s">
        <v>97</v>
      </c>
      <c r="W2071">
        <v>8</v>
      </c>
      <c r="X2071" t="s">
        <v>100</v>
      </c>
      <c r="Y2071" t="b">
        <v>0</v>
      </c>
    </row>
    <row r="2072" spans="1:25" x14ac:dyDescent="0.25">
      <c r="A2072" t="s">
        <v>92</v>
      </c>
      <c r="B2072" t="s">
        <v>447</v>
      </c>
      <c r="C2072" t="s">
        <v>320</v>
      </c>
      <c r="D2072" t="s">
        <v>172</v>
      </c>
      <c r="E2072" t="s">
        <v>205</v>
      </c>
      <c r="F2072" t="s">
        <v>97</v>
      </c>
      <c r="G2072">
        <v>13636</v>
      </c>
      <c r="H2072" t="s">
        <v>451</v>
      </c>
      <c r="I2072">
        <v>1</v>
      </c>
      <c r="J2072" t="s">
        <v>103</v>
      </c>
      <c r="K2072" s="19">
        <v>0.29166666666666669</v>
      </c>
      <c r="L2072" s="19">
        <v>0.64583333333333337</v>
      </c>
      <c r="M2072">
        <v>8.5</v>
      </c>
      <c r="N2072">
        <v>280.88</v>
      </c>
      <c r="O2072">
        <v>76</v>
      </c>
      <c r="P2072">
        <v>76</v>
      </c>
      <c r="Q2072" t="s">
        <v>97</v>
      </c>
      <c r="R2072">
        <v>30</v>
      </c>
      <c r="S2072" s="19">
        <v>0.5</v>
      </c>
      <c r="T2072">
        <v>0</v>
      </c>
      <c r="U2072" s="19"/>
      <c r="V2072" t="s">
        <v>97</v>
      </c>
      <c r="W2072">
        <v>8</v>
      </c>
      <c r="X2072" t="s">
        <v>100</v>
      </c>
      <c r="Y2072" t="b">
        <v>0</v>
      </c>
    </row>
    <row r="2073" spans="1:25" x14ac:dyDescent="0.25">
      <c r="A2073" t="s">
        <v>92</v>
      </c>
      <c r="B2073" t="s">
        <v>447</v>
      </c>
      <c r="C2073" t="s">
        <v>320</v>
      </c>
      <c r="D2073" t="s">
        <v>172</v>
      </c>
      <c r="E2073" t="s">
        <v>205</v>
      </c>
      <c r="F2073" t="s">
        <v>97</v>
      </c>
      <c r="G2073">
        <v>13636</v>
      </c>
      <c r="H2073" t="s">
        <v>451</v>
      </c>
      <c r="I2073">
        <v>2</v>
      </c>
      <c r="J2073" t="s">
        <v>113</v>
      </c>
      <c r="K2073" s="19">
        <v>0.29166666666666669</v>
      </c>
      <c r="L2073" s="19">
        <v>0.64583333333333337</v>
      </c>
      <c r="M2073">
        <v>8.5</v>
      </c>
      <c r="N2073">
        <v>421.32</v>
      </c>
      <c r="O2073">
        <v>76</v>
      </c>
      <c r="P2073">
        <v>76</v>
      </c>
      <c r="Q2073" t="s">
        <v>97</v>
      </c>
      <c r="R2073">
        <v>30</v>
      </c>
      <c r="S2073" s="19">
        <v>0.5</v>
      </c>
      <c r="T2073">
        <v>0</v>
      </c>
      <c r="U2073" s="19">
        <v>0.41666666666666669</v>
      </c>
      <c r="V2073" t="s">
        <v>97</v>
      </c>
      <c r="W2073">
        <v>8</v>
      </c>
      <c r="X2073" t="s">
        <v>100</v>
      </c>
      <c r="Y2073" t="b">
        <v>0</v>
      </c>
    </row>
    <row r="2074" spans="1:25" x14ac:dyDescent="0.25">
      <c r="A2074" t="s">
        <v>92</v>
      </c>
      <c r="B2074" t="s">
        <v>447</v>
      </c>
      <c r="C2074" t="s">
        <v>320</v>
      </c>
      <c r="D2074" t="s">
        <v>172</v>
      </c>
      <c r="E2074" t="s">
        <v>205</v>
      </c>
      <c r="F2074" t="s">
        <v>97</v>
      </c>
      <c r="G2074">
        <v>13636</v>
      </c>
      <c r="H2074" t="s">
        <v>451</v>
      </c>
      <c r="I2074">
        <v>2</v>
      </c>
      <c r="J2074" t="s">
        <v>103</v>
      </c>
      <c r="K2074" s="19">
        <v>0.29166666666666669</v>
      </c>
      <c r="L2074" s="19">
        <v>0.64583333333333337</v>
      </c>
      <c r="M2074">
        <v>8.5</v>
      </c>
      <c r="N2074">
        <v>280.88</v>
      </c>
      <c r="O2074">
        <v>76</v>
      </c>
      <c r="P2074">
        <v>76</v>
      </c>
      <c r="Q2074" t="s">
        <v>97</v>
      </c>
      <c r="R2074">
        <v>30</v>
      </c>
      <c r="S2074" s="19">
        <v>0.5</v>
      </c>
      <c r="T2074">
        <v>0</v>
      </c>
      <c r="U2074" s="19"/>
      <c r="V2074" t="s">
        <v>97</v>
      </c>
      <c r="W2074">
        <v>8</v>
      </c>
      <c r="X2074" t="s">
        <v>100</v>
      </c>
      <c r="Y2074" t="b">
        <v>0</v>
      </c>
    </row>
    <row r="2075" spans="1:25" x14ac:dyDescent="0.25">
      <c r="A2075" t="s">
        <v>92</v>
      </c>
      <c r="B2075" t="s">
        <v>447</v>
      </c>
      <c r="C2075" t="s">
        <v>320</v>
      </c>
      <c r="D2075" t="s">
        <v>172</v>
      </c>
      <c r="E2075" t="s">
        <v>205</v>
      </c>
      <c r="F2075" t="s">
        <v>97</v>
      </c>
      <c r="G2075">
        <v>16846</v>
      </c>
      <c r="H2075" t="s">
        <v>395</v>
      </c>
      <c r="I2075">
        <v>1</v>
      </c>
      <c r="J2075" t="s">
        <v>105</v>
      </c>
      <c r="K2075" s="19">
        <v>0.29166666666666669</v>
      </c>
      <c r="L2075" s="19">
        <v>0.64583333333333337</v>
      </c>
      <c r="M2075">
        <v>8.5</v>
      </c>
      <c r="N2075">
        <v>280.88</v>
      </c>
      <c r="O2075">
        <v>76</v>
      </c>
      <c r="P2075">
        <v>76</v>
      </c>
      <c r="Q2075" t="s">
        <v>97</v>
      </c>
      <c r="R2075">
        <v>30</v>
      </c>
      <c r="S2075" s="19">
        <v>0.5</v>
      </c>
      <c r="T2075">
        <v>0</v>
      </c>
      <c r="U2075" s="19"/>
      <c r="V2075" t="s">
        <v>97</v>
      </c>
      <c r="W2075">
        <v>8</v>
      </c>
      <c r="X2075" t="s">
        <v>100</v>
      </c>
      <c r="Y2075" t="b">
        <v>0</v>
      </c>
    </row>
    <row r="2076" spans="1:25" x14ac:dyDescent="0.25">
      <c r="A2076" t="s">
        <v>92</v>
      </c>
      <c r="B2076" t="s">
        <v>447</v>
      </c>
      <c r="C2076" t="s">
        <v>320</v>
      </c>
      <c r="D2076" t="s">
        <v>172</v>
      </c>
      <c r="E2076" t="s">
        <v>205</v>
      </c>
      <c r="F2076" t="s">
        <v>97</v>
      </c>
      <c r="G2076">
        <v>16846</v>
      </c>
      <c r="H2076" t="s">
        <v>395</v>
      </c>
      <c r="I2076">
        <v>1</v>
      </c>
      <c r="J2076" t="s">
        <v>99</v>
      </c>
      <c r="K2076" s="19">
        <v>0.29166666666666669</v>
      </c>
      <c r="L2076" s="19">
        <v>0.64583333333333337</v>
      </c>
      <c r="M2076">
        <v>8.5</v>
      </c>
      <c r="N2076">
        <v>280.88</v>
      </c>
      <c r="O2076">
        <v>76</v>
      </c>
      <c r="P2076">
        <v>76</v>
      </c>
      <c r="Q2076" t="s">
        <v>97</v>
      </c>
      <c r="R2076">
        <v>30</v>
      </c>
      <c r="S2076" s="19">
        <v>0.5</v>
      </c>
      <c r="T2076">
        <v>0</v>
      </c>
      <c r="U2076" s="19"/>
      <c r="V2076" t="s">
        <v>97</v>
      </c>
      <c r="W2076">
        <v>8</v>
      </c>
      <c r="X2076" t="s">
        <v>100</v>
      </c>
      <c r="Y2076" t="b">
        <v>0</v>
      </c>
    </row>
    <row r="2077" spans="1:25" x14ac:dyDescent="0.25">
      <c r="A2077" t="s">
        <v>92</v>
      </c>
      <c r="B2077" t="s">
        <v>447</v>
      </c>
      <c r="C2077" t="s">
        <v>320</v>
      </c>
      <c r="D2077" t="s">
        <v>172</v>
      </c>
      <c r="E2077" t="s">
        <v>205</v>
      </c>
      <c r="F2077" t="s">
        <v>97</v>
      </c>
      <c r="G2077">
        <v>16846</v>
      </c>
      <c r="H2077" t="s">
        <v>395</v>
      </c>
      <c r="I2077">
        <v>1</v>
      </c>
      <c r="J2077" t="s">
        <v>101</v>
      </c>
      <c r="K2077" s="19">
        <v>0.29166666666666669</v>
      </c>
      <c r="L2077" s="19">
        <v>0.64583333333333337</v>
      </c>
      <c r="M2077">
        <v>8.5</v>
      </c>
      <c r="N2077">
        <v>280.88</v>
      </c>
      <c r="O2077">
        <v>76</v>
      </c>
      <c r="P2077">
        <v>76</v>
      </c>
      <c r="Q2077" t="s">
        <v>97</v>
      </c>
      <c r="R2077">
        <v>30</v>
      </c>
      <c r="S2077" s="19">
        <v>0.5</v>
      </c>
      <c r="T2077">
        <v>0</v>
      </c>
      <c r="U2077" s="19"/>
      <c r="V2077" t="s">
        <v>97</v>
      </c>
      <c r="W2077">
        <v>8</v>
      </c>
      <c r="X2077" t="s">
        <v>100</v>
      </c>
      <c r="Y2077" t="b">
        <v>0</v>
      </c>
    </row>
    <row r="2078" spans="1:25" x14ac:dyDescent="0.25">
      <c r="A2078" t="s">
        <v>92</v>
      </c>
      <c r="B2078" t="s">
        <v>447</v>
      </c>
      <c r="C2078" t="s">
        <v>320</v>
      </c>
      <c r="D2078" t="s">
        <v>172</v>
      </c>
      <c r="E2078" t="s">
        <v>205</v>
      </c>
      <c r="F2078" t="s">
        <v>97</v>
      </c>
      <c r="G2078">
        <v>16846</v>
      </c>
      <c r="H2078" t="s">
        <v>395</v>
      </c>
      <c r="I2078">
        <v>1</v>
      </c>
      <c r="J2078" t="s">
        <v>102</v>
      </c>
      <c r="K2078" s="19">
        <v>0.29166666666666669</v>
      </c>
      <c r="L2078" s="19">
        <v>0.64583333333333337</v>
      </c>
      <c r="M2078">
        <v>8.5</v>
      </c>
      <c r="N2078">
        <v>280.88</v>
      </c>
      <c r="O2078">
        <v>76</v>
      </c>
      <c r="P2078">
        <v>76</v>
      </c>
      <c r="Q2078" t="s">
        <v>97</v>
      </c>
      <c r="R2078">
        <v>30</v>
      </c>
      <c r="S2078" s="19">
        <v>0.5</v>
      </c>
      <c r="T2078">
        <v>0</v>
      </c>
      <c r="U2078" s="19"/>
      <c r="V2078" t="s">
        <v>97</v>
      </c>
      <c r="W2078">
        <v>8</v>
      </c>
      <c r="X2078" t="s">
        <v>100</v>
      </c>
      <c r="Y2078" t="b">
        <v>0</v>
      </c>
    </row>
    <row r="2079" spans="1:25" x14ac:dyDescent="0.25">
      <c r="A2079" t="s">
        <v>92</v>
      </c>
      <c r="B2079" t="s">
        <v>447</v>
      </c>
      <c r="C2079" t="s">
        <v>320</v>
      </c>
      <c r="D2079" t="s">
        <v>172</v>
      </c>
      <c r="E2079" t="s">
        <v>205</v>
      </c>
      <c r="F2079" t="s">
        <v>97</v>
      </c>
      <c r="G2079">
        <v>16846</v>
      </c>
      <c r="H2079" t="s">
        <v>395</v>
      </c>
      <c r="I2079">
        <v>2</v>
      </c>
      <c r="J2079" t="s">
        <v>105</v>
      </c>
      <c r="K2079" s="19">
        <v>0.29166666666666669</v>
      </c>
      <c r="L2079" s="19">
        <v>0.64583333333333337</v>
      </c>
      <c r="M2079">
        <v>8.5</v>
      </c>
      <c r="N2079">
        <v>280.88</v>
      </c>
      <c r="O2079">
        <v>76</v>
      </c>
      <c r="P2079">
        <v>76</v>
      </c>
      <c r="Q2079" t="s">
        <v>97</v>
      </c>
      <c r="R2079">
        <v>30</v>
      </c>
      <c r="S2079" s="19">
        <v>0.5</v>
      </c>
      <c r="T2079">
        <v>0</v>
      </c>
      <c r="U2079" s="19"/>
      <c r="V2079" t="s">
        <v>97</v>
      </c>
      <c r="W2079">
        <v>8</v>
      </c>
      <c r="X2079" t="s">
        <v>100</v>
      </c>
      <c r="Y2079" t="b">
        <v>0</v>
      </c>
    </row>
    <row r="2080" spans="1:25" x14ac:dyDescent="0.25">
      <c r="A2080" t="s">
        <v>92</v>
      </c>
      <c r="B2080" t="s">
        <v>447</v>
      </c>
      <c r="C2080" t="s">
        <v>320</v>
      </c>
      <c r="D2080" t="s">
        <v>172</v>
      </c>
      <c r="E2080" t="s">
        <v>205</v>
      </c>
      <c r="F2080" t="s">
        <v>97</v>
      </c>
      <c r="G2080">
        <v>16846</v>
      </c>
      <c r="H2080" t="s">
        <v>395</v>
      </c>
      <c r="I2080">
        <v>2</v>
      </c>
      <c r="J2080" t="s">
        <v>99</v>
      </c>
      <c r="K2080" s="19">
        <v>0.29166666666666669</v>
      </c>
      <c r="L2080" s="19">
        <v>0.64583333333333337</v>
      </c>
      <c r="M2080">
        <v>8.5</v>
      </c>
      <c r="N2080">
        <v>280.88</v>
      </c>
      <c r="O2080">
        <v>76</v>
      </c>
      <c r="P2080">
        <v>76</v>
      </c>
      <c r="Q2080" t="s">
        <v>97</v>
      </c>
      <c r="R2080">
        <v>30</v>
      </c>
      <c r="S2080" s="19">
        <v>0.5</v>
      </c>
      <c r="T2080">
        <v>0</v>
      </c>
      <c r="U2080" s="19"/>
      <c r="V2080" t="s">
        <v>97</v>
      </c>
      <c r="W2080">
        <v>8</v>
      </c>
      <c r="X2080" t="s">
        <v>100</v>
      </c>
      <c r="Y2080" t="b">
        <v>0</v>
      </c>
    </row>
    <row r="2081" spans="1:25" x14ac:dyDescent="0.25">
      <c r="A2081" t="s">
        <v>92</v>
      </c>
      <c r="B2081" t="s">
        <v>447</v>
      </c>
      <c r="C2081" t="s">
        <v>320</v>
      </c>
      <c r="D2081" t="s">
        <v>172</v>
      </c>
      <c r="E2081" t="s">
        <v>205</v>
      </c>
      <c r="F2081" t="s">
        <v>97</v>
      </c>
      <c r="G2081">
        <v>16846</v>
      </c>
      <c r="H2081" t="s">
        <v>395</v>
      </c>
      <c r="I2081">
        <v>2</v>
      </c>
      <c r="J2081" t="s">
        <v>101</v>
      </c>
      <c r="K2081" s="19">
        <v>0.29166666666666669</v>
      </c>
      <c r="L2081" s="19">
        <v>0.64583333333333337</v>
      </c>
      <c r="M2081">
        <v>8.5</v>
      </c>
      <c r="N2081">
        <v>280.88</v>
      </c>
      <c r="O2081">
        <v>76</v>
      </c>
      <c r="P2081">
        <v>76</v>
      </c>
      <c r="Q2081" t="s">
        <v>97</v>
      </c>
      <c r="R2081">
        <v>30</v>
      </c>
      <c r="S2081" s="19">
        <v>0.5</v>
      </c>
      <c r="T2081">
        <v>0</v>
      </c>
      <c r="U2081" s="19"/>
      <c r="V2081" t="s">
        <v>97</v>
      </c>
      <c r="W2081">
        <v>8</v>
      </c>
      <c r="X2081" t="s">
        <v>100</v>
      </c>
      <c r="Y2081" t="b">
        <v>0</v>
      </c>
    </row>
    <row r="2082" spans="1:25" x14ac:dyDescent="0.25">
      <c r="A2082" t="s">
        <v>92</v>
      </c>
      <c r="B2082" t="s">
        <v>447</v>
      </c>
      <c r="C2082" t="s">
        <v>320</v>
      </c>
      <c r="D2082" t="s">
        <v>172</v>
      </c>
      <c r="E2082" t="s">
        <v>205</v>
      </c>
      <c r="F2082" t="s">
        <v>97</v>
      </c>
      <c r="G2082">
        <v>16846</v>
      </c>
      <c r="H2082" t="s">
        <v>395</v>
      </c>
      <c r="I2082">
        <v>2</v>
      </c>
      <c r="J2082" t="s">
        <v>102</v>
      </c>
      <c r="K2082" s="19">
        <v>0.29166666666666669</v>
      </c>
      <c r="L2082" s="19">
        <v>0.64583333333333337</v>
      </c>
      <c r="M2082">
        <v>8.5</v>
      </c>
      <c r="N2082">
        <v>280.88</v>
      </c>
      <c r="O2082">
        <v>76</v>
      </c>
      <c r="P2082">
        <v>76</v>
      </c>
      <c r="Q2082" t="s">
        <v>97</v>
      </c>
      <c r="R2082">
        <v>30</v>
      </c>
      <c r="S2082" s="19">
        <v>0.5</v>
      </c>
      <c r="T2082">
        <v>0</v>
      </c>
      <c r="U2082" s="19"/>
      <c r="V2082" t="s">
        <v>97</v>
      </c>
      <c r="W2082">
        <v>8</v>
      </c>
      <c r="X2082" t="s">
        <v>100</v>
      </c>
      <c r="Y2082" t="b">
        <v>0</v>
      </c>
    </row>
    <row r="2083" spans="1:25" x14ac:dyDescent="0.25">
      <c r="A2083" t="s">
        <v>92</v>
      </c>
      <c r="B2083" t="s">
        <v>447</v>
      </c>
      <c r="C2083" t="s">
        <v>320</v>
      </c>
      <c r="D2083" t="s">
        <v>172</v>
      </c>
      <c r="E2083" t="s">
        <v>205</v>
      </c>
      <c r="F2083" t="s">
        <v>97</v>
      </c>
      <c r="G2083">
        <v>22818</v>
      </c>
      <c r="H2083" t="s">
        <v>456</v>
      </c>
      <c r="I2083">
        <v>2</v>
      </c>
      <c r="J2083" t="s">
        <v>114</v>
      </c>
      <c r="K2083" s="19">
        <v>0.29166666666666669</v>
      </c>
      <c r="L2083" s="19">
        <v>0.64583333333333337</v>
      </c>
      <c r="M2083">
        <v>8.5</v>
      </c>
      <c r="N2083">
        <v>491.54</v>
      </c>
      <c r="O2083">
        <v>64</v>
      </c>
      <c r="P2083">
        <v>76</v>
      </c>
      <c r="Q2083" t="s">
        <v>97</v>
      </c>
      <c r="R2083">
        <v>30</v>
      </c>
      <c r="S2083" s="19">
        <v>0.5</v>
      </c>
      <c r="T2083">
        <v>0</v>
      </c>
      <c r="U2083" s="19"/>
      <c r="V2083" t="s">
        <v>97</v>
      </c>
      <c r="W2083">
        <v>8</v>
      </c>
      <c r="X2083" t="s">
        <v>100</v>
      </c>
      <c r="Y2083" t="b">
        <v>0</v>
      </c>
    </row>
    <row r="2084" spans="1:25" x14ac:dyDescent="0.25">
      <c r="A2084" t="s">
        <v>92</v>
      </c>
      <c r="B2084" t="s">
        <v>447</v>
      </c>
      <c r="C2084" t="s">
        <v>320</v>
      </c>
      <c r="D2084" t="s">
        <v>172</v>
      </c>
      <c r="E2084" t="s">
        <v>207</v>
      </c>
      <c r="F2084" t="s">
        <v>97</v>
      </c>
      <c r="H2084" t="s">
        <v>97</v>
      </c>
      <c r="I2084">
        <v>1</v>
      </c>
      <c r="J2084" t="s">
        <v>101</v>
      </c>
      <c r="K2084" s="19">
        <v>0.60416666666666663</v>
      </c>
      <c r="L2084" s="19">
        <v>0.95833333333333337</v>
      </c>
      <c r="M2084">
        <v>8.5</v>
      </c>
      <c r="N2084">
        <v>315.99</v>
      </c>
      <c r="O2084">
        <v>0</v>
      </c>
      <c r="P2084">
        <v>0</v>
      </c>
      <c r="Q2084" t="s">
        <v>97</v>
      </c>
      <c r="R2084">
        <v>30</v>
      </c>
      <c r="S2084" s="19">
        <v>0.8125</v>
      </c>
      <c r="T2084">
        <v>0</v>
      </c>
      <c r="U2084" s="19">
        <v>0.41666666666666669</v>
      </c>
      <c r="V2084" t="s">
        <v>97</v>
      </c>
      <c r="W2084">
        <v>8</v>
      </c>
      <c r="X2084" t="s">
        <v>100</v>
      </c>
      <c r="Y2084" t="b">
        <v>0</v>
      </c>
    </row>
    <row r="2085" spans="1:25" x14ac:dyDescent="0.25">
      <c r="A2085" t="s">
        <v>92</v>
      </c>
      <c r="B2085" t="s">
        <v>447</v>
      </c>
      <c r="C2085" t="s">
        <v>320</v>
      </c>
      <c r="D2085" t="s">
        <v>172</v>
      </c>
      <c r="E2085" t="s">
        <v>207</v>
      </c>
      <c r="F2085" t="s">
        <v>97</v>
      </c>
      <c r="H2085" t="s">
        <v>97</v>
      </c>
      <c r="I2085">
        <v>2</v>
      </c>
      <c r="J2085" t="s">
        <v>101</v>
      </c>
      <c r="K2085" s="19">
        <v>0.60416666666666663</v>
      </c>
      <c r="L2085" s="19">
        <v>0.95833333333333337</v>
      </c>
      <c r="M2085">
        <v>8.5</v>
      </c>
      <c r="N2085">
        <v>315.99</v>
      </c>
      <c r="O2085">
        <v>0</v>
      </c>
      <c r="P2085">
        <v>0</v>
      </c>
      <c r="Q2085" t="s">
        <v>97</v>
      </c>
      <c r="R2085">
        <v>30</v>
      </c>
      <c r="S2085" s="19">
        <v>0.8125</v>
      </c>
      <c r="T2085">
        <v>0</v>
      </c>
      <c r="U2085" s="19"/>
      <c r="V2085" t="s">
        <v>97</v>
      </c>
      <c r="W2085">
        <v>8</v>
      </c>
      <c r="X2085" t="s">
        <v>100</v>
      </c>
      <c r="Y2085" t="b">
        <v>0</v>
      </c>
    </row>
    <row r="2086" spans="1:25" x14ac:dyDescent="0.25">
      <c r="A2086" t="s">
        <v>92</v>
      </c>
      <c r="B2086" t="s">
        <v>447</v>
      </c>
      <c r="C2086" t="s">
        <v>320</v>
      </c>
      <c r="D2086" t="s">
        <v>172</v>
      </c>
      <c r="E2086" t="s">
        <v>207</v>
      </c>
      <c r="F2086" t="s">
        <v>97</v>
      </c>
      <c r="G2086">
        <v>18610</v>
      </c>
      <c r="H2086" t="s">
        <v>457</v>
      </c>
      <c r="I2086">
        <v>1</v>
      </c>
      <c r="J2086" t="s">
        <v>99</v>
      </c>
      <c r="K2086" s="19">
        <v>0.60416666666666663</v>
      </c>
      <c r="L2086" s="19">
        <v>0.95833333333333337</v>
      </c>
      <c r="M2086">
        <v>8.5</v>
      </c>
      <c r="N2086">
        <v>315.99</v>
      </c>
      <c r="O2086">
        <v>72</v>
      </c>
      <c r="P2086">
        <v>76</v>
      </c>
      <c r="Q2086" t="s">
        <v>97</v>
      </c>
      <c r="R2086">
        <v>30</v>
      </c>
      <c r="S2086" s="19">
        <v>0.8125</v>
      </c>
      <c r="T2086">
        <v>0</v>
      </c>
      <c r="U2086" s="19"/>
      <c r="V2086" t="s">
        <v>97</v>
      </c>
      <c r="W2086">
        <v>8</v>
      </c>
      <c r="X2086" t="s">
        <v>100</v>
      </c>
      <c r="Y2086" t="b">
        <v>0</v>
      </c>
    </row>
    <row r="2087" spans="1:25" x14ac:dyDescent="0.25">
      <c r="A2087" t="s">
        <v>92</v>
      </c>
      <c r="B2087" t="s">
        <v>447</v>
      </c>
      <c r="C2087" t="s">
        <v>320</v>
      </c>
      <c r="D2087" t="s">
        <v>172</v>
      </c>
      <c r="E2087" t="s">
        <v>207</v>
      </c>
      <c r="F2087" t="s">
        <v>97</v>
      </c>
      <c r="G2087">
        <v>18610</v>
      </c>
      <c r="H2087" t="s">
        <v>457</v>
      </c>
      <c r="I2087">
        <v>1</v>
      </c>
      <c r="J2087" t="s">
        <v>113</v>
      </c>
      <c r="K2087" s="19">
        <v>0.60416666666666663</v>
      </c>
      <c r="L2087" s="19">
        <v>0.95833333333333337</v>
      </c>
      <c r="M2087">
        <v>8.5</v>
      </c>
      <c r="N2087">
        <v>421.32</v>
      </c>
      <c r="O2087">
        <v>72</v>
      </c>
      <c r="P2087">
        <v>76</v>
      </c>
      <c r="Q2087" t="s">
        <v>97</v>
      </c>
      <c r="R2087">
        <v>30</v>
      </c>
      <c r="S2087" s="19">
        <v>0.8125</v>
      </c>
      <c r="T2087">
        <v>0</v>
      </c>
      <c r="U2087" s="19"/>
      <c r="V2087" t="s">
        <v>97</v>
      </c>
      <c r="W2087">
        <v>8</v>
      </c>
      <c r="X2087" t="s">
        <v>100</v>
      </c>
      <c r="Y2087" t="b">
        <v>0</v>
      </c>
    </row>
    <row r="2088" spans="1:25" x14ac:dyDescent="0.25">
      <c r="A2088" t="s">
        <v>92</v>
      </c>
      <c r="B2088" t="s">
        <v>447</v>
      </c>
      <c r="C2088" t="s">
        <v>320</v>
      </c>
      <c r="D2088" t="s">
        <v>172</v>
      </c>
      <c r="E2088" t="s">
        <v>207</v>
      </c>
      <c r="F2088" t="s">
        <v>97</v>
      </c>
      <c r="G2088">
        <v>18610</v>
      </c>
      <c r="H2088" t="s">
        <v>457</v>
      </c>
      <c r="I2088">
        <v>1</v>
      </c>
      <c r="J2088" t="s">
        <v>114</v>
      </c>
      <c r="K2088" s="19">
        <v>0.60416666666666663</v>
      </c>
      <c r="L2088" s="19">
        <v>0.95833333333333337</v>
      </c>
      <c r="M2088">
        <v>8.5</v>
      </c>
      <c r="N2088">
        <v>491.54</v>
      </c>
      <c r="O2088">
        <v>72</v>
      </c>
      <c r="P2088">
        <v>76</v>
      </c>
      <c r="Q2088" t="s">
        <v>97</v>
      </c>
      <c r="R2088">
        <v>30</v>
      </c>
      <c r="S2088" s="19">
        <v>0.8125</v>
      </c>
      <c r="T2088">
        <v>0</v>
      </c>
      <c r="U2088" s="19"/>
      <c r="V2088" t="s">
        <v>97</v>
      </c>
      <c r="W2088">
        <v>8</v>
      </c>
      <c r="X2088" t="s">
        <v>100</v>
      </c>
      <c r="Y2088" t="b">
        <v>0</v>
      </c>
    </row>
    <row r="2089" spans="1:25" x14ac:dyDescent="0.25">
      <c r="A2089" t="s">
        <v>92</v>
      </c>
      <c r="B2089" t="s">
        <v>447</v>
      </c>
      <c r="C2089" t="s">
        <v>320</v>
      </c>
      <c r="D2089" t="s">
        <v>172</v>
      </c>
      <c r="E2089" t="s">
        <v>207</v>
      </c>
      <c r="F2089" t="s">
        <v>97</v>
      </c>
      <c r="G2089">
        <v>18610</v>
      </c>
      <c r="H2089" t="s">
        <v>457</v>
      </c>
      <c r="I2089">
        <v>1</v>
      </c>
      <c r="J2089" t="s">
        <v>102</v>
      </c>
      <c r="K2089" s="19">
        <v>0.60416666666666663</v>
      </c>
      <c r="L2089" s="19">
        <v>0.95833333333333337</v>
      </c>
      <c r="M2089">
        <v>8.5</v>
      </c>
      <c r="N2089">
        <v>315.99</v>
      </c>
      <c r="O2089">
        <v>72</v>
      </c>
      <c r="P2089">
        <v>76</v>
      </c>
      <c r="Q2089" t="s">
        <v>97</v>
      </c>
      <c r="R2089">
        <v>30</v>
      </c>
      <c r="S2089" s="19">
        <v>0.8125</v>
      </c>
      <c r="T2089">
        <v>0</v>
      </c>
      <c r="U2089" s="19"/>
      <c r="V2089" t="s">
        <v>97</v>
      </c>
      <c r="W2089">
        <v>8</v>
      </c>
      <c r="X2089" t="s">
        <v>100</v>
      </c>
      <c r="Y2089" t="b">
        <v>0</v>
      </c>
    </row>
    <row r="2090" spans="1:25" x14ac:dyDescent="0.25">
      <c r="A2090" t="s">
        <v>92</v>
      </c>
      <c r="B2090" t="s">
        <v>447</v>
      </c>
      <c r="C2090" t="s">
        <v>320</v>
      </c>
      <c r="D2090" t="s">
        <v>172</v>
      </c>
      <c r="E2090" t="s">
        <v>207</v>
      </c>
      <c r="F2090" t="s">
        <v>97</v>
      </c>
      <c r="G2090">
        <v>18610</v>
      </c>
      <c r="H2090" t="s">
        <v>457</v>
      </c>
      <c r="I2090">
        <v>1</v>
      </c>
      <c r="J2090" t="s">
        <v>103</v>
      </c>
      <c r="K2090" s="19">
        <v>0.60416666666666663</v>
      </c>
      <c r="L2090" s="19">
        <v>0.95833333333333337</v>
      </c>
      <c r="M2090">
        <v>8.5</v>
      </c>
      <c r="N2090">
        <v>315.99</v>
      </c>
      <c r="O2090">
        <v>72</v>
      </c>
      <c r="P2090">
        <v>76</v>
      </c>
      <c r="Q2090" t="s">
        <v>97</v>
      </c>
      <c r="R2090">
        <v>30</v>
      </c>
      <c r="S2090" s="19">
        <v>0.8125</v>
      </c>
      <c r="T2090">
        <v>0</v>
      </c>
      <c r="U2090" s="19"/>
      <c r="V2090" t="s">
        <v>97</v>
      </c>
      <c r="W2090">
        <v>8</v>
      </c>
      <c r="X2090" t="s">
        <v>100</v>
      </c>
      <c r="Y2090" t="b">
        <v>0</v>
      </c>
    </row>
    <row r="2091" spans="1:25" x14ac:dyDescent="0.25">
      <c r="A2091" t="s">
        <v>92</v>
      </c>
      <c r="B2091" t="s">
        <v>447</v>
      </c>
      <c r="C2091" t="s">
        <v>320</v>
      </c>
      <c r="D2091" t="s">
        <v>172</v>
      </c>
      <c r="E2091" t="s">
        <v>207</v>
      </c>
      <c r="F2091" t="s">
        <v>97</v>
      </c>
      <c r="G2091">
        <v>18610</v>
      </c>
      <c r="H2091" t="s">
        <v>457</v>
      </c>
      <c r="I2091">
        <v>2</v>
      </c>
      <c r="J2091" t="s">
        <v>99</v>
      </c>
      <c r="K2091" s="19">
        <v>0.60416666666666663</v>
      </c>
      <c r="L2091" s="19">
        <v>0.95833333333333337</v>
      </c>
      <c r="M2091">
        <v>8.5</v>
      </c>
      <c r="N2091">
        <v>315.99</v>
      </c>
      <c r="O2091">
        <v>72</v>
      </c>
      <c r="P2091">
        <v>76</v>
      </c>
      <c r="Q2091" t="s">
        <v>97</v>
      </c>
      <c r="R2091">
        <v>30</v>
      </c>
      <c r="S2091" s="19">
        <v>0.8125</v>
      </c>
      <c r="T2091">
        <v>0</v>
      </c>
      <c r="U2091" s="19">
        <v>0.41666666666666669</v>
      </c>
      <c r="V2091" t="s">
        <v>97</v>
      </c>
      <c r="W2091">
        <v>8</v>
      </c>
      <c r="X2091" t="s">
        <v>100</v>
      </c>
      <c r="Y2091" t="b">
        <v>0</v>
      </c>
    </row>
    <row r="2092" spans="1:25" x14ac:dyDescent="0.25">
      <c r="A2092" t="s">
        <v>92</v>
      </c>
      <c r="B2092" t="s">
        <v>447</v>
      </c>
      <c r="C2092" t="s">
        <v>320</v>
      </c>
      <c r="D2092" t="s">
        <v>172</v>
      </c>
      <c r="E2092" t="s">
        <v>207</v>
      </c>
      <c r="F2092" t="s">
        <v>97</v>
      </c>
      <c r="G2092">
        <v>18610</v>
      </c>
      <c r="H2092" t="s">
        <v>457</v>
      </c>
      <c r="I2092">
        <v>2</v>
      </c>
      <c r="J2092" t="s">
        <v>114</v>
      </c>
      <c r="K2092" s="19">
        <v>0.60416666666666663</v>
      </c>
      <c r="L2092" s="19">
        <v>0.95833333333333337</v>
      </c>
      <c r="M2092">
        <v>8.5</v>
      </c>
      <c r="N2092">
        <v>491.54</v>
      </c>
      <c r="O2092">
        <v>72</v>
      </c>
      <c r="P2092">
        <v>76</v>
      </c>
      <c r="Q2092" t="s">
        <v>97</v>
      </c>
      <c r="R2092">
        <v>30</v>
      </c>
      <c r="S2092" s="19">
        <v>0.8125</v>
      </c>
      <c r="T2092">
        <v>0</v>
      </c>
      <c r="U2092" s="19"/>
      <c r="V2092" t="s">
        <v>97</v>
      </c>
      <c r="W2092">
        <v>8</v>
      </c>
      <c r="X2092" t="s">
        <v>100</v>
      </c>
      <c r="Y2092" t="b">
        <v>0</v>
      </c>
    </row>
    <row r="2093" spans="1:25" x14ac:dyDescent="0.25">
      <c r="A2093" t="s">
        <v>92</v>
      </c>
      <c r="B2093" t="s">
        <v>447</v>
      </c>
      <c r="C2093" t="s">
        <v>320</v>
      </c>
      <c r="D2093" t="s">
        <v>172</v>
      </c>
      <c r="E2093" t="s">
        <v>207</v>
      </c>
      <c r="F2093" t="s">
        <v>97</v>
      </c>
      <c r="G2093">
        <v>18610</v>
      </c>
      <c r="H2093" t="s">
        <v>457</v>
      </c>
      <c r="I2093">
        <v>2</v>
      </c>
      <c r="J2093" t="s">
        <v>102</v>
      </c>
      <c r="K2093" s="19">
        <v>0.60416666666666663</v>
      </c>
      <c r="L2093" s="19">
        <v>0.95833333333333337</v>
      </c>
      <c r="M2093">
        <v>8.5</v>
      </c>
      <c r="N2093">
        <v>315.99</v>
      </c>
      <c r="O2093">
        <v>72</v>
      </c>
      <c r="P2093">
        <v>76</v>
      </c>
      <c r="Q2093" t="s">
        <v>97</v>
      </c>
      <c r="R2093">
        <v>30</v>
      </c>
      <c r="S2093" s="19">
        <v>0.8125</v>
      </c>
      <c r="T2093">
        <v>0</v>
      </c>
      <c r="U2093" s="19"/>
      <c r="V2093" t="s">
        <v>97</v>
      </c>
      <c r="W2093">
        <v>8</v>
      </c>
      <c r="X2093" t="s">
        <v>100</v>
      </c>
      <c r="Y2093" t="b">
        <v>0</v>
      </c>
    </row>
    <row r="2094" spans="1:25" x14ac:dyDescent="0.25">
      <c r="A2094" t="s">
        <v>92</v>
      </c>
      <c r="B2094" t="s">
        <v>447</v>
      </c>
      <c r="C2094" t="s">
        <v>320</v>
      </c>
      <c r="D2094" t="s">
        <v>172</v>
      </c>
      <c r="E2094" t="s">
        <v>207</v>
      </c>
      <c r="F2094" t="s">
        <v>97</v>
      </c>
      <c r="G2094">
        <v>18610</v>
      </c>
      <c r="H2094" t="s">
        <v>457</v>
      </c>
      <c r="I2094">
        <v>2</v>
      </c>
      <c r="J2094" t="s">
        <v>103</v>
      </c>
      <c r="K2094" s="19">
        <v>0.60416666666666663</v>
      </c>
      <c r="L2094" s="19">
        <v>0.95833333333333337</v>
      </c>
      <c r="M2094">
        <v>8.5</v>
      </c>
      <c r="N2094">
        <v>315.99</v>
      </c>
      <c r="O2094">
        <v>72</v>
      </c>
      <c r="P2094">
        <v>76</v>
      </c>
      <c r="Q2094" t="s">
        <v>97</v>
      </c>
      <c r="R2094">
        <v>30</v>
      </c>
      <c r="S2094" s="19">
        <v>0.8125</v>
      </c>
      <c r="T2094">
        <v>0</v>
      </c>
      <c r="U2094" s="19"/>
      <c r="V2094" t="s">
        <v>97</v>
      </c>
      <c r="W2094">
        <v>8</v>
      </c>
      <c r="X2094" t="s">
        <v>100</v>
      </c>
      <c r="Y2094" t="b">
        <v>0</v>
      </c>
    </row>
    <row r="2095" spans="1:25" x14ac:dyDescent="0.25">
      <c r="A2095" t="s">
        <v>92</v>
      </c>
      <c r="B2095" t="s">
        <v>447</v>
      </c>
      <c r="C2095" t="s">
        <v>320</v>
      </c>
      <c r="D2095" t="s">
        <v>172</v>
      </c>
      <c r="E2095" t="s">
        <v>207</v>
      </c>
      <c r="F2095" t="s">
        <v>97</v>
      </c>
      <c r="G2095">
        <v>22818</v>
      </c>
      <c r="H2095" t="s">
        <v>456</v>
      </c>
      <c r="I2095">
        <v>1</v>
      </c>
      <c r="J2095" t="s">
        <v>105</v>
      </c>
      <c r="K2095" s="19">
        <v>0.60416666666666663</v>
      </c>
      <c r="L2095" s="19">
        <v>0.95833333333333337</v>
      </c>
      <c r="M2095">
        <v>8.5</v>
      </c>
      <c r="N2095">
        <v>315.99</v>
      </c>
      <c r="O2095">
        <v>64</v>
      </c>
      <c r="P2095">
        <v>76</v>
      </c>
      <c r="Q2095" t="s">
        <v>97</v>
      </c>
      <c r="R2095">
        <v>30</v>
      </c>
      <c r="S2095" s="19">
        <v>0.8125</v>
      </c>
      <c r="T2095">
        <v>0</v>
      </c>
      <c r="U2095" s="19"/>
      <c r="V2095" t="s">
        <v>97</v>
      </c>
      <c r="W2095">
        <v>8</v>
      </c>
      <c r="X2095" t="s">
        <v>100</v>
      </c>
      <c r="Y2095" t="b">
        <v>0</v>
      </c>
    </row>
    <row r="2096" spans="1:25" x14ac:dyDescent="0.25">
      <c r="A2096" t="s">
        <v>92</v>
      </c>
      <c r="B2096" t="s">
        <v>447</v>
      </c>
      <c r="C2096" t="s">
        <v>320</v>
      </c>
      <c r="D2096" t="s">
        <v>172</v>
      </c>
      <c r="E2096" t="s">
        <v>207</v>
      </c>
      <c r="F2096" t="s">
        <v>97</v>
      </c>
      <c r="G2096">
        <v>22818</v>
      </c>
      <c r="H2096" t="s">
        <v>456</v>
      </c>
      <c r="I2096">
        <v>2</v>
      </c>
      <c r="J2096" t="s">
        <v>105</v>
      </c>
      <c r="K2096" s="19">
        <v>0.60416666666666663</v>
      </c>
      <c r="L2096" s="19">
        <v>0.95833333333333337</v>
      </c>
      <c r="M2096">
        <v>8.5</v>
      </c>
      <c r="N2096">
        <v>315.99</v>
      </c>
      <c r="O2096">
        <v>64</v>
      </c>
      <c r="P2096">
        <v>76</v>
      </c>
      <c r="Q2096" t="s">
        <v>97</v>
      </c>
      <c r="R2096">
        <v>30</v>
      </c>
      <c r="S2096" s="19">
        <v>0.8125</v>
      </c>
      <c r="T2096">
        <v>0</v>
      </c>
      <c r="U2096" s="19"/>
      <c r="V2096" t="s">
        <v>97</v>
      </c>
      <c r="W2096">
        <v>8</v>
      </c>
      <c r="X2096" t="s">
        <v>100</v>
      </c>
      <c r="Y2096" t="b">
        <v>0</v>
      </c>
    </row>
    <row r="2097" spans="1:25" x14ac:dyDescent="0.25">
      <c r="A2097" t="s">
        <v>92</v>
      </c>
      <c r="B2097" t="s">
        <v>447</v>
      </c>
      <c r="C2097" t="s">
        <v>320</v>
      </c>
      <c r="D2097" t="s">
        <v>172</v>
      </c>
      <c r="E2097" t="s">
        <v>207</v>
      </c>
      <c r="F2097" t="s">
        <v>97</v>
      </c>
      <c r="G2097">
        <v>22818</v>
      </c>
      <c r="H2097" t="s">
        <v>456</v>
      </c>
      <c r="I2097">
        <v>2</v>
      </c>
      <c r="J2097" t="s">
        <v>113</v>
      </c>
      <c r="K2097" s="19">
        <v>0.60416666666666663</v>
      </c>
      <c r="L2097" s="19">
        <v>0.95833333333333337</v>
      </c>
      <c r="M2097">
        <v>8.5</v>
      </c>
      <c r="N2097">
        <v>421.32</v>
      </c>
      <c r="O2097">
        <v>64</v>
      </c>
      <c r="P2097">
        <v>76</v>
      </c>
      <c r="Q2097" t="s">
        <v>97</v>
      </c>
      <c r="R2097">
        <v>30</v>
      </c>
      <c r="S2097" s="19">
        <v>0.8125</v>
      </c>
      <c r="T2097">
        <v>0</v>
      </c>
      <c r="U2097" s="19"/>
      <c r="V2097" t="s">
        <v>97</v>
      </c>
      <c r="W2097">
        <v>8</v>
      </c>
      <c r="X2097" t="s">
        <v>100</v>
      </c>
      <c r="Y2097" t="b">
        <v>0</v>
      </c>
    </row>
    <row r="2098" spans="1:25" x14ac:dyDescent="0.25">
      <c r="A2098" t="s">
        <v>92</v>
      </c>
      <c r="B2098" t="s">
        <v>447</v>
      </c>
      <c r="C2098" t="s">
        <v>320</v>
      </c>
      <c r="D2098" t="s">
        <v>172</v>
      </c>
      <c r="E2098" t="s">
        <v>209</v>
      </c>
      <c r="F2098" t="s">
        <v>97</v>
      </c>
      <c r="H2098" t="s">
        <v>97</v>
      </c>
      <c r="I2098">
        <v>1</v>
      </c>
      <c r="J2098" t="s">
        <v>114</v>
      </c>
      <c r="K2098" s="19">
        <v>0.94791666666666663</v>
      </c>
      <c r="L2098" s="19">
        <v>0.30208333333333331</v>
      </c>
      <c r="M2098">
        <v>8.5</v>
      </c>
      <c r="N2098">
        <v>331.83</v>
      </c>
      <c r="O2098">
        <v>0</v>
      </c>
      <c r="P2098">
        <v>0</v>
      </c>
      <c r="Q2098" t="s">
        <v>97</v>
      </c>
      <c r="R2098">
        <v>30</v>
      </c>
      <c r="S2098" s="19">
        <v>0</v>
      </c>
      <c r="T2098">
        <v>0</v>
      </c>
      <c r="U2098" s="19"/>
      <c r="V2098" t="s">
        <v>97</v>
      </c>
      <c r="W2098">
        <v>8</v>
      </c>
      <c r="X2098" t="s">
        <v>100</v>
      </c>
      <c r="Y2098" t="b">
        <v>0</v>
      </c>
    </row>
    <row r="2099" spans="1:25" x14ac:dyDescent="0.25">
      <c r="A2099" t="s">
        <v>92</v>
      </c>
      <c r="B2099" t="s">
        <v>447</v>
      </c>
      <c r="C2099" t="s">
        <v>320</v>
      </c>
      <c r="D2099" t="s">
        <v>172</v>
      </c>
      <c r="E2099" t="s">
        <v>209</v>
      </c>
      <c r="F2099" t="s">
        <v>97</v>
      </c>
      <c r="H2099" t="s">
        <v>97</v>
      </c>
      <c r="I2099">
        <v>1</v>
      </c>
      <c r="J2099" t="s">
        <v>101</v>
      </c>
      <c r="K2099" s="19">
        <v>0.94791666666666663</v>
      </c>
      <c r="L2099" s="19">
        <v>0.30208333333333331</v>
      </c>
      <c r="M2099">
        <v>8.5</v>
      </c>
      <c r="N2099">
        <v>306.82</v>
      </c>
      <c r="O2099">
        <v>0</v>
      </c>
      <c r="P2099">
        <v>0</v>
      </c>
      <c r="Q2099" t="s">
        <v>97</v>
      </c>
      <c r="R2099">
        <v>30</v>
      </c>
      <c r="S2099" s="19">
        <v>0</v>
      </c>
      <c r="T2099">
        <v>0</v>
      </c>
      <c r="U2099" s="19">
        <v>0.41666666666666669</v>
      </c>
      <c r="V2099" t="s">
        <v>97</v>
      </c>
      <c r="W2099">
        <v>8</v>
      </c>
      <c r="X2099" t="s">
        <v>100</v>
      </c>
      <c r="Y2099" t="b">
        <v>0</v>
      </c>
    </row>
    <row r="2100" spans="1:25" x14ac:dyDescent="0.25">
      <c r="A2100" t="s">
        <v>92</v>
      </c>
      <c r="B2100" t="s">
        <v>447</v>
      </c>
      <c r="C2100" t="s">
        <v>320</v>
      </c>
      <c r="D2100" t="s">
        <v>172</v>
      </c>
      <c r="E2100" t="s">
        <v>209</v>
      </c>
      <c r="F2100" t="s">
        <v>97</v>
      </c>
      <c r="H2100" t="s">
        <v>97</v>
      </c>
      <c r="I2100">
        <v>1</v>
      </c>
      <c r="J2100" t="s">
        <v>103</v>
      </c>
      <c r="K2100" s="19">
        <v>0.94791666666666663</v>
      </c>
      <c r="L2100" s="19">
        <v>0.30208333333333331</v>
      </c>
      <c r="M2100">
        <v>17</v>
      </c>
      <c r="N2100">
        <v>613.64</v>
      </c>
      <c r="O2100">
        <v>0</v>
      </c>
      <c r="P2100">
        <v>0</v>
      </c>
      <c r="Q2100" t="s">
        <v>97</v>
      </c>
      <c r="R2100">
        <v>60</v>
      </c>
      <c r="S2100" s="19">
        <v>0</v>
      </c>
      <c r="T2100">
        <v>0</v>
      </c>
      <c r="U2100" s="19"/>
      <c r="V2100" t="s">
        <v>97</v>
      </c>
      <c r="W2100">
        <v>16</v>
      </c>
      <c r="X2100" t="s">
        <v>100</v>
      </c>
      <c r="Y2100" t="b">
        <v>0</v>
      </c>
    </row>
    <row r="2101" spans="1:25" x14ac:dyDescent="0.25">
      <c r="A2101" t="s">
        <v>92</v>
      </c>
      <c r="B2101" t="s">
        <v>447</v>
      </c>
      <c r="C2101" t="s">
        <v>320</v>
      </c>
      <c r="D2101" t="s">
        <v>172</v>
      </c>
      <c r="E2101" t="s">
        <v>209</v>
      </c>
      <c r="F2101" t="s">
        <v>97</v>
      </c>
      <c r="H2101" t="s">
        <v>97</v>
      </c>
      <c r="I2101">
        <v>2</v>
      </c>
      <c r="J2101" t="s">
        <v>113</v>
      </c>
      <c r="K2101" s="19">
        <v>0.94791666666666663</v>
      </c>
      <c r="L2101" s="19">
        <v>0.30208333333333331</v>
      </c>
      <c r="M2101">
        <v>7.5</v>
      </c>
      <c r="N2101">
        <v>456.48</v>
      </c>
      <c r="O2101">
        <v>0</v>
      </c>
      <c r="P2101">
        <v>0</v>
      </c>
      <c r="Q2101" t="s">
        <v>97</v>
      </c>
      <c r="R2101">
        <v>30</v>
      </c>
      <c r="S2101" s="19">
        <v>0</v>
      </c>
      <c r="T2101">
        <v>0</v>
      </c>
      <c r="U2101" s="19"/>
      <c r="V2101" t="s">
        <v>97</v>
      </c>
      <c r="W2101">
        <v>7</v>
      </c>
      <c r="X2101" t="s">
        <v>100</v>
      </c>
      <c r="Y2101" t="b">
        <v>0</v>
      </c>
    </row>
    <row r="2102" spans="1:25" x14ac:dyDescent="0.25">
      <c r="A2102" t="s">
        <v>92</v>
      </c>
      <c r="B2102" t="s">
        <v>447</v>
      </c>
      <c r="C2102" t="s">
        <v>320</v>
      </c>
      <c r="D2102" t="s">
        <v>172</v>
      </c>
      <c r="E2102" t="s">
        <v>209</v>
      </c>
      <c r="F2102" t="s">
        <v>97</v>
      </c>
      <c r="H2102" t="s">
        <v>97</v>
      </c>
      <c r="I2102">
        <v>2</v>
      </c>
      <c r="J2102" t="s">
        <v>114</v>
      </c>
      <c r="K2102" s="19">
        <v>0.94791666666666663</v>
      </c>
      <c r="L2102" s="19">
        <v>0.30208333333333331</v>
      </c>
      <c r="M2102">
        <v>8.5</v>
      </c>
      <c r="N2102">
        <v>331.83</v>
      </c>
      <c r="O2102">
        <v>0</v>
      </c>
      <c r="P2102">
        <v>0</v>
      </c>
      <c r="Q2102" t="s">
        <v>97</v>
      </c>
      <c r="R2102">
        <v>30</v>
      </c>
      <c r="S2102" s="19">
        <v>0</v>
      </c>
      <c r="T2102">
        <v>0</v>
      </c>
      <c r="U2102" s="19"/>
      <c r="V2102" t="s">
        <v>97</v>
      </c>
      <c r="W2102">
        <v>8</v>
      </c>
      <c r="X2102" t="s">
        <v>100</v>
      </c>
      <c r="Y2102" t="b">
        <v>0</v>
      </c>
    </row>
    <row r="2103" spans="1:25" x14ac:dyDescent="0.25">
      <c r="A2103" t="s">
        <v>92</v>
      </c>
      <c r="B2103" t="s">
        <v>447</v>
      </c>
      <c r="C2103" t="s">
        <v>320</v>
      </c>
      <c r="D2103" t="s">
        <v>172</v>
      </c>
      <c r="E2103" t="s">
        <v>209</v>
      </c>
      <c r="F2103" t="s">
        <v>97</v>
      </c>
      <c r="H2103" t="s">
        <v>97</v>
      </c>
      <c r="I2103">
        <v>2</v>
      </c>
      <c r="J2103" t="s">
        <v>101</v>
      </c>
      <c r="K2103" s="19">
        <v>0.94791666666666663</v>
      </c>
      <c r="L2103" s="19">
        <v>0.30208333333333331</v>
      </c>
      <c r="M2103">
        <v>8.5</v>
      </c>
      <c r="N2103">
        <v>306.82</v>
      </c>
      <c r="O2103">
        <v>0</v>
      </c>
      <c r="P2103">
        <v>0</v>
      </c>
      <c r="Q2103" t="s">
        <v>97</v>
      </c>
      <c r="R2103">
        <v>30</v>
      </c>
      <c r="S2103" s="19">
        <v>0</v>
      </c>
      <c r="T2103">
        <v>0</v>
      </c>
      <c r="U2103" s="19"/>
      <c r="V2103" t="s">
        <v>97</v>
      </c>
      <c r="W2103">
        <v>8</v>
      </c>
      <c r="X2103" t="s">
        <v>100</v>
      </c>
      <c r="Y2103" t="b">
        <v>0</v>
      </c>
    </row>
    <row r="2104" spans="1:25" x14ac:dyDescent="0.25">
      <c r="A2104" t="s">
        <v>92</v>
      </c>
      <c r="B2104" t="s">
        <v>447</v>
      </c>
      <c r="C2104" t="s">
        <v>320</v>
      </c>
      <c r="D2104" t="s">
        <v>172</v>
      </c>
      <c r="E2104" t="s">
        <v>209</v>
      </c>
      <c r="F2104" t="s">
        <v>97</v>
      </c>
      <c r="H2104" t="s">
        <v>97</v>
      </c>
      <c r="I2104">
        <v>2</v>
      </c>
      <c r="J2104" t="s">
        <v>102</v>
      </c>
      <c r="K2104" s="19">
        <v>0.94791666666666663</v>
      </c>
      <c r="L2104" s="19">
        <v>0.30208333333333331</v>
      </c>
      <c r="M2104">
        <v>8.5</v>
      </c>
      <c r="N2104">
        <v>306.82</v>
      </c>
      <c r="O2104">
        <v>0</v>
      </c>
      <c r="P2104">
        <v>0</v>
      </c>
      <c r="Q2104" t="s">
        <v>97</v>
      </c>
      <c r="R2104">
        <v>30</v>
      </c>
      <c r="S2104" s="19">
        <v>0</v>
      </c>
      <c r="T2104">
        <v>0</v>
      </c>
      <c r="U2104" s="19"/>
      <c r="V2104" t="s">
        <v>97</v>
      </c>
      <c r="W2104">
        <v>8</v>
      </c>
      <c r="X2104" t="s">
        <v>100</v>
      </c>
      <c r="Y2104" t="b">
        <v>0</v>
      </c>
    </row>
    <row r="2105" spans="1:25" x14ac:dyDescent="0.25">
      <c r="A2105" t="s">
        <v>92</v>
      </c>
      <c r="B2105" t="s">
        <v>447</v>
      </c>
      <c r="C2105" t="s">
        <v>320</v>
      </c>
      <c r="D2105" t="s">
        <v>172</v>
      </c>
      <c r="E2105" t="s">
        <v>209</v>
      </c>
      <c r="F2105" t="s">
        <v>97</v>
      </c>
      <c r="H2105" t="s">
        <v>97</v>
      </c>
      <c r="I2105">
        <v>2</v>
      </c>
      <c r="J2105" t="s">
        <v>103</v>
      </c>
      <c r="K2105" s="19">
        <v>0.94791666666666663</v>
      </c>
      <c r="L2105" s="19">
        <v>0.30208333333333331</v>
      </c>
      <c r="M2105">
        <v>8.5</v>
      </c>
      <c r="N2105">
        <v>306.82</v>
      </c>
      <c r="O2105">
        <v>0</v>
      </c>
      <c r="P2105">
        <v>0</v>
      </c>
      <c r="Q2105" t="s">
        <v>97</v>
      </c>
      <c r="R2105">
        <v>30</v>
      </c>
      <c r="S2105" s="19">
        <v>0</v>
      </c>
      <c r="T2105">
        <v>0</v>
      </c>
      <c r="U2105" s="19"/>
      <c r="V2105" t="s">
        <v>97</v>
      </c>
      <c r="W2105">
        <v>8</v>
      </c>
      <c r="X2105" t="s">
        <v>100</v>
      </c>
      <c r="Y2105" t="b">
        <v>0</v>
      </c>
    </row>
    <row r="2106" spans="1:25" x14ac:dyDescent="0.25">
      <c r="A2106" t="s">
        <v>92</v>
      </c>
      <c r="B2106" t="s">
        <v>447</v>
      </c>
      <c r="C2106" t="s">
        <v>320</v>
      </c>
      <c r="D2106" t="s">
        <v>172</v>
      </c>
      <c r="E2106" t="s">
        <v>209</v>
      </c>
      <c r="F2106" t="s">
        <v>97</v>
      </c>
      <c r="H2106" t="s">
        <v>97</v>
      </c>
      <c r="I2106">
        <v>2</v>
      </c>
      <c r="J2106" t="s">
        <v>103</v>
      </c>
      <c r="K2106" s="19">
        <v>0.94791666666666663</v>
      </c>
      <c r="L2106" s="19">
        <v>0.30208333333333331</v>
      </c>
      <c r="M2106">
        <v>8.5</v>
      </c>
      <c r="N2106">
        <v>306.82</v>
      </c>
      <c r="O2106">
        <v>0</v>
      </c>
      <c r="P2106">
        <v>0</v>
      </c>
      <c r="Q2106" t="s">
        <v>97</v>
      </c>
      <c r="R2106">
        <v>30</v>
      </c>
      <c r="S2106" s="19">
        <v>0</v>
      </c>
      <c r="T2106">
        <v>0</v>
      </c>
      <c r="U2106" s="19">
        <v>0.41666666666666669</v>
      </c>
      <c r="V2106" t="s">
        <v>97</v>
      </c>
      <c r="W2106">
        <v>8</v>
      </c>
      <c r="X2106" t="s">
        <v>100</v>
      </c>
      <c r="Y2106" t="b">
        <v>0</v>
      </c>
    </row>
    <row r="2107" spans="1:25" x14ac:dyDescent="0.25">
      <c r="A2107" t="s">
        <v>92</v>
      </c>
      <c r="B2107" t="s">
        <v>447</v>
      </c>
      <c r="C2107" t="s">
        <v>320</v>
      </c>
      <c r="D2107" t="s">
        <v>172</v>
      </c>
      <c r="E2107" t="s">
        <v>209</v>
      </c>
      <c r="F2107" t="s">
        <v>97</v>
      </c>
      <c r="G2107">
        <v>15256</v>
      </c>
      <c r="H2107" t="s">
        <v>458</v>
      </c>
      <c r="I2107">
        <v>1</v>
      </c>
      <c r="J2107" t="s">
        <v>99</v>
      </c>
      <c r="K2107" s="19">
        <v>0.94791666666666663</v>
      </c>
      <c r="L2107" s="19">
        <v>0.30208333333333331</v>
      </c>
      <c r="M2107">
        <v>8.5</v>
      </c>
      <c r="N2107">
        <v>323.01</v>
      </c>
      <c r="O2107">
        <v>40</v>
      </c>
      <c r="P2107">
        <v>76</v>
      </c>
      <c r="Q2107" t="s">
        <v>97</v>
      </c>
      <c r="R2107">
        <v>30</v>
      </c>
      <c r="S2107" s="19">
        <v>0</v>
      </c>
      <c r="T2107">
        <v>0</v>
      </c>
      <c r="U2107" s="19"/>
      <c r="V2107" t="s">
        <v>97</v>
      </c>
      <c r="W2107">
        <v>8</v>
      </c>
      <c r="X2107" t="s">
        <v>100</v>
      </c>
      <c r="Y2107" t="b">
        <v>0</v>
      </c>
    </row>
    <row r="2108" spans="1:25" x14ac:dyDescent="0.25">
      <c r="A2108" t="s">
        <v>92</v>
      </c>
      <c r="B2108" t="s">
        <v>447</v>
      </c>
      <c r="C2108" t="s">
        <v>320</v>
      </c>
      <c r="D2108" t="s">
        <v>172</v>
      </c>
      <c r="E2108" t="s">
        <v>209</v>
      </c>
      <c r="F2108" t="s">
        <v>97</v>
      </c>
      <c r="G2108">
        <v>15256</v>
      </c>
      <c r="H2108" t="s">
        <v>458</v>
      </c>
      <c r="I2108">
        <v>1</v>
      </c>
      <c r="J2108" t="s">
        <v>113</v>
      </c>
      <c r="K2108" s="19">
        <v>0.94791666666666663</v>
      </c>
      <c r="L2108" s="19">
        <v>0.30208333333333331</v>
      </c>
      <c r="M2108">
        <v>8.5</v>
      </c>
      <c r="N2108">
        <v>480.57</v>
      </c>
      <c r="O2108">
        <v>40</v>
      </c>
      <c r="P2108">
        <v>76</v>
      </c>
      <c r="Q2108" t="s">
        <v>97</v>
      </c>
      <c r="R2108">
        <v>30</v>
      </c>
      <c r="S2108" s="19">
        <v>0</v>
      </c>
      <c r="T2108">
        <v>0</v>
      </c>
      <c r="U2108" s="19">
        <v>0.41666666666666669</v>
      </c>
      <c r="V2108" t="s">
        <v>97</v>
      </c>
      <c r="W2108">
        <v>8</v>
      </c>
      <c r="X2108" t="s">
        <v>100</v>
      </c>
      <c r="Y2108" t="b">
        <v>0</v>
      </c>
    </row>
    <row r="2109" spans="1:25" x14ac:dyDescent="0.25">
      <c r="A2109" t="s">
        <v>92</v>
      </c>
      <c r="B2109" t="s">
        <v>447</v>
      </c>
      <c r="C2109" t="s">
        <v>320</v>
      </c>
      <c r="D2109" t="s">
        <v>172</v>
      </c>
      <c r="E2109" t="s">
        <v>209</v>
      </c>
      <c r="F2109" t="s">
        <v>97</v>
      </c>
      <c r="G2109">
        <v>15256</v>
      </c>
      <c r="H2109" t="s">
        <v>458</v>
      </c>
      <c r="I2109">
        <v>2</v>
      </c>
      <c r="J2109" t="s">
        <v>105</v>
      </c>
      <c r="K2109" s="19">
        <v>0.94791666666666663</v>
      </c>
      <c r="L2109" s="19">
        <v>0.30208333333333331</v>
      </c>
      <c r="M2109">
        <v>8.5</v>
      </c>
      <c r="N2109">
        <v>405.96</v>
      </c>
      <c r="O2109">
        <v>40</v>
      </c>
      <c r="P2109">
        <v>76</v>
      </c>
      <c r="Q2109" t="s">
        <v>97</v>
      </c>
      <c r="R2109">
        <v>30</v>
      </c>
      <c r="S2109" s="19">
        <v>0</v>
      </c>
      <c r="T2109">
        <v>0</v>
      </c>
      <c r="U2109" s="19">
        <v>0.41666666666666669</v>
      </c>
      <c r="V2109" t="s">
        <v>97</v>
      </c>
      <c r="W2109">
        <v>8</v>
      </c>
      <c r="X2109" t="s">
        <v>100</v>
      </c>
      <c r="Y2109" t="b">
        <v>0</v>
      </c>
    </row>
    <row r="2110" spans="1:25" x14ac:dyDescent="0.25">
      <c r="A2110" t="s">
        <v>92</v>
      </c>
      <c r="B2110" t="s">
        <v>447</v>
      </c>
      <c r="C2110" t="s">
        <v>320</v>
      </c>
      <c r="D2110" t="s">
        <v>172</v>
      </c>
      <c r="E2110" t="s">
        <v>209</v>
      </c>
      <c r="F2110" t="s">
        <v>97</v>
      </c>
      <c r="G2110">
        <v>15256</v>
      </c>
      <c r="H2110" t="s">
        <v>458</v>
      </c>
      <c r="I2110">
        <v>2</v>
      </c>
      <c r="J2110" t="s">
        <v>99</v>
      </c>
      <c r="K2110" s="19">
        <v>0.94791666666666663</v>
      </c>
      <c r="L2110" s="19">
        <v>0.30208333333333331</v>
      </c>
      <c r="M2110">
        <v>8.5</v>
      </c>
      <c r="N2110">
        <v>323.01</v>
      </c>
      <c r="O2110">
        <v>40</v>
      </c>
      <c r="P2110">
        <v>76</v>
      </c>
      <c r="Q2110" t="s">
        <v>97</v>
      </c>
      <c r="R2110">
        <v>30</v>
      </c>
      <c r="S2110" s="19">
        <v>0</v>
      </c>
      <c r="T2110">
        <v>0</v>
      </c>
      <c r="U2110" s="19"/>
      <c r="V2110" t="s">
        <v>97</v>
      </c>
      <c r="W2110">
        <v>8</v>
      </c>
      <c r="X2110" t="s">
        <v>100</v>
      </c>
      <c r="Y2110" t="b">
        <v>0</v>
      </c>
    </row>
    <row r="2111" spans="1:25" x14ac:dyDescent="0.25">
      <c r="A2111" t="s">
        <v>92</v>
      </c>
      <c r="B2111" t="s">
        <v>447</v>
      </c>
      <c r="C2111" t="s">
        <v>320</v>
      </c>
      <c r="D2111" t="s">
        <v>172</v>
      </c>
      <c r="E2111" t="s">
        <v>209</v>
      </c>
      <c r="F2111" t="s">
        <v>97</v>
      </c>
      <c r="G2111">
        <v>15256</v>
      </c>
      <c r="H2111" t="s">
        <v>458</v>
      </c>
      <c r="I2111">
        <v>2</v>
      </c>
      <c r="J2111" t="s">
        <v>113</v>
      </c>
      <c r="K2111" s="19">
        <v>0.94791666666666663</v>
      </c>
      <c r="L2111" s="19">
        <v>0.30208333333333331</v>
      </c>
      <c r="M2111">
        <v>7.5</v>
      </c>
      <c r="N2111">
        <v>480.57</v>
      </c>
      <c r="O2111">
        <v>40</v>
      </c>
      <c r="P2111">
        <v>76</v>
      </c>
      <c r="Q2111" t="s">
        <v>97</v>
      </c>
      <c r="R2111">
        <v>30</v>
      </c>
      <c r="S2111" s="19">
        <v>0</v>
      </c>
      <c r="T2111">
        <v>0</v>
      </c>
      <c r="U2111" s="19"/>
      <c r="V2111" t="s">
        <v>97</v>
      </c>
      <c r="W2111">
        <v>7</v>
      </c>
      <c r="X2111" t="s">
        <v>100</v>
      </c>
      <c r="Y2111" t="b">
        <v>0</v>
      </c>
    </row>
    <row r="2112" spans="1:25" x14ac:dyDescent="0.25">
      <c r="A2112" t="s">
        <v>92</v>
      </c>
      <c r="B2112" t="s">
        <v>447</v>
      </c>
      <c r="C2112" t="s">
        <v>320</v>
      </c>
      <c r="D2112" t="s">
        <v>172</v>
      </c>
      <c r="E2112" t="s">
        <v>209</v>
      </c>
      <c r="F2112" t="s">
        <v>97</v>
      </c>
      <c r="G2112">
        <v>15256</v>
      </c>
      <c r="H2112" t="s">
        <v>458</v>
      </c>
      <c r="I2112">
        <v>2</v>
      </c>
      <c r="J2112" t="s">
        <v>101</v>
      </c>
      <c r="K2112" s="19">
        <v>0.94791666666666663</v>
      </c>
      <c r="L2112" s="19">
        <v>0.30208333333333331</v>
      </c>
      <c r="M2112">
        <v>8.5</v>
      </c>
      <c r="N2112">
        <v>323.01</v>
      </c>
      <c r="O2112">
        <v>40</v>
      </c>
      <c r="P2112">
        <v>76</v>
      </c>
      <c r="Q2112" t="s">
        <v>97</v>
      </c>
      <c r="R2112">
        <v>30</v>
      </c>
      <c r="S2112" s="19">
        <v>0</v>
      </c>
      <c r="T2112">
        <v>0</v>
      </c>
      <c r="U2112" s="19">
        <v>0.41666666666666669</v>
      </c>
      <c r="V2112" t="s">
        <v>97</v>
      </c>
      <c r="W2112">
        <v>8</v>
      </c>
      <c r="X2112" t="s">
        <v>100</v>
      </c>
      <c r="Y2112" t="b">
        <v>0</v>
      </c>
    </row>
    <row r="2113" spans="1:25" x14ac:dyDescent="0.25">
      <c r="A2113" t="s">
        <v>92</v>
      </c>
      <c r="B2113" t="s">
        <v>447</v>
      </c>
      <c r="C2113" t="s">
        <v>320</v>
      </c>
      <c r="D2113" t="s">
        <v>172</v>
      </c>
      <c r="E2113" t="s">
        <v>209</v>
      </c>
      <c r="F2113" t="s">
        <v>97</v>
      </c>
      <c r="G2113">
        <v>23098</v>
      </c>
      <c r="H2113" t="s">
        <v>459</v>
      </c>
      <c r="I2113">
        <v>1</v>
      </c>
      <c r="J2113" t="s">
        <v>99</v>
      </c>
      <c r="K2113" s="19">
        <v>0.94791666666666663</v>
      </c>
      <c r="L2113" s="19">
        <v>0.30208333333333331</v>
      </c>
      <c r="M2113">
        <v>8.5</v>
      </c>
      <c r="N2113">
        <v>323.01</v>
      </c>
      <c r="O2113">
        <v>32</v>
      </c>
      <c r="P2113">
        <v>76</v>
      </c>
      <c r="Q2113" t="s">
        <v>97</v>
      </c>
      <c r="R2113">
        <v>30</v>
      </c>
      <c r="S2113" s="19">
        <v>0</v>
      </c>
      <c r="T2113">
        <v>0</v>
      </c>
      <c r="U2113" s="19"/>
      <c r="V2113" t="s">
        <v>97</v>
      </c>
      <c r="W2113">
        <v>8</v>
      </c>
      <c r="X2113" t="s">
        <v>100</v>
      </c>
      <c r="Y2113" t="b">
        <v>0</v>
      </c>
    </row>
    <row r="2114" spans="1:25" x14ac:dyDescent="0.25">
      <c r="A2114" t="s">
        <v>92</v>
      </c>
      <c r="B2114" t="s">
        <v>447</v>
      </c>
      <c r="C2114" t="s">
        <v>320</v>
      </c>
      <c r="D2114" t="s">
        <v>172</v>
      </c>
      <c r="E2114" t="s">
        <v>209</v>
      </c>
      <c r="F2114" t="s">
        <v>97</v>
      </c>
      <c r="G2114">
        <v>23098</v>
      </c>
      <c r="H2114" t="s">
        <v>459</v>
      </c>
      <c r="I2114">
        <v>1</v>
      </c>
      <c r="J2114" t="s">
        <v>102</v>
      </c>
      <c r="K2114" s="19">
        <v>0.94791666666666663</v>
      </c>
      <c r="L2114" s="19">
        <v>0.30208333333333331</v>
      </c>
      <c r="M2114">
        <v>8.5</v>
      </c>
      <c r="N2114">
        <v>323.01</v>
      </c>
      <c r="O2114">
        <v>32</v>
      </c>
      <c r="P2114">
        <v>76</v>
      </c>
      <c r="Q2114" t="s">
        <v>97</v>
      </c>
      <c r="R2114">
        <v>30</v>
      </c>
      <c r="S2114" s="19">
        <v>0</v>
      </c>
      <c r="T2114">
        <v>0</v>
      </c>
      <c r="U2114" s="19"/>
      <c r="V2114" t="s">
        <v>97</v>
      </c>
      <c r="W2114">
        <v>8</v>
      </c>
      <c r="X2114" t="s">
        <v>100</v>
      </c>
      <c r="Y2114" t="b">
        <v>0</v>
      </c>
    </row>
    <row r="2115" spans="1:25" x14ac:dyDescent="0.25">
      <c r="A2115" t="s">
        <v>92</v>
      </c>
      <c r="B2115" t="s">
        <v>447</v>
      </c>
      <c r="C2115" t="s">
        <v>320</v>
      </c>
      <c r="D2115" t="s">
        <v>172</v>
      </c>
      <c r="E2115" t="s">
        <v>209</v>
      </c>
      <c r="F2115" t="s">
        <v>97</v>
      </c>
      <c r="G2115">
        <v>23098</v>
      </c>
      <c r="H2115" t="s">
        <v>459</v>
      </c>
      <c r="I2115">
        <v>2</v>
      </c>
      <c r="J2115" t="s">
        <v>99</v>
      </c>
      <c r="K2115" s="19">
        <v>0.94791666666666663</v>
      </c>
      <c r="L2115" s="19">
        <v>0.30208333333333331</v>
      </c>
      <c r="M2115">
        <v>8.5</v>
      </c>
      <c r="N2115">
        <v>323.01</v>
      </c>
      <c r="O2115">
        <v>32</v>
      </c>
      <c r="P2115">
        <v>76</v>
      </c>
      <c r="Q2115" t="s">
        <v>97</v>
      </c>
      <c r="R2115">
        <v>30</v>
      </c>
      <c r="S2115" s="19">
        <v>0</v>
      </c>
      <c r="T2115">
        <v>0</v>
      </c>
      <c r="U2115" s="19"/>
      <c r="V2115" t="s">
        <v>97</v>
      </c>
      <c r="W2115">
        <v>8</v>
      </c>
      <c r="X2115" t="s">
        <v>100</v>
      </c>
      <c r="Y2115" t="b">
        <v>0</v>
      </c>
    </row>
    <row r="2116" spans="1:25" x14ac:dyDescent="0.25">
      <c r="A2116" t="s">
        <v>92</v>
      </c>
      <c r="B2116" t="s">
        <v>447</v>
      </c>
      <c r="C2116" t="s">
        <v>320</v>
      </c>
      <c r="D2116" t="s">
        <v>172</v>
      </c>
      <c r="E2116" t="s">
        <v>209</v>
      </c>
      <c r="F2116" t="s">
        <v>97</v>
      </c>
      <c r="G2116">
        <v>23098</v>
      </c>
      <c r="H2116" t="s">
        <v>459</v>
      </c>
      <c r="I2116">
        <v>2</v>
      </c>
      <c r="J2116" t="s">
        <v>102</v>
      </c>
      <c r="K2116" s="19">
        <v>0.94791666666666663</v>
      </c>
      <c r="L2116" s="19">
        <v>0.30208333333333331</v>
      </c>
      <c r="M2116">
        <v>8.5</v>
      </c>
      <c r="N2116">
        <v>323.01</v>
      </c>
      <c r="O2116">
        <v>32</v>
      </c>
      <c r="P2116">
        <v>76</v>
      </c>
      <c r="Q2116" t="s">
        <v>97</v>
      </c>
      <c r="R2116">
        <v>30</v>
      </c>
      <c r="S2116" s="19">
        <v>0</v>
      </c>
      <c r="T2116">
        <v>0</v>
      </c>
      <c r="U2116" s="19"/>
      <c r="V2116" t="s">
        <v>97</v>
      </c>
      <c r="W2116">
        <v>8</v>
      </c>
      <c r="X2116" t="s">
        <v>100</v>
      </c>
      <c r="Y2116" t="b">
        <v>0</v>
      </c>
    </row>
    <row r="2117" spans="1:25" x14ac:dyDescent="0.25">
      <c r="A2117" t="s">
        <v>92</v>
      </c>
      <c r="B2117" t="s">
        <v>447</v>
      </c>
      <c r="C2117" t="s">
        <v>320</v>
      </c>
      <c r="D2117" t="s">
        <v>172</v>
      </c>
      <c r="E2117" t="s">
        <v>209</v>
      </c>
      <c r="F2117" t="s">
        <v>97</v>
      </c>
      <c r="G2117">
        <v>23874</v>
      </c>
      <c r="H2117" t="s">
        <v>401</v>
      </c>
      <c r="I2117">
        <v>1</v>
      </c>
      <c r="J2117" t="s">
        <v>105</v>
      </c>
      <c r="K2117" s="19">
        <v>0.94791666666666663</v>
      </c>
      <c r="L2117" s="19">
        <v>0.30208333333333331</v>
      </c>
      <c r="M2117">
        <v>8.5</v>
      </c>
      <c r="N2117">
        <v>405.96</v>
      </c>
      <c r="O2117">
        <v>76</v>
      </c>
      <c r="P2117">
        <v>76</v>
      </c>
      <c r="Q2117" t="s">
        <v>97</v>
      </c>
      <c r="R2117">
        <v>30</v>
      </c>
      <c r="S2117" s="19">
        <v>0</v>
      </c>
      <c r="T2117">
        <v>0</v>
      </c>
      <c r="U2117" s="19"/>
      <c r="V2117" t="s">
        <v>97</v>
      </c>
      <c r="W2117">
        <v>8</v>
      </c>
      <c r="X2117" t="s">
        <v>100</v>
      </c>
      <c r="Y2117" t="b">
        <v>0</v>
      </c>
    </row>
    <row r="2118" spans="1:25" x14ac:dyDescent="0.25">
      <c r="A2118" t="s">
        <v>92</v>
      </c>
      <c r="B2118" t="s">
        <v>447</v>
      </c>
      <c r="C2118" t="s">
        <v>320</v>
      </c>
      <c r="D2118" t="s">
        <v>172</v>
      </c>
      <c r="E2118" t="s">
        <v>209</v>
      </c>
      <c r="F2118" t="s">
        <v>97</v>
      </c>
      <c r="G2118">
        <v>23874</v>
      </c>
      <c r="H2118" t="s">
        <v>401</v>
      </c>
      <c r="I2118">
        <v>1</v>
      </c>
      <c r="J2118" t="s">
        <v>113</v>
      </c>
      <c r="K2118" s="19">
        <v>0.94791666666666663</v>
      </c>
      <c r="L2118" s="19">
        <v>0.30208333333333331</v>
      </c>
      <c r="M2118">
        <v>8.5</v>
      </c>
      <c r="N2118">
        <v>480.57</v>
      </c>
      <c r="O2118">
        <v>76</v>
      </c>
      <c r="P2118">
        <v>76</v>
      </c>
      <c r="Q2118" t="s">
        <v>97</v>
      </c>
      <c r="R2118">
        <v>30</v>
      </c>
      <c r="S2118" s="19">
        <v>0</v>
      </c>
      <c r="T2118">
        <v>0</v>
      </c>
      <c r="U2118" s="19"/>
      <c r="V2118" t="s">
        <v>97</v>
      </c>
      <c r="W2118">
        <v>8</v>
      </c>
      <c r="X2118" t="s">
        <v>100</v>
      </c>
      <c r="Y2118" t="b">
        <v>0</v>
      </c>
    </row>
    <row r="2119" spans="1:25" x14ac:dyDescent="0.25">
      <c r="A2119" t="s">
        <v>92</v>
      </c>
      <c r="B2119" t="s">
        <v>447</v>
      </c>
      <c r="C2119" t="s">
        <v>320</v>
      </c>
      <c r="D2119" t="s">
        <v>172</v>
      </c>
      <c r="E2119" t="s">
        <v>209</v>
      </c>
      <c r="F2119" t="s">
        <v>97</v>
      </c>
      <c r="G2119">
        <v>23874</v>
      </c>
      <c r="H2119" t="s">
        <v>401</v>
      </c>
      <c r="I2119">
        <v>1</v>
      </c>
      <c r="J2119" t="s">
        <v>114</v>
      </c>
      <c r="K2119" s="19">
        <v>0.94791666666666663</v>
      </c>
      <c r="L2119" s="19">
        <v>0.30208333333333331</v>
      </c>
      <c r="M2119">
        <v>8.5</v>
      </c>
      <c r="N2119">
        <v>349.34</v>
      </c>
      <c r="O2119">
        <v>76</v>
      </c>
      <c r="P2119">
        <v>76</v>
      </c>
      <c r="Q2119" t="s">
        <v>97</v>
      </c>
      <c r="R2119">
        <v>30</v>
      </c>
      <c r="S2119" s="19">
        <v>0</v>
      </c>
      <c r="T2119">
        <v>0</v>
      </c>
      <c r="U2119" s="19"/>
      <c r="V2119" t="s">
        <v>97</v>
      </c>
      <c r="W2119">
        <v>8</v>
      </c>
      <c r="X2119" t="s">
        <v>100</v>
      </c>
      <c r="Y2119" t="b">
        <v>0</v>
      </c>
    </row>
    <row r="2120" spans="1:25" x14ac:dyDescent="0.25">
      <c r="A2120" t="s">
        <v>92</v>
      </c>
      <c r="B2120" t="s">
        <v>447</v>
      </c>
      <c r="C2120" t="s">
        <v>320</v>
      </c>
      <c r="D2120" t="s">
        <v>172</v>
      </c>
      <c r="E2120" t="s">
        <v>209</v>
      </c>
      <c r="F2120" t="s">
        <v>97</v>
      </c>
      <c r="G2120">
        <v>23874</v>
      </c>
      <c r="H2120" t="s">
        <v>401</v>
      </c>
      <c r="I2120">
        <v>2</v>
      </c>
      <c r="J2120" t="s">
        <v>114</v>
      </c>
      <c r="K2120" s="19">
        <v>0.94791666666666663</v>
      </c>
      <c r="L2120" s="19">
        <v>0.30208333333333331</v>
      </c>
      <c r="M2120">
        <v>8.5</v>
      </c>
      <c r="N2120">
        <v>349.34</v>
      </c>
      <c r="O2120">
        <v>76</v>
      </c>
      <c r="P2120">
        <v>76</v>
      </c>
      <c r="Q2120" t="s">
        <v>97</v>
      </c>
      <c r="R2120">
        <v>30</v>
      </c>
      <c r="S2120" s="19">
        <v>0</v>
      </c>
      <c r="T2120">
        <v>0</v>
      </c>
      <c r="U2120" s="19"/>
      <c r="V2120" t="s">
        <v>97</v>
      </c>
      <c r="W2120">
        <v>8</v>
      </c>
      <c r="X2120" t="s">
        <v>100</v>
      </c>
      <c r="Y2120" t="b">
        <v>0</v>
      </c>
    </row>
    <row r="2121" spans="1:25" x14ac:dyDescent="0.25">
      <c r="A2121" t="s">
        <v>92</v>
      </c>
      <c r="B2121" t="s">
        <v>447</v>
      </c>
      <c r="C2121" t="s">
        <v>320</v>
      </c>
      <c r="D2121" t="s">
        <v>172</v>
      </c>
      <c r="E2121" t="s">
        <v>209</v>
      </c>
      <c r="F2121" t="s">
        <v>97</v>
      </c>
      <c r="G2121">
        <v>24612</v>
      </c>
      <c r="H2121" t="s">
        <v>393</v>
      </c>
      <c r="I2121">
        <v>1</v>
      </c>
      <c r="J2121" t="s">
        <v>105</v>
      </c>
      <c r="K2121" s="19">
        <v>0.94791666666666663</v>
      </c>
      <c r="L2121" s="19">
        <v>0.30208333333333331</v>
      </c>
      <c r="M2121">
        <v>8.5</v>
      </c>
      <c r="N2121">
        <v>405.96</v>
      </c>
      <c r="O2121">
        <v>76</v>
      </c>
      <c r="P2121">
        <v>76</v>
      </c>
      <c r="Q2121" t="s">
        <v>97</v>
      </c>
      <c r="R2121">
        <v>30</v>
      </c>
      <c r="S2121" s="19">
        <v>0</v>
      </c>
      <c r="T2121">
        <v>0</v>
      </c>
      <c r="U2121" s="19"/>
      <c r="V2121" t="s">
        <v>97</v>
      </c>
      <c r="W2121">
        <v>8</v>
      </c>
      <c r="X2121" t="s">
        <v>100</v>
      </c>
      <c r="Y2121" t="b">
        <v>0</v>
      </c>
    </row>
    <row r="2122" spans="1:25" x14ac:dyDescent="0.25">
      <c r="A2122" t="s">
        <v>92</v>
      </c>
      <c r="B2122" t="s">
        <v>447</v>
      </c>
      <c r="C2122" t="s">
        <v>320</v>
      </c>
      <c r="D2122" t="s">
        <v>172</v>
      </c>
      <c r="E2122" t="s">
        <v>209</v>
      </c>
      <c r="F2122" t="s">
        <v>97</v>
      </c>
      <c r="G2122">
        <v>24612</v>
      </c>
      <c r="H2122" t="s">
        <v>393</v>
      </c>
      <c r="I2122">
        <v>1</v>
      </c>
      <c r="J2122" t="s">
        <v>101</v>
      </c>
      <c r="K2122" s="19">
        <v>0.94791666666666663</v>
      </c>
      <c r="L2122" s="19">
        <v>0.30208333333333331</v>
      </c>
      <c r="M2122">
        <v>8.5</v>
      </c>
      <c r="N2122">
        <v>323.01</v>
      </c>
      <c r="O2122">
        <v>76</v>
      </c>
      <c r="P2122">
        <v>76</v>
      </c>
      <c r="Q2122" t="s">
        <v>97</v>
      </c>
      <c r="R2122">
        <v>30</v>
      </c>
      <c r="S2122" s="19">
        <v>0</v>
      </c>
      <c r="T2122">
        <v>0</v>
      </c>
      <c r="U2122" s="19"/>
      <c r="V2122" t="s">
        <v>97</v>
      </c>
      <c r="W2122">
        <v>8</v>
      </c>
      <c r="X2122" t="s">
        <v>100</v>
      </c>
      <c r="Y2122" t="b">
        <v>0</v>
      </c>
    </row>
    <row r="2123" spans="1:25" x14ac:dyDescent="0.25">
      <c r="A2123" t="s">
        <v>92</v>
      </c>
      <c r="B2123" t="s">
        <v>447</v>
      </c>
      <c r="C2123" t="s">
        <v>320</v>
      </c>
      <c r="D2123" t="s">
        <v>172</v>
      </c>
      <c r="E2123" t="s">
        <v>209</v>
      </c>
      <c r="F2123" t="s">
        <v>97</v>
      </c>
      <c r="G2123">
        <v>24612</v>
      </c>
      <c r="H2123" t="s">
        <v>393</v>
      </c>
      <c r="I2123">
        <v>1</v>
      </c>
      <c r="J2123" t="s">
        <v>102</v>
      </c>
      <c r="K2123" s="19">
        <v>0.94791666666666663</v>
      </c>
      <c r="L2123" s="19">
        <v>0.30208333333333331</v>
      </c>
      <c r="M2123">
        <v>8.5</v>
      </c>
      <c r="N2123">
        <v>323.01</v>
      </c>
      <c r="O2123">
        <v>76</v>
      </c>
      <c r="P2123">
        <v>76</v>
      </c>
      <c r="Q2123" t="s">
        <v>97</v>
      </c>
      <c r="R2123">
        <v>30</v>
      </c>
      <c r="S2123" s="19">
        <v>0</v>
      </c>
      <c r="T2123">
        <v>0</v>
      </c>
      <c r="U2123" s="19"/>
      <c r="V2123" t="s">
        <v>97</v>
      </c>
      <c r="W2123">
        <v>8</v>
      </c>
      <c r="X2123" t="s">
        <v>100</v>
      </c>
      <c r="Y2123" t="b">
        <v>0</v>
      </c>
    </row>
    <row r="2124" spans="1:25" x14ac:dyDescent="0.25">
      <c r="A2124" t="s">
        <v>92</v>
      </c>
      <c r="B2124" t="s">
        <v>447</v>
      </c>
      <c r="C2124" t="s">
        <v>320</v>
      </c>
      <c r="D2124" t="s">
        <v>172</v>
      </c>
      <c r="E2124" t="s">
        <v>209</v>
      </c>
      <c r="F2124" t="s">
        <v>97</v>
      </c>
      <c r="G2124">
        <v>24612</v>
      </c>
      <c r="H2124" t="s">
        <v>393</v>
      </c>
      <c r="I2124">
        <v>2</v>
      </c>
      <c r="J2124" t="s">
        <v>105</v>
      </c>
      <c r="K2124" s="19">
        <v>0.94791666666666663</v>
      </c>
      <c r="L2124" s="19">
        <v>0.30208333333333331</v>
      </c>
      <c r="M2124">
        <v>8.5</v>
      </c>
      <c r="N2124">
        <v>405.96</v>
      </c>
      <c r="O2124">
        <v>76</v>
      </c>
      <c r="P2124">
        <v>76</v>
      </c>
      <c r="Q2124" t="s">
        <v>97</v>
      </c>
      <c r="R2124">
        <v>30</v>
      </c>
      <c r="S2124" s="19">
        <v>0</v>
      </c>
      <c r="T2124">
        <v>0</v>
      </c>
      <c r="U2124" s="19"/>
      <c r="V2124" t="s">
        <v>97</v>
      </c>
      <c r="W2124">
        <v>8</v>
      </c>
      <c r="X2124" t="s">
        <v>100</v>
      </c>
      <c r="Y2124" t="b">
        <v>0</v>
      </c>
    </row>
    <row r="2125" spans="1:25" x14ac:dyDescent="0.25">
      <c r="A2125" t="s">
        <v>92</v>
      </c>
      <c r="B2125" t="s">
        <v>447</v>
      </c>
      <c r="C2125" t="s">
        <v>320</v>
      </c>
      <c r="D2125" t="s">
        <v>172</v>
      </c>
      <c r="E2125" t="s">
        <v>220</v>
      </c>
      <c r="F2125" t="s">
        <v>97</v>
      </c>
      <c r="H2125" t="s">
        <v>97</v>
      </c>
      <c r="I2125">
        <v>1</v>
      </c>
      <c r="J2125" t="s">
        <v>105</v>
      </c>
      <c r="K2125" s="19">
        <v>0.60416666666666663</v>
      </c>
      <c r="L2125" s="19">
        <v>0.95833333333333337</v>
      </c>
      <c r="M2125">
        <v>8.5</v>
      </c>
      <c r="N2125">
        <v>300.14999999999998</v>
      </c>
      <c r="O2125">
        <v>0</v>
      </c>
      <c r="P2125">
        <v>0</v>
      </c>
      <c r="Q2125" t="s">
        <v>97</v>
      </c>
      <c r="R2125">
        <v>30</v>
      </c>
      <c r="S2125" s="19">
        <v>0.8125</v>
      </c>
      <c r="T2125">
        <v>0</v>
      </c>
      <c r="U2125" s="19"/>
      <c r="V2125" t="s">
        <v>97</v>
      </c>
      <c r="W2125">
        <v>8</v>
      </c>
      <c r="X2125" t="s">
        <v>100</v>
      </c>
      <c r="Y2125" t="b">
        <v>0</v>
      </c>
    </row>
    <row r="2126" spans="1:25" x14ac:dyDescent="0.25">
      <c r="A2126" t="s">
        <v>92</v>
      </c>
      <c r="B2126" t="s">
        <v>447</v>
      </c>
      <c r="C2126" t="s">
        <v>320</v>
      </c>
      <c r="D2126" t="s">
        <v>172</v>
      </c>
      <c r="E2126" t="s">
        <v>220</v>
      </c>
      <c r="F2126" t="s">
        <v>97</v>
      </c>
      <c r="H2126" t="s">
        <v>97</v>
      </c>
      <c r="I2126">
        <v>1</v>
      </c>
      <c r="J2126" t="s">
        <v>102</v>
      </c>
      <c r="K2126" s="19">
        <v>0.60416666666666663</v>
      </c>
      <c r="L2126" s="19">
        <v>0.95833333333333337</v>
      </c>
      <c r="M2126">
        <v>8.5</v>
      </c>
      <c r="N2126">
        <v>0</v>
      </c>
      <c r="O2126">
        <v>0</v>
      </c>
      <c r="P2126">
        <v>0</v>
      </c>
      <c r="Q2126" t="s">
        <v>97</v>
      </c>
      <c r="R2126">
        <v>30</v>
      </c>
      <c r="S2126" s="19">
        <v>0.8125</v>
      </c>
      <c r="T2126">
        <v>0</v>
      </c>
      <c r="U2126" s="19"/>
      <c r="V2126" t="s">
        <v>97</v>
      </c>
      <c r="W2126">
        <v>8</v>
      </c>
      <c r="X2126" t="s">
        <v>100</v>
      </c>
      <c r="Y2126" t="b">
        <v>0</v>
      </c>
    </row>
    <row r="2127" spans="1:25" x14ac:dyDescent="0.25">
      <c r="A2127" t="s">
        <v>92</v>
      </c>
      <c r="B2127" t="s">
        <v>447</v>
      </c>
      <c r="C2127" t="s">
        <v>320</v>
      </c>
      <c r="D2127" t="s">
        <v>172</v>
      </c>
      <c r="E2127" t="s">
        <v>220</v>
      </c>
      <c r="F2127" t="s">
        <v>97</v>
      </c>
      <c r="H2127" t="s">
        <v>97</v>
      </c>
      <c r="I2127">
        <v>1</v>
      </c>
      <c r="J2127" t="s">
        <v>103</v>
      </c>
      <c r="K2127" s="19">
        <v>0.60416666666666663</v>
      </c>
      <c r="L2127" s="19">
        <v>0.95833333333333337</v>
      </c>
      <c r="M2127">
        <v>8.5</v>
      </c>
      <c r="N2127">
        <v>0</v>
      </c>
      <c r="O2127">
        <v>0</v>
      </c>
      <c r="P2127">
        <v>0</v>
      </c>
      <c r="Q2127" t="s">
        <v>97</v>
      </c>
      <c r="R2127">
        <v>30</v>
      </c>
      <c r="S2127" s="19">
        <v>0.8125</v>
      </c>
      <c r="T2127">
        <v>0</v>
      </c>
      <c r="U2127" s="19"/>
      <c r="V2127" t="s">
        <v>97</v>
      </c>
      <c r="W2127">
        <v>8</v>
      </c>
      <c r="X2127" t="s">
        <v>100</v>
      </c>
      <c r="Y2127" t="b">
        <v>0</v>
      </c>
    </row>
    <row r="2128" spans="1:25" x14ac:dyDescent="0.25">
      <c r="A2128" t="s">
        <v>92</v>
      </c>
      <c r="B2128" t="s">
        <v>447</v>
      </c>
      <c r="C2128" t="s">
        <v>320</v>
      </c>
      <c r="D2128" t="s">
        <v>172</v>
      </c>
      <c r="E2128" t="s">
        <v>220</v>
      </c>
      <c r="F2128" t="s">
        <v>97</v>
      </c>
      <c r="H2128" t="s">
        <v>97</v>
      </c>
      <c r="I2128">
        <v>2</v>
      </c>
      <c r="J2128" t="s">
        <v>102</v>
      </c>
      <c r="K2128" s="19">
        <v>0.60416666666666663</v>
      </c>
      <c r="L2128" s="19">
        <v>0.95833333333333337</v>
      </c>
      <c r="M2128">
        <v>17</v>
      </c>
      <c r="N2128">
        <v>300.14999999999998</v>
      </c>
      <c r="O2128">
        <v>0</v>
      </c>
      <c r="P2128">
        <v>0</v>
      </c>
      <c r="Q2128" t="s">
        <v>97</v>
      </c>
      <c r="R2128">
        <v>60</v>
      </c>
      <c r="S2128" s="19">
        <v>0.8125</v>
      </c>
      <c r="T2128">
        <v>0</v>
      </c>
      <c r="U2128" s="19"/>
      <c r="V2128" t="s">
        <v>97</v>
      </c>
      <c r="W2128">
        <v>16</v>
      </c>
      <c r="X2128" t="s">
        <v>100</v>
      </c>
      <c r="Y2128" t="b">
        <v>0</v>
      </c>
    </row>
    <row r="2129" spans="1:25" x14ac:dyDescent="0.25">
      <c r="A2129" t="s">
        <v>92</v>
      </c>
      <c r="B2129" t="s">
        <v>447</v>
      </c>
      <c r="C2129" t="s">
        <v>320</v>
      </c>
      <c r="D2129" t="s">
        <v>172</v>
      </c>
      <c r="E2129" t="s">
        <v>220</v>
      </c>
      <c r="F2129" t="s">
        <v>97</v>
      </c>
      <c r="H2129" t="s">
        <v>97</v>
      </c>
      <c r="I2129">
        <v>2</v>
      </c>
      <c r="J2129" t="s">
        <v>103</v>
      </c>
      <c r="K2129" s="19">
        <v>0.60416666666666663</v>
      </c>
      <c r="L2129" s="19">
        <v>0.95833333333333337</v>
      </c>
      <c r="M2129">
        <v>8.5</v>
      </c>
      <c r="N2129">
        <v>0</v>
      </c>
      <c r="O2129">
        <v>0</v>
      </c>
      <c r="P2129">
        <v>0</v>
      </c>
      <c r="Q2129" t="s">
        <v>97</v>
      </c>
      <c r="R2129">
        <v>30</v>
      </c>
      <c r="S2129" s="19">
        <v>0.8125</v>
      </c>
      <c r="T2129">
        <v>0</v>
      </c>
      <c r="U2129" s="19"/>
      <c r="V2129" t="s">
        <v>97</v>
      </c>
      <c r="W2129">
        <v>8</v>
      </c>
      <c r="X2129" t="s">
        <v>100</v>
      </c>
      <c r="Y2129" t="b">
        <v>0</v>
      </c>
    </row>
    <row r="2130" spans="1:25" x14ac:dyDescent="0.25">
      <c r="A2130" t="s">
        <v>92</v>
      </c>
      <c r="B2130" t="s">
        <v>447</v>
      </c>
      <c r="C2130" t="s">
        <v>320</v>
      </c>
      <c r="D2130" t="s">
        <v>172</v>
      </c>
      <c r="E2130" t="s">
        <v>220</v>
      </c>
      <c r="F2130" t="s">
        <v>97</v>
      </c>
      <c r="G2130">
        <v>21139</v>
      </c>
      <c r="H2130" t="s">
        <v>455</v>
      </c>
      <c r="I2130">
        <v>1</v>
      </c>
      <c r="J2130" t="s">
        <v>105</v>
      </c>
      <c r="K2130" s="19">
        <v>0.60416666666666663</v>
      </c>
      <c r="L2130" s="19">
        <v>0.95833333333333337</v>
      </c>
      <c r="M2130">
        <v>8.5</v>
      </c>
      <c r="N2130">
        <v>300.14999999999998</v>
      </c>
      <c r="O2130">
        <v>32</v>
      </c>
      <c r="P2130">
        <v>76</v>
      </c>
      <c r="Q2130" t="s">
        <v>97</v>
      </c>
      <c r="R2130">
        <v>30</v>
      </c>
      <c r="S2130" s="19">
        <v>0.8125</v>
      </c>
      <c r="T2130">
        <v>0</v>
      </c>
      <c r="U2130" s="19"/>
      <c r="V2130" t="s">
        <v>97</v>
      </c>
      <c r="W2130">
        <v>8</v>
      </c>
      <c r="X2130" t="s">
        <v>100</v>
      </c>
      <c r="Y2130" t="b">
        <v>0</v>
      </c>
    </row>
    <row r="2131" spans="1:25" x14ac:dyDescent="0.25">
      <c r="A2131" t="s">
        <v>92</v>
      </c>
      <c r="B2131" t="s">
        <v>447</v>
      </c>
      <c r="C2131" t="s">
        <v>320</v>
      </c>
      <c r="D2131" t="s">
        <v>172</v>
      </c>
      <c r="E2131" t="s">
        <v>220</v>
      </c>
      <c r="F2131" t="s">
        <v>97</v>
      </c>
      <c r="G2131">
        <v>21139</v>
      </c>
      <c r="H2131" t="s">
        <v>455</v>
      </c>
      <c r="I2131">
        <v>2</v>
      </c>
      <c r="J2131" t="s">
        <v>105</v>
      </c>
      <c r="K2131" s="19">
        <v>0.60416666666666663</v>
      </c>
      <c r="L2131" s="19">
        <v>0.95833333333333337</v>
      </c>
      <c r="M2131">
        <v>8.5</v>
      </c>
      <c r="N2131">
        <v>300.14999999999998</v>
      </c>
      <c r="O2131">
        <v>32</v>
      </c>
      <c r="P2131">
        <v>76</v>
      </c>
      <c r="Q2131" t="s">
        <v>97</v>
      </c>
      <c r="R2131">
        <v>30</v>
      </c>
      <c r="S2131" s="19">
        <v>0.8125</v>
      </c>
      <c r="T2131">
        <v>0</v>
      </c>
      <c r="U2131" s="19"/>
      <c r="V2131" t="s">
        <v>97</v>
      </c>
      <c r="W2131">
        <v>8</v>
      </c>
      <c r="X2131" t="s">
        <v>100</v>
      </c>
      <c r="Y2131" t="b">
        <v>0</v>
      </c>
    </row>
    <row r="2132" spans="1:25" x14ac:dyDescent="0.25">
      <c r="A2132" t="s">
        <v>92</v>
      </c>
      <c r="B2132" t="s">
        <v>447</v>
      </c>
      <c r="C2132" t="s">
        <v>320</v>
      </c>
      <c r="D2132" t="s">
        <v>172</v>
      </c>
      <c r="E2132" t="s">
        <v>220</v>
      </c>
      <c r="F2132" t="s">
        <v>97</v>
      </c>
      <c r="G2132">
        <v>21139</v>
      </c>
      <c r="H2132" t="s">
        <v>455</v>
      </c>
      <c r="I2132">
        <v>2</v>
      </c>
      <c r="J2132" t="s">
        <v>101</v>
      </c>
      <c r="K2132" s="19">
        <v>0.60416666666666663</v>
      </c>
      <c r="L2132" s="19">
        <v>0.95833333333333337</v>
      </c>
      <c r="M2132">
        <v>8.5</v>
      </c>
      <c r="N2132">
        <v>300.14999999999998</v>
      </c>
      <c r="O2132">
        <v>32</v>
      </c>
      <c r="P2132">
        <v>76</v>
      </c>
      <c r="Q2132" t="s">
        <v>97</v>
      </c>
      <c r="R2132">
        <v>30</v>
      </c>
      <c r="S2132" s="19">
        <v>0.8125</v>
      </c>
      <c r="T2132">
        <v>0</v>
      </c>
      <c r="U2132" s="19"/>
      <c r="V2132" t="s">
        <v>97</v>
      </c>
      <c r="W2132">
        <v>8</v>
      </c>
      <c r="X2132" t="s">
        <v>100</v>
      </c>
      <c r="Y2132" t="b">
        <v>0</v>
      </c>
    </row>
    <row r="2133" spans="1:25" x14ac:dyDescent="0.25">
      <c r="A2133" t="s">
        <v>92</v>
      </c>
      <c r="B2133" t="s">
        <v>447</v>
      </c>
      <c r="C2133" t="s">
        <v>320</v>
      </c>
      <c r="D2133" t="s">
        <v>172</v>
      </c>
      <c r="E2133" t="s">
        <v>220</v>
      </c>
      <c r="F2133" t="s">
        <v>97</v>
      </c>
      <c r="G2133">
        <v>22818</v>
      </c>
      <c r="H2133" t="s">
        <v>456</v>
      </c>
      <c r="I2133">
        <v>1</v>
      </c>
      <c r="J2133" t="s">
        <v>113</v>
      </c>
      <c r="K2133" s="19">
        <v>0.60416666666666663</v>
      </c>
      <c r="L2133" s="19">
        <v>0.95833333333333337</v>
      </c>
      <c r="M2133">
        <v>8.5</v>
      </c>
      <c r="N2133">
        <v>421.32</v>
      </c>
      <c r="O2133">
        <v>64</v>
      </c>
      <c r="P2133">
        <v>76</v>
      </c>
      <c r="Q2133" t="s">
        <v>97</v>
      </c>
      <c r="R2133">
        <v>30</v>
      </c>
      <c r="S2133" s="19">
        <v>0.8125</v>
      </c>
      <c r="T2133">
        <v>0</v>
      </c>
      <c r="U2133" s="19"/>
      <c r="V2133" t="s">
        <v>97</v>
      </c>
      <c r="W2133">
        <v>8</v>
      </c>
      <c r="X2133" t="s">
        <v>100</v>
      </c>
      <c r="Y2133" t="b">
        <v>0</v>
      </c>
    </row>
    <row r="2134" spans="1:25" x14ac:dyDescent="0.25">
      <c r="A2134" t="s">
        <v>92</v>
      </c>
      <c r="B2134" t="s">
        <v>447</v>
      </c>
      <c r="C2134" t="s">
        <v>320</v>
      </c>
      <c r="D2134" t="s">
        <v>172</v>
      </c>
      <c r="E2134" t="s">
        <v>220</v>
      </c>
      <c r="F2134" t="s">
        <v>97</v>
      </c>
      <c r="G2134">
        <v>22818</v>
      </c>
      <c r="H2134" t="s">
        <v>456</v>
      </c>
      <c r="I2134">
        <v>1</v>
      </c>
      <c r="J2134" t="s">
        <v>114</v>
      </c>
      <c r="K2134" s="19">
        <v>0.60416666666666663</v>
      </c>
      <c r="L2134" s="19">
        <v>0.95833333333333337</v>
      </c>
      <c r="M2134">
        <v>8.5</v>
      </c>
      <c r="N2134">
        <v>491.54</v>
      </c>
      <c r="O2134">
        <v>64</v>
      </c>
      <c r="P2134">
        <v>76</v>
      </c>
      <c r="Q2134" t="s">
        <v>97</v>
      </c>
      <c r="R2134">
        <v>30</v>
      </c>
      <c r="S2134" s="19">
        <v>0.8125</v>
      </c>
      <c r="T2134">
        <v>0</v>
      </c>
      <c r="U2134" s="19"/>
      <c r="V2134" t="s">
        <v>97</v>
      </c>
      <c r="W2134">
        <v>8</v>
      </c>
      <c r="X2134" t="s">
        <v>100</v>
      </c>
      <c r="Y2134" t="b">
        <v>0</v>
      </c>
    </row>
    <row r="2135" spans="1:25" x14ac:dyDescent="0.25">
      <c r="A2135" t="s">
        <v>92</v>
      </c>
      <c r="B2135" t="s">
        <v>447</v>
      </c>
      <c r="C2135" t="s">
        <v>320</v>
      </c>
      <c r="D2135" t="s">
        <v>172</v>
      </c>
      <c r="E2135" t="s">
        <v>220</v>
      </c>
      <c r="F2135" t="s">
        <v>97</v>
      </c>
      <c r="G2135">
        <v>22818</v>
      </c>
      <c r="H2135" t="s">
        <v>456</v>
      </c>
      <c r="I2135">
        <v>1</v>
      </c>
      <c r="J2135" t="s">
        <v>101</v>
      </c>
      <c r="K2135" s="19">
        <v>0.60416666666666663</v>
      </c>
      <c r="L2135" s="19">
        <v>0.95833333333333337</v>
      </c>
      <c r="M2135">
        <v>8.5</v>
      </c>
      <c r="N2135">
        <v>315.99</v>
      </c>
      <c r="O2135">
        <v>64</v>
      </c>
      <c r="P2135">
        <v>76</v>
      </c>
      <c r="Q2135" t="s">
        <v>97</v>
      </c>
      <c r="R2135">
        <v>30</v>
      </c>
      <c r="S2135" s="19">
        <v>0.8125</v>
      </c>
      <c r="T2135">
        <v>0</v>
      </c>
      <c r="U2135" s="19"/>
      <c r="V2135" t="s">
        <v>97</v>
      </c>
      <c r="W2135">
        <v>8</v>
      </c>
      <c r="X2135" t="s">
        <v>100</v>
      </c>
      <c r="Y2135" t="b">
        <v>0</v>
      </c>
    </row>
    <row r="2136" spans="1:25" x14ac:dyDescent="0.25">
      <c r="A2136" t="s">
        <v>92</v>
      </c>
      <c r="B2136" t="s">
        <v>447</v>
      </c>
      <c r="C2136" t="s">
        <v>320</v>
      </c>
      <c r="D2136" t="s">
        <v>172</v>
      </c>
      <c r="E2136" t="s">
        <v>220</v>
      </c>
      <c r="F2136" t="s">
        <v>97</v>
      </c>
      <c r="G2136">
        <v>22818</v>
      </c>
      <c r="H2136" t="s">
        <v>456</v>
      </c>
      <c r="I2136">
        <v>1</v>
      </c>
      <c r="J2136" t="s">
        <v>102</v>
      </c>
      <c r="K2136" s="19">
        <v>0.60416666666666663</v>
      </c>
      <c r="L2136" s="19">
        <v>0.95833333333333337</v>
      </c>
      <c r="M2136">
        <v>8.5</v>
      </c>
      <c r="N2136">
        <v>315.99</v>
      </c>
      <c r="O2136">
        <v>64</v>
      </c>
      <c r="P2136">
        <v>76</v>
      </c>
      <c r="Q2136" t="s">
        <v>97</v>
      </c>
      <c r="R2136">
        <v>30</v>
      </c>
      <c r="S2136" s="19">
        <v>0.8125</v>
      </c>
      <c r="T2136">
        <v>0</v>
      </c>
      <c r="U2136" s="19">
        <v>0.41666666666666669</v>
      </c>
      <c r="V2136" t="s">
        <v>97</v>
      </c>
      <c r="W2136">
        <v>8</v>
      </c>
      <c r="X2136" t="s">
        <v>100</v>
      </c>
      <c r="Y2136" t="b">
        <v>0</v>
      </c>
    </row>
    <row r="2137" spans="1:25" x14ac:dyDescent="0.25">
      <c r="A2137" t="s">
        <v>92</v>
      </c>
      <c r="B2137" t="s">
        <v>447</v>
      </c>
      <c r="C2137" t="s">
        <v>320</v>
      </c>
      <c r="D2137" t="s">
        <v>172</v>
      </c>
      <c r="E2137" t="s">
        <v>220</v>
      </c>
      <c r="F2137" t="s">
        <v>97</v>
      </c>
      <c r="G2137">
        <v>22818</v>
      </c>
      <c r="H2137" t="s">
        <v>456</v>
      </c>
      <c r="I2137">
        <v>2</v>
      </c>
      <c r="J2137" t="s">
        <v>101</v>
      </c>
      <c r="K2137" s="19">
        <v>0.60416666666666663</v>
      </c>
      <c r="L2137" s="19">
        <v>0.95833333333333337</v>
      </c>
      <c r="M2137">
        <v>8.5</v>
      </c>
      <c r="N2137">
        <v>315.99</v>
      </c>
      <c r="O2137">
        <v>64</v>
      </c>
      <c r="P2137">
        <v>76</v>
      </c>
      <c r="Q2137" t="s">
        <v>97</v>
      </c>
      <c r="R2137">
        <v>30</v>
      </c>
      <c r="S2137" s="19">
        <v>0.8125</v>
      </c>
      <c r="T2137">
        <v>0</v>
      </c>
      <c r="U2137" s="19"/>
      <c r="V2137" t="s">
        <v>97</v>
      </c>
      <c r="W2137">
        <v>8</v>
      </c>
      <c r="X2137" t="s">
        <v>100</v>
      </c>
      <c r="Y2137" t="b">
        <v>0</v>
      </c>
    </row>
    <row r="2138" spans="1:25" x14ac:dyDescent="0.25">
      <c r="A2138" t="s">
        <v>92</v>
      </c>
      <c r="B2138" t="s">
        <v>447</v>
      </c>
      <c r="C2138" t="s">
        <v>320</v>
      </c>
      <c r="D2138" t="s">
        <v>172</v>
      </c>
      <c r="E2138" t="s">
        <v>220</v>
      </c>
      <c r="F2138" t="s">
        <v>97</v>
      </c>
      <c r="G2138">
        <v>23877</v>
      </c>
      <c r="H2138" t="s">
        <v>397</v>
      </c>
      <c r="I2138">
        <v>1</v>
      </c>
      <c r="J2138" t="s">
        <v>99</v>
      </c>
      <c r="K2138" s="19">
        <v>0.60416666666666663</v>
      </c>
      <c r="L2138" s="19">
        <v>0.95833333333333337</v>
      </c>
      <c r="M2138">
        <v>8.5</v>
      </c>
      <c r="N2138">
        <v>315.99</v>
      </c>
      <c r="O2138">
        <v>76</v>
      </c>
      <c r="P2138">
        <v>76</v>
      </c>
      <c r="Q2138" t="s">
        <v>97</v>
      </c>
      <c r="R2138">
        <v>30</v>
      </c>
      <c r="S2138" s="19">
        <v>0.8125</v>
      </c>
      <c r="T2138">
        <v>0</v>
      </c>
      <c r="U2138" s="19"/>
      <c r="V2138" t="s">
        <v>97</v>
      </c>
      <c r="W2138">
        <v>8</v>
      </c>
      <c r="X2138" t="s">
        <v>100</v>
      </c>
      <c r="Y2138" t="b">
        <v>0</v>
      </c>
    </row>
    <row r="2139" spans="1:25" x14ac:dyDescent="0.25">
      <c r="A2139" t="s">
        <v>92</v>
      </c>
      <c r="B2139" t="s">
        <v>447</v>
      </c>
      <c r="C2139" t="s">
        <v>320</v>
      </c>
      <c r="D2139" t="s">
        <v>172</v>
      </c>
      <c r="E2139" t="s">
        <v>220</v>
      </c>
      <c r="F2139" t="s">
        <v>97</v>
      </c>
      <c r="G2139">
        <v>23877</v>
      </c>
      <c r="H2139" t="s">
        <v>397</v>
      </c>
      <c r="I2139">
        <v>1</v>
      </c>
      <c r="J2139" t="s">
        <v>103</v>
      </c>
      <c r="K2139" s="19">
        <v>0.60416666666666663</v>
      </c>
      <c r="L2139" s="19">
        <v>0.95833333333333337</v>
      </c>
      <c r="M2139">
        <v>8.5</v>
      </c>
      <c r="N2139">
        <v>315.99</v>
      </c>
      <c r="O2139">
        <v>76</v>
      </c>
      <c r="P2139">
        <v>76</v>
      </c>
      <c r="Q2139" t="s">
        <v>97</v>
      </c>
      <c r="R2139">
        <v>30</v>
      </c>
      <c r="S2139" s="19">
        <v>0.8125</v>
      </c>
      <c r="T2139">
        <v>0</v>
      </c>
      <c r="U2139" s="19"/>
      <c r="V2139" t="s">
        <v>97</v>
      </c>
      <c r="W2139">
        <v>8</v>
      </c>
      <c r="X2139" t="s">
        <v>100</v>
      </c>
      <c r="Y2139" t="b">
        <v>0</v>
      </c>
    </row>
    <row r="2140" spans="1:25" x14ac:dyDescent="0.25">
      <c r="A2140" t="s">
        <v>92</v>
      </c>
      <c r="B2140" t="s">
        <v>447</v>
      </c>
      <c r="C2140" t="s">
        <v>320</v>
      </c>
      <c r="D2140" t="s">
        <v>172</v>
      </c>
      <c r="E2140" t="s">
        <v>220</v>
      </c>
      <c r="F2140" t="s">
        <v>97</v>
      </c>
      <c r="G2140">
        <v>23877</v>
      </c>
      <c r="H2140" t="s">
        <v>397</v>
      </c>
      <c r="I2140">
        <v>2</v>
      </c>
      <c r="J2140" t="s">
        <v>105</v>
      </c>
      <c r="K2140" s="19">
        <v>0.60416666666666663</v>
      </c>
      <c r="L2140" s="19">
        <v>0.95833333333333337</v>
      </c>
      <c r="M2140">
        <v>8.5</v>
      </c>
      <c r="N2140">
        <v>315.99</v>
      </c>
      <c r="O2140">
        <v>76</v>
      </c>
      <c r="P2140">
        <v>76</v>
      </c>
      <c r="Q2140" t="s">
        <v>97</v>
      </c>
      <c r="R2140">
        <v>30</v>
      </c>
      <c r="S2140" s="19">
        <v>0.8125</v>
      </c>
      <c r="T2140">
        <v>0</v>
      </c>
      <c r="U2140" s="19"/>
      <c r="V2140" t="s">
        <v>97</v>
      </c>
      <c r="W2140">
        <v>8</v>
      </c>
      <c r="X2140" t="s">
        <v>100</v>
      </c>
      <c r="Y2140" t="b">
        <v>0</v>
      </c>
    </row>
    <row r="2141" spans="1:25" x14ac:dyDescent="0.25">
      <c r="A2141" t="s">
        <v>92</v>
      </c>
      <c r="B2141" t="s">
        <v>447</v>
      </c>
      <c r="C2141" t="s">
        <v>320</v>
      </c>
      <c r="D2141" t="s">
        <v>172</v>
      </c>
      <c r="E2141" t="s">
        <v>220</v>
      </c>
      <c r="F2141" t="s">
        <v>97</v>
      </c>
      <c r="G2141">
        <v>23877</v>
      </c>
      <c r="H2141" t="s">
        <v>397</v>
      </c>
      <c r="I2141">
        <v>2</v>
      </c>
      <c r="J2141" t="s">
        <v>99</v>
      </c>
      <c r="K2141" s="19">
        <v>0.60416666666666663</v>
      </c>
      <c r="L2141" s="19">
        <v>0.95833333333333337</v>
      </c>
      <c r="M2141">
        <v>8.5</v>
      </c>
      <c r="N2141">
        <v>315.99</v>
      </c>
      <c r="O2141">
        <v>76</v>
      </c>
      <c r="P2141">
        <v>76</v>
      </c>
      <c r="Q2141" t="s">
        <v>97</v>
      </c>
      <c r="R2141">
        <v>30</v>
      </c>
      <c r="S2141" s="19">
        <v>0.8125</v>
      </c>
      <c r="T2141">
        <v>0</v>
      </c>
      <c r="U2141" s="19"/>
      <c r="V2141" t="s">
        <v>97</v>
      </c>
      <c r="W2141">
        <v>8</v>
      </c>
      <c r="X2141" t="s">
        <v>100</v>
      </c>
      <c r="Y2141" t="b">
        <v>0</v>
      </c>
    </row>
    <row r="2142" spans="1:25" x14ac:dyDescent="0.25">
      <c r="A2142" t="s">
        <v>92</v>
      </c>
      <c r="B2142" t="s">
        <v>447</v>
      </c>
      <c r="C2142" t="s">
        <v>320</v>
      </c>
      <c r="D2142" t="s">
        <v>172</v>
      </c>
      <c r="E2142" t="s">
        <v>220</v>
      </c>
      <c r="F2142" t="s">
        <v>97</v>
      </c>
      <c r="G2142">
        <v>23877</v>
      </c>
      <c r="H2142" t="s">
        <v>397</v>
      </c>
      <c r="I2142">
        <v>2</v>
      </c>
      <c r="J2142" t="s">
        <v>113</v>
      </c>
      <c r="K2142" s="19">
        <v>0.60416666666666663</v>
      </c>
      <c r="L2142" s="19">
        <v>0.95833333333333337</v>
      </c>
      <c r="M2142">
        <v>8.5</v>
      </c>
      <c r="N2142">
        <v>421.32</v>
      </c>
      <c r="O2142">
        <v>76</v>
      </c>
      <c r="P2142">
        <v>76</v>
      </c>
      <c r="Q2142" t="s">
        <v>97</v>
      </c>
      <c r="R2142">
        <v>30</v>
      </c>
      <c r="S2142" s="19">
        <v>0.8125</v>
      </c>
      <c r="T2142">
        <v>0</v>
      </c>
      <c r="U2142" s="19"/>
      <c r="V2142" t="s">
        <v>97</v>
      </c>
      <c r="W2142">
        <v>8</v>
      </c>
      <c r="X2142" t="s">
        <v>100</v>
      </c>
      <c r="Y2142" t="b">
        <v>0</v>
      </c>
    </row>
    <row r="2143" spans="1:25" x14ac:dyDescent="0.25">
      <c r="A2143" t="s">
        <v>92</v>
      </c>
      <c r="B2143" t="s">
        <v>447</v>
      </c>
      <c r="C2143" t="s">
        <v>320</v>
      </c>
      <c r="D2143" t="s">
        <v>172</v>
      </c>
      <c r="E2143" t="s">
        <v>220</v>
      </c>
      <c r="F2143" t="s">
        <v>97</v>
      </c>
      <c r="G2143">
        <v>23877</v>
      </c>
      <c r="H2143" t="s">
        <v>397</v>
      </c>
      <c r="I2143">
        <v>2</v>
      </c>
      <c r="J2143" t="s">
        <v>114</v>
      </c>
      <c r="K2143" s="19">
        <v>0.60416666666666663</v>
      </c>
      <c r="L2143" s="19">
        <v>0.95833333333333337</v>
      </c>
      <c r="M2143">
        <v>8.5</v>
      </c>
      <c r="N2143">
        <v>491.54</v>
      </c>
      <c r="O2143">
        <v>76</v>
      </c>
      <c r="P2143">
        <v>76</v>
      </c>
      <c r="Q2143" t="s">
        <v>97</v>
      </c>
      <c r="R2143">
        <v>30</v>
      </c>
      <c r="S2143" s="19">
        <v>0.8125</v>
      </c>
      <c r="T2143">
        <v>0</v>
      </c>
      <c r="U2143" s="19"/>
      <c r="V2143" t="s">
        <v>97</v>
      </c>
      <c r="W2143">
        <v>8</v>
      </c>
      <c r="X2143" t="s">
        <v>100</v>
      </c>
      <c r="Y2143" t="b">
        <v>0</v>
      </c>
    </row>
    <row r="2144" spans="1:25" x14ac:dyDescent="0.25">
      <c r="A2144" t="s">
        <v>92</v>
      </c>
      <c r="B2144" t="s">
        <v>447</v>
      </c>
      <c r="C2144" t="s">
        <v>320</v>
      </c>
      <c r="D2144" t="s">
        <v>172</v>
      </c>
      <c r="E2144" t="s">
        <v>220</v>
      </c>
      <c r="F2144" t="s">
        <v>97</v>
      </c>
      <c r="G2144">
        <v>23884</v>
      </c>
      <c r="H2144" t="s">
        <v>404</v>
      </c>
      <c r="I2144">
        <v>1</v>
      </c>
      <c r="J2144" t="s">
        <v>101</v>
      </c>
      <c r="K2144" s="19">
        <v>0.60416666666666663</v>
      </c>
      <c r="L2144" s="19">
        <v>0.95833333333333337</v>
      </c>
      <c r="M2144">
        <v>8.5</v>
      </c>
      <c r="N2144">
        <v>293.49</v>
      </c>
      <c r="O2144">
        <v>76</v>
      </c>
      <c r="P2144">
        <v>76</v>
      </c>
      <c r="Q2144" t="s">
        <v>97</v>
      </c>
      <c r="R2144">
        <v>30</v>
      </c>
      <c r="S2144" s="19">
        <v>0.8125</v>
      </c>
      <c r="T2144">
        <v>0</v>
      </c>
      <c r="U2144" s="19"/>
      <c r="V2144" t="s">
        <v>97</v>
      </c>
      <c r="W2144">
        <v>8</v>
      </c>
      <c r="X2144" t="s">
        <v>100</v>
      </c>
      <c r="Y2144" t="b">
        <v>0</v>
      </c>
    </row>
    <row r="2145" spans="1:25" x14ac:dyDescent="0.25">
      <c r="A2145" t="s">
        <v>92</v>
      </c>
      <c r="B2145" t="s">
        <v>447</v>
      </c>
      <c r="C2145" t="s">
        <v>320</v>
      </c>
      <c r="D2145" t="s">
        <v>172</v>
      </c>
      <c r="E2145" t="s">
        <v>220</v>
      </c>
      <c r="F2145" t="s">
        <v>97</v>
      </c>
      <c r="G2145">
        <v>24863</v>
      </c>
      <c r="H2145" t="s">
        <v>383</v>
      </c>
      <c r="I2145">
        <v>1</v>
      </c>
      <c r="J2145" t="s">
        <v>99</v>
      </c>
      <c r="K2145" s="19">
        <v>0.60416666666666663</v>
      </c>
      <c r="L2145" s="19">
        <v>0.95833333333333337</v>
      </c>
      <c r="M2145">
        <v>8.5</v>
      </c>
      <c r="N2145">
        <v>300.14999999999998</v>
      </c>
      <c r="O2145">
        <v>64</v>
      </c>
      <c r="P2145">
        <v>76</v>
      </c>
      <c r="Q2145" t="s">
        <v>97</v>
      </c>
      <c r="R2145">
        <v>30</v>
      </c>
      <c r="S2145" s="19">
        <v>0.8125</v>
      </c>
      <c r="T2145">
        <v>0</v>
      </c>
      <c r="U2145" s="19"/>
      <c r="V2145" t="s">
        <v>97</v>
      </c>
      <c r="W2145">
        <v>8</v>
      </c>
      <c r="X2145" t="s">
        <v>100</v>
      </c>
      <c r="Y2145" t="b">
        <v>0</v>
      </c>
    </row>
    <row r="2146" spans="1:25" x14ac:dyDescent="0.25">
      <c r="A2146" t="s">
        <v>92</v>
      </c>
      <c r="B2146" t="s">
        <v>447</v>
      </c>
      <c r="C2146" t="s">
        <v>320</v>
      </c>
      <c r="D2146" t="s">
        <v>172</v>
      </c>
      <c r="E2146" t="s">
        <v>220</v>
      </c>
      <c r="F2146" t="s">
        <v>97</v>
      </c>
      <c r="G2146">
        <v>25187</v>
      </c>
      <c r="H2146" t="s">
        <v>384</v>
      </c>
      <c r="I2146">
        <v>1</v>
      </c>
      <c r="J2146" t="s">
        <v>113</v>
      </c>
      <c r="K2146" s="19">
        <v>0.60416666666666663</v>
      </c>
      <c r="L2146" s="19">
        <v>0.95833333333333337</v>
      </c>
      <c r="M2146">
        <v>8.5</v>
      </c>
      <c r="N2146">
        <v>421.32</v>
      </c>
      <c r="O2146">
        <v>76</v>
      </c>
      <c r="P2146">
        <v>76</v>
      </c>
      <c r="Q2146" t="s">
        <v>97</v>
      </c>
      <c r="R2146">
        <v>30</v>
      </c>
      <c r="S2146" s="19">
        <v>0.8125</v>
      </c>
      <c r="T2146">
        <v>0</v>
      </c>
      <c r="U2146" s="19"/>
      <c r="V2146" t="s">
        <v>97</v>
      </c>
      <c r="W2146">
        <v>8</v>
      </c>
      <c r="X2146" t="s">
        <v>100</v>
      </c>
      <c r="Y2146" t="b">
        <v>0</v>
      </c>
    </row>
    <row r="2147" spans="1:25" x14ac:dyDescent="0.25">
      <c r="A2147" t="s">
        <v>92</v>
      </c>
      <c r="B2147" t="s">
        <v>447</v>
      </c>
      <c r="C2147" t="s">
        <v>320</v>
      </c>
      <c r="D2147" t="s">
        <v>172</v>
      </c>
      <c r="E2147" t="s">
        <v>220</v>
      </c>
      <c r="F2147" t="s">
        <v>97</v>
      </c>
      <c r="G2147">
        <v>25187</v>
      </c>
      <c r="H2147" t="s">
        <v>384</v>
      </c>
      <c r="I2147">
        <v>1</v>
      </c>
      <c r="J2147" t="s">
        <v>114</v>
      </c>
      <c r="K2147" s="19">
        <v>0.60416666666666663</v>
      </c>
      <c r="L2147" s="19">
        <v>0.95833333333333337</v>
      </c>
      <c r="M2147">
        <v>8.5</v>
      </c>
      <c r="N2147">
        <v>491.54</v>
      </c>
      <c r="O2147">
        <v>76</v>
      </c>
      <c r="P2147">
        <v>76</v>
      </c>
      <c r="Q2147" t="s">
        <v>97</v>
      </c>
      <c r="R2147">
        <v>30</v>
      </c>
      <c r="S2147" s="19">
        <v>0.8125</v>
      </c>
      <c r="T2147">
        <v>0</v>
      </c>
      <c r="U2147" s="19"/>
      <c r="V2147" t="s">
        <v>97</v>
      </c>
      <c r="W2147">
        <v>8</v>
      </c>
      <c r="X2147" t="s">
        <v>100</v>
      </c>
      <c r="Y2147" t="b">
        <v>0</v>
      </c>
    </row>
    <row r="2148" spans="1:25" x14ac:dyDescent="0.25">
      <c r="A2148" t="s">
        <v>92</v>
      </c>
      <c r="B2148" t="s">
        <v>447</v>
      </c>
      <c r="C2148" t="s">
        <v>320</v>
      </c>
      <c r="D2148" t="s">
        <v>172</v>
      </c>
      <c r="E2148" t="s">
        <v>220</v>
      </c>
      <c r="F2148" t="s">
        <v>97</v>
      </c>
      <c r="G2148">
        <v>25187</v>
      </c>
      <c r="H2148" t="s">
        <v>384</v>
      </c>
      <c r="I2148">
        <v>2</v>
      </c>
      <c r="J2148" t="s">
        <v>99</v>
      </c>
      <c r="K2148" s="19">
        <v>0.60416666666666663</v>
      </c>
      <c r="L2148" s="19">
        <v>0.95833333333333337</v>
      </c>
      <c r="M2148">
        <v>8.5</v>
      </c>
      <c r="N2148">
        <v>315.99</v>
      </c>
      <c r="O2148">
        <v>76</v>
      </c>
      <c r="P2148">
        <v>76</v>
      </c>
      <c r="Q2148" t="s">
        <v>97</v>
      </c>
      <c r="R2148">
        <v>30</v>
      </c>
      <c r="S2148" s="19">
        <v>0.8125</v>
      </c>
      <c r="T2148">
        <v>0</v>
      </c>
      <c r="U2148" s="19"/>
      <c r="V2148" t="s">
        <v>97</v>
      </c>
      <c r="W2148">
        <v>8</v>
      </c>
      <c r="X2148" t="s">
        <v>100</v>
      </c>
      <c r="Y2148" t="b">
        <v>0</v>
      </c>
    </row>
    <row r="2149" spans="1:25" x14ac:dyDescent="0.25">
      <c r="A2149" t="s">
        <v>92</v>
      </c>
      <c r="B2149" t="s">
        <v>447</v>
      </c>
      <c r="C2149" t="s">
        <v>320</v>
      </c>
      <c r="D2149" t="s">
        <v>172</v>
      </c>
      <c r="E2149" t="s">
        <v>220</v>
      </c>
      <c r="F2149" t="s">
        <v>97</v>
      </c>
      <c r="G2149">
        <v>25204</v>
      </c>
      <c r="H2149" t="s">
        <v>389</v>
      </c>
      <c r="I2149">
        <v>2</v>
      </c>
      <c r="J2149" t="s">
        <v>113</v>
      </c>
      <c r="K2149" s="19">
        <v>0.60416666666666663</v>
      </c>
      <c r="L2149" s="19">
        <v>0.95833333333333337</v>
      </c>
      <c r="M2149">
        <v>8.5</v>
      </c>
      <c r="N2149">
        <v>421.32</v>
      </c>
      <c r="O2149">
        <v>76</v>
      </c>
      <c r="P2149">
        <v>76</v>
      </c>
      <c r="Q2149" t="s">
        <v>97</v>
      </c>
      <c r="R2149">
        <v>30</v>
      </c>
      <c r="S2149" s="19">
        <v>0.8125</v>
      </c>
      <c r="T2149">
        <v>0</v>
      </c>
      <c r="U2149" s="19"/>
      <c r="V2149" t="s">
        <v>97</v>
      </c>
      <c r="W2149">
        <v>8</v>
      </c>
      <c r="X2149" t="s">
        <v>100</v>
      </c>
      <c r="Y2149" t="b">
        <v>0</v>
      </c>
    </row>
    <row r="2150" spans="1:25" x14ac:dyDescent="0.25">
      <c r="A2150" t="s">
        <v>92</v>
      </c>
      <c r="B2150" t="s">
        <v>447</v>
      </c>
      <c r="C2150" t="s">
        <v>320</v>
      </c>
      <c r="D2150" t="s">
        <v>172</v>
      </c>
      <c r="E2150" t="s">
        <v>220</v>
      </c>
      <c r="F2150" t="s">
        <v>97</v>
      </c>
      <c r="G2150">
        <v>25204</v>
      </c>
      <c r="H2150" t="s">
        <v>389</v>
      </c>
      <c r="I2150">
        <v>2</v>
      </c>
      <c r="J2150" t="s">
        <v>114</v>
      </c>
      <c r="K2150" s="19">
        <v>0.60416666666666663</v>
      </c>
      <c r="L2150" s="19">
        <v>0.95833333333333337</v>
      </c>
      <c r="M2150">
        <v>8.5</v>
      </c>
      <c r="N2150">
        <v>491.54</v>
      </c>
      <c r="O2150">
        <v>76</v>
      </c>
      <c r="P2150">
        <v>76</v>
      </c>
      <c r="Q2150" t="s">
        <v>97</v>
      </c>
      <c r="R2150">
        <v>30</v>
      </c>
      <c r="S2150" s="19">
        <v>0.8125</v>
      </c>
      <c r="T2150">
        <v>0</v>
      </c>
      <c r="U2150" s="19"/>
      <c r="V2150" t="s">
        <v>97</v>
      </c>
      <c r="W2150">
        <v>8</v>
      </c>
      <c r="X2150" t="s">
        <v>100</v>
      </c>
      <c r="Y2150" t="b">
        <v>0</v>
      </c>
    </row>
    <row r="2151" spans="1:25" x14ac:dyDescent="0.25">
      <c r="A2151" t="s">
        <v>92</v>
      </c>
      <c r="B2151" t="s">
        <v>447</v>
      </c>
      <c r="C2151" t="s">
        <v>320</v>
      </c>
      <c r="D2151" t="s">
        <v>172</v>
      </c>
      <c r="E2151" t="s">
        <v>220</v>
      </c>
      <c r="F2151" t="s">
        <v>97</v>
      </c>
      <c r="G2151">
        <v>25204</v>
      </c>
      <c r="H2151" t="s">
        <v>389</v>
      </c>
      <c r="I2151">
        <v>2</v>
      </c>
      <c r="J2151" t="s">
        <v>103</v>
      </c>
      <c r="K2151" s="19">
        <v>0.60416666666666663</v>
      </c>
      <c r="L2151" s="19">
        <v>0.95833333333333337</v>
      </c>
      <c r="M2151">
        <v>8.5</v>
      </c>
      <c r="N2151">
        <v>315.99</v>
      </c>
      <c r="O2151">
        <v>76</v>
      </c>
      <c r="P2151">
        <v>76</v>
      </c>
      <c r="Q2151" t="s">
        <v>97</v>
      </c>
      <c r="R2151">
        <v>30</v>
      </c>
      <c r="S2151" s="19">
        <v>0.8125</v>
      </c>
      <c r="T2151">
        <v>0</v>
      </c>
      <c r="U2151" s="19"/>
      <c r="V2151" t="s">
        <v>97</v>
      </c>
      <c r="W2151">
        <v>8</v>
      </c>
      <c r="X2151" t="s">
        <v>100</v>
      </c>
      <c r="Y2151" t="b">
        <v>0</v>
      </c>
    </row>
    <row r="2152" spans="1:25" x14ac:dyDescent="0.25">
      <c r="A2152" t="s">
        <v>92</v>
      </c>
      <c r="B2152" t="s">
        <v>447</v>
      </c>
      <c r="C2152" t="s">
        <v>320</v>
      </c>
      <c r="D2152" t="s">
        <v>172</v>
      </c>
      <c r="E2152" t="s">
        <v>239</v>
      </c>
      <c r="F2152" t="s">
        <v>97</v>
      </c>
      <c r="G2152">
        <v>24688</v>
      </c>
      <c r="H2152" t="s">
        <v>408</v>
      </c>
      <c r="I2152">
        <v>1</v>
      </c>
      <c r="J2152" t="s">
        <v>105</v>
      </c>
      <c r="K2152" s="19">
        <v>0.3125</v>
      </c>
      <c r="L2152" s="19">
        <v>0.47916666666666669</v>
      </c>
      <c r="M2152">
        <v>4</v>
      </c>
      <c r="N2152">
        <v>250.8</v>
      </c>
      <c r="O2152">
        <v>76</v>
      </c>
      <c r="P2152">
        <v>76</v>
      </c>
      <c r="Q2152" t="s">
        <v>97</v>
      </c>
      <c r="R2152">
        <v>0</v>
      </c>
      <c r="S2152" s="19">
        <v>0.45833333333333331</v>
      </c>
      <c r="U2152" s="19">
        <v>0.41666666666666669</v>
      </c>
      <c r="V2152" t="s">
        <v>97</v>
      </c>
      <c r="W2152">
        <v>4</v>
      </c>
      <c r="X2152" t="s">
        <v>100</v>
      </c>
      <c r="Y2152" t="b">
        <v>0</v>
      </c>
    </row>
    <row r="2153" spans="1:25" x14ac:dyDescent="0.25">
      <c r="A2153" t="s">
        <v>92</v>
      </c>
      <c r="B2153" t="s">
        <v>447</v>
      </c>
      <c r="C2153" t="s">
        <v>320</v>
      </c>
      <c r="D2153" t="s">
        <v>172</v>
      </c>
      <c r="E2153" t="s">
        <v>239</v>
      </c>
      <c r="F2153" t="s">
        <v>97</v>
      </c>
      <c r="G2153">
        <v>24688</v>
      </c>
      <c r="H2153" t="s">
        <v>408</v>
      </c>
      <c r="I2153">
        <v>1</v>
      </c>
      <c r="J2153" t="s">
        <v>99</v>
      </c>
      <c r="K2153" s="19">
        <v>0.3125</v>
      </c>
      <c r="L2153" s="19">
        <v>0.47916666666666669</v>
      </c>
      <c r="M2153">
        <v>4</v>
      </c>
      <c r="N2153">
        <v>250.8</v>
      </c>
      <c r="O2153">
        <v>76</v>
      </c>
      <c r="P2153">
        <v>76</v>
      </c>
      <c r="Q2153" t="s">
        <v>97</v>
      </c>
      <c r="R2153">
        <v>0</v>
      </c>
      <c r="S2153" s="19">
        <v>0.45833333333333331</v>
      </c>
      <c r="T2153">
        <v>0</v>
      </c>
      <c r="U2153" s="19"/>
      <c r="V2153" t="s">
        <v>97</v>
      </c>
      <c r="W2153">
        <v>4</v>
      </c>
      <c r="X2153" t="s">
        <v>100</v>
      </c>
      <c r="Y2153" t="b">
        <v>0</v>
      </c>
    </row>
    <row r="2154" spans="1:25" x14ac:dyDescent="0.25">
      <c r="A2154" t="s">
        <v>92</v>
      </c>
      <c r="B2154" t="s">
        <v>447</v>
      </c>
      <c r="C2154" t="s">
        <v>320</v>
      </c>
      <c r="D2154" t="s">
        <v>172</v>
      </c>
      <c r="E2154" t="s">
        <v>239</v>
      </c>
      <c r="F2154" t="s">
        <v>97</v>
      </c>
      <c r="G2154">
        <v>24688</v>
      </c>
      <c r="H2154" t="s">
        <v>408</v>
      </c>
      <c r="I2154">
        <v>1</v>
      </c>
      <c r="J2154" t="s">
        <v>101</v>
      </c>
      <c r="K2154" s="19">
        <v>0.3125</v>
      </c>
      <c r="L2154" s="19">
        <v>0.47916666666666669</v>
      </c>
      <c r="M2154">
        <v>4</v>
      </c>
      <c r="N2154">
        <v>250.8</v>
      </c>
      <c r="O2154">
        <v>76</v>
      </c>
      <c r="P2154">
        <v>76</v>
      </c>
      <c r="Q2154" t="s">
        <v>97</v>
      </c>
      <c r="R2154">
        <v>0</v>
      </c>
      <c r="S2154" s="19">
        <v>0.45833333333333331</v>
      </c>
      <c r="T2154">
        <v>0</v>
      </c>
      <c r="U2154" s="19"/>
      <c r="V2154" t="s">
        <v>97</v>
      </c>
      <c r="W2154">
        <v>4</v>
      </c>
      <c r="X2154" t="s">
        <v>100</v>
      </c>
      <c r="Y2154" t="b">
        <v>0</v>
      </c>
    </row>
    <row r="2155" spans="1:25" x14ac:dyDescent="0.25">
      <c r="A2155" t="s">
        <v>92</v>
      </c>
      <c r="B2155" t="s">
        <v>447</v>
      </c>
      <c r="C2155" t="s">
        <v>320</v>
      </c>
      <c r="D2155" t="s">
        <v>172</v>
      </c>
      <c r="E2155" t="s">
        <v>239</v>
      </c>
      <c r="F2155" t="s">
        <v>97</v>
      </c>
      <c r="G2155">
        <v>24688</v>
      </c>
      <c r="H2155" t="s">
        <v>408</v>
      </c>
      <c r="I2155">
        <v>1</v>
      </c>
      <c r="J2155" t="s">
        <v>102</v>
      </c>
      <c r="K2155" s="19">
        <v>0.3125</v>
      </c>
      <c r="L2155" s="19">
        <v>0.47916666666666669</v>
      </c>
      <c r="M2155">
        <v>4</v>
      </c>
      <c r="N2155">
        <v>250.8</v>
      </c>
      <c r="O2155">
        <v>76</v>
      </c>
      <c r="P2155">
        <v>76</v>
      </c>
      <c r="Q2155" t="s">
        <v>97</v>
      </c>
      <c r="R2155">
        <v>0</v>
      </c>
      <c r="S2155" s="19">
        <v>0.45833333333333331</v>
      </c>
      <c r="T2155">
        <v>0</v>
      </c>
      <c r="U2155" s="19"/>
      <c r="V2155" t="s">
        <v>97</v>
      </c>
      <c r="W2155">
        <v>4</v>
      </c>
      <c r="X2155" t="s">
        <v>100</v>
      </c>
      <c r="Y2155" t="b">
        <v>0</v>
      </c>
    </row>
    <row r="2156" spans="1:25" x14ac:dyDescent="0.25">
      <c r="A2156" t="s">
        <v>92</v>
      </c>
      <c r="B2156" t="s">
        <v>447</v>
      </c>
      <c r="C2156" t="s">
        <v>320</v>
      </c>
      <c r="D2156" t="s">
        <v>172</v>
      </c>
      <c r="E2156" t="s">
        <v>239</v>
      </c>
      <c r="F2156" t="s">
        <v>97</v>
      </c>
      <c r="G2156">
        <v>24688</v>
      </c>
      <c r="H2156" t="s">
        <v>408</v>
      </c>
      <c r="I2156">
        <v>1</v>
      </c>
      <c r="J2156" t="s">
        <v>103</v>
      </c>
      <c r="K2156" s="19">
        <v>0.3125</v>
      </c>
      <c r="L2156" s="19">
        <v>0.47916666666666669</v>
      </c>
      <c r="M2156">
        <v>4</v>
      </c>
      <c r="N2156">
        <v>250.8</v>
      </c>
      <c r="O2156">
        <v>76</v>
      </c>
      <c r="P2156">
        <v>76</v>
      </c>
      <c r="Q2156" t="s">
        <v>97</v>
      </c>
      <c r="R2156">
        <v>0</v>
      </c>
      <c r="S2156" s="19">
        <v>0.45833333333333331</v>
      </c>
      <c r="T2156">
        <v>0</v>
      </c>
      <c r="U2156" s="19"/>
      <c r="V2156" t="s">
        <v>97</v>
      </c>
      <c r="W2156">
        <v>4</v>
      </c>
      <c r="X2156" t="s">
        <v>100</v>
      </c>
      <c r="Y2156" t="b">
        <v>0</v>
      </c>
    </row>
    <row r="2157" spans="1:25" x14ac:dyDescent="0.25">
      <c r="A2157" t="s">
        <v>92</v>
      </c>
      <c r="B2157" t="s">
        <v>447</v>
      </c>
      <c r="C2157" t="s">
        <v>320</v>
      </c>
      <c r="D2157" t="s">
        <v>172</v>
      </c>
      <c r="E2157" t="s">
        <v>239</v>
      </c>
      <c r="F2157" t="s">
        <v>97</v>
      </c>
      <c r="G2157">
        <v>24688</v>
      </c>
      <c r="H2157" t="s">
        <v>408</v>
      </c>
      <c r="I2157">
        <v>2</v>
      </c>
      <c r="J2157" t="s">
        <v>105</v>
      </c>
      <c r="K2157" s="19">
        <v>0.3125</v>
      </c>
      <c r="L2157" s="19">
        <v>0.47916666666666669</v>
      </c>
      <c r="M2157">
        <v>4</v>
      </c>
      <c r="N2157">
        <v>250.8</v>
      </c>
      <c r="O2157">
        <v>76</v>
      </c>
      <c r="P2157">
        <v>76</v>
      </c>
      <c r="Q2157" t="s">
        <v>97</v>
      </c>
      <c r="R2157">
        <v>0</v>
      </c>
      <c r="S2157" s="19">
        <v>0.45833333333333331</v>
      </c>
      <c r="U2157" s="19">
        <v>0.41666666666666669</v>
      </c>
      <c r="V2157" t="s">
        <v>97</v>
      </c>
      <c r="W2157">
        <v>4</v>
      </c>
      <c r="X2157" t="s">
        <v>100</v>
      </c>
      <c r="Y2157" t="b">
        <v>0</v>
      </c>
    </row>
    <row r="2158" spans="1:25" x14ac:dyDescent="0.25">
      <c r="A2158" t="s">
        <v>92</v>
      </c>
      <c r="B2158" t="s">
        <v>447</v>
      </c>
      <c r="C2158" t="s">
        <v>320</v>
      </c>
      <c r="D2158" t="s">
        <v>172</v>
      </c>
      <c r="E2158" t="s">
        <v>239</v>
      </c>
      <c r="F2158" t="s">
        <v>97</v>
      </c>
      <c r="G2158">
        <v>24688</v>
      </c>
      <c r="H2158" t="s">
        <v>408</v>
      </c>
      <c r="I2158">
        <v>2</v>
      </c>
      <c r="J2158" t="s">
        <v>99</v>
      </c>
      <c r="K2158" s="19">
        <v>0.3125</v>
      </c>
      <c r="L2158" s="19">
        <v>0.47916666666666669</v>
      </c>
      <c r="M2158">
        <v>4</v>
      </c>
      <c r="N2158">
        <v>250.8</v>
      </c>
      <c r="O2158">
        <v>76</v>
      </c>
      <c r="P2158">
        <v>76</v>
      </c>
      <c r="Q2158" t="s">
        <v>97</v>
      </c>
      <c r="R2158">
        <v>0</v>
      </c>
      <c r="S2158" s="19">
        <v>0.45833333333333331</v>
      </c>
      <c r="T2158">
        <v>0</v>
      </c>
      <c r="U2158" s="19"/>
      <c r="V2158" t="s">
        <v>97</v>
      </c>
      <c r="W2158">
        <v>4</v>
      </c>
      <c r="X2158" t="s">
        <v>100</v>
      </c>
      <c r="Y2158" t="b">
        <v>0</v>
      </c>
    </row>
    <row r="2159" spans="1:25" x14ac:dyDescent="0.25">
      <c r="A2159" t="s">
        <v>92</v>
      </c>
      <c r="B2159" t="s">
        <v>447</v>
      </c>
      <c r="C2159" t="s">
        <v>320</v>
      </c>
      <c r="D2159" t="s">
        <v>172</v>
      </c>
      <c r="E2159" t="s">
        <v>239</v>
      </c>
      <c r="F2159" t="s">
        <v>97</v>
      </c>
      <c r="G2159">
        <v>24688</v>
      </c>
      <c r="H2159" t="s">
        <v>408</v>
      </c>
      <c r="I2159">
        <v>2</v>
      </c>
      <c r="J2159" t="s">
        <v>101</v>
      </c>
      <c r="K2159" s="19">
        <v>0.3125</v>
      </c>
      <c r="L2159" s="19">
        <v>0.47916666666666669</v>
      </c>
      <c r="M2159">
        <v>4</v>
      </c>
      <c r="N2159">
        <v>250.8</v>
      </c>
      <c r="O2159">
        <v>76</v>
      </c>
      <c r="P2159">
        <v>76</v>
      </c>
      <c r="Q2159" t="s">
        <v>97</v>
      </c>
      <c r="R2159">
        <v>0</v>
      </c>
      <c r="S2159" s="19">
        <v>0.45833333333333331</v>
      </c>
      <c r="T2159">
        <v>0</v>
      </c>
      <c r="U2159" s="19"/>
      <c r="V2159" t="s">
        <v>97</v>
      </c>
      <c r="W2159">
        <v>4</v>
      </c>
      <c r="X2159" t="s">
        <v>100</v>
      </c>
      <c r="Y2159" t="b">
        <v>0</v>
      </c>
    </row>
    <row r="2160" spans="1:25" x14ac:dyDescent="0.25">
      <c r="A2160" t="s">
        <v>92</v>
      </c>
      <c r="B2160" t="s">
        <v>447</v>
      </c>
      <c r="C2160" t="s">
        <v>320</v>
      </c>
      <c r="D2160" t="s">
        <v>172</v>
      </c>
      <c r="E2160" t="s">
        <v>239</v>
      </c>
      <c r="F2160" t="s">
        <v>97</v>
      </c>
      <c r="G2160">
        <v>24688</v>
      </c>
      <c r="H2160" t="s">
        <v>408</v>
      </c>
      <c r="I2160">
        <v>2</v>
      </c>
      <c r="J2160" t="s">
        <v>102</v>
      </c>
      <c r="K2160" s="19">
        <v>0.3125</v>
      </c>
      <c r="L2160" s="19">
        <v>0.47916666666666669</v>
      </c>
      <c r="M2160">
        <v>4</v>
      </c>
      <c r="N2160">
        <v>250.8</v>
      </c>
      <c r="O2160">
        <v>76</v>
      </c>
      <c r="P2160">
        <v>76</v>
      </c>
      <c r="Q2160" t="s">
        <v>97</v>
      </c>
      <c r="R2160">
        <v>0</v>
      </c>
      <c r="S2160" s="19">
        <v>0.45833333333333331</v>
      </c>
      <c r="T2160">
        <v>0</v>
      </c>
      <c r="U2160" s="19"/>
      <c r="V2160" t="s">
        <v>97</v>
      </c>
      <c r="W2160">
        <v>4</v>
      </c>
      <c r="X2160" t="s">
        <v>100</v>
      </c>
      <c r="Y2160" t="b">
        <v>0</v>
      </c>
    </row>
    <row r="2161" spans="1:25" x14ac:dyDescent="0.25">
      <c r="A2161" t="s">
        <v>92</v>
      </c>
      <c r="B2161" t="s">
        <v>447</v>
      </c>
      <c r="C2161" t="s">
        <v>320</v>
      </c>
      <c r="D2161" t="s">
        <v>172</v>
      </c>
      <c r="E2161" t="s">
        <v>239</v>
      </c>
      <c r="F2161" t="s">
        <v>97</v>
      </c>
      <c r="G2161">
        <v>24688</v>
      </c>
      <c r="H2161" t="s">
        <v>408</v>
      </c>
      <c r="I2161">
        <v>2</v>
      </c>
      <c r="J2161" t="s">
        <v>103</v>
      </c>
      <c r="K2161" s="19">
        <v>0.3125</v>
      </c>
      <c r="L2161" s="19">
        <v>0.47916666666666669</v>
      </c>
      <c r="M2161">
        <v>4</v>
      </c>
      <c r="N2161">
        <v>250.8</v>
      </c>
      <c r="O2161">
        <v>76</v>
      </c>
      <c r="P2161">
        <v>76</v>
      </c>
      <c r="Q2161" t="s">
        <v>97</v>
      </c>
      <c r="R2161">
        <v>0</v>
      </c>
      <c r="S2161" s="19">
        <v>0.45833333333333331</v>
      </c>
      <c r="T2161">
        <v>0</v>
      </c>
      <c r="U2161" s="19"/>
      <c r="V2161" t="s">
        <v>97</v>
      </c>
      <c r="W2161">
        <v>4</v>
      </c>
      <c r="X2161" t="s">
        <v>100</v>
      </c>
      <c r="Y2161" t="b">
        <v>0</v>
      </c>
    </row>
    <row r="2162" spans="1:25" x14ac:dyDescent="0.25">
      <c r="A2162" t="s">
        <v>92</v>
      </c>
      <c r="B2162" t="s">
        <v>447</v>
      </c>
      <c r="C2162" t="s">
        <v>320</v>
      </c>
      <c r="D2162" t="s">
        <v>172</v>
      </c>
      <c r="E2162" t="s">
        <v>241</v>
      </c>
      <c r="F2162" t="s">
        <v>97</v>
      </c>
      <c r="H2162" t="s">
        <v>97</v>
      </c>
      <c r="I2162">
        <v>1</v>
      </c>
      <c r="J2162" t="s">
        <v>99</v>
      </c>
      <c r="K2162" s="19">
        <v>0.29166666666666669</v>
      </c>
      <c r="L2162" s="19">
        <v>0.64583333333333337</v>
      </c>
      <c r="M2162">
        <v>8.5</v>
      </c>
      <c r="N2162">
        <v>447.04</v>
      </c>
      <c r="O2162">
        <v>0</v>
      </c>
      <c r="P2162">
        <v>0</v>
      </c>
      <c r="Q2162" t="s">
        <v>97</v>
      </c>
      <c r="R2162">
        <v>30</v>
      </c>
      <c r="S2162" s="19">
        <v>0.5</v>
      </c>
      <c r="T2162">
        <v>0</v>
      </c>
      <c r="U2162" s="19"/>
      <c r="V2162" t="s">
        <v>97</v>
      </c>
      <c r="W2162">
        <v>8</v>
      </c>
      <c r="X2162" t="s">
        <v>100</v>
      </c>
      <c r="Y2162" t="b">
        <v>0</v>
      </c>
    </row>
    <row r="2163" spans="1:25" x14ac:dyDescent="0.25">
      <c r="A2163" t="s">
        <v>92</v>
      </c>
      <c r="B2163" t="s">
        <v>447</v>
      </c>
      <c r="C2163" t="s">
        <v>320</v>
      </c>
      <c r="D2163" t="s">
        <v>172</v>
      </c>
      <c r="E2163" t="s">
        <v>241</v>
      </c>
      <c r="F2163" t="s">
        <v>97</v>
      </c>
      <c r="H2163" t="s">
        <v>97</v>
      </c>
      <c r="I2163">
        <v>1</v>
      </c>
      <c r="J2163" t="s">
        <v>101</v>
      </c>
      <c r="K2163" s="19">
        <v>0.29166666666666669</v>
      </c>
      <c r="L2163" s="19">
        <v>0.64583333333333337</v>
      </c>
      <c r="M2163">
        <v>8.5</v>
      </c>
      <c r="N2163">
        <v>447.04</v>
      </c>
      <c r="O2163">
        <v>0</v>
      </c>
      <c r="P2163">
        <v>0</v>
      </c>
      <c r="Q2163" t="s">
        <v>97</v>
      </c>
      <c r="R2163">
        <v>30</v>
      </c>
      <c r="S2163" s="19">
        <v>0.5</v>
      </c>
      <c r="T2163">
        <v>0</v>
      </c>
      <c r="U2163" s="19"/>
      <c r="V2163" t="s">
        <v>97</v>
      </c>
      <c r="W2163">
        <v>8</v>
      </c>
      <c r="X2163" t="s">
        <v>100</v>
      </c>
      <c r="Y2163" t="b">
        <v>0</v>
      </c>
    </row>
    <row r="2164" spans="1:25" x14ac:dyDescent="0.25">
      <c r="A2164" t="s">
        <v>92</v>
      </c>
      <c r="B2164" t="s">
        <v>447</v>
      </c>
      <c r="C2164" t="s">
        <v>320</v>
      </c>
      <c r="D2164" t="s">
        <v>172</v>
      </c>
      <c r="E2164" t="s">
        <v>241</v>
      </c>
      <c r="F2164" t="s">
        <v>97</v>
      </c>
      <c r="H2164" t="s">
        <v>97</v>
      </c>
      <c r="I2164">
        <v>1</v>
      </c>
      <c r="J2164" t="s">
        <v>102</v>
      </c>
      <c r="K2164" s="19">
        <v>0.29166666666666669</v>
      </c>
      <c r="L2164" s="19">
        <v>0.64583333333333337</v>
      </c>
      <c r="M2164">
        <v>8.5</v>
      </c>
      <c r="N2164">
        <v>447.04</v>
      </c>
      <c r="O2164">
        <v>0</v>
      </c>
      <c r="P2164">
        <v>0</v>
      </c>
      <c r="Q2164" t="s">
        <v>97</v>
      </c>
      <c r="R2164">
        <v>30</v>
      </c>
      <c r="S2164" s="19">
        <v>0.5</v>
      </c>
      <c r="T2164">
        <v>0</v>
      </c>
      <c r="U2164" s="19"/>
      <c r="V2164" t="s">
        <v>97</v>
      </c>
      <c r="W2164">
        <v>8</v>
      </c>
      <c r="X2164" t="s">
        <v>100</v>
      </c>
      <c r="Y2164" t="b">
        <v>0</v>
      </c>
    </row>
    <row r="2165" spans="1:25" x14ac:dyDescent="0.25">
      <c r="A2165" t="s">
        <v>92</v>
      </c>
      <c r="B2165" t="s">
        <v>447</v>
      </c>
      <c r="C2165" t="s">
        <v>320</v>
      </c>
      <c r="D2165" t="s">
        <v>172</v>
      </c>
      <c r="E2165" t="s">
        <v>241</v>
      </c>
      <c r="F2165" t="s">
        <v>97</v>
      </c>
      <c r="H2165" t="s">
        <v>97</v>
      </c>
      <c r="I2165">
        <v>1</v>
      </c>
      <c r="J2165" t="s">
        <v>103</v>
      </c>
      <c r="K2165" s="19">
        <v>0.29166666666666669</v>
      </c>
      <c r="L2165" s="19">
        <v>0.64583333333333337</v>
      </c>
      <c r="M2165">
        <v>8.5</v>
      </c>
      <c r="N2165">
        <v>447.04</v>
      </c>
      <c r="O2165">
        <v>0</v>
      </c>
      <c r="P2165">
        <v>0</v>
      </c>
      <c r="Q2165" t="s">
        <v>97</v>
      </c>
      <c r="R2165">
        <v>30</v>
      </c>
      <c r="S2165" s="19">
        <v>0.5</v>
      </c>
      <c r="T2165">
        <v>0</v>
      </c>
      <c r="U2165" s="19"/>
      <c r="V2165" t="s">
        <v>97</v>
      </c>
      <c r="W2165">
        <v>8</v>
      </c>
      <c r="X2165" t="s">
        <v>100</v>
      </c>
      <c r="Y2165" t="b">
        <v>0</v>
      </c>
    </row>
    <row r="2166" spans="1:25" x14ac:dyDescent="0.25">
      <c r="A2166" t="s">
        <v>92</v>
      </c>
      <c r="B2166" t="s">
        <v>447</v>
      </c>
      <c r="C2166" t="s">
        <v>320</v>
      </c>
      <c r="D2166" t="s">
        <v>172</v>
      </c>
      <c r="E2166" t="s">
        <v>241</v>
      </c>
      <c r="F2166" t="s">
        <v>97</v>
      </c>
      <c r="H2166" t="s">
        <v>97</v>
      </c>
      <c r="I2166">
        <v>2</v>
      </c>
      <c r="J2166" t="s">
        <v>99</v>
      </c>
      <c r="K2166" s="19">
        <v>0.29166666666666669</v>
      </c>
      <c r="L2166" s="19">
        <v>0.64583333333333337</v>
      </c>
      <c r="M2166">
        <v>8.5</v>
      </c>
      <c r="N2166">
        <v>447.04</v>
      </c>
      <c r="O2166">
        <v>0</v>
      </c>
      <c r="P2166">
        <v>0</v>
      </c>
      <c r="Q2166" t="s">
        <v>97</v>
      </c>
      <c r="R2166">
        <v>30</v>
      </c>
      <c r="S2166" s="19">
        <v>0.5</v>
      </c>
      <c r="T2166">
        <v>0</v>
      </c>
      <c r="U2166" s="19"/>
      <c r="V2166" t="s">
        <v>97</v>
      </c>
      <c r="W2166">
        <v>8</v>
      </c>
      <c r="X2166" t="s">
        <v>100</v>
      </c>
      <c r="Y2166" t="b">
        <v>0</v>
      </c>
    </row>
    <row r="2167" spans="1:25" x14ac:dyDescent="0.25">
      <c r="A2167" t="s">
        <v>92</v>
      </c>
      <c r="B2167" t="s">
        <v>447</v>
      </c>
      <c r="C2167" t="s">
        <v>320</v>
      </c>
      <c r="D2167" t="s">
        <v>172</v>
      </c>
      <c r="E2167" t="s">
        <v>241</v>
      </c>
      <c r="F2167" t="s">
        <v>97</v>
      </c>
      <c r="H2167" t="s">
        <v>97</v>
      </c>
      <c r="I2167">
        <v>2</v>
      </c>
      <c r="J2167" t="s">
        <v>102</v>
      </c>
      <c r="K2167" s="19">
        <v>0.29166666666666669</v>
      </c>
      <c r="L2167" s="19">
        <v>0.64583333333333337</v>
      </c>
      <c r="M2167">
        <v>8.5</v>
      </c>
      <c r="N2167">
        <v>447.04</v>
      </c>
      <c r="O2167">
        <v>0</v>
      </c>
      <c r="P2167">
        <v>0</v>
      </c>
      <c r="Q2167" t="s">
        <v>97</v>
      </c>
      <c r="R2167">
        <v>30</v>
      </c>
      <c r="S2167" s="19">
        <v>0.5</v>
      </c>
      <c r="T2167">
        <v>0</v>
      </c>
      <c r="U2167" s="19"/>
      <c r="V2167" t="s">
        <v>97</v>
      </c>
      <c r="W2167">
        <v>8</v>
      </c>
      <c r="X2167" t="s">
        <v>100</v>
      </c>
      <c r="Y2167" t="b">
        <v>0</v>
      </c>
    </row>
    <row r="2168" spans="1:25" x14ac:dyDescent="0.25">
      <c r="A2168" t="s">
        <v>92</v>
      </c>
      <c r="B2168" t="s">
        <v>447</v>
      </c>
      <c r="C2168" t="s">
        <v>320</v>
      </c>
      <c r="D2168" t="s">
        <v>172</v>
      </c>
      <c r="E2168" t="s">
        <v>241</v>
      </c>
      <c r="F2168" t="s">
        <v>97</v>
      </c>
      <c r="H2168" t="s">
        <v>97</v>
      </c>
      <c r="I2168">
        <v>2</v>
      </c>
      <c r="J2168" t="s">
        <v>103</v>
      </c>
      <c r="K2168" s="19">
        <v>0.29166666666666669</v>
      </c>
      <c r="L2168" s="19">
        <v>0.64583333333333337</v>
      </c>
      <c r="M2168">
        <v>8.5</v>
      </c>
      <c r="N2168">
        <v>447.04</v>
      </c>
      <c r="O2168">
        <v>0</v>
      </c>
      <c r="P2168">
        <v>0</v>
      </c>
      <c r="Q2168" t="s">
        <v>97</v>
      </c>
      <c r="R2168">
        <v>30</v>
      </c>
      <c r="S2168" s="19">
        <v>0.5</v>
      </c>
      <c r="T2168">
        <v>0</v>
      </c>
      <c r="U2168" s="19"/>
      <c r="V2168" t="s">
        <v>97</v>
      </c>
      <c r="W2168">
        <v>8</v>
      </c>
      <c r="X2168" t="s">
        <v>100</v>
      </c>
      <c r="Y2168" t="b">
        <v>0</v>
      </c>
    </row>
    <row r="2169" spans="1:25" x14ac:dyDescent="0.25">
      <c r="A2169" t="s">
        <v>92</v>
      </c>
      <c r="B2169" t="s">
        <v>447</v>
      </c>
      <c r="C2169" t="s">
        <v>320</v>
      </c>
      <c r="D2169" t="s">
        <v>172</v>
      </c>
      <c r="E2169" t="s">
        <v>243</v>
      </c>
      <c r="F2169" t="s">
        <v>97</v>
      </c>
      <c r="G2169">
        <v>10953</v>
      </c>
      <c r="H2169" t="s">
        <v>409</v>
      </c>
      <c r="I2169">
        <v>1</v>
      </c>
      <c r="J2169" t="s">
        <v>99</v>
      </c>
      <c r="K2169" s="19">
        <v>0.29166666666666669</v>
      </c>
      <c r="L2169" s="19">
        <v>0.64583333333333337</v>
      </c>
      <c r="M2169">
        <v>8.5</v>
      </c>
      <c r="N2169">
        <v>309.60000000000002</v>
      </c>
      <c r="O2169">
        <v>72</v>
      </c>
      <c r="P2169">
        <v>76</v>
      </c>
      <c r="Q2169" t="s">
        <v>97</v>
      </c>
      <c r="R2169">
        <v>30</v>
      </c>
      <c r="S2169" s="19">
        <v>0.5</v>
      </c>
      <c r="U2169" s="19">
        <v>0.41666666666666669</v>
      </c>
      <c r="V2169" t="s">
        <v>97</v>
      </c>
      <c r="W2169">
        <v>8</v>
      </c>
      <c r="X2169" t="s">
        <v>410</v>
      </c>
      <c r="Y2169" t="b">
        <v>0</v>
      </c>
    </row>
    <row r="2170" spans="1:25" x14ac:dyDescent="0.25">
      <c r="A2170" t="s">
        <v>92</v>
      </c>
      <c r="B2170" t="s">
        <v>447</v>
      </c>
      <c r="C2170" t="s">
        <v>320</v>
      </c>
      <c r="D2170" t="s">
        <v>172</v>
      </c>
      <c r="E2170" t="s">
        <v>243</v>
      </c>
      <c r="F2170" t="s">
        <v>97</v>
      </c>
      <c r="G2170">
        <v>10953</v>
      </c>
      <c r="H2170" t="s">
        <v>409</v>
      </c>
      <c r="I2170">
        <v>1</v>
      </c>
      <c r="J2170" t="s">
        <v>101</v>
      </c>
      <c r="K2170" s="19">
        <v>0.29166666666666669</v>
      </c>
      <c r="L2170" s="19">
        <v>0.64583333333333337</v>
      </c>
      <c r="M2170">
        <v>8.5</v>
      </c>
      <c r="N2170">
        <v>309.60000000000002</v>
      </c>
      <c r="O2170">
        <v>72</v>
      </c>
      <c r="P2170">
        <v>76</v>
      </c>
      <c r="Q2170" t="s">
        <v>97</v>
      </c>
      <c r="R2170">
        <v>30</v>
      </c>
      <c r="S2170" s="19">
        <v>0.5</v>
      </c>
      <c r="T2170">
        <v>0</v>
      </c>
      <c r="U2170" s="19"/>
      <c r="V2170" t="s">
        <v>97</v>
      </c>
      <c r="W2170">
        <v>8</v>
      </c>
      <c r="X2170" t="s">
        <v>410</v>
      </c>
      <c r="Y2170" t="b">
        <v>0</v>
      </c>
    </row>
    <row r="2171" spans="1:25" x14ac:dyDescent="0.25">
      <c r="A2171" t="s">
        <v>92</v>
      </c>
      <c r="B2171" t="s">
        <v>447</v>
      </c>
      <c r="C2171" t="s">
        <v>320</v>
      </c>
      <c r="D2171" t="s">
        <v>172</v>
      </c>
      <c r="E2171" t="s">
        <v>243</v>
      </c>
      <c r="F2171" t="s">
        <v>97</v>
      </c>
      <c r="G2171">
        <v>10953</v>
      </c>
      <c r="H2171" t="s">
        <v>409</v>
      </c>
      <c r="I2171">
        <v>1</v>
      </c>
      <c r="J2171" t="s">
        <v>102</v>
      </c>
      <c r="K2171" s="19">
        <v>0.29166666666666669</v>
      </c>
      <c r="L2171" s="19">
        <v>0.64583333333333337</v>
      </c>
      <c r="M2171">
        <v>8.5</v>
      </c>
      <c r="N2171">
        <v>309.60000000000002</v>
      </c>
      <c r="O2171">
        <v>72</v>
      </c>
      <c r="P2171">
        <v>76</v>
      </c>
      <c r="Q2171" t="s">
        <v>97</v>
      </c>
      <c r="R2171">
        <v>30</v>
      </c>
      <c r="S2171" s="19">
        <v>0.5</v>
      </c>
      <c r="U2171" s="19">
        <v>0.41666666666666669</v>
      </c>
      <c r="V2171" t="s">
        <v>97</v>
      </c>
      <c r="W2171">
        <v>8</v>
      </c>
      <c r="X2171" t="s">
        <v>410</v>
      </c>
      <c r="Y2171" t="b">
        <v>0</v>
      </c>
    </row>
    <row r="2172" spans="1:25" x14ac:dyDescent="0.25">
      <c r="A2172" t="s">
        <v>92</v>
      </c>
      <c r="B2172" t="s">
        <v>447</v>
      </c>
      <c r="C2172" t="s">
        <v>320</v>
      </c>
      <c r="D2172" t="s">
        <v>172</v>
      </c>
      <c r="E2172" t="s">
        <v>243</v>
      </c>
      <c r="F2172" t="s">
        <v>97</v>
      </c>
      <c r="G2172">
        <v>10953</v>
      </c>
      <c r="H2172" t="s">
        <v>409</v>
      </c>
      <c r="I2172">
        <v>1</v>
      </c>
      <c r="J2172" t="s">
        <v>103</v>
      </c>
      <c r="K2172" s="19">
        <v>0.29166666666666669</v>
      </c>
      <c r="L2172" s="19">
        <v>0.64583333333333337</v>
      </c>
      <c r="M2172">
        <v>8.5</v>
      </c>
      <c r="N2172">
        <v>309.60000000000002</v>
      </c>
      <c r="O2172">
        <v>72</v>
      </c>
      <c r="P2172">
        <v>76</v>
      </c>
      <c r="Q2172" t="s">
        <v>97</v>
      </c>
      <c r="R2172">
        <v>30</v>
      </c>
      <c r="S2172" s="19">
        <v>0.5</v>
      </c>
      <c r="U2172" s="19">
        <v>0.41666666666666669</v>
      </c>
      <c r="V2172" t="s">
        <v>97</v>
      </c>
      <c r="W2172">
        <v>8</v>
      </c>
      <c r="X2172" t="s">
        <v>410</v>
      </c>
      <c r="Y2172" t="b">
        <v>0</v>
      </c>
    </row>
    <row r="2173" spans="1:25" x14ac:dyDescent="0.25">
      <c r="A2173" t="s">
        <v>92</v>
      </c>
      <c r="B2173" t="s">
        <v>447</v>
      </c>
      <c r="C2173" t="s">
        <v>320</v>
      </c>
      <c r="D2173" t="s">
        <v>172</v>
      </c>
      <c r="E2173" t="s">
        <v>243</v>
      </c>
      <c r="F2173" t="s">
        <v>97</v>
      </c>
      <c r="G2173">
        <v>10953</v>
      </c>
      <c r="H2173" t="s">
        <v>409</v>
      </c>
      <c r="I2173">
        <v>2</v>
      </c>
      <c r="J2173" t="s">
        <v>105</v>
      </c>
      <c r="K2173" s="19">
        <v>0.29166666666666669</v>
      </c>
      <c r="L2173" s="19">
        <v>0.64583333333333337</v>
      </c>
      <c r="M2173">
        <v>8.5</v>
      </c>
      <c r="N2173">
        <v>309.60000000000002</v>
      </c>
      <c r="O2173">
        <v>72</v>
      </c>
      <c r="P2173">
        <v>76</v>
      </c>
      <c r="Q2173" t="s">
        <v>97</v>
      </c>
      <c r="R2173">
        <v>30</v>
      </c>
      <c r="S2173" s="19">
        <v>0.5</v>
      </c>
      <c r="U2173" s="19">
        <v>0.41666666666666669</v>
      </c>
      <c r="V2173" t="s">
        <v>97</v>
      </c>
      <c r="W2173">
        <v>8</v>
      </c>
      <c r="X2173" t="s">
        <v>410</v>
      </c>
      <c r="Y2173" t="b">
        <v>0</v>
      </c>
    </row>
    <row r="2174" spans="1:25" x14ac:dyDescent="0.25">
      <c r="A2174" t="s">
        <v>92</v>
      </c>
      <c r="B2174" t="s">
        <v>447</v>
      </c>
      <c r="C2174" t="s">
        <v>320</v>
      </c>
      <c r="D2174" t="s">
        <v>172</v>
      </c>
      <c r="E2174" t="s">
        <v>243</v>
      </c>
      <c r="F2174" t="s">
        <v>97</v>
      </c>
      <c r="G2174">
        <v>10953</v>
      </c>
      <c r="H2174" t="s">
        <v>409</v>
      </c>
      <c r="I2174">
        <v>2</v>
      </c>
      <c r="J2174" t="s">
        <v>101</v>
      </c>
      <c r="K2174" s="19">
        <v>0.29166666666666669</v>
      </c>
      <c r="L2174" s="19">
        <v>0.64583333333333337</v>
      </c>
      <c r="M2174">
        <v>8.5</v>
      </c>
      <c r="N2174">
        <v>309.60000000000002</v>
      </c>
      <c r="O2174">
        <v>72</v>
      </c>
      <c r="P2174">
        <v>76</v>
      </c>
      <c r="Q2174" t="s">
        <v>97</v>
      </c>
      <c r="R2174">
        <v>30</v>
      </c>
      <c r="S2174" s="19">
        <v>0.5</v>
      </c>
      <c r="T2174">
        <v>0</v>
      </c>
      <c r="U2174" s="19"/>
      <c r="V2174" t="s">
        <v>97</v>
      </c>
      <c r="W2174">
        <v>8</v>
      </c>
      <c r="X2174" t="s">
        <v>410</v>
      </c>
      <c r="Y2174" t="b">
        <v>0</v>
      </c>
    </row>
    <row r="2175" spans="1:25" x14ac:dyDescent="0.25">
      <c r="A2175" t="s">
        <v>92</v>
      </c>
      <c r="B2175" t="s">
        <v>447</v>
      </c>
      <c r="C2175" t="s">
        <v>320</v>
      </c>
      <c r="D2175" t="s">
        <v>172</v>
      </c>
      <c r="E2175" t="s">
        <v>243</v>
      </c>
      <c r="F2175" t="s">
        <v>97</v>
      </c>
      <c r="G2175">
        <v>12388</v>
      </c>
      <c r="H2175" t="s">
        <v>411</v>
      </c>
      <c r="I2175">
        <v>1</v>
      </c>
      <c r="J2175" t="s">
        <v>103</v>
      </c>
      <c r="K2175" s="19">
        <v>0.29166666666666669</v>
      </c>
      <c r="L2175" s="19">
        <v>0.64583333333333337</v>
      </c>
      <c r="M2175">
        <v>8.5</v>
      </c>
      <c r="N2175">
        <v>322.48</v>
      </c>
      <c r="O2175">
        <v>76</v>
      </c>
      <c r="P2175">
        <v>76</v>
      </c>
      <c r="Q2175" t="s">
        <v>97</v>
      </c>
      <c r="R2175">
        <v>30</v>
      </c>
      <c r="S2175" s="19">
        <v>0.5</v>
      </c>
      <c r="T2175">
        <v>0</v>
      </c>
      <c r="U2175" s="19"/>
      <c r="V2175" t="s">
        <v>97</v>
      </c>
      <c r="W2175">
        <v>8</v>
      </c>
      <c r="X2175" t="s">
        <v>100</v>
      </c>
      <c r="Y2175" t="b">
        <v>0</v>
      </c>
    </row>
    <row r="2176" spans="1:25" x14ac:dyDescent="0.25">
      <c r="A2176" t="s">
        <v>92</v>
      </c>
      <c r="B2176" t="s">
        <v>447</v>
      </c>
      <c r="C2176" t="s">
        <v>320</v>
      </c>
      <c r="D2176" t="s">
        <v>172</v>
      </c>
      <c r="E2176" t="s">
        <v>243</v>
      </c>
      <c r="F2176" t="s">
        <v>97</v>
      </c>
      <c r="G2176">
        <v>12388</v>
      </c>
      <c r="H2176" t="s">
        <v>411</v>
      </c>
      <c r="I2176">
        <v>2</v>
      </c>
      <c r="J2176" t="s">
        <v>103</v>
      </c>
      <c r="K2176" s="19">
        <v>0.29166666666666669</v>
      </c>
      <c r="L2176" s="19">
        <v>0.64583333333333337</v>
      </c>
      <c r="M2176">
        <v>8.5</v>
      </c>
      <c r="N2176">
        <v>322.48</v>
      </c>
      <c r="O2176">
        <v>76</v>
      </c>
      <c r="P2176">
        <v>76</v>
      </c>
      <c r="Q2176" t="s">
        <v>97</v>
      </c>
      <c r="R2176">
        <v>30</v>
      </c>
      <c r="S2176" s="19">
        <v>0.5</v>
      </c>
      <c r="T2176">
        <v>0</v>
      </c>
      <c r="U2176" s="19"/>
      <c r="V2176" t="s">
        <v>97</v>
      </c>
      <c r="W2176">
        <v>8</v>
      </c>
      <c r="X2176" t="s">
        <v>100</v>
      </c>
      <c r="Y2176" t="b">
        <v>0</v>
      </c>
    </row>
    <row r="2177" spans="1:25" x14ac:dyDescent="0.25">
      <c r="A2177" t="s">
        <v>92</v>
      </c>
      <c r="B2177" t="s">
        <v>447</v>
      </c>
      <c r="C2177" t="s">
        <v>320</v>
      </c>
      <c r="D2177" t="s">
        <v>172</v>
      </c>
      <c r="E2177" t="s">
        <v>414</v>
      </c>
      <c r="F2177" t="s">
        <v>97</v>
      </c>
      <c r="G2177">
        <v>12705</v>
      </c>
      <c r="H2177" t="s">
        <v>415</v>
      </c>
      <c r="I2177">
        <v>1</v>
      </c>
      <c r="J2177" t="s">
        <v>101</v>
      </c>
      <c r="K2177" s="19">
        <v>0.29166666666666669</v>
      </c>
      <c r="L2177" s="19">
        <v>0.64583333333333337</v>
      </c>
      <c r="M2177">
        <v>8.5</v>
      </c>
      <c r="N2177">
        <v>432.88</v>
      </c>
      <c r="O2177">
        <v>48</v>
      </c>
      <c r="P2177">
        <v>76</v>
      </c>
      <c r="Q2177" t="s">
        <v>97</v>
      </c>
      <c r="R2177">
        <v>30</v>
      </c>
      <c r="S2177" s="19">
        <v>0.5</v>
      </c>
      <c r="T2177">
        <v>0</v>
      </c>
      <c r="U2177" s="19"/>
      <c r="V2177" t="s">
        <v>97</v>
      </c>
      <c r="W2177">
        <v>8</v>
      </c>
      <c r="X2177" t="s">
        <v>100</v>
      </c>
      <c r="Y2177" t="b">
        <v>0</v>
      </c>
    </row>
    <row r="2178" spans="1:25" x14ac:dyDescent="0.25">
      <c r="A2178" t="s">
        <v>92</v>
      </c>
      <c r="B2178" t="s">
        <v>447</v>
      </c>
      <c r="C2178" t="s">
        <v>320</v>
      </c>
      <c r="D2178" t="s">
        <v>172</v>
      </c>
      <c r="E2178" t="s">
        <v>414</v>
      </c>
      <c r="F2178" t="s">
        <v>97</v>
      </c>
      <c r="G2178">
        <v>12705</v>
      </c>
      <c r="H2178" t="s">
        <v>415</v>
      </c>
      <c r="I2178">
        <v>2</v>
      </c>
      <c r="J2178" t="s">
        <v>101</v>
      </c>
      <c r="K2178" s="19">
        <v>0.29166666666666669</v>
      </c>
      <c r="L2178" s="19">
        <v>0.64583333333333337</v>
      </c>
      <c r="M2178">
        <v>8.5</v>
      </c>
      <c r="N2178">
        <v>432.88</v>
      </c>
      <c r="O2178">
        <v>48</v>
      </c>
      <c r="P2178">
        <v>76</v>
      </c>
      <c r="Q2178" t="s">
        <v>97</v>
      </c>
      <c r="R2178">
        <v>30</v>
      </c>
      <c r="S2178" s="19">
        <v>0.5</v>
      </c>
      <c r="T2178">
        <v>0</v>
      </c>
      <c r="U2178" s="19"/>
      <c r="V2178" t="s">
        <v>97</v>
      </c>
      <c r="W2178">
        <v>8</v>
      </c>
      <c r="X2178" t="s">
        <v>100</v>
      </c>
      <c r="Y2178" t="b">
        <v>0</v>
      </c>
    </row>
    <row r="2179" spans="1:25" x14ac:dyDescent="0.25">
      <c r="A2179" t="s">
        <v>92</v>
      </c>
      <c r="B2179" t="s">
        <v>447</v>
      </c>
      <c r="C2179" t="s">
        <v>320</v>
      </c>
      <c r="D2179" t="s">
        <v>172</v>
      </c>
      <c r="E2179" t="s">
        <v>275</v>
      </c>
      <c r="F2179" t="s">
        <v>97</v>
      </c>
      <c r="H2179" t="s">
        <v>97</v>
      </c>
      <c r="I2179">
        <v>1</v>
      </c>
      <c r="J2179" t="s">
        <v>105</v>
      </c>
      <c r="K2179" s="19">
        <v>0.29166666666666669</v>
      </c>
      <c r="L2179" s="19">
        <v>0.64583333333333337</v>
      </c>
      <c r="M2179">
        <v>8.5</v>
      </c>
      <c r="N2179">
        <v>409.52</v>
      </c>
      <c r="O2179">
        <v>0</v>
      </c>
      <c r="P2179">
        <v>0</v>
      </c>
      <c r="Q2179" t="s">
        <v>97</v>
      </c>
      <c r="R2179">
        <v>30</v>
      </c>
      <c r="S2179" s="19">
        <v>0.5</v>
      </c>
      <c r="T2179">
        <v>0</v>
      </c>
      <c r="U2179" s="19"/>
      <c r="V2179" t="s">
        <v>97</v>
      </c>
      <c r="W2179">
        <v>8</v>
      </c>
      <c r="X2179" t="s">
        <v>100</v>
      </c>
      <c r="Y2179" t="b">
        <v>0</v>
      </c>
    </row>
    <row r="2180" spans="1:25" x14ac:dyDescent="0.25">
      <c r="A2180" t="s">
        <v>92</v>
      </c>
      <c r="B2180" t="s">
        <v>447</v>
      </c>
      <c r="C2180" t="s">
        <v>320</v>
      </c>
      <c r="D2180" t="s">
        <v>172</v>
      </c>
      <c r="E2180" t="s">
        <v>275</v>
      </c>
      <c r="F2180" t="s">
        <v>97</v>
      </c>
      <c r="H2180" t="s">
        <v>97</v>
      </c>
      <c r="I2180">
        <v>1</v>
      </c>
      <c r="J2180" t="s">
        <v>114</v>
      </c>
      <c r="K2180" s="19">
        <v>0.29166666666666669</v>
      </c>
      <c r="L2180" s="19">
        <v>0.64583333333333337</v>
      </c>
      <c r="M2180">
        <v>8.5</v>
      </c>
      <c r="N2180">
        <v>716.66</v>
      </c>
      <c r="O2180">
        <v>0</v>
      </c>
      <c r="P2180">
        <v>0</v>
      </c>
      <c r="Q2180" t="s">
        <v>97</v>
      </c>
      <c r="R2180">
        <v>30</v>
      </c>
      <c r="S2180" s="19">
        <v>0.5</v>
      </c>
      <c r="T2180">
        <v>0</v>
      </c>
      <c r="U2180" s="19">
        <v>0.41666666666666669</v>
      </c>
      <c r="V2180" t="s">
        <v>97</v>
      </c>
      <c r="W2180">
        <v>8</v>
      </c>
      <c r="X2180" t="s">
        <v>100</v>
      </c>
      <c r="Y2180" t="b">
        <v>0</v>
      </c>
    </row>
    <row r="2181" spans="1:25" x14ac:dyDescent="0.25">
      <c r="A2181" t="s">
        <v>92</v>
      </c>
      <c r="B2181" t="s">
        <v>447</v>
      </c>
      <c r="C2181" t="s">
        <v>320</v>
      </c>
      <c r="D2181" t="s">
        <v>172</v>
      </c>
      <c r="E2181" t="s">
        <v>275</v>
      </c>
      <c r="F2181" t="s">
        <v>97</v>
      </c>
      <c r="G2181">
        <v>24411</v>
      </c>
      <c r="H2181" t="s">
        <v>417</v>
      </c>
      <c r="I2181">
        <v>1</v>
      </c>
      <c r="J2181" t="s">
        <v>113</v>
      </c>
      <c r="K2181" s="19">
        <v>0.29166666666666669</v>
      </c>
      <c r="L2181" s="19">
        <v>0.64583333333333337</v>
      </c>
      <c r="M2181">
        <v>8.5</v>
      </c>
      <c r="N2181">
        <v>614.28</v>
      </c>
      <c r="O2181">
        <v>76</v>
      </c>
      <c r="P2181">
        <v>76</v>
      </c>
      <c r="Q2181" t="s">
        <v>97</v>
      </c>
      <c r="R2181">
        <v>30</v>
      </c>
      <c r="S2181" s="19">
        <v>0.5</v>
      </c>
      <c r="T2181">
        <v>0</v>
      </c>
      <c r="U2181" s="19">
        <v>0.41666666666666669</v>
      </c>
      <c r="V2181" t="s">
        <v>97</v>
      </c>
      <c r="W2181">
        <v>8</v>
      </c>
      <c r="X2181" t="s">
        <v>100</v>
      </c>
      <c r="Y2181" t="b">
        <v>0</v>
      </c>
    </row>
    <row r="2182" spans="1:25" x14ac:dyDescent="0.25">
      <c r="A2182" t="s">
        <v>92</v>
      </c>
      <c r="B2182" t="s">
        <v>447</v>
      </c>
      <c r="C2182" t="s">
        <v>320</v>
      </c>
      <c r="D2182" t="s">
        <v>172</v>
      </c>
      <c r="E2182" t="s">
        <v>275</v>
      </c>
      <c r="F2182" t="s">
        <v>97</v>
      </c>
      <c r="G2182">
        <v>24873</v>
      </c>
      <c r="H2182" t="s">
        <v>421</v>
      </c>
      <c r="I2182">
        <v>2</v>
      </c>
      <c r="J2182" t="s">
        <v>105</v>
      </c>
      <c r="K2182" s="19">
        <v>0.29166666666666669</v>
      </c>
      <c r="L2182" s="19">
        <v>0.64583333333333337</v>
      </c>
      <c r="M2182">
        <v>8.5</v>
      </c>
      <c r="N2182">
        <v>432.88</v>
      </c>
      <c r="O2182">
        <v>76</v>
      </c>
      <c r="P2182">
        <v>76</v>
      </c>
      <c r="Q2182" t="s">
        <v>97</v>
      </c>
      <c r="R2182">
        <v>30</v>
      </c>
      <c r="S2182" s="19">
        <v>0.54166666666666663</v>
      </c>
      <c r="U2182" s="19">
        <v>0.41666666666666669</v>
      </c>
      <c r="V2182" t="s">
        <v>97</v>
      </c>
      <c r="W2182">
        <v>8</v>
      </c>
      <c r="X2182" t="s">
        <v>100</v>
      </c>
      <c r="Y2182" t="b">
        <v>0</v>
      </c>
    </row>
    <row r="2183" spans="1:25" x14ac:dyDescent="0.25">
      <c r="A2183" t="s">
        <v>92</v>
      </c>
      <c r="B2183" t="s">
        <v>447</v>
      </c>
      <c r="C2183" t="s">
        <v>320</v>
      </c>
      <c r="D2183" t="s">
        <v>172</v>
      </c>
      <c r="E2183" t="s">
        <v>275</v>
      </c>
      <c r="F2183" t="s">
        <v>97</v>
      </c>
      <c r="G2183">
        <v>24873</v>
      </c>
      <c r="H2183" t="s">
        <v>421</v>
      </c>
      <c r="I2183">
        <v>2</v>
      </c>
      <c r="J2183" t="s">
        <v>113</v>
      </c>
      <c r="K2183" s="19">
        <v>0.29166666666666669</v>
      </c>
      <c r="L2183" s="19">
        <v>0.64583333333333337</v>
      </c>
      <c r="M2183">
        <v>8.5</v>
      </c>
      <c r="N2183">
        <v>649.32000000000005</v>
      </c>
      <c r="O2183">
        <v>76</v>
      </c>
      <c r="P2183">
        <v>76</v>
      </c>
      <c r="Q2183" t="s">
        <v>97</v>
      </c>
      <c r="R2183">
        <v>30</v>
      </c>
      <c r="S2183" s="19">
        <v>0.54166666666666663</v>
      </c>
      <c r="U2183" s="19">
        <v>0.41666666666666669</v>
      </c>
      <c r="V2183" t="s">
        <v>97</v>
      </c>
      <c r="W2183">
        <v>8</v>
      </c>
      <c r="X2183" t="s">
        <v>100</v>
      </c>
      <c r="Y2183" t="b">
        <v>0</v>
      </c>
    </row>
    <row r="2184" spans="1:25" x14ac:dyDescent="0.25">
      <c r="A2184" t="s">
        <v>92</v>
      </c>
      <c r="B2184" t="s">
        <v>447</v>
      </c>
      <c r="C2184" t="s">
        <v>320</v>
      </c>
      <c r="D2184" t="s">
        <v>172</v>
      </c>
      <c r="E2184" t="s">
        <v>275</v>
      </c>
      <c r="F2184" t="s">
        <v>97</v>
      </c>
      <c r="G2184">
        <v>24873</v>
      </c>
      <c r="H2184" t="s">
        <v>421</v>
      </c>
      <c r="I2184">
        <v>2</v>
      </c>
      <c r="J2184" t="s">
        <v>101</v>
      </c>
      <c r="K2184" s="19">
        <v>0.29166666666666669</v>
      </c>
      <c r="L2184" s="19">
        <v>0.64583333333333337</v>
      </c>
      <c r="M2184">
        <v>8.5</v>
      </c>
      <c r="N2184">
        <v>432.88</v>
      </c>
      <c r="O2184">
        <v>76</v>
      </c>
      <c r="P2184">
        <v>76</v>
      </c>
      <c r="Q2184" t="s">
        <v>97</v>
      </c>
      <c r="R2184">
        <v>30</v>
      </c>
      <c r="S2184" s="19">
        <v>0.54166666666666663</v>
      </c>
      <c r="U2184" s="19"/>
      <c r="V2184" t="s">
        <v>97</v>
      </c>
      <c r="W2184">
        <v>8</v>
      </c>
      <c r="X2184" t="s">
        <v>100</v>
      </c>
      <c r="Y2184" t="b">
        <v>0</v>
      </c>
    </row>
    <row r="2185" spans="1:25" x14ac:dyDescent="0.25">
      <c r="A2185" t="s">
        <v>92</v>
      </c>
      <c r="B2185" t="s">
        <v>447</v>
      </c>
      <c r="C2185" t="s">
        <v>320</v>
      </c>
      <c r="D2185" t="s">
        <v>172</v>
      </c>
      <c r="E2185" t="s">
        <v>275</v>
      </c>
      <c r="F2185" t="s">
        <v>97</v>
      </c>
      <c r="G2185">
        <v>25632</v>
      </c>
      <c r="H2185" t="s">
        <v>422</v>
      </c>
      <c r="I2185">
        <v>2</v>
      </c>
      <c r="J2185" t="s">
        <v>114</v>
      </c>
      <c r="K2185" s="19">
        <v>0.29166666666666669</v>
      </c>
      <c r="L2185" s="19">
        <v>0.64583333333333337</v>
      </c>
      <c r="M2185">
        <v>8.5</v>
      </c>
      <c r="N2185">
        <v>757.54</v>
      </c>
      <c r="O2185">
        <v>76</v>
      </c>
      <c r="P2185">
        <v>76</v>
      </c>
      <c r="Q2185" t="s">
        <v>97</v>
      </c>
      <c r="R2185">
        <v>30</v>
      </c>
      <c r="S2185" s="19">
        <v>0.5</v>
      </c>
      <c r="T2185">
        <v>0</v>
      </c>
      <c r="U2185" s="19">
        <v>0.41666666666666669</v>
      </c>
      <c r="V2185" t="s">
        <v>97</v>
      </c>
      <c r="W2185">
        <v>8</v>
      </c>
      <c r="X2185" t="s">
        <v>100</v>
      </c>
      <c r="Y2185" t="b">
        <v>0</v>
      </c>
    </row>
    <row r="2186" spans="1:25" x14ac:dyDescent="0.25">
      <c r="A2186" t="s">
        <v>92</v>
      </c>
      <c r="B2186" t="s">
        <v>447</v>
      </c>
      <c r="C2186" t="s">
        <v>320</v>
      </c>
      <c r="D2186" t="s">
        <v>172</v>
      </c>
      <c r="E2186" t="s">
        <v>275</v>
      </c>
      <c r="F2186" t="s">
        <v>460</v>
      </c>
      <c r="G2186">
        <v>12705</v>
      </c>
      <c r="H2186" t="s">
        <v>415</v>
      </c>
      <c r="I2186">
        <v>1</v>
      </c>
      <c r="J2186" t="s">
        <v>105</v>
      </c>
      <c r="K2186" s="19">
        <v>0.3125</v>
      </c>
      <c r="L2186" s="19">
        <v>0.66666666666666663</v>
      </c>
      <c r="M2186">
        <v>8.5</v>
      </c>
      <c r="N2186">
        <v>432.88</v>
      </c>
      <c r="O2186">
        <v>48</v>
      </c>
      <c r="P2186">
        <v>76</v>
      </c>
      <c r="Q2186" t="s">
        <v>97</v>
      </c>
      <c r="R2186">
        <v>30</v>
      </c>
      <c r="S2186" s="19">
        <v>0.52083333333333337</v>
      </c>
      <c r="U2186" s="19">
        <v>0.41666666666666669</v>
      </c>
      <c r="V2186" t="s">
        <v>370</v>
      </c>
      <c r="W2186">
        <v>8</v>
      </c>
      <c r="X2186" t="s">
        <v>100</v>
      </c>
      <c r="Y2186" t="b">
        <v>0</v>
      </c>
    </row>
    <row r="2187" spans="1:25" x14ac:dyDescent="0.25">
      <c r="A2187" t="s">
        <v>92</v>
      </c>
      <c r="B2187" t="s">
        <v>447</v>
      </c>
      <c r="C2187" t="s">
        <v>320</v>
      </c>
      <c r="D2187" t="s">
        <v>172</v>
      </c>
      <c r="E2187" t="s">
        <v>275</v>
      </c>
      <c r="F2187" t="s">
        <v>460</v>
      </c>
      <c r="G2187">
        <v>12705</v>
      </c>
      <c r="H2187" t="s">
        <v>415</v>
      </c>
      <c r="I2187">
        <v>1</v>
      </c>
      <c r="J2187" t="s">
        <v>103</v>
      </c>
      <c r="K2187" s="19">
        <v>0.3125</v>
      </c>
      <c r="L2187" s="19">
        <v>0.66666666666666663</v>
      </c>
      <c r="M2187">
        <v>8.5</v>
      </c>
      <c r="N2187">
        <v>432.88</v>
      </c>
      <c r="O2187">
        <v>48</v>
      </c>
      <c r="P2187">
        <v>76</v>
      </c>
      <c r="Q2187" t="s">
        <v>97</v>
      </c>
      <c r="R2187">
        <v>30</v>
      </c>
      <c r="S2187" s="19">
        <v>0.52083333333333337</v>
      </c>
      <c r="U2187" s="19"/>
      <c r="V2187" t="s">
        <v>370</v>
      </c>
      <c r="W2187">
        <v>8</v>
      </c>
      <c r="X2187" t="s">
        <v>100</v>
      </c>
      <c r="Y2187" t="b">
        <v>0</v>
      </c>
    </row>
    <row r="2188" spans="1:25" x14ac:dyDescent="0.25">
      <c r="A2188" t="s">
        <v>92</v>
      </c>
      <c r="B2188" t="s">
        <v>447</v>
      </c>
      <c r="C2188" t="s">
        <v>320</v>
      </c>
      <c r="D2188" t="s">
        <v>172</v>
      </c>
      <c r="E2188" t="s">
        <v>275</v>
      </c>
      <c r="F2188" t="s">
        <v>460</v>
      </c>
      <c r="G2188">
        <v>12705</v>
      </c>
      <c r="H2188" t="s">
        <v>415</v>
      </c>
      <c r="I2188">
        <v>2</v>
      </c>
      <c r="J2188" t="s">
        <v>105</v>
      </c>
      <c r="K2188" s="19">
        <v>0.3125</v>
      </c>
      <c r="L2188" s="19">
        <v>0.66666666666666663</v>
      </c>
      <c r="M2188">
        <v>8.5</v>
      </c>
      <c r="N2188">
        <v>432.88</v>
      </c>
      <c r="O2188">
        <v>48</v>
      </c>
      <c r="P2188">
        <v>76</v>
      </c>
      <c r="Q2188" t="s">
        <v>97</v>
      </c>
      <c r="R2188">
        <v>30</v>
      </c>
      <c r="S2188" s="19">
        <v>0.52083333333333337</v>
      </c>
      <c r="U2188" s="19"/>
      <c r="V2188" t="s">
        <v>370</v>
      </c>
      <c r="W2188">
        <v>8</v>
      </c>
      <c r="X2188" t="s">
        <v>100</v>
      </c>
      <c r="Y2188" t="b">
        <v>0</v>
      </c>
    </row>
    <row r="2189" spans="1:25" x14ac:dyDescent="0.25">
      <c r="A2189" t="s">
        <v>92</v>
      </c>
      <c r="B2189" t="s">
        <v>447</v>
      </c>
      <c r="C2189" t="s">
        <v>320</v>
      </c>
      <c r="D2189" t="s">
        <v>172</v>
      </c>
      <c r="E2189" t="s">
        <v>275</v>
      </c>
      <c r="F2189" t="s">
        <v>460</v>
      </c>
      <c r="G2189">
        <v>12705</v>
      </c>
      <c r="H2189" t="s">
        <v>415</v>
      </c>
      <c r="I2189">
        <v>2</v>
      </c>
      <c r="J2189" t="s">
        <v>103</v>
      </c>
      <c r="K2189" s="19">
        <v>0.3125</v>
      </c>
      <c r="L2189" s="19">
        <v>0.66666666666666663</v>
      </c>
      <c r="M2189">
        <v>8.5</v>
      </c>
      <c r="N2189">
        <v>432.88</v>
      </c>
      <c r="O2189">
        <v>48</v>
      </c>
      <c r="P2189">
        <v>76</v>
      </c>
      <c r="Q2189" t="s">
        <v>97</v>
      </c>
      <c r="R2189">
        <v>30</v>
      </c>
      <c r="S2189" s="19">
        <v>0.52083333333333337</v>
      </c>
      <c r="U2189" s="19">
        <v>0.41666666666666669</v>
      </c>
      <c r="V2189" t="s">
        <v>370</v>
      </c>
      <c r="W2189">
        <v>8</v>
      </c>
      <c r="X2189" t="s">
        <v>100</v>
      </c>
      <c r="Y2189" t="b">
        <v>0</v>
      </c>
    </row>
    <row r="2190" spans="1:25" x14ac:dyDescent="0.25">
      <c r="A2190" t="s">
        <v>92</v>
      </c>
      <c r="B2190" t="s">
        <v>447</v>
      </c>
      <c r="C2190" t="s">
        <v>320</v>
      </c>
      <c r="D2190" t="s">
        <v>172</v>
      </c>
      <c r="E2190" t="s">
        <v>461</v>
      </c>
      <c r="F2190" t="s">
        <v>97</v>
      </c>
      <c r="H2190" t="s">
        <v>97</v>
      </c>
      <c r="I2190">
        <v>1</v>
      </c>
      <c r="J2190" t="s">
        <v>99</v>
      </c>
      <c r="K2190" s="19">
        <v>0.94791666666666663</v>
      </c>
      <c r="L2190" s="19">
        <v>0.30208333333333331</v>
      </c>
      <c r="M2190">
        <v>8.5</v>
      </c>
      <c r="N2190">
        <v>470.95</v>
      </c>
      <c r="O2190">
        <v>0</v>
      </c>
      <c r="P2190">
        <v>0</v>
      </c>
      <c r="Q2190" t="s">
        <v>97</v>
      </c>
      <c r="R2190">
        <v>30</v>
      </c>
      <c r="S2190" s="19">
        <v>0</v>
      </c>
      <c r="T2190">
        <v>0</v>
      </c>
      <c r="U2190" s="19"/>
      <c r="V2190" t="s">
        <v>97</v>
      </c>
      <c r="W2190">
        <v>8</v>
      </c>
      <c r="X2190" t="s">
        <v>100</v>
      </c>
      <c r="Y2190" t="b">
        <v>0</v>
      </c>
    </row>
    <row r="2191" spans="1:25" x14ac:dyDescent="0.25">
      <c r="A2191" t="s">
        <v>92</v>
      </c>
      <c r="B2191" t="s">
        <v>447</v>
      </c>
      <c r="C2191" t="s">
        <v>320</v>
      </c>
      <c r="D2191" t="s">
        <v>172</v>
      </c>
      <c r="E2191" t="s">
        <v>461</v>
      </c>
      <c r="F2191" t="s">
        <v>97</v>
      </c>
      <c r="H2191" t="s">
        <v>97</v>
      </c>
      <c r="I2191">
        <v>1</v>
      </c>
      <c r="J2191" t="s">
        <v>101</v>
      </c>
      <c r="K2191" s="19">
        <v>0.94791666666666663</v>
      </c>
      <c r="L2191" s="19">
        <v>0.30208333333333331</v>
      </c>
      <c r="M2191">
        <v>8.5</v>
      </c>
      <c r="N2191">
        <v>470.95</v>
      </c>
      <c r="O2191">
        <v>0</v>
      </c>
      <c r="P2191">
        <v>0</v>
      </c>
      <c r="Q2191" t="s">
        <v>97</v>
      </c>
      <c r="R2191">
        <v>30</v>
      </c>
      <c r="S2191" s="19">
        <v>0</v>
      </c>
      <c r="T2191">
        <v>0</v>
      </c>
      <c r="U2191" s="19">
        <v>0.41666666666666669</v>
      </c>
      <c r="V2191" t="s">
        <v>97</v>
      </c>
      <c r="W2191">
        <v>8</v>
      </c>
      <c r="X2191" t="s">
        <v>100</v>
      </c>
      <c r="Y2191" t="b">
        <v>0</v>
      </c>
    </row>
    <row r="2192" spans="1:25" x14ac:dyDescent="0.25">
      <c r="A2192" t="s">
        <v>92</v>
      </c>
      <c r="B2192" t="s">
        <v>447</v>
      </c>
      <c r="C2192" t="s">
        <v>320</v>
      </c>
      <c r="D2192" t="s">
        <v>172</v>
      </c>
      <c r="E2192" t="s">
        <v>461</v>
      </c>
      <c r="F2192" t="s">
        <v>97</v>
      </c>
      <c r="H2192" t="s">
        <v>97</v>
      </c>
      <c r="I2192">
        <v>1</v>
      </c>
      <c r="J2192" t="s">
        <v>102</v>
      </c>
      <c r="K2192" s="19">
        <v>0.94791666666666663</v>
      </c>
      <c r="L2192" s="19">
        <v>0.30208333333333331</v>
      </c>
      <c r="M2192">
        <v>8.5</v>
      </c>
      <c r="N2192">
        <v>470.95</v>
      </c>
      <c r="O2192">
        <v>0</v>
      </c>
      <c r="P2192">
        <v>0</v>
      </c>
      <c r="Q2192" t="s">
        <v>97</v>
      </c>
      <c r="R2192">
        <v>30</v>
      </c>
      <c r="S2192" s="19">
        <v>0</v>
      </c>
      <c r="T2192">
        <v>0</v>
      </c>
      <c r="U2192" s="19">
        <v>0.41666666666666669</v>
      </c>
      <c r="V2192" t="s">
        <v>97</v>
      </c>
      <c r="W2192">
        <v>8</v>
      </c>
      <c r="X2192" t="s">
        <v>100</v>
      </c>
      <c r="Y2192" t="b">
        <v>0</v>
      </c>
    </row>
    <row r="2193" spans="1:25" x14ac:dyDescent="0.25">
      <c r="A2193" t="s">
        <v>92</v>
      </c>
      <c r="B2193" t="s">
        <v>447</v>
      </c>
      <c r="C2193" t="s">
        <v>320</v>
      </c>
      <c r="D2193" t="s">
        <v>172</v>
      </c>
      <c r="E2193" t="s">
        <v>461</v>
      </c>
      <c r="F2193" t="s">
        <v>97</v>
      </c>
      <c r="H2193" t="s">
        <v>97</v>
      </c>
      <c r="I2193">
        <v>2</v>
      </c>
      <c r="J2193" t="s">
        <v>99</v>
      </c>
      <c r="K2193" s="19">
        <v>0.94791666666666663</v>
      </c>
      <c r="L2193" s="19">
        <v>0.30208333333333331</v>
      </c>
      <c r="M2193">
        <v>8.5</v>
      </c>
      <c r="N2193">
        <v>470.95</v>
      </c>
      <c r="O2193">
        <v>0</v>
      </c>
      <c r="P2193">
        <v>0</v>
      </c>
      <c r="Q2193" t="s">
        <v>97</v>
      </c>
      <c r="R2193">
        <v>30</v>
      </c>
      <c r="S2193" s="19">
        <v>0</v>
      </c>
      <c r="T2193">
        <v>0</v>
      </c>
      <c r="U2193" s="19"/>
      <c r="V2193" t="s">
        <v>97</v>
      </c>
      <c r="W2193">
        <v>8</v>
      </c>
      <c r="X2193" t="s">
        <v>100</v>
      </c>
      <c r="Y2193" t="b">
        <v>0</v>
      </c>
    </row>
    <row r="2194" spans="1:25" x14ac:dyDescent="0.25">
      <c r="A2194" t="s">
        <v>92</v>
      </c>
      <c r="B2194" t="s">
        <v>447</v>
      </c>
      <c r="C2194" t="s">
        <v>320</v>
      </c>
      <c r="D2194" t="s">
        <v>172</v>
      </c>
      <c r="E2194" t="s">
        <v>461</v>
      </c>
      <c r="F2194" t="s">
        <v>97</v>
      </c>
      <c r="H2194" t="s">
        <v>97</v>
      </c>
      <c r="I2194">
        <v>2</v>
      </c>
      <c r="J2194" t="s">
        <v>101</v>
      </c>
      <c r="K2194" s="19">
        <v>0.94791666666666663</v>
      </c>
      <c r="L2194" s="19">
        <v>0.30208333333333331</v>
      </c>
      <c r="M2194">
        <v>8.5</v>
      </c>
      <c r="N2194">
        <v>470.95</v>
      </c>
      <c r="O2194">
        <v>0</v>
      </c>
      <c r="P2194">
        <v>0</v>
      </c>
      <c r="Q2194" t="s">
        <v>97</v>
      </c>
      <c r="R2194">
        <v>30</v>
      </c>
      <c r="S2194" s="19">
        <v>0</v>
      </c>
      <c r="T2194">
        <v>0</v>
      </c>
      <c r="U2194" s="19">
        <v>0.41666666666666669</v>
      </c>
      <c r="V2194" t="s">
        <v>97</v>
      </c>
      <c r="W2194">
        <v>8</v>
      </c>
      <c r="X2194" t="s">
        <v>100</v>
      </c>
      <c r="Y2194" t="b">
        <v>0</v>
      </c>
    </row>
    <row r="2195" spans="1:25" x14ac:dyDescent="0.25">
      <c r="A2195" t="s">
        <v>92</v>
      </c>
      <c r="B2195" t="s">
        <v>447</v>
      </c>
      <c r="C2195" t="s">
        <v>320</v>
      </c>
      <c r="D2195" t="s">
        <v>172</v>
      </c>
      <c r="E2195" t="s">
        <v>461</v>
      </c>
      <c r="F2195" t="s">
        <v>97</v>
      </c>
      <c r="H2195" t="s">
        <v>97</v>
      </c>
      <c r="I2195">
        <v>2</v>
      </c>
      <c r="J2195" t="s">
        <v>102</v>
      </c>
      <c r="K2195" s="19">
        <v>0.94791666666666663</v>
      </c>
      <c r="L2195" s="19">
        <v>0.30208333333333331</v>
      </c>
      <c r="M2195">
        <v>8.5</v>
      </c>
      <c r="N2195">
        <v>470.95</v>
      </c>
      <c r="O2195">
        <v>0</v>
      </c>
      <c r="P2195">
        <v>0</v>
      </c>
      <c r="Q2195" t="s">
        <v>97</v>
      </c>
      <c r="R2195">
        <v>30</v>
      </c>
      <c r="S2195" s="19">
        <v>0</v>
      </c>
      <c r="T2195">
        <v>0</v>
      </c>
      <c r="U2195" s="19">
        <v>0.41666666666666669</v>
      </c>
      <c r="V2195" t="s">
        <v>97</v>
      </c>
      <c r="W2195">
        <v>8</v>
      </c>
      <c r="X2195" t="s">
        <v>100</v>
      </c>
      <c r="Y2195" t="b">
        <v>0</v>
      </c>
    </row>
    <row r="2196" spans="1:25" x14ac:dyDescent="0.25">
      <c r="A2196" t="s">
        <v>92</v>
      </c>
      <c r="B2196" t="s">
        <v>447</v>
      </c>
      <c r="C2196" t="s">
        <v>320</v>
      </c>
      <c r="D2196" t="s">
        <v>172</v>
      </c>
      <c r="E2196" t="s">
        <v>461</v>
      </c>
      <c r="F2196" t="s">
        <v>97</v>
      </c>
      <c r="H2196" t="s">
        <v>97</v>
      </c>
      <c r="I2196">
        <v>2</v>
      </c>
      <c r="J2196" t="s">
        <v>103</v>
      </c>
      <c r="K2196" s="19">
        <v>0.94791666666666663</v>
      </c>
      <c r="L2196" s="19">
        <v>0.30208333333333331</v>
      </c>
      <c r="M2196">
        <v>8.5</v>
      </c>
      <c r="N2196">
        <v>470.95</v>
      </c>
      <c r="O2196">
        <v>0</v>
      </c>
      <c r="P2196">
        <v>0</v>
      </c>
      <c r="Q2196" t="s">
        <v>97</v>
      </c>
      <c r="R2196">
        <v>30</v>
      </c>
      <c r="S2196" s="19">
        <v>0</v>
      </c>
      <c r="T2196">
        <v>0</v>
      </c>
      <c r="U2196" s="19">
        <v>0.41666666666666669</v>
      </c>
      <c r="V2196" t="s">
        <v>97</v>
      </c>
      <c r="W2196">
        <v>8</v>
      </c>
      <c r="X2196" t="s">
        <v>100</v>
      </c>
      <c r="Y2196" t="b">
        <v>0</v>
      </c>
    </row>
    <row r="2197" spans="1:25" x14ac:dyDescent="0.25">
      <c r="A2197" t="s">
        <v>92</v>
      </c>
      <c r="B2197" t="s">
        <v>447</v>
      </c>
      <c r="C2197" t="s">
        <v>320</v>
      </c>
      <c r="D2197" t="s">
        <v>172</v>
      </c>
      <c r="E2197" t="s">
        <v>461</v>
      </c>
      <c r="F2197" t="s">
        <v>97</v>
      </c>
      <c r="G2197">
        <v>24468</v>
      </c>
      <c r="H2197" t="s">
        <v>423</v>
      </c>
      <c r="I2197">
        <v>2</v>
      </c>
      <c r="J2197" t="s">
        <v>105</v>
      </c>
      <c r="K2197" s="19">
        <v>0.94791666666666663</v>
      </c>
      <c r="L2197" s="19">
        <v>0.30208333333333331</v>
      </c>
      <c r="M2197">
        <v>8.5</v>
      </c>
      <c r="N2197">
        <v>625.65</v>
      </c>
      <c r="O2197">
        <v>76</v>
      </c>
      <c r="P2197">
        <v>76</v>
      </c>
      <c r="Q2197" t="s">
        <v>97</v>
      </c>
      <c r="R2197">
        <v>30</v>
      </c>
      <c r="S2197" s="19">
        <v>0</v>
      </c>
      <c r="T2197">
        <v>0</v>
      </c>
      <c r="U2197" s="19">
        <v>0.41666666666666669</v>
      </c>
      <c r="V2197" t="s">
        <v>97</v>
      </c>
      <c r="W2197">
        <v>8</v>
      </c>
      <c r="X2197" t="s">
        <v>100</v>
      </c>
      <c r="Y2197" t="b">
        <v>0</v>
      </c>
    </row>
    <row r="2198" spans="1:25" x14ac:dyDescent="0.25">
      <c r="A2198" t="s">
        <v>92</v>
      </c>
      <c r="B2198" t="s">
        <v>447</v>
      </c>
      <c r="C2198" t="s">
        <v>320</v>
      </c>
      <c r="D2198" t="s">
        <v>172</v>
      </c>
      <c r="E2198" t="s">
        <v>461</v>
      </c>
      <c r="F2198" t="s">
        <v>97</v>
      </c>
      <c r="G2198">
        <v>24468</v>
      </c>
      <c r="H2198" t="s">
        <v>423</v>
      </c>
      <c r="I2198">
        <v>2</v>
      </c>
      <c r="J2198" t="s">
        <v>113</v>
      </c>
      <c r="K2198" s="19">
        <v>0.94791666666666663</v>
      </c>
      <c r="L2198" s="19">
        <v>0.30208333333333331</v>
      </c>
      <c r="M2198">
        <v>8.5</v>
      </c>
      <c r="N2198">
        <v>740.63</v>
      </c>
      <c r="O2198">
        <v>76</v>
      </c>
      <c r="P2198">
        <v>76</v>
      </c>
      <c r="Q2198" t="s">
        <v>97</v>
      </c>
      <c r="R2198">
        <v>30</v>
      </c>
      <c r="S2198" s="19">
        <v>0.125</v>
      </c>
      <c r="T2198">
        <v>0</v>
      </c>
      <c r="U2198" s="19"/>
      <c r="V2198" t="s">
        <v>462</v>
      </c>
      <c r="W2198">
        <v>8</v>
      </c>
      <c r="X2198" t="s">
        <v>100</v>
      </c>
      <c r="Y2198" t="b">
        <v>0</v>
      </c>
    </row>
    <row r="2199" spans="1:25" x14ac:dyDescent="0.25">
      <c r="A2199" t="s">
        <v>92</v>
      </c>
      <c r="B2199" t="s">
        <v>447</v>
      </c>
      <c r="C2199" t="s">
        <v>320</v>
      </c>
      <c r="D2199" t="s">
        <v>172</v>
      </c>
      <c r="E2199" t="s">
        <v>461</v>
      </c>
      <c r="F2199" t="s">
        <v>97</v>
      </c>
      <c r="G2199">
        <v>24484</v>
      </c>
      <c r="H2199" t="s">
        <v>424</v>
      </c>
      <c r="I2199">
        <v>1</v>
      </c>
      <c r="J2199" t="s">
        <v>103</v>
      </c>
      <c r="K2199" s="19">
        <v>0.94791666666666663</v>
      </c>
      <c r="L2199" s="19">
        <v>0.30208333333333331</v>
      </c>
      <c r="M2199">
        <v>8.5</v>
      </c>
      <c r="N2199">
        <v>497.81</v>
      </c>
      <c r="O2199">
        <v>76</v>
      </c>
      <c r="P2199">
        <v>76</v>
      </c>
      <c r="Q2199" t="s">
        <v>97</v>
      </c>
      <c r="R2199">
        <v>30</v>
      </c>
      <c r="S2199" s="19">
        <v>0</v>
      </c>
      <c r="T2199">
        <v>0</v>
      </c>
      <c r="U2199" s="19">
        <v>0.41666666666666669</v>
      </c>
      <c r="V2199" t="s">
        <v>97</v>
      </c>
      <c r="W2199">
        <v>8</v>
      </c>
      <c r="X2199" t="s">
        <v>100</v>
      </c>
      <c r="Y2199" t="b">
        <v>0</v>
      </c>
    </row>
    <row r="2200" spans="1:25" x14ac:dyDescent="0.25">
      <c r="A2200" t="s">
        <v>92</v>
      </c>
      <c r="B2200" t="s">
        <v>447</v>
      </c>
      <c r="C2200" t="s">
        <v>320</v>
      </c>
      <c r="D2200" t="s">
        <v>172</v>
      </c>
      <c r="E2200" t="s">
        <v>461</v>
      </c>
      <c r="F2200" t="s">
        <v>97</v>
      </c>
      <c r="G2200">
        <v>24873</v>
      </c>
      <c r="H2200" t="s">
        <v>421</v>
      </c>
      <c r="I2200">
        <v>2</v>
      </c>
      <c r="J2200" t="s">
        <v>114</v>
      </c>
      <c r="K2200" s="19">
        <v>0.94791666666666663</v>
      </c>
      <c r="L2200" s="19">
        <v>0.30208333333333331</v>
      </c>
      <c r="M2200">
        <v>8.5</v>
      </c>
      <c r="N2200">
        <v>538.39</v>
      </c>
      <c r="O2200">
        <v>76</v>
      </c>
      <c r="P2200">
        <v>76</v>
      </c>
      <c r="Q2200" t="s">
        <v>97</v>
      </c>
      <c r="R2200">
        <v>30</v>
      </c>
      <c r="S2200" s="19">
        <v>0</v>
      </c>
      <c r="T2200">
        <v>0</v>
      </c>
      <c r="U2200" s="19"/>
      <c r="V2200" t="s">
        <v>97</v>
      </c>
      <c r="W2200">
        <v>8</v>
      </c>
      <c r="X2200" t="s">
        <v>100</v>
      </c>
      <c r="Y2200" t="b">
        <v>0</v>
      </c>
    </row>
    <row r="2201" spans="1:25" x14ac:dyDescent="0.25">
      <c r="A2201" t="s">
        <v>92</v>
      </c>
      <c r="B2201" t="s">
        <v>447</v>
      </c>
      <c r="C2201" t="s">
        <v>320</v>
      </c>
      <c r="D2201" t="s">
        <v>172</v>
      </c>
      <c r="E2201" t="s">
        <v>461</v>
      </c>
      <c r="F2201" t="s">
        <v>97</v>
      </c>
      <c r="G2201">
        <v>25632</v>
      </c>
      <c r="H2201" t="s">
        <v>422</v>
      </c>
      <c r="I2201">
        <v>1</v>
      </c>
      <c r="J2201" t="s">
        <v>105</v>
      </c>
      <c r="K2201" s="19">
        <v>0.94791666666666663</v>
      </c>
      <c r="L2201" s="19">
        <v>0.30208333333333331</v>
      </c>
      <c r="M2201">
        <v>8.5</v>
      </c>
      <c r="N2201">
        <v>625.65</v>
      </c>
      <c r="O2201">
        <v>76</v>
      </c>
      <c r="P2201">
        <v>76</v>
      </c>
      <c r="Q2201" t="s">
        <v>97</v>
      </c>
      <c r="R2201">
        <v>30</v>
      </c>
      <c r="S2201" s="19">
        <v>0</v>
      </c>
      <c r="T2201">
        <v>0</v>
      </c>
      <c r="U2201" s="19">
        <v>0.41666666666666669</v>
      </c>
      <c r="V2201" t="s">
        <v>97</v>
      </c>
      <c r="W2201">
        <v>8</v>
      </c>
      <c r="X2201" t="s">
        <v>100</v>
      </c>
      <c r="Y2201" t="b">
        <v>0</v>
      </c>
    </row>
    <row r="2202" spans="1:25" x14ac:dyDescent="0.25">
      <c r="A2202" t="s">
        <v>92</v>
      </c>
      <c r="B2202" t="s">
        <v>447</v>
      </c>
      <c r="C2202" t="s">
        <v>320</v>
      </c>
      <c r="D2202" t="s">
        <v>172</v>
      </c>
      <c r="E2202" t="s">
        <v>461</v>
      </c>
      <c r="F2202" t="s">
        <v>97</v>
      </c>
      <c r="G2202">
        <v>25632</v>
      </c>
      <c r="H2202" t="s">
        <v>422</v>
      </c>
      <c r="I2202">
        <v>1</v>
      </c>
      <c r="J2202" t="s">
        <v>113</v>
      </c>
      <c r="K2202" s="19">
        <v>0.94791666666666663</v>
      </c>
      <c r="L2202" s="19">
        <v>0.30208333333333331</v>
      </c>
      <c r="M2202">
        <v>8.5</v>
      </c>
      <c r="N2202">
        <v>740.63</v>
      </c>
      <c r="O2202">
        <v>76</v>
      </c>
      <c r="P2202">
        <v>76</v>
      </c>
      <c r="Q2202" t="s">
        <v>97</v>
      </c>
      <c r="R2202">
        <v>30</v>
      </c>
      <c r="S2202" s="19">
        <v>0</v>
      </c>
      <c r="T2202">
        <v>0</v>
      </c>
      <c r="U2202" s="19"/>
      <c r="V2202" t="s">
        <v>97</v>
      </c>
      <c r="W2202">
        <v>8</v>
      </c>
      <c r="X2202" t="s">
        <v>100</v>
      </c>
      <c r="Y2202" t="b">
        <v>0</v>
      </c>
    </row>
    <row r="2203" spans="1:25" x14ac:dyDescent="0.25">
      <c r="A2203" t="s">
        <v>92</v>
      </c>
      <c r="B2203" t="s">
        <v>447</v>
      </c>
      <c r="C2203" t="s">
        <v>320</v>
      </c>
      <c r="D2203" t="s">
        <v>172</v>
      </c>
      <c r="E2203" t="s">
        <v>461</v>
      </c>
      <c r="F2203" t="s">
        <v>97</v>
      </c>
      <c r="G2203">
        <v>25632</v>
      </c>
      <c r="H2203" t="s">
        <v>422</v>
      </c>
      <c r="I2203">
        <v>1</v>
      </c>
      <c r="J2203" t="s">
        <v>114</v>
      </c>
      <c r="K2203" s="19">
        <v>0.94791666666666663</v>
      </c>
      <c r="L2203" s="19">
        <v>0.30208333333333331</v>
      </c>
      <c r="M2203">
        <v>8.5</v>
      </c>
      <c r="N2203">
        <v>538.39</v>
      </c>
      <c r="O2203">
        <v>76</v>
      </c>
      <c r="P2203">
        <v>76</v>
      </c>
      <c r="Q2203" t="s">
        <v>97</v>
      </c>
      <c r="R2203">
        <v>30</v>
      </c>
      <c r="S2203" s="19">
        <v>0</v>
      </c>
      <c r="T2203">
        <v>0</v>
      </c>
      <c r="U2203" s="19">
        <v>0.41666666666666669</v>
      </c>
      <c r="V2203" t="s">
        <v>97</v>
      </c>
      <c r="W2203">
        <v>8</v>
      </c>
      <c r="X2203" t="s">
        <v>100</v>
      </c>
      <c r="Y2203" t="b">
        <v>0</v>
      </c>
    </row>
    <row r="2204" spans="1:25" x14ac:dyDescent="0.25">
      <c r="A2204" t="s">
        <v>92</v>
      </c>
      <c r="B2204" t="s">
        <v>447</v>
      </c>
      <c r="C2204" t="s">
        <v>320</v>
      </c>
      <c r="D2204" t="s">
        <v>172</v>
      </c>
      <c r="E2204" t="s">
        <v>284</v>
      </c>
      <c r="F2204" t="s">
        <v>97</v>
      </c>
      <c r="H2204" t="s">
        <v>97</v>
      </c>
      <c r="I2204">
        <v>1</v>
      </c>
      <c r="J2204" t="s">
        <v>105</v>
      </c>
      <c r="K2204" s="19">
        <v>0.60416666666666663</v>
      </c>
      <c r="L2204" s="19">
        <v>0.95833333333333337</v>
      </c>
      <c r="M2204">
        <v>8.5</v>
      </c>
      <c r="N2204">
        <v>460.71</v>
      </c>
      <c r="O2204">
        <v>0</v>
      </c>
      <c r="P2204">
        <v>0</v>
      </c>
      <c r="Q2204" t="s">
        <v>97</v>
      </c>
      <c r="R2204">
        <v>30</v>
      </c>
      <c r="S2204" s="19">
        <v>0.8125</v>
      </c>
      <c r="U2204" s="19"/>
      <c r="V2204" t="s">
        <v>97</v>
      </c>
      <c r="W2204">
        <v>8</v>
      </c>
      <c r="X2204" t="s">
        <v>100</v>
      </c>
      <c r="Y2204" t="b">
        <v>0</v>
      </c>
    </row>
    <row r="2205" spans="1:25" x14ac:dyDescent="0.25">
      <c r="A2205" t="s">
        <v>92</v>
      </c>
      <c r="B2205" t="s">
        <v>447</v>
      </c>
      <c r="C2205" t="s">
        <v>320</v>
      </c>
      <c r="D2205" t="s">
        <v>172</v>
      </c>
      <c r="E2205" t="s">
        <v>284</v>
      </c>
      <c r="F2205" t="s">
        <v>97</v>
      </c>
      <c r="H2205" t="s">
        <v>97</v>
      </c>
      <c r="I2205">
        <v>1</v>
      </c>
      <c r="J2205" t="s">
        <v>101</v>
      </c>
      <c r="K2205" s="19">
        <v>0.60416666666666663</v>
      </c>
      <c r="L2205" s="19">
        <v>0.95833333333333337</v>
      </c>
      <c r="M2205">
        <v>8.5</v>
      </c>
      <c r="N2205">
        <v>460.71</v>
      </c>
      <c r="O2205">
        <v>0</v>
      </c>
      <c r="P2205">
        <v>0</v>
      </c>
      <c r="Q2205" t="s">
        <v>97</v>
      </c>
      <c r="R2205">
        <v>30</v>
      </c>
      <c r="S2205" s="19">
        <v>0.8125</v>
      </c>
      <c r="T2205">
        <v>0</v>
      </c>
      <c r="U2205" s="19">
        <v>0.41666666666666669</v>
      </c>
      <c r="V2205" t="s">
        <v>97</v>
      </c>
      <c r="W2205">
        <v>8</v>
      </c>
      <c r="X2205" t="s">
        <v>100</v>
      </c>
      <c r="Y2205" t="b">
        <v>0</v>
      </c>
    </row>
    <row r="2206" spans="1:25" x14ac:dyDescent="0.25">
      <c r="A2206" t="s">
        <v>92</v>
      </c>
      <c r="B2206" t="s">
        <v>447</v>
      </c>
      <c r="C2206" t="s">
        <v>320</v>
      </c>
      <c r="D2206" t="s">
        <v>172</v>
      </c>
      <c r="E2206" t="s">
        <v>284</v>
      </c>
      <c r="F2206" t="s">
        <v>97</v>
      </c>
      <c r="H2206" t="s">
        <v>97</v>
      </c>
      <c r="I2206">
        <v>2</v>
      </c>
      <c r="J2206" t="s">
        <v>114</v>
      </c>
      <c r="K2206" s="19">
        <v>0.60416666666666663</v>
      </c>
      <c r="L2206" s="19">
        <v>0.95833333333333337</v>
      </c>
      <c r="M2206">
        <v>8.5</v>
      </c>
      <c r="N2206">
        <v>716.66</v>
      </c>
      <c r="O2206">
        <v>0</v>
      </c>
      <c r="P2206">
        <v>0</v>
      </c>
      <c r="Q2206" t="s">
        <v>97</v>
      </c>
      <c r="R2206">
        <v>30</v>
      </c>
      <c r="S2206" s="19">
        <v>0.8125</v>
      </c>
      <c r="U2206" s="19"/>
      <c r="V2206" t="s">
        <v>97</v>
      </c>
      <c r="W2206">
        <v>8</v>
      </c>
      <c r="X2206" t="s">
        <v>100</v>
      </c>
      <c r="Y2206" t="b">
        <v>0</v>
      </c>
    </row>
    <row r="2207" spans="1:25" x14ac:dyDescent="0.25">
      <c r="A2207" t="s">
        <v>92</v>
      </c>
      <c r="B2207" t="s">
        <v>447</v>
      </c>
      <c r="C2207" t="s">
        <v>320</v>
      </c>
      <c r="D2207" t="s">
        <v>172</v>
      </c>
      <c r="E2207" t="s">
        <v>284</v>
      </c>
      <c r="F2207" t="s">
        <v>97</v>
      </c>
      <c r="H2207" t="s">
        <v>97</v>
      </c>
      <c r="I2207">
        <v>2</v>
      </c>
      <c r="J2207" t="s">
        <v>102</v>
      </c>
      <c r="K2207" s="19">
        <v>0.60416666666666663</v>
      </c>
      <c r="L2207" s="19">
        <v>0.95833333333333337</v>
      </c>
      <c r="M2207">
        <v>8.5</v>
      </c>
      <c r="N2207">
        <v>460.71</v>
      </c>
      <c r="O2207">
        <v>0</v>
      </c>
      <c r="P2207">
        <v>0</v>
      </c>
      <c r="Q2207" t="s">
        <v>97</v>
      </c>
      <c r="R2207">
        <v>30</v>
      </c>
      <c r="S2207" s="19">
        <v>0.8125</v>
      </c>
      <c r="T2207">
        <v>0</v>
      </c>
      <c r="U2207" s="19">
        <v>0.41666666666666669</v>
      </c>
      <c r="V2207" t="s">
        <v>97</v>
      </c>
      <c r="W2207">
        <v>8</v>
      </c>
      <c r="X2207" t="s">
        <v>100</v>
      </c>
      <c r="Y2207" t="b">
        <v>0</v>
      </c>
    </row>
    <row r="2208" spans="1:25" x14ac:dyDescent="0.25">
      <c r="A2208" t="s">
        <v>92</v>
      </c>
      <c r="B2208" t="s">
        <v>447</v>
      </c>
      <c r="C2208" t="s">
        <v>320</v>
      </c>
      <c r="D2208" t="s">
        <v>172</v>
      </c>
      <c r="E2208" t="s">
        <v>284</v>
      </c>
      <c r="F2208" t="s">
        <v>97</v>
      </c>
      <c r="G2208">
        <v>24411</v>
      </c>
      <c r="H2208" t="s">
        <v>417</v>
      </c>
      <c r="I2208">
        <v>1</v>
      </c>
      <c r="J2208" t="s">
        <v>103</v>
      </c>
      <c r="K2208" s="19">
        <v>0.60416666666666663</v>
      </c>
      <c r="L2208" s="19">
        <v>0.95833333333333337</v>
      </c>
      <c r="M2208">
        <v>8.5</v>
      </c>
      <c r="N2208">
        <v>460.71</v>
      </c>
      <c r="O2208">
        <v>76</v>
      </c>
      <c r="P2208">
        <v>76</v>
      </c>
      <c r="Q2208" t="s">
        <v>97</v>
      </c>
      <c r="R2208">
        <v>30</v>
      </c>
      <c r="S2208" s="19">
        <v>0.8125</v>
      </c>
      <c r="T2208">
        <v>0</v>
      </c>
      <c r="U2208" s="19">
        <v>0.41666666666666669</v>
      </c>
      <c r="V2208" t="s">
        <v>97</v>
      </c>
      <c r="W2208">
        <v>8</v>
      </c>
      <c r="X2208" t="s">
        <v>100</v>
      </c>
      <c r="Y2208" t="b">
        <v>0</v>
      </c>
    </row>
    <row r="2209" spans="1:25" x14ac:dyDescent="0.25">
      <c r="A2209" t="s">
        <v>92</v>
      </c>
      <c r="B2209" t="s">
        <v>447</v>
      </c>
      <c r="C2209" t="s">
        <v>320</v>
      </c>
      <c r="D2209" t="s">
        <v>172</v>
      </c>
      <c r="E2209" t="s">
        <v>284</v>
      </c>
      <c r="F2209" t="s">
        <v>97</v>
      </c>
      <c r="G2209">
        <v>24411</v>
      </c>
      <c r="H2209" t="s">
        <v>417</v>
      </c>
      <c r="I2209">
        <v>2</v>
      </c>
      <c r="J2209" t="s">
        <v>105</v>
      </c>
      <c r="K2209" s="19">
        <v>0.60416666666666663</v>
      </c>
      <c r="L2209" s="19">
        <v>0.95833333333333337</v>
      </c>
      <c r="M2209">
        <v>8.5</v>
      </c>
      <c r="N2209">
        <v>460.71</v>
      </c>
      <c r="O2209">
        <v>76</v>
      </c>
      <c r="P2209">
        <v>76</v>
      </c>
      <c r="Q2209" t="s">
        <v>97</v>
      </c>
      <c r="R2209">
        <v>30</v>
      </c>
      <c r="S2209" s="19">
        <v>0.8125</v>
      </c>
      <c r="T2209">
        <v>0</v>
      </c>
      <c r="U2209" s="19">
        <v>0.41666666666666669</v>
      </c>
      <c r="V2209" t="s">
        <v>97</v>
      </c>
      <c r="W2209">
        <v>8</v>
      </c>
      <c r="X2209" t="s">
        <v>100</v>
      </c>
      <c r="Y2209" t="b">
        <v>0</v>
      </c>
    </row>
    <row r="2210" spans="1:25" x14ac:dyDescent="0.25">
      <c r="A2210" t="s">
        <v>92</v>
      </c>
      <c r="B2210" t="s">
        <v>447</v>
      </c>
      <c r="C2210" t="s">
        <v>320</v>
      </c>
      <c r="D2210" t="s">
        <v>172</v>
      </c>
      <c r="E2210" t="s">
        <v>284</v>
      </c>
      <c r="F2210" t="s">
        <v>97</v>
      </c>
      <c r="G2210">
        <v>24411</v>
      </c>
      <c r="H2210" t="s">
        <v>417</v>
      </c>
      <c r="I2210">
        <v>2</v>
      </c>
      <c r="J2210" t="s">
        <v>113</v>
      </c>
      <c r="K2210" s="19">
        <v>0.60416666666666663</v>
      </c>
      <c r="L2210" s="19">
        <v>0.95833333333333337</v>
      </c>
      <c r="M2210">
        <v>8.5</v>
      </c>
      <c r="N2210">
        <v>614.28</v>
      </c>
      <c r="O2210">
        <v>76</v>
      </c>
      <c r="P2210">
        <v>76</v>
      </c>
      <c r="Q2210" t="s">
        <v>97</v>
      </c>
      <c r="R2210">
        <v>30</v>
      </c>
      <c r="S2210" s="19">
        <v>0.8125</v>
      </c>
      <c r="U2210" s="19"/>
      <c r="V2210" t="s">
        <v>97</v>
      </c>
      <c r="W2210">
        <v>8</v>
      </c>
      <c r="X2210" t="s">
        <v>100</v>
      </c>
      <c r="Y2210" t="b">
        <v>0</v>
      </c>
    </row>
    <row r="2211" spans="1:25" x14ac:dyDescent="0.25">
      <c r="A2211" t="s">
        <v>92</v>
      </c>
      <c r="B2211" t="s">
        <v>447</v>
      </c>
      <c r="C2211" t="s">
        <v>320</v>
      </c>
      <c r="D2211" t="s">
        <v>172</v>
      </c>
      <c r="E2211" t="s">
        <v>284</v>
      </c>
      <c r="F2211" t="s">
        <v>97</v>
      </c>
      <c r="G2211">
        <v>24484</v>
      </c>
      <c r="H2211" t="s">
        <v>424</v>
      </c>
      <c r="I2211">
        <v>1</v>
      </c>
      <c r="J2211" t="s">
        <v>113</v>
      </c>
      <c r="K2211" s="19">
        <v>0.60416666666666663</v>
      </c>
      <c r="L2211" s="19">
        <v>0.95833333333333337</v>
      </c>
      <c r="M2211">
        <v>8.5</v>
      </c>
      <c r="N2211">
        <v>649.32000000000005</v>
      </c>
      <c r="O2211">
        <v>76</v>
      </c>
      <c r="P2211">
        <v>76</v>
      </c>
      <c r="Q2211" t="s">
        <v>97</v>
      </c>
      <c r="R2211">
        <v>30</v>
      </c>
      <c r="S2211" s="19">
        <v>0.8125</v>
      </c>
      <c r="T2211">
        <v>0</v>
      </c>
      <c r="U2211" s="19">
        <v>0.41666666666666669</v>
      </c>
      <c r="V2211" t="s">
        <v>97</v>
      </c>
      <c r="W2211">
        <v>8</v>
      </c>
      <c r="X2211" t="s">
        <v>100</v>
      </c>
      <c r="Y2211" t="b">
        <v>0</v>
      </c>
    </row>
    <row r="2212" spans="1:25" x14ac:dyDescent="0.25">
      <c r="A2212" t="s">
        <v>92</v>
      </c>
      <c r="B2212" t="s">
        <v>447</v>
      </c>
      <c r="C2212" t="s">
        <v>320</v>
      </c>
      <c r="D2212" t="s">
        <v>172</v>
      </c>
      <c r="E2212" t="s">
        <v>284</v>
      </c>
      <c r="F2212" t="s">
        <v>97</v>
      </c>
      <c r="G2212">
        <v>24484</v>
      </c>
      <c r="H2212" t="s">
        <v>424</v>
      </c>
      <c r="I2212">
        <v>1</v>
      </c>
      <c r="J2212" t="s">
        <v>114</v>
      </c>
      <c r="K2212" s="19">
        <v>0.60416666666666663</v>
      </c>
      <c r="L2212" s="19">
        <v>0.95833333333333337</v>
      </c>
      <c r="M2212">
        <v>8.5</v>
      </c>
      <c r="N2212">
        <v>757.54</v>
      </c>
      <c r="O2212">
        <v>76</v>
      </c>
      <c r="P2212">
        <v>76</v>
      </c>
      <c r="Q2212" t="s">
        <v>97</v>
      </c>
      <c r="R2212">
        <v>30</v>
      </c>
      <c r="S2212" s="19">
        <v>0.8125</v>
      </c>
      <c r="T2212">
        <v>0</v>
      </c>
      <c r="U2212" s="19">
        <v>0.41666666666666669</v>
      </c>
      <c r="V2212" t="s">
        <v>97</v>
      </c>
      <c r="W2212">
        <v>8</v>
      </c>
      <c r="X2212" t="s">
        <v>100</v>
      </c>
      <c r="Y2212" t="b">
        <v>0</v>
      </c>
    </row>
    <row r="2213" spans="1:25" x14ac:dyDescent="0.25">
      <c r="A2213" t="s">
        <v>92</v>
      </c>
      <c r="B2213" t="s">
        <v>447</v>
      </c>
      <c r="C2213" t="s">
        <v>320</v>
      </c>
      <c r="D2213" t="s">
        <v>172</v>
      </c>
      <c r="E2213" t="s">
        <v>284</v>
      </c>
      <c r="F2213" t="s">
        <v>97</v>
      </c>
      <c r="G2213">
        <v>24484</v>
      </c>
      <c r="H2213" t="s">
        <v>424</v>
      </c>
      <c r="I2213">
        <v>1</v>
      </c>
      <c r="J2213" t="s">
        <v>102</v>
      </c>
      <c r="K2213" s="19">
        <v>0.60416666666666663</v>
      </c>
      <c r="L2213" s="19">
        <v>0.95833333333333337</v>
      </c>
      <c r="M2213">
        <v>8.5</v>
      </c>
      <c r="N2213">
        <v>486.99</v>
      </c>
      <c r="O2213">
        <v>76</v>
      </c>
      <c r="P2213">
        <v>76</v>
      </c>
      <c r="Q2213" t="s">
        <v>97</v>
      </c>
      <c r="R2213">
        <v>30</v>
      </c>
      <c r="S2213" s="19">
        <v>0.8125</v>
      </c>
      <c r="T2213">
        <v>0</v>
      </c>
      <c r="U2213" s="19"/>
      <c r="V2213" t="s">
        <v>97</v>
      </c>
      <c r="W2213">
        <v>8</v>
      </c>
      <c r="X2213" t="s">
        <v>100</v>
      </c>
      <c r="Y2213" t="b">
        <v>0</v>
      </c>
    </row>
    <row r="2214" spans="1:25" x14ac:dyDescent="0.25">
      <c r="A2214" t="s">
        <v>92</v>
      </c>
      <c r="B2214" t="s">
        <v>447</v>
      </c>
      <c r="C2214" t="s">
        <v>320</v>
      </c>
      <c r="D2214" t="s">
        <v>172</v>
      </c>
      <c r="E2214" t="s">
        <v>284</v>
      </c>
      <c r="F2214" t="s">
        <v>97</v>
      </c>
      <c r="G2214">
        <v>24484</v>
      </c>
      <c r="H2214" t="s">
        <v>424</v>
      </c>
      <c r="I2214">
        <v>2</v>
      </c>
      <c r="J2214" t="s">
        <v>101</v>
      </c>
      <c r="K2214" s="19">
        <v>0.60416666666666663</v>
      </c>
      <c r="L2214" s="19">
        <v>0.95833333333333337</v>
      </c>
      <c r="M2214">
        <v>8.5</v>
      </c>
      <c r="N2214">
        <v>486.99</v>
      </c>
      <c r="O2214">
        <v>76</v>
      </c>
      <c r="P2214">
        <v>76</v>
      </c>
      <c r="Q2214" t="s">
        <v>97</v>
      </c>
      <c r="R2214">
        <v>30</v>
      </c>
      <c r="S2214" s="19">
        <v>0.8125</v>
      </c>
      <c r="T2214">
        <v>0</v>
      </c>
      <c r="U2214" s="19">
        <v>0.41666666666666669</v>
      </c>
      <c r="V2214" t="s">
        <v>97</v>
      </c>
      <c r="W2214">
        <v>8</v>
      </c>
      <c r="X2214" t="s">
        <v>100</v>
      </c>
      <c r="Y2214" t="b">
        <v>0</v>
      </c>
    </row>
    <row r="2215" spans="1:25" x14ac:dyDescent="0.25">
      <c r="A2215" t="s">
        <v>92</v>
      </c>
      <c r="B2215" t="s">
        <v>447</v>
      </c>
      <c r="C2215" t="s">
        <v>320</v>
      </c>
      <c r="D2215" t="s">
        <v>172</v>
      </c>
      <c r="E2215" t="s">
        <v>284</v>
      </c>
      <c r="F2215" t="s">
        <v>97</v>
      </c>
      <c r="G2215">
        <v>24484</v>
      </c>
      <c r="H2215" t="s">
        <v>424</v>
      </c>
      <c r="I2215">
        <v>2</v>
      </c>
      <c r="J2215" t="s">
        <v>103</v>
      </c>
      <c r="K2215" s="19">
        <v>0.60416666666666663</v>
      </c>
      <c r="L2215" s="19">
        <v>0.95833333333333337</v>
      </c>
      <c r="M2215">
        <v>8.5</v>
      </c>
      <c r="N2215">
        <v>486.99</v>
      </c>
      <c r="O2215">
        <v>76</v>
      </c>
      <c r="P2215">
        <v>76</v>
      </c>
      <c r="Q2215" t="s">
        <v>97</v>
      </c>
      <c r="R2215">
        <v>30</v>
      </c>
      <c r="S2215" s="19">
        <v>0.8125</v>
      </c>
      <c r="T2215">
        <v>0</v>
      </c>
      <c r="U2215" s="19"/>
      <c r="V2215" t="s">
        <v>97</v>
      </c>
      <c r="W2215">
        <v>8</v>
      </c>
      <c r="X2215" t="s">
        <v>100</v>
      </c>
      <c r="Y2215" t="b">
        <v>0</v>
      </c>
    </row>
    <row r="2216" spans="1:25" x14ac:dyDescent="0.25">
      <c r="A2216" t="s">
        <v>92</v>
      </c>
      <c r="B2216" t="s">
        <v>447</v>
      </c>
      <c r="C2216" t="s">
        <v>320</v>
      </c>
      <c r="D2216" t="s">
        <v>172</v>
      </c>
      <c r="E2216" t="s">
        <v>284</v>
      </c>
      <c r="F2216" t="s">
        <v>97</v>
      </c>
      <c r="G2216">
        <v>24873</v>
      </c>
      <c r="H2216" t="s">
        <v>421</v>
      </c>
      <c r="I2216">
        <v>1</v>
      </c>
      <c r="J2216" t="s">
        <v>99</v>
      </c>
      <c r="K2216" s="19">
        <v>0.60416666666666663</v>
      </c>
      <c r="L2216" s="19">
        <v>0.95833333333333337</v>
      </c>
      <c r="M2216">
        <v>8.5</v>
      </c>
      <c r="N2216">
        <v>486.99</v>
      </c>
      <c r="O2216">
        <v>76</v>
      </c>
      <c r="P2216">
        <v>76</v>
      </c>
      <c r="Q2216" t="s">
        <v>97</v>
      </c>
      <c r="R2216">
        <v>30</v>
      </c>
      <c r="S2216" s="19">
        <v>0.8125</v>
      </c>
      <c r="T2216">
        <v>0</v>
      </c>
      <c r="U2216" s="19"/>
      <c r="V2216" t="s">
        <v>97</v>
      </c>
      <c r="W2216">
        <v>8</v>
      </c>
      <c r="X2216" t="s">
        <v>100</v>
      </c>
      <c r="Y2216" t="b">
        <v>0</v>
      </c>
    </row>
    <row r="2217" spans="1:25" x14ac:dyDescent="0.25">
      <c r="A2217" t="s">
        <v>92</v>
      </c>
      <c r="B2217" t="s">
        <v>447</v>
      </c>
      <c r="C2217" t="s">
        <v>320</v>
      </c>
      <c r="D2217" t="s">
        <v>172</v>
      </c>
      <c r="E2217" t="s">
        <v>284</v>
      </c>
      <c r="F2217" t="s">
        <v>97</v>
      </c>
      <c r="G2217">
        <v>24873</v>
      </c>
      <c r="H2217" t="s">
        <v>421</v>
      </c>
      <c r="I2217">
        <v>2</v>
      </c>
      <c r="J2217" t="s">
        <v>99</v>
      </c>
      <c r="K2217" s="19">
        <v>0.60416666666666663</v>
      </c>
      <c r="L2217" s="19">
        <v>0.95833333333333337</v>
      </c>
      <c r="M2217">
        <v>8.5</v>
      </c>
      <c r="N2217">
        <v>486.99</v>
      </c>
      <c r="O2217">
        <v>76</v>
      </c>
      <c r="P2217">
        <v>76</v>
      </c>
      <c r="Q2217" t="s">
        <v>97</v>
      </c>
      <c r="R2217">
        <v>30</v>
      </c>
      <c r="S2217" s="19">
        <v>0.8125</v>
      </c>
      <c r="T2217">
        <v>0</v>
      </c>
      <c r="U2217" s="19"/>
      <c r="V2217" t="s">
        <v>97</v>
      </c>
      <c r="W2217">
        <v>8</v>
      </c>
      <c r="X2217" t="s">
        <v>100</v>
      </c>
      <c r="Y2217" t="b">
        <v>0</v>
      </c>
    </row>
    <row r="2218" spans="1:25" x14ac:dyDescent="0.25">
      <c r="A2218" t="s">
        <v>92</v>
      </c>
      <c r="B2218" t="s">
        <v>447</v>
      </c>
      <c r="C2218" t="s">
        <v>320</v>
      </c>
      <c r="D2218" t="s">
        <v>172</v>
      </c>
      <c r="E2218" t="s">
        <v>285</v>
      </c>
      <c r="F2218" t="s">
        <v>97</v>
      </c>
      <c r="G2218">
        <v>11014</v>
      </c>
      <c r="H2218" t="s">
        <v>425</v>
      </c>
      <c r="I2218">
        <v>1</v>
      </c>
      <c r="J2218" t="s">
        <v>105</v>
      </c>
      <c r="K2218" s="19">
        <v>0.35416666666666669</v>
      </c>
      <c r="L2218" s="19">
        <v>0.5</v>
      </c>
      <c r="M2218">
        <v>3.5</v>
      </c>
      <c r="N2218">
        <v>0</v>
      </c>
      <c r="O2218">
        <v>76</v>
      </c>
      <c r="P2218">
        <v>76</v>
      </c>
      <c r="Q2218" t="s">
        <v>97</v>
      </c>
      <c r="R2218">
        <v>0</v>
      </c>
      <c r="S2218" s="19">
        <v>0.45833333333333331</v>
      </c>
      <c r="U2218" s="19"/>
      <c r="V2218" t="s">
        <v>97</v>
      </c>
      <c r="W2218">
        <v>3.5</v>
      </c>
      <c r="X2218" t="s">
        <v>100</v>
      </c>
      <c r="Y2218" t="b">
        <v>0</v>
      </c>
    </row>
    <row r="2219" spans="1:25" x14ac:dyDescent="0.25">
      <c r="A2219" t="s">
        <v>92</v>
      </c>
      <c r="B2219" t="s">
        <v>447</v>
      </c>
      <c r="C2219" t="s">
        <v>320</v>
      </c>
      <c r="D2219" t="s">
        <v>172</v>
      </c>
      <c r="E2219" t="s">
        <v>285</v>
      </c>
      <c r="F2219" t="s">
        <v>97</v>
      </c>
      <c r="G2219">
        <v>11014</v>
      </c>
      <c r="H2219" t="s">
        <v>425</v>
      </c>
      <c r="I2219">
        <v>1</v>
      </c>
      <c r="J2219" t="s">
        <v>101</v>
      </c>
      <c r="K2219" s="19">
        <v>0.35416666666666669</v>
      </c>
      <c r="L2219" s="19">
        <v>0.5</v>
      </c>
      <c r="M2219">
        <v>3.5</v>
      </c>
      <c r="N2219">
        <v>0</v>
      </c>
      <c r="O2219">
        <v>76</v>
      </c>
      <c r="P2219">
        <v>76</v>
      </c>
      <c r="Q2219" t="s">
        <v>97</v>
      </c>
      <c r="R2219">
        <v>0</v>
      </c>
      <c r="S2219" s="19">
        <v>0.45833333333333331</v>
      </c>
      <c r="U2219" s="19"/>
      <c r="V2219" t="s">
        <v>97</v>
      </c>
      <c r="W2219">
        <v>3.5</v>
      </c>
      <c r="X2219" t="s">
        <v>100</v>
      </c>
      <c r="Y2219" t="b">
        <v>0</v>
      </c>
    </row>
    <row r="2220" spans="1:25" x14ac:dyDescent="0.25">
      <c r="A2220" t="s">
        <v>92</v>
      </c>
      <c r="B2220" t="s">
        <v>447</v>
      </c>
      <c r="C2220" t="s">
        <v>320</v>
      </c>
      <c r="D2220" t="s">
        <v>172</v>
      </c>
      <c r="E2220" t="s">
        <v>285</v>
      </c>
      <c r="F2220" t="s">
        <v>97</v>
      </c>
      <c r="G2220">
        <v>11014</v>
      </c>
      <c r="H2220" t="s">
        <v>425</v>
      </c>
      <c r="I2220">
        <v>1</v>
      </c>
      <c r="J2220" t="s">
        <v>102</v>
      </c>
      <c r="K2220" s="19">
        <v>0.35416666666666669</v>
      </c>
      <c r="L2220" s="19">
        <v>0.5</v>
      </c>
      <c r="M2220">
        <v>3.5</v>
      </c>
      <c r="N2220">
        <v>0</v>
      </c>
      <c r="O2220">
        <v>76</v>
      </c>
      <c r="P2220">
        <v>76</v>
      </c>
      <c r="Q2220" t="s">
        <v>97</v>
      </c>
      <c r="R2220">
        <v>0</v>
      </c>
      <c r="S2220" s="19">
        <v>0.45833333333333331</v>
      </c>
      <c r="U2220" s="19"/>
      <c r="V2220" t="s">
        <v>97</v>
      </c>
      <c r="W2220">
        <v>3.5</v>
      </c>
      <c r="X2220" t="s">
        <v>100</v>
      </c>
      <c r="Y2220" t="b">
        <v>0</v>
      </c>
    </row>
    <row r="2221" spans="1:25" x14ac:dyDescent="0.25">
      <c r="A2221" t="s">
        <v>92</v>
      </c>
      <c r="B2221" t="s">
        <v>447</v>
      </c>
      <c r="C2221" t="s">
        <v>320</v>
      </c>
      <c r="D2221" t="s">
        <v>172</v>
      </c>
      <c r="E2221" t="s">
        <v>285</v>
      </c>
      <c r="F2221" t="s">
        <v>97</v>
      </c>
      <c r="G2221">
        <v>11014</v>
      </c>
      <c r="H2221" t="s">
        <v>425</v>
      </c>
      <c r="I2221">
        <v>1</v>
      </c>
      <c r="J2221" t="s">
        <v>103</v>
      </c>
      <c r="K2221" s="19">
        <v>0.35416666666666669</v>
      </c>
      <c r="L2221" s="19">
        <v>0.5</v>
      </c>
      <c r="M2221">
        <v>3.5</v>
      </c>
      <c r="N2221">
        <v>0</v>
      </c>
      <c r="O2221">
        <v>76</v>
      </c>
      <c r="P2221">
        <v>76</v>
      </c>
      <c r="Q2221" t="s">
        <v>97</v>
      </c>
      <c r="R2221">
        <v>0</v>
      </c>
      <c r="S2221" s="19">
        <v>0.45833333333333331</v>
      </c>
      <c r="U2221" s="19"/>
      <c r="V2221" t="s">
        <v>97</v>
      </c>
      <c r="W2221">
        <v>3.5</v>
      </c>
      <c r="X2221" t="s">
        <v>100</v>
      </c>
      <c r="Y2221" t="b">
        <v>0</v>
      </c>
    </row>
    <row r="2222" spans="1:25" x14ac:dyDescent="0.25">
      <c r="A2222" t="s">
        <v>92</v>
      </c>
      <c r="B2222" t="s">
        <v>447</v>
      </c>
      <c r="C2222" t="s">
        <v>320</v>
      </c>
      <c r="D2222" t="s">
        <v>172</v>
      </c>
      <c r="E2222" t="s">
        <v>285</v>
      </c>
      <c r="F2222" t="s">
        <v>97</v>
      </c>
      <c r="G2222">
        <v>11014</v>
      </c>
      <c r="H2222" t="s">
        <v>425</v>
      </c>
      <c r="I2222">
        <v>2</v>
      </c>
      <c r="J2222" t="s">
        <v>105</v>
      </c>
      <c r="K2222" s="19">
        <v>0.35416666666666669</v>
      </c>
      <c r="L2222" s="19">
        <v>0.5</v>
      </c>
      <c r="M2222">
        <v>3.5</v>
      </c>
      <c r="N2222">
        <v>0</v>
      </c>
      <c r="O2222">
        <v>76</v>
      </c>
      <c r="P2222">
        <v>76</v>
      </c>
      <c r="Q2222" t="s">
        <v>97</v>
      </c>
      <c r="R2222">
        <v>0</v>
      </c>
      <c r="S2222" s="19">
        <v>0.45833333333333331</v>
      </c>
      <c r="U2222" s="19"/>
      <c r="V2222" t="s">
        <v>97</v>
      </c>
      <c r="W2222">
        <v>3.5</v>
      </c>
      <c r="X2222" t="s">
        <v>100</v>
      </c>
      <c r="Y2222" t="b">
        <v>0</v>
      </c>
    </row>
    <row r="2223" spans="1:25" x14ac:dyDescent="0.25">
      <c r="A2223" t="s">
        <v>92</v>
      </c>
      <c r="B2223" t="s">
        <v>447</v>
      </c>
      <c r="C2223" t="s">
        <v>320</v>
      </c>
      <c r="D2223" t="s">
        <v>172</v>
      </c>
      <c r="E2223" t="s">
        <v>285</v>
      </c>
      <c r="F2223" t="s">
        <v>97</v>
      </c>
      <c r="G2223">
        <v>11014</v>
      </c>
      <c r="H2223" t="s">
        <v>425</v>
      </c>
      <c r="I2223">
        <v>2</v>
      </c>
      <c r="J2223" t="s">
        <v>99</v>
      </c>
      <c r="K2223" s="19">
        <v>0.35416666666666669</v>
      </c>
      <c r="L2223" s="19">
        <v>0.5</v>
      </c>
      <c r="M2223">
        <v>3.5</v>
      </c>
      <c r="N2223">
        <v>0</v>
      </c>
      <c r="O2223">
        <v>76</v>
      </c>
      <c r="P2223">
        <v>76</v>
      </c>
      <c r="Q2223" t="s">
        <v>97</v>
      </c>
      <c r="R2223">
        <v>0</v>
      </c>
      <c r="S2223" s="19">
        <v>0.45833333333333331</v>
      </c>
      <c r="U2223" s="19"/>
      <c r="V2223" t="s">
        <v>97</v>
      </c>
      <c r="W2223">
        <v>3.5</v>
      </c>
      <c r="X2223" t="s">
        <v>100</v>
      </c>
      <c r="Y2223" t="b">
        <v>0</v>
      </c>
    </row>
    <row r="2224" spans="1:25" x14ac:dyDescent="0.25">
      <c r="A2224" t="s">
        <v>92</v>
      </c>
      <c r="B2224" t="s">
        <v>447</v>
      </c>
      <c r="C2224" t="s">
        <v>320</v>
      </c>
      <c r="D2224" t="s">
        <v>172</v>
      </c>
      <c r="E2224" t="s">
        <v>285</v>
      </c>
      <c r="F2224" t="s">
        <v>97</v>
      </c>
      <c r="G2224">
        <v>11014</v>
      </c>
      <c r="H2224" t="s">
        <v>425</v>
      </c>
      <c r="I2224">
        <v>2</v>
      </c>
      <c r="J2224" t="s">
        <v>101</v>
      </c>
      <c r="K2224" s="19">
        <v>0.35416666666666669</v>
      </c>
      <c r="L2224" s="19">
        <v>0.5</v>
      </c>
      <c r="M2224">
        <v>3.5</v>
      </c>
      <c r="N2224">
        <v>0</v>
      </c>
      <c r="O2224">
        <v>76</v>
      </c>
      <c r="P2224">
        <v>76</v>
      </c>
      <c r="Q2224" t="s">
        <v>97</v>
      </c>
      <c r="R2224">
        <v>0</v>
      </c>
      <c r="S2224" s="19">
        <v>0.45833333333333331</v>
      </c>
      <c r="U2224" s="19"/>
      <c r="V2224" t="s">
        <v>97</v>
      </c>
      <c r="W2224">
        <v>3.5</v>
      </c>
      <c r="X2224" t="s">
        <v>100</v>
      </c>
      <c r="Y2224" t="b">
        <v>0</v>
      </c>
    </row>
    <row r="2225" spans="1:25" x14ac:dyDescent="0.25">
      <c r="A2225" t="s">
        <v>92</v>
      </c>
      <c r="B2225" t="s">
        <v>447</v>
      </c>
      <c r="C2225" t="s">
        <v>320</v>
      </c>
      <c r="D2225" t="s">
        <v>172</v>
      </c>
      <c r="E2225" t="s">
        <v>285</v>
      </c>
      <c r="F2225" t="s">
        <v>97</v>
      </c>
      <c r="G2225">
        <v>11014</v>
      </c>
      <c r="H2225" t="s">
        <v>425</v>
      </c>
      <c r="I2225">
        <v>2</v>
      </c>
      <c r="J2225" t="s">
        <v>102</v>
      </c>
      <c r="K2225" s="19">
        <v>0.35416666666666669</v>
      </c>
      <c r="L2225" s="19">
        <v>0.5</v>
      </c>
      <c r="M2225">
        <v>3.5</v>
      </c>
      <c r="N2225">
        <v>0</v>
      </c>
      <c r="O2225">
        <v>76</v>
      </c>
      <c r="P2225">
        <v>76</v>
      </c>
      <c r="Q2225" t="s">
        <v>97</v>
      </c>
      <c r="R2225">
        <v>0</v>
      </c>
      <c r="S2225" s="19">
        <v>0.45833333333333331</v>
      </c>
      <c r="U2225" s="19"/>
      <c r="V2225" t="s">
        <v>97</v>
      </c>
      <c r="W2225">
        <v>3.5</v>
      </c>
      <c r="X2225" t="s">
        <v>100</v>
      </c>
      <c r="Y2225" t="b">
        <v>0</v>
      </c>
    </row>
    <row r="2226" spans="1:25" x14ac:dyDescent="0.25">
      <c r="A2226" t="s">
        <v>92</v>
      </c>
      <c r="B2226" t="s">
        <v>447</v>
      </c>
      <c r="C2226" t="s">
        <v>320</v>
      </c>
      <c r="D2226" t="s">
        <v>172</v>
      </c>
      <c r="E2226" t="s">
        <v>285</v>
      </c>
      <c r="F2226" t="s">
        <v>97</v>
      </c>
      <c r="G2226">
        <v>11014</v>
      </c>
      <c r="H2226" t="s">
        <v>425</v>
      </c>
      <c r="I2226">
        <v>2</v>
      </c>
      <c r="J2226" t="s">
        <v>103</v>
      </c>
      <c r="K2226" s="19">
        <v>0.35416666666666669</v>
      </c>
      <c r="L2226" s="19">
        <v>0.5</v>
      </c>
      <c r="M2226">
        <v>3.5</v>
      </c>
      <c r="N2226">
        <v>0</v>
      </c>
      <c r="O2226">
        <v>76</v>
      </c>
      <c r="P2226">
        <v>76</v>
      </c>
      <c r="Q2226" t="s">
        <v>97</v>
      </c>
      <c r="R2226">
        <v>0</v>
      </c>
      <c r="S2226" s="19">
        <v>0.45833333333333331</v>
      </c>
      <c r="U2226" s="19"/>
      <c r="V2226" t="s">
        <v>97</v>
      </c>
      <c r="W2226">
        <v>3.5</v>
      </c>
      <c r="X2226" t="s">
        <v>100</v>
      </c>
      <c r="Y2226" t="b">
        <v>0</v>
      </c>
    </row>
    <row r="2227" spans="1:25" x14ac:dyDescent="0.25">
      <c r="A2227" t="s">
        <v>92</v>
      </c>
      <c r="B2227" t="s">
        <v>447</v>
      </c>
      <c r="C2227" t="s">
        <v>320</v>
      </c>
      <c r="D2227" t="s">
        <v>172</v>
      </c>
      <c r="E2227" t="s">
        <v>285</v>
      </c>
      <c r="F2227" t="s">
        <v>460</v>
      </c>
      <c r="G2227">
        <v>11014</v>
      </c>
      <c r="H2227" t="s">
        <v>425</v>
      </c>
      <c r="I2227">
        <v>1</v>
      </c>
      <c r="J2227" t="s">
        <v>99</v>
      </c>
      <c r="K2227" s="19">
        <v>0.35416666666666669</v>
      </c>
      <c r="L2227" s="19">
        <v>0.5</v>
      </c>
      <c r="M2227">
        <v>3.5</v>
      </c>
      <c r="N2227">
        <v>0</v>
      </c>
      <c r="O2227">
        <v>76</v>
      </c>
      <c r="P2227">
        <v>76</v>
      </c>
      <c r="Q2227" t="s">
        <v>97</v>
      </c>
      <c r="R2227">
        <v>0</v>
      </c>
      <c r="S2227" s="19">
        <v>0.45833333333333331</v>
      </c>
      <c r="U2227" s="19"/>
      <c r="V2227" t="s">
        <v>97</v>
      </c>
      <c r="W2227">
        <v>3.5</v>
      </c>
      <c r="X2227" t="s">
        <v>100</v>
      </c>
      <c r="Y2227" t="b">
        <v>0</v>
      </c>
    </row>
    <row r="2228" spans="1:25" x14ac:dyDescent="0.25">
      <c r="A2228" t="s">
        <v>92</v>
      </c>
      <c r="B2228" t="s">
        <v>447</v>
      </c>
      <c r="C2228" t="s">
        <v>320</v>
      </c>
      <c r="D2228" t="s">
        <v>172</v>
      </c>
      <c r="E2228" t="s">
        <v>287</v>
      </c>
      <c r="F2228" t="s">
        <v>97</v>
      </c>
      <c r="G2228">
        <v>12388</v>
      </c>
      <c r="H2228" t="s">
        <v>411</v>
      </c>
      <c r="I2228">
        <v>1</v>
      </c>
      <c r="J2228" t="s">
        <v>99</v>
      </c>
      <c r="K2228" s="19">
        <v>0.45833333333333331</v>
      </c>
      <c r="L2228" s="19">
        <v>0.64583333333333337</v>
      </c>
      <c r="M2228">
        <v>4.5</v>
      </c>
      <c r="N2228">
        <v>161.24</v>
      </c>
      <c r="O2228">
        <v>76</v>
      </c>
      <c r="P2228">
        <v>76</v>
      </c>
      <c r="Q2228" t="s">
        <v>97</v>
      </c>
      <c r="R2228">
        <v>30</v>
      </c>
      <c r="S2228" s="19">
        <v>0.625</v>
      </c>
      <c r="T2228">
        <v>0</v>
      </c>
      <c r="U2228" s="19"/>
      <c r="V2228" t="s">
        <v>97</v>
      </c>
      <c r="W2228">
        <v>4</v>
      </c>
      <c r="X2228" t="s">
        <v>100</v>
      </c>
      <c r="Y2228" t="b">
        <v>0</v>
      </c>
    </row>
    <row r="2229" spans="1:25" x14ac:dyDescent="0.25">
      <c r="A2229" t="s">
        <v>92</v>
      </c>
      <c r="B2229" t="s">
        <v>447</v>
      </c>
      <c r="C2229" t="s">
        <v>320</v>
      </c>
      <c r="D2229" t="s">
        <v>172</v>
      </c>
      <c r="E2229" t="s">
        <v>287</v>
      </c>
      <c r="F2229" t="s">
        <v>97</v>
      </c>
      <c r="G2229">
        <v>12388</v>
      </c>
      <c r="H2229" t="s">
        <v>411</v>
      </c>
      <c r="I2229">
        <v>1</v>
      </c>
      <c r="J2229" t="s">
        <v>102</v>
      </c>
      <c r="K2229" s="19">
        <v>0.45833333333333331</v>
      </c>
      <c r="L2229" s="19">
        <v>0.64583333333333337</v>
      </c>
      <c r="M2229">
        <v>4.5</v>
      </c>
      <c r="N2229">
        <v>161.24</v>
      </c>
      <c r="O2229">
        <v>76</v>
      </c>
      <c r="P2229">
        <v>76</v>
      </c>
      <c r="Q2229" t="s">
        <v>97</v>
      </c>
      <c r="R2229">
        <v>30</v>
      </c>
      <c r="S2229" s="19">
        <v>0.625</v>
      </c>
      <c r="T2229">
        <v>0</v>
      </c>
      <c r="U2229" s="19">
        <v>0.41666666666666669</v>
      </c>
      <c r="V2229" t="s">
        <v>97</v>
      </c>
      <c r="W2229">
        <v>4</v>
      </c>
      <c r="X2229" t="s">
        <v>100</v>
      </c>
      <c r="Y2229" t="b">
        <v>0</v>
      </c>
    </row>
    <row r="2230" spans="1:25" x14ac:dyDescent="0.25">
      <c r="A2230" t="s">
        <v>92</v>
      </c>
      <c r="B2230" t="s">
        <v>447</v>
      </c>
      <c r="C2230" t="s">
        <v>320</v>
      </c>
      <c r="D2230" t="s">
        <v>172</v>
      </c>
      <c r="E2230" t="s">
        <v>287</v>
      </c>
      <c r="F2230" t="s">
        <v>97</v>
      </c>
      <c r="G2230">
        <v>12388</v>
      </c>
      <c r="H2230" t="s">
        <v>411</v>
      </c>
      <c r="I2230">
        <v>2</v>
      </c>
      <c r="J2230" t="s">
        <v>102</v>
      </c>
      <c r="K2230" s="19">
        <v>0.45833333333333331</v>
      </c>
      <c r="L2230" s="19">
        <v>0.64583333333333337</v>
      </c>
      <c r="M2230">
        <v>4.5</v>
      </c>
      <c r="N2230">
        <v>161.24</v>
      </c>
      <c r="O2230">
        <v>76</v>
      </c>
      <c r="P2230">
        <v>76</v>
      </c>
      <c r="Q2230" t="s">
        <v>97</v>
      </c>
      <c r="R2230">
        <v>30</v>
      </c>
      <c r="S2230" s="19">
        <v>0.625</v>
      </c>
      <c r="T2230">
        <v>0</v>
      </c>
      <c r="U2230" s="19">
        <v>0.41666666666666669</v>
      </c>
      <c r="V2230" t="s">
        <v>97</v>
      </c>
      <c r="W2230">
        <v>4</v>
      </c>
      <c r="X2230" t="s">
        <v>100</v>
      </c>
      <c r="Y2230" t="b">
        <v>0</v>
      </c>
    </row>
    <row r="2231" spans="1:25" x14ac:dyDescent="0.25">
      <c r="A2231" t="s">
        <v>92</v>
      </c>
      <c r="B2231" t="s">
        <v>447</v>
      </c>
      <c r="C2231" t="s">
        <v>320</v>
      </c>
      <c r="D2231" t="s">
        <v>172</v>
      </c>
      <c r="E2231" t="s">
        <v>287</v>
      </c>
      <c r="F2231" t="s">
        <v>460</v>
      </c>
      <c r="G2231">
        <v>12388</v>
      </c>
      <c r="H2231" t="s">
        <v>411</v>
      </c>
      <c r="I2231">
        <v>2</v>
      </c>
      <c r="J2231" t="s">
        <v>99</v>
      </c>
      <c r="K2231" s="19">
        <v>0.29166666666666669</v>
      </c>
      <c r="L2231" s="19">
        <v>0.64583333333333337</v>
      </c>
      <c r="M2231">
        <v>8.5</v>
      </c>
      <c r="N2231">
        <v>322.48</v>
      </c>
      <c r="O2231">
        <v>76</v>
      </c>
      <c r="P2231">
        <v>76</v>
      </c>
      <c r="Q2231" t="s">
        <v>97</v>
      </c>
      <c r="R2231">
        <v>30</v>
      </c>
      <c r="S2231" s="19">
        <v>0.54166666666666663</v>
      </c>
      <c r="T2231">
        <v>0</v>
      </c>
      <c r="U2231" s="19"/>
      <c r="V2231" t="s">
        <v>463</v>
      </c>
      <c r="W2231">
        <v>8</v>
      </c>
      <c r="X2231" t="s">
        <v>100</v>
      </c>
      <c r="Y2231" t="b">
        <v>0</v>
      </c>
    </row>
    <row r="2232" spans="1:25" x14ac:dyDescent="0.25">
      <c r="A2232" t="s">
        <v>92</v>
      </c>
      <c r="B2232" t="s">
        <v>464</v>
      </c>
      <c r="C2232" t="s">
        <v>306</v>
      </c>
      <c r="D2232" t="s">
        <v>109</v>
      </c>
      <c r="E2232" t="s">
        <v>110</v>
      </c>
      <c r="F2232" t="s">
        <v>97</v>
      </c>
      <c r="G2232">
        <v>18235</v>
      </c>
      <c r="H2232" t="s">
        <v>465</v>
      </c>
      <c r="I2232">
        <v>1</v>
      </c>
      <c r="J2232" t="s">
        <v>105</v>
      </c>
      <c r="K2232" s="19">
        <v>0.4375</v>
      </c>
      <c r="L2232" s="19">
        <v>0.79166666666666663</v>
      </c>
      <c r="M2232">
        <v>8.5</v>
      </c>
      <c r="N2232">
        <v>235.12</v>
      </c>
      <c r="O2232">
        <v>60</v>
      </c>
      <c r="P2232">
        <v>76</v>
      </c>
      <c r="Q2232" t="s">
        <v>97</v>
      </c>
      <c r="R2232">
        <v>30</v>
      </c>
      <c r="S2232" s="19">
        <v>0.58333333333333337</v>
      </c>
      <c r="T2232">
        <v>0</v>
      </c>
      <c r="U2232" s="19">
        <v>0.54166666666666663</v>
      </c>
      <c r="V2232" t="s">
        <v>97</v>
      </c>
      <c r="W2232">
        <v>8</v>
      </c>
      <c r="X2232" t="s">
        <v>100</v>
      </c>
      <c r="Y2232" t="b">
        <v>0</v>
      </c>
    </row>
    <row r="2233" spans="1:25" x14ac:dyDescent="0.25">
      <c r="A2233" t="s">
        <v>92</v>
      </c>
      <c r="B2233" t="s">
        <v>464</v>
      </c>
      <c r="C2233" t="s">
        <v>306</v>
      </c>
      <c r="D2233" t="s">
        <v>109</v>
      </c>
      <c r="E2233" t="s">
        <v>110</v>
      </c>
      <c r="F2233" t="s">
        <v>97</v>
      </c>
      <c r="G2233">
        <v>18235</v>
      </c>
      <c r="H2233" t="s">
        <v>465</v>
      </c>
      <c r="I2233">
        <v>1</v>
      </c>
      <c r="J2233" t="s">
        <v>99</v>
      </c>
      <c r="K2233" s="19">
        <v>0.4375</v>
      </c>
      <c r="L2233" s="19">
        <v>0.79166666666666663</v>
      </c>
      <c r="M2233">
        <v>8.5</v>
      </c>
      <c r="N2233">
        <v>235.12</v>
      </c>
      <c r="O2233">
        <v>60</v>
      </c>
      <c r="P2233">
        <v>76</v>
      </c>
      <c r="Q2233" t="s">
        <v>97</v>
      </c>
      <c r="R2233">
        <v>30</v>
      </c>
      <c r="S2233" s="19">
        <v>0.58333333333333337</v>
      </c>
      <c r="T2233">
        <v>0</v>
      </c>
      <c r="U2233" s="19">
        <v>0.54166666666666663</v>
      </c>
      <c r="V2233" t="s">
        <v>97</v>
      </c>
      <c r="W2233">
        <v>8</v>
      </c>
      <c r="X2233" t="s">
        <v>100</v>
      </c>
      <c r="Y2233" t="b">
        <v>0</v>
      </c>
    </row>
    <row r="2234" spans="1:25" x14ac:dyDescent="0.25">
      <c r="A2234" t="s">
        <v>92</v>
      </c>
      <c r="B2234" t="s">
        <v>464</v>
      </c>
      <c r="C2234" t="s">
        <v>306</v>
      </c>
      <c r="D2234" t="s">
        <v>109</v>
      </c>
      <c r="E2234" t="s">
        <v>110</v>
      </c>
      <c r="F2234" t="s">
        <v>97</v>
      </c>
      <c r="G2234">
        <v>18235</v>
      </c>
      <c r="H2234" t="s">
        <v>465</v>
      </c>
      <c r="I2234">
        <v>1</v>
      </c>
      <c r="J2234" t="s">
        <v>113</v>
      </c>
      <c r="K2234" s="19">
        <v>0.4375</v>
      </c>
      <c r="L2234" s="19">
        <v>0.79166666666666663</v>
      </c>
      <c r="M2234">
        <v>8.5</v>
      </c>
      <c r="N2234">
        <v>352.68</v>
      </c>
      <c r="O2234">
        <v>60</v>
      </c>
      <c r="P2234">
        <v>76</v>
      </c>
      <c r="Q2234" t="s">
        <v>97</v>
      </c>
      <c r="R2234">
        <v>30</v>
      </c>
      <c r="S2234" s="19">
        <v>0.58333333333333337</v>
      </c>
      <c r="T2234">
        <v>0</v>
      </c>
      <c r="U2234" s="19">
        <v>0.54166666666666663</v>
      </c>
      <c r="V2234" t="s">
        <v>97</v>
      </c>
      <c r="W2234">
        <v>8</v>
      </c>
      <c r="X2234" t="s">
        <v>100</v>
      </c>
      <c r="Y2234" t="b">
        <v>0</v>
      </c>
    </row>
    <row r="2235" spans="1:25" x14ac:dyDescent="0.25">
      <c r="A2235" t="s">
        <v>92</v>
      </c>
      <c r="B2235" t="s">
        <v>464</v>
      </c>
      <c r="C2235" t="s">
        <v>306</v>
      </c>
      <c r="D2235" t="s">
        <v>109</v>
      </c>
      <c r="E2235" t="s">
        <v>110</v>
      </c>
      <c r="F2235" t="s">
        <v>97</v>
      </c>
      <c r="G2235">
        <v>18235</v>
      </c>
      <c r="H2235" t="s">
        <v>465</v>
      </c>
      <c r="I2235">
        <v>1</v>
      </c>
      <c r="J2235" t="s">
        <v>114</v>
      </c>
      <c r="K2235" s="19">
        <v>0.4375</v>
      </c>
      <c r="L2235" s="19">
        <v>0.79166666666666663</v>
      </c>
      <c r="M2235">
        <v>8.5</v>
      </c>
      <c r="N2235">
        <v>411.46</v>
      </c>
      <c r="O2235">
        <v>60</v>
      </c>
      <c r="P2235">
        <v>76</v>
      </c>
      <c r="Q2235" t="s">
        <v>97</v>
      </c>
      <c r="R2235">
        <v>30</v>
      </c>
      <c r="S2235" s="19">
        <v>0.58333333333333337</v>
      </c>
      <c r="T2235">
        <v>0</v>
      </c>
      <c r="U2235" s="19">
        <v>0.54166666666666663</v>
      </c>
      <c r="V2235" t="s">
        <v>97</v>
      </c>
      <c r="W2235">
        <v>8</v>
      </c>
      <c r="X2235" t="s">
        <v>100</v>
      </c>
      <c r="Y2235" t="b">
        <v>0</v>
      </c>
    </row>
    <row r="2236" spans="1:25" x14ac:dyDescent="0.25">
      <c r="A2236" t="s">
        <v>92</v>
      </c>
      <c r="B2236" t="s">
        <v>464</v>
      </c>
      <c r="C2236" t="s">
        <v>306</v>
      </c>
      <c r="D2236" t="s">
        <v>109</v>
      </c>
      <c r="E2236" t="s">
        <v>110</v>
      </c>
      <c r="F2236" t="s">
        <v>97</v>
      </c>
      <c r="G2236">
        <v>18235</v>
      </c>
      <c r="H2236" t="s">
        <v>465</v>
      </c>
      <c r="I2236">
        <v>2</v>
      </c>
      <c r="J2236" t="s">
        <v>105</v>
      </c>
      <c r="K2236" s="19">
        <v>0.4375</v>
      </c>
      <c r="L2236" s="19">
        <v>0.79166666666666663</v>
      </c>
      <c r="M2236">
        <v>8.5</v>
      </c>
      <c r="N2236">
        <v>235.12</v>
      </c>
      <c r="O2236">
        <v>60</v>
      </c>
      <c r="P2236">
        <v>76</v>
      </c>
      <c r="Q2236" t="s">
        <v>97</v>
      </c>
      <c r="R2236">
        <v>30</v>
      </c>
      <c r="S2236" s="19">
        <v>0.58333333333333337</v>
      </c>
      <c r="T2236">
        <v>0</v>
      </c>
      <c r="U2236" s="19">
        <v>0.54166666666666663</v>
      </c>
      <c r="V2236" t="s">
        <v>97</v>
      </c>
      <c r="W2236">
        <v>8</v>
      </c>
      <c r="X2236" t="s">
        <v>100</v>
      </c>
      <c r="Y2236" t="b">
        <v>0</v>
      </c>
    </row>
    <row r="2237" spans="1:25" x14ac:dyDescent="0.25">
      <c r="A2237" t="s">
        <v>92</v>
      </c>
      <c r="B2237" t="s">
        <v>464</v>
      </c>
      <c r="C2237" t="s">
        <v>306</v>
      </c>
      <c r="D2237" t="s">
        <v>109</v>
      </c>
      <c r="E2237" t="s">
        <v>110</v>
      </c>
      <c r="F2237" t="s">
        <v>97</v>
      </c>
      <c r="G2237">
        <v>18235</v>
      </c>
      <c r="H2237" t="s">
        <v>465</v>
      </c>
      <c r="I2237">
        <v>2</v>
      </c>
      <c r="J2237" t="s">
        <v>99</v>
      </c>
      <c r="K2237" s="19">
        <v>0.4375</v>
      </c>
      <c r="L2237" s="19">
        <v>0.79166666666666663</v>
      </c>
      <c r="M2237">
        <v>8.5</v>
      </c>
      <c r="N2237">
        <v>235.12</v>
      </c>
      <c r="O2237">
        <v>60</v>
      </c>
      <c r="P2237">
        <v>76</v>
      </c>
      <c r="Q2237" t="s">
        <v>97</v>
      </c>
      <c r="R2237">
        <v>30</v>
      </c>
      <c r="S2237" s="19">
        <v>0.58333333333333337</v>
      </c>
      <c r="T2237">
        <v>0</v>
      </c>
      <c r="U2237" s="19">
        <v>0.54166666666666663</v>
      </c>
      <c r="V2237" t="s">
        <v>97</v>
      </c>
      <c r="W2237">
        <v>8</v>
      </c>
      <c r="X2237" t="s">
        <v>100</v>
      </c>
      <c r="Y2237" t="b">
        <v>0</v>
      </c>
    </row>
    <row r="2238" spans="1:25" x14ac:dyDescent="0.25">
      <c r="A2238" t="s">
        <v>92</v>
      </c>
      <c r="B2238" t="s">
        <v>464</v>
      </c>
      <c r="C2238" t="s">
        <v>306</v>
      </c>
      <c r="D2238" t="s">
        <v>109</v>
      </c>
      <c r="E2238" t="s">
        <v>110</v>
      </c>
      <c r="F2238" t="s">
        <v>97</v>
      </c>
      <c r="G2238">
        <v>18235</v>
      </c>
      <c r="H2238" t="s">
        <v>465</v>
      </c>
      <c r="I2238">
        <v>2</v>
      </c>
      <c r="J2238" t="s">
        <v>113</v>
      </c>
      <c r="K2238" s="19">
        <v>0.4375</v>
      </c>
      <c r="L2238" s="19">
        <v>0.79166666666666663</v>
      </c>
      <c r="M2238">
        <v>8.5</v>
      </c>
      <c r="N2238">
        <v>587.79999999999995</v>
      </c>
      <c r="O2238">
        <v>60</v>
      </c>
      <c r="P2238">
        <v>76</v>
      </c>
      <c r="Q2238" t="s">
        <v>97</v>
      </c>
      <c r="R2238">
        <v>30</v>
      </c>
      <c r="S2238" s="19">
        <v>0.58333333333333337</v>
      </c>
      <c r="T2238">
        <v>0</v>
      </c>
      <c r="U2238" s="19">
        <v>0.54166666666666663</v>
      </c>
      <c r="V2238" t="s">
        <v>97</v>
      </c>
      <c r="W2238">
        <v>8</v>
      </c>
      <c r="X2238" t="s">
        <v>100</v>
      </c>
      <c r="Y2238" t="b">
        <v>0</v>
      </c>
    </row>
    <row r="2239" spans="1:25" x14ac:dyDescent="0.25">
      <c r="A2239" t="s">
        <v>92</v>
      </c>
      <c r="B2239" t="s">
        <v>464</v>
      </c>
      <c r="C2239" t="s">
        <v>306</v>
      </c>
      <c r="D2239" t="s">
        <v>109</v>
      </c>
      <c r="E2239" t="s">
        <v>110</v>
      </c>
      <c r="F2239" t="s">
        <v>97</v>
      </c>
      <c r="G2239">
        <v>18235</v>
      </c>
      <c r="H2239" t="s">
        <v>465</v>
      </c>
      <c r="I2239">
        <v>2</v>
      </c>
      <c r="J2239" t="s">
        <v>114</v>
      </c>
      <c r="K2239" s="19">
        <v>0.4375</v>
      </c>
      <c r="L2239" s="19">
        <v>0.79166666666666663</v>
      </c>
      <c r="M2239">
        <v>8.5</v>
      </c>
      <c r="N2239">
        <v>411.46</v>
      </c>
      <c r="O2239">
        <v>60</v>
      </c>
      <c r="P2239">
        <v>76</v>
      </c>
      <c r="Q2239" t="s">
        <v>97</v>
      </c>
      <c r="R2239">
        <v>30</v>
      </c>
      <c r="S2239" s="19">
        <v>0.58333333333333337</v>
      </c>
      <c r="T2239">
        <v>0</v>
      </c>
      <c r="U2239" s="19">
        <v>0.54166666666666663</v>
      </c>
      <c r="V2239" t="s">
        <v>97</v>
      </c>
      <c r="W2239">
        <v>8</v>
      </c>
      <c r="X2239" t="s">
        <v>100</v>
      </c>
      <c r="Y2239" t="b">
        <v>0</v>
      </c>
    </row>
    <row r="2240" spans="1:25" x14ac:dyDescent="0.25">
      <c r="A2240" t="s">
        <v>92</v>
      </c>
      <c r="B2240" t="s">
        <v>464</v>
      </c>
      <c r="C2240" t="s">
        <v>306</v>
      </c>
      <c r="D2240" t="s">
        <v>109</v>
      </c>
      <c r="E2240" t="s">
        <v>110</v>
      </c>
      <c r="F2240" t="s">
        <v>97</v>
      </c>
      <c r="G2240">
        <v>23836</v>
      </c>
      <c r="H2240" t="s">
        <v>466</v>
      </c>
      <c r="I2240">
        <v>1</v>
      </c>
      <c r="J2240" t="s">
        <v>101</v>
      </c>
      <c r="K2240" s="19">
        <v>0.4375</v>
      </c>
      <c r="L2240" s="19">
        <v>0.79166666666666663</v>
      </c>
      <c r="M2240">
        <v>8.5</v>
      </c>
      <c r="N2240">
        <v>232.4</v>
      </c>
      <c r="O2240">
        <v>40</v>
      </c>
      <c r="P2240">
        <v>76</v>
      </c>
      <c r="Q2240" t="s">
        <v>97</v>
      </c>
      <c r="R2240">
        <v>30</v>
      </c>
      <c r="S2240" s="19">
        <v>0.58333333333333337</v>
      </c>
      <c r="T2240">
        <v>0</v>
      </c>
      <c r="U2240" s="19">
        <v>0.54166666666666663</v>
      </c>
      <c r="V2240" t="s">
        <v>97</v>
      </c>
      <c r="W2240">
        <v>8</v>
      </c>
      <c r="X2240" t="s">
        <v>100</v>
      </c>
      <c r="Y2240" t="b">
        <v>0</v>
      </c>
    </row>
    <row r="2241" spans="1:25" x14ac:dyDescent="0.25">
      <c r="A2241" t="s">
        <v>92</v>
      </c>
      <c r="B2241" t="s">
        <v>464</v>
      </c>
      <c r="C2241" t="s">
        <v>306</v>
      </c>
      <c r="D2241" t="s">
        <v>109</v>
      </c>
      <c r="E2241" t="s">
        <v>110</v>
      </c>
      <c r="F2241" t="s">
        <v>97</v>
      </c>
      <c r="G2241">
        <v>23836</v>
      </c>
      <c r="H2241" t="s">
        <v>466</v>
      </c>
      <c r="I2241">
        <v>2</v>
      </c>
      <c r="J2241" t="s">
        <v>101</v>
      </c>
      <c r="K2241" s="19">
        <v>0.4375</v>
      </c>
      <c r="L2241" s="19">
        <v>0.79166666666666663</v>
      </c>
      <c r="M2241">
        <v>8.5</v>
      </c>
      <c r="N2241">
        <v>232.4</v>
      </c>
      <c r="O2241">
        <v>40</v>
      </c>
      <c r="P2241">
        <v>76</v>
      </c>
      <c r="Q2241" t="s">
        <v>97</v>
      </c>
      <c r="R2241">
        <v>30</v>
      </c>
      <c r="S2241" s="19">
        <v>0.58333333333333337</v>
      </c>
      <c r="T2241">
        <v>0</v>
      </c>
      <c r="U2241" s="19">
        <v>0.54166666666666663</v>
      </c>
      <c r="V2241" t="s">
        <v>97</v>
      </c>
      <c r="W2241">
        <v>8</v>
      </c>
      <c r="X2241" t="s">
        <v>100</v>
      </c>
      <c r="Y2241" t="b">
        <v>0</v>
      </c>
    </row>
    <row r="2242" spans="1:25" x14ac:dyDescent="0.25">
      <c r="A2242" t="s">
        <v>92</v>
      </c>
      <c r="B2242" t="s">
        <v>464</v>
      </c>
      <c r="C2242" t="s">
        <v>306</v>
      </c>
      <c r="D2242" t="s">
        <v>109</v>
      </c>
      <c r="E2242" t="s">
        <v>115</v>
      </c>
      <c r="F2242" t="s">
        <v>97</v>
      </c>
      <c r="H2242" t="s">
        <v>97</v>
      </c>
      <c r="I2242">
        <v>1</v>
      </c>
      <c r="J2242" t="s">
        <v>105</v>
      </c>
      <c r="K2242" s="19">
        <v>0.29166666666666669</v>
      </c>
      <c r="L2242" s="19">
        <v>0.625</v>
      </c>
      <c r="M2242">
        <v>8</v>
      </c>
      <c r="N2242">
        <v>211.43</v>
      </c>
      <c r="O2242">
        <v>0</v>
      </c>
      <c r="P2242">
        <v>0</v>
      </c>
      <c r="Q2242" t="s">
        <v>97</v>
      </c>
      <c r="R2242">
        <v>30</v>
      </c>
      <c r="S2242" s="19">
        <v>0.5</v>
      </c>
      <c r="T2242">
        <v>0</v>
      </c>
      <c r="U2242" s="19">
        <v>0.54166666666666663</v>
      </c>
      <c r="V2242" t="s">
        <v>97</v>
      </c>
      <c r="W2242">
        <v>7.5</v>
      </c>
      <c r="X2242" t="s">
        <v>100</v>
      </c>
      <c r="Y2242" t="b">
        <v>0</v>
      </c>
    </row>
    <row r="2243" spans="1:25" x14ac:dyDescent="0.25">
      <c r="A2243" t="s">
        <v>92</v>
      </c>
      <c r="B2243" t="s">
        <v>464</v>
      </c>
      <c r="C2243" t="s">
        <v>306</v>
      </c>
      <c r="D2243" t="s">
        <v>109</v>
      </c>
      <c r="E2243" t="s">
        <v>115</v>
      </c>
      <c r="F2243" t="s">
        <v>97</v>
      </c>
      <c r="H2243" t="s">
        <v>97</v>
      </c>
      <c r="I2243">
        <v>1</v>
      </c>
      <c r="J2243" t="s">
        <v>105</v>
      </c>
      <c r="K2243" s="19">
        <v>0.58333333333333337</v>
      </c>
      <c r="L2243" s="19">
        <v>0.79166666666666663</v>
      </c>
      <c r="M2243">
        <v>5</v>
      </c>
      <c r="N2243">
        <v>158.57</v>
      </c>
      <c r="O2243">
        <v>0</v>
      </c>
      <c r="P2243">
        <v>0</v>
      </c>
      <c r="Q2243" t="s">
        <v>97</v>
      </c>
      <c r="R2243">
        <v>0</v>
      </c>
      <c r="S2243" s="19">
        <v>0</v>
      </c>
      <c r="T2243">
        <v>0</v>
      </c>
      <c r="U2243" s="19">
        <v>0.54166666666666663</v>
      </c>
      <c r="V2243" t="s">
        <v>97</v>
      </c>
      <c r="W2243">
        <v>5</v>
      </c>
      <c r="X2243" t="s">
        <v>100</v>
      </c>
      <c r="Y2243" t="b">
        <v>0</v>
      </c>
    </row>
    <row r="2244" spans="1:25" x14ac:dyDescent="0.25">
      <c r="A2244" t="s">
        <v>92</v>
      </c>
      <c r="B2244" t="s">
        <v>464</v>
      </c>
      <c r="C2244" t="s">
        <v>306</v>
      </c>
      <c r="D2244" t="s">
        <v>109</v>
      </c>
      <c r="E2244" t="s">
        <v>115</v>
      </c>
      <c r="F2244" t="s">
        <v>97</v>
      </c>
      <c r="H2244" t="s">
        <v>97</v>
      </c>
      <c r="I2244">
        <v>1</v>
      </c>
      <c r="J2244" t="s">
        <v>99</v>
      </c>
      <c r="K2244" s="19">
        <v>0.29166666666666669</v>
      </c>
      <c r="L2244" s="19">
        <v>0.625</v>
      </c>
      <c r="M2244">
        <v>8</v>
      </c>
      <c r="N2244">
        <v>211.43</v>
      </c>
      <c r="O2244">
        <v>0</v>
      </c>
      <c r="P2244">
        <v>0</v>
      </c>
      <c r="Q2244" t="s">
        <v>97</v>
      </c>
      <c r="R2244">
        <v>30</v>
      </c>
      <c r="S2244" s="19">
        <v>0.5</v>
      </c>
      <c r="T2244">
        <v>0</v>
      </c>
      <c r="U2244" s="19">
        <v>0.54166666666666663</v>
      </c>
      <c r="V2244" t="s">
        <v>97</v>
      </c>
      <c r="W2244">
        <v>7.5</v>
      </c>
      <c r="X2244" t="s">
        <v>100</v>
      </c>
      <c r="Y2244" t="b">
        <v>0</v>
      </c>
    </row>
    <row r="2245" spans="1:25" x14ac:dyDescent="0.25">
      <c r="A2245" t="s">
        <v>92</v>
      </c>
      <c r="B2245" t="s">
        <v>464</v>
      </c>
      <c r="C2245" t="s">
        <v>306</v>
      </c>
      <c r="D2245" t="s">
        <v>109</v>
      </c>
      <c r="E2245" t="s">
        <v>115</v>
      </c>
      <c r="F2245" t="s">
        <v>97</v>
      </c>
      <c r="H2245" t="s">
        <v>97</v>
      </c>
      <c r="I2245">
        <v>1</v>
      </c>
      <c r="J2245" t="s">
        <v>99</v>
      </c>
      <c r="K2245" s="19">
        <v>0.58333333333333337</v>
      </c>
      <c r="L2245" s="19">
        <v>0.79166666666666663</v>
      </c>
      <c r="M2245">
        <v>5</v>
      </c>
      <c r="N2245">
        <v>158.57</v>
      </c>
      <c r="O2245">
        <v>0</v>
      </c>
      <c r="P2245">
        <v>0</v>
      </c>
      <c r="Q2245" t="s">
        <v>97</v>
      </c>
      <c r="R2245">
        <v>0</v>
      </c>
      <c r="S2245" s="19">
        <v>0</v>
      </c>
      <c r="T2245">
        <v>0</v>
      </c>
      <c r="U2245" s="19">
        <v>0.54166666666666663</v>
      </c>
      <c r="V2245" t="s">
        <v>97</v>
      </c>
      <c r="W2245">
        <v>5</v>
      </c>
      <c r="X2245" t="s">
        <v>100</v>
      </c>
      <c r="Y2245" t="b">
        <v>0</v>
      </c>
    </row>
    <row r="2246" spans="1:25" x14ac:dyDescent="0.25">
      <c r="A2246" t="s">
        <v>92</v>
      </c>
      <c r="B2246" t="s">
        <v>464</v>
      </c>
      <c r="C2246" t="s">
        <v>306</v>
      </c>
      <c r="D2246" t="s">
        <v>109</v>
      </c>
      <c r="E2246" t="s">
        <v>115</v>
      </c>
      <c r="F2246" t="s">
        <v>97</v>
      </c>
      <c r="H2246" t="s">
        <v>97</v>
      </c>
      <c r="I2246">
        <v>1</v>
      </c>
      <c r="J2246" t="s">
        <v>113</v>
      </c>
      <c r="K2246" s="19">
        <v>0.25</v>
      </c>
      <c r="L2246" s="19">
        <v>0.60416666666666663</v>
      </c>
      <c r="M2246">
        <v>8.5</v>
      </c>
      <c r="N2246">
        <v>338.28</v>
      </c>
      <c r="O2246">
        <v>0</v>
      </c>
      <c r="P2246">
        <v>0</v>
      </c>
      <c r="Q2246" t="s">
        <v>97</v>
      </c>
      <c r="R2246">
        <v>30</v>
      </c>
      <c r="S2246" s="19">
        <v>0.45833333333333331</v>
      </c>
      <c r="T2246">
        <v>0</v>
      </c>
      <c r="U2246" s="19">
        <v>0.46458333333333335</v>
      </c>
      <c r="V2246" t="s">
        <v>97</v>
      </c>
      <c r="W2246">
        <v>8</v>
      </c>
      <c r="X2246" t="s">
        <v>100</v>
      </c>
      <c r="Y2246" t="b">
        <v>0</v>
      </c>
    </row>
    <row r="2247" spans="1:25" x14ac:dyDescent="0.25">
      <c r="A2247" t="s">
        <v>92</v>
      </c>
      <c r="B2247" t="s">
        <v>464</v>
      </c>
      <c r="C2247" t="s">
        <v>306</v>
      </c>
      <c r="D2247" t="s">
        <v>109</v>
      </c>
      <c r="E2247" t="s">
        <v>115</v>
      </c>
      <c r="F2247" t="s">
        <v>97</v>
      </c>
      <c r="H2247" t="s">
        <v>97</v>
      </c>
      <c r="I2247">
        <v>1</v>
      </c>
      <c r="J2247" t="s">
        <v>113</v>
      </c>
      <c r="K2247" s="19">
        <v>0.29166666666666669</v>
      </c>
      <c r="L2247" s="19">
        <v>0.625</v>
      </c>
      <c r="M2247">
        <v>8</v>
      </c>
      <c r="N2247">
        <v>317.14</v>
      </c>
      <c r="O2247">
        <v>0</v>
      </c>
      <c r="P2247">
        <v>0</v>
      </c>
      <c r="Q2247" t="s">
        <v>97</v>
      </c>
      <c r="R2247">
        <v>30</v>
      </c>
      <c r="S2247" s="19">
        <v>0.5</v>
      </c>
      <c r="T2247">
        <v>0</v>
      </c>
      <c r="U2247" s="19">
        <v>0.54166666666666663</v>
      </c>
      <c r="V2247" t="s">
        <v>97</v>
      </c>
      <c r="W2247">
        <v>7.5</v>
      </c>
      <c r="X2247" t="s">
        <v>100</v>
      </c>
      <c r="Y2247" t="b">
        <v>0</v>
      </c>
    </row>
    <row r="2248" spans="1:25" x14ac:dyDescent="0.25">
      <c r="A2248" t="s">
        <v>92</v>
      </c>
      <c r="B2248" t="s">
        <v>464</v>
      </c>
      <c r="C2248" t="s">
        <v>306</v>
      </c>
      <c r="D2248" t="s">
        <v>109</v>
      </c>
      <c r="E2248" t="s">
        <v>115</v>
      </c>
      <c r="F2248" t="s">
        <v>97</v>
      </c>
      <c r="H2248" t="s">
        <v>97</v>
      </c>
      <c r="I2248">
        <v>1</v>
      </c>
      <c r="J2248" t="s">
        <v>113</v>
      </c>
      <c r="K2248" s="19">
        <v>0.58333333333333337</v>
      </c>
      <c r="L2248" s="19">
        <v>0.79166666666666663</v>
      </c>
      <c r="M2248">
        <v>5</v>
      </c>
      <c r="N2248">
        <v>211.43</v>
      </c>
      <c r="O2248">
        <v>0</v>
      </c>
      <c r="P2248">
        <v>0</v>
      </c>
      <c r="Q2248" t="s">
        <v>97</v>
      </c>
      <c r="R2248">
        <v>0</v>
      </c>
      <c r="S2248" s="19">
        <v>0</v>
      </c>
      <c r="T2248">
        <v>0</v>
      </c>
      <c r="U2248" s="19">
        <v>0.54166666666666663</v>
      </c>
      <c r="V2248" t="s">
        <v>97</v>
      </c>
      <c r="W2248">
        <v>5</v>
      </c>
      <c r="X2248" t="s">
        <v>100</v>
      </c>
      <c r="Y2248" t="b">
        <v>0</v>
      </c>
    </row>
    <row r="2249" spans="1:25" x14ac:dyDescent="0.25">
      <c r="A2249" t="s">
        <v>92</v>
      </c>
      <c r="B2249" t="s">
        <v>464</v>
      </c>
      <c r="C2249" t="s">
        <v>306</v>
      </c>
      <c r="D2249" t="s">
        <v>109</v>
      </c>
      <c r="E2249" t="s">
        <v>115</v>
      </c>
      <c r="F2249" t="s">
        <v>97</v>
      </c>
      <c r="H2249" t="s">
        <v>97</v>
      </c>
      <c r="I2249">
        <v>1</v>
      </c>
      <c r="J2249" t="s">
        <v>113</v>
      </c>
      <c r="K2249" s="19">
        <v>0.625</v>
      </c>
      <c r="L2249" s="19">
        <v>0.79166666666666663</v>
      </c>
      <c r="M2249">
        <v>4</v>
      </c>
      <c r="N2249">
        <v>169.14</v>
      </c>
      <c r="O2249">
        <v>0</v>
      </c>
      <c r="P2249">
        <v>0</v>
      </c>
      <c r="Q2249" t="s">
        <v>97</v>
      </c>
      <c r="R2249">
        <v>0</v>
      </c>
      <c r="S2249" s="19">
        <v>0.83333333333333337</v>
      </c>
      <c r="T2249">
        <v>0</v>
      </c>
      <c r="U2249" s="19">
        <v>0.54166666666666663</v>
      </c>
      <c r="V2249" t="s">
        <v>97</v>
      </c>
      <c r="W2249">
        <v>4</v>
      </c>
      <c r="X2249" t="s">
        <v>100</v>
      </c>
      <c r="Y2249" t="b">
        <v>0</v>
      </c>
    </row>
    <row r="2250" spans="1:25" x14ac:dyDescent="0.25">
      <c r="A2250" t="s">
        <v>92</v>
      </c>
      <c r="B2250" t="s">
        <v>464</v>
      </c>
      <c r="C2250" t="s">
        <v>306</v>
      </c>
      <c r="D2250" t="s">
        <v>109</v>
      </c>
      <c r="E2250" t="s">
        <v>115</v>
      </c>
      <c r="F2250" t="s">
        <v>97</v>
      </c>
      <c r="H2250" t="s">
        <v>97</v>
      </c>
      <c r="I2250">
        <v>1</v>
      </c>
      <c r="J2250" t="s">
        <v>114</v>
      </c>
      <c r="K2250" s="19">
        <v>0.29166666666666669</v>
      </c>
      <c r="L2250" s="19">
        <v>0.625</v>
      </c>
      <c r="M2250">
        <v>8</v>
      </c>
      <c r="N2250">
        <v>369.99</v>
      </c>
      <c r="O2250">
        <v>0</v>
      </c>
      <c r="P2250">
        <v>0</v>
      </c>
      <c r="Q2250" t="s">
        <v>97</v>
      </c>
      <c r="R2250">
        <v>30</v>
      </c>
      <c r="S2250" s="19">
        <v>0.5</v>
      </c>
      <c r="T2250">
        <v>0</v>
      </c>
      <c r="U2250" s="19">
        <v>0.54166666666666663</v>
      </c>
      <c r="V2250" t="s">
        <v>97</v>
      </c>
      <c r="W2250">
        <v>7.5</v>
      </c>
      <c r="X2250" t="s">
        <v>100</v>
      </c>
      <c r="Y2250" t="b">
        <v>0</v>
      </c>
    </row>
    <row r="2251" spans="1:25" x14ac:dyDescent="0.25">
      <c r="A2251" t="s">
        <v>92</v>
      </c>
      <c r="B2251" t="s">
        <v>464</v>
      </c>
      <c r="C2251" t="s">
        <v>306</v>
      </c>
      <c r="D2251" t="s">
        <v>109</v>
      </c>
      <c r="E2251" t="s">
        <v>115</v>
      </c>
      <c r="F2251" t="s">
        <v>97</v>
      </c>
      <c r="H2251" t="s">
        <v>97</v>
      </c>
      <c r="I2251">
        <v>1</v>
      </c>
      <c r="J2251" t="s">
        <v>114</v>
      </c>
      <c r="K2251" s="19">
        <v>0.58333333333333337</v>
      </c>
      <c r="L2251" s="19">
        <v>0.79166666666666663</v>
      </c>
      <c r="M2251">
        <v>5</v>
      </c>
      <c r="N2251">
        <v>246.66</v>
      </c>
      <c r="O2251">
        <v>0</v>
      </c>
      <c r="P2251">
        <v>0</v>
      </c>
      <c r="Q2251" t="s">
        <v>97</v>
      </c>
      <c r="R2251">
        <v>0</v>
      </c>
      <c r="S2251" s="19">
        <v>0</v>
      </c>
      <c r="T2251">
        <v>0</v>
      </c>
      <c r="U2251" s="19">
        <v>0.54166666666666663</v>
      </c>
      <c r="V2251" t="s">
        <v>97</v>
      </c>
      <c r="W2251">
        <v>5</v>
      </c>
      <c r="X2251" t="s">
        <v>100</v>
      </c>
      <c r="Y2251" t="b">
        <v>0</v>
      </c>
    </row>
    <row r="2252" spans="1:25" x14ac:dyDescent="0.25">
      <c r="A2252" t="s">
        <v>92</v>
      </c>
      <c r="B2252" t="s">
        <v>464</v>
      </c>
      <c r="C2252" t="s">
        <v>306</v>
      </c>
      <c r="D2252" t="s">
        <v>109</v>
      </c>
      <c r="E2252" t="s">
        <v>115</v>
      </c>
      <c r="F2252" t="s">
        <v>97</v>
      </c>
      <c r="H2252" t="s">
        <v>97</v>
      </c>
      <c r="I2252">
        <v>1</v>
      </c>
      <c r="J2252" t="s">
        <v>114</v>
      </c>
      <c r="K2252" s="19">
        <v>0.625</v>
      </c>
      <c r="L2252" s="19">
        <v>0.79166666666666663</v>
      </c>
      <c r="M2252">
        <v>4</v>
      </c>
      <c r="N2252">
        <v>197.33</v>
      </c>
      <c r="O2252">
        <v>0</v>
      </c>
      <c r="P2252">
        <v>0</v>
      </c>
      <c r="Q2252" t="s">
        <v>97</v>
      </c>
      <c r="R2252">
        <v>0</v>
      </c>
      <c r="S2252" s="19">
        <v>0.83333333333333337</v>
      </c>
      <c r="T2252">
        <v>0</v>
      </c>
      <c r="U2252" s="19">
        <v>0.54166666666666663</v>
      </c>
      <c r="V2252" t="s">
        <v>97</v>
      </c>
      <c r="W2252">
        <v>4</v>
      </c>
      <c r="X2252" t="s">
        <v>100</v>
      </c>
      <c r="Y2252" t="b">
        <v>0</v>
      </c>
    </row>
    <row r="2253" spans="1:25" x14ac:dyDescent="0.25">
      <c r="A2253" t="s">
        <v>92</v>
      </c>
      <c r="B2253" t="s">
        <v>464</v>
      </c>
      <c r="C2253" t="s">
        <v>306</v>
      </c>
      <c r="D2253" t="s">
        <v>109</v>
      </c>
      <c r="E2253" t="s">
        <v>115</v>
      </c>
      <c r="F2253" t="s">
        <v>97</v>
      </c>
      <c r="H2253" t="s">
        <v>97</v>
      </c>
      <c r="I2253">
        <v>1</v>
      </c>
      <c r="J2253" t="s">
        <v>101</v>
      </c>
      <c r="K2253" s="19">
        <v>0.25</v>
      </c>
      <c r="L2253" s="19">
        <v>0.60416666666666663</v>
      </c>
      <c r="M2253">
        <v>8.5</v>
      </c>
      <c r="N2253">
        <v>225.52</v>
      </c>
      <c r="O2253">
        <v>0</v>
      </c>
      <c r="P2253">
        <v>0</v>
      </c>
      <c r="Q2253" t="s">
        <v>97</v>
      </c>
      <c r="R2253">
        <v>30</v>
      </c>
      <c r="S2253" s="19">
        <v>0.45833333333333331</v>
      </c>
      <c r="T2253">
        <v>0</v>
      </c>
      <c r="U2253" s="19">
        <v>0.46458333333333335</v>
      </c>
      <c r="V2253" t="s">
        <v>97</v>
      </c>
      <c r="W2253">
        <v>8</v>
      </c>
      <c r="X2253" t="s">
        <v>100</v>
      </c>
      <c r="Y2253" t="b">
        <v>0</v>
      </c>
    </row>
    <row r="2254" spans="1:25" x14ac:dyDescent="0.25">
      <c r="A2254" t="s">
        <v>92</v>
      </c>
      <c r="B2254" t="s">
        <v>464</v>
      </c>
      <c r="C2254" t="s">
        <v>306</v>
      </c>
      <c r="D2254" t="s">
        <v>109</v>
      </c>
      <c r="E2254" t="s">
        <v>115</v>
      </c>
      <c r="F2254" t="s">
        <v>97</v>
      </c>
      <c r="H2254" t="s">
        <v>97</v>
      </c>
      <c r="I2254">
        <v>1</v>
      </c>
      <c r="J2254" t="s">
        <v>101</v>
      </c>
      <c r="K2254" s="19">
        <v>0.29166666666666669</v>
      </c>
      <c r="L2254" s="19">
        <v>0.625</v>
      </c>
      <c r="M2254">
        <v>8</v>
      </c>
      <c r="N2254">
        <v>211.43</v>
      </c>
      <c r="O2254">
        <v>0</v>
      </c>
      <c r="P2254">
        <v>0</v>
      </c>
      <c r="Q2254" t="s">
        <v>97</v>
      </c>
      <c r="R2254">
        <v>30</v>
      </c>
      <c r="S2254" s="19">
        <v>0.5</v>
      </c>
      <c r="T2254">
        <v>0</v>
      </c>
      <c r="U2254" s="19">
        <v>0.54166666666666663</v>
      </c>
      <c r="V2254" t="s">
        <v>97</v>
      </c>
      <c r="W2254">
        <v>7.5</v>
      </c>
      <c r="X2254" t="s">
        <v>100</v>
      </c>
      <c r="Y2254" t="b">
        <v>0</v>
      </c>
    </row>
    <row r="2255" spans="1:25" x14ac:dyDescent="0.25">
      <c r="A2255" t="s">
        <v>92</v>
      </c>
      <c r="B2255" t="s">
        <v>464</v>
      </c>
      <c r="C2255" t="s">
        <v>306</v>
      </c>
      <c r="D2255" t="s">
        <v>109</v>
      </c>
      <c r="E2255" t="s">
        <v>115</v>
      </c>
      <c r="F2255" t="s">
        <v>97</v>
      </c>
      <c r="H2255" t="s">
        <v>97</v>
      </c>
      <c r="I2255">
        <v>1</v>
      </c>
      <c r="J2255" t="s">
        <v>101</v>
      </c>
      <c r="K2255" s="19">
        <v>0.58333333333333337</v>
      </c>
      <c r="L2255" s="19">
        <v>0.79166666666666663</v>
      </c>
      <c r="M2255">
        <v>5</v>
      </c>
      <c r="N2255">
        <v>158.57</v>
      </c>
      <c r="O2255">
        <v>0</v>
      </c>
      <c r="P2255">
        <v>0</v>
      </c>
      <c r="Q2255" t="s">
        <v>97</v>
      </c>
      <c r="R2255">
        <v>0</v>
      </c>
      <c r="S2255" s="19">
        <v>0</v>
      </c>
      <c r="T2255">
        <v>0</v>
      </c>
      <c r="U2255" s="19">
        <v>0.54166666666666663</v>
      </c>
      <c r="V2255" t="s">
        <v>97</v>
      </c>
      <c r="W2255">
        <v>5</v>
      </c>
      <c r="X2255" t="s">
        <v>100</v>
      </c>
      <c r="Y2255" t="b">
        <v>0</v>
      </c>
    </row>
    <row r="2256" spans="1:25" x14ac:dyDescent="0.25">
      <c r="A2256" t="s">
        <v>92</v>
      </c>
      <c r="B2256" t="s">
        <v>464</v>
      </c>
      <c r="C2256" t="s">
        <v>306</v>
      </c>
      <c r="D2256" t="s">
        <v>109</v>
      </c>
      <c r="E2256" t="s">
        <v>115</v>
      </c>
      <c r="F2256" t="s">
        <v>97</v>
      </c>
      <c r="H2256" t="s">
        <v>97</v>
      </c>
      <c r="I2256">
        <v>1</v>
      </c>
      <c r="J2256" t="s">
        <v>102</v>
      </c>
      <c r="K2256" s="19">
        <v>0.29166666666666669</v>
      </c>
      <c r="L2256" s="19">
        <v>0.625</v>
      </c>
      <c r="M2256">
        <v>8</v>
      </c>
      <c r="N2256">
        <v>211.43</v>
      </c>
      <c r="O2256">
        <v>0</v>
      </c>
      <c r="P2256">
        <v>0</v>
      </c>
      <c r="Q2256" t="s">
        <v>97</v>
      </c>
      <c r="R2256">
        <v>30</v>
      </c>
      <c r="S2256" s="19">
        <v>0.5</v>
      </c>
      <c r="T2256">
        <v>0</v>
      </c>
      <c r="U2256" s="19">
        <v>0.54166666666666663</v>
      </c>
      <c r="V2256" t="s">
        <v>97</v>
      </c>
      <c r="W2256">
        <v>7.5</v>
      </c>
      <c r="X2256" t="s">
        <v>100</v>
      </c>
      <c r="Y2256" t="b">
        <v>0</v>
      </c>
    </row>
    <row r="2257" spans="1:25" x14ac:dyDescent="0.25">
      <c r="A2257" t="s">
        <v>92</v>
      </c>
      <c r="B2257" t="s">
        <v>464</v>
      </c>
      <c r="C2257" t="s">
        <v>306</v>
      </c>
      <c r="D2257" t="s">
        <v>109</v>
      </c>
      <c r="E2257" t="s">
        <v>115</v>
      </c>
      <c r="F2257" t="s">
        <v>97</v>
      </c>
      <c r="H2257" t="s">
        <v>97</v>
      </c>
      <c r="I2257">
        <v>1</v>
      </c>
      <c r="J2257" t="s">
        <v>102</v>
      </c>
      <c r="K2257" s="19">
        <v>0.58333333333333337</v>
      </c>
      <c r="L2257" s="19">
        <v>0.79166666666666663</v>
      </c>
      <c r="M2257">
        <v>5</v>
      </c>
      <c r="N2257">
        <v>158.57</v>
      </c>
      <c r="O2257">
        <v>0</v>
      </c>
      <c r="P2257">
        <v>0</v>
      </c>
      <c r="Q2257" t="s">
        <v>97</v>
      </c>
      <c r="R2257">
        <v>0</v>
      </c>
      <c r="S2257" s="19">
        <v>0</v>
      </c>
      <c r="T2257">
        <v>0</v>
      </c>
      <c r="U2257" s="19">
        <v>0.54166666666666663</v>
      </c>
      <c r="V2257" t="s">
        <v>97</v>
      </c>
      <c r="W2257">
        <v>5</v>
      </c>
      <c r="X2257" t="s">
        <v>100</v>
      </c>
      <c r="Y2257" t="b">
        <v>0</v>
      </c>
    </row>
    <row r="2258" spans="1:25" x14ac:dyDescent="0.25">
      <c r="A2258" t="s">
        <v>92</v>
      </c>
      <c r="B2258" t="s">
        <v>464</v>
      </c>
      <c r="C2258" t="s">
        <v>306</v>
      </c>
      <c r="D2258" t="s">
        <v>109</v>
      </c>
      <c r="E2258" t="s">
        <v>115</v>
      </c>
      <c r="F2258" t="s">
        <v>97</v>
      </c>
      <c r="H2258" t="s">
        <v>97</v>
      </c>
      <c r="I2258">
        <v>1</v>
      </c>
      <c r="J2258" t="s">
        <v>103</v>
      </c>
      <c r="K2258" s="19">
        <v>0.29166666666666669</v>
      </c>
      <c r="L2258" s="19">
        <v>0.625</v>
      </c>
      <c r="M2258">
        <v>8</v>
      </c>
      <c r="N2258">
        <v>211.43</v>
      </c>
      <c r="O2258">
        <v>0</v>
      </c>
      <c r="P2258">
        <v>0</v>
      </c>
      <c r="Q2258" t="s">
        <v>97</v>
      </c>
      <c r="R2258">
        <v>30</v>
      </c>
      <c r="S2258" s="19">
        <v>0.5</v>
      </c>
      <c r="T2258">
        <v>0</v>
      </c>
      <c r="U2258" s="19">
        <v>0.54166666666666663</v>
      </c>
      <c r="V2258" t="s">
        <v>97</v>
      </c>
      <c r="W2258">
        <v>7.5</v>
      </c>
      <c r="X2258" t="s">
        <v>100</v>
      </c>
      <c r="Y2258" t="b">
        <v>0</v>
      </c>
    </row>
    <row r="2259" spans="1:25" x14ac:dyDescent="0.25">
      <c r="A2259" t="s">
        <v>92</v>
      </c>
      <c r="B2259" t="s">
        <v>464</v>
      </c>
      <c r="C2259" t="s">
        <v>306</v>
      </c>
      <c r="D2259" t="s">
        <v>109</v>
      </c>
      <c r="E2259" t="s">
        <v>115</v>
      </c>
      <c r="F2259" t="s">
        <v>97</v>
      </c>
      <c r="H2259" t="s">
        <v>97</v>
      </c>
      <c r="I2259">
        <v>1</v>
      </c>
      <c r="J2259" t="s">
        <v>103</v>
      </c>
      <c r="K2259" s="19">
        <v>0.58333333333333337</v>
      </c>
      <c r="L2259" s="19">
        <v>0.79166666666666663</v>
      </c>
      <c r="M2259">
        <v>5</v>
      </c>
      <c r="N2259">
        <v>158.57</v>
      </c>
      <c r="O2259">
        <v>0</v>
      </c>
      <c r="P2259">
        <v>0</v>
      </c>
      <c r="Q2259" t="s">
        <v>97</v>
      </c>
      <c r="R2259">
        <v>0</v>
      </c>
      <c r="S2259" s="19">
        <v>0</v>
      </c>
      <c r="T2259">
        <v>0</v>
      </c>
      <c r="U2259" s="19">
        <v>0.54166666666666663</v>
      </c>
      <c r="V2259" t="s">
        <v>97</v>
      </c>
      <c r="W2259">
        <v>5</v>
      </c>
      <c r="X2259" t="s">
        <v>100</v>
      </c>
      <c r="Y2259" t="b">
        <v>0</v>
      </c>
    </row>
    <row r="2260" spans="1:25" x14ac:dyDescent="0.25">
      <c r="A2260" t="s">
        <v>92</v>
      </c>
      <c r="B2260" t="s">
        <v>464</v>
      </c>
      <c r="C2260" t="s">
        <v>306</v>
      </c>
      <c r="D2260" t="s">
        <v>109</v>
      </c>
      <c r="E2260" t="s">
        <v>115</v>
      </c>
      <c r="F2260" t="s">
        <v>97</v>
      </c>
      <c r="H2260" t="s">
        <v>97</v>
      </c>
      <c r="I2260">
        <v>2</v>
      </c>
      <c r="J2260" t="s">
        <v>105</v>
      </c>
      <c r="K2260" s="19">
        <v>0.29166666666666669</v>
      </c>
      <c r="L2260" s="19">
        <v>0.625</v>
      </c>
      <c r="M2260">
        <v>8</v>
      </c>
      <c r="N2260">
        <v>211.43</v>
      </c>
      <c r="O2260">
        <v>0</v>
      </c>
      <c r="P2260">
        <v>0</v>
      </c>
      <c r="Q2260" t="s">
        <v>97</v>
      </c>
      <c r="R2260">
        <v>30</v>
      </c>
      <c r="S2260" s="19">
        <v>0.5</v>
      </c>
      <c r="T2260">
        <v>0</v>
      </c>
      <c r="U2260" s="19">
        <v>0.54166666666666663</v>
      </c>
      <c r="V2260" t="s">
        <v>97</v>
      </c>
      <c r="W2260">
        <v>7.5</v>
      </c>
      <c r="X2260" t="s">
        <v>100</v>
      </c>
      <c r="Y2260" t="b">
        <v>0</v>
      </c>
    </row>
    <row r="2261" spans="1:25" x14ac:dyDescent="0.25">
      <c r="A2261" t="s">
        <v>92</v>
      </c>
      <c r="B2261" t="s">
        <v>464</v>
      </c>
      <c r="C2261" t="s">
        <v>306</v>
      </c>
      <c r="D2261" t="s">
        <v>109</v>
      </c>
      <c r="E2261" t="s">
        <v>115</v>
      </c>
      <c r="F2261" t="s">
        <v>97</v>
      </c>
      <c r="H2261" t="s">
        <v>97</v>
      </c>
      <c r="I2261">
        <v>2</v>
      </c>
      <c r="J2261" t="s">
        <v>105</v>
      </c>
      <c r="K2261" s="19">
        <v>0.58333333333333337</v>
      </c>
      <c r="L2261" s="19">
        <v>0.79166666666666663</v>
      </c>
      <c r="M2261">
        <v>5</v>
      </c>
      <c r="N2261">
        <v>158.57</v>
      </c>
      <c r="O2261">
        <v>0</v>
      </c>
      <c r="P2261">
        <v>0</v>
      </c>
      <c r="Q2261" t="s">
        <v>97</v>
      </c>
      <c r="R2261">
        <v>0</v>
      </c>
      <c r="S2261" s="19">
        <v>0</v>
      </c>
      <c r="T2261">
        <v>0</v>
      </c>
      <c r="U2261" s="19">
        <v>0.54166666666666663</v>
      </c>
      <c r="V2261" t="s">
        <v>97</v>
      </c>
      <c r="W2261">
        <v>5</v>
      </c>
      <c r="X2261" t="s">
        <v>100</v>
      </c>
      <c r="Y2261" t="b">
        <v>0</v>
      </c>
    </row>
    <row r="2262" spans="1:25" x14ac:dyDescent="0.25">
      <c r="A2262" t="s">
        <v>92</v>
      </c>
      <c r="B2262" t="s">
        <v>464</v>
      </c>
      <c r="C2262" t="s">
        <v>306</v>
      </c>
      <c r="D2262" t="s">
        <v>109</v>
      </c>
      <c r="E2262" t="s">
        <v>115</v>
      </c>
      <c r="F2262" t="s">
        <v>97</v>
      </c>
      <c r="H2262" t="s">
        <v>97</v>
      </c>
      <c r="I2262">
        <v>2</v>
      </c>
      <c r="J2262" t="s">
        <v>99</v>
      </c>
      <c r="K2262" s="19">
        <v>0.29166666666666669</v>
      </c>
      <c r="L2262" s="19">
        <v>0.625</v>
      </c>
      <c r="M2262">
        <v>8</v>
      </c>
      <c r="N2262">
        <v>211.43</v>
      </c>
      <c r="O2262">
        <v>0</v>
      </c>
      <c r="P2262">
        <v>0</v>
      </c>
      <c r="Q2262" t="s">
        <v>97</v>
      </c>
      <c r="R2262">
        <v>30</v>
      </c>
      <c r="S2262" s="19">
        <v>0.5</v>
      </c>
      <c r="T2262">
        <v>0</v>
      </c>
      <c r="U2262" s="19">
        <v>0.54166666666666663</v>
      </c>
      <c r="V2262" t="s">
        <v>97</v>
      </c>
      <c r="W2262">
        <v>7.5</v>
      </c>
      <c r="X2262" t="s">
        <v>100</v>
      </c>
      <c r="Y2262" t="b">
        <v>0</v>
      </c>
    </row>
    <row r="2263" spans="1:25" x14ac:dyDescent="0.25">
      <c r="A2263" t="s">
        <v>92</v>
      </c>
      <c r="B2263" t="s">
        <v>464</v>
      </c>
      <c r="C2263" t="s">
        <v>306</v>
      </c>
      <c r="D2263" t="s">
        <v>109</v>
      </c>
      <c r="E2263" t="s">
        <v>115</v>
      </c>
      <c r="F2263" t="s">
        <v>97</v>
      </c>
      <c r="H2263" t="s">
        <v>97</v>
      </c>
      <c r="I2263">
        <v>2</v>
      </c>
      <c r="J2263" t="s">
        <v>99</v>
      </c>
      <c r="K2263" s="19">
        <v>0.58333333333333337</v>
      </c>
      <c r="L2263" s="19">
        <v>0.79166666666666663</v>
      </c>
      <c r="M2263">
        <v>5</v>
      </c>
      <c r="N2263">
        <v>158.57</v>
      </c>
      <c r="O2263">
        <v>0</v>
      </c>
      <c r="P2263">
        <v>0</v>
      </c>
      <c r="Q2263" t="s">
        <v>97</v>
      </c>
      <c r="R2263">
        <v>0</v>
      </c>
      <c r="S2263" s="19">
        <v>0</v>
      </c>
      <c r="T2263">
        <v>0</v>
      </c>
      <c r="U2263" s="19">
        <v>0.54166666666666663</v>
      </c>
      <c r="V2263" t="s">
        <v>97</v>
      </c>
      <c r="W2263">
        <v>5</v>
      </c>
      <c r="X2263" t="s">
        <v>100</v>
      </c>
      <c r="Y2263" t="b">
        <v>0</v>
      </c>
    </row>
    <row r="2264" spans="1:25" x14ac:dyDescent="0.25">
      <c r="A2264" t="s">
        <v>92</v>
      </c>
      <c r="B2264" t="s">
        <v>464</v>
      </c>
      <c r="C2264" t="s">
        <v>306</v>
      </c>
      <c r="D2264" t="s">
        <v>109</v>
      </c>
      <c r="E2264" t="s">
        <v>115</v>
      </c>
      <c r="F2264" t="s">
        <v>97</v>
      </c>
      <c r="H2264" t="s">
        <v>97</v>
      </c>
      <c r="I2264">
        <v>2</v>
      </c>
      <c r="J2264" t="s">
        <v>113</v>
      </c>
      <c r="K2264" s="19">
        <v>0.25</v>
      </c>
      <c r="L2264" s="19">
        <v>0.60416666666666663</v>
      </c>
      <c r="M2264">
        <v>8.5</v>
      </c>
      <c r="N2264">
        <v>563.79999999999995</v>
      </c>
      <c r="O2264">
        <v>0</v>
      </c>
      <c r="P2264">
        <v>0</v>
      </c>
      <c r="Q2264" t="s">
        <v>97</v>
      </c>
      <c r="R2264">
        <v>30</v>
      </c>
      <c r="S2264" s="19">
        <v>0.45833333333333331</v>
      </c>
      <c r="T2264">
        <v>0</v>
      </c>
      <c r="U2264" s="19">
        <v>0.46458333333333335</v>
      </c>
      <c r="V2264" t="s">
        <v>97</v>
      </c>
      <c r="W2264">
        <v>8</v>
      </c>
      <c r="X2264" t="s">
        <v>100</v>
      </c>
      <c r="Y2264" t="b">
        <v>0</v>
      </c>
    </row>
    <row r="2265" spans="1:25" x14ac:dyDescent="0.25">
      <c r="A2265" t="s">
        <v>92</v>
      </c>
      <c r="B2265" t="s">
        <v>464</v>
      </c>
      <c r="C2265" t="s">
        <v>306</v>
      </c>
      <c r="D2265" t="s">
        <v>109</v>
      </c>
      <c r="E2265" t="s">
        <v>115</v>
      </c>
      <c r="F2265" t="s">
        <v>97</v>
      </c>
      <c r="H2265" t="s">
        <v>97</v>
      </c>
      <c r="I2265">
        <v>2</v>
      </c>
      <c r="J2265" t="s">
        <v>113</v>
      </c>
      <c r="K2265" s="19">
        <v>0.29166666666666669</v>
      </c>
      <c r="L2265" s="19">
        <v>0.625</v>
      </c>
      <c r="M2265">
        <v>8</v>
      </c>
      <c r="N2265">
        <v>528.55999999999995</v>
      </c>
      <c r="O2265">
        <v>0</v>
      </c>
      <c r="P2265">
        <v>0</v>
      </c>
      <c r="Q2265" t="s">
        <v>97</v>
      </c>
      <c r="R2265">
        <v>30</v>
      </c>
      <c r="S2265" s="19">
        <v>0.5</v>
      </c>
      <c r="T2265">
        <v>0</v>
      </c>
      <c r="U2265" s="19">
        <v>0.54166666666666663</v>
      </c>
      <c r="V2265" t="s">
        <v>97</v>
      </c>
      <c r="W2265">
        <v>7.5</v>
      </c>
      <c r="X2265" t="s">
        <v>100</v>
      </c>
      <c r="Y2265" t="b">
        <v>0</v>
      </c>
    </row>
    <row r="2266" spans="1:25" x14ac:dyDescent="0.25">
      <c r="A2266" t="s">
        <v>92</v>
      </c>
      <c r="B2266" t="s">
        <v>464</v>
      </c>
      <c r="C2266" t="s">
        <v>306</v>
      </c>
      <c r="D2266" t="s">
        <v>109</v>
      </c>
      <c r="E2266" t="s">
        <v>115</v>
      </c>
      <c r="F2266" t="s">
        <v>97</v>
      </c>
      <c r="H2266" t="s">
        <v>97</v>
      </c>
      <c r="I2266">
        <v>2</v>
      </c>
      <c r="J2266" t="s">
        <v>113</v>
      </c>
      <c r="K2266" s="19">
        <v>0.58333333333333337</v>
      </c>
      <c r="L2266" s="19">
        <v>0.79166666666666663</v>
      </c>
      <c r="M2266">
        <v>5</v>
      </c>
      <c r="N2266">
        <v>352.38</v>
      </c>
      <c r="O2266">
        <v>0</v>
      </c>
      <c r="P2266">
        <v>0</v>
      </c>
      <c r="Q2266" t="s">
        <v>97</v>
      </c>
      <c r="R2266">
        <v>0</v>
      </c>
      <c r="S2266" s="19">
        <v>0</v>
      </c>
      <c r="T2266">
        <v>0</v>
      </c>
      <c r="U2266" s="19">
        <v>0.54166666666666663</v>
      </c>
      <c r="V2266" t="s">
        <v>97</v>
      </c>
      <c r="W2266">
        <v>5</v>
      </c>
      <c r="X2266" t="s">
        <v>100</v>
      </c>
      <c r="Y2266" t="b">
        <v>0</v>
      </c>
    </row>
    <row r="2267" spans="1:25" x14ac:dyDescent="0.25">
      <c r="A2267" t="s">
        <v>92</v>
      </c>
      <c r="B2267" t="s">
        <v>464</v>
      </c>
      <c r="C2267" t="s">
        <v>306</v>
      </c>
      <c r="D2267" t="s">
        <v>109</v>
      </c>
      <c r="E2267" t="s">
        <v>115</v>
      </c>
      <c r="F2267" t="s">
        <v>97</v>
      </c>
      <c r="H2267" t="s">
        <v>97</v>
      </c>
      <c r="I2267">
        <v>2</v>
      </c>
      <c r="J2267" t="s">
        <v>113</v>
      </c>
      <c r="K2267" s="19">
        <v>0.625</v>
      </c>
      <c r="L2267" s="19">
        <v>0.79166666666666663</v>
      </c>
      <c r="M2267">
        <v>4</v>
      </c>
      <c r="N2267">
        <v>281.89999999999998</v>
      </c>
      <c r="O2267">
        <v>0</v>
      </c>
      <c r="P2267">
        <v>0</v>
      </c>
      <c r="Q2267" t="s">
        <v>97</v>
      </c>
      <c r="R2267">
        <v>0</v>
      </c>
      <c r="S2267" s="19">
        <v>0.83333333333333337</v>
      </c>
      <c r="T2267">
        <v>0</v>
      </c>
      <c r="U2267" s="19">
        <v>0.54166666666666663</v>
      </c>
      <c r="V2267" t="s">
        <v>97</v>
      </c>
      <c r="W2267">
        <v>4</v>
      </c>
      <c r="X2267" t="s">
        <v>100</v>
      </c>
      <c r="Y2267" t="b">
        <v>0</v>
      </c>
    </row>
    <row r="2268" spans="1:25" x14ac:dyDescent="0.25">
      <c r="A2268" t="s">
        <v>92</v>
      </c>
      <c r="B2268" t="s">
        <v>464</v>
      </c>
      <c r="C2268" t="s">
        <v>306</v>
      </c>
      <c r="D2268" t="s">
        <v>109</v>
      </c>
      <c r="E2268" t="s">
        <v>115</v>
      </c>
      <c r="F2268" t="s">
        <v>97</v>
      </c>
      <c r="H2268" t="s">
        <v>97</v>
      </c>
      <c r="I2268">
        <v>2</v>
      </c>
      <c r="J2268" t="s">
        <v>114</v>
      </c>
      <c r="K2268" s="19">
        <v>0.25</v>
      </c>
      <c r="L2268" s="19">
        <v>0.60416666666666663</v>
      </c>
      <c r="M2268">
        <v>8.5</v>
      </c>
      <c r="N2268">
        <v>394.66</v>
      </c>
      <c r="O2268">
        <v>0</v>
      </c>
      <c r="P2268">
        <v>0</v>
      </c>
      <c r="Q2268" t="s">
        <v>97</v>
      </c>
      <c r="R2268">
        <v>30</v>
      </c>
      <c r="S2268" s="19">
        <v>0.45833333333333331</v>
      </c>
      <c r="T2268">
        <v>0</v>
      </c>
      <c r="U2268" s="19">
        <v>0.46458333333333335</v>
      </c>
      <c r="V2268" t="s">
        <v>97</v>
      </c>
      <c r="W2268">
        <v>8</v>
      </c>
      <c r="X2268" t="s">
        <v>100</v>
      </c>
      <c r="Y2268" t="b">
        <v>0</v>
      </c>
    </row>
    <row r="2269" spans="1:25" x14ac:dyDescent="0.25">
      <c r="A2269" t="s">
        <v>92</v>
      </c>
      <c r="B2269" t="s">
        <v>464</v>
      </c>
      <c r="C2269" t="s">
        <v>306</v>
      </c>
      <c r="D2269" t="s">
        <v>109</v>
      </c>
      <c r="E2269" t="s">
        <v>115</v>
      </c>
      <c r="F2269" t="s">
        <v>97</v>
      </c>
      <c r="H2269" t="s">
        <v>97</v>
      </c>
      <c r="I2269">
        <v>2</v>
      </c>
      <c r="J2269" t="s">
        <v>114</v>
      </c>
      <c r="K2269" s="19">
        <v>0.29166666666666669</v>
      </c>
      <c r="L2269" s="19">
        <v>0.625</v>
      </c>
      <c r="M2269">
        <v>8</v>
      </c>
      <c r="N2269">
        <v>369.99</v>
      </c>
      <c r="O2269">
        <v>0</v>
      </c>
      <c r="P2269">
        <v>0</v>
      </c>
      <c r="Q2269" t="s">
        <v>97</v>
      </c>
      <c r="R2269">
        <v>30</v>
      </c>
      <c r="S2269" s="19">
        <v>0.5</v>
      </c>
      <c r="T2269">
        <v>0</v>
      </c>
      <c r="U2269" s="19">
        <v>0.54166666666666663</v>
      </c>
      <c r="V2269" t="s">
        <v>97</v>
      </c>
      <c r="W2269">
        <v>7.5</v>
      </c>
      <c r="X2269" t="s">
        <v>100</v>
      </c>
      <c r="Y2269" t="b">
        <v>0</v>
      </c>
    </row>
    <row r="2270" spans="1:25" x14ac:dyDescent="0.25">
      <c r="A2270" t="s">
        <v>92</v>
      </c>
      <c r="B2270" t="s">
        <v>464</v>
      </c>
      <c r="C2270" t="s">
        <v>306</v>
      </c>
      <c r="D2270" t="s">
        <v>109</v>
      </c>
      <c r="E2270" t="s">
        <v>115</v>
      </c>
      <c r="F2270" t="s">
        <v>97</v>
      </c>
      <c r="H2270" t="s">
        <v>97</v>
      </c>
      <c r="I2270">
        <v>2</v>
      </c>
      <c r="J2270" t="s">
        <v>114</v>
      </c>
      <c r="K2270" s="19">
        <v>0.58333333333333337</v>
      </c>
      <c r="L2270" s="19">
        <v>0.79166666666666663</v>
      </c>
      <c r="M2270">
        <v>5</v>
      </c>
      <c r="N2270">
        <v>246.66</v>
      </c>
      <c r="O2270">
        <v>0</v>
      </c>
      <c r="P2270">
        <v>0</v>
      </c>
      <c r="Q2270" t="s">
        <v>97</v>
      </c>
      <c r="R2270">
        <v>0</v>
      </c>
      <c r="S2270" s="19">
        <v>0</v>
      </c>
      <c r="T2270">
        <v>0</v>
      </c>
      <c r="U2270" s="19">
        <v>0.54166666666666663</v>
      </c>
      <c r="V2270" t="s">
        <v>97</v>
      </c>
      <c r="W2270">
        <v>5</v>
      </c>
      <c r="X2270" t="s">
        <v>100</v>
      </c>
      <c r="Y2270" t="b">
        <v>0</v>
      </c>
    </row>
    <row r="2271" spans="1:25" x14ac:dyDescent="0.25">
      <c r="A2271" t="s">
        <v>92</v>
      </c>
      <c r="B2271" t="s">
        <v>464</v>
      </c>
      <c r="C2271" t="s">
        <v>306</v>
      </c>
      <c r="D2271" t="s">
        <v>109</v>
      </c>
      <c r="E2271" t="s">
        <v>115</v>
      </c>
      <c r="F2271" t="s">
        <v>97</v>
      </c>
      <c r="H2271" t="s">
        <v>97</v>
      </c>
      <c r="I2271">
        <v>2</v>
      </c>
      <c r="J2271" t="s">
        <v>114</v>
      </c>
      <c r="K2271" s="19">
        <v>0.625</v>
      </c>
      <c r="L2271" s="19">
        <v>0.79166666666666663</v>
      </c>
      <c r="M2271">
        <v>4</v>
      </c>
      <c r="N2271">
        <v>197.33</v>
      </c>
      <c r="O2271">
        <v>0</v>
      </c>
      <c r="P2271">
        <v>0</v>
      </c>
      <c r="Q2271" t="s">
        <v>97</v>
      </c>
      <c r="R2271">
        <v>0</v>
      </c>
      <c r="S2271" s="19">
        <v>0.83333333333333337</v>
      </c>
      <c r="T2271">
        <v>0</v>
      </c>
      <c r="U2271" s="19">
        <v>0.54166666666666663</v>
      </c>
      <c r="V2271" t="s">
        <v>97</v>
      </c>
      <c r="W2271">
        <v>4</v>
      </c>
      <c r="X2271" t="s">
        <v>100</v>
      </c>
      <c r="Y2271" t="b">
        <v>0</v>
      </c>
    </row>
    <row r="2272" spans="1:25" x14ac:dyDescent="0.25">
      <c r="A2272" t="s">
        <v>92</v>
      </c>
      <c r="B2272" t="s">
        <v>464</v>
      </c>
      <c r="C2272" t="s">
        <v>306</v>
      </c>
      <c r="D2272" t="s">
        <v>109</v>
      </c>
      <c r="E2272" t="s">
        <v>115</v>
      </c>
      <c r="F2272" t="s">
        <v>97</v>
      </c>
      <c r="H2272" t="s">
        <v>97</v>
      </c>
      <c r="I2272">
        <v>2</v>
      </c>
      <c r="J2272" t="s">
        <v>101</v>
      </c>
      <c r="K2272" s="19">
        <v>0.58333333333333337</v>
      </c>
      <c r="L2272" s="19">
        <v>0.79166666666666663</v>
      </c>
      <c r="M2272">
        <v>5</v>
      </c>
      <c r="N2272">
        <v>158.57</v>
      </c>
      <c r="O2272">
        <v>0</v>
      </c>
      <c r="P2272">
        <v>0</v>
      </c>
      <c r="Q2272" t="s">
        <v>97</v>
      </c>
      <c r="R2272">
        <v>0</v>
      </c>
      <c r="S2272" s="19">
        <v>0</v>
      </c>
      <c r="T2272">
        <v>0</v>
      </c>
      <c r="U2272" s="19">
        <v>0.54166666666666663</v>
      </c>
      <c r="V2272" t="s">
        <v>97</v>
      </c>
      <c r="W2272">
        <v>5</v>
      </c>
      <c r="X2272" t="s">
        <v>100</v>
      </c>
      <c r="Y2272" t="b">
        <v>0</v>
      </c>
    </row>
    <row r="2273" spans="1:25" x14ac:dyDescent="0.25">
      <c r="A2273" t="s">
        <v>92</v>
      </c>
      <c r="B2273" t="s">
        <v>464</v>
      </c>
      <c r="C2273" t="s">
        <v>306</v>
      </c>
      <c r="D2273" t="s">
        <v>109</v>
      </c>
      <c r="E2273" t="s">
        <v>115</v>
      </c>
      <c r="F2273" t="s">
        <v>97</v>
      </c>
      <c r="H2273" t="s">
        <v>97</v>
      </c>
      <c r="I2273">
        <v>2</v>
      </c>
      <c r="J2273" t="s">
        <v>102</v>
      </c>
      <c r="K2273" s="19">
        <v>0.29166666666666669</v>
      </c>
      <c r="L2273" s="19">
        <v>0.625</v>
      </c>
      <c r="M2273">
        <v>8</v>
      </c>
      <c r="N2273">
        <v>211.43</v>
      </c>
      <c r="O2273">
        <v>0</v>
      </c>
      <c r="P2273">
        <v>0</v>
      </c>
      <c r="Q2273" t="s">
        <v>97</v>
      </c>
      <c r="R2273">
        <v>30</v>
      </c>
      <c r="S2273" s="19">
        <v>0.5</v>
      </c>
      <c r="T2273">
        <v>0</v>
      </c>
      <c r="U2273" s="19">
        <v>0.54166666666666663</v>
      </c>
      <c r="V2273" t="s">
        <v>97</v>
      </c>
      <c r="W2273">
        <v>7.5</v>
      </c>
      <c r="X2273" t="s">
        <v>100</v>
      </c>
      <c r="Y2273" t="b">
        <v>0</v>
      </c>
    </row>
    <row r="2274" spans="1:25" x14ac:dyDescent="0.25">
      <c r="A2274" t="s">
        <v>92</v>
      </c>
      <c r="B2274" t="s">
        <v>464</v>
      </c>
      <c r="C2274" t="s">
        <v>306</v>
      </c>
      <c r="D2274" t="s">
        <v>109</v>
      </c>
      <c r="E2274" t="s">
        <v>115</v>
      </c>
      <c r="F2274" t="s">
        <v>97</v>
      </c>
      <c r="H2274" t="s">
        <v>97</v>
      </c>
      <c r="I2274">
        <v>2</v>
      </c>
      <c r="J2274" t="s">
        <v>102</v>
      </c>
      <c r="K2274" s="19">
        <v>0.58333333333333337</v>
      </c>
      <c r="L2274" s="19">
        <v>0.79166666666666663</v>
      </c>
      <c r="M2274">
        <v>5</v>
      </c>
      <c r="N2274">
        <v>158.57</v>
      </c>
      <c r="O2274">
        <v>0</v>
      </c>
      <c r="P2274">
        <v>0</v>
      </c>
      <c r="Q2274" t="s">
        <v>97</v>
      </c>
      <c r="R2274">
        <v>0</v>
      </c>
      <c r="S2274" s="19">
        <v>0</v>
      </c>
      <c r="T2274">
        <v>0</v>
      </c>
      <c r="U2274" s="19">
        <v>0.54166666666666663</v>
      </c>
      <c r="V2274" t="s">
        <v>97</v>
      </c>
      <c r="W2274">
        <v>5</v>
      </c>
      <c r="X2274" t="s">
        <v>100</v>
      </c>
      <c r="Y2274" t="b">
        <v>0</v>
      </c>
    </row>
    <row r="2275" spans="1:25" x14ac:dyDescent="0.25">
      <c r="A2275" t="s">
        <v>92</v>
      </c>
      <c r="B2275" t="s">
        <v>464</v>
      </c>
      <c r="C2275" t="s">
        <v>306</v>
      </c>
      <c r="D2275" t="s">
        <v>109</v>
      </c>
      <c r="E2275" t="s">
        <v>115</v>
      </c>
      <c r="F2275" t="s">
        <v>97</v>
      </c>
      <c r="H2275" t="s">
        <v>97</v>
      </c>
      <c r="I2275">
        <v>2</v>
      </c>
      <c r="J2275" t="s">
        <v>103</v>
      </c>
      <c r="K2275" s="19">
        <v>0.25</v>
      </c>
      <c r="L2275" s="19">
        <v>0.60416666666666663</v>
      </c>
      <c r="M2275">
        <v>8.5</v>
      </c>
      <c r="N2275">
        <v>225.52</v>
      </c>
      <c r="O2275">
        <v>0</v>
      </c>
      <c r="P2275">
        <v>0</v>
      </c>
      <c r="Q2275" t="s">
        <v>97</v>
      </c>
      <c r="R2275">
        <v>30</v>
      </c>
      <c r="S2275" s="19">
        <v>0.45833333333333331</v>
      </c>
      <c r="T2275">
        <v>0</v>
      </c>
      <c r="U2275" s="19">
        <v>0.46458333333333335</v>
      </c>
      <c r="V2275" t="s">
        <v>97</v>
      </c>
      <c r="W2275">
        <v>8</v>
      </c>
      <c r="X2275" t="s">
        <v>100</v>
      </c>
      <c r="Y2275" t="b">
        <v>0</v>
      </c>
    </row>
    <row r="2276" spans="1:25" x14ac:dyDescent="0.25">
      <c r="A2276" t="s">
        <v>92</v>
      </c>
      <c r="B2276" t="s">
        <v>464</v>
      </c>
      <c r="C2276" t="s">
        <v>306</v>
      </c>
      <c r="D2276" t="s">
        <v>109</v>
      </c>
      <c r="E2276" t="s">
        <v>115</v>
      </c>
      <c r="F2276" t="s">
        <v>97</v>
      </c>
      <c r="H2276" t="s">
        <v>97</v>
      </c>
      <c r="I2276">
        <v>2</v>
      </c>
      <c r="J2276" t="s">
        <v>103</v>
      </c>
      <c r="K2276" s="19">
        <v>0.29166666666666669</v>
      </c>
      <c r="L2276" s="19">
        <v>0.625</v>
      </c>
      <c r="M2276">
        <v>8</v>
      </c>
      <c r="N2276">
        <v>211.43</v>
      </c>
      <c r="O2276">
        <v>0</v>
      </c>
      <c r="P2276">
        <v>0</v>
      </c>
      <c r="Q2276" t="s">
        <v>97</v>
      </c>
      <c r="R2276">
        <v>30</v>
      </c>
      <c r="S2276" s="19">
        <v>0.5</v>
      </c>
      <c r="T2276">
        <v>0</v>
      </c>
      <c r="U2276" s="19">
        <v>0.54166666666666663</v>
      </c>
      <c r="V2276" t="s">
        <v>97</v>
      </c>
      <c r="W2276">
        <v>7.5</v>
      </c>
      <c r="X2276" t="s">
        <v>100</v>
      </c>
      <c r="Y2276" t="b">
        <v>0</v>
      </c>
    </row>
    <row r="2277" spans="1:25" x14ac:dyDescent="0.25">
      <c r="A2277" t="s">
        <v>92</v>
      </c>
      <c r="B2277" t="s">
        <v>464</v>
      </c>
      <c r="C2277" t="s">
        <v>306</v>
      </c>
      <c r="D2277" t="s">
        <v>109</v>
      </c>
      <c r="E2277" t="s">
        <v>115</v>
      </c>
      <c r="F2277" t="s">
        <v>97</v>
      </c>
      <c r="H2277" t="s">
        <v>97</v>
      </c>
      <c r="I2277">
        <v>2</v>
      </c>
      <c r="J2277" t="s">
        <v>103</v>
      </c>
      <c r="K2277" s="19">
        <v>0.58333333333333337</v>
      </c>
      <c r="L2277" s="19">
        <v>0.79166666666666663</v>
      </c>
      <c r="M2277">
        <v>5</v>
      </c>
      <c r="N2277">
        <v>158.57</v>
      </c>
      <c r="O2277">
        <v>0</v>
      </c>
      <c r="P2277">
        <v>0</v>
      </c>
      <c r="Q2277" t="s">
        <v>97</v>
      </c>
      <c r="R2277">
        <v>0</v>
      </c>
      <c r="S2277" s="19">
        <v>0</v>
      </c>
      <c r="T2277">
        <v>0</v>
      </c>
      <c r="U2277" s="19">
        <v>0.54166666666666663</v>
      </c>
      <c r="V2277" t="s">
        <v>97</v>
      </c>
      <c r="W2277">
        <v>5</v>
      </c>
      <c r="X2277" t="s">
        <v>100</v>
      </c>
      <c r="Y2277" t="b">
        <v>0</v>
      </c>
    </row>
    <row r="2278" spans="1:25" x14ac:dyDescent="0.25">
      <c r="A2278" t="s">
        <v>92</v>
      </c>
      <c r="B2278" t="s">
        <v>464</v>
      </c>
      <c r="C2278" t="s">
        <v>306</v>
      </c>
      <c r="D2278" t="s">
        <v>109</v>
      </c>
      <c r="E2278" t="s">
        <v>115</v>
      </c>
      <c r="F2278" t="s">
        <v>97</v>
      </c>
      <c r="G2278">
        <v>21898</v>
      </c>
      <c r="H2278" t="s">
        <v>310</v>
      </c>
      <c r="I2278">
        <v>1</v>
      </c>
      <c r="J2278" t="s">
        <v>114</v>
      </c>
      <c r="K2278" s="19">
        <v>0.25</v>
      </c>
      <c r="L2278" s="19">
        <v>0.60416666666666663</v>
      </c>
      <c r="M2278">
        <v>8.5</v>
      </c>
      <c r="N2278">
        <v>406.7</v>
      </c>
      <c r="O2278">
        <v>50</v>
      </c>
      <c r="P2278">
        <v>76</v>
      </c>
      <c r="Q2278" t="s">
        <v>97</v>
      </c>
      <c r="R2278">
        <v>30</v>
      </c>
      <c r="S2278" s="19">
        <v>0.45833333333333331</v>
      </c>
      <c r="T2278">
        <v>0</v>
      </c>
      <c r="U2278" s="19">
        <v>0.46458333333333335</v>
      </c>
      <c r="V2278" t="s">
        <v>97</v>
      </c>
      <c r="W2278">
        <v>8</v>
      </c>
      <c r="X2278" t="s">
        <v>100</v>
      </c>
      <c r="Y2278" t="b">
        <v>0</v>
      </c>
    </row>
    <row r="2279" spans="1:25" x14ac:dyDescent="0.25">
      <c r="A2279" t="s">
        <v>92</v>
      </c>
      <c r="B2279" t="s">
        <v>464</v>
      </c>
      <c r="C2279" t="s">
        <v>306</v>
      </c>
      <c r="D2279" t="s">
        <v>109</v>
      </c>
      <c r="E2279" t="s">
        <v>115</v>
      </c>
      <c r="F2279" t="s">
        <v>97</v>
      </c>
      <c r="G2279">
        <v>21898</v>
      </c>
      <c r="H2279" t="s">
        <v>310</v>
      </c>
      <c r="I2279">
        <v>2</v>
      </c>
      <c r="J2279" t="s">
        <v>101</v>
      </c>
      <c r="K2279" s="19">
        <v>0.29166666666666669</v>
      </c>
      <c r="L2279" s="19">
        <v>0.625</v>
      </c>
      <c r="M2279">
        <v>8</v>
      </c>
      <c r="N2279">
        <v>217.88</v>
      </c>
      <c r="O2279">
        <v>50</v>
      </c>
      <c r="P2279">
        <v>76</v>
      </c>
      <c r="Q2279" t="s">
        <v>97</v>
      </c>
      <c r="R2279">
        <v>30</v>
      </c>
      <c r="S2279" s="19">
        <v>0.5</v>
      </c>
      <c r="T2279">
        <v>0</v>
      </c>
      <c r="U2279" s="19">
        <v>0.54166666666666663</v>
      </c>
      <c r="V2279" t="s">
        <v>97</v>
      </c>
      <c r="W2279">
        <v>7.5</v>
      </c>
      <c r="X2279" t="s">
        <v>100</v>
      </c>
      <c r="Y2279" t="b">
        <v>0</v>
      </c>
    </row>
    <row r="2280" spans="1:25" x14ac:dyDescent="0.25">
      <c r="A2280" t="s">
        <v>92</v>
      </c>
      <c r="B2280" t="s">
        <v>464</v>
      </c>
      <c r="C2280" t="s">
        <v>306</v>
      </c>
      <c r="D2280" t="s">
        <v>109</v>
      </c>
      <c r="E2280" t="s">
        <v>115</v>
      </c>
      <c r="F2280" t="s">
        <v>97</v>
      </c>
      <c r="G2280">
        <v>23836</v>
      </c>
      <c r="H2280" t="s">
        <v>466</v>
      </c>
      <c r="I2280">
        <v>1</v>
      </c>
      <c r="J2280" t="s">
        <v>105</v>
      </c>
      <c r="K2280" s="19">
        <v>0.25</v>
      </c>
      <c r="L2280" s="19">
        <v>0.60416666666666663</v>
      </c>
      <c r="M2280">
        <v>8.5</v>
      </c>
      <c r="N2280">
        <v>232.4</v>
      </c>
      <c r="O2280">
        <v>40</v>
      </c>
      <c r="P2280">
        <v>76</v>
      </c>
      <c r="Q2280" t="s">
        <v>97</v>
      </c>
      <c r="R2280">
        <v>30</v>
      </c>
      <c r="S2280" s="19">
        <v>0.45833333333333331</v>
      </c>
      <c r="T2280">
        <v>0</v>
      </c>
      <c r="U2280" s="19">
        <v>0.54166666666666663</v>
      </c>
      <c r="V2280" t="s">
        <v>97</v>
      </c>
      <c r="W2280">
        <v>8</v>
      </c>
      <c r="X2280" t="s">
        <v>100</v>
      </c>
      <c r="Y2280" t="b">
        <v>0</v>
      </c>
    </row>
    <row r="2281" spans="1:25" x14ac:dyDescent="0.25">
      <c r="A2281" t="s">
        <v>92</v>
      </c>
      <c r="B2281" t="s">
        <v>464</v>
      </c>
      <c r="C2281" t="s">
        <v>306</v>
      </c>
      <c r="D2281" t="s">
        <v>109</v>
      </c>
      <c r="E2281" t="s">
        <v>115</v>
      </c>
      <c r="F2281" t="s">
        <v>97</v>
      </c>
      <c r="G2281">
        <v>23836</v>
      </c>
      <c r="H2281" t="s">
        <v>466</v>
      </c>
      <c r="I2281">
        <v>1</v>
      </c>
      <c r="J2281" t="s">
        <v>103</v>
      </c>
      <c r="K2281" s="19">
        <v>0.25</v>
      </c>
      <c r="L2281" s="19">
        <v>0.60416666666666663</v>
      </c>
      <c r="M2281">
        <v>8.5</v>
      </c>
      <c r="N2281">
        <v>232.4</v>
      </c>
      <c r="O2281">
        <v>40</v>
      </c>
      <c r="P2281">
        <v>76</v>
      </c>
      <c r="Q2281" t="s">
        <v>97</v>
      </c>
      <c r="R2281">
        <v>30</v>
      </c>
      <c r="S2281" s="19">
        <v>0.45833333333333331</v>
      </c>
      <c r="T2281">
        <v>0</v>
      </c>
      <c r="U2281" s="19">
        <v>0.54166666666666663</v>
      </c>
      <c r="V2281" t="s">
        <v>97</v>
      </c>
      <c r="W2281">
        <v>8</v>
      </c>
      <c r="X2281" t="s">
        <v>100</v>
      </c>
      <c r="Y2281" t="b">
        <v>0</v>
      </c>
    </row>
    <row r="2282" spans="1:25" x14ac:dyDescent="0.25">
      <c r="A2282" t="s">
        <v>92</v>
      </c>
      <c r="B2282" t="s">
        <v>464</v>
      </c>
      <c r="C2282" t="s">
        <v>306</v>
      </c>
      <c r="D2282" t="s">
        <v>109</v>
      </c>
      <c r="E2282" t="s">
        <v>115</v>
      </c>
      <c r="F2282" t="s">
        <v>97</v>
      </c>
      <c r="G2282">
        <v>23836</v>
      </c>
      <c r="H2282" t="s">
        <v>466</v>
      </c>
      <c r="I2282">
        <v>2</v>
      </c>
      <c r="J2282" t="s">
        <v>99</v>
      </c>
      <c r="K2282" s="19">
        <v>0.25</v>
      </c>
      <c r="L2282" s="19">
        <v>0.60416666666666663</v>
      </c>
      <c r="M2282">
        <v>8.5</v>
      </c>
      <c r="N2282">
        <v>232.4</v>
      </c>
      <c r="O2282">
        <v>40</v>
      </c>
      <c r="P2282">
        <v>76</v>
      </c>
      <c r="Q2282" t="s">
        <v>97</v>
      </c>
      <c r="R2282">
        <v>30</v>
      </c>
      <c r="S2282" s="19">
        <v>0.45833333333333331</v>
      </c>
      <c r="T2282">
        <v>0</v>
      </c>
      <c r="U2282" s="19">
        <v>0.54166666666666663</v>
      </c>
      <c r="V2282" t="s">
        <v>97</v>
      </c>
      <c r="W2282">
        <v>8</v>
      </c>
      <c r="X2282" t="s">
        <v>100</v>
      </c>
      <c r="Y2282" t="b">
        <v>0</v>
      </c>
    </row>
    <row r="2283" spans="1:25" x14ac:dyDescent="0.25">
      <c r="A2283" t="s">
        <v>92</v>
      </c>
      <c r="B2283" t="s">
        <v>464</v>
      </c>
      <c r="C2283" t="s">
        <v>306</v>
      </c>
      <c r="D2283" t="s">
        <v>109</v>
      </c>
      <c r="E2283" t="s">
        <v>115</v>
      </c>
      <c r="F2283" t="s">
        <v>97</v>
      </c>
      <c r="G2283">
        <v>23836</v>
      </c>
      <c r="H2283" t="s">
        <v>466</v>
      </c>
      <c r="I2283">
        <v>2</v>
      </c>
      <c r="J2283" t="s">
        <v>102</v>
      </c>
      <c r="K2283" s="19">
        <v>0.25</v>
      </c>
      <c r="L2283" s="19">
        <v>0.60416666666666663</v>
      </c>
      <c r="M2283">
        <v>8.5</v>
      </c>
      <c r="N2283">
        <v>232.4</v>
      </c>
      <c r="O2283">
        <v>40</v>
      </c>
      <c r="P2283">
        <v>76</v>
      </c>
      <c r="Q2283" t="s">
        <v>97</v>
      </c>
      <c r="R2283">
        <v>30</v>
      </c>
      <c r="S2283" s="19">
        <v>0.45833333333333331</v>
      </c>
      <c r="T2283">
        <v>0</v>
      </c>
      <c r="U2283" s="19">
        <v>0.54166666666666663</v>
      </c>
      <c r="V2283" t="s">
        <v>97</v>
      </c>
      <c r="W2283">
        <v>8</v>
      </c>
      <c r="X2283" t="s">
        <v>100</v>
      </c>
      <c r="Y2283" t="b">
        <v>0</v>
      </c>
    </row>
    <row r="2284" spans="1:25" x14ac:dyDescent="0.25">
      <c r="A2284" t="s">
        <v>92</v>
      </c>
      <c r="B2284" t="s">
        <v>464</v>
      </c>
      <c r="C2284" t="s">
        <v>306</v>
      </c>
      <c r="D2284" t="s">
        <v>109</v>
      </c>
      <c r="E2284" t="s">
        <v>115</v>
      </c>
      <c r="F2284" t="s">
        <v>97</v>
      </c>
      <c r="G2284">
        <v>24427</v>
      </c>
      <c r="H2284" t="s">
        <v>467</v>
      </c>
      <c r="I2284">
        <v>1</v>
      </c>
      <c r="J2284" t="s">
        <v>105</v>
      </c>
      <c r="K2284" s="19">
        <v>0.4375</v>
      </c>
      <c r="L2284" s="19">
        <v>0.77083333333333337</v>
      </c>
      <c r="M2284">
        <v>8</v>
      </c>
      <c r="N2284">
        <v>217.88</v>
      </c>
      <c r="O2284">
        <v>75</v>
      </c>
      <c r="P2284">
        <v>76</v>
      </c>
      <c r="Q2284" t="s">
        <v>97</v>
      </c>
      <c r="R2284">
        <v>30</v>
      </c>
      <c r="S2284" s="19">
        <v>0.54166666666666663</v>
      </c>
      <c r="T2284">
        <v>0</v>
      </c>
      <c r="U2284" s="19">
        <v>0.54166666666666663</v>
      </c>
      <c r="V2284" t="s">
        <v>97</v>
      </c>
      <c r="W2284">
        <v>7.5</v>
      </c>
      <c r="X2284" t="s">
        <v>100</v>
      </c>
      <c r="Y2284" t="b">
        <v>0</v>
      </c>
    </row>
    <row r="2285" spans="1:25" x14ac:dyDescent="0.25">
      <c r="A2285" t="s">
        <v>92</v>
      </c>
      <c r="B2285" t="s">
        <v>464</v>
      </c>
      <c r="C2285" t="s">
        <v>306</v>
      </c>
      <c r="D2285" t="s">
        <v>109</v>
      </c>
      <c r="E2285" t="s">
        <v>115</v>
      </c>
      <c r="F2285" t="s">
        <v>97</v>
      </c>
      <c r="G2285">
        <v>24427</v>
      </c>
      <c r="H2285" t="s">
        <v>467</v>
      </c>
      <c r="I2285">
        <v>1</v>
      </c>
      <c r="J2285" t="s">
        <v>99</v>
      </c>
      <c r="K2285" s="19">
        <v>0.4375</v>
      </c>
      <c r="L2285" s="19">
        <v>0.77083333333333337</v>
      </c>
      <c r="M2285">
        <v>8</v>
      </c>
      <c r="N2285">
        <v>217.88</v>
      </c>
      <c r="O2285">
        <v>75</v>
      </c>
      <c r="P2285">
        <v>76</v>
      </c>
      <c r="Q2285" t="s">
        <v>97</v>
      </c>
      <c r="R2285">
        <v>30</v>
      </c>
      <c r="S2285" s="19">
        <v>0.54166666666666663</v>
      </c>
      <c r="T2285">
        <v>0</v>
      </c>
      <c r="U2285" s="19">
        <v>0.54166666666666663</v>
      </c>
      <c r="V2285" t="s">
        <v>97</v>
      </c>
      <c r="W2285">
        <v>7.5</v>
      </c>
      <c r="X2285" t="s">
        <v>100</v>
      </c>
      <c r="Y2285" t="b">
        <v>0</v>
      </c>
    </row>
    <row r="2286" spans="1:25" x14ac:dyDescent="0.25">
      <c r="A2286" t="s">
        <v>92</v>
      </c>
      <c r="B2286" t="s">
        <v>464</v>
      </c>
      <c r="C2286" t="s">
        <v>306</v>
      </c>
      <c r="D2286" t="s">
        <v>109</v>
      </c>
      <c r="E2286" t="s">
        <v>115</v>
      </c>
      <c r="F2286" t="s">
        <v>97</v>
      </c>
      <c r="G2286">
        <v>24427</v>
      </c>
      <c r="H2286" t="s">
        <v>467</v>
      </c>
      <c r="I2286">
        <v>1</v>
      </c>
      <c r="J2286" t="s">
        <v>114</v>
      </c>
      <c r="K2286" s="19">
        <v>0.4375</v>
      </c>
      <c r="L2286" s="19">
        <v>0.77083333333333337</v>
      </c>
      <c r="M2286">
        <v>8</v>
      </c>
      <c r="N2286">
        <v>381.28</v>
      </c>
      <c r="O2286">
        <v>75</v>
      </c>
      <c r="P2286">
        <v>76</v>
      </c>
      <c r="Q2286" t="s">
        <v>97</v>
      </c>
      <c r="R2286">
        <v>30</v>
      </c>
      <c r="S2286" s="19">
        <v>0.54166666666666663</v>
      </c>
      <c r="T2286">
        <v>0</v>
      </c>
      <c r="U2286" s="19">
        <v>0.54166666666666663</v>
      </c>
      <c r="V2286" t="s">
        <v>97</v>
      </c>
      <c r="W2286">
        <v>7.5</v>
      </c>
      <c r="X2286" t="s">
        <v>100</v>
      </c>
      <c r="Y2286" t="b">
        <v>0</v>
      </c>
    </row>
    <row r="2287" spans="1:25" x14ac:dyDescent="0.25">
      <c r="A2287" t="s">
        <v>92</v>
      </c>
      <c r="B2287" t="s">
        <v>464</v>
      </c>
      <c r="C2287" t="s">
        <v>306</v>
      </c>
      <c r="D2287" t="s">
        <v>109</v>
      </c>
      <c r="E2287" t="s">
        <v>115</v>
      </c>
      <c r="F2287" t="s">
        <v>97</v>
      </c>
      <c r="G2287">
        <v>24427</v>
      </c>
      <c r="H2287" t="s">
        <v>467</v>
      </c>
      <c r="I2287">
        <v>1</v>
      </c>
      <c r="J2287" t="s">
        <v>101</v>
      </c>
      <c r="K2287" s="19">
        <v>0.4375</v>
      </c>
      <c r="L2287" s="19">
        <v>0.77083333333333337</v>
      </c>
      <c r="M2287">
        <v>8</v>
      </c>
      <c r="N2287">
        <v>217.88</v>
      </c>
      <c r="O2287">
        <v>75</v>
      </c>
      <c r="P2287">
        <v>76</v>
      </c>
      <c r="Q2287" t="s">
        <v>97</v>
      </c>
      <c r="R2287">
        <v>30</v>
      </c>
      <c r="S2287" s="19">
        <v>0.54166666666666663</v>
      </c>
      <c r="T2287">
        <v>0</v>
      </c>
      <c r="U2287" s="19">
        <v>0.54166666666666663</v>
      </c>
      <c r="V2287" t="s">
        <v>97</v>
      </c>
      <c r="W2287">
        <v>7.5</v>
      </c>
      <c r="X2287" t="s">
        <v>100</v>
      </c>
      <c r="Y2287" t="b">
        <v>0</v>
      </c>
    </row>
    <row r="2288" spans="1:25" x14ac:dyDescent="0.25">
      <c r="A2288" t="s">
        <v>92</v>
      </c>
      <c r="B2288" t="s">
        <v>464</v>
      </c>
      <c r="C2288" t="s">
        <v>306</v>
      </c>
      <c r="D2288" t="s">
        <v>109</v>
      </c>
      <c r="E2288" t="s">
        <v>115</v>
      </c>
      <c r="F2288" t="s">
        <v>97</v>
      </c>
      <c r="G2288">
        <v>24427</v>
      </c>
      <c r="H2288" t="s">
        <v>467</v>
      </c>
      <c r="I2288">
        <v>1</v>
      </c>
      <c r="J2288" t="s">
        <v>102</v>
      </c>
      <c r="K2288" s="19">
        <v>0.4375</v>
      </c>
      <c r="L2288" s="19">
        <v>0.77083333333333337</v>
      </c>
      <c r="M2288">
        <v>8</v>
      </c>
      <c r="N2288">
        <v>217.88</v>
      </c>
      <c r="O2288">
        <v>75</v>
      </c>
      <c r="P2288">
        <v>76</v>
      </c>
      <c r="Q2288" t="s">
        <v>97</v>
      </c>
      <c r="R2288">
        <v>30</v>
      </c>
      <c r="S2288" s="19">
        <v>0.54166666666666663</v>
      </c>
      <c r="T2288">
        <v>0</v>
      </c>
      <c r="U2288" s="19">
        <v>0.54166666666666663</v>
      </c>
      <c r="V2288" t="s">
        <v>97</v>
      </c>
      <c r="W2288">
        <v>7.5</v>
      </c>
      <c r="X2288" t="s">
        <v>100</v>
      </c>
      <c r="Y2288" t="b">
        <v>0</v>
      </c>
    </row>
    <row r="2289" spans="1:25" x14ac:dyDescent="0.25">
      <c r="A2289" t="s">
        <v>92</v>
      </c>
      <c r="B2289" t="s">
        <v>464</v>
      </c>
      <c r="C2289" t="s">
        <v>306</v>
      </c>
      <c r="D2289" t="s">
        <v>109</v>
      </c>
      <c r="E2289" t="s">
        <v>115</v>
      </c>
      <c r="F2289" t="s">
        <v>97</v>
      </c>
      <c r="G2289">
        <v>24427</v>
      </c>
      <c r="H2289" t="s">
        <v>467</v>
      </c>
      <c r="I2289">
        <v>2</v>
      </c>
      <c r="J2289" t="s">
        <v>105</v>
      </c>
      <c r="K2289" s="19">
        <v>0.4375</v>
      </c>
      <c r="L2289" s="19">
        <v>0.77083333333333337</v>
      </c>
      <c r="M2289">
        <v>8</v>
      </c>
      <c r="N2289">
        <v>217.88</v>
      </c>
      <c r="O2289">
        <v>75</v>
      </c>
      <c r="P2289">
        <v>76</v>
      </c>
      <c r="Q2289" t="s">
        <v>97</v>
      </c>
      <c r="R2289">
        <v>30</v>
      </c>
      <c r="S2289" s="19">
        <v>0.54166666666666663</v>
      </c>
      <c r="T2289">
        <v>0</v>
      </c>
      <c r="U2289" s="19">
        <v>0.54166666666666663</v>
      </c>
      <c r="V2289" t="s">
        <v>97</v>
      </c>
      <c r="W2289">
        <v>7.5</v>
      </c>
      <c r="X2289" t="s">
        <v>100</v>
      </c>
      <c r="Y2289" t="b">
        <v>0</v>
      </c>
    </row>
    <row r="2290" spans="1:25" x14ac:dyDescent="0.25">
      <c r="A2290" t="s">
        <v>92</v>
      </c>
      <c r="B2290" t="s">
        <v>464</v>
      </c>
      <c r="C2290" t="s">
        <v>306</v>
      </c>
      <c r="D2290" t="s">
        <v>109</v>
      </c>
      <c r="E2290" t="s">
        <v>115</v>
      </c>
      <c r="F2290" t="s">
        <v>97</v>
      </c>
      <c r="G2290">
        <v>24427</v>
      </c>
      <c r="H2290" t="s">
        <v>467</v>
      </c>
      <c r="I2290">
        <v>2</v>
      </c>
      <c r="J2290" t="s">
        <v>99</v>
      </c>
      <c r="K2290" s="19">
        <v>0.4375</v>
      </c>
      <c r="L2290" s="19">
        <v>0.77083333333333337</v>
      </c>
      <c r="M2290">
        <v>8</v>
      </c>
      <c r="N2290">
        <v>217.88</v>
      </c>
      <c r="O2290">
        <v>75</v>
      </c>
      <c r="P2290">
        <v>76</v>
      </c>
      <c r="Q2290" t="s">
        <v>97</v>
      </c>
      <c r="R2290">
        <v>30</v>
      </c>
      <c r="S2290" s="19">
        <v>0.54166666666666663</v>
      </c>
      <c r="T2290">
        <v>0</v>
      </c>
      <c r="U2290" s="19">
        <v>0.54166666666666663</v>
      </c>
      <c r="V2290" t="s">
        <v>97</v>
      </c>
      <c r="W2290">
        <v>7.5</v>
      </c>
      <c r="X2290" t="s">
        <v>100</v>
      </c>
      <c r="Y2290" t="b">
        <v>0</v>
      </c>
    </row>
    <row r="2291" spans="1:25" x14ac:dyDescent="0.25">
      <c r="A2291" t="s">
        <v>92</v>
      </c>
      <c r="B2291" t="s">
        <v>464</v>
      </c>
      <c r="C2291" t="s">
        <v>306</v>
      </c>
      <c r="D2291" t="s">
        <v>109</v>
      </c>
      <c r="E2291" t="s">
        <v>115</v>
      </c>
      <c r="F2291" t="s">
        <v>97</v>
      </c>
      <c r="G2291">
        <v>24427</v>
      </c>
      <c r="H2291" t="s">
        <v>467</v>
      </c>
      <c r="I2291">
        <v>2</v>
      </c>
      <c r="J2291" t="s">
        <v>114</v>
      </c>
      <c r="K2291" s="19">
        <v>0.4375</v>
      </c>
      <c r="L2291" s="19">
        <v>0.77083333333333337</v>
      </c>
      <c r="M2291">
        <v>8</v>
      </c>
      <c r="N2291">
        <v>381.28</v>
      </c>
      <c r="O2291">
        <v>75</v>
      </c>
      <c r="P2291">
        <v>76</v>
      </c>
      <c r="Q2291" t="s">
        <v>97</v>
      </c>
      <c r="R2291">
        <v>30</v>
      </c>
      <c r="S2291" s="19">
        <v>0.54166666666666663</v>
      </c>
      <c r="T2291">
        <v>0</v>
      </c>
      <c r="U2291" s="19">
        <v>0.54166666666666663</v>
      </c>
      <c r="V2291" t="s">
        <v>97</v>
      </c>
      <c r="W2291">
        <v>7.5</v>
      </c>
      <c r="X2291" t="s">
        <v>100</v>
      </c>
      <c r="Y2291" t="b">
        <v>0</v>
      </c>
    </row>
    <row r="2292" spans="1:25" x14ac:dyDescent="0.25">
      <c r="A2292" t="s">
        <v>92</v>
      </c>
      <c r="B2292" t="s">
        <v>464</v>
      </c>
      <c r="C2292" t="s">
        <v>306</v>
      </c>
      <c r="D2292" t="s">
        <v>109</v>
      </c>
      <c r="E2292" t="s">
        <v>115</v>
      </c>
      <c r="F2292" t="s">
        <v>97</v>
      </c>
      <c r="G2292">
        <v>24427</v>
      </c>
      <c r="H2292" t="s">
        <v>467</v>
      </c>
      <c r="I2292">
        <v>2</v>
      </c>
      <c r="J2292" t="s">
        <v>101</v>
      </c>
      <c r="K2292" s="19">
        <v>0.4375</v>
      </c>
      <c r="L2292" s="19">
        <v>0.77083333333333337</v>
      </c>
      <c r="M2292">
        <v>8</v>
      </c>
      <c r="N2292">
        <v>217.88</v>
      </c>
      <c r="O2292">
        <v>75</v>
      </c>
      <c r="P2292">
        <v>76</v>
      </c>
      <c r="Q2292" t="s">
        <v>97</v>
      </c>
      <c r="R2292">
        <v>30</v>
      </c>
      <c r="S2292" s="19">
        <v>0.54166666666666663</v>
      </c>
      <c r="T2292">
        <v>0</v>
      </c>
      <c r="U2292" s="19">
        <v>0.54166666666666663</v>
      </c>
      <c r="V2292" t="s">
        <v>97</v>
      </c>
      <c r="W2292">
        <v>7.5</v>
      </c>
      <c r="X2292" t="s">
        <v>100</v>
      </c>
      <c r="Y2292" t="b">
        <v>0</v>
      </c>
    </row>
    <row r="2293" spans="1:25" x14ac:dyDescent="0.25">
      <c r="A2293" t="s">
        <v>92</v>
      </c>
      <c r="B2293" t="s">
        <v>464</v>
      </c>
      <c r="C2293" t="s">
        <v>306</v>
      </c>
      <c r="D2293" t="s">
        <v>109</v>
      </c>
      <c r="E2293" t="s">
        <v>115</v>
      </c>
      <c r="F2293" t="s">
        <v>97</v>
      </c>
      <c r="G2293">
        <v>24427</v>
      </c>
      <c r="H2293" t="s">
        <v>467</v>
      </c>
      <c r="I2293">
        <v>2</v>
      </c>
      <c r="J2293" t="s">
        <v>102</v>
      </c>
      <c r="K2293" s="19">
        <v>0.4375</v>
      </c>
      <c r="L2293" s="19">
        <v>0.77083333333333337</v>
      </c>
      <c r="M2293">
        <v>8</v>
      </c>
      <c r="N2293">
        <v>217.88</v>
      </c>
      <c r="O2293">
        <v>75</v>
      </c>
      <c r="P2293">
        <v>76</v>
      </c>
      <c r="Q2293" t="s">
        <v>97</v>
      </c>
      <c r="R2293">
        <v>30</v>
      </c>
      <c r="S2293" s="19">
        <v>0.54166666666666663</v>
      </c>
      <c r="T2293">
        <v>0</v>
      </c>
      <c r="U2293" s="19">
        <v>0.54166666666666663</v>
      </c>
      <c r="V2293" t="s">
        <v>97</v>
      </c>
      <c r="W2293">
        <v>7.5</v>
      </c>
      <c r="X2293" t="s">
        <v>100</v>
      </c>
      <c r="Y2293" t="b">
        <v>0</v>
      </c>
    </row>
    <row r="2294" spans="1:25" x14ac:dyDescent="0.25">
      <c r="A2294" t="s">
        <v>92</v>
      </c>
      <c r="B2294" t="s">
        <v>464</v>
      </c>
      <c r="C2294" t="s">
        <v>306</v>
      </c>
      <c r="D2294" t="s">
        <v>109</v>
      </c>
      <c r="E2294" t="s">
        <v>115</v>
      </c>
      <c r="F2294" t="s">
        <v>97</v>
      </c>
      <c r="G2294">
        <v>24851</v>
      </c>
      <c r="H2294" t="s">
        <v>468</v>
      </c>
      <c r="I2294">
        <v>1</v>
      </c>
      <c r="J2294" t="s">
        <v>99</v>
      </c>
      <c r="K2294" s="19">
        <v>0.25</v>
      </c>
      <c r="L2294" s="19">
        <v>0.60416666666666663</v>
      </c>
      <c r="M2294">
        <v>8.5</v>
      </c>
      <c r="N2294">
        <v>232.4</v>
      </c>
      <c r="O2294">
        <v>40</v>
      </c>
      <c r="P2294">
        <v>76</v>
      </c>
      <c r="Q2294" t="s">
        <v>97</v>
      </c>
      <c r="R2294">
        <v>30</v>
      </c>
      <c r="S2294" s="19">
        <v>0.45833333333333331</v>
      </c>
      <c r="T2294">
        <v>0</v>
      </c>
      <c r="U2294" s="19">
        <v>0.54166666666666663</v>
      </c>
      <c r="V2294" t="s">
        <v>97</v>
      </c>
      <c r="W2294">
        <v>8</v>
      </c>
      <c r="X2294" t="s">
        <v>100</v>
      </c>
      <c r="Y2294" t="b">
        <v>0</v>
      </c>
    </row>
    <row r="2295" spans="1:25" x14ac:dyDescent="0.25">
      <c r="A2295" t="s">
        <v>92</v>
      </c>
      <c r="B2295" t="s">
        <v>464</v>
      </c>
      <c r="C2295" t="s">
        <v>306</v>
      </c>
      <c r="D2295" t="s">
        <v>109</v>
      </c>
      <c r="E2295" t="s">
        <v>115</v>
      </c>
      <c r="F2295" t="s">
        <v>97</v>
      </c>
      <c r="G2295">
        <v>24851</v>
      </c>
      <c r="H2295" t="s">
        <v>468</v>
      </c>
      <c r="I2295">
        <v>1</v>
      </c>
      <c r="J2295" t="s">
        <v>102</v>
      </c>
      <c r="K2295" s="19">
        <v>0.25</v>
      </c>
      <c r="L2295" s="19">
        <v>0.60416666666666663</v>
      </c>
      <c r="M2295">
        <v>8.5</v>
      </c>
      <c r="N2295">
        <v>232.4</v>
      </c>
      <c r="O2295">
        <v>40</v>
      </c>
      <c r="P2295">
        <v>76</v>
      </c>
      <c r="Q2295" t="s">
        <v>97</v>
      </c>
      <c r="R2295">
        <v>30</v>
      </c>
      <c r="S2295" s="19">
        <v>0.45833333333333331</v>
      </c>
      <c r="T2295">
        <v>0</v>
      </c>
      <c r="U2295" s="19">
        <v>0.54166666666666663</v>
      </c>
      <c r="V2295" t="s">
        <v>97</v>
      </c>
      <c r="W2295">
        <v>8</v>
      </c>
      <c r="X2295" t="s">
        <v>100</v>
      </c>
      <c r="Y2295" t="b">
        <v>0</v>
      </c>
    </row>
    <row r="2296" spans="1:25" x14ac:dyDescent="0.25">
      <c r="A2296" t="s">
        <v>92</v>
      </c>
      <c r="B2296" t="s">
        <v>464</v>
      </c>
      <c r="C2296" t="s">
        <v>306</v>
      </c>
      <c r="D2296" t="s">
        <v>109</v>
      </c>
      <c r="E2296" t="s">
        <v>115</v>
      </c>
      <c r="F2296" t="s">
        <v>97</v>
      </c>
      <c r="G2296">
        <v>24851</v>
      </c>
      <c r="H2296" t="s">
        <v>468</v>
      </c>
      <c r="I2296">
        <v>1</v>
      </c>
      <c r="J2296" t="s">
        <v>103</v>
      </c>
      <c r="K2296" s="19">
        <v>0.4375</v>
      </c>
      <c r="L2296" s="19">
        <v>0.77083333333333337</v>
      </c>
      <c r="M2296">
        <v>8</v>
      </c>
      <c r="N2296">
        <v>217.88</v>
      </c>
      <c r="O2296">
        <v>40</v>
      </c>
      <c r="P2296">
        <v>76</v>
      </c>
      <c r="Q2296" t="s">
        <v>97</v>
      </c>
      <c r="R2296">
        <v>30</v>
      </c>
      <c r="S2296" s="19">
        <v>0.54166666666666663</v>
      </c>
      <c r="T2296">
        <v>0</v>
      </c>
      <c r="U2296" s="19">
        <v>0.54166666666666663</v>
      </c>
      <c r="V2296" t="s">
        <v>97</v>
      </c>
      <c r="W2296">
        <v>7.5</v>
      </c>
      <c r="X2296" t="s">
        <v>100</v>
      </c>
      <c r="Y2296" t="b">
        <v>0</v>
      </c>
    </row>
    <row r="2297" spans="1:25" x14ac:dyDescent="0.25">
      <c r="A2297" t="s">
        <v>92</v>
      </c>
      <c r="B2297" t="s">
        <v>464</v>
      </c>
      <c r="C2297" t="s">
        <v>306</v>
      </c>
      <c r="D2297" t="s">
        <v>109</v>
      </c>
      <c r="E2297" t="s">
        <v>115</v>
      </c>
      <c r="F2297" t="s">
        <v>97</v>
      </c>
      <c r="G2297">
        <v>24851</v>
      </c>
      <c r="H2297" t="s">
        <v>468</v>
      </c>
      <c r="I2297">
        <v>2</v>
      </c>
      <c r="J2297" t="s">
        <v>105</v>
      </c>
      <c r="K2297" s="19">
        <v>0.25</v>
      </c>
      <c r="L2297" s="19">
        <v>0.60416666666666663</v>
      </c>
      <c r="M2297">
        <v>8.5</v>
      </c>
      <c r="N2297">
        <v>232.4</v>
      </c>
      <c r="O2297">
        <v>40</v>
      </c>
      <c r="P2297">
        <v>76</v>
      </c>
      <c r="Q2297" t="s">
        <v>97</v>
      </c>
      <c r="R2297">
        <v>30</v>
      </c>
      <c r="S2297" s="19">
        <v>0.45833333333333331</v>
      </c>
      <c r="T2297">
        <v>0</v>
      </c>
      <c r="U2297" s="19">
        <v>0.54166666666666663</v>
      </c>
      <c r="V2297" t="s">
        <v>97</v>
      </c>
      <c r="W2297">
        <v>8</v>
      </c>
      <c r="X2297" t="s">
        <v>100</v>
      </c>
      <c r="Y2297" t="b">
        <v>0</v>
      </c>
    </row>
    <row r="2298" spans="1:25" x14ac:dyDescent="0.25">
      <c r="A2298" t="s">
        <v>92</v>
      </c>
      <c r="B2298" t="s">
        <v>464</v>
      </c>
      <c r="C2298" t="s">
        <v>306</v>
      </c>
      <c r="D2298" t="s">
        <v>109</v>
      </c>
      <c r="E2298" t="s">
        <v>115</v>
      </c>
      <c r="F2298" t="s">
        <v>97</v>
      </c>
      <c r="G2298">
        <v>24851</v>
      </c>
      <c r="H2298" t="s">
        <v>468</v>
      </c>
      <c r="I2298">
        <v>2</v>
      </c>
      <c r="J2298" t="s">
        <v>101</v>
      </c>
      <c r="K2298" s="19">
        <v>0.25</v>
      </c>
      <c r="L2298" s="19">
        <v>0.60416666666666663</v>
      </c>
      <c r="M2298">
        <v>8.5</v>
      </c>
      <c r="N2298">
        <v>232.4</v>
      </c>
      <c r="O2298">
        <v>40</v>
      </c>
      <c r="P2298">
        <v>76</v>
      </c>
      <c r="Q2298" t="s">
        <v>97</v>
      </c>
      <c r="R2298">
        <v>30</v>
      </c>
      <c r="S2298" s="19">
        <v>0.45833333333333331</v>
      </c>
      <c r="T2298">
        <v>0</v>
      </c>
      <c r="U2298" s="19">
        <v>0.54166666666666663</v>
      </c>
      <c r="V2298" t="s">
        <v>97</v>
      </c>
      <c r="W2298">
        <v>8</v>
      </c>
      <c r="X2298" t="s">
        <v>100</v>
      </c>
      <c r="Y2298" t="b">
        <v>0</v>
      </c>
    </row>
    <row r="2299" spans="1:25" x14ac:dyDescent="0.25">
      <c r="A2299" t="s">
        <v>92</v>
      </c>
      <c r="B2299" t="s">
        <v>464</v>
      </c>
      <c r="C2299" t="s">
        <v>306</v>
      </c>
      <c r="D2299" t="s">
        <v>109</v>
      </c>
      <c r="E2299" t="s">
        <v>115</v>
      </c>
      <c r="F2299" t="s">
        <v>97</v>
      </c>
      <c r="G2299">
        <v>24851</v>
      </c>
      <c r="H2299" t="s">
        <v>468</v>
      </c>
      <c r="I2299">
        <v>2</v>
      </c>
      <c r="J2299" t="s">
        <v>103</v>
      </c>
      <c r="K2299" s="19">
        <v>0.4375</v>
      </c>
      <c r="L2299" s="19">
        <v>0.77083333333333337</v>
      </c>
      <c r="M2299">
        <v>8</v>
      </c>
      <c r="N2299">
        <v>217.88</v>
      </c>
      <c r="O2299">
        <v>40</v>
      </c>
      <c r="P2299">
        <v>76</v>
      </c>
      <c r="Q2299" t="s">
        <v>97</v>
      </c>
      <c r="R2299">
        <v>30</v>
      </c>
      <c r="S2299" s="19">
        <v>0.54166666666666663</v>
      </c>
      <c r="T2299">
        <v>0</v>
      </c>
      <c r="U2299" s="19">
        <v>0.54166666666666663</v>
      </c>
      <c r="V2299" t="s">
        <v>97</v>
      </c>
      <c r="W2299">
        <v>7.5</v>
      </c>
      <c r="X2299" t="s">
        <v>100</v>
      </c>
      <c r="Y2299" t="b">
        <v>0</v>
      </c>
    </row>
    <row r="2300" spans="1:25" x14ac:dyDescent="0.25">
      <c r="A2300" t="s">
        <v>92</v>
      </c>
      <c r="B2300" t="s">
        <v>464</v>
      </c>
      <c r="C2300" t="s">
        <v>306</v>
      </c>
      <c r="D2300" t="s">
        <v>109</v>
      </c>
      <c r="E2300" t="s">
        <v>321</v>
      </c>
      <c r="F2300" t="s">
        <v>97</v>
      </c>
      <c r="G2300">
        <v>23244</v>
      </c>
      <c r="H2300" t="s">
        <v>469</v>
      </c>
      <c r="I2300">
        <v>1</v>
      </c>
      <c r="J2300" t="s">
        <v>105</v>
      </c>
      <c r="K2300" s="19">
        <v>0.25</v>
      </c>
      <c r="L2300" s="19">
        <v>0.58333333333333337</v>
      </c>
      <c r="M2300">
        <v>8</v>
      </c>
      <c r="N2300">
        <v>319.73</v>
      </c>
      <c r="O2300">
        <v>76</v>
      </c>
      <c r="P2300">
        <v>76</v>
      </c>
      <c r="Q2300" t="s">
        <v>97</v>
      </c>
      <c r="R2300">
        <v>30</v>
      </c>
      <c r="S2300" s="19">
        <v>0.45833333333333331</v>
      </c>
      <c r="T2300">
        <v>0</v>
      </c>
      <c r="U2300" s="19">
        <v>0.46458333333333335</v>
      </c>
      <c r="V2300" t="s">
        <v>97</v>
      </c>
      <c r="W2300">
        <v>7.5</v>
      </c>
      <c r="X2300" t="s">
        <v>100</v>
      </c>
      <c r="Y2300" t="b">
        <v>0</v>
      </c>
    </row>
    <row r="2301" spans="1:25" x14ac:dyDescent="0.25">
      <c r="A2301" t="s">
        <v>92</v>
      </c>
      <c r="B2301" t="s">
        <v>464</v>
      </c>
      <c r="C2301" t="s">
        <v>306</v>
      </c>
      <c r="D2301" t="s">
        <v>109</v>
      </c>
      <c r="E2301" t="s">
        <v>321</v>
      </c>
      <c r="F2301" t="s">
        <v>97</v>
      </c>
      <c r="G2301">
        <v>23244</v>
      </c>
      <c r="H2301" t="s">
        <v>469</v>
      </c>
      <c r="I2301">
        <v>1</v>
      </c>
      <c r="J2301" t="s">
        <v>99</v>
      </c>
      <c r="K2301" s="19">
        <v>0.25</v>
      </c>
      <c r="L2301" s="19">
        <v>0.60416666666666663</v>
      </c>
      <c r="M2301">
        <v>8.5</v>
      </c>
      <c r="N2301">
        <v>341.04</v>
      </c>
      <c r="O2301">
        <v>76</v>
      </c>
      <c r="P2301">
        <v>76</v>
      </c>
      <c r="Q2301" t="s">
        <v>97</v>
      </c>
      <c r="R2301">
        <v>30</v>
      </c>
      <c r="S2301" s="19">
        <v>0.45833333333333331</v>
      </c>
      <c r="T2301">
        <v>0</v>
      </c>
      <c r="U2301" s="19">
        <v>0.46458333333333335</v>
      </c>
      <c r="V2301" t="s">
        <v>97</v>
      </c>
      <c r="W2301">
        <v>8</v>
      </c>
      <c r="X2301" t="s">
        <v>100</v>
      </c>
      <c r="Y2301" t="b">
        <v>0</v>
      </c>
    </row>
    <row r="2302" spans="1:25" x14ac:dyDescent="0.25">
      <c r="A2302" t="s">
        <v>92</v>
      </c>
      <c r="B2302" t="s">
        <v>464</v>
      </c>
      <c r="C2302" t="s">
        <v>306</v>
      </c>
      <c r="D2302" t="s">
        <v>109</v>
      </c>
      <c r="E2302" t="s">
        <v>321</v>
      </c>
      <c r="F2302" t="s">
        <v>97</v>
      </c>
      <c r="G2302">
        <v>23244</v>
      </c>
      <c r="H2302" t="s">
        <v>469</v>
      </c>
      <c r="I2302">
        <v>1</v>
      </c>
      <c r="J2302" t="s">
        <v>101</v>
      </c>
      <c r="K2302" s="19">
        <v>0.25</v>
      </c>
      <c r="L2302" s="19">
        <v>0.58333333333333337</v>
      </c>
      <c r="M2302">
        <v>8</v>
      </c>
      <c r="N2302">
        <v>319.73</v>
      </c>
      <c r="O2302">
        <v>76</v>
      </c>
      <c r="P2302">
        <v>76</v>
      </c>
      <c r="Q2302" t="s">
        <v>97</v>
      </c>
      <c r="R2302">
        <v>30</v>
      </c>
      <c r="S2302" s="19">
        <v>0.45833333333333331</v>
      </c>
      <c r="T2302">
        <v>0</v>
      </c>
      <c r="U2302" s="19">
        <v>0.46458333333333335</v>
      </c>
      <c r="V2302" t="s">
        <v>97</v>
      </c>
      <c r="W2302">
        <v>7.5</v>
      </c>
      <c r="X2302" t="s">
        <v>100</v>
      </c>
      <c r="Y2302" t="b">
        <v>0</v>
      </c>
    </row>
    <row r="2303" spans="1:25" x14ac:dyDescent="0.25">
      <c r="A2303" t="s">
        <v>92</v>
      </c>
      <c r="B2303" t="s">
        <v>464</v>
      </c>
      <c r="C2303" t="s">
        <v>306</v>
      </c>
      <c r="D2303" t="s">
        <v>109</v>
      </c>
      <c r="E2303" t="s">
        <v>321</v>
      </c>
      <c r="F2303" t="s">
        <v>97</v>
      </c>
      <c r="G2303">
        <v>23244</v>
      </c>
      <c r="H2303" t="s">
        <v>469</v>
      </c>
      <c r="I2303">
        <v>1</v>
      </c>
      <c r="J2303" t="s">
        <v>102</v>
      </c>
      <c r="K2303" s="19">
        <v>0.25</v>
      </c>
      <c r="L2303" s="19">
        <v>0.58333333333333337</v>
      </c>
      <c r="M2303">
        <v>8</v>
      </c>
      <c r="N2303">
        <v>319.73</v>
      </c>
      <c r="O2303">
        <v>76</v>
      </c>
      <c r="P2303">
        <v>76</v>
      </c>
      <c r="Q2303" t="s">
        <v>97</v>
      </c>
      <c r="R2303">
        <v>30</v>
      </c>
      <c r="S2303" s="19">
        <v>0.45833333333333331</v>
      </c>
      <c r="T2303">
        <v>0</v>
      </c>
      <c r="U2303" s="19">
        <v>0.46458333333333335</v>
      </c>
      <c r="V2303" t="s">
        <v>97</v>
      </c>
      <c r="W2303">
        <v>7.5</v>
      </c>
      <c r="X2303" t="s">
        <v>100</v>
      </c>
      <c r="Y2303" t="b">
        <v>0</v>
      </c>
    </row>
    <row r="2304" spans="1:25" x14ac:dyDescent="0.25">
      <c r="A2304" t="s">
        <v>92</v>
      </c>
      <c r="B2304" t="s">
        <v>464</v>
      </c>
      <c r="C2304" t="s">
        <v>306</v>
      </c>
      <c r="D2304" t="s">
        <v>109</v>
      </c>
      <c r="E2304" t="s">
        <v>321</v>
      </c>
      <c r="F2304" t="s">
        <v>97</v>
      </c>
      <c r="G2304">
        <v>23244</v>
      </c>
      <c r="H2304" t="s">
        <v>469</v>
      </c>
      <c r="I2304">
        <v>1</v>
      </c>
      <c r="J2304" t="s">
        <v>103</v>
      </c>
      <c r="K2304" s="19">
        <v>0.25</v>
      </c>
      <c r="L2304" s="19">
        <v>0.58333333333333337</v>
      </c>
      <c r="M2304">
        <v>8</v>
      </c>
      <c r="N2304">
        <v>319.73</v>
      </c>
      <c r="O2304">
        <v>76</v>
      </c>
      <c r="P2304">
        <v>76</v>
      </c>
      <c r="Q2304" t="s">
        <v>97</v>
      </c>
      <c r="R2304">
        <v>30</v>
      </c>
      <c r="S2304" s="19">
        <v>0.45833333333333331</v>
      </c>
      <c r="T2304">
        <v>0</v>
      </c>
      <c r="U2304" s="19">
        <v>0.46458333333333335</v>
      </c>
      <c r="V2304" t="s">
        <v>97</v>
      </c>
      <c r="W2304">
        <v>7.5</v>
      </c>
      <c r="X2304" t="s">
        <v>100</v>
      </c>
      <c r="Y2304" t="b">
        <v>0</v>
      </c>
    </row>
    <row r="2305" spans="1:25" x14ac:dyDescent="0.25">
      <c r="A2305" t="s">
        <v>92</v>
      </c>
      <c r="B2305" t="s">
        <v>464</v>
      </c>
      <c r="C2305" t="s">
        <v>306</v>
      </c>
      <c r="D2305" t="s">
        <v>109</v>
      </c>
      <c r="E2305" t="s">
        <v>321</v>
      </c>
      <c r="F2305" t="s">
        <v>97</v>
      </c>
      <c r="G2305">
        <v>23244</v>
      </c>
      <c r="H2305" t="s">
        <v>469</v>
      </c>
      <c r="I2305">
        <v>2</v>
      </c>
      <c r="J2305" t="s">
        <v>105</v>
      </c>
      <c r="K2305" s="19">
        <v>0.25</v>
      </c>
      <c r="L2305" s="19">
        <v>0.58333333333333337</v>
      </c>
      <c r="M2305">
        <v>8</v>
      </c>
      <c r="N2305">
        <v>319.73</v>
      </c>
      <c r="O2305">
        <v>76</v>
      </c>
      <c r="P2305">
        <v>76</v>
      </c>
      <c r="Q2305" t="s">
        <v>97</v>
      </c>
      <c r="R2305">
        <v>30</v>
      </c>
      <c r="S2305" s="19">
        <v>0.45833333333333331</v>
      </c>
      <c r="T2305">
        <v>0</v>
      </c>
      <c r="U2305" s="19">
        <v>0.46458333333333335</v>
      </c>
      <c r="V2305" t="s">
        <v>97</v>
      </c>
      <c r="W2305">
        <v>7.5</v>
      </c>
      <c r="X2305" t="s">
        <v>100</v>
      </c>
      <c r="Y2305" t="b">
        <v>0</v>
      </c>
    </row>
    <row r="2306" spans="1:25" x14ac:dyDescent="0.25">
      <c r="A2306" t="s">
        <v>92</v>
      </c>
      <c r="B2306" t="s">
        <v>464</v>
      </c>
      <c r="C2306" t="s">
        <v>306</v>
      </c>
      <c r="D2306" t="s">
        <v>109</v>
      </c>
      <c r="E2306" t="s">
        <v>321</v>
      </c>
      <c r="F2306" t="s">
        <v>97</v>
      </c>
      <c r="G2306">
        <v>23244</v>
      </c>
      <c r="H2306" t="s">
        <v>469</v>
      </c>
      <c r="I2306">
        <v>2</v>
      </c>
      <c r="J2306" t="s">
        <v>99</v>
      </c>
      <c r="K2306" s="19">
        <v>0.25</v>
      </c>
      <c r="L2306" s="19">
        <v>0.60416666666666663</v>
      </c>
      <c r="M2306">
        <v>8.5</v>
      </c>
      <c r="N2306">
        <v>341.04</v>
      </c>
      <c r="O2306">
        <v>76</v>
      </c>
      <c r="P2306">
        <v>76</v>
      </c>
      <c r="Q2306" t="s">
        <v>97</v>
      </c>
      <c r="R2306">
        <v>30</v>
      </c>
      <c r="S2306" s="19">
        <v>0.45833333333333331</v>
      </c>
      <c r="T2306">
        <v>0</v>
      </c>
      <c r="U2306" s="19">
        <v>0.46458333333333335</v>
      </c>
      <c r="V2306" t="s">
        <v>97</v>
      </c>
      <c r="W2306">
        <v>8</v>
      </c>
      <c r="X2306" t="s">
        <v>100</v>
      </c>
      <c r="Y2306" t="b">
        <v>0</v>
      </c>
    </row>
    <row r="2307" spans="1:25" x14ac:dyDescent="0.25">
      <c r="A2307" t="s">
        <v>92</v>
      </c>
      <c r="B2307" t="s">
        <v>464</v>
      </c>
      <c r="C2307" t="s">
        <v>306</v>
      </c>
      <c r="D2307" t="s">
        <v>109</v>
      </c>
      <c r="E2307" t="s">
        <v>321</v>
      </c>
      <c r="F2307" t="s">
        <v>97</v>
      </c>
      <c r="G2307">
        <v>23244</v>
      </c>
      <c r="H2307" t="s">
        <v>469</v>
      </c>
      <c r="I2307">
        <v>2</v>
      </c>
      <c r="J2307" t="s">
        <v>101</v>
      </c>
      <c r="K2307" s="19">
        <v>0.25</v>
      </c>
      <c r="L2307" s="19">
        <v>0.58333333333333337</v>
      </c>
      <c r="M2307">
        <v>8</v>
      </c>
      <c r="N2307">
        <v>319.73</v>
      </c>
      <c r="O2307">
        <v>76</v>
      </c>
      <c r="P2307">
        <v>76</v>
      </c>
      <c r="Q2307" t="s">
        <v>97</v>
      </c>
      <c r="R2307">
        <v>30</v>
      </c>
      <c r="S2307" s="19">
        <v>0.45833333333333331</v>
      </c>
      <c r="T2307">
        <v>0</v>
      </c>
      <c r="U2307" s="19">
        <v>0.46458333333333335</v>
      </c>
      <c r="V2307" t="s">
        <v>97</v>
      </c>
      <c r="W2307">
        <v>7.5</v>
      </c>
      <c r="X2307" t="s">
        <v>100</v>
      </c>
      <c r="Y2307" t="b">
        <v>0</v>
      </c>
    </row>
    <row r="2308" spans="1:25" x14ac:dyDescent="0.25">
      <c r="A2308" t="s">
        <v>92</v>
      </c>
      <c r="B2308" t="s">
        <v>464</v>
      </c>
      <c r="C2308" t="s">
        <v>306</v>
      </c>
      <c r="D2308" t="s">
        <v>109</v>
      </c>
      <c r="E2308" t="s">
        <v>321</v>
      </c>
      <c r="F2308" t="s">
        <v>97</v>
      </c>
      <c r="G2308">
        <v>23244</v>
      </c>
      <c r="H2308" t="s">
        <v>469</v>
      </c>
      <c r="I2308">
        <v>2</v>
      </c>
      <c r="J2308" t="s">
        <v>102</v>
      </c>
      <c r="K2308" s="19">
        <v>0.25</v>
      </c>
      <c r="L2308" s="19">
        <v>0.58333333333333337</v>
      </c>
      <c r="M2308">
        <v>8</v>
      </c>
      <c r="N2308">
        <v>319.73</v>
      </c>
      <c r="O2308">
        <v>76</v>
      </c>
      <c r="P2308">
        <v>76</v>
      </c>
      <c r="Q2308" t="s">
        <v>97</v>
      </c>
      <c r="R2308">
        <v>30</v>
      </c>
      <c r="S2308" s="19">
        <v>0.45833333333333331</v>
      </c>
      <c r="T2308">
        <v>0</v>
      </c>
      <c r="U2308" s="19">
        <v>0.46458333333333335</v>
      </c>
      <c r="V2308" t="s">
        <v>97</v>
      </c>
      <c r="W2308">
        <v>7.5</v>
      </c>
      <c r="X2308" t="s">
        <v>100</v>
      </c>
      <c r="Y2308" t="b">
        <v>0</v>
      </c>
    </row>
    <row r="2309" spans="1:25" x14ac:dyDescent="0.25">
      <c r="A2309" t="s">
        <v>92</v>
      </c>
      <c r="B2309" t="s">
        <v>464</v>
      </c>
      <c r="C2309" t="s">
        <v>306</v>
      </c>
      <c r="D2309" t="s">
        <v>109</v>
      </c>
      <c r="E2309" t="s">
        <v>321</v>
      </c>
      <c r="F2309" t="s">
        <v>97</v>
      </c>
      <c r="G2309">
        <v>23244</v>
      </c>
      <c r="H2309" t="s">
        <v>469</v>
      </c>
      <c r="I2309">
        <v>2</v>
      </c>
      <c r="J2309" t="s">
        <v>103</v>
      </c>
      <c r="K2309" s="19">
        <v>0.25</v>
      </c>
      <c r="L2309" s="19">
        <v>0.58333333333333337</v>
      </c>
      <c r="M2309">
        <v>8</v>
      </c>
      <c r="N2309">
        <v>319.73</v>
      </c>
      <c r="O2309">
        <v>76</v>
      </c>
      <c r="P2309">
        <v>76</v>
      </c>
      <c r="Q2309" t="s">
        <v>97</v>
      </c>
      <c r="R2309">
        <v>30</v>
      </c>
      <c r="S2309" s="19">
        <v>0.45833333333333331</v>
      </c>
      <c r="T2309">
        <v>0</v>
      </c>
      <c r="U2309" s="19">
        <v>0.46458333333333335</v>
      </c>
      <c r="V2309" t="s">
        <v>97</v>
      </c>
      <c r="W2309">
        <v>7.5</v>
      </c>
      <c r="X2309" t="s">
        <v>100</v>
      </c>
      <c r="Y2309" t="b">
        <v>0</v>
      </c>
    </row>
    <row r="2310" spans="1:25" x14ac:dyDescent="0.25">
      <c r="A2310" t="s">
        <v>92</v>
      </c>
      <c r="B2310" t="s">
        <v>464</v>
      </c>
      <c r="C2310" t="s">
        <v>306</v>
      </c>
      <c r="D2310" t="s">
        <v>109</v>
      </c>
      <c r="E2310" t="s">
        <v>470</v>
      </c>
      <c r="F2310" t="s">
        <v>97</v>
      </c>
      <c r="G2310">
        <v>24981</v>
      </c>
      <c r="H2310" t="s">
        <v>471</v>
      </c>
      <c r="I2310">
        <v>1</v>
      </c>
      <c r="J2310" t="s">
        <v>99</v>
      </c>
      <c r="K2310" s="19">
        <v>0.25</v>
      </c>
      <c r="L2310" s="19">
        <v>0.58333333333333337</v>
      </c>
      <c r="M2310">
        <v>8</v>
      </c>
      <c r="N2310">
        <v>227.55</v>
      </c>
      <c r="O2310">
        <v>72</v>
      </c>
      <c r="P2310">
        <v>76</v>
      </c>
      <c r="Q2310" t="s">
        <v>97</v>
      </c>
      <c r="R2310">
        <v>30</v>
      </c>
      <c r="S2310" s="19">
        <v>0.45833333333333331</v>
      </c>
      <c r="T2310">
        <v>0</v>
      </c>
      <c r="U2310" s="19">
        <v>0.54166666666666663</v>
      </c>
      <c r="V2310" t="s">
        <v>97</v>
      </c>
      <c r="W2310">
        <v>7.5</v>
      </c>
      <c r="X2310" t="s">
        <v>100</v>
      </c>
      <c r="Y2310" t="b">
        <v>0</v>
      </c>
    </row>
    <row r="2311" spans="1:25" x14ac:dyDescent="0.25">
      <c r="A2311" t="s">
        <v>92</v>
      </c>
      <c r="B2311" t="s">
        <v>464</v>
      </c>
      <c r="C2311" t="s">
        <v>306</v>
      </c>
      <c r="D2311" t="s">
        <v>109</v>
      </c>
      <c r="E2311" t="s">
        <v>470</v>
      </c>
      <c r="F2311" t="s">
        <v>97</v>
      </c>
      <c r="G2311">
        <v>24981</v>
      </c>
      <c r="H2311" t="s">
        <v>471</v>
      </c>
      <c r="I2311">
        <v>1</v>
      </c>
      <c r="J2311" t="s">
        <v>113</v>
      </c>
      <c r="K2311" s="19">
        <v>0.25</v>
      </c>
      <c r="L2311" s="19">
        <v>0.58333333333333337</v>
      </c>
      <c r="M2311">
        <v>8</v>
      </c>
      <c r="N2311">
        <v>341.33</v>
      </c>
      <c r="O2311">
        <v>72</v>
      </c>
      <c r="P2311">
        <v>76</v>
      </c>
      <c r="Q2311" t="s">
        <v>97</v>
      </c>
      <c r="R2311">
        <v>30</v>
      </c>
      <c r="S2311" s="19">
        <v>0.45833333333333331</v>
      </c>
      <c r="T2311">
        <v>0</v>
      </c>
      <c r="U2311" s="19">
        <v>0.54166666666666663</v>
      </c>
      <c r="V2311" t="s">
        <v>97</v>
      </c>
      <c r="W2311">
        <v>7.5</v>
      </c>
      <c r="X2311" t="s">
        <v>100</v>
      </c>
      <c r="Y2311" t="b">
        <v>0</v>
      </c>
    </row>
    <row r="2312" spans="1:25" x14ac:dyDescent="0.25">
      <c r="A2312" t="s">
        <v>92</v>
      </c>
      <c r="B2312" t="s">
        <v>464</v>
      </c>
      <c r="C2312" t="s">
        <v>306</v>
      </c>
      <c r="D2312" t="s">
        <v>109</v>
      </c>
      <c r="E2312" t="s">
        <v>470</v>
      </c>
      <c r="F2312" t="s">
        <v>97</v>
      </c>
      <c r="G2312">
        <v>24981</v>
      </c>
      <c r="H2312" t="s">
        <v>471</v>
      </c>
      <c r="I2312">
        <v>1</v>
      </c>
      <c r="J2312" t="s">
        <v>114</v>
      </c>
      <c r="K2312" s="19">
        <v>0.25</v>
      </c>
      <c r="L2312" s="19">
        <v>0.58333333333333337</v>
      </c>
      <c r="M2312">
        <v>8</v>
      </c>
      <c r="N2312">
        <v>398.21</v>
      </c>
      <c r="O2312">
        <v>72</v>
      </c>
      <c r="P2312">
        <v>76</v>
      </c>
      <c r="Q2312" t="s">
        <v>97</v>
      </c>
      <c r="R2312">
        <v>30</v>
      </c>
      <c r="S2312" s="19">
        <v>0.45833333333333331</v>
      </c>
      <c r="T2312">
        <v>0</v>
      </c>
      <c r="U2312" s="19">
        <v>0.54166666666666663</v>
      </c>
      <c r="V2312" t="s">
        <v>97</v>
      </c>
      <c r="W2312">
        <v>7.5</v>
      </c>
      <c r="X2312" t="s">
        <v>100</v>
      </c>
      <c r="Y2312" t="b">
        <v>0</v>
      </c>
    </row>
    <row r="2313" spans="1:25" x14ac:dyDescent="0.25">
      <c r="A2313" t="s">
        <v>92</v>
      </c>
      <c r="B2313" t="s">
        <v>464</v>
      </c>
      <c r="C2313" t="s">
        <v>306</v>
      </c>
      <c r="D2313" t="s">
        <v>109</v>
      </c>
      <c r="E2313" t="s">
        <v>470</v>
      </c>
      <c r="F2313" t="s">
        <v>97</v>
      </c>
      <c r="G2313">
        <v>24981</v>
      </c>
      <c r="H2313" t="s">
        <v>471</v>
      </c>
      <c r="I2313">
        <v>1</v>
      </c>
      <c r="J2313" t="s">
        <v>102</v>
      </c>
      <c r="K2313" s="19">
        <v>0.4375</v>
      </c>
      <c r="L2313" s="19">
        <v>0.77083333333333337</v>
      </c>
      <c r="M2313">
        <v>8</v>
      </c>
      <c r="N2313">
        <v>227.55</v>
      </c>
      <c r="O2313">
        <v>72</v>
      </c>
      <c r="P2313">
        <v>76</v>
      </c>
      <c r="Q2313" t="s">
        <v>97</v>
      </c>
      <c r="R2313">
        <v>30</v>
      </c>
      <c r="S2313" s="19">
        <v>0.64583333333333337</v>
      </c>
      <c r="T2313">
        <v>0</v>
      </c>
      <c r="U2313" s="19">
        <v>0.54166666666666663</v>
      </c>
      <c r="V2313" t="s">
        <v>97</v>
      </c>
      <c r="W2313">
        <v>7.5</v>
      </c>
      <c r="X2313" t="s">
        <v>100</v>
      </c>
      <c r="Y2313" t="b">
        <v>0</v>
      </c>
    </row>
    <row r="2314" spans="1:25" x14ac:dyDescent="0.25">
      <c r="A2314" t="s">
        <v>92</v>
      </c>
      <c r="B2314" t="s">
        <v>464</v>
      </c>
      <c r="C2314" t="s">
        <v>306</v>
      </c>
      <c r="D2314" t="s">
        <v>109</v>
      </c>
      <c r="E2314" t="s">
        <v>470</v>
      </c>
      <c r="F2314" t="s">
        <v>97</v>
      </c>
      <c r="G2314">
        <v>24981</v>
      </c>
      <c r="H2314" t="s">
        <v>471</v>
      </c>
      <c r="I2314">
        <v>1</v>
      </c>
      <c r="J2314" t="s">
        <v>103</v>
      </c>
      <c r="K2314" s="19">
        <v>0.4375</v>
      </c>
      <c r="L2314" s="19">
        <v>0.77083333333333337</v>
      </c>
      <c r="M2314">
        <v>8</v>
      </c>
      <c r="N2314">
        <v>227.55</v>
      </c>
      <c r="O2314">
        <v>72</v>
      </c>
      <c r="P2314">
        <v>76</v>
      </c>
      <c r="Q2314" t="s">
        <v>97</v>
      </c>
      <c r="R2314">
        <v>30</v>
      </c>
      <c r="S2314" s="19">
        <v>0.64583333333333337</v>
      </c>
      <c r="T2314">
        <v>0</v>
      </c>
      <c r="U2314" s="19">
        <v>0.54166666666666663</v>
      </c>
      <c r="V2314" t="s">
        <v>97</v>
      </c>
      <c r="W2314">
        <v>7.5</v>
      </c>
      <c r="X2314" t="s">
        <v>100</v>
      </c>
      <c r="Y2314" t="b">
        <v>0</v>
      </c>
    </row>
    <row r="2315" spans="1:25" x14ac:dyDescent="0.25">
      <c r="A2315" t="s">
        <v>92</v>
      </c>
      <c r="B2315" t="s">
        <v>464</v>
      </c>
      <c r="C2315" t="s">
        <v>306</v>
      </c>
      <c r="D2315" t="s">
        <v>109</v>
      </c>
      <c r="E2315" t="s">
        <v>470</v>
      </c>
      <c r="F2315" t="s">
        <v>97</v>
      </c>
      <c r="G2315">
        <v>24981</v>
      </c>
      <c r="H2315" t="s">
        <v>471</v>
      </c>
      <c r="I2315">
        <v>2</v>
      </c>
      <c r="J2315" t="s">
        <v>99</v>
      </c>
      <c r="K2315" s="19">
        <v>0.25</v>
      </c>
      <c r="L2315" s="19">
        <v>0.58333333333333337</v>
      </c>
      <c r="M2315">
        <v>8</v>
      </c>
      <c r="N2315">
        <v>227.55</v>
      </c>
      <c r="O2315">
        <v>72</v>
      </c>
      <c r="P2315">
        <v>76</v>
      </c>
      <c r="Q2315" t="s">
        <v>97</v>
      </c>
      <c r="R2315">
        <v>30</v>
      </c>
      <c r="S2315" s="19">
        <v>0.45833333333333331</v>
      </c>
      <c r="T2315">
        <v>0</v>
      </c>
      <c r="U2315" s="19">
        <v>0.54166666666666663</v>
      </c>
      <c r="V2315" t="s">
        <v>97</v>
      </c>
      <c r="W2315">
        <v>7.5</v>
      </c>
      <c r="X2315" t="s">
        <v>100</v>
      </c>
      <c r="Y2315" t="b">
        <v>0</v>
      </c>
    </row>
    <row r="2316" spans="1:25" x14ac:dyDescent="0.25">
      <c r="A2316" t="s">
        <v>92</v>
      </c>
      <c r="B2316" t="s">
        <v>464</v>
      </c>
      <c r="C2316" t="s">
        <v>306</v>
      </c>
      <c r="D2316" t="s">
        <v>109</v>
      </c>
      <c r="E2316" t="s">
        <v>470</v>
      </c>
      <c r="F2316" t="s">
        <v>97</v>
      </c>
      <c r="G2316">
        <v>24981</v>
      </c>
      <c r="H2316" t="s">
        <v>471</v>
      </c>
      <c r="I2316">
        <v>2</v>
      </c>
      <c r="J2316" t="s">
        <v>113</v>
      </c>
      <c r="K2316" s="19">
        <v>0.25</v>
      </c>
      <c r="L2316" s="19">
        <v>0.58333333333333337</v>
      </c>
      <c r="M2316">
        <v>8</v>
      </c>
      <c r="N2316">
        <v>568.88</v>
      </c>
      <c r="O2316">
        <v>72</v>
      </c>
      <c r="P2316">
        <v>76</v>
      </c>
      <c r="Q2316" t="s">
        <v>97</v>
      </c>
      <c r="R2316">
        <v>30</v>
      </c>
      <c r="S2316" s="19">
        <v>0.45833333333333331</v>
      </c>
      <c r="T2316">
        <v>0</v>
      </c>
      <c r="U2316" s="19">
        <v>0.54166666666666663</v>
      </c>
      <c r="V2316" t="s">
        <v>97</v>
      </c>
      <c r="W2316">
        <v>7.5</v>
      </c>
      <c r="X2316" t="s">
        <v>100</v>
      </c>
      <c r="Y2316" t="b">
        <v>0</v>
      </c>
    </row>
    <row r="2317" spans="1:25" x14ac:dyDescent="0.25">
      <c r="A2317" t="s">
        <v>92</v>
      </c>
      <c r="B2317" t="s">
        <v>464</v>
      </c>
      <c r="C2317" t="s">
        <v>306</v>
      </c>
      <c r="D2317" t="s">
        <v>109</v>
      </c>
      <c r="E2317" t="s">
        <v>470</v>
      </c>
      <c r="F2317" t="s">
        <v>97</v>
      </c>
      <c r="G2317">
        <v>24981</v>
      </c>
      <c r="H2317" t="s">
        <v>471</v>
      </c>
      <c r="I2317">
        <v>2</v>
      </c>
      <c r="J2317" t="s">
        <v>114</v>
      </c>
      <c r="K2317" s="19">
        <v>0.25</v>
      </c>
      <c r="L2317" s="19">
        <v>0.58333333333333337</v>
      </c>
      <c r="M2317">
        <v>8</v>
      </c>
      <c r="N2317">
        <v>398.21</v>
      </c>
      <c r="O2317">
        <v>72</v>
      </c>
      <c r="P2317">
        <v>76</v>
      </c>
      <c r="Q2317" t="s">
        <v>97</v>
      </c>
      <c r="R2317">
        <v>30</v>
      </c>
      <c r="S2317" s="19">
        <v>0.45833333333333331</v>
      </c>
      <c r="T2317">
        <v>0</v>
      </c>
      <c r="U2317" s="19">
        <v>0.54166666666666663</v>
      </c>
      <c r="V2317" t="s">
        <v>97</v>
      </c>
      <c r="W2317">
        <v>7.5</v>
      </c>
      <c r="X2317" t="s">
        <v>100</v>
      </c>
      <c r="Y2317" t="b">
        <v>0</v>
      </c>
    </row>
    <row r="2318" spans="1:25" x14ac:dyDescent="0.25">
      <c r="A2318" t="s">
        <v>92</v>
      </c>
      <c r="B2318" t="s">
        <v>464</v>
      </c>
      <c r="C2318" t="s">
        <v>306</v>
      </c>
      <c r="D2318" t="s">
        <v>109</v>
      </c>
      <c r="E2318" t="s">
        <v>470</v>
      </c>
      <c r="F2318" t="s">
        <v>97</v>
      </c>
      <c r="G2318">
        <v>24981</v>
      </c>
      <c r="H2318" t="s">
        <v>471</v>
      </c>
      <c r="I2318">
        <v>2</v>
      </c>
      <c r="J2318" t="s">
        <v>102</v>
      </c>
      <c r="K2318" s="19">
        <v>0.4375</v>
      </c>
      <c r="L2318" s="19">
        <v>0.77083333333333337</v>
      </c>
      <c r="M2318">
        <v>8</v>
      </c>
      <c r="N2318">
        <v>227.55</v>
      </c>
      <c r="O2318">
        <v>72</v>
      </c>
      <c r="P2318">
        <v>76</v>
      </c>
      <c r="Q2318" t="s">
        <v>97</v>
      </c>
      <c r="R2318">
        <v>30</v>
      </c>
      <c r="S2318" s="19">
        <v>0.64583333333333337</v>
      </c>
      <c r="T2318">
        <v>0</v>
      </c>
      <c r="U2318" s="19">
        <v>0.54166666666666663</v>
      </c>
      <c r="V2318" t="s">
        <v>97</v>
      </c>
      <c r="W2318">
        <v>7.5</v>
      </c>
      <c r="X2318" t="s">
        <v>100</v>
      </c>
      <c r="Y2318" t="b">
        <v>0</v>
      </c>
    </row>
    <row r="2319" spans="1:25" x14ac:dyDescent="0.25">
      <c r="A2319" t="s">
        <v>92</v>
      </c>
      <c r="B2319" t="s">
        <v>464</v>
      </c>
      <c r="C2319" t="s">
        <v>306</v>
      </c>
      <c r="D2319" t="s">
        <v>109</v>
      </c>
      <c r="E2319" t="s">
        <v>470</v>
      </c>
      <c r="F2319" t="s">
        <v>97</v>
      </c>
      <c r="G2319">
        <v>24981</v>
      </c>
      <c r="H2319" t="s">
        <v>471</v>
      </c>
      <c r="I2319">
        <v>2</v>
      </c>
      <c r="J2319" t="s">
        <v>103</v>
      </c>
      <c r="K2319" s="19">
        <v>0.4375</v>
      </c>
      <c r="L2319" s="19">
        <v>0.77083333333333337</v>
      </c>
      <c r="M2319">
        <v>8</v>
      </c>
      <c r="N2319">
        <v>227.55</v>
      </c>
      <c r="O2319">
        <v>72</v>
      </c>
      <c r="P2319">
        <v>76</v>
      </c>
      <c r="Q2319" t="s">
        <v>97</v>
      </c>
      <c r="R2319">
        <v>30</v>
      </c>
      <c r="S2319" s="19">
        <v>0.64583333333333337</v>
      </c>
      <c r="T2319">
        <v>0</v>
      </c>
      <c r="U2319" s="19">
        <v>0.54166666666666663</v>
      </c>
      <c r="V2319" t="s">
        <v>97</v>
      </c>
      <c r="W2319">
        <v>7.5</v>
      </c>
      <c r="X2319" t="s">
        <v>100</v>
      </c>
      <c r="Y2319" t="b">
        <v>0</v>
      </c>
    </row>
    <row r="2320" spans="1:25" x14ac:dyDescent="0.25">
      <c r="A2320" t="s">
        <v>92</v>
      </c>
      <c r="B2320" t="s">
        <v>472</v>
      </c>
      <c r="C2320" t="s">
        <v>306</v>
      </c>
      <c r="D2320" t="s">
        <v>172</v>
      </c>
      <c r="E2320" t="s">
        <v>173</v>
      </c>
      <c r="F2320" t="s">
        <v>97</v>
      </c>
      <c r="H2320" t="s">
        <v>97</v>
      </c>
      <c r="I2320">
        <v>2</v>
      </c>
      <c r="J2320" t="s">
        <v>105</v>
      </c>
      <c r="K2320" s="19">
        <v>0.27083333333333331</v>
      </c>
      <c r="L2320" s="19">
        <v>0.58333333333333337</v>
      </c>
      <c r="M2320">
        <v>7.5</v>
      </c>
      <c r="N2320">
        <v>233.45</v>
      </c>
      <c r="O2320">
        <v>0</v>
      </c>
      <c r="P2320">
        <v>0</v>
      </c>
      <c r="Q2320" t="s">
        <v>97</v>
      </c>
      <c r="R2320">
        <v>30</v>
      </c>
      <c r="S2320" s="19">
        <v>0.47916666666666669</v>
      </c>
      <c r="T2320">
        <v>0</v>
      </c>
      <c r="U2320" s="19">
        <v>0.54166666666666663</v>
      </c>
      <c r="V2320" t="s">
        <v>97</v>
      </c>
      <c r="W2320">
        <v>7</v>
      </c>
      <c r="X2320" t="s">
        <v>100</v>
      </c>
      <c r="Y2320" t="b">
        <v>0</v>
      </c>
    </row>
    <row r="2321" spans="1:25" x14ac:dyDescent="0.25">
      <c r="A2321" t="s">
        <v>92</v>
      </c>
      <c r="B2321" t="s">
        <v>472</v>
      </c>
      <c r="C2321" t="s">
        <v>306</v>
      </c>
      <c r="D2321" t="s">
        <v>172</v>
      </c>
      <c r="E2321" t="s">
        <v>173</v>
      </c>
      <c r="F2321" t="s">
        <v>97</v>
      </c>
      <c r="H2321" t="s">
        <v>97</v>
      </c>
      <c r="I2321">
        <v>2</v>
      </c>
      <c r="J2321" t="s">
        <v>99</v>
      </c>
      <c r="K2321" s="19">
        <v>0.27083333333333331</v>
      </c>
      <c r="L2321" s="19">
        <v>0.58333333333333337</v>
      </c>
      <c r="M2321">
        <v>7.5</v>
      </c>
      <c r="N2321">
        <v>233.45</v>
      </c>
      <c r="O2321">
        <v>0</v>
      </c>
      <c r="P2321">
        <v>0</v>
      </c>
      <c r="Q2321" t="s">
        <v>97</v>
      </c>
      <c r="R2321">
        <v>30</v>
      </c>
      <c r="S2321" s="19">
        <v>0.47916666666666669</v>
      </c>
      <c r="T2321">
        <v>0</v>
      </c>
      <c r="U2321" s="19">
        <v>0.54166666666666663</v>
      </c>
      <c r="V2321" t="s">
        <v>97</v>
      </c>
      <c r="W2321">
        <v>7</v>
      </c>
      <c r="X2321" t="s">
        <v>100</v>
      </c>
      <c r="Y2321" t="b">
        <v>0</v>
      </c>
    </row>
    <row r="2322" spans="1:25" x14ac:dyDescent="0.25">
      <c r="A2322" t="s">
        <v>92</v>
      </c>
      <c r="B2322" t="s">
        <v>472</v>
      </c>
      <c r="C2322" t="s">
        <v>306</v>
      </c>
      <c r="D2322" t="s">
        <v>172</v>
      </c>
      <c r="E2322" t="s">
        <v>173</v>
      </c>
      <c r="F2322" t="s">
        <v>97</v>
      </c>
      <c r="H2322" t="s">
        <v>97</v>
      </c>
      <c r="I2322">
        <v>2</v>
      </c>
      <c r="J2322" t="s">
        <v>113</v>
      </c>
      <c r="K2322" s="19">
        <v>0.27083333333333331</v>
      </c>
      <c r="L2322" s="19">
        <v>0.625</v>
      </c>
      <c r="M2322">
        <v>8.5</v>
      </c>
      <c r="N2322">
        <v>667</v>
      </c>
      <c r="O2322">
        <v>0</v>
      </c>
      <c r="P2322">
        <v>0</v>
      </c>
      <c r="Q2322" t="s">
        <v>97</v>
      </c>
      <c r="R2322">
        <v>30</v>
      </c>
      <c r="S2322" s="19">
        <v>0.47916666666666669</v>
      </c>
      <c r="T2322">
        <v>0</v>
      </c>
      <c r="U2322" s="19">
        <v>0.54166666666666663</v>
      </c>
      <c r="V2322" t="s">
        <v>97</v>
      </c>
      <c r="W2322">
        <v>8</v>
      </c>
      <c r="X2322" t="s">
        <v>100</v>
      </c>
      <c r="Y2322" t="b">
        <v>0</v>
      </c>
    </row>
    <row r="2323" spans="1:25" x14ac:dyDescent="0.25">
      <c r="A2323" t="s">
        <v>92</v>
      </c>
      <c r="B2323" t="s">
        <v>472</v>
      </c>
      <c r="C2323" t="s">
        <v>306</v>
      </c>
      <c r="D2323" t="s">
        <v>172</v>
      </c>
      <c r="E2323" t="s">
        <v>173</v>
      </c>
      <c r="F2323" t="s">
        <v>97</v>
      </c>
      <c r="G2323">
        <v>11129</v>
      </c>
      <c r="H2323" t="s">
        <v>473</v>
      </c>
      <c r="I2323">
        <v>1</v>
      </c>
      <c r="J2323" t="s">
        <v>99</v>
      </c>
      <c r="K2323" s="19">
        <v>0.27083333333333331</v>
      </c>
      <c r="L2323" s="19">
        <v>0.625</v>
      </c>
      <c r="M2323">
        <v>8.5</v>
      </c>
      <c r="N2323">
        <v>280.88</v>
      </c>
      <c r="O2323">
        <v>56</v>
      </c>
      <c r="P2323">
        <v>76</v>
      </c>
      <c r="Q2323" t="s">
        <v>97</v>
      </c>
      <c r="R2323">
        <v>30</v>
      </c>
      <c r="S2323" s="19">
        <v>0.47916666666666669</v>
      </c>
      <c r="T2323">
        <v>0</v>
      </c>
      <c r="U2323" s="19">
        <v>0.54166666666666663</v>
      </c>
      <c r="V2323" t="s">
        <v>97</v>
      </c>
      <c r="W2323">
        <v>8</v>
      </c>
      <c r="X2323" t="s">
        <v>100</v>
      </c>
      <c r="Y2323" t="b">
        <v>0</v>
      </c>
    </row>
    <row r="2324" spans="1:25" x14ac:dyDescent="0.25">
      <c r="A2324" t="s">
        <v>92</v>
      </c>
      <c r="B2324" t="s">
        <v>472</v>
      </c>
      <c r="C2324" t="s">
        <v>306</v>
      </c>
      <c r="D2324" t="s">
        <v>172</v>
      </c>
      <c r="E2324" t="s">
        <v>173</v>
      </c>
      <c r="F2324" t="s">
        <v>97</v>
      </c>
      <c r="G2324">
        <v>11129</v>
      </c>
      <c r="H2324" t="s">
        <v>473</v>
      </c>
      <c r="I2324">
        <v>1</v>
      </c>
      <c r="J2324" t="s">
        <v>113</v>
      </c>
      <c r="K2324" s="19">
        <v>0.27083333333333331</v>
      </c>
      <c r="L2324" s="19">
        <v>0.625</v>
      </c>
      <c r="M2324">
        <v>8.5</v>
      </c>
      <c r="N2324">
        <v>421.32</v>
      </c>
      <c r="O2324">
        <v>56</v>
      </c>
      <c r="P2324">
        <v>76</v>
      </c>
      <c r="Q2324" t="s">
        <v>97</v>
      </c>
      <c r="R2324">
        <v>30</v>
      </c>
      <c r="S2324" s="19">
        <v>0.47916666666666669</v>
      </c>
      <c r="T2324">
        <v>0</v>
      </c>
      <c r="U2324" s="19">
        <v>0.54166666666666663</v>
      </c>
      <c r="V2324" t="s">
        <v>97</v>
      </c>
      <c r="W2324">
        <v>8</v>
      </c>
      <c r="X2324" t="s">
        <v>100</v>
      </c>
      <c r="Y2324" t="b">
        <v>0</v>
      </c>
    </row>
    <row r="2325" spans="1:25" x14ac:dyDescent="0.25">
      <c r="A2325" t="s">
        <v>92</v>
      </c>
      <c r="B2325" t="s">
        <v>472</v>
      </c>
      <c r="C2325" t="s">
        <v>306</v>
      </c>
      <c r="D2325" t="s">
        <v>172</v>
      </c>
      <c r="E2325" t="s">
        <v>173</v>
      </c>
      <c r="F2325" t="s">
        <v>97</v>
      </c>
      <c r="G2325">
        <v>11129</v>
      </c>
      <c r="H2325" t="s">
        <v>473</v>
      </c>
      <c r="I2325">
        <v>1</v>
      </c>
      <c r="J2325" t="s">
        <v>114</v>
      </c>
      <c r="K2325" s="19">
        <v>0.27083333333333331</v>
      </c>
      <c r="L2325" s="19">
        <v>0.625</v>
      </c>
      <c r="M2325">
        <v>8.5</v>
      </c>
      <c r="N2325">
        <v>491.54</v>
      </c>
      <c r="O2325">
        <v>56</v>
      </c>
      <c r="P2325">
        <v>76</v>
      </c>
      <c r="Q2325" t="s">
        <v>97</v>
      </c>
      <c r="R2325">
        <v>30</v>
      </c>
      <c r="S2325" s="19">
        <v>0.47916666666666669</v>
      </c>
      <c r="T2325">
        <v>0</v>
      </c>
      <c r="U2325" s="19">
        <v>0.54166666666666663</v>
      </c>
      <c r="V2325" t="s">
        <v>97</v>
      </c>
      <c r="W2325">
        <v>8</v>
      </c>
      <c r="X2325" t="s">
        <v>100</v>
      </c>
      <c r="Y2325" t="b">
        <v>0</v>
      </c>
    </row>
    <row r="2326" spans="1:25" x14ac:dyDescent="0.25">
      <c r="A2326" t="s">
        <v>92</v>
      </c>
      <c r="B2326" t="s">
        <v>472</v>
      </c>
      <c r="C2326" t="s">
        <v>306</v>
      </c>
      <c r="D2326" t="s">
        <v>172</v>
      </c>
      <c r="E2326" t="s">
        <v>173</v>
      </c>
      <c r="F2326" t="s">
        <v>97</v>
      </c>
      <c r="G2326">
        <v>11129</v>
      </c>
      <c r="H2326" t="s">
        <v>473</v>
      </c>
      <c r="I2326">
        <v>1</v>
      </c>
      <c r="J2326" t="s">
        <v>102</v>
      </c>
      <c r="K2326" s="19">
        <v>0.27083333333333331</v>
      </c>
      <c r="L2326" s="19">
        <v>0.625</v>
      </c>
      <c r="M2326">
        <v>8.5</v>
      </c>
      <c r="N2326">
        <v>280.88</v>
      </c>
      <c r="O2326">
        <v>56</v>
      </c>
      <c r="P2326">
        <v>76</v>
      </c>
      <c r="Q2326" t="s">
        <v>97</v>
      </c>
      <c r="R2326">
        <v>30</v>
      </c>
      <c r="S2326" s="19">
        <v>0.47916666666666669</v>
      </c>
      <c r="T2326">
        <v>0</v>
      </c>
      <c r="U2326" s="19">
        <v>0.54166666666666663</v>
      </c>
      <c r="V2326" t="s">
        <v>97</v>
      </c>
      <c r="W2326">
        <v>8</v>
      </c>
      <c r="X2326" t="s">
        <v>100</v>
      </c>
      <c r="Y2326" t="b">
        <v>0</v>
      </c>
    </row>
    <row r="2327" spans="1:25" x14ac:dyDescent="0.25">
      <c r="A2327" t="s">
        <v>92</v>
      </c>
      <c r="B2327" t="s">
        <v>472</v>
      </c>
      <c r="C2327" t="s">
        <v>306</v>
      </c>
      <c r="D2327" t="s">
        <v>172</v>
      </c>
      <c r="E2327" t="s">
        <v>173</v>
      </c>
      <c r="F2327" t="s">
        <v>97</v>
      </c>
      <c r="G2327">
        <v>11129</v>
      </c>
      <c r="H2327" t="s">
        <v>473</v>
      </c>
      <c r="I2327">
        <v>2</v>
      </c>
      <c r="J2327" t="s">
        <v>105</v>
      </c>
      <c r="K2327" s="19">
        <v>0.27083333333333331</v>
      </c>
      <c r="L2327" s="19">
        <v>0.625</v>
      </c>
      <c r="M2327">
        <v>8.5</v>
      </c>
      <c r="N2327">
        <v>280.88</v>
      </c>
      <c r="O2327">
        <v>56</v>
      </c>
      <c r="P2327">
        <v>76</v>
      </c>
      <c r="Q2327" t="s">
        <v>97</v>
      </c>
      <c r="R2327">
        <v>30</v>
      </c>
      <c r="S2327" s="19">
        <v>0.47916666666666669</v>
      </c>
      <c r="T2327">
        <v>0</v>
      </c>
      <c r="U2327" s="19">
        <v>0.54166666666666663</v>
      </c>
      <c r="V2327" t="s">
        <v>97</v>
      </c>
      <c r="W2327">
        <v>8</v>
      </c>
      <c r="X2327" t="s">
        <v>100</v>
      </c>
      <c r="Y2327" t="b">
        <v>0</v>
      </c>
    </row>
    <row r="2328" spans="1:25" x14ac:dyDescent="0.25">
      <c r="A2328" t="s">
        <v>92</v>
      </c>
      <c r="B2328" t="s">
        <v>472</v>
      </c>
      <c r="C2328" t="s">
        <v>306</v>
      </c>
      <c r="D2328" t="s">
        <v>172</v>
      </c>
      <c r="E2328" t="s">
        <v>173</v>
      </c>
      <c r="F2328" t="s">
        <v>97</v>
      </c>
      <c r="G2328">
        <v>11129</v>
      </c>
      <c r="H2328" t="s">
        <v>473</v>
      </c>
      <c r="I2328">
        <v>2</v>
      </c>
      <c r="J2328" t="s">
        <v>99</v>
      </c>
      <c r="K2328" s="19">
        <v>0.27083333333333331</v>
      </c>
      <c r="L2328" s="19">
        <v>0.625</v>
      </c>
      <c r="M2328">
        <v>8.5</v>
      </c>
      <c r="N2328">
        <v>280.88</v>
      </c>
      <c r="O2328">
        <v>56</v>
      </c>
      <c r="P2328">
        <v>76</v>
      </c>
      <c r="Q2328" t="s">
        <v>97</v>
      </c>
      <c r="R2328">
        <v>30</v>
      </c>
      <c r="S2328" s="19">
        <v>0.47916666666666669</v>
      </c>
      <c r="T2328">
        <v>0</v>
      </c>
      <c r="U2328" s="19">
        <v>0.54166666666666663</v>
      </c>
      <c r="V2328" t="s">
        <v>97</v>
      </c>
      <c r="W2328">
        <v>8</v>
      </c>
      <c r="X2328" t="s">
        <v>100</v>
      </c>
      <c r="Y2328" t="b">
        <v>0</v>
      </c>
    </row>
    <row r="2329" spans="1:25" x14ac:dyDescent="0.25">
      <c r="A2329" t="s">
        <v>92</v>
      </c>
      <c r="B2329" t="s">
        <v>472</v>
      </c>
      <c r="C2329" t="s">
        <v>306</v>
      </c>
      <c r="D2329" t="s">
        <v>172</v>
      </c>
      <c r="E2329" t="s">
        <v>173</v>
      </c>
      <c r="F2329" t="s">
        <v>97</v>
      </c>
      <c r="G2329">
        <v>11129</v>
      </c>
      <c r="H2329" t="s">
        <v>473</v>
      </c>
      <c r="I2329">
        <v>2</v>
      </c>
      <c r="J2329" t="s">
        <v>101</v>
      </c>
      <c r="K2329" s="19">
        <v>0.27083333333333331</v>
      </c>
      <c r="L2329" s="19">
        <v>0.625</v>
      </c>
      <c r="M2329">
        <v>8.5</v>
      </c>
      <c r="N2329">
        <v>280.88</v>
      </c>
      <c r="O2329">
        <v>56</v>
      </c>
      <c r="P2329">
        <v>76</v>
      </c>
      <c r="Q2329" t="s">
        <v>97</v>
      </c>
      <c r="R2329">
        <v>30</v>
      </c>
      <c r="S2329" s="19">
        <v>0.47916666666666669</v>
      </c>
      <c r="T2329">
        <v>0</v>
      </c>
      <c r="U2329" s="19">
        <v>0.54166666666666663</v>
      </c>
      <c r="V2329" t="s">
        <v>97</v>
      </c>
      <c r="W2329">
        <v>8</v>
      </c>
      <c r="X2329" t="s">
        <v>100</v>
      </c>
      <c r="Y2329" t="b">
        <v>0</v>
      </c>
    </row>
    <row r="2330" spans="1:25" x14ac:dyDescent="0.25">
      <c r="A2330" t="s">
        <v>92</v>
      </c>
      <c r="B2330" t="s">
        <v>472</v>
      </c>
      <c r="C2330" t="s">
        <v>306</v>
      </c>
      <c r="D2330" t="s">
        <v>172</v>
      </c>
      <c r="E2330" t="s">
        <v>173</v>
      </c>
      <c r="F2330" t="s">
        <v>97</v>
      </c>
      <c r="G2330">
        <v>19672</v>
      </c>
      <c r="H2330" t="s">
        <v>474</v>
      </c>
      <c r="I2330">
        <v>1</v>
      </c>
      <c r="J2330" t="s">
        <v>101</v>
      </c>
      <c r="K2330" s="19">
        <v>0.27083333333333331</v>
      </c>
      <c r="L2330" s="19">
        <v>0.625</v>
      </c>
      <c r="M2330">
        <v>8.5</v>
      </c>
      <c r="N2330">
        <v>280.88</v>
      </c>
      <c r="O2330">
        <v>46</v>
      </c>
      <c r="P2330">
        <v>76</v>
      </c>
      <c r="Q2330" t="s">
        <v>97</v>
      </c>
      <c r="R2330">
        <v>30</v>
      </c>
      <c r="S2330" s="19">
        <v>0.47916666666666669</v>
      </c>
      <c r="T2330">
        <v>0</v>
      </c>
      <c r="U2330" s="19">
        <v>0.54166666666666663</v>
      </c>
      <c r="V2330" t="s">
        <v>97</v>
      </c>
      <c r="W2330">
        <v>8</v>
      </c>
      <c r="X2330" t="s">
        <v>100</v>
      </c>
      <c r="Y2330" t="b">
        <v>0</v>
      </c>
    </row>
    <row r="2331" spans="1:25" x14ac:dyDescent="0.25">
      <c r="A2331" t="s">
        <v>92</v>
      </c>
      <c r="B2331" t="s">
        <v>472</v>
      </c>
      <c r="C2331" t="s">
        <v>306</v>
      </c>
      <c r="D2331" t="s">
        <v>172</v>
      </c>
      <c r="E2331" t="s">
        <v>173</v>
      </c>
      <c r="F2331" t="s">
        <v>97</v>
      </c>
      <c r="G2331">
        <v>19672</v>
      </c>
      <c r="H2331" t="s">
        <v>474</v>
      </c>
      <c r="I2331">
        <v>1</v>
      </c>
      <c r="J2331" t="s">
        <v>103</v>
      </c>
      <c r="K2331" s="19">
        <v>0.27083333333333331</v>
      </c>
      <c r="L2331" s="19">
        <v>0.625</v>
      </c>
      <c r="M2331">
        <v>8.5</v>
      </c>
      <c r="N2331">
        <v>280.88</v>
      </c>
      <c r="O2331">
        <v>46</v>
      </c>
      <c r="P2331">
        <v>76</v>
      </c>
      <c r="Q2331" t="s">
        <v>97</v>
      </c>
      <c r="R2331">
        <v>30</v>
      </c>
      <c r="S2331" s="19">
        <v>0.47916666666666669</v>
      </c>
      <c r="T2331">
        <v>0</v>
      </c>
      <c r="U2331" s="19">
        <v>0.54166666666666663</v>
      </c>
      <c r="V2331" t="s">
        <v>97</v>
      </c>
      <c r="W2331">
        <v>8</v>
      </c>
      <c r="X2331" t="s">
        <v>100</v>
      </c>
      <c r="Y2331" t="b">
        <v>0</v>
      </c>
    </row>
    <row r="2332" spans="1:25" x14ac:dyDescent="0.25">
      <c r="A2332" t="s">
        <v>92</v>
      </c>
      <c r="B2332" t="s">
        <v>472</v>
      </c>
      <c r="C2332" t="s">
        <v>306</v>
      </c>
      <c r="D2332" t="s">
        <v>172</v>
      </c>
      <c r="E2332" t="s">
        <v>173</v>
      </c>
      <c r="F2332" t="s">
        <v>97</v>
      </c>
      <c r="G2332">
        <v>19672</v>
      </c>
      <c r="H2332" t="s">
        <v>474</v>
      </c>
      <c r="I2332">
        <v>2</v>
      </c>
      <c r="J2332" t="s">
        <v>99</v>
      </c>
      <c r="K2332" s="19">
        <v>0.27083333333333331</v>
      </c>
      <c r="L2332" s="19">
        <v>0.625</v>
      </c>
      <c r="M2332">
        <v>8.5</v>
      </c>
      <c r="N2332">
        <v>280.88</v>
      </c>
      <c r="O2332">
        <v>46</v>
      </c>
      <c r="P2332">
        <v>76</v>
      </c>
      <c r="Q2332" t="s">
        <v>97</v>
      </c>
      <c r="R2332">
        <v>30</v>
      </c>
      <c r="S2332" s="19">
        <v>0.47916666666666669</v>
      </c>
      <c r="T2332">
        <v>0</v>
      </c>
      <c r="U2332" s="19">
        <v>0.54166666666666663</v>
      </c>
      <c r="V2332" t="s">
        <v>97</v>
      </c>
      <c r="W2332">
        <v>8</v>
      </c>
      <c r="X2332" t="s">
        <v>100</v>
      </c>
      <c r="Y2332" t="b">
        <v>0</v>
      </c>
    </row>
    <row r="2333" spans="1:25" x14ac:dyDescent="0.25">
      <c r="A2333" t="s">
        <v>92</v>
      </c>
      <c r="B2333" t="s">
        <v>472</v>
      </c>
      <c r="C2333" t="s">
        <v>306</v>
      </c>
      <c r="D2333" t="s">
        <v>172</v>
      </c>
      <c r="E2333" t="s">
        <v>173</v>
      </c>
      <c r="F2333" t="s">
        <v>97</v>
      </c>
      <c r="G2333">
        <v>19672</v>
      </c>
      <c r="H2333" t="s">
        <v>474</v>
      </c>
      <c r="I2333">
        <v>2</v>
      </c>
      <c r="J2333" t="s">
        <v>102</v>
      </c>
      <c r="K2333" s="19">
        <v>0.27083333333333331</v>
      </c>
      <c r="L2333" s="19">
        <v>0.625</v>
      </c>
      <c r="M2333">
        <v>8.5</v>
      </c>
      <c r="N2333">
        <v>280.88</v>
      </c>
      <c r="O2333">
        <v>46</v>
      </c>
      <c r="P2333">
        <v>76</v>
      </c>
      <c r="Q2333" t="s">
        <v>97</v>
      </c>
      <c r="R2333">
        <v>30</v>
      </c>
      <c r="S2333" s="19">
        <v>0.47916666666666669</v>
      </c>
      <c r="T2333">
        <v>0</v>
      </c>
      <c r="U2333" s="19">
        <v>0.54166666666666663</v>
      </c>
      <c r="V2333" t="s">
        <v>97</v>
      </c>
      <c r="W2333">
        <v>8</v>
      </c>
      <c r="X2333" t="s">
        <v>100</v>
      </c>
      <c r="Y2333" t="b">
        <v>0</v>
      </c>
    </row>
    <row r="2334" spans="1:25" x14ac:dyDescent="0.25">
      <c r="A2334" t="s">
        <v>92</v>
      </c>
      <c r="B2334" t="s">
        <v>472</v>
      </c>
      <c r="C2334" t="s">
        <v>306</v>
      </c>
      <c r="D2334" t="s">
        <v>172</v>
      </c>
      <c r="E2334" t="s">
        <v>173</v>
      </c>
      <c r="F2334" t="s">
        <v>97</v>
      </c>
      <c r="G2334">
        <v>20844</v>
      </c>
      <c r="H2334" t="s">
        <v>475</v>
      </c>
      <c r="I2334">
        <v>1</v>
      </c>
      <c r="J2334" t="s">
        <v>105</v>
      </c>
      <c r="K2334" s="19">
        <v>0.27083333333333331</v>
      </c>
      <c r="L2334" s="19">
        <v>0.625</v>
      </c>
      <c r="M2334">
        <v>8.5</v>
      </c>
      <c r="N2334">
        <v>280.88</v>
      </c>
      <c r="O2334">
        <v>40</v>
      </c>
      <c r="P2334">
        <v>76</v>
      </c>
      <c r="Q2334" t="s">
        <v>97</v>
      </c>
      <c r="R2334">
        <v>30</v>
      </c>
      <c r="S2334" s="19">
        <v>0.47916666666666669</v>
      </c>
      <c r="T2334">
        <v>0</v>
      </c>
      <c r="U2334" s="19">
        <v>0.54166666666666663</v>
      </c>
      <c r="V2334" t="s">
        <v>97</v>
      </c>
      <c r="W2334">
        <v>8</v>
      </c>
      <c r="X2334" t="s">
        <v>100</v>
      </c>
      <c r="Y2334" t="b">
        <v>0</v>
      </c>
    </row>
    <row r="2335" spans="1:25" x14ac:dyDescent="0.25">
      <c r="A2335" t="s">
        <v>92</v>
      </c>
      <c r="B2335" t="s">
        <v>472</v>
      </c>
      <c r="C2335" t="s">
        <v>306</v>
      </c>
      <c r="D2335" t="s">
        <v>172</v>
      </c>
      <c r="E2335" t="s">
        <v>173</v>
      </c>
      <c r="F2335" t="s">
        <v>97</v>
      </c>
      <c r="G2335">
        <v>20844</v>
      </c>
      <c r="H2335" t="s">
        <v>475</v>
      </c>
      <c r="I2335">
        <v>1</v>
      </c>
      <c r="J2335" t="s">
        <v>114</v>
      </c>
      <c r="K2335" s="19">
        <v>0.27083333333333331</v>
      </c>
      <c r="L2335" s="19">
        <v>0.625</v>
      </c>
      <c r="M2335">
        <v>8.5</v>
      </c>
      <c r="N2335">
        <v>491.54</v>
      </c>
      <c r="O2335">
        <v>40</v>
      </c>
      <c r="P2335">
        <v>76</v>
      </c>
      <c r="Q2335" t="s">
        <v>97</v>
      </c>
      <c r="R2335">
        <v>30</v>
      </c>
      <c r="S2335" s="19">
        <v>0.47916666666666669</v>
      </c>
      <c r="T2335">
        <v>0</v>
      </c>
      <c r="U2335" s="19">
        <v>0.54166666666666663</v>
      </c>
      <c r="V2335" t="s">
        <v>97</v>
      </c>
      <c r="W2335">
        <v>8</v>
      </c>
      <c r="X2335" t="s">
        <v>100</v>
      </c>
      <c r="Y2335" t="b">
        <v>0</v>
      </c>
    </row>
    <row r="2336" spans="1:25" x14ac:dyDescent="0.25">
      <c r="A2336" t="s">
        <v>92</v>
      </c>
      <c r="B2336" t="s">
        <v>472</v>
      </c>
      <c r="C2336" t="s">
        <v>306</v>
      </c>
      <c r="D2336" t="s">
        <v>172</v>
      </c>
      <c r="E2336" t="s">
        <v>173</v>
      </c>
      <c r="F2336" t="s">
        <v>97</v>
      </c>
      <c r="G2336">
        <v>20844</v>
      </c>
      <c r="H2336" t="s">
        <v>475</v>
      </c>
      <c r="I2336">
        <v>1</v>
      </c>
      <c r="J2336" t="s">
        <v>102</v>
      </c>
      <c r="K2336" s="19">
        <v>0.27083333333333331</v>
      </c>
      <c r="L2336" s="19">
        <v>0.625</v>
      </c>
      <c r="M2336">
        <v>8.5</v>
      </c>
      <c r="N2336">
        <v>280.88</v>
      </c>
      <c r="O2336">
        <v>40</v>
      </c>
      <c r="P2336">
        <v>76</v>
      </c>
      <c r="Q2336" t="s">
        <v>97</v>
      </c>
      <c r="R2336">
        <v>30</v>
      </c>
      <c r="S2336" s="19">
        <v>0.47916666666666669</v>
      </c>
      <c r="T2336">
        <v>0</v>
      </c>
      <c r="U2336" s="19">
        <v>0.54166666666666663</v>
      </c>
      <c r="V2336" t="s">
        <v>97</v>
      </c>
      <c r="W2336">
        <v>8</v>
      </c>
      <c r="X2336" t="s">
        <v>100</v>
      </c>
      <c r="Y2336" t="b">
        <v>0</v>
      </c>
    </row>
    <row r="2337" spans="1:25" x14ac:dyDescent="0.25">
      <c r="A2337" t="s">
        <v>92</v>
      </c>
      <c r="B2337" t="s">
        <v>472</v>
      </c>
      <c r="C2337" t="s">
        <v>306</v>
      </c>
      <c r="D2337" t="s">
        <v>172</v>
      </c>
      <c r="E2337" t="s">
        <v>173</v>
      </c>
      <c r="F2337" t="s">
        <v>97</v>
      </c>
      <c r="G2337">
        <v>20844</v>
      </c>
      <c r="H2337" t="s">
        <v>475</v>
      </c>
      <c r="I2337">
        <v>2</v>
      </c>
      <c r="J2337" t="s">
        <v>99</v>
      </c>
      <c r="K2337" s="19">
        <v>0.27083333333333331</v>
      </c>
      <c r="L2337" s="19">
        <v>0.625</v>
      </c>
      <c r="M2337">
        <v>8.5</v>
      </c>
      <c r="N2337">
        <v>280.88</v>
      </c>
      <c r="O2337">
        <v>40</v>
      </c>
      <c r="P2337">
        <v>76</v>
      </c>
      <c r="Q2337" t="s">
        <v>97</v>
      </c>
      <c r="R2337">
        <v>30</v>
      </c>
      <c r="S2337" s="19">
        <v>0.47916666666666669</v>
      </c>
      <c r="T2337">
        <v>0</v>
      </c>
      <c r="U2337" s="19">
        <v>0.54166666666666663</v>
      </c>
      <c r="V2337" t="s">
        <v>97</v>
      </c>
      <c r="W2337">
        <v>8</v>
      </c>
      <c r="X2337" t="s">
        <v>100</v>
      </c>
      <c r="Y2337" t="b">
        <v>0</v>
      </c>
    </row>
    <row r="2338" spans="1:25" x14ac:dyDescent="0.25">
      <c r="A2338" t="s">
        <v>92</v>
      </c>
      <c r="B2338" t="s">
        <v>472</v>
      </c>
      <c r="C2338" t="s">
        <v>306</v>
      </c>
      <c r="D2338" t="s">
        <v>172</v>
      </c>
      <c r="E2338" t="s">
        <v>173</v>
      </c>
      <c r="F2338" t="s">
        <v>97</v>
      </c>
      <c r="G2338">
        <v>20844</v>
      </c>
      <c r="H2338" t="s">
        <v>475</v>
      </c>
      <c r="I2338">
        <v>2</v>
      </c>
      <c r="J2338" t="s">
        <v>102</v>
      </c>
      <c r="K2338" s="19">
        <v>0.27083333333333331</v>
      </c>
      <c r="L2338" s="19">
        <v>0.625</v>
      </c>
      <c r="M2338">
        <v>8.5</v>
      </c>
      <c r="N2338">
        <v>280.88</v>
      </c>
      <c r="O2338">
        <v>40</v>
      </c>
      <c r="P2338">
        <v>76</v>
      </c>
      <c r="Q2338" t="s">
        <v>97</v>
      </c>
      <c r="R2338">
        <v>30</v>
      </c>
      <c r="S2338" s="19">
        <v>0.47916666666666669</v>
      </c>
      <c r="T2338">
        <v>0</v>
      </c>
      <c r="U2338" s="19">
        <v>0.54166666666666663</v>
      </c>
      <c r="V2338" t="s">
        <v>97</v>
      </c>
      <c r="W2338">
        <v>8</v>
      </c>
      <c r="X2338" t="s">
        <v>100</v>
      </c>
      <c r="Y2338" t="b">
        <v>0</v>
      </c>
    </row>
    <row r="2339" spans="1:25" x14ac:dyDescent="0.25">
      <c r="A2339" t="s">
        <v>92</v>
      </c>
      <c r="B2339" t="s">
        <v>472</v>
      </c>
      <c r="C2339" t="s">
        <v>306</v>
      </c>
      <c r="D2339" t="s">
        <v>172</v>
      </c>
      <c r="E2339" t="s">
        <v>173</v>
      </c>
      <c r="F2339" t="s">
        <v>97</v>
      </c>
      <c r="G2339">
        <v>21354</v>
      </c>
      <c r="H2339" t="s">
        <v>313</v>
      </c>
      <c r="I2339">
        <v>2</v>
      </c>
      <c r="J2339" t="s">
        <v>101</v>
      </c>
      <c r="K2339" s="19">
        <v>0.27083333333333331</v>
      </c>
      <c r="L2339" s="19">
        <v>0.625</v>
      </c>
      <c r="M2339">
        <v>8.5</v>
      </c>
      <c r="N2339">
        <v>280.88</v>
      </c>
      <c r="O2339">
        <v>56</v>
      </c>
      <c r="P2339">
        <v>76</v>
      </c>
      <c r="Q2339" t="s">
        <v>97</v>
      </c>
      <c r="R2339">
        <v>30</v>
      </c>
      <c r="S2339" s="19">
        <v>0.47916666666666669</v>
      </c>
      <c r="T2339">
        <v>0</v>
      </c>
      <c r="U2339" s="19">
        <v>0.54166666666666663</v>
      </c>
      <c r="V2339" t="s">
        <v>97</v>
      </c>
      <c r="W2339">
        <v>8</v>
      </c>
      <c r="X2339" t="s">
        <v>100</v>
      </c>
      <c r="Y2339" t="b">
        <v>0</v>
      </c>
    </row>
    <row r="2340" spans="1:25" x14ac:dyDescent="0.25">
      <c r="A2340" t="s">
        <v>92</v>
      </c>
      <c r="B2340" t="s">
        <v>472</v>
      </c>
      <c r="C2340" t="s">
        <v>306</v>
      </c>
      <c r="D2340" t="s">
        <v>172</v>
      </c>
      <c r="E2340" t="s">
        <v>173</v>
      </c>
      <c r="F2340" t="s">
        <v>97</v>
      </c>
      <c r="G2340">
        <v>21354</v>
      </c>
      <c r="H2340" t="s">
        <v>313</v>
      </c>
      <c r="I2340">
        <v>2</v>
      </c>
      <c r="J2340" t="s">
        <v>102</v>
      </c>
      <c r="K2340" s="19">
        <v>0.27083333333333331</v>
      </c>
      <c r="L2340" s="19">
        <v>0.58333333333333337</v>
      </c>
      <c r="M2340">
        <v>7.5</v>
      </c>
      <c r="N2340">
        <v>245.77</v>
      </c>
      <c r="O2340">
        <v>56</v>
      </c>
      <c r="P2340">
        <v>76</v>
      </c>
      <c r="Q2340" t="s">
        <v>97</v>
      </c>
      <c r="R2340">
        <v>30</v>
      </c>
      <c r="S2340" s="19">
        <v>0.47916666666666669</v>
      </c>
      <c r="T2340">
        <v>0</v>
      </c>
      <c r="U2340" s="19">
        <v>0.54166666666666663</v>
      </c>
      <c r="V2340" t="s">
        <v>97</v>
      </c>
      <c r="W2340">
        <v>7</v>
      </c>
      <c r="X2340" t="s">
        <v>100</v>
      </c>
      <c r="Y2340" t="b">
        <v>0</v>
      </c>
    </row>
    <row r="2341" spans="1:25" x14ac:dyDescent="0.25">
      <c r="A2341" t="s">
        <v>92</v>
      </c>
      <c r="B2341" t="s">
        <v>472</v>
      </c>
      <c r="C2341" t="s">
        <v>306</v>
      </c>
      <c r="D2341" t="s">
        <v>172</v>
      </c>
      <c r="E2341" t="s">
        <v>173</v>
      </c>
      <c r="F2341" t="s">
        <v>97</v>
      </c>
      <c r="G2341">
        <v>21354</v>
      </c>
      <c r="H2341" t="s">
        <v>313</v>
      </c>
      <c r="I2341">
        <v>2</v>
      </c>
      <c r="J2341" t="s">
        <v>103</v>
      </c>
      <c r="K2341" s="19">
        <v>0.27083333333333331</v>
      </c>
      <c r="L2341" s="19">
        <v>0.58333333333333337</v>
      </c>
      <c r="M2341">
        <v>7.5</v>
      </c>
      <c r="N2341">
        <v>245.77</v>
      </c>
      <c r="O2341">
        <v>56</v>
      </c>
      <c r="P2341">
        <v>76</v>
      </c>
      <c r="Q2341" t="s">
        <v>97</v>
      </c>
      <c r="R2341">
        <v>30</v>
      </c>
      <c r="S2341" s="19">
        <v>0.47916666666666669</v>
      </c>
      <c r="T2341">
        <v>0</v>
      </c>
      <c r="U2341" s="19">
        <v>0.54166666666666663</v>
      </c>
      <c r="V2341" t="s">
        <v>97</v>
      </c>
      <c r="W2341">
        <v>7</v>
      </c>
      <c r="X2341" t="s">
        <v>100</v>
      </c>
      <c r="Y2341" t="b">
        <v>0</v>
      </c>
    </row>
    <row r="2342" spans="1:25" x14ac:dyDescent="0.25">
      <c r="A2342" t="s">
        <v>92</v>
      </c>
      <c r="B2342" t="s">
        <v>472</v>
      </c>
      <c r="C2342" t="s">
        <v>306</v>
      </c>
      <c r="D2342" t="s">
        <v>172</v>
      </c>
      <c r="E2342" t="s">
        <v>173</v>
      </c>
      <c r="F2342" t="s">
        <v>97</v>
      </c>
      <c r="G2342">
        <v>23132</v>
      </c>
      <c r="H2342" t="s">
        <v>476</v>
      </c>
      <c r="I2342">
        <v>1</v>
      </c>
      <c r="J2342" t="s">
        <v>105</v>
      </c>
      <c r="K2342" s="19">
        <v>0.27083333333333331</v>
      </c>
      <c r="L2342" s="19">
        <v>0.625</v>
      </c>
      <c r="M2342">
        <v>8.5</v>
      </c>
      <c r="N2342">
        <v>280.88</v>
      </c>
      <c r="O2342">
        <v>76</v>
      </c>
      <c r="P2342">
        <v>76</v>
      </c>
      <c r="Q2342" t="s">
        <v>97</v>
      </c>
      <c r="R2342">
        <v>30</v>
      </c>
      <c r="S2342" s="19">
        <v>0.47916666666666669</v>
      </c>
      <c r="T2342">
        <v>0</v>
      </c>
      <c r="U2342" s="19">
        <v>0.54166666666666663</v>
      </c>
      <c r="V2342" t="s">
        <v>97</v>
      </c>
      <c r="W2342">
        <v>8</v>
      </c>
      <c r="X2342" t="s">
        <v>100</v>
      </c>
      <c r="Y2342" t="b">
        <v>0</v>
      </c>
    </row>
    <row r="2343" spans="1:25" x14ac:dyDescent="0.25">
      <c r="A2343" t="s">
        <v>92</v>
      </c>
      <c r="B2343" t="s">
        <v>472</v>
      </c>
      <c r="C2343" t="s">
        <v>306</v>
      </c>
      <c r="D2343" t="s">
        <v>172</v>
      </c>
      <c r="E2343" t="s">
        <v>173</v>
      </c>
      <c r="F2343" t="s">
        <v>97</v>
      </c>
      <c r="G2343">
        <v>23132</v>
      </c>
      <c r="H2343" t="s">
        <v>476</v>
      </c>
      <c r="I2343">
        <v>1</v>
      </c>
      <c r="J2343" t="s">
        <v>113</v>
      </c>
      <c r="K2343" s="19">
        <v>0.27083333333333331</v>
      </c>
      <c r="L2343" s="19">
        <v>0.625</v>
      </c>
      <c r="M2343">
        <v>8.5</v>
      </c>
      <c r="N2343">
        <v>421.32</v>
      </c>
      <c r="O2343">
        <v>76</v>
      </c>
      <c r="P2343">
        <v>76</v>
      </c>
      <c r="Q2343" t="s">
        <v>97</v>
      </c>
      <c r="R2343">
        <v>30</v>
      </c>
      <c r="S2343" s="19">
        <v>0.47916666666666669</v>
      </c>
      <c r="T2343">
        <v>0</v>
      </c>
      <c r="U2343" s="19">
        <v>0.54166666666666663</v>
      </c>
      <c r="V2343" t="s">
        <v>97</v>
      </c>
      <c r="W2343">
        <v>8</v>
      </c>
      <c r="X2343" t="s">
        <v>100</v>
      </c>
      <c r="Y2343" t="b">
        <v>0</v>
      </c>
    </row>
    <row r="2344" spans="1:25" x14ac:dyDescent="0.25">
      <c r="A2344" t="s">
        <v>92</v>
      </c>
      <c r="B2344" t="s">
        <v>472</v>
      </c>
      <c r="C2344" t="s">
        <v>306</v>
      </c>
      <c r="D2344" t="s">
        <v>172</v>
      </c>
      <c r="E2344" t="s">
        <v>173</v>
      </c>
      <c r="F2344" t="s">
        <v>97</v>
      </c>
      <c r="G2344">
        <v>23132</v>
      </c>
      <c r="H2344" t="s">
        <v>476</v>
      </c>
      <c r="I2344">
        <v>1</v>
      </c>
      <c r="J2344" t="s">
        <v>101</v>
      </c>
      <c r="K2344" s="19">
        <v>0.27083333333333331</v>
      </c>
      <c r="L2344" s="19">
        <v>0.625</v>
      </c>
      <c r="M2344">
        <v>8.5</v>
      </c>
      <c r="N2344">
        <v>280.88</v>
      </c>
      <c r="O2344">
        <v>76</v>
      </c>
      <c r="P2344">
        <v>76</v>
      </c>
      <c r="Q2344" t="s">
        <v>97</v>
      </c>
      <c r="R2344">
        <v>30</v>
      </c>
      <c r="S2344" s="19">
        <v>0.47916666666666669</v>
      </c>
      <c r="T2344">
        <v>0</v>
      </c>
      <c r="U2344" s="19">
        <v>0.54166666666666663</v>
      </c>
      <c r="V2344" t="s">
        <v>97</v>
      </c>
      <c r="W2344">
        <v>8</v>
      </c>
      <c r="X2344" t="s">
        <v>100</v>
      </c>
      <c r="Y2344" t="b">
        <v>0</v>
      </c>
    </row>
    <row r="2345" spans="1:25" x14ac:dyDescent="0.25">
      <c r="A2345" t="s">
        <v>92</v>
      </c>
      <c r="B2345" t="s">
        <v>472</v>
      </c>
      <c r="C2345" t="s">
        <v>306</v>
      </c>
      <c r="D2345" t="s">
        <v>172</v>
      </c>
      <c r="E2345" t="s">
        <v>173</v>
      </c>
      <c r="F2345" t="s">
        <v>97</v>
      </c>
      <c r="G2345">
        <v>23132</v>
      </c>
      <c r="H2345" t="s">
        <v>476</v>
      </c>
      <c r="I2345">
        <v>2</v>
      </c>
      <c r="J2345" t="s">
        <v>113</v>
      </c>
      <c r="K2345" s="19">
        <v>0.27083333333333331</v>
      </c>
      <c r="L2345" s="19">
        <v>0.625</v>
      </c>
      <c r="M2345">
        <v>8.5</v>
      </c>
      <c r="N2345">
        <v>421.32</v>
      </c>
      <c r="O2345">
        <v>76</v>
      </c>
      <c r="P2345">
        <v>76</v>
      </c>
      <c r="Q2345" t="s">
        <v>97</v>
      </c>
      <c r="R2345">
        <v>30</v>
      </c>
      <c r="S2345" s="19">
        <v>0.47916666666666669</v>
      </c>
      <c r="T2345">
        <v>0</v>
      </c>
      <c r="U2345" s="19">
        <v>0.54166666666666663</v>
      </c>
      <c r="V2345" t="s">
        <v>97</v>
      </c>
      <c r="W2345">
        <v>8</v>
      </c>
      <c r="X2345" t="s">
        <v>100</v>
      </c>
      <c r="Y2345" t="b">
        <v>0</v>
      </c>
    </row>
    <row r="2346" spans="1:25" x14ac:dyDescent="0.25">
      <c r="A2346" t="s">
        <v>92</v>
      </c>
      <c r="B2346" t="s">
        <v>472</v>
      </c>
      <c r="C2346" t="s">
        <v>306</v>
      </c>
      <c r="D2346" t="s">
        <v>172</v>
      </c>
      <c r="E2346" t="s">
        <v>173</v>
      </c>
      <c r="F2346" t="s">
        <v>97</v>
      </c>
      <c r="G2346">
        <v>23132</v>
      </c>
      <c r="H2346" t="s">
        <v>476</v>
      </c>
      <c r="I2346">
        <v>2</v>
      </c>
      <c r="J2346" t="s">
        <v>114</v>
      </c>
      <c r="K2346" s="19">
        <v>0.27083333333333331</v>
      </c>
      <c r="L2346" s="19">
        <v>0.625</v>
      </c>
      <c r="M2346">
        <v>8.5</v>
      </c>
      <c r="N2346">
        <v>491.54</v>
      </c>
      <c r="O2346">
        <v>76</v>
      </c>
      <c r="P2346">
        <v>76</v>
      </c>
      <c r="Q2346" t="s">
        <v>97</v>
      </c>
      <c r="R2346">
        <v>30</v>
      </c>
      <c r="S2346" s="19">
        <v>0.47916666666666669</v>
      </c>
      <c r="T2346">
        <v>0</v>
      </c>
      <c r="U2346" s="19">
        <v>0.54166666666666663</v>
      </c>
      <c r="V2346" t="s">
        <v>97</v>
      </c>
      <c r="W2346">
        <v>8</v>
      </c>
      <c r="X2346" t="s">
        <v>100</v>
      </c>
      <c r="Y2346" t="b">
        <v>0</v>
      </c>
    </row>
    <row r="2347" spans="1:25" x14ac:dyDescent="0.25">
      <c r="A2347" t="s">
        <v>92</v>
      </c>
      <c r="B2347" t="s">
        <v>472</v>
      </c>
      <c r="C2347" t="s">
        <v>306</v>
      </c>
      <c r="D2347" t="s">
        <v>172</v>
      </c>
      <c r="E2347" t="s">
        <v>173</v>
      </c>
      <c r="F2347" t="s">
        <v>97</v>
      </c>
      <c r="G2347">
        <v>23133</v>
      </c>
      <c r="H2347" t="s">
        <v>477</v>
      </c>
      <c r="I2347">
        <v>2</v>
      </c>
      <c r="J2347" t="s">
        <v>105</v>
      </c>
      <c r="K2347" s="19">
        <v>0.27083333333333331</v>
      </c>
      <c r="L2347" s="19">
        <v>0.625</v>
      </c>
      <c r="M2347">
        <v>8.5</v>
      </c>
      <c r="N2347">
        <v>280.88</v>
      </c>
      <c r="O2347">
        <v>76</v>
      </c>
      <c r="P2347">
        <v>76</v>
      </c>
      <c r="Q2347" t="s">
        <v>97</v>
      </c>
      <c r="R2347">
        <v>30</v>
      </c>
      <c r="S2347" s="19">
        <v>0.47916666666666669</v>
      </c>
      <c r="T2347">
        <v>0</v>
      </c>
      <c r="U2347" s="19">
        <v>0.54166666666666663</v>
      </c>
      <c r="V2347" t="s">
        <v>97</v>
      </c>
      <c r="W2347">
        <v>8</v>
      </c>
      <c r="X2347" t="s">
        <v>100</v>
      </c>
      <c r="Y2347" t="b">
        <v>0</v>
      </c>
    </row>
    <row r="2348" spans="1:25" x14ac:dyDescent="0.25">
      <c r="A2348" t="s">
        <v>92</v>
      </c>
      <c r="B2348" t="s">
        <v>472</v>
      </c>
      <c r="C2348" t="s">
        <v>306</v>
      </c>
      <c r="D2348" t="s">
        <v>172</v>
      </c>
      <c r="E2348" t="s">
        <v>173</v>
      </c>
      <c r="F2348" t="s">
        <v>97</v>
      </c>
      <c r="G2348">
        <v>23133</v>
      </c>
      <c r="H2348" t="s">
        <v>477</v>
      </c>
      <c r="I2348">
        <v>2</v>
      </c>
      <c r="J2348" t="s">
        <v>113</v>
      </c>
      <c r="K2348" s="19">
        <v>0.27083333333333331</v>
      </c>
      <c r="L2348" s="19">
        <v>0.625</v>
      </c>
      <c r="M2348">
        <v>8.5</v>
      </c>
      <c r="N2348">
        <v>702.2</v>
      </c>
      <c r="O2348">
        <v>76</v>
      </c>
      <c r="P2348">
        <v>76</v>
      </c>
      <c r="Q2348" t="s">
        <v>97</v>
      </c>
      <c r="R2348">
        <v>30</v>
      </c>
      <c r="S2348" s="19">
        <v>0.47916666666666669</v>
      </c>
      <c r="T2348">
        <v>0</v>
      </c>
      <c r="U2348" s="19">
        <v>0.54166666666666663</v>
      </c>
      <c r="V2348" t="s">
        <v>97</v>
      </c>
      <c r="W2348">
        <v>8</v>
      </c>
      <c r="X2348" t="s">
        <v>100</v>
      </c>
      <c r="Y2348" t="b">
        <v>0</v>
      </c>
    </row>
    <row r="2349" spans="1:25" x14ac:dyDescent="0.25">
      <c r="A2349" t="s">
        <v>92</v>
      </c>
      <c r="B2349" t="s">
        <v>472</v>
      </c>
      <c r="C2349" t="s">
        <v>306</v>
      </c>
      <c r="D2349" t="s">
        <v>172</v>
      </c>
      <c r="E2349" t="s">
        <v>173</v>
      </c>
      <c r="F2349" t="s">
        <v>97</v>
      </c>
      <c r="G2349">
        <v>23133</v>
      </c>
      <c r="H2349" t="s">
        <v>477</v>
      </c>
      <c r="I2349">
        <v>2</v>
      </c>
      <c r="J2349" t="s">
        <v>114</v>
      </c>
      <c r="K2349" s="19">
        <v>0.27083333333333331</v>
      </c>
      <c r="L2349" s="19">
        <v>0.625</v>
      </c>
      <c r="M2349">
        <v>8.5</v>
      </c>
      <c r="N2349">
        <v>491.54</v>
      </c>
      <c r="O2349">
        <v>76</v>
      </c>
      <c r="P2349">
        <v>76</v>
      </c>
      <c r="Q2349" t="s">
        <v>97</v>
      </c>
      <c r="R2349">
        <v>30</v>
      </c>
      <c r="S2349" s="19">
        <v>0.47916666666666669</v>
      </c>
      <c r="T2349">
        <v>0</v>
      </c>
      <c r="U2349" s="19">
        <v>0.54166666666666663</v>
      </c>
      <c r="V2349" t="s">
        <v>97</v>
      </c>
      <c r="W2349">
        <v>8</v>
      </c>
      <c r="X2349" t="s">
        <v>100</v>
      </c>
      <c r="Y2349" t="b">
        <v>0</v>
      </c>
    </row>
    <row r="2350" spans="1:25" x14ac:dyDescent="0.25">
      <c r="A2350" t="s">
        <v>92</v>
      </c>
      <c r="B2350" t="s">
        <v>472</v>
      </c>
      <c r="C2350" t="s">
        <v>306</v>
      </c>
      <c r="D2350" t="s">
        <v>172</v>
      </c>
      <c r="E2350" t="s">
        <v>173</v>
      </c>
      <c r="F2350" t="s">
        <v>97</v>
      </c>
      <c r="G2350">
        <v>23133</v>
      </c>
      <c r="H2350" t="s">
        <v>477</v>
      </c>
      <c r="I2350">
        <v>2</v>
      </c>
      <c r="J2350" t="s">
        <v>101</v>
      </c>
      <c r="K2350" s="19">
        <v>0.27083333333333331</v>
      </c>
      <c r="L2350" s="19">
        <v>0.625</v>
      </c>
      <c r="M2350">
        <v>8.5</v>
      </c>
      <c r="N2350">
        <v>280.88</v>
      </c>
      <c r="O2350">
        <v>76</v>
      </c>
      <c r="P2350">
        <v>76</v>
      </c>
      <c r="Q2350" t="s">
        <v>97</v>
      </c>
      <c r="R2350">
        <v>30</v>
      </c>
      <c r="S2350" s="19">
        <v>0.47916666666666669</v>
      </c>
      <c r="T2350">
        <v>0</v>
      </c>
      <c r="U2350" s="19">
        <v>0.54166666666666663</v>
      </c>
      <c r="V2350" t="s">
        <v>97</v>
      </c>
      <c r="W2350">
        <v>8</v>
      </c>
      <c r="X2350" t="s">
        <v>100</v>
      </c>
      <c r="Y2350" t="b">
        <v>0</v>
      </c>
    </row>
    <row r="2351" spans="1:25" x14ac:dyDescent="0.25">
      <c r="A2351" t="s">
        <v>92</v>
      </c>
      <c r="B2351" t="s">
        <v>472</v>
      </c>
      <c r="C2351" t="s">
        <v>306</v>
      </c>
      <c r="D2351" t="s">
        <v>172</v>
      </c>
      <c r="E2351" t="s">
        <v>173</v>
      </c>
      <c r="F2351" t="s">
        <v>97</v>
      </c>
      <c r="G2351">
        <v>23867</v>
      </c>
      <c r="H2351" t="s">
        <v>478</v>
      </c>
      <c r="I2351">
        <v>1</v>
      </c>
      <c r="J2351" t="s">
        <v>99</v>
      </c>
      <c r="K2351" s="19">
        <v>0.27083333333333331</v>
      </c>
      <c r="L2351" s="19">
        <v>0.625</v>
      </c>
      <c r="M2351">
        <v>8.5</v>
      </c>
      <c r="N2351">
        <v>280.88</v>
      </c>
      <c r="O2351">
        <v>76</v>
      </c>
      <c r="P2351">
        <v>76</v>
      </c>
      <c r="Q2351" t="s">
        <v>97</v>
      </c>
      <c r="R2351">
        <v>30</v>
      </c>
      <c r="S2351" s="19">
        <v>0.47916666666666669</v>
      </c>
      <c r="T2351">
        <v>0</v>
      </c>
      <c r="U2351" s="19">
        <v>0.54166666666666663</v>
      </c>
      <c r="V2351" t="s">
        <v>97</v>
      </c>
      <c r="W2351">
        <v>8</v>
      </c>
      <c r="X2351" t="s">
        <v>100</v>
      </c>
      <c r="Y2351" t="b">
        <v>0</v>
      </c>
    </row>
    <row r="2352" spans="1:25" x14ac:dyDescent="0.25">
      <c r="A2352" t="s">
        <v>92</v>
      </c>
      <c r="B2352" t="s">
        <v>472</v>
      </c>
      <c r="C2352" t="s">
        <v>306</v>
      </c>
      <c r="D2352" t="s">
        <v>172</v>
      </c>
      <c r="E2352" t="s">
        <v>173</v>
      </c>
      <c r="F2352" t="s">
        <v>97</v>
      </c>
      <c r="G2352">
        <v>23867</v>
      </c>
      <c r="H2352" t="s">
        <v>478</v>
      </c>
      <c r="I2352">
        <v>1</v>
      </c>
      <c r="J2352" t="s">
        <v>102</v>
      </c>
      <c r="K2352" s="19">
        <v>0.27083333333333331</v>
      </c>
      <c r="L2352" s="19">
        <v>0.625</v>
      </c>
      <c r="M2352">
        <v>8.5</v>
      </c>
      <c r="N2352">
        <v>280.88</v>
      </c>
      <c r="O2352">
        <v>76</v>
      </c>
      <c r="P2352">
        <v>76</v>
      </c>
      <c r="Q2352" t="s">
        <v>97</v>
      </c>
      <c r="R2352">
        <v>30</v>
      </c>
      <c r="S2352" s="19">
        <v>0.47916666666666669</v>
      </c>
      <c r="T2352">
        <v>0</v>
      </c>
      <c r="U2352" s="19">
        <v>0.54166666666666663</v>
      </c>
      <c r="V2352" t="s">
        <v>97</v>
      </c>
      <c r="W2352">
        <v>8</v>
      </c>
      <c r="X2352" t="s">
        <v>100</v>
      </c>
      <c r="Y2352" t="b">
        <v>0</v>
      </c>
    </row>
    <row r="2353" spans="1:25" x14ac:dyDescent="0.25">
      <c r="A2353" t="s">
        <v>92</v>
      </c>
      <c r="B2353" t="s">
        <v>472</v>
      </c>
      <c r="C2353" t="s">
        <v>306</v>
      </c>
      <c r="D2353" t="s">
        <v>172</v>
      </c>
      <c r="E2353" t="s">
        <v>173</v>
      </c>
      <c r="F2353" t="s">
        <v>97</v>
      </c>
      <c r="G2353">
        <v>23868</v>
      </c>
      <c r="H2353" t="s">
        <v>479</v>
      </c>
      <c r="I2353">
        <v>1</v>
      </c>
      <c r="J2353" t="s">
        <v>99</v>
      </c>
      <c r="K2353" s="19">
        <v>0.27083333333333331</v>
      </c>
      <c r="L2353" s="19">
        <v>0.625</v>
      </c>
      <c r="M2353">
        <v>8.5</v>
      </c>
      <c r="N2353">
        <v>280.88</v>
      </c>
      <c r="O2353">
        <v>76</v>
      </c>
      <c r="P2353">
        <v>76</v>
      </c>
      <c r="Q2353" t="s">
        <v>97</v>
      </c>
      <c r="R2353">
        <v>30</v>
      </c>
      <c r="S2353" s="19">
        <v>0.47916666666666669</v>
      </c>
      <c r="T2353">
        <v>0</v>
      </c>
      <c r="U2353" s="19">
        <v>0.54166666666666663</v>
      </c>
      <c r="V2353" t="s">
        <v>97</v>
      </c>
      <c r="W2353">
        <v>8</v>
      </c>
      <c r="X2353" t="s">
        <v>100</v>
      </c>
      <c r="Y2353" t="b">
        <v>0</v>
      </c>
    </row>
    <row r="2354" spans="1:25" x14ac:dyDescent="0.25">
      <c r="A2354" t="s">
        <v>92</v>
      </c>
      <c r="B2354" t="s">
        <v>472</v>
      </c>
      <c r="C2354" t="s">
        <v>306</v>
      </c>
      <c r="D2354" t="s">
        <v>172</v>
      </c>
      <c r="E2354" t="s">
        <v>173</v>
      </c>
      <c r="F2354" t="s">
        <v>97</v>
      </c>
      <c r="G2354">
        <v>23868</v>
      </c>
      <c r="H2354" t="s">
        <v>479</v>
      </c>
      <c r="I2354">
        <v>1</v>
      </c>
      <c r="J2354" t="s">
        <v>102</v>
      </c>
      <c r="K2354" s="19">
        <v>0.27083333333333331</v>
      </c>
      <c r="L2354" s="19">
        <v>0.625</v>
      </c>
      <c r="M2354">
        <v>8.5</v>
      </c>
      <c r="N2354">
        <v>280.88</v>
      </c>
      <c r="O2354">
        <v>76</v>
      </c>
      <c r="P2354">
        <v>76</v>
      </c>
      <c r="Q2354" t="s">
        <v>97</v>
      </c>
      <c r="R2354">
        <v>30</v>
      </c>
      <c r="S2354" s="19">
        <v>0.47916666666666669</v>
      </c>
      <c r="T2354">
        <v>0</v>
      </c>
      <c r="U2354" s="19">
        <v>0.54166666666666663</v>
      </c>
      <c r="V2354" t="s">
        <v>97</v>
      </c>
      <c r="W2354">
        <v>8</v>
      </c>
      <c r="X2354" t="s">
        <v>100</v>
      </c>
      <c r="Y2354" t="b">
        <v>0</v>
      </c>
    </row>
    <row r="2355" spans="1:25" x14ac:dyDescent="0.25">
      <c r="A2355" t="s">
        <v>92</v>
      </c>
      <c r="B2355" t="s">
        <v>472</v>
      </c>
      <c r="C2355" t="s">
        <v>306</v>
      </c>
      <c r="D2355" t="s">
        <v>172</v>
      </c>
      <c r="E2355" t="s">
        <v>173</v>
      </c>
      <c r="F2355" t="s">
        <v>97</v>
      </c>
      <c r="G2355">
        <v>23868</v>
      </c>
      <c r="H2355" t="s">
        <v>479</v>
      </c>
      <c r="I2355">
        <v>2</v>
      </c>
      <c r="J2355" t="s">
        <v>105</v>
      </c>
      <c r="K2355" s="19">
        <v>0.27083333333333331</v>
      </c>
      <c r="L2355" s="19">
        <v>0.625</v>
      </c>
      <c r="M2355">
        <v>8.5</v>
      </c>
      <c r="N2355">
        <v>280.88</v>
      </c>
      <c r="O2355">
        <v>76</v>
      </c>
      <c r="P2355">
        <v>76</v>
      </c>
      <c r="Q2355" t="s">
        <v>97</v>
      </c>
      <c r="R2355">
        <v>30</v>
      </c>
      <c r="S2355" s="19">
        <v>0.47916666666666669</v>
      </c>
      <c r="T2355">
        <v>0</v>
      </c>
      <c r="U2355" s="19">
        <v>0.54166666666666663</v>
      </c>
      <c r="V2355" t="s">
        <v>97</v>
      </c>
      <c r="W2355">
        <v>8</v>
      </c>
      <c r="X2355" t="s">
        <v>100</v>
      </c>
      <c r="Y2355" t="b">
        <v>0</v>
      </c>
    </row>
    <row r="2356" spans="1:25" x14ac:dyDescent="0.25">
      <c r="A2356" t="s">
        <v>92</v>
      </c>
      <c r="B2356" t="s">
        <v>472</v>
      </c>
      <c r="C2356" t="s">
        <v>306</v>
      </c>
      <c r="D2356" t="s">
        <v>172</v>
      </c>
      <c r="E2356" t="s">
        <v>173</v>
      </c>
      <c r="F2356" t="s">
        <v>97</v>
      </c>
      <c r="G2356">
        <v>23868</v>
      </c>
      <c r="H2356" t="s">
        <v>479</v>
      </c>
      <c r="I2356">
        <v>2</v>
      </c>
      <c r="J2356" t="s">
        <v>101</v>
      </c>
      <c r="K2356" s="19">
        <v>0.27083333333333331</v>
      </c>
      <c r="L2356" s="19">
        <v>0.625</v>
      </c>
      <c r="M2356">
        <v>8.5</v>
      </c>
      <c r="N2356">
        <v>280.88</v>
      </c>
      <c r="O2356">
        <v>76</v>
      </c>
      <c r="P2356">
        <v>76</v>
      </c>
      <c r="Q2356" t="s">
        <v>97</v>
      </c>
      <c r="R2356">
        <v>30</v>
      </c>
      <c r="S2356" s="19">
        <v>0.47916666666666669</v>
      </c>
      <c r="T2356">
        <v>0</v>
      </c>
      <c r="U2356" s="19">
        <v>0.54166666666666663</v>
      </c>
      <c r="V2356" t="s">
        <v>97</v>
      </c>
      <c r="W2356">
        <v>8</v>
      </c>
      <c r="X2356" t="s">
        <v>100</v>
      </c>
      <c r="Y2356" t="b">
        <v>0</v>
      </c>
    </row>
    <row r="2357" spans="1:25" x14ac:dyDescent="0.25">
      <c r="A2357" t="s">
        <v>92</v>
      </c>
      <c r="B2357" t="s">
        <v>472</v>
      </c>
      <c r="C2357" t="s">
        <v>306</v>
      </c>
      <c r="D2357" t="s">
        <v>172</v>
      </c>
      <c r="E2357" t="s">
        <v>173</v>
      </c>
      <c r="F2357" t="s">
        <v>97</v>
      </c>
      <c r="G2357">
        <v>23868</v>
      </c>
      <c r="H2357" t="s">
        <v>479</v>
      </c>
      <c r="I2357">
        <v>2</v>
      </c>
      <c r="J2357" t="s">
        <v>103</v>
      </c>
      <c r="K2357" s="19">
        <v>0.27083333333333331</v>
      </c>
      <c r="L2357" s="19">
        <v>0.625</v>
      </c>
      <c r="M2357">
        <v>8.5</v>
      </c>
      <c r="N2357">
        <v>280.88</v>
      </c>
      <c r="O2357">
        <v>76</v>
      </c>
      <c r="P2357">
        <v>76</v>
      </c>
      <c r="Q2357" t="s">
        <v>97</v>
      </c>
      <c r="R2357">
        <v>30</v>
      </c>
      <c r="S2357" s="19">
        <v>0.47916666666666669</v>
      </c>
      <c r="T2357">
        <v>0</v>
      </c>
      <c r="U2357" s="19">
        <v>0.54166666666666663</v>
      </c>
      <c r="V2357" t="s">
        <v>97</v>
      </c>
      <c r="W2357">
        <v>8</v>
      </c>
      <c r="X2357" t="s">
        <v>100</v>
      </c>
      <c r="Y2357" t="b">
        <v>0</v>
      </c>
    </row>
    <row r="2358" spans="1:25" x14ac:dyDescent="0.25">
      <c r="A2358" t="s">
        <v>92</v>
      </c>
      <c r="B2358" t="s">
        <v>472</v>
      </c>
      <c r="C2358" t="s">
        <v>306</v>
      </c>
      <c r="D2358" t="s">
        <v>172</v>
      </c>
      <c r="E2358" t="s">
        <v>173</v>
      </c>
      <c r="F2358" t="s">
        <v>97</v>
      </c>
      <c r="G2358">
        <v>24761</v>
      </c>
      <c r="H2358" t="s">
        <v>480</v>
      </c>
      <c r="I2358">
        <v>1</v>
      </c>
      <c r="J2358" t="s">
        <v>99</v>
      </c>
      <c r="K2358" s="19">
        <v>0.27083333333333331</v>
      </c>
      <c r="L2358" s="19">
        <v>0.625</v>
      </c>
      <c r="M2358">
        <v>8.5</v>
      </c>
      <c r="N2358">
        <v>280.88</v>
      </c>
      <c r="O2358">
        <v>40</v>
      </c>
      <c r="P2358">
        <v>76</v>
      </c>
      <c r="Q2358" t="s">
        <v>97</v>
      </c>
      <c r="R2358">
        <v>30</v>
      </c>
      <c r="S2358" s="19">
        <v>0.47916666666666669</v>
      </c>
      <c r="T2358">
        <v>0</v>
      </c>
      <c r="U2358" s="19">
        <v>0.54166666666666663</v>
      </c>
      <c r="V2358" t="s">
        <v>97</v>
      </c>
      <c r="W2358">
        <v>8</v>
      </c>
      <c r="X2358" t="s">
        <v>100</v>
      </c>
      <c r="Y2358" t="b">
        <v>0</v>
      </c>
    </row>
    <row r="2359" spans="1:25" x14ac:dyDescent="0.25">
      <c r="A2359" t="s">
        <v>92</v>
      </c>
      <c r="B2359" t="s">
        <v>472</v>
      </c>
      <c r="C2359" t="s">
        <v>306</v>
      </c>
      <c r="D2359" t="s">
        <v>172</v>
      </c>
      <c r="E2359" t="s">
        <v>173</v>
      </c>
      <c r="F2359" t="s">
        <v>97</v>
      </c>
      <c r="G2359">
        <v>24761</v>
      </c>
      <c r="H2359" t="s">
        <v>480</v>
      </c>
      <c r="I2359">
        <v>1</v>
      </c>
      <c r="J2359" t="s">
        <v>114</v>
      </c>
      <c r="K2359" s="19">
        <v>0.27083333333333331</v>
      </c>
      <c r="L2359" s="19">
        <v>0.625</v>
      </c>
      <c r="M2359">
        <v>8.5</v>
      </c>
      <c r="N2359">
        <v>491.54</v>
      </c>
      <c r="O2359">
        <v>40</v>
      </c>
      <c r="P2359">
        <v>76</v>
      </c>
      <c r="Q2359" t="s">
        <v>97</v>
      </c>
      <c r="R2359">
        <v>30</v>
      </c>
      <c r="S2359" s="19">
        <v>0.47916666666666669</v>
      </c>
      <c r="T2359">
        <v>0</v>
      </c>
      <c r="U2359" s="19">
        <v>0.54166666666666663</v>
      </c>
      <c r="V2359" t="s">
        <v>97</v>
      </c>
      <c r="W2359">
        <v>8</v>
      </c>
      <c r="X2359" t="s">
        <v>100</v>
      </c>
      <c r="Y2359" t="b">
        <v>0</v>
      </c>
    </row>
    <row r="2360" spans="1:25" x14ac:dyDescent="0.25">
      <c r="A2360" t="s">
        <v>92</v>
      </c>
      <c r="B2360" t="s">
        <v>472</v>
      </c>
      <c r="C2360" t="s">
        <v>306</v>
      </c>
      <c r="D2360" t="s">
        <v>172</v>
      </c>
      <c r="E2360" t="s">
        <v>173</v>
      </c>
      <c r="F2360" t="s">
        <v>97</v>
      </c>
      <c r="G2360">
        <v>24761</v>
      </c>
      <c r="H2360" t="s">
        <v>480</v>
      </c>
      <c r="I2360">
        <v>1</v>
      </c>
      <c r="J2360" t="s">
        <v>103</v>
      </c>
      <c r="K2360" s="19">
        <v>0.27083333333333331</v>
      </c>
      <c r="L2360" s="19">
        <v>0.625</v>
      </c>
      <c r="M2360">
        <v>8.5</v>
      </c>
      <c r="N2360">
        <v>280.88</v>
      </c>
      <c r="O2360">
        <v>40</v>
      </c>
      <c r="P2360">
        <v>76</v>
      </c>
      <c r="Q2360" t="s">
        <v>97</v>
      </c>
      <c r="R2360">
        <v>30</v>
      </c>
      <c r="S2360" s="19">
        <v>0.47916666666666669</v>
      </c>
      <c r="T2360">
        <v>0</v>
      </c>
      <c r="U2360" s="19">
        <v>0.54166666666666663</v>
      </c>
      <c r="V2360" t="s">
        <v>97</v>
      </c>
      <c r="W2360">
        <v>8</v>
      </c>
      <c r="X2360" t="s">
        <v>100</v>
      </c>
      <c r="Y2360" t="b">
        <v>0</v>
      </c>
    </row>
    <row r="2361" spans="1:25" x14ac:dyDescent="0.25">
      <c r="A2361" t="s">
        <v>92</v>
      </c>
      <c r="B2361" t="s">
        <v>472</v>
      </c>
      <c r="C2361" t="s">
        <v>306</v>
      </c>
      <c r="D2361" t="s">
        <v>172</v>
      </c>
      <c r="E2361" t="s">
        <v>173</v>
      </c>
      <c r="F2361" t="s">
        <v>97</v>
      </c>
      <c r="G2361">
        <v>24761</v>
      </c>
      <c r="H2361" t="s">
        <v>480</v>
      </c>
      <c r="I2361">
        <v>2</v>
      </c>
      <c r="J2361" t="s">
        <v>113</v>
      </c>
      <c r="K2361" s="19">
        <v>0.27083333333333331</v>
      </c>
      <c r="L2361" s="19">
        <v>0.625</v>
      </c>
      <c r="M2361">
        <v>8.5</v>
      </c>
      <c r="N2361">
        <v>702.2</v>
      </c>
      <c r="O2361">
        <v>40</v>
      </c>
      <c r="P2361">
        <v>76</v>
      </c>
      <c r="Q2361" t="s">
        <v>97</v>
      </c>
      <c r="R2361">
        <v>30</v>
      </c>
      <c r="S2361" s="19">
        <v>0.47916666666666669</v>
      </c>
      <c r="T2361">
        <v>0</v>
      </c>
      <c r="U2361" s="19">
        <v>0.54166666666666663</v>
      </c>
      <c r="V2361" t="s">
        <v>97</v>
      </c>
      <c r="W2361">
        <v>8</v>
      </c>
      <c r="X2361" t="s">
        <v>100</v>
      </c>
      <c r="Y2361" t="b">
        <v>0</v>
      </c>
    </row>
    <row r="2362" spans="1:25" x14ac:dyDescent="0.25">
      <c r="A2362" t="s">
        <v>92</v>
      </c>
      <c r="B2362" t="s">
        <v>472</v>
      </c>
      <c r="C2362" t="s">
        <v>306</v>
      </c>
      <c r="D2362" t="s">
        <v>172</v>
      </c>
      <c r="E2362" t="s">
        <v>173</v>
      </c>
      <c r="F2362" t="s">
        <v>97</v>
      </c>
      <c r="G2362">
        <v>24761</v>
      </c>
      <c r="H2362" t="s">
        <v>480</v>
      </c>
      <c r="I2362">
        <v>2</v>
      </c>
      <c r="J2362" t="s">
        <v>103</v>
      </c>
      <c r="K2362" s="19">
        <v>0.27083333333333331</v>
      </c>
      <c r="L2362" s="19">
        <v>0.625</v>
      </c>
      <c r="M2362">
        <v>8.5</v>
      </c>
      <c r="N2362">
        <v>280.88</v>
      </c>
      <c r="O2362">
        <v>40</v>
      </c>
      <c r="P2362">
        <v>76</v>
      </c>
      <c r="Q2362" t="s">
        <v>97</v>
      </c>
      <c r="R2362">
        <v>30</v>
      </c>
      <c r="S2362" s="19">
        <v>0.47916666666666669</v>
      </c>
      <c r="T2362">
        <v>0</v>
      </c>
      <c r="U2362" s="19">
        <v>0.54166666666666663</v>
      </c>
      <c r="V2362" t="s">
        <v>97</v>
      </c>
      <c r="W2362">
        <v>8</v>
      </c>
      <c r="X2362" t="s">
        <v>100</v>
      </c>
      <c r="Y2362" t="b">
        <v>0</v>
      </c>
    </row>
    <row r="2363" spans="1:25" x14ac:dyDescent="0.25">
      <c r="A2363" t="s">
        <v>92</v>
      </c>
      <c r="B2363" t="s">
        <v>472</v>
      </c>
      <c r="C2363" t="s">
        <v>306</v>
      </c>
      <c r="D2363" t="s">
        <v>172</v>
      </c>
      <c r="E2363" t="s">
        <v>173</v>
      </c>
      <c r="F2363" t="s">
        <v>97</v>
      </c>
      <c r="G2363">
        <v>24816</v>
      </c>
      <c r="H2363" t="s">
        <v>481</v>
      </c>
      <c r="I2363">
        <v>1</v>
      </c>
      <c r="J2363" t="s">
        <v>105</v>
      </c>
      <c r="K2363" s="19">
        <v>0.27083333333333331</v>
      </c>
      <c r="L2363" s="19">
        <v>0.625</v>
      </c>
      <c r="M2363">
        <v>8.5</v>
      </c>
      <c r="N2363">
        <v>284.16000000000003</v>
      </c>
      <c r="O2363">
        <v>76</v>
      </c>
      <c r="P2363">
        <v>76</v>
      </c>
      <c r="Q2363" t="s">
        <v>97</v>
      </c>
      <c r="R2363">
        <v>30</v>
      </c>
      <c r="S2363" s="19">
        <v>0.47916666666666669</v>
      </c>
      <c r="T2363">
        <v>0</v>
      </c>
      <c r="U2363" s="19">
        <v>0.54166666666666663</v>
      </c>
      <c r="V2363" t="s">
        <v>97</v>
      </c>
      <c r="W2363">
        <v>8</v>
      </c>
      <c r="X2363" t="s">
        <v>100</v>
      </c>
      <c r="Y2363" t="b">
        <v>0</v>
      </c>
    </row>
    <row r="2364" spans="1:25" x14ac:dyDescent="0.25">
      <c r="A2364" t="s">
        <v>92</v>
      </c>
      <c r="B2364" t="s">
        <v>472</v>
      </c>
      <c r="C2364" t="s">
        <v>306</v>
      </c>
      <c r="D2364" t="s">
        <v>172</v>
      </c>
      <c r="E2364" t="s">
        <v>173</v>
      </c>
      <c r="F2364" t="s">
        <v>97</v>
      </c>
      <c r="G2364">
        <v>24816</v>
      </c>
      <c r="H2364" t="s">
        <v>481</v>
      </c>
      <c r="I2364">
        <v>1</v>
      </c>
      <c r="J2364" t="s">
        <v>113</v>
      </c>
      <c r="K2364" s="19">
        <v>0.27083333333333331</v>
      </c>
      <c r="L2364" s="19">
        <v>0.625</v>
      </c>
      <c r="M2364">
        <v>8.5</v>
      </c>
      <c r="N2364">
        <v>426.24</v>
      </c>
      <c r="O2364">
        <v>76</v>
      </c>
      <c r="P2364">
        <v>76</v>
      </c>
      <c r="Q2364" t="s">
        <v>97</v>
      </c>
      <c r="R2364">
        <v>30</v>
      </c>
      <c r="S2364" s="19">
        <v>0.47916666666666669</v>
      </c>
      <c r="T2364">
        <v>0</v>
      </c>
      <c r="U2364" s="19">
        <v>0.54166666666666663</v>
      </c>
      <c r="V2364" t="s">
        <v>97</v>
      </c>
      <c r="W2364">
        <v>8</v>
      </c>
      <c r="X2364" t="s">
        <v>100</v>
      </c>
      <c r="Y2364" t="b">
        <v>0</v>
      </c>
    </row>
    <row r="2365" spans="1:25" x14ac:dyDescent="0.25">
      <c r="A2365" t="s">
        <v>92</v>
      </c>
      <c r="B2365" t="s">
        <v>472</v>
      </c>
      <c r="C2365" t="s">
        <v>306</v>
      </c>
      <c r="D2365" t="s">
        <v>172</v>
      </c>
      <c r="E2365" t="s">
        <v>173</v>
      </c>
      <c r="F2365" t="s">
        <v>97</v>
      </c>
      <c r="G2365">
        <v>24816</v>
      </c>
      <c r="H2365" t="s">
        <v>481</v>
      </c>
      <c r="I2365">
        <v>1</v>
      </c>
      <c r="J2365" t="s">
        <v>114</v>
      </c>
      <c r="K2365" s="19">
        <v>0.27083333333333331</v>
      </c>
      <c r="L2365" s="19">
        <v>0.625</v>
      </c>
      <c r="M2365">
        <v>8.5</v>
      </c>
      <c r="N2365">
        <v>497.28</v>
      </c>
      <c r="O2365">
        <v>76</v>
      </c>
      <c r="P2365">
        <v>76</v>
      </c>
      <c r="Q2365" t="s">
        <v>97</v>
      </c>
      <c r="R2365">
        <v>30</v>
      </c>
      <c r="S2365" s="19">
        <v>0.47916666666666669</v>
      </c>
      <c r="T2365">
        <v>0</v>
      </c>
      <c r="U2365" s="19">
        <v>0.54166666666666663</v>
      </c>
      <c r="V2365" t="s">
        <v>97</v>
      </c>
      <c r="W2365">
        <v>8</v>
      </c>
      <c r="X2365" t="s">
        <v>100</v>
      </c>
      <c r="Y2365" t="b">
        <v>0</v>
      </c>
    </row>
    <row r="2366" spans="1:25" x14ac:dyDescent="0.25">
      <c r="A2366" t="s">
        <v>92</v>
      </c>
      <c r="B2366" t="s">
        <v>472</v>
      </c>
      <c r="C2366" t="s">
        <v>306</v>
      </c>
      <c r="D2366" t="s">
        <v>172</v>
      </c>
      <c r="E2366" t="s">
        <v>173</v>
      </c>
      <c r="F2366" t="s">
        <v>97</v>
      </c>
      <c r="G2366">
        <v>24816</v>
      </c>
      <c r="H2366" t="s">
        <v>481</v>
      </c>
      <c r="I2366">
        <v>1</v>
      </c>
      <c r="J2366" t="s">
        <v>101</v>
      </c>
      <c r="K2366" s="19">
        <v>0.27083333333333331</v>
      </c>
      <c r="L2366" s="19">
        <v>0.58333333333333337</v>
      </c>
      <c r="M2366">
        <v>7.5</v>
      </c>
      <c r="N2366">
        <v>248.64</v>
      </c>
      <c r="O2366">
        <v>76</v>
      </c>
      <c r="P2366">
        <v>76</v>
      </c>
      <c r="Q2366" t="s">
        <v>97</v>
      </c>
      <c r="R2366">
        <v>30</v>
      </c>
      <c r="S2366" s="19">
        <v>0.47916666666666669</v>
      </c>
      <c r="T2366">
        <v>0</v>
      </c>
      <c r="U2366" s="19">
        <v>0.54166666666666663</v>
      </c>
      <c r="V2366" t="s">
        <v>97</v>
      </c>
      <c r="W2366">
        <v>7</v>
      </c>
      <c r="X2366" t="s">
        <v>100</v>
      </c>
      <c r="Y2366" t="b">
        <v>0</v>
      </c>
    </row>
    <row r="2367" spans="1:25" x14ac:dyDescent="0.25">
      <c r="A2367" t="s">
        <v>92</v>
      </c>
      <c r="B2367" t="s">
        <v>472</v>
      </c>
      <c r="C2367" t="s">
        <v>306</v>
      </c>
      <c r="D2367" t="s">
        <v>172</v>
      </c>
      <c r="E2367" t="s">
        <v>173</v>
      </c>
      <c r="F2367" t="s">
        <v>97</v>
      </c>
      <c r="G2367">
        <v>24816</v>
      </c>
      <c r="H2367" t="s">
        <v>481</v>
      </c>
      <c r="I2367">
        <v>1</v>
      </c>
      <c r="J2367" t="s">
        <v>103</v>
      </c>
      <c r="K2367" s="19">
        <v>0.27083333333333331</v>
      </c>
      <c r="L2367" s="19">
        <v>0.58333333333333337</v>
      </c>
      <c r="M2367">
        <v>7.5</v>
      </c>
      <c r="N2367">
        <v>248.64</v>
      </c>
      <c r="O2367">
        <v>76</v>
      </c>
      <c r="P2367">
        <v>76</v>
      </c>
      <c r="Q2367" t="s">
        <v>97</v>
      </c>
      <c r="R2367">
        <v>30</v>
      </c>
      <c r="S2367" s="19">
        <v>0.47916666666666669</v>
      </c>
      <c r="T2367">
        <v>0</v>
      </c>
      <c r="U2367" s="19">
        <v>0.54166666666666663</v>
      </c>
      <c r="V2367" t="s">
        <v>97</v>
      </c>
      <c r="W2367">
        <v>7</v>
      </c>
      <c r="X2367" t="s">
        <v>100</v>
      </c>
      <c r="Y2367" t="b">
        <v>0</v>
      </c>
    </row>
    <row r="2368" spans="1:25" x14ac:dyDescent="0.25">
      <c r="A2368" t="s">
        <v>92</v>
      </c>
      <c r="B2368" t="s">
        <v>472</v>
      </c>
      <c r="C2368" t="s">
        <v>306</v>
      </c>
      <c r="D2368" t="s">
        <v>172</v>
      </c>
      <c r="E2368" t="s">
        <v>173</v>
      </c>
      <c r="F2368" t="s">
        <v>97</v>
      </c>
      <c r="G2368">
        <v>24816</v>
      </c>
      <c r="H2368" t="s">
        <v>481</v>
      </c>
      <c r="I2368">
        <v>2</v>
      </c>
      <c r="J2368" t="s">
        <v>113</v>
      </c>
      <c r="K2368" s="19">
        <v>0.27083333333333331</v>
      </c>
      <c r="L2368" s="19">
        <v>0.58333333333333337</v>
      </c>
      <c r="M2368">
        <v>7.5</v>
      </c>
      <c r="N2368">
        <v>621.6</v>
      </c>
      <c r="O2368">
        <v>76</v>
      </c>
      <c r="P2368">
        <v>76</v>
      </c>
      <c r="Q2368" t="s">
        <v>97</v>
      </c>
      <c r="R2368">
        <v>30</v>
      </c>
      <c r="S2368" s="19">
        <v>0.47916666666666669</v>
      </c>
      <c r="T2368">
        <v>0</v>
      </c>
      <c r="U2368" s="19">
        <v>0.54166666666666663</v>
      </c>
      <c r="V2368" t="s">
        <v>97</v>
      </c>
      <c r="W2368">
        <v>7</v>
      </c>
      <c r="X2368" t="s">
        <v>100</v>
      </c>
      <c r="Y2368" t="b">
        <v>0</v>
      </c>
    </row>
    <row r="2369" spans="1:25" x14ac:dyDescent="0.25">
      <c r="A2369" t="s">
        <v>92</v>
      </c>
      <c r="B2369" t="s">
        <v>472</v>
      </c>
      <c r="C2369" t="s">
        <v>306</v>
      </c>
      <c r="D2369" t="s">
        <v>172</v>
      </c>
      <c r="E2369" t="s">
        <v>173</v>
      </c>
      <c r="F2369" t="s">
        <v>97</v>
      </c>
      <c r="G2369">
        <v>24816</v>
      </c>
      <c r="H2369" t="s">
        <v>481</v>
      </c>
      <c r="I2369">
        <v>2</v>
      </c>
      <c r="J2369" t="s">
        <v>114</v>
      </c>
      <c r="K2369" s="19">
        <v>0.27083333333333331</v>
      </c>
      <c r="L2369" s="19">
        <v>0.58333333333333337</v>
      </c>
      <c r="M2369">
        <v>7.5</v>
      </c>
      <c r="N2369">
        <v>435.12</v>
      </c>
      <c r="O2369">
        <v>76</v>
      </c>
      <c r="P2369">
        <v>76</v>
      </c>
      <c r="Q2369" t="s">
        <v>97</v>
      </c>
      <c r="R2369">
        <v>30</v>
      </c>
      <c r="S2369" s="19">
        <v>0.47916666666666669</v>
      </c>
      <c r="T2369">
        <v>0</v>
      </c>
      <c r="U2369" s="19">
        <v>0.54166666666666663</v>
      </c>
      <c r="V2369" t="s">
        <v>97</v>
      </c>
      <c r="W2369">
        <v>7</v>
      </c>
      <c r="X2369" t="s">
        <v>100</v>
      </c>
      <c r="Y2369" t="b">
        <v>0</v>
      </c>
    </row>
    <row r="2370" spans="1:25" x14ac:dyDescent="0.25">
      <c r="A2370" t="s">
        <v>92</v>
      </c>
      <c r="B2370" t="s">
        <v>472</v>
      </c>
      <c r="C2370" t="s">
        <v>306</v>
      </c>
      <c r="D2370" t="s">
        <v>172</v>
      </c>
      <c r="E2370" t="s">
        <v>173</v>
      </c>
      <c r="F2370" t="s">
        <v>97</v>
      </c>
      <c r="G2370">
        <v>24821</v>
      </c>
      <c r="H2370" t="s">
        <v>482</v>
      </c>
      <c r="I2370">
        <v>1</v>
      </c>
      <c r="J2370" t="s">
        <v>113</v>
      </c>
      <c r="K2370" s="19">
        <v>0.27083333333333331</v>
      </c>
      <c r="L2370" s="19">
        <v>0.625</v>
      </c>
      <c r="M2370">
        <v>8.5</v>
      </c>
      <c r="N2370">
        <v>421.32</v>
      </c>
      <c r="O2370">
        <v>76</v>
      </c>
      <c r="P2370">
        <v>76</v>
      </c>
      <c r="Q2370" t="s">
        <v>97</v>
      </c>
      <c r="R2370">
        <v>30</v>
      </c>
      <c r="S2370" s="19">
        <v>0.47916666666666669</v>
      </c>
      <c r="T2370">
        <v>0</v>
      </c>
      <c r="U2370" s="19">
        <v>0.54166666666666663</v>
      </c>
      <c r="V2370" t="s">
        <v>97</v>
      </c>
      <c r="W2370">
        <v>8</v>
      </c>
      <c r="X2370" t="s">
        <v>100</v>
      </c>
      <c r="Y2370" t="b">
        <v>0</v>
      </c>
    </row>
    <row r="2371" spans="1:25" x14ac:dyDescent="0.25">
      <c r="A2371" t="s">
        <v>92</v>
      </c>
      <c r="B2371" t="s">
        <v>472</v>
      </c>
      <c r="C2371" t="s">
        <v>306</v>
      </c>
      <c r="D2371" t="s">
        <v>172</v>
      </c>
      <c r="E2371" t="s">
        <v>173</v>
      </c>
      <c r="F2371" t="s">
        <v>97</v>
      </c>
      <c r="G2371">
        <v>24821</v>
      </c>
      <c r="H2371" t="s">
        <v>482</v>
      </c>
      <c r="I2371">
        <v>1</v>
      </c>
      <c r="J2371" t="s">
        <v>114</v>
      </c>
      <c r="K2371" s="19">
        <v>0.27083333333333331</v>
      </c>
      <c r="L2371" s="19">
        <v>0.625</v>
      </c>
      <c r="M2371">
        <v>8.5</v>
      </c>
      <c r="N2371">
        <v>491.54</v>
      </c>
      <c r="O2371">
        <v>76</v>
      </c>
      <c r="P2371">
        <v>76</v>
      </c>
      <c r="Q2371" t="s">
        <v>97</v>
      </c>
      <c r="R2371">
        <v>30</v>
      </c>
      <c r="S2371" s="19">
        <v>0.47916666666666669</v>
      </c>
      <c r="T2371">
        <v>0</v>
      </c>
      <c r="U2371" s="19">
        <v>0.54166666666666663</v>
      </c>
      <c r="V2371" t="s">
        <v>97</v>
      </c>
      <c r="W2371">
        <v>8</v>
      </c>
      <c r="X2371" t="s">
        <v>100</v>
      </c>
      <c r="Y2371" t="b">
        <v>0</v>
      </c>
    </row>
    <row r="2372" spans="1:25" x14ac:dyDescent="0.25">
      <c r="A2372" t="s">
        <v>92</v>
      </c>
      <c r="B2372" t="s">
        <v>472</v>
      </c>
      <c r="C2372" t="s">
        <v>306</v>
      </c>
      <c r="D2372" t="s">
        <v>172</v>
      </c>
      <c r="E2372" t="s">
        <v>173</v>
      </c>
      <c r="F2372" t="s">
        <v>97</v>
      </c>
      <c r="G2372">
        <v>24821</v>
      </c>
      <c r="H2372" t="s">
        <v>482</v>
      </c>
      <c r="I2372">
        <v>2</v>
      </c>
      <c r="J2372" t="s">
        <v>99</v>
      </c>
      <c r="K2372" s="19">
        <v>0.27083333333333331</v>
      </c>
      <c r="L2372" s="19">
        <v>0.625</v>
      </c>
      <c r="M2372">
        <v>8.5</v>
      </c>
      <c r="N2372">
        <v>280.88</v>
      </c>
      <c r="O2372">
        <v>76</v>
      </c>
      <c r="P2372">
        <v>76</v>
      </c>
      <c r="Q2372" t="s">
        <v>97</v>
      </c>
      <c r="R2372">
        <v>30</v>
      </c>
      <c r="S2372" s="19">
        <v>0.47916666666666669</v>
      </c>
      <c r="T2372">
        <v>0</v>
      </c>
      <c r="U2372" s="19">
        <v>0.54166666666666663</v>
      </c>
      <c r="V2372" t="s">
        <v>97</v>
      </c>
      <c r="W2372">
        <v>8</v>
      </c>
      <c r="X2372" t="s">
        <v>100</v>
      </c>
      <c r="Y2372" t="b">
        <v>0</v>
      </c>
    </row>
    <row r="2373" spans="1:25" x14ac:dyDescent="0.25">
      <c r="A2373" t="s">
        <v>92</v>
      </c>
      <c r="B2373" t="s">
        <v>472</v>
      </c>
      <c r="C2373" t="s">
        <v>306</v>
      </c>
      <c r="D2373" t="s">
        <v>172</v>
      </c>
      <c r="E2373" t="s">
        <v>173</v>
      </c>
      <c r="F2373" t="s">
        <v>97</v>
      </c>
      <c r="G2373">
        <v>24821</v>
      </c>
      <c r="H2373" t="s">
        <v>482</v>
      </c>
      <c r="I2373">
        <v>2</v>
      </c>
      <c r="J2373" t="s">
        <v>102</v>
      </c>
      <c r="K2373" s="19">
        <v>0.27083333333333331</v>
      </c>
      <c r="L2373" s="19">
        <v>0.625</v>
      </c>
      <c r="M2373">
        <v>8.5</v>
      </c>
      <c r="N2373">
        <v>456.43</v>
      </c>
      <c r="O2373">
        <v>76</v>
      </c>
      <c r="P2373">
        <v>76</v>
      </c>
      <c r="Q2373" t="s">
        <v>97</v>
      </c>
      <c r="R2373">
        <v>30</v>
      </c>
      <c r="S2373" s="19">
        <v>0.47916666666666669</v>
      </c>
      <c r="T2373">
        <v>0</v>
      </c>
      <c r="U2373" s="19">
        <v>0.54166666666666663</v>
      </c>
      <c r="V2373" t="s">
        <v>97</v>
      </c>
      <c r="W2373">
        <v>8</v>
      </c>
      <c r="X2373" t="s">
        <v>100</v>
      </c>
      <c r="Y2373" t="b">
        <v>0</v>
      </c>
    </row>
    <row r="2374" spans="1:25" x14ac:dyDescent="0.25">
      <c r="A2374" t="s">
        <v>92</v>
      </c>
      <c r="B2374" t="s">
        <v>472</v>
      </c>
      <c r="C2374" t="s">
        <v>306</v>
      </c>
      <c r="D2374" t="s">
        <v>172</v>
      </c>
      <c r="E2374" t="s">
        <v>173</v>
      </c>
      <c r="F2374" t="s">
        <v>97</v>
      </c>
      <c r="G2374">
        <v>24821</v>
      </c>
      <c r="H2374" t="s">
        <v>482</v>
      </c>
      <c r="I2374">
        <v>2</v>
      </c>
      <c r="J2374" t="s">
        <v>103</v>
      </c>
      <c r="K2374" s="19">
        <v>0.27083333333333331</v>
      </c>
      <c r="L2374" s="19">
        <v>0.625</v>
      </c>
      <c r="M2374">
        <v>8.5</v>
      </c>
      <c r="N2374">
        <v>280.88</v>
      </c>
      <c r="O2374">
        <v>76</v>
      </c>
      <c r="P2374">
        <v>76</v>
      </c>
      <c r="Q2374" t="s">
        <v>97</v>
      </c>
      <c r="R2374">
        <v>30</v>
      </c>
      <c r="S2374" s="19">
        <v>0.47916666666666669</v>
      </c>
      <c r="T2374">
        <v>0</v>
      </c>
      <c r="U2374" s="19">
        <v>0.54166666666666663</v>
      </c>
      <c r="V2374" t="s">
        <v>97</v>
      </c>
      <c r="W2374">
        <v>8</v>
      </c>
      <c r="X2374" t="s">
        <v>100</v>
      </c>
      <c r="Y2374" t="b">
        <v>0</v>
      </c>
    </row>
    <row r="2375" spans="1:25" x14ac:dyDescent="0.25">
      <c r="A2375" t="s">
        <v>92</v>
      </c>
      <c r="B2375" t="s">
        <v>472</v>
      </c>
      <c r="C2375" t="s">
        <v>306</v>
      </c>
      <c r="D2375" t="s">
        <v>172</v>
      </c>
      <c r="E2375" t="s">
        <v>173</v>
      </c>
      <c r="F2375" t="s">
        <v>97</v>
      </c>
      <c r="G2375">
        <v>24897</v>
      </c>
      <c r="H2375" t="s">
        <v>483</v>
      </c>
      <c r="I2375">
        <v>1</v>
      </c>
      <c r="J2375" t="s">
        <v>105</v>
      </c>
      <c r="K2375" s="19">
        <v>0.27083333333333331</v>
      </c>
      <c r="L2375" s="19">
        <v>0.58333333333333337</v>
      </c>
      <c r="M2375">
        <v>7.5</v>
      </c>
      <c r="N2375">
        <v>248.64</v>
      </c>
      <c r="O2375">
        <v>76</v>
      </c>
      <c r="P2375">
        <v>76</v>
      </c>
      <c r="Q2375" t="s">
        <v>97</v>
      </c>
      <c r="R2375">
        <v>30</v>
      </c>
      <c r="S2375" s="19">
        <v>0.47916666666666669</v>
      </c>
      <c r="T2375">
        <v>0</v>
      </c>
      <c r="U2375" s="19">
        <v>0.54166666666666663</v>
      </c>
      <c r="V2375" t="s">
        <v>97</v>
      </c>
      <c r="W2375">
        <v>7</v>
      </c>
      <c r="X2375" t="s">
        <v>100</v>
      </c>
      <c r="Y2375" t="b">
        <v>0</v>
      </c>
    </row>
    <row r="2376" spans="1:25" x14ac:dyDescent="0.25">
      <c r="A2376" t="s">
        <v>92</v>
      </c>
      <c r="B2376" t="s">
        <v>472</v>
      </c>
      <c r="C2376" t="s">
        <v>306</v>
      </c>
      <c r="D2376" t="s">
        <v>172</v>
      </c>
      <c r="E2376" t="s">
        <v>173</v>
      </c>
      <c r="F2376" t="s">
        <v>97</v>
      </c>
      <c r="G2376">
        <v>24897</v>
      </c>
      <c r="H2376" t="s">
        <v>483</v>
      </c>
      <c r="I2376">
        <v>1</v>
      </c>
      <c r="J2376" t="s">
        <v>113</v>
      </c>
      <c r="K2376" s="19">
        <v>0.27083333333333331</v>
      </c>
      <c r="L2376" s="19">
        <v>0.58333333333333337</v>
      </c>
      <c r="M2376">
        <v>7.5</v>
      </c>
      <c r="N2376">
        <v>372.96</v>
      </c>
      <c r="O2376">
        <v>76</v>
      </c>
      <c r="P2376">
        <v>76</v>
      </c>
      <c r="Q2376" t="s">
        <v>97</v>
      </c>
      <c r="R2376">
        <v>30</v>
      </c>
      <c r="S2376" s="19">
        <v>0.47916666666666669</v>
      </c>
      <c r="T2376">
        <v>0</v>
      </c>
      <c r="U2376" s="19">
        <v>0.54166666666666663</v>
      </c>
      <c r="V2376" t="s">
        <v>97</v>
      </c>
      <c r="W2376">
        <v>7</v>
      </c>
      <c r="X2376" t="s">
        <v>100</v>
      </c>
      <c r="Y2376" t="b">
        <v>0</v>
      </c>
    </row>
    <row r="2377" spans="1:25" x14ac:dyDescent="0.25">
      <c r="A2377" t="s">
        <v>92</v>
      </c>
      <c r="B2377" t="s">
        <v>472</v>
      </c>
      <c r="C2377" t="s">
        <v>306</v>
      </c>
      <c r="D2377" t="s">
        <v>172</v>
      </c>
      <c r="E2377" t="s">
        <v>173</v>
      </c>
      <c r="F2377" t="s">
        <v>97</v>
      </c>
      <c r="G2377">
        <v>24897</v>
      </c>
      <c r="H2377" t="s">
        <v>483</v>
      </c>
      <c r="I2377">
        <v>1</v>
      </c>
      <c r="J2377" t="s">
        <v>101</v>
      </c>
      <c r="K2377" s="19">
        <v>0.27083333333333331</v>
      </c>
      <c r="L2377" s="19">
        <v>0.625</v>
      </c>
      <c r="M2377">
        <v>8.5</v>
      </c>
      <c r="N2377">
        <v>284.16000000000003</v>
      </c>
      <c r="O2377">
        <v>76</v>
      </c>
      <c r="P2377">
        <v>76</v>
      </c>
      <c r="Q2377" t="s">
        <v>97</v>
      </c>
      <c r="R2377">
        <v>30</v>
      </c>
      <c r="S2377" s="19">
        <v>0.47916666666666669</v>
      </c>
      <c r="T2377">
        <v>0</v>
      </c>
      <c r="U2377" s="19">
        <v>0.54166666666666663</v>
      </c>
      <c r="V2377" t="s">
        <v>97</v>
      </c>
      <c r="W2377">
        <v>8</v>
      </c>
      <c r="X2377" t="s">
        <v>100</v>
      </c>
      <c r="Y2377" t="b">
        <v>0</v>
      </c>
    </row>
    <row r="2378" spans="1:25" x14ac:dyDescent="0.25">
      <c r="A2378" t="s">
        <v>92</v>
      </c>
      <c r="B2378" t="s">
        <v>472</v>
      </c>
      <c r="C2378" t="s">
        <v>306</v>
      </c>
      <c r="D2378" t="s">
        <v>172</v>
      </c>
      <c r="E2378" t="s">
        <v>173</v>
      </c>
      <c r="F2378" t="s">
        <v>97</v>
      </c>
      <c r="G2378">
        <v>24897</v>
      </c>
      <c r="H2378" t="s">
        <v>483</v>
      </c>
      <c r="I2378">
        <v>1</v>
      </c>
      <c r="J2378" t="s">
        <v>102</v>
      </c>
      <c r="K2378" s="19">
        <v>0.27083333333333331</v>
      </c>
      <c r="L2378" s="19">
        <v>0.58333333333333337</v>
      </c>
      <c r="M2378">
        <v>7.5</v>
      </c>
      <c r="N2378">
        <v>248.64</v>
      </c>
      <c r="O2378">
        <v>76</v>
      </c>
      <c r="P2378">
        <v>76</v>
      </c>
      <c r="Q2378" t="s">
        <v>97</v>
      </c>
      <c r="R2378">
        <v>30</v>
      </c>
      <c r="S2378" s="19">
        <v>0.47916666666666669</v>
      </c>
      <c r="T2378">
        <v>0</v>
      </c>
      <c r="U2378" s="19">
        <v>0.54166666666666663</v>
      </c>
      <c r="V2378" t="s">
        <v>97</v>
      </c>
      <c r="W2378">
        <v>7</v>
      </c>
      <c r="X2378" t="s">
        <v>100</v>
      </c>
      <c r="Y2378" t="b">
        <v>0</v>
      </c>
    </row>
    <row r="2379" spans="1:25" x14ac:dyDescent="0.25">
      <c r="A2379" t="s">
        <v>92</v>
      </c>
      <c r="B2379" t="s">
        <v>472</v>
      </c>
      <c r="C2379" t="s">
        <v>306</v>
      </c>
      <c r="D2379" t="s">
        <v>172</v>
      </c>
      <c r="E2379" t="s">
        <v>173</v>
      </c>
      <c r="F2379" t="s">
        <v>97</v>
      </c>
      <c r="G2379">
        <v>24897</v>
      </c>
      <c r="H2379" t="s">
        <v>483</v>
      </c>
      <c r="I2379">
        <v>1</v>
      </c>
      <c r="J2379" t="s">
        <v>103</v>
      </c>
      <c r="K2379" s="19">
        <v>0.27083333333333331</v>
      </c>
      <c r="L2379" s="19">
        <v>0.625</v>
      </c>
      <c r="M2379">
        <v>8.5</v>
      </c>
      <c r="N2379">
        <v>284.16000000000003</v>
      </c>
      <c r="O2379">
        <v>76</v>
      </c>
      <c r="P2379">
        <v>76</v>
      </c>
      <c r="Q2379" t="s">
        <v>97</v>
      </c>
      <c r="R2379">
        <v>30</v>
      </c>
      <c r="S2379" s="19">
        <v>0.47916666666666669</v>
      </c>
      <c r="T2379">
        <v>0</v>
      </c>
      <c r="U2379" s="19">
        <v>0.54166666666666663</v>
      </c>
      <c r="V2379" t="s">
        <v>97</v>
      </c>
      <c r="W2379">
        <v>8</v>
      </c>
      <c r="X2379" t="s">
        <v>100</v>
      </c>
      <c r="Y2379" t="b">
        <v>0</v>
      </c>
    </row>
    <row r="2380" spans="1:25" x14ac:dyDescent="0.25">
      <c r="A2380" t="s">
        <v>92</v>
      </c>
      <c r="B2380" t="s">
        <v>472</v>
      </c>
      <c r="C2380" t="s">
        <v>306</v>
      </c>
      <c r="D2380" t="s">
        <v>172</v>
      </c>
      <c r="E2380" t="s">
        <v>173</v>
      </c>
      <c r="F2380" t="s">
        <v>97</v>
      </c>
      <c r="G2380">
        <v>24897</v>
      </c>
      <c r="H2380" t="s">
        <v>483</v>
      </c>
      <c r="I2380">
        <v>2</v>
      </c>
      <c r="J2380" t="s">
        <v>105</v>
      </c>
      <c r="K2380" s="19">
        <v>0.27083333333333331</v>
      </c>
      <c r="L2380" s="19">
        <v>0.625</v>
      </c>
      <c r="M2380">
        <v>8.5</v>
      </c>
      <c r="N2380">
        <v>284.16000000000003</v>
      </c>
      <c r="O2380">
        <v>76</v>
      </c>
      <c r="P2380">
        <v>76</v>
      </c>
      <c r="Q2380" t="s">
        <v>97</v>
      </c>
      <c r="R2380">
        <v>30</v>
      </c>
      <c r="S2380" s="19">
        <v>0.47916666666666669</v>
      </c>
      <c r="T2380">
        <v>0</v>
      </c>
      <c r="U2380" s="19">
        <v>0.54166666666666663</v>
      </c>
      <c r="V2380" t="s">
        <v>97</v>
      </c>
      <c r="W2380">
        <v>8</v>
      </c>
      <c r="X2380" t="s">
        <v>100</v>
      </c>
      <c r="Y2380" t="b">
        <v>0</v>
      </c>
    </row>
    <row r="2381" spans="1:25" x14ac:dyDescent="0.25">
      <c r="A2381" t="s">
        <v>92</v>
      </c>
      <c r="B2381" t="s">
        <v>472</v>
      </c>
      <c r="C2381" t="s">
        <v>306</v>
      </c>
      <c r="D2381" t="s">
        <v>172</v>
      </c>
      <c r="E2381" t="s">
        <v>173</v>
      </c>
      <c r="F2381" t="s">
        <v>97</v>
      </c>
      <c r="G2381">
        <v>24897</v>
      </c>
      <c r="H2381" t="s">
        <v>483</v>
      </c>
      <c r="I2381">
        <v>2</v>
      </c>
      <c r="J2381" t="s">
        <v>114</v>
      </c>
      <c r="K2381" s="19">
        <v>0.27083333333333331</v>
      </c>
      <c r="L2381" s="19">
        <v>0.625</v>
      </c>
      <c r="M2381">
        <v>8.5</v>
      </c>
      <c r="N2381">
        <v>497.28</v>
      </c>
      <c r="O2381">
        <v>76</v>
      </c>
      <c r="P2381">
        <v>76</v>
      </c>
      <c r="Q2381" t="s">
        <v>97</v>
      </c>
      <c r="R2381">
        <v>30</v>
      </c>
      <c r="S2381" s="19">
        <v>0.47916666666666669</v>
      </c>
      <c r="T2381">
        <v>0</v>
      </c>
      <c r="U2381" s="19">
        <v>0.54166666666666663</v>
      </c>
      <c r="V2381" t="s">
        <v>97</v>
      </c>
      <c r="W2381">
        <v>8</v>
      </c>
      <c r="X2381" t="s">
        <v>100</v>
      </c>
      <c r="Y2381" t="b">
        <v>0</v>
      </c>
    </row>
    <row r="2382" spans="1:25" x14ac:dyDescent="0.25">
      <c r="A2382" t="s">
        <v>92</v>
      </c>
      <c r="B2382" t="s">
        <v>472</v>
      </c>
      <c r="C2382" t="s">
        <v>306</v>
      </c>
      <c r="D2382" t="s">
        <v>172</v>
      </c>
      <c r="E2382" t="s">
        <v>173</v>
      </c>
      <c r="F2382" t="s">
        <v>97</v>
      </c>
      <c r="G2382">
        <v>24897</v>
      </c>
      <c r="H2382" t="s">
        <v>483</v>
      </c>
      <c r="I2382">
        <v>2</v>
      </c>
      <c r="J2382" t="s">
        <v>101</v>
      </c>
      <c r="K2382" s="19">
        <v>0.27083333333333331</v>
      </c>
      <c r="L2382" s="19">
        <v>0.58333333333333337</v>
      </c>
      <c r="M2382">
        <v>7.5</v>
      </c>
      <c r="N2382">
        <v>248.64</v>
      </c>
      <c r="O2382">
        <v>76</v>
      </c>
      <c r="P2382">
        <v>76</v>
      </c>
      <c r="Q2382" t="s">
        <v>97</v>
      </c>
      <c r="R2382">
        <v>30</v>
      </c>
      <c r="S2382" s="19">
        <v>0.47916666666666669</v>
      </c>
      <c r="T2382">
        <v>0</v>
      </c>
      <c r="U2382" s="19">
        <v>0.54166666666666663</v>
      </c>
      <c r="V2382" t="s">
        <v>97</v>
      </c>
      <c r="W2382">
        <v>7</v>
      </c>
      <c r="X2382" t="s">
        <v>100</v>
      </c>
      <c r="Y2382" t="b">
        <v>0</v>
      </c>
    </row>
    <row r="2383" spans="1:25" x14ac:dyDescent="0.25">
      <c r="A2383" t="s">
        <v>92</v>
      </c>
      <c r="B2383" t="s">
        <v>472</v>
      </c>
      <c r="C2383" t="s">
        <v>306</v>
      </c>
      <c r="D2383" t="s">
        <v>172</v>
      </c>
      <c r="E2383" t="s">
        <v>173</v>
      </c>
      <c r="F2383" t="s">
        <v>97</v>
      </c>
      <c r="G2383">
        <v>24897</v>
      </c>
      <c r="H2383" t="s">
        <v>483</v>
      </c>
      <c r="I2383">
        <v>2</v>
      </c>
      <c r="J2383" t="s">
        <v>102</v>
      </c>
      <c r="K2383" s="19">
        <v>0.27083333333333331</v>
      </c>
      <c r="L2383" s="19">
        <v>0.625</v>
      </c>
      <c r="M2383">
        <v>8.5</v>
      </c>
      <c r="N2383">
        <v>284.16000000000003</v>
      </c>
      <c r="O2383">
        <v>76</v>
      </c>
      <c r="P2383">
        <v>76</v>
      </c>
      <c r="Q2383" t="s">
        <v>97</v>
      </c>
      <c r="R2383">
        <v>30</v>
      </c>
      <c r="S2383" s="19">
        <v>0.47916666666666669</v>
      </c>
      <c r="T2383">
        <v>0</v>
      </c>
      <c r="U2383" s="19">
        <v>0.54166666666666663</v>
      </c>
      <c r="V2383" t="s">
        <v>97</v>
      </c>
      <c r="W2383">
        <v>8</v>
      </c>
      <c r="X2383" t="s">
        <v>100</v>
      </c>
      <c r="Y2383" t="b">
        <v>0</v>
      </c>
    </row>
    <row r="2384" spans="1:25" x14ac:dyDescent="0.25">
      <c r="A2384" t="s">
        <v>92</v>
      </c>
      <c r="B2384" t="s">
        <v>472</v>
      </c>
      <c r="C2384" t="s">
        <v>306</v>
      </c>
      <c r="D2384" t="s">
        <v>172</v>
      </c>
      <c r="E2384" t="s">
        <v>173</v>
      </c>
      <c r="F2384" t="s">
        <v>97</v>
      </c>
      <c r="G2384">
        <v>24897</v>
      </c>
      <c r="H2384" t="s">
        <v>483</v>
      </c>
      <c r="I2384">
        <v>2</v>
      </c>
      <c r="J2384" t="s">
        <v>103</v>
      </c>
      <c r="K2384" s="19">
        <v>0.27083333333333331</v>
      </c>
      <c r="L2384" s="19">
        <v>0.625</v>
      </c>
      <c r="M2384">
        <v>8.5</v>
      </c>
      <c r="N2384">
        <v>284.16000000000003</v>
      </c>
      <c r="O2384">
        <v>76</v>
      </c>
      <c r="P2384">
        <v>76</v>
      </c>
      <c r="Q2384" t="s">
        <v>97</v>
      </c>
      <c r="R2384">
        <v>30</v>
      </c>
      <c r="S2384" s="19">
        <v>0.47916666666666669</v>
      </c>
      <c r="T2384">
        <v>0</v>
      </c>
      <c r="U2384" s="19">
        <v>0.54166666666666663</v>
      </c>
      <c r="V2384" t="s">
        <v>97</v>
      </c>
      <c r="W2384">
        <v>8</v>
      </c>
      <c r="X2384" t="s">
        <v>100</v>
      </c>
      <c r="Y2384" t="b">
        <v>0</v>
      </c>
    </row>
    <row r="2385" spans="1:25" x14ac:dyDescent="0.25">
      <c r="A2385" t="s">
        <v>92</v>
      </c>
      <c r="B2385" t="s">
        <v>472</v>
      </c>
      <c r="C2385" t="s">
        <v>306</v>
      </c>
      <c r="D2385" t="s">
        <v>172</v>
      </c>
      <c r="E2385" t="s">
        <v>173</v>
      </c>
      <c r="F2385" t="s">
        <v>97</v>
      </c>
      <c r="G2385">
        <v>24999</v>
      </c>
      <c r="H2385" t="s">
        <v>484</v>
      </c>
      <c r="I2385">
        <v>1</v>
      </c>
      <c r="J2385" t="s">
        <v>105</v>
      </c>
      <c r="K2385" s="19">
        <v>0.27083333333333331</v>
      </c>
      <c r="L2385" s="19">
        <v>0.625</v>
      </c>
      <c r="M2385">
        <v>8.5</v>
      </c>
      <c r="N2385">
        <v>284.16000000000003</v>
      </c>
      <c r="O2385">
        <v>76</v>
      </c>
      <c r="P2385">
        <v>76</v>
      </c>
      <c r="Q2385" t="s">
        <v>97</v>
      </c>
      <c r="R2385">
        <v>30</v>
      </c>
      <c r="S2385" s="19">
        <v>0.47916666666666669</v>
      </c>
      <c r="T2385">
        <v>0</v>
      </c>
      <c r="U2385" s="19">
        <v>0.54166666666666663</v>
      </c>
      <c r="V2385" t="s">
        <v>97</v>
      </c>
      <c r="W2385">
        <v>8</v>
      </c>
      <c r="X2385" t="s">
        <v>100</v>
      </c>
      <c r="Y2385" t="b">
        <v>0</v>
      </c>
    </row>
    <row r="2386" spans="1:25" x14ac:dyDescent="0.25">
      <c r="A2386" t="s">
        <v>92</v>
      </c>
      <c r="B2386" t="s">
        <v>472</v>
      </c>
      <c r="C2386" t="s">
        <v>306</v>
      </c>
      <c r="D2386" t="s">
        <v>172</v>
      </c>
      <c r="E2386" t="s">
        <v>173</v>
      </c>
      <c r="F2386" t="s">
        <v>97</v>
      </c>
      <c r="G2386">
        <v>24999</v>
      </c>
      <c r="H2386" t="s">
        <v>484</v>
      </c>
      <c r="I2386">
        <v>1</v>
      </c>
      <c r="J2386" t="s">
        <v>113</v>
      </c>
      <c r="K2386" s="19">
        <v>0.27083333333333331</v>
      </c>
      <c r="L2386" s="19">
        <v>0.625</v>
      </c>
      <c r="M2386">
        <v>8.5</v>
      </c>
      <c r="N2386">
        <v>426.24</v>
      </c>
      <c r="O2386">
        <v>76</v>
      </c>
      <c r="P2386">
        <v>76</v>
      </c>
      <c r="Q2386" t="s">
        <v>97</v>
      </c>
      <c r="R2386">
        <v>30</v>
      </c>
      <c r="S2386" s="19">
        <v>0.47916666666666669</v>
      </c>
      <c r="T2386">
        <v>0</v>
      </c>
      <c r="U2386" s="19">
        <v>0.54166666666666663</v>
      </c>
      <c r="V2386" t="s">
        <v>97</v>
      </c>
      <c r="W2386">
        <v>8</v>
      </c>
      <c r="X2386" t="s">
        <v>100</v>
      </c>
      <c r="Y2386" t="b">
        <v>0</v>
      </c>
    </row>
    <row r="2387" spans="1:25" x14ac:dyDescent="0.25">
      <c r="A2387" t="s">
        <v>92</v>
      </c>
      <c r="B2387" t="s">
        <v>472</v>
      </c>
      <c r="C2387" t="s">
        <v>306</v>
      </c>
      <c r="D2387" t="s">
        <v>172</v>
      </c>
      <c r="E2387" t="s">
        <v>173</v>
      </c>
      <c r="F2387" t="s">
        <v>97</v>
      </c>
      <c r="G2387">
        <v>24999</v>
      </c>
      <c r="H2387" t="s">
        <v>484</v>
      </c>
      <c r="I2387">
        <v>1</v>
      </c>
      <c r="J2387" t="s">
        <v>101</v>
      </c>
      <c r="K2387" s="19">
        <v>0.27083333333333331</v>
      </c>
      <c r="L2387" s="19">
        <v>0.625</v>
      </c>
      <c r="M2387">
        <v>8.5</v>
      </c>
      <c r="N2387">
        <v>284.16000000000003</v>
      </c>
      <c r="O2387">
        <v>76</v>
      </c>
      <c r="P2387">
        <v>76</v>
      </c>
      <c r="Q2387" t="s">
        <v>97</v>
      </c>
      <c r="R2387">
        <v>30</v>
      </c>
      <c r="S2387" s="19">
        <v>0.47916666666666669</v>
      </c>
      <c r="T2387">
        <v>0</v>
      </c>
      <c r="U2387" s="19">
        <v>0.54166666666666663</v>
      </c>
      <c r="V2387" t="s">
        <v>97</v>
      </c>
      <c r="W2387">
        <v>8</v>
      </c>
      <c r="X2387" t="s">
        <v>100</v>
      </c>
      <c r="Y2387" t="b">
        <v>0</v>
      </c>
    </row>
    <row r="2388" spans="1:25" x14ac:dyDescent="0.25">
      <c r="A2388" t="s">
        <v>92</v>
      </c>
      <c r="B2388" t="s">
        <v>472</v>
      </c>
      <c r="C2388" t="s">
        <v>306</v>
      </c>
      <c r="D2388" t="s">
        <v>172</v>
      </c>
      <c r="E2388" t="s">
        <v>173</v>
      </c>
      <c r="F2388" t="s">
        <v>97</v>
      </c>
      <c r="G2388">
        <v>24999</v>
      </c>
      <c r="H2388" t="s">
        <v>484</v>
      </c>
      <c r="I2388">
        <v>1</v>
      </c>
      <c r="J2388" t="s">
        <v>103</v>
      </c>
      <c r="K2388" s="19">
        <v>0.27083333333333331</v>
      </c>
      <c r="L2388" s="19">
        <v>0.625</v>
      </c>
      <c r="M2388">
        <v>8.5</v>
      </c>
      <c r="N2388">
        <v>284.16000000000003</v>
      </c>
      <c r="O2388">
        <v>76</v>
      </c>
      <c r="P2388">
        <v>76</v>
      </c>
      <c r="Q2388" t="s">
        <v>97</v>
      </c>
      <c r="R2388">
        <v>30</v>
      </c>
      <c r="S2388" s="19">
        <v>0.47916666666666669</v>
      </c>
      <c r="T2388">
        <v>0</v>
      </c>
      <c r="U2388" s="19">
        <v>0.54166666666666663</v>
      </c>
      <c r="V2388" t="s">
        <v>97</v>
      </c>
      <c r="W2388">
        <v>8</v>
      </c>
      <c r="X2388" t="s">
        <v>100</v>
      </c>
      <c r="Y2388" t="b">
        <v>0</v>
      </c>
    </row>
    <row r="2389" spans="1:25" x14ac:dyDescent="0.25">
      <c r="A2389" t="s">
        <v>92</v>
      </c>
      <c r="B2389" t="s">
        <v>472</v>
      </c>
      <c r="C2389" t="s">
        <v>306</v>
      </c>
      <c r="D2389" t="s">
        <v>172</v>
      </c>
      <c r="E2389" t="s">
        <v>173</v>
      </c>
      <c r="F2389" t="s">
        <v>97</v>
      </c>
      <c r="G2389">
        <v>25247</v>
      </c>
      <c r="H2389" t="s">
        <v>485</v>
      </c>
      <c r="I2389">
        <v>2</v>
      </c>
      <c r="J2389" t="s">
        <v>105</v>
      </c>
      <c r="K2389" s="19">
        <v>0.27083333333333331</v>
      </c>
      <c r="L2389" s="19">
        <v>0.625</v>
      </c>
      <c r="M2389">
        <v>8.5</v>
      </c>
      <c r="N2389">
        <v>280.88</v>
      </c>
      <c r="O2389">
        <v>64</v>
      </c>
      <c r="P2389">
        <v>76</v>
      </c>
      <c r="Q2389" t="s">
        <v>97</v>
      </c>
      <c r="R2389">
        <v>30</v>
      </c>
      <c r="S2389" s="19">
        <v>0.47916666666666669</v>
      </c>
      <c r="T2389">
        <v>0</v>
      </c>
      <c r="U2389" s="19">
        <v>0.54166666666666663</v>
      </c>
      <c r="V2389" t="s">
        <v>97</v>
      </c>
      <c r="W2389">
        <v>8</v>
      </c>
      <c r="X2389" t="s">
        <v>100</v>
      </c>
      <c r="Y2389" t="b">
        <v>0</v>
      </c>
    </row>
    <row r="2390" spans="1:25" x14ac:dyDescent="0.25">
      <c r="A2390" t="s">
        <v>92</v>
      </c>
      <c r="B2390" t="s">
        <v>472</v>
      </c>
      <c r="C2390" t="s">
        <v>306</v>
      </c>
      <c r="D2390" t="s">
        <v>172</v>
      </c>
      <c r="E2390" t="s">
        <v>173</v>
      </c>
      <c r="F2390" t="s">
        <v>97</v>
      </c>
      <c r="G2390">
        <v>25247</v>
      </c>
      <c r="H2390" t="s">
        <v>485</v>
      </c>
      <c r="I2390">
        <v>2</v>
      </c>
      <c r="J2390" t="s">
        <v>113</v>
      </c>
      <c r="K2390" s="19">
        <v>0.27083333333333331</v>
      </c>
      <c r="L2390" s="19">
        <v>0.625</v>
      </c>
      <c r="M2390">
        <v>8.5</v>
      </c>
      <c r="N2390">
        <v>702.2</v>
      </c>
      <c r="O2390">
        <v>64</v>
      </c>
      <c r="P2390">
        <v>76</v>
      </c>
      <c r="Q2390" t="s">
        <v>97</v>
      </c>
      <c r="R2390">
        <v>30</v>
      </c>
      <c r="S2390" s="19">
        <v>0.47916666666666669</v>
      </c>
      <c r="T2390">
        <v>0</v>
      </c>
      <c r="U2390" s="19">
        <v>0.54166666666666663</v>
      </c>
      <c r="V2390" t="s">
        <v>97</v>
      </c>
      <c r="W2390">
        <v>8</v>
      </c>
      <c r="X2390" t="s">
        <v>100</v>
      </c>
      <c r="Y2390" t="b">
        <v>0</v>
      </c>
    </row>
    <row r="2391" spans="1:25" x14ac:dyDescent="0.25">
      <c r="A2391" t="s">
        <v>92</v>
      </c>
      <c r="B2391" t="s">
        <v>472</v>
      </c>
      <c r="C2391" t="s">
        <v>306</v>
      </c>
      <c r="D2391" t="s">
        <v>172</v>
      </c>
      <c r="E2391" t="s">
        <v>173</v>
      </c>
      <c r="F2391" t="s">
        <v>97</v>
      </c>
      <c r="G2391">
        <v>25247</v>
      </c>
      <c r="H2391" t="s">
        <v>485</v>
      </c>
      <c r="I2391">
        <v>2</v>
      </c>
      <c r="J2391" t="s">
        <v>114</v>
      </c>
      <c r="K2391" s="19">
        <v>0.27083333333333331</v>
      </c>
      <c r="L2391" s="19">
        <v>0.625</v>
      </c>
      <c r="M2391">
        <v>8.5</v>
      </c>
      <c r="N2391">
        <v>491.54</v>
      </c>
      <c r="O2391">
        <v>64</v>
      </c>
      <c r="P2391">
        <v>76</v>
      </c>
      <c r="Q2391" t="s">
        <v>97</v>
      </c>
      <c r="R2391">
        <v>30</v>
      </c>
      <c r="S2391" s="19">
        <v>0.47916666666666669</v>
      </c>
      <c r="T2391">
        <v>0</v>
      </c>
      <c r="U2391" s="19">
        <v>0.54166666666666663</v>
      </c>
      <c r="V2391" t="s">
        <v>97</v>
      </c>
      <c r="W2391">
        <v>8</v>
      </c>
      <c r="X2391" t="s">
        <v>100</v>
      </c>
      <c r="Y2391" t="b">
        <v>0</v>
      </c>
    </row>
    <row r="2392" spans="1:25" x14ac:dyDescent="0.25">
      <c r="A2392" t="s">
        <v>92</v>
      </c>
      <c r="B2392" t="s">
        <v>472</v>
      </c>
      <c r="C2392" t="s">
        <v>306</v>
      </c>
      <c r="D2392" t="s">
        <v>172</v>
      </c>
      <c r="E2392" t="s">
        <v>173</v>
      </c>
      <c r="F2392" t="s">
        <v>97</v>
      </c>
      <c r="G2392">
        <v>25437</v>
      </c>
      <c r="H2392" t="s">
        <v>486</v>
      </c>
      <c r="I2392">
        <v>1</v>
      </c>
      <c r="J2392" t="s">
        <v>99</v>
      </c>
      <c r="K2392" s="19">
        <v>0.27083333333333331</v>
      </c>
      <c r="L2392" s="19">
        <v>0.625</v>
      </c>
      <c r="M2392">
        <v>8.5</v>
      </c>
      <c r="N2392">
        <v>280.88</v>
      </c>
      <c r="O2392">
        <v>72</v>
      </c>
      <c r="P2392">
        <v>76</v>
      </c>
      <c r="Q2392" t="s">
        <v>97</v>
      </c>
      <c r="R2392">
        <v>30</v>
      </c>
      <c r="S2392" s="19">
        <v>0.47916666666666669</v>
      </c>
      <c r="T2392">
        <v>0</v>
      </c>
      <c r="U2392" s="19">
        <v>0.54166666666666663</v>
      </c>
      <c r="V2392" t="s">
        <v>97</v>
      </c>
      <c r="W2392">
        <v>8</v>
      </c>
      <c r="X2392" t="s">
        <v>100</v>
      </c>
      <c r="Y2392" t="b">
        <v>0</v>
      </c>
    </row>
    <row r="2393" spans="1:25" x14ac:dyDescent="0.25">
      <c r="A2393" t="s">
        <v>92</v>
      </c>
      <c r="B2393" t="s">
        <v>472</v>
      </c>
      <c r="C2393" t="s">
        <v>306</v>
      </c>
      <c r="D2393" t="s">
        <v>172</v>
      </c>
      <c r="E2393" t="s">
        <v>173</v>
      </c>
      <c r="F2393" t="s">
        <v>97</v>
      </c>
      <c r="G2393">
        <v>25437</v>
      </c>
      <c r="H2393" t="s">
        <v>486</v>
      </c>
      <c r="I2393">
        <v>1</v>
      </c>
      <c r="J2393" t="s">
        <v>114</v>
      </c>
      <c r="K2393" s="19">
        <v>0.27083333333333331</v>
      </c>
      <c r="L2393" s="19">
        <v>0.58333333333333337</v>
      </c>
      <c r="M2393">
        <v>7.5</v>
      </c>
      <c r="N2393">
        <v>430.1</v>
      </c>
      <c r="O2393">
        <v>72</v>
      </c>
      <c r="P2393">
        <v>76</v>
      </c>
      <c r="Q2393" t="s">
        <v>97</v>
      </c>
      <c r="R2393">
        <v>30</v>
      </c>
      <c r="S2393" s="19">
        <v>0.47916666666666669</v>
      </c>
      <c r="T2393">
        <v>0</v>
      </c>
      <c r="U2393" s="19">
        <v>0.54166666666666663</v>
      </c>
      <c r="V2393" t="s">
        <v>97</v>
      </c>
      <c r="W2393">
        <v>7</v>
      </c>
      <c r="X2393" t="s">
        <v>100</v>
      </c>
      <c r="Y2393" t="b">
        <v>0</v>
      </c>
    </row>
    <row r="2394" spans="1:25" x14ac:dyDescent="0.25">
      <c r="A2394" t="s">
        <v>92</v>
      </c>
      <c r="B2394" t="s">
        <v>472</v>
      </c>
      <c r="C2394" t="s">
        <v>306</v>
      </c>
      <c r="D2394" t="s">
        <v>172</v>
      </c>
      <c r="E2394" t="s">
        <v>173</v>
      </c>
      <c r="F2394" t="s">
        <v>97</v>
      </c>
      <c r="G2394">
        <v>25437</v>
      </c>
      <c r="H2394" t="s">
        <v>486</v>
      </c>
      <c r="I2394">
        <v>1</v>
      </c>
      <c r="J2394" t="s">
        <v>101</v>
      </c>
      <c r="K2394" s="19">
        <v>0.27083333333333331</v>
      </c>
      <c r="L2394" s="19">
        <v>0.625</v>
      </c>
      <c r="M2394">
        <v>8.5</v>
      </c>
      <c r="N2394">
        <v>280.88</v>
      </c>
      <c r="O2394">
        <v>72</v>
      </c>
      <c r="P2394">
        <v>76</v>
      </c>
      <c r="Q2394" t="s">
        <v>97</v>
      </c>
      <c r="R2394">
        <v>30</v>
      </c>
      <c r="S2394" s="19">
        <v>0.47916666666666669</v>
      </c>
      <c r="T2394">
        <v>0</v>
      </c>
      <c r="U2394" s="19">
        <v>0.54166666666666663</v>
      </c>
      <c r="V2394" t="s">
        <v>97</v>
      </c>
      <c r="W2394">
        <v>8</v>
      </c>
      <c r="X2394" t="s">
        <v>100</v>
      </c>
      <c r="Y2394" t="b">
        <v>0</v>
      </c>
    </row>
    <row r="2395" spans="1:25" x14ac:dyDescent="0.25">
      <c r="A2395" t="s">
        <v>92</v>
      </c>
      <c r="B2395" t="s">
        <v>472</v>
      </c>
      <c r="C2395" t="s">
        <v>306</v>
      </c>
      <c r="D2395" t="s">
        <v>172</v>
      </c>
      <c r="E2395" t="s">
        <v>173</v>
      </c>
      <c r="F2395" t="s">
        <v>97</v>
      </c>
      <c r="G2395">
        <v>25437</v>
      </c>
      <c r="H2395" t="s">
        <v>486</v>
      </c>
      <c r="I2395">
        <v>1</v>
      </c>
      <c r="J2395" t="s">
        <v>102</v>
      </c>
      <c r="K2395" s="19">
        <v>0.27083333333333331</v>
      </c>
      <c r="L2395" s="19">
        <v>0.625</v>
      </c>
      <c r="M2395">
        <v>8.5</v>
      </c>
      <c r="N2395">
        <v>280.88</v>
      </c>
      <c r="O2395">
        <v>72</v>
      </c>
      <c r="P2395">
        <v>76</v>
      </c>
      <c r="Q2395" t="s">
        <v>97</v>
      </c>
      <c r="R2395">
        <v>30</v>
      </c>
      <c r="S2395" s="19">
        <v>0.47916666666666669</v>
      </c>
      <c r="T2395">
        <v>0</v>
      </c>
      <c r="U2395" s="19">
        <v>0.54166666666666663</v>
      </c>
      <c r="V2395" t="s">
        <v>97</v>
      </c>
      <c r="W2395">
        <v>8</v>
      </c>
      <c r="X2395" t="s">
        <v>100</v>
      </c>
      <c r="Y2395" t="b">
        <v>0</v>
      </c>
    </row>
    <row r="2396" spans="1:25" x14ac:dyDescent="0.25">
      <c r="A2396" t="s">
        <v>92</v>
      </c>
      <c r="B2396" t="s">
        <v>472</v>
      </c>
      <c r="C2396" t="s">
        <v>306</v>
      </c>
      <c r="D2396" t="s">
        <v>172</v>
      </c>
      <c r="E2396" t="s">
        <v>173</v>
      </c>
      <c r="F2396" t="s">
        <v>97</v>
      </c>
      <c r="G2396">
        <v>25437</v>
      </c>
      <c r="H2396" t="s">
        <v>486</v>
      </c>
      <c r="I2396">
        <v>1</v>
      </c>
      <c r="J2396" t="s">
        <v>103</v>
      </c>
      <c r="K2396" s="19">
        <v>0.27083333333333331</v>
      </c>
      <c r="L2396" s="19">
        <v>0.625</v>
      </c>
      <c r="M2396">
        <v>8.5</v>
      </c>
      <c r="N2396">
        <v>280.88</v>
      </c>
      <c r="O2396">
        <v>72</v>
      </c>
      <c r="P2396">
        <v>76</v>
      </c>
      <c r="Q2396" t="s">
        <v>97</v>
      </c>
      <c r="R2396">
        <v>30</v>
      </c>
      <c r="S2396" s="19">
        <v>0.47916666666666669</v>
      </c>
      <c r="T2396">
        <v>0</v>
      </c>
      <c r="U2396" s="19">
        <v>0.54166666666666663</v>
      </c>
      <c r="V2396" t="s">
        <v>97</v>
      </c>
      <c r="W2396">
        <v>8</v>
      </c>
      <c r="X2396" t="s">
        <v>100</v>
      </c>
      <c r="Y2396" t="b">
        <v>0</v>
      </c>
    </row>
    <row r="2397" spans="1:25" x14ac:dyDescent="0.25">
      <c r="A2397" t="s">
        <v>92</v>
      </c>
      <c r="B2397" t="s">
        <v>472</v>
      </c>
      <c r="C2397" t="s">
        <v>306</v>
      </c>
      <c r="D2397" t="s">
        <v>172</v>
      </c>
      <c r="E2397" t="s">
        <v>173</v>
      </c>
      <c r="F2397" t="s">
        <v>97</v>
      </c>
      <c r="G2397">
        <v>25537</v>
      </c>
      <c r="H2397" t="s">
        <v>487</v>
      </c>
      <c r="I2397">
        <v>2</v>
      </c>
      <c r="J2397" t="s">
        <v>99</v>
      </c>
      <c r="K2397" s="19">
        <v>0.27083333333333331</v>
      </c>
      <c r="L2397" s="19">
        <v>0.625</v>
      </c>
      <c r="M2397">
        <v>8.5</v>
      </c>
      <c r="N2397">
        <v>280.88</v>
      </c>
      <c r="O2397">
        <v>40</v>
      </c>
      <c r="P2397">
        <v>76</v>
      </c>
      <c r="Q2397" t="s">
        <v>97</v>
      </c>
      <c r="R2397">
        <v>30</v>
      </c>
      <c r="S2397" s="19">
        <v>0.47916666666666669</v>
      </c>
      <c r="T2397">
        <v>0</v>
      </c>
      <c r="U2397" s="19">
        <v>0.54166666666666663</v>
      </c>
      <c r="V2397" t="s">
        <v>97</v>
      </c>
      <c r="W2397">
        <v>8</v>
      </c>
      <c r="X2397" t="s">
        <v>100</v>
      </c>
      <c r="Y2397" t="b">
        <v>0</v>
      </c>
    </row>
    <row r="2398" spans="1:25" x14ac:dyDescent="0.25">
      <c r="A2398" t="s">
        <v>92</v>
      </c>
      <c r="B2398" t="s">
        <v>472</v>
      </c>
      <c r="C2398" t="s">
        <v>306</v>
      </c>
      <c r="D2398" t="s">
        <v>172</v>
      </c>
      <c r="E2398" t="s">
        <v>173</v>
      </c>
      <c r="F2398" t="s">
        <v>97</v>
      </c>
      <c r="G2398">
        <v>25537</v>
      </c>
      <c r="H2398" t="s">
        <v>487</v>
      </c>
      <c r="I2398">
        <v>2</v>
      </c>
      <c r="J2398" t="s">
        <v>114</v>
      </c>
      <c r="K2398" s="19">
        <v>0.27083333333333331</v>
      </c>
      <c r="L2398" s="19">
        <v>0.625</v>
      </c>
      <c r="M2398">
        <v>8.5</v>
      </c>
      <c r="N2398">
        <v>491.54</v>
      </c>
      <c r="O2398">
        <v>40</v>
      </c>
      <c r="P2398">
        <v>76</v>
      </c>
      <c r="Q2398" t="s">
        <v>97</v>
      </c>
      <c r="R2398">
        <v>30</v>
      </c>
      <c r="S2398" s="19">
        <v>0.47916666666666669</v>
      </c>
      <c r="T2398">
        <v>0</v>
      </c>
      <c r="U2398" s="19">
        <v>0.54166666666666663</v>
      </c>
      <c r="V2398" t="s">
        <v>97</v>
      </c>
      <c r="W2398">
        <v>8</v>
      </c>
      <c r="X2398" t="s">
        <v>100</v>
      </c>
      <c r="Y2398" t="b">
        <v>0</v>
      </c>
    </row>
    <row r="2399" spans="1:25" x14ac:dyDescent="0.25">
      <c r="A2399" t="s">
        <v>92</v>
      </c>
      <c r="B2399" t="s">
        <v>472</v>
      </c>
      <c r="C2399" t="s">
        <v>306</v>
      </c>
      <c r="D2399" t="s">
        <v>172</v>
      </c>
      <c r="E2399" t="s">
        <v>173</v>
      </c>
      <c r="F2399" t="s">
        <v>97</v>
      </c>
      <c r="G2399">
        <v>26058</v>
      </c>
      <c r="H2399" t="s">
        <v>488</v>
      </c>
      <c r="I2399">
        <v>1</v>
      </c>
      <c r="J2399" t="s">
        <v>105</v>
      </c>
      <c r="K2399" s="19">
        <v>0.27083333333333331</v>
      </c>
      <c r="L2399" s="19">
        <v>0.625</v>
      </c>
      <c r="M2399">
        <v>8.5</v>
      </c>
      <c r="N2399">
        <v>280.88</v>
      </c>
      <c r="O2399">
        <v>32</v>
      </c>
      <c r="P2399">
        <v>76</v>
      </c>
      <c r="Q2399" t="s">
        <v>97</v>
      </c>
      <c r="R2399">
        <v>30</v>
      </c>
      <c r="S2399" s="19">
        <v>0.47916666666666669</v>
      </c>
      <c r="T2399">
        <v>0</v>
      </c>
      <c r="U2399" s="19">
        <v>0.54166666666666663</v>
      </c>
      <c r="V2399" t="s">
        <v>97</v>
      </c>
      <c r="W2399">
        <v>8</v>
      </c>
      <c r="X2399" t="s">
        <v>100</v>
      </c>
      <c r="Y2399" t="b">
        <v>0</v>
      </c>
    </row>
    <row r="2400" spans="1:25" x14ac:dyDescent="0.25">
      <c r="A2400" t="s">
        <v>92</v>
      </c>
      <c r="B2400" t="s">
        <v>472</v>
      </c>
      <c r="C2400" t="s">
        <v>306</v>
      </c>
      <c r="D2400" t="s">
        <v>172</v>
      </c>
      <c r="E2400" t="s">
        <v>173</v>
      </c>
      <c r="F2400" t="s">
        <v>97</v>
      </c>
      <c r="G2400">
        <v>26058</v>
      </c>
      <c r="H2400" t="s">
        <v>488</v>
      </c>
      <c r="I2400">
        <v>1</v>
      </c>
      <c r="J2400" t="s">
        <v>99</v>
      </c>
      <c r="K2400" s="19">
        <v>0.27083333333333331</v>
      </c>
      <c r="L2400" s="19">
        <v>0.58333333333333337</v>
      </c>
      <c r="M2400">
        <v>7.5</v>
      </c>
      <c r="N2400">
        <v>245.77</v>
      </c>
      <c r="O2400">
        <v>32</v>
      </c>
      <c r="P2400">
        <v>76</v>
      </c>
      <c r="Q2400" t="s">
        <v>97</v>
      </c>
      <c r="R2400">
        <v>30</v>
      </c>
      <c r="S2400" s="19">
        <v>0.47916666666666669</v>
      </c>
      <c r="T2400">
        <v>0</v>
      </c>
      <c r="U2400" s="19">
        <v>0.54166666666666663</v>
      </c>
      <c r="V2400" t="s">
        <v>97</v>
      </c>
      <c r="W2400">
        <v>7</v>
      </c>
      <c r="X2400" t="s">
        <v>100</v>
      </c>
      <c r="Y2400" t="b">
        <v>0</v>
      </c>
    </row>
    <row r="2401" spans="1:25" x14ac:dyDescent="0.25">
      <c r="A2401" t="s">
        <v>92</v>
      </c>
      <c r="B2401" t="s">
        <v>472</v>
      </c>
      <c r="C2401" t="s">
        <v>306</v>
      </c>
      <c r="D2401" t="s">
        <v>172</v>
      </c>
      <c r="E2401" t="s">
        <v>173</v>
      </c>
      <c r="F2401" t="s">
        <v>97</v>
      </c>
      <c r="G2401">
        <v>26058</v>
      </c>
      <c r="H2401" t="s">
        <v>488</v>
      </c>
      <c r="I2401">
        <v>2</v>
      </c>
      <c r="J2401" t="s">
        <v>101</v>
      </c>
      <c r="K2401" s="19">
        <v>0.27083333333333331</v>
      </c>
      <c r="L2401" s="19">
        <v>0.625</v>
      </c>
      <c r="M2401">
        <v>8.5</v>
      </c>
      <c r="N2401">
        <v>280.88</v>
      </c>
      <c r="O2401">
        <v>32</v>
      </c>
      <c r="P2401">
        <v>76</v>
      </c>
      <c r="Q2401" t="s">
        <v>97</v>
      </c>
      <c r="R2401">
        <v>30</v>
      </c>
      <c r="S2401" s="19">
        <v>0.47916666666666669</v>
      </c>
      <c r="T2401">
        <v>0</v>
      </c>
      <c r="U2401" s="19">
        <v>0.54166666666666663</v>
      </c>
      <c r="V2401" t="s">
        <v>97</v>
      </c>
      <c r="W2401">
        <v>8</v>
      </c>
      <c r="X2401" t="s">
        <v>100</v>
      </c>
      <c r="Y2401" t="b">
        <v>0</v>
      </c>
    </row>
    <row r="2402" spans="1:25" x14ac:dyDescent="0.25">
      <c r="A2402" t="s">
        <v>92</v>
      </c>
      <c r="B2402" t="s">
        <v>472</v>
      </c>
      <c r="C2402" t="s">
        <v>306</v>
      </c>
      <c r="D2402" t="s">
        <v>172</v>
      </c>
      <c r="E2402" t="s">
        <v>173</v>
      </c>
      <c r="F2402" t="s">
        <v>97</v>
      </c>
      <c r="G2402">
        <v>26058</v>
      </c>
      <c r="H2402" t="s">
        <v>488</v>
      </c>
      <c r="I2402">
        <v>2</v>
      </c>
      <c r="J2402" t="s">
        <v>102</v>
      </c>
      <c r="K2402" s="19">
        <v>0.27083333333333331</v>
      </c>
      <c r="L2402" s="19">
        <v>0.625</v>
      </c>
      <c r="M2402">
        <v>8.5</v>
      </c>
      <c r="N2402">
        <v>280.88</v>
      </c>
      <c r="O2402">
        <v>32</v>
      </c>
      <c r="P2402">
        <v>76</v>
      </c>
      <c r="Q2402" t="s">
        <v>97</v>
      </c>
      <c r="R2402">
        <v>30</v>
      </c>
      <c r="S2402" s="19">
        <v>0.47916666666666669</v>
      </c>
      <c r="T2402">
        <v>0</v>
      </c>
      <c r="U2402" s="19">
        <v>0.54166666666666663</v>
      </c>
      <c r="V2402" t="s">
        <v>97</v>
      </c>
      <c r="W2402">
        <v>8</v>
      </c>
      <c r="X2402" t="s">
        <v>100</v>
      </c>
      <c r="Y2402" t="b">
        <v>0</v>
      </c>
    </row>
    <row r="2403" spans="1:25" x14ac:dyDescent="0.25">
      <c r="A2403" t="s">
        <v>92</v>
      </c>
      <c r="B2403" t="s">
        <v>472</v>
      </c>
      <c r="C2403" t="s">
        <v>306</v>
      </c>
      <c r="D2403" t="s">
        <v>172</v>
      </c>
      <c r="E2403" t="s">
        <v>173</v>
      </c>
      <c r="F2403" t="s">
        <v>97</v>
      </c>
      <c r="G2403">
        <v>26058</v>
      </c>
      <c r="H2403" t="s">
        <v>488</v>
      </c>
      <c r="I2403">
        <v>2</v>
      </c>
      <c r="J2403" t="s">
        <v>103</v>
      </c>
      <c r="K2403" s="19">
        <v>0.27083333333333331</v>
      </c>
      <c r="L2403" s="19">
        <v>0.625</v>
      </c>
      <c r="M2403">
        <v>8.5</v>
      </c>
      <c r="N2403">
        <v>280.88</v>
      </c>
      <c r="O2403">
        <v>32</v>
      </c>
      <c r="P2403">
        <v>76</v>
      </c>
      <c r="Q2403" t="s">
        <v>97</v>
      </c>
      <c r="R2403">
        <v>30</v>
      </c>
      <c r="S2403" s="19">
        <v>0.47916666666666669</v>
      </c>
      <c r="T2403">
        <v>0</v>
      </c>
      <c r="U2403" s="19">
        <v>0.54166666666666663</v>
      </c>
      <c r="V2403" t="s">
        <v>97</v>
      </c>
      <c r="W2403">
        <v>8</v>
      </c>
      <c r="X2403" t="s">
        <v>100</v>
      </c>
      <c r="Y2403" t="b">
        <v>0</v>
      </c>
    </row>
    <row r="2404" spans="1:25" x14ac:dyDescent="0.25">
      <c r="A2404" t="s">
        <v>92</v>
      </c>
      <c r="B2404" t="s">
        <v>472</v>
      </c>
      <c r="C2404" t="s">
        <v>306</v>
      </c>
      <c r="D2404" t="s">
        <v>172</v>
      </c>
      <c r="E2404" t="s">
        <v>209</v>
      </c>
      <c r="F2404" t="s">
        <v>97</v>
      </c>
      <c r="H2404" t="s">
        <v>97</v>
      </c>
      <c r="I2404">
        <v>1</v>
      </c>
      <c r="J2404" t="s">
        <v>105</v>
      </c>
      <c r="K2404" s="19">
        <v>0.95833333333333337</v>
      </c>
      <c r="L2404" s="19">
        <v>0.27083333333333331</v>
      </c>
      <c r="M2404">
        <v>7.5</v>
      </c>
      <c r="N2404">
        <v>338.5</v>
      </c>
      <c r="O2404">
        <v>0</v>
      </c>
      <c r="P2404">
        <v>0</v>
      </c>
      <c r="Q2404" t="s">
        <v>97</v>
      </c>
      <c r="R2404">
        <v>30</v>
      </c>
      <c r="S2404" s="19">
        <v>8.3333333333333329E-2</v>
      </c>
      <c r="U2404" s="19"/>
      <c r="V2404" t="s">
        <v>97</v>
      </c>
      <c r="W2404">
        <v>7</v>
      </c>
      <c r="X2404" t="s">
        <v>100</v>
      </c>
      <c r="Y2404" t="b">
        <v>0</v>
      </c>
    </row>
    <row r="2405" spans="1:25" x14ac:dyDescent="0.25">
      <c r="A2405" t="s">
        <v>92</v>
      </c>
      <c r="B2405" t="s">
        <v>472</v>
      </c>
      <c r="C2405" t="s">
        <v>306</v>
      </c>
      <c r="D2405" t="s">
        <v>172</v>
      </c>
      <c r="E2405" t="s">
        <v>209</v>
      </c>
      <c r="F2405" t="s">
        <v>97</v>
      </c>
      <c r="H2405" t="s">
        <v>97</v>
      </c>
      <c r="I2405">
        <v>1</v>
      </c>
      <c r="J2405" t="s">
        <v>99</v>
      </c>
      <c r="K2405" s="19">
        <v>0.95833333333333337</v>
      </c>
      <c r="L2405" s="19">
        <v>0.27083333333333331</v>
      </c>
      <c r="M2405">
        <v>7.5</v>
      </c>
      <c r="N2405">
        <v>268.47000000000003</v>
      </c>
      <c r="O2405">
        <v>0</v>
      </c>
      <c r="P2405">
        <v>0</v>
      </c>
      <c r="Q2405" t="s">
        <v>97</v>
      </c>
      <c r="R2405">
        <v>30</v>
      </c>
      <c r="S2405" s="19">
        <v>8.3333333333333329E-2</v>
      </c>
      <c r="U2405" s="19"/>
      <c r="V2405" t="s">
        <v>97</v>
      </c>
      <c r="W2405">
        <v>7</v>
      </c>
      <c r="X2405" t="s">
        <v>100</v>
      </c>
      <c r="Y2405" t="b">
        <v>0</v>
      </c>
    </row>
    <row r="2406" spans="1:25" x14ac:dyDescent="0.25">
      <c r="A2406" t="s">
        <v>92</v>
      </c>
      <c r="B2406" t="s">
        <v>472</v>
      </c>
      <c r="C2406" t="s">
        <v>306</v>
      </c>
      <c r="D2406" t="s">
        <v>172</v>
      </c>
      <c r="E2406" t="s">
        <v>209</v>
      </c>
      <c r="F2406" t="s">
        <v>97</v>
      </c>
      <c r="H2406" t="s">
        <v>97</v>
      </c>
      <c r="I2406">
        <v>1</v>
      </c>
      <c r="J2406" t="s">
        <v>113</v>
      </c>
      <c r="K2406" s="19">
        <v>0.95833333333333337</v>
      </c>
      <c r="L2406" s="19">
        <v>0.27083333333333331</v>
      </c>
      <c r="M2406">
        <v>7.5</v>
      </c>
      <c r="N2406">
        <v>400.2</v>
      </c>
      <c r="O2406">
        <v>0</v>
      </c>
      <c r="P2406">
        <v>0</v>
      </c>
      <c r="Q2406" t="s">
        <v>97</v>
      </c>
      <c r="R2406">
        <v>30</v>
      </c>
      <c r="S2406" s="19">
        <v>8.3333333333333329E-2</v>
      </c>
      <c r="U2406" s="19"/>
      <c r="V2406" t="s">
        <v>97</v>
      </c>
      <c r="W2406">
        <v>7</v>
      </c>
      <c r="X2406" t="s">
        <v>100</v>
      </c>
      <c r="Y2406" t="b">
        <v>0</v>
      </c>
    </row>
    <row r="2407" spans="1:25" x14ac:dyDescent="0.25">
      <c r="A2407" t="s">
        <v>92</v>
      </c>
      <c r="B2407" t="s">
        <v>472</v>
      </c>
      <c r="C2407" t="s">
        <v>306</v>
      </c>
      <c r="D2407" t="s">
        <v>172</v>
      </c>
      <c r="E2407" t="s">
        <v>209</v>
      </c>
      <c r="F2407" t="s">
        <v>97</v>
      </c>
      <c r="H2407" t="s">
        <v>97</v>
      </c>
      <c r="I2407">
        <v>1</v>
      </c>
      <c r="J2407" t="s">
        <v>114</v>
      </c>
      <c r="K2407" s="19">
        <v>0.95833333333333337</v>
      </c>
      <c r="L2407" s="19">
        <v>0.27083333333333331</v>
      </c>
      <c r="M2407">
        <v>7.5</v>
      </c>
      <c r="N2407">
        <v>288.48</v>
      </c>
      <c r="O2407">
        <v>0</v>
      </c>
      <c r="P2407">
        <v>0</v>
      </c>
      <c r="Q2407" t="s">
        <v>97</v>
      </c>
      <c r="R2407">
        <v>30</v>
      </c>
      <c r="S2407" s="19">
        <v>8.3333333333333329E-2</v>
      </c>
      <c r="U2407" s="19"/>
      <c r="V2407" t="s">
        <v>97</v>
      </c>
      <c r="W2407">
        <v>7</v>
      </c>
      <c r="X2407" t="s">
        <v>100</v>
      </c>
      <c r="Y2407" t="b">
        <v>0</v>
      </c>
    </row>
    <row r="2408" spans="1:25" x14ac:dyDescent="0.25">
      <c r="A2408" t="s">
        <v>92</v>
      </c>
      <c r="B2408" t="s">
        <v>472</v>
      </c>
      <c r="C2408" t="s">
        <v>306</v>
      </c>
      <c r="D2408" t="s">
        <v>172</v>
      </c>
      <c r="E2408" t="s">
        <v>209</v>
      </c>
      <c r="F2408" t="s">
        <v>97</v>
      </c>
      <c r="H2408" t="s">
        <v>97</v>
      </c>
      <c r="I2408">
        <v>1</v>
      </c>
      <c r="J2408" t="s">
        <v>101</v>
      </c>
      <c r="K2408" s="19">
        <v>0.95833333333333337</v>
      </c>
      <c r="L2408" s="19">
        <v>0.27083333333333331</v>
      </c>
      <c r="M2408">
        <v>7.5</v>
      </c>
      <c r="N2408">
        <v>268.47000000000003</v>
      </c>
      <c r="O2408">
        <v>0</v>
      </c>
      <c r="P2408">
        <v>0</v>
      </c>
      <c r="Q2408" t="s">
        <v>97</v>
      </c>
      <c r="R2408">
        <v>30</v>
      </c>
      <c r="S2408" s="19">
        <v>8.3333333333333329E-2</v>
      </c>
      <c r="U2408" s="19"/>
      <c r="V2408" t="s">
        <v>97</v>
      </c>
      <c r="W2408">
        <v>7</v>
      </c>
      <c r="X2408" t="s">
        <v>100</v>
      </c>
      <c r="Y2408" t="b">
        <v>0</v>
      </c>
    </row>
    <row r="2409" spans="1:25" x14ac:dyDescent="0.25">
      <c r="A2409" t="s">
        <v>92</v>
      </c>
      <c r="B2409" t="s">
        <v>472</v>
      </c>
      <c r="C2409" t="s">
        <v>306</v>
      </c>
      <c r="D2409" t="s">
        <v>172</v>
      </c>
      <c r="E2409" t="s">
        <v>209</v>
      </c>
      <c r="F2409" t="s">
        <v>97</v>
      </c>
      <c r="H2409" t="s">
        <v>97</v>
      </c>
      <c r="I2409">
        <v>1</v>
      </c>
      <c r="J2409" t="s">
        <v>102</v>
      </c>
      <c r="K2409" s="19">
        <v>0.95833333333333337</v>
      </c>
      <c r="L2409" s="19">
        <v>0.27083333333333331</v>
      </c>
      <c r="M2409">
        <v>7.5</v>
      </c>
      <c r="N2409">
        <v>268.47000000000003</v>
      </c>
      <c r="O2409">
        <v>0</v>
      </c>
      <c r="P2409">
        <v>0</v>
      </c>
      <c r="Q2409" t="s">
        <v>97</v>
      </c>
      <c r="R2409">
        <v>30</v>
      </c>
      <c r="S2409" s="19">
        <v>8.3333333333333329E-2</v>
      </c>
      <c r="U2409" s="19"/>
      <c r="V2409" t="s">
        <v>97</v>
      </c>
      <c r="W2409">
        <v>7</v>
      </c>
      <c r="X2409" t="s">
        <v>100</v>
      </c>
      <c r="Y2409" t="b">
        <v>0</v>
      </c>
    </row>
    <row r="2410" spans="1:25" x14ac:dyDescent="0.25">
      <c r="A2410" t="s">
        <v>92</v>
      </c>
      <c r="B2410" t="s">
        <v>472</v>
      </c>
      <c r="C2410" t="s">
        <v>306</v>
      </c>
      <c r="D2410" t="s">
        <v>172</v>
      </c>
      <c r="E2410" t="s">
        <v>209</v>
      </c>
      <c r="F2410" t="s">
        <v>97</v>
      </c>
      <c r="H2410" t="s">
        <v>97</v>
      </c>
      <c r="I2410">
        <v>1</v>
      </c>
      <c r="J2410" t="s">
        <v>103</v>
      </c>
      <c r="K2410" s="19">
        <v>0.95833333333333337</v>
      </c>
      <c r="L2410" s="19">
        <v>0.27083333333333331</v>
      </c>
      <c r="M2410">
        <v>7.5</v>
      </c>
      <c r="N2410">
        <v>268.47000000000003</v>
      </c>
      <c r="O2410">
        <v>0</v>
      </c>
      <c r="P2410">
        <v>0</v>
      </c>
      <c r="Q2410" t="s">
        <v>97</v>
      </c>
      <c r="R2410">
        <v>30</v>
      </c>
      <c r="S2410" s="19">
        <v>8.3333333333333329E-2</v>
      </c>
      <c r="U2410" s="19"/>
      <c r="V2410" t="s">
        <v>97</v>
      </c>
      <c r="W2410">
        <v>7</v>
      </c>
      <c r="X2410" t="s">
        <v>100</v>
      </c>
      <c r="Y2410" t="b">
        <v>0</v>
      </c>
    </row>
    <row r="2411" spans="1:25" x14ac:dyDescent="0.25">
      <c r="A2411" t="s">
        <v>92</v>
      </c>
      <c r="B2411" t="s">
        <v>472</v>
      </c>
      <c r="C2411" t="s">
        <v>306</v>
      </c>
      <c r="D2411" t="s">
        <v>172</v>
      </c>
      <c r="E2411" t="s">
        <v>209</v>
      </c>
      <c r="F2411" t="s">
        <v>97</v>
      </c>
      <c r="H2411" t="s">
        <v>97</v>
      </c>
      <c r="I2411">
        <v>2</v>
      </c>
      <c r="J2411" t="s">
        <v>105</v>
      </c>
      <c r="K2411" s="19">
        <v>0.95833333333333337</v>
      </c>
      <c r="L2411" s="19">
        <v>0.27083333333333331</v>
      </c>
      <c r="M2411">
        <v>7.5</v>
      </c>
      <c r="N2411">
        <v>338.5</v>
      </c>
      <c r="O2411">
        <v>0</v>
      </c>
      <c r="P2411">
        <v>0</v>
      </c>
      <c r="Q2411" t="s">
        <v>97</v>
      </c>
      <c r="R2411">
        <v>30</v>
      </c>
      <c r="S2411" s="19">
        <v>8.3333333333333329E-2</v>
      </c>
      <c r="U2411" s="19"/>
      <c r="V2411" t="s">
        <v>97</v>
      </c>
      <c r="W2411">
        <v>7</v>
      </c>
      <c r="X2411" t="s">
        <v>100</v>
      </c>
      <c r="Y2411" t="b">
        <v>0</v>
      </c>
    </row>
    <row r="2412" spans="1:25" x14ac:dyDescent="0.25">
      <c r="A2412" t="s">
        <v>92</v>
      </c>
      <c r="B2412" t="s">
        <v>472</v>
      </c>
      <c r="C2412" t="s">
        <v>306</v>
      </c>
      <c r="D2412" t="s">
        <v>172</v>
      </c>
      <c r="E2412" t="s">
        <v>209</v>
      </c>
      <c r="F2412" t="s">
        <v>97</v>
      </c>
      <c r="H2412" t="s">
        <v>97</v>
      </c>
      <c r="I2412">
        <v>2</v>
      </c>
      <c r="J2412" t="s">
        <v>99</v>
      </c>
      <c r="K2412" s="19">
        <v>0.95833333333333337</v>
      </c>
      <c r="L2412" s="19">
        <v>0.27083333333333331</v>
      </c>
      <c r="M2412">
        <v>7.5</v>
      </c>
      <c r="N2412">
        <v>268.47000000000003</v>
      </c>
      <c r="O2412">
        <v>0</v>
      </c>
      <c r="P2412">
        <v>0</v>
      </c>
      <c r="Q2412" t="s">
        <v>97</v>
      </c>
      <c r="R2412">
        <v>30</v>
      </c>
      <c r="S2412" s="19">
        <v>8.3333333333333329E-2</v>
      </c>
      <c r="U2412" s="19"/>
      <c r="V2412" t="s">
        <v>97</v>
      </c>
      <c r="W2412">
        <v>7</v>
      </c>
      <c r="X2412" t="s">
        <v>100</v>
      </c>
      <c r="Y2412" t="b">
        <v>0</v>
      </c>
    </row>
    <row r="2413" spans="1:25" x14ac:dyDescent="0.25">
      <c r="A2413" t="s">
        <v>92</v>
      </c>
      <c r="B2413" t="s">
        <v>472</v>
      </c>
      <c r="C2413" t="s">
        <v>306</v>
      </c>
      <c r="D2413" t="s">
        <v>172</v>
      </c>
      <c r="E2413" t="s">
        <v>209</v>
      </c>
      <c r="F2413" t="s">
        <v>97</v>
      </c>
      <c r="H2413" t="s">
        <v>97</v>
      </c>
      <c r="I2413">
        <v>2</v>
      </c>
      <c r="J2413" t="s">
        <v>113</v>
      </c>
      <c r="K2413" s="19">
        <v>0.95833333333333337</v>
      </c>
      <c r="L2413" s="19">
        <v>0.27083333333333331</v>
      </c>
      <c r="M2413">
        <v>7.5</v>
      </c>
      <c r="N2413">
        <v>400.2</v>
      </c>
      <c r="O2413">
        <v>0</v>
      </c>
      <c r="P2413">
        <v>0</v>
      </c>
      <c r="Q2413" t="s">
        <v>97</v>
      </c>
      <c r="R2413">
        <v>30</v>
      </c>
      <c r="S2413" s="19">
        <v>8.3333333333333329E-2</v>
      </c>
      <c r="U2413" s="19"/>
      <c r="V2413" t="s">
        <v>97</v>
      </c>
      <c r="W2413">
        <v>7</v>
      </c>
      <c r="X2413" t="s">
        <v>100</v>
      </c>
      <c r="Y2413" t="b">
        <v>0</v>
      </c>
    </row>
    <row r="2414" spans="1:25" x14ac:dyDescent="0.25">
      <c r="A2414" t="s">
        <v>92</v>
      </c>
      <c r="B2414" t="s">
        <v>472</v>
      </c>
      <c r="C2414" t="s">
        <v>306</v>
      </c>
      <c r="D2414" t="s">
        <v>172</v>
      </c>
      <c r="E2414" t="s">
        <v>209</v>
      </c>
      <c r="F2414" t="s">
        <v>97</v>
      </c>
      <c r="H2414" t="s">
        <v>97</v>
      </c>
      <c r="I2414">
        <v>2</v>
      </c>
      <c r="J2414" t="s">
        <v>114</v>
      </c>
      <c r="K2414" s="19">
        <v>0.95833333333333337</v>
      </c>
      <c r="L2414" s="19">
        <v>0.27083333333333331</v>
      </c>
      <c r="M2414">
        <v>7.5</v>
      </c>
      <c r="N2414">
        <v>288.48</v>
      </c>
      <c r="O2414">
        <v>0</v>
      </c>
      <c r="P2414">
        <v>0</v>
      </c>
      <c r="Q2414" t="s">
        <v>97</v>
      </c>
      <c r="R2414">
        <v>30</v>
      </c>
      <c r="S2414" s="19">
        <v>8.3333333333333329E-2</v>
      </c>
      <c r="U2414" s="19"/>
      <c r="V2414" t="s">
        <v>97</v>
      </c>
      <c r="W2414">
        <v>7</v>
      </c>
      <c r="X2414" t="s">
        <v>100</v>
      </c>
      <c r="Y2414" t="b">
        <v>0</v>
      </c>
    </row>
    <row r="2415" spans="1:25" x14ac:dyDescent="0.25">
      <c r="A2415" t="s">
        <v>92</v>
      </c>
      <c r="B2415" t="s">
        <v>472</v>
      </c>
      <c r="C2415" t="s">
        <v>306</v>
      </c>
      <c r="D2415" t="s">
        <v>172</v>
      </c>
      <c r="E2415" t="s">
        <v>209</v>
      </c>
      <c r="F2415" t="s">
        <v>97</v>
      </c>
      <c r="H2415" t="s">
        <v>97</v>
      </c>
      <c r="I2415">
        <v>2</v>
      </c>
      <c r="J2415" t="s">
        <v>101</v>
      </c>
      <c r="K2415" s="19">
        <v>0.95833333333333337</v>
      </c>
      <c r="L2415" s="19">
        <v>0.27083333333333331</v>
      </c>
      <c r="M2415">
        <v>7.5</v>
      </c>
      <c r="N2415">
        <v>268.47000000000003</v>
      </c>
      <c r="O2415">
        <v>0</v>
      </c>
      <c r="P2415">
        <v>0</v>
      </c>
      <c r="Q2415" t="s">
        <v>97</v>
      </c>
      <c r="R2415">
        <v>30</v>
      </c>
      <c r="S2415" s="19">
        <v>8.3333333333333329E-2</v>
      </c>
      <c r="U2415" s="19"/>
      <c r="V2415" t="s">
        <v>97</v>
      </c>
      <c r="W2415">
        <v>7</v>
      </c>
      <c r="X2415" t="s">
        <v>100</v>
      </c>
      <c r="Y2415" t="b">
        <v>0</v>
      </c>
    </row>
    <row r="2416" spans="1:25" x14ac:dyDescent="0.25">
      <c r="A2416" t="s">
        <v>92</v>
      </c>
      <c r="B2416" t="s">
        <v>472</v>
      </c>
      <c r="C2416" t="s">
        <v>306</v>
      </c>
      <c r="D2416" t="s">
        <v>172</v>
      </c>
      <c r="E2416" t="s">
        <v>209</v>
      </c>
      <c r="F2416" t="s">
        <v>97</v>
      </c>
      <c r="H2416" t="s">
        <v>97</v>
      </c>
      <c r="I2416">
        <v>2</v>
      </c>
      <c r="J2416" t="s">
        <v>102</v>
      </c>
      <c r="K2416" s="19">
        <v>0.95833333333333337</v>
      </c>
      <c r="L2416" s="19">
        <v>0.27083333333333331</v>
      </c>
      <c r="M2416">
        <v>7.5</v>
      </c>
      <c r="N2416">
        <v>268.47000000000003</v>
      </c>
      <c r="O2416">
        <v>0</v>
      </c>
      <c r="P2416">
        <v>0</v>
      </c>
      <c r="Q2416" t="s">
        <v>97</v>
      </c>
      <c r="R2416">
        <v>30</v>
      </c>
      <c r="S2416" s="19">
        <v>8.3333333333333329E-2</v>
      </c>
      <c r="U2416" s="19"/>
      <c r="V2416" t="s">
        <v>97</v>
      </c>
      <c r="W2416">
        <v>7</v>
      </c>
      <c r="X2416" t="s">
        <v>100</v>
      </c>
      <c r="Y2416" t="b">
        <v>0</v>
      </c>
    </row>
    <row r="2417" spans="1:25" x14ac:dyDescent="0.25">
      <c r="A2417" t="s">
        <v>92</v>
      </c>
      <c r="B2417" t="s">
        <v>472</v>
      </c>
      <c r="C2417" t="s">
        <v>306</v>
      </c>
      <c r="D2417" t="s">
        <v>172</v>
      </c>
      <c r="E2417" t="s">
        <v>209</v>
      </c>
      <c r="F2417" t="s">
        <v>97</v>
      </c>
      <c r="H2417" t="s">
        <v>97</v>
      </c>
      <c r="I2417">
        <v>2</v>
      </c>
      <c r="J2417" t="s">
        <v>103</v>
      </c>
      <c r="K2417" s="19">
        <v>0.95833333333333337</v>
      </c>
      <c r="L2417" s="19">
        <v>0.27083333333333331</v>
      </c>
      <c r="M2417">
        <v>7.5</v>
      </c>
      <c r="N2417">
        <v>268.47000000000003</v>
      </c>
      <c r="O2417">
        <v>0</v>
      </c>
      <c r="P2417">
        <v>0</v>
      </c>
      <c r="Q2417" t="s">
        <v>97</v>
      </c>
      <c r="R2417">
        <v>30</v>
      </c>
      <c r="S2417" s="19">
        <v>8.3333333333333329E-2</v>
      </c>
      <c r="U2417" s="19"/>
      <c r="V2417" t="s">
        <v>97</v>
      </c>
      <c r="W2417">
        <v>7</v>
      </c>
      <c r="X2417" t="s">
        <v>100</v>
      </c>
      <c r="Y2417" t="b">
        <v>0</v>
      </c>
    </row>
    <row r="2418" spans="1:25" x14ac:dyDescent="0.25">
      <c r="A2418" t="s">
        <v>92</v>
      </c>
      <c r="B2418" t="s">
        <v>472</v>
      </c>
      <c r="C2418" t="s">
        <v>306</v>
      </c>
      <c r="D2418" t="s">
        <v>172</v>
      </c>
      <c r="E2418" t="s">
        <v>209</v>
      </c>
      <c r="F2418" t="s">
        <v>97</v>
      </c>
      <c r="G2418">
        <v>13187</v>
      </c>
      <c r="H2418" t="s">
        <v>489</v>
      </c>
      <c r="I2418">
        <v>1</v>
      </c>
      <c r="J2418" t="s">
        <v>105</v>
      </c>
      <c r="K2418" s="19">
        <v>0.9375</v>
      </c>
      <c r="L2418" s="19">
        <v>0.29166666666666669</v>
      </c>
      <c r="M2418">
        <v>8.5</v>
      </c>
      <c r="N2418">
        <v>402.89</v>
      </c>
      <c r="O2418">
        <v>64</v>
      </c>
      <c r="P2418">
        <v>76</v>
      </c>
      <c r="Q2418" t="s">
        <v>97</v>
      </c>
      <c r="R2418">
        <v>30</v>
      </c>
      <c r="S2418" s="19">
        <v>0</v>
      </c>
      <c r="T2418">
        <v>0</v>
      </c>
      <c r="U2418" s="19">
        <v>0.54166666666666663</v>
      </c>
      <c r="V2418" t="s">
        <v>97</v>
      </c>
      <c r="W2418">
        <v>8</v>
      </c>
      <c r="X2418" t="s">
        <v>100</v>
      </c>
      <c r="Y2418" t="b">
        <v>0</v>
      </c>
    </row>
    <row r="2419" spans="1:25" x14ac:dyDescent="0.25">
      <c r="A2419" t="s">
        <v>92</v>
      </c>
      <c r="B2419" t="s">
        <v>472</v>
      </c>
      <c r="C2419" t="s">
        <v>306</v>
      </c>
      <c r="D2419" t="s">
        <v>172</v>
      </c>
      <c r="E2419" t="s">
        <v>209</v>
      </c>
      <c r="F2419" t="s">
        <v>97</v>
      </c>
      <c r="G2419">
        <v>13187</v>
      </c>
      <c r="H2419" t="s">
        <v>489</v>
      </c>
      <c r="I2419">
        <v>1</v>
      </c>
      <c r="J2419" t="s">
        <v>99</v>
      </c>
      <c r="K2419" s="19">
        <v>0.9375</v>
      </c>
      <c r="L2419" s="19">
        <v>0.29166666666666669</v>
      </c>
      <c r="M2419">
        <v>8.5</v>
      </c>
      <c r="N2419">
        <v>323.01</v>
      </c>
      <c r="O2419">
        <v>64</v>
      </c>
      <c r="P2419">
        <v>76</v>
      </c>
      <c r="Q2419" t="s">
        <v>97</v>
      </c>
      <c r="R2419">
        <v>30</v>
      </c>
      <c r="S2419" s="19">
        <v>0</v>
      </c>
      <c r="T2419">
        <v>0</v>
      </c>
      <c r="U2419" s="19">
        <v>0.54166666666666663</v>
      </c>
      <c r="V2419" t="s">
        <v>97</v>
      </c>
      <c r="W2419">
        <v>8</v>
      </c>
      <c r="X2419" t="s">
        <v>100</v>
      </c>
      <c r="Y2419" t="b">
        <v>0</v>
      </c>
    </row>
    <row r="2420" spans="1:25" x14ac:dyDescent="0.25">
      <c r="A2420" t="s">
        <v>92</v>
      </c>
      <c r="B2420" t="s">
        <v>472</v>
      </c>
      <c r="C2420" t="s">
        <v>306</v>
      </c>
      <c r="D2420" t="s">
        <v>172</v>
      </c>
      <c r="E2420" t="s">
        <v>209</v>
      </c>
      <c r="F2420" t="s">
        <v>97</v>
      </c>
      <c r="G2420">
        <v>13187</v>
      </c>
      <c r="H2420" t="s">
        <v>489</v>
      </c>
      <c r="I2420">
        <v>1</v>
      </c>
      <c r="J2420" t="s">
        <v>113</v>
      </c>
      <c r="K2420" s="19">
        <v>0.9375</v>
      </c>
      <c r="L2420" s="19">
        <v>0.29166666666666669</v>
      </c>
      <c r="M2420">
        <v>8.5</v>
      </c>
      <c r="N2420">
        <v>478.37</v>
      </c>
      <c r="O2420">
        <v>64</v>
      </c>
      <c r="P2420">
        <v>76</v>
      </c>
      <c r="Q2420" t="s">
        <v>97</v>
      </c>
      <c r="R2420">
        <v>30</v>
      </c>
      <c r="S2420" s="19">
        <v>0</v>
      </c>
      <c r="T2420">
        <v>0</v>
      </c>
      <c r="U2420" s="19">
        <v>0.54166666666666663</v>
      </c>
      <c r="V2420" t="s">
        <v>97</v>
      </c>
      <c r="W2420">
        <v>8</v>
      </c>
      <c r="X2420" t="s">
        <v>100</v>
      </c>
      <c r="Y2420" t="b">
        <v>0</v>
      </c>
    </row>
    <row r="2421" spans="1:25" x14ac:dyDescent="0.25">
      <c r="A2421" t="s">
        <v>92</v>
      </c>
      <c r="B2421" t="s">
        <v>472</v>
      </c>
      <c r="C2421" t="s">
        <v>306</v>
      </c>
      <c r="D2421" t="s">
        <v>172</v>
      </c>
      <c r="E2421" t="s">
        <v>209</v>
      </c>
      <c r="F2421" t="s">
        <v>97</v>
      </c>
      <c r="G2421">
        <v>13187</v>
      </c>
      <c r="H2421" t="s">
        <v>489</v>
      </c>
      <c r="I2421">
        <v>1</v>
      </c>
      <c r="J2421" t="s">
        <v>114</v>
      </c>
      <c r="K2421" s="19">
        <v>0.9375</v>
      </c>
      <c r="L2421" s="19">
        <v>0.29166666666666669</v>
      </c>
      <c r="M2421">
        <v>8.5</v>
      </c>
      <c r="N2421">
        <v>354.61</v>
      </c>
      <c r="O2421">
        <v>64</v>
      </c>
      <c r="P2421">
        <v>76</v>
      </c>
      <c r="Q2421" t="s">
        <v>97</v>
      </c>
      <c r="R2421">
        <v>30</v>
      </c>
      <c r="S2421" s="19">
        <v>0</v>
      </c>
      <c r="T2421">
        <v>0</v>
      </c>
      <c r="U2421" s="19">
        <v>0.54166666666666663</v>
      </c>
      <c r="V2421" t="s">
        <v>97</v>
      </c>
      <c r="W2421">
        <v>8</v>
      </c>
      <c r="X2421" t="s">
        <v>100</v>
      </c>
      <c r="Y2421" t="b">
        <v>0</v>
      </c>
    </row>
    <row r="2422" spans="1:25" x14ac:dyDescent="0.25">
      <c r="A2422" t="s">
        <v>92</v>
      </c>
      <c r="B2422" t="s">
        <v>472</v>
      </c>
      <c r="C2422" t="s">
        <v>306</v>
      </c>
      <c r="D2422" t="s">
        <v>172</v>
      </c>
      <c r="E2422" t="s">
        <v>209</v>
      </c>
      <c r="F2422" t="s">
        <v>97</v>
      </c>
      <c r="G2422">
        <v>13187</v>
      </c>
      <c r="H2422" t="s">
        <v>489</v>
      </c>
      <c r="I2422">
        <v>1</v>
      </c>
      <c r="J2422" t="s">
        <v>101</v>
      </c>
      <c r="K2422" s="19">
        <v>0.9375</v>
      </c>
      <c r="L2422" s="19">
        <v>0.29166666666666669</v>
      </c>
      <c r="M2422">
        <v>8.5</v>
      </c>
      <c r="N2422">
        <v>323.01</v>
      </c>
      <c r="O2422">
        <v>64</v>
      </c>
      <c r="P2422">
        <v>76</v>
      </c>
      <c r="Q2422" t="s">
        <v>97</v>
      </c>
      <c r="R2422">
        <v>30</v>
      </c>
      <c r="S2422" s="19">
        <v>0</v>
      </c>
      <c r="T2422">
        <v>0</v>
      </c>
      <c r="U2422" s="19">
        <v>0.54166666666666663</v>
      </c>
      <c r="V2422" t="s">
        <v>97</v>
      </c>
      <c r="W2422">
        <v>8</v>
      </c>
      <c r="X2422" t="s">
        <v>100</v>
      </c>
      <c r="Y2422" t="b">
        <v>0</v>
      </c>
    </row>
    <row r="2423" spans="1:25" x14ac:dyDescent="0.25">
      <c r="A2423" t="s">
        <v>92</v>
      </c>
      <c r="B2423" t="s">
        <v>472</v>
      </c>
      <c r="C2423" t="s">
        <v>306</v>
      </c>
      <c r="D2423" t="s">
        <v>172</v>
      </c>
      <c r="E2423" t="s">
        <v>209</v>
      </c>
      <c r="F2423" t="s">
        <v>97</v>
      </c>
      <c r="G2423">
        <v>13187</v>
      </c>
      <c r="H2423" t="s">
        <v>489</v>
      </c>
      <c r="I2423">
        <v>2</v>
      </c>
      <c r="J2423" t="s">
        <v>105</v>
      </c>
      <c r="K2423" s="19">
        <v>0.9375</v>
      </c>
      <c r="L2423" s="19">
        <v>0.29166666666666669</v>
      </c>
      <c r="M2423">
        <v>8.5</v>
      </c>
      <c r="N2423">
        <v>631.1</v>
      </c>
      <c r="O2423">
        <v>64</v>
      </c>
      <c r="P2423">
        <v>76</v>
      </c>
      <c r="Q2423" t="s">
        <v>97</v>
      </c>
      <c r="R2423">
        <v>30</v>
      </c>
      <c r="S2423" s="19">
        <v>0</v>
      </c>
      <c r="T2423">
        <v>0</v>
      </c>
      <c r="U2423" s="19">
        <v>0.54166666666666663</v>
      </c>
      <c r="V2423" t="s">
        <v>97</v>
      </c>
      <c r="W2423">
        <v>8</v>
      </c>
      <c r="X2423" t="s">
        <v>100</v>
      </c>
      <c r="Y2423" t="b">
        <v>0</v>
      </c>
    </row>
    <row r="2424" spans="1:25" x14ac:dyDescent="0.25">
      <c r="A2424" t="s">
        <v>92</v>
      </c>
      <c r="B2424" t="s">
        <v>472</v>
      </c>
      <c r="C2424" t="s">
        <v>306</v>
      </c>
      <c r="D2424" t="s">
        <v>172</v>
      </c>
      <c r="E2424" t="s">
        <v>209</v>
      </c>
      <c r="F2424" t="s">
        <v>97</v>
      </c>
      <c r="G2424">
        <v>13187</v>
      </c>
      <c r="H2424" t="s">
        <v>489</v>
      </c>
      <c r="I2424">
        <v>2</v>
      </c>
      <c r="J2424" t="s">
        <v>99</v>
      </c>
      <c r="K2424" s="19">
        <v>0.9375</v>
      </c>
      <c r="L2424" s="19">
        <v>0.29166666666666669</v>
      </c>
      <c r="M2424">
        <v>8.5</v>
      </c>
      <c r="N2424">
        <v>323.01</v>
      </c>
      <c r="O2424">
        <v>64</v>
      </c>
      <c r="P2424">
        <v>76</v>
      </c>
      <c r="Q2424" t="s">
        <v>97</v>
      </c>
      <c r="R2424">
        <v>30</v>
      </c>
      <c r="S2424" s="19">
        <v>0</v>
      </c>
      <c r="T2424">
        <v>0</v>
      </c>
      <c r="U2424" s="19">
        <v>0.54166666666666663</v>
      </c>
      <c r="V2424" t="s">
        <v>97</v>
      </c>
      <c r="W2424">
        <v>8</v>
      </c>
      <c r="X2424" t="s">
        <v>100</v>
      </c>
      <c r="Y2424" t="b">
        <v>0</v>
      </c>
    </row>
    <row r="2425" spans="1:25" x14ac:dyDescent="0.25">
      <c r="A2425" t="s">
        <v>92</v>
      </c>
      <c r="B2425" t="s">
        <v>472</v>
      </c>
      <c r="C2425" t="s">
        <v>306</v>
      </c>
      <c r="D2425" t="s">
        <v>172</v>
      </c>
      <c r="E2425" t="s">
        <v>209</v>
      </c>
      <c r="F2425" t="s">
        <v>97</v>
      </c>
      <c r="G2425">
        <v>13187</v>
      </c>
      <c r="H2425" t="s">
        <v>489</v>
      </c>
      <c r="I2425">
        <v>2</v>
      </c>
      <c r="J2425" t="s">
        <v>113</v>
      </c>
      <c r="K2425" s="19">
        <v>0.9375</v>
      </c>
      <c r="L2425" s="19">
        <v>0.29166666666666669</v>
      </c>
      <c r="M2425">
        <v>8.5</v>
      </c>
      <c r="N2425">
        <v>531.04</v>
      </c>
      <c r="O2425">
        <v>64</v>
      </c>
      <c r="P2425">
        <v>76</v>
      </c>
      <c r="Q2425" t="s">
        <v>97</v>
      </c>
      <c r="R2425">
        <v>30</v>
      </c>
      <c r="S2425" s="19">
        <v>0</v>
      </c>
      <c r="T2425">
        <v>0</v>
      </c>
      <c r="U2425" s="19">
        <v>0.54166666666666663</v>
      </c>
      <c r="V2425" t="s">
        <v>97</v>
      </c>
      <c r="W2425">
        <v>8</v>
      </c>
      <c r="X2425" t="s">
        <v>100</v>
      </c>
      <c r="Y2425" t="b">
        <v>0</v>
      </c>
    </row>
    <row r="2426" spans="1:25" x14ac:dyDescent="0.25">
      <c r="A2426" t="s">
        <v>92</v>
      </c>
      <c r="B2426" t="s">
        <v>472</v>
      </c>
      <c r="C2426" t="s">
        <v>306</v>
      </c>
      <c r="D2426" t="s">
        <v>172</v>
      </c>
      <c r="E2426" t="s">
        <v>209</v>
      </c>
      <c r="F2426" t="s">
        <v>97</v>
      </c>
      <c r="G2426">
        <v>13187</v>
      </c>
      <c r="H2426" t="s">
        <v>489</v>
      </c>
      <c r="I2426">
        <v>2</v>
      </c>
      <c r="J2426" t="s">
        <v>114</v>
      </c>
      <c r="K2426" s="19">
        <v>0.9375</v>
      </c>
      <c r="L2426" s="19">
        <v>0.29166666666666669</v>
      </c>
      <c r="M2426">
        <v>8.5</v>
      </c>
      <c r="N2426">
        <v>662.7</v>
      </c>
      <c r="O2426">
        <v>64</v>
      </c>
      <c r="P2426">
        <v>76</v>
      </c>
      <c r="Q2426" t="s">
        <v>97</v>
      </c>
      <c r="R2426">
        <v>30</v>
      </c>
      <c r="S2426" s="19">
        <v>0</v>
      </c>
      <c r="T2426">
        <v>0</v>
      </c>
      <c r="U2426" s="19">
        <v>0.54166666666666663</v>
      </c>
      <c r="V2426" t="s">
        <v>97</v>
      </c>
      <c r="W2426">
        <v>8</v>
      </c>
      <c r="X2426" t="s">
        <v>100</v>
      </c>
      <c r="Y2426" t="b">
        <v>0</v>
      </c>
    </row>
    <row r="2427" spans="1:25" x14ac:dyDescent="0.25">
      <c r="A2427" t="s">
        <v>92</v>
      </c>
      <c r="B2427" t="s">
        <v>472</v>
      </c>
      <c r="C2427" t="s">
        <v>306</v>
      </c>
      <c r="D2427" t="s">
        <v>172</v>
      </c>
      <c r="E2427" t="s">
        <v>209</v>
      </c>
      <c r="F2427" t="s">
        <v>97</v>
      </c>
      <c r="G2427">
        <v>15701</v>
      </c>
      <c r="H2427" t="s">
        <v>490</v>
      </c>
      <c r="I2427">
        <v>2</v>
      </c>
      <c r="J2427" t="s">
        <v>101</v>
      </c>
      <c r="K2427" s="19">
        <v>0.9375</v>
      </c>
      <c r="L2427" s="19">
        <v>0.29166666666666669</v>
      </c>
      <c r="M2427">
        <v>8.5</v>
      </c>
      <c r="N2427">
        <v>326.77999999999997</v>
      </c>
      <c r="O2427">
        <v>30</v>
      </c>
      <c r="P2427">
        <v>76</v>
      </c>
      <c r="Q2427" t="s">
        <v>97</v>
      </c>
      <c r="R2427">
        <v>30</v>
      </c>
      <c r="S2427" s="19">
        <v>0</v>
      </c>
      <c r="T2427">
        <v>0</v>
      </c>
      <c r="U2427" s="19">
        <v>0.54166666666666663</v>
      </c>
      <c r="V2427" t="s">
        <v>97</v>
      </c>
      <c r="W2427">
        <v>8</v>
      </c>
      <c r="X2427" t="s">
        <v>100</v>
      </c>
      <c r="Y2427" t="b">
        <v>0</v>
      </c>
    </row>
    <row r="2428" spans="1:25" x14ac:dyDescent="0.25">
      <c r="A2428" t="s">
        <v>92</v>
      </c>
      <c r="B2428" t="s">
        <v>472</v>
      </c>
      <c r="C2428" t="s">
        <v>306</v>
      </c>
      <c r="D2428" t="s">
        <v>172</v>
      </c>
      <c r="E2428" t="s">
        <v>209</v>
      </c>
      <c r="F2428" t="s">
        <v>97</v>
      </c>
      <c r="G2428">
        <v>15701</v>
      </c>
      <c r="H2428" t="s">
        <v>490</v>
      </c>
      <c r="I2428">
        <v>2</v>
      </c>
      <c r="J2428" t="s">
        <v>102</v>
      </c>
      <c r="K2428" s="19">
        <v>0.9375</v>
      </c>
      <c r="L2428" s="19">
        <v>0.29166666666666669</v>
      </c>
      <c r="M2428">
        <v>8.5</v>
      </c>
      <c r="N2428">
        <v>326.77999999999997</v>
      </c>
      <c r="O2428">
        <v>30</v>
      </c>
      <c r="P2428">
        <v>76</v>
      </c>
      <c r="Q2428" t="s">
        <v>97</v>
      </c>
      <c r="R2428">
        <v>30</v>
      </c>
      <c r="S2428" s="19">
        <v>0</v>
      </c>
      <c r="T2428">
        <v>0</v>
      </c>
      <c r="U2428" s="19">
        <v>0.54166666666666663</v>
      </c>
      <c r="V2428" t="s">
        <v>97</v>
      </c>
      <c r="W2428">
        <v>8</v>
      </c>
      <c r="X2428" t="s">
        <v>100</v>
      </c>
      <c r="Y2428" t="b">
        <v>0</v>
      </c>
    </row>
    <row r="2429" spans="1:25" x14ac:dyDescent="0.25">
      <c r="A2429" t="s">
        <v>92</v>
      </c>
      <c r="B2429" t="s">
        <v>472</v>
      </c>
      <c r="C2429" t="s">
        <v>306</v>
      </c>
      <c r="D2429" t="s">
        <v>172</v>
      </c>
      <c r="E2429" t="s">
        <v>209</v>
      </c>
      <c r="F2429" t="s">
        <v>97</v>
      </c>
      <c r="G2429">
        <v>15701</v>
      </c>
      <c r="H2429" t="s">
        <v>490</v>
      </c>
      <c r="I2429">
        <v>2</v>
      </c>
      <c r="J2429" t="s">
        <v>103</v>
      </c>
      <c r="K2429" s="19">
        <v>0.9375</v>
      </c>
      <c r="L2429" s="19">
        <v>0.29166666666666669</v>
      </c>
      <c r="M2429">
        <v>8.5</v>
      </c>
      <c r="N2429">
        <v>326.77999999999997</v>
      </c>
      <c r="O2429">
        <v>30</v>
      </c>
      <c r="P2429">
        <v>76</v>
      </c>
      <c r="Q2429" t="s">
        <v>97</v>
      </c>
      <c r="R2429">
        <v>30</v>
      </c>
      <c r="S2429" s="19">
        <v>0</v>
      </c>
      <c r="T2429">
        <v>0</v>
      </c>
      <c r="U2429" s="19">
        <v>0.54166666666666663</v>
      </c>
      <c r="V2429" t="s">
        <v>97</v>
      </c>
      <c r="W2429">
        <v>8</v>
      </c>
      <c r="X2429" t="s">
        <v>100</v>
      </c>
      <c r="Y2429" t="b">
        <v>0</v>
      </c>
    </row>
    <row r="2430" spans="1:25" x14ac:dyDescent="0.25">
      <c r="A2430" t="s">
        <v>92</v>
      </c>
      <c r="B2430" t="s">
        <v>472</v>
      </c>
      <c r="C2430" t="s">
        <v>306</v>
      </c>
      <c r="D2430" t="s">
        <v>172</v>
      </c>
      <c r="E2430" t="s">
        <v>209</v>
      </c>
      <c r="F2430" t="s">
        <v>97</v>
      </c>
      <c r="G2430">
        <v>23133</v>
      </c>
      <c r="H2430" t="s">
        <v>477</v>
      </c>
      <c r="I2430">
        <v>1</v>
      </c>
      <c r="J2430" t="s">
        <v>102</v>
      </c>
      <c r="K2430" s="19">
        <v>0.9375</v>
      </c>
      <c r="L2430" s="19">
        <v>0.29166666666666669</v>
      </c>
      <c r="M2430">
        <v>8.5</v>
      </c>
      <c r="N2430">
        <v>323.01</v>
      </c>
      <c r="O2430">
        <v>76</v>
      </c>
      <c r="P2430">
        <v>76</v>
      </c>
      <c r="Q2430" t="s">
        <v>97</v>
      </c>
      <c r="R2430">
        <v>30</v>
      </c>
      <c r="S2430" s="19">
        <v>0</v>
      </c>
      <c r="T2430">
        <v>0</v>
      </c>
      <c r="U2430" s="19">
        <v>0.54166666666666663</v>
      </c>
      <c r="V2430" t="s">
        <v>97</v>
      </c>
      <c r="W2430">
        <v>8</v>
      </c>
      <c r="X2430" t="s">
        <v>100</v>
      </c>
      <c r="Y2430" t="b">
        <v>0</v>
      </c>
    </row>
    <row r="2431" spans="1:25" x14ac:dyDescent="0.25">
      <c r="A2431" t="s">
        <v>92</v>
      </c>
      <c r="B2431" t="s">
        <v>472</v>
      </c>
      <c r="C2431" t="s">
        <v>306</v>
      </c>
      <c r="D2431" t="s">
        <v>172</v>
      </c>
      <c r="E2431" t="s">
        <v>209</v>
      </c>
      <c r="F2431" t="s">
        <v>97</v>
      </c>
      <c r="G2431">
        <v>23133</v>
      </c>
      <c r="H2431" t="s">
        <v>477</v>
      </c>
      <c r="I2431">
        <v>1</v>
      </c>
      <c r="J2431" t="s">
        <v>103</v>
      </c>
      <c r="K2431" s="19">
        <v>0.9375</v>
      </c>
      <c r="L2431" s="19">
        <v>0.29166666666666669</v>
      </c>
      <c r="M2431">
        <v>8.5</v>
      </c>
      <c r="N2431">
        <v>323.01</v>
      </c>
      <c r="O2431">
        <v>76</v>
      </c>
      <c r="P2431">
        <v>76</v>
      </c>
      <c r="Q2431" t="s">
        <v>97</v>
      </c>
      <c r="R2431">
        <v>30</v>
      </c>
      <c r="S2431" s="19">
        <v>0</v>
      </c>
      <c r="T2431">
        <v>0</v>
      </c>
      <c r="U2431" s="19">
        <v>0.54166666666666663</v>
      </c>
      <c r="V2431" t="s">
        <v>97</v>
      </c>
      <c r="W2431">
        <v>8</v>
      </c>
      <c r="X2431" t="s">
        <v>100</v>
      </c>
      <c r="Y2431" t="b">
        <v>0</v>
      </c>
    </row>
    <row r="2432" spans="1:25" x14ac:dyDescent="0.25">
      <c r="A2432" t="s">
        <v>92</v>
      </c>
      <c r="B2432" t="s">
        <v>472</v>
      </c>
      <c r="C2432" t="s">
        <v>306</v>
      </c>
      <c r="D2432" t="s">
        <v>172</v>
      </c>
      <c r="E2432" t="s">
        <v>209</v>
      </c>
      <c r="F2432" t="s">
        <v>97</v>
      </c>
      <c r="G2432">
        <v>23867</v>
      </c>
      <c r="H2432" t="s">
        <v>478</v>
      </c>
      <c r="I2432">
        <v>1</v>
      </c>
      <c r="J2432" t="s">
        <v>113</v>
      </c>
      <c r="K2432" s="19">
        <v>0.9375</v>
      </c>
      <c r="L2432" s="19">
        <v>0.29166666666666669</v>
      </c>
      <c r="M2432">
        <v>8.5</v>
      </c>
      <c r="N2432">
        <v>478.37</v>
      </c>
      <c r="O2432">
        <v>76</v>
      </c>
      <c r="P2432">
        <v>76</v>
      </c>
      <c r="Q2432" t="s">
        <v>97</v>
      </c>
      <c r="R2432">
        <v>30</v>
      </c>
      <c r="S2432" s="19">
        <v>0</v>
      </c>
      <c r="T2432">
        <v>0</v>
      </c>
      <c r="U2432" s="19">
        <v>0.54166666666666663</v>
      </c>
      <c r="V2432" t="s">
        <v>97</v>
      </c>
      <c r="W2432">
        <v>8</v>
      </c>
      <c r="X2432" t="s">
        <v>100</v>
      </c>
      <c r="Y2432" t="b">
        <v>0</v>
      </c>
    </row>
    <row r="2433" spans="1:25" x14ac:dyDescent="0.25">
      <c r="A2433" t="s">
        <v>92</v>
      </c>
      <c r="B2433" t="s">
        <v>472</v>
      </c>
      <c r="C2433" t="s">
        <v>306</v>
      </c>
      <c r="D2433" t="s">
        <v>172</v>
      </c>
      <c r="E2433" t="s">
        <v>209</v>
      </c>
      <c r="F2433" t="s">
        <v>97</v>
      </c>
      <c r="G2433">
        <v>23867</v>
      </c>
      <c r="H2433" t="s">
        <v>478</v>
      </c>
      <c r="I2433">
        <v>1</v>
      </c>
      <c r="J2433" t="s">
        <v>114</v>
      </c>
      <c r="K2433" s="19">
        <v>0.9375</v>
      </c>
      <c r="L2433" s="19">
        <v>0.29166666666666669</v>
      </c>
      <c r="M2433">
        <v>8.5</v>
      </c>
      <c r="N2433">
        <v>354.61</v>
      </c>
      <c r="O2433">
        <v>76</v>
      </c>
      <c r="P2433">
        <v>76</v>
      </c>
      <c r="Q2433" t="s">
        <v>97</v>
      </c>
      <c r="R2433">
        <v>30</v>
      </c>
      <c r="S2433" s="19">
        <v>0</v>
      </c>
      <c r="T2433">
        <v>0</v>
      </c>
      <c r="U2433" s="19">
        <v>0.54166666666666663</v>
      </c>
      <c r="V2433" t="s">
        <v>97</v>
      </c>
      <c r="W2433">
        <v>8</v>
      </c>
      <c r="X2433" t="s">
        <v>100</v>
      </c>
      <c r="Y2433" t="b">
        <v>0</v>
      </c>
    </row>
    <row r="2434" spans="1:25" x14ac:dyDescent="0.25">
      <c r="A2434" t="s">
        <v>92</v>
      </c>
      <c r="B2434" t="s">
        <v>472</v>
      </c>
      <c r="C2434" t="s">
        <v>306</v>
      </c>
      <c r="D2434" t="s">
        <v>172</v>
      </c>
      <c r="E2434" t="s">
        <v>209</v>
      </c>
      <c r="F2434" t="s">
        <v>97</v>
      </c>
      <c r="G2434">
        <v>24056</v>
      </c>
      <c r="H2434" t="s">
        <v>491</v>
      </c>
      <c r="I2434">
        <v>1</v>
      </c>
      <c r="J2434" t="s">
        <v>105</v>
      </c>
      <c r="K2434" s="19">
        <v>0.9375</v>
      </c>
      <c r="L2434" s="19">
        <v>0.29166666666666669</v>
      </c>
      <c r="M2434">
        <v>8.5</v>
      </c>
      <c r="N2434">
        <v>382.69</v>
      </c>
      <c r="O2434">
        <v>76</v>
      </c>
      <c r="P2434">
        <v>76</v>
      </c>
      <c r="Q2434" t="s">
        <v>97</v>
      </c>
      <c r="R2434">
        <v>30</v>
      </c>
      <c r="S2434" s="19">
        <v>0</v>
      </c>
      <c r="T2434">
        <v>0</v>
      </c>
      <c r="U2434" s="19">
        <v>0.54166666666666663</v>
      </c>
      <c r="V2434" t="s">
        <v>97</v>
      </c>
      <c r="W2434">
        <v>8</v>
      </c>
      <c r="X2434" t="s">
        <v>100</v>
      </c>
      <c r="Y2434" t="b">
        <v>0</v>
      </c>
    </row>
    <row r="2435" spans="1:25" x14ac:dyDescent="0.25">
      <c r="A2435" t="s">
        <v>92</v>
      </c>
      <c r="B2435" t="s">
        <v>472</v>
      </c>
      <c r="C2435" t="s">
        <v>306</v>
      </c>
      <c r="D2435" t="s">
        <v>172</v>
      </c>
      <c r="E2435" t="s">
        <v>209</v>
      </c>
      <c r="F2435" t="s">
        <v>97</v>
      </c>
      <c r="G2435">
        <v>24056</v>
      </c>
      <c r="H2435" t="s">
        <v>491</v>
      </c>
      <c r="I2435">
        <v>1</v>
      </c>
      <c r="J2435" t="s">
        <v>99</v>
      </c>
      <c r="K2435" s="19">
        <v>0.9375</v>
      </c>
      <c r="L2435" s="19">
        <v>0.29166666666666669</v>
      </c>
      <c r="M2435">
        <v>8.5</v>
      </c>
      <c r="N2435">
        <v>306.82</v>
      </c>
      <c r="O2435">
        <v>76</v>
      </c>
      <c r="P2435">
        <v>76</v>
      </c>
      <c r="Q2435" t="s">
        <v>97</v>
      </c>
      <c r="R2435">
        <v>30</v>
      </c>
      <c r="S2435" s="19">
        <v>0</v>
      </c>
      <c r="T2435">
        <v>0</v>
      </c>
      <c r="U2435" s="19">
        <v>0.54166666666666663</v>
      </c>
      <c r="V2435" t="s">
        <v>97</v>
      </c>
      <c r="W2435">
        <v>8</v>
      </c>
      <c r="X2435" t="s">
        <v>100</v>
      </c>
      <c r="Y2435" t="b">
        <v>0</v>
      </c>
    </row>
    <row r="2436" spans="1:25" x14ac:dyDescent="0.25">
      <c r="A2436" t="s">
        <v>92</v>
      </c>
      <c r="B2436" t="s">
        <v>472</v>
      </c>
      <c r="C2436" t="s">
        <v>306</v>
      </c>
      <c r="D2436" t="s">
        <v>172</v>
      </c>
      <c r="E2436" t="s">
        <v>209</v>
      </c>
      <c r="F2436" t="s">
        <v>97</v>
      </c>
      <c r="G2436">
        <v>24056</v>
      </c>
      <c r="H2436" t="s">
        <v>491</v>
      </c>
      <c r="I2436">
        <v>1</v>
      </c>
      <c r="J2436" t="s">
        <v>101</v>
      </c>
      <c r="K2436" s="19">
        <v>0.9375</v>
      </c>
      <c r="L2436" s="19">
        <v>0.29166666666666669</v>
      </c>
      <c r="M2436">
        <v>8.5</v>
      </c>
      <c r="N2436">
        <v>306.82</v>
      </c>
      <c r="O2436">
        <v>76</v>
      </c>
      <c r="P2436">
        <v>76</v>
      </c>
      <c r="Q2436" t="s">
        <v>97</v>
      </c>
      <c r="R2436">
        <v>30</v>
      </c>
      <c r="S2436" s="19">
        <v>0</v>
      </c>
      <c r="T2436">
        <v>0</v>
      </c>
      <c r="U2436" s="19">
        <v>0.54166666666666663</v>
      </c>
      <c r="V2436" t="s">
        <v>97</v>
      </c>
      <c r="W2436">
        <v>8</v>
      </c>
      <c r="X2436" t="s">
        <v>100</v>
      </c>
      <c r="Y2436" t="b">
        <v>0</v>
      </c>
    </row>
    <row r="2437" spans="1:25" x14ac:dyDescent="0.25">
      <c r="A2437" t="s">
        <v>92</v>
      </c>
      <c r="B2437" t="s">
        <v>472</v>
      </c>
      <c r="C2437" t="s">
        <v>306</v>
      </c>
      <c r="D2437" t="s">
        <v>172</v>
      </c>
      <c r="E2437" t="s">
        <v>209</v>
      </c>
      <c r="F2437" t="s">
        <v>97</v>
      </c>
      <c r="G2437">
        <v>24056</v>
      </c>
      <c r="H2437" t="s">
        <v>491</v>
      </c>
      <c r="I2437">
        <v>1</v>
      </c>
      <c r="J2437" t="s">
        <v>102</v>
      </c>
      <c r="K2437" s="19">
        <v>0.9375</v>
      </c>
      <c r="L2437" s="19">
        <v>0.29166666666666669</v>
      </c>
      <c r="M2437">
        <v>8.5</v>
      </c>
      <c r="N2437">
        <v>306.82</v>
      </c>
      <c r="O2437">
        <v>76</v>
      </c>
      <c r="P2437">
        <v>76</v>
      </c>
      <c r="Q2437" t="s">
        <v>97</v>
      </c>
      <c r="R2437">
        <v>30</v>
      </c>
      <c r="S2437" s="19">
        <v>0</v>
      </c>
      <c r="T2437">
        <v>0</v>
      </c>
      <c r="U2437" s="19">
        <v>0.54166666666666663</v>
      </c>
      <c r="V2437" t="s">
        <v>97</v>
      </c>
      <c r="W2437">
        <v>8</v>
      </c>
      <c r="X2437" t="s">
        <v>100</v>
      </c>
      <c r="Y2437" t="b">
        <v>0</v>
      </c>
    </row>
    <row r="2438" spans="1:25" x14ac:dyDescent="0.25">
      <c r="A2438" t="s">
        <v>92</v>
      </c>
      <c r="B2438" t="s">
        <v>472</v>
      </c>
      <c r="C2438" t="s">
        <v>306</v>
      </c>
      <c r="D2438" t="s">
        <v>172</v>
      </c>
      <c r="E2438" t="s">
        <v>209</v>
      </c>
      <c r="F2438" t="s">
        <v>97</v>
      </c>
      <c r="G2438">
        <v>24056</v>
      </c>
      <c r="H2438" t="s">
        <v>491</v>
      </c>
      <c r="I2438">
        <v>1</v>
      </c>
      <c r="J2438" t="s">
        <v>103</v>
      </c>
      <c r="K2438" s="19">
        <v>0.9375</v>
      </c>
      <c r="L2438" s="19">
        <v>0.29166666666666669</v>
      </c>
      <c r="M2438">
        <v>8.5</v>
      </c>
      <c r="N2438">
        <v>306.82</v>
      </c>
      <c r="O2438">
        <v>76</v>
      </c>
      <c r="P2438">
        <v>76</v>
      </c>
      <c r="Q2438" t="s">
        <v>97</v>
      </c>
      <c r="R2438">
        <v>30</v>
      </c>
      <c r="S2438" s="19">
        <v>0</v>
      </c>
      <c r="T2438">
        <v>0</v>
      </c>
      <c r="U2438" s="19">
        <v>0.54166666666666663</v>
      </c>
      <c r="V2438" t="s">
        <v>97</v>
      </c>
      <c r="W2438">
        <v>8</v>
      </c>
      <c r="X2438" t="s">
        <v>100</v>
      </c>
      <c r="Y2438" t="b">
        <v>0</v>
      </c>
    </row>
    <row r="2439" spans="1:25" x14ac:dyDescent="0.25">
      <c r="A2439" t="s">
        <v>92</v>
      </c>
      <c r="B2439" t="s">
        <v>472</v>
      </c>
      <c r="C2439" t="s">
        <v>306</v>
      </c>
      <c r="D2439" t="s">
        <v>172</v>
      </c>
      <c r="E2439" t="s">
        <v>209</v>
      </c>
      <c r="F2439" t="s">
        <v>97</v>
      </c>
      <c r="G2439">
        <v>24056</v>
      </c>
      <c r="H2439" t="s">
        <v>491</v>
      </c>
      <c r="I2439">
        <v>2</v>
      </c>
      <c r="J2439" t="s">
        <v>105</v>
      </c>
      <c r="K2439" s="19">
        <v>0.9375</v>
      </c>
      <c r="L2439" s="19">
        <v>0.29166666666666669</v>
      </c>
      <c r="M2439">
        <v>8.5</v>
      </c>
      <c r="N2439">
        <v>599.47</v>
      </c>
      <c r="O2439">
        <v>76</v>
      </c>
      <c r="P2439">
        <v>76</v>
      </c>
      <c r="Q2439" t="s">
        <v>97</v>
      </c>
      <c r="R2439">
        <v>30</v>
      </c>
      <c r="S2439" s="19">
        <v>0</v>
      </c>
      <c r="T2439">
        <v>0</v>
      </c>
      <c r="U2439" s="19">
        <v>0.54166666666666663</v>
      </c>
      <c r="V2439" t="s">
        <v>97</v>
      </c>
      <c r="W2439">
        <v>8</v>
      </c>
      <c r="X2439" t="s">
        <v>100</v>
      </c>
      <c r="Y2439" t="b">
        <v>0</v>
      </c>
    </row>
    <row r="2440" spans="1:25" x14ac:dyDescent="0.25">
      <c r="A2440" t="s">
        <v>92</v>
      </c>
      <c r="B2440" t="s">
        <v>472</v>
      </c>
      <c r="C2440" t="s">
        <v>306</v>
      </c>
      <c r="D2440" t="s">
        <v>172</v>
      </c>
      <c r="E2440" t="s">
        <v>209</v>
      </c>
      <c r="F2440" t="s">
        <v>97</v>
      </c>
      <c r="G2440">
        <v>24056</v>
      </c>
      <c r="H2440" t="s">
        <v>491</v>
      </c>
      <c r="I2440">
        <v>2</v>
      </c>
      <c r="J2440" t="s">
        <v>101</v>
      </c>
      <c r="K2440" s="19">
        <v>0.9375</v>
      </c>
      <c r="L2440" s="19">
        <v>0.29166666666666669</v>
      </c>
      <c r="M2440">
        <v>8.5</v>
      </c>
      <c r="N2440">
        <v>306.82</v>
      </c>
      <c r="O2440">
        <v>76</v>
      </c>
      <c r="P2440">
        <v>76</v>
      </c>
      <c r="Q2440" t="s">
        <v>97</v>
      </c>
      <c r="R2440">
        <v>30</v>
      </c>
      <c r="S2440" s="19">
        <v>0</v>
      </c>
      <c r="T2440">
        <v>0</v>
      </c>
      <c r="U2440" s="19">
        <v>0.54166666666666663</v>
      </c>
      <c r="V2440" t="s">
        <v>97</v>
      </c>
      <c r="W2440">
        <v>8</v>
      </c>
      <c r="X2440" t="s">
        <v>100</v>
      </c>
      <c r="Y2440" t="b">
        <v>0</v>
      </c>
    </row>
    <row r="2441" spans="1:25" x14ac:dyDescent="0.25">
      <c r="A2441" t="s">
        <v>92</v>
      </c>
      <c r="B2441" t="s">
        <v>472</v>
      </c>
      <c r="C2441" t="s">
        <v>306</v>
      </c>
      <c r="D2441" t="s">
        <v>172</v>
      </c>
      <c r="E2441" t="s">
        <v>209</v>
      </c>
      <c r="F2441" t="s">
        <v>97</v>
      </c>
      <c r="G2441">
        <v>24056</v>
      </c>
      <c r="H2441" t="s">
        <v>491</v>
      </c>
      <c r="I2441">
        <v>2</v>
      </c>
      <c r="J2441" t="s">
        <v>103</v>
      </c>
      <c r="K2441" s="19">
        <v>0.9375</v>
      </c>
      <c r="L2441" s="19">
        <v>0.29166666666666669</v>
      </c>
      <c r="M2441">
        <v>8.5</v>
      </c>
      <c r="N2441">
        <v>306.82</v>
      </c>
      <c r="O2441">
        <v>76</v>
      </c>
      <c r="P2441">
        <v>76</v>
      </c>
      <c r="Q2441" t="s">
        <v>97</v>
      </c>
      <c r="R2441">
        <v>30</v>
      </c>
      <c r="S2441" s="19">
        <v>0</v>
      </c>
      <c r="T2441">
        <v>0</v>
      </c>
      <c r="U2441" s="19">
        <v>0.54166666666666663</v>
      </c>
      <c r="V2441" t="s">
        <v>97</v>
      </c>
      <c r="W2441">
        <v>8</v>
      </c>
      <c r="X2441" t="s">
        <v>100</v>
      </c>
      <c r="Y2441" t="b">
        <v>0</v>
      </c>
    </row>
    <row r="2442" spans="1:25" x14ac:dyDescent="0.25">
      <c r="A2442" t="s">
        <v>92</v>
      </c>
      <c r="B2442" t="s">
        <v>472</v>
      </c>
      <c r="C2442" t="s">
        <v>306</v>
      </c>
      <c r="D2442" t="s">
        <v>172</v>
      </c>
      <c r="E2442" t="s">
        <v>209</v>
      </c>
      <c r="F2442" t="s">
        <v>97</v>
      </c>
      <c r="G2442">
        <v>24821</v>
      </c>
      <c r="H2442" t="s">
        <v>482</v>
      </c>
      <c r="I2442">
        <v>2</v>
      </c>
      <c r="J2442" t="s">
        <v>113</v>
      </c>
      <c r="K2442" s="19">
        <v>0.9375</v>
      </c>
      <c r="L2442" s="19">
        <v>0.29166666666666669</v>
      </c>
      <c r="M2442">
        <v>8.5</v>
      </c>
      <c r="N2442">
        <v>548.59</v>
      </c>
      <c r="O2442">
        <v>76</v>
      </c>
      <c r="P2442">
        <v>76</v>
      </c>
      <c r="Q2442" t="s">
        <v>97</v>
      </c>
      <c r="R2442">
        <v>30</v>
      </c>
      <c r="S2442" s="19">
        <v>0</v>
      </c>
      <c r="T2442">
        <v>0</v>
      </c>
      <c r="U2442" s="19">
        <v>0.54166666666666663</v>
      </c>
      <c r="V2442" t="s">
        <v>97</v>
      </c>
      <c r="W2442">
        <v>8</v>
      </c>
      <c r="X2442" t="s">
        <v>100</v>
      </c>
      <c r="Y2442" t="b">
        <v>0</v>
      </c>
    </row>
    <row r="2443" spans="1:25" x14ac:dyDescent="0.25">
      <c r="A2443" t="s">
        <v>92</v>
      </c>
      <c r="B2443" t="s">
        <v>472</v>
      </c>
      <c r="C2443" t="s">
        <v>306</v>
      </c>
      <c r="D2443" t="s">
        <v>172</v>
      </c>
      <c r="E2443" t="s">
        <v>209</v>
      </c>
      <c r="F2443" t="s">
        <v>97</v>
      </c>
      <c r="G2443">
        <v>24821</v>
      </c>
      <c r="H2443" t="s">
        <v>482</v>
      </c>
      <c r="I2443">
        <v>2</v>
      </c>
      <c r="J2443" t="s">
        <v>114</v>
      </c>
      <c r="K2443" s="19">
        <v>0.9375</v>
      </c>
      <c r="L2443" s="19">
        <v>0.29166666666666669</v>
      </c>
      <c r="M2443">
        <v>8.5</v>
      </c>
      <c r="N2443">
        <v>675.87</v>
      </c>
      <c r="O2443">
        <v>76</v>
      </c>
      <c r="P2443">
        <v>76</v>
      </c>
      <c r="Q2443" t="s">
        <v>97</v>
      </c>
      <c r="R2443">
        <v>30</v>
      </c>
      <c r="S2443" s="19">
        <v>0</v>
      </c>
      <c r="T2443">
        <v>0</v>
      </c>
      <c r="U2443" s="19">
        <v>0.54166666666666663</v>
      </c>
      <c r="V2443" t="s">
        <v>97</v>
      </c>
      <c r="W2443">
        <v>8</v>
      </c>
      <c r="X2443" t="s">
        <v>100</v>
      </c>
      <c r="Y2443" t="b">
        <v>0</v>
      </c>
    </row>
    <row r="2444" spans="1:25" x14ac:dyDescent="0.25">
      <c r="A2444" t="s">
        <v>92</v>
      </c>
      <c r="B2444" t="s">
        <v>472</v>
      </c>
      <c r="C2444" t="s">
        <v>306</v>
      </c>
      <c r="D2444" t="s">
        <v>172</v>
      </c>
      <c r="E2444" t="s">
        <v>209</v>
      </c>
      <c r="F2444" t="s">
        <v>97</v>
      </c>
      <c r="G2444">
        <v>25247</v>
      </c>
      <c r="H2444" t="s">
        <v>485</v>
      </c>
      <c r="I2444">
        <v>2</v>
      </c>
      <c r="J2444" t="s">
        <v>99</v>
      </c>
      <c r="K2444" s="19">
        <v>0.9375</v>
      </c>
      <c r="L2444" s="19">
        <v>0.29166666666666669</v>
      </c>
      <c r="M2444">
        <v>8.5</v>
      </c>
      <c r="N2444">
        <v>323.01</v>
      </c>
      <c r="O2444">
        <v>64</v>
      </c>
      <c r="P2444">
        <v>76</v>
      </c>
      <c r="Q2444" t="s">
        <v>97</v>
      </c>
      <c r="R2444">
        <v>30</v>
      </c>
      <c r="S2444" s="19">
        <v>0</v>
      </c>
      <c r="T2444">
        <v>0</v>
      </c>
      <c r="U2444" s="19">
        <v>0.54166666666666663</v>
      </c>
      <c r="V2444" t="s">
        <v>97</v>
      </c>
      <c r="W2444">
        <v>8</v>
      </c>
      <c r="X2444" t="s">
        <v>100</v>
      </c>
      <c r="Y2444" t="b">
        <v>0</v>
      </c>
    </row>
    <row r="2445" spans="1:25" x14ac:dyDescent="0.25">
      <c r="A2445" t="s">
        <v>92</v>
      </c>
      <c r="B2445" t="s">
        <v>472</v>
      </c>
      <c r="C2445" t="s">
        <v>306</v>
      </c>
      <c r="D2445" t="s">
        <v>172</v>
      </c>
      <c r="E2445" t="s">
        <v>209</v>
      </c>
      <c r="F2445" t="s">
        <v>97</v>
      </c>
      <c r="G2445">
        <v>25247</v>
      </c>
      <c r="H2445" t="s">
        <v>485</v>
      </c>
      <c r="I2445">
        <v>2</v>
      </c>
      <c r="J2445" t="s">
        <v>102</v>
      </c>
      <c r="K2445" s="19">
        <v>0.9375</v>
      </c>
      <c r="L2445" s="19">
        <v>0.29166666666666669</v>
      </c>
      <c r="M2445">
        <v>8.5</v>
      </c>
      <c r="N2445">
        <v>323.01</v>
      </c>
      <c r="O2445">
        <v>64</v>
      </c>
      <c r="P2445">
        <v>76</v>
      </c>
      <c r="Q2445" t="s">
        <v>97</v>
      </c>
      <c r="R2445">
        <v>30</v>
      </c>
      <c r="S2445" s="19">
        <v>0</v>
      </c>
      <c r="T2445">
        <v>0</v>
      </c>
      <c r="U2445" s="19">
        <v>0.54166666666666663</v>
      </c>
      <c r="V2445" t="s">
        <v>97</v>
      </c>
      <c r="W2445">
        <v>8</v>
      </c>
      <c r="X2445" t="s">
        <v>100</v>
      </c>
      <c r="Y2445" t="b">
        <v>0</v>
      </c>
    </row>
    <row r="2446" spans="1:25" x14ac:dyDescent="0.25">
      <c r="A2446" t="s">
        <v>92</v>
      </c>
      <c r="B2446" t="s">
        <v>472</v>
      </c>
      <c r="C2446" t="s">
        <v>306</v>
      </c>
      <c r="D2446" t="s">
        <v>172</v>
      </c>
      <c r="E2446" t="s">
        <v>220</v>
      </c>
      <c r="F2446" t="s">
        <v>97</v>
      </c>
      <c r="H2446" t="s">
        <v>97</v>
      </c>
      <c r="I2446">
        <v>1</v>
      </c>
      <c r="J2446" t="s">
        <v>101</v>
      </c>
      <c r="K2446" s="19">
        <v>0.625</v>
      </c>
      <c r="L2446" s="19">
        <v>0.875</v>
      </c>
      <c r="M2446">
        <v>6</v>
      </c>
      <c r="N2446">
        <v>206.35</v>
      </c>
      <c r="O2446">
        <v>0</v>
      </c>
      <c r="P2446">
        <v>0</v>
      </c>
      <c r="Q2446" t="s">
        <v>97</v>
      </c>
      <c r="R2446">
        <v>30</v>
      </c>
      <c r="S2446" s="19">
        <v>0.8125</v>
      </c>
      <c r="T2446">
        <v>0</v>
      </c>
      <c r="U2446" s="19">
        <v>0.54166666666666663</v>
      </c>
      <c r="V2446" t="s">
        <v>97</v>
      </c>
      <c r="W2446">
        <v>5.5</v>
      </c>
      <c r="X2446" t="s">
        <v>100</v>
      </c>
      <c r="Y2446" t="b">
        <v>0</v>
      </c>
    </row>
    <row r="2447" spans="1:25" x14ac:dyDescent="0.25">
      <c r="A2447" t="s">
        <v>92</v>
      </c>
      <c r="B2447" t="s">
        <v>472</v>
      </c>
      <c r="C2447" t="s">
        <v>306</v>
      </c>
      <c r="D2447" t="s">
        <v>172</v>
      </c>
      <c r="E2447" t="s">
        <v>220</v>
      </c>
      <c r="F2447" t="s">
        <v>97</v>
      </c>
      <c r="H2447" t="s">
        <v>97</v>
      </c>
      <c r="I2447">
        <v>2</v>
      </c>
      <c r="J2447" t="s">
        <v>105</v>
      </c>
      <c r="K2447" s="19">
        <v>0.625</v>
      </c>
      <c r="L2447" s="19">
        <v>0.875</v>
      </c>
      <c r="M2447">
        <v>12</v>
      </c>
      <c r="N2447">
        <v>412.7</v>
      </c>
      <c r="O2447">
        <v>0</v>
      </c>
      <c r="P2447">
        <v>0</v>
      </c>
      <c r="Q2447" t="s">
        <v>97</v>
      </c>
      <c r="R2447">
        <v>60</v>
      </c>
      <c r="S2447" s="19">
        <v>0.8125</v>
      </c>
      <c r="T2447">
        <v>0</v>
      </c>
      <c r="U2447" s="19">
        <v>0.54166666666666663</v>
      </c>
      <c r="V2447" t="s">
        <v>97</v>
      </c>
      <c r="W2447">
        <v>11</v>
      </c>
      <c r="X2447" t="s">
        <v>100</v>
      </c>
      <c r="Y2447" t="b">
        <v>0</v>
      </c>
    </row>
    <row r="2448" spans="1:25" x14ac:dyDescent="0.25">
      <c r="A2448" t="s">
        <v>92</v>
      </c>
      <c r="B2448" t="s">
        <v>472</v>
      </c>
      <c r="C2448" t="s">
        <v>306</v>
      </c>
      <c r="D2448" t="s">
        <v>172</v>
      </c>
      <c r="E2448" t="s">
        <v>220</v>
      </c>
      <c r="F2448" t="s">
        <v>97</v>
      </c>
      <c r="H2448" t="s">
        <v>97</v>
      </c>
      <c r="I2448">
        <v>2</v>
      </c>
      <c r="J2448" t="s">
        <v>101</v>
      </c>
      <c r="K2448" s="19">
        <v>0.61458333333333337</v>
      </c>
      <c r="L2448" s="19">
        <v>0.94791666666666663</v>
      </c>
      <c r="M2448">
        <v>8</v>
      </c>
      <c r="N2448">
        <v>281.39</v>
      </c>
      <c r="O2448">
        <v>0</v>
      </c>
      <c r="P2448">
        <v>0</v>
      </c>
      <c r="Q2448" t="s">
        <v>97</v>
      </c>
      <c r="R2448">
        <v>30</v>
      </c>
      <c r="S2448" s="19">
        <v>0.82291666666666663</v>
      </c>
      <c r="T2448">
        <v>0</v>
      </c>
      <c r="U2448" s="19">
        <v>0.54166666666666663</v>
      </c>
      <c r="V2448" t="s">
        <v>97</v>
      </c>
      <c r="W2448">
        <v>7.5</v>
      </c>
      <c r="X2448" t="s">
        <v>100</v>
      </c>
      <c r="Y2448" t="b">
        <v>0</v>
      </c>
    </row>
    <row r="2449" spans="1:25" x14ac:dyDescent="0.25">
      <c r="A2449" t="s">
        <v>92</v>
      </c>
      <c r="B2449" t="s">
        <v>472</v>
      </c>
      <c r="C2449" t="s">
        <v>306</v>
      </c>
      <c r="D2449" t="s">
        <v>172</v>
      </c>
      <c r="E2449" t="s">
        <v>220</v>
      </c>
      <c r="F2449" t="s">
        <v>97</v>
      </c>
      <c r="G2449">
        <v>15357</v>
      </c>
      <c r="H2449" t="s">
        <v>492</v>
      </c>
      <c r="I2449">
        <v>1</v>
      </c>
      <c r="J2449" t="s">
        <v>105</v>
      </c>
      <c r="K2449" s="19">
        <v>0.61458333333333337</v>
      </c>
      <c r="L2449" s="19">
        <v>0.94791666666666663</v>
      </c>
      <c r="M2449">
        <v>8</v>
      </c>
      <c r="N2449">
        <v>296.24</v>
      </c>
      <c r="O2449">
        <v>68</v>
      </c>
      <c r="P2449">
        <v>76</v>
      </c>
      <c r="Q2449" t="s">
        <v>97</v>
      </c>
      <c r="R2449">
        <v>30</v>
      </c>
      <c r="S2449" s="19">
        <v>0.82291666666666663</v>
      </c>
      <c r="T2449">
        <v>0</v>
      </c>
      <c r="U2449" s="19">
        <v>0.54166666666666663</v>
      </c>
      <c r="V2449" t="s">
        <v>97</v>
      </c>
      <c r="W2449">
        <v>7.5</v>
      </c>
      <c r="X2449" t="s">
        <v>100</v>
      </c>
      <c r="Y2449" t="b">
        <v>0</v>
      </c>
    </row>
    <row r="2450" spans="1:25" x14ac:dyDescent="0.25">
      <c r="A2450" t="s">
        <v>92</v>
      </c>
      <c r="B2450" t="s">
        <v>472</v>
      </c>
      <c r="C2450" t="s">
        <v>306</v>
      </c>
      <c r="D2450" t="s">
        <v>172</v>
      </c>
      <c r="E2450" t="s">
        <v>220</v>
      </c>
      <c r="F2450" t="s">
        <v>97</v>
      </c>
      <c r="G2450">
        <v>15357</v>
      </c>
      <c r="H2450" t="s">
        <v>492</v>
      </c>
      <c r="I2450">
        <v>1</v>
      </c>
      <c r="J2450" t="s">
        <v>99</v>
      </c>
      <c r="K2450" s="19">
        <v>0.61458333333333337</v>
      </c>
      <c r="L2450" s="19">
        <v>0.94791666666666663</v>
      </c>
      <c r="M2450">
        <v>8</v>
      </c>
      <c r="N2450">
        <v>296.24</v>
      </c>
      <c r="O2450">
        <v>68</v>
      </c>
      <c r="P2450">
        <v>76</v>
      </c>
      <c r="Q2450" t="s">
        <v>97</v>
      </c>
      <c r="R2450">
        <v>30</v>
      </c>
      <c r="S2450" s="19">
        <v>0.82291666666666663</v>
      </c>
      <c r="T2450">
        <v>0</v>
      </c>
      <c r="U2450" s="19">
        <v>0.54166666666666663</v>
      </c>
      <c r="V2450" t="s">
        <v>97</v>
      </c>
      <c r="W2450">
        <v>7.5</v>
      </c>
      <c r="X2450" t="s">
        <v>100</v>
      </c>
      <c r="Y2450" t="b">
        <v>0</v>
      </c>
    </row>
    <row r="2451" spans="1:25" x14ac:dyDescent="0.25">
      <c r="A2451" t="s">
        <v>92</v>
      </c>
      <c r="B2451" t="s">
        <v>472</v>
      </c>
      <c r="C2451" t="s">
        <v>306</v>
      </c>
      <c r="D2451" t="s">
        <v>172</v>
      </c>
      <c r="E2451" t="s">
        <v>220</v>
      </c>
      <c r="F2451" t="s">
        <v>97</v>
      </c>
      <c r="G2451">
        <v>15357</v>
      </c>
      <c r="H2451" t="s">
        <v>492</v>
      </c>
      <c r="I2451">
        <v>1</v>
      </c>
      <c r="J2451" t="s">
        <v>113</v>
      </c>
      <c r="K2451" s="19">
        <v>0.61458333333333337</v>
      </c>
      <c r="L2451" s="19">
        <v>0.94791666666666663</v>
      </c>
      <c r="M2451">
        <v>8</v>
      </c>
      <c r="N2451">
        <v>394.99</v>
      </c>
      <c r="O2451">
        <v>68</v>
      </c>
      <c r="P2451">
        <v>76</v>
      </c>
      <c r="Q2451" t="s">
        <v>97</v>
      </c>
      <c r="R2451">
        <v>30</v>
      </c>
      <c r="S2451" s="19">
        <v>0.82291666666666663</v>
      </c>
      <c r="T2451">
        <v>0</v>
      </c>
      <c r="U2451" s="19">
        <v>0.54166666666666663</v>
      </c>
      <c r="V2451" t="s">
        <v>97</v>
      </c>
      <c r="W2451">
        <v>7.5</v>
      </c>
      <c r="X2451" t="s">
        <v>100</v>
      </c>
      <c r="Y2451" t="b">
        <v>0</v>
      </c>
    </row>
    <row r="2452" spans="1:25" x14ac:dyDescent="0.25">
      <c r="A2452" t="s">
        <v>92</v>
      </c>
      <c r="B2452" t="s">
        <v>472</v>
      </c>
      <c r="C2452" t="s">
        <v>306</v>
      </c>
      <c r="D2452" t="s">
        <v>172</v>
      </c>
      <c r="E2452" t="s">
        <v>220</v>
      </c>
      <c r="F2452" t="s">
        <v>97</v>
      </c>
      <c r="G2452">
        <v>15357</v>
      </c>
      <c r="H2452" t="s">
        <v>492</v>
      </c>
      <c r="I2452">
        <v>1</v>
      </c>
      <c r="J2452" t="s">
        <v>114</v>
      </c>
      <c r="K2452" s="19">
        <v>0.61458333333333337</v>
      </c>
      <c r="L2452" s="19">
        <v>0.94791666666666663</v>
      </c>
      <c r="M2452">
        <v>8</v>
      </c>
      <c r="N2452">
        <v>460.82</v>
      </c>
      <c r="O2452">
        <v>68</v>
      </c>
      <c r="P2452">
        <v>76</v>
      </c>
      <c r="Q2452" t="s">
        <v>97</v>
      </c>
      <c r="R2452">
        <v>30</v>
      </c>
      <c r="S2452" s="19">
        <v>0.82291666666666663</v>
      </c>
      <c r="T2452">
        <v>0</v>
      </c>
      <c r="U2452" s="19">
        <v>0.54166666666666663</v>
      </c>
      <c r="V2452" t="s">
        <v>97</v>
      </c>
      <c r="W2452">
        <v>7.5</v>
      </c>
      <c r="X2452" t="s">
        <v>100</v>
      </c>
      <c r="Y2452" t="b">
        <v>0</v>
      </c>
    </row>
    <row r="2453" spans="1:25" x14ac:dyDescent="0.25">
      <c r="A2453" t="s">
        <v>92</v>
      </c>
      <c r="B2453" t="s">
        <v>472</v>
      </c>
      <c r="C2453" t="s">
        <v>306</v>
      </c>
      <c r="D2453" t="s">
        <v>172</v>
      </c>
      <c r="E2453" t="s">
        <v>220</v>
      </c>
      <c r="F2453" t="s">
        <v>97</v>
      </c>
      <c r="G2453">
        <v>15357</v>
      </c>
      <c r="H2453" t="s">
        <v>492</v>
      </c>
      <c r="I2453">
        <v>1</v>
      </c>
      <c r="J2453" t="s">
        <v>101</v>
      </c>
      <c r="K2453" s="19">
        <v>0.61458333333333337</v>
      </c>
      <c r="L2453" s="19">
        <v>0.94791666666666663</v>
      </c>
      <c r="M2453">
        <v>8</v>
      </c>
      <c r="N2453">
        <v>296.24</v>
      </c>
      <c r="O2453">
        <v>68</v>
      </c>
      <c r="P2453">
        <v>76</v>
      </c>
      <c r="Q2453" t="s">
        <v>97</v>
      </c>
      <c r="R2453">
        <v>30</v>
      </c>
      <c r="S2453" s="19">
        <v>0.82291666666666663</v>
      </c>
      <c r="T2453">
        <v>0</v>
      </c>
      <c r="U2453" s="19">
        <v>0.54166666666666663</v>
      </c>
      <c r="V2453" t="s">
        <v>97</v>
      </c>
      <c r="W2453">
        <v>7.5</v>
      </c>
      <c r="X2453" t="s">
        <v>100</v>
      </c>
      <c r="Y2453" t="b">
        <v>0</v>
      </c>
    </row>
    <row r="2454" spans="1:25" x14ac:dyDescent="0.25">
      <c r="A2454" t="s">
        <v>92</v>
      </c>
      <c r="B2454" t="s">
        <v>472</v>
      </c>
      <c r="C2454" t="s">
        <v>306</v>
      </c>
      <c r="D2454" t="s">
        <v>172</v>
      </c>
      <c r="E2454" t="s">
        <v>220</v>
      </c>
      <c r="F2454" t="s">
        <v>97</v>
      </c>
      <c r="G2454">
        <v>15357</v>
      </c>
      <c r="H2454" t="s">
        <v>492</v>
      </c>
      <c r="I2454">
        <v>1</v>
      </c>
      <c r="J2454" t="s">
        <v>102</v>
      </c>
      <c r="K2454" s="19">
        <v>0.61458333333333337</v>
      </c>
      <c r="L2454" s="19">
        <v>0.94791666666666663</v>
      </c>
      <c r="M2454">
        <v>8</v>
      </c>
      <c r="N2454">
        <v>296.24</v>
      </c>
      <c r="O2454">
        <v>68</v>
      </c>
      <c r="P2454">
        <v>76</v>
      </c>
      <c r="Q2454" t="s">
        <v>97</v>
      </c>
      <c r="R2454">
        <v>30</v>
      </c>
      <c r="S2454" s="19">
        <v>0.82291666666666663</v>
      </c>
      <c r="T2454">
        <v>0</v>
      </c>
      <c r="U2454" s="19">
        <v>0.54166666666666663</v>
      </c>
      <c r="V2454" t="s">
        <v>97</v>
      </c>
      <c r="W2454">
        <v>7.5</v>
      </c>
      <c r="X2454" t="s">
        <v>100</v>
      </c>
      <c r="Y2454" t="b">
        <v>0</v>
      </c>
    </row>
    <row r="2455" spans="1:25" x14ac:dyDescent="0.25">
      <c r="A2455" t="s">
        <v>92</v>
      </c>
      <c r="B2455" t="s">
        <v>472</v>
      </c>
      <c r="C2455" t="s">
        <v>306</v>
      </c>
      <c r="D2455" t="s">
        <v>172</v>
      </c>
      <c r="E2455" t="s">
        <v>220</v>
      </c>
      <c r="F2455" t="s">
        <v>97</v>
      </c>
      <c r="G2455">
        <v>15357</v>
      </c>
      <c r="H2455" t="s">
        <v>492</v>
      </c>
      <c r="I2455">
        <v>2</v>
      </c>
      <c r="J2455" t="s">
        <v>99</v>
      </c>
      <c r="K2455" s="19">
        <v>0.61458333333333337</v>
      </c>
      <c r="L2455" s="19">
        <v>0.94791666666666663</v>
      </c>
      <c r="M2455">
        <v>8</v>
      </c>
      <c r="N2455">
        <v>296.24</v>
      </c>
      <c r="O2455">
        <v>68</v>
      </c>
      <c r="P2455">
        <v>76</v>
      </c>
      <c r="Q2455" t="s">
        <v>97</v>
      </c>
      <c r="R2455">
        <v>30</v>
      </c>
      <c r="S2455" s="19">
        <v>0.82291666666666663</v>
      </c>
      <c r="T2455">
        <v>0</v>
      </c>
      <c r="U2455" s="19">
        <v>0.54166666666666663</v>
      </c>
      <c r="V2455" t="s">
        <v>97</v>
      </c>
      <c r="W2455">
        <v>7.5</v>
      </c>
      <c r="X2455" t="s">
        <v>100</v>
      </c>
      <c r="Y2455" t="b">
        <v>0</v>
      </c>
    </row>
    <row r="2456" spans="1:25" x14ac:dyDescent="0.25">
      <c r="A2456" t="s">
        <v>92</v>
      </c>
      <c r="B2456" t="s">
        <v>472</v>
      </c>
      <c r="C2456" t="s">
        <v>306</v>
      </c>
      <c r="D2456" t="s">
        <v>172</v>
      </c>
      <c r="E2456" t="s">
        <v>220</v>
      </c>
      <c r="F2456" t="s">
        <v>97</v>
      </c>
      <c r="G2456">
        <v>15357</v>
      </c>
      <c r="H2456" t="s">
        <v>492</v>
      </c>
      <c r="I2456">
        <v>2</v>
      </c>
      <c r="J2456" t="s">
        <v>113</v>
      </c>
      <c r="K2456" s="19">
        <v>0.61458333333333337</v>
      </c>
      <c r="L2456" s="19">
        <v>0.94791666666666663</v>
      </c>
      <c r="M2456">
        <v>8</v>
      </c>
      <c r="N2456">
        <v>658.31</v>
      </c>
      <c r="O2456">
        <v>68</v>
      </c>
      <c r="P2456">
        <v>76</v>
      </c>
      <c r="Q2456" t="s">
        <v>97</v>
      </c>
      <c r="R2456">
        <v>30</v>
      </c>
      <c r="S2456" s="19">
        <v>0.82291666666666663</v>
      </c>
      <c r="T2456">
        <v>0</v>
      </c>
      <c r="U2456" s="19">
        <v>0.54166666666666663</v>
      </c>
      <c r="V2456" t="s">
        <v>97</v>
      </c>
      <c r="W2456">
        <v>7.5</v>
      </c>
      <c r="X2456" t="s">
        <v>100</v>
      </c>
      <c r="Y2456" t="b">
        <v>0</v>
      </c>
    </row>
    <row r="2457" spans="1:25" x14ac:dyDescent="0.25">
      <c r="A2457" t="s">
        <v>92</v>
      </c>
      <c r="B2457" t="s">
        <v>472</v>
      </c>
      <c r="C2457" t="s">
        <v>306</v>
      </c>
      <c r="D2457" t="s">
        <v>172</v>
      </c>
      <c r="E2457" t="s">
        <v>220</v>
      </c>
      <c r="F2457" t="s">
        <v>97</v>
      </c>
      <c r="G2457">
        <v>15357</v>
      </c>
      <c r="H2457" t="s">
        <v>492</v>
      </c>
      <c r="I2457">
        <v>2</v>
      </c>
      <c r="J2457" t="s">
        <v>114</v>
      </c>
      <c r="K2457" s="19">
        <v>0.61458333333333337</v>
      </c>
      <c r="L2457" s="19">
        <v>0.94791666666666663</v>
      </c>
      <c r="M2457">
        <v>8</v>
      </c>
      <c r="N2457">
        <v>460.82</v>
      </c>
      <c r="O2457">
        <v>68</v>
      </c>
      <c r="P2457">
        <v>76</v>
      </c>
      <c r="Q2457" t="s">
        <v>97</v>
      </c>
      <c r="R2457">
        <v>30</v>
      </c>
      <c r="S2457" s="19">
        <v>0.82291666666666663</v>
      </c>
      <c r="T2457">
        <v>0</v>
      </c>
      <c r="U2457" s="19">
        <v>0.54166666666666663</v>
      </c>
      <c r="V2457" t="s">
        <v>97</v>
      </c>
      <c r="W2457">
        <v>7.5</v>
      </c>
      <c r="X2457" t="s">
        <v>100</v>
      </c>
      <c r="Y2457" t="b">
        <v>0</v>
      </c>
    </row>
    <row r="2458" spans="1:25" x14ac:dyDescent="0.25">
      <c r="A2458" t="s">
        <v>92</v>
      </c>
      <c r="B2458" t="s">
        <v>472</v>
      </c>
      <c r="C2458" t="s">
        <v>306</v>
      </c>
      <c r="D2458" t="s">
        <v>172</v>
      </c>
      <c r="E2458" t="s">
        <v>220</v>
      </c>
      <c r="F2458" t="s">
        <v>97</v>
      </c>
      <c r="G2458">
        <v>15357</v>
      </c>
      <c r="H2458" t="s">
        <v>492</v>
      </c>
      <c r="I2458">
        <v>2</v>
      </c>
      <c r="J2458" t="s">
        <v>101</v>
      </c>
      <c r="K2458" s="19">
        <v>0.625</v>
      </c>
      <c r="L2458" s="19">
        <v>0.875</v>
      </c>
      <c r="M2458">
        <v>6</v>
      </c>
      <c r="N2458">
        <v>217.24</v>
      </c>
      <c r="O2458">
        <v>68</v>
      </c>
      <c r="P2458">
        <v>76</v>
      </c>
      <c r="Q2458" t="s">
        <v>97</v>
      </c>
      <c r="R2458">
        <v>30</v>
      </c>
      <c r="S2458" s="19">
        <v>0.8125</v>
      </c>
      <c r="T2458">
        <v>0</v>
      </c>
      <c r="U2458" s="19">
        <v>0.54166666666666663</v>
      </c>
      <c r="V2458" t="s">
        <v>97</v>
      </c>
      <c r="W2458">
        <v>5.5</v>
      </c>
      <c r="X2458" t="s">
        <v>100</v>
      </c>
      <c r="Y2458" t="b">
        <v>0</v>
      </c>
    </row>
    <row r="2459" spans="1:25" x14ac:dyDescent="0.25">
      <c r="A2459" t="s">
        <v>92</v>
      </c>
      <c r="B2459" t="s">
        <v>472</v>
      </c>
      <c r="C2459" t="s">
        <v>306</v>
      </c>
      <c r="D2459" t="s">
        <v>172</v>
      </c>
      <c r="E2459" t="s">
        <v>220</v>
      </c>
      <c r="F2459" t="s">
        <v>97</v>
      </c>
      <c r="G2459">
        <v>15636</v>
      </c>
      <c r="H2459" t="s">
        <v>493</v>
      </c>
      <c r="I2459">
        <v>1</v>
      </c>
      <c r="J2459" t="s">
        <v>105</v>
      </c>
      <c r="K2459" s="19">
        <v>0.625</v>
      </c>
      <c r="L2459" s="19">
        <v>0.875</v>
      </c>
      <c r="M2459">
        <v>6</v>
      </c>
      <c r="N2459">
        <v>217.24</v>
      </c>
      <c r="O2459">
        <v>64</v>
      </c>
      <c r="P2459">
        <v>76</v>
      </c>
      <c r="Q2459" t="s">
        <v>97</v>
      </c>
      <c r="R2459">
        <v>30</v>
      </c>
      <c r="S2459" s="19">
        <v>0.8125</v>
      </c>
      <c r="U2459" s="19"/>
      <c r="V2459" t="s">
        <v>97</v>
      </c>
      <c r="W2459">
        <v>5.5</v>
      </c>
      <c r="X2459" t="s">
        <v>100</v>
      </c>
      <c r="Y2459" t="b">
        <v>0</v>
      </c>
    </row>
    <row r="2460" spans="1:25" x14ac:dyDescent="0.25">
      <c r="A2460" t="s">
        <v>92</v>
      </c>
      <c r="B2460" t="s">
        <v>472</v>
      </c>
      <c r="C2460" t="s">
        <v>306</v>
      </c>
      <c r="D2460" t="s">
        <v>172</v>
      </c>
      <c r="E2460" t="s">
        <v>220</v>
      </c>
      <c r="F2460" t="s">
        <v>97</v>
      </c>
      <c r="G2460">
        <v>15636</v>
      </c>
      <c r="H2460" t="s">
        <v>493</v>
      </c>
      <c r="I2460">
        <v>1</v>
      </c>
      <c r="J2460" t="s">
        <v>101</v>
      </c>
      <c r="K2460" s="19">
        <v>0.61458333333333337</v>
      </c>
      <c r="L2460" s="19">
        <v>0.94791666666666663</v>
      </c>
      <c r="M2460">
        <v>8</v>
      </c>
      <c r="N2460">
        <v>296.24</v>
      </c>
      <c r="O2460">
        <v>64</v>
      </c>
      <c r="P2460">
        <v>76</v>
      </c>
      <c r="Q2460" t="s">
        <v>97</v>
      </c>
      <c r="R2460">
        <v>30</v>
      </c>
      <c r="S2460" s="19">
        <v>0.82291666666666663</v>
      </c>
      <c r="T2460">
        <v>0</v>
      </c>
      <c r="U2460" s="19">
        <v>0.54166666666666663</v>
      </c>
      <c r="V2460" t="s">
        <v>97</v>
      </c>
      <c r="W2460">
        <v>7.5</v>
      </c>
      <c r="X2460" t="s">
        <v>100</v>
      </c>
      <c r="Y2460" t="b">
        <v>0</v>
      </c>
    </row>
    <row r="2461" spans="1:25" x14ac:dyDescent="0.25">
      <c r="A2461" t="s">
        <v>92</v>
      </c>
      <c r="B2461" t="s">
        <v>472</v>
      </c>
      <c r="C2461" t="s">
        <v>306</v>
      </c>
      <c r="D2461" t="s">
        <v>172</v>
      </c>
      <c r="E2461" t="s">
        <v>220</v>
      </c>
      <c r="F2461" t="s">
        <v>97</v>
      </c>
      <c r="G2461">
        <v>15636</v>
      </c>
      <c r="H2461" t="s">
        <v>493</v>
      </c>
      <c r="I2461">
        <v>1</v>
      </c>
      <c r="J2461" t="s">
        <v>102</v>
      </c>
      <c r="K2461" s="19">
        <v>0.61458333333333337</v>
      </c>
      <c r="L2461" s="19">
        <v>0.94791666666666663</v>
      </c>
      <c r="M2461">
        <v>8</v>
      </c>
      <c r="N2461">
        <v>296.24</v>
      </c>
      <c r="O2461">
        <v>64</v>
      </c>
      <c r="P2461">
        <v>76</v>
      </c>
      <c r="Q2461" t="s">
        <v>97</v>
      </c>
      <c r="R2461">
        <v>30</v>
      </c>
      <c r="S2461" s="19">
        <v>0.82291666666666663</v>
      </c>
      <c r="T2461">
        <v>0</v>
      </c>
      <c r="U2461" s="19">
        <v>0.54166666666666663</v>
      </c>
      <c r="V2461" t="s">
        <v>97</v>
      </c>
      <c r="W2461">
        <v>7.5</v>
      </c>
      <c r="X2461" t="s">
        <v>100</v>
      </c>
      <c r="Y2461" t="b">
        <v>0</v>
      </c>
    </row>
    <row r="2462" spans="1:25" x14ac:dyDescent="0.25">
      <c r="A2462" t="s">
        <v>92</v>
      </c>
      <c r="B2462" t="s">
        <v>472</v>
      </c>
      <c r="C2462" t="s">
        <v>306</v>
      </c>
      <c r="D2462" t="s">
        <v>172</v>
      </c>
      <c r="E2462" t="s">
        <v>220</v>
      </c>
      <c r="F2462" t="s">
        <v>97</v>
      </c>
      <c r="G2462">
        <v>15636</v>
      </c>
      <c r="H2462" t="s">
        <v>493</v>
      </c>
      <c r="I2462">
        <v>1</v>
      </c>
      <c r="J2462" t="s">
        <v>103</v>
      </c>
      <c r="K2462" s="19">
        <v>0.61458333333333337</v>
      </c>
      <c r="L2462" s="19">
        <v>0.94791666666666663</v>
      </c>
      <c r="M2462">
        <v>8</v>
      </c>
      <c r="N2462">
        <v>296.24</v>
      </c>
      <c r="O2462">
        <v>64</v>
      </c>
      <c r="P2462">
        <v>76</v>
      </c>
      <c r="Q2462" t="s">
        <v>97</v>
      </c>
      <c r="R2462">
        <v>30</v>
      </c>
      <c r="S2462" s="19">
        <v>0.82291666666666663</v>
      </c>
      <c r="T2462">
        <v>0</v>
      </c>
      <c r="U2462" s="19">
        <v>0.54166666666666663</v>
      </c>
      <c r="V2462" t="s">
        <v>97</v>
      </c>
      <c r="W2462">
        <v>7.5</v>
      </c>
      <c r="X2462" t="s">
        <v>100</v>
      </c>
      <c r="Y2462" t="b">
        <v>0</v>
      </c>
    </row>
    <row r="2463" spans="1:25" x14ac:dyDescent="0.25">
      <c r="A2463" t="s">
        <v>92</v>
      </c>
      <c r="B2463" t="s">
        <v>472</v>
      </c>
      <c r="C2463" t="s">
        <v>306</v>
      </c>
      <c r="D2463" t="s">
        <v>172</v>
      </c>
      <c r="E2463" t="s">
        <v>220</v>
      </c>
      <c r="F2463" t="s">
        <v>97</v>
      </c>
      <c r="G2463">
        <v>15636</v>
      </c>
      <c r="H2463" t="s">
        <v>493</v>
      </c>
      <c r="I2463">
        <v>2</v>
      </c>
      <c r="J2463" t="s">
        <v>105</v>
      </c>
      <c r="K2463" s="19">
        <v>0.61458333333333337</v>
      </c>
      <c r="L2463" s="19">
        <v>0.94791666666666663</v>
      </c>
      <c r="M2463">
        <v>8</v>
      </c>
      <c r="N2463">
        <v>296.24</v>
      </c>
      <c r="O2463">
        <v>64</v>
      </c>
      <c r="P2463">
        <v>76</v>
      </c>
      <c r="Q2463" t="s">
        <v>97</v>
      </c>
      <c r="R2463">
        <v>30</v>
      </c>
      <c r="S2463" s="19">
        <v>0.82291666666666663</v>
      </c>
      <c r="T2463">
        <v>0</v>
      </c>
      <c r="U2463" s="19">
        <v>0.54166666666666663</v>
      </c>
      <c r="V2463" t="s">
        <v>97</v>
      </c>
      <c r="W2463">
        <v>7.5</v>
      </c>
      <c r="X2463" t="s">
        <v>100</v>
      </c>
      <c r="Y2463" t="b">
        <v>0</v>
      </c>
    </row>
    <row r="2464" spans="1:25" x14ac:dyDescent="0.25">
      <c r="A2464" t="s">
        <v>92</v>
      </c>
      <c r="B2464" t="s">
        <v>472</v>
      </c>
      <c r="C2464" t="s">
        <v>306</v>
      </c>
      <c r="D2464" t="s">
        <v>172</v>
      </c>
      <c r="E2464" t="s">
        <v>220</v>
      </c>
      <c r="F2464" t="s">
        <v>97</v>
      </c>
      <c r="G2464">
        <v>15636</v>
      </c>
      <c r="H2464" t="s">
        <v>493</v>
      </c>
      <c r="I2464">
        <v>2</v>
      </c>
      <c r="J2464" t="s">
        <v>113</v>
      </c>
      <c r="K2464" s="19">
        <v>0.61458333333333337</v>
      </c>
      <c r="L2464" s="19">
        <v>0.94791666666666663</v>
      </c>
      <c r="M2464">
        <v>8</v>
      </c>
      <c r="N2464">
        <v>394.99</v>
      </c>
      <c r="O2464">
        <v>64</v>
      </c>
      <c r="P2464">
        <v>76</v>
      </c>
      <c r="Q2464" t="s">
        <v>97</v>
      </c>
      <c r="R2464">
        <v>30</v>
      </c>
      <c r="S2464" s="19">
        <v>0.82291666666666663</v>
      </c>
      <c r="T2464">
        <v>0</v>
      </c>
      <c r="U2464" s="19">
        <v>0.54166666666666663</v>
      </c>
      <c r="V2464" t="s">
        <v>97</v>
      </c>
      <c r="W2464">
        <v>7.5</v>
      </c>
      <c r="X2464" t="s">
        <v>100</v>
      </c>
      <c r="Y2464" t="b">
        <v>0</v>
      </c>
    </row>
    <row r="2465" spans="1:25" x14ac:dyDescent="0.25">
      <c r="A2465" t="s">
        <v>92</v>
      </c>
      <c r="B2465" t="s">
        <v>472</v>
      </c>
      <c r="C2465" t="s">
        <v>306</v>
      </c>
      <c r="D2465" t="s">
        <v>172</v>
      </c>
      <c r="E2465" t="s">
        <v>220</v>
      </c>
      <c r="F2465" t="s">
        <v>97</v>
      </c>
      <c r="G2465">
        <v>15636</v>
      </c>
      <c r="H2465" t="s">
        <v>493</v>
      </c>
      <c r="I2465">
        <v>2</v>
      </c>
      <c r="J2465" t="s">
        <v>114</v>
      </c>
      <c r="K2465" s="19">
        <v>0.61458333333333337</v>
      </c>
      <c r="L2465" s="19">
        <v>0.94791666666666663</v>
      </c>
      <c r="M2465">
        <v>8</v>
      </c>
      <c r="N2465">
        <v>460.82</v>
      </c>
      <c r="O2465">
        <v>64</v>
      </c>
      <c r="P2465">
        <v>76</v>
      </c>
      <c r="Q2465" t="s">
        <v>97</v>
      </c>
      <c r="R2465">
        <v>30</v>
      </c>
      <c r="S2465" s="19">
        <v>0.82291666666666663</v>
      </c>
      <c r="T2465">
        <v>0</v>
      </c>
      <c r="U2465" s="19">
        <v>0.54166666666666663</v>
      </c>
      <c r="V2465" t="s">
        <v>97</v>
      </c>
      <c r="W2465">
        <v>7.5</v>
      </c>
      <c r="X2465" t="s">
        <v>100</v>
      </c>
      <c r="Y2465" t="b">
        <v>0</v>
      </c>
    </row>
    <row r="2466" spans="1:25" x14ac:dyDescent="0.25">
      <c r="A2466" t="s">
        <v>92</v>
      </c>
      <c r="B2466" t="s">
        <v>472</v>
      </c>
      <c r="C2466" t="s">
        <v>306</v>
      </c>
      <c r="D2466" t="s">
        <v>172</v>
      </c>
      <c r="E2466" t="s">
        <v>220</v>
      </c>
      <c r="F2466" t="s">
        <v>97</v>
      </c>
      <c r="G2466">
        <v>15636</v>
      </c>
      <c r="H2466" t="s">
        <v>493</v>
      </c>
      <c r="I2466">
        <v>2</v>
      </c>
      <c r="J2466" t="s">
        <v>102</v>
      </c>
      <c r="K2466" s="19">
        <v>0.61458333333333337</v>
      </c>
      <c r="L2466" s="19">
        <v>0.94791666666666663</v>
      </c>
      <c r="M2466">
        <v>8</v>
      </c>
      <c r="N2466">
        <v>296.24</v>
      </c>
      <c r="O2466">
        <v>64</v>
      </c>
      <c r="P2466">
        <v>76</v>
      </c>
      <c r="Q2466" t="s">
        <v>97</v>
      </c>
      <c r="R2466">
        <v>30</v>
      </c>
      <c r="S2466" s="19">
        <v>0.82291666666666663</v>
      </c>
      <c r="T2466">
        <v>0</v>
      </c>
      <c r="U2466" s="19">
        <v>0.54166666666666663</v>
      </c>
      <c r="V2466" t="s">
        <v>97</v>
      </c>
      <c r="W2466">
        <v>7.5</v>
      </c>
      <c r="X2466" t="s">
        <v>100</v>
      </c>
      <c r="Y2466" t="b">
        <v>0</v>
      </c>
    </row>
    <row r="2467" spans="1:25" x14ac:dyDescent="0.25">
      <c r="A2467" t="s">
        <v>92</v>
      </c>
      <c r="B2467" t="s">
        <v>472</v>
      </c>
      <c r="C2467" t="s">
        <v>306</v>
      </c>
      <c r="D2467" t="s">
        <v>172</v>
      </c>
      <c r="E2467" t="s">
        <v>220</v>
      </c>
      <c r="F2467" t="s">
        <v>97</v>
      </c>
      <c r="G2467">
        <v>15636</v>
      </c>
      <c r="H2467" t="s">
        <v>493</v>
      </c>
      <c r="I2467">
        <v>2</v>
      </c>
      <c r="J2467" t="s">
        <v>103</v>
      </c>
      <c r="K2467" s="19">
        <v>0.61458333333333337</v>
      </c>
      <c r="L2467" s="19">
        <v>0.94791666666666663</v>
      </c>
      <c r="M2467">
        <v>8</v>
      </c>
      <c r="N2467">
        <v>296.24</v>
      </c>
      <c r="O2467">
        <v>64</v>
      </c>
      <c r="P2467">
        <v>76</v>
      </c>
      <c r="Q2467" t="s">
        <v>97</v>
      </c>
      <c r="R2467">
        <v>30</v>
      </c>
      <c r="S2467" s="19">
        <v>0.82291666666666663</v>
      </c>
      <c r="T2467">
        <v>0</v>
      </c>
      <c r="U2467" s="19">
        <v>0.54166666666666663</v>
      </c>
      <c r="V2467" t="s">
        <v>97</v>
      </c>
      <c r="W2467">
        <v>7.5</v>
      </c>
      <c r="X2467" t="s">
        <v>100</v>
      </c>
      <c r="Y2467" t="b">
        <v>0</v>
      </c>
    </row>
    <row r="2468" spans="1:25" x14ac:dyDescent="0.25">
      <c r="A2468" t="s">
        <v>92</v>
      </c>
      <c r="B2468" t="s">
        <v>472</v>
      </c>
      <c r="C2468" t="s">
        <v>306</v>
      </c>
      <c r="D2468" t="s">
        <v>172</v>
      </c>
      <c r="E2468" t="s">
        <v>220</v>
      </c>
      <c r="F2468" t="s">
        <v>97</v>
      </c>
      <c r="G2468">
        <v>15701</v>
      </c>
      <c r="H2468" t="s">
        <v>490</v>
      </c>
      <c r="I2468">
        <v>1</v>
      </c>
      <c r="J2468" t="s">
        <v>105</v>
      </c>
      <c r="K2468" s="19">
        <v>0.61458333333333337</v>
      </c>
      <c r="L2468" s="19">
        <v>0.94791666666666663</v>
      </c>
      <c r="M2468">
        <v>8</v>
      </c>
      <c r="N2468">
        <v>299.7</v>
      </c>
      <c r="O2468">
        <v>30</v>
      </c>
      <c r="P2468">
        <v>76</v>
      </c>
      <c r="Q2468" t="s">
        <v>97</v>
      </c>
      <c r="R2468">
        <v>30</v>
      </c>
      <c r="S2468" s="19">
        <v>0.82291666666666663</v>
      </c>
      <c r="T2468">
        <v>0</v>
      </c>
      <c r="U2468" s="19">
        <v>0.54166666666666663</v>
      </c>
      <c r="V2468" t="s">
        <v>97</v>
      </c>
      <c r="W2468">
        <v>7.5</v>
      </c>
      <c r="X2468" t="s">
        <v>100</v>
      </c>
      <c r="Y2468" t="b">
        <v>0</v>
      </c>
    </row>
    <row r="2469" spans="1:25" x14ac:dyDescent="0.25">
      <c r="A2469" t="s">
        <v>92</v>
      </c>
      <c r="B2469" t="s">
        <v>472</v>
      </c>
      <c r="C2469" t="s">
        <v>306</v>
      </c>
      <c r="D2469" t="s">
        <v>172</v>
      </c>
      <c r="E2469" t="s">
        <v>220</v>
      </c>
      <c r="F2469" t="s">
        <v>97</v>
      </c>
      <c r="G2469">
        <v>15701</v>
      </c>
      <c r="H2469" t="s">
        <v>490</v>
      </c>
      <c r="I2469">
        <v>1</v>
      </c>
      <c r="J2469" t="s">
        <v>103</v>
      </c>
      <c r="K2469" s="19">
        <v>0.61458333333333337</v>
      </c>
      <c r="L2469" s="19">
        <v>0.94791666666666663</v>
      </c>
      <c r="M2469">
        <v>8</v>
      </c>
      <c r="N2469">
        <v>299.7</v>
      </c>
      <c r="O2469">
        <v>30</v>
      </c>
      <c r="P2469">
        <v>76</v>
      </c>
      <c r="Q2469" t="s">
        <v>97</v>
      </c>
      <c r="R2469">
        <v>30</v>
      </c>
      <c r="S2469" s="19">
        <v>0.82291666666666663</v>
      </c>
      <c r="T2469">
        <v>0</v>
      </c>
      <c r="U2469" s="19">
        <v>0.54166666666666663</v>
      </c>
      <c r="V2469" t="s">
        <v>97</v>
      </c>
      <c r="W2469">
        <v>7.5</v>
      </c>
      <c r="X2469" t="s">
        <v>100</v>
      </c>
      <c r="Y2469" t="b">
        <v>0</v>
      </c>
    </row>
    <row r="2470" spans="1:25" x14ac:dyDescent="0.25">
      <c r="A2470" t="s">
        <v>92</v>
      </c>
      <c r="B2470" t="s">
        <v>472</v>
      </c>
      <c r="C2470" t="s">
        <v>306</v>
      </c>
      <c r="D2470" t="s">
        <v>172</v>
      </c>
      <c r="E2470" t="s">
        <v>220</v>
      </c>
      <c r="F2470" t="s">
        <v>97</v>
      </c>
      <c r="G2470">
        <v>21354</v>
      </c>
      <c r="H2470" t="s">
        <v>313</v>
      </c>
      <c r="I2470">
        <v>1</v>
      </c>
      <c r="J2470" t="s">
        <v>99</v>
      </c>
      <c r="K2470" s="19">
        <v>0.61458333333333337</v>
      </c>
      <c r="L2470" s="19">
        <v>0.94791666666666663</v>
      </c>
      <c r="M2470">
        <v>8</v>
      </c>
      <c r="N2470">
        <v>296.24</v>
      </c>
      <c r="O2470">
        <v>56</v>
      </c>
      <c r="P2470">
        <v>76</v>
      </c>
      <c r="Q2470" t="s">
        <v>97</v>
      </c>
      <c r="R2470">
        <v>30</v>
      </c>
      <c r="S2470" s="19">
        <v>0.82291666666666663</v>
      </c>
      <c r="T2470">
        <v>0</v>
      </c>
      <c r="U2470" s="19">
        <v>0.54166666666666663</v>
      </c>
      <c r="V2470" t="s">
        <v>97</v>
      </c>
      <c r="W2470">
        <v>7.5</v>
      </c>
      <c r="X2470" t="s">
        <v>100</v>
      </c>
      <c r="Y2470" t="b">
        <v>0</v>
      </c>
    </row>
    <row r="2471" spans="1:25" x14ac:dyDescent="0.25">
      <c r="A2471" t="s">
        <v>92</v>
      </c>
      <c r="B2471" t="s">
        <v>472</v>
      </c>
      <c r="C2471" t="s">
        <v>306</v>
      </c>
      <c r="D2471" t="s">
        <v>172</v>
      </c>
      <c r="E2471" t="s">
        <v>220</v>
      </c>
      <c r="F2471" t="s">
        <v>97</v>
      </c>
      <c r="G2471">
        <v>21354</v>
      </c>
      <c r="H2471" t="s">
        <v>313</v>
      </c>
      <c r="I2471">
        <v>1</v>
      </c>
      <c r="J2471" t="s">
        <v>113</v>
      </c>
      <c r="K2471" s="19">
        <v>0.61458333333333337</v>
      </c>
      <c r="L2471" s="19">
        <v>0.94791666666666663</v>
      </c>
      <c r="M2471">
        <v>8</v>
      </c>
      <c r="N2471">
        <v>394.99</v>
      </c>
      <c r="O2471">
        <v>56</v>
      </c>
      <c r="P2471">
        <v>76</v>
      </c>
      <c r="Q2471" t="s">
        <v>97</v>
      </c>
      <c r="R2471">
        <v>30</v>
      </c>
      <c r="S2471" s="19">
        <v>0.82291666666666663</v>
      </c>
      <c r="T2471">
        <v>0</v>
      </c>
      <c r="U2471" s="19">
        <v>0.54166666666666663</v>
      </c>
      <c r="V2471" t="s">
        <v>97</v>
      </c>
      <c r="W2471">
        <v>7.5</v>
      </c>
      <c r="X2471" t="s">
        <v>100</v>
      </c>
      <c r="Y2471" t="b">
        <v>0</v>
      </c>
    </row>
    <row r="2472" spans="1:25" x14ac:dyDescent="0.25">
      <c r="A2472" t="s">
        <v>92</v>
      </c>
      <c r="B2472" t="s">
        <v>472</v>
      </c>
      <c r="C2472" t="s">
        <v>306</v>
      </c>
      <c r="D2472" t="s">
        <v>172</v>
      </c>
      <c r="E2472" t="s">
        <v>220</v>
      </c>
      <c r="F2472" t="s">
        <v>97</v>
      </c>
      <c r="G2472">
        <v>21354</v>
      </c>
      <c r="H2472" t="s">
        <v>313</v>
      </c>
      <c r="I2472">
        <v>1</v>
      </c>
      <c r="J2472" t="s">
        <v>114</v>
      </c>
      <c r="K2472" s="19">
        <v>0.61458333333333337</v>
      </c>
      <c r="L2472" s="19">
        <v>0.94791666666666663</v>
      </c>
      <c r="M2472">
        <v>8</v>
      </c>
      <c r="N2472">
        <v>460.82</v>
      </c>
      <c r="O2472">
        <v>56</v>
      </c>
      <c r="P2472">
        <v>76</v>
      </c>
      <c r="Q2472" t="s">
        <v>97</v>
      </c>
      <c r="R2472">
        <v>30</v>
      </c>
      <c r="S2472" s="19">
        <v>0.82291666666666663</v>
      </c>
      <c r="T2472">
        <v>0</v>
      </c>
      <c r="U2472" s="19">
        <v>0.54166666666666663</v>
      </c>
      <c r="V2472" t="s">
        <v>97</v>
      </c>
      <c r="W2472">
        <v>7.5</v>
      </c>
      <c r="X2472" t="s">
        <v>100</v>
      </c>
      <c r="Y2472" t="b">
        <v>0</v>
      </c>
    </row>
    <row r="2473" spans="1:25" x14ac:dyDescent="0.25">
      <c r="A2473" t="s">
        <v>92</v>
      </c>
      <c r="B2473" t="s">
        <v>472</v>
      </c>
      <c r="C2473" t="s">
        <v>306</v>
      </c>
      <c r="D2473" t="s">
        <v>172</v>
      </c>
      <c r="E2473" t="s">
        <v>220</v>
      </c>
      <c r="F2473" t="s">
        <v>97</v>
      </c>
      <c r="G2473">
        <v>21354</v>
      </c>
      <c r="H2473" t="s">
        <v>313</v>
      </c>
      <c r="I2473">
        <v>1</v>
      </c>
      <c r="J2473" t="s">
        <v>101</v>
      </c>
      <c r="K2473" s="19">
        <v>0.61458333333333337</v>
      </c>
      <c r="L2473" s="19">
        <v>0.94791666666666663</v>
      </c>
      <c r="M2473">
        <v>8</v>
      </c>
      <c r="N2473">
        <v>296.24</v>
      </c>
      <c r="O2473">
        <v>56</v>
      </c>
      <c r="P2473">
        <v>76</v>
      </c>
      <c r="Q2473" t="s">
        <v>97</v>
      </c>
      <c r="R2473">
        <v>30</v>
      </c>
      <c r="S2473" s="19">
        <v>0.82291666666666663</v>
      </c>
      <c r="T2473">
        <v>0</v>
      </c>
      <c r="U2473" s="19">
        <v>0.54166666666666663</v>
      </c>
      <c r="V2473" t="s">
        <v>97</v>
      </c>
      <c r="W2473">
        <v>7.5</v>
      </c>
      <c r="X2473" t="s">
        <v>100</v>
      </c>
      <c r="Y2473" t="b">
        <v>0</v>
      </c>
    </row>
    <row r="2474" spans="1:25" x14ac:dyDescent="0.25">
      <c r="A2474" t="s">
        <v>92</v>
      </c>
      <c r="B2474" t="s">
        <v>472</v>
      </c>
      <c r="C2474" t="s">
        <v>306</v>
      </c>
      <c r="D2474" t="s">
        <v>172</v>
      </c>
      <c r="E2474" t="s">
        <v>220</v>
      </c>
      <c r="F2474" t="s">
        <v>97</v>
      </c>
      <c r="G2474">
        <v>21354</v>
      </c>
      <c r="H2474" t="s">
        <v>313</v>
      </c>
      <c r="I2474">
        <v>1</v>
      </c>
      <c r="J2474" t="s">
        <v>102</v>
      </c>
      <c r="K2474" s="19">
        <v>0.61458333333333337</v>
      </c>
      <c r="L2474" s="19">
        <v>0.94791666666666663</v>
      </c>
      <c r="M2474">
        <v>8</v>
      </c>
      <c r="N2474">
        <v>296.24</v>
      </c>
      <c r="O2474">
        <v>56</v>
      </c>
      <c r="P2474">
        <v>76</v>
      </c>
      <c r="Q2474" t="s">
        <v>97</v>
      </c>
      <c r="R2474">
        <v>30</v>
      </c>
      <c r="S2474" s="19">
        <v>0.82291666666666663</v>
      </c>
      <c r="T2474">
        <v>0</v>
      </c>
      <c r="U2474" s="19">
        <v>0.54166666666666663</v>
      </c>
      <c r="V2474" t="s">
        <v>97</v>
      </c>
      <c r="W2474">
        <v>7.5</v>
      </c>
      <c r="X2474" t="s">
        <v>100</v>
      </c>
      <c r="Y2474" t="b">
        <v>0</v>
      </c>
    </row>
    <row r="2475" spans="1:25" x14ac:dyDescent="0.25">
      <c r="A2475" t="s">
        <v>92</v>
      </c>
      <c r="B2475" t="s">
        <v>472</v>
      </c>
      <c r="C2475" t="s">
        <v>306</v>
      </c>
      <c r="D2475" t="s">
        <v>172</v>
      </c>
      <c r="E2475" t="s">
        <v>220</v>
      </c>
      <c r="F2475" t="s">
        <v>97</v>
      </c>
      <c r="G2475">
        <v>21517</v>
      </c>
      <c r="H2475" t="s">
        <v>494</v>
      </c>
      <c r="I2475">
        <v>1</v>
      </c>
      <c r="J2475" t="s">
        <v>113</v>
      </c>
      <c r="K2475" s="19">
        <v>0.625</v>
      </c>
      <c r="L2475" s="19">
        <v>0.875</v>
      </c>
      <c r="M2475">
        <v>6</v>
      </c>
      <c r="N2475">
        <v>289.66000000000003</v>
      </c>
      <c r="O2475">
        <v>30</v>
      </c>
      <c r="P2475">
        <v>76</v>
      </c>
      <c r="Q2475" t="s">
        <v>97</v>
      </c>
      <c r="R2475">
        <v>30</v>
      </c>
      <c r="S2475" s="19">
        <v>0.8125</v>
      </c>
      <c r="T2475">
        <v>0</v>
      </c>
      <c r="U2475" s="19">
        <v>0.54166666666666663</v>
      </c>
      <c r="V2475" t="s">
        <v>97</v>
      </c>
      <c r="W2475">
        <v>5.5</v>
      </c>
      <c r="X2475" t="s">
        <v>100</v>
      </c>
      <c r="Y2475" t="b">
        <v>0</v>
      </c>
    </row>
    <row r="2476" spans="1:25" x14ac:dyDescent="0.25">
      <c r="A2476" t="s">
        <v>92</v>
      </c>
      <c r="B2476" t="s">
        <v>472</v>
      </c>
      <c r="C2476" t="s">
        <v>306</v>
      </c>
      <c r="D2476" t="s">
        <v>172</v>
      </c>
      <c r="E2476" t="s">
        <v>220</v>
      </c>
      <c r="F2476" t="s">
        <v>97</v>
      </c>
      <c r="G2476">
        <v>21517</v>
      </c>
      <c r="H2476" t="s">
        <v>494</v>
      </c>
      <c r="I2476">
        <v>1</v>
      </c>
      <c r="J2476" t="s">
        <v>114</v>
      </c>
      <c r="K2476" s="19">
        <v>0.625</v>
      </c>
      <c r="L2476" s="19">
        <v>0.875</v>
      </c>
      <c r="M2476">
        <v>6</v>
      </c>
      <c r="N2476">
        <v>337.93</v>
      </c>
      <c r="O2476">
        <v>30</v>
      </c>
      <c r="P2476">
        <v>76</v>
      </c>
      <c r="Q2476" t="s">
        <v>97</v>
      </c>
      <c r="R2476">
        <v>30</v>
      </c>
      <c r="S2476" s="19">
        <v>0.8125</v>
      </c>
      <c r="T2476">
        <v>0</v>
      </c>
      <c r="U2476" s="19">
        <v>0.54166666666666663</v>
      </c>
      <c r="V2476" t="s">
        <v>97</v>
      </c>
      <c r="W2476">
        <v>5.5</v>
      </c>
      <c r="X2476" t="s">
        <v>100</v>
      </c>
      <c r="Y2476" t="b">
        <v>0</v>
      </c>
    </row>
    <row r="2477" spans="1:25" x14ac:dyDescent="0.25">
      <c r="A2477" t="s">
        <v>92</v>
      </c>
      <c r="B2477" t="s">
        <v>472</v>
      </c>
      <c r="C2477" t="s">
        <v>306</v>
      </c>
      <c r="D2477" t="s">
        <v>172</v>
      </c>
      <c r="E2477" t="s">
        <v>220</v>
      </c>
      <c r="F2477" t="s">
        <v>97</v>
      </c>
      <c r="G2477">
        <v>21517</v>
      </c>
      <c r="H2477" t="s">
        <v>494</v>
      </c>
      <c r="I2477">
        <v>1</v>
      </c>
      <c r="J2477" t="s">
        <v>101</v>
      </c>
      <c r="K2477" s="19">
        <v>0.625</v>
      </c>
      <c r="L2477" s="19">
        <v>0.875</v>
      </c>
      <c r="M2477">
        <v>6</v>
      </c>
      <c r="N2477">
        <v>217.24</v>
      </c>
      <c r="O2477">
        <v>30</v>
      </c>
      <c r="P2477">
        <v>76</v>
      </c>
      <c r="Q2477" t="s">
        <v>97</v>
      </c>
      <c r="R2477">
        <v>30</v>
      </c>
      <c r="S2477" s="19">
        <v>0.8125</v>
      </c>
      <c r="T2477">
        <v>0</v>
      </c>
      <c r="U2477" s="19">
        <v>0.54166666666666663</v>
      </c>
      <c r="V2477" t="s">
        <v>97</v>
      </c>
      <c r="W2477">
        <v>5.5</v>
      </c>
      <c r="X2477" t="s">
        <v>100</v>
      </c>
      <c r="Y2477" t="b">
        <v>0</v>
      </c>
    </row>
    <row r="2478" spans="1:25" x14ac:dyDescent="0.25">
      <c r="A2478" t="s">
        <v>92</v>
      </c>
      <c r="B2478" t="s">
        <v>472</v>
      </c>
      <c r="C2478" t="s">
        <v>306</v>
      </c>
      <c r="D2478" t="s">
        <v>172</v>
      </c>
      <c r="E2478" t="s">
        <v>220</v>
      </c>
      <c r="F2478" t="s">
        <v>97</v>
      </c>
      <c r="G2478">
        <v>21517</v>
      </c>
      <c r="H2478" t="s">
        <v>494</v>
      </c>
      <c r="I2478">
        <v>1</v>
      </c>
      <c r="J2478" t="s">
        <v>103</v>
      </c>
      <c r="K2478" s="19">
        <v>0.625</v>
      </c>
      <c r="L2478" s="19">
        <v>0.875</v>
      </c>
      <c r="M2478">
        <v>6</v>
      </c>
      <c r="N2478">
        <v>217.24</v>
      </c>
      <c r="O2478">
        <v>30</v>
      </c>
      <c r="P2478">
        <v>76</v>
      </c>
      <c r="Q2478" t="s">
        <v>97</v>
      </c>
      <c r="R2478">
        <v>30</v>
      </c>
      <c r="S2478" s="19">
        <v>0.8125</v>
      </c>
      <c r="T2478">
        <v>0</v>
      </c>
      <c r="U2478" s="19">
        <v>0.54166666666666663</v>
      </c>
      <c r="V2478" t="s">
        <v>97</v>
      </c>
      <c r="W2478">
        <v>5.5</v>
      </c>
      <c r="X2478" t="s">
        <v>100</v>
      </c>
      <c r="Y2478" t="b">
        <v>0</v>
      </c>
    </row>
    <row r="2479" spans="1:25" x14ac:dyDescent="0.25">
      <c r="A2479" t="s">
        <v>92</v>
      </c>
      <c r="B2479" t="s">
        <v>472</v>
      </c>
      <c r="C2479" t="s">
        <v>306</v>
      </c>
      <c r="D2479" t="s">
        <v>172</v>
      </c>
      <c r="E2479" t="s">
        <v>220</v>
      </c>
      <c r="F2479" t="s">
        <v>97</v>
      </c>
      <c r="G2479">
        <v>21517</v>
      </c>
      <c r="H2479" t="s">
        <v>494</v>
      </c>
      <c r="I2479">
        <v>2</v>
      </c>
      <c r="J2479" t="s">
        <v>101</v>
      </c>
      <c r="K2479" s="19">
        <v>0.625</v>
      </c>
      <c r="L2479" s="19">
        <v>0.875</v>
      </c>
      <c r="M2479">
        <v>6</v>
      </c>
      <c r="N2479">
        <v>217.24</v>
      </c>
      <c r="O2479">
        <v>30</v>
      </c>
      <c r="P2479">
        <v>76</v>
      </c>
      <c r="Q2479" t="s">
        <v>97</v>
      </c>
      <c r="R2479">
        <v>30</v>
      </c>
      <c r="S2479" s="19">
        <v>0.8125</v>
      </c>
      <c r="T2479">
        <v>0</v>
      </c>
      <c r="U2479" s="19">
        <v>0.54166666666666663</v>
      </c>
      <c r="V2479" t="s">
        <v>97</v>
      </c>
      <c r="W2479">
        <v>5.5</v>
      </c>
      <c r="X2479" t="s">
        <v>100</v>
      </c>
      <c r="Y2479" t="b">
        <v>0</v>
      </c>
    </row>
    <row r="2480" spans="1:25" x14ac:dyDescent="0.25">
      <c r="A2480" t="s">
        <v>92</v>
      </c>
      <c r="B2480" t="s">
        <v>472</v>
      </c>
      <c r="C2480" t="s">
        <v>306</v>
      </c>
      <c r="D2480" t="s">
        <v>172</v>
      </c>
      <c r="E2480" t="s">
        <v>220</v>
      </c>
      <c r="F2480" t="s">
        <v>97</v>
      </c>
      <c r="G2480">
        <v>21517</v>
      </c>
      <c r="H2480" t="s">
        <v>494</v>
      </c>
      <c r="I2480">
        <v>2</v>
      </c>
      <c r="J2480" t="s">
        <v>103</v>
      </c>
      <c r="K2480" s="19">
        <v>0.625</v>
      </c>
      <c r="L2480" s="19">
        <v>0.875</v>
      </c>
      <c r="M2480">
        <v>6</v>
      </c>
      <c r="N2480">
        <v>217.24</v>
      </c>
      <c r="O2480">
        <v>30</v>
      </c>
      <c r="P2480">
        <v>76</v>
      </c>
      <c r="Q2480" t="s">
        <v>97</v>
      </c>
      <c r="R2480">
        <v>30</v>
      </c>
      <c r="S2480" s="19">
        <v>0.8125</v>
      </c>
      <c r="T2480">
        <v>0</v>
      </c>
      <c r="U2480" s="19">
        <v>0.54166666666666663</v>
      </c>
      <c r="V2480" t="s">
        <v>97</v>
      </c>
      <c r="W2480">
        <v>5.5</v>
      </c>
      <c r="X2480" t="s">
        <v>100</v>
      </c>
      <c r="Y2480" t="b">
        <v>0</v>
      </c>
    </row>
    <row r="2481" spans="1:25" x14ac:dyDescent="0.25">
      <c r="A2481" t="s">
        <v>92</v>
      </c>
      <c r="B2481" t="s">
        <v>472</v>
      </c>
      <c r="C2481" t="s">
        <v>306</v>
      </c>
      <c r="D2481" t="s">
        <v>172</v>
      </c>
      <c r="E2481" t="s">
        <v>220</v>
      </c>
      <c r="F2481" t="s">
        <v>97</v>
      </c>
      <c r="G2481">
        <v>23132</v>
      </c>
      <c r="H2481" t="s">
        <v>476</v>
      </c>
      <c r="I2481">
        <v>1</v>
      </c>
      <c r="J2481" t="s">
        <v>99</v>
      </c>
      <c r="K2481" s="19">
        <v>0.60416666666666663</v>
      </c>
      <c r="L2481" s="19">
        <v>0.95833333333333337</v>
      </c>
      <c r="M2481">
        <v>8.5</v>
      </c>
      <c r="N2481">
        <v>315.99</v>
      </c>
      <c r="O2481">
        <v>76</v>
      </c>
      <c r="P2481">
        <v>76</v>
      </c>
      <c r="Q2481" t="s">
        <v>97</v>
      </c>
      <c r="R2481">
        <v>30</v>
      </c>
      <c r="S2481" s="19">
        <v>0.8125</v>
      </c>
      <c r="T2481">
        <v>0</v>
      </c>
      <c r="U2481" s="19">
        <v>0.54166666666666663</v>
      </c>
      <c r="V2481" t="s">
        <v>97</v>
      </c>
      <c r="W2481">
        <v>8</v>
      </c>
      <c r="X2481" t="s">
        <v>100</v>
      </c>
      <c r="Y2481" t="b">
        <v>0</v>
      </c>
    </row>
    <row r="2482" spans="1:25" x14ac:dyDescent="0.25">
      <c r="A2482" t="s">
        <v>92</v>
      </c>
      <c r="B2482" t="s">
        <v>472</v>
      </c>
      <c r="C2482" t="s">
        <v>306</v>
      </c>
      <c r="D2482" t="s">
        <v>172</v>
      </c>
      <c r="E2482" t="s">
        <v>220</v>
      </c>
      <c r="F2482" t="s">
        <v>97</v>
      </c>
      <c r="G2482">
        <v>23132</v>
      </c>
      <c r="H2482" t="s">
        <v>476</v>
      </c>
      <c r="I2482">
        <v>2</v>
      </c>
      <c r="J2482" t="s">
        <v>99</v>
      </c>
      <c r="K2482" s="19">
        <v>0.60416666666666663</v>
      </c>
      <c r="L2482" s="19">
        <v>0.875</v>
      </c>
      <c r="M2482">
        <v>6.5</v>
      </c>
      <c r="N2482">
        <v>236.99</v>
      </c>
      <c r="O2482">
        <v>76</v>
      </c>
      <c r="P2482">
        <v>76</v>
      </c>
      <c r="Q2482" t="s">
        <v>97</v>
      </c>
      <c r="R2482">
        <v>30</v>
      </c>
      <c r="S2482" s="19">
        <v>0.8125</v>
      </c>
      <c r="T2482">
        <v>0</v>
      </c>
      <c r="U2482" s="19">
        <v>0.54166666666666663</v>
      </c>
      <c r="V2482" t="s">
        <v>97</v>
      </c>
      <c r="W2482">
        <v>6</v>
      </c>
      <c r="X2482" t="s">
        <v>100</v>
      </c>
      <c r="Y2482" t="b">
        <v>0</v>
      </c>
    </row>
    <row r="2483" spans="1:25" x14ac:dyDescent="0.25">
      <c r="A2483" t="s">
        <v>92</v>
      </c>
      <c r="B2483" t="s">
        <v>472</v>
      </c>
      <c r="C2483" t="s">
        <v>306</v>
      </c>
      <c r="D2483" t="s">
        <v>172</v>
      </c>
      <c r="E2483" t="s">
        <v>220</v>
      </c>
      <c r="F2483" t="s">
        <v>97</v>
      </c>
      <c r="G2483">
        <v>23132</v>
      </c>
      <c r="H2483" t="s">
        <v>476</v>
      </c>
      <c r="I2483">
        <v>2</v>
      </c>
      <c r="J2483" t="s">
        <v>101</v>
      </c>
      <c r="K2483" s="19">
        <v>0.60416666666666663</v>
      </c>
      <c r="L2483" s="19">
        <v>0.95833333333333337</v>
      </c>
      <c r="M2483">
        <v>8.5</v>
      </c>
      <c r="N2483">
        <v>315.99</v>
      </c>
      <c r="O2483">
        <v>76</v>
      </c>
      <c r="P2483">
        <v>76</v>
      </c>
      <c r="Q2483" t="s">
        <v>97</v>
      </c>
      <c r="R2483">
        <v>30</v>
      </c>
      <c r="S2483" s="19">
        <v>0.8125</v>
      </c>
      <c r="T2483">
        <v>0</v>
      </c>
      <c r="U2483" s="19">
        <v>0.54166666666666663</v>
      </c>
      <c r="V2483" t="s">
        <v>97</v>
      </c>
      <c r="W2483">
        <v>8</v>
      </c>
      <c r="X2483" t="s">
        <v>100</v>
      </c>
      <c r="Y2483" t="b">
        <v>0</v>
      </c>
    </row>
    <row r="2484" spans="1:25" x14ac:dyDescent="0.25">
      <c r="A2484" t="s">
        <v>92</v>
      </c>
      <c r="B2484" t="s">
        <v>472</v>
      </c>
      <c r="C2484" t="s">
        <v>306</v>
      </c>
      <c r="D2484" t="s">
        <v>172</v>
      </c>
      <c r="E2484" t="s">
        <v>220</v>
      </c>
      <c r="F2484" t="s">
        <v>97</v>
      </c>
      <c r="G2484">
        <v>23132</v>
      </c>
      <c r="H2484" t="s">
        <v>476</v>
      </c>
      <c r="I2484">
        <v>2</v>
      </c>
      <c r="J2484" t="s">
        <v>102</v>
      </c>
      <c r="K2484" s="19">
        <v>0.60416666666666663</v>
      </c>
      <c r="L2484" s="19">
        <v>0.875</v>
      </c>
      <c r="M2484">
        <v>6.5</v>
      </c>
      <c r="N2484">
        <v>236.99</v>
      </c>
      <c r="O2484">
        <v>76</v>
      </c>
      <c r="P2484">
        <v>76</v>
      </c>
      <c r="Q2484" t="s">
        <v>97</v>
      </c>
      <c r="R2484">
        <v>30</v>
      </c>
      <c r="S2484" s="19">
        <v>0.8125</v>
      </c>
      <c r="T2484">
        <v>0</v>
      </c>
      <c r="U2484" s="19">
        <v>0.54166666666666663</v>
      </c>
      <c r="V2484" t="s">
        <v>97</v>
      </c>
      <c r="W2484">
        <v>6</v>
      </c>
      <c r="X2484" t="s">
        <v>100</v>
      </c>
      <c r="Y2484" t="b">
        <v>0</v>
      </c>
    </row>
    <row r="2485" spans="1:25" x14ac:dyDescent="0.25">
      <c r="A2485" t="s">
        <v>92</v>
      </c>
      <c r="B2485" t="s">
        <v>472</v>
      </c>
      <c r="C2485" t="s">
        <v>306</v>
      </c>
      <c r="D2485" t="s">
        <v>172</v>
      </c>
      <c r="E2485" t="s">
        <v>220</v>
      </c>
      <c r="F2485" t="s">
        <v>97</v>
      </c>
      <c r="G2485">
        <v>23132</v>
      </c>
      <c r="H2485" t="s">
        <v>476</v>
      </c>
      <c r="I2485">
        <v>2</v>
      </c>
      <c r="J2485" t="s">
        <v>103</v>
      </c>
      <c r="K2485" s="19">
        <v>0.60416666666666663</v>
      </c>
      <c r="L2485" s="19">
        <v>0.95833333333333337</v>
      </c>
      <c r="M2485">
        <v>8.5</v>
      </c>
      <c r="N2485">
        <v>315.99</v>
      </c>
      <c r="O2485">
        <v>76</v>
      </c>
      <c r="P2485">
        <v>76</v>
      </c>
      <c r="Q2485" t="s">
        <v>97</v>
      </c>
      <c r="R2485">
        <v>30</v>
      </c>
      <c r="S2485" s="19">
        <v>0.8125</v>
      </c>
      <c r="T2485">
        <v>0</v>
      </c>
      <c r="U2485" s="19">
        <v>0.54166666666666663</v>
      </c>
      <c r="V2485" t="s">
        <v>97</v>
      </c>
      <c r="W2485">
        <v>8</v>
      </c>
      <c r="X2485" t="s">
        <v>100</v>
      </c>
      <c r="Y2485" t="b">
        <v>0</v>
      </c>
    </row>
    <row r="2486" spans="1:25" x14ac:dyDescent="0.25">
      <c r="A2486" t="s">
        <v>92</v>
      </c>
      <c r="B2486" t="s">
        <v>472</v>
      </c>
      <c r="C2486" t="s">
        <v>306</v>
      </c>
      <c r="D2486" t="s">
        <v>172</v>
      </c>
      <c r="E2486" t="s">
        <v>220</v>
      </c>
      <c r="F2486" t="s">
        <v>97</v>
      </c>
      <c r="G2486">
        <v>23133</v>
      </c>
      <c r="H2486" t="s">
        <v>477</v>
      </c>
      <c r="I2486">
        <v>1</v>
      </c>
      <c r="J2486" t="s">
        <v>99</v>
      </c>
      <c r="K2486" s="19">
        <v>0.60416666666666663</v>
      </c>
      <c r="L2486" s="19">
        <v>0.95833333333333337</v>
      </c>
      <c r="M2486">
        <v>8.5</v>
      </c>
      <c r="N2486">
        <v>315.99</v>
      </c>
      <c r="O2486">
        <v>76</v>
      </c>
      <c r="P2486">
        <v>76</v>
      </c>
      <c r="Q2486" t="s">
        <v>97</v>
      </c>
      <c r="R2486">
        <v>30</v>
      </c>
      <c r="S2486" s="19">
        <v>0.8125</v>
      </c>
      <c r="T2486">
        <v>0</v>
      </c>
      <c r="U2486" s="19">
        <v>0.54166666666666663</v>
      </c>
      <c r="V2486" t="s">
        <v>97</v>
      </c>
      <c r="W2486">
        <v>8</v>
      </c>
      <c r="X2486" t="s">
        <v>100</v>
      </c>
      <c r="Y2486" t="b">
        <v>0</v>
      </c>
    </row>
    <row r="2487" spans="1:25" x14ac:dyDescent="0.25">
      <c r="A2487" t="s">
        <v>92</v>
      </c>
      <c r="B2487" t="s">
        <v>472</v>
      </c>
      <c r="C2487" t="s">
        <v>306</v>
      </c>
      <c r="D2487" t="s">
        <v>172</v>
      </c>
      <c r="E2487" t="s">
        <v>220</v>
      </c>
      <c r="F2487" t="s">
        <v>97</v>
      </c>
      <c r="G2487">
        <v>23133</v>
      </c>
      <c r="H2487" t="s">
        <v>477</v>
      </c>
      <c r="I2487">
        <v>1</v>
      </c>
      <c r="J2487" t="s">
        <v>113</v>
      </c>
      <c r="K2487" s="19">
        <v>0.60416666666666663</v>
      </c>
      <c r="L2487" s="19">
        <v>0.875</v>
      </c>
      <c r="M2487">
        <v>6.5</v>
      </c>
      <c r="N2487">
        <v>315.99</v>
      </c>
      <c r="O2487">
        <v>76</v>
      </c>
      <c r="P2487">
        <v>76</v>
      </c>
      <c r="Q2487" t="s">
        <v>97</v>
      </c>
      <c r="R2487">
        <v>30</v>
      </c>
      <c r="S2487" s="19">
        <v>0.8125</v>
      </c>
      <c r="T2487">
        <v>0</v>
      </c>
      <c r="U2487" s="19">
        <v>0.54166666666666663</v>
      </c>
      <c r="V2487" t="s">
        <v>97</v>
      </c>
      <c r="W2487">
        <v>6</v>
      </c>
      <c r="X2487" t="s">
        <v>100</v>
      </c>
      <c r="Y2487" t="b">
        <v>0</v>
      </c>
    </row>
    <row r="2488" spans="1:25" x14ac:dyDescent="0.25">
      <c r="A2488" t="s">
        <v>92</v>
      </c>
      <c r="B2488" t="s">
        <v>472</v>
      </c>
      <c r="C2488" t="s">
        <v>306</v>
      </c>
      <c r="D2488" t="s">
        <v>172</v>
      </c>
      <c r="E2488" t="s">
        <v>220</v>
      </c>
      <c r="F2488" t="s">
        <v>97</v>
      </c>
      <c r="G2488">
        <v>23133</v>
      </c>
      <c r="H2488" t="s">
        <v>477</v>
      </c>
      <c r="I2488">
        <v>1</v>
      </c>
      <c r="J2488" t="s">
        <v>114</v>
      </c>
      <c r="K2488" s="19">
        <v>0.60416666666666663</v>
      </c>
      <c r="L2488" s="19">
        <v>0.875</v>
      </c>
      <c r="M2488">
        <v>6.5</v>
      </c>
      <c r="N2488">
        <v>368.65</v>
      </c>
      <c r="O2488">
        <v>76</v>
      </c>
      <c r="P2488">
        <v>76</v>
      </c>
      <c r="Q2488" t="s">
        <v>97</v>
      </c>
      <c r="R2488">
        <v>30</v>
      </c>
      <c r="S2488" s="19">
        <v>0.8125</v>
      </c>
      <c r="T2488">
        <v>0</v>
      </c>
      <c r="U2488" s="19">
        <v>0.54166666666666663</v>
      </c>
      <c r="V2488" t="s">
        <v>97</v>
      </c>
      <c r="W2488">
        <v>6</v>
      </c>
      <c r="X2488" t="s">
        <v>100</v>
      </c>
      <c r="Y2488" t="b">
        <v>0</v>
      </c>
    </row>
    <row r="2489" spans="1:25" x14ac:dyDescent="0.25">
      <c r="A2489" t="s">
        <v>92</v>
      </c>
      <c r="B2489" t="s">
        <v>472</v>
      </c>
      <c r="C2489" t="s">
        <v>306</v>
      </c>
      <c r="D2489" t="s">
        <v>172</v>
      </c>
      <c r="E2489" t="s">
        <v>220</v>
      </c>
      <c r="F2489" t="s">
        <v>97</v>
      </c>
      <c r="G2489">
        <v>23133</v>
      </c>
      <c r="H2489" t="s">
        <v>477</v>
      </c>
      <c r="I2489">
        <v>2</v>
      </c>
      <c r="J2489" t="s">
        <v>99</v>
      </c>
      <c r="K2489" s="19">
        <v>0.60416666666666663</v>
      </c>
      <c r="L2489" s="19">
        <v>0.95833333333333337</v>
      </c>
      <c r="M2489">
        <v>8.5</v>
      </c>
      <c r="N2489">
        <v>315.99</v>
      </c>
      <c r="O2489">
        <v>76</v>
      </c>
      <c r="P2489">
        <v>76</v>
      </c>
      <c r="Q2489" t="s">
        <v>97</v>
      </c>
      <c r="R2489">
        <v>30</v>
      </c>
      <c r="S2489" s="19">
        <v>0.8125</v>
      </c>
      <c r="T2489">
        <v>0</v>
      </c>
      <c r="U2489" s="19">
        <v>0.54166666666666663</v>
      </c>
      <c r="V2489" t="s">
        <v>97</v>
      </c>
      <c r="W2489">
        <v>8</v>
      </c>
      <c r="X2489" t="s">
        <v>100</v>
      </c>
      <c r="Y2489" t="b">
        <v>0</v>
      </c>
    </row>
    <row r="2490" spans="1:25" x14ac:dyDescent="0.25">
      <c r="A2490" t="s">
        <v>92</v>
      </c>
      <c r="B2490" t="s">
        <v>472</v>
      </c>
      <c r="C2490" t="s">
        <v>306</v>
      </c>
      <c r="D2490" t="s">
        <v>172</v>
      </c>
      <c r="E2490" t="s">
        <v>220</v>
      </c>
      <c r="F2490" t="s">
        <v>97</v>
      </c>
      <c r="G2490">
        <v>23867</v>
      </c>
      <c r="H2490" t="s">
        <v>478</v>
      </c>
      <c r="I2490">
        <v>1</v>
      </c>
      <c r="J2490" t="s">
        <v>105</v>
      </c>
      <c r="K2490" s="19">
        <v>0.60416666666666663</v>
      </c>
      <c r="L2490" s="19">
        <v>0.875</v>
      </c>
      <c r="M2490">
        <v>6.5</v>
      </c>
      <c r="N2490">
        <v>236.99</v>
      </c>
      <c r="O2490">
        <v>76</v>
      </c>
      <c r="P2490">
        <v>76</v>
      </c>
      <c r="Q2490" t="s">
        <v>97</v>
      </c>
      <c r="R2490">
        <v>30</v>
      </c>
      <c r="S2490" s="19">
        <v>0.8125</v>
      </c>
      <c r="T2490">
        <v>0</v>
      </c>
      <c r="U2490" s="19">
        <v>0.54166666666666663</v>
      </c>
      <c r="V2490" t="s">
        <v>97</v>
      </c>
      <c r="W2490">
        <v>6</v>
      </c>
      <c r="X2490" t="s">
        <v>100</v>
      </c>
      <c r="Y2490" t="b">
        <v>0</v>
      </c>
    </row>
    <row r="2491" spans="1:25" x14ac:dyDescent="0.25">
      <c r="A2491" t="s">
        <v>92</v>
      </c>
      <c r="B2491" t="s">
        <v>472</v>
      </c>
      <c r="C2491" t="s">
        <v>306</v>
      </c>
      <c r="D2491" t="s">
        <v>172</v>
      </c>
      <c r="E2491" t="s">
        <v>220</v>
      </c>
      <c r="F2491" t="s">
        <v>97</v>
      </c>
      <c r="G2491">
        <v>23867</v>
      </c>
      <c r="H2491" t="s">
        <v>478</v>
      </c>
      <c r="I2491">
        <v>1</v>
      </c>
      <c r="J2491" t="s">
        <v>101</v>
      </c>
      <c r="K2491" s="19">
        <v>0.60416666666666663</v>
      </c>
      <c r="L2491" s="19">
        <v>0.95833333333333337</v>
      </c>
      <c r="M2491">
        <v>8.5</v>
      </c>
      <c r="N2491">
        <v>315.99</v>
      </c>
      <c r="O2491">
        <v>76</v>
      </c>
      <c r="P2491">
        <v>76</v>
      </c>
      <c r="Q2491" t="s">
        <v>97</v>
      </c>
      <c r="R2491">
        <v>30</v>
      </c>
      <c r="S2491" s="19">
        <v>0.8125</v>
      </c>
      <c r="T2491">
        <v>0</v>
      </c>
      <c r="U2491" s="19">
        <v>0.54166666666666663</v>
      </c>
      <c r="V2491" t="s">
        <v>97</v>
      </c>
      <c r="W2491">
        <v>8</v>
      </c>
      <c r="X2491" t="s">
        <v>100</v>
      </c>
      <c r="Y2491" t="b">
        <v>0</v>
      </c>
    </row>
    <row r="2492" spans="1:25" x14ac:dyDescent="0.25">
      <c r="A2492" t="s">
        <v>92</v>
      </c>
      <c r="B2492" t="s">
        <v>472</v>
      </c>
      <c r="C2492" t="s">
        <v>306</v>
      </c>
      <c r="D2492" t="s">
        <v>172</v>
      </c>
      <c r="E2492" t="s">
        <v>220</v>
      </c>
      <c r="F2492" t="s">
        <v>97</v>
      </c>
      <c r="G2492">
        <v>23867</v>
      </c>
      <c r="H2492" t="s">
        <v>478</v>
      </c>
      <c r="I2492">
        <v>2</v>
      </c>
      <c r="J2492" t="s">
        <v>105</v>
      </c>
      <c r="K2492" s="19">
        <v>0.60416666666666663</v>
      </c>
      <c r="L2492" s="19">
        <v>0.95833333333333337</v>
      </c>
      <c r="M2492">
        <v>8.5</v>
      </c>
      <c r="N2492">
        <v>315.99</v>
      </c>
      <c r="O2492">
        <v>76</v>
      </c>
      <c r="P2492">
        <v>76</v>
      </c>
      <c r="Q2492" t="s">
        <v>97</v>
      </c>
      <c r="R2492">
        <v>30</v>
      </c>
      <c r="S2492" s="19">
        <v>0.8125</v>
      </c>
      <c r="T2492">
        <v>0</v>
      </c>
      <c r="U2492" s="19">
        <v>0.54166666666666663</v>
      </c>
      <c r="V2492" t="s">
        <v>97</v>
      </c>
      <c r="W2492">
        <v>8</v>
      </c>
      <c r="X2492" t="s">
        <v>100</v>
      </c>
      <c r="Y2492" t="b">
        <v>0</v>
      </c>
    </row>
    <row r="2493" spans="1:25" x14ac:dyDescent="0.25">
      <c r="A2493" t="s">
        <v>92</v>
      </c>
      <c r="B2493" t="s">
        <v>472</v>
      </c>
      <c r="C2493" t="s">
        <v>306</v>
      </c>
      <c r="D2493" t="s">
        <v>172</v>
      </c>
      <c r="E2493" t="s">
        <v>220</v>
      </c>
      <c r="F2493" t="s">
        <v>97</v>
      </c>
      <c r="G2493">
        <v>23867</v>
      </c>
      <c r="H2493" t="s">
        <v>478</v>
      </c>
      <c r="I2493">
        <v>2</v>
      </c>
      <c r="J2493" t="s">
        <v>113</v>
      </c>
      <c r="K2493" s="19">
        <v>0.60416666666666663</v>
      </c>
      <c r="L2493" s="19">
        <v>0.95833333333333337</v>
      </c>
      <c r="M2493">
        <v>8.5</v>
      </c>
      <c r="N2493">
        <v>702.2</v>
      </c>
      <c r="O2493">
        <v>76</v>
      </c>
      <c r="P2493">
        <v>76</v>
      </c>
      <c r="Q2493" t="s">
        <v>97</v>
      </c>
      <c r="R2493">
        <v>30</v>
      </c>
      <c r="S2493" s="19">
        <v>0.8125</v>
      </c>
      <c r="T2493">
        <v>0</v>
      </c>
      <c r="U2493" s="19">
        <v>0.54166666666666663</v>
      </c>
      <c r="V2493" t="s">
        <v>97</v>
      </c>
      <c r="W2493">
        <v>8</v>
      </c>
      <c r="X2493" t="s">
        <v>100</v>
      </c>
      <c r="Y2493" t="b">
        <v>0</v>
      </c>
    </row>
    <row r="2494" spans="1:25" x14ac:dyDescent="0.25">
      <c r="A2494" t="s">
        <v>92</v>
      </c>
      <c r="B2494" t="s">
        <v>472</v>
      </c>
      <c r="C2494" t="s">
        <v>306</v>
      </c>
      <c r="D2494" t="s">
        <v>172</v>
      </c>
      <c r="E2494" t="s">
        <v>220</v>
      </c>
      <c r="F2494" t="s">
        <v>97</v>
      </c>
      <c r="G2494">
        <v>23867</v>
      </c>
      <c r="H2494" t="s">
        <v>478</v>
      </c>
      <c r="I2494">
        <v>2</v>
      </c>
      <c r="J2494" t="s">
        <v>114</v>
      </c>
      <c r="K2494" s="19">
        <v>0.60416666666666663</v>
      </c>
      <c r="L2494" s="19">
        <v>0.95833333333333337</v>
      </c>
      <c r="M2494">
        <v>8.5</v>
      </c>
      <c r="N2494">
        <v>491.54</v>
      </c>
      <c r="O2494">
        <v>76</v>
      </c>
      <c r="P2494">
        <v>76</v>
      </c>
      <c r="Q2494" t="s">
        <v>97</v>
      </c>
      <c r="R2494">
        <v>30</v>
      </c>
      <c r="S2494" s="19">
        <v>0.8125</v>
      </c>
      <c r="T2494">
        <v>0</v>
      </c>
      <c r="U2494" s="19">
        <v>0.54166666666666663</v>
      </c>
      <c r="V2494" t="s">
        <v>97</v>
      </c>
      <c r="W2494">
        <v>8</v>
      </c>
      <c r="X2494" t="s">
        <v>100</v>
      </c>
      <c r="Y2494" t="b">
        <v>0</v>
      </c>
    </row>
    <row r="2495" spans="1:25" x14ac:dyDescent="0.25">
      <c r="A2495" t="s">
        <v>92</v>
      </c>
      <c r="B2495" t="s">
        <v>472</v>
      </c>
      <c r="C2495" t="s">
        <v>306</v>
      </c>
      <c r="D2495" t="s">
        <v>172</v>
      </c>
      <c r="E2495" t="s">
        <v>220</v>
      </c>
      <c r="F2495" t="s">
        <v>97</v>
      </c>
      <c r="G2495">
        <v>23867</v>
      </c>
      <c r="H2495" t="s">
        <v>478</v>
      </c>
      <c r="I2495">
        <v>2</v>
      </c>
      <c r="J2495" t="s">
        <v>103</v>
      </c>
      <c r="K2495" s="19">
        <v>0.60416666666666663</v>
      </c>
      <c r="L2495" s="19">
        <v>0.875</v>
      </c>
      <c r="M2495">
        <v>6.5</v>
      </c>
      <c r="N2495">
        <v>236.99</v>
      </c>
      <c r="O2495">
        <v>76</v>
      </c>
      <c r="P2495">
        <v>76</v>
      </c>
      <c r="Q2495" t="s">
        <v>97</v>
      </c>
      <c r="R2495">
        <v>30</v>
      </c>
      <c r="S2495" s="19">
        <v>0.8125</v>
      </c>
      <c r="T2495">
        <v>0</v>
      </c>
      <c r="U2495" s="19">
        <v>0.54166666666666663</v>
      </c>
      <c r="V2495" t="s">
        <v>97</v>
      </c>
      <c r="W2495">
        <v>6</v>
      </c>
      <c r="X2495" t="s">
        <v>100</v>
      </c>
      <c r="Y2495" t="b">
        <v>0</v>
      </c>
    </row>
    <row r="2496" spans="1:25" x14ac:dyDescent="0.25">
      <c r="A2496" t="s">
        <v>92</v>
      </c>
      <c r="B2496" t="s">
        <v>472</v>
      </c>
      <c r="C2496" t="s">
        <v>306</v>
      </c>
      <c r="D2496" t="s">
        <v>172</v>
      </c>
      <c r="E2496" t="s">
        <v>220</v>
      </c>
      <c r="F2496" t="s">
        <v>97</v>
      </c>
      <c r="G2496">
        <v>23868</v>
      </c>
      <c r="H2496" t="s">
        <v>479</v>
      </c>
      <c r="I2496">
        <v>1</v>
      </c>
      <c r="J2496" t="s">
        <v>105</v>
      </c>
      <c r="K2496" s="19">
        <v>0.60416666666666663</v>
      </c>
      <c r="L2496" s="19">
        <v>0.95833333333333337</v>
      </c>
      <c r="M2496">
        <v>8.5</v>
      </c>
      <c r="N2496">
        <v>315.99</v>
      </c>
      <c r="O2496">
        <v>76</v>
      </c>
      <c r="P2496">
        <v>76</v>
      </c>
      <c r="Q2496" t="s">
        <v>97</v>
      </c>
      <c r="R2496">
        <v>30</v>
      </c>
      <c r="S2496" s="19">
        <v>0.8125</v>
      </c>
      <c r="T2496">
        <v>0</v>
      </c>
      <c r="U2496" s="19">
        <v>0.54166666666666663</v>
      </c>
      <c r="V2496" t="s">
        <v>97</v>
      </c>
      <c r="W2496">
        <v>8</v>
      </c>
      <c r="X2496" t="s">
        <v>100</v>
      </c>
      <c r="Y2496" t="b">
        <v>0</v>
      </c>
    </row>
    <row r="2497" spans="1:25" x14ac:dyDescent="0.25">
      <c r="A2497" t="s">
        <v>92</v>
      </c>
      <c r="B2497" t="s">
        <v>472</v>
      </c>
      <c r="C2497" t="s">
        <v>306</v>
      </c>
      <c r="D2497" t="s">
        <v>172</v>
      </c>
      <c r="E2497" t="s">
        <v>220</v>
      </c>
      <c r="F2497" t="s">
        <v>97</v>
      </c>
      <c r="G2497">
        <v>23868</v>
      </c>
      <c r="H2497" t="s">
        <v>479</v>
      </c>
      <c r="I2497">
        <v>1</v>
      </c>
      <c r="J2497" t="s">
        <v>113</v>
      </c>
      <c r="K2497" s="19">
        <v>0.60416666666666663</v>
      </c>
      <c r="L2497" s="19">
        <v>0.95833333333333337</v>
      </c>
      <c r="M2497">
        <v>8.5</v>
      </c>
      <c r="N2497">
        <v>421.32</v>
      </c>
      <c r="O2497">
        <v>76</v>
      </c>
      <c r="P2497">
        <v>76</v>
      </c>
      <c r="Q2497" t="s">
        <v>97</v>
      </c>
      <c r="R2497">
        <v>30</v>
      </c>
      <c r="S2497" s="19">
        <v>0.8125</v>
      </c>
      <c r="T2497">
        <v>0</v>
      </c>
      <c r="U2497" s="19">
        <v>0.54166666666666663</v>
      </c>
      <c r="V2497" t="s">
        <v>97</v>
      </c>
      <c r="W2497">
        <v>8</v>
      </c>
      <c r="X2497" t="s">
        <v>100</v>
      </c>
      <c r="Y2497" t="b">
        <v>0</v>
      </c>
    </row>
    <row r="2498" spans="1:25" x14ac:dyDescent="0.25">
      <c r="A2498" t="s">
        <v>92</v>
      </c>
      <c r="B2498" t="s">
        <v>472</v>
      </c>
      <c r="C2498" t="s">
        <v>306</v>
      </c>
      <c r="D2498" t="s">
        <v>172</v>
      </c>
      <c r="E2498" t="s">
        <v>220</v>
      </c>
      <c r="F2498" t="s">
        <v>97</v>
      </c>
      <c r="G2498">
        <v>23868</v>
      </c>
      <c r="H2498" t="s">
        <v>479</v>
      </c>
      <c r="I2498">
        <v>1</v>
      </c>
      <c r="J2498" t="s">
        <v>114</v>
      </c>
      <c r="K2498" s="19">
        <v>0.60416666666666663</v>
      </c>
      <c r="L2498" s="19">
        <v>0.95833333333333337</v>
      </c>
      <c r="M2498">
        <v>8.5</v>
      </c>
      <c r="N2498">
        <v>491.54</v>
      </c>
      <c r="O2498">
        <v>76</v>
      </c>
      <c r="P2498">
        <v>76</v>
      </c>
      <c r="Q2498" t="s">
        <v>97</v>
      </c>
      <c r="R2498">
        <v>30</v>
      </c>
      <c r="S2498" s="19">
        <v>0.8125</v>
      </c>
      <c r="T2498">
        <v>0</v>
      </c>
      <c r="U2498" s="19">
        <v>0.54166666666666663</v>
      </c>
      <c r="V2498" t="s">
        <v>97</v>
      </c>
      <c r="W2498">
        <v>8</v>
      </c>
      <c r="X2498" t="s">
        <v>100</v>
      </c>
      <c r="Y2498" t="b">
        <v>0</v>
      </c>
    </row>
    <row r="2499" spans="1:25" x14ac:dyDescent="0.25">
      <c r="A2499" t="s">
        <v>92</v>
      </c>
      <c r="B2499" t="s">
        <v>472</v>
      </c>
      <c r="C2499" t="s">
        <v>306</v>
      </c>
      <c r="D2499" t="s">
        <v>172</v>
      </c>
      <c r="E2499" t="s">
        <v>220</v>
      </c>
      <c r="F2499" t="s">
        <v>97</v>
      </c>
      <c r="G2499">
        <v>23868</v>
      </c>
      <c r="H2499" t="s">
        <v>479</v>
      </c>
      <c r="I2499">
        <v>2</v>
      </c>
      <c r="J2499" t="s">
        <v>113</v>
      </c>
      <c r="K2499" s="19">
        <v>0.60416666666666663</v>
      </c>
      <c r="L2499" s="19">
        <v>0.875</v>
      </c>
      <c r="M2499">
        <v>6.5</v>
      </c>
      <c r="N2499">
        <v>526.65</v>
      </c>
      <c r="O2499">
        <v>76</v>
      </c>
      <c r="P2499">
        <v>76</v>
      </c>
      <c r="Q2499" t="s">
        <v>97</v>
      </c>
      <c r="R2499">
        <v>30</v>
      </c>
      <c r="S2499" s="19">
        <v>0.8125</v>
      </c>
      <c r="T2499">
        <v>0</v>
      </c>
      <c r="U2499" s="19">
        <v>0.54166666666666663</v>
      </c>
      <c r="V2499" t="s">
        <v>97</v>
      </c>
      <c r="W2499">
        <v>6</v>
      </c>
      <c r="X2499" t="s">
        <v>100</v>
      </c>
      <c r="Y2499" t="b">
        <v>0</v>
      </c>
    </row>
    <row r="2500" spans="1:25" x14ac:dyDescent="0.25">
      <c r="A2500" t="s">
        <v>92</v>
      </c>
      <c r="B2500" t="s">
        <v>472</v>
      </c>
      <c r="C2500" t="s">
        <v>306</v>
      </c>
      <c r="D2500" t="s">
        <v>172</v>
      </c>
      <c r="E2500" t="s">
        <v>220</v>
      </c>
      <c r="F2500" t="s">
        <v>97</v>
      </c>
      <c r="G2500">
        <v>23868</v>
      </c>
      <c r="H2500" t="s">
        <v>479</v>
      </c>
      <c r="I2500">
        <v>2</v>
      </c>
      <c r="J2500" t="s">
        <v>114</v>
      </c>
      <c r="K2500" s="19">
        <v>0.60416666666666663</v>
      </c>
      <c r="L2500" s="19">
        <v>0.875</v>
      </c>
      <c r="M2500">
        <v>6.5</v>
      </c>
      <c r="N2500">
        <v>368.65</v>
      </c>
      <c r="O2500">
        <v>76</v>
      </c>
      <c r="P2500">
        <v>76</v>
      </c>
      <c r="Q2500" t="s">
        <v>97</v>
      </c>
      <c r="R2500">
        <v>30</v>
      </c>
      <c r="S2500" s="19">
        <v>0.8125</v>
      </c>
      <c r="T2500">
        <v>0</v>
      </c>
      <c r="U2500" s="19">
        <v>0.54166666666666663</v>
      </c>
      <c r="V2500" t="s">
        <v>97</v>
      </c>
      <c r="W2500">
        <v>6</v>
      </c>
      <c r="X2500" t="s">
        <v>100</v>
      </c>
      <c r="Y2500" t="b">
        <v>0</v>
      </c>
    </row>
    <row r="2501" spans="1:25" x14ac:dyDescent="0.25">
      <c r="A2501" t="s">
        <v>92</v>
      </c>
      <c r="B2501" t="s">
        <v>472</v>
      </c>
      <c r="C2501" t="s">
        <v>306</v>
      </c>
      <c r="D2501" t="s">
        <v>172</v>
      </c>
      <c r="E2501" t="s">
        <v>220</v>
      </c>
      <c r="F2501" t="s">
        <v>97</v>
      </c>
      <c r="G2501">
        <v>24056</v>
      </c>
      <c r="H2501" t="s">
        <v>491</v>
      </c>
      <c r="I2501">
        <v>2</v>
      </c>
      <c r="J2501" t="s">
        <v>99</v>
      </c>
      <c r="K2501" s="19">
        <v>0.60416666666666663</v>
      </c>
      <c r="L2501" s="19">
        <v>0.875</v>
      </c>
      <c r="M2501">
        <v>6.5</v>
      </c>
      <c r="N2501">
        <v>225.11</v>
      </c>
      <c r="O2501">
        <v>76</v>
      </c>
      <c r="P2501">
        <v>76</v>
      </c>
      <c r="Q2501" t="s">
        <v>97</v>
      </c>
      <c r="R2501">
        <v>30</v>
      </c>
      <c r="S2501" s="19">
        <v>0.8125</v>
      </c>
      <c r="T2501">
        <v>0</v>
      </c>
      <c r="U2501" s="19">
        <v>0.54166666666666663</v>
      </c>
      <c r="V2501" t="s">
        <v>97</v>
      </c>
      <c r="W2501">
        <v>6</v>
      </c>
      <c r="X2501" t="s">
        <v>100</v>
      </c>
      <c r="Y2501" t="b">
        <v>0</v>
      </c>
    </row>
    <row r="2502" spans="1:25" x14ac:dyDescent="0.25">
      <c r="A2502" t="s">
        <v>92</v>
      </c>
      <c r="B2502" t="s">
        <v>472</v>
      </c>
      <c r="C2502" t="s">
        <v>306</v>
      </c>
      <c r="D2502" t="s">
        <v>172</v>
      </c>
      <c r="E2502" t="s">
        <v>220</v>
      </c>
      <c r="F2502" t="s">
        <v>97</v>
      </c>
      <c r="G2502">
        <v>24056</v>
      </c>
      <c r="H2502" t="s">
        <v>491</v>
      </c>
      <c r="I2502">
        <v>2</v>
      </c>
      <c r="J2502" t="s">
        <v>102</v>
      </c>
      <c r="K2502" s="19">
        <v>0.60416666666666663</v>
      </c>
      <c r="L2502" s="19">
        <v>0.875</v>
      </c>
      <c r="M2502">
        <v>6.5</v>
      </c>
      <c r="N2502">
        <v>225.11</v>
      </c>
      <c r="O2502">
        <v>76</v>
      </c>
      <c r="P2502">
        <v>76</v>
      </c>
      <c r="Q2502" t="s">
        <v>97</v>
      </c>
      <c r="R2502">
        <v>30</v>
      </c>
      <c r="S2502" s="19">
        <v>0.8125</v>
      </c>
      <c r="T2502">
        <v>0</v>
      </c>
      <c r="U2502" s="19">
        <v>0.54166666666666663</v>
      </c>
      <c r="V2502" t="s">
        <v>97</v>
      </c>
      <c r="W2502">
        <v>6</v>
      </c>
      <c r="X2502" t="s">
        <v>100</v>
      </c>
      <c r="Y2502" t="b">
        <v>0</v>
      </c>
    </row>
    <row r="2503" spans="1:25" x14ac:dyDescent="0.25">
      <c r="A2503" t="s">
        <v>92</v>
      </c>
      <c r="B2503" t="s">
        <v>472</v>
      </c>
      <c r="C2503" t="s">
        <v>306</v>
      </c>
      <c r="D2503" t="s">
        <v>172</v>
      </c>
      <c r="E2503" t="s">
        <v>220</v>
      </c>
      <c r="F2503" t="s">
        <v>97</v>
      </c>
      <c r="G2503">
        <v>24648</v>
      </c>
      <c r="H2503" t="s">
        <v>433</v>
      </c>
      <c r="I2503">
        <v>2</v>
      </c>
      <c r="J2503" t="s">
        <v>105</v>
      </c>
      <c r="K2503" s="19">
        <v>0.61458333333333337</v>
      </c>
      <c r="L2503" s="19">
        <v>0.94791666666666663</v>
      </c>
      <c r="M2503">
        <v>8</v>
      </c>
      <c r="N2503">
        <v>299.7</v>
      </c>
      <c r="O2503">
        <v>76</v>
      </c>
      <c r="P2503">
        <v>76</v>
      </c>
      <c r="Q2503" t="s">
        <v>97</v>
      </c>
      <c r="R2503">
        <v>30</v>
      </c>
      <c r="S2503" s="19">
        <v>0.82291666666666663</v>
      </c>
      <c r="T2503">
        <v>0</v>
      </c>
      <c r="U2503" s="19">
        <v>0.54166666666666663</v>
      </c>
      <c r="V2503" t="s">
        <v>97</v>
      </c>
      <c r="W2503">
        <v>7.5</v>
      </c>
      <c r="X2503" t="s">
        <v>100</v>
      </c>
      <c r="Y2503" t="b">
        <v>0</v>
      </c>
    </row>
    <row r="2504" spans="1:25" x14ac:dyDescent="0.25">
      <c r="A2504" t="s">
        <v>92</v>
      </c>
      <c r="B2504" t="s">
        <v>472</v>
      </c>
      <c r="C2504" t="s">
        <v>306</v>
      </c>
      <c r="D2504" t="s">
        <v>172</v>
      </c>
      <c r="E2504" t="s">
        <v>220</v>
      </c>
      <c r="F2504" t="s">
        <v>97</v>
      </c>
      <c r="G2504">
        <v>24648</v>
      </c>
      <c r="H2504" t="s">
        <v>433</v>
      </c>
      <c r="I2504">
        <v>2</v>
      </c>
      <c r="J2504" t="s">
        <v>99</v>
      </c>
      <c r="K2504" s="19">
        <v>0.61458333333333337</v>
      </c>
      <c r="L2504" s="19">
        <v>0.94791666666666663</v>
      </c>
      <c r="M2504">
        <v>8</v>
      </c>
      <c r="N2504">
        <v>299.7</v>
      </c>
      <c r="O2504">
        <v>76</v>
      </c>
      <c r="P2504">
        <v>76</v>
      </c>
      <c r="Q2504" t="s">
        <v>97</v>
      </c>
      <c r="R2504">
        <v>30</v>
      </c>
      <c r="S2504" s="19">
        <v>0.82291666666666663</v>
      </c>
      <c r="T2504">
        <v>0</v>
      </c>
      <c r="U2504" s="19">
        <v>0.54166666666666663</v>
      </c>
      <c r="V2504" t="s">
        <v>97</v>
      </c>
      <c r="W2504">
        <v>7.5</v>
      </c>
      <c r="X2504" t="s">
        <v>100</v>
      </c>
      <c r="Y2504" t="b">
        <v>0</v>
      </c>
    </row>
    <row r="2505" spans="1:25" x14ac:dyDescent="0.25">
      <c r="A2505" t="s">
        <v>92</v>
      </c>
      <c r="B2505" t="s">
        <v>472</v>
      </c>
      <c r="C2505" t="s">
        <v>306</v>
      </c>
      <c r="D2505" t="s">
        <v>172</v>
      </c>
      <c r="E2505" t="s">
        <v>220</v>
      </c>
      <c r="F2505" t="s">
        <v>97</v>
      </c>
      <c r="G2505">
        <v>24648</v>
      </c>
      <c r="H2505" t="s">
        <v>433</v>
      </c>
      <c r="I2505">
        <v>2</v>
      </c>
      <c r="J2505" t="s">
        <v>113</v>
      </c>
      <c r="K2505" s="19">
        <v>0.61458333333333337</v>
      </c>
      <c r="L2505" s="19">
        <v>0.94791666666666663</v>
      </c>
      <c r="M2505">
        <v>8</v>
      </c>
      <c r="N2505">
        <v>666</v>
      </c>
      <c r="O2505">
        <v>76</v>
      </c>
      <c r="P2505">
        <v>76</v>
      </c>
      <c r="Q2505" t="s">
        <v>97</v>
      </c>
      <c r="R2505">
        <v>30</v>
      </c>
      <c r="S2505" s="19">
        <v>0.82291666666666663</v>
      </c>
      <c r="T2505">
        <v>0</v>
      </c>
      <c r="U2505" s="19">
        <v>0.54166666666666663</v>
      </c>
      <c r="V2505" t="s">
        <v>97</v>
      </c>
      <c r="W2505">
        <v>7.5</v>
      </c>
      <c r="X2505" t="s">
        <v>100</v>
      </c>
      <c r="Y2505" t="b">
        <v>0</v>
      </c>
    </row>
    <row r="2506" spans="1:25" x14ac:dyDescent="0.25">
      <c r="A2506" t="s">
        <v>92</v>
      </c>
      <c r="B2506" t="s">
        <v>472</v>
      </c>
      <c r="C2506" t="s">
        <v>306</v>
      </c>
      <c r="D2506" t="s">
        <v>172</v>
      </c>
      <c r="E2506" t="s">
        <v>220</v>
      </c>
      <c r="F2506" t="s">
        <v>97</v>
      </c>
      <c r="G2506">
        <v>24648</v>
      </c>
      <c r="H2506" t="s">
        <v>433</v>
      </c>
      <c r="I2506">
        <v>2</v>
      </c>
      <c r="J2506" t="s">
        <v>114</v>
      </c>
      <c r="K2506" s="19">
        <v>0.61458333333333337</v>
      </c>
      <c r="L2506" s="19">
        <v>0.94791666666666663</v>
      </c>
      <c r="M2506">
        <v>8</v>
      </c>
      <c r="N2506">
        <v>466.2</v>
      </c>
      <c r="O2506">
        <v>76</v>
      </c>
      <c r="P2506">
        <v>76</v>
      </c>
      <c r="Q2506" t="s">
        <v>97</v>
      </c>
      <c r="R2506">
        <v>30</v>
      </c>
      <c r="S2506" s="19">
        <v>0.82291666666666663</v>
      </c>
      <c r="T2506">
        <v>0</v>
      </c>
      <c r="U2506" s="19">
        <v>0.54166666666666663</v>
      </c>
      <c r="V2506" t="s">
        <v>97</v>
      </c>
      <c r="W2506">
        <v>7.5</v>
      </c>
      <c r="X2506" t="s">
        <v>100</v>
      </c>
      <c r="Y2506" t="b">
        <v>0</v>
      </c>
    </row>
    <row r="2507" spans="1:25" x14ac:dyDescent="0.25">
      <c r="A2507" t="s">
        <v>92</v>
      </c>
      <c r="B2507" t="s">
        <v>472</v>
      </c>
      <c r="C2507" t="s">
        <v>306</v>
      </c>
      <c r="D2507" t="s">
        <v>172</v>
      </c>
      <c r="E2507" t="s">
        <v>220</v>
      </c>
      <c r="F2507" t="s">
        <v>97</v>
      </c>
      <c r="G2507">
        <v>24648</v>
      </c>
      <c r="H2507" t="s">
        <v>433</v>
      </c>
      <c r="I2507">
        <v>2</v>
      </c>
      <c r="J2507" t="s">
        <v>102</v>
      </c>
      <c r="K2507" s="19">
        <v>0.61458333333333337</v>
      </c>
      <c r="L2507" s="19">
        <v>0.94791666666666663</v>
      </c>
      <c r="M2507">
        <v>8</v>
      </c>
      <c r="N2507">
        <v>299.7</v>
      </c>
      <c r="O2507">
        <v>76</v>
      </c>
      <c r="P2507">
        <v>76</v>
      </c>
      <c r="Q2507" t="s">
        <v>97</v>
      </c>
      <c r="R2507">
        <v>30</v>
      </c>
      <c r="S2507" s="19">
        <v>0.82291666666666663</v>
      </c>
      <c r="T2507">
        <v>0</v>
      </c>
      <c r="U2507" s="19">
        <v>0.54166666666666663</v>
      </c>
      <c r="V2507" t="s">
        <v>97</v>
      </c>
      <c r="W2507">
        <v>7.5</v>
      </c>
      <c r="X2507" t="s">
        <v>100</v>
      </c>
      <c r="Y2507" t="b">
        <v>0</v>
      </c>
    </row>
    <row r="2508" spans="1:25" x14ac:dyDescent="0.25">
      <c r="A2508" t="s">
        <v>92</v>
      </c>
      <c r="B2508" t="s">
        <v>472</v>
      </c>
      <c r="C2508" t="s">
        <v>306</v>
      </c>
      <c r="D2508" t="s">
        <v>172</v>
      </c>
      <c r="E2508" t="s">
        <v>220</v>
      </c>
      <c r="F2508" t="s">
        <v>97</v>
      </c>
      <c r="G2508">
        <v>24816</v>
      </c>
      <c r="H2508" t="s">
        <v>481</v>
      </c>
      <c r="I2508">
        <v>2</v>
      </c>
      <c r="J2508" t="s">
        <v>101</v>
      </c>
      <c r="K2508" s="19">
        <v>0.60416666666666663</v>
      </c>
      <c r="L2508" s="19">
        <v>0.95833333333333337</v>
      </c>
      <c r="M2508">
        <v>8.5</v>
      </c>
      <c r="N2508">
        <v>319.68</v>
      </c>
      <c r="O2508">
        <v>76</v>
      </c>
      <c r="P2508">
        <v>76</v>
      </c>
      <c r="Q2508" t="s">
        <v>97</v>
      </c>
      <c r="R2508">
        <v>30</v>
      </c>
      <c r="S2508" s="19">
        <v>0.8125</v>
      </c>
      <c r="T2508">
        <v>0</v>
      </c>
      <c r="U2508" s="19">
        <v>0.54166666666666663</v>
      </c>
      <c r="V2508" t="s">
        <v>97</v>
      </c>
      <c r="W2508">
        <v>8</v>
      </c>
      <c r="X2508" t="s">
        <v>100</v>
      </c>
      <c r="Y2508" t="b">
        <v>0</v>
      </c>
    </row>
    <row r="2509" spans="1:25" x14ac:dyDescent="0.25">
      <c r="A2509" t="s">
        <v>92</v>
      </c>
      <c r="B2509" t="s">
        <v>472</v>
      </c>
      <c r="C2509" t="s">
        <v>306</v>
      </c>
      <c r="D2509" t="s">
        <v>172</v>
      </c>
      <c r="E2509" t="s">
        <v>220</v>
      </c>
      <c r="F2509" t="s">
        <v>97</v>
      </c>
      <c r="G2509">
        <v>24816</v>
      </c>
      <c r="H2509" t="s">
        <v>481</v>
      </c>
      <c r="I2509">
        <v>2</v>
      </c>
      <c r="J2509" t="s">
        <v>102</v>
      </c>
      <c r="K2509" s="19">
        <v>0.60416666666666663</v>
      </c>
      <c r="L2509" s="19">
        <v>0.95833333333333337</v>
      </c>
      <c r="M2509">
        <v>8.5</v>
      </c>
      <c r="N2509">
        <v>319.68</v>
      </c>
      <c r="O2509">
        <v>76</v>
      </c>
      <c r="P2509">
        <v>76</v>
      </c>
      <c r="Q2509" t="s">
        <v>97</v>
      </c>
      <c r="R2509">
        <v>30</v>
      </c>
      <c r="S2509" s="19">
        <v>0.8125</v>
      </c>
      <c r="T2509">
        <v>0</v>
      </c>
      <c r="U2509" s="19">
        <v>0.54166666666666663</v>
      </c>
      <c r="V2509" t="s">
        <v>97</v>
      </c>
      <c r="W2509">
        <v>8</v>
      </c>
      <c r="X2509" t="s">
        <v>100</v>
      </c>
      <c r="Y2509" t="b">
        <v>0</v>
      </c>
    </row>
    <row r="2510" spans="1:25" x14ac:dyDescent="0.25">
      <c r="A2510" t="s">
        <v>92</v>
      </c>
      <c r="B2510" t="s">
        <v>472</v>
      </c>
      <c r="C2510" t="s">
        <v>306</v>
      </c>
      <c r="D2510" t="s">
        <v>172</v>
      </c>
      <c r="E2510" t="s">
        <v>220</v>
      </c>
      <c r="F2510" t="s">
        <v>97</v>
      </c>
      <c r="G2510">
        <v>24816</v>
      </c>
      <c r="H2510" t="s">
        <v>481</v>
      </c>
      <c r="I2510">
        <v>2</v>
      </c>
      <c r="J2510" t="s">
        <v>103</v>
      </c>
      <c r="K2510" s="19">
        <v>0.60416666666666663</v>
      </c>
      <c r="L2510" s="19">
        <v>0.95833333333333337</v>
      </c>
      <c r="M2510">
        <v>8.5</v>
      </c>
      <c r="N2510">
        <v>319.68</v>
      </c>
      <c r="O2510">
        <v>76</v>
      </c>
      <c r="P2510">
        <v>76</v>
      </c>
      <c r="Q2510" t="s">
        <v>97</v>
      </c>
      <c r="R2510">
        <v>30</v>
      </c>
      <c r="S2510" s="19">
        <v>0.8125</v>
      </c>
      <c r="T2510">
        <v>0</v>
      </c>
      <c r="U2510" s="19">
        <v>0.54166666666666663</v>
      </c>
      <c r="V2510" t="s">
        <v>97</v>
      </c>
      <c r="W2510">
        <v>8</v>
      </c>
      <c r="X2510" t="s">
        <v>100</v>
      </c>
      <c r="Y2510" t="b">
        <v>0</v>
      </c>
    </row>
    <row r="2511" spans="1:25" x14ac:dyDescent="0.25">
      <c r="A2511" t="s">
        <v>92</v>
      </c>
      <c r="B2511" t="s">
        <v>472</v>
      </c>
      <c r="C2511" t="s">
        <v>306</v>
      </c>
      <c r="D2511" t="s">
        <v>172</v>
      </c>
      <c r="E2511" t="s">
        <v>220</v>
      </c>
      <c r="F2511" t="s">
        <v>97</v>
      </c>
      <c r="G2511">
        <v>24821</v>
      </c>
      <c r="H2511" t="s">
        <v>482</v>
      </c>
      <c r="I2511">
        <v>1</v>
      </c>
      <c r="J2511" t="s">
        <v>102</v>
      </c>
      <c r="K2511" s="19">
        <v>0.60416666666666663</v>
      </c>
      <c r="L2511" s="19">
        <v>0.875</v>
      </c>
      <c r="M2511">
        <v>6.5</v>
      </c>
      <c r="N2511">
        <v>236.99</v>
      </c>
      <c r="O2511">
        <v>76</v>
      </c>
      <c r="P2511">
        <v>76</v>
      </c>
      <c r="Q2511" t="s">
        <v>97</v>
      </c>
      <c r="R2511">
        <v>30</v>
      </c>
      <c r="S2511" s="19">
        <v>0.8125</v>
      </c>
      <c r="T2511">
        <v>0</v>
      </c>
      <c r="U2511" s="19">
        <v>0.54166666666666663</v>
      </c>
      <c r="V2511" t="s">
        <v>97</v>
      </c>
      <c r="W2511">
        <v>6</v>
      </c>
      <c r="X2511" t="s">
        <v>100</v>
      </c>
      <c r="Y2511" t="b">
        <v>0</v>
      </c>
    </row>
    <row r="2512" spans="1:25" x14ac:dyDescent="0.25">
      <c r="A2512" t="s">
        <v>92</v>
      </c>
      <c r="B2512" t="s">
        <v>472</v>
      </c>
      <c r="C2512" t="s">
        <v>306</v>
      </c>
      <c r="D2512" t="s">
        <v>172</v>
      </c>
      <c r="E2512" t="s">
        <v>220</v>
      </c>
      <c r="F2512" t="s">
        <v>97</v>
      </c>
      <c r="G2512">
        <v>24821</v>
      </c>
      <c r="H2512" t="s">
        <v>482</v>
      </c>
      <c r="I2512">
        <v>1</v>
      </c>
      <c r="J2512" t="s">
        <v>103</v>
      </c>
      <c r="K2512" s="19">
        <v>0.60416666666666663</v>
      </c>
      <c r="L2512" s="19">
        <v>0.875</v>
      </c>
      <c r="M2512">
        <v>6.5</v>
      </c>
      <c r="N2512">
        <v>267.70999999999998</v>
      </c>
      <c r="O2512">
        <v>76</v>
      </c>
      <c r="P2512">
        <v>76</v>
      </c>
      <c r="Q2512" t="s">
        <v>97</v>
      </c>
      <c r="R2512">
        <v>30</v>
      </c>
      <c r="S2512" s="19">
        <v>0.8125</v>
      </c>
      <c r="T2512">
        <v>0</v>
      </c>
      <c r="U2512" s="19">
        <v>0.54166666666666663</v>
      </c>
      <c r="V2512" t="s">
        <v>97</v>
      </c>
      <c r="W2512">
        <v>6</v>
      </c>
      <c r="X2512" t="s">
        <v>100</v>
      </c>
      <c r="Y2512" t="b">
        <v>0</v>
      </c>
    </row>
    <row r="2513" spans="1:25" x14ac:dyDescent="0.25">
      <c r="A2513" t="s">
        <v>92</v>
      </c>
      <c r="B2513" t="s">
        <v>472</v>
      </c>
      <c r="C2513" t="s">
        <v>306</v>
      </c>
      <c r="D2513" t="s">
        <v>172</v>
      </c>
      <c r="E2513" t="s">
        <v>220</v>
      </c>
      <c r="F2513" t="s">
        <v>97</v>
      </c>
      <c r="G2513">
        <v>24821</v>
      </c>
      <c r="H2513" t="s">
        <v>482</v>
      </c>
      <c r="I2513">
        <v>2</v>
      </c>
      <c r="J2513" t="s">
        <v>105</v>
      </c>
      <c r="K2513" s="19">
        <v>0.60416666666666663</v>
      </c>
      <c r="L2513" s="19">
        <v>0.95833333333333337</v>
      </c>
      <c r="M2513">
        <v>8.5</v>
      </c>
      <c r="N2513">
        <v>315.99</v>
      </c>
      <c r="O2513">
        <v>76</v>
      </c>
      <c r="P2513">
        <v>76</v>
      </c>
      <c r="Q2513" t="s">
        <v>97</v>
      </c>
      <c r="R2513">
        <v>30</v>
      </c>
      <c r="S2513" s="19">
        <v>0.8125</v>
      </c>
      <c r="T2513">
        <v>0</v>
      </c>
      <c r="U2513" s="19">
        <v>0.54166666666666663</v>
      </c>
      <c r="V2513" t="s">
        <v>97</v>
      </c>
      <c r="W2513">
        <v>8</v>
      </c>
      <c r="X2513" t="s">
        <v>100</v>
      </c>
      <c r="Y2513" t="b">
        <v>0</v>
      </c>
    </row>
    <row r="2514" spans="1:25" x14ac:dyDescent="0.25">
      <c r="A2514" t="s">
        <v>92</v>
      </c>
      <c r="B2514" t="s">
        <v>472</v>
      </c>
      <c r="C2514" t="s">
        <v>306</v>
      </c>
      <c r="D2514" t="s">
        <v>172</v>
      </c>
      <c r="E2514" t="s">
        <v>220</v>
      </c>
      <c r="F2514" t="s">
        <v>97</v>
      </c>
      <c r="G2514">
        <v>24999</v>
      </c>
      <c r="H2514" t="s">
        <v>484</v>
      </c>
      <c r="I2514">
        <v>2</v>
      </c>
      <c r="J2514" t="s">
        <v>99</v>
      </c>
      <c r="K2514" s="19">
        <v>0.60416666666666663</v>
      </c>
      <c r="L2514" s="19">
        <v>0.95833333333333337</v>
      </c>
      <c r="M2514">
        <v>8.5</v>
      </c>
      <c r="N2514">
        <v>319.68</v>
      </c>
      <c r="O2514">
        <v>76</v>
      </c>
      <c r="P2514">
        <v>76</v>
      </c>
      <c r="Q2514" t="s">
        <v>97</v>
      </c>
      <c r="R2514">
        <v>30</v>
      </c>
      <c r="S2514" s="19">
        <v>0.8125</v>
      </c>
      <c r="T2514">
        <v>0</v>
      </c>
      <c r="U2514" s="19">
        <v>0.54166666666666663</v>
      </c>
      <c r="V2514" t="s">
        <v>97</v>
      </c>
      <c r="W2514">
        <v>8</v>
      </c>
      <c r="X2514" t="s">
        <v>100</v>
      </c>
      <c r="Y2514" t="b">
        <v>0</v>
      </c>
    </row>
    <row r="2515" spans="1:25" x14ac:dyDescent="0.25">
      <c r="A2515" t="s">
        <v>92</v>
      </c>
      <c r="B2515" t="s">
        <v>472</v>
      </c>
      <c r="C2515" t="s">
        <v>306</v>
      </c>
      <c r="D2515" t="s">
        <v>172</v>
      </c>
      <c r="E2515" t="s">
        <v>220</v>
      </c>
      <c r="F2515" t="s">
        <v>97</v>
      </c>
      <c r="G2515">
        <v>24999</v>
      </c>
      <c r="H2515" t="s">
        <v>484</v>
      </c>
      <c r="I2515">
        <v>2</v>
      </c>
      <c r="J2515" t="s">
        <v>113</v>
      </c>
      <c r="K2515" s="19">
        <v>0.60416666666666663</v>
      </c>
      <c r="L2515" s="19">
        <v>0.875</v>
      </c>
      <c r="M2515">
        <v>6.5</v>
      </c>
      <c r="N2515">
        <v>532.79999999999995</v>
      </c>
      <c r="O2515">
        <v>76</v>
      </c>
      <c r="P2515">
        <v>76</v>
      </c>
      <c r="Q2515" t="s">
        <v>97</v>
      </c>
      <c r="R2515">
        <v>30</v>
      </c>
      <c r="S2515" s="19">
        <v>0.8125</v>
      </c>
      <c r="T2515">
        <v>0</v>
      </c>
      <c r="U2515" s="19">
        <v>0.54166666666666663</v>
      </c>
      <c r="V2515" t="s">
        <v>97</v>
      </c>
      <c r="W2515">
        <v>6</v>
      </c>
      <c r="X2515" t="s">
        <v>100</v>
      </c>
      <c r="Y2515" t="b">
        <v>0</v>
      </c>
    </row>
    <row r="2516" spans="1:25" x14ac:dyDescent="0.25">
      <c r="A2516" t="s">
        <v>92</v>
      </c>
      <c r="B2516" t="s">
        <v>472</v>
      </c>
      <c r="C2516" t="s">
        <v>306</v>
      </c>
      <c r="D2516" t="s">
        <v>172</v>
      </c>
      <c r="E2516" t="s">
        <v>220</v>
      </c>
      <c r="F2516" t="s">
        <v>97</v>
      </c>
      <c r="G2516">
        <v>24999</v>
      </c>
      <c r="H2516" t="s">
        <v>484</v>
      </c>
      <c r="I2516">
        <v>2</v>
      </c>
      <c r="J2516" t="s">
        <v>114</v>
      </c>
      <c r="K2516" s="19">
        <v>0.60416666666666663</v>
      </c>
      <c r="L2516" s="19">
        <v>0.875</v>
      </c>
      <c r="M2516">
        <v>6.5</v>
      </c>
      <c r="N2516">
        <v>372.96</v>
      </c>
      <c r="O2516">
        <v>76</v>
      </c>
      <c r="P2516">
        <v>76</v>
      </c>
      <c r="Q2516" t="s">
        <v>97</v>
      </c>
      <c r="R2516">
        <v>30</v>
      </c>
      <c r="S2516" s="19">
        <v>0.8125</v>
      </c>
      <c r="T2516">
        <v>0</v>
      </c>
      <c r="U2516" s="19">
        <v>0.54166666666666663</v>
      </c>
      <c r="V2516" t="s">
        <v>97</v>
      </c>
      <c r="W2516">
        <v>6</v>
      </c>
      <c r="X2516" t="s">
        <v>100</v>
      </c>
      <c r="Y2516" t="b">
        <v>0</v>
      </c>
    </row>
    <row r="2517" spans="1:25" x14ac:dyDescent="0.25">
      <c r="A2517" t="s">
        <v>92</v>
      </c>
      <c r="B2517" t="s">
        <v>472</v>
      </c>
      <c r="C2517" t="s">
        <v>306</v>
      </c>
      <c r="D2517" t="s">
        <v>172</v>
      </c>
      <c r="E2517" t="s">
        <v>220</v>
      </c>
      <c r="F2517" t="s">
        <v>97</v>
      </c>
      <c r="G2517">
        <v>24999</v>
      </c>
      <c r="H2517" t="s">
        <v>484</v>
      </c>
      <c r="I2517">
        <v>2</v>
      </c>
      <c r="J2517" t="s">
        <v>101</v>
      </c>
      <c r="K2517" s="19">
        <v>0.60416666666666663</v>
      </c>
      <c r="L2517" s="19">
        <v>0.95833333333333337</v>
      </c>
      <c r="M2517">
        <v>8.5</v>
      </c>
      <c r="N2517">
        <v>319.68</v>
      </c>
      <c r="O2517">
        <v>76</v>
      </c>
      <c r="P2517">
        <v>76</v>
      </c>
      <c r="Q2517" t="s">
        <v>97</v>
      </c>
      <c r="R2517">
        <v>30</v>
      </c>
      <c r="S2517" s="19">
        <v>0.8125</v>
      </c>
      <c r="T2517">
        <v>0</v>
      </c>
      <c r="U2517" s="19">
        <v>0.54166666666666663</v>
      </c>
      <c r="V2517" t="s">
        <v>97</v>
      </c>
      <c r="W2517">
        <v>8</v>
      </c>
      <c r="X2517" t="s">
        <v>100</v>
      </c>
      <c r="Y2517" t="b">
        <v>0</v>
      </c>
    </row>
    <row r="2518" spans="1:25" x14ac:dyDescent="0.25">
      <c r="A2518" t="s">
        <v>92</v>
      </c>
      <c r="B2518" t="s">
        <v>472</v>
      </c>
      <c r="C2518" t="s">
        <v>306</v>
      </c>
      <c r="D2518" t="s">
        <v>172</v>
      </c>
      <c r="E2518" t="s">
        <v>220</v>
      </c>
      <c r="F2518" t="s">
        <v>97</v>
      </c>
      <c r="G2518">
        <v>24999</v>
      </c>
      <c r="H2518" t="s">
        <v>484</v>
      </c>
      <c r="I2518">
        <v>2</v>
      </c>
      <c r="J2518" t="s">
        <v>102</v>
      </c>
      <c r="K2518" s="19">
        <v>0.60416666666666663</v>
      </c>
      <c r="L2518" s="19">
        <v>0.95833333333333337</v>
      </c>
      <c r="M2518">
        <v>8.5</v>
      </c>
      <c r="N2518">
        <v>319.68</v>
      </c>
      <c r="O2518">
        <v>76</v>
      </c>
      <c r="P2518">
        <v>76</v>
      </c>
      <c r="Q2518" t="s">
        <v>97</v>
      </c>
      <c r="R2518">
        <v>30</v>
      </c>
      <c r="S2518" s="19">
        <v>0.8125</v>
      </c>
      <c r="T2518">
        <v>0</v>
      </c>
      <c r="U2518" s="19">
        <v>0.54166666666666663</v>
      </c>
      <c r="V2518" t="s">
        <v>97</v>
      </c>
      <c r="W2518">
        <v>8</v>
      </c>
      <c r="X2518" t="s">
        <v>100</v>
      </c>
      <c r="Y2518" t="b">
        <v>0</v>
      </c>
    </row>
    <row r="2519" spans="1:25" x14ac:dyDescent="0.25">
      <c r="A2519" t="s">
        <v>92</v>
      </c>
      <c r="B2519" t="s">
        <v>472</v>
      </c>
      <c r="C2519" t="s">
        <v>306</v>
      </c>
      <c r="D2519" t="s">
        <v>172</v>
      </c>
      <c r="E2519" t="s">
        <v>220</v>
      </c>
      <c r="F2519" t="s">
        <v>97</v>
      </c>
      <c r="G2519">
        <v>24999</v>
      </c>
      <c r="H2519" t="s">
        <v>484</v>
      </c>
      <c r="I2519">
        <v>2</v>
      </c>
      <c r="J2519" t="s">
        <v>103</v>
      </c>
      <c r="K2519" s="19">
        <v>0.60416666666666663</v>
      </c>
      <c r="L2519" s="19">
        <v>0.95833333333333337</v>
      </c>
      <c r="M2519">
        <v>8.5</v>
      </c>
      <c r="N2519">
        <v>319.68</v>
      </c>
      <c r="O2519">
        <v>76</v>
      </c>
      <c r="P2519">
        <v>76</v>
      </c>
      <c r="Q2519" t="s">
        <v>97</v>
      </c>
      <c r="R2519">
        <v>30</v>
      </c>
      <c r="S2519" s="19">
        <v>0.8125</v>
      </c>
      <c r="T2519">
        <v>0</v>
      </c>
      <c r="U2519" s="19">
        <v>0.54166666666666663</v>
      </c>
      <c r="V2519" t="s">
        <v>97</v>
      </c>
      <c r="W2519">
        <v>8</v>
      </c>
      <c r="X2519" t="s">
        <v>100</v>
      </c>
      <c r="Y2519" t="b">
        <v>0</v>
      </c>
    </row>
    <row r="2520" spans="1:25" x14ac:dyDescent="0.25">
      <c r="A2520" t="s">
        <v>92</v>
      </c>
      <c r="B2520" t="s">
        <v>472</v>
      </c>
      <c r="C2520" t="s">
        <v>306</v>
      </c>
      <c r="D2520" t="s">
        <v>172</v>
      </c>
      <c r="E2520" t="s">
        <v>220</v>
      </c>
      <c r="F2520" t="s">
        <v>97</v>
      </c>
      <c r="G2520">
        <v>25247</v>
      </c>
      <c r="H2520" t="s">
        <v>485</v>
      </c>
      <c r="I2520">
        <v>1</v>
      </c>
      <c r="J2520" t="s">
        <v>99</v>
      </c>
      <c r="K2520" s="19">
        <v>0.60416666666666663</v>
      </c>
      <c r="L2520" s="19">
        <v>0.875</v>
      </c>
      <c r="M2520">
        <v>6.5</v>
      </c>
      <c r="N2520">
        <v>236.99</v>
      </c>
      <c r="O2520">
        <v>64</v>
      </c>
      <c r="P2520">
        <v>76</v>
      </c>
      <c r="Q2520" t="s">
        <v>97</v>
      </c>
      <c r="R2520">
        <v>30</v>
      </c>
      <c r="S2520" s="19">
        <v>0.8125</v>
      </c>
      <c r="T2520">
        <v>0</v>
      </c>
      <c r="U2520" s="19">
        <v>0.54166666666666663</v>
      </c>
      <c r="V2520" t="s">
        <v>97</v>
      </c>
      <c r="W2520">
        <v>6</v>
      </c>
      <c r="X2520" t="s">
        <v>100</v>
      </c>
      <c r="Y2520" t="b">
        <v>0</v>
      </c>
    </row>
    <row r="2521" spans="1:25" x14ac:dyDescent="0.25">
      <c r="A2521" t="s">
        <v>92</v>
      </c>
      <c r="B2521" t="s">
        <v>472</v>
      </c>
      <c r="C2521" t="s">
        <v>306</v>
      </c>
      <c r="D2521" t="s">
        <v>172</v>
      </c>
      <c r="E2521" t="s">
        <v>220</v>
      </c>
      <c r="F2521" t="s">
        <v>97</v>
      </c>
      <c r="G2521">
        <v>25247</v>
      </c>
      <c r="H2521" t="s">
        <v>485</v>
      </c>
      <c r="I2521">
        <v>1</v>
      </c>
      <c r="J2521" t="s">
        <v>113</v>
      </c>
      <c r="K2521" s="19">
        <v>0.60416666666666663</v>
      </c>
      <c r="L2521" s="19">
        <v>0.95833333333333337</v>
      </c>
      <c r="M2521">
        <v>8.5</v>
      </c>
      <c r="N2521">
        <v>421.32</v>
      </c>
      <c r="O2521">
        <v>64</v>
      </c>
      <c r="P2521">
        <v>76</v>
      </c>
      <c r="Q2521" t="s">
        <v>97</v>
      </c>
      <c r="R2521">
        <v>30</v>
      </c>
      <c r="S2521" s="19">
        <v>0.8125</v>
      </c>
      <c r="T2521">
        <v>0</v>
      </c>
      <c r="U2521" s="19">
        <v>0.54166666666666663</v>
      </c>
      <c r="V2521" t="s">
        <v>97</v>
      </c>
      <c r="W2521">
        <v>8</v>
      </c>
      <c r="X2521" t="s">
        <v>100</v>
      </c>
      <c r="Y2521" t="b">
        <v>0</v>
      </c>
    </row>
    <row r="2522" spans="1:25" x14ac:dyDescent="0.25">
      <c r="A2522" t="s">
        <v>92</v>
      </c>
      <c r="B2522" t="s">
        <v>472</v>
      </c>
      <c r="C2522" t="s">
        <v>306</v>
      </c>
      <c r="D2522" t="s">
        <v>172</v>
      </c>
      <c r="E2522" t="s">
        <v>220</v>
      </c>
      <c r="F2522" t="s">
        <v>97</v>
      </c>
      <c r="G2522">
        <v>25247</v>
      </c>
      <c r="H2522" t="s">
        <v>485</v>
      </c>
      <c r="I2522">
        <v>1</v>
      </c>
      <c r="J2522" t="s">
        <v>114</v>
      </c>
      <c r="K2522" s="19">
        <v>0.60416666666666663</v>
      </c>
      <c r="L2522" s="19">
        <v>0.95833333333333337</v>
      </c>
      <c r="M2522">
        <v>8.5</v>
      </c>
      <c r="N2522">
        <v>491.54</v>
      </c>
      <c r="O2522">
        <v>64</v>
      </c>
      <c r="P2522">
        <v>76</v>
      </c>
      <c r="Q2522" t="s">
        <v>97</v>
      </c>
      <c r="R2522">
        <v>30</v>
      </c>
      <c r="S2522" s="19">
        <v>0.8125</v>
      </c>
      <c r="T2522">
        <v>0</v>
      </c>
      <c r="U2522" s="19">
        <v>0.54166666666666663</v>
      </c>
      <c r="V2522" t="s">
        <v>97</v>
      </c>
      <c r="W2522">
        <v>8</v>
      </c>
      <c r="X2522" t="s">
        <v>100</v>
      </c>
      <c r="Y2522" t="b">
        <v>0</v>
      </c>
    </row>
    <row r="2523" spans="1:25" x14ac:dyDescent="0.25">
      <c r="A2523" t="s">
        <v>92</v>
      </c>
      <c r="B2523" t="s">
        <v>472</v>
      </c>
      <c r="C2523" t="s">
        <v>306</v>
      </c>
      <c r="D2523" t="s">
        <v>172</v>
      </c>
      <c r="E2523" t="s">
        <v>220</v>
      </c>
      <c r="F2523" t="s">
        <v>97</v>
      </c>
      <c r="G2523">
        <v>25247</v>
      </c>
      <c r="H2523" t="s">
        <v>485</v>
      </c>
      <c r="I2523">
        <v>1</v>
      </c>
      <c r="J2523" t="s">
        <v>102</v>
      </c>
      <c r="K2523" s="19">
        <v>0.60416666666666663</v>
      </c>
      <c r="L2523" s="19">
        <v>0.875</v>
      </c>
      <c r="M2523">
        <v>6.5</v>
      </c>
      <c r="N2523">
        <v>236.99</v>
      </c>
      <c r="O2523">
        <v>64</v>
      </c>
      <c r="P2523">
        <v>76</v>
      </c>
      <c r="Q2523" t="s">
        <v>97</v>
      </c>
      <c r="R2523">
        <v>30</v>
      </c>
      <c r="S2523" s="19">
        <v>0.8125</v>
      </c>
      <c r="T2523">
        <v>0</v>
      </c>
      <c r="U2523" s="19">
        <v>0.54166666666666663</v>
      </c>
      <c r="V2523" t="s">
        <v>97</v>
      </c>
      <c r="W2523">
        <v>6</v>
      </c>
      <c r="X2523" t="s">
        <v>100</v>
      </c>
      <c r="Y2523" t="b">
        <v>0</v>
      </c>
    </row>
    <row r="2524" spans="1:25" x14ac:dyDescent="0.25">
      <c r="A2524" t="s">
        <v>92</v>
      </c>
      <c r="B2524" t="s">
        <v>472</v>
      </c>
      <c r="C2524" t="s">
        <v>306</v>
      </c>
      <c r="D2524" t="s">
        <v>172</v>
      </c>
      <c r="E2524" t="s">
        <v>220</v>
      </c>
      <c r="F2524" t="s">
        <v>97</v>
      </c>
      <c r="G2524">
        <v>25247</v>
      </c>
      <c r="H2524" t="s">
        <v>485</v>
      </c>
      <c r="I2524">
        <v>1</v>
      </c>
      <c r="J2524" t="s">
        <v>103</v>
      </c>
      <c r="K2524" s="19">
        <v>0.60416666666666663</v>
      </c>
      <c r="L2524" s="19">
        <v>0.95833333333333337</v>
      </c>
      <c r="M2524">
        <v>8.5</v>
      </c>
      <c r="N2524">
        <v>315.99</v>
      </c>
      <c r="O2524">
        <v>64</v>
      </c>
      <c r="P2524">
        <v>76</v>
      </c>
      <c r="Q2524" t="s">
        <v>97</v>
      </c>
      <c r="R2524">
        <v>30</v>
      </c>
      <c r="S2524" s="19">
        <v>0.8125</v>
      </c>
      <c r="T2524">
        <v>0</v>
      </c>
      <c r="U2524" s="19">
        <v>0.54166666666666663</v>
      </c>
      <c r="V2524" t="s">
        <v>97</v>
      </c>
      <c r="W2524">
        <v>8</v>
      </c>
      <c r="X2524" t="s">
        <v>100</v>
      </c>
      <c r="Y2524" t="b">
        <v>0</v>
      </c>
    </row>
    <row r="2525" spans="1:25" x14ac:dyDescent="0.25">
      <c r="A2525" t="s">
        <v>92</v>
      </c>
      <c r="B2525" t="s">
        <v>472</v>
      </c>
      <c r="C2525" t="s">
        <v>306</v>
      </c>
      <c r="D2525" t="s">
        <v>172</v>
      </c>
      <c r="E2525" t="s">
        <v>220</v>
      </c>
      <c r="F2525" t="s">
        <v>97</v>
      </c>
      <c r="G2525">
        <v>25537</v>
      </c>
      <c r="H2525" t="s">
        <v>487</v>
      </c>
      <c r="I2525">
        <v>1</v>
      </c>
      <c r="J2525" t="s">
        <v>105</v>
      </c>
      <c r="K2525" s="19">
        <v>0.61458333333333337</v>
      </c>
      <c r="L2525" s="19">
        <v>0.94791666666666663</v>
      </c>
      <c r="M2525">
        <v>8</v>
      </c>
      <c r="N2525">
        <v>296.24</v>
      </c>
      <c r="O2525">
        <v>40</v>
      </c>
      <c r="P2525">
        <v>76</v>
      </c>
      <c r="Q2525" t="s">
        <v>97</v>
      </c>
      <c r="R2525">
        <v>30</v>
      </c>
      <c r="S2525" s="19">
        <v>0.82291666666666663</v>
      </c>
      <c r="T2525">
        <v>0</v>
      </c>
      <c r="U2525" s="19">
        <v>0.54166666666666663</v>
      </c>
      <c r="V2525" t="s">
        <v>97</v>
      </c>
      <c r="W2525">
        <v>7.5</v>
      </c>
      <c r="X2525" t="s">
        <v>100</v>
      </c>
      <c r="Y2525" t="b">
        <v>0</v>
      </c>
    </row>
    <row r="2526" spans="1:25" x14ac:dyDescent="0.25">
      <c r="A2526" t="s">
        <v>92</v>
      </c>
      <c r="B2526" t="s">
        <v>472</v>
      </c>
      <c r="C2526" t="s">
        <v>306</v>
      </c>
      <c r="D2526" t="s">
        <v>172</v>
      </c>
      <c r="E2526" t="s">
        <v>220</v>
      </c>
      <c r="F2526" t="s">
        <v>97</v>
      </c>
      <c r="G2526">
        <v>25537</v>
      </c>
      <c r="H2526" t="s">
        <v>487</v>
      </c>
      <c r="I2526">
        <v>1</v>
      </c>
      <c r="J2526" t="s">
        <v>99</v>
      </c>
      <c r="K2526" s="19">
        <v>0.625</v>
      </c>
      <c r="L2526" s="19">
        <v>0.875</v>
      </c>
      <c r="M2526">
        <v>6</v>
      </c>
      <c r="N2526">
        <v>217.24</v>
      </c>
      <c r="O2526">
        <v>40</v>
      </c>
      <c r="P2526">
        <v>76</v>
      </c>
      <c r="Q2526" t="s">
        <v>97</v>
      </c>
      <c r="R2526">
        <v>30</v>
      </c>
      <c r="S2526" s="19">
        <v>0.8125</v>
      </c>
      <c r="T2526">
        <v>0</v>
      </c>
      <c r="U2526" s="19">
        <v>0.54166666666666663</v>
      </c>
      <c r="V2526" t="s">
        <v>97</v>
      </c>
      <c r="W2526">
        <v>5.5</v>
      </c>
      <c r="X2526" t="s">
        <v>100</v>
      </c>
      <c r="Y2526" t="b">
        <v>0</v>
      </c>
    </row>
    <row r="2527" spans="1:25" x14ac:dyDescent="0.25">
      <c r="A2527" t="s">
        <v>92</v>
      </c>
      <c r="B2527" t="s">
        <v>472</v>
      </c>
      <c r="C2527" t="s">
        <v>306</v>
      </c>
      <c r="D2527" t="s">
        <v>172</v>
      </c>
      <c r="E2527" t="s">
        <v>220</v>
      </c>
      <c r="F2527" t="s">
        <v>97</v>
      </c>
      <c r="G2527">
        <v>25537</v>
      </c>
      <c r="H2527" t="s">
        <v>487</v>
      </c>
      <c r="I2527">
        <v>1</v>
      </c>
      <c r="J2527" t="s">
        <v>102</v>
      </c>
      <c r="K2527" s="19">
        <v>0.61458333333333337</v>
      </c>
      <c r="L2527" s="19">
        <v>0.94791666666666663</v>
      </c>
      <c r="M2527">
        <v>8</v>
      </c>
      <c r="N2527">
        <v>296.24</v>
      </c>
      <c r="O2527">
        <v>40</v>
      </c>
      <c r="P2527">
        <v>76</v>
      </c>
      <c r="Q2527" t="s">
        <v>97</v>
      </c>
      <c r="R2527">
        <v>30</v>
      </c>
      <c r="S2527" s="19">
        <v>0.82291666666666663</v>
      </c>
      <c r="T2527">
        <v>0</v>
      </c>
      <c r="U2527" s="19">
        <v>0.54166666666666663</v>
      </c>
      <c r="V2527" t="s">
        <v>97</v>
      </c>
      <c r="W2527">
        <v>7.5</v>
      </c>
      <c r="X2527" t="s">
        <v>100</v>
      </c>
      <c r="Y2527" t="b">
        <v>0</v>
      </c>
    </row>
    <row r="2528" spans="1:25" x14ac:dyDescent="0.25">
      <c r="A2528" t="s">
        <v>92</v>
      </c>
      <c r="B2528" t="s">
        <v>472</v>
      </c>
      <c r="C2528" t="s">
        <v>306</v>
      </c>
      <c r="D2528" t="s">
        <v>172</v>
      </c>
      <c r="E2528" t="s">
        <v>220</v>
      </c>
      <c r="F2528" t="s">
        <v>97</v>
      </c>
      <c r="G2528">
        <v>25537</v>
      </c>
      <c r="H2528" t="s">
        <v>487</v>
      </c>
      <c r="I2528">
        <v>1</v>
      </c>
      <c r="J2528" t="s">
        <v>103</v>
      </c>
      <c r="K2528" s="19">
        <v>0.61458333333333337</v>
      </c>
      <c r="L2528" s="19">
        <v>0.94791666666666663</v>
      </c>
      <c r="M2528">
        <v>8</v>
      </c>
      <c r="N2528">
        <v>296.24</v>
      </c>
      <c r="O2528">
        <v>40</v>
      </c>
      <c r="P2528">
        <v>76</v>
      </c>
      <c r="Q2528" t="s">
        <v>97</v>
      </c>
      <c r="R2528">
        <v>30</v>
      </c>
      <c r="S2528" s="19">
        <v>0.82291666666666663</v>
      </c>
      <c r="T2528">
        <v>0</v>
      </c>
      <c r="U2528" s="19">
        <v>0.54166666666666663</v>
      </c>
      <c r="V2528" t="s">
        <v>97</v>
      </c>
      <c r="W2528">
        <v>7.5</v>
      </c>
      <c r="X2528" t="s">
        <v>100</v>
      </c>
      <c r="Y2528" t="b">
        <v>0</v>
      </c>
    </row>
    <row r="2529" spans="1:25" x14ac:dyDescent="0.25">
      <c r="A2529" t="s">
        <v>92</v>
      </c>
      <c r="B2529" t="s">
        <v>472</v>
      </c>
      <c r="C2529" t="s">
        <v>306</v>
      </c>
      <c r="D2529" t="s">
        <v>172</v>
      </c>
      <c r="E2529" t="s">
        <v>239</v>
      </c>
      <c r="F2529" t="s">
        <v>97</v>
      </c>
      <c r="G2529">
        <v>18421</v>
      </c>
      <c r="H2529" t="s">
        <v>438</v>
      </c>
      <c r="I2529">
        <v>1</v>
      </c>
      <c r="J2529" t="s">
        <v>105</v>
      </c>
      <c r="K2529" s="19">
        <v>0.54166666666666663</v>
      </c>
      <c r="L2529" s="19">
        <v>0.6875</v>
      </c>
      <c r="M2529">
        <v>3.5</v>
      </c>
      <c r="N2529">
        <v>234.81</v>
      </c>
      <c r="O2529">
        <v>76</v>
      </c>
      <c r="P2529">
        <v>76</v>
      </c>
      <c r="Q2529" t="s">
        <v>97</v>
      </c>
      <c r="R2529">
        <v>0</v>
      </c>
      <c r="S2529" s="19">
        <v>0</v>
      </c>
      <c r="U2529" s="19">
        <v>0.41666666666666669</v>
      </c>
      <c r="V2529" t="s">
        <v>97</v>
      </c>
      <c r="W2529">
        <v>3.5</v>
      </c>
      <c r="X2529" t="s">
        <v>100</v>
      </c>
      <c r="Y2529" t="b">
        <v>0</v>
      </c>
    </row>
    <row r="2530" spans="1:25" x14ac:dyDescent="0.25">
      <c r="A2530" t="s">
        <v>92</v>
      </c>
      <c r="B2530" t="s">
        <v>472</v>
      </c>
      <c r="C2530" t="s">
        <v>306</v>
      </c>
      <c r="D2530" t="s">
        <v>172</v>
      </c>
      <c r="E2530" t="s">
        <v>239</v>
      </c>
      <c r="F2530" t="s">
        <v>97</v>
      </c>
      <c r="G2530">
        <v>18421</v>
      </c>
      <c r="H2530" t="s">
        <v>438</v>
      </c>
      <c r="I2530">
        <v>1</v>
      </c>
      <c r="J2530" t="s">
        <v>99</v>
      </c>
      <c r="K2530" s="19">
        <v>0.54166666666666663</v>
      </c>
      <c r="L2530" s="19">
        <v>0.70833333333333337</v>
      </c>
      <c r="M2530">
        <v>4</v>
      </c>
      <c r="N2530">
        <v>268.36</v>
      </c>
      <c r="O2530">
        <v>76</v>
      </c>
      <c r="P2530">
        <v>76</v>
      </c>
      <c r="Q2530" t="s">
        <v>97</v>
      </c>
      <c r="R2530">
        <v>0</v>
      </c>
      <c r="S2530" s="19">
        <v>0</v>
      </c>
      <c r="T2530">
        <v>0</v>
      </c>
      <c r="U2530" s="19">
        <v>0.54166666666666663</v>
      </c>
      <c r="V2530" t="s">
        <v>97</v>
      </c>
      <c r="W2530">
        <v>4</v>
      </c>
      <c r="X2530" t="s">
        <v>100</v>
      </c>
      <c r="Y2530" t="b">
        <v>0</v>
      </c>
    </row>
    <row r="2531" spans="1:25" x14ac:dyDescent="0.25">
      <c r="A2531" t="s">
        <v>92</v>
      </c>
      <c r="B2531" t="s">
        <v>472</v>
      </c>
      <c r="C2531" t="s">
        <v>306</v>
      </c>
      <c r="D2531" t="s">
        <v>172</v>
      </c>
      <c r="E2531" t="s">
        <v>239</v>
      </c>
      <c r="F2531" t="s">
        <v>97</v>
      </c>
      <c r="G2531">
        <v>18421</v>
      </c>
      <c r="H2531" t="s">
        <v>438</v>
      </c>
      <c r="I2531">
        <v>1</v>
      </c>
      <c r="J2531" t="s">
        <v>101</v>
      </c>
      <c r="K2531" s="19">
        <v>0.54166666666666663</v>
      </c>
      <c r="L2531" s="19">
        <v>0.6875</v>
      </c>
      <c r="M2531">
        <v>3.5</v>
      </c>
      <c r="N2531">
        <v>234.81</v>
      </c>
      <c r="O2531">
        <v>76</v>
      </c>
      <c r="P2531">
        <v>76</v>
      </c>
      <c r="Q2531" t="s">
        <v>97</v>
      </c>
      <c r="R2531">
        <v>0</v>
      </c>
      <c r="S2531" s="19">
        <v>0</v>
      </c>
      <c r="T2531">
        <v>0</v>
      </c>
      <c r="U2531" s="19">
        <v>0</v>
      </c>
      <c r="V2531" t="s">
        <v>97</v>
      </c>
      <c r="W2531">
        <v>3.5</v>
      </c>
      <c r="X2531" t="s">
        <v>100</v>
      </c>
      <c r="Y2531" t="b">
        <v>0</v>
      </c>
    </row>
    <row r="2532" spans="1:25" x14ac:dyDescent="0.25">
      <c r="A2532" t="s">
        <v>92</v>
      </c>
      <c r="B2532" t="s">
        <v>472</v>
      </c>
      <c r="C2532" t="s">
        <v>306</v>
      </c>
      <c r="D2532" t="s">
        <v>172</v>
      </c>
      <c r="E2532" t="s">
        <v>239</v>
      </c>
      <c r="F2532" t="s">
        <v>97</v>
      </c>
      <c r="G2532">
        <v>18421</v>
      </c>
      <c r="H2532" t="s">
        <v>438</v>
      </c>
      <c r="I2532">
        <v>1</v>
      </c>
      <c r="J2532" t="s">
        <v>102</v>
      </c>
      <c r="K2532" s="19">
        <v>0.54166666666666663</v>
      </c>
      <c r="L2532" s="19">
        <v>0.6875</v>
      </c>
      <c r="M2532">
        <v>3.5</v>
      </c>
      <c r="N2532">
        <v>234.81</v>
      </c>
      <c r="O2532">
        <v>76</v>
      </c>
      <c r="P2532">
        <v>76</v>
      </c>
      <c r="Q2532" t="s">
        <v>97</v>
      </c>
      <c r="R2532">
        <v>0</v>
      </c>
      <c r="S2532" s="19">
        <v>0.60416666666666663</v>
      </c>
      <c r="T2532">
        <v>0</v>
      </c>
      <c r="U2532" s="19">
        <v>0</v>
      </c>
      <c r="V2532" t="s">
        <v>97</v>
      </c>
      <c r="W2532">
        <v>3.5</v>
      </c>
      <c r="X2532" t="s">
        <v>100</v>
      </c>
      <c r="Y2532" t="b">
        <v>0</v>
      </c>
    </row>
    <row r="2533" spans="1:25" x14ac:dyDescent="0.25">
      <c r="A2533" t="s">
        <v>92</v>
      </c>
      <c r="B2533" t="s">
        <v>472</v>
      </c>
      <c r="C2533" t="s">
        <v>306</v>
      </c>
      <c r="D2533" t="s">
        <v>172</v>
      </c>
      <c r="E2533" t="s">
        <v>239</v>
      </c>
      <c r="F2533" t="s">
        <v>97</v>
      </c>
      <c r="G2533">
        <v>18421</v>
      </c>
      <c r="H2533" t="s">
        <v>438</v>
      </c>
      <c r="I2533">
        <v>1</v>
      </c>
      <c r="J2533" t="s">
        <v>103</v>
      </c>
      <c r="K2533" s="19">
        <v>0.54166666666666663</v>
      </c>
      <c r="L2533" s="19">
        <v>0.6875</v>
      </c>
      <c r="M2533">
        <v>3.5</v>
      </c>
      <c r="N2533">
        <v>234.81</v>
      </c>
      <c r="O2533">
        <v>76</v>
      </c>
      <c r="P2533">
        <v>76</v>
      </c>
      <c r="Q2533" t="s">
        <v>97</v>
      </c>
      <c r="R2533">
        <v>0</v>
      </c>
      <c r="S2533" s="19">
        <v>0</v>
      </c>
      <c r="T2533">
        <v>0</v>
      </c>
      <c r="U2533" s="19">
        <v>0</v>
      </c>
      <c r="V2533" t="s">
        <v>97</v>
      </c>
      <c r="W2533">
        <v>3.5</v>
      </c>
      <c r="X2533" t="s">
        <v>100</v>
      </c>
      <c r="Y2533" t="b">
        <v>0</v>
      </c>
    </row>
    <row r="2534" spans="1:25" x14ac:dyDescent="0.25">
      <c r="A2534" t="s">
        <v>92</v>
      </c>
      <c r="B2534" t="s">
        <v>472</v>
      </c>
      <c r="C2534" t="s">
        <v>306</v>
      </c>
      <c r="D2534" t="s">
        <v>172</v>
      </c>
      <c r="E2534" t="s">
        <v>239</v>
      </c>
      <c r="F2534" t="s">
        <v>97</v>
      </c>
      <c r="G2534">
        <v>18421</v>
      </c>
      <c r="H2534" t="s">
        <v>438</v>
      </c>
      <c r="I2534">
        <v>2</v>
      </c>
      <c r="J2534" t="s">
        <v>105</v>
      </c>
      <c r="K2534" s="19">
        <v>0.54166666666666663</v>
      </c>
      <c r="L2534" s="19">
        <v>0.6875</v>
      </c>
      <c r="M2534">
        <v>3.5</v>
      </c>
      <c r="N2534">
        <v>234.81</v>
      </c>
      <c r="O2534">
        <v>76</v>
      </c>
      <c r="P2534">
        <v>76</v>
      </c>
      <c r="Q2534" t="s">
        <v>97</v>
      </c>
      <c r="R2534">
        <v>0</v>
      </c>
      <c r="S2534" s="19">
        <v>0.60416666666666663</v>
      </c>
      <c r="U2534" s="19">
        <v>0.41666666666666669</v>
      </c>
      <c r="V2534" t="s">
        <v>97</v>
      </c>
      <c r="W2534">
        <v>3.5</v>
      </c>
      <c r="X2534" t="s">
        <v>100</v>
      </c>
      <c r="Y2534" t="b">
        <v>0</v>
      </c>
    </row>
    <row r="2535" spans="1:25" x14ac:dyDescent="0.25">
      <c r="A2535" t="s">
        <v>92</v>
      </c>
      <c r="B2535" t="s">
        <v>472</v>
      </c>
      <c r="C2535" t="s">
        <v>306</v>
      </c>
      <c r="D2535" t="s">
        <v>172</v>
      </c>
      <c r="E2535" t="s">
        <v>239</v>
      </c>
      <c r="F2535" t="s">
        <v>97</v>
      </c>
      <c r="G2535">
        <v>18421</v>
      </c>
      <c r="H2535" t="s">
        <v>438</v>
      </c>
      <c r="I2535">
        <v>2</v>
      </c>
      <c r="J2535" t="s">
        <v>99</v>
      </c>
      <c r="K2535" s="19">
        <v>0.54166666666666663</v>
      </c>
      <c r="L2535" s="19">
        <v>0.70833333333333337</v>
      </c>
      <c r="M2535">
        <v>4</v>
      </c>
      <c r="N2535">
        <v>268.36</v>
      </c>
      <c r="O2535">
        <v>76</v>
      </c>
      <c r="P2535">
        <v>76</v>
      </c>
      <c r="Q2535" t="s">
        <v>97</v>
      </c>
      <c r="R2535">
        <v>0</v>
      </c>
      <c r="S2535" s="19">
        <v>0</v>
      </c>
      <c r="T2535">
        <v>0</v>
      </c>
      <c r="U2535" s="19">
        <v>0.54166666666666663</v>
      </c>
      <c r="V2535" t="s">
        <v>97</v>
      </c>
      <c r="W2535">
        <v>4</v>
      </c>
      <c r="X2535" t="s">
        <v>100</v>
      </c>
      <c r="Y2535" t="b">
        <v>0</v>
      </c>
    </row>
    <row r="2536" spans="1:25" x14ac:dyDescent="0.25">
      <c r="A2536" t="s">
        <v>92</v>
      </c>
      <c r="B2536" t="s">
        <v>472</v>
      </c>
      <c r="C2536" t="s">
        <v>306</v>
      </c>
      <c r="D2536" t="s">
        <v>172</v>
      </c>
      <c r="E2536" t="s">
        <v>239</v>
      </c>
      <c r="F2536" t="s">
        <v>97</v>
      </c>
      <c r="G2536">
        <v>18421</v>
      </c>
      <c r="H2536" t="s">
        <v>438</v>
      </c>
      <c r="I2536">
        <v>2</v>
      </c>
      <c r="J2536" t="s">
        <v>101</v>
      </c>
      <c r="K2536" s="19">
        <v>0.54166666666666663</v>
      </c>
      <c r="L2536" s="19">
        <v>0.6875</v>
      </c>
      <c r="M2536">
        <v>3.5</v>
      </c>
      <c r="N2536">
        <v>234.81</v>
      </c>
      <c r="O2536">
        <v>76</v>
      </c>
      <c r="P2536">
        <v>76</v>
      </c>
      <c r="Q2536" t="s">
        <v>97</v>
      </c>
      <c r="R2536">
        <v>0</v>
      </c>
      <c r="S2536" s="19">
        <v>0.60416666666666663</v>
      </c>
      <c r="T2536">
        <v>0</v>
      </c>
      <c r="U2536" s="19">
        <v>0</v>
      </c>
      <c r="V2536" t="s">
        <v>97</v>
      </c>
      <c r="W2536">
        <v>3.5</v>
      </c>
      <c r="X2536" t="s">
        <v>100</v>
      </c>
      <c r="Y2536" t="b">
        <v>0</v>
      </c>
    </row>
    <row r="2537" spans="1:25" x14ac:dyDescent="0.25">
      <c r="A2537" t="s">
        <v>92</v>
      </c>
      <c r="B2537" t="s">
        <v>472</v>
      </c>
      <c r="C2537" t="s">
        <v>306</v>
      </c>
      <c r="D2537" t="s">
        <v>172</v>
      </c>
      <c r="E2537" t="s">
        <v>239</v>
      </c>
      <c r="F2537" t="s">
        <v>97</v>
      </c>
      <c r="G2537">
        <v>18421</v>
      </c>
      <c r="H2537" t="s">
        <v>438</v>
      </c>
      <c r="I2537">
        <v>2</v>
      </c>
      <c r="J2537" t="s">
        <v>102</v>
      </c>
      <c r="K2537" s="19">
        <v>0.54166666666666663</v>
      </c>
      <c r="L2537" s="19">
        <v>0.6875</v>
      </c>
      <c r="M2537">
        <v>3.5</v>
      </c>
      <c r="N2537">
        <v>234.81</v>
      </c>
      <c r="O2537">
        <v>76</v>
      </c>
      <c r="P2537">
        <v>76</v>
      </c>
      <c r="Q2537" t="s">
        <v>97</v>
      </c>
      <c r="R2537">
        <v>0</v>
      </c>
      <c r="S2537" s="19">
        <v>0.60416666666666663</v>
      </c>
      <c r="T2537">
        <v>0</v>
      </c>
      <c r="U2537" s="19">
        <v>0</v>
      </c>
      <c r="V2537" t="s">
        <v>97</v>
      </c>
      <c r="W2537">
        <v>3.5</v>
      </c>
      <c r="X2537" t="s">
        <v>100</v>
      </c>
      <c r="Y2537" t="b">
        <v>0</v>
      </c>
    </row>
    <row r="2538" spans="1:25" x14ac:dyDescent="0.25">
      <c r="A2538" t="s">
        <v>92</v>
      </c>
      <c r="B2538" t="s">
        <v>472</v>
      </c>
      <c r="C2538" t="s">
        <v>306</v>
      </c>
      <c r="D2538" t="s">
        <v>172</v>
      </c>
      <c r="E2538" t="s">
        <v>239</v>
      </c>
      <c r="F2538" t="s">
        <v>97</v>
      </c>
      <c r="G2538">
        <v>18421</v>
      </c>
      <c r="H2538" t="s">
        <v>438</v>
      </c>
      <c r="I2538">
        <v>2</v>
      </c>
      <c r="J2538" t="s">
        <v>103</v>
      </c>
      <c r="K2538" s="19">
        <v>0.54166666666666663</v>
      </c>
      <c r="L2538" s="19">
        <v>0.6875</v>
      </c>
      <c r="M2538">
        <v>3.5</v>
      </c>
      <c r="N2538">
        <v>234.81</v>
      </c>
      <c r="O2538">
        <v>76</v>
      </c>
      <c r="P2538">
        <v>76</v>
      </c>
      <c r="Q2538" t="s">
        <v>97</v>
      </c>
      <c r="R2538">
        <v>0</v>
      </c>
      <c r="S2538" s="19">
        <v>0.60416666666666663</v>
      </c>
      <c r="T2538">
        <v>0</v>
      </c>
      <c r="U2538" s="19">
        <v>0</v>
      </c>
      <c r="V2538" t="s">
        <v>97</v>
      </c>
      <c r="W2538">
        <v>3.5</v>
      </c>
      <c r="X2538" t="s">
        <v>100</v>
      </c>
      <c r="Y2538" t="b">
        <v>0</v>
      </c>
    </row>
    <row r="2539" spans="1:25" x14ac:dyDescent="0.25">
      <c r="A2539" t="s">
        <v>92</v>
      </c>
      <c r="B2539" t="s">
        <v>472</v>
      </c>
      <c r="C2539" t="s">
        <v>306</v>
      </c>
      <c r="D2539" t="s">
        <v>172</v>
      </c>
      <c r="E2539" t="s">
        <v>241</v>
      </c>
      <c r="F2539" t="s">
        <v>97</v>
      </c>
      <c r="G2539">
        <v>18662</v>
      </c>
      <c r="H2539" t="s">
        <v>495</v>
      </c>
      <c r="I2539">
        <v>1</v>
      </c>
      <c r="J2539" t="s">
        <v>105</v>
      </c>
      <c r="K2539" s="19">
        <v>0.33333333333333331</v>
      </c>
      <c r="L2539" s="19">
        <v>0.70833333333333337</v>
      </c>
      <c r="M2539">
        <v>9</v>
      </c>
      <c r="N2539">
        <v>474.98</v>
      </c>
      <c r="O2539">
        <v>76</v>
      </c>
      <c r="P2539">
        <v>76</v>
      </c>
      <c r="Q2539" t="s">
        <v>97</v>
      </c>
      <c r="R2539">
        <v>30</v>
      </c>
      <c r="S2539" s="19">
        <v>0.5</v>
      </c>
      <c r="T2539">
        <v>0</v>
      </c>
      <c r="U2539" s="19">
        <v>0</v>
      </c>
      <c r="V2539" t="s">
        <v>97</v>
      </c>
      <c r="W2539">
        <v>8.5</v>
      </c>
      <c r="X2539" t="s">
        <v>100</v>
      </c>
      <c r="Y2539" t="b">
        <v>0</v>
      </c>
    </row>
    <row r="2540" spans="1:25" x14ac:dyDescent="0.25">
      <c r="A2540" t="s">
        <v>92</v>
      </c>
      <c r="B2540" t="s">
        <v>472</v>
      </c>
      <c r="C2540" t="s">
        <v>306</v>
      </c>
      <c r="D2540" t="s">
        <v>172</v>
      </c>
      <c r="E2540" t="s">
        <v>241</v>
      </c>
      <c r="F2540" t="s">
        <v>97</v>
      </c>
      <c r="G2540">
        <v>18662</v>
      </c>
      <c r="H2540" t="s">
        <v>495</v>
      </c>
      <c r="I2540">
        <v>1</v>
      </c>
      <c r="J2540" t="s">
        <v>113</v>
      </c>
      <c r="K2540" s="19">
        <v>0.27083333333333331</v>
      </c>
      <c r="L2540" s="19">
        <v>0.625</v>
      </c>
      <c r="M2540">
        <v>8.5</v>
      </c>
      <c r="N2540">
        <v>712.47</v>
      </c>
      <c r="O2540">
        <v>76</v>
      </c>
      <c r="P2540">
        <v>76</v>
      </c>
      <c r="Q2540" t="s">
        <v>97</v>
      </c>
      <c r="R2540">
        <v>0</v>
      </c>
      <c r="S2540" s="19">
        <v>0.54166666666666663</v>
      </c>
      <c r="T2540">
        <v>0</v>
      </c>
      <c r="U2540" s="19">
        <v>0</v>
      </c>
      <c r="V2540" t="s">
        <v>97</v>
      </c>
      <c r="W2540">
        <v>8.5</v>
      </c>
      <c r="X2540" t="s">
        <v>100</v>
      </c>
      <c r="Y2540" t="b">
        <v>0</v>
      </c>
    </row>
    <row r="2541" spans="1:25" x14ac:dyDescent="0.25">
      <c r="A2541" t="s">
        <v>92</v>
      </c>
      <c r="B2541" t="s">
        <v>472</v>
      </c>
      <c r="C2541" t="s">
        <v>306</v>
      </c>
      <c r="D2541" t="s">
        <v>172</v>
      </c>
      <c r="E2541" t="s">
        <v>241</v>
      </c>
      <c r="F2541" t="s">
        <v>97</v>
      </c>
      <c r="G2541">
        <v>18662</v>
      </c>
      <c r="H2541" t="s">
        <v>495</v>
      </c>
      <c r="I2541">
        <v>1</v>
      </c>
      <c r="J2541" t="s">
        <v>114</v>
      </c>
      <c r="K2541" s="19">
        <v>0.27083333333333331</v>
      </c>
      <c r="L2541" s="19">
        <v>0.625</v>
      </c>
      <c r="M2541">
        <v>8.5</v>
      </c>
      <c r="N2541">
        <v>831.22</v>
      </c>
      <c r="O2541">
        <v>76</v>
      </c>
      <c r="P2541">
        <v>76</v>
      </c>
      <c r="Q2541" t="s">
        <v>97</v>
      </c>
      <c r="R2541">
        <v>0</v>
      </c>
      <c r="S2541" s="19">
        <v>0.54166666666666663</v>
      </c>
      <c r="T2541">
        <v>0</v>
      </c>
      <c r="U2541" s="19">
        <v>0</v>
      </c>
      <c r="V2541" t="s">
        <v>97</v>
      </c>
      <c r="W2541">
        <v>8.5</v>
      </c>
      <c r="X2541" t="s">
        <v>100</v>
      </c>
      <c r="Y2541" t="b">
        <v>0</v>
      </c>
    </row>
    <row r="2542" spans="1:25" x14ac:dyDescent="0.25">
      <c r="A2542" t="s">
        <v>92</v>
      </c>
      <c r="B2542" t="s">
        <v>472</v>
      </c>
      <c r="C2542" t="s">
        <v>306</v>
      </c>
      <c r="D2542" t="s">
        <v>172</v>
      </c>
      <c r="E2542" t="s">
        <v>241</v>
      </c>
      <c r="F2542" t="s">
        <v>97</v>
      </c>
      <c r="G2542">
        <v>18662</v>
      </c>
      <c r="H2542" t="s">
        <v>495</v>
      </c>
      <c r="I2542">
        <v>1</v>
      </c>
      <c r="J2542" t="s">
        <v>101</v>
      </c>
      <c r="K2542" s="19">
        <v>0.33333333333333331</v>
      </c>
      <c r="L2542" s="19">
        <v>0.70833333333333337</v>
      </c>
      <c r="M2542">
        <v>9</v>
      </c>
      <c r="N2542">
        <v>474.98</v>
      </c>
      <c r="O2542">
        <v>76</v>
      </c>
      <c r="P2542">
        <v>76</v>
      </c>
      <c r="Q2542" t="s">
        <v>97</v>
      </c>
      <c r="R2542">
        <v>30</v>
      </c>
      <c r="S2542" s="19">
        <v>0.5</v>
      </c>
      <c r="T2542">
        <v>0</v>
      </c>
      <c r="U2542" s="19">
        <v>0</v>
      </c>
      <c r="V2542" t="s">
        <v>97</v>
      </c>
      <c r="W2542">
        <v>8.5</v>
      </c>
      <c r="X2542" t="s">
        <v>100</v>
      </c>
      <c r="Y2542" t="b">
        <v>0</v>
      </c>
    </row>
    <row r="2543" spans="1:25" x14ac:dyDescent="0.25">
      <c r="A2543" t="s">
        <v>92</v>
      </c>
      <c r="B2543" t="s">
        <v>472</v>
      </c>
      <c r="C2543" t="s">
        <v>306</v>
      </c>
      <c r="D2543" t="s">
        <v>172</v>
      </c>
      <c r="E2543" t="s">
        <v>241</v>
      </c>
      <c r="F2543" t="s">
        <v>97</v>
      </c>
      <c r="G2543">
        <v>18662</v>
      </c>
      <c r="H2543" t="s">
        <v>495</v>
      </c>
      <c r="I2543">
        <v>2</v>
      </c>
      <c r="J2543" t="s">
        <v>105</v>
      </c>
      <c r="K2543" s="19">
        <v>0.33333333333333331</v>
      </c>
      <c r="L2543" s="19">
        <v>0.6875</v>
      </c>
      <c r="M2543">
        <v>8.5</v>
      </c>
      <c r="N2543">
        <v>447.04</v>
      </c>
      <c r="O2543">
        <v>76</v>
      </c>
      <c r="P2543">
        <v>76</v>
      </c>
      <c r="Q2543" t="s">
        <v>97</v>
      </c>
      <c r="R2543">
        <v>30</v>
      </c>
      <c r="S2543" s="19">
        <v>0.5</v>
      </c>
      <c r="T2543">
        <v>0</v>
      </c>
      <c r="U2543" s="19">
        <v>0</v>
      </c>
      <c r="V2543" t="s">
        <v>97</v>
      </c>
      <c r="W2543">
        <v>8</v>
      </c>
      <c r="X2543" t="s">
        <v>100</v>
      </c>
      <c r="Y2543" t="b">
        <v>0</v>
      </c>
    </row>
    <row r="2544" spans="1:25" x14ac:dyDescent="0.25">
      <c r="A2544" t="s">
        <v>92</v>
      </c>
      <c r="B2544" t="s">
        <v>472</v>
      </c>
      <c r="C2544" t="s">
        <v>306</v>
      </c>
      <c r="D2544" t="s">
        <v>172</v>
      </c>
      <c r="E2544" t="s">
        <v>241</v>
      </c>
      <c r="F2544" t="s">
        <v>97</v>
      </c>
      <c r="G2544">
        <v>18662</v>
      </c>
      <c r="H2544" t="s">
        <v>495</v>
      </c>
      <c r="I2544">
        <v>2</v>
      </c>
      <c r="J2544" t="s">
        <v>99</v>
      </c>
      <c r="K2544" s="19">
        <v>0.33333333333333331</v>
      </c>
      <c r="L2544" s="19">
        <v>0.70833333333333337</v>
      </c>
      <c r="M2544">
        <v>9</v>
      </c>
      <c r="N2544">
        <v>474.98</v>
      </c>
      <c r="O2544">
        <v>76</v>
      </c>
      <c r="P2544">
        <v>76</v>
      </c>
      <c r="Q2544" t="s">
        <v>97</v>
      </c>
      <c r="R2544">
        <v>30</v>
      </c>
      <c r="S2544" s="19">
        <v>0.5</v>
      </c>
      <c r="T2544">
        <v>0</v>
      </c>
      <c r="U2544" s="19">
        <v>0</v>
      </c>
      <c r="V2544" t="s">
        <v>97</v>
      </c>
      <c r="W2544">
        <v>8.5</v>
      </c>
      <c r="X2544" t="s">
        <v>100</v>
      </c>
      <c r="Y2544" t="b">
        <v>0</v>
      </c>
    </row>
    <row r="2545" spans="1:25" x14ac:dyDescent="0.25">
      <c r="A2545" t="s">
        <v>92</v>
      </c>
      <c r="B2545" t="s">
        <v>472</v>
      </c>
      <c r="C2545" t="s">
        <v>306</v>
      </c>
      <c r="D2545" t="s">
        <v>172</v>
      </c>
      <c r="E2545" t="s">
        <v>241</v>
      </c>
      <c r="F2545" t="s">
        <v>97</v>
      </c>
      <c r="G2545">
        <v>18662</v>
      </c>
      <c r="H2545" t="s">
        <v>495</v>
      </c>
      <c r="I2545">
        <v>2</v>
      </c>
      <c r="J2545" t="s">
        <v>113</v>
      </c>
      <c r="K2545" s="19">
        <v>0.27083333333333331</v>
      </c>
      <c r="L2545" s="19">
        <v>0.625</v>
      </c>
      <c r="M2545">
        <v>8.5</v>
      </c>
      <c r="N2545">
        <v>712.47</v>
      </c>
      <c r="O2545">
        <v>76</v>
      </c>
      <c r="P2545">
        <v>76</v>
      </c>
      <c r="Q2545" t="s">
        <v>97</v>
      </c>
      <c r="R2545">
        <v>0</v>
      </c>
      <c r="S2545" s="19">
        <v>0.54166666666666663</v>
      </c>
      <c r="T2545">
        <v>0</v>
      </c>
      <c r="U2545" s="19">
        <v>0</v>
      </c>
      <c r="V2545" t="s">
        <v>97</v>
      </c>
      <c r="W2545">
        <v>8.5</v>
      </c>
      <c r="X2545" t="s">
        <v>100</v>
      </c>
      <c r="Y2545" t="b">
        <v>0</v>
      </c>
    </row>
    <row r="2546" spans="1:25" x14ac:dyDescent="0.25">
      <c r="A2546" t="s">
        <v>92</v>
      </c>
      <c r="B2546" t="s">
        <v>472</v>
      </c>
      <c r="C2546" t="s">
        <v>306</v>
      </c>
      <c r="D2546" t="s">
        <v>172</v>
      </c>
      <c r="E2546" t="s">
        <v>241</v>
      </c>
      <c r="F2546" t="s">
        <v>97</v>
      </c>
      <c r="G2546">
        <v>18662</v>
      </c>
      <c r="H2546" t="s">
        <v>495</v>
      </c>
      <c r="I2546">
        <v>2</v>
      </c>
      <c r="J2546" t="s">
        <v>101</v>
      </c>
      <c r="K2546" s="19">
        <v>0.33333333333333331</v>
      </c>
      <c r="L2546" s="19">
        <v>0.70833333333333337</v>
      </c>
      <c r="M2546">
        <v>9</v>
      </c>
      <c r="N2546">
        <v>474.98</v>
      </c>
      <c r="O2546">
        <v>76</v>
      </c>
      <c r="P2546">
        <v>76</v>
      </c>
      <c r="Q2546" t="s">
        <v>97</v>
      </c>
      <c r="R2546">
        <v>30</v>
      </c>
      <c r="S2546" s="19">
        <v>0.5</v>
      </c>
      <c r="T2546">
        <v>0</v>
      </c>
      <c r="U2546" s="19">
        <v>0</v>
      </c>
      <c r="V2546" t="s">
        <v>97</v>
      </c>
      <c r="W2546">
        <v>8.5</v>
      </c>
      <c r="X2546" t="s">
        <v>100</v>
      </c>
      <c r="Y2546" t="b">
        <v>0</v>
      </c>
    </row>
    <row r="2547" spans="1:25" x14ac:dyDescent="0.25">
      <c r="A2547" t="s">
        <v>92</v>
      </c>
      <c r="B2547" t="s">
        <v>472</v>
      </c>
      <c r="C2547" t="s">
        <v>306</v>
      </c>
      <c r="D2547" t="s">
        <v>172</v>
      </c>
      <c r="E2547" t="s">
        <v>241</v>
      </c>
      <c r="F2547" t="s">
        <v>97</v>
      </c>
      <c r="G2547">
        <v>18662</v>
      </c>
      <c r="H2547" t="s">
        <v>495</v>
      </c>
      <c r="I2547">
        <v>2</v>
      </c>
      <c r="J2547" t="s">
        <v>103</v>
      </c>
      <c r="K2547" s="19">
        <v>0.33333333333333331</v>
      </c>
      <c r="L2547" s="19">
        <v>0.70833333333333337</v>
      </c>
      <c r="M2547">
        <v>9</v>
      </c>
      <c r="N2547">
        <v>474.98</v>
      </c>
      <c r="O2547">
        <v>76</v>
      </c>
      <c r="P2547">
        <v>76</v>
      </c>
      <c r="Q2547" t="s">
        <v>97</v>
      </c>
      <c r="R2547">
        <v>30</v>
      </c>
      <c r="S2547" s="19">
        <v>0.5</v>
      </c>
      <c r="T2547">
        <v>0</v>
      </c>
      <c r="U2547" s="19">
        <v>0</v>
      </c>
      <c r="V2547" t="s">
        <v>97</v>
      </c>
      <c r="W2547">
        <v>8.5</v>
      </c>
      <c r="X2547" t="s">
        <v>100</v>
      </c>
      <c r="Y2547" t="b">
        <v>0</v>
      </c>
    </row>
    <row r="2548" spans="1:25" x14ac:dyDescent="0.25">
      <c r="A2548" t="s">
        <v>92</v>
      </c>
      <c r="B2548" t="s">
        <v>472</v>
      </c>
      <c r="C2548" t="s">
        <v>306</v>
      </c>
      <c r="D2548" t="s">
        <v>172</v>
      </c>
      <c r="E2548" t="s">
        <v>243</v>
      </c>
      <c r="F2548" t="s">
        <v>97</v>
      </c>
      <c r="H2548" t="s">
        <v>97</v>
      </c>
      <c r="I2548">
        <v>1</v>
      </c>
      <c r="J2548" t="s">
        <v>99</v>
      </c>
      <c r="K2548" s="19">
        <v>0.27083333333333331</v>
      </c>
      <c r="L2548" s="19">
        <v>0.625</v>
      </c>
      <c r="M2548">
        <v>8.5</v>
      </c>
      <c r="N2548">
        <v>301.2</v>
      </c>
      <c r="O2548">
        <v>0</v>
      </c>
      <c r="P2548">
        <v>0</v>
      </c>
      <c r="Q2548" t="s">
        <v>97</v>
      </c>
      <c r="R2548">
        <v>30</v>
      </c>
      <c r="S2548" s="19">
        <v>0.47916666666666669</v>
      </c>
      <c r="T2548">
        <v>0</v>
      </c>
      <c r="U2548" s="19">
        <v>0</v>
      </c>
      <c r="V2548" t="s">
        <v>97</v>
      </c>
      <c r="W2548">
        <v>8</v>
      </c>
      <c r="X2548" t="s">
        <v>100</v>
      </c>
      <c r="Y2548" t="b">
        <v>0</v>
      </c>
    </row>
    <row r="2549" spans="1:25" x14ac:dyDescent="0.25">
      <c r="A2549" t="s">
        <v>92</v>
      </c>
      <c r="B2549" t="s">
        <v>472</v>
      </c>
      <c r="C2549" t="s">
        <v>306</v>
      </c>
      <c r="D2549" t="s">
        <v>172</v>
      </c>
      <c r="E2549" t="s">
        <v>243</v>
      </c>
      <c r="F2549" t="s">
        <v>97</v>
      </c>
      <c r="H2549" t="s">
        <v>97</v>
      </c>
      <c r="I2549">
        <v>1</v>
      </c>
      <c r="J2549" t="s">
        <v>101</v>
      </c>
      <c r="K2549" s="19">
        <v>0.27083333333333331</v>
      </c>
      <c r="L2549" s="19">
        <v>0.625</v>
      </c>
      <c r="M2549">
        <v>8.5</v>
      </c>
      <c r="N2549">
        <v>301.2</v>
      </c>
      <c r="O2549">
        <v>0</v>
      </c>
      <c r="P2549">
        <v>0</v>
      </c>
      <c r="Q2549" t="s">
        <v>97</v>
      </c>
      <c r="R2549">
        <v>30</v>
      </c>
      <c r="S2549" s="19">
        <v>0.47916666666666669</v>
      </c>
      <c r="T2549">
        <v>0</v>
      </c>
      <c r="U2549" s="19">
        <v>0</v>
      </c>
      <c r="V2549" t="s">
        <v>97</v>
      </c>
      <c r="W2549">
        <v>8</v>
      </c>
      <c r="X2549" t="s">
        <v>100</v>
      </c>
      <c r="Y2549" t="b">
        <v>0</v>
      </c>
    </row>
    <row r="2550" spans="1:25" x14ac:dyDescent="0.25">
      <c r="A2550" t="s">
        <v>92</v>
      </c>
      <c r="B2550" t="s">
        <v>472</v>
      </c>
      <c r="C2550" t="s">
        <v>306</v>
      </c>
      <c r="D2550" t="s">
        <v>172</v>
      </c>
      <c r="E2550" t="s">
        <v>243</v>
      </c>
      <c r="F2550" t="s">
        <v>97</v>
      </c>
      <c r="H2550" t="s">
        <v>97</v>
      </c>
      <c r="I2550">
        <v>1</v>
      </c>
      <c r="J2550" t="s">
        <v>102</v>
      </c>
      <c r="K2550" s="19">
        <v>0.27083333333333331</v>
      </c>
      <c r="L2550" s="19">
        <v>0.625</v>
      </c>
      <c r="M2550">
        <v>8.5</v>
      </c>
      <c r="N2550">
        <v>301.2</v>
      </c>
      <c r="O2550">
        <v>0</v>
      </c>
      <c r="P2550">
        <v>0</v>
      </c>
      <c r="Q2550" t="s">
        <v>97</v>
      </c>
      <c r="R2550">
        <v>30</v>
      </c>
      <c r="S2550" s="19">
        <v>0.47916666666666669</v>
      </c>
      <c r="T2550">
        <v>0</v>
      </c>
      <c r="U2550" s="19">
        <v>0</v>
      </c>
      <c r="V2550" t="s">
        <v>97</v>
      </c>
      <c r="W2550">
        <v>8</v>
      </c>
      <c r="X2550" t="s">
        <v>100</v>
      </c>
      <c r="Y2550" t="b">
        <v>0</v>
      </c>
    </row>
    <row r="2551" spans="1:25" x14ac:dyDescent="0.25">
      <c r="A2551" t="s">
        <v>92</v>
      </c>
      <c r="B2551" t="s">
        <v>472</v>
      </c>
      <c r="C2551" t="s">
        <v>306</v>
      </c>
      <c r="D2551" t="s">
        <v>172</v>
      </c>
      <c r="E2551" t="s">
        <v>243</v>
      </c>
      <c r="F2551" t="s">
        <v>97</v>
      </c>
      <c r="H2551" t="s">
        <v>97</v>
      </c>
      <c r="I2551">
        <v>2</v>
      </c>
      <c r="J2551" t="s">
        <v>99</v>
      </c>
      <c r="K2551" s="19">
        <v>0.27083333333333331</v>
      </c>
      <c r="L2551" s="19">
        <v>0.625</v>
      </c>
      <c r="M2551">
        <v>8.5</v>
      </c>
      <c r="N2551">
        <v>301.2</v>
      </c>
      <c r="O2551">
        <v>0</v>
      </c>
      <c r="P2551">
        <v>0</v>
      </c>
      <c r="Q2551" t="s">
        <v>97</v>
      </c>
      <c r="R2551">
        <v>30</v>
      </c>
      <c r="S2551" s="19">
        <v>0.47916666666666669</v>
      </c>
      <c r="T2551">
        <v>0</v>
      </c>
      <c r="U2551" s="19">
        <v>0</v>
      </c>
      <c r="V2551" t="s">
        <v>97</v>
      </c>
      <c r="W2551">
        <v>8</v>
      </c>
      <c r="X2551" t="s">
        <v>100</v>
      </c>
      <c r="Y2551" t="b">
        <v>0</v>
      </c>
    </row>
    <row r="2552" spans="1:25" x14ac:dyDescent="0.25">
      <c r="A2552" t="s">
        <v>92</v>
      </c>
      <c r="B2552" t="s">
        <v>472</v>
      </c>
      <c r="C2552" t="s">
        <v>306</v>
      </c>
      <c r="D2552" t="s">
        <v>172</v>
      </c>
      <c r="E2552" t="s">
        <v>243</v>
      </c>
      <c r="F2552" t="s">
        <v>97</v>
      </c>
      <c r="H2552" t="s">
        <v>97</v>
      </c>
      <c r="I2552">
        <v>2</v>
      </c>
      <c r="J2552" t="s">
        <v>101</v>
      </c>
      <c r="K2552" s="19">
        <v>0.27083333333333331</v>
      </c>
      <c r="L2552" s="19">
        <v>0.625</v>
      </c>
      <c r="M2552">
        <v>8.5</v>
      </c>
      <c r="N2552">
        <v>301.2</v>
      </c>
      <c r="O2552">
        <v>0</v>
      </c>
      <c r="P2552">
        <v>0</v>
      </c>
      <c r="Q2552" t="s">
        <v>97</v>
      </c>
      <c r="R2552">
        <v>30</v>
      </c>
      <c r="S2552" s="19">
        <v>0.47916666666666669</v>
      </c>
      <c r="T2552">
        <v>0</v>
      </c>
      <c r="U2552" s="19">
        <v>0</v>
      </c>
      <c r="V2552" t="s">
        <v>97</v>
      </c>
      <c r="W2552">
        <v>8</v>
      </c>
      <c r="X2552" t="s">
        <v>100</v>
      </c>
      <c r="Y2552" t="b">
        <v>0</v>
      </c>
    </row>
    <row r="2553" spans="1:25" x14ac:dyDescent="0.25">
      <c r="A2553" t="s">
        <v>92</v>
      </c>
      <c r="B2553" t="s">
        <v>472</v>
      </c>
      <c r="C2553" t="s">
        <v>306</v>
      </c>
      <c r="D2553" t="s">
        <v>172</v>
      </c>
      <c r="E2553" t="s">
        <v>243</v>
      </c>
      <c r="F2553" t="s">
        <v>97</v>
      </c>
      <c r="H2553" t="s">
        <v>97</v>
      </c>
      <c r="I2553">
        <v>2</v>
      </c>
      <c r="J2553" t="s">
        <v>102</v>
      </c>
      <c r="K2553" s="19">
        <v>0.27083333333333331</v>
      </c>
      <c r="L2553" s="19">
        <v>0.625</v>
      </c>
      <c r="M2553">
        <v>8.5</v>
      </c>
      <c r="N2553">
        <v>301.2</v>
      </c>
      <c r="O2553">
        <v>0</v>
      </c>
      <c r="P2553">
        <v>0</v>
      </c>
      <c r="Q2553" t="s">
        <v>97</v>
      </c>
      <c r="R2553">
        <v>30</v>
      </c>
      <c r="S2553" s="19">
        <v>0.47916666666666669</v>
      </c>
      <c r="T2553">
        <v>0</v>
      </c>
      <c r="U2553" s="19">
        <v>0</v>
      </c>
      <c r="V2553" t="s">
        <v>97</v>
      </c>
      <c r="W2553">
        <v>8</v>
      </c>
      <c r="X2553" t="s">
        <v>100</v>
      </c>
      <c r="Y2553" t="b">
        <v>0</v>
      </c>
    </row>
    <row r="2554" spans="1:25" x14ac:dyDescent="0.25">
      <c r="A2554" t="s">
        <v>92</v>
      </c>
      <c r="B2554" t="s">
        <v>472</v>
      </c>
      <c r="C2554" t="s">
        <v>306</v>
      </c>
      <c r="D2554" t="s">
        <v>172</v>
      </c>
      <c r="E2554" t="s">
        <v>243</v>
      </c>
      <c r="F2554" t="s">
        <v>97</v>
      </c>
      <c r="G2554">
        <v>13794</v>
      </c>
      <c r="H2554" t="s">
        <v>496</v>
      </c>
      <c r="I2554">
        <v>1</v>
      </c>
      <c r="J2554" t="s">
        <v>105</v>
      </c>
      <c r="K2554" s="19">
        <v>0.27083333333333331</v>
      </c>
      <c r="L2554" s="19">
        <v>0.625</v>
      </c>
      <c r="M2554">
        <v>8.5</v>
      </c>
      <c r="N2554">
        <v>301.2</v>
      </c>
      <c r="O2554">
        <v>48</v>
      </c>
      <c r="P2554">
        <v>76</v>
      </c>
      <c r="Q2554" t="s">
        <v>97</v>
      </c>
      <c r="R2554">
        <v>30</v>
      </c>
      <c r="S2554" s="19">
        <v>0.47916666666666669</v>
      </c>
      <c r="T2554">
        <v>0</v>
      </c>
      <c r="U2554" s="19">
        <v>0</v>
      </c>
      <c r="V2554" t="s">
        <v>97</v>
      </c>
      <c r="W2554">
        <v>8</v>
      </c>
      <c r="X2554" t="s">
        <v>100</v>
      </c>
      <c r="Y2554" t="b">
        <v>0</v>
      </c>
    </row>
    <row r="2555" spans="1:25" x14ac:dyDescent="0.25">
      <c r="A2555" t="s">
        <v>92</v>
      </c>
      <c r="B2555" t="s">
        <v>472</v>
      </c>
      <c r="C2555" t="s">
        <v>306</v>
      </c>
      <c r="D2555" t="s">
        <v>172</v>
      </c>
      <c r="E2555" t="s">
        <v>243</v>
      </c>
      <c r="F2555" t="s">
        <v>97</v>
      </c>
      <c r="G2555">
        <v>13794</v>
      </c>
      <c r="H2555" t="s">
        <v>496</v>
      </c>
      <c r="I2555">
        <v>1</v>
      </c>
      <c r="J2555" t="s">
        <v>113</v>
      </c>
      <c r="K2555" s="19">
        <v>0.27083333333333331</v>
      </c>
      <c r="L2555" s="19">
        <v>0.625</v>
      </c>
      <c r="M2555">
        <v>8.5</v>
      </c>
      <c r="N2555">
        <v>451.8</v>
      </c>
      <c r="O2555">
        <v>48</v>
      </c>
      <c r="P2555">
        <v>76</v>
      </c>
      <c r="Q2555" t="s">
        <v>97</v>
      </c>
      <c r="R2555">
        <v>30</v>
      </c>
      <c r="S2555" s="19">
        <v>0.47916666666666669</v>
      </c>
      <c r="T2555">
        <v>0</v>
      </c>
      <c r="U2555" s="19">
        <v>0</v>
      </c>
      <c r="V2555" t="s">
        <v>97</v>
      </c>
      <c r="W2555">
        <v>8</v>
      </c>
      <c r="X2555" t="s">
        <v>100</v>
      </c>
      <c r="Y2555" t="b">
        <v>0</v>
      </c>
    </row>
    <row r="2556" spans="1:25" x14ac:dyDescent="0.25">
      <c r="A2556" t="s">
        <v>92</v>
      </c>
      <c r="B2556" t="s">
        <v>472</v>
      </c>
      <c r="C2556" t="s">
        <v>306</v>
      </c>
      <c r="D2556" t="s">
        <v>172</v>
      </c>
      <c r="E2556" t="s">
        <v>243</v>
      </c>
      <c r="F2556" t="s">
        <v>97</v>
      </c>
      <c r="G2556">
        <v>13794</v>
      </c>
      <c r="H2556" t="s">
        <v>496</v>
      </c>
      <c r="I2556">
        <v>1</v>
      </c>
      <c r="J2556" t="s">
        <v>114</v>
      </c>
      <c r="K2556" s="19">
        <v>0.27083333333333331</v>
      </c>
      <c r="L2556" s="19">
        <v>0.625</v>
      </c>
      <c r="M2556">
        <v>8.5</v>
      </c>
      <c r="N2556">
        <v>527.1</v>
      </c>
      <c r="O2556">
        <v>48</v>
      </c>
      <c r="P2556">
        <v>76</v>
      </c>
      <c r="Q2556" t="s">
        <v>97</v>
      </c>
      <c r="R2556">
        <v>30</v>
      </c>
      <c r="S2556" s="19">
        <v>0.47916666666666669</v>
      </c>
      <c r="T2556">
        <v>0</v>
      </c>
      <c r="U2556" s="19">
        <v>0</v>
      </c>
      <c r="V2556" t="s">
        <v>97</v>
      </c>
      <c r="W2556">
        <v>8</v>
      </c>
      <c r="X2556" t="s">
        <v>100</v>
      </c>
      <c r="Y2556" t="b">
        <v>0</v>
      </c>
    </row>
    <row r="2557" spans="1:25" x14ac:dyDescent="0.25">
      <c r="A2557" t="s">
        <v>92</v>
      </c>
      <c r="B2557" t="s">
        <v>472</v>
      </c>
      <c r="C2557" t="s">
        <v>306</v>
      </c>
      <c r="D2557" t="s">
        <v>172</v>
      </c>
      <c r="E2557" t="s">
        <v>243</v>
      </c>
      <c r="F2557" t="s">
        <v>97</v>
      </c>
      <c r="G2557">
        <v>13794</v>
      </c>
      <c r="H2557" t="s">
        <v>496</v>
      </c>
      <c r="I2557">
        <v>2</v>
      </c>
      <c r="J2557" t="s">
        <v>105</v>
      </c>
      <c r="K2557" s="19">
        <v>0.27083333333333331</v>
      </c>
      <c r="L2557" s="19">
        <v>0.625</v>
      </c>
      <c r="M2557">
        <v>8.5</v>
      </c>
      <c r="N2557">
        <v>301.2</v>
      </c>
      <c r="O2557">
        <v>48</v>
      </c>
      <c r="P2557">
        <v>76</v>
      </c>
      <c r="Q2557" t="s">
        <v>97</v>
      </c>
      <c r="R2557">
        <v>30</v>
      </c>
      <c r="S2557" s="19">
        <v>0.47916666666666669</v>
      </c>
      <c r="T2557">
        <v>0</v>
      </c>
      <c r="U2557" s="19">
        <v>0</v>
      </c>
      <c r="V2557" t="s">
        <v>97</v>
      </c>
      <c r="W2557">
        <v>8</v>
      </c>
      <c r="X2557" t="s">
        <v>100</v>
      </c>
      <c r="Y2557" t="b">
        <v>0</v>
      </c>
    </row>
    <row r="2558" spans="1:25" x14ac:dyDescent="0.25">
      <c r="A2558" t="s">
        <v>92</v>
      </c>
      <c r="B2558" t="s">
        <v>472</v>
      </c>
      <c r="C2558" t="s">
        <v>306</v>
      </c>
      <c r="D2558" t="s">
        <v>172</v>
      </c>
      <c r="E2558" t="s">
        <v>243</v>
      </c>
      <c r="F2558" t="s">
        <v>97</v>
      </c>
      <c r="G2558">
        <v>13794</v>
      </c>
      <c r="H2558" t="s">
        <v>496</v>
      </c>
      <c r="I2558">
        <v>2</v>
      </c>
      <c r="J2558" t="s">
        <v>113</v>
      </c>
      <c r="K2558" s="19">
        <v>0.27083333333333331</v>
      </c>
      <c r="L2558" s="19">
        <v>0.625</v>
      </c>
      <c r="M2558">
        <v>8.5</v>
      </c>
      <c r="N2558">
        <v>451.8</v>
      </c>
      <c r="O2558">
        <v>48</v>
      </c>
      <c r="P2558">
        <v>76</v>
      </c>
      <c r="Q2558" t="s">
        <v>97</v>
      </c>
      <c r="R2558">
        <v>30</v>
      </c>
      <c r="S2558" s="19">
        <v>0.47916666666666669</v>
      </c>
      <c r="T2558">
        <v>0</v>
      </c>
      <c r="U2558" s="19">
        <v>0</v>
      </c>
      <c r="V2558" t="s">
        <v>97</v>
      </c>
      <c r="W2558">
        <v>8</v>
      </c>
      <c r="X2558" t="s">
        <v>100</v>
      </c>
      <c r="Y2558" t="b">
        <v>0</v>
      </c>
    </row>
    <row r="2559" spans="1:25" x14ac:dyDescent="0.25">
      <c r="A2559" t="s">
        <v>92</v>
      </c>
      <c r="B2559" t="s">
        <v>472</v>
      </c>
      <c r="C2559" t="s">
        <v>306</v>
      </c>
      <c r="D2559" t="s">
        <v>172</v>
      </c>
      <c r="E2559" t="s">
        <v>243</v>
      </c>
      <c r="F2559" t="s">
        <v>97</v>
      </c>
      <c r="G2559">
        <v>13794</v>
      </c>
      <c r="H2559" t="s">
        <v>496</v>
      </c>
      <c r="I2559">
        <v>2</v>
      </c>
      <c r="J2559" t="s">
        <v>114</v>
      </c>
      <c r="K2559" s="19">
        <v>0.27083333333333331</v>
      </c>
      <c r="L2559" s="19">
        <v>0.625</v>
      </c>
      <c r="M2559">
        <v>8.5</v>
      </c>
      <c r="N2559">
        <v>527.1</v>
      </c>
      <c r="O2559">
        <v>48</v>
      </c>
      <c r="P2559">
        <v>76</v>
      </c>
      <c r="Q2559" t="s">
        <v>97</v>
      </c>
      <c r="R2559">
        <v>30</v>
      </c>
      <c r="S2559" s="19">
        <v>0.47916666666666669</v>
      </c>
      <c r="T2559">
        <v>0</v>
      </c>
      <c r="U2559" s="19">
        <v>0</v>
      </c>
      <c r="V2559" t="s">
        <v>97</v>
      </c>
      <c r="W2559">
        <v>8</v>
      </c>
      <c r="X2559" t="s">
        <v>100</v>
      </c>
      <c r="Y2559" t="b">
        <v>0</v>
      </c>
    </row>
    <row r="2560" spans="1:25" x14ac:dyDescent="0.25">
      <c r="A2560" t="s">
        <v>92</v>
      </c>
      <c r="B2560" t="s">
        <v>472</v>
      </c>
      <c r="C2560" t="s">
        <v>306</v>
      </c>
      <c r="D2560" t="s">
        <v>172</v>
      </c>
      <c r="E2560" t="s">
        <v>243</v>
      </c>
      <c r="F2560" t="s">
        <v>97</v>
      </c>
      <c r="G2560">
        <v>14044</v>
      </c>
      <c r="H2560" t="s">
        <v>497</v>
      </c>
      <c r="I2560">
        <v>1</v>
      </c>
      <c r="J2560" t="s">
        <v>103</v>
      </c>
      <c r="K2560" s="19">
        <v>0.27083333333333331</v>
      </c>
      <c r="L2560" s="19">
        <v>0.625</v>
      </c>
      <c r="M2560">
        <v>8.5</v>
      </c>
      <c r="N2560">
        <v>301.2</v>
      </c>
      <c r="O2560">
        <v>15</v>
      </c>
      <c r="P2560">
        <v>76</v>
      </c>
      <c r="Q2560" t="s">
        <v>97</v>
      </c>
      <c r="R2560">
        <v>30</v>
      </c>
      <c r="S2560" s="19">
        <v>0.47916666666666669</v>
      </c>
      <c r="T2560">
        <v>0</v>
      </c>
      <c r="U2560" s="19">
        <v>0</v>
      </c>
      <c r="V2560" t="s">
        <v>97</v>
      </c>
      <c r="W2560">
        <v>8</v>
      </c>
      <c r="X2560" t="s">
        <v>100</v>
      </c>
      <c r="Y2560" t="b">
        <v>0</v>
      </c>
    </row>
    <row r="2561" spans="1:25" x14ac:dyDescent="0.25">
      <c r="A2561" t="s">
        <v>92</v>
      </c>
      <c r="B2561" t="s">
        <v>472</v>
      </c>
      <c r="C2561" t="s">
        <v>306</v>
      </c>
      <c r="D2561" t="s">
        <v>172</v>
      </c>
      <c r="E2561" t="s">
        <v>243</v>
      </c>
      <c r="F2561" t="s">
        <v>97</v>
      </c>
      <c r="G2561">
        <v>14044</v>
      </c>
      <c r="H2561" t="s">
        <v>497</v>
      </c>
      <c r="I2561">
        <v>2</v>
      </c>
      <c r="J2561" t="s">
        <v>103</v>
      </c>
      <c r="K2561" s="19">
        <v>0.27083333333333331</v>
      </c>
      <c r="L2561" s="19">
        <v>0.625</v>
      </c>
      <c r="M2561">
        <v>8.5</v>
      </c>
      <c r="N2561">
        <v>301.2</v>
      </c>
      <c r="O2561">
        <v>15</v>
      </c>
      <c r="P2561">
        <v>76</v>
      </c>
      <c r="Q2561" t="s">
        <v>97</v>
      </c>
      <c r="R2561">
        <v>30</v>
      </c>
      <c r="S2561" s="19">
        <v>0.47916666666666669</v>
      </c>
      <c r="T2561">
        <v>0</v>
      </c>
      <c r="U2561" s="19">
        <v>0</v>
      </c>
      <c r="V2561" t="s">
        <v>97</v>
      </c>
      <c r="W2561">
        <v>8</v>
      </c>
      <c r="X2561" t="s">
        <v>100</v>
      </c>
      <c r="Y2561" t="b">
        <v>0</v>
      </c>
    </row>
    <row r="2562" spans="1:25" x14ac:dyDescent="0.25">
      <c r="A2562" t="s">
        <v>92</v>
      </c>
      <c r="B2562" t="s">
        <v>472</v>
      </c>
      <c r="C2562" t="s">
        <v>306</v>
      </c>
      <c r="D2562" t="s">
        <v>172</v>
      </c>
      <c r="E2562" t="s">
        <v>256</v>
      </c>
      <c r="F2562" t="s">
        <v>97</v>
      </c>
      <c r="H2562" t="s">
        <v>97</v>
      </c>
      <c r="I2562">
        <v>1</v>
      </c>
      <c r="J2562" t="s">
        <v>105</v>
      </c>
      <c r="K2562" s="19">
        <v>0.625</v>
      </c>
      <c r="L2562" s="19">
        <v>0.9375</v>
      </c>
      <c r="M2562">
        <v>7.5</v>
      </c>
      <c r="N2562">
        <v>296.49</v>
      </c>
      <c r="O2562">
        <v>0</v>
      </c>
      <c r="P2562">
        <v>0</v>
      </c>
      <c r="Q2562" t="s">
        <v>97</v>
      </c>
      <c r="R2562">
        <v>30</v>
      </c>
      <c r="S2562" s="19">
        <v>0.82291666666666663</v>
      </c>
      <c r="T2562">
        <v>0</v>
      </c>
      <c r="U2562" s="19">
        <v>0</v>
      </c>
      <c r="V2562" t="s">
        <v>97</v>
      </c>
      <c r="W2562">
        <v>7</v>
      </c>
      <c r="X2562" t="s">
        <v>100</v>
      </c>
      <c r="Y2562" t="b">
        <v>0</v>
      </c>
    </row>
    <row r="2563" spans="1:25" x14ac:dyDescent="0.25">
      <c r="A2563" t="s">
        <v>92</v>
      </c>
      <c r="B2563" t="s">
        <v>472</v>
      </c>
      <c r="C2563" t="s">
        <v>306</v>
      </c>
      <c r="D2563" t="s">
        <v>172</v>
      </c>
      <c r="E2563" t="s">
        <v>256</v>
      </c>
      <c r="F2563" t="s">
        <v>97</v>
      </c>
      <c r="H2563" t="s">
        <v>97</v>
      </c>
      <c r="I2563">
        <v>1</v>
      </c>
      <c r="J2563" t="s">
        <v>101</v>
      </c>
      <c r="K2563" s="19">
        <v>0.625</v>
      </c>
      <c r="L2563" s="19">
        <v>0.9375</v>
      </c>
      <c r="M2563">
        <v>7.5</v>
      </c>
      <c r="N2563">
        <v>296.49</v>
      </c>
      <c r="O2563">
        <v>0</v>
      </c>
      <c r="P2563">
        <v>0</v>
      </c>
      <c r="Q2563" t="s">
        <v>97</v>
      </c>
      <c r="R2563">
        <v>30</v>
      </c>
      <c r="S2563" s="19">
        <v>0.82291666666666663</v>
      </c>
      <c r="T2563">
        <v>0</v>
      </c>
      <c r="U2563" s="19">
        <v>0</v>
      </c>
      <c r="V2563" t="s">
        <v>97</v>
      </c>
      <c r="W2563">
        <v>7</v>
      </c>
      <c r="X2563" t="s">
        <v>100</v>
      </c>
      <c r="Y2563" t="b">
        <v>0</v>
      </c>
    </row>
    <row r="2564" spans="1:25" x14ac:dyDescent="0.25">
      <c r="A2564" t="s">
        <v>92</v>
      </c>
      <c r="B2564" t="s">
        <v>472</v>
      </c>
      <c r="C2564" t="s">
        <v>306</v>
      </c>
      <c r="D2564" t="s">
        <v>172</v>
      </c>
      <c r="E2564" t="s">
        <v>256</v>
      </c>
      <c r="F2564" t="s">
        <v>97</v>
      </c>
      <c r="H2564" t="s">
        <v>97</v>
      </c>
      <c r="I2564">
        <v>2</v>
      </c>
      <c r="J2564" t="s">
        <v>105</v>
      </c>
      <c r="K2564" s="19">
        <v>0.625</v>
      </c>
      <c r="L2564" s="19">
        <v>0.9375</v>
      </c>
      <c r="M2564">
        <v>7.5</v>
      </c>
      <c r="N2564">
        <v>296.49</v>
      </c>
      <c r="O2564">
        <v>0</v>
      </c>
      <c r="P2564">
        <v>0</v>
      </c>
      <c r="Q2564" t="s">
        <v>97</v>
      </c>
      <c r="R2564">
        <v>30</v>
      </c>
      <c r="S2564" s="19">
        <v>0.82291666666666663</v>
      </c>
      <c r="T2564">
        <v>0</v>
      </c>
      <c r="U2564" s="19">
        <v>0</v>
      </c>
      <c r="V2564" t="s">
        <v>97</v>
      </c>
      <c r="W2564">
        <v>7</v>
      </c>
      <c r="X2564" t="s">
        <v>100</v>
      </c>
      <c r="Y2564" t="b">
        <v>0</v>
      </c>
    </row>
    <row r="2565" spans="1:25" x14ac:dyDescent="0.25">
      <c r="A2565" t="s">
        <v>92</v>
      </c>
      <c r="B2565" t="s">
        <v>472</v>
      </c>
      <c r="C2565" t="s">
        <v>306</v>
      </c>
      <c r="D2565" t="s">
        <v>172</v>
      </c>
      <c r="E2565" t="s">
        <v>256</v>
      </c>
      <c r="F2565" t="s">
        <v>97</v>
      </c>
      <c r="H2565" t="s">
        <v>97</v>
      </c>
      <c r="I2565">
        <v>2</v>
      </c>
      <c r="J2565" t="s">
        <v>113</v>
      </c>
      <c r="K2565" s="19">
        <v>0.625</v>
      </c>
      <c r="L2565" s="19">
        <v>0.9375</v>
      </c>
      <c r="M2565">
        <v>7.5</v>
      </c>
      <c r="N2565">
        <v>658.88</v>
      </c>
      <c r="O2565">
        <v>0</v>
      </c>
      <c r="P2565">
        <v>0</v>
      </c>
      <c r="Q2565" t="s">
        <v>97</v>
      </c>
      <c r="R2565">
        <v>30</v>
      </c>
      <c r="S2565" s="19">
        <v>0.82291666666666663</v>
      </c>
      <c r="T2565">
        <v>0</v>
      </c>
      <c r="U2565" s="19">
        <v>0</v>
      </c>
      <c r="V2565" t="s">
        <v>97</v>
      </c>
      <c r="W2565">
        <v>7</v>
      </c>
      <c r="X2565" t="s">
        <v>100</v>
      </c>
      <c r="Y2565" t="b">
        <v>0</v>
      </c>
    </row>
    <row r="2566" spans="1:25" x14ac:dyDescent="0.25">
      <c r="A2566" t="s">
        <v>92</v>
      </c>
      <c r="B2566" t="s">
        <v>472</v>
      </c>
      <c r="C2566" t="s">
        <v>306</v>
      </c>
      <c r="D2566" t="s">
        <v>172</v>
      </c>
      <c r="E2566" t="s">
        <v>256</v>
      </c>
      <c r="F2566" t="s">
        <v>97</v>
      </c>
      <c r="H2566" t="s">
        <v>97</v>
      </c>
      <c r="I2566">
        <v>2</v>
      </c>
      <c r="J2566" t="s">
        <v>114</v>
      </c>
      <c r="K2566" s="19">
        <v>0.625</v>
      </c>
      <c r="L2566" s="19">
        <v>0.9375</v>
      </c>
      <c r="M2566">
        <v>7.5</v>
      </c>
      <c r="N2566">
        <v>461.21</v>
      </c>
      <c r="O2566">
        <v>0</v>
      </c>
      <c r="P2566">
        <v>0</v>
      </c>
      <c r="Q2566" t="s">
        <v>97</v>
      </c>
      <c r="R2566">
        <v>30</v>
      </c>
      <c r="S2566" s="19">
        <v>0.82291666666666663</v>
      </c>
      <c r="T2566">
        <v>0</v>
      </c>
      <c r="U2566" s="19">
        <v>0</v>
      </c>
      <c r="V2566" t="s">
        <v>97</v>
      </c>
      <c r="W2566">
        <v>7</v>
      </c>
      <c r="X2566" t="s">
        <v>100</v>
      </c>
      <c r="Y2566" t="b">
        <v>0</v>
      </c>
    </row>
    <row r="2567" spans="1:25" x14ac:dyDescent="0.25">
      <c r="A2567" t="s">
        <v>92</v>
      </c>
      <c r="B2567" t="s">
        <v>472</v>
      </c>
      <c r="C2567" t="s">
        <v>306</v>
      </c>
      <c r="D2567" t="s">
        <v>172</v>
      </c>
      <c r="E2567" t="s">
        <v>256</v>
      </c>
      <c r="F2567" t="s">
        <v>97</v>
      </c>
      <c r="H2567" t="s">
        <v>97</v>
      </c>
      <c r="I2567">
        <v>2</v>
      </c>
      <c r="J2567" t="s">
        <v>101</v>
      </c>
      <c r="K2567" s="19">
        <v>0.625</v>
      </c>
      <c r="L2567" s="19">
        <v>0.9375</v>
      </c>
      <c r="M2567">
        <v>7.5</v>
      </c>
      <c r="N2567">
        <v>296.49</v>
      </c>
      <c r="O2567">
        <v>0</v>
      </c>
      <c r="P2567">
        <v>0</v>
      </c>
      <c r="Q2567" t="s">
        <v>97</v>
      </c>
      <c r="R2567">
        <v>30</v>
      </c>
      <c r="S2567" s="19">
        <v>0.82291666666666663</v>
      </c>
      <c r="T2567">
        <v>0</v>
      </c>
      <c r="U2567" s="19">
        <v>0</v>
      </c>
      <c r="V2567" t="s">
        <v>97</v>
      </c>
      <c r="W2567">
        <v>7</v>
      </c>
      <c r="X2567" t="s">
        <v>100</v>
      </c>
      <c r="Y2567" t="b">
        <v>0</v>
      </c>
    </row>
    <row r="2568" spans="1:25" x14ac:dyDescent="0.25">
      <c r="A2568" t="s">
        <v>92</v>
      </c>
      <c r="B2568" t="s">
        <v>472</v>
      </c>
      <c r="C2568" t="s">
        <v>306</v>
      </c>
      <c r="D2568" t="s">
        <v>172</v>
      </c>
      <c r="E2568" t="s">
        <v>256</v>
      </c>
      <c r="F2568" t="s">
        <v>97</v>
      </c>
      <c r="G2568">
        <v>17262</v>
      </c>
      <c r="H2568" t="s">
        <v>498</v>
      </c>
      <c r="I2568">
        <v>1</v>
      </c>
      <c r="J2568" t="s">
        <v>99</v>
      </c>
      <c r="K2568" s="19">
        <v>0.625</v>
      </c>
      <c r="L2568" s="19">
        <v>0.9375</v>
      </c>
      <c r="M2568">
        <v>7.5</v>
      </c>
      <c r="N2568">
        <v>304.76</v>
      </c>
      <c r="O2568">
        <v>50</v>
      </c>
      <c r="P2568">
        <v>76</v>
      </c>
      <c r="Q2568" t="s">
        <v>97</v>
      </c>
      <c r="R2568">
        <v>30</v>
      </c>
      <c r="S2568" s="19">
        <v>0.82291666666666663</v>
      </c>
      <c r="T2568">
        <v>0</v>
      </c>
      <c r="U2568" s="19">
        <v>0</v>
      </c>
      <c r="V2568" t="s">
        <v>97</v>
      </c>
      <c r="W2568">
        <v>7</v>
      </c>
      <c r="X2568" t="s">
        <v>100</v>
      </c>
      <c r="Y2568" t="b">
        <v>0</v>
      </c>
    </row>
    <row r="2569" spans="1:25" x14ac:dyDescent="0.25">
      <c r="A2569" t="s">
        <v>92</v>
      </c>
      <c r="B2569" t="s">
        <v>472</v>
      </c>
      <c r="C2569" t="s">
        <v>306</v>
      </c>
      <c r="D2569" t="s">
        <v>172</v>
      </c>
      <c r="E2569" t="s">
        <v>256</v>
      </c>
      <c r="F2569" t="s">
        <v>97</v>
      </c>
      <c r="G2569">
        <v>17262</v>
      </c>
      <c r="H2569" t="s">
        <v>498</v>
      </c>
      <c r="I2569">
        <v>1</v>
      </c>
      <c r="J2569" t="s">
        <v>113</v>
      </c>
      <c r="K2569" s="19">
        <v>0.625</v>
      </c>
      <c r="L2569" s="19">
        <v>0.9375</v>
      </c>
      <c r="M2569">
        <v>7.5</v>
      </c>
      <c r="N2569">
        <v>406.35</v>
      </c>
      <c r="O2569">
        <v>50</v>
      </c>
      <c r="P2569">
        <v>76</v>
      </c>
      <c r="Q2569" t="s">
        <v>97</v>
      </c>
      <c r="R2569">
        <v>30</v>
      </c>
      <c r="S2569" s="19">
        <v>0.82291666666666663</v>
      </c>
      <c r="T2569">
        <v>0</v>
      </c>
      <c r="U2569" s="19">
        <v>0</v>
      </c>
      <c r="V2569" t="s">
        <v>97</v>
      </c>
      <c r="W2569">
        <v>7</v>
      </c>
      <c r="X2569" t="s">
        <v>100</v>
      </c>
      <c r="Y2569" t="b">
        <v>0</v>
      </c>
    </row>
    <row r="2570" spans="1:25" x14ac:dyDescent="0.25">
      <c r="A2570" t="s">
        <v>92</v>
      </c>
      <c r="B2570" t="s">
        <v>472</v>
      </c>
      <c r="C2570" t="s">
        <v>306</v>
      </c>
      <c r="D2570" t="s">
        <v>172</v>
      </c>
      <c r="E2570" t="s">
        <v>256</v>
      </c>
      <c r="F2570" t="s">
        <v>97</v>
      </c>
      <c r="G2570">
        <v>17262</v>
      </c>
      <c r="H2570" t="s">
        <v>498</v>
      </c>
      <c r="I2570">
        <v>1</v>
      </c>
      <c r="J2570" t="s">
        <v>114</v>
      </c>
      <c r="K2570" s="19">
        <v>0.625</v>
      </c>
      <c r="L2570" s="19">
        <v>0.9375</v>
      </c>
      <c r="M2570">
        <v>7.5</v>
      </c>
      <c r="N2570">
        <v>474.08</v>
      </c>
      <c r="O2570">
        <v>50</v>
      </c>
      <c r="P2570">
        <v>76</v>
      </c>
      <c r="Q2570" t="s">
        <v>97</v>
      </c>
      <c r="R2570">
        <v>30</v>
      </c>
      <c r="S2570" s="19">
        <v>0.82291666666666663</v>
      </c>
      <c r="T2570">
        <v>0</v>
      </c>
      <c r="U2570" s="19">
        <v>0</v>
      </c>
      <c r="V2570" t="s">
        <v>97</v>
      </c>
      <c r="W2570">
        <v>7</v>
      </c>
      <c r="X2570" t="s">
        <v>100</v>
      </c>
      <c r="Y2570" t="b">
        <v>0</v>
      </c>
    </row>
    <row r="2571" spans="1:25" x14ac:dyDescent="0.25">
      <c r="A2571" t="s">
        <v>92</v>
      </c>
      <c r="B2571" t="s">
        <v>472</v>
      </c>
      <c r="C2571" t="s">
        <v>306</v>
      </c>
      <c r="D2571" t="s">
        <v>172</v>
      </c>
      <c r="E2571" t="s">
        <v>256</v>
      </c>
      <c r="F2571" t="s">
        <v>97</v>
      </c>
      <c r="G2571">
        <v>17262</v>
      </c>
      <c r="H2571" t="s">
        <v>498</v>
      </c>
      <c r="I2571">
        <v>1</v>
      </c>
      <c r="J2571" t="s">
        <v>102</v>
      </c>
      <c r="K2571" s="19">
        <v>0.625</v>
      </c>
      <c r="L2571" s="19">
        <v>0.9375</v>
      </c>
      <c r="M2571">
        <v>7.5</v>
      </c>
      <c r="N2571">
        <v>304.76</v>
      </c>
      <c r="O2571">
        <v>50</v>
      </c>
      <c r="P2571">
        <v>76</v>
      </c>
      <c r="Q2571" t="s">
        <v>97</v>
      </c>
      <c r="R2571">
        <v>30</v>
      </c>
      <c r="S2571" s="19">
        <v>0.82291666666666663</v>
      </c>
      <c r="T2571">
        <v>0</v>
      </c>
      <c r="U2571" s="19">
        <v>0</v>
      </c>
      <c r="V2571" t="s">
        <v>97</v>
      </c>
      <c r="W2571">
        <v>7</v>
      </c>
      <c r="X2571" t="s">
        <v>100</v>
      </c>
      <c r="Y2571" t="b">
        <v>0</v>
      </c>
    </row>
    <row r="2572" spans="1:25" x14ac:dyDescent="0.25">
      <c r="A2572" t="s">
        <v>92</v>
      </c>
      <c r="B2572" t="s">
        <v>472</v>
      </c>
      <c r="C2572" t="s">
        <v>306</v>
      </c>
      <c r="D2572" t="s">
        <v>172</v>
      </c>
      <c r="E2572" t="s">
        <v>256</v>
      </c>
      <c r="F2572" t="s">
        <v>97</v>
      </c>
      <c r="G2572">
        <v>17262</v>
      </c>
      <c r="H2572" t="s">
        <v>498</v>
      </c>
      <c r="I2572">
        <v>1</v>
      </c>
      <c r="J2572" t="s">
        <v>103</v>
      </c>
      <c r="K2572" s="19">
        <v>0.625</v>
      </c>
      <c r="L2572" s="19">
        <v>0.9375</v>
      </c>
      <c r="M2572">
        <v>7.5</v>
      </c>
      <c r="N2572">
        <v>304.76</v>
      </c>
      <c r="O2572">
        <v>50</v>
      </c>
      <c r="P2572">
        <v>76</v>
      </c>
      <c r="Q2572" t="s">
        <v>97</v>
      </c>
      <c r="R2572">
        <v>30</v>
      </c>
      <c r="S2572" s="19">
        <v>0.82291666666666663</v>
      </c>
      <c r="T2572">
        <v>0</v>
      </c>
      <c r="U2572" s="19">
        <v>0</v>
      </c>
      <c r="V2572" t="s">
        <v>97</v>
      </c>
      <c r="W2572">
        <v>7</v>
      </c>
      <c r="X2572" t="s">
        <v>100</v>
      </c>
      <c r="Y2572" t="b">
        <v>0</v>
      </c>
    </row>
    <row r="2573" spans="1:25" x14ac:dyDescent="0.25">
      <c r="A2573" t="s">
        <v>92</v>
      </c>
      <c r="B2573" t="s">
        <v>472</v>
      </c>
      <c r="C2573" t="s">
        <v>306</v>
      </c>
      <c r="D2573" t="s">
        <v>172</v>
      </c>
      <c r="E2573" t="s">
        <v>256</v>
      </c>
      <c r="F2573" t="s">
        <v>97</v>
      </c>
      <c r="G2573">
        <v>17262</v>
      </c>
      <c r="H2573" t="s">
        <v>498</v>
      </c>
      <c r="I2573">
        <v>2</v>
      </c>
      <c r="J2573" t="s">
        <v>99</v>
      </c>
      <c r="K2573" s="19">
        <v>0.625</v>
      </c>
      <c r="L2573" s="19">
        <v>0.9375</v>
      </c>
      <c r="M2573">
        <v>7.5</v>
      </c>
      <c r="N2573">
        <v>304.76</v>
      </c>
      <c r="O2573">
        <v>50</v>
      </c>
      <c r="P2573">
        <v>76</v>
      </c>
      <c r="Q2573" t="s">
        <v>97</v>
      </c>
      <c r="R2573">
        <v>30</v>
      </c>
      <c r="S2573" s="19">
        <v>0.82291666666666663</v>
      </c>
      <c r="T2573">
        <v>0</v>
      </c>
      <c r="U2573" s="19">
        <v>0</v>
      </c>
      <c r="V2573" t="s">
        <v>97</v>
      </c>
      <c r="W2573">
        <v>7</v>
      </c>
      <c r="X2573" t="s">
        <v>100</v>
      </c>
      <c r="Y2573" t="b">
        <v>0</v>
      </c>
    </row>
    <row r="2574" spans="1:25" x14ac:dyDescent="0.25">
      <c r="A2574" t="s">
        <v>92</v>
      </c>
      <c r="B2574" t="s">
        <v>472</v>
      </c>
      <c r="C2574" t="s">
        <v>306</v>
      </c>
      <c r="D2574" t="s">
        <v>172</v>
      </c>
      <c r="E2574" t="s">
        <v>256</v>
      </c>
      <c r="F2574" t="s">
        <v>97</v>
      </c>
      <c r="G2574">
        <v>17262</v>
      </c>
      <c r="H2574" t="s">
        <v>498</v>
      </c>
      <c r="I2574">
        <v>2</v>
      </c>
      <c r="J2574" t="s">
        <v>102</v>
      </c>
      <c r="K2574" s="19">
        <v>0.625</v>
      </c>
      <c r="L2574" s="19">
        <v>0.9375</v>
      </c>
      <c r="M2574">
        <v>7.5</v>
      </c>
      <c r="N2574">
        <v>304.76</v>
      </c>
      <c r="O2574">
        <v>50</v>
      </c>
      <c r="P2574">
        <v>76</v>
      </c>
      <c r="Q2574" t="s">
        <v>97</v>
      </c>
      <c r="R2574">
        <v>30</v>
      </c>
      <c r="S2574" s="19">
        <v>0.82291666666666663</v>
      </c>
      <c r="T2574">
        <v>0</v>
      </c>
      <c r="U2574" s="19">
        <v>0</v>
      </c>
      <c r="V2574" t="s">
        <v>97</v>
      </c>
      <c r="W2574">
        <v>7</v>
      </c>
      <c r="X2574" t="s">
        <v>100</v>
      </c>
      <c r="Y2574" t="b">
        <v>0</v>
      </c>
    </row>
    <row r="2575" spans="1:25" x14ac:dyDescent="0.25">
      <c r="A2575" t="s">
        <v>92</v>
      </c>
      <c r="B2575" t="s">
        <v>472</v>
      </c>
      <c r="C2575" t="s">
        <v>306</v>
      </c>
      <c r="D2575" t="s">
        <v>172</v>
      </c>
      <c r="E2575" t="s">
        <v>256</v>
      </c>
      <c r="F2575" t="s">
        <v>97</v>
      </c>
      <c r="G2575">
        <v>17262</v>
      </c>
      <c r="H2575" t="s">
        <v>498</v>
      </c>
      <c r="I2575">
        <v>2</v>
      </c>
      <c r="J2575" t="s">
        <v>103</v>
      </c>
      <c r="K2575" s="19">
        <v>0.625</v>
      </c>
      <c r="L2575" s="19">
        <v>0.9375</v>
      </c>
      <c r="M2575">
        <v>7.5</v>
      </c>
      <c r="N2575">
        <v>304.76</v>
      </c>
      <c r="O2575">
        <v>50</v>
      </c>
      <c r="P2575">
        <v>76</v>
      </c>
      <c r="Q2575" t="s">
        <v>97</v>
      </c>
      <c r="R2575">
        <v>30</v>
      </c>
      <c r="S2575" s="19">
        <v>0.82291666666666663</v>
      </c>
      <c r="T2575">
        <v>0</v>
      </c>
      <c r="U2575" s="19">
        <v>0</v>
      </c>
      <c r="V2575" t="s">
        <v>97</v>
      </c>
      <c r="W2575">
        <v>7</v>
      </c>
      <c r="X2575" t="s">
        <v>100</v>
      </c>
      <c r="Y2575" t="b">
        <v>0</v>
      </c>
    </row>
    <row r="2576" spans="1:25" x14ac:dyDescent="0.25">
      <c r="A2576" t="s">
        <v>92</v>
      </c>
      <c r="B2576" t="s">
        <v>472</v>
      </c>
      <c r="C2576" t="s">
        <v>306</v>
      </c>
      <c r="D2576" t="s">
        <v>172</v>
      </c>
      <c r="E2576" t="s">
        <v>263</v>
      </c>
      <c r="F2576" t="s">
        <v>97</v>
      </c>
      <c r="G2576">
        <v>24475</v>
      </c>
      <c r="H2576" t="s">
        <v>499</v>
      </c>
      <c r="I2576">
        <v>2</v>
      </c>
      <c r="J2576" t="s">
        <v>114</v>
      </c>
      <c r="K2576" s="19">
        <v>0.27083333333333331</v>
      </c>
      <c r="L2576" s="19">
        <v>0.625</v>
      </c>
      <c r="M2576">
        <v>8.5</v>
      </c>
      <c r="N2576">
        <v>949.02</v>
      </c>
      <c r="O2576">
        <v>76</v>
      </c>
      <c r="P2576">
        <v>76</v>
      </c>
      <c r="Q2576" t="s">
        <v>97</v>
      </c>
      <c r="R2576">
        <v>0</v>
      </c>
      <c r="S2576" s="19">
        <v>0.47916666666666669</v>
      </c>
      <c r="T2576">
        <v>0</v>
      </c>
      <c r="U2576" s="19">
        <v>0</v>
      </c>
      <c r="V2576" t="s">
        <v>97</v>
      </c>
      <c r="W2576">
        <v>8.5</v>
      </c>
      <c r="X2576" t="s">
        <v>100</v>
      </c>
      <c r="Y2576" t="b">
        <v>0</v>
      </c>
    </row>
    <row r="2577" spans="1:25" x14ac:dyDescent="0.25">
      <c r="A2577" t="s">
        <v>92</v>
      </c>
      <c r="B2577" t="s">
        <v>472</v>
      </c>
      <c r="C2577" t="s">
        <v>306</v>
      </c>
      <c r="D2577" t="s">
        <v>172</v>
      </c>
      <c r="E2577" t="s">
        <v>265</v>
      </c>
      <c r="F2577" t="s">
        <v>97</v>
      </c>
      <c r="G2577">
        <v>24475</v>
      </c>
      <c r="H2577" t="s">
        <v>499</v>
      </c>
      <c r="I2577">
        <v>2</v>
      </c>
      <c r="J2577" t="s">
        <v>99</v>
      </c>
      <c r="K2577" s="19">
        <v>0.60416666666666663</v>
      </c>
      <c r="L2577" s="19">
        <v>0.95833333333333337</v>
      </c>
      <c r="M2577">
        <v>8.5</v>
      </c>
      <c r="N2577">
        <v>894.91</v>
      </c>
      <c r="O2577">
        <v>76</v>
      </c>
      <c r="P2577">
        <v>76</v>
      </c>
      <c r="Q2577" t="s">
        <v>97</v>
      </c>
      <c r="R2577">
        <v>0</v>
      </c>
      <c r="S2577" s="19">
        <v>0.82291666666666663</v>
      </c>
      <c r="T2577">
        <v>0</v>
      </c>
      <c r="U2577" s="19">
        <v>0</v>
      </c>
      <c r="V2577" t="s">
        <v>97</v>
      </c>
      <c r="W2577">
        <v>8.5</v>
      </c>
      <c r="X2577" t="s">
        <v>100</v>
      </c>
      <c r="Y2577" t="b">
        <v>0</v>
      </c>
    </row>
    <row r="2578" spans="1:25" x14ac:dyDescent="0.25">
      <c r="A2578" t="s">
        <v>92</v>
      </c>
      <c r="B2578" t="s">
        <v>472</v>
      </c>
      <c r="C2578" t="s">
        <v>306</v>
      </c>
      <c r="D2578" t="s">
        <v>172</v>
      </c>
      <c r="E2578" t="s">
        <v>265</v>
      </c>
      <c r="F2578" t="s">
        <v>97</v>
      </c>
      <c r="G2578">
        <v>24475</v>
      </c>
      <c r="H2578" t="s">
        <v>499</v>
      </c>
      <c r="I2578">
        <v>2</v>
      </c>
      <c r="J2578" t="s">
        <v>102</v>
      </c>
      <c r="K2578" s="19">
        <v>0.60416666666666663</v>
      </c>
      <c r="L2578" s="19">
        <v>0.95833333333333337</v>
      </c>
      <c r="M2578">
        <v>8.5</v>
      </c>
      <c r="N2578">
        <v>948.93</v>
      </c>
      <c r="O2578">
        <v>76</v>
      </c>
      <c r="P2578">
        <v>76</v>
      </c>
      <c r="Q2578" t="s">
        <v>97</v>
      </c>
      <c r="R2578">
        <v>0</v>
      </c>
      <c r="S2578" s="19">
        <v>0.82291666666666663</v>
      </c>
      <c r="T2578">
        <v>0</v>
      </c>
      <c r="U2578" s="19">
        <v>0</v>
      </c>
      <c r="V2578" t="s">
        <v>97</v>
      </c>
      <c r="W2578">
        <v>8.5</v>
      </c>
      <c r="X2578" t="s">
        <v>100</v>
      </c>
      <c r="Y2578" t="b">
        <v>0</v>
      </c>
    </row>
    <row r="2579" spans="1:25" x14ac:dyDescent="0.25">
      <c r="A2579" t="s">
        <v>92</v>
      </c>
      <c r="B2579" t="s">
        <v>472</v>
      </c>
      <c r="C2579" t="s">
        <v>306</v>
      </c>
      <c r="D2579" t="s">
        <v>172</v>
      </c>
      <c r="E2579" t="s">
        <v>265</v>
      </c>
      <c r="F2579" t="s">
        <v>97</v>
      </c>
      <c r="G2579">
        <v>24475</v>
      </c>
      <c r="H2579" t="s">
        <v>499</v>
      </c>
      <c r="I2579">
        <v>2</v>
      </c>
      <c r="J2579" t="s">
        <v>103</v>
      </c>
      <c r="K2579" s="19">
        <v>0.60416666666666663</v>
      </c>
      <c r="L2579" s="19">
        <v>0.95833333333333337</v>
      </c>
      <c r="M2579">
        <v>8.5</v>
      </c>
      <c r="N2579">
        <v>933.78</v>
      </c>
      <c r="O2579">
        <v>76</v>
      </c>
      <c r="P2579">
        <v>76</v>
      </c>
      <c r="Q2579" t="s">
        <v>97</v>
      </c>
      <c r="R2579">
        <v>0</v>
      </c>
      <c r="S2579" s="19">
        <v>0.82291666666666663</v>
      </c>
      <c r="T2579">
        <v>0</v>
      </c>
      <c r="U2579" s="19">
        <v>0</v>
      </c>
      <c r="V2579" t="s">
        <v>97</v>
      </c>
      <c r="W2579">
        <v>8.5</v>
      </c>
      <c r="X2579" t="s">
        <v>100</v>
      </c>
      <c r="Y2579" t="b">
        <v>0</v>
      </c>
    </row>
    <row r="2580" spans="1:25" x14ac:dyDescent="0.25">
      <c r="A2580" t="s">
        <v>92</v>
      </c>
      <c r="B2580" t="s">
        <v>472</v>
      </c>
      <c r="C2580" t="s">
        <v>306</v>
      </c>
      <c r="D2580" t="s">
        <v>172</v>
      </c>
      <c r="E2580" t="s">
        <v>265</v>
      </c>
      <c r="F2580" t="s">
        <v>97</v>
      </c>
      <c r="G2580">
        <v>24530</v>
      </c>
      <c r="H2580" t="s">
        <v>500</v>
      </c>
      <c r="I2580">
        <v>1</v>
      </c>
      <c r="J2580" t="s">
        <v>105</v>
      </c>
      <c r="K2580" s="19">
        <v>0.60416666666666663</v>
      </c>
      <c r="L2580" s="19">
        <v>0.95833333333333337</v>
      </c>
      <c r="M2580">
        <v>8.5</v>
      </c>
      <c r="N2580">
        <v>539.72</v>
      </c>
      <c r="O2580">
        <v>76</v>
      </c>
      <c r="P2580">
        <v>76</v>
      </c>
      <c r="Q2580" t="s">
        <v>97</v>
      </c>
      <c r="R2580">
        <v>0</v>
      </c>
      <c r="S2580" s="19">
        <v>0.82291666666666663</v>
      </c>
      <c r="T2580">
        <v>0</v>
      </c>
      <c r="U2580" s="19">
        <v>0</v>
      </c>
      <c r="V2580" t="s">
        <v>97</v>
      </c>
      <c r="W2580">
        <v>8.5</v>
      </c>
      <c r="X2580" t="s">
        <v>100</v>
      </c>
      <c r="Y2580" t="b">
        <v>0</v>
      </c>
    </row>
    <row r="2581" spans="1:25" x14ac:dyDescent="0.25">
      <c r="A2581" t="s">
        <v>92</v>
      </c>
      <c r="B2581" t="s">
        <v>472</v>
      </c>
      <c r="C2581" t="s">
        <v>306</v>
      </c>
      <c r="D2581" t="s">
        <v>172</v>
      </c>
      <c r="E2581" t="s">
        <v>265</v>
      </c>
      <c r="F2581" t="s">
        <v>97</v>
      </c>
      <c r="G2581">
        <v>24530</v>
      </c>
      <c r="H2581" t="s">
        <v>500</v>
      </c>
      <c r="I2581">
        <v>1</v>
      </c>
      <c r="J2581" t="s">
        <v>101</v>
      </c>
      <c r="K2581" s="19">
        <v>0.60416666666666663</v>
      </c>
      <c r="L2581" s="19">
        <v>0.95833333333333337</v>
      </c>
      <c r="M2581">
        <v>8.5</v>
      </c>
      <c r="N2581">
        <v>539.72</v>
      </c>
      <c r="O2581">
        <v>76</v>
      </c>
      <c r="P2581">
        <v>76</v>
      </c>
      <c r="Q2581" t="s">
        <v>97</v>
      </c>
      <c r="R2581">
        <v>0</v>
      </c>
      <c r="S2581" s="19">
        <v>0.82291666666666663</v>
      </c>
      <c r="T2581">
        <v>0</v>
      </c>
      <c r="U2581" s="19">
        <v>0</v>
      </c>
      <c r="V2581" t="s">
        <v>97</v>
      </c>
      <c r="W2581">
        <v>8.5</v>
      </c>
      <c r="X2581" t="s">
        <v>100</v>
      </c>
      <c r="Y2581" t="b">
        <v>0</v>
      </c>
    </row>
    <row r="2582" spans="1:25" x14ac:dyDescent="0.25">
      <c r="A2582" t="s">
        <v>92</v>
      </c>
      <c r="B2582" t="s">
        <v>472</v>
      </c>
      <c r="C2582" t="s">
        <v>306</v>
      </c>
      <c r="D2582" t="s">
        <v>172</v>
      </c>
      <c r="E2582" t="s">
        <v>265</v>
      </c>
      <c r="F2582" t="s">
        <v>97</v>
      </c>
      <c r="G2582">
        <v>24530</v>
      </c>
      <c r="H2582" t="s">
        <v>500</v>
      </c>
      <c r="I2582">
        <v>1</v>
      </c>
      <c r="J2582" t="s">
        <v>103</v>
      </c>
      <c r="K2582" s="19">
        <v>0.60416666666666663</v>
      </c>
      <c r="L2582" s="19">
        <v>0.95833333333333337</v>
      </c>
      <c r="M2582">
        <v>8.5</v>
      </c>
      <c r="N2582">
        <v>539.72</v>
      </c>
      <c r="O2582">
        <v>76</v>
      </c>
      <c r="P2582">
        <v>76</v>
      </c>
      <c r="Q2582" t="s">
        <v>97</v>
      </c>
      <c r="R2582">
        <v>0</v>
      </c>
      <c r="S2582" s="19">
        <v>0.82291666666666663</v>
      </c>
      <c r="T2582">
        <v>0</v>
      </c>
      <c r="U2582" s="19">
        <v>0</v>
      </c>
      <c r="V2582" t="s">
        <v>97</v>
      </c>
      <c r="W2582">
        <v>8.5</v>
      </c>
      <c r="X2582" t="s">
        <v>100</v>
      </c>
      <c r="Y2582" t="b">
        <v>0</v>
      </c>
    </row>
    <row r="2583" spans="1:25" x14ac:dyDescent="0.25">
      <c r="A2583" t="s">
        <v>92</v>
      </c>
      <c r="B2583" t="s">
        <v>472</v>
      </c>
      <c r="C2583" t="s">
        <v>306</v>
      </c>
      <c r="D2583" t="s">
        <v>172</v>
      </c>
      <c r="E2583" t="s">
        <v>265</v>
      </c>
      <c r="F2583" t="s">
        <v>97</v>
      </c>
      <c r="G2583">
        <v>24781</v>
      </c>
      <c r="H2583" t="s">
        <v>501</v>
      </c>
      <c r="I2583">
        <v>1</v>
      </c>
      <c r="J2583" t="s">
        <v>99</v>
      </c>
      <c r="K2583" s="19">
        <v>0.60416666666666663</v>
      </c>
      <c r="L2583" s="19">
        <v>0.95833333333333337</v>
      </c>
      <c r="M2583">
        <v>8.5</v>
      </c>
      <c r="N2583">
        <v>539.72</v>
      </c>
      <c r="O2583">
        <v>76</v>
      </c>
      <c r="P2583">
        <v>76</v>
      </c>
      <c r="Q2583" t="s">
        <v>97</v>
      </c>
      <c r="R2583">
        <v>0</v>
      </c>
      <c r="S2583" s="19">
        <v>0.82291666666666663</v>
      </c>
      <c r="T2583">
        <v>0</v>
      </c>
      <c r="U2583" s="19">
        <v>0</v>
      </c>
      <c r="V2583" t="s">
        <v>97</v>
      </c>
      <c r="W2583">
        <v>8.5</v>
      </c>
      <c r="X2583" t="s">
        <v>100</v>
      </c>
      <c r="Y2583" t="b">
        <v>0</v>
      </c>
    </row>
    <row r="2584" spans="1:25" x14ac:dyDescent="0.25">
      <c r="A2584" t="s">
        <v>92</v>
      </c>
      <c r="B2584" t="s">
        <v>472</v>
      </c>
      <c r="C2584" t="s">
        <v>306</v>
      </c>
      <c r="D2584" t="s">
        <v>172</v>
      </c>
      <c r="E2584" t="s">
        <v>265</v>
      </c>
      <c r="F2584" t="s">
        <v>97</v>
      </c>
      <c r="G2584">
        <v>24781</v>
      </c>
      <c r="H2584" t="s">
        <v>501</v>
      </c>
      <c r="I2584">
        <v>1</v>
      </c>
      <c r="J2584" t="s">
        <v>102</v>
      </c>
      <c r="K2584" s="19">
        <v>0.60416666666666663</v>
      </c>
      <c r="L2584" s="19">
        <v>0.95833333333333337</v>
      </c>
      <c r="M2584">
        <v>8.5</v>
      </c>
      <c r="N2584">
        <v>539.72</v>
      </c>
      <c r="O2584">
        <v>76</v>
      </c>
      <c r="P2584">
        <v>76</v>
      </c>
      <c r="Q2584" t="s">
        <v>97</v>
      </c>
      <c r="R2584">
        <v>0</v>
      </c>
      <c r="S2584" s="19">
        <v>0.82291666666666663</v>
      </c>
      <c r="T2584">
        <v>0</v>
      </c>
      <c r="U2584" s="19">
        <v>0</v>
      </c>
      <c r="V2584" t="s">
        <v>97</v>
      </c>
      <c r="W2584">
        <v>8.5</v>
      </c>
      <c r="X2584" t="s">
        <v>100</v>
      </c>
      <c r="Y2584" t="b">
        <v>0</v>
      </c>
    </row>
    <row r="2585" spans="1:25" x14ac:dyDescent="0.25">
      <c r="A2585" t="s">
        <v>92</v>
      </c>
      <c r="B2585" t="s">
        <v>472</v>
      </c>
      <c r="C2585" t="s">
        <v>306</v>
      </c>
      <c r="D2585" t="s">
        <v>172</v>
      </c>
      <c r="E2585" t="s">
        <v>265</v>
      </c>
      <c r="F2585" t="s">
        <v>97</v>
      </c>
      <c r="G2585">
        <v>24781</v>
      </c>
      <c r="H2585" t="s">
        <v>501</v>
      </c>
      <c r="I2585">
        <v>2</v>
      </c>
      <c r="J2585" t="s">
        <v>113</v>
      </c>
      <c r="K2585" s="19">
        <v>0.60416666666666663</v>
      </c>
      <c r="L2585" s="19">
        <v>0.95833333333333337</v>
      </c>
      <c r="M2585">
        <v>8.5</v>
      </c>
      <c r="N2585">
        <v>1178.99</v>
      </c>
      <c r="O2585">
        <v>76</v>
      </c>
      <c r="P2585">
        <v>76</v>
      </c>
      <c r="Q2585" t="s">
        <v>97</v>
      </c>
      <c r="R2585">
        <v>0</v>
      </c>
      <c r="S2585" s="19">
        <v>0.82291666666666663</v>
      </c>
      <c r="T2585">
        <v>0</v>
      </c>
      <c r="U2585" s="19">
        <v>0</v>
      </c>
      <c r="V2585" t="s">
        <v>97</v>
      </c>
      <c r="W2585">
        <v>8.5</v>
      </c>
      <c r="X2585" t="s">
        <v>100</v>
      </c>
      <c r="Y2585" t="b">
        <v>0</v>
      </c>
    </row>
    <row r="2586" spans="1:25" x14ac:dyDescent="0.25">
      <c r="A2586" t="s">
        <v>92</v>
      </c>
      <c r="B2586" t="s">
        <v>472</v>
      </c>
      <c r="C2586" t="s">
        <v>306</v>
      </c>
      <c r="D2586" t="s">
        <v>172</v>
      </c>
      <c r="E2586" t="s">
        <v>265</v>
      </c>
      <c r="F2586" t="s">
        <v>97</v>
      </c>
      <c r="G2586">
        <v>24781</v>
      </c>
      <c r="H2586" t="s">
        <v>501</v>
      </c>
      <c r="I2586">
        <v>2</v>
      </c>
      <c r="J2586" t="s">
        <v>114</v>
      </c>
      <c r="K2586" s="19">
        <v>0.60416666666666663</v>
      </c>
      <c r="L2586" s="19">
        <v>0.95833333333333337</v>
      </c>
      <c r="M2586">
        <v>8.5</v>
      </c>
      <c r="N2586">
        <v>834.04</v>
      </c>
      <c r="O2586">
        <v>76</v>
      </c>
      <c r="P2586">
        <v>76</v>
      </c>
      <c r="Q2586" t="s">
        <v>97</v>
      </c>
      <c r="R2586">
        <v>0</v>
      </c>
      <c r="S2586" s="19">
        <v>0.82291666666666663</v>
      </c>
      <c r="T2586">
        <v>0</v>
      </c>
      <c r="U2586" s="19">
        <v>0</v>
      </c>
      <c r="V2586" t="s">
        <v>97</v>
      </c>
      <c r="W2586">
        <v>8.5</v>
      </c>
      <c r="X2586" t="s">
        <v>100</v>
      </c>
      <c r="Y2586" t="b">
        <v>0</v>
      </c>
    </row>
    <row r="2587" spans="1:25" x14ac:dyDescent="0.25">
      <c r="A2587" t="s">
        <v>92</v>
      </c>
      <c r="B2587" t="s">
        <v>472</v>
      </c>
      <c r="C2587" t="s">
        <v>306</v>
      </c>
      <c r="D2587" t="s">
        <v>172</v>
      </c>
      <c r="E2587" t="s">
        <v>265</v>
      </c>
      <c r="F2587" t="s">
        <v>97</v>
      </c>
      <c r="G2587">
        <v>24888</v>
      </c>
      <c r="H2587" t="s">
        <v>502</v>
      </c>
      <c r="I2587">
        <v>2</v>
      </c>
      <c r="J2587" t="s">
        <v>105</v>
      </c>
      <c r="K2587" s="19">
        <v>0.60416666666666663</v>
      </c>
      <c r="L2587" s="19">
        <v>0.95833333333333337</v>
      </c>
      <c r="M2587">
        <v>8.5</v>
      </c>
      <c r="N2587">
        <v>539.72</v>
      </c>
      <c r="O2587">
        <v>76</v>
      </c>
      <c r="P2587">
        <v>76</v>
      </c>
      <c r="Q2587" t="s">
        <v>97</v>
      </c>
      <c r="R2587">
        <v>0</v>
      </c>
      <c r="S2587" s="19">
        <v>0</v>
      </c>
      <c r="T2587">
        <v>0</v>
      </c>
      <c r="U2587" s="19">
        <v>0</v>
      </c>
      <c r="V2587" t="s">
        <v>97</v>
      </c>
      <c r="W2587">
        <v>8.5</v>
      </c>
      <c r="X2587" t="s">
        <v>100</v>
      </c>
      <c r="Y2587" t="b">
        <v>0</v>
      </c>
    </row>
    <row r="2588" spans="1:25" x14ac:dyDescent="0.25">
      <c r="A2588" t="s">
        <v>92</v>
      </c>
      <c r="B2588" t="s">
        <v>472</v>
      </c>
      <c r="C2588" t="s">
        <v>306</v>
      </c>
      <c r="D2588" t="s">
        <v>172</v>
      </c>
      <c r="E2588" t="s">
        <v>265</v>
      </c>
      <c r="F2588" t="s">
        <v>97</v>
      </c>
      <c r="G2588">
        <v>24888</v>
      </c>
      <c r="H2588" t="s">
        <v>502</v>
      </c>
      <c r="I2588">
        <v>2</v>
      </c>
      <c r="J2588" t="s">
        <v>101</v>
      </c>
      <c r="K2588" s="19">
        <v>0.60416666666666663</v>
      </c>
      <c r="L2588" s="19">
        <v>0.95833333333333337</v>
      </c>
      <c r="M2588">
        <v>8.5</v>
      </c>
      <c r="N2588">
        <v>539.72</v>
      </c>
      <c r="O2588">
        <v>76</v>
      </c>
      <c r="P2588">
        <v>76</v>
      </c>
      <c r="Q2588" t="s">
        <v>97</v>
      </c>
      <c r="R2588">
        <v>0</v>
      </c>
      <c r="S2588" s="19">
        <v>0</v>
      </c>
      <c r="T2588">
        <v>0</v>
      </c>
      <c r="U2588" s="19">
        <v>0</v>
      </c>
      <c r="V2588" t="s">
        <v>97</v>
      </c>
      <c r="W2588">
        <v>8.5</v>
      </c>
      <c r="X2588" t="s">
        <v>100</v>
      </c>
      <c r="Y2588" t="b">
        <v>0</v>
      </c>
    </row>
    <row r="2589" spans="1:25" x14ac:dyDescent="0.25">
      <c r="A2589" t="s">
        <v>92</v>
      </c>
      <c r="B2589" t="s">
        <v>472</v>
      </c>
      <c r="C2589" t="s">
        <v>306</v>
      </c>
      <c r="D2589" t="s">
        <v>172</v>
      </c>
      <c r="E2589" t="s">
        <v>265</v>
      </c>
      <c r="F2589" t="s">
        <v>97</v>
      </c>
      <c r="G2589">
        <v>25236</v>
      </c>
      <c r="H2589" t="s">
        <v>503</v>
      </c>
      <c r="I2589">
        <v>1</v>
      </c>
      <c r="J2589" t="s">
        <v>113</v>
      </c>
      <c r="K2589" s="19">
        <v>0.60416666666666663</v>
      </c>
      <c r="L2589" s="19">
        <v>0.95833333333333337</v>
      </c>
      <c r="M2589">
        <v>8.5</v>
      </c>
      <c r="N2589">
        <v>719.06</v>
      </c>
      <c r="O2589">
        <v>76</v>
      </c>
      <c r="P2589">
        <v>76</v>
      </c>
      <c r="Q2589" t="s">
        <v>97</v>
      </c>
      <c r="R2589">
        <v>0</v>
      </c>
      <c r="S2589" s="19">
        <v>0.8125</v>
      </c>
      <c r="T2589">
        <v>0</v>
      </c>
      <c r="U2589" s="19">
        <v>0.54166666666666663</v>
      </c>
      <c r="V2589" t="s">
        <v>97</v>
      </c>
      <c r="W2589">
        <v>8.5</v>
      </c>
      <c r="X2589" t="s">
        <v>100</v>
      </c>
      <c r="Y2589" t="b">
        <v>0</v>
      </c>
    </row>
    <row r="2590" spans="1:25" x14ac:dyDescent="0.25">
      <c r="A2590" t="s">
        <v>92</v>
      </c>
      <c r="B2590" t="s">
        <v>472</v>
      </c>
      <c r="C2590" t="s">
        <v>306</v>
      </c>
      <c r="D2590" t="s">
        <v>172</v>
      </c>
      <c r="E2590" t="s">
        <v>265</v>
      </c>
      <c r="F2590" t="s">
        <v>97</v>
      </c>
      <c r="G2590">
        <v>25236</v>
      </c>
      <c r="H2590" t="s">
        <v>503</v>
      </c>
      <c r="I2590">
        <v>1</v>
      </c>
      <c r="J2590" t="s">
        <v>114</v>
      </c>
      <c r="K2590" s="19">
        <v>0.60416666666666663</v>
      </c>
      <c r="L2590" s="19">
        <v>0.95833333333333337</v>
      </c>
      <c r="M2590">
        <v>8.5</v>
      </c>
      <c r="N2590">
        <v>834.04</v>
      </c>
      <c r="O2590">
        <v>76</v>
      </c>
      <c r="P2590">
        <v>76</v>
      </c>
      <c r="Q2590" t="s">
        <v>97</v>
      </c>
      <c r="R2590">
        <v>0</v>
      </c>
      <c r="S2590" s="19">
        <v>0.8125</v>
      </c>
      <c r="T2590">
        <v>0</v>
      </c>
      <c r="U2590" s="19">
        <v>0.54166666666666663</v>
      </c>
      <c r="V2590" t="s">
        <v>97</v>
      </c>
      <c r="W2590">
        <v>8.5</v>
      </c>
      <c r="X2590" t="s">
        <v>100</v>
      </c>
      <c r="Y2590" t="b">
        <v>0</v>
      </c>
    </row>
    <row r="2591" spans="1:25" x14ac:dyDescent="0.25">
      <c r="A2591" t="s">
        <v>92</v>
      </c>
      <c r="B2591" t="s">
        <v>472</v>
      </c>
      <c r="C2591" t="s">
        <v>306</v>
      </c>
      <c r="D2591" t="s">
        <v>172</v>
      </c>
      <c r="E2591" t="s">
        <v>271</v>
      </c>
      <c r="F2591" t="s">
        <v>97</v>
      </c>
      <c r="G2591">
        <v>24475</v>
      </c>
      <c r="H2591" t="s">
        <v>499</v>
      </c>
      <c r="I2591">
        <v>1</v>
      </c>
      <c r="J2591" t="s">
        <v>99</v>
      </c>
      <c r="K2591" s="19">
        <v>0.9375</v>
      </c>
      <c r="L2591" s="19">
        <v>0.29166666666666669</v>
      </c>
      <c r="M2591">
        <v>8.5</v>
      </c>
      <c r="N2591">
        <v>558.08000000000004</v>
      </c>
      <c r="O2591">
        <v>76</v>
      </c>
      <c r="P2591">
        <v>76</v>
      </c>
      <c r="Q2591" t="s">
        <v>97</v>
      </c>
      <c r="R2591">
        <v>0</v>
      </c>
      <c r="S2591" s="19">
        <v>0</v>
      </c>
      <c r="T2591">
        <v>0</v>
      </c>
      <c r="U2591" s="19">
        <v>0</v>
      </c>
      <c r="V2591" t="s">
        <v>97</v>
      </c>
      <c r="W2591">
        <v>8.5</v>
      </c>
      <c r="X2591" t="s">
        <v>100</v>
      </c>
      <c r="Y2591" t="b">
        <v>0</v>
      </c>
    </row>
    <row r="2592" spans="1:25" x14ac:dyDescent="0.25">
      <c r="A2592" t="s">
        <v>92</v>
      </c>
      <c r="B2592" t="s">
        <v>472</v>
      </c>
      <c r="C2592" t="s">
        <v>306</v>
      </c>
      <c r="D2592" t="s">
        <v>172</v>
      </c>
      <c r="E2592" t="s">
        <v>271</v>
      </c>
      <c r="F2592" t="s">
        <v>97</v>
      </c>
      <c r="G2592">
        <v>24475</v>
      </c>
      <c r="H2592" t="s">
        <v>499</v>
      </c>
      <c r="I2592">
        <v>1</v>
      </c>
      <c r="J2592" t="s">
        <v>102</v>
      </c>
      <c r="K2592" s="19">
        <v>0.9375</v>
      </c>
      <c r="L2592" s="19">
        <v>0.29166666666666669</v>
      </c>
      <c r="M2592">
        <v>8.5</v>
      </c>
      <c r="N2592">
        <v>949.02</v>
      </c>
      <c r="O2592">
        <v>76</v>
      </c>
      <c r="P2592">
        <v>76</v>
      </c>
      <c r="Q2592" t="s">
        <v>97</v>
      </c>
      <c r="R2592">
        <v>0</v>
      </c>
      <c r="S2592" s="19">
        <v>0</v>
      </c>
      <c r="T2592">
        <v>0</v>
      </c>
      <c r="U2592" s="19">
        <v>0</v>
      </c>
      <c r="V2592" t="s">
        <v>97</v>
      </c>
      <c r="W2592">
        <v>8.5</v>
      </c>
      <c r="X2592" t="s">
        <v>100</v>
      </c>
      <c r="Y2592" t="b">
        <v>0</v>
      </c>
    </row>
    <row r="2593" spans="1:25" x14ac:dyDescent="0.25">
      <c r="A2593" t="s">
        <v>92</v>
      </c>
      <c r="B2593" t="s">
        <v>472</v>
      </c>
      <c r="C2593" t="s">
        <v>306</v>
      </c>
      <c r="D2593" t="s">
        <v>172</v>
      </c>
      <c r="E2593" t="s">
        <v>271</v>
      </c>
      <c r="F2593" t="s">
        <v>97</v>
      </c>
      <c r="G2593">
        <v>24475</v>
      </c>
      <c r="H2593" t="s">
        <v>499</v>
      </c>
      <c r="I2593">
        <v>1</v>
      </c>
      <c r="J2593" t="s">
        <v>103</v>
      </c>
      <c r="K2593" s="19">
        <v>0.9375</v>
      </c>
      <c r="L2593" s="19">
        <v>0.29166666666666669</v>
      </c>
      <c r="M2593">
        <v>8.5</v>
      </c>
      <c r="N2593">
        <v>949.02</v>
      </c>
      <c r="O2593">
        <v>76</v>
      </c>
      <c r="P2593">
        <v>76</v>
      </c>
      <c r="Q2593" t="s">
        <v>97</v>
      </c>
      <c r="R2593">
        <v>0</v>
      </c>
      <c r="S2593" s="19">
        <v>0</v>
      </c>
      <c r="T2593">
        <v>0</v>
      </c>
      <c r="U2593" s="19">
        <v>0</v>
      </c>
      <c r="V2593" t="s">
        <v>97</v>
      </c>
      <c r="W2593">
        <v>8.5</v>
      </c>
      <c r="X2593" t="s">
        <v>100</v>
      </c>
      <c r="Y2593" t="b">
        <v>0</v>
      </c>
    </row>
    <row r="2594" spans="1:25" x14ac:dyDescent="0.25">
      <c r="A2594" t="s">
        <v>92</v>
      </c>
      <c r="B2594" t="s">
        <v>472</v>
      </c>
      <c r="C2594" t="s">
        <v>306</v>
      </c>
      <c r="D2594" t="s">
        <v>172</v>
      </c>
      <c r="E2594" t="s">
        <v>271</v>
      </c>
      <c r="F2594" t="s">
        <v>97</v>
      </c>
      <c r="G2594">
        <v>24530</v>
      </c>
      <c r="H2594" t="s">
        <v>500</v>
      </c>
      <c r="I2594">
        <v>2</v>
      </c>
      <c r="J2594" t="s">
        <v>105</v>
      </c>
      <c r="K2594" s="19">
        <v>0.9375</v>
      </c>
      <c r="L2594" s="19">
        <v>0.29166666666666669</v>
      </c>
      <c r="M2594">
        <v>8.5</v>
      </c>
      <c r="N2594">
        <v>1069.42</v>
      </c>
      <c r="O2594">
        <v>76</v>
      </c>
      <c r="P2594">
        <v>76</v>
      </c>
      <c r="Q2594" t="s">
        <v>97</v>
      </c>
      <c r="R2594">
        <v>0</v>
      </c>
      <c r="S2594" s="19">
        <v>0</v>
      </c>
      <c r="T2594">
        <v>0</v>
      </c>
      <c r="U2594" s="19">
        <v>0</v>
      </c>
      <c r="V2594" t="s">
        <v>97</v>
      </c>
      <c r="W2594">
        <v>8.5</v>
      </c>
      <c r="X2594" t="s">
        <v>100</v>
      </c>
      <c r="Y2594" t="b">
        <v>0</v>
      </c>
    </row>
    <row r="2595" spans="1:25" x14ac:dyDescent="0.25">
      <c r="A2595" t="s">
        <v>92</v>
      </c>
      <c r="B2595" t="s">
        <v>472</v>
      </c>
      <c r="C2595" t="s">
        <v>306</v>
      </c>
      <c r="D2595" t="s">
        <v>172</v>
      </c>
      <c r="E2595" t="s">
        <v>271</v>
      </c>
      <c r="F2595" t="s">
        <v>97</v>
      </c>
      <c r="G2595">
        <v>24530</v>
      </c>
      <c r="H2595" t="s">
        <v>500</v>
      </c>
      <c r="I2595">
        <v>2</v>
      </c>
      <c r="J2595" t="s">
        <v>113</v>
      </c>
      <c r="K2595" s="19">
        <v>0.9375</v>
      </c>
      <c r="L2595" s="19">
        <v>0.29166666666666669</v>
      </c>
      <c r="M2595">
        <v>8.5</v>
      </c>
      <c r="N2595">
        <v>894.91</v>
      </c>
      <c r="O2595">
        <v>76</v>
      </c>
      <c r="P2595">
        <v>76</v>
      </c>
      <c r="Q2595" t="s">
        <v>97</v>
      </c>
      <c r="R2595">
        <v>0</v>
      </c>
      <c r="S2595" s="19">
        <v>0</v>
      </c>
      <c r="T2595">
        <v>0</v>
      </c>
      <c r="U2595" s="19">
        <v>0</v>
      </c>
      <c r="V2595" t="s">
        <v>97</v>
      </c>
      <c r="W2595">
        <v>8.5</v>
      </c>
      <c r="X2595" t="s">
        <v>100</v>
      </c>
      <c r="Y2595" t="b">
        <v>0</v>
      </c>
    </row>
    <row r="2596" spans="1:25" x14ac:dyDescent="0.25">
      <c r="A2596" t="s">
        <v>92</v>
      </c>
      <c r="B2596" t="s">
        <v>472</v>
      </c>
      <c r="C2596" t="s">
        <v>306</v>
      </c>
      <c r="D2596" t="s">
        <v>172</v>
      </c>
      <c r="E2596" t="s">
        <v>271</v>
      </c>
      <c r="F2596" t="s">
        <v>97</v>
      </c>
      <c r="G2596">
        <v>24530</v>
      </c>
      <c r="H2596" t="s">
        <v>500</v>
      </c>
      <c r="I2596">
        <v>2</v>
      </c>
      <c r="J2596" t="s">
        <v>114</v>
      </c>
      <c r="K2596" s="19">
        <v>0.9375</v>
      </c>
      <c r="L2596" s="19">
        <v>0.29166666666666669</v>
      </c>
      <c r="M2596">
        <v>8.5</v>
      </c>
      <c r="N2596">
        <v>1118.1199999999999</v>
      </c>
      <c r="O2596">
        <v>76</v>
      </c>
      <c r="P2596">
        <v>76</v>
      </c>
      <c r="Q2596" t="s">
        <v>97</v>
      </c>
      <c r="R2596">
        <v>0</v>
      </c>
      <c r="S2596" s="19">
        <v>0</v>
      </c>
      <c r="T2596">
        <v>0</v>
      </c>
      <c r="U2596" s="19">
        <v>0</v>
      </c>
      <c r="V2596" t="s">
        <v>97</v>
      </c>
      <c r="W2596">
        <v>8.5</v>
      </c>
      <c r="X2596" t="s">
        <v>100</v>
      </c>
      <c r="Y2596" t="b">
        <v>0</v>
      </c>
    </row>
    <row r="2597" spans="1:25" x14ac:dyDescent="0.25">
      <c r="A2597" t="s">
        <v>92</v>
      </c>
      <c r="B2597" t="s">
        <v>472</v>
      </c>
      <c r="C2597" t="s">
        <v>306</v>
      </c>
      <c r="D2597" t="s">
        <v>172</v>
      </c>
      <c r="E2597" t="s">
        <v>271</v>
      </c>
      <c r="F2597" t="s">
        <v>97</v>
      </c>
      <c r="G2597">
        <v>24530</v>
      </c>
      <c r="H2597" t="s">
        <v>500</v>
      </c>
      <c r="I2597">
        <v>2</v>
      </c>
      <c r="J2597" t="s">
        <v>101</v>
      </c>
      <c r="K2597" s="19">
        <v>0.9375</v>
      </c>
      <c r="L2597" s="19">
        <v>0.29166666666666669</v>
      </c>
      <c r="M2597">
        <v>8.5</v>
      </c>
      <c r="N2597">
        <v>558.08000000000004</v>
      </c>
      <c r="O2597">
        <v>76</v>
      </c>
      <c r="P2597">
        <v>76</v>
      </c>
      <c r="Q2597" t="s">
        <v>97</v>
      </c>
      <c r="R2597">
        <v>0</v>
      </c>
      <c r="S2597" s="19">
        <v>0</v>
      </c>
      <c r="T2597">
        <v>0</v>
      </c>
      <c r="U2597" s="19">
        <v>0</v>
      </c>
      <c r="V2597" t="s">
        <v>97</v>
      </c>
      <c r="W2597">
        <v>8.5</v>
      </c>
      <c r="X2597" t="s">
        <v>100</v>
      </c>
      <c r="Y2597" t="b">
        <v>0</v>
      </c>
    </row>
    <row r="2598" spans="1:25" x14ac:dyDescent="0.25">
      <c r="A2598" t="s">
        <v>92</v>
      </c>
      <c r="B2598" t="s">
        <v>472</v>
      </c>
      <c r="C2598" t="s">
        <v>306</v>
      </c>
      <c r="D2598" t="s">
        <v>172</v>
      </c>
      <c r="E2598" t="s">
        <v>271</v>
      </c>
      <c r="F2598" t="s">
        <v>97</v>
      </c>
      <c r="G2598">
        <v>24781</v>
      </c>
      <c r="H2598" t="s">
        <v>501</v>
      </c>
      <c r="I2598">
        <v>2</v>
      </c>
      <c r="J2598" t="s">
        <v>99</v>
      </c>
      <c r="K2598" s="19">
        <v>0.9375</v>
      </c>
      <c r="L2598" s="19">
        <v>0.29166666666666669</v>
      </c>
      <c r="M2598">
        <v>8.5</v>
      </c>
      <c r="N2598">
        <v>558.08000000000004</v>
      </c>
      <c r="O2598">
        <v>76</v>
      </c>
      <c r="P2598">
        <v>76</v>
      </c>
      <c r="Q2598" t="s">
        <v>97</v>
      </c>
      <c r="R2598">
        <v>0</v>
      </c>
      <c r="S2598" s="19">
        <v>0</v>
      </c>
      <c r="T2598">
        <v>0</v>
      </c>
      <c r="U2598" s="19">
        <v>0</v>
      </c>
      <c r="V2598" t="s">
        <v>97</v>
      </c>
      <c r="W2598">
        <v>8.5</v>
      </c>
      <c r="X2598" t="s">
        <v>100</v>
      </c>
      <c r="Y2598" t="b">
        <v>0</v>
      </c>
    </row>
    <row r="2599" spans="1:25" x14ac:dyDescent="0.25">
      <c r="A2599" t="s">
        <v>92</v>
      </c>
      <c r="B2599" t="s">
        <v>472</v>
      </c>
      <c r="C2599" t="s">
        <v>306</v>
      </c>
      <c r="D2599" t="s">
        <v>172</v>
      </c>
      <c r="E2599" t="s">
        <v>271</v>
      </c>
      <c r="F2599" t="s">
        <v>97</v>
      </c>
      <c r="G2599">
        <v>24781</v>
      </c>
      <c r="H2599" t="s">
        <v>501</v>
      </c>
      <c r="I2599">
        <v>2</v>
      </c>
      <c r="J2599" t="s">
        <v>102</v>
      </c>
      <c r="K2599" s="19">
        <v>0.9375</v>
      </c>
      <c r="L2599" s="19">
        <v>0.29166666666666669</v>
      </c>
      <c r="M2599">
        <v>8.5</v>
      </c>
      <c r="N2599">
        <v>558.08000000000004</v>
      </c>
      <c r="O2599">
        <v>76</v>
      </c>
      <c r="P2599">
        <v>76</v>
      </c>
      <c r="Q2599" t="s">
        <v>97</v>
      </c>
      <c r="R2599">
        <v>0</v>
      </c>
      <c r="S2599" s="19">
        <v>0</v>
      </c>
      <c r="T2599">
        <v>0</v>
      </c>
      <c r="U2599" s="19">
        <v>0</v>
      </c>
      <c r="V2599" t="s">
        <v>97</v>
      </c>
      <c r="W2599">
        <v>8.5</v>
      </c>
      <c r="X2599" t="s">
        <v>100</v>
      </c>
      <c r="Y2599" t="b">
        <v>0</v>
      </c>
    </row>
    <row r="2600" spans="1:25" x14ac:dyDescent="0.25">
      <c r="A2600" t="s">
        <v>92</v>
      </c>
      <c r="B2600" t="s">
        <v>472</v>
      </c>
      <c r="C2600" t="s">
        <v>306</v>
      </c>
      <c r="D2600" t="s">
        <v>172</v>
      </c>
      <c r="E2600" t="s">
        <v>271</v>
      </c>
      <c r="F2600" t="s">
        <v>97</v>
      </c>
      <c r="G2600">
        <v>24781</v>
      </c>
      <c r="H2600" t="s">
        <v>501</v>
      </c>
      <c r="I2600">
        <v>2</v>
      </c>
      <c r="J2600" t="s">
        <v>103</v>
      </c>
      <c r="K2600" s="19">
        <v>0.9375</v>
      </c>
      <c r="L2600" s="19">
        <v>0.29166666666666669</v>
      </c>
      <c r="M2600">
        <v>8.5</v>
      </c>
      <c r="N2600">
        <v>558.08000000000004</v>
      </c>
      <c r="O2600">
        <v>76</v>
      </c>
      <c r="P2600">
        <v>76</v>
      </c>
      <c r="Q2600" t="s">
        <v>97</v>
      </c>
      <c r="R2600">
        <v>0</v>
      </c>
      <c r="S2600" s="19">
        <v>0</v>
      </c>
      <c r="T2600">
        <v>0</v>
      </c>
      <c r="U2600" s="19">
        <v>0</v>
      </c>
      <c r="V2600" t="s">
        <v>97</v>
      </c>
      <c r="W2600">
        <v>8.5</v>
      </c>
      <c r="X2600" t="s">
        <v>100</v>
      </c>
      <c r="Y2600" t="b">
        <v>0</v>
      </c>
    </row>
    <row r="2601" spans="1:25" x14ac:dyDescent="0.25">
      <c r="A2601" t="s">
        <v>92</v>
      </c>
      <c r="B2601" t="s">
        <v>472</v>
      </c>
      <c r="C2601" t="s">
        <v>306</v>
      </c>
      <c r="D2601" t="s">
        <v>172</v>
      </c>
      <c r="E2601" t="s">
        <v>271</v>
      </c>
      <c r="F2601" t="s">
        <v>97</v>
      </c>
      <c r="G2601">
        <v>24888</v>
      </c>
      <c r="H2601" t="s">
        <v>502</v>
      </c>
      <c r="I2601">
        <v>1</v>
      </c>
      <c r="J2601" t="s">
        <v>105</v>
      </c>
      <c r="K2601" s="19">
        <v>0.9375</v>
      </c>
      <c r="L2601" s="19">
        <v>0.29166666666666669</v>
      </c>
      <c r="M2601">
        <v>8.5</v>
      </c>
      <c r="N2601">
        <v>690.65</v>
      </c>
      <c r="O2601">
        <v>76</v>
      </c>
      <c r="P2601">
        <v>76</v>
      </c>
      <c r="Q2601" t="s">
        <v>97</v>
      </c>
      <c r="R2601">
        <v>0</v>
      </c>
      <c r="S2601" s="19">
        <v>0.14583333333333334</v>
      </c>
      <c r="T2601">
        <v>0</v>
      </c>
      <c r="U2601" s="19">
        <v>0</v>
      </c>
      <c r="V2601" t="s">
        <v>97</v>
      </c>
      <c r="W2601">
        <v>8.5</v>
      </c>
      <c r="X2601" t="s">
        <v>100</v>
      </c>
      <c r="Y2601" t="b">
        <v>0</v>
      </c>
    </row>
    <row r="2602" spans="1:25" x14ac:dyDescent="0.25">
      <c r="A2602" t="s">
        <v>92</v>
      </c>
      <c r="B2602" t="s">
        <v>472</v>
      </c>
      <c r="C2602" t="s">
        <v>306</v>
      </c>
      <c r="D2602" t="s">
        <v>172</v>
      </c>
      <c r="E2602" t="s">
        <v>271</v>
      </c>
      <c r="F2602" t="s">
        <v>97</v>
      </c>
      <c r="G2602">
        <v>24888</v>
      </c>
      <c r="H2602" t="s">
        <v>502</v>
      </c>
      <c r="I2602">
        <v>1</v>
      </c>
      <c r="J2602" t="s">
        <v>113</v>
      </c>
      <c r="K2602" s="19">
        <v>0.9375</v>
      </c>
      <c r="L2602" s="19">
        <v>0.29166666666666669</v>
      </c>
      <c r="M2602">
        <v>8.5</v>
      </c>
      <c r="N2602">
        <v>813.75</v>
      </c>
      <c r="O2602">
        <v>76</v>
      </c>
      <c r="P2602">
        <v>76</v>
      </c>
      <c r="Q2602" t="s">
        <v>97</v>
      </c>
      <c r="R2602">
        <v>0</v>
      </c>
      <c r="S2602" s="19">
        <v>0.14583333333333334</v>
      </c>
      <c r="T2602">
        <v>0</v>
      </c>
      <c r="U2602" s="19">
        <v>0</v>
      </c>
      <c r="V2602" t="s">
        <v>97</v>
      </c>
      <c r="W2602">
        <v>8.5</v>
      </c>
      <c r="X2602" t="s">
        <v>100</v>
      </c>
      <c r="Y2602" t="b">
        <v>0</v>
      </c>
    </row>
    <row r="2603" spans="1:25" x14ac:dyDescent="0.25">
      <c r="A2603" t="s">
        <v>92</v>
      </c>
      <c r="B2603" t="s">
        <v>472</v>
      </c>
      <c r="C2603" t="s">
        <v>306</v>
      </c>
      <c r="D2603" t="s">
        <v>172</v>
      </c>
      <c r="E2603" t="s">
        <v>271</v>
      </c>
      <c r="F2603" t="s">
        <v>97</v>
      </c>
      <c r="G2603">
        <v>24888</v>
      </c>
      <c r="H2603" t="s">
        <v>502</v>
      </c>
      <c r="I2603">
        <v>1</v>
      </c>
      <c r="J2603" t="s">
        <v>114</v>
      </c>
      <c r="K2603" s="19">
        <v>0.9375</v>
      </c>
      <c r="L2603" s="19">
        <v>0.29166666666666669</v>
      </c>
      <c r="M2603">
        <v>8.5</v>
      </c>
      <c r="N2603">
        <v>606.78</v>
      </c>
      <c r="O2603">
        <v>76</v>
      </c>
      <c r="P2603">
        <v>76</v>
      </c>
      <c r="Q2603" t="s">
        <v>97</v>
      </c>
      <c r="R2603">
        <v>0</v>
      </c>
      <c r="S2603" s="19">
        <v>0.14583333333333334</v>
      </c>
      <c r="T2603">
        <v>0</v>
      </c>
      <c r="U2603" s="19">
        <v>0</v>
      </c>
      <c r="V2603" t="s">
        <v>97</v>
      </c>
      <c r="W2603">
        <v>8.5</v>
      </c>
      <c r="X2603" t="s">
        <v>100</v>
      </c>
      <c r="Y2603" t="b">
        <v>0</v>
      </c>
    </row>
    <row r="2604" spans="1:25" x14ac:dyDescent="0.25">
      <c r="A2604" t="s">
        <v>92</v>
      </c>
      <c r="B2604" t="s">
        <v>472</v>
      </c>
      <c r="C2604" t="s">
        <v>306</v>
      </c>
      <c r="D2604" t="s">
        <v>172</v>
      </c>
      <c r="E2604" t="s">
        <v>271</v>
      </c>
      <c r="F2604" t="s">
        <v>97</v>
      </c>
      <c r="G2604">
        <v>24888</v>
      </c>
      <c r="H2604" t="s">
        <v>502</v>
      </c>
      <c r="I2604">
        <v>1</v>
      </c>
      <c r="J2604" t="s">
        <v>101</v>
      </c>
      <c r="K2604" s="19">
        <v>0.9375</v>
      </c>
      <c r="L2604" s="19">
        <v>0.29166666666666669</v>
      </c>
      <c r="M2604">
        <v>8.5</v>
      </c>
      <c r="N2604">
        <v>558.08000000000004</v>
      </c>
      <c r="O2604">
        <v>76</v>
      </c>
      <c r="P2604">
        <v>76</v>
      </c>
      <c r="Q2604" t="s">
        <v>97</v>
      </c>
      <c r="R2604">
        <v>0</v>
      </c>
      <c r="S2604" s="19">
        <v>0</v>
      </c>
      <c r="T2604">
        <v>0</v>
      </c>
      <c r="U2604" s="19">
        <v>0</v>
      </c>
      <c r="V2604" t="s">
        <v>97</v>
      </c>
      <c r="W2604">
        <v>8.5</v>
      </c>
      <c r="X2604" t="s">
        <v>100</v>
      </c>
      <c r="Y2604" t="b">
        <v>0</v>
      </c>
    </row>
    <row r="2605" spans="1:25" x14ac:dyDescent="0.25">
      <c r="A2605" t="s">
        <v>92</v>
      </c>
      <c r="B2605" t="s">
        <v>472</v>
      </c>
      <c r="C2605" t="s">
        <v>306</v>
      </c>
      <c r="D2605" t="s">
        <v>172</v>
      </c>
      <c r="E2605" t="s">
        <v>275</v>
      </c>
      <c r="F2605" t="s">
        <v>97</v>
      </c>
      <c r="G2605">
        <v>24475</v>
      </c>
      <c r="H2605" t="s">
        <v>499</v>
      </c>
      <c r="I2605">
        <v>1</v>
      </c>
      <c r="J2605" t="s">
        <v>105</v>
      </c>
      <c r="K2605" s="19">
        <v>0.33333333333333331</v>
      </c>
      <c r="L2605" s="19">
        <v>0.70833333333333337</v>
      </c>
      <c r="M2605">
        <v>9</v>
      </c>
      <c r="N2605">
        <v>459.94</v>
      </c>
      <c r="O2605">
        <v>76</v>
      </c>
      <c r="P2605">
        <v>76</v>
      </c>
      <c r="Q2605" t="s">
        <v>97</v>
      </c>
      <c r="R2605">
        <v>30</v>
      </c>
      <c r="S2605" s="19">
        <v>0.54166666666666663</v>
      </c>
      <c r="T2605">
        <v>0</v>
      </c>
      <c r="U2605" s="19">
        <v>0.54166666666666663</v>
      </c>
      <c r="V2605" t="s">
        <v>97</v>
      </c>
      <c r="W2605">
        <v>8.5</v>
      </c>
      <c r="X2605" t="s">
        <v>100</v>
      </c>
      <c r="Y2605" t="b">
        <v>0</v>
      </c>
    </row>
    <row r="2606" spans="1:25" x14ac:dyDescent="0.25">
      <c r="A2606" t="s">
        <v>92</v>
      </c>
      <c r="B2606" t="s">
        <v>472</v>
      </c>
      <c r="C2606" t="s">
        <v>306</v>
      </c>
      <c r="D2606" t="s">
        <v>172</v>
      </c>
      <c r="E2606" t="s">
        <v>275</v>
      </c>
      <c r="F2606" t="s">
        <v>97</v>
      </c>
      <c r="G2606">
        <v>24475</v>
      </c>
      <c r="H2606" t="s">
        <v>499</v>
      </c>
      <c r="I2606">
        <v>2</v>
      </c>
      <c r="J2606" t="s">
        <v>105</v>
      </c>
      <c r="K2606" s="19">
        <v>0.33333333333333331</v>
      </c>
      <c r="L2606" s="19">
        <v>0.6875</v>
      </c>
      <c r="M2606">
        <v>8.5</v>
      </c>
      <c r="N2606">
        <v>649.32000000000005</v>
      </c>
      <c r="O2606">
        <v>76</v>
      </c>
      <c r="P2606">
        <v>76</v>
      </c>
      <c r="Q2606" t="s">
        <v>97</v>
      </c>
      <c r="R2606">
        <v>30</v>
      </c>
      <c r="S2606" s="19">
        <v>0.54166666666666663</v>
      </c>
      <c r="T2606">
        <v>0</v>
      </c>
      <c r="U2606" s="19">
        <v>0.54166666666666663</v>
      </c>
      <c r="V2606" t="s">
        <v>97</v>
      </c>
      <c r="W2606">
        <v>8</v>
      </c>
      <c r="X2606" t="s">
        <v>100</v>
      </c>
      <c r="Y2606" t="b">
        <v>0</v>
      </c>
    </row>
    <row r="2607" spans="1:25" x14ac:dyDescent="0.25">
      <c r="A2607" t="s">
        <v>92</v>
      </c>
      <c r="B2607" t="s">
        <v>472</v>
      </c>
      <c r="C2607" t="s">
        <v>306</v>
      </c>
      <c r="D2607" t="s">
        <v>172</v>
      </c>
      <c r="E2607" t="s">
        <v>275</v>
      </c>
      <c r="F2607" t="s">
        <v>97</v>
      </c>
      <c r="G2607">
        <v>24530</v>
      </c>
      <c r="H2607" t="s">
        <v>500</v>
      </c>
      <c r="I2607">
        <v>2</v>
      </c>
      <c r="J2607" t="s">
        <v>99</v>
      </c>
      <c r="K2607" s="19">
        <v>0.27083333333333331</v>
      </c>
      <c r="L2607" s="19">
        <v>0.625</v>
      </c>
      <c r="M2607">
        <v>8.5</v>
      </c>
      <c r="N2607">
        <v>432.88</v>
      </c>
      <c r="O2607">
        <v>76</v>
      </c>
      <c r="P2607">
        <v>76</v>
      </c>
      <c r="Q2607" t="s">
        <v>97</v>
      </c>
      <c r="R2607">
        <v>30</v>
      </c>
      <c r="S2607" s="19">
        <v>0.47916666666666669</v>
      </c>
      <c r="T2607">
        <v>0</v>
      </c>
      <c r="U2607" s="19">
        <v>0</v>
      </c>
      <c r="V2607" t="s">
        <v>97</v>
      </c>
      <c r="W2607">
        <v>8</v>
      </c>
      <c r="X2607" t="s">
        <v>100</v>
      </c>
      <c r="Y2607" t="b">
        <v>0</v>
      </c>
    </row>
    <row r="2608" spans="1:25" x14ac:dyDescent="0.25">
      <c r="A2608" t="s">
        <v>92</v>
      </c>
      <c r="B2608" t="s">
        <v>472</v>
      </c>
      <c r="C2608" t="s">
        <v>306</v>
      </c>
      <c r="D2608" t="s">
        <v>172</v>
      </c>
      <c r="E2608" t="s">
        <v>275</v>
      </c>
      <c r="F2608" t="s">
        <v>97</v>
      </c>
      <c r="G2608">
        <v>24530</v>
      </c>
      <c r="H2608" t="s">
        <v>500</v>
      </c>
      <c r="I2608">
        <v>2</v>
      </c>
      <c r="J2608" t="s">
        <v>102</v>
      </c>
      <c r="K2608" s="19">
        <v>0.33333333333333331</v>
      </c>
      <c r="L2608" s="19">
        <v>0.70833333333333337</v>
      </c>
      <c r="M2608">
        <v>9</v>
      </c>
      <c r="N2608">
        <v>459.94</v>
      </c>
      <c r="O2608">
        <v>76</v>
      </c>
      <c r="P2608">
        <v>76</v>
      </c>
      <c r="Q2608" t="s">
        <v>97</v>
      </c>
      <c r="R2608">
        <v>30</v>
      </c>
      <c r="S2608" s="19">
        <v>0.54166666666666663</v>
      </c>
      <c r="T2608">
        <v>0</v>
      </c>
      <c r="U2608" s="19">
        <v>0</v>
      </c>
      <c r="V2608" t="s">
        <v>97</v>
      </c>
      <c r="W2608">
        <v>8.5</v>
      </c>
      <c r="X2608" t="s">
        <v>100</v>
      </c>
      <c r="Y2608" t="b">
        <v>0</v>
      </c>
    </row>
    <row r="2609" spans="1:25" x14ac:dyDescent="0.25">
      <c r="A2609" t="s">
        <v>92</v>
      </c>
      <c r="B2609" t="s">
        <v>472</v>
      </c>
      <c r="C2609" t="s">
        <v>306</v>
      </c>
      <c r="D2609" t="s">
        <v>172</v>
      </c>
      <c r="E2609" t="s">
        <v>275</v>
      </c>
      <c r="F2609" t="s">
        <v>97</v>
      </c>
      <c r="G2609">
        <v>24781</v>
      </c>
      <c r="H2609" t="s">
        <v>501</v>
      </c>
      <c r="I2609">
        <v>1</v>
      </c>
      <c r="J2609" t="s">
        <v>105</v>
      </c>
      <c r="K2609" s="19">
        <v>0.27083333333333331</v>
      </c>
      <c r="L2609" s="19">
        <v>0.625</v>
      </c>
      <c r="M2609">
        <v>8.5</v>
      </c>
      <c r="N2609">
        <v>432.88</v>
      </c>
      <c r="O2609">
        <v>76</v>
      </c>
      <c r="P2609">
        <v>76</v>
      </c>
      <c r="Q2609" t="s">
        <v>97</v>
      </c>
      <c r="R2609">
        <v>30</v>
      </c>
      <c r="S2609" s="19">
        <v>0.47916666666666669</v>
      </c>
      <c r="T2609">
        <v>0</v>
      </c>
      <c r="U2609" s="19">
        <v>0</v>
      </c>
      <c r="V2609" t="s">
        <v>97</v>
      </c>
      <c r="W2609">
        <v>8</v>
      </c>
      <c r="X2609" t="s">
        <v>100</v>
      </c>
      <c r="Y2609" t="b">
        <v>0</v>
      </c>
    </row>
    <row r="2610" spans="1:25" x14ac:dyDescent="0.25">
      <c r="A2610" t="s">
        <v>92</v>
      </c>
      <c r="B2610" t="s">
        <v>472</v>
      </c>
      <c r="C2610" t="s">
        <v>306</v>
      </c>
      <c r="D2610" t="s">
        <v>172</v>
      </c>
      <c r="E2610" t="s">
        <v>275</v>
      </c>
      <c r="F2610" t="s">
        <v>97</v>
      </c>
      <c r="G2610">
        <v>24781</v>
      </c>
      <c r="H2610" t="s">
        <v>501</v>
      </c>
      <c r="I2610">
        <v>1</v>
      </c>
      <c r="J2610" t="s">
        <v>101</v>
      </c>
      <c r="K2610" s="19">
        <v>0.33333333333333331</v>
      </c>
      <c r="L2610" s="19">
        <v>0.70833333333333337</v>
      </c>
      <c r="M2610">
        <v>9</v>
      </c>
      <c r="N2610">
        <v>459.94</v>
      </c>
      <c r="O2610">
        <v>76</v>
      </c>
      <c r="P2610">
        <v>76</v>
      </c>
      <c r="Q2610" t="s">
        <v>97</v>
      </c>
      <c r="R2610">
        <v>30</v>
      </c>
      <c r="S2610" s="19">
        <v>0.54166666666666663</v>
      </c>
      <c r="T2610">
        <v>0</v>
      </c>
      <c r="U2610" s="19">
        <v>0</v>
      </c>
      <c r="V2610" t="s">
        <v>97</v>
      </c>
      <c r="W2610">
        <v>8.5</v>
      </c>
      <c r="X2610" t="s">
        <v>100</v>
      </c>
      <c r="Y2610" t="b">
        <v>0</v>
      </c>
    </row>
    <row r="2611" spans="1:25" x14ac:dyDescent="0.25">
      <c r="A2611" t="s">
        <v>92</v>
      </c>
      <c r="B2611" t="s">
        <v>472</v>
      </c>
      <c r="C2611" t="s">
        <v>306</v>
      </c>
      <c r="D2611" t="s">
        <v>172</v>
      </c>
      <c r="E2611" t="s">
        <v>275</v>
      </c>
      <c r="F2611" t="s">
        <v>97</v>
      </c>
      <c r="G2611">
        <v>24888</v>
      </c>
      <c r="H2611" t="s">
        <v>502</v>
      </c>
      <c r="I2611">
        <v>1</v>
      </c>
      <c r="J2611" t="s">
        <v>99</v>
      </c>
      <c r="K2611" s="19">
        <v>0.27083333333333331</v>
      </c>
      <c r="L2611" s="19">
        <v>0.64583333333333337</v>
      </c>
      <c r="M2611">
        <v>9</v>
      </c>
      <c r="N2611">
        <v>459.94</v>
      </c>
      <c r="O2611">
        <v>76</v>
      </c>
      <c r="P2611">
        <v>76</v>
      </c>
      <c r="Q2611" t="s">
        <v>97</v>
      </c>
      <c r="R2611">
        <v>30</v>
      </c>
      <c r="S2611" s="19">
        <v>0.47916666666666669</v>
      </c>
      <c r="T2611">
        <v>0</v>
      </c>
      <c r="U2611" s="19">
        <v>0</v>
      </c>
      <c r="V2611" t="s">
        <v>97</v>
      </c>
      <c r="W2611">
        <v>8.5</v>
      </c>
      <c r="X2611" t="s">
        <v>100</v>
      </c>
      <c r="Y2611" t="b">
        <v>0</v>
      </c>
    </row>
    <row r="2612" spans="1:25" x14ac:dyDescent="0.25">
      <c r="A2612" t="s">
        <v>92</v>
      </c>
      <c r="B2612" t="s">
        <v>472</v>
      </c>
      <c r="C2612" t="s">
        <v>306</v>
      </c>
      <c r="D2612" t="s">
        <v>172</v>
      </c>
      <c r="E2612" t="s">
        <v>275</v>
      </c>
      <c r="F2612" t="s">
        <v>97</v>
      </c>
      <c r="G2612">
        <v>24888</v>
      </c>
      <c r="H2612" t="s">
        <v>502</v>
      </c>
      <c r="I2612">
        <v>1</v>
      </c>
      <c r="J2612" t="s">
        <v>102</v>
      </c>
      <c r="K2612" s="19">
        <v>0.27083333333333331</v>
      </c>
      <c r="L2612" s="19">
        <v>0.625</v>
      </c>
      <c r="M2612">
        <v>8.5</v>
      </c>
      <c r="N2612">
        <v>432.88</v>
      </c>
      <c r="O2612">
        <v>76</v>
      </c>
      <c r="P2612">
        <v>76</v>
      </c>
      <c r="Q2612" t="s">
        <v>97</v>
      </c>
      <c r="R2612">
        <v>30</v>
      </c>
      <c r="S2612" s="19">
        <v>0.47916666666666669</v>
      </c>
      <c r="T2612">
        <v>0</v>
      </c>
      <c r="U2612" s="19">
        <v>0</v>
      </c>
      <c r="V2612" t="s">
        <v>97</v>
      </c>
      <c r="W2612">
        <v>8</v>
      </c>
      <c r="X2612" t="s">
        <v>100</v>
      </c>
      <c r="Y2612" t="b">
        <v>0</v>
      </c>
    </row>
    <row r="2613" spans="1:25" x14ac:dyDescent="0.25">
      <c r="A2613" t="s">
        <v>92</v>
      </c>
      <c r="B2613" t="s">
        <v>472</v>
      </c>
      <c r="C2613" t="s">
        <v>306</v>
      </c>
      <c r="D2613" t="s">
        <v>172</v>
      </c>
      <c r="E2613" t="s">
        <v>275</v>
      </c>
      <c r="F2613" t="s">
        <v>97</v>
      </c>
      <c r="G2613">
        <v>24888</v>
      </c>
      <c r="H2613" t="s">
        <v>502</v>
      </c>
      <c r="I2613">
        <v>2</v>
      </c>
      <c r="J2613" t="s">
        <v>103</v>
      </c>
      <c r="K2613" s="19">
        <v>0.33333333333333331</v>
      </c>
      <c r="L2613" s="19">
        <v>0.70833333333333337</v>
      </c>
      <c r="M2613">
        <v>9</v>
      </c>
      <c r="N2613">
        <v>459.94</v>
      </c>
      <c r="O2613">
        <v>76</v>
      </c>
      <c r="P2613">
        <v>76</v>
      </c>
      <c r="Q2613" t="s">
        <v>97</v>
      </c>
      <c r="R2613">
        <v>30</v>
      </c>
      <c r="S2613" s="19">
        <v>0.54166666666666663</v>
      </c>
      <c r="T2613">
        <v>0</v>
      </c>
      <c r="U2613" s="19">
        <v>0</v>
      </c>
      <c r="V2613" t="s">
        <v>97</v>
      </c>
      <c r="W2613">
        <v>8.5</v>
      </c>
      <c r="X2613" t="s">
        <v>100</v>
      </c>
      <c r="Y2613" t="b">
        <v>0</v>
      </c>
    </row>
    <row r="2614" spans="1:25" x14ac:dyDescent="0.25">
      <c r="A2614" t="s">
        <v>92</v>
      </c>
      <c r="B2614" t="s">
        <v>472</v>
      </c>
      <c r="C2614" t="s">
        <v>306</v>
      </c>
      <c r="D2614" t="s">
        <v>172</v>
      </c>
      <c r="E2614" t="s">
        <v>275</v>
      </c>
      <c r="F2614" t="s">
        <v>97</v>
      </c>
      <c r="G2614">
        <v>25236</v>
      </c>
      <c r="H2614" t="s">
        <v>503</v>
      </c>
      <c r="I2614">
        <v>1</v>
      </c>
      <c r="J2614" t="s">
        <v>101</v>
      </c>
      <c r="K2614" s="19">
        <v>0.27083333333333331</v>
      </c>
      <c r="L2614" s="19">
        <v>0.64583333333333337</v>
      </c>
      <c r="M2614">
        <v>9</v>
      </c>
      <c r="N2614">
        <v>459.94</v>
      </c>
      <c r="O2614">
        <v>76</v>
      </c>
      <c r="P2614">
        <v>76</v>
      </c>
      <c r="Q2614" t="s">
        <v>97</v>
      </c>
      <c r="R2614">
        <v>30</v>
      </c>
      <c r="S2614" s="19">
        <v>0.47916666666666669</v>
      </c>
      <c r="T2614">
        <v>0</v>
      </c>
      <c r="U2614" s="19">
        <v>0.54166666666666663</v>
      </c>
      <c r="V2614" t="s">
        <v>97</v>
      </c>
      <c r="W2614">
        <v>8.5</v>
      </c>
      <c r="X2614" t="s">
        <v>100</v>
      </c>
      <c r="Y2614" t="b">
        <v>0</v>
      </c>
    </row>
    <row r="2615" spans="1:25" x14ac:dyDescent="0.25">
      <c r="A2615" t="s">
        <v>92</v>
      </c>
      <c r="B2615" t="s">
        <v>472</v>
      </c>
      <c r="C2615" t="s">
        <v>306</v>
      </c>
      <c r="D2615" t="s">
        <v>172</v>
      </c>
      <c r="E2615" t="s">
        <v>275</v>
      </c>
      <c r="F2615" t="s">
        <v>97</v>
      </c>
      <c r="G2615">
        <v>25236</v>
      </c>
      <c r="H2615" t="s">
        <v>503</v>
      </c>
      <c r="I2615">
        <v>1</v>
      </c>
      <c r="J2615" t="s">
        <v>102</v>
      </c>
      <c r="K2615" s="19">
        <v>0.33333333333333331</v>
      </c>
      <c r="L2615" s="19">
        <v>0.70833333333333337</v>
      </c>
      <c r="M2615">
        <v>9</v>
      </c>
      <c r="N2615">
        <v>459.94</v>
      </c>
      <c r="O2615">
        <v>76</v>
      </c>
      <c r="P2615">
        <v>76</v>
      </c>
      <c r="Q2615" t="s">
        <v>97</v>
      </c>
      <c r="R2615">
        <v>30</v>
      </c>
      <c r="S2615" s="19">
        <v>0.54166666666666663</v>
      </c>
      <c r="T2615">
        <v>0</v>
      </c>
      <c r="U2615" s="19">
        <v>0.54166666666666663</v>
      </c>
      <c r="V2615" t="s">
        <v>97</v>
      </c>
      <c r="W2615">
        <v>8.5</v>
      </c>
      <c r="X2615" t="s">
        <v>100</v>
      </c>
      <c r="Y2615" t="b">
        <v>0</v>
      </c>
    </row>
    <row r="2616" spans="1:25" x14ac:dyDescent="0.25">
      <c r="A2616" t="s">
        <v>92</v>
      </c>
      <c r="B2616" t="s">
        <v>472</v>
      </c>
      <c r="C2616" t="s">
        <v>306</v>
      </c>
      <c r="D2616" t="s">
        <v>172</v>
      </c>
      <c r="E2616" t="s">
        <v>275</v>
      </c>
      <c r="F2616" t="s">
        <v>97</v>
      </c>
      <c r="G2616">
        <v>25236</v>
      </c>
      <c r="H2616" t="s">
        <v>503</v>
      </c>
      <c r="I2616">
        <v>1</v>
      </c>
      <c r="J2616" t="s">
        <v>103</v>
      </c>
      <c r="K2616" s="19">
        <v>0.27083333333333331</v>
      </c>
      <c r="L2616" s="19">
        <v>0.64583333333333337</v>
      </c>
      <c r="M2616">
        <v>9</v>
      </c>
      <c r="N2616">
        <v>459.94</v>
      </c>
      <c r="O2616">
        <v>76</v>
      </c>
      <c r="P2616">
        <v>76</v>
      </c>
      <c r="Q2616" t="s">
        <v>97</v>
      </c>
      <c r="R2616">
        <v>30</v>
      </c>
      <c r="S2616" s="19">
        <v>0.47916666666666669</v>
      </c>
      <c r="T2616">
        <v>0</v>
      </c>
      <c r="U2616" s="19">
        <v>0.54166666666666663</v>
      </c>
      <c r="V2616" t="s">
        <v>97</v>
      </c>
      <c r="W2616">
        <v>8.5</v>
      </c>
      <c r="X2616" t="s">
        <v>100</v>
      </c>
      <c r="Y2616" t="b">
        <v>0</v>
      </c>
    </row>
    <row r="2617" spans="1:25" x14ac:dyDescent="0.25">
      <c r="A2617" t="s">
        <v>92</v>
      </c>
      <c r="B2617" t="s">
        <v>472</v>
      </c>
      <c r="C2617" t="s">
        <v>306</v>
      </c>
      <c r="D2617" t="s">
        <v>172</v>
      </c>
      <c r="E2617" t="s">
        <v>275</v>
      </c>
      <c r="F2617" t="s">
        <v>97</v>
      </c>
      <c r="G2617">
        <v>25236</v>
      </c>
      <c r="H2617" t="s">
        <v>503</v>
      </c>
      <c r="I2617">
        <v>2</v>
      </c>
      <c r="J2617" t="s">
        <v>105</v>
      </c>
      <c r="K2617" s="19">
        <v>0.27083333333333331</v>
      </c>
      <c r="L2617" s="19">
        <v>0.625</v>
      </c>
      <c r="M2617">
        <v>8.5</v>
      </c>
      <c r="N2617">
        <v>432.88</v>
      </c>
      <c r="O2617">
        <v>76</v>
      </c>
      <c r="P2617">
        <v>76</v>
      </c>
      <c r="Q2617" t="s">
        <v>97</v>
      </c>
      <c r="R2617">
        <v>30</v>
      </c>
      <c r="S2617" s="19">
        <v>0.47916666666666669</v>
      </c>
      <c r="T2617">
        <v>0</v>
      </c>
      <c r="U2617" s="19">
        <v>0.54166666666666663</v>
      </c>
      <c r="V2617" t="s">
        <v>97</v>
      </c>
      <c r="W2617">
        <v>8</v>
      </c>
      <c r="X2617" t="s">
        <v>100</v>
      </c>
      <c r="Y2617" t="b">
        <v>0</v>
      </c>
    </row>
    <row r="2618" spans="1:25" x14ac:dyDescent="0.25">
      <c r="A2618" t="s">
        <v>92</v>
      </c>
      <c r="B2618" t="s">
        <v>472</v>
      </c>
      <c r="C2618" t="s">
        <v>306</v>
      </c>
      <c r="D2618" t="s">
        <v>172</v>
      </c>
      <c r="E2618" t="s">
        <v>275</v>
      </c>
      <c r="F2618" t="s">
        <v>97</v>
      </c>
      <c r="G2618">
        <v>25236</v>
      </c>
      <c r="H2618" t="s">
        <v>503</v>
      </c>
      <c r="I2618">
        <v>2</v>
      </c>
      <c r="J2618" t="s">
        <v>101</v>
      </c>
      <c r="K2618" s="19">
        <v>0.27083333333333331</v>
      </c>
      <c r="L2618" s="19">
        <v>0.64583333333333337</v>
      </c>
      <c r="M2618">
        <v>9</v>
      </c>
      <c r="N2618">
        <v>459.94</v>
      </c>
      <c r="O2618">
        <v>76</v>
      </c>
      <c r="P2618">
        <v>76</v>
      </c>
      <c r="Q2618" t="s">
        <v>97</v>
      </c>
      <c r="R2618">
        <v>30</v>
      </c>
      <c r="S2618" s="19">
        <v>0.47916666666666669</v>
      </c>
      <c r="T2618">
        <v>0</v>
      </c>
      <c r="U2618" s="19">
        <v>0.54166666666666663</v>
      </c>
      <c r="V2618" t="s">
        <v>97</v>
      </c>
      <c r="W2618">
        <v>8.5</v>
      </c>
      <c r="X2618" t="s">
        <v>100</v>
      </c>
      <c r="Y2618" t="b">
        <v>0</v>
      </c>
    </row>
    <row r="2619" spans="1:25" x14ac:dyDescent="0.25">
      <c r="A2619" t="s">
        <v>92</v>
      </c>
      <c r="B2619" t="s">
        <v>472</v>
      </c>
      <c r="C2619" t="s">
        <v>306</v>
      </c>
      <c r="D2619" t="s">
        <v>172</v>
      </c>
      <c r="E2619" t="s">
        <v>275</v>
      </c>
      <c r="F2619" t="s">
        <v>97</v>
      </c>
      <c r="G2619">
        <v>25236</v>
      </c>
      <c r="H2619" t="s">
        <v>503</v>
      </c>
      <c r="I2619">
        <v>2</v>
      </c>
      <c r="J2619" t="s">
        <v>102</v>
      </c>
      <c r="K2619" s="19">
        <v>0.27083333333333331</v>
      </c>
      <c r="L2619" s="19">
        <v>0.64583333333333337</v>
      </c>
      <c r="M2619">
        <v>9</v>
      </c>
      <c r="N2619">
        <v>459.94</v>
      </c>
      <c r="O2619">
        <v>76</v>
      </c>
      <c r="P2619">
        <v>76</v>
      </c>
      <c r="Q2619" t="s">
        <v>97</v>
      </c>
      <c r="R2619">
        <v>30</v>
      </c>
      <c r="S2619" s="19">
        <v>0.47916666666666669</v>
      </c>
      <c r="T2619">
        <v>0</v>
      </c>
      <c r="U2619" s="19">
        <v>0.54166666666666663</v>
      </c>
      <c r="V2619" t="s">
        <v>97</v>
      </c>
      <c r="W2619">
        <v>8.5</v>
      </c>
      <c r="X2619" t="s">
        <v>100</v>
      </c>
      <c r="Y2619" t="b">
        <v>0</v>
      </c>
    </row>
    <row r="2620" spans="1:25" x14ac:dyDescent="0.25">
      <c r="A2620" t="s">
        <v>92</v>
      </c>
      <c r="B2620" t="s">
        <v>472</v>
      </c>
      <c r="C2620" t="s">
        <v>306</v>
      </c>
      <c r="D2620" t="s">
        <v>172</v>
      </c>
      <c r="E2620" t="s">
        <v>275</v>
      </c>
      <c r="F2620" t="s">
        <v>97</v>
      </c>
      <c r="G2620">
        <v>25236</v>
      </c>
      <c r="H2620" t="s">
        <v>503</v>
      </c>
      <c r="I2620">
        <v>2</v>
      </c>
      <c r="J2620" t="s">
        <v>103</v>
      </c>
      <c r="K2620" s="19">
        <v>0.27083333333333331</v>
      </c>
      <c r="L2620" s="19">
        <v>0.64583333333333337</v>
      </c>
      <c r="M2620">
        <v>9</v>
      </c>
      <c r="N2620">
        <v>459.94</v>
      </c>
      <c r="O2620">
        <v>76</v>
      </c>
      <c r="P2620">
        <v>76</v>
      </c>
      <c r="Q2620" t="s">
        <v>97</v>
      </c>
      <c r="R2620">
        <v>30</v>
      </c>
      <c r="S2620" s="19">
        <v>0.47916666666666669</v>
      </c>
      <c r="T2620">
        <v>0</v>
      </c>
      <c r="U2620" s="19">
        <v>0.54166666666666663</v>
      </c>
      <c r="V2620" t="s">
        <v>97</v>
      </c>
      <c r="W2620">
        <v>8.5</v>
      </c>
      <c r="X2620" t="s">
        <v>100</v>
      </c>
      <c r="Y2620" t="b">
        <v>0</v>
      </c>
    </row>
    <row r="2621" spans="1:25" x14ac:dyDescent="0.25">
      <c r="A2621" t="s">
        <v>92</v>
      </c>
      <c r="B2621" t="s">
        <v>472</v>
      </c>
      <c r="C2621" t="s">
        <v>306</v>
      </c>
      <c r="D2621" t="s">
        <v>172</v>
      </c>
      <c r="E2621" t="s">
        <v>285</v>
      </c>
      <c r="F2621" t="s">
        <v>97</v>
      </c>
      <c r="G2621">
        <v>15472</v>
      </c>
      <c r="H2621" t="s">
        <v>446</v>
      </c>
      <c r="I2621">
        <v>1</v>
      </c>
      <c r="J2621" t="s">
        <v>105</v>
      </c>
      <c r="K2621" s="19">
        <v>0.54166666666666663</v>
      </c>
      <c r="L2621" s="19">
        <v>0.6875</v>
      </c>
      <c r="M2621">
        <v>3.5</v>
      </c>
      <c r="N2621">
        <v>0</v>
      </c>
      <c r="O2621">
        <v>76</v>
      </c>
      <c r="P2621">
        <v>76</v>
      </c>
      <c r="Q2621" t="s">
        <v>97</v>
      </c>
      <c r="R2621">
        <v>0</v>
      </c>
      <c r="S2621" s="19">
        <v>0</v>
      </c>
      <c r="T2621">
        <v>0</v>
      </c>
      <c r="U2621" s="19">
        <v>0</v>
      </c>
      <c r="V2621" t="s">
        <v>97</v>
      </c>
      <c r="W2621">
        <v>3.5</v>
      </c>
      <c r="X2621" t="s">
        <v>100</v>
      </c>
      <c r="Y2621" t="b">
        <v>0</v>
      </c>
    </row>
    <row r="2622" spans="1:25" x14ac:dyDescent="0.25">
      <c r="A2622" t="s">
        <v>92</v>
      </c>
      <c r="B2622" t="s">
        <v>472</v>
      </c>
      <c r="C2622" t="s">
        <v>306</v>
      </c>
      <c r="D2622" t="s">
        <v>172</v>
      </c>
      <c r="E2622" t="s">
        <v>285</v>
      </c>
      <c r="F2622" t="s">
        <v>97</v>
      </c>
      <c r="G2622">
        <v>15472</v>
      </c>
      <c r="H2622" t="s">
        <v>446</v>
      </c>
      <c r="I2622">
        <v>1</v>
      </c>
      <c r="J2622" t="s">
        <v>99</v>
      </c>
      <c r="K2622" s="19">
        <v>0.54166666666666663</v>
      </c>
      <c r="L2622" s="19">
        <v>0.70833333333333337</v>
      </c>
      <c r="M2622">
        <v>4</v>
      </c>
      <c r="N2622">
        <v>0</v>
      </c>
      <c r="O2622">
        <v>76</v>
      </c>
      <c r="P2622">
        <v>76</v>
      </c>
      <c r="Q2622" t="s">
        <v>97</v>
      </c>
      <c r="R2622">
        <v>0</v>
      </c>
      <c r="S2622" s="19">
        <v>0</v>
      </c>
      <c r="T2622">
        <v>0</v>
      </c>
      <c r="U2622" s="19">
        <v>0</v>
      </c>
      <c r="V2622" t="s">
        <v>97</v>
      </c>
      <c r="W2622">
        <v>4</v>
      </c>
      <c r="X2622" t="s">
        <v>100</v>
      </c>
      <c r="Y2622" t="b">
        <v>0</v>
      </c>
    </row>
    <row r="2623" spans="1:25" x14ac:dyDescent="0.25">
      <c r="A2623" t="s">
        <v>92</v>
      </c>
      <c r="B2623" t="s">
        <v>472</v>
      </c>
      <c r="C2623" t="s">
        <v>306</v>
      </c>
      <c r="D2623" t="s">
        <v>172</v>
      </c>
      <c r="E2623" t="s">
        <v>285</v>
      </c>
      <c r="F2623" t="s">
        <v>97</v>
      </c>
      <c r="G2623">
        <v>15472</v>
      </c>
      <c r="H2623" t="s">
        <v>446</v>
      </c>
      <c r="I2623">
        <v>1</v>
      </c>
      <c r="J2623" t="s">
        <v>101</v>
      </c>
      <c r="K2623" s="19">
        <v>0.54166666666666663</v>
      </c>
      <c r="L2623" s="19">
        <v>0.6875</v>
      </c>
      <c r="M2623">
        <v>3.5</v>
      </c>
      <c r="N2623">
        <v>0</v>
      </c>
      <c r="O2623">
        <v>76</v>
      </c>
      <c r="P2623">
        <v>76</v>
      </c>
      <c r="Q2623" t="s">
        <v>97</v>
      </c>
      <c r="R2623">
        <v>0</v>
      </c>
      <c r="S2623" s="19">
        <v>0.60416666666666663</v>
      </c>
      <c r="T2623">
        <v>0</v>
      </c>
      <c r="U2623" s="19">
        <v>0</v>
      </c>
      <c r="V2623" t="s">
        <v>97</v>
      </c>
      <c r="W2623">
        <v>3.5</v>
      </c>
      <c r="X2623" t="s">
        <v>100</v>
      </c>
      <c r="Y2623" t="b">
        <v>0</v>
      </c>
    </row>
    <row r="2624" spans="1:25" x14ac:dyDescent="0.25">
      <c r="A2624" t="s">
        <v>92</v>
      </c>
      <c r="B2624" t="s">
        <v>472</v>
      </c>
      <c r="C2624" t="s">
        <v>306</v>
      </c>
      <c r="D2624" t="s">
        <v>172</v>
      </c>
      <c r="E2624" t="s">
        <v>285</v>
      </c>
      <c r="F2624" t="s">
        <v>97</v>
      </c>
      <c r="G2624">
        <v>15472</v>
      </c>
      <c r="H2624" t="s">
        <v>446</v>
      </c>
      <c r="I2624">
        <v>1</v>
      </c>
      <c r="J2624" t="s">
        <v>102</v>
      </c>
      <c r="K2624" s="19">
        <v>0.54166666666666663</v>
      </c>
      <c r="L2624" s="19">
        <v>0.6875</v>
      </c>
      <c r="M2624">
        <v>3.5</v>
      </c>
      <c r="N2624">
        <v>0</v>
      </c>
      <c r="O2624">
        <v>76</v>
      </c>
      <c r="P2624">
        <v>76</v>
      </c>
      <c r="Q2624" t="s">
        <v>97</v>
      </c>
      <c r="R2624">
        <v>0</v>
      </c>
      <c r="S2624" s="19">
        <v>0.60416666666666663</v>
      </c>
      <c r="T2624">
        <v>0</v>
      </c>
      <c r="U2624" s="19">
        <v>0</v>
      </c>
      <c r="V2624" t="s">
        <v>97</v>
      </c>
      <c r="W2624">
        <v>3.5</v>
      </c>
      <c r="X2624" t="s">
        <v>100</v>
      </c>
      <c r="Y2624" t="b">
        <v>0</v>
      </c>
    </row>
    <row r="2625" spans="1:25" x14ac:dyDescent="0.25">
      <c r="A2625" t="s">
        <v>92</v>
      </c>
      <c r="B2625" t="s">
        <v>472</v>
      </c>
      <c r="C2625" t="s">
        <v>306</v>
      </c>
      <c r="D2625" t="s">
        <v>172</v>
      </c>
      <c r="E2625" t="s">
        <v>285</v>
      </c>
      <c r="F2625" t="s">
        <v>97</v>
      </c>
      <c r="G2625">
        <v>15472</v>
      </c>
      <c r="H2625" t="s">
        <v>446</v>
      </c>
      <c r="I2625">
        <v>1</v>
      </c>
      <c r="J2625" t="s">
        <v>103</v>
      </c>
      <c r="K2625" s="19">
        <v>0.54166666666666663</v>
      </c>
      <c r="L2625" s="19">
        <v>0.6875</v>
      </c>
      <c r="M2625">
        <v>3.5</v>
      </c>
      <c r="N2625">
        <v>0</v>
      </c>
      <c r="O2625">
        <v>76</v>
      </c>
      <c r="P2625">
        <v>76</v>
      </c>
      <c r="Q2625" t="s">
        <v>97</v>
      </c>
      <c r="R2625">
        <v>0</v>
      </c>
      <c r="S2625" s="19">
        <v>0.60416666666666663</v>
      </c>
      <c r="T2625">
        <v>0</v>
      </c>
      <c r="U2625" s="19">
        <v>0</v>
      </c>
      <c r="V2625" t="s">
        <v>97</v>
      </c>
      <c r="W2625">
        <v>3.5</v>
      </c>
      <c r="X2625" t="s">
        <v>100</v>
      </c>
      <c r="Y2625" t="b">
        <v>0</v>
      </c>
    </row>
    <row r="2626" spans="1:25" x14ac:dyDescent="0.25">
      <c r="A2626" t="s">
        <v>92</v>
      </c>
      <c r="B2626" t="s">
        <v>472</v>
      </c>
      <c r="C2626" t="s">
        <v>306</v>
      </c>
      <c r="D2626" t="s">
        <v>172</v>
      </c>
      <c r="E2626" t="s">
        <v>285</v>
      </c>
      <c r="F2626" t="s">
        <v>97</v>
      </c>
      <c r="G2626">
        <v>15472</v>
      </c>
      <c r="H2626" t="s">
        <v>446</v>
      </c>
      <c r="I2626">
        <v>2</v>
      </c>
      <c r="J2626" t="s">
        <v>105</v>
      </c>
      <c r="K2626" s="19">
        <v>0.54166666666666663</v>
      </c>
      <c r="L2626" s="19">
        <v>0.6875</v>
      </c>
      <c r="M2626">
        <v>3.5</v>
      </c>
      <c r="N2626">
        <v>0</v>
      </c>
      <c r="O2626">
        <v>76</v>
      </c>
      <c r="P2626">
        <v>76</v>
      </c>
      <c r="Q2626" t="s">
        <v>97</v>
      </c>
      <c r="R2626">
        <v>0</v>
      </c>
      <c r="S2626" s="19">
        <v>0</v>
      </c>
      <c r="T2626">
        <v>0</v>
      </c>
      <c r="U2626" s="19">
        <v>0</v>
      </c>
      <c r="V2626" t="s">
        <v>97</v>
      </c>
      <c r="W2626">
        <v>3.5</v>
      </c>
      <c r="X2626" t="s">
        <v>100</v>
      </c>
      <c r="Y2626" t="b">
        <v>0</v>
      </c>
    </row>
    <row r="2627" spans="1:25" x14ac:dyDescent="0.25">
      <c r="A2627" t="s">
        <v>92</v>
      </c>
      <c r="B2627" t="s">
        <v>472</v>
      </c>
      <c r="C2627" t="s">
        <v>306</v>
      </c>
      <c r="D2627" t="s">
        <v>172</v>
      </c>
      <c r="E2627" t="s">
        <v>285</v>
      </c>
      <c r="F2627" t="s">
        <v>97</v>
      </c>
      <c r="G2627">
        <v>15472</v>
      </c>
      <c r="H2627" t="s">
        <v>446</v>
      </c>
      <c r="I2627">
        <v>2</v>
      </c>
      <c r="J2627" t="s">
        <v>99</v>
      </c>
      <c r="K2627" s="19">
        <v>0.54166666666666663</v>
      </c>
      <c r="L2627" s="19">
        <v>0.70833333333333337</v>
      </c>
      <c r="M2627">
        <v>4</v>
      </c>
      <c r="N2627">
        <v>0</v>
      </c>
      <c r="O2627">
        <v>76</v>
      </c>
      <c r="P2627">
        <v>76</v>
      </c>
      <c r="Q2627" t="s">
        <v>97</v>
      </c>
      <c r="R2627">
        <v>0</v>
      </c>
      <c r="S2627" s="19">
        <v>0</v>
      </c>
      <c r="T2627">
        <v>0</v>
      </c>
      <c r="U2627" s="19">
        <v>0</v>
      </c>
      <c r="V2627" t="s">
        <v>97</v>
      </c>
      <c r="W2627">
        <v>4</v>
      </c>
      <c r="X2627" t="s">
        <v>100</v>
      </c>
      <c r="Y2627" t="b">
        <v>0</v>
      </c>
    </row>
    <row r="2628" spans="1:25" x14ac:dyDescent="0.25">
      <c r="A2628" t="s">
        <v>92</v>
      </c>
      <c r="B2628" t="s">
        <v>472</v>
      </c>
      <c r="C2628" t="s">
        <v>306</v>
      </c>
      <c r="D2628" t="s">
        <v>172</v>
      </c>
      <c r="E2628" t="s">
        <v>285</v>
      </c>
      <c r="F2628" t="s">
        <v>97</v>
      </c>
      <c r="G2628">
        <v>15472</v>
      </c>
      <c r="H2628" t="s">
        <v>446</v>
      </c>
      <c r="I2628">
        <v>2</v>
      </c>
      <c r="J2628" t="s">
        <v>101</v>
      </c>
      <c r="K2628" s="19">
        <v>0.54166666666666663</v>
      </c>
      <c r="L2628" s="19">
        <v>0.6875</v>
      </c>
      <c r="M2628">
        <v>3.5</v>
      </c>
      <c r="N2628">
        <v>0</v>
      </c>
      <c r="O2628">
        <v>76</v>
      </c>
      <c r="P2628">
        <v>76</v>
      </c>
      <c r="Q2628" t="s">
        <v>97</v>
      </c>
      <c r="R2628">
        <v>0</v>
      </c>
      <c r="S2628" s="19">
        <v>0.60416666666666663</v>
      </c>
      <c r="T2628">
        <v>0</v>
      </c>
      <c r="U2628" s="19">
        <v>0</v>
      </c>
      <c r="V2628" t="s">
        <v>97</v>
      </c>
      <c r="W2628">
        <v>3.5</v>
      </c>
      <c r="X2628" t="s">
        <v>100</v>
      </c>
      <c r="Y2628" t="b">
        <v>0</v>
      </c>
    </row>
    <row r="2629" spans="1:25" x14ac:dyDescent="0.25">
      <c r="A2629" t="s">
        <v>92</v>
      </c>
      <c r="B2629" t="s">
        <v>472</v>
      </c>
      <c r="C2629" t="s">
        <v>306</v>
      </c>
      <c r="D2629" t="s">
        <v>172</v>
      </c>
      <c r="E2629" t="s">
        <v>285</v>
      </c>
      <c r="F2629" t="s">
        <v>97</v>
      </c>
      <c r="G2629">
        <v>15472</v>
      </c>
      <c r="H2629" t="s">
        <v>446</v>
      </c>
      <c r="I2629">
        <v>2</v>
      </c>
      <c r="J2629" t="s">
        <v>102</v>
      </c>
      <c r="K2629" s="19">
        <v>0.54166666666666663</v>
      </c>
      <c r="L2629" s="19">
        <v>0.6875</v>
      </c>
      <c r="M2629">
        <v>3.5</v>
      </c>
      <c r="N2629">
        <v>0</v>
      </c>
      <c r="O2629">
        <v>76</v>
      </c>
      <c r="P2629">
        <v>76</v>
      </c>
      <c r="Q2629" t="s">
        <v>97</v>
      </c>
      <c r="R2629">
        <v>0</v>
      </c>
      <c r="S2629" s="19">
        <v>0.60416666666666663</v>
      </c>
      <c r="T2629">
        <v>0</v>
      </c>
      <c r="U2629" s="19">
        <v>0</v>
      </c>
      <c r="V2629" t="s">
        <v>97</v>
      </c>
      <c r="W2629">
        <v>3.5</v>
      </c>
      <c r="X2629" t="s">
        <v>100</v>
      </c>
      <c r="Y2629" t="b">
        <v>0</v>
      </c>
    </row>
    <row r="2630" spans="1:25" x14ac:dyDescent="0.25">
      <c r="A2630" t="s">
        <v>92</v>
      </c>
      <c r="B2630" t="s">
        <v>472</v>
      </c>
      <c r="C2630" t="s">
        <v>306</v>
      </c>
      <c r="D2630" t="s">
        <v>172</v>
      </c>
      <c r="E2630" t="s">
        <v>285</v>
      </c>
      <c r="F2630" t="s">
        <v>97</v>
      </c>
      <c r="G2630">
        <v>15472</v>
      </c>
      <c r="H2630" t="s">
        <v>446</v>
      </c>
      <c r="I2630">
        <v>2</v>
      </c>
      <c r="J2630" t="s">
        <v>103</v>
      </c>
      <c r="K2630" s="19">
        <v>0.54166666666666663</v>
      </c>
      <c r="L2630" s="19">
        <v>0.6875</v>
      </c>
      <c r="M2630">
        <v>3.5</v>
      </c>
      <c r="N2630">
        <v>0</v>
      </c>
      <c r="O2630">
        <v>76</v>
      </c>
      <c r="P2630">
        <v>76</v>
      </c>
      <c r="Q2630" t="s">
        <v>97</v>
      </c>
      <c r="R2630">
        <v>0</v>
      </c>
      <c r="S2630" s="19">
        <v>0.60416666666666663</v>
      </c>
      <c r="T2630">
        <v>0</v>
      </c>
      <c r="U2630" s="19">
        <v>0</v>
      </c>
      <c r="V2630" t="s">
        <v>97</v>
      </c>
      <c r="W2630">
        <v>3.5</v>
      </c>
      <c r="X2630" t="s">
        <v>100</v>
      </c>
      <c r="Y2630" t="b">
        <v>0</v>
      </c>
    </row>
    <row r="2631" spans="1:25" x14ac:dyDescent="0.25">
      <c r="A2631" t="s">
        <v>92</v>
      </c>
      <c r="B2631" t="s">
        <v>472</v>
      </c>
      <c r="C2631" t="s">
        <v>306</v>
      </c>
      <c r="D2631" t="s">
        <v>172</v>
      </c>
      <c r="E2631" t="s">
        <v>287</v>
      </c>
      <c r="F2631" t="s">
        <v>97</v>
      </c>
      <c r="G2631">
        <v>20834</v>
      </c>
      <c r="H2631" t="s">
        <v>301</v>
      </c>
      <c r="I2631">
        <v>2</v>
      </c>
      <c r="J2631" t="s">
        <v>102</v>
      </c>
      <c r="K2631" s="19">
        <v>0.375</v>
      </c>
      <c r="L2631" s="19">
        <v>0.64583333333333337</v>
      </c>
      <c r="M2631">
        <v>6.5</v>
      </c>
      <c r="N2631">
        <v>213.12</v>
      </c>
      <c r="O2631">
        <v>40</v>
      </c>
      <c r="P2631">
        <v>76</v>
      </c>
      <c r="Q2631" t="s">
        <v>97</v>
      </c>
      <c r="R2631">
        <v>30</v>
      </c>
      <c r="S2631" s="19">
        <v>0.58333333333333337</v>
      </c>
      <c r="T2631">
        <v>0</v>
      </c>
      <c r="U2631" s="19">
        <v>0.54166666666666663</v>
      </c>
      <c r="V2631" t="s">
        <v>97</v>
      </c>
      <c r="W2631">
        <v>6</v>
      </c>
      <c r="X2631" t="s">
        <v>100</v>
      </c>
      <c r="Y2631" t="b">
        <v>0</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D872F-4107-4226-BE8C-762579663DF6}">
  <sheetPr>
    <tabColor rgb="FF4472C4"/>
  </sheetPr>
  <dimension ref="A1:AY231"/>
  <sheetViews>
    <sheetView workbookViewId="0">
      <selection sqref="A1:N1"/>
    </sheetView>
  </sheetViews>
  <sheetFormatPr defaultRowHeight="15" x14ac:dyDescent="0.25"/>
  <cols>
    <col min="1" max="1" width="14.140625" bestFit="1" customWidth="1"/>
    <col min="2" max="2" width="9.42578125" bestFit="1" customWidth="1"/>
    <col min="3" max="3" width="30.42578125" bestFit="1" customWidth="1"/>
    <col min="4" max="14" width="12.28515625" customWidth="1"/>
    <col min="26" max="27" width="0" hidden="1" customWidth="1"/>
    <col min="28" max="28" width="15.85546875" hidden="1" customWidth="1"/>
    <col min="29" max="29" width="0" hidden="1" customWidth="1"/>
    <col min="30" max="30" width="13.5703125" hidden="1" customWidth="1"/>
    <col min="31" max="31" width="13.28515625" hidden="1" customWidth="1"/>
    <col min="32" max="32" width="12.28515625" hidden="1" customWidth="1"/>
    <col min="33" max="33" width="10.85546875" hidden="1" customWidth="1"/>
    <col min="34" max="34" width="0" hidden="1" customWidth="1"/>
    <col min="35" max="35" width="10.85546875" hidden="1" customWidth="1"/>
    <col min="36" max="36" width="14" hidden="1" customWidth="1"/>
    <col min="37" max="37" width="20.140625" hidden="1" customWidth="1"/>
    <col min="38" max="38" width="23.85546875" hidden="1" customWidth="1"/>
    <col min="39" max="39" width="20.85546875" hidden="1" customWidth="1"/>
    <col min="40" max="40" width="27" hidden="1" customWidth="1"/>
    <col min="41" max="41" width="23.140625" hidden="1" customWidth="1"/>
    <col min="42" max="42" width="17.140625" hidden="1" customWidth="1"/>
    <col min="43" max="43" width="25.85546875" hidden="1" customWidth="1"/>
    <col min="44" max="44" width="21.85546875" hidden="1" customWidth="1"/>
    <col min="45" max="45" width="22.140625" hidden="1" customWidth="1"/>
    <col min="46" max="46" width="18.140625" hidden="1" customWidth="1"/>
    <col min="47" max="47" width="25.85546875" hidden="1" customWidth="1"/>
    <col min="48" max="48" width="26" hidden="1" customWidth="1"/>
    <col min="49" max="49" width="0" hidden="1" customWidth="1"/>
    <col min="50" max="50" width="27" hidden="1" customWidth="1"/>
  </cols>
  <sheetData>
    <row r="1" spans="1:51" ht="26.1" customHeight="1" x14ac:dyDescent="0.3">
      <c r="A1" s="52" t="s">
        <v>575</v>
      </c>
      <c r="B1" s="52"/>
      <c r="C1" s="52"/>
      <c r="D1" s="52"/>
      <c r="E1" s="52"/>
      <c r="F1" s="52"/>
      <c r="G1" s="52"/>
      <c r="H1" s="52"/>
      <c r="I1" s="52"/>
      <c r="J1" s="52"/>
      <c r="K1" s="52"/>
      <c r="L1" s="52"/>
      <c r="M1" s="52"/>
      <c r="N1" s="52"/>
      <c r="AA1" t="s">
        <v>522</v>
      </c>
      <c r="AB1" t="s">
        <v>523</v>
      </c>
      <c r="AC1" t="s">
        <v>3</v>
      </c>
      <c r="AD1" t="s">
        <v>509</v>
      </c>
      <c r="AE1" t="s">
        <v>510</v>
      </c>
      <c r="AF1" t="s">
        <v>538</v>
      </c>
      <c r="AG1" t="s">
        <v>76</v>
      </c>
      <c r="AH1" t="s">
        <v>29</v>
      </c>
      <c r="AI1" t="s">
        <v>539</v>
      </c>
      <c r="AJ1" t="s">
        <v>540</v>
      </c>
      <c r="AK1" t="s">
        <v>541</v>
      </c>
      <c r="AL1" t="s">
        <v>542</v>
      </c>
      <c r="AM1" t="s">
        <v>543</v>
      </c>
      <c r="AN1" t="s">
        <v>544</v>
      </c>
      <c r="AO1" t="s">
        <v>545</v>
      </c>
      <c r="AP1" t="s">
        <v>508</v>
      </c>
      <c r="AQ1" t="s">
        <v>572</v>
      </c>
      <c r="AR1" t="s">
        <v>546</v>
      </c>
      <c r="AS1" t="s">
        <v>573</v>
      </c>
      <c r="AT1" t="s">
        <v>547</v>
      </c>
      <c r="AU1" t="s">
        <v>548</v>
      </c>
      <c r="AV1" t="s">
        <v>549</v>
      </c>
      <c r="AW1" t="s">
        <v>550</v>
      </c>
      <c r="AX1" t="s">
        <v>574</v>
      </c>
      <c r="AY1" t="s">
        <v>622</v>
      </c>
    </row>
    <row r="2" spans="1:51" x14ac:dyDescent="0.25">
      <c r="AA2" t="s">
        <v>54</v>
      </c>
      <c r="AB2" t="s">
        <v>527</v>
      </c>
      <c r="AC2" t="s">
        <v>16</v>
      </c>
      <c r="AD2" t="s">
        <v>16</v>
      </c>
      <c r="AE2">
        <v>1</v>
      </c>
      <c r="AF2">
        <v>1</v>
      </c>
      <c r="AG2" t="s">
        <v>99</v>
      </c>
      <c r="AH2" t="s">
        <v>4</v>
      </c>
      <c r="AI2">
        <v>1</v>
      </c>
      <c r="AJ2" t="s">
        <v>551</v>
      </c>
      <c r="AK2">
        <v>112.5</v>
      </c>
      <c r="AL2">
        <v>1779.75</v>
      </c>
      <c r="AM2">
        <v>1779.75</v>
      </c>
      <c r="AN2">
        <v>2431.8000000000002</v>
      </c>
      <c r="AO2">
        <v>0.73186528497409298</v>
      </c>
      <c r="AP2">
        <v>6.3211125158027806E-2</v>
      </c>
      <c r="AQ2">
        <v>4139.3496666666697</v>
      </c>
      <c r="AR2">
        <v>57950.895333333399</v>
      </c>
      <c r="AS2">
        <v>3029.4463234024201</v>
      </c>
      <c r="AT2">
        <v>42412.248527633899</v>
      </c>
      <c r="AU2">
        <v>1340.4629749568201</v>
      </c>
      <c r="AV2">
        <v>1340.4629749568201</v>
      </c>
      <c r="AW2">
        <v>2.9396117871860201</v>
      </c>
      <c r="AX2" s="25">
        <f>MinuteWorkersFTE_PivotSource[[#This Row],[WeekdayShiftTargetMinutes]]/7</f>
        <v>191.49471070811714</v>
      </c>
      <c r="AY2" s="25">
        <f t="shared" ref="AY2:AY65" si="0">SUBTOTAL(103,AA2)</f>
        <v>1</v>
      </c>
    </row>
    <row r="3" spans="1:51" x14ac:dyDescent="0.25">
      <c r="AA3" t="s">
        <v>54</v>
      </c>
      <c r="AB3" t="s">
        <v>527</v>
      </c>
      <c r="AC3" t="s">
        <v>16</v>
      </c>
      <c r="AD3" t="s">
        <v>16</v>
      </c>
      <c r="AE3">
        <v>1</v>
      </c>
      <c r="AF3">
        <v>1</v>
      </c>
      <c r="AG3" t="s">
        <v>99</v>
      </c>
      <c r="AH3" t="s">
        <v>5</v>
      </c>
      <c r="AI3">
        <v>2</v>
      </c>
      <c r="AJ3" t="s">
        <v>552</v>
      </c>
      <c r="AK3">
        <v>104</v>
      </c>
      <c r="AL3">
        <v>1779.75</v>
      </c>
      <c r="AM3">
        <v>1779.75</v>
      </c>
      <c r="AN3">
        <v>2431.8000000000002</v>
      </c>
      <c r="AO3">
        <v>0.73186528497409298</v>
      </c>
      <c r="AP3">
        <v>5.8435173479421301E-2</v>
      </c>
      <c r="AQ3">
        <v>4139.3496666666697</v>
      </c>
      <c r="AR3">
        <v>57950.895333333399</v>
      </c>
      <c r="AS3">
        <v>3029.4463234024201</v>
      </c>
      <c r="AT3">
        <v>42412.248527633899</v>
      </c>
      <c r="AU3">
        <v>1239.18355018231</v>
      </c>
      <c r="AV3">
        <v>1239.18355018231</v>
      </c>
      <c r="AW3">
        <v>2.7175077854875198</v>
      </c>
      <c r="AX3" s="25">
        <f>MinuteWorkersFTE_PivotSource[[#This Row],[WeekdayShiftTargetMinutes]]/7</f>
        <v>177.02622145461572</v>
      </c>
      <c r="AY3" s="25">
        <f t="shared" si="0"/>
        <v>1</v>
      </c>
    </row>
    <row r="4" spans="1:51" x14ac:dyDescent="0.25">
      <c r="AA4" t="s">
        <v>54</v>
      </c>
      <c r="AB4" t="s">
        <v>527</v>
      </c>
      <c r="AC4" t="s">
        <v>16</v>
      </c>
      <c r="AD4" t="s">
        <v>16</v>
      </c>
      <c r="AE4">
        <v>1</v>
      </c>
      <c r="AF4">
        <v>1</v>
      </c>
      <c r="AG4" t="s">
        <v>99</v>
      </c>
      <c r="AH4" t="s">
        <v>31</v>
      </c>
      <c r="AI4">
        <v>3</v>
      </c>
      <c r="AJ4" t="s">
        <v>553</v>
      </c>
      <c r="AK4">
        <v>40</v>
      </c>
      <c r="AL4">
        <v>1779.75</v>
      </c>
      <c r="AM4">
        <v>1779.75</v>
      </c>
      <c r="AN4">
        <v>2431.8000000000002</v>
      </c>
      <c r="AO4">
        <v>0.73186528497409298</v>
      </c>
      <c r="AP4">
        <v>2.2475066722854299E-2</v>
      </c>
      <c r="AQ4">
        <v>4139.3496666666697</v>
      </c>
      <c r="AR4">
        <v>57950.895333333399</v>
      </c>
      <c r="AS4">
        <v>3029.4463234024201</v>
      </c>
      <c r="AT4">
        <v>42412.248527633899</v>
      </c>
      <c r="AU4">
        <v>476.60905776242498</v>
      </c>
      <c r="AV4">
        <v>476.60905776242498</v>
      </c>
      <c r="AW4">
        <v>1.04519530211058</v>
      </c>
      <c r="AX4" s="25">
        <f>MinuteWorkersFTE_PivotSource[[#This Row],[WeekdayShiftTargetMinutes]]/7</f>
        <v>68.087008251775003</v>
      </c>
      <c r="AY4" s="25">
        <f t="shared" si="0"/>
        <v>1</v>
      </c>
    </row>
    <row r="5" spans="1:51" x14ac:dyDescent="0.25">
      <c r="AA5" t="s">
        <v>54</v>
      </c>
      <c r="AB5" t="s">
        <v>527</v>
      </c>
      <c r="AC5" t="s">
        <v>16</v>
      </c>
      <c r="AD5" t="s">
        <v>16</v>
      </c>
      <c r="AE5">
        <v>1</v>
      </c>
      <c r="AF5">
        <v>2</v>
      </c>
      <c r="AG5" t="s">
        <v>102</v>
      </c>
      <c r="AH5" t="s">
        <v>4</v>
      </c>
      <c r="AI5">
        <v>1</v>
      </c>
      <c r="AJ5" t="s">
        <v>554</v>
      </c>
      <c r="AK5">
        <v>117.25</v>
      </c>
      <c r="AL5">
        <v>1779.75</v>
      </c>
      <c r="AM5">
        <v>1779.75</v>
      </c>
      <c r="AN5">
        <v>2431.8000000000002</v>
      </c>
      <c r="AO5">
        <v>0.73186528497409298</v>
      </c>
      <c r="AP5">
        <v>6.5880039331366796E-2</v>
      </c>
      <c r="AQ5">
        <v>4139.3496666666697</v>
      </c>
      <c r="AR5">
        <v>57950.895333333399</v>
      </c>
      <c r="AS5">
        <v>3029.4463234024201</v>
      </c>
      <c r="AT5">
        <v>42412.248527633899</v>
      </c>
      <c r="AU5">
        <v>1397.0603005661101</v>
      </c>
      <c r="AV5">
        <v>1397.0603005661101</v>
      </c>
      <c r="AW5">
        <v>3.06372872931165</v>
      </c>
      <c r="AX5" s="25">
        <f>MinuteWorkersFTE_PivotSource[[#This Row],[WeekdayShiftTargetMinutes]]/7</f>
        <v>199.58004293801574</v>
      </c>
      <c r="AY5" s="25">
        <f t="shared" si="0"/>
        <v>1</v>
      </c>
    </row>
    <row r="6" spans="1:51" x14ac:dyDescent="0.25">
      <c r="AA6" t="s">
        <v>54</v>
      </c>
      <c r="AB6" t="s">
        <v>527</v>
      </c>
      <c r="AC6" t="s">
        <v>16</v>
      </c>
      <c r="AD6" t="s">
        <v>16</v>
      </c>
      <c r="AE6">
        <v>1</v>
      </c>
      <c r="AF6">
        <v>2</v>
      </c>
      <c r="AG6" t="s">
        <v>102</v>
      </c>
      <c r="AH6" t="s">
        <v>5</v>
      </c>
      <c r="AI6">
        <v>2</v>
      </c>
      <c r="AJ6" t="s">
        <v>555</v>
      </c>
      <c r="AK6">
        <v>104</v>
      </c>
      <c r="AL6">
        <v>1779.75</v>
      </c>
      <c r="AM6">
        <v>1779.75</v>
      </c>
      <c r="AN6">
        <v>2431.8000000000002</v>
      </c>
      <c r="AO6">
        <v>0.73186528497409298</v>
      </c>
      <c r="AP6">
        <v>5.8435173479421301E-2</v>
      </c>
      <c r="AQ6">
        <v>4139.3496666666697</v>
      </c>
      <c r="AR6">
        <v>57950.895333333399</v>
      </c>
      <c r="AS6">
        <v>3029.4463234024201</v>
      </c>
      <c r="AT6">
        <v>42412.248527633899</v>
      </c>
      <c r="AU6">
        <v>1239.18355018231</v>
      </c>
      <c r="AV6">
        <v>1239.18355018231</v>
      </c>
      <c r="AW6">
        <v>2.7175077854875198</v>
      </c>
      <c r="AX6" s="25">
        <f>MinuteWorkersFTE_PivotSource[[#This Row],[WeekdayShiftTargetMinutes]]/7</f>
        <v>177.02622145461572</v>
      </c>
      <c r="AY6" s="25">
        <f t="shared" si="0"/>
        <v>1</v>
      </c>
    </row>
    <row r="7" spans="1:51" x14ac:dyDescent="0.25">
      <c r="AA7" t="s">
        <v>54</v>
      </c>
      <c r="AB7" t="s">
        <v>527</v>
      </c>
      <c r="AC7" t="s">
        <v>16</v>
      </c>
      <c r="AD7" t="s">
        <v>16</v>
      </c>
      <c r="AE7">
        <v>1</v>
      </c>
      <c r="AF7">
        <v>2</v>
      </c>
      <c r="AG7" t="s">
        <v>102</v>
      </c>
      <c r="AH7" t="s">
        <v>31</v>
      </c>
      <c r="AI7">
        <v>3</v>
      </c>
      <c r="AJ7" t="s">
        <v>556</v>
      </c>
      <c r="AK7">
        <v>40</v>
      </c>
      <c r="AL7">
        <v>1779.75</v>
      </c>
      <c r="AM7">
        <v>1779.75</v>
      </c>
      <c r="AN7">
        <v>2431.8000000000002</v>
      </c>
      <c r="AO7">
        <v>0.73186528497409298</v>
      </c>
      <c r="AP7">
        <v>2.2475066722854299E-2</v>
      </c>
      <c r="AQ7">
        <v>4139.3496666666697</v>
      </c>
      <c r="AR7">
        <v>57950.895333333399</v>
      </c>
      <c r="AS7">
        <v>3029.4463234024201</v>
      </c>
      <c r="AT7">
        <v>42412.248527633899</v>
      </c>
      <c r="AU7">
        <v>476.60905776242498</v>
      </c>
      <c r="AV7">
        <v>476.60905776242498</v>
      </c>
      <c r="AW7">
        <v>1.04519530211058</v>
      </c>
      <c r="AX7" s="25">
        <f>MinuteWorkersFTE_PivotSource[[#This Row],[WeekdayShiftTargetMinutes]]/7</f>
        <v>68.087008251775003</v>
      </c>
      <c r="AY7" s="25">
        <f t="shared" si="0"/>
        <v>1</v>
      </c>
    </row>
    <row r="8" spans="1:51" x14ac:dyDescent="0.25">
      <c r="AA8" t="s">
        <v>54</v>
      </c>
      <c r="AB8" t="s">
        <v>527</v>
      </c>
      <c r="AC8" t="s">
        <v>16</v>
      </c>
      <c r="AD8" t="s">
        <v>16</v>
      </c>
      <c r="AE8">
        <v>1</v>
      </c>
      <c r="AF8">
        <v>3</v>
      </c>
      <c r="AG8" t="s">
        <v>103</v>
      </c>
      <c r="AH8" t="s">
        <v>4</v>
      </c>
      <c r="AI8">
        <v>1</v>
      </c>
      <c r="AJ8" t="s">
        <v>557</v>
      </c>
      <c r="AK8">
        <v>119.25</v>
      </c>
      <c r="AL8">
        <v>1779.75</v>
      </c>
      <c r="AM8">
        <v>1779.75</v>
      </c>
      <c r="AN8">
        <v>2431.8000000000002</v>
      </c>
      <c r="AO8">
        <v>0.73186528497409298</v>
      </c>
      <c r="AP8">
        <v>6.7003792667509499E-2</v>
      </c>
      <c r="AQ8">
        <v>4139.3496666666697</v>
      </c>
      <c r="AR8">
        <v>57950.895333333399</v>
      </c>
      <c r="AS8">
        <v>3029.4463234024201</v>
      </c>
      <c r="AT8">
        <v>42412.248527633899</v>
      </c>
      <c r="AU8">
        <v>1420.89075345423</v>
      </c>
      <c r="AV8">
        <v>1420.89075345423</v>
      </c>
      <c r="AW8">
        <v>3.1159884944171798</v>
      </c>
      <c r="AX8" s="25">
        <f>MinuteWorkersFTE_PivotSource[[#This Row],[WeekdayShiftTargetMinutes]]/7</f>
        <v>202.98439335060428</v>
      </c>
      <c r="AY8" s="25">
        <f t="shared" si="0"/>
        <v>1</v>
      </c>
    </row>
    <row r="9" spans="1:51" x14ac:dyDescent="0.25">
      <c r="AA9" t="s">
        <v>54</v>
      </c>
      <c r="AB9" t="s">
        <v>527</v>
      </c>
      <c r="AC9" t="s">
        <v>16</v>
      </c>
      <c r="AD9" t="s">
        <v>16</v>
      </c>
      <c r="AE9">
        <v>1</v>
      </c>
      <c r="AF9">
        <v>3</v>
      </c>
      <c r="AG9" t="s">
        <v>103</v>
      </c>
      <c r="AH9" t="s">
        <v>5</v>
      </c>
      <c r="AI9">
        <v>2</v>
      </c>
      <c r="AJ9" t="s">
        <v>558</v>
      </c>
      <c r="AK9">
        <v>102.5</v>
      </c>
      <c r="AL9">
        <v>1779.75</v>
      </c>
      <c r="AM9">
        <v>1779.75</v>
      </c>
      <c r="AN9">
        <v>2431.8000000000002</v>
      </c>
      <c r="AO9">
        <v>0.73186528497409298</v>
      </c>
      <c r="AP9">
        <v>5.7592358477314198E-2</v>
      </c>
      <c r="AQ9">
        <v>4139.3496666666697</v>
      </c>
      <c r="AR9">
        <v>57950.895333333399</v>
      </c>
      <c r="AS9">
        <v>3029.4463234024201</v>
      </c>
      <c r="AT9">
        <v>42412.248527633899</v>
      </c>
      <c r="AU9">
        <v>1221.3107105162201</v>
      </c>
      <c r="AV9">
        <v>1221.3107105162201</v>
      </c>
      <c r="AW9">
        <v>2.6783129616583699</v>
      </c>
      <c r="AX9" s="25">
        <f>MinuteWorkersFTE_PivotSource[[#This Row],[WeekdayShiftTargetMinutes]]/7</f>
        <v>174.47295864517429</v>
      </c>
      <c r="AY9" s="25">
        <f t="shared" si="0"/>
        <v>1</v>
      </c>
    </row>
    <row r="10" spans="1:51" x14ac:dyDescent="0.25">
      <c r="AA10" t="s">
        <v>54</v>
      </c>
      <c r="AB10" t="s">
        <v>527</v>
      </c>
      <c r="AC10" t="s">
        <v>16</v>
      </c>
      <c r="AD10" t="s">
        <v>16</v>
      </c>
      <c r="AE10">
        <v>1</v>
      </c>
      <c r="AF10">
        <v>3</v>
      </c>
      <c r="AG10" t="s">
        <v>103</v>
      </c>
      <c r="AH10" t="s">
        <v>31</v>
      </c>
      <c r="AI10">
        <v>3</v>
      </c>
      <c r="AJ10" t="s">
        <v>559</v>
      </c>
      <c r="AK10">
        <v>40</v>
      </c>
      <c r="AL10">
        <v>1779.75</v>
      </c>
      <c r="AM10">
        <v>1779.75</v>
      </c>
      <c r="AN10">
        <v>2431.8000000000002</v>
      </c>
      <c r="AO10">
        <v>0.73186528497409298</v>
      </c>
      <c r="AP10">
        <v>2.2475066722854299E-2</v>
      </c>
      <c r="AQ10">
        <v>4139.3496666666697</v>
      </c>
      <c r="AR10">
        <v>57950.895333333399</v>
      </c>
      <c r="AS10">
        <v>3029.4463234024201</v>
      </c>
      <c r="AT10">
        <v>42412.248527633899</v>
      </c>
      <c r="AU10">
        <v>476.60905776242498</v>
      </c>
      <c r="AV10">
        <v>476.60905776242498</v>
      </c>
      <c r="AW10">
        <v>1.04519530211058</v>
      </c>
      <c r="AX10" s="25">
        <f>MinuteWorkersFTE_PivotSource[[#This Row],[WeekdayShiftTargetMinutes]]/7</f>
        <v>68.087008251775003</v>
      </c>
      <c r="AY10" s="25">
        <f t="shared" si="0"/>
        <v>1</v>
      </c>
    </row>
    <row r="11" spans="1:51" x14ac:dyDescent="0.25">
      <c r="AA11" t="s">
        <v>54</v>
      </c>
      <c r="AB11" t="s">
        <v>527</v>
      </c>
      <c r="AC11" t="s">
        <v>16</v>
      </c>
      <c r="AD11" t="s">
        <v>16</v>
      </c>
      <c r="AE11">
        <v>1</v>
      </c>
      <c r="AF11">
        <v>4</v>
      </c>
      <c r="AG11" t="s">
        <v>101</v>
      </c>
      <c r="AH11" t="s">
        <v>4</v>
      </c>
      <c r="AI11">
        <v>1</v>
      </c>
      <c r="AJ11" t="s">
        <v>560</v>
      </c>
      <c r="AK11">
        <v>107.25</v>
      </c>
      <c r="AL11">
        <v>1779.75</v>
      </c>
      <c r="AM11">
        <v>1779.75</v>
      </c>
      <c r="AN11">
        <v>2431.8000000000002</v>
      </c>
      <c r="AO11">
        <v>0.73186528497409298</v>
      </c>
      <c r="AP11">
        <v>6.0261272650653203E-2</v>
      </c>
      <c r="AQ11">
        <v>4139.3496666666697</v>
      </c>
      <c r="AR11">
        <v>57950.895333333399</v>
      </c>
      <c r="AS11">
        <v>3029.4463234024201</v>
      </c>
      <c r="AT11">
        <v>42412.248527633899</v>
      </c>
      <c r="AU11">
        <v>1277.9080361255101</v>
      </c>
      <c r="AV11">
        <v>1277.9080361255101</v>
      </c>
      <c r="AW11">
        <v>2.8024299037840001</v>
      </c>
      <c r="AX11" s="25">
        <f>MinuteWorkersFTE_PivotSource[[#This Row],[WeekdayShiftTargetMinutes]]/7</f>
        <v>182.55829087507286</v>
      </c>
      <c r="AY11" s="25">
        <f t="shared" si="0"/>
        <v>1</v>
      </c>
    </row>
    <row r="12" spans="1:51" x14ac:dyDescent="0.25">
      <c r="AA12" t="s">
        <v>54</v>
      </c>
      <c r="AB12" t="s">
        <v>527</v>
      </c>
      <c r="AC12" t="s">
        <v>16</v>
      </c>
      <c r="AD12" t="s">
        <v>16</v>
      </c>
      <c r="AE12">
        <v>1</v>
      </c>
      <c r="AF12">
        <v>4</v>
      </c>
      <c r="AG12" t="s">
        <v>101</v>
      </c>
      <c r="AH12" t="s">
        <v>5</v>
      </c>
      <c r="AI12">
        <v>2</v>
      </c>
      <c r="AJ12" t="s">
        <v>561</v>
      </c>
      <c r="AK12">
        <v>104</v>
      </c>
      <c r="AL12">
        <v>1779.75</v>
      </c>
      <c r="AM12">
        <v>1779.75</v>
      </c>
      <c r="AN12">
        <v>2431.8000000000002</v>
      </c>
      <c r="AO12">
        <v>0.73186528497409298</v>
      </c>
      <c r="AP12">
        <v>5.8435173479421301E-2</v>
      </c>
      <c r="AQ12">
        <v>4139.3496666666697</v>
      </c>
      <c r="AR12">
        <v>57950.895333333399</v>
      </c>
      <c r="AS12">
        <v>3029.4463234024201</v>
      </c>
      <c r="AT12">
        <v>42412.248527633899</v>
      </c>
      <c r="AU12">
        <v>1239.18355018231</v>
      </c>
      <c r="AV12">
        <v>1239.18355018231</v>
      </c>
      <c r="AW12">
        <v>2.7175077854875198</v>
      </c>
      <c r="AX12" s="25">
        <f>MinuteWorkersFTE_PivotSource[[#This Row],[WeekdayShiftTargetMinutes]]/7</f>
        <v>177.02622145461572</v>
      </c>
      <c r="AY12" s="25">
        <f t="shared" si="0"/>
        <v>1</v>
      </c>
    </row>
    <row r="13" spans="1:51" x14ac:dyDescent="0.25">
      <c r="AA13" t="s">
        <v>54</v>
      </c>
      <c r="AB13" t="s">
        <v>527</v>
      </c>
      <c r="AC13" t="s">
        <v>16</v>
      </c>
      <c r="AD13" t="s">
        <v>16</v>
      </c>
      <c r="AE13">
        <v>1</v>
      </c>
      <c r="AF13">
        <v>4</v>
      </c>
      <c r="AG13" t="s">
        <v>101</v>
      </c>
      <c r="AH13" t="s">
        <v>31</v>
      </c>
      <c r="AI13">
        <v>3</v>
      </c>
      <c r="AJ13" t="s">
        <v>562</v>
      </c>
      <c r="AK13">
        <v>40</v>
      </c>
      <c r="AL13">
        <v>1779.75</v>
      </c>
      <c r="AM13">
        <v>1779.75</v>
      </c>
      <c r="AN13">
        <v>2431.8000000000002</v>
      </c>
      <c r="AO13">
        <v>0.73186528497409298</v>
      </c>
      <c r="AP13">
        <v>2.2475066722854299E-2</v>
      </c>
      <c r="AQ13">
        <v>4139.3496666666697</v>
      </c>
      <c r="AR13">
        <v>57950.895333333399</v>
      </c>
      <c r="AS13">
        <v>3029.4463234024201</v>
      </c>
      <c r="AT13">
        <v>42412.248527633899</v>
      </c>
      <c r="AU13">
        <v>476.60905776242498</v>
      </c>
      <c r="AV13">
        <v>476.60905776242498</v>
      </c>
      <c r="AW13">
        <v>1.04519530211058</v>
      </c>
      <c r="AX13" s="25">
        <f>MinuteWorkersFTE_PivotSource[[#This Row],[WeekdayShiftTargetMinutes]]/7</f>
        <v>68.087008251775003</v>
      </c>
      <c r="AY13" s="25">
        <f t="shared" si="0"/>
        <v>1</v>
      </c>
    </row>
    <row r="14" spans="1:51" x14ac:dyDescent="0.25">
      <c r="AA14" t="s">
        <v>54</v>
      </c>
      <c r="AB14" t="s">
        <v>527</v>
      </c>
      <c r="AC14" t="s">
        <v>16</v>
      </c>
      <c r="AD14" t="s">
        <v>16</v>
      </c>
      <c r="AE14">
        <v>1</v>
      </c>
      <c r="AF14">
        <v>5</v>
      </c>
      <c r="AG14" t="s">
        <v>105</v>
      </c>
      <c r="AH14" t="s">
        <v>4</v>
      </c>
      <c r="AI14">
        <v>1</v>
      </c>
      <c r="AJ14" t="s">
        <v>563</v>
      </c>
      <c r="AK14">
        <v>104</v>
      </c>
      <c r="AL14">
        <v>1779.75</v>
      </c>
      <c r="AM14">
        <v>1779.75</v>
      </c>
      <c r="AN14">
        <v>2431.8000000000002</v>
      </c>
      <c r="AO14">
        <v>0.73186528497409298</v>
      </c>
      <c r="AP14">
        <v>5.8435173479421301E-2</v>
      </c>
      <c r="AQ14">
        <v>4139.3496666666697</v>
      </c>
      <c r="AR14">
        <v>57950.895333333399</v>
      </c>
      <c r="AS14">
        <v>3029.4463234024201</v>
      </c>
      <c r="AT14">
        <v>42412.248527633899</v>
      </c>
      <c r="AU14">
        <v>1239.18355018231</v>
      </c>
      <c r="AV14">
        <v>1239.18355018231</v>
      </c>
      <c r="AW14">
        <v>2.7175077854875198</v>
      </c>
      <c r="AX14" s="25">
        <f>MinuteWorkersFTE_PivotSource[[#This Row],[WeekdayShiftTargetMinutes]]/7</f>
        <v>177.02622145461572</v>
      </c>
      <c r="AY14" s="25">
        <f t="shared" si="0"/>
        <v>1</v>
      </c>
    </row>
    <row r="15" spans="1:51" x14ac:dyDescent="0.25">
      <c r="AA15" t="s">
        <v>54</v>
      </c>
      <c r="AB15" t="s">
        <v>527</v>
      </c>
      <c r="AC15" t="s">
        <v>16</v>
      </c>
      <c r="AD15" t="s">
        <v>16</v>
      </c>
      <c r="AE15">
        <v>1</v>
      </c>
      <c r="AF15">
        <v>5</v>
      </c>
      <c r="AG15" t="s">
        <v>105</v>
      </c>
      <c r="AH15" t="s">
        <v>5</v>
      </c>
      <c r="AI15">
        <v>2</v>
      </c>
      <c r="AJ15" t="s">
        <v>564</v>
      </c>
      <c r="AK15">
        <v>104.5</v>
      </c>
      <c r="AL15">
        <v>1779.75</v>
      </c>
      <c r="AM15">
        <v>1779.75</v>
      </c>
      <c r="AN15">
        <v>2431.8000000000002</v>
      </c>
      <c r="AO15">
        <v>0.73186528497409298</v>
      </c>
      <c r="AP15">
        <v>5.8716111813456998E-2</v>
      </c>
      <c r="AQ15">
        <v>4139.3496666666697</v>
      </c>
      <c r="AR15">
        <v>57950.895333333399</v>
      </c>
      <c r="AS15">
        <v>3029.4463234024201</v>
      </c>
      <c r="AT15">
        <v>42412.248527633899</v>
      </c>
      <c r="AU15">
        <v>1245.14116340434</v>
      </c>
      <c r="AV15">
        <v>1245.14116340434</v>
      </c>
      <c r="AW15">
        <v>2.7305727267639002</v>
      </c>
      <c r="AX15" s="25">
        <f>MinuteWorkersFTE_PivotSource[[#This Row],[WeekdayShiftTargetMinutes]]/7</f>
        <v>177.87730905776286</v>
      </c>
      <c r="AY15" s="25">
        <f t="shared" si="0"/>
        <v>1</v>
      </c>
    </row>
    <row r="16" spans="1:51" x14ac:dyDescent="0.25">
      <c r="AA16" t="s">
        <v>54</v>
      </c>
      <c r="AB16" t="s">
        <v>527</v>
      </c>
      <c r="AC16" t="s">
        <v>16</v>
      </c>
      <c r="AD16" t="s">
        <v>16</v>
      </c>
      <c r="AE16">
        <v>1</v>
      </c>
      <c r="AF16">
        <v>5</v>
      </c>
      <c r="AG16" t="s">
        <v>105</v>
      </c>
      <c r="AH16" t="s">
        <v>31</v>
      </c>
      <c r="AI16">
        <v>3</v>
      </c>
      <c r="AJ16" t="s">
        <v>565</v>
      </c>
      <c r="AK16">
        <v>40</v>
      </c>
      <c r="AL16">
        <v>1779.75</v>
      </c>
      <c r="AM16">
        <v>1779.75</v>
      </c>
      <c r="AN16">
        <v>2431.8000000000002</v>
      </c>
      <c r="AO16">
        <v>0.73186528497409298</v>
      </c>
      <c r="AP16">
        <v>2.2475066722854299E-2</v>
      </c>
      <c r="AQ16">
        <v>4139.3496666666697</v>
      </c>
      <c r="AR16">
        <v>57950.895333333399</v>
      </c>
      <c r="AS16">
        <v>3029.4463234024201</v>
      </c>
      <c r="AT16">
        <v>42412.248527633899</v>
      </c>
      <c r="AU16">
        <v>476.60905776242498</v>
      </c>
      <c r="AV16">
        <v>476.60905776242498</v>
      </c>
      <c r="AW16">
        <v>1.04519530211058</v>
      </c>
      <c r="AX16" s="25">
        <f>MinuteWorkersFTE_PivotSource[[#This Row],[WeekdayShiftTargetMinutes]]/7</f>
        <v>68.087008251775003</v>
      </c>
      <c r="AY16" s="25">
        <f t="shared" si="0"/>
        <v>1</v>
      </c>
    </row>
    <row r="17" spans="1:51" x14ac:dyDescent="0.25">
      <c r="AA17" t="s">
        <v>54</v>
      </c>
      <c r="AB17" t="s">
        <v>527</v>
      </c>
      <c r="AC17" t="s">
        <v>16</v>
      </c>
      <c r="AD17" t="s">
        <v>16</v>
      </c>
      <c r="AE17">
        <v>1</v>
      </c>
      <c r="AF17">
        <v>6</v>
      </c>
      <c r="AG17" t="s">
        <v>113</v>
      </c>
      <c r="AH17" t="s">
        <v>4</v>
      </c>
      <c r="AI17">
        <v>1</v>
      </c>
      <c r="AJ17" t="s">
        <v>566</v>
      </c>
      <c r="AK17">
        <v>104.5</v>
      </c>
      <c r="AL17">
        <v>1779.75</v>
      </c>
      <c r="AM17">
        <v>1779.75</v>
      </c>
      <c r="AN17">
        <v>2431.8000000000002</v>
      </c>
      <c r="AO17">
        <v>0.73186528497409298</v>
      </c>
      <c r="AP17">
        <v>5.8716111813456998E-2</v>
      </c>
      <c r="AQ17">
        <v>4139.3496666666697</v>
      </c>
      <c r="AR17">
        <v>57950.895333333399</v>
      </c>
      <c r="AS17">
        <v>3029.4463234024201</v>
      </c>
      <c r="AT17">
        <v>42412.248527633899</v>
      </c>
      <c r="AU17">
        <v>1245.14116340434</v>
      </c>
      <c r="AV17">
        <v>1245.14116340434</v>
      </c>
      <c r="AW17">
        <v>2.7305727267639002</v>
      </c>
      <c r="AX17" s="25">
        <f>MinuteWorkersFTE_PivotSource[[#This Row],[WeekdayShiftTargetMinutes]]/7</f>
        <v>177.87730905776286</v>
      </c>
      <c r="AY17" s="25">
        <f t="shared" si="0"/>
        <v>1</v>
      </c>
    </row>
    <row r="18" spans="1:51" x14ac:dyDescent="0.25">
      <c r="AA18" t="s">
        <v>54</v>
      </c>
      <c r="AB18" t="s">
        <v>527</v>
      </c>
      <c r="AC18" t="s">
        <v>16</v>
      </c>
      <c r="AD18" t="s">
        <v>16</v>
      </c>
      <c r="AE18">
        <v>1</v>
      </c>
      <c r="AF18">
        <v>6</v>
      </c>
      <c r="AG18" t="s">
        <v>113</v>
      </c>
      <c r="AH18" t="s">
        <v>5</v>
      </c>
      <c r="AI18">
        <v>2</v>
      </c>
      <c r="AJ18" t="s">
        <v>567</v>
      </c>
      <c r="AK18">
        <v>104</v>
      </c>
      <c r="AL18">
        <v>1779.75</v>
      </c>
      <c r="AM18">
        <v>1779.75</v>
      </c>
      <c r="AN18">
        <v>2431.8000000000002</v>
      </c>
      <c r="AO18">
        <v>0.73186528497409298</v>
      </c>
      <c r="AP18">
        <v>5.8435173479421301E-2</v>
      </c>
      <c r="AQ18">
        <v>4139.3496666666697</v>
      </c>
      <c r="AR18">
        <v>57950.895333333399</v>
      </c>
      <c r="AS18">
        <v>3029.4463234024201</v>
      </c>
      <c r="AT18">
        <v>42412.248527633899</v>
      </c>
      <c r="AU18">
        <v>1239.18355018231</v>
      </c>
      <c r="AV18">
        <v>1239.18355018231</v>
      </c>
      <c r="AW18">
        <v>2.7175077854875198</v>
      </c>
      <c r="AX18" s="25">
        <f>MinuteWorkersFTE_PivotSource[[#This Row],[WeekdayShiftTargetMinutes]]/7</f>
        <v>177.02622145461572</v>
      </c>
      <c r="AY18" s="25">
        <f t="shared" si="0"/>
        <v>1</v>
      </c>
    </row>
    <row r="19" spans="1:51" x14ac:dyDescent="0.25">
      <c r="AA19" t="s">
        <v>54</v>
      </c>
      <c r="AB19" t="s">
        <v>527</v>
      </c>
      <c r="AC19" t="s">
        <v>16</v>
      </c>
      <c r="AD19" t="s">
        <v>16</v>
      </c>
      <c r="AE19">
        <v>1</v>
      </c>
      <c r="AF19">
        <v>6</v>
      </c>
      <c r="AG19" t="s">
        <v>113</v>
      </c>
      <c r="AH19" t="s">
        <v>31</v>
      </c>
      <c r="AI19">
        <v>3</v>
      </c>
      <c r="AJ19" t="s">
        <v>568</v>
      </c>
      <c r="AK19">
        <v>40</v>
      </c>
      <c r="AL19">
        <v>1779.75</v>
      </c>
      <c r="AM19">
        <v>1779.75</v>
      </c>
      <c r="AN19">
        <v>2431.8000000000002</v>
      </c>
      <c r="AO19">
        <v>0.73186528497409298</v>
      </c>
      <c r="AP19">
        <v>2.2475066722854299E-2</v>
      </c>
      <c r="AQ19">
        <v>4139.3496666666697</v>
      </c>
      <c r="AR19">
        <v>57950.895333333399</v>
      </c>
      <c r="AS19">
        <v>3029.4463234024201</v>
      </c>
      <c r="AT19">
        <v>42412.248527633899</v>
      </c>
      <c r="AU19">
        <v>476.60905776242498</v>
      </c>
      <c r="AV19">
        <v>476.60905776242498</v>
      </c>
      <c r="AW19">
        <v>1.04519530211058</v>
      </c>
      <c r="AX19" s="25">
        <f>MinuteWorkersFTE_PivotSource[[#This Row],[WeekdayShiftTargetMinutes]]/7</f>
        <v>68.087008251775003</v>
      </c>
      <c r="AY19" s="25">
        <f t="shared" si="0"/>
        <v>1</v>
      </c>
    </row>
    <row r="20" spans="1:51" x14ac:dyDescent="0.25">
      <c r="AA20" t="s">
        <v>54</v>
      </c>
      <c r="AB20" t="s">
        <v>527</v>
      </c>
      <c r="AC20" t="s">
        <v>16</v>
      </c>
      <c r="AD20" t="s">
        <v>16</v>
      </c>
      <c r="AE20">
        <v>1</v>
      </c>
      <c r="AF20">
        <v>7</v>
      </c>
      <c r="AG20" t="s">
        <v>114</v>
      </c>
      <c r="AH20" t="s">
        <v>4</v>
      </c>
      <c r="AI20">
        <v>1</v>
      </c>
      <c r="AJ20" t="s">
        <v>569</v>
      </c>
      <c r="AK20">
        <v>104</v>
      </c>
      <c r="AL20">
        <v>1779.75</v>
      </c>
      <c r="AM20">
        <v>1779.75</v>
      </c>
      <c r="AN20">
        <v>2431.8000000000002</v>
      </c>
      <c r="AO20">
        <v>0.73186528497409298</v>
      </c>
      <c r="AP20">
        <v>5.8435173479421301E-2</v>
      </c>
      <c r="AQ20">
        <v>4139.3496666666697</v>
      </c>
      <c r="AR20">
        <v>57950.895333333399</v>
      </c>
      <c r="AS20">
        <v>3029.4463234024201</v>
      </c>
      <c r="AT20">
        <v>42412.248527633899</v>
      </c>
      <c r="AU20">
        <v>1239.18355018231</v>
      </c>
      <c r="AV20">
        <v>1239.18355018231</v>
      </c>
      <c r="AW20">
        <v>2.7175077854875198</v>
      </c>
      <c r="AX20" s="25">
        <f>MinuteWorkersFTE_PivotSource[[#This Row],[WeekdayShiftTargetMinutes]]/7</f>
        <v>177.02622145461572</v>
      </c>
      <c r="AY20" s="25">
        <f t="shared" si="0"/>
        <v>1</v>
      </c>
    </row>
    <row r="21" spans="1:51" x14ac:dyDescent="0.25">
      <c r="AA21" t="s">
        <v>54</v>
      </c>
      <c r="AB21" t="s">
        <v>527</v>
      </c>
      <c r="AC21" t="s">
        <v>16</v>
      </c>
      <c r="AD21" t="s">
        <v>16</v>
      </c>
      <c r="AE21">
        <v>1</v>
      </c>
      <c r="AF21">
        <v>7</v>
      </c>
      <c r="AG21" t="s">
        <v>114</v>
      </c>
      <c r="AH21" t="s">
        <v>5</v>
      </c>
      <c r="AI21">
        <v>2</v>
      </c>
      <c r="AJ21" t="s">
        <v>570</v>
      </c>
      <c r="AK21">
        <v>108</v>
      </c>
      <c r="AL21">
        <v>1779.75</v>
      </c>
      <c r="AM21">
        <v>1779.75</v>
      </c>
      <c r="AN21">
        <v>2431.8000000000002</v>
      </c>
      <c r="AO21">
        <v>0.73186528497409298</v>
      </c>
      <c r="AP21">
        <v>6.0682680151706699E-2</v>
      </c>
      <c r="AQ21">
        <v>4139.3496666666697</v>
      </c>
      <c r="AR21">
        <v>57950.895333333399</v>
      </c>
      <c r="AS21">
        <v>3029.4463234024201</v>
      </c>
      <c r="AT21">
        <v>42412.248527633899</v>
      </c>
      <c r="AU21">
        <v>1286.84445595855</v>
      </c>
      <c r="AV21">
        <v>1286.84445595855</v>
      </c>
      <c r="AW21">
        <v>2.82202731569858</v>
      </c>
      <c r="AX21" s="25">
        <f>MinuteWorkersFTE_PivotSource[[#This Row],[WeekdayShiftTargetMinutes]]/7</f>
        <v>183.83492227979286</v>
      </c>
      <c r="AY21" s="25">
        <f t="shared" si="0"/>
        <v>1</v>
      </c>
    </row>
    <row r="22" spans="1:51" x14ac:dyDescent="0.25">
      <c r="AA22" t="s">
        <v>54</v>
      </c>
      <c r="AB22" t="s">
        <v>527</v>
      </c>
      <c r="AC22" t="s">
        <v>16</v>
      </c>
      <c r="AD22" t="s">
        <v>16</v>
      </c>
      <c r="AE22">
        <v>1</v>
      </c>
      <c r="AF22">
        <v>7</v>
      </c>
      <c r="AG22" t="s">
        <v>114</v>
      </c>
      <c r="AH22" t="s">
        <v>31</v>
      </c>
      <c r="AI22">
        <v>3</v>
      </c>
      <c r="AJ22" t="s">
        <v>571</v>
      </c>
      <c r="AK22">
        <v>40</v>
      </c>
      <c r="AL22">
        <v>1779.75</v>
      </c>
      <c r="AM22">
        <v>1779.75</v>
      </c>
      <c r="AN22">
        <v>2431.8000000000002</v>
      </c>
      <c r="AO22">
        <v>0.73186528497409298</v>
      </c>
      <c r="AP22">
        <v>2.2475066722854299E-2</v>
      </c>
      <c r="AQ22">
        <v>4139.3496666666697</v>
      </c>
      <c r="AR22">
        <v>57950.895333333399</v>
      </c>
      <c r="AS22">
        <v>3029.4463234024201</v>
      </c>
      <c r="AT22">
        <v>42412.248527633899</v>
      </c>
      <c r="AU22">
        <v>476.60905776242498</v>
      </c>
      <c r="AV22">
        <v>476.60905776242498</v>
      </c>
      <c r="AW22">
        <v>1.04519530211058</v>
      </c>
      <c r="AX22" s="25">
        <f>MinuteWorkersFTE_PivotSource[[#This Row],[WeekdayShiftTargetMinutes]]/7</f>
        <v>68.087008251775003</v>
      </c>
      <c r="AY22" s="25">
        <f t="shared" si="0"/>
        <v>1</v>
      </c>
    </row>
    <row r="23" spans="1:51" x14ac:dyDescent="0.25">
      <c r="AA23" t="s">
        <v>54</v>
      </c>
      <c r="AB23" t="s">
        <v>527</v>
      </c>
      <c r="AC23" t="s">
        <v>528</v>
      </c>
      <c r="AD23" t="s">
        <v>8</v>
      </c>
      <c r="AE23">
        <v>1</v>
      </c>
      <c r="AF23">
        <v>1</v>
      </c>
      <c r="AG23" t="s">
        <v>99</v>
      </c>
      <c r="AH23" t="s">
        <v>4</v>
      </c>
      <c r="AI23">
        <v>1</v>
      </c>
      <c r="AJ23" t="s">
        <v>551</v>
      </c>
      <c r="AK23">
        <v>8.5</v>
      </c>
      <c r="AL23">
        <v>56.5</v>
      </c>
      <c r="AM23">
        <v>56.5</v>
      </c>
      <c r="AN23">
        <v>2431.8000000000002</v>
      </c>
      <c r="AO23">
        <v>2.32338185706061E-2</v>
      </c>
      <c r="AP23">
        <v>0.15044247787610601</v>
      </c>
      <c r="AQ23">
        <v>4139.3496666666697</v>
      </c>
      <c r="AR23">
        <v>57950.895333333399</v>
      </c>
      <c r="AS23">
        <v>96.172899155632393</v>
      </c>
      <c r="AT23">
        <v>1346.42058817885</v>
      </c>
      <c r="AU23">
        <v>101.27942477451499</v>
      </c>
      <c r="AV23">
        <v>101.27942477451499</v>
      </c>
      <c r="AW23">
        <v>0.222104001698499</v>
      </c>
      <c r="AX23" s="25">
        <f>MinuteWorkersFTE_PivotSource[[#This Row],[WeekdayShiftTargetMinutes]]/7</f>
        <v>14.468489253502142</v>
      </c>
      <c r="AY23" s="25">
        <f t="shared" si="0"/>
        <v>1</v>
      </c>
    </row>
    <row r="24" spans="1:51" x14ac:dyDescent="0.25">
      <c r="AA24" t="s">
        <v>54</v>
      </c>
      <c r="AB24" t="s">
        <v>527</v>
      </c>
      <c r="AC24" t="s">
        <v>528</v>
      </c>
      <c r="AD24" t="s">
        <v>8</v>
      </c>
      <c r="AE24">
        <v>1</v>
      </c>
      <c r="AF24">
        <v>2</v>
      </c>
      <c r="AG24" t="s">
        <v>102</v>
      </c>
      <c r="AH24" t="s">
        <v>4</v>
      </c>
      <c r="AI24">
        <v>1</v>
      </c>
      <c r="AJ24" t="s">
        <v>554</v>
      </c>
      <c r="AK24">
        <v>8</v>
      </c>
      <c r="AL24">
        <v>56.5</v>
      </c>
      <c r="AM24">
        <v>56.5</v>
      </c>
      <c r="AN24">
        <v>2431.8000000000002</v>
      </c>
      <c r="AO24">
        <v>2.32338185706061E-2</v>
      </c>
      <c r="AP24">
        <v>0.14159292035398199</v>
      </c>
      <c r="AQ24">
        <v>4139.3496666666697</v>
      </c>
      <c r="AR24">
        <v>57950.895333333399</v>
      </c>
      <c r="AS24">
        <v>96.172899155632393</v>
      </c>
      <c r="AT24">
        <v>1346.42058817885</v>
      </c>
      <c r="AU24">
        <v>95.321811552485002</v>
      </c>
      <c r="AV24">
        <v>95.321811552485002</v>
      </c>
      <c r="AW24">
        <v>0.20903906042211601</v>
      </c>
      <c r="AX24" s="25">
        <f>MinuteWorkersFTE_PivotSource[[#This Row],[WeekdayShiftTargetMinutes]]/7</f>
        <v>13.617401650355001</v>
      </c>
      <c r="AY24" s="25">
        <f t="shared" si="0"/>
        <v>1</v>
      </c>
    </row>
    <row r="25" spans="1:51" ht="21.95" customHeight="1" x14ac:dyDescent="0.25">
      <c r="A25" s="54" t="s">
        <v>621</v>
      </c>
      <c r="B25" s="54"/>
      <c r="C25" s="54"/>
      <c r="D25" s="54"/>
      <c r="E25" s="54"/>
      <c r="F25" s="54"/>
      <c r="G25" s="54"/>
      <c r="H25" s="54"/>
      <c r="I25" s="54"/>
      <c r="J25" s="54"/>
      <c r="AA25" t="s">
        <v>54</v>
      </c>
      <c r="AB25" t="s">
        <v>527</v>
      </c>
      <c r="AC25" t="s">
        <v>528</v>
      </c>
      <c r="AD25" t="s">
        <v>8</v>
      </c>
      <c r="AE25">
        <v>1</v>
      </c>
      <c r="AF25">
        <v>3</v>
      </c>
      <c r="AG25" t="s">
        <v>103</v>
      </c>
      <c r="AH25" t="s">
        <v>4</v>
      </c>
      <c r="AI25">
        <v>1</v>
      </c>
      <c r="AJ25" t="s">
        <v>557</v>
      </c>
      <c r="AK25">
        <v>8</v>
      </c>
      <c r="AL25">
        <v>56.5</v>
      </c>
      <c r="AM25">
        <v>56.5</v>
      </c>
      <c r="AN25">
        <v>2431.8000000000002</v>
      </c>
      <c r="AO25">
        <v>2.32338185706061E-2</v>
      </c>
      <c r="AP25">
        <v>0.14159292035398199</v>
      </c>
      <c r="AQ25">
        <v>4139.3496666666697</v>
      </c>
      <c r="AR25">
        <v>57950.895333333399</v>
      </c>
      <c r="AS25">
        <v>96.172899155632393</v>
      </c>
      <c r="AT25">
        <v>1346.42058817885</v>
      </c>
      <c r="AU25">
        <v>95.321811552485002</v>
      </c>
      <c r="AV25">
        <v>95.321811552485002</v>
      </c>
      <c r="AW25">
        <v>0.20903906042211601</v>
      </c>
      <c r="AX25" s="25">
        <f>MinuteWorkersFTE_PivotSource[[#This Row],[WeekdayShiftTargetMinutes]]/7</f>
        <v>13.617401650355001</v>
      </c>
      <c r="AY25" s="25">
        <f t="shared" si="0"/>
        <v>1</v>
      </c>
    </row>
    <row r="26" spans="1:51" ht="21.95" customHeight="1" x14ac:dyDescent="0.25">
      <c r="A26" s="54"/>
      <c r="B26" s="54"/>
      <c r="C26" s="54"/>
      <c r="D26" s="54"/>
      <c r="E26" s="54"/>
      <c r="F26" s="54"/>
      <c r="G26" s="54"/>
      <c r="H26" s="54"/>
      <c r="I26" s="54"/>
      <c r="J26" s="54"/>
      <c r="AA26" t="s">
        <v>54</v>
      </c>
      <c r="AB26" t="s">
        <v>527</v>
      </c>
      <c r="AC26" t="s">
        <v>528</v>
      </c>
      <c r="AD26" t="s">
        <v>8</v>
      </c>
      <c r="AE26">
        <v>1</v>
      </c>
      <c r="AF26">
        <v>4</v>
      </c>
      <c r="AG26" t="s">
        <v>101</v>
      </c>
      <c r="AH26" t="s">
        <v>4</v>
      </c>
      <c r="AI26">
        <v>1</v>
      </c>
      <c r="AJ26" t="s">
        <v>560</v>
      </c>
      <c r="AK26">
        <v>8</v>
      </c>
      <c r="AL26">
        <v>56.5</v>
      </c>
      <c r="AM26">
        <v>56.5</v>
      </c>
      <c r="AN26">
        <v>2431.8000000000002</v>
      </c>
      <c r="AO26">
        <v>2.32338185706061E-2</v>
      </c>
      <c r="AP26">
        <v>0.14159292035398199</v>
      </c>
      <c r="AQ26">
        <v>4139.3496666666697</v>
      </c>
      <c r="AR26">
        <v>57950.895333333399</v>
      </c>
      <c r="AS26">
        <v>96.172899155632393</v>
      </c>
      <c r="AT26">
        <v>1346.42058817885</v>
      </c>
      <c r="AU26">
        <v>95.321811552485002</v>
      </c>
      <c r="AV26">
        <v>95.321811552485002</v>
      </c>
      <c r="AW26">
        <v>0.20903906042211601</v>
      </c>
      <c r="AX26" s="25">
        <f>MinuteWorkersFTE_PivotSource[[#This Row],[WeekdayShiftTargetMinutes]]/7</f>
        <v>13.617401650355001</v>
      </c>
      <c r="AY26" s="25">
        <f t="shared" si="0"/>
        <v>1</v>
      </c>
    </row>
    <row r="27" spans="1:51" ht="21.95" customHeight="1" x14ac:dyDescent="0.25">
      <c r="A27" s="54"/>
      <c r="B27" s="54"/>
      <c r="C27" s="54"/>
      <c r="D27" s="54"/>
      <c r="E27" s="54"/>
      <c r="F27" s="54"/>
      <c r="G27" s="54"/>
      <c r="H27" s="54"/>
      <c r="I27" s="54"/>
      <c r="J27" s="54"/>
      <c r="AA27" t="s">
        <v>54</v>
      </c>
      <c r="AB27" t="s">
        <v>527</v>
      </c>
      <c r="AC27" t="s">
        <v>528</v>
      </c>
      <c r="AD27" t="s">
        <v>8</v>
      </c>
      <c r="AE27">
        <v>1</v>
      </c>
      <c r="AF27">
        <v>5</v>
      </c>
      <c r="AG27" t="s">
        <v>105</v>
      </c>
      <c r="AH27" t="s">
        <v>4</v>
      </c>
      <c r="AI27">
        <v>1</v>
      </c>
      <c r="AJ27" t="s">
        <v>563</v>
      </c>
      <c r="AK27">
        <v>8</v>
      </c>
      <c r="AL27">
        <v>56.5</v>
      </c>
      <c r="AM27">
        <v>56.5</v>
      </c>
      <c r="AN27">
        <v>2431.8000000000002</v>
      </c>
      <c r="AO27">
        <v>2.32338185706061E-2</v>
      </c>
      <c r="AP27">
        <v>0.14159292035398199</v>
      </c>
      <c r="AQ27">
        <v>4139.3496666666697</v>
      </c>
      <c r="AR27">
        <v>57950.895333333399</v>
      </c>
      <c r="AS27">
        <v>96.172899155632393</v>
      </c>
      <c r="AT27">
        <v>1346.42058817885</v>
      </c>
      <c r="AU27">
        <v>95.321811552485002</v>
      </c>
      <c r="AV27">
        <v>95.321811552485002</v>
      </c>
      <c r="AW27">
        <v>0.20903906042211601</v>
      </c>
      <c r="AX27" s="25">
        <f>MinuteWorkersFTE_PivotSource[[#This Row],[WeekdayShiftTargetMinutes]]/7</f>
        <v>13.617401650355001</v>
      </c>
      <c r="AY27" s="25">
        <f t="shared" si="0"/>
        <v>1</v>
      </c>
    </row>
    <row r="28" spans="1:51" x14ac:dyDescent="0.25">
      <c r="AA28" t="s">
        <v>54</v>
      </c>
      <c r="AB28" t="s">
        <v>527</v>
      </c>
      <c r="AC28" t="s">
        <v>528</v>
      </c>
      <c r="AD28" t="s">
        <v>8</v>
      </c>
      <c r="AE28">
        <v>1</v>
      </c>
      <c r="AF28">
        <v>6</v>
      </c>
      <c r="AG28" t="s">
        <v>113</v>
      </c>
      <c r="AH28" t="s">
        <v>4</v>
      </c>
      <c r="AI28">
        <v>1</v>
      </c>
      <c r="AJ28" t="s">
        <v>566</v>
      </c>
      <c r="AK28">
        <v>8</v>
      </c>
      <c r="AL28">
        <v>56.5</v>
      </c>
      <c r="AM28">
        <v>56.5</v>
      </c>
      <c r="AN28">
        <v>2431.8000000000002</v>
      </c>
      <c r="AO28">
        <v>2.32338185706061E-2</v>
      </c>
      <c r="AP28">
        <v>0.14159292035398199</v>
      </c>
      <c r="AQ28">
        <v>4139.3496666666697</v>
      </c>
      <c r="AR28">
        <v>57950.895333333399</v>
      </c>
      <c r="AS28">
        <v>96.172899155632393</v>
      </c>
      <c r="AT28">
        <v>1346.42058817885</v>
      </c>
      <c r="AU28">
        <v>95.321811552485002</v>
      </c>
      <c r="AV28">
        <v>95.321811552485002</v>
      </c>
      <c r="AW28">
        <v>0.20903906042211601</v>
      </c>
      <c r="AX28" s="25">
        <f>MinuteWorkersFTE_PivotSource[[#This Row],[WeekdayShiftTargetMinutes]]/7</f>
        <v>13.617401650355001</v>
      </c>
      <c r="AY28" s="25">
        <f t="shared" si="0"/>
        <v>1</v>
      </c>
    </row>
    <row r="29" spans="1:51" x14ac:dyDescent="0.25">
      <c r="A29" s="53" t="s">
        <v>576</v>
      </c>
      <c r="B29" s="53"/>
      <c r="C29" s="53"/>
      <c r="AA29" t="s">
        <v>54</v>
      </c>
      <c r="AB29" t="s">
        <v>527</v>
      </c>
      <c r="AC29" t="s">
        <v>528</v>
      </c>
      <c r="AD29" t="s">
        <v>8</v>
      </c>
      <c r="AE29">
        <v>1</v>
      </c>
      <c r="AF29">
        <v>7</v>
      </c>
      <c r="AG29" t="s">
        <v>114</v>
      </c>
      <c r="AH29" t="s">
        <v>4</v>
      </c>
      <c r="AI29">
        <v>1</v>
      </c>
      <c r="AJ29" t="s">
        <v>569</v>
      </c>
      <c r="AK29">
        <v>8</v>
      </c>
      <c r="AL29">
        <v>56.5</v>
      </c>
      <c r="AM29">
        <v>56.5</v>
      </c>
      <c r="AN29">
        <v>2431.8000000000002</v>
      </c>
      <c r="AO29">
        <v>2.32338185706061E-2</v>
      </c>
      <c r="AP29">
        <v>0.14159292035398199</v>
      </c>
      <c r="AQ29">
        <v>4139.3496666666697</v>
      </c>
      <c r="AR29">
        <v>57950.895333333399</v>
      </c>
      <c r="AS29">
        <v>96.172899155632393</v>
      </c>
      <c r="AT29">
        <v>1346.42058817885</v>
      </c>
      <c r="AU29">
        <v>95.321811552485002</v>
      </c>
      <c r="AV29">
        <v>95.321811552485002</v>
      </c>
      <c r="AW29">
        <v>0.20903906042211601</v>
      </c>
      <c r="AX29" s="25">
        <f>MinuteWorkersFTE_PivotSource[[#This Row],[WeekdayShiftTargetMinutes]]/7</f>
        <v>13.617401650355001</v>
      </c>
      <c r="AY29" s="25">
        <f t="shared" si="0"/>
        <v>1</v>
      </c>
    </row>
    <row r="30" spans="1:51" x14ac:dyDescent="0.25">
      <c r="A30" s="28" t="s">
        <v>540</v>
      </c>
      <c r="B30" s="29" t="s">
        <v>577</v>
      </c>
      <c r="C30" s="29" t="s">
        <v>578</v>
      </c>
      <c r="AA30" t="s">
        <v>54</v>
      </c>
      <c r="AB30" t="s">
        <v>527</v>
      </c>
      <c r="AC30" t="s">
        <v>529</v>
      </c>
      <c r="AD30" t="s">
        <v>8</v>
      </c>
      <c r="AE30">
        <v>0.95</v>
      </c>
      <c r="AF30">
        <v>1</v>
      </c>
      <c r="AG30" t="s">
        <v>99</v>
      </c>
      <c r="AH30" t="s">
        <v>4</v>
      </c>
      <c r="AI30">
        <v>1</v>
      </c>
      <c r="AJ30" t="s">
        <v>551</v>
      </c>
      <c r="AK30">
        <v>8.5</v>
      </c>
      <c r="AL30">
        <v>40.5</v>
      </c>
      <c r="AM30">
        <v>38.475000000000001</v>
      </c>
      <c r="AN30">
        <v>2431.8000000000002</v>
      </c>
      <c r="AO30">
        <v>1.5821613619541101E-2</v>
      </c>
      <c r="AP30">
        <v>0.209876543209877</v>
      </c>
      <c r="AQ30">
        <v>4139.3496666666697</v>
      </c>
      <c r="AR30">
        <v>57950.895333333399</v>
      </c>
      <c r="AS30">
        <v>65.491191062176199</v>
      </c>
      <c r="AT30">
        <v>916.87667487046701</v>
      </c>
      <c r="AU30">
        <v>96.215453535790004</v>
      </c>
      <c r="AV30">
        <v>101.279424774516</v>
      </c>
      <c r="AW30">
        <v>0.2221040016985</v>
      </c>
      <c r="AX30" s="25">
        <f>MinuteWorkersFTE_PivotSource[[#This Row],[WeekdayShiftTargetMinutes]]/7</f>
        <v>13.745064790827143</v>
      </c>
      <c r="AY30" s="25">
        <f t="shared" si="0"/>
        <v>1</v>
      </c>
    </row>
    <row r="31" spans="1:51" x14ac:dyDescent="0.25">
      <c r="A31" s="29" t="s">
        <v>601</v>
      </c>
      <c r="B31" s="30">
        <v>6.1831809881699229</v>
      </c>
      <c r="C31" s="31">
        <v>383.8108222506001</v>
      </c>
      <c r="AA31" t="s">
        <v>54</v>
      </c>
      <c r="AB31" t="s">
        <v>527</v>
      </c>
      <c r="AC31" t="s">
        <v>529</v>
      </c>
      <c r="AD31" t="s">
        <v>8</v>
      </c>
      <c r="AE31">
        <v>0.95</v>
      </c>
      <c r="AF31">
        <v>2</v>
      </c>
      <c r="AG31" t="s">
        <v>102</v>
      </c>
      <c r="AH31" t="s">
        <v>4</v>
      </c>
      <c r="AI31">
        <v>1</v>
      </c>
      <c r="AJ31" t="s">
        <v>554</v>
      </c>
      <c r="AK31">
        <v>8</v>
      </c>
      <c r="AL31">
        <v>40.5</v>
      </c>
      <c r="AM31">
        <v>38.475000000000001</v>
      </c>
      <c r="AN31">
        <v>2431.8000000000002</v>
      </c>
      <c r="AO31">
        <v>1.5821613619541101E-2</v>
      </c>
      <c r="AP31">
        <v>0.19753086419753099</v>
      </c>
      <c r="AQ31">
        <v>4139.3496666666697</v>
      </c>
      <c r="AR31">
        <v>57950.895333333399</v>
      </c>
      <c r="AS31">
        <v>65.491191062176199</v>
      </c>
      <c r="AT31">
        <v>916.87667487046701</v>
      </c>
      <c r="AU31">
        <v>90.555720974861003</v>
      </c>
      <c r="AV31">
        <v>95.3218115524853</v>
      </c>
      <c r="AW31">
        <v>0.20903906042211701</v>
      </c>
      <c r="AX31" s="25">
        <f>MinuteWorkersFTE_PivotSource[[#This Row],[WeekdayShiftTargetMinutes]]/7</f>
        <v>12.936531567837287</v>
      </c>
      <c r="AY31" s="25">
        <f t="shared" si="0"/>
        <v>1</v>
      </c>
    </row>
    <row r="32" spans="1:51" x14ac:dyDescent="0.25">
      <c r="A32" s="29" t="s">
        <v>602</v>
      </c>
      <c r="B32" s="30">
        <v>4.4180171764197214</v>
      </c>
      <c r="C32" s="31">
        <v>671.61308402879922</v>
      </c>
      <c r="AA32" t="s">
        <v>54</v>
      </c>
      <c r="AB32" t="s">
        <v>527</v>
      </c>
      <c r="AC32" t="s">
        <v>529</v>
      </c>
      <c r="AD32" t="s">
        <v>8</v>
      </c>
      <c r="AE32">
        <v>0.95</v>
      </c>
      <c r="AF32">
        <v>3</v>
      </c>
      <c r="AG32" t="s">
        <v>103</v>
      </c>
      <c r="AH32" t="s">
        <v>4</v>
      </c>
      <c r="AI32">
        <v>1</v>
      </c>
      <c r="AJ32" t="s">
        <v>557</v>
      </c>
      <c r="AK32">
        <v>8</v>
      </c>
      <c r="AL32">
        <v>40.5</v>
      </c>
      <c r="AM32">
        <v>38.475000000000001</v>
      </c>
      <c r="AN32">
        <v>2431.8000000000002</v>
      </c>
      <c r="AO32">
        <v>1.5821613619541101E-2</v>
      </c>
      <c r="AP32">
        <v>0.19753086419753099</v>
      </c>
      <c r="AQ32">
        <v>4139.3496666666697</v>
      </c>
      <c r="AR32">
        <v>57950.895333333399</v>
      </c>
      <c r="AS32">
        <v>65.491191062176199</v>
      </c>
      <c r="AT32">
        <v>916.87667487046701</v>
      </c>
      <c r="AU32">
        <v>90.555720974861003</v>
      </c>
      <c r="AV32">
        <v>95.3218115524853</v>
      </c>
      <c r="AW32">
        <v>0.20903906042211701</v>
      </c>
      <c r="AX32" s="25">
        <f>MinuteWorkersFTE_PivotSource[[#This Row],[WeekdayShiftTargetMinutes]]/7</f>
        <v>12.936531567837287</v>
      </c>
      <c r="AY32" s="25">
        <f t="shared" si="0"/>
        <v>1</v>
      </c>
    </row>
    <row r="33" spans="1:51" x14ac:dyDescent="0.25">
      <c r="A33" s="29" t="s">
        <v>603</v>
      </c>
      <c r="B33" s="30">
        <v>1.333313018525158</v>
      </c>
      <c r="C33" s="31">
        <v>758.46890352129537</v>
      </c>
      <c r="AA33" t="s">
        <v>54</v>
      </c>
      <c r="AB33" t="s">
        <v>527</v>
      </c>
      <c r="AC33" t="s">
        <v>529</v>
      </c>
      <c r="AD33" t="s">
        <v>8</v>
      </c>
      <c r="AE33">
        <v>0.95</v>
      </c>
      <c r="AF33">
        <v>4</v>
      </c>
      <c r="AG33" t="s">
        <v>101</v>
      </c>
      <c r="AH33" t="s">
        <v>4</v>
      </c>
      <c r="AI33">
        <v>1</v>
      </c>
      <c r="AJ33" t="s">
        <v>560</v>
      </c>
      <c r="AK33">
        <v>8</v>
      </c>
      <c r="AL33">
        <v>40.5</v>
      </c>
      <c r="AM33">
        <v>38.475000000000001</v>
      </c>
      <c r="AN33">
        <v>2431.8000000000002</v>
      </c>
      <c r="AO33">
        <v>1.5821613619541101E-2</v>
      </c>
      <c r="AP33">
        <v>0.19753086419753099</v>
      </c>
      <c r="AQ33">
        <v>4139.3496666666697</v>
      </c>
      <c r="AR33">
        <v>57950.895333333399</v>
      </c>
      <c r="AS33">
        <v>65.491191062176199</v>
      </c>
      <c r="AT33">
        <v>916.87667487046701</v>
      </c>
      <c r="AU33">
        <v>90.555720974861003</v>
      </c>
      <c r="AV33">
        <v>95.3218115524853</v>
      </c>
      <c r="AW33">
        <v>0.20903906042211701</v>
      </c>
      <c r="AX33" s="25">
        <f>MinuteWorkersFTE_PivotSource[[#This Row],[WeekdayShiftTargetMinutes]]/7</f>
        <v>12.936531567837287</v>
      </c>
      <c r="AY33" s="25">
        <f t="shared" si="0"/>
        <v>1</v>
      </c>
    </row>
    <row r="34" spans="1:51" x14ac:dyDescent="0.25">
      <c r="A34" s="29" t="s">
        <v>604</v>
      </c>
      <c r="B34" s="30">
        <v>6.508896452736133</v>
      </c>
      <c r="C34" s="31">
        <v>1168.5191786079208</v>
      </c>
      <c r="AA34" t="s">
        <v>54</v>
      </c>
      <c r="AB34" t="s">
        <v>527</v>
      </c>
      <c r="AC34" t="s">
        <v>529</v>
      </c>
      <c r="AD34" t="s">
        <v>8</v>
      </c>
      <c r="AE34">
        <v>0.95</v>
      </c>
      <c r="AF34">
        <v>5</v>
      </c>
      <c r="AG34" t="s">
        <v>105</v>
      </c>
      <c r="AH34" t="s">
        <v>4</v>
      </c>
      <c r="AI34">
        <v>1</v>
      </c>
      <c r="AJ34" t="s">
        <v>563</v>
      </c>
      <c r="AK34">
        <v>8</v>
      </c>
      <c r="AL34">
        <v>40.5</v>
      </c>
      <c r="AM34">
        <v>38.475000000000001</v>
      </c>
      <c r="AN34">
        <v>2431.8000000000002</v>
      </c>
      <c r="AO34">
        <v>1.5821613619541101E-2</v>
      </c>
      <c r="AP34">
        <v>0.19753086419753099</v>
      </c>
      <c r="AQ34">
        <v>4139.3496666666697</v>
      </c>
      <c r="AR34">
        <v>57950.895333333399</v>
      </c>
      <c r="AS34">
        <v>65.491191062176199</v>
      </c>
      <c r="AT34">
        <v>916.87667487046701</v>
      </c>
      <c r="AU34">
        <v>90.555720974861003</v>
      </c>
      <c r="AV34">
        <v>95.3218115524853</v>
      </c>
      <c r="AW34">
        <v>0.20903906042211701</v>
      </c>
      <c r="AX34" s="25">
        <f>MinuteWorkersFTE_PivotSource[[#This Row],[WeekdayShiftTargetMinutes]]/7</f>
        <v>12.936531567837287</v>
      </c>
      <c r="AY34" s="25">
        <f t="shared" si="0"/>
        <v>1</v>
      </c>
    </row>
    <row r="35" spans="1:51" x14ac:dyDescent="0.25">
      <c r="A35" s="29" t="s">
        <v>605</v>
      </c>
      <c r="B35" s="30">
        <v>4.4245496470579129</v>
      </c>
      <c r="C35" s="31">
        <v>1456.7469841876937</v>
      </c>
      <c r="AA35" t="s">
        <v>54</v>
      </c>
      <c r="AB35" t="s">
        <v>527</v>
      </c>
      <c r="AC35" t="s">
        <v>13</v>
      </c>
      <c r="AD35" t="s">
        <v>13</v>
      </c>
      <c r="AE35">
        <v>1</v>
      </c>
      <c r="AF35">
        <v>1</v>
      </c>
      <c r="AG35" t="s">
        <v>99</v>
      </c>
      <c r="AH35" t="s">
        <v>4</v>
      </c>
      <c r="AI35">
        <v>1</v>
      </c>
      <c r="AJ35" t="s">
        <v>551</v>
      </c>
      <c r="AK35">
        <v>34</v>
      </c>
      <c r="AL35">
        <v>462.5</v>
      </c>
      <c r="AM35">
        <v>462.5</v>
      </c>
      <c r="AN35">
        <v>2431.8000000000002</v>
      </c>
      <c r="AO35">
        <v>0.190188337856732</v>
      </c>
      <c r="AP35">
        <v>7.3513513513513498E-2</v>
      </c>
      <c r="AQ35">
        <v>4139.3496666666697</v>
      </c>
      <c r="AR35">
        <v>57950.895333333399</v>
      </c>
      <c r="AS35">
        <v>787.25603291114999</v>
      </c>
      <c r="AT35">
        <v>11021.584460756099</v>
      </c>
      <c r="AU35">
        <v>405.11769909806202</v>
      </c>
      <c r="AV35">
        <v>405.11769909806202</v>
      </c>
      <c r="AW35">
        <v>0.88841600679399602</v>
      </c>
      <c r="AX35" s="25">
        <f>MinuteWorkersFTE_PivotSource[[#This Row],[WeekdayShiftTargetMinutes]]/7</f>
        <v>57.873957014008859</v>
      </c>
      <c r="AY35" s="25">
        <f t="shared" si="0"/>
        <v>1</v>
      </c>
    </row>
    <row r="36" spans="1:51" x14ac:dyDescent="0.25">
      <c r="A36" s="29" t="s">
        <v>606</v>
      </c>
      <c r="B36" s="30">
        <v>1.333313018525158</v>
      </c>
      <c r="C36" s="31">
        <v>1543.6028036801899</v>
      </c>
      <c r="AA36" t="s">
        <v>54</v>
      </c>
      <c r="AB36" t="s">
        <v>527</v>
      </c>
      <c r="AC36" t="s">
        <v>13</v>
      </c>
      <c r="AD36" t="s">
        <v>13</v>
      </c>
      <c r="AE36">
        <v>1</v>
      </c>
      <c r="AF36">
        <v>1</v>
      </c>
      <c r="AG36" t="s">
        <v>99</v>
      </c>
      <c r="AH36" t="s">
        <v>5</v>
      </c>
      <c r="AI36">
        <v>2</v>
      </c>
      <c r="AJ36" t="s">
        <v>552</v>
      </c>
      <c r="AK36">
        <v>32</v>
      </c>
      <c r="AL36">
        <v>462.5</v>
      </c>
      <c r="AM36">
        <v>462.5</v>
      </c>
      <c r="AN36">
        <v>2431.8000000000002</v>
      </c>
      <c r="AO36">
        <v>0.190188337856732</v>
      </c>
      <c r="AP36">
        <v>6.9189189189189204E-2</v>
      </c>
      <c r="AQ36">
        <v>4139.3496666666697</v>
      </c>
      <c r="AR36">
        <v>57950.895333333399</v>
      </c>
      <c r="AS36">
        <v>787.25603291114999</v>
      </c>
      <c r="AT36">
        <v>11021.584460756099</v>
      </c>
      <c r="AU36">
        <v>381.28724620994097</v>
      </c>
      <c r="AV36">
        <v>381.28724620994097</v>
      </c>
      <c r="AW36">
        <v>0.83615624168846703</v>
      </c>
      <c r="AX36" s="25">
        <f>MinuteWorkersFTE_PivotSource[[#This Row],[WeekdayShiftTargetMinutes]]/7</f>
        <v>54.469606601420139</v>
      </c>
      <c r="AY36" s="25">
        <f t="shared" si="0"/>
        <v>1</v>
      </c>
    </row>
    <row r="37" spans="1:51" x14ac:dyDescent="0.25">
      <c r="A37" s="29" t="s">
        <v>607</v>
      </c>
      <c r="B37" s="30">
        <v>6.442882738020062</v>
      </c>
      <c r="C37" s="31">
        <v>1944.9271012432309</v>
      </c>
      <c r="AA37" t="s">
        <v>54</v>
      </c>
      <c r="AB37" t="s">
        <v>527</v>
      </c>
      <c r="AC37" t="s">
        <v>13</v>
      </c>
      <c r="AD37" t="s">
        <v>13</v>
      </c>
      <c r="AE37">
        <v>1</v>
      </c>
      <c r="AF37">
        <v>2</v>
      </c>
      <c r="AG37" t="s">
        <v>102</v>
      </c>
      <c r="AH37" t="s">
        <v>4</v>
      </c>
      <c r="AI37">
        <v>1</v>
      </c>
      <c r="AJ37" t="s">
        <v>554</v>
      </c>
      <c r="AK37">
        <v>34</v>
      </c>
      <c r="AL37">
        <v>462.5</v>
      </c>
      <c r="AM37">
        <v>462.5</v>
      </c>
      <c r="AN37">
        <v>2431.8000000000002</v>
      </c>
      <c r="AO37">
        <v>0.190188337856732</v>
      </c>
      <c r="AP37">
        <v>7.3513513513513498E-2</v>
      </c>
      <c r="AQ37">
        <v>4139.3496666666697</v>
      </c>
      <c r="AR37">
        <v>57950.895333333399</v>
      </c>
      <c r="AS37">
        <v>787.25603291114999</v>
      </c>
      <c r="AT37">
        <v>11021.584460756099</v>
      </c>
      <c r="AU37">
        <v>405.11769909806202</v>
      </c>
      <c r="AV37">
        <v>405.11769909806202</v>
      </c>
      <c r="AW37">
        <v>0.88841600679399602</v>
      </c>
      <c r="AX37" s="25">
        <f>MinuteWorkersFTE_PivotSource[[#This Row],[WeekdayShiftTargetMinutes]]/7</f>
        <v>57.873957014008859</v>
      </c>
      <c r="AY37" s="25">
        <f t="shared" si="0"/>
        <v>1</v>
      </c>
    </row>
    <row r="38" spans="1:51" x14ac:dyDescent="0.25">
      <c r="A38" s="29" t="s">
        <v>608</v>
      </c>
      <c r="B38" s="30">
        <v>4.3025558982455356</v>
      </c>
      <c r="C38" s="31">
        <v>2225.2078854717979</v>
      </c>
      <c r="AA38" t="s">
        <v>54</v>
      </c>
      <c r="AB38" t="s">
        <v>527</v>
      </c>
      <c r="AC38" t="s">
        <v>13</v>
      </c>
      <c r="AD38" t="s">
        <v>13</v>
      </c>
      <c r="AE38">
        <v>1</v>
      </c>
      <c r="AF38">
        <v>2</v>
      </c>
      <c r="AG38" t="s">
        <v>102</v>
      </c>
      <c r="AH38" t="s">
        <v>5</v>
      </c>
      <c r="AI38">
        <v>2</v>
      </c>
      <c r="AJ38" t="s">
        <v>555</v>
      </c>
      <c r="AK38">
        <v>32.25</v>
      </c>
      <c r="AL38">
        <v>462.5</v>
      </c>
      <c r="AM38">
        <v>462.5</v>
      </c>
      <c r="AN38">
        <v>2431.8000000000002</v>
      </c>
      <c r="AO38">
        <v>0.190188337856732</v>
      </c>
      <c r="AP38">
        <v>6.9729729729729698E-2</v>
      </c>
      <c r="AQ38">
        <v>4139.3496666666697</v>
      </c>
      <c r="AR38">
        <v>57950.895333333399</v>
      </c>
      <c r="AS38">
        <v>787.25603291114999</v>
      </c>
      <c r="AT38">
        <v>11021.584460756099</v>
      </c>
      <c r="AU38">
        <v>384.26605282095602</v>
      </c>
      <c r="AV38">
        <v>384.26605282095602</v>
      </c>
      <c r="AW38">
        <v>0.84268871232665798</v>
      </c>
      <c r="AX38" s="25">
        <f>MinuteWorkersFTE_PivotSource[[#This Row],[WeekdayShiftTargetMinutes]]/7</f>
        <v>54.895150402993714</v>
      </c>
      <c r="AY38" s="25">
        <f t="shared" si="0"/>
        <v>1</v>
      </c>
    </row>
    <row r="39" spans="1:51" x14ac:dyDescent="0.25">
      <c r="A39" s="29" t="s">
        <v>609</v>
      </c>
      <c r="B39" s="30">
        <v>1.333313018525158</v>
      </c>
      <c r="C39" s="31">
        <v>2312.0637049642942</v>
      </c>
      <c r="AA39" t="s">
        <v>54</v>
      </c>
      <c r="AB39" t="s">
        <v>527</v>
      </c>
      <c r="AC39" t="s">
        <v>13</v>
      </c>
      <c r="AD39" t="s">
        <v>13</v>
      </c>
      <c r="AE39">
        <v>1</v>
      </c>
      <c r="AF39">
        <v>3</v>
      </c>
      <c r="AG39" t="s">
        <v>103</v>
      </c>
      <c r="AH39" t="s">
        <v>4</v>
      </c>
      <c r="AI39">
        <v>1</v>
      </c>
      <c r="AJ39" t="s">
        <v>557</v>
      </c>
      <c r="AK39">
        <v>34</v>
      </c>
      <c r="AL39">
        <v>462.5</v>
      </c>
      <c r="AM39">
        <v>462.5</v>
      </c>
      <c r="AN39">
        <v>2431.8000000000002</v>
      </c>
      <c r="AO39">
        <v>0.190188337856732</v>
      </c>
      <c r="AP39">
        <v>7.3513513513513498E-2</v>
      </c>
      <c r="AQ39">
        <v>4139.3496666666697</v>
      </c>
      <c r="AR39">
        <v>57950.895333333399</v>
      </c>
      <c r="AS39">
        <v>787.25603291114999</v>
      </c>
      <c r="AT39">
        <v>11021.584460756099</v>
      </c>
      <c r="AU39">
        <v>405.11769909806202</v>
      </c>
      <c r="AV39">
        <v>405.11769909806202</v>
      </c>
      <c r="AW39">
        <v>0.88841600679399602</v>
      </c>
      <c r="AX39" s="25">
        <f>MinuteWorkersFTE_PivotSource[[#This Row],[WeekdayShiftTargetMinutes]]/7</f>
        <v>57.873957014008859</v>
      </c>
      <c r="AY39" s="25">
        <f t="shared" si="0"/>
        <v>1</v>
      </c>
    </row>
    <row r="40" spans="1:51" x14ac:dyDescent="0.25">
      <c r="A40" s="29" t="s">
        <v>610</v>
      </c>
      <c r="B40" s="30">
        <v>6.0989478782075999</v>
      </c>
      <c r="C40" s="31">
        <v>2695.7491936657489</v>
      </c>
      <c r="AA40" t="s">
        <v>54</v>
      </c>
      <c r="AB40" t="s">
        <v>527</v>
      </c>
      <c r="AC40" t="s">
        <v>13</v>
      </c>
      <c r="AD40" t="s">
        <v>13</v>
      </c>
      <c r="AE40">
        <v>1</v>
      </c>
      <c r="AF40">
        <v>3</v>
      </c>
      <c r="AG40" t="s">
        <v>103</v>
      </c>
      <c r="AH40" t="s">
        <v>5</v>
      </c>
      <c r="AI40">
        <v>2</v>
      </c>
      <c r="AJ40" t="s">
        <v>558</v>
      </c>
      <c r="AK40">
        <v>32</v>
      </c>
      <c r="AL40">
        <v>462.5</v>
      </c>
      <c r="AM40">
        <v>462.5</v>
      </c>
      <c r="AN40">
        <v>2431.8000000000002</v>
      </c>
      <c r="AO40">
        <v>0.190188337856732</v>
      </c>
      <c r="AP40">
        <v>6.9189189189189204E-2</v>
      </c>
      <c r="AQ40">
        <v>4139.3496666666697</v>
      </c>
      <c r="AR40">
        <v>57950.895333333399</v>
      </c>
      <c r="AS40">
        <v>787.25603291114999</v>
      </c>
      <c r="AT40">
        <v>11021.584460756099</v>
      </c>
      <c r="AU40">
        <v>381.28724620994097</v>
      </c>
      <c r="AV40">
        <v>381.28724620994097</v>
      </c>
      <c r="AW40">
        <v>0.83615624168846703</v>
      </c>
      <c r="AX40" s="25">
        <f>MinuteWorkersFTE_PivotSource[[#This Row],[WeekdayShiftTargetMinutes]]/7</f>
        <v>54.469606601420139</v>
      </c>
      <c r="AY40" s="25">
        <f t="shared" si="0"/>
        <v>1</v>
      </c>
    </row>
    <row r="41" spans="1:51" x14ac:dyDescent="0.25">
      <c r="A41" s="29" t="s">
        <v>600</v>
      </c>
      <c r="B41" s="30">
        <v>4.4349652773852846</v>
      </c>
      <c r="C41" s="31">
        <v>2984.6555031639905</v>
      </c>
      <c r="AA41" t="s">
        <v>54</v>
      </c>
      <c r="AB41" t="s">
        <v>527</v>
      </c>
      <c r="AC41" t="s">
        <v>13</v>
      </c>
      <c r="AD41" t="s">
        <v>13</v>
      </c>
      <c r="AE41">
        <v>1</v>
      </c>
      <c r="AF41">
        <v>4</v>
      </c>
      <c r="AG41" t="s">
        <v>101</v>
      </c>
      <c r="AH41" t="s">
        <v>4</v>
      </c>
      <c r="AI41">
        <v>1</v>
      </c>
      <c r="AJ41" t="s">
        <v>560</v>
      </c>
      <c r="AK41">
        <v>34</v>
      </c>
      <c r="AL41">
        <v>462.5</v>
      </c>
      <c r="AM41">
        <v>462.5</v>
      </c>
      <c r="AN41">
        <v>2431.8000000000002</v>
      </c>
      <c r="AO41">
        <v>0.190188337856732</v>
      </c>
      <c r="AP41">
        <v>7.3513513513513498E-2</v>
      </c>
      <c r="AQ41">
        <v>4139.3496666666697</v>
      </c>
      <c r="AR41">
        <v>57950.895333333399</v>
      </c>
      <c r="AS41">
        <v>787.25603291114999</v>
      </c>
      <c r="AT41">
        <v>11021.584460756099</v>
      </c>
      <c r="AU41">
        <v>405.11769909806202</v>
      </c>
      <c r="AV41">
        <v>405.11769909806202</v>
      </c>
      <c r="AW41">
        <v>0.88841600679399602</v>
      </c>
      <c r="AX41" s="25">
        <f>MinuteWorkersFTE_PivotSource[[#This Row],[WeekdayShiftTargetMinutes]]/7</f>
        <v>57.873957014008859</v>
      </c>
      <c r="AY41" s="25">
        <f t="shared" si="0"/>
        <v>1</v>
      </c>
    </row>
    <row r="42" spans="1:51" x14ac:dyDescent="0.25">
      <c r="A42" s="29" t="s">
        <v>611</v>
      </c>
      <c r="B42" s="30">
        <v>1.333313018525158</v>
      </c>
      <c r="C42" s="31">
        <v>3071.5113226564868</v>
      </c>
      <c r="AA42" t="s">
        <v>54</v>
      </c>
      <c r="AB42" t="s">
        <v>527</v>
      </c>
      <c r="AC42" t="s">
        <v>13</v>
      </c>
      <c r="AD42" t="s">
        <v>13</v>
      </c>
      <c r="AE42">
        <v>1</v>
      </c>
      <c r="AF42">
        <v>4</v>
      </c>
      <c r="AG42" t="s">
        <v>101</v>
      </c>
      <c r="AH42" t="s">
        <v>5</v>
      </c>
      <c r="AI42">
        <v>2</v>
      </c>
      <c r="AJ42" t="s">
        <v>561</v>
      </c>
      <c r="AK42">
        <v>32</v>
      </c>
      <c r="AL42">
        <v>462.5</v>
      </c>
      <c r="AM42">
        <v>462.5</v>
      </c>
      <c r="AN42">
        <v>2431.8000000000002</v>
      </c>
      <c r="AO42">
        <v>0.190188337856732</v>
      </c>
      <c r="AP42">
        <v>6.9189189189189204E-2</v>
      </c>
      <c r="AQ42">
        <v>4139.3496666666697</v>
      </c>
      <c r="AR42">
        <v>57950.895333333399</v>
      </c>
      <c r="AS42">
        <v>787.25603291114999</v>
      </c>
      <c r="AT42">
        <v>11021.584460756099</v>
      </c>
      <c r="AU42">
        <v>381.28724620994097</v>
      </c>
      <c r="AV42">
        <v>381.28724620994097</v>
      </c>
      <c r="AW42">
        <v>0.83615624168846703</v>
      </c>
      <c r="AX42" s="25">
        <f>MinuteWorkersFTE_PivotSource[[#This Row],[WeekdayShiftTargetMinutes]]/7</f>
        <v>54.469606601420139</v>
      </c>
      <c r="AY42" s="25">
        <f t="shared" si="0"/>
        <v>1</v>
      </c>
    </row>
    <row r="43" spans="1:51" x14ac:dyDescent="0.25">
      <c r="A43" s="29" t="s">
        <v>612</v>
      </c>
      <c r="B43" s="30">
        <v>5.9088172213658918</v>
      </c>
      <c r="C43" s="31">
        <v>3438.0450665631997</v>
      </c>
      <c r="AA43" t="s">
        <v>54</v>
      </c>
      <c r="AB43" t="s">
        <v>527</v>
      </c>
      <c r="AC43" t="s">
        <v>13</v>
      </c>
      <c r="AD43" t="s">
        <v>13</v>
      </c>
      <c r="AE43">
        <v>1</v>
      </c>
      <c r="AF43">
        <v>5</v>
      </c>
      <c r="AG43" t="s">
        <v>105</v>
      </c>
      <c r="AH43" t="s">
        <v>4</v>
      </c>
      <c r="AI43">
        <v>1</v>
      </c>
      <c r="AJ43" t="s">
        <v>563</v>
      </c>
      <c r="AK43">
        <v>34</v>
      </c>
      <c r="AL43">
        <v>462.5</v>
      </c>
      <c r="AM43">
        <v>462.5</v>
      </c>
      <c r="AN43">
        <v>2431.8000000000002</v>
      </c>
      <c r="AO43">
        <v>0.190188337856732</v>
      </c>
      <c r="AP43">
        <v>7.3513513513513498E-2</v>
      </c>
      <c r="AQ43">
        <v>4139.3496666666697</v>
      </c>
      <c r="AR43">
        <v>57950.895333333399</v>
      </c>
      <c r="AS43">
        <v>787.25603291114999</v>
      </c>
      <c r="AT43">
        <v>11021.584460756099</v>
      </c>
      <c r="AU43">
        <v>405.11769909806202</v>
      </c>
      <c r="AV43">
        <v>405.11769909806202</v>
      </c>
      <c r="AW43">
        <v>0.88841600679399602</v>
      </c>
      <c r="AX43" s="25">
        <f>MinuteWorkersFTE_PivotSource[[#This Row],[WeekdayShiftTargetMinutes]]/7</f>
        <v>57.873957014008859</v>
      </c>
      <c r="AY43" s="25">
        <f t="shared" si="0"/>
        <v>1</v>
      </c>
    </row>
    <row r="44" spans="1:51" x14ac:dyDescent="0.25">
      <c r="A44" s="29" t="s">
        <v>613</v>
      </c>
      <c r="B44" s="30">
        <v>4.1429644012815245</v>
      </c>
      <c r="C44" s="31">
        <v>3707.9296047038251</v>
      </c>
      <c r="AA44" t="s">
        <v>54</v>
      </c>
      <c r="AB44" t="s">
        <v>527</v>
      </c>
      <c r="AC44" t="s">
        <v>13</v>
      </c>
      <c r="AD44" t="s">
        <v>13</v>
      </c>
      <c r="AE44">
        <v>1</v>
      </c>
      <c r="AF44">
        <v>5</v>
      </c>
      <c r="AG44" t="s">
        <v>105</v>
      </c>
      <c r="AH44" t="s">
        <v>5</v>
      </c>
      <c r="AI44">
        <v>2</v>
      </c>
      <c r="AJ44" t="s">
        <v>564</v>
      </c>
      <c r="AK44">
        <v>32</v>
      </c>
      <c r="AL44">
        <v>462.5</v>
      </c>
      <c r="AM44">
        <v>462.5</v>
      </c>
      <c r="AN44">
        <v>2431.8000000000002</v>
      </c>
      <c r="AO44">
        <v>0.190188337856732</v>
      </c>
      <c r="AP44">
        <v>6.9189189189189204E-2</v>
      </c>
      <c r="AQ44">
        <v>4139.3496666666697</v>
      </c>
      <c r="AR44">
        <v>57950.895333333399</v>
      </c>
      <c r="AS44">
        <v>787.25603291114999</v>
      </c>
      <c r="AT44">
        <v>11021.584460756099</v>
      </c>
      <c r="AU44">
        <v>381.28724620994097</v>
      </c>
      <c r="AV44">
        <v>381.28724620994097</v>
      </c>
      <c r="AW44">
        <v>0.83615624168846703</v>
      </c>
      <c r="AX44" s="25">
        <f>MinuteWorkersFTE_PivotSource[[#This Row],[WeekdayShiftTargetMinutes]]/7</f>
        <v>54.469606601420139</v>
      </c>
      <c r="AY44" s="25">
        <f t="shared" si="0"/>
        <v>1</v>
      </c>
    </row>
    <row r="45" spans="1:51" x14ac:dyDescent="0.25">
      <c r="A45" s="29" t="s">
        <v>614</v>
      </c>
      <c r="B45" s="30">
        <v>1.333313018525158</v>
      </c>
      <c r="C45" s="31">
        <v>3794.7854241963214</v>
      </c>
      <c r="AA45" t="s">
        <v>54</v>
      </c>
      <c r="AB45" t="s">
        <v>527</v>
      </c>
      <c r="AC45" t="s">
        <v>13</v>
      </c>
      <c r="AD45" t="s">
        <v>13</v>
      </c>
      <c r="AE45">
        <v>1</v>
      </c>
      <c r="AF45">
        <v>6</v>
      </c>
      <c r="AG45" t="s">
        <v>113</v>
      </c>
      <c r="AH45" t="s">
        <v>4</v>
      </c>
      <c r="AI45">
        <v>1</v>
      </c>
      <c r="AJ45" t="s">
        <v>566</v>
      </c>
      <c r="AK45">
        <v>34</v>
      </c>
      <c r="AL45">
        <v>462.5</v>
      </c>
      <c r="AM45">
        <v>462.5</v>
      </c>
      <c r="AN45">
        <v>2431.8000000000002</v>
      </c>
      <c r="AO45">
        <v>0.190188337856732</v>
      </c>
      <c r="AP45">
        <v>7.3513513513513498E-2</v>
      </c>
      <c r="AQ45">
        <v>4139.3496666666697</v>
      </c>
      <c r="AR45">
        <v>57950.895333333399</v>
      </c>
      <c r="AS45">
        <v>787.25603291114999</v>
      </c>
      <c r="AT45">
        <v>11021.584460756099</v>
      </c>
      <c r="AU45">
        <v>405.11769909806202</v>
      </c>
      <c r="AV45">
        <v>405.11769909806202</v>
      </c>
      <c r="AW45">
        <v>0.88841600679399602</v>
      </c>
      <c r="AX45" s="25">
        <f>MinuteWorkersFTE_PivotSource[[#This Row],[WeekdayShiftTargetMinutes]]/7</f>
        <v>57.873957014008859</v>
      </c>
      <c r="AY45" s="25">
        <f t="shared" si="0"/>
        <v>1</v>
      </c>
    </row>
    <row r="46" spans="1:51" x14ac:dyDescent="0.25">
      <c r="A46" s="29" t="s">
        <v>615</v>
      </c>
      <c r="B46" s="30">
        <v>5.1002063244390259</v>
      </c>
      <c r="C46" s="31">
        <v>4121.9209105694663</v>
      </c>
      <c r="AA46" t="s">
        <v>54</v>
      </c>
      <c r="AB46" t="s">
        <v>527</v>
      </c>
      <c r="AC46" t="s">
        <v>13</v>
      </c>
      <c r="AD46" t="s">
        <v>13</v>
      </c>
      <c r="AE46">
        <v>1</v>
      </c>
      <c r="AF46">
        <v>6</v>
      </c>
      <c r="AG46" t="s">
        <v>113</v>
      </c>
      <c r="AH46" t="s">
        <v>5</v>
      </c>
      <c r="AI46">
        <v>2</v>
      </c>
      <c r="AJ46" t="s">
        <v>567</v>
      </c>
      <c r="AK46">
        <v>32.25</v>
      </c>
      <c r="AL46">
        <v>462.5</v>
      </c>
      <c r="AM46">
        <v>462.5</v>
      </c>
      <c r="AN46">
        <v>2431.8000000000002</v>
      </c>
      <c r="AO46">
        <v>0.190188337856732</v>
      </c>
      <c r="AP46">
        <v>6.9729729729729698E-2</v>
      </c>
      <c r="AQ46">
        <v>4139.3496666666697</v>
      </c>
      <c r="AR46">
        <v>57950.895333333399</v>
      </c>
      <c r="AS46">
        <v>787.25603291114999</v>
      </c>
      <c r="AT46">
        <v>11021.584460756099</v>
      </c>
      <c r="AU46">
        <v>384.26605282095602</v>
      </c>
      <c r="AV46">
        <v>384.26605282095602</v>
      </c>
      <c r="AW46">
        <v>0.84268871232665798</v>
      </c>
      <c r="AX46" s="25">
        <f>MinuteWorkersFTE_PivotSource[[#This Row],[WeekdayShiftTargetMinutes]]/7</f>
        <v>54.895150402993714</v>
      </c>
      <c r="AY46" s="25">
        <f t="shared" si="0"/>
        <v>1</v>
      </c>
    </row>
    <row r="47" spans="1:51" x14ac:dyDescent="0.25">
      <c r="A47" s="29" t="s">
        <v>616</v>
      </c>
      <c r="B47" s="30">
        <v>4.2804907888506243</v>
      </c>
      <c r="C47" s="31">
        <v>4400.7643105288789</v>
      </c>
      <c r="AA47" t="s">
        <v>54</v>
      </c>
      <c r="AB47" t="s">
        <v>527</v>
      </c>
      <c r="AC47" t="s">
        <v>13</v>
      </c>
      <c r="AD47" t="s">
        <v>13</v>
      </c>
      <c r="AE47">
        <v>1</v>
      </c>
      <c r="AF47">
        <v>7</v>
      </c>
      <c r="AG47" t="s">
        <v>114</v>
      </c>
      <c r="AH47" t="s">
        <v>4</v>
      </c>
      <c r="AI47">
        <v>1</v>
      </c>
      <c r="AJ47" t="s">
        <v>569</v>
      </c>
      <c r="AK47">
        <v>34</v>
      </c>
      <c r="AL47">
        <v>462.5</v>
      </c>
      <c r="AM47">
        <v>462.5</v>
      </c>
      <c r="AN47">
        <v>2431.8000000000002</v>
      </c>
      <c r="AO47">
        <v>0.190188337856732</v>
      </c>
      <c r="AP47">
        <v>7.3513513513513498E-2</v>
      </c>
      <c r="AQ47">
        <v>4139.3496666666697</v>
      </c>
      <c r="AR47">
        <v>57950.895333333399</v>
      </c>
      <c r="AS47">
        <v>787.25603291114999</v>
      </c>
      <c r="AT47">
        <v>11021.584460756099</v>
      </c>
      <c r="AU47">
        <v>405.11769909806202</v>
      </c>
      <c r="AV47">
        <v>405.11769909806202</v>
      </c>
      <c r="AW47">
        <v>0.88841600679399602</v>
      </c>
      <c r="AX47" s="25">
        <f>MinuteWorkersFTE_PivotSource[[#This Row],[WeekdayShiftTargetMinutes]]/7</f>
        <v>57.873957014008859</v>
      </c>
      <c r="AY47" s="25">
        <f t="shared" si="0"/>
        <v>1</v>
      </c>
    </row>
    <row r="48" spans="1:51" x14ac:dyDescent="0.25">
      <c r="A48" s="29" t="s">
        <v>617</v>
      </c>
      <c r="B48" s="30">
        <v>1.333313018525158</v>
      </c>
      <c r="C48" s="31">
        <v>4487.6201300213752</v>
      </c>
      <c r="AA48" t="s">
        <v>54</v>
      </c>
      <c r="AB48" t="s">
        <v>527</v>
      </c>
      <c r="AC48" t="s">
        <v>13</v>
      </c>
      <c r="AD48" t="s">
        <v>13</v>
      </c>
      <c r="AE48">
        <v>1</v>
      </c>
      <c r="AF48">
        <v>7</v>
      </c>
      <c r="AG48" t="s">
        <v>114</v>
      </c>
      <c r="AH48" t="s">
        <v>5</v>
      </c>
      <c r="AI48">
        <v>2</v>
      </c>
      <c r="AJ48" t="s">
        <v>570</v>
      </c>
      <c r="AK48">
        <v>32</v>
      </c>
      <c r="AL48">
        <v>462.5</v>
      </c>
      <c r="AM48">
        <v>462.5</v>
      </c>
      <c r="AN48">
        <v>2431.8000000000002</v>
      </c>
      <c r="AO48">
        <v>0.190188337856732</v>
      </c>
      <c r="AP48">
        <v>6.9189189189189204E-2</v>
      </c>
      <c r="AQ48">
        <v>4139.3496666666697</v>
      </c>
      <c r="AR48">
        <v>57950.895333333399</v>
      </c>
      <c r="AS48">
        <v>787.25603291114999</v>
      </c>
      <c r="AT48">
        <v>11021.584460756099</v>
      </c>
      <c r="AU48">
        <v>381.28724620994097</v>
      </c>
      <c r="AV48">
        <v>381.28724620994097</v>
      </c>
      <c r="AW48">
        <v>0.83615624168846703</v>
      </c>
      <c r="AX48" s="25">
        <f>MinuteWorkersFTE_PivotSource[[#This Row],[WeekdayShiftTargetMinutes]]/7</f>
        <v>54.469606601420139</v>
      </c>
      <c r="AY48" s="25">
        <f t="shared" si="0"/>
        <v>1</v>
      </c>
    </row>
    <row r="49" spans="1:51" x14ac:dyDescent="0.25">
      <c r="A49" s="29" t="s">
        <v>618</v>
      </c>
      <c r="B49" s="30">
        <v>5.0024008783348251</v>
      </c>
      <c r="C49" s="31">
        <v>4808.3842901911612</v>
      </c>
      <c r="AA49" t="s">
        <v>54</v>
      </c>
      <c r="AB49" t="s">
        <v>527</v>
      </c>
      <c r="AC49" t="s">
        <v>530</v>
      </c>
      <c r="AD49" t="s">
        <v>8</v>
      </c>
      <c r="AE49">
        <v>0.75</v>
      </c>
      <c r="AF49">
        <v>1</v>
      </c>
      <c r="AG49" t="s">
        <v>99</v>
      </c>
      <c r="AH49" t="s">
        <v>4</v>
      </c>
      <c r="AI49">
        <v>1</v>
      </c>
      <c r="AJ49" t="s">
        <v>551</v>
      </c>
      <c r="AK49">
        <v>8.5</v>
      </c>
      <c r="AL49">
        <v>40.5</v>
      </c>
      <c r="AM49">
        <v>30.375</v>
      </c>
      <c r="AN49">
        <v>2431.8000000000002</v>
      </c>
      <c r="AO49">
        <v>1.2490747594374499E-2</v>
      </c>
      <c r="AP49">
        <v>0.209876543209877</v>
      </c>
      <c r="AQ49">
        <v>4139.3496666666697</v>
      </c>
      <c r="AR49">
        <v>57950.895333333399</v>
      </c>
      <c r="AS49">
        <v>51.7035718911918</v>
      </c>
      <c r="AT49">
        <v>723.85000647668505</v>
      </c>
      <c r="AU49">
        <v>75.959568580886796</v>
      </c>
      <c r="AV49">
        <v>101.279424774516</v>
      </c>
      <c r="AW49">
        <v>0.2221040016985</v>
      </c>
      <c r="AX49" s="25">
        <f>MinuteWorkersFTE_PivotSource[[#This Row],[WeekdayShiftTargetMinutes]]/7</f>
        <v>10.851366940126685</v>
      </c>
      <c r="AY49" s="25">
        <f t="shared" si="0"/>
        <v>1</v>
      </c>
    </row>
    <row r="50" spans="1:51" x14ac:dyDescent="0.25">
      <c r="A50" s="29" t="s">
        <v>619</v>
      </c>
      <c r="B50" s="30">
        <v>4.3784778484234934</v>
      </c>
      <c r="C50" s="31">
        <v>5093.6108471741773</v>
      </c>
      <c r="AA50" t="s">
        <v>54</v>
      </c>
      <c r="AB50" t="s">
        <v>527</v>
      </c>
      <c r="AC50" t="s">
        <v>530</v>
      </c>
      <c r="AD50" t="s">
        <v>8</v>
      </c>
      <c r="AE50">
        <v>0.75</v>
      </c>
      <c r="AF50">
        <v>2</v>
      </c>
      <c r="AG50" t="s">
        <v>102</v>
      </c>
      <c r="AH50" t="s">
        <v>4</v>
      </c>
      <c r="AI50">
        <v>1</v>
      </c>
      <c r="AJ50" t="s">
        <v>554</v>
      </c>
      <c r="AK50">
        <v>8</v>
      </c>
      <c r="AL50">
        <v>40.5</v>
      </c>
      <c r="AM50">
        <v>30.375</v>
      </c>
      <c r="AN50">
        <v>2431.8000000000002</v>
      </c>
      <c r="AO50">
        <v>1.2490747594374499E-2</v>
      </c>
      <c r="AP50">
        <v>0.19753086419753099</v>
      </c>
      <c r="AQ50">
        <v>4139.3496666666697</v>
      </c>
      <c r="AR50">
        <v>57950.895333333399</v>
      </c>
      <c r="AS50">
        <v>51.7035718911918</v>
      </c>
      <c r="AT50">
        <v>723.85000647668505</v>
      </c>
      <c r="AU50">
        <v>71.491358664364</v>
      </c>
      <c r="AV50">
        <v>95.3218115524853</v>
      </c>
      <c r="AW50">
        <v>0.20903906042211701</v>
      </c>
      <c r="AX50" s="25">
        <f>MinuteWorkersFTE_PivotSource[[#This Row],[WeekdayShiftTargetMinutes]]/7</f>
        <v>10.213051237766285</v>
      </c>
      <c r="AY50" s="25">
        <f t="shared" si="0"/>
        <v>1</v>
      </c>
    </row>
    <row r="51" spans="1:51" x14ac:dyDescent="0.25">
      <c r="A51" s="29" t="s">
        <v>620</v>
      </c>
      <c r="B51" s="30">
        <v>1.333313018525158</v>
      </c>
      <c r="C51" s="31">
        <v>5180.4666666666735</v>
      </c>
      <c r="AA51" t="s">
        <v>54</v>
      </c>
      <c r="AB51" t="s">
        <v>527</v>
      </c>
      <c r="AC51" t="s">
        <v>530</v>
      </c>
      <c r="AD51" t="s">
        <v>8</v>
      </c>
      <c r="AE51">
        <v>0.75</v>
      </c>
      <c r="AF51">
        <v>3</v>
      </c>
      <c r="AG51" t="s">
        <v>103</v>
      </c>
      <c r="AH51" t="s">
        <v>4</v>
      </c>
      <c r="AI51">
        <v>1</v>
      </c>
      <c r="AJ51" t="s">
        <v>557</v>
      </c>
      <c r="AK51">
        <v>8</v>
      </c>
      <c r="AL51">
        <v>40.5</v>
      </c>
      <c r="AM51">
        <v>30.375</v>
      </c>
      <c r="AN51">
        <v>2431.8000000000002</v>
      </c>
      <c r="AO51">
        <v>1.2490747594374499E-2</v>
      </c>
      <c r="AP51">
        <v>0.19753086419753099</v>
      </c>
      <c r="AQ51">
        <v>4139.3496666666697</v>
      </c>
      <c r="AR51">
        <v>57950.895333333399</v>
      </c>
      <c r="AS51">
        <v>51.7035718911918</v>
      </c>
      <c r="AT51">
        <v>723.85000647668505</v>
      </c>
      <c r="AU51">
        <v>71.491358664364</v>
      </c>
      <c r="AV51">
        <v>95.3218115524853</v>
      </c>
      <c r="AW51">
        <v>0.20903906042211701</v>
      </c>
      <c r="AX51" s="25">
        <f>MinuteWorkersFTE_PivotSource[[#This Row],[WeekdayShiftTargetMinutes]]/7</f>
        <v>10.213051237766285</v>
      </c>
      <c r="AY51" s="25">
        <f t="shared" si="0"/>
        <v>1</v>
      </c>
    </row>
    <row r="52" spans="1:51" x14ac:dyDescent="0.25">
      <c r="AA52" t="s">
        <v>54</v>
      </c>
      <c r="AB52" t="s">
        <v>527</v>
      </c>
      <c r="AC52" t="s">
        <v>530</v>
      </c>
      <c r="AD52" t="s">
        <v>8</v>
      </c>
      <c r="AE52">
        <v>0.75</v>
      </c>
      <c r="AF52">
        <v>4</v>
      </c>
      <c r="AG52" t="s">
        <v>101</v>
      </c>
      <c r="AH52" t="s">
        <v>4</v>
      </c>
      <c r="AI52">
        <v>1</v>
      </c>
      <c r="AJ52" t="s">
        <v>560</v>
      </c>
      <c r="AK52">
        <v>8</v>
      </c>
      <c r="AL52">
        <v>40.5</v>
      </c>
      <c r="AM52">
        <v>30.375</v>
      </c>
      <c r="AN52">
        <v>2431.8000000000002</v>
      </c>
      <c r="AO52">
        <v>1.2490747594374499E-2</v>
      </c>
      <c r="AP52">
        <v>0.19753086419753099</v>
      </c>
      <c r="AQ52">
        <v>4139.3496666666697</v>
      </c>
      <c r="AR52">
        <v>57950.895333333399</v>
      </c>
      <c r="AS52">
        <v>51.7035718911918</v>
      </c>
      <c r="AT52">
        <v>723.85000647668505</v>
      </c>
      <c r="AU52">
        <v>71.491358664364</v>
      </c>
      <c r="AV52">
        <v>95.3218115524853</v>
      </c>
      <c r="AW52">
        <v>0.20903906042211701</v>
      </c>
      <c r="AX52" s="25">
        <f>MinuteWorkersFTE_PivotSource[[#This Row],[WeekdayShiftTargetMinutes]]/7</f>
        <v>10.213051237766285</v>
      </c>
      <c r="AY52" s="25">
        <f t="shared" si="0"/>
        <v>1</v>
      </c>
    </row>
    <row r="53" spans="1:51" x14ac:dyDescent="0.25">
      <c r="AA53" t="s">
        <v>54</v>
      </c>
      <c r="AB53" t="s">
        <v>527</v>
      </c>
      <c r="AC53" t="s">
        <v>530</v>
      </c>
      <c r="AD53" t="s">
        <v>8</v>
      </c>
      <c r="AE53">
        <v>0.75</v>
      </c>
      <c r="AF53">
        <v>5</v>
      </c>
      <c r="AG53" t="s">
        <v>105</v>
      </c>
      <c r="AH53" t="s">
        <v>4</v>
      </c>
      <c r="AI53">
        <v>1</v>
      </c>
      <c r="AJ53" t="s">
        <v>563</v>
      </c>
      <c r="AK53">
        <v>8</v>
      </c>
      <c r="AL53">
        <v>40.5</v>
      </c>
      <c r="AM53">
        <v>30.375</v>
      </c>
      <c r="AN53">
        <v>2431.8000000000002</v>
      </c>
      <c r="AO53">
        <v>1.2490747594374499E-2</v>
      </c>
      <c r="AP53">
        <v>0.19753086419753099</v>
      </c>
      <c r="AQ53">
        <v>4139.3496666666697</v>
      </c>
      <c r="AR53">
        <v>57950.895333333399</v>
      </c>
      <c r="AS53">
        <v>51.7035718911918</v>
      </c>
      <c r="AT53">
        <v>723.85000647668505</v>
      </c>
      <c r="AU53">
        <v>71.491358664364</v>
      </c>
      <c r="AV53">
        <v>95.3218115524853</v>
      </c>
      <c r="AW53">
        <v>0.20903906042211701</v>
      </c>
      <c r="AX53" s="25">
        <f>MinuteWorkersFTE_PivotSource[[#This Row],[WeekdayShiftTargetMinutes]]/7</f>
        <v>10.213051237766285</v>
      </c>
      <c r="AY53" s="25">
        <f t="shared" si="0"/>
        <v>1</v>
      </c>
    </row>
    <row r="54" spans="1:51" x14ac:dyDescent="0.25">
      <c r="AA54" t="s">
        <v>54</v>
      </c>
      <c r="AB54" t="s">
        <v>527</v>
      </c>
      <c r="AC54" t="s">
        <v>531</v>
      </c>
      <c r="AD54" t="s">
        <v>16</v>
      </c>
      <c r="AE54">
        <v>0.6</v>
      </c>
      <c r="AF54">
        <v>1</v>
      </c>
      <c r="AG54" t="s">
        <v>99</v>
      </c>
      <c r="AH54" t="s">
        <v>4</v>
      </c>
      <c r="AI54">
        <v>1</v>
      </c>
      <c r="AJ54" t="s">
        <v>551</v>
      </c>
      <c r="AK54">
        <v>21.5</v>
      </c>
      <c r="AL54">
        <v>107</v>
      </c>
      <c r="AM54">
        <v>64.2</v>
      </c>
      <c r="AN54">
        <v>2431.8000000000002</v>
      </c>
      <c r="AO54">
        <v>2.6400197384653299E-2</v>
      </c>
      <c r="AP54">
        <v>0.200934579439252</v>
      </c>
      <c r="AQ54">
        <v>4139.3496666666697</v>
      </c>
      <c r="AR54">
        <v>57950.895333333399</v>
      </c>
      <c r="AS54">
        <v>109.27964824409899</v>
      </c>
      <c r="AT54">
        <v>1529.91507541739</v>
      </c>
      <c r="AU54">
        <v>153.706421128382</v>
      </c>
      <c r="AV54">
        <v>256.17736854730401</v>
      </c>
      <c r="AW54">
        <v>0.56179247488443795</v>
      </c>
      <c r="AX54" s="25">
        <f>MinuteWorkersFTE_PivotSource[[#This Row],[WeekdayShiftTargetMinutes]]/7</f>
        <v>21.95806016119743</v>
      </c>
      <c r="AY54" s="25">
        <f t="shared" si="0"/>
        <v>1</v>
      </c>
    </row>
    <row r="55" spans="1:51" x14ac:dyDescent="0.25">
      <c r="AA55" t="s">
        <v>54</v>
      </c>
      <c r="AB55" t="s">
        <v>527</v>
      </c>
      <c r="AC55" t="s">
        <v>531</v>
      </c>
      <c r="AD55" t="s">
        <v>16</v>
      </c>
      <c r="AE55">
        <v>0.6</v>
      </c>
      <c r="AF55">
        <v>2</v>
      </c>
      <c r="AG55" t="s">
        <v>102</v>
      </c>
      <c r="AH55" t="s">
        <v>4</v>
      </c>
      <c r="AI55">
        <v>1</v>
      </c>
      <c r="AJ55" t="s">
        <v>554</v>
      </c>
      <c r="AK55">
        <v>14.5</v>
      </c>
      <c r="AL55">
        <v>107</v>
      </c>
      <c r="AM55">
        <v>64.2</v>
      </c>
      <c r="AN55">
        <v>2431.8000000000002</v>
      </c>
      <c r="AO55">
        <v>2.6400197384653299E-2</v>
      </c>
      <c r="AP55">
        <v>0.13551401869158899</v>
      </c>
      <c r="AQ55">
        <v>4139.3496666666697</v>
      </c>
      <c r="AR55">
        <v>57950.895333333399</v>
      </c>
      <c r="AS55">
        <v>109.27964824409899</v>
      </c>
      <c r="AT55">
        <v>1529.91507541739</v>
      </c>
      <c r="AU55">
        <v>103.662470063328</v>
      </c>
      <c r="AV55">
        <v>172.77078343887999</v>
      </c>
      <c r="AW55">
        <v>0.37888329701508699</v>
      </c>
      <c r="AX55" s="25">
        <f>MinuteWorkersFTE_PivotSource[[#This Row],[WeekdayShiftTargetMinutes]]/7</f>
        <v>14.808924294761143</v>
      </c>
      <c r="AY55" s="25">
        <f t="shared" si="0"/>
        <v>1</v>
      </c>
    </row>
    <row r="56" spans="1:51" x14ac:dyDescent="0.25">
      <c r="AA56" t="s">
        <v>54</v>
      </c>
      <c r="AB56" t="s">
        <v>527</v>
      </c>
      <c r="AC56" t="s">
        <v>531</v>
      </c>
      <c r="AD56" t="s">
        <v>16</v>
      </c>
      <c r="AE56">
        <v>0.6</v>
      </c>
      <c r="AF56">
        <v>3</v>
      </c>
      <c r="AG56" t="s">
        <v>103</v>
      </c>
      <c r="AH56" t="s">
        <v>4</v>
      </c>
      <c r="AI56">
        <v>1</v>
      </c>
      <c r="AJ56" t="s">
        <v>557</v>
      </c>
      <c r="AK56">
        <v>21</v>
      </c>
      <c r="AL56">
        <v>107</v>
      </c>
      <c r="AM56">
        <v>64.2</v>
      </c>
      <c r="AN56">
        <v>2431.8000000000002</v>
      </c>
      <c r="AO56">
        <v>2.6400197384653299E-2</v>
      </c>
      <c r="AP56">
        <v>0.19626168224299101</v>
      </c>
      <c r="AQ56">
        <v>4139.3496666666697</v>
      </c>
      <c r="AR56">
        <v>57950.895333333399</v>
      </c>
      <c r="AS56">
        <v>109.27964824409899</v>
      </c>
      <c r="AT56">
        <v>1529.91507541739</v>
      </c>
      <c r="AU56">
        <v>150.13185319516401</v>
      </c>
      <c r="AV56">
        <v>250.21975532527401</v>
      </c>
      <c r="AW56">
        <v>0.54872753360805704</v>
      </c>
      <c r="AX56" s="25">
        <f>MinuteWorkersFTE_PivotSource[[#This Row],[WeekdayShiftTargetMinutes]]/7</f>
        <v>21.447407599309145</v>
      </c>
      <c r="AY56" s="25">
        <f t="shared" si="0"/>
        <v>1</v>
      </c>
    </row>
    <row r="57" spans="1:51" x14ac:dyDescent="0.25">
      <c r="AA57" t="s">
        <v>54</v>
      </c>
      <c r="AB57" t="s">
        <v>527</v>
      </c>
      <c r="AC57" t="s">
        <v>531</v>
      </c>
      <c r="AD57" t="s">
        <v>16</v>
      </c>
      <c r="AE57">
        <v>0.6</v>
      </c>
      <c r="AF57">
        <v>4</v>
      </c>
      <c r="AG57" t="s">
        <v>101</v>
      </c>
      <c r="AH57" t="s">
        <v>4</v>
      </c>
      <c r="AI57">
        <v>1</v>
      </c>
      <c r="AJ57" t="s">
        <v>560</v>
      </c>
      <c r="AK57">
        <v>14</v>
      </c>
      <c r="AL57">
        <v>107</v>
      </c>
      <c r="AM57">
        <v>64.2</v>
      </c>
      <c r="AN57">
        <v>2431.8000000000002</v>
      </c>
      <c r="AO57">
        <v>2.6400197384653299E-2</v>
      </c>
      <c r="AP57">
        <v>0.13084112149532701</v>
      </c>
      <c r="AQ57">
        <v>4139.3496666666697</v>
      </c>
      <c r="AR57">
        <v>57950.895333333399</v>
      </c>
      <c r="AS57">
        <v>109.27964824409899</v>
      </c>
      <c r="AT57">
        <v>1529.91507541739</v>
      </c>
      <c r="AU57">
        <v>100.087902130109</v>
      </c>
      <c r="AV57">
        <v>166.81317021684899</v>
      </c>
      <c r="AW57">
        <v>0.36581835573870403</v>
      </c>
      <c r="AX57" s="25">
        <f>MinuteWorkersFTE_PivotSource[[#This Row],[WeekdayShiftTargetMinutes]]/7</f>
        <v>14.298271732872715</v>
      </c>
      <c r="AY57" s="25">
        <f t="shared" si="0"/>
        <v>1</v>
      </c>
    </row>
    <row r="58" spans="1:51" x14ac:dyDescent="0.25">
      <c r="AA58" t="s">
        <v>54</v>
      </c>
      <c r="AB58" t="s">
        <v>527</v>
      </c>
      <c r="AC58" t="s">
        <v>531</v>
      </c>
      <c r="AD58" t="s">
        <v>16</v>
      </c>
      <c r="AE58">
        <v>0.6</v>
      </c>
      <c r="AF58">
        <v>5</v>
      </c>
      <c r="AG58" t="s">
        <v>105</v>
      </c>
      <c r="AH58" t="s">
        <v>4</v>
      </c>
      <c r="AI58">
        <v>1</v>
      </c>
      <c r="AJ58" t="s">
        <v>563</v>
      </c>
      <c r="AK58">
        <v>21</v>
      </c>
      <c r="AL58">
        <v>107</v>
      </c>
      <c r="AM58">
        <v>64.2</v>
      </c>
      <c r="AN58">
        <v>2431.8000000000002</v>
      </c>
      <c r="AO58">
        <v>2.6400197384653299E-2</v>
      </c>
      <c r="AP58">
        <v>0.19626168224299101</v>
      </c>
      <c r="AQ58">
        <v>4139.3496666666697</v>
      </c>
      <c r="AR58">
        <v>57950.895333333399</v>
      </c>
      <c r="AS58">
        <v>109.27964824409899</v>
      </c>
      <c r="AT58">
        <v>1529.91507541739</v>
      </c>
      <c r="AU58">
        <v>150.13185319516401</v>
      </c>
      <c r="AV58">
        <v>250.21975532527401</v>
      </c>
      <c r="AW58">
        <v>0.54872753360805704</v>
      </c>
      <c r="AX58" s="25">
        <f>MinuteWorkersFTE_PivotSource[[#This Row],[WeekdayShiftTargetMinutes]]/7</f>
        <v>21.447407599309145</v>
      </c>
      <c r="AY58" s="25">
        <f t="shared" si="0"/>
        <v>1</v>
      </c>
    </row>
    <row r="59" spans="1:51" x14ac:dyDescent="0.25">
      <c r="AA59" t="s">
        <v>54</v>
      </c>
      <c r="AB59" t="s">
        <v>527</v>
      </c>
      <c r="AC59" t="s">
        <v>531</v>
      </c>
      <c r="AD59" t="s">
        <v>16</v>
      </c>
      <c r="AE59">
        <v>0.6</v>
      </c>
      <c r="AF59">
        <v>6</v>
      </c>
      <c r="AG59" t="s">
        <v>113</v>
      </c>
      <c r="AH59" t="s">
        <v>4</v>
      </c>
      <c r="AI59">
        <v>1</v>
      </c>
      <c r="AJ59" t="s">
        <v>566</v>
      </c>
      <c r="AK59">
        <v>7.5</v>
      </c>
      <c r="AL59">
        <v>107</v>
      </c>
      <c r="AM59">
        <v>64.2</v>
      </c>
      <c r="AN59">
        <v>2431.8000000000002</v>
      </c>
      <c r="AO59">
        <v>2.6400197384653299E-2</v>
      </c>
      <c r="AP59">
        <v>7.00934579439252E-2</v>
      </c>
      <c r="AQ59">
        <v>4139.3496666666697</v>
      </c>
      <c r="AR59">
        <v>57950.895333333399</v>
      </c>
      <c r="AS59">
        <v>109.27964824409899</v>
      </c>
      <c r="AT59">
        <v>1529.91507541739</v>
      </c>
      <c r="AU59">
        <v>53.618518998272897</v>
      </c>
      <c r="AV59">
        <v>89.364198330454897</v>
      </c>
      <c r="AW59">
        <v>0.19597411914573401</v>
      </c>
      <c r="AX59" s="25">
        <f>MinuteWorkersFTE_PivotSource[[#This Row],[WeekdayShiftTargetMinutes]]/7</f>
        <v>7.6597884283247</v>
      </c>
      <c r="AY59" s="25">
        <f t="shared" si="0"/>
        <v>1</v>
      </c>
    </row>
    <row r="60" spans="1:51" x14ac:dyDescent="0.25">
      <c r="AA60" t="s">
        <v>54</v>
      </c>
      <c r="AB60" t="s">
        <v>527</v>
      </c>
      <c r="AC60" t="s">
        <v>531</v>
      </c>
      <c r="AD60" t="s">
        <v>16</v>
      </c>
      <c r="AE60">
        <v>0.6</v>
      </c>
      <c r="AF60">
        <v>7</v>
      </c>
      <c r="AG60" t="s">
        <v>114</v>
      </c>
      <c r="AH60" t="s">
        <v>4</v>
      </c>
      <c r="AI60">
        <v>1</v>
      </c>
      <c r="AJ60" t="s">
        <v>569</v>
      </c>
      <c r="AK60">
        <v>7.5</v>
      </c>
      <c r="AL60">
        <v>107</v>
      </c>
      <c r="AM60">
        <v>64.2</v>
      </c>
      <c r="AN60">
        <v>2431.8000000000002</v>
      </c>
      <c r="AO60">
        <v>2.6400197384653299E-2</v>
      </c>
      <c r="AP60">
        <v>7.00934579439252E-2</v>
      </c>
      <c r="AQ60">
        <v>4139.3496666666697</v>
      </c>
      <c r="AR60">
        <v>57950.895333333399</v>
      </c>
      <c r="AS60">
        <v>109.27964824409899</v>
      </c>
      <c r="AT60">
        <v>1529.91507541739</v>
      </c>
      <c r="AU60">
        <v>53.618518998272897</v>
      </c>
      <c r="AV60">
        <v>89.364198330454897</v>
      </c>
      <c r="AW60">
        <v>0.19597411914573401</v>
      </c>
      <c r="AX60" s="25">
        <f>MinuteWorkersFTE_PivotSource[[#This Row],[WeekdayShiftTargetMinutes]]/7</f>
        <v>7.6597884283247</v>
      </c>
      <c r="AY60" s="25">
        <f t="shared" si="0"/>
        <v>1</v>
      </c>
    </row>
    <row r="61" spans="1:51" x14ac:dyDescent="0.25">
      <c r="AA61" t="s">
        <v>54</v>
      </c>
      <c r="AB61" t="s">
        <v>8</v>
      </c>
      <c r="AC61" t="s">
        <v>8</v>
      </c>
      <c r="AD61" t="s">
        <v>8</v>
      </c>
      <c r="AE61">
        <v>1</v>
      </c>
      <c r="AF61">
        <v>1</v>
      </c>
      <c r="AG61" t="s">
        <v>99</v>
      </c>
      <c r="AH61" t="s">
        <v>4</v>
      </c>
      <c r="AI61">
        <v>1</v>
      </c>
      <c r="AJ61" t="s">
        <v>551</v>
      </c>
      <c r="AK61">
        <v>33.25</v>
      </c>
      <c r="AL61">
        <v>471.5</v>
      </c>
      <c r="AM61">
        <v>471.5</v>
      </c>
      <c r="AN61">
        <v>471.5</v>
      </c>
      <c r="AO61">
        <v>1</v>
      </c>
      <c r="AP61">
        <v>7.0519618239660603E-2</v>
      </c>
      <c r="AQ61">
        <v>1041.117</v>
      </c>
      <c r="AR61">
        <v>14575.638000000001</v>
      </c>
      <c r="AS61">
        <v>1041.117</v>
      </c>
      <c r="AT61">
        <v>14575.638000000001</v>
      </c>
      <c r="AU61">
        <v>513.93421367974497</v>
      </c>
      <c r="AV61">
        <v>513.93421367974497</v>
      </c>
      <c r="AW61">
        <v>1.1270487142099701</v>
      </c>
      <c r="AX61" s="25">
        <f>MinuteWorkersFTE_PivotSource[[#This Row],[WeekdayShiftTargetMinutes]]/7</f>
        <v>73.419173382820716</v>
      </c>
      <c r="AY61" s="25">
        <f t="shared" si="0"/>
        <v>1</v>
      </c>
    </row>
    <row r="62" spans="1:51" x14ac:dyDescent="0.25">
      <c r="AA62" t="s">
        <v>54</v>
      </c>
      <c r="AB62" t="s">
        <v>8</v>
      </c>
      <c r="AC62" t="s">
        <v>8</v>
      </c>
      <c r="AD62" t="s">
        <v>8</v>
      </c>
      <c r="AE62">
        <v>1</v>
      </c>
      <c r="AF62">
        <v>1</v>
      </c>
      <c r="AG62" t="s">
        <v>99</v>
      </c>
      <c r="AH62" t="s">
        <v>5</v>
      </c>
      <c r="AI62">
        <v>2</v>
      </c>
      <c r="AJ62" t="s">
        <v>552</v>
      </c>
      <c r="AK62">
        <v>25.5</v>
      </c>
      <c r="AL62">
        <v>471.5</v>
      </c>
      <c r="AM62">
        <v>471.5</v>
      </c>
      <c r="AN62">
        <v>471.5</v>
      </c>
      <c r="AO62">
        <v>1</v>
      </c>
      <c r="AP62">
        <v>5.4082714740190899E-2</v>
      </c>
      <c r="AQ62">
        <v>1041.117</v>
      </c>
      <c r="AR62">
        <v>14575.638000000001</v>
      </c>
      <c r="AS62">
        <v>1041.117</v>
      </c>
      <c r="AT62">
        <v>14575.638000000001</v>
      </c>
      <c r="AU62">
        <v>394.14503605514301</v>
      </c>
      <c r="AV62">
        <v>394.14503605514301</v>
      </c>
      <c r="AW62">
        <v>0.86435314924373496</v>
      </c>
      <c r="AX62" s="25">
        <f>MinuteWorkersFTE_PivotSource[[#This Row],[WeekdayShiftTargetMinutes]]/7</f>
        <v>56.306433722163284</v>
      </c>
      <c r="AY62" s="25">
        <f t="shared" si="0"/>
        <v>1</v>
      </c>
    </row>
    <row r="63" spans="1:51" x14ac:dyDescent="0.25">
      <c r="AA63" t="s">
        <v>54</v>
      </c>
      <c r="AB63" t="s">
        <v>8</v>
      </c>
      <c r="AC63" t="s">
        <v>8</v>
      </c>
      <c r="AD63" t="s">
        <v>8</v>
      </c>
      <c r="AE63">
        <v>1</v>
      </c>
      <c r="AF63">
        <v>1</v>
      </c>
      <c r="AG63" t="s">
        <v>99</v>
      </c>
      <c r="AH63" t="s">
        <v>31</v>
      </c>
      <c r="AI63">
        <v>3</v>
      </c>
      <c r="AJ63" t="s">
        <v>553</v>
      </c>
      <c r="AK63">
        <v>8.5</v>
      </c>
      <c r="AL63">
        <v>471.5</v>
      </c>
      <c r="AM63">
        <v>471.5</v>
      </c>
      <c r="AN63">
        <v>471.5</v>
      </c>
      <c r="AO63">
        <v>1</v>
      </c>
      <c r="AP63">
        <v>1.80275715800636E-2</v>
      </c>
      <c r="AQ63">
        <v>1041.117</v>
      </c>
      <c r="AR63">
        <v>14575.638000000001</v>
      </c>
      <c r="AS63">
        <v>1041.117</v>
      </c>
      <c r="AT63">
        <v>14575.638000000001</v>
      </c>
      <c r="AU63">
        <v>131.381678685048</v>
      </c>
      <c r="AV63">
        <v>131.381678685048</v>
      </c>
      <c r="AW63">
        <v>0.28811771641457801</v>
      </c>
      <c r="AX63" s="25">
        <f>MinuteWorkersFTE_PivotSource[[#This Row],[WeekdayShiftTargetMinutes]]/7</f>
        <v>18.768811240721142</v>
      </c>
      <c r="AY63" s="25">
        <f t="shared" si="0"/>
        <v>1</v>
      </c>
    </row>
    <row r="64" spans="1:51" x14ac:dyDescent="0.25">
      <c r="AA64" t="s">
        <v>54</v>
      </c>
      <c r="AB64" t="s">
        <v>8</v>
      </c>
      <c r="AC64" t="s">
        <v>8</v>
      </c>
      <c r="AD64" t="s">
        <v>8</v>
      </c>
      <c r="AE64">
        <v>1</v>
      </c>
      <c r="AF64">
        <v>2</v>
      </c>
      <c r="AG64" t="s">
        <v>102</v>
      </c>
      <c r="AH64" t="s">
        <v>4</v>
      </c>
      <c r="AI64">
        <v>1</v>
      </c>
      <c r="AJ64" t="s">
        <v>554</v>
      </c>
      <c r="AK64">
        <v>45.75</v>
      </c>
      <c r="AL64">
        <v>471.5</v>
      </c>
      <c r="AM64">
        <v>471.5</v>
      </c>
      <c r="AN64">
        <v>471.5</v>
      </c>
      <c r="AO64">
        <v>1</v>
      </c>
      <c r="AP64">
        <v>9.7030752916224802E-2</v>
      </c>
      <c r="AQ64">
        <v>1041.117</v>
      </c>
      <c r="AR64">
        <v>14575.638000000001</v>
      </c>
      <c r="AS64">
        <v>1041.117</v>
      </c>
      <c r="AT64">
        <v>14575.638000000001</v>
      </c>
      <c r="AU64">
        <v>707.14256468716803</v>
      </c>
      <c r="AV64">
        <v>707.14256468716803</v>
      </c>
      <c r="AW64">
        <v>1.55075123834905</v>
      </c>
      <c r="AX64" s="25">
        <f>MinuteWorkersFTE_PivotSource[[#This Row],[WeekdayShiftTargetMinutes]]/7</f>
        <v>101.02036638388115</v>
      </c>
      <c r="AY64" s="25">
        <f t="shared" si="0"/>
        <v>1</v>
      </c>
    </row>
    <row r="65" spans="27:51" x14ac:dyDescent="0.25">
      <c r="AA65" t="s">
        <v>54</v>
      </c>
      <c r="AB65" t="s">
        <v>8</v>
      </c>
      <c r="AC65" t="s">
        <v>8</v>
      </c>
      <c r="AD65" t="s">
        <v>8</v>
      </c>
      <c r="AE65">
        <v>1</v>
      </c>
      <c r="AF65">
        <v>2</v>
      </c>
      <c r="AG65" t="s">
        <v>102</v>
      </c>
      <c r="AH65" t="s">
        <v>5</v>
      </c>
      <c r="AI65">
        <v>2</v>
      </c>
      <c r="AJ65" t="s">
        <v>555</v>
      </c>
      <c r="AK65">
        <v>25.5</v>
      </c>
      <c r="AL65">
        <v>471.5</v>
      </c>
      <c r="AM65">
        <v>471.5</v>
      </c>
      <c r="AN65">
        <v>471.5</v>
      </c>
      <c r="AO65">
        <v>1</v>
      </c>
      <c r="AP65">
        <v>5.4082714740190899E-2</v>
      </c>
      <c r="AQ65">
        <v>1041.117</v>
      </c>
      <c r="AR65">
        <v>14575.638000000001</v>
      </c>
      <c r="AS65">
        <v>1041.117</v>
      </c>
      <c r="AT65">
        <v>14575.638000000001</v>
      </c>
      <c r="AU65">
        <v>394.14503605514301</v>
      </c>
      <c r="AV65">
        <v>394.14503605514301</v>
      </c>
      <c r="AW65">
        <v>0.86435314924373496</v>
      </c>
      <c r="AX65" s="25">
        <f>MinuteWorkersFTE_PivotSource[[#This Row],[WeekdayShiftTargetMinutes]]/7</f>
        <v>56.306433722163284</v>
      </c>
      <c r="AY65" s="25">
        <f t="shared" si="0"/>
        <v>1</v>
      </c>
    </row>
    <row r="66" spans="27:51" x14ac:dyDescent="0.25">
      <c r="AA66" t="s">
        <v>54</v>
      </c>
      <c r="AB66" t="s">
        <v>8</v>
      </c>
      <c r="AC66" t="s">
        <v>8</v>
      </c>
      <c r="AD66" t="s">
        <v>8</v>
      </c>
      <c r="AE66">
        <v>1</v>
      </c>
      <c r="AF66">
        <v>2</v>
      </c>
      <c r="AG66" t="s">
        <v>102</v>
      </c>
      <c r="AH66" t="s">
        <v>31</v>
      </c>
      <c r="AI66">
        <v>3</v>
      </c>
      <c r="AJ66" t="s">
        <v>556</v>
      </c>
      <c r="AK66">
        <v>8.5</v>
      </c>
      <c r="AL66">
        <v>471.5</v>
      </c>
      <c r="AM66">
        <v>471.5</v>
      </c>
      <c r="AN66">
        <v>471.5</v>
      </c>
      <c r="AO66">
        <v>1</v>
      </c>
      <c r="AP66">
        <v>1.80275715800636E-2</v>
      </c>
      <c r="AQ66">
        <v>1041.117</v>
      </c>
      <c r="AR66">
        <v>14575.638000000001</v>
      </c>
      <c r="AS66">
        <v>1041.117</v>
      </c>
      <c r="AT66">
        <v>14575.638000000001</v>
      </c>
      <c r="AU66">
        <v>131.381678685048</v>
      </c>
      <c r="AV66">
        <v>131.381678685048</v>
      </c>
      <c r="AW66">
        <v>0.28811771641457801</v>
      </c>
      <c r="AX66" s="25">
        <f>MinuteWorkersFTE_PivotSource[[#This Row],[WeekdayShiftTargetMinutes]]/7</f>
        <v>18.768811240721142</v>
      </c>
      <c r="AY66" s="25">
        <f t="shared" ref="AY66:AY129" si="1">SUBTOTAL(103,AA66)</f>
        <v>1</v>
      </c>
    </row>
    <row r="67" spans="27:51" x14ac:dyDescent="0.25">
      <c r="AA67" t="s">
        <v>54</v>
      </c>
      <c r="AB67" t="s">
        <v>8</v>
      </c>
      <c r="AC67" t="s">
        <v>8</v>
      </c>
      <c r="AD67" t="s">
        <v>8</v>
      </c>
      <c r="AE67">
        <v>1</v>
      </c>
      <c r="AF67">
        <v>3</v>
      </c>
      <c r="AG67" t="s">
        <v>103</v>
      </c>
      <c r="AH67" t="s">
        <v>4</v>
      </c>
      <c r="AI67">
        <v>1</v>
      </c>
      <c r="AJ67" t="s">
        <v>557</v>
      </c>
      <c r="AK67">
        <v>37.25</v>
      </c>
      <c r="AL67">
        <v>471.5</v>
      </c>
      <c r="AM67">
        <v>471.5</v>
      </c>
      <c r="AN67">
        <v>471.5</v>
      </c>
      <c r="AO67">
        <v>1</v>
      </c>
      <c r="AP67">
        <v>7.9003181336161202E-2</v>
      </c>
      <c r="AQ67">
        <v>1041.117</v>
      </c>
      <c r="AR67">
        <v>14575.638000000001</v>
      </c>
      <c r="AS67">
        <v>1041.117</v>
      </c>
      <c r="AT67">
        <v>14575.638000000001</v>
      </c>
      <c r="AU67">
        <v>575.76088600212097</v>
      </c>
      <c r="AV67">
        <v>575.76088600212097</v>
      </c>
      <c r="AW67">
        <v>1.26263352193448</v>
      </c>
      <c r="AX67" s="25">
        <f>MinuteWorkersFTE_PivotSource[[#This Row],[WeekdayShiftTargetMinutes]]/7</f>
        <v>82.251555143160132</v>
      </c>
      <c r="AY67" s="25">
        <f t="shared" si="1"/>
        <v>1</v>
      </c>
    </row>
    <row r="68" spans="27:51" x14ac:dyDescent="0.25">
      <c r="AA68" t="s">
        <v>54</v>
      </c>
      <c r="AB68" t="s">
        <v>8</v>
      </c>
      <c r="AC68" t="s">
        <v>8</v>
      </c>
      <c r="AD68" t="s">
        <v>8</v>
      </c>
      <c r="AE68">
        <v>1</v>
      </c>
      <c r="AF68">
        <v>3</v>
      </c>
      <c r="AG68" t="s">
        <v>103</v>
      </c>
      <c r="AH68" t="s">
        <v>5</v>
      </c>
      <c r="AI68">
        <v>2</v>
      </c>
      <c r="AJ68" t="s">
        <v>558</v>
      </c>
      <c r="AK68">
        <v>23.25</v>
      </c>
      <c r="AL68">
        <v>471.5</v>
      </c>
      <c r="AM68">
        <v>471.5</v>
      </c>
      <c r="AN68">
        <v>471.5</v>
      </c>
      <c r="AO68">
        <v>1</v>
      </c>
      <c r="AP68">
        <v>4.9310710498409301E-2</v>
      </c>
      <c r="AQ68">
        <v>1041.117</v>
      </c>
      <c r="AR68">
        <v>14575.638000000001</v>
      </c>
      <c r="AS68">
        <v>1041.117</v>
      </c>
      <c r="AT68">
        <v>14575.638000000001</v>
      </c>
      <c r="AU68">
        <v>359.36753287380702</v>
      </c>
      <c r="AV68">
        <v>359.36753287380702</v>
      </c>
      <c r="AW68">
        <v>0.78808669489869898</v>
      </c>
      <c r="AX68" s="25">
        <f>MinuteWorkersFTE_PivotSource[[#This Row],[WeekdayShiftTargetMinutes]]/7</f>
        <v>51.338218981972432</v>
      </c>
      <c r="AY68" s="25">
        <f t="shared" si="1"/>
        <v>1</v>
      </c>
    </row>
    <row r="69" spans="27:51" x14ac:dyDescent="0.25">
      <c r="AA69" t="s">
        <v>54</v>
      </c>
      <c r="AB69" t="s">
        <v>8</v>
      </c>
      <c r="AC69" t="s">
        <v>8</v>
      </c>
      <c r="AD69" t="s">
        <v>8</v>
      </c>
      <c r="AE69">
        <v>1</v>
      </c>
      <c r="AF69">
        <v>3</v>
      </c>
      <c r="AG69" t="s">
        <v>103</v>
      </c>
      <c r="AH69" t="s">
        <v>31</v>
      </c>
      <c r="AI69">
        <v>3</v>
      </c>
      <c r="AJ69" t="s">
        <v>559</v>
      </c>
      <c r="AK69">
        <v>8.5</v>
      </c>
      <c r="AL69">
        <v>471.5</v>
      </c>
      <c r="AM69">
        <v>471.5</v>
      </c>
      <c r="AN69">
        <v>471.5</v>
      </c>
      <c r="AO69">
        <v>1</v>
      </c>
      <c r="AP69">
        <v>1.80275715800636E-2</v>
      </c>
      <c r="AQ69">
        <v>1041.117</v>
      </c>
      <c r="AR69">
        <v>14575.638000000001</v>
      </c>
      <c r="AS69">
        <v>1041.117</v>
      </c>
      <c r="AT69">
        <v>14575.638000000001</v>
      </c>
      <c r="AU69">
        <v>131.381678685048</v>
      </c>
      <c r="AV69">
        <v>131.381678685048</v>
      </c>
      <c r="AW69">
        <v>0.28811771641457801</v>
      </c>
      <c r="AX69" s="25">
        <f>MinuteWorkersFTE_PivotSource[[#This Row],[WeekdayShiftTargetMinutes]]/7</f>
        <v>18.768811240721142</v>
      </c>
      <c r="AY69" s="25">
        <f t="shared" si="1"/>
        <v>1</v>
      </c>
    </row>
    <row r="70" spans="27:51" x14ac:dyDescent="0.25">
      <c r="AA70" t="s">
        <v>54</v>
      </c>
      <c r="AB70" t="s">
        <v>8</v>
      </c>
      <c r="AC70" t="s">
        <v>8</v>
      </c>
      <c r="AD70" t="s">
        <v>8</v>
      </c>
      <c r="AE70">
        <v>1</v>
      </c>
      <c r="AF70">
        <v>4</v>
      </c>
      <c r="AG70" t="s">
        <v>101</v>
      </c>
      <c r="AH70" t="s">
        <v>4</v>
      </c>
      <c r="AI70">
        <v>1</v>
      </c>
      <c r="AJ70" t="s">
        <v>560</v>
      </c>
      <c r="AK70">
        <v>41.75</v>
      </c>
      <c r="AL70">
        <v>471.5</v>
      </c>
      <c r="AM70">
        <v>471.5</v>
      </c>
      <c r="AN70">
        <v>471.5</v>
      </c>
      <c r="AO70">
        <v>1</v>
      </c>
      <c r="AP70">
        <v>8.8547189819724301E-2</v>
      </c>
      <c r="AQ70">
        <v>1041.117</v>
      </c>
      <c r="AR70">
        <v>14575.638000000001</v>
      </c>
      <c r="AS70">
        <v>1041.117</v>
      </c>
      <c r="AT70">
        <v>14575.638000000001</v>
      </c>
      <c r="AU70">
        <v>645.31589236479294</v>
      </c>
      <c r="AV70">
        <v>645.31589236479294</v>
      </c>
      <c r="AW70">
        <v>1.4151664306245499</v>
      </c>
      <c r="AX70" s="25">
        <f>MinuteWorkersFTE_PivotSource[[#This Row],[WeekdayShiftTargetMinutes]]/7</f>
        <v>92.187984623541851</v>
      </c>
      <c r="AY70" s="25">
        <f t="shared" si="1"/>
        <v>1</v>
      </c>
    </row>
    <row r="71" spans="27:51" x14ac:dyDescent="0.25">
      <c r="AA71" t="s">
        <v>54</v>
      </c>
      <c r="AB71" t="s">
        <v>8</v>
      </c>
      <c r="AC71" t="s">
        <v>8</v>
      </c>
      <c r="AD71" t="s">
        <v>8</v>
      </c>
      <c r="AE71">
        <v>1</v>
      </c>
      <c r="AF71">
        <v>4</v>
      </c>
      <c r="AG71" t="s">
        <v>101</v>
      </c>
      <c r="AH71" t="s">
        <v>5</v>
      </c>
      <c r="AI71">
        <v>2</v>
      </c>
      <c r="AJ71" t="s">
        <v>561</v>
      </c>
      <c r="AK71">
        <v>26</v>
      </c>
      <c r="AL71">
        <v>471.5</v>
      </c>
      <c r="AM71">
        <v>471.5</v>
      </c>
      <c r="AN71">
        <v>471.5</v>
      </c>
      <c r="AO71">
        <v>1</v>
      </c>
      <c r="AP71">
        <v>5.5143160127253399E-2</v>
      </c>
      <c r="AQ71">
        <v>1041.117</v>
      </c>
      <c r="AR71">
        <v>14575.638000000001</v>
      </c>
      <c r="AS71">
        <v>1041.117</v>
      </c>
      <c r="AT71">
        <v>14575.638000000001</v>
      </c>
      <c r="AU71">
        <v>401.87337009544001</v>
      </c>
      <c r="AV71">
        <v>401.87337009544001</v>
      </c>
      <c r="AW71">
        <v>0.88130125020929795</v>
      </c>
      <c r="AX71" s="25">
        <f>MinuteWorkersFTE_PivotSource[[#This Row],[WeekdayShiftTargetMinutes]]/7</f>
        <v>57.410481442205715</v>
      </c>
      <c r="AY71" s="25">
        <f t="shared" si="1"/>
        <v>1</v>
      </c>
    </row>
    <row r="72" spans="27:51" x14ac:dyDescent="0.25">
      <c r="AA72" t="s">
        <v>54</v>
      </c>
      <c r="AB72" t="s">
        <v>8</v>
      </c>
      <c r="AC72" t="s">
        <v>8</v>
      </c>
      <c r="AD72" t="s">
        <v>8</v>
      </c>
      <c r="AE72">
        <v>1</v>
      </c>
      <c r="AF72">
        <v>4</v>
      </c>
      <c r="AG72" t="s">
        <v>101</v>
      </c>
      <c r="AH72" t="s">
        <v>31</v>
      </c>
      <c r="AI72">
        <v>3</v>
      </c>
      <c r="AJ72" t="s">
        <v>562</v>
      </c>
      <c r="AK72">
        <v>8.5</v>
      </c>
      <c r="AL72">
        <v>471.5</v>
      </c>
      <c r="AM72">
        <v>471.5</v>
      </c>
      <c r="AN72">
        <v>471.5</v>
      </c>
      <c r="AO72">
        <v>1</v>
      </c>
      <c r="AP72">
        <v>1.80275715800636E-2</v>
      </c>
      <c r="AQ72">
        <v>1041.117</v>
      </c>
      <c r="AR72">
        <v>14575.638000000001</v>
      </c>
      <c r="AS72">
        <v>1041.117</v>
      </c>
      <c r="AT72">
        <v>14575.638000000001</v>
      </c>
      <c r="AU72">
        <v>131.381678685048</v>
      </c>
      <c r="AV72">
        <v>131.381678685048</v>
      </c>
      <c r="AW72">
        <v>0.28811771641457801</v>
      </c>
      <c r="AX72" s="25">
        <f>MinuteWorkersFTE_PivotSource[[#This Row],[WeekdayShiftTargetMinutes]]/7</f>
        <v>18.768811240721142</v>
      </c>
      <c r="AY72" s="25">
        <f t="shared" si="1"/>
        <v>1</v>
      </c>
    </row>
    <row r="73" spans="27:51" x14ac:dyDescent="0.25">
      <c r="AA73" t="s">
        <v>54</v>
      </c>
      <c r="AB73" t="s">
        <v>8</v>
      </c>
      <c r="AC73" t="s">
        <v>8</v>
      </c>
      <c r="AD73" t="s">
        <v>8</v>
      </c>
      <c r="AE73">
        <v>1</v>
      </c>
      <c r="AF73">
        <v>5</v>
      </c>
      <c r="AG73" t="s">
        <v>105</v>
      </c>
      <c r="AH73" t="s">
        <v>4</v>
      </c>
      <c r="AI73">
        <v>1</v>
      </c>
      <c r="AJ73" t="s">
        <v>563</v>
      </c>
      <c r="AK73">
        <v>33.25</v>
      </c>
      <c r="AL73">
        <v>471.5</v>
      </c>
      <c r="AM73">
        <v>471.5</v>
      </c>
      <c r="AN73">
        <v>471.5</v>
      </c>
      <c r="AO73">
        <v>1</v>
      </c>
      <c r="AP73">
        <v>7.0519618239660603E-2</v>
      </c>
      <c r="AQ73">
        <v>1041.117</v>
      </c>
      <c r="AR73">
        <v>14575.638000000001</v>
      </c>
      <c r="AS73">
        <v>1041.117</v>
      </c>
      <c r="AT73">
        <v>14575.638000000001</v>
      </c>
      <c r="AU73">
        <v>513.93421367974497</v>
      </c>
      <c r="AV73">
        <v>513.93421367974497</v>
      </c>
      <c r="AW73">
        <v>1.1270487142099701</v>
      </c>
      <c r="AX73" s="25">
        <f>MinuteWorkersFTE_PivotSource[[#This Row],[WeekdayShiftTargetMinutes]]/7</f>
        <v>73.419173382820716</v>
      </c>
      <c r="AY73" s="25">
        <f t="shared" si="1"/>
        <v>1</v>
      </c>
    </row>
    <row r="74" spans="27:51" x14ac:dyDescent="0.25">
      <c r="AA74" t="s">
        <v>54</v>
      </c>
      <c r="AB74" t="s">
        <v>8</v>
      </c>
      <c r="AC74" t="s">
        <v>8</v>
      </c>
      <c r="AD74" t="s">
        <v>8</v>
      </c>
      <c r="AE74">
        <v>1</v>
      </c>
      <c r="AF74">
        <v>5</v>
      </c>
      <c r="AG74" t="s">
        <v>105</v>
      </c>
      <c r="AH74" t="s">
        <v>5</v>
      </c>
      <c r="AI74">
        <v>2</v>
      </c>
      <c r="AJ74" t="s">
        <v>564</v>
      </c>
      <c r="AK74">
        <v>17</v>
      </c>
      <c r="AL74">
        <v>471.5</v>
      </c>
      <c r="AM74">
        <v>471.5</v>
      </c>
      <c r="AN74">
        <v>471.5</v>
      </c>
      <c r="AO74">
        <v>1</v>
      </c>
      <c r="AP74">
        <v>3.6055143160127298E-2</v>
      </c>
      <c r="AQ74">
        <v>1041.117</v>
      </c>
      <c r="AR74">
        <v>14575.638000000001</v>
      </c>
      <c r="AS74">
        <v>1041.117</v>
      </c>
      <c r="AT74">
        <v>14575.638000000001</v>
      </c>
      <c r="AU74">
        <v>262.763357370096</v>
      </c>
      <c r="AV74">
        <v>262.763357370096</v>
      </c>
      <c r="AW74">
        <v>0.57623543282915701</v>
      </c>
      <c r="AX74" s="25">
        <f>MinuteWorkersFTE_PivotSource[[#This Row],[WeekdayShiftTargetMinutes]]/7</f>
        <v>37.537622481442284</v>
      </c>
      <c r="AY74" s="25">
        <f t="shared" si="1"/>
        <v>1</v>
      </c>
    </row>
    <row r="75" spans="27:51" x14ac:dyDescent="0.25">
      <c r="AA75" t="s">
        <v>54</v>
      </c>
      <c r="AB75" t="s">
        <v>8</v>
      </c>
      <c r="AC75" t="s">
        <v>8</v>
      </c>
      <c r="AD75" t="s">
        <v>8</v>
      </c>
      <c r="AE75">
        <v>1</v>
      </c>
      <c r="AF75">
        <v>5</v>
      </c>
      <c r="AG75" t="s">
        <v>105</v>
      </c>
      <c r="AH75" t="s">
        <v>31</v>
      </c>
      <c r="AI75">
        <v>3</v>
      </c>
      <c r="AJ75" t="s">
        <v>565</v>
      </c>
      <c r="AK75">
        <v>8.5</v>
      </c>
      <c r="AL75">
        <v>471.5</v>
      </c>
      <c r="AM75">
        <v>471.5</v>
      </c>
      <c r="AN75">
        <v>471.5</v>
      </c>
      <c r="AO75">
        <v>1</v>
      </c>
      <c r="AP75">
        <v>1.80275715800636E-2</v>
      </c>
      <c r="AQ75">
        <v>1041.117</v>
      </c>
      <c r="AR75">
        <v>14575.638000000001</v>
      </c>
      <c r="AS75">
        <v>1041.117</v>
      </c>
      <c r="AT75">
        <v>14575.638000000001</v>
      </c>
      <c r="AU75">
        <v>131.381678685048</v>
      </c>
      <c r="AV75">
        <v>131.381678685048</v>
      </c>
      <c r="AW75">
        <v>0.28811771641457801</v>
      </c>
      <c r="AX75" s="25">
        <f>MinuteWorkersFTE_PivotSource[[#This Row],[WeekdayShiftTargetMinutes]]/7</f>
        <v>18.768811240721142</v>
      </c>
      <c r="AY75" s="25">
        <f t="shared" si="1"/>
        <v>1</v>
      </c>
    </row>
    <row r="76" spans="27:51" x14ac:dyDescent="0.25">
      <c r="AA76" t="s">
        <v>54</v>
      </c>
      <c r="AB76" t="s">
        <v>8</v>
      </c>
      <c r="AC76" t="s">
        <v>8</v>
      </c>
      <c r="AD76" t="s">
        <v>8</v>
      </c>
      <c r="AE76">
        <v>1</v>
      </c>
      <c r="AF76">
        <v>6</v>
      </c>
      <c r="AG76" t="s">
        <v>113</v>
      </c>
      <c r="AH76" t="s">
        <v>4</v>
      </c>
      <c r="AI76">
        <v>1</v>
      </c>
      <c r="AJ76" t="s">
        <v>566</v>
      </c>
      <c r="AK76">
        <v>31.75</v>
      </c>
      <c r="AL76">
        <v>471.5</v>
      </c>
      <c r="AM76">
        <v>471.5</v>
      </c>
      <c r="AN76">
        <v>471.5</v>
      </c>
      <c r="AO76">
        <v>1</v>
      </c>
      <c r="AP76">
        <v>6.7338282078473005E-2</v>
      </c>
      <c r="AQ76">
        <v>1041.117</v>
      </c>
      <c r="AR76">
        <v>14575.638000000001</v>
      </c>
      <c r="AS76">
        <v>1041.117</v>
      </c>
      <c r="AT76">
        <v>14575.638000000001</v>
      </c>
      <c r="AU76">
        <v>490.749211558855</v>
      </c>
      <c r="AV76">
        <v>490.749211558855</v>
      </c>
      <c r="AW76">
        <v>1.07620441131328</v>
      </c>
      <c r="AX76" s="25">
        <f>MinuteWorkersFTE_PivotSource[[#This Row],[WeekdayShiftTargetMinutes]]/7</f>
        <v>70.107030222693567</v>
      </c>
      <c r="AY76" s="25">
        <f t="shared" si="1"/>
        <v>1</v>
      </c>
    </row>
    <row r="77" spans="27:51" x14ac:dyDescent="0.25">
      <c r="AA77" t="s">
        <v>54</v>
      </c>
      <c r="AB77" t="s">
        <v>8</v>
      </c>
      <c r="AC77" t="s">
        <v>8</v>
      </c>
      <c r="AD77" t="s">
        <v>8</v>
      </c>
      <c r="AE77">
        <v>1</v>
      </c>
      <c r="AF77">
        <v>6</v>
      </c>
      <c r="AG77" t="s">
        <v>113</v>
      </c>
      <c r="AH77" t="s">
        <v>5</v>
      </c>
      <c r="AI77">
        <v>2</v>
      </c>
      <c r="AJ77" t="s">
        <v>567</v>
      </c>
      <c r="AK77">
        <v>21.25</v>
      </c>
      <c r="AL77">
        <v>471.5</v>
      </c>
      <c r="AM77">
        <v>471.5</v>
      </c>
      <c r="AN77">
        <v>471.5</v>
      </c>
      <c r="AO77">
        <v>1</v>
      </c>
      <c r="AP77">
        <v>4.5068928950159098E-2</v>
      </c>
      <c r="AQ77">
        <v>1041.117</v>
      </c>
      <c r="AR77">
        <v>14575.638000000001</v>
      </c>
      <c r="AS77">
        <v>1041.117</v>
      </c>
      <c r="AT77">
        <v>14575.638000000001</v>
      </c>
      <c r="AU77">
        <v>328.45419671261999</v>
      </c>
      <c r="AV77">
        <v>328.45419671261999</v>
      </c>
      <c r="AW77">
        <v>0.72029429103644604</v>
      </c>
      <c r="AX77" s="25">
        <f>MinuteWorkersFTE_PivotSource[[#This Row],[WeekdayShiftTargetMinutes]]/7</f>
        <v>46.922028101802859</v>
      </c>
      <c r="AY77" s="25">
        <f t="shared" si="1"/>
        <v>1</v>
      </c>
    </row>
    <row r="78" spans="27:51" x14ac:dyDescent="0.25">
      <c r="AA78" t="s">
        <v>54</v>
      </c>
      <c r="AB78" t="s">
        <v>8</v>
      </c>
      <c r="AC78" t="s">
        <v>8</v>
      </c>
      <c r="AD78" t="s">
        <v>8</v>
      </c>
      <c r="AE78">
        <v>1</v>
      </c>
      <c r="AF78">
        <v>6</v>
      </c>
      <c r="AG78" t="s">
        <v>113</v>
      </c>
      <c r="AH78" t="s">
        <v>31</v>
      </c>
      <c r="AI78">
        <v>3</v>
      </c>
      <c r="AJ78" t="s">
        <v>568</v>
      </c>
      <c r="AK78">
        <v>8.5</v>
      </c>
      <c r="AL78">
        <v>471.5</v>
      </c>
      <c r="AM78">
        <v>471.5</v>
      </c>
      <c r="AN78">
        <v>471.5</v>
      </c>
      <c r="AO78">
        <v>1</v>
      </c>
      <c r="AP78">
        <v>1.80275715800636E-2</v>
      </c>
      <c r="AQ78">
        <v>1041.117</v>
      </c>
      <c r="AR78">
        <v>14575.638000000001</v>
      </c>
      <c r="AS78">
        <v>1041.117</v>
      </c>
      <c r="AT78">
        <v>14575.638000000001</v>
      </c>
      <c r="AU78">
        <v>131.381678685048</v>
      </c>
      <c r="AV78">
        <v>131.381678685048</v>
      </c>
      <c r="AW78">
        <v>0.28811771641457801</v>
      </c>
      <c r="AX78" s="25">
        <f>MinuteWorkersFTE_PivotSource[[#This Row],[WeekdayShiftTargetMinutes]]/7</f>
        <v>18.768811240721142</v>
      </c>
      <c r="AY78" s="25">
        <f t="shared" si="1"/>
        <v>1</v>
      </c>
    </row>
    <row r="79" spans="27:51" x14ac:dyDescent="0.25">
      <c r="AA79" t="s">
        <v>54</v>
      </c>
      <c r="AB79" t="s">
        <v>8</v>
      </c>
      <c r="AC79" t="s">
        <v>8</v>
      </c>
      <c r="AD79" t="s">
        <v>8</v>
      </c>
      <c r="AE79">
        <v>1</v>
      </c>
      <c r="AF79">
        <v>7</v>
      </c>
      <c r="AG79" t="s">
        <v>114</v>
      </c>
      <c r="AH79" t="s">
        <v>4</v>
      </c>
      <c r="AI79">
        <v>1</v>
      </c>
      <c r="AJ79" t="s">
        <v>569</v>
      </c>
      <c r="AK79">
        <v>29.25</v>
      </c>
      <c r="AL79">
        <v>471.5</v>
      </c>
      <c r="AM79">
        <v>471.5</v>
      </c>
      <c r="AN79">
        <v>471.5</v>
      </c>
      <c r="AO79">
        <v>1</v>
      </c>
      <c r="AP79">
        <v>6.2036055143160101E-2</v>
      </c>
      <c r="AQ79">
        <v>1041.117</v>
      </c>
      <c r="AR79">
        <v>14575.638000000001</v>
      </c>
      <c r="AS79">
        <v>1041.117</v>
      </c>
      <c r="AT79">
        <v>14575.638000000001</v>
      </c>
      <c r="AU79">
        <v>452.10754135737</v>
      </c>
      <c r="AV79">
        <v>452.10754135737</v>
      </c>
      <c r="AW79">
        <v>0.99146390648546001</v>
      </c>
      <c r="AX79" s="25">
        <f>MinuteWorkersFTE_PivotSource[[#This Row],[WeekdayShiftTargetMinutes]]/7</f>
        <v>64.586791622481428</v>
      </c>
      <c r="AY79" s="25">
        <f t="shared" si="1"/>
        <v>1</v>
      </c>
    </row>
    <row r="80" spans="27:51" x14ac:dyDescent="0.25">
      <c r="AA80" t="s">
        <v>54</v>
      </c>
      <c r="AB80" t="s">
        <v>8</v>
      </c>
      <c r="AC80" t="s">
        <v>8</v>
      </c>
      <c r="AD80" t="s">
        <v>8</v>
      </c>
      <c r="AE80">
        <v>1</v>
      </c>
      <c r="AF80">
        <v>7</v>
      </c>
      <c r="AG80" t="s">
        <v>114</v>
      </c>
      <c r="AH80" t="s">
        <v>5</v>
      </c>
      <c r="AI80">
        <v>2</v>
      </c>
      <c r="AJ80" t="s">
        <v>570</v>
      </c>
      <c r="AK80">
        <v>21.25</v>
      </c>
      <c r="AL80">
        <v>471.5</v>
      </c>
      <c r="AM80">
        <v>471.5</v>
      </c>
      <c r="AN80">
        <v>471.5</v>
      </c>
      <c r="AO80">
        <v>1</v>
      </c>
      <c r="AP80">
        <v>4.5068928950159098E-2</v>
      </c>
      <c r="AQ80">
        <v>1041.117</v>
      </c>
      <c r="AR80">
        <v>14575.638000000001</v>
      </c>
      <c r="AS80">
        <v>1041.117</v>
      </c>
      <c r="AT80">
        <v>14575.638000000001</v>
      </c>
      <c r="AU80">
        <v>328.45419671261999</v>
      </c>
      <c r="AV80">
        <v>328.45419671261999</v>
      </c>
      <c r="AW80">
        <v>0.72029429103644604</v>
      </c>
      <c r="AX80" s="25">
        <f>MinuteWorkersFTE_PivotSource[[#This Row],[WeekdayShiftTargetMinutes]]/7</f>
        <v>46.922028101802859</v>
      </c>
      <c r="AY80" s="25">
        <f t="shared" si="1"/>
        <v>1</v>
      </c>
    </row>
    <row r="81" spans="27:51" x14ac:dyDescent="0.25">
      <c r="AA81" t="s">
        <v>54</v>
      </c>
      <c r="AB81" t="s">
        <v>8</v>
      </c>
      <c r="AC81" t="s">
        <v>8</v>
      </c>
      <c r="AD81" t="s">
        <v>8</v>
      </c>
      <c r="AE81">
        <v>1</v>
      </c>
      <c r="AF81">
        <v>7</v>
      </c>
      <c r="AG81" t="s">
        <v>114</v>
      </c>
      <c r="AH81" t="s">
        <v>31</v>
      </c>
      <c r="AI81">
        <v>3</v>
      </c>
      <c r="AJ81" t="s">
        <v>571</v>
      </c>
      <c r="AK81">
        <v>8.5</v>
      </c>
      <c r="AL81">
        <v>471.5</v>
      </c>
      <c r="AM81">
        <v>471.5</v>
      </c>
      <c r="AN81">
        <v>471.5</v>
      </c>
      <c r="AO81">
        <v>1</v>
      </c>
      <c r="AP81">
        <v>1.80275715800636E-2</v>
      </c>
      <c r="AQ81">
        <v>1041.117</v>
      </c>
      <c r="AR81">
        <v>14575.638000000001</v>
      </c>
      <c r="AS81">
        <v>1041.117</v>
      </c>
      <c r="AT81">
        <v>14575.638000000001</v>
      </c>
      <c r="AU81">
        <v>131.381678685048</v>
      </c>
      <c r="AV81">
        <v>131.381678685048</v>
      </c>
      <c r="AW81">
        <v>0.28811771641457801</v>
      </c>
      <c r="AX81" s="25">
        <f>MinuteWorkersFTE_PivotSource[[#This Row],[WeekdayShiftTargetMinutes]]/7</f>
        <v>18.768811240721142</v>
      </c>
      <c r="AY81" s="25">
        <f t="shared" si="1"/>
        <v>1</v>
      </c>
    </row>
    <row r="82" spans="27:51" x14ac:dyDescent="0.25">
      <c r="AA82" t="s">
        <v>55</v>
      </c>
      <c r="AB82" t="s">
        <v>527</v>
      </c>
      <c r="AC82" t="s">
        <v>16</v>
      </c>
      <c r="AD82" t="s">
        <v>16</v>
      </c>
      <c r="AE82">
        <v>1</v>
      </c>
      <c r="AF82">
        <v>1</v>
      </c>
      <c r="AG82" t="s">
        <v>99</v>
      </c>
      <c r="AH82" t="s">
        <v>4</v>
      </c>
      <c r="AI82">
        <v>1</v>
      </c>
      <c r="AJ82" t="s">
        <v>551</v>
      </c>
      <c r="AK82">
        <v>40.5</v>
      </c>
      <c r="AL82">
        <v>598</v>
      </c>
      <c r="AM82">
        <v>598</v>
      </c>
      <c r="AN82">
        <v>839.7</v>
      </c>
      <c r="AO82">
        <v>0.71215910444206298</v>
      </c>
      <c r="AP82">
        <v>6.7725752508361201E-2</v>
      </c>
      <c r="AQ82">
        <v>1559</v>
      </c>
      <c r="AR82">
        <v>21826</v>
      </c>
      <c r="AS82">
        <v>1110.2560438251801</v>
      </c>
      <c r="AT82">
        <v>15543.584613552501</v>
      </c>
      <c r="AU82">
        <v>526.350482315112</v>
      </c>
      <c r="AV82">
        <v>526.350482315112</v>
      </c>
      <c r="AW82">
        <v>1.15427737349805</v>
      </c>
      <c r="AX82" s="25">
        <f>MinuteWorkersFTE_PivotSource[[#This Row],[WeekdayShiftTargetMinutes]]/7</f>
        <v>75.192926045015994</v>
      </c>
      <c r="AY82" s="25">
        <f t="shared" si="1"/>
        <v>1</v>
      </c>
    </row>
    <row r="83" spans="27:51" x14ac:dyDescent="0.25">
      <c r="AA83" t="s">
        <v>55</v>
      </c>
      <c r="AB83" t="s">
        <v>527</v>
      </c>
      <c r="AC83" t="s">
        <v>16</v>
      </c>
      <c r="AD83" t="s">
        <v>16</v>
      </c>
      <c r="AE83">
        <v>1</v>
      </c>
      <c r="AF83">
        <v>1</v>
      </c>
      <c r="AG83" t="s">
        <v>99</v>
      </c>
      <c r="AH83" t="s">
        <v>5</v>
      </c>
      <c r="AI83">
        <v>2</v>
      </c>
      <c r="AJ83" t="s">
        <v>552</v>
      </c>
      <c r="AK83">
        <v>29</v>
      </c>
      <c r="AL83">
        <v>598</v>
      </c>
      <c r="AM83">
        <v>598</v>
      </c>
      <c r="AN83">
        <v>839.7</v>
      </c>
      <c r="AO83">
        <v>0.71215910444206298</v>
      </c>
      <c r="AP83">
        <v>4.8494983277592003E-2</v>
      </c>
      <c r="AQ83">
        <v>1559</v>
      </c>
      <c r="AR83">
        <v>21826</v>
      </c>
      <c r="AS83">
        <v>1110.2560438251801</v>
      </c>
      <c r="AT83">
        <v>15543.584613552501</v>
      </c>
      <c r="AU83">
        <v>376.89293795403103</v>
      </c>
      <c r="AV83">
        <v>376.89293795403103</v>
      </c>
      <c r="AW83">
        <v>0.82651960077638498</v>
      </c>
      <c r="AX83" s="25">
        <f>MinuteWorkersFTE_PivotSource[[#This Row],[WeekdayShiftTargetMinutes]]/7</f>
        <v>53.841848279147293</v>
      </c>
      <c r="AY83" s="25">
        <f t="shared" si="1"/>
        <v>1</v>
      </c>
    </row>
    <row r="84" spans="27:51" x14ac:dyDescent="0.25">
      <c r="AA84" t="s">
        <v>55</v>
      </c>
      <c r="AB84" t="s">
        <v>527</v>
      </c>
      <c r="AC84" t="s">
        <v>16</v>
      </c>
      <c r="AD84" t="s">
        <v>16</v>
      </c>
      <c r="AE84">
        <v>1</v>
      </c>
      <c r="AF84">
        <v>1</v>
      </c>
      <c r="AG84" t="s">
        <v>99</v>
      </c>
      <c r="AH84" t="s">
        <v>31</v>
      </c>
      <c r="AI84">
        <v>3</v>
      </c>
      <c r="AJ84" t="s">
        <v>553</v>
      </c>
      <c r="AK84">
        <v>16</v>
      </c>
      <c r="AL84">
        <v>598</v>
      </c>
      <c r="AM84">
        <v>598</v>
      </c>
      <c r="AN84">
        <v>839.7</v>
      </c>
      <c r="AO84">
        <v>0.71215910444206298</v>
      </c>
      <c r="AP84">
        <v>2.6755852842809399E-2</v>
      </c>
      <c r="AQ84">
        <v>1559</v>
      </c>
      <c r="AR84">
        <v>21826</v>
      </c>
      <c r="AS84">
        <v>1110.2560438251801</v>
      </c>
      <c r="AT84">
        <v>15543.584613552501</v>
      </c>
      <c r="AU84">
        <v>207.94093128498301</v>
      </c>
      <c r="AV84">
        <v>207.94093128498301</v>
      </c>
      <c r="AW84">
        <v>0.45601081422145401</v>
      </c>
      <c r="AX84" s="25">
        <f>MinuteWorkersFTE_PivotSource[[#This Row],[WeekdayShiftTargetMinutes]]/7</f>
        <v>29.705847326426145</v>
      </c>
      <c r="AY84" s="25">
        <f t="shared" si="1"/>
        <v>1</v>
      </c>
    </row>
    <row r="85" spans="27:51" x14ac:dyDescent="0.25">
      <c r="AA85" t="s">
        <v>55</v>
      </c>
      <c r="AB85" t="s">
        <v>527</v>
      </c>
      <c r="AC85" t="s">
        <v>16</v>
      </c>
      <c r="AD85" t="s">
        <v>16</v>
      </c>
      <c r="AE85">
        <v>1</v>
      </c>
      <c r="AF85">
        <v>2</v>
      </c>
      <c r="AG85" t="s">
        <v>102</v>
      </c>
      <c r="AH85" t="s">
        <v>4</v>
      </c>
      <c r="AI85">
        <v>1</v>
      </c>
      <c r="AJ85" t="s">
        <v>554</v>
      </c>
      <c r="AK85">
        <v>40.5</v>
      </c>
      <c r="AL85">
        <v>598</v>
      </c>
      <c r="AM85">
        <v>598</v>
      </c>
      <c r="AN85">
        <v>839.7</v>
      </c>
      <c r="AO85">
        <v>0.71215910444206298</v>
      </c>
      <c r="AP85">
        <v>6.7725752508361201E-2</v>
      </c>
      <c r="AQ85">
        <v>1559</v>
      </c>
      <c r="AR85">
        <v>21826</v>
      </c>
      <c r="AS85">
        <v>1110.2560438251801</v>
      </c>
      <c r="AT85">
        <v>15543.584613552501</v>
      </c>
      <c r="AU85">
        <v>526.350482315112</v>
      </c>
      <c r="AV85">
        <v>526.350482315112</v>
      </c>
      <c r="AW85">
        <v>1.15427737349805</v>
      </c>
      <c r="AX85" s="25">
        <f>MinuteWorkersFTE_PivotSource[[#This Row],[WeekdayShiftTargetMinutes]]/7</f>
        <v>75.192926045015994</v>
      </c>
      <c r="AY85" s="25">
        <f t="shared" si="1"/>
        <v>1</v>
      </c>
    </row>
    <row r="86" spans="27:51" x14ac:dyDescent="0.25">
      <c r="AA86" t="s">
        <v>55</v>
      </c>
      <c r="AB86" t="s">
        <v>527</v>
      </c>
      <c r="AC86" t="s">
        <v>16</v>
      </c>
      <c r="AD86" t="s">
        <v>16</v>
      </c>
      <c r="AE86">
        <v>1</v>
      </c>
      <c r="AF86">
        <v>2</v>
      </c>
      <c r="AG86" t="s">
        <v>102</v>
      </c>
      <c r="AH86" t="s">
        <v>5</v>
      </c>
      <c r="AI86">
        <v>2</v>
      </c>
      <c r="AJ86" t="s">
        <v>555</v>
      </c>
      <c r="AK86">
        <v>29</v>
      </c>
      <c r="AL86">
        <v>598</v>
      </c>
      <c r="AM86">
        <v>598</v>
      </c>
      <c r="AN86">
        <v>839.7</v>
      </c>
      <c r="AO86">
        <v>0.71215910444206298</v>
      </c>
      <c r="AP86">
        <v>4.8494983277592003E-2</v>
      </c>
      <c r="AQ86">
        <v>1559</v>
      </c>
      <c r="AR86">
        <v>21826</v>
      </c>
      <c r="AS86">
        <v>1110.2560438251801</v>
      </c>
      <c r="AT86">
        <v>15543.584613552501</v>
      </c>
      <c r="AU86">
        <v>376.89293795403103</v>
      </c>
      <c r="AV86">
        <v>376.89293795403103</v>
      </c>
      <c r="AW86">
        <v>0.82651960077638498</v>
      </c>
      <c r="AX86" s="25">
        <f>MinuteWorkersFTE_PivotSource[[#This Row],[WeekdayShiftTargetMinutes]]/7</f>
        <v>53.841848279147293</v>
      </c>
      <c r="AY86" s="25">
        <f t="shared" si="1"/>
        <v>1</v>
      </c>
    </row>
    <row r="87" spans="27:51" x14ac:dyDescent="0.25">
      <c r="AA87" t="s">
        <v>55</v>
      </c>
      <c r="AB87" t="s">
        <v>527</v>
      </c>
      <c r="AC87" t="s">
        <v>16</v>
      </c>
      <c r="AD87" t="s">
        <v>16</v>
      </c>
      <c r="AE87">
        <v>1</v>
      </c>
      <c r="AF87">
        <v>2</v>
      </c>
      <c r="AG87" t="s">
        <v>102</v>
      </c>
      <c r="AH87" t="s">
        <v>31</v>
      </c>
      <c r="AI87">
        <v>3</v>
      </c>
      <c r="AJ87" t="s">
        <v>556</v>
      </c>
      <c r="AK87">
        <v>16</v>
      </c>
      <c r="AL87">
        <v>598</v>
      </c>
      <c r="AM87">
        <v>598</v>
      </c>
      <c r="AN87">
        <v>839.7</v>
      </c>
      <c r="AO87">
        <v>0.71215910444206298</v>
      </c>
      <c r="AP87">
        <v>2.6755852842809399E-2</v>
      </c>
      <c r="AQ87">
        <v>1559</v>
      </c>
      <c r="AR87">
        <v>21826</v>
      </c>
      <c r="AS87">
        <v>1110.2560438251801</v>
      </c>
      <c r="AT87">
        <v>15543.584613552501</v>
      </c>
      <c r="AU87">
        <v>207.94093128498301</v>
      </c>
      <c r="AV87">
        <v>207.94093128498301</v>
      </c>
      <c r="AW87">
        <v>0.45601081422145401</v>
      </c>
      <c r="AX87" s="25">
        <f>MinuteWorkersFTE_PivotSource[[#This Row],[WeekdayShiftTargetMinutes]]/7</f>
        <v>29.705847326426145</v>
      </c>
      <c r="AY87" s="25">
        <f t="shared" si="1"/>
        <v>1</v>
      </c>
    </row>
    <row r="88" spans="27:51" x14ac:dyDescent="0.25">
      <c r="AA88" t="s">
        <v>55</v>
      </c>
      <c r="AB88" t="s">
        <v>527</v>
      </c>
      <c r="AC88" t="s">
        <v>16</v>
      </c>
      <c r="AD88" t="s">
        <v>16</v>
      </c>
      <c r="AE88">
        <v>1</v>
      </c>
      <c r="AF88">
        <v>3</v>
      </c>
      <c r="AG88" t="s">
        <v>103</v>
      </c>
      <c r="AH88" t="s">
        <v>4</v>
      </c>
      <c r="AI88">
        <v>1</v>
      </c>
      <c r="AJ88" t="s">
        <v>557</v>
      </c>
      <c r="AK88">
        <v>40.5</v>
      </c>
      <c r="AL88">
        <v>598</v>
      </c>
      <c r="AM88">
        <v>598</v>
      </c>
      <c r="AN88">
        <v>839.7</v>
      </c>
      <c r="AO88">
        <v>0.71215910444206298</v>
      </c>
      <c r="AP88">
        <v>6.7725752508361201E-2</v>
      </c>
      <c r="AQ88">
        <v>1559</v>
      </c>
      <c r="AR88">
        <v>21826</v>
      </c>
      <c r="AS88">
        <v>1110.2560438251801</v>
      </c>
      <c r="AT88">
        <v>15543.584613552501</v>
      </c>
      <c r="AU88">
        <v>526.350482315112</v>
      </c>
      <c r="AV88">
        <v>526.350482315112</v>
      </c>
      <c r="AW88">
        <v>1.15427737349805</v>
      </c>
      <c r="AX88" s="25">
        <f>MinuteWorkersFTE_PivotSource[[#This Row],[WeekdayShiftTargetMinutes]]/7</f>
        <v>75.192926045015994</v>
      </c>
      <c r="AY88" s="25">
        <f t="shared" si="1"/>
        <v>1</v>
      </c>
    </row>
    <row r="89" spans="27:51" x14ac:dyDescent="0.25">
      <c r="AA89" t="s">
        <v>55</v>
      </c>
      <c r="AB89" t="s">
        <v>527</v>
      </c>
      <c r="AC89" t="s">
        <v>16</v>
      </c>
      <c r="AD89" t="s">
        <v>16</v>
      </c>
      <c r="AE89">
        <v>1</v>
      </c>
      <c r="AF89">
        <v>3</v>
      </c>
      <c r="AG89" t="s">
        <v>103</v>
      </c>
      <c r="AH89" t="s">
        <v>5</v>
      </c>
      <c r="AI89">
        <v>2</v>
      </c>
      <c r="AJ89" t="s">
        <v>558</v>
      </c>
      <c r="AK89">
        <v>29</v>
      </c>
      <c r="AL89">
        <v>598</v>
      </c>
      <c r="AM89">
        <v>598</v>
      </c>
      <c r="AN89">
        <v>839.7</v>
      </c>
      <c r="AO89">
        <v>0.71215910444206298</v>
      </c>
      <c r="AP89">
        <v>4.8494983277592003E-2</v>
      </c>
      <c r="AQ89">
        <v>1559</v>
      </c>
      <c r="AR89">
        <v>21826</v>
      </c>
      <c r="AS89">
        <v>1110.2560438251801</v>
      </c>
      <c r="AT89">
        <v>15543.584613552501</v>
      </c>
      <c r="AU89">
        <v>376.89293795403103</v>
      </c>
      <c r="AV89">
        <v>376.89293795403103</v>
      </c>
      <c r="AW89">
        <v>0.82651960077638498</v>
      </c>
      <c r="AX89" s="25">
        <f>MinuteWorkersFTE_PivotSource[[#This Row],[WeekdayShiftTargetMinutes]]/7</f>
        <v>53.841848279147293</v>
      </c>
      <c r="AY89" s="25">
        <f t="shared" si="1"/>
        <v>1</v>
      </c>
    </row>
    <row r="90" spans="27:51" x14ac:dyDescent="0.25">
      <c r="AA90" t="s">
        <v>55</v>
      </c>
      <c r="AB90" t="s">
        <v>527</v>
      </c>
      <c r="AC90" t="s">
        <v>16</v>
      </c>
      <c r="AD90" t="s">
        <v>16</v>
      </c>
      <c r="AE90">
        <v>1</v>
      </c>
      <c r="AF90">
        <v>3</v>
      </c>
      <c r="AG90" t="s">
        <v>103</v>
      </c>
      <c r="AH90" t="s">
        <v>31</v>
      </c>
      <c r="AI90">
        <v>3</v>
      </c>
      <c r="AJ90" t="s">
        <v>559</v>
      </c>
      <c r="AK90">
        <v>16</v>
      </c>
      <c r="AL90">
        <v>598</v>
      </c>
      <c r="AM90">
        <v>598</v>
      </c>
      <c r="AN90">
        <v>839.7</v>
      </c>
      <c r="AO90">
        <v>0.71215910444206298</v>
      </c>
      <c r="AP90">
        <v>2.6755852842809399E-2</v>
      </c>
      <c r="AQ90">
        <v>1559</v>
      </c>
      <c r="AR90">
        <v>21826</v>
      </c>
      <c r="AS90">
        <v>1110.2560438251801</v>
      </c>
      <c r="AT90">
        <v>15543.584613552501</v>
      </c>
      <c r="AU90">
        <v>207.94093128498301</v>
      </c>
      <c r="AV90">
        <v>207.94093128498301</v>
      </c>
      <c r="AW90">
        <v>0.45601081422145401</v>
      </c>
      <c r="AX90" s="25">
        <f>MinuteWorkersFTE_PivotSource[[#This Row],[WeekdayShiftTargetMinutes]]/7</f>
        <v>29.705847326426145</v>
      </c>
      <c r="AY90" s="25">
        <f t="shared" si="1"/>
        <v>1</v>
      </c>
    </row>
    <row r="91" spans="27:51" x14ac:dyDescent="0.25">
      <c r="AA91" t="s">
        <v>55</v>
      </c>
      <c r="AB91" t="s">
        <v>527</v>
      </c>
      <c r="AC91" t="s">
        <v>16</v>
      </c>
      <c r="AD91" t="s">
        <v>16</v>
      </c>
      <c r="AE91">
        <v>1</v>
      </c>
      <c r="AF91">
        <v>4</v>
      </c>
      <c r="AG91" t="s">
        <v>101</v>
      </c>
      <c r="AH91" t="s">
        <v>4</v>
      </c>
      <c r="AI91">
        <v>1</v>
      </c>
      <c r="AJ91" t="s">
        <v>560</v>
      </c>
      <c r="AK91">
        <v>40.5</v>
      </c>
      <c r="AL91">
        <v>598</v>
      </c>
      <c r="AM91">
        <v>598</v>
      </c>
      <c r="AN91">
        <v>839.7</v>
      </c>
      <c r="AO91">
        <v>0.71215910444206298</v>
      </c>
      <c r="AP91">
        <v>6.7725752508361201E-2</v>
      </c>
      <c r="AQ91">
        <v>1559</v>
      </c>
      <c r="AR91">
        <v>21826</v>
      </c>
      <c r="AS91">
        <v>1110.2560438251801</v>
      </c>
      <c r="AT91">
        <v>15543.584613552501</v>
      </c>
      <c r="AU91">
        <v>526.350482315112</v>
      </c>
      <c r="AV91">
        <v>526.350482315112</v>
      </c>
      <c r="AW91">
        <v>1.15427737349805</v>
      </c>
      <c r="AX91" s="25">
        <f>MinuteWorkersFTE_PivotSource[[#This Row],[WeekdayShiftTargetMinutes]]/7</f>
        <v>75.192926045015994</v>
      </c>
      <c r="AY91" s="25">
        <f t="shared" si="1"/>
        <v>1</v>
      </c>
    </row>
    <row r="92" spans="27:51" x14ac:dyDescent="0.25">
      <c r="AA92" t="s">
        <v>55</v>
      </c>
      <c r="AB92" t="s">
        <v>527</v>
      </c>
      <c r="AC92" t="s">
        <v>16</v>
      </c>
      <c r="AD92" t="s">
        <v>16</v>
      </c>
      <c r="AE92">
        <v>1</v>
      </c>
      <c r="AF92">
        <v>4</v>
      </c>
      <c r="AG92" t="s">
        <v>101</v>
      </c>
      <c r="AH92" t="s">
        <v>5</v>
      </c>
      <c r="AI92">
        <v>2</v>
      </c>
      <c r="AJ92" t="s">
        <v>561</v>
      </c>
      <c r="AK92">
        <v>29</v>
      </c>
      <c r="AL92">
        <v>598</v>
      </c>
      <c r="AM92">
        <v>598</v>
      </c>
      <c r="AN92">
        <v>839.7</v>
      </c>
      <c r="AO92">
        <v>0.71215910444206298</v>
      </c>
      <c r="AP92">
        <v>4.8494983277592003E-2</v>
      </c>
      <c r="AQ92">
        <v>1559</v>
      </c>
      <c r="AR92">
        <v>21826</v>
      </c>
      <c r="AS92">
        <v>1110.2560438251801</v>
      </c>
      <c r="AT92">
        <v>15543.584613552501</v>
      </c>
      <c r="AU92">
        <v>376.89293795403103</v>
      </c>
      <c r="AV92">
        <v>376.89293795403103</v>
      </c>
      <c r="AW92">
        <v>0.82651960077638498</v>
      </c>
      <c r="AX92" s="25">
        <f>MinuteWorkersFTE_PivotSource[[#This Row],[WeekdayShiftTargetMinutes]]/7</f>
        <v>53.841848279147293</v>
      </c>
      <c r="AY92" s="25">
        <f t="shared" si="1"/>
        <v>1</v>
      </c>
    </row>
    <row r="93" spans="27:51" x14ac:dyDescent="0.25">
      <c r="AA93" t="s">
        <v>55</v>
      </c>
      <c r="AB93" t="s">
        <v>527</v>
      </c>
      <c r="AC93" t="s">
        <v>16</v>
      </c>
      <c r="AD93" t="s">
        <v>16</v>
      </c>
      <c r="AE93">
        <v>1</v>
      </c>
      <c r="AF93">
        <v>4</v>
      </c>
      <c r="AG93" t="s">
        <v>101</v>
      </c>
      <c r="AH93" t="s">
        <v>31</v>
      </c>
      <c r="AI93">
        <v>3</v>
      </c>
      <c r="AJ93" t="s">
        <v>562</v>
      </c>
      <c r="AK93">
        <v>16</v>
      </c>
      <c r="AL93">
        <v>598</v>
      </c>
      <c r="AM93">
        <v>598</v>
      </c>
      <c r="AN93">
        <v>839.7</v>
      </c>
      <c r="AO93">
        <v>0.71215910444206298</v>
      </c>
      <c r="AP93">
        <v>2.6755852842809399E-2</v>
      </c>
      <c r="AQ93">
        <v>1559</v>
      </c>
      <c r="AR93">
        <v>21826</v>
      </c>
      <c r="AS93">
        <v>1110.2560438251801</v>
      </c>
      <c r="AT93">
        <v>15543.584613552501</v>
      </c>
      <c r="AU93">
        <v>207.94093128498301</v>
      </c>
      <c r="AV93">
        <v>207.94093128498301</v>
      </c>
      <c r="AW93">
        <v>0.45601081422145401</v>
      </c>
      <c r="AX93" s="25">
        <f>MinuteWorkersFTE_PivotSource[[#This Row],[WeekdayShiftTargetMinutes]]/7</f>
        <v>29.705847326426145</v>
      </c>
      <c r="AY93" s="25">
        <f t="shared" si="1"/>
        <v>1</v>
      </c>
    </row>
    <row r="94" spans="27:51" x14ac:dyDescent="0.25">
      <c r="AA94" t="s">
        <v>55</v>
      </c>
      <c r="AB94" t="s">
        <v>527</v>
      </c>
      <c r="AC94" t="s">
        <v>16</v>
      </c>
      <c r="AD94" t="s">
        <v>16</v>
      </c>
      <c r="AE94">
        <v>1</v>
      </c>
      <c r="AF94">
        <v>5</v>
      </c>
      <c r="AG94" t="s">
        <v>105</v>
      </c>
      <c r="AH94" t="s">
        <v>4</v>
      </c>
      <c r="AI94">
        <v>1</v>
      </c>
      <c r="AJ94" t="s">
        <v>563</v>
      </c>
      <c r="AK94">
        <v>40.5</v>
      </c>
      <c r="AL94">
        <v>598</v>
      </c>
      <c r="AM94">
        <v>598</v>
      </c>
      <c r="AN94">
        <v>839.7</v>
      </c>
      <c r="AO94">
        <v>0.71215910444206298</v>
      </c>
      <c r="AP94">
        <v>6.7725752508361201E-2</v>
      </c>
      <c r="AQ94">
        <v>1559</v>
      </c>
      <c r="AR94">
        <v>21826</v>
      </c>
      <c r="AS94">
        <v>1110.2560438251801</v>
      </c>
      <c r="AT94">
        <v>15543.584613552501</v>
      </c>
      <c r="AU94">
        <v>526.350482315112</v>
      </c>
      <c r="AV94">
        <v>526.350482315112</v>
      </c>
      <c r="AW94">
        <v>1.15427737349805</v>
      </c>
      <c r="AX94" s="25">
        <f>MinuteWorkersFTE_PivotSource[[#This Row],[WeekdayShiftTargetMinutes]]/7</f>
        <v>75.192926045015994</v>
      </c>
      <c r="AY94" s="25">
        <f t="shared" si="1"/>
        <v>1</v>
      </c>
    </row>
    <row r="95" spans="27:51" x14ac:dyDescent="0.25">
      <c r="AA95" t="s">
        <v>55</v>
      </c>
      <c r="AB95" t="s">
        <v>527</v>
      </c>
      <c r="AC95" t="s">
        <v>16</v>
      </c>
      <c r="AD95" t="s">
        <v>16</v>
      </c>
      <c r="AE95">
        <v>1</v>
      </c>
      <c r="AF95">
        <v>5</v>
      </c>
      <c r="AG95" t="s">
        <v>105</v>
      </c>
      <c r="AH95" t="s">
        <v>5</v>
      </c>
      <c r="AI95">
        <v>2</v>
      </c>
      <c r="AJ95" t="s">
        <v>564</v>
      </c>
      <c r="AK95">
        <v>29</v>
      </c>
      <c r="AL95">
        <v>598</v>
      </c>
      <c r="AM95">
        <v>598</v>
      </c>
      <c r="AN95">
        <v>839.7</v>
      </c>
      <c r="AO95">
        <v>0.71215910444206298</v>
      </c>
      <c r="AP95">
        <v>4.8494983277592003E-2</v>
      </c>
      <c r="AQ95">
        <v>1559</v>
      </c>
      <c r="AR95">
        <v>21826</v>
      </c>
      <c r="AS95">
        <v>1110.2560438251801</v>
      </c>
      <c r="AT95">
        <v>15543.584613552501</v>
      </c>
      <c r="AU95">
        <v>376.89293795403103</v>
      </c>
      <c r="AV95">
        <v>376.89293795403103</v>
      </c>
      <c r="AW95">
        <v>0.82651960077638498</v>
      </c>
      <c r="AX95" s="25">
        <f>MinuteWorkersFTE_PivotSource[[#This Row],[WeekdayShiftTargetMinutes]]/7</f>
        <v>53.841848279147293</v>
      </c>
      <c r="AY95" s="25">
        <f t="shared" si="1"/>
        <v>1</v>
      </c>
    </row>
    <row r="96" spans="27:51" x14ac:dyDescent="0.25">
      <c r="AA96" t="s">
        <v>55</v>
      </c>
      <c r="AB96" t="s">
        <v>527</v>
      </c>
      <c r="AC96" t="s">
        <v>16</v>
      </c>
      <c r="AD96" t="s">
        <v>16</v>
      </c>
      <c r="AE96">
        <v>1</v>
      </c>
      <c r="AF96">
        <v>5</v>
      </c>
      <c r="AG96" t="s">
        <v>105</v>
      </c>
      <c r="AH96" t="s">
        <v>31</v>
      </c>
      <c r="AI96">
        <v>3</v>
      </c>
      <c r="AJ96" t="s">
        <v>565</v>
      </c>
      <c r="AK96">
        <v>16</v>
      </c>
      <c r="AL96">
        <v>598</v>
      </c>
      <c r="AM96">
        <v>598</v>
      </c>
      <c r="AN96">
        <v>839.7</v>
      </c>
      <c r="AO96">
        <v>0.71215910444206298</v>
      </c>
      <c r="AP96">
        <v>2.6755852842809399E-2</v>
      </c>
      <c r="AQ96">
        <v>1559</v>
      </c>
      <c r="AR96">
        <v>21826</v>
      </c>
      <c r="AS96">
        <v>1110.2560438251801</v>
      </c>
      <c r="AT96">
        <v>15543.584613552501</v>
      </c>
      <c r="AU96">
        <v>207.94093128498301</v>
      </c>
      <c r="AV96">
        <v>207.94093128498301</v>
      </c>
      <c r="AW96">
        <v>0.45601081422145401</v>
      </c>
      <c r="AX96" s="25">
        <f>MinuteWorkersFTE_PivotSource[[#This Row],[WeekdayShiftTargetMinutes]]/7</f>
        <v>29.705847326426145</v>
      </c>
      <c r="AY96" s="25">
        <f t="shared" si="1"/>
        <v>1</v>
      </c>
    </row>
    <row r="97" spans="27:51" x14ac:dyDescent="0.25">
      <c r="AA97" t="s">
        <v>55</v>
      </c>
      <c r="AB97" t="s">
        <v>527</v>
      </c>
      <c r="AC97" t="s">
        <v>16</v>
      </c>
      <c r="AD97" t="s">
        <v>16</v>
      </c>
      <c r="AE97">
        <v>1</v>
      </c>
      <c r="AF97">
        <v>6</v>
      </c>
      <c r="AG97" t="s">
        <v>113</v>
      </c>
      <c r="AH97" t="s">
        <v>4</v>
      </c>
      <c r="AI97">
        <v>1</v>
      </c>
      <c r="AJ97" t="s">
        <v>566</v>
      </c>
      <c r="AK97">
        <v>40.5</v>
      </c>
      <c r="AL97">
        <v>598</v>
      </c>
      <c r="AM97">
        <v>598</v>
      </c>
      <c r="AN97">
        <v>839.7</v>
      </c>
      <c r="AO97">
        <v>0.71215910444206298</v>
      </c>
      <c r="AP97">
        <v>6.7725752508361201E-2</v>
      </c>
      <c r="AQ97">
        <v>1559</v>
      </c>
      <c r="AR97">
        <v>21826</v>
      </c>
      <c r="AS97">
        <v>1110.2560438251801</v>
      </c>
      <c r="AT97">
        <v>15543.584613552501</v>
      </c>
      <c r="AU97">
        <v>526.350482315112</v>
      </c>
      <c r="AV97">
        <v>526.350482315112</v>
      </c>
      <c r="AW97">
        <v>1.15427737349805</v>
      </c>
      <c r="AX97" s="25">
        <f>MinuteWorkersFTE_PivotSource[[#This Row],[WeekdayShiftTargetMinutes]]/7</f>
        <v>75.192926045015994</v>
      </c>
      <c r="AY97" s="25">
        <f t="shared" si="1"/>
        <v>1</v>
      </c>
    </row>
    <row r="98" spans="27:51" x14ac:dyDescent="0.25">
      <c r="AA98" t="s">
        <v>55</v>
      </c>
      <c r="AB98" t="s">
        <v>527</v>
      </c>
      <c r="AC98" t="s">
        <v>16</v>
      </c>
      <c r="AD98" t="s">
        <v>16</v>
      </c>
      <c r="AE98">
        <v>1</v>
      </c>
      <c r="AF98">
        <v>6</v>
      </c>
      <c r="AG98" t="s">
        <v>113</v>
      </c>
      <c r="AH98" t="s">
        <v>5</v>
      </c>
      <c r="AI98">
        <v>2</v>
      </c>
      <c r="AJ98" t="s">
        <v>567</v>
      </c>
      <c r="AK98">
        <v>29</v>
      </c>
      <c r="AL98">
        <v>598</v>
      </c>
      <c r="AM98">
        <v>598</v>
      </c>
      <c r="AN98">
        <v>839.7</v>
      </c>
      <c r="AO98">
        <v>0.71215910444206298</v>
      </c>
      <c r="AP98">
        <v>4.8494983277592003E-2</v>
      </c>
      <c r="AQ98">
        <v>1559</v>
      </c>
      <c r="AR98">
        <v>21826</v>
      </c>
      <c r="AS98">
        <v>1110.2560438251801</v>
      </c>
      <c r="AT98">
        <v>15543.584613552501</v>
      </c>
      <c r="AU98">
        <v>376.89293795403103</v>
      </c>
      <c r="AV98">
        <v>376.89293795403103</v>
      </c>
      <c r="AW98">
        <v>0.82651960077638498</v>
      </c>
      <c r="AX98" s="25">
        <f>MinuteWorkersFTE_PivotSource[[#This Row],[WeekdayShiftTargetMinutes]]/7</f>
        <v>53.841848279147293</v>
      </c>
      <c r="AY98" s="25">
        <f t="shared" si="1"/>
        <v>1</v>
      </c>
    </row>
    <row r="99" spans="27:51" x14ac:dyDescent="0.25">
      <c r="AA99" t="s">
        <v>55</v>
      </c>
      <c r="AB99" t="s">
        <v>527</v>
      </c>
      <c r="AC99" t="s">
        <v>16</v>
      </c>
      <c r="AD99" t="s">
        <v>16</v>
      </c>
      <c r="AE99">
        <v>1</v>
      </c>
      <c r="AF99">
        <v>6</v>
      </c>
      <c r="AG99" t="s">
        <v>113</v>
      </c>
      <c r="AH99" t="s">
        <v>31</v>
      </c>
      <c r="AI99">
        <v>3</v>
      </c>
      <c r="AJ99" t="s">
        <v>568</v>
      </c>
      <c r="AK99">
        <v>15.5</v>
      </c>
      <c r="AL99">
        <v>598</v>
      </c>
      <c r="AM99">
        <v>598</v>
      </c>
      <c r="AN99">
        <v>839.7</v>
      </c>
      <c r="AO99">
        <v>0.71215910444206298</v>
      </c>
      <c r="AP99">
        <v>2.59197324414716E-2</v>
      </c>
      <c r="AQ99">
        <v>1559</v>
      </c>
      <c r="AR99">
        <v>21826</v>
      </c>
      <c r="AS99">
        <v>1110.2560438251801</v>
      </c>
      <c r="AT99">
        <v>15543.584613552501</v>
      </c>
      <c r="AU99">
        <v>201.44277718232701</v>
      </c>
      <c r="AV99">
        <v>201.44277718232701</v>
      </c>
      <c r="AW99">
        <v>0.44176047627703302</v>
      </c>
      <c r="AX99" s="25">
        <f>MinuteWorkersFTE_PivotSource[[#This Row],[WeekdayShiftTargetMinutes]]/7</f>
        <v>28.777539597475286</v>
      </c>
      <c r="AY99" s="25">
        <f t="shared" si="1"/>
        <v>1</v>
      </c>
    </row>
    <row r="100" spans="27:51" x14ac:dyDescent="0.25">
      <c r="AA100" t="s">
        <v>55</v>
      </c>
      <c r="AB100" t="s">
        <v>527</v>
      </c>
      <c r="AC100" t="s">
        <v>16</v>
      </c>
      <c r="AD100" t="s">
        <v>16</v>
      </c>
      <c r="AE100">
        <v>1</v>
      </c>
      <c r="AF100">
        <v>7</v>
      </c>
      <c r="AG100" t="s">
        <v>114</v>
      </c>
      <c r="AH100" t="s">
        <v>4</v>
      </c>
      <c r="AI100">
        <v>1</v>
      </c>
      <c r="AJ100" t="s">
        <v>569</v>
      </c>
      <c r="AK100">
        <v>40.5</v>
      </c>
      <c r="AL100">
        <v>598</v>
      </c>
      <c r="AM100">
        <v>598</v>
      </c>
      <c r="AN100">
        <v>839.7</v>
      </c>
      <c r="AO100">
        <v>0.71215910444206298</v>
      </c>
      <c r="AP100">
        <v>6.7725752508361201E-2</v>
      </c>
      <c r="AQ100">
        <v>1559</v>
      </c>
      <c r="AR100">
        <v>21826</v>
      </c>
      <c r="AS100">
        <v>1110.2560438251801</v>
      </c>
      <c r="AT100">
        <v>15543.584613552501</v>
      </c>
      <c r="AU100">
        <v>526.350482315112</v>
      </c>
      <c r="AV100">
        <v>526.350482315112</v>
      </c>
      <c r="AW100">
        <v>1.15427737349805</v>
      </c>
      <c r="AX100" s="25">
        <f>MinuteWorkersFTE_PivotSource[[#This Row],[WeekdayShiftTargetMinutes]]/7</f>
        <v>75.192926045015994</v>
      </c>
      <c r="AY100" s="25">
        <f t="shared" si="1"/>
        <v>1</v>
      </c>
    </row>
    <row r="101" spans="27:51" x14ac:dyDescent="0.25">
      <c r="AA101" t="s">
        <v>55</v>
      </c>
      <c r="AB101" t="s">
        <v>527</v>
      </c>
      <c r="AC101" t="s">
        <v>16</v>
      </c>
      <c r="AD101" t="s">
        <v>16</v>
      </c>
      <c r="AE101">
        <v>1</v>
      </c>
      <c r="AF101">
        <v>7</v>
      </c>
      <c r="AG101" t="s">
        <v>114</v>
      </c>
      <c r="AH101" t="s">
        <v>5</v>
      </c>
      <c r="AI101">
        <v>2</v>
      </c>
      <c r="AJ101" t="s">
        <v>570</v>
      </c>
      <c r="AK101">
        <v>29</v>
      </c>
      <c r="AL101">
        <v>598</v>
      </c>
      <c r="AM101">
        <v>598</v>
      </c>
      <c r="AN101">
        <v>839.7</v>
      </c>
      <c r="AO101">
        <v>0.71215910444206298</v>
      </c>
      <c r="AP101">
        <v>4.8494983277592003E-2</v>
      </c>
      <c r="AQ101">
        <v>1559</v>
      </c>
      <c r="AR101">
        <v>21826</v>
      </c>
      <c r="AS101">
        <v>1110.2560438251801</v>
      </c>
      <c r="AT101">
        <v>15543.584613552501</v>
      </c>
      <c r="AU101">
        <v>376.89293795403103</v>
      </c>
      <c r="AV101">
        <v>376.89293795403103</v>
      </c>
      <c r="AW101">
        <v>0.82651960077638498</v>
      </c>
      <c r="AX101" s="25">
        <f>MinuteWorkersFTE_PivotSource[[#This Row],[WeekdayShiftTargetMinutes]]/7</f>
        <v>53.841848279147293</v>
      </c>
      <c r="AY101" s="25">
        <f t="shared" si="1"/>
        <v>1</v>
      </c>
    </row>
    <row r="102" spans="27:51" x14ac:dyDescent="0.25">
      <c r="AA102" t="s">
        <v>55</v>
      </c>
      <c r="AB102" t="s">
        <v>527</v>
      </c>
      <c r="AC102" t="s">
        <v>16</v>
      </c>
      <c r="AD102" t="s">
        <v>16</v>
      </c>
      <c r="AE102">
        <v>1</v>
      </c>
      <c r="AF102">
        <v>7</v>
      </c>
      <c r="AG102" t="s">
        <v>114</v>
      </c>
      <c r="AH102" t="s">
        <v>31</v>
      </c>
      <c r="AI102">
        <v>3</v>
      </c>
      <c r="AJ102" t="s">
        <v>571</v>
      </c>
      <c r="AK102">
        <v>16</v>
      </c>
      <c r="AL102">
        <v>598</v>
      </c>
      <c r="AM102">
        <v>598</v>
      </c>
      <c r="AN102">
        <v>839.7</v>
      </c>
      <c r="AO102">
        <v>0.71215910444206298</v>
      </c>
      <c r="AP102">
        <v>2.6755852842809399E-2</v>
      </c>
      <c r="AQ102">
        <v>1559</v>
      </c>
      <c r="AR102">
        <v>21826</v>
      </c>
      <c r="AS102">
        <v>1110.2560438251801</v>
      </c>
      <c r="AT102">
        <v>15543.584613552501</v>
      </c>
      <c r="AU102">
        <v>207.94093128498301</v>
      </c>
      <c r="AV102">
        <v>207.94093128498301</v>
      </c>
      <c r="AW102">
        <v>0.45601081422145401</v>
      </c>
      <c r="AX102" s="25">
        <f>MinuteWorkersFTE_PivotSource[[#This Row],[WeekdayShiftTargetMinutes]]/7</f>
        <v>29.705847326426145</v>
      </c>
      <c r="AY102" s="25">
        <f t="shared" si="1"/>
        <v>1</v>
      </c>
    </row>
    <row r="103" spans="27:51" x14ac:dyDescent="0.25">
      <c r="AA103" t="s">
        <v>55</v>
      </c>
      <c r="AB103" t="s">
        <v>527</v>
      </c>
      <c r="AC103" t="s">
        <v>528</v>
      </c>
      <c r="AD103" t="s">
        <v>8</v>
      </c>
      <c r="AE103">
        <v>1</v>
      </c>
      <c r="AF103">
        <v>1</v>
      </c>
      <c r="AG103" t="s">
        <v>99</v>
      </c>
      <c r="AH103" t="s">
        <v>4</v>
      </c>
      <c r="AI103">
        <v>1</v>
      </c>
      <c r="AJ103" t="s">
        <v>551</v>
      </c>
      <c r="AK103">
        <v>9.25</v>
      </c>
      <c r="AL103">
        <v>62.25</v>
      </c>
      <c r="AM103">
        <v>62.25</v>
      </c>
      <c r="AN103">
        <v>839.7</v>
      </c>
      <c r="AO103">
        <v>7.4133619149696295E-2</v>
      </c>
      <c r="AP103">
        <v>0.14859437751004001</v>
      </c>
      <c r="AQ103">
        <v>1559</v>
      </c>
      <c r="AR103">
        <v>21826</v>
      </c>
      <c r="AS103">
        <v>115.57431225437701</v>
      </c>
      <c r="AT103">
        <v>1618.0403715612699</v>
      </c>
      <c r="AU103">
        <v>120.215850899131</v>
      </c>
      <c r="AV103">
        <v>120.215850899131</v>
      </c>
      <c r="AW103">
        <v>0.263631251971778</v>
      </c>
      <c r="AX103" s="25">
        <f>MinuteWorkersFTE_PivotSource[[#This Row],[WeekdayShiftTargetMinutes]]/7</f>
        <v>17.173692985590144</v>
      </c>
      <c r="AY103" s="25">
        <f t="shared" si="1"/>
        <v>1</v>
      </c>
    </row>
    <row r="104" spans="27:51" x14ac:dyDescent="0.25">
      <c r="AA104" t="s">
        <v>55</v>
      </c>
      <c r="AB104" t="s">
        <v>527</v>
      </c>
      <c r="AC104" t="s">
        <v>528</v>
      </c>
      <c r="AD104" t="s">
        <v>8</v>
      </c>
      <c r="AE104">
        <v>1</v>
      </c>
      <c r="AF104">
        <v>2</v>
      </c>
      <c r="AG104" t="s">
        <v>102</v>
      </c>
      <c r="AH104" t="s">
        <v>4</v>
      </c>
      <c r="AI104">
        <v>1</v>
      </c>
      <c r="AJ104" t="s">
        <v>554</v>
      </c>
      <c r="AK104">
        <v>9</v>
      </c>
      <c r="AL104">
        <v>62.25</v>
      </c>
      <c r="AM104">
        <v>62.25</v>
      </c>
      <c r="AN104">
        <v>839.7</v>
      </c>
      <c r="AO104">
        <v>7.4133619149696295E-2</v>
      </c>
      <c r="AP104">
        <v>0.14457831325301199</v>
      </c>
      <c r="AQ104">
        <v>1559</v>
      </c>
      <c r="AR104">
        <v>21826</v>
      </c>
      <c r="AS104">
        <v>115.57431225437701</v>
      </c>
      <c r="AT104">
        <v>1618.0403715612699</v>
      </c>
      <c r="AU104">
        <v>116.966773847803</v>
      </c>
      <c r="AV104">
        <v>116.966773847803</v>
      </c>
      <c r="AW104">
        <v>0.25650608299956701</v>
      </c>
      <c r="AX104" s="25">
        <f>MinuteWorkersFTE_PivotSource[[#This Row],[WeekdayShiftTargetMinutes]]/7</f>
        <v>16.709539121114712</v>
      </c>
      <c r="AY104" s="25">
        <f t="shared" si="1"/>
        <v>1</v>
      </c>
    </row>
    <row r="105" spans="27:51" x14ac:dyDescent="0.25">
      <c r="AA105" t="s">
        <v>55</v>
      </c>
      <c r="AB105" t="s">
        <v>527</v>
      </c>
      <c r="AC105" t="s">
        <v>528</v>
      </c>
      <c r="AD105" t="s">
        <v>8</v>
      </c>
      <c r="AE105">
        <v>1</v>
      </c>
      <c r="AF105">
        <v>3</v>
      </c>
      <c r="AG105" t="s">
        <v>103</v>
      </c>
      <c r="AH105" t="s">
        <v>4</v>
      </c>
      <c r="AI105">
        <v>1</v>
      </c>
      <c r="AJ105" t="s">
        <v>557</v>
      </c>
      <c r="AK105">
        <v>9</v>
      </c>
      <c r="AL105">
        <v>62.25</v>
      </c>
      <c r="AM105">
        <v>62.25</v>
      </c>
      <c r="AN105">
        <v>839.7</v>
      </c>
      <c r="AO105">
        <v>7.4133619149696295E-2</v>
      </c>
      <c r="AP105">
        <v>0.14457831325301199</v>
      </c>
      <c r="AQ105">
        <v>1559</v>
      </c>
      <c r="AR105">
        <v>21826</v>
      </c>
      <c r="AS105">
        <v>115.57431225437701</v>
      </c>
      <c r="AT105">
        <v>1618.0403715612699</v>
      </c>
      <c r="AU105">
        <v>116.966773847803</v>
      </c>
      <c r="AV105">
        <v>116.966773847803</v>
      </c>
      <c r="AW105">
        <v>0.25650608299956701</v>
      </c>
      <c r="AX105" s="25">
        <f>MinuteWorkersFTE_PivotSource[[#This Row],[WeekdayShiftTargetMinutes]]/7</f>
        <v>16.709539121114712</v>
      </c>
      <c r="AY105" s="25">
        <f t="shared" si="1"/>
        <v>1</v>
      </c>
    </row>
    <row r="106" spans="27:51" x14ac:dyDescent="0.25">
      <c r="AA106" t="s">
        <v>55</v>
      </c>
      <c r="AB106" t="s">
        <v>527</v>
      </c>
      <c r="AC106" t="s">
        <v>528</v>
      </c>
      <c r="AD106" t="s">
        <v>8</v>
      </c>
      <c r="AE106">
        <v>1</v>
      </c>
      <c r="AF106">
        <v>4</v>
      </c>
      <c r="AG106" t="s">
        <v>101</v>
      </c>
      <c r="AH106" t="s">
        <v>4</v>
      </c>
      <c r="AI106">
        <v>1</v>
      </c>
      <c r="AJ106" t="s">
        <v>560</v>
      </c>
      <c r="AK106">
        <v>9</v>
      </c>
      <c r="AL106">
        <v>62.25</v>
      </c>
      <c r="AM106">
        <v>62.25</v>
      </c>
      <c r="AN106">
        <v>839.7</v>
      </c>
      <c r="AO106">
        <v>7.4133619149696295E-2</v>
      </c>
      <c r="AP106">
        <v>0.14457831325301199</v>
      </c>
      <c r="AQ106">
        <v>1559</v>
      </c>
      <c r="AR106">
        <v>21826</v>
      </c>
      <c r="AS106">
        <v>115.57431225437701</v>
      </c>
      <c r="AT106">
        <v>1618.0403715612699</v>
      </c>
      <c r="AU106">
        <v>116.966773847803</v>
      </c>
      <c r="AV106">
        <v>116.966773847803</v>
      </c>
      <c r="AW106">
        <v>0.25650608299956701</v>
      </c>
      <c r="AX106" s="25">
        <f>MinuteWorkersFTE_PivotSource[[#This Row],[WeekdayShiftTargetMinutes]]/7</f>
        <v>16.709539121114712</v>
      </c>
      <c r="AY106" s="25">
        <f t="shared" si="1"/>
        <v>1</v>
      </c>
    </row>
    <row r="107" spans="27:51" x14ac:dyDescent="0.25">
      <c r="AA107" t="s">
        <v>55</v>
      </c>
      <c r="AB107" t="s">
        <v>527</v>
      </c>
      <c r="AC107" t="s">
        <v>528</v>
      </c>
      <c r="AD107" t="s">
        <v>8</v>
      </c>
      <c r="AE107">
        <v>1</v>
      </c>
      <c r="AF107">
        <v>5</v>
      </c>
      <c r="AG107" t="s">
        <v>105</v>
      </c>
      <c r="AH107" t="s">
        <v>4</v>
      </c>
      <c r="AI107">
        <v>1</v>
      </c>
      <c r="AJ107" t="s">
        <v>563</v>
      </c>
      <c r="AK107">
        <v>9</v>
      </c>
      <c r="AL107">
        <v>62.25</v>
      </c>
      <c r="AM107">
        <v>62.25</v>
      </c>
      <c r="AN107">
        <v>839.7</v>
      </c>
      <c r="AO107">
        <v>7.4133619149696295E-2</v>
      </c>
      <c r="AP107">
        <v>0.14457831325301199</v>
      </c>
      <c r="AQ107">
        <v>1559</v>
      </c>
      <c r="AR107">
        <v>21826</v>
      </c>
      <c r="AS107">
        <v>115.57431225437701</v>
      </c>
      <c r="AT107">
        <v>1618.0403715612699</v>
      </c>
      <c r="AU107">
        <v>116.966773847803</v>
      </c>
      <c r="AV107">
        <v>116.966773847803</v>
      </c>
      <c r="AW107">
        <v>0.25650608299956701</v>
      </c>
      <c r="AX107" s="25">
        <f>MinuteWorkersFTE_PivotSource[[#This Row],[WeekdayShiftTargetMinutes]]/7</f>
        <v>16.709539121114712</v>
      </c>
      <c r="AY107" s="25">
        <f t="shared" si="1"/>
        <v>1</v>
      </c>
    </row>
    <row r="108" spans="27:51" x14ac:dyDescent="0.25">
      <c r="AA108" t="s">
        <v>55</v>
      </c>
      <c r="AB108" t="s">
        <v>527</v>
      </c>
      <c r="AC108" t="s">
        <v>528</v>
      </c>
      <c r="AD108" t="s">
        <v>8</v>
      </c>
      <c r="AE108">
        <v>1</v>
      </c>
      <c r="AF108">
        <v>6</v>
      </c>
      <c r="AG108" t="s">
        <v>113</v>
      </c>
      <c r="AH108" t="s">
        <v>4</v>
      </c>
      <c r="AI108">
        <v>1</v>
      </c>
      <c r="AJ108" t="s">
        <v>566</v>
      </c>
      <c r="AK108">
        <v>8.5</v>
      </c>
      <c r="AL108">
        <v>62.25</v>
      </c>
      <c r="AM108">
        <v>62.25</v>
      </c>
      <c r="AN108">
        <v>839.7</v>
      </c>
      <c r="AO108">
        <v>7.4133619149696295E-2</v>
      </c>
      <c r="AP108">
        <v>0.13654618473895599</v>
      </c>
      <c r="AQ108">
        <v>1559</v>
      </c>
      <c r="AR108">
        <v>21826</v>
      </c>
      <c r="AS108">
        <v>115.57431225437701</v>
      </c>
      <c r="AT108">
        <v>1618.0403715612699</v>
      </c>
      <c r="AU108">
        <v>110.468619745147</v>
      </c>
      <c r="AV108">
        <v>110.468619745147</v>
      </c>
      <c r="AW108">
        <v>0.24225574505514699</v>
      </c>
      <c r="AX108" s="25">
        <f>MinuteWorkersFTE_PivotSource[[#This Row],[WeekdayShiftTargetMinutes]]/7</f>
        <v>15.781231392163857</v>
      </c>
      <c r="AY108" s="25">
        <f t="shared" si="1"/>
        <v>1</v>
      </c>
    </row>
    <row r="109" spans="27:51" x14ac:dyDescent="0.25">
      <c r="AA109" t="s">
        <v>55</v>
      </c>
      <c r="AB109" t="s">
        <v>527</v>
      </c>
      <c r="AC109" t="s">
        <v>528</v>
      </c>
      <c r="AD109" t="s">
        <v>8</v>
      </c>
      <c r="AE109">
        <v>1</v>
      </c>
      <c r="AF109">
        <v>7</v>
      </c>
      <c r="AG109" t="s">
        <v>114</v>
      </c>
      <c r="AH109" t="s">
        <v>4</v>
      </c>
      <c r="AI109">
        <v>1</v>
      </c>
      <c r="AJ109" t="s">
        <v>569</v>
      </c>
      <c r="AK109">
        <v>8.5</v>
      </c>
      <c r="AL109">
        <v>62.25</v>
      </c>
      <c r="AM109">
        <v>62.25</v>
      </c>
      <c r="AN109">
        <v>839.7</v>
      </c>
      <c r="AO109">
        <v>7.4133619149696295E-2</v>
      </c>
      <c r="AP109">
        <v>0.13654618473895599</v>
      </c>
      <c r="AQ109">
        <v>1559</v>
      </c>
      <c r="AR109">
        <v>21826</v>
      </c>
      <c r="AS109">
        <v>115.57431225437701</v>
      </c>
      <c r="AT109">
        <v>1618.0403715612699</v>
      </c>
      <c r="AU109">
        <v>110.468619745147</v>
      </c>
      <c r="AV109">
        <v>110.468619745147</v>
      </c>
      <c r="AW109">
        <v>0.24225574505514699</v>
      </c>
      <c r="AX109" s="25">
        <f>MinuteWorkersFTE_PivotSource[[#This Row],[WeekdayShiftTargetMinutes]]/7</f>
        <v>15.781231392163857</v>
      </c>
      <c r="AY109" s="25">
        <f t="shared" si="1"/>
        <v>1</v>
      </c>
    </row>
    <row r="110" spans="27:51" x14ac:dyDescent="0.25">
      <c r="AA110" t="s">
        <v>55</v>
      </c>
      <c r="AB110" t="s">
        <v>527</v>
      </c>
      <c r="AC110" t="s">
        <v>529</v>
      </c>
      <c r="AD110" t="s">
        <v>8</v>
      </c>
      <c r="AE110">
        <v>0.95</v>
      </c>
      <c r="AF110">
        <v>1</v>
      </c>
      <c r="AG110" t="s">
        <v>99</v>
      </c>
      <c r="AH110" t="s">
        <v>4</v>
      </c>
      <c r="AI110">
        <v>1</v>
      </c>
      <c r="AJ110" t="s">
        <v>551</v>
      </c>
      <c r="AK110">
        <v>4.5</v>
      </c>
      <c r="AL110">
        <v>22.5</v>
      </c>
      <c r="AM110">
        <v>21.375</v>
      </c>
      <c r="AN110">
        <v>839.7</v>
      </c>
      <c r="AO110">
        <v>2.5455519828510201E-2</v>
      </c>
      <c r="AP110">
        <v>0.2</v>
      </c>
      <c r="AQ110">
        <v>1559</v>
      </c>
      <c r="AR110">
        <v>21826</v>
      </c>
      <c r="AS110">
        <v>39.685155412647397</v>
      </c>
      <c r="AT110">
        <v>555.59217577706295</v>
      </c>
      <c r="AU110">
        <v>55.559217577706299</v>
      </c>
      <c r="AV110">
        <v>58.483386923901399</v>
      </c>
      <c r="AW110">
        <v>0.128253041499784</v>
      </c>
      <c r="AX110" s="25">
        <f>MinuteWorkersFTE_PivotSource[[#This Row],[WeekdayShiftTargetMinutes]]/7</f>
        <v>7.9370310825294714</v>
      </c>
      <c r="AY110" s="25">
        <f t="shared" si="1"/>
        <v>1</v>
      </c>
    </row>
    <row r="111" spans="27:51" x14ac:dyDescent="0.25">
      <c r="AA111" t="s">
        <v>55</v>
      </c>
      <c r="AB111" t="s">
        <v>527</v>
      </c>
      <c r="AC111" t="s">
        <v>529</v>
      </c>
      <c r="AD111" t="s">
        <v>8</v>
      </c>
      <c r="AE111">
        <v>0.95</v>
      </c>
      <c r="AF111">
        <v>2</v>
      </c>
      <c r="AG111" t="s">
        <v>102</v>
      </c>
      <c r="AH111" t="s">
        <v>4</v>
      </c>
      <c r="AI111">
        <v>1</v>
      </c>
      <c r="AJ111" t="s">
        <v>554</v>
      </c>
      <c r="AK111">
        <v>4.5</v>
      </c>
      <c r="AL111">
        <v>22.5</v>
      </c>
      <c r="AM111">
        <v>21.375</v>
      </c>
      <c r="AN111">
        <v>839.7</v>
      </c>
      <c r="AO111">
        <v>2.5455519828510201E-2</v>
      </c>
      <c r="AP111">
        <v>0.2</v>
      </c>
      <c r="AQ111">
        <v>1559</v>
      </c>
      <c r="AR111">
        <v>21826</v>
      </c>
      <c r="AS111">
        <v>39.685155412647397</v>
      </c>
      <c r="AT111">
        <v>555.59217577706295</v>
      </c>
      <c r="AU111">
        <v>55.559217577706299</v>
      </c>
      <c r="AV111">
        <v>58.483386923901399</v>
      </c>
      <c r="AW111">
        <v>0.128253041499784</v>
      </c>
      <c r="AX111" s="25">
        <f>MinuteWorkersFTE_PivotSource[[#This Row],[WeekdayShiftTargetMinutes]]/7</f>
        <v>7.9370310825294714</v>
      </c>
      <c r="AY111" s="25">
        <f t="shared" si="1"/>
        <v>1</v>
      </c>
    </row>
    <row r="112" spans="27:51" x14ac:dyDescent="0.25">
      <c r="AA112" t="s">
        <v>55</v>
      </c>
      <c r="AB112" t="s">
        <v>527</v>
      </c>
      <c r="AC112" t="s">
        <v>529</v>
      </c>
      <c r="AD112" t="s">
        <v>8</v>
      </c>
      <c r="AE112">
        <v>0.95</v>
      </c>
      <c r="AF112">
        <v>3</v>
      </c>
      <c r="AG112" t="s">
        <v>103</v>
      </c>
      <c r="AH112" t="s">
        <v>4</v>
      </c>
      <c r="AI112">
        <v>1</v>
      </c>
      <c r="AJ112" t="s">
        <v>557</v>
      </c>
      <c r="AK112">
        <v>4.5</v>
      </c>
      <c r="AL112">
        <v>22.5</v>
      </c>
      <c r="AM112">
        <v>21.375</v>
      </c>
      <c r="AN112">
        <v>839.7</v>
      </c>
      <c r="AO112">
        <v>2.5455519828510201E-2</v>
      </c>
      <c r="AP112">
        <v>0.2</v>
      </c>
      <c r="AQ112">
        <v>1559</v>
      </c>
      <c r="AR112">
        <v>21826</v>
      </c>
      <c r="AS112">
        <v>39.685155412647397</v>
      </c>
      <c r="AT112">
        <v>555.59217577706295</v>
      </c>
      <c r="AU112">
        <v>55.559217577706299</v>
      </c>
      <c r="AV112">
        <v>58.483386923901399</v>
      </c>
      <c r="AW112">
        <v>0.128253041499784</v>
      </c>
      <c r="AX112" s="25">
        <f>MinuteWorkersFTE_PivotSource[[#This Row],[WeekdayShiftTargetMinutes]]/7</f>
        <v>7.9370310825294714</v>
      </c>
      <c r="AY112" s="25">
        <f t="shared" si="1"/>
        <v>1</v>
      </c>
    </row>
    <row r="113" spans="27:51" x14ac:dyDescent="0.25">
      <c r="AA113" t="s">
        <v>55</v>
      </c>
      <c r="AB113" t="s">
        <v>527</v>
      </c>
      <c r="AC113" t="s">
        <v>529</v>
      </c>
      <c r="AD113" t="s">
        <v>8</v>
      </c>
      <c r="AE113">
        <v>0.95</v>
      </c>
      <c r="AF113">
        <v>4</v>
      </c>
      <c r="AG113" t="s">
        <v>101</v>
      </c>
      <c r="AH113" t="s">
        <v>4</v>
      </c>
      <c r="AI113">
        <v>1</v>
      </c>
      <c r="AJ113" t="s">
        <v>560</v>
      </c>
      <c r="AK113">
        <v>4.5</v>
      </c>
      <c r="AL113">
        <v>22.5</v>
      </c>
      <c r="AM113">
        <v>21.375</v>
      </c>
      <c r="AN113">
        <v>839.7</v>
      </c>
      <c r="AO113">
        <v>2.5455519828510201E-2</v>
      </c>
      <c r="AP113">
        <v>0.2</v>
      </c>
      <c r="AQ113">
        <v>1559</v>
      </c>
      <c r="AR113">
        <v>21826</v>
      </c>
      <c r="AS113">
        <v>39.685155412647397</v>
      </c>
      <c r="AT113">
        <v>555.59217577706295</v>
      </c>
      <c r="AU113">
        <v>55.559217577706299</v>
      </c>
      <c r="AV113">
        <v>58.483386923901399</v>
      </c>
      <c r="AW113">
        <v>0.128253041499784</v>
      </c>
      <c r="AX113" s="25">
        <f>MinuteWorkersFTE_PivotSource[[#This Row],[WeekdayShiftTargetMinutes]]/7</f>
        <v>7.9370310825294714</v>
      </c>
      <c r="AY113" s="25">
        <f t="shared" si="1"/>
        <v>1</v>
      </c>
    </row>
    <row r="114" spans="27:51" x14ac:dyDescent="0.25">
      <c r="AA114" t="s">
        <v>55</v>
      </c>
      <c r="AB114" t="s">
        <v>527</v>
      </c>
      <c r="AC114" t="s">
        <v>529</v>
      </c>
      <c r="AD114" t="s">
        <v>8</v>
      </c>
      <c r="AE114">
        <v>0.95</v>
      </c>
      <c r="AF114">
        <v>5</v>
      </c>
      <c r="AG114" t="s">
        <v>105</v>
      </c>
      <c r="AH114" t="s">
        <v>4</v>
      </c>
      <c r="AI114">
        <v>1</v>
      </c>
      <c r="AJ114" t="s">
        <v>563</v>
      </c>
      <c r="AK114">
        <v>4.5</v>
      </c>
      <c r="AL114">
        <v>22.5</v>
      </c>
      <c r="AM114">
        <v>21.375</v>
      </c>
      <c r="AN114">
        <v>839.7</v>
      </c>
      <c r="AO114">
        <v>2.5455519828510201E-2</v>
      </c>
      <c r="AP114">
        <v>0.2</v>
      </c>
      <c r="AQ114">
        <v>1559</v>
      </c>
      <c r="AR114">
        <v>21826</v>
      </c>
      <c r="AS114">
        <v>39.685155412647397</v>
      </c>
      <c r="AT114">
        <v>555.59217577706295</v>
      </c>
      <c r="AU114">
        <v>55.559217577706299</v>
      </c>
      <c r="AV114">
        <v>58.483386923901399</v>
      </c>
      <c r="AW114">
        <v>0.128253041499784</v>
      </c>
      <c r="AX114" s="25">
        <f>MinuteWorkersFTE_PivotSource[[#This Row],[WeekdayShiftTargetMinutes]]/7</f>
        <v>7.9370310825294714</v>
      </c>
      <c r="AY114" s="25">
        <f t="shared" si="1"/>
        <v>1</v>
      </c>
    </row>
    <row r="115" spans="27:51" x14ac:dyDescent="0.25">
      <c r="AA115" t="s">
        <v>55</v>
      </c>
      <c r="AB115" t="s">
        <v>527</v>
      </c>
      <c r="AC115" t="s">
        <v>13</v>
      </c>
      <c r="AD115" t="s">
        <v>13</v>
      </c>
      <c r="AE115">
        <v>1</v>
      </c>
      <c r="AF115">
        <v>1</v>
      </c>
      <c r="AG115" t="s">
        <v>99</v>
      </c>
      <c r="AH115" t="s">
        <v>4</v>
      </c>
      <c r="AI115">
        <v>1</v>
      </c>
      <c r="AJ115" t="s">
        <v>551</v>
      </c>
      <c r="AK115">
        <v>8.5</v>
      </c>
      <c r="AL115">
        <v>105.5</v>
      </c>
      <c r="AM115">
        <v>105.5</v>
      </c>
      <c r="AN115">
        <v>839.7</v>
      </c>
      <c r="AO115">
        <v>0.125640109562939</v>
      </c>
      <c r="AP115">
        <v>8.0568720379146905E-2</v>
      </c>
      <c r="AQ115">
        <v>1559</v>
      </c>
      <c r="AR115">
        <v>21826</v>
      </c>
      <c r="AS115">
        <v>195.87293080862199</v>
      </c>
      <c r="AT115">
        <v>2742.2210313207102</v>
      </c>
      <c r="AU115">
        <v>110.468619745147</v>
      </c>
      <c r="AV115">
        <v>110.468619745147</v>
      </c>
      <c r="AW115">
        <v>0.24225574505514699</v>
      </c>
      <c r="AX115" s="25">
        <f>MinuteWorkersFTE_PivotSource[[#This Row],[WeekdayShiftTargetMinutes]]/7</f>
        <v>15.781231392163857</v>
      </c>
      <c r="AY115" s="25">
        <f t="shared" si="1"/>
        <v>1</v>
      </c>
    </row>
    <row r="116" spans="27:51" x14ac:dyDescent="0.25">
      <c r="AA116" t="s">
        <v>55</v>
      </c>
      <c r="AB116" t="s">
        <v>527</v>
      </c>
      <c r="AC116" t="s">
        <v>13</v>
      </c>
      <c r="AD116" t="s">
        <v>13</v>
      </c>
      <c r="AE116">
        <v>1</v>
      </c>
      <c r="AF116">
        <v>1</v>
      </c>
      <c r="AG116" t="s">
        <v>99</v>
      </c>
      <c r="AH116" t="s">
        <v>5</v>
      </c>
      <c r="AI116">
        <v>2</v>
      </c>
      <c r="AJ116" t="s">
        <v>552</v>
      </c>
      <c r="AK116">
        <v>6.5</v>
      </c>
      <c r="AL116">
        <v>105.5</v>
      </c>
      <c r="AM116">
        <v>105.5</v>
      </c>
      <c r="AN116">
        <v>839.7</v>
      </c>
      <c r="AO116">
        <v>0.125640109562939</v>
      </c>
      <c r="AP116">
        <v>6.1611374407582901E-2</v>
      </c>
      <c r="AQ116">
        <v>1559</v>
      </c>
      <c r="AR116">
        <v>21826</v>
      </c>
      <c r="AS116">
        <v>195.87293080862199</v>
      </c>
      <c r="AT116">
        <v>2742.2210313207102</v>
      </c>
      <c r="AU116">
        <v>84.476003334524194</v>
      </c>
      <c r="AV116">
        <v>84.476003334524194</v>
      </c>
      <c r="AW116">
        <v>0.18525439327746501</v>
      </c>
      <c r="AX116" s="25">
        <f>MinuteWorkersFTE_PivotSource[[#This Row],[WeekdayShiftTargetMinutes]]/7</f>
        <v>12.068000476360599</v>
      </c>
      <c r="AY116" s="25">
        <f t="shared" si="1"/>
        <v>1</v>
      </c>
    </row>
    <row r="117" spans="27:51" x14ac:dyDescent="0.25">
      <c r="AA117" t="s">
        <v>55</v>
      </c>
      <c r="AB117" t="s">
        <v>527</v>
      </c>
      <c r="AC117" t="s">
        <v>13</v>
      </c>
      <c r="AD117" t="s">
        <v>13</v>
      </c>
      <c r="AE117">
        <v>1</v>
      </c>
      <c r="AF117">
        <v>2</v>
      </c>
      <c r="AG117" t="s">
        <v>102</v>
      </c>
      <c r="AH117" t="s">
        <v>4</v>
      </c>
      <c r="AI117">
        <v>1</v>
      </c>
      <c r="AJ117" t="s">
        <v>554</v>
      </c>
      <c r="AK117">
        <v>8.5</v>
      </c>
      <c r="AL117">
        <v>105.5</v>
      </c>
      <c r="AM117">
        <v>105.5</v>
      </c>
      <c r="AN117">
        <v>839.7</v>
      </c>
      <c r="AO117">
        <v>0.125640109562939</v>
      </c>
      <c r="AP117">
        <v>8.0568720379146905E-2</v>
      </c>
      <c r="AQ117">
        <v>1559</v>
      </c>
      <c r="AR117">
        <v>21826</v>
      </c>
      <c r="AS117">
        <v>195.87293080862199</v>
      </c>
      <c r="AT117">
        <v>2742.2210313207102</v>
      </c>
      <c r="AU117">
        <v>110.468619745147</v>
      </c>
      <c r="AV117">
        <v>110.468619745147</v>
      </c>
      <c r="AW117">
        <v>0.24225574505514699</v>
      </c>
      <c r="AX117" s="25">
        <f>MinuteWorkersFTE_PivotSource[[#This Row],[WeekdayShiftTargetMinutes]]/7</f>
        <v>15.781231392163857</v>
      </c>
      <c r="AY117" s="25">
        <f t="shared" si="1"/>
        <v>1</v>
      </c>
    </row>
    <row r="118" spans="27:51" x14ac:dyDescent="0.25">
      <c r="AA118" t="s">
        <v>55</v>
      </c>
      <c r="AB118" t="s">
        <v>527</v>
      </c>
      <c r="AC118" t="s">
        <v>13</v>
      </c>
      <c r="AD118" t="s">
        <v>13</v>
      </c>
      <c r="AE118">
        <v>1</v>
      </c>
      <c r="AF118">
        <v>2</v>
      </c>
      <c r="AG118" t="s">
        <v>102</v>
      </c>
      <c r="AH118" t="s">
        <v>5</v>
      </c>
      <c r="AI118">
        <v>2</v>
      </c>
      <c r="AJ118" t="s">
        <v>555</v>
      </c>
      <c r="AK118">
        <v>6.5</v>
      </c>
      <c r="AL118">
        <v>105.5</v>
      </c>
      <c r="AM118">
        <v>105.5</v>
      </c>
      <c r="AN118">
        <v>839.7</v>
      </c>
      <c r="AO118">
        <v>0.125640109562939</v>
      </c>
      <c r="AP118">
        <v>6.1611374407582901E-2</v>
      </c>
      <c r="AQ118">
        <v>1559</v>
      </c>
      <c r="AR118">
        <v>21826</v>
      </c>
      <c r="AS118">
        <v>195.87293080862199</v>
      </c>
      <c r="AT118">
        <v>2742.2210313207102</v>
      </c>
      <c r="AU118">
        <v>84.476003334524194</v>
      </c>
      <c r="AV118">
        <v>84.476003334524194</v>
      </c>
      <c r="AW118">
        <v>0.18525439327746501</v>
      </c>
      <c r="AX118" s="25">
        <f>MinuteWorkersFTE_PivotSource[[#This Row],[WeekdayShiftTargetMinutes]]/7</f>
        <v>12.068000476360599</v>
      </c>
      <c r="AY118" s="25">
        <f t="shared" si="1"/>
        <v>1</v>
      </c>
    </row>
    <row r="119" spans="27:51" x14ac:dyDescent="0.25">
      <c r="AA119" t="s">
        <v>55</v>
      </c>
      <c r="AB119" t="s">
        <v>527</v>
      </c>
      <c r="AC119" t="s">
        <v>13</v>
      </c>
      <c r="AD119" t="s">
        <v>13</v>
      </c>
      <c r="AE119">
        <v>1</v>
      </c>
      <c r="AF119">
        <v>3</v>
      </c>
      <c r="AG119" t="s">
        <v>103</v>
      </c>
      <c r="AH119" t="s">
        <v>4</v>
      </c>
      <c r="AI119">
        <v>1</v>
      </c>
      <c r="AJ119" t="s">
        <v>557</v>
      </c>
      <c r="AK119">
        <v>7.5</v>
      </c>
      <c r="AL119">
        <v>105.5</v>
      </c>
      <c r="AM119">
        <v>105.5</v>
      </c>
      <c r="AN119">
        <v>839.7</v>
      </c>
      <c r="AO119">
        <v>0.125640109562939</v>
      </c>
      <c r="AP119">
        <v>7.10900473933649E-2</v>
      </c>
      <c r="AQ119">
        <v>1559</v>
      </c>
      <c r="AR119">
        <v>21826</v>
      </c>
      <c r="AS119">
        <v>195.87293080862199</v>
      </c>
      <c r="AT119">
        <v>2742.2210313207102</v>
      </c>
      <c r="AU119">
        <v>97.472311539835601</v>
      </c>
      <c r="AV119">
        <v>97.472311539835601</v>
      </c>
      <c r="AW119">
        <v>0.21375506916630599</v>
      </c>
      <c r="AX119" s="25">
        <f>MinuteWorkersFTE_PivotSource[[#This Row],[WeekdayShiftTargetMinutes]]/7</f>
        <v>13.92461593426223</v>
      </c>
      <c r="AY119" s="25">
        <f t="shared" si="1"/>
        <v>1</v>
      </c>
    </row>
    <row r="120" spans="27:51" x14ac:dyDescent="0.25">
      <c r="AA120" t="s">
        <v>55</v>
      </c>
      <c r="AB120" t="s">
        <v>527</v>
      </c>
      <c r="AC120" t="s">
        <v>13</v>
      </c>
      <c r="AD120" t="s">
        <v>13</v>
      </c>
      <c r="AE120">
        <v>1</v>
      </c>
      <c r="AF120">
        <v>3</v>
      </c>
      <c r="AG120" t="s">
        <v>103</v>
      </c>
      <c r="AH120" t="s">
        <v>5</v>
      </c>
      <c r="AI120">
        <v>2</v>
      </c>
      <c r="AJ120" t="s">
        <v>558</v>
      </c>
      <c r="AK120">
        <v>8</v>
      </c>
      <c r="AL120">
        <v>105.5</v>
      </c>
      <c r="AM120">
        <v>105.5</v>
      </c>
      <c r="AN120">
        <v>839.7</v>
      </c>
      <c r="AO120">
        <v>0.125640109562939</v>
      </c>
      <c r="AP120">
        <v>7.5829383886255902E-2</v>
      </c>
      <c r="AQ120">
        <v>1559</v>
      </c>
      <c r="AR120">
        <v>21826</v>
      </c>
      <c r="AS120">
        <v>195.87293080862199</v>
      </c>
      <c r="AT120">
        <v>2742.2210313207102</v>
      </c>
      <c r="AU120">
        <v>103.97046564249101</v>
      </c>
      <c r="AV120">
        <v>103.97046564249101</v>
      </c>
      <c r="AW120">
        <v>0.228005407110727</v>
      </c>
      <c r="AX120" s="25">
        <f>MinuteWorkersFTE_PivotSource[[#This Row],[WeekdayShiftTargetMinutes]]/7</f>
        <v>14.852923663213002</v>
      </c>
      <c r="AY120" s="25">
        <f t="shared" si="1"/>
        <v>1</v>
      </c>
    </row>
    <row r="121" spans="27:51" x14ac:dyDescent="0.25">
      <c r="AA121" t="s">
        <v>55</v>
      </c>
      <c r="AB121" t="s">
        <v>527</v>
      </c>
      <c r="AC121" t="s">
        <v>13</v>
      </c>
      <c r="AD121" t="s">
        <v>13</v>
      </c>
      <c r="AE121">
        <v>1</v>
      </c>
      <c r="AF121">
        <v>4</v>
      </c>
      <c r="AG121" t="s">
        <v>101</v>
      </c>
      <c r="AH121" t="s">
        <v>4</v>
      </c>
      <c r="AI121">
        <v>1</v>
      </c>
      <c r="AJ121" t="s">
        <v>560</v>
      </c>
      <c r="AK121">
        <v>8.5</v>
      </c>
      <c r="AL121">
        <v>105.5</v>
      </c>
      <c r="AM121">
        <v>105.5</v>
      </c>
      <c r="AN121">
        <v>839.7</v>
      </c>
      <c r="AO121">
        <v>0.125640109562939</v>
      </c>
      <c r="AP121">
        <v>8.0568720379146905E-2</v>
      </c>
      <c r="AQ121">
        <v>1559</v>
      </c>
      <c r="AR121">
        <v>21826</v>
      </c>
      <c r="AS121">
        <v>195.87293080862199</v>
      </c>
      <c r="AT121">
        <v>2742.2210313207102</v>
      </c>
      <c r="AU121">
        <v>110.468619745147</v>
      </c>
      <c r="AV121">
        <v>110.468619745147</v>
      </c>
      <c r="AW121">
        <v>0.24225574505514699</v>
      </c>
      <c r="AX121" s="25">
        <f>MinuteWorkersFTE_PivotSource[[#This Row],[WeekdayShiftTargetMinutes]]/7</f>
        <v>15.781231392163857</v>
      </c>
      <c r="AY121" s="25">
        <f t="shared" si="1"/>
        <v>1</v>
      </c>
    </row>
    <row r="122" spans="27:51" x14ac:dyDescent="0.25">
      <c r="AA122" t="s">
        <v>55</v>
      </c>
      <c r="AB122" t="s">
        <v>527</v>
      </c>
      <c r="AC122" t="s">
        <v>13</v>
      </c>
      <c r="AD122" t="s">
        <v>13</v>
      </c>
      <c r="AE122">
        <v>1</v>
      </c>
      <c r="AF122">
        <v>4</v>
      </c>
      <c r="AG122" t="s">
        <v>101</v>
      </c>
      <c r="AH122" t="s">
        <v>5</v>
      </c>
      <c r="AI122">
        <v>2</v>
      </c>
      <c r="AJ122" t="s">
        <v>561</v>
      </c>
      <c r="AK122">
        <v>6.5</v>
      </c>
      <c r="AL122">
        <v>105.5</v>
      </c>
      <c r="AM122">
        <v>105.5</v>
      </c>
      <c r="AN122">
        <v>839.7</v>
      </c>
      <c r="AO122">
        <v>0.125640109562939</v>
      </c>
      <c r="AP122">
        <v>6.1611374407582901E-2</v>
      </c>
      <c r="AQ122">
        <v>1559</v>
      </c>
      <c r="AR122">
        <v>21826</v>
      </c>
      <c r="AS122">
        <v>195.87293080862199</v>
      </c>
      <c r="AT122">
        <v>2742.2210313207102</v>
      </c>
      <c r="AU122">
        <v>84.476003334524194</v>
      </c>
      <c r="AV122">
        <v>84.476003334524194</v>
      </c>
      <c r="AW122">
        <v>0.18525439327746501</v>
      </c>
      <c r="AX122" s="25">
        <f>MinuteWorkersFTE_PivotSource[[#This Row],[WeekdayShiftTargetMinutes]]/7</f>
        <v>12.068000476360599</v>
      </c>
      <c r="AY122" s="25">
        <f t="shared" si="1"/>
        <v>1</v>
      </c>
    </row>
    <row r="123" spans="27:51" x14ac:dyDescent="0.25">
      <c r="AA123" t="s">
        <v>55</v>
      </c>
      <c r="AB123" t="s">
        <v>527</v>
      </c>
      <c r="AC123" t="s">
        <v>13</v>
      </c>
      <c r="AD123" t="s">
        <v>13</v>
      </c>
      <c r="AE123">
        <v>1</v>
      </c>
      <c r="AF123">
        <v>5</v>
      </c>
      <c r="AG123" t="s">
        <v>105</v>
      </c>
      <c r="AH123" t="s">
        <v>4</v>
      </c>
      <c r="AI123">
        <v>1</v>
      </c>
      <c r="AJ123" t="s">
        <v>563</v>
      </c>
      <c r="AK123">
        <v>8.5</v>
      </c>
      <c r="AL123">
        <v>105.5</v>
      </c>
      <c r="AM123">
        <v>105.5</v>
      </c>
      <c r="AN123">
        <v>839.7</v>
      </c>
      <c r="AO123">
        <v>0.125640109562939</v>
      </c>
      <c r="AP123">
        <v>8.0568720379146905E-2</v>
      </c>
      <c r="AQ123">
        <v>1559</v>
      </c>
      <c r="AR123">
        <v>21826</v>
      </c>
      <c r="AS123">
        <v>195.87293080862199</v>
      </c>
      <c r="AT123">
        <v>2742.2210313207102</v>
      </c>
      <c r="AU123">
        <v>110.468619745147</v>
      </c>
      <c r="AV123">
        <v>110.468619745147</v>
      </c>
      <c r="AW123">
        <v>0.24225574505514699</v>
      </c>
      <c r="AX123" s="25">
        <f>MinuteWorkersFTE_PivotSource[[#This Row],[WeekdayShiftTargetMinutes]]/7</f>
        <v>15.781231392163857</v>
      </c>
      <c r="AY123" s="25">
        <f t="shared" si="1"/>
        <v>1</v>
      </c>
    </row>
    <row r="124" spans="27:51" x14ac:dyDescent="0.25">
      <c r="AA124" t="s">
        <v>55</v>
      </c>
      <c r="AB124" t="s">
        <v>527</v>
      </c>
      <c r="AC124" t="s">
        <v>13</v>
      </c>
      <c r="AD124" t="s">
        <v>13</v>
      </c>
      <c r="AE124">
        <v>1</v>
      </c>
      <c r="AF124">
        <v>5</v>
      </c>
      <c r="AG124" t="s">
        <v>105</v>
      </c>
      <c r="AH124" t="s">
        <v>5</v>
      </c>
      <c r="AI124">
        <v>2</v>
      </c>
      <c r="AJ124" t="s">
        <v>564</v>
      </c>
      <c r="AK124">
        <v>6.5</v>
      </c>
      <c r="AL124">
        <v>105.5</v>
      </c>
      <c r="AM124">
        <v>105.5</v>
      </c>
      <c r="AN124">
        <v>839.7</v>
      </c>
      <c r="AO124">
        <v>0.125640109562939</v>
      </c>
      <c r="AP124">
        <v>6.1611374407582901E-2</v>
      </c>
      <c r="AQ124">
        <v>1559</v>
      </c>
      <c r="AR124">
        <v>21826</v>
      </c>
      <c r="AS124">
        <v>195.87293080862199</v>
      </c>
      <c r="AT124">
        <v>2742.2210313207102</v>
      </c>
      <c r="AU124">
        <v>84.476003334524194</v>
      </c>
      <c r="AV124">
        <v>84.476003334524194</v>
      </c>
      <c r="AW124">
        <v>0.18525439327746501</v>
      </c>
      <c r="AX124" s="25">
        <f>MinuteWorkersFTE_PivotSource[[#This Row],[WeekdayShiftTargetMinutes]]/7</f>
        <v>12.068000476360599</v>
      </c>
      <c r="AY124" s="25">
        <f t="shared" si="1"/>
        <v>1</v>
      </c>
    </row>
    <row r="125" spans="27:51" x14ac:dyDescent="0.25">
      <c r="AA125" t="s">
        <v>55</v>
      </c>
      <c r="AB125" t="s">
        <v>527</v>
      </c>
      <c r="AC125" t="s">
        <v>13</v>
      </c>
      <c r="AD125" t="s">
        <v>13</v>
      </c>
      <c r="AE125">
        <v>1</v>
      </c>
      <c r="AF125">
        <v>6</v>
      </c>
      <c r="AG125" t="s">
        <v>113</v>
      </c>
      <c r="AH125" t="s">
        <v>4</v>
      </c>
      <c r="AI125">
        <v>1</v>
      </c>
      <c r="AJ125" t="s">
        <v>566</v>
      </c>
      <c r="AK125">
        <v>8.5</v>
      </c>
      <c r="AL125">
        <v>105.5</v>
      </c>
      <c r="AM125">
        <v>105.5</v>
      </c>
      <c r="AN125">
        <v>839.7</v>
      </c>
      <c r="AO125">
        <v>0.125640109562939</v>
      </c>
      <c r="AP125">
        <v>8.0568720379146905E-2</v>
      </c>
      <c r="AQ125">
        <v>1559</v>
      </c>
      <c r="AR125">
        <v>21826</v>
      </c>
      <c r="AS125">
        <v>195.87293080862199</v>
      </c>
      <c r="AT125">
        <v>2742.2210313207102</v>
      </c>
      <c r="AU125">
        <v>110.468619745147</v>
      </c>
      <c r="AV125">
        <v>110.468619745147</v>
      </c>
      <c r="AW125">
        <v>0.24225574505514699</v>
      </c>
      <c r="AX125" s="25">
        <f>MinuteWorkersFTE_PivotSource[[#This Row],[WeekdayShiftTargetMinutes]]/7</f>
        <v>15.781231392163857</v>
      </c>
      <c r="AY125" s="25">
        <f t="shared" si="1"/>
        <v>1</v>
      </c>
    </row>
    <row r="126" spans="27:51" x14ac:dyDescent="0.25">
      <c r="AA126" t="s">
        <v>55</v>
      </c>
      <c r="AB126" t="s">
        <v>527</v>
      </c>
      <c r="AC126" t="s">
        <v>13</v>
      </c>
      <c r="AD126" t="s">
        <v>13</v>
      </c>
      <c r="AE126">
        <v>1</v>
      </c>
      <c r="AF126">
        <v>6</v>
      </c>
      <c r="AG126" t="s">
        <v>113</v>
      </c>
      <c r="AH126" t="s">
        <v>5</v>
      </c>
      <c r="AI126">
        <v>2</v>
      </c>
      <c r="AJ126" t="s">
        <v>567</v>
      </c>
      <c r="AK126">
        <v>6.5</v>
      </c>
      <c r="AL126">
        <v>105.5</v>
      </c>
      <c r="AM126">
        <v>105.5</v>
      </c>
      <c r="AN126">
        <v>839.7</v>
      </c>
      <c r="AO126">
        <v>0.125640109562939</v>
      </c>
      <c r="AP126">
        <v>6.1611374407582901E-2</v>
      </c>
      <c r="AQ126">
        <v>1559</v>
      </c>
      <c r="AR126">
        <v>21826</v>
      </c>
      <c r="AS126">
        <v>195.87293080862199</v>
      </c>
      <c r="AT126">
        <v>2742.2210313207102</v>
      </c>
      <c r="AU126">
        <v>84.476003334524194</v>
      </c>
      <c r="AV126">
        <v>84.476003334524194</v>
      </c>
      <c r="AW126">
        <v>0.18525439327746501</v>
      </c>
      <c r="AX126" s="25">
        <f>MinuteWorkersFTE_PivotSource[[#This Row],[WeekdayShiftTargetMinutes]]/7</f>
        <v>12.068000476360599</v>
      </c>
      <c r="AY126" s="25">
        <f t="shared" si="1"/>
        <v>1</v>
      </c>
    </row>
    <row r="127" spans="27:51" x14ac:dyDescent="0.25">
      <c r="AA127" t="s">
        <v>55</v>
      </c>
      <c r="AB127" t="s">
        <v>527</v>
      </c>
      <c r="AC127" t="s">
        <v>13</v>
      </c>
      <c r="AD127" t="s">
        <v>13</v>
      </c>
      <c r="AE127">
        <v>1</v>
      </c>
      <c r="AF127">
        <v>7</v>
      </c>
      <c r="AG127" t="s">
        <v>114</v>
      </c>
      <c r="AH127" t="s">
        <v>4</v>
      </c>
      <c r="AI127">
        <v>1</v>
      </c>
      <c r="AJ127" t="s">
        <v>569</v>
      </c>
      <c r="AK127">
        <v>8.5</v>
      </c>
      <c r="AL127">
        <v>105.5</v>
      </c>
      <c r="AM127">
        <v>105.5</v>
      </c>
      <c r="AN127">
        <v>839.7</v>
      </c>
      <c r="AO127">
        <v>0.125640109562939</v>
      </c>
      <c r="AP127">
        <v>8.0568720379146905E-2</v>
      </c>
      <c r="AQ127">
        <v>1559</v>
      </c>
      <c r="AR127">
        <v>21826</v>
      </c>
      <c r="AS127">
        <v>195.87293080862199</v>
      </c>
      <c r="AT127">
        <v>2742.2210313207102</v>
      </c>
      <c r="AU127">
        <v>110.468619745147</v>
      </c>
      <c r="AV127">
        <v>110.468619745147</v>
      </c>
      <c r="AW127">
        <v>0.24225574505514699</v>
      </c>
      <c r="AX127" s="25">
        <f>MinuteWorkersFTE_PivotSource[[#This Row],[WeekdayShiftTargetMinutes]]/7</f>
        <v>15.781231392163857</v>
      </c>
      <c r="AY127" s="25">
        <f t="shared" si="1"/>
        <v>1</v>
      </c>
    </row>
    <row r="128" spans="27:51" x14ac:dyDescent="0.25">
      <c r="AA128" t="s">
        <v>55</v>
      </c>
      <c r="AB128" t="s">
        <v>527</v>
      </c>
      <c r="AC128" t="s">
        <v>13</v>
      </c>
      <c r="AD128" t="s">
        <v>13</v>
      </c>
      <c r="AE128">
        <v>1</v>
      </c>
      <c r="AF128">
        <v>7</v>
      </c>
      <c r="AG128" t="s">
        <v>114</v>
      </c>
      <c r="AH128" t="s">
        <v>5</v>
      </c>
      <c r="AI128">
        <v>2</v>
      </c>
      <c r="AJ128" t="s">
        <v>570</v>
      </c>
      <c r="AK128">
        <v>6.5</v>
      </c>
      <c r="AL128">
        <v>105.5</v>
      </c>
      <c r="AM128">
        <v>105.5</v>
      </c>
      <c r="AN128">
        <v>839.7</v>
      </c>
      <c r="AO128">
        <v>0.125640109562939</v>
      </c>
      <c r="AP128">
        <v>6.1611374407582901E-2</v>
      </c>
      <c r="AQ128">
        <v>1559</v>
      </c>
      <c r="AR128">
        <v>21826</v>
      </c>
      <c r="AS128">
        <v>195.87293080862199</v>
      </c>
      <c r="AT128">
        <v>2742.2210313207102</v>
      </c>
      <c r="AU128">
        <v>84.476003334524194</v>
      </c>
      <c r="AV128">
        <v>84.476003334524194</v>
      </c>
      <c r="AW128">
        <v>0.18525439327746501</v>
      </c>
      <c r="AX128" s="25">
        <f>MinuteWorkersFTE_PivotSource[[#This Row],[WeekdayShiftTargetMinutes]]/7</f>
        <v>12.068000476360599</v>
      </c>
      <c r="AY128" s="25">
        <f t="shared" si="1"/>
        <v>1</v>
      </c>
    </row>
    <row r="129" spans="27:51" x14ac:dyDescent="0.25">
      <c r="AA129" t="s">
        <v>55</v>
      </c>
      <c r="AB129" t="s">
        <v>527</v>
      </c>
      <c r="AC129" t="s">
        <v>530</v>
      </c>
      <c r="AD129" t="s">
        <v>8</v>
      </c>
      <c r="AE129">
        <v>0.75</v>
      </c>
      <c r="AF129">
        <v>1</v>
      </c>
      <c r="AG129" t="s">
        <v>99</v>
      </c>
      <c r="AH129" t="s">
        <v>4</v>
      </c>
      <c r="AI129">
        <v>1</v>
      </c>
      <c r="AJ129" t="s">
        <v>551</v>
      </c>
      <c r="AK129">
        <v>4.5</v>
      </c>
      <c r="AL129">
        <v>22.5</v>
      </c>
      <c r="AM129">
        <v>16.875</v>
      </c>
      <c r="AN129">
        <v>839.7</v>
      </c>
      <c r="AO129">
        <v>2.0096463022508001E-2</v>
      </c>
      <c r="AP129">
        <v>0.2</v>
      </c>
      <c r="AQ129">
        <v>1559</v>
      </c>
      <c r="AR129">
        <v>21826</v>
      </c>
      <c r="AS129">
        <v>31.33038585209</v>
      </c>
      <c r="AT129">
        <v>438.62540192926002</v>
      </c>
      <c r="AU129">
        <v>43.862540192925998</v>
      </c>
      <c r="AV129">
        <v>58.483386923901399</v>
      </c>
      <c r="AW129">
        <v>0.128253041499784</v>
      </c>
      <c r="AX129" s="25">
        <f>MinuteWorkersFTE_PivotSource[[#This Row],[WeekdayShiftTargetMinutes]]/7</f>
        <v>6.2660771704179998</v>
      </c>
      <c r="AY129" s="25">
        <f t="shared" si="1"/>
        <v>1</v>
      </c>
    </row>
    <row r="130" spans="27:51" x14ac:dyDescent="0.25">
      <c r="AA130" t="s">
        <v>55</v>
      </c>
      <c r="AB130" t="s">
        <v>527</v>
      </c>
      <c r="AC130" t="s">
        <v>530</v>
      </c>
      <c r="AD130" t="s">
        <v>8</v>
      </c>
      <c r="AE130">
        <v>0.75</v>
      </c>
      <c r="AF130">
        <v>2</v>
      </c>
      <c r="AG130" t="s">
        <v>102</v>
      </c>
      <c r="AH130" t="s">
        <v>4</v>
      </c>
      <c r="AI130">
        <v>1</v>
      </c>
      <c r="AJ130" t="s">
        <v>554</v>
      </c>
      <c r="AK130">
        <v>4.5</v>
      </c>
      <c r="AL130">
        <v>22.5</v>
      </c>
      <c r="AM130">
        <v>16.875</v>
      </c>
      <c r="AN130">
        <v>839.7</v>
      </c>
      <c r="AO130">
        <v>2.0096463022508001E-2</v>
      </c>
      <c r="AP130">
        <v>0.2</v>
      </c>
      <c r="AQ130">
        <v>1559</v>
      </c>
      <c r="AR130">
        <v>21826</v>
      </c>
      <c r="AS130">
        <v>31.33038585209</v>
      </c>
      <c r="AT130">
        <v>438.62540192926002</v>
      </c>
      <c r="AU130">
        <v>43.862540192925998</v>
      </c>
      <c r="AV130">
        <v>58.483386923901399</v>
      </c>
      <c r="AW130">
        <v>0.128253041499784</v>
      </c>
      <c r="AX130" s="25">
        <f>MinuteWorkersFTE_PivotSource[[#This Row],[WeekdayShiftTargetMinutes]]/7</f>
        <v>6.2660771704179998</v>
      </c>
      <c r="AY130" s="25">
        <f t="shared" ref="AY130:AY193" si="2">SUBTOTAL(103,AA130)</f>
        <v>1</v>
      </c>
    </row>
    <row r="131" spans="27:51" x14ac:dyDescent="0.25">
      <c r="AA131" t="s">
        <v>55</v>
      </c>
      <c r="AB131" t="s">
        <v>527</v>
      </c>
      <c r="AC131" t="s">
        <v>530</v>
      </c>
      <c r="AD131" t="s">
        <v>8</v>
      </c>
      <c r="AE131">
        <v>0.75</v>
      </c>
      <c r="AF131">
        <v>3</v>
      </c>
      <c r="AG131" t="s">
        <v>103</v>
      </c>
      <c r="AH131" t="s">
        <v>4</v>
      </c>
      <c r="AI131">
        <v>1</v>
      </c>
      <c r="AJ131" t="s">
        <v>557</v>
      </c>
      <c r="AK131">
        <v>4.5</v>
      </c>
      <c r="AL131">
        <v>22.5</v>
      </c>
      <c r="AM131">
        <v>16.875</v>
      </c>
      <c r="AN131">
        <v>839.7</v>
      </c>
      <c r="AO131">
        <v>2.0096463022508001E-2</v>
      </c>
      <c r="AP131">
        <v>0.2</v>
      </c>
      <c r="AQ131">
        <v>1559</v>
      </c>
      <c r="AR131">
        <v>21826</v>
      </c>
      <c r="AS131">
        <v>31.33038585209</v>
      </c>
      <c r="AT131">
        <v>438.62540192926002</v>
      </c>
      <c r="AU131">
        <v>43.862540192925998</v>
      </c>
      <c r="AV131">
        <v>58.483386923901399</v>
      </c>
      <c r="AW131">
        <v>0.128253041499784</v>
      </c>
      <c r="AX131" s="25">
        <f>MinuteWorkersFTE_PivotSource[[#This Row],[WeekdayShiftTargetMinutes]]/7</f>
        <v>6.2660771704179998</v>
      </c>
      <c r="AY131" s="25">
        <f t="shared" si="2"/>
        <v>1</v>
      </c>
    </row>
    <row r="132" spans="27:51" x14ac:dyDescent="0.25">
      <c r="AA132" t="s">
        <v>55</v>
      </c>
      <c r="AB132" t="s">
        <v>527</v>
      </c>
      <c r="AC132" t="s">
        <v>530</v>
      </c>
      <c r="AD132" t="s">
        <v>8</v>
      </c>
      <c r="AE132">
        <v>0.75</v>
      </c>
      <c r="AF132">
        <v>4</v>
      </c>
      <c r="AG132" t="s">
        <v>101</v>
      </c>
      <c r="AH132" t="s">
        <v>4</v>
      </c>
      <c r="AI132">
        <v>1</v>
      </c>
      <c r="AJ132" t="s">
        <v>560</v>
      </c>
      <c r="AK132">
        <v>4.5</v>
      </c>
      <c r="AL132">
        <v>22.5</v>
      </c>
      <c r="AM132">
        <v>16.875</v>
      </c>
      <c r="AN132">
        <v>839.7</v>
      </c>
      <c r="AO132">
        <v>2.0096463022508001E-2</v>
      </c>
      <c r="AP132">
        <v>0.2</v>
      </c>
      <c r="AQ132">
        <v>1559</v>
      </c>
      <c r="AR132">
        <v>21826</v>
      </c>
      <c r="AS132">
        <v>31.33038585209</v>
      </c>
      <c r="AT132">
        <v>438.62540192926002</v>
      </c>
      <c r="AU132">
        <v>43.862540192925998</v>
      </c>
      <c r="AV132">
        <v>58.483386923901399</v>
      </c>
      <c r="AW132">
        <v>0.128253041499784</v>
      </c>
      <c r="AX132" s="25">
        <f>MinuteWorkersFTE_PivotSource[[#This Row],[WeekdayShiftTargetMinutes]]/7</f>
        <v>6.2660771704179998</v>
      </c>
      <c r="AY132" s="25">
        <f t="shared" si="2"/>
        <v>1</v>
      </c>
    </row>
    <row r="133" spans="27:51" x14ac:dyDescent="0.25">
      <c r="AA133" t="s">
        <v>55</v>
      </c>
      <c r="AB133" t="s">
        <v>527</v>
      </c>
      <c r="AC133" t="s">
        <v>530</v>
      </c>
      <c r="AD133" t="s">
        <v>8</v>
      </c>
      <c r="AE133">
        <v>0.75</v>
      </c>
      <c r="AF133">
        <v>5</v>
      </c>
      <c r="AG133" t="s">
        <v>105</v>
      </c>
      <c r="AH133" t="s">
        <v>4</v>
      </c>
      <c r="AI133">
        <v>1</v>
      </c>
      <c r="AJ133" t="s">
        <v>563</v>
      </c>
      <c r="AK133">
        <v>4.5</v>
      </c>
      <c r="AL133">
        <v>22.5</v>
      </c>
      <c r="AM133">
        <v>16.875</v>
      </c>
      <c r="AN133">
        <v>839.7</v>
      </c>
      <c r="AO133">
        <v>2.0096463022508001E-2</v>
      </c>
      <c r="AP133">
        <v>0.2</v>
      </c>
      <c r="AQ133">
        <v>1559</v>
      </c>
      <c r="AR133">
        <v>21826</v>
      </c>
      <c r="AS133">
        <v>31.33038585209</v>
      </c>
      <c r="AT133">
        <v>438.62540192926002</v>
      </c>
      <c r="AU133">
        <v>43.862540192925998</v>
      </c>
      <c r="AV133">
        <v>58.483386923901399</v>
      </c>
      <c r="AW133">
        <v>0.128253041499784</v>
      </c>
      <c r="AX133" s="25">
        <f>MinuteWorkersFTE_PivotSource[[#This Row],[WeekdayShiftTargetMinutes]]/7</f>
        <v>6.2660771704179998</v>
      </c>
      <c r="AY133" s="25">
        <f t="shared" si="2"/>
        <v>1</v>
      </c>
    </row>
    <row r="134" spans="27:51" x14ac:dyDescent="0.25">
      <c r="AA134" t="s">
        <v>55</v>
      </c>
      <c r="AB134" t="s">
        <v>527</v>
      </c>
      <c r="AC134" t="s">
        <v>531</v>
      </c>
      <c r="AD134" t="s">
        <v>16</v>
      </c>
      <c r="AE134">
        <v>0.6</v>
      </c>
      <c r="AF134">
        <v>1</v>
      </c>
      <c r="AG134" t="s">
        <v>99</v>
      </c>
      <c r="AH134" t="s">
        <v>4</v>
      </c>
      <c r="AI134">
        <v>1</v>
      </c>
      <c r="AJ134" t="s">
        <v>551</v>
      </c>
      <c r="AK134">
        <v>8.5</v>
      </c>
      <c r="AL134">
        <v>59.5</v>
      </c>
      <c r="AM134">
        <v>35.700000000000003</v>
      </c>
      <c r="AN134">
        <v>839.7</v>
      </c>
      <c r="AO134">
        <v>4.2515183994283702E-2</v>
      </c>
      <c r="AP134">
        <v>0.14285714285714299</v>
      </c>
      <c r="AQ134">
        <v>1559</v>
      </c>
      <c r="AR134">
        <v>21826</v>
      </c>
      <c r="AS134">
        <v>66.281171847088203</v>
      </c>
      <c r="AT134">
        <v>927.93640585923504</v>
      </c>
      <c r="AU134">
        <v>66.281171847088302</v>
      </c>
      <c r="AV134">
        <v>110.468619745147</v>
      </c>
      <c r="AW134">
        <v>0.24225574505514699</v>
      </c>
      <c r="AX134" s="25">
        <f>MinuteWorkersFTE_PivotSource[[#This Row],[WeekdayShiftTargetMinutes]]/7</f>
        <v>9.4687388352983284</v>
      </c>
      <c r="AY134" s="25">
        <f t="shared" si="2"/>
        <v>1</v>
      </c>
    </row>
    <row r="135" spans="27:51" x14ac:dyDescent="0.25">
      <c r="AA135" t="s">
        <v>55</v>
      </c>
      <c r="AB135" t="s">
        <v>527</v>
      </c>
      <c r="AC135" t="s">
        <v>531</v>
      </c>
      <c r="AD135" t="s">
        <v>16</v>
      </c>
      <c r="AE135">
        <v>0.6</v>
      </c>
      <c r="AF135">
        <v>2</v>
      </c>
      <c r="AG135" t="s">
        <v>102</v>
      </c>
      <c r="AH135" t="s">
        <v>4</v>
      </c>
      <c r="AI135">
        <v>1</v>
      </c>
      <c r="AJ135" t="s">
        <v>554</v>
      </c>
      <c r="AK135">
        <v>8.5</v>
      </c>
      <c r="AL135">
        <v>59.5</v>
      </c>
      <c r="AM135">
        <v>35.700000000000003</v>
      </c>
      <c r="AN135">
        <v>839.7</v>
      </c>
      <c r="AO135">
        <v>4.2515183994283702E-2</v>
      </c>
      <c r="AP135">
        <v>0.14285714285714299</v>
      </c>
      <c r="AQ135">
        <v>1559</v>
      </c>
      <c r="AR135">
        <v>21826</v>
      </c>
      <c r="AS135">
        <v>66.281171847088203</v>
      </c>
      <c r="AT135">
        <v>927.93640585923504</v>
      </c>
      <c r="AU135">
        <v>66.281171847088302</v>
      </c>
      <c r="AV135">
        <v>110.468619745147</v>
      </c>
      <c r="AW135">
        <v>0.24225574505514699</v>
      </c>
      <c r="AX135" s="25">
        <f>MinuteWorkersFTE_PivotSource[[#This Row],[WeekdayShiftTargetMinutes]]/7</f>
        <v>9.4687388352983284</v>
      </c>
      <c r="AY135" s="25">
        <f t="shared" si="2"/>
        <v>1</v>
      </c>
    </row>
    <row r="136" spans="27:51" x14ac:dyDescent="0.25">
      <c r="AA136" t="s">
        <v>55</v>
      </c>
      <c r="AB136" t="s">
        <v>527</v>
      </c>
      <c r="AC136" t="s">
        <v>531</v>
      </c>
      <c r="AD136" t="s">
        <v>16</v>
      </c>
      <c r="AE136">
        <v>0.6</v>
      </c>
      <c r="AF136">
        <v>3</v>
      </c>
      <c r="AG136" t="s">
        <v>103</v>
      </c>
      <c r="AH136" t="s">
        <v>4</v>
      </c>
      <c r="AI136">
        <v>1</v>
      </c>
      <c r="AJ136" t="s">
        <v>557</v>
      </c>
      <c r="AK136">
        <v>8.5</v>
      </c>
      <c r="AL136">
        <v>59.5</v>
      </c>
      <c r="AM136">
        <v>35.700000000000003</v>
      </c>
      <c r="AN136">
        <v>839.7</v>
      </c>
      <c r="AO136">
        <v>4.2515183994283702E-2</v>
      </c>
      <c r="AP136">
        <v>0.14285714285714299</v>
      </c>
      <c r="AQ136">
        <v>1559</v>
      </c>
      <c r="AR136">
        <v>21826</v>
      </c>
      <c r="AS136">
        <v>66.281171847088203</v>
      </c>
      <c r="AT136">
        <v>927.93640585923504</v>
      </c>
      <c r="AU136">
        <v>66.281171847088302</v>
      </c>
      <c r="AV136">
        <v>110.468619745147</v>
      </c>
      <c r="AW136">
        <v>0.24225574505514699</v>
      </c>
      <c r="AX136" s="25">
        <f>MinuteWorkersFTE_PivotSource[[#This Row],[WeekdayShiftTargetMinutes]]/7</f>
        <v>9.4687388352983284</v>
      </c>
      <c r="AY136" s="25">
        <f t="shared" si="2"/>
        <v>1</v>
      </c>
    </row>
    <row r="137" spans="27:51" x14ac:dyDescent="0.25">
      <c r="AA137" t="s">
        <v>55</v>
      </c>
      <c r="AB137" t="s">
        <v>527</v>
      </c>
      <c r="AC137" t="s">
        <v>531</v>
      </c>
      <c r="AD137" t="s">
        <v>16</v>
      </c>
      <c r="AE137">
        <v>0.6</v>
      </c>
      <c r="AF137">
        <v>4</v>
      </c>
      <c r="AG137" t="s">
        <v>101</v>
      </c>
      <c r="AH137" t="s">
        <v>4</v>
      </c>
      <c r="AI137">
        <v>1</v>
      </c>
      <c r="AJ137" t="s">
        <v>560</v>
      </c>
      <c r="AK137">
        <v>8.5</v>
      </c>
      <c r="AL137">
        <v>59.5</v>
      </c>
      <c r="AM137">
        <v>35.700000000000003</v>
      </c>
      <c r="AN137">
        <v>839.7</v>
      </c>
      <c r="AO137">
        <v>4.2515183994283702E-2</v>
      </c>
      <c r="AP137">
        <v>0.14285714285714299</v>
      </c>
      <c r="AQ137">
        <v>1559</v>
      </c>
      <c r="AR137">
        <v>21826</v>
      </c>
      <c r="AS137">
        <v>66.281171847088203</v>
      </c>
      <c r="AT137">
        <v>927.93640585923504</v>
      </c>
      <c r="AU137">
        <v>66.281171847088302</v>
      </c>
      <c r="AV137">
        <v>110.468619745147</v>
      </c>
      <c r="AW137">
        <v>0.24225574505514699</v>
      </c>
      <c r="AX137" s="25">
        <f>MinuteWorkersFTE_PivotSource[[#This Row],[WeekdayShiftTargetMinutes]]/7</f>
        <v>9.4687388352983284</v>
      </c>
      <c r="AY137" s="25">
        <f t="shared" si="2"/>
        <v>1</v>
      </c>
    </row>
    <row r="138" spans="27:51" x14ac:dyDescent="0.25">
      <c r="AA138" t="s">
        <v>55</v>
      </c>
      <c r="AB138" t="s">
        <v>527</v>
      </c>
      <c r="AC138" t="s">
        <v>531</v>
      </c>
      <c r="AD138" t="s">
        <v>16</v>
      </c>
      <c r="AE138">
        <v>0.6</v>
      </c>
      <c r="AF138">
        <v>5</v>
      </c>
      <c r="AG138" t="s">
        <v>105</v>
      </c>
      <c r="AH138" t="s">
        <v>4</v>
      </c>
      <c r="AI138">
        <v>1</v>
      </c>
      <c r="AJ138" t="s">
        <v>563</v>
      </c>
      <c r="AK138">
        <v>8.5</v>
      </c>
      <c r="AL138">
        <v>59.5</v>
      </c>
      <c r="AM138">
        <v>35.700000000000003</v>
      </c>
      <c r="AN138">
        <v>839.7</v>
      </c>
      <c r="AO138">
        <v>4.2515183994283702E-2</v>
      </c>
      <c r="AP138">
        <v>0.14285714285714299</v>
      </c>
      <c r="AQ138">
        <v>1559</v>
      </c>
      <c r="AR138">
        <v>21826</v>
      </c>
      <c r="AS138">
        <v>66.281171847088203</v>
      </c>
      <c r="AT138">
        <v>927.93640585923504</v>
      </c>
      <c r="AU138">
        <v>66.281171847088302</v>
      </c>
      <c r="AV138">
        <v>110.468619745147</v>
      </c>
      <c r="AW138">
        <v>0.24225574505514699</v>
      </c>
      <c r="AX138" s="25">
        <f>MinuteWorkersFTE_PivotSource[[#This Row],[WeekdayShiftTargetMinutes]]/7</f>
        <v>9.4687388352983284</v>
      </c>
      <c r="AY138" s="25">
        <f t="shared" si="2"/>
        <v>1</v>
      </c>
    </row>
    <row r="139" spans="27:51" x14ac:dyDescent="0.25">
      <c r="AA139" t="s">
        <v>55</v>
      </c>
      <c r="AB139" t="s">
        <v>527</v>
      </c>
      <c r="AC139" t="s">
        <v>531</v>
      </c>
      <c r="AD139" t="s">
        <v>16</v>
      </c>
      <c r="AE139">
        <v>0.6</v>
      </c>
      <c r="AF139">
        <v>6</v>
      </c>
      <c r="AG139" t="s">
        <v>113</v>
      </c>
      <c r="AH139" t="s">
        <v>4</v>
      </c>
      <c r="AI139">
        <v>1</v>
      </c>
      <c r="AJ139" t="s">
        <v>566</v>
      </c>
      <c r="AK139">
        <v>8.5</v>
      </c>
      <c r="AL139">
        <v>59.5</v>
      </c>
      <c r="AM139">
        <v>35.700000000000003</v>
      </c>
      <c r="AN139">
        <v>839.7</v>
      </c>
      <c r="AO139">
        <v>4.2515183994283702E-2</v>
      </c>
      <c r="AP139">
        <v>0.14285714285714299</v>
      </c>
      <c r="AQ139">
        <v>1559</v>
      </c>
      <c r="AR139">
        <v>21826</v>
      </c>
      <c r="AS139">
        <v>66.281171847088203</v>
      </c>
      <c r="AT139">
        <v>927.93640585923504</v>
      </c>
      <c r="AU139">
        <v>66.281171847088302</v>
      </c>
      <c r="AV139">
        <v>110.468619745147</v>
      </c>
      <c r="AW139">
        <v>0.24225574505514699</v>
      </c>
      <c r="AX139" s="25">
        <f>MinuteWorkersFTE_PivotSource[[#This Row],[WeekdayShiftTargetMinutes]]/7</f>
        <v>9.4687388352983284</v>
      </c>
      <c r="AY139" s="25">
        <f t="shared" si="2"/>
        <v>1</v>
      </c>
    </row>
    <row r="140" spans="27:51" x14ac:dyDescent="0.25">
      <c r="AA140" t="s">
        <v>55</v>
      </c>
      <c r="AB140" t="s">
        <v>527</v>
      </c>
      <c r="AC140" t="s">
        <v>531</v>
      </c>
      <c r="AD140" t="s">
        <v>16</v>
      </c>
      <c r="AE140">
        <v>0.6</v>
      </c>
      <c r="AF140">
        <v>7</v>
      </c>
      <c r="AG140" t="s">
        <v>114</v>
      </c>
      <c r="AH140" t="s">
        <v>4</v>
      </c>
      <c r="AI140">
        <v>1</v>
      </c>
      <c r="AJ140" t="s">
        <v>569</v>
      </c>
      <c r="AK140">
        <v>8.5</v>
      </c>
      <c r="AL140">
        <v>59.5</v>
      </c>
      <c r="AM140">
        <v>35.700000000000003</v>
      </c>
      <c r="AN140">
        <v>839.7</v>
      </c>
      <c r="AO140">
        <v>4.2515183994283702E-2</v>
      </c>
      <c r="AP140">
        <v>0.14285714285714299</v>
      </c>
      <c r="AQ140">
        <v>1559</v>
      </c>
      <c r="AR140">
        <v>21826</v>
      </c>
      <c r="AS140">
        <v>66.281171847088203</v>
      </c>
      <c r="AT140">
        <v>927.93640585923504</v>
      </c>
      <c r="AU140">
        <v>66.281171847088302</v>
      </c>
      <c r="AV140">
        <v>110.468619745147</v>
      </c>
      <c r="AW140">
        <v>0.24225574505514699</v>
      </c>
      <c r="AX140" s="25">
        <f>MinuteWorkersFTE_PivotSource[[#This Row],[WeekdayShiftTargetMinutes]]/7</f>
        <v>9.4687388352983284</v>
      </c>
      <c r="AY140" s="25">
        <f t="shared" si="2"/>
        <v>1</v>
      </c>
    </row>
    <row r="141" spans="27:51" x14ac:dyDescent="0.25">
      <c r="AA141" t="s">
        <v>55</v>
      </c>
      <c r="AB141" t="s">
        <v>8</v>
      </c>
      <c r="AC141" t="s">
        <v>8</v>
      </c>
      <c r="AD141" t="s">
        <v>8</v>
      </c>
      <c r="AE141">
        <v>1</v>
      </c>
      <c r="AF141">
        <v>1</v>
      </c>
      <c r="AG141" t="s">
        <v>99</v>
      </c>
      <c r="AH141" t="s">
        <v>4</v>
      </c>
      <c r="AI141">
        <v>1</v>
      </c>
      <c r="AJ141" t="s">
        <v>551</v>
      </c>
      <c r="AK141">
        <v>8.75</v>
      </c>
      <c r="AL141">
        <v>180.5</v>
      </c>
      <c r="AM141">
        <v>180.5</v>
      </c>
      <c r="AN141">
        <v>180.5</v>
      </c>
      <c r="AO141">
        <v>1</v>
      </c>
      <c r="AP141">
        <v>4.8476454293628797E-2</v>
      </c>
      <c r="AQ141">
        <v>395</v>
      </c>
      <c r="AR141">
        <v>5530</v>
      </c>
      <c r="AS141">
        <v>395</v>
      </c>
      <c r="AT141">
        <v>5530</v>
      </c>
      <c r="AU141">
        <v>134.037396121884</v>
      </c>
      <c r="AV141">
        <v>134.037396121884</v>
      </c>
      <c r="AW141">
        <v>0.293941658162025</v>
      </c>
      <c r="AX141" s="25">
        <f>MinuteWorkersFTE_PivotSource[[#This Row],[WeekdayShiftTargetMinutes]]/7</f>
        <v>19.14819944598343</v>
      </c>
      <c r="AY141" s="25">
        <f t="shared" si="2"/>
        <v>1</v>
      </c>
    </row>
    <row r="142" spans="27:51" x14ac:dyDescent="0.25">
      <c r="AA142" t="s">
        <v>55</v>
      </c>
      <c r="AB142" t="s">
        <v>8</v>
      </c>
      <c r="AC142" t="s">
        <v>8</v>
      </c>
      <c r="AD142" t="s">
        <v>8</v>
      </c>
      <c r="AE142">
        <v>1</v>
      </c>
      <c r="AF142">
        <v>1</v>
      </c>
      <c r="AG142" t="s">
        <v>99</v>
      </c>
      <c r="AH142" t="s">
        <v>5</v>
      </c>
      <c r="AI142">
        <v>2</v>
      </c>
      <c r="AJ142" t="s">
        <v>552</v>
      </c>
      <c r="AK142">
        <v>8.75</v>
      </c>
      <c r="AL142">
        <v>180.5</v>
      </c>
      <c r="AM142">
        <v>180.5</v>
      </c>
      <c r="AN142">
        <v>180.5</v>
      </c>
      <c r="AO142">
        <v>1</v>
      </c>
      <c r="AP142">
        <v>4.8476454293628797E-2</v>
      </c>
      <c r="AQ142">
        <v>395</v>
      </c>
      <c r="AR142">
        <v>5530</v>
      </c>
      <c r="AS142">
        <v>395</v>
      </c>
      <c r="AT142">
        <v>5530</v>
      </c>
      <c r="AU142">
        <v>134.037396121884</v>
      </c>
      <c r="AV142">
        <v>134.037396121884</v>
      </c>
      <c r="AW142">
        <v>0.293941658162025</v>
      </c>
      <c r="AX142" s="25">
        <f>MinuteWorkersFTE_PivotSource[[#This Row],[WeekdayShiftTargetMinutes]]/7</f>
        <v>19.14819944598343</v>
      </c>
      <c r="AY142" s="25">
        <f t="shared" si="2"/>
        <v>1</v>
      </c>
    </row>
    <row r="143" spans="27:51" x14ac:dyDescent="0.25">
      <c r="AA143" t="s">
        <v>55</v>
      </c>
      <c r="AB143" t="s">
        <v>8</v>
      </c>
      <c r="AC143" t="s">
        <v>8</v>
      </c>
      <c r="AD143" t="s">
        <v>8</v>
      </c>
      <c r="AE143">
        <v>1</v>
      </c>
      <c r="AF143">
        <v>1</v>
      </c>
      <c r="AG143" t="s">
        <v>99</v>
      </c>
      <c r="AH143" t="s">
        <v>31</v>
      </c>
      <c r="AI143">
        <v>3</v>
      </c>
      <c r="AJ143" t="s">
        <v>553</v>
      </c>
      <c r="AK143">
        <v>8.5</v>
      </c>
      <c r="AL143">
        <v>180.5</v>
      </c>
      <c r="AM143">
        <v>180.5</v>
      </c>
      <c r="AN143">
        <v>180.5</v>
      </c>
      <c r="AO143">
        <v>1</v>
      </c>
      <c r="AP143">
        <v>4.7091412742382301E-2</v>
      </c>
      <c r="AQ143">
        <v>395</v>
      </c>
      <c r="AR143">
        <v>5530</v>
      </c>
      <c r="AS143">
        <v>395</v>
      </c>
      <c r="AT143">
        <v>5530</v>
      </c>
      <c r="AU143">
        <v>130.20775623268699</v>
      </c>
      <c r="AV143">
        <v>130.20775623268699</v>
      </c>
      <c r="AW143">
        <v>0.28554332507168201</v>
      </c>
      <c r="AX143" s="25">
        <f>MinuteWorkersFTE_PivotSource[[#This Row],[WeekdayShiftTargetMinutes]]/7</f>
        <v>18.601108033240997</v>
      </c>
      <c r="AY143" s="25">
        <f t="shared" si="2"/>
        <v>1</v>
      </c>
    </row>
    <row r="144" spans="27:51" x14ac:dyDescent="0.25">
      <c r="AA144" t="s">
        <v>55</v>
      </c>
      <c r="AB144" t="s">
        <v>8</v>
      </c>
      <c r="AC144" t="s">
        <v>8</v>
      </c>
      <c r="AD144" t="s">
        <v>8</v>
      </c>
      <c r="AE144">
        <v>1</v>
      </c>
      <c r="AF144">
        <v>2</v>
      </c>
      <c r="AG144" t="s">
        <v>102</v>
      </c>
      <c r="AH144" t="s">
        <v>4</v>
      </c>
      <c r="AI144">
        <v>1</v>
      </c>
      <c r="AJ144" t="s">
        <v>554</v>
      </c>
      <c r="AK144">
        <v>8.5</v>
      </c>
      <c r="AL144">
        <v>180.5</v>
      </c>
      <c r="AM144">
        <v>180.5</v>
      </c>
      <c r="AN144">
        <v>180.5</v>
      </c>
      <c r="AO144">
        <v>1</v>
      </c>
      <c r="AP144">
        <v>4.7091412742382301E-2</v>
      </c>
      <c r="AQ144">
        <v>395</v>
      </c>
      <c r="AR144">
        <v>5530</v>
      </c>
      <c r="AS144">
        <v>395</v>
      </c>
      <c r="AT144">
        <v>5530</v>
      </c>
      <c r="AU144">
        <v>130.20775623268699</v>
      </c>
      <c r="AV144">
        <v>130.20775623268699</v>
      </c>
      <c r="AW144">
        <v>0.28554332507168201</v>
      </c>
      <c r="AX144" s="25">
        <f>MinuteWorkersFTE_PivotSource[[#This Row],[WeekdayShiftTargetMinutes]]/7</f>
        <v>18.601108033240997</v>
      </c>
      <c r="AY144" s="25">
        <f t="shared" si="2"/>
        <v>1</v>
      </c>
    </row>
    <row r="145" spans="27:51" x14ac:dyDescent="0.25">
      <c r="AA145" t="s">
        <v>55</v>
      </c>
      <c r="AB145" t="s">
        <v>8</v>
      </c>
      <c r="AC145" t="s">
        <v>8</v>
      </c>
      <c r="AD145" t="s">
        <v>8</v>
      </c>
      <c r="AE145">
        <v>1</v>
      </c>
      <c r="AF145">
        <v>2</v>
      </c>
      <c r="AG145" t="s">
        <v>102</v>
      </c>
      <c r="AH145" t="s">
        <v>5</v>
      </c>
      <c r="AI145">
        <v>2</v>
      </c>
      <c r="AJ145" t="s">
        <v>555</v>
      </c>
      <c r="AK145">
        <v>8.5</v>
      </c>
      <c r="AL145">
        <v>180.5</v>
      </c>
      <c r="AM145">
        <v>180.5</v>
      </c>
      <c r="AN145">
        <v>180.5</v>
      </c>
      <c r="AO145">
        <v>1</v>
      </c>
      <c r="AP145">
        <v>4.7091412742382301E-2</v>
      </c>
      <c r="AQ145">
        <v>395</v>
      </c>
      <c r="AR145">
        <v>5530</v>
      </c>
      <c r="AS145">
        <v>395</v>
      </c>
      <c r="AT145">
        <v>5530</v>
      </c>
      <c r="AU145">
        <v>130.20775623268699</v>
      </c>
      <c r="AV145">
        <v>130.20775623268699</v>
      </c>
      <c r="AW145">
        <v>0.28554332507168201</v>
      </c>
      <c r="AX145" s="25">
        <f>MinuteWorkersFTE_PivotSource[[#This Row],[WeekdayShiftTargetMinutes]]/7</f>
        <v>18.601108033240997</v>
      </c>
      <c r="AY145" s="25">
        <f t="shared" si="2"/>
        <v>1</v>
      </c>
    </row>
    <row r="146" spans="27:51" x14ac:dyDescent="0.25">
      <c r="AA146" t="s">
        <v>55</v>
      </c>
      <c r="AB146" t="s">
        <v>8</v>
      </c>
      <c r="AC146" t="s">
        <v>8</v>
      </c>
      <c r="AD146" t="s">
        <v>8</v>
      </c>
      <c r="AE146">
        <v>1</v>
      </c>
      <c r="AF146">
        <v>2</v>
      </c>
      <c r="AG146" t="s">
        <v>102</v>
      </c>
      <c r="AH146" t="s">
        <v>31</v>
      </c>
      <c r="AI146">
        <v>3</v>
      </c>
      <c r="AJ146" t="s">
        <v>556</v>
      </c>
      <c r="AK146">
        <v>8.5</v>
      </c>
      <c r="AL146">
        <v>180.5</v>
      </c>
      <c r="AM146">
        <v>180.5</v>
      </c>
      <c r="AN146">
        <v>180.5</v>
      </c>
      <c r="AO146">
        <v>1</v>
      </c>
      <c r="AP146">
        <v>4.7091412742382301E-2</v>
      </c>
      <c r="AQ146">
        <v>395</v>
      </c>
      <c r="AR146">
        <v>5530</v>
      </c>
      <c r="AS146">
        <v>395</v>
      </c>
      <c r="AT146">
        <v>5530</v>
      </c>
      <c r="AU146">
        <v>130.20775623268699</v>
      </c>
      <c r="AV146">
        <v>130.20775623268699</v>
      </c>
      <c r="AW146">
        <v>0.28554332507168201</v>
      </c>
      <c r="AX146" s="25">
        <f>MinuteWorkersFTE_PivotSource[[#This Row],[WeekdayShiftTargetMinutes]]/7</f>
        <v>18.601108033240997</v>
      </c>
      <c r="AY146" s="25">
        <f t="shared" si="2"/>
        <v>1</v>
      </c>
    </row>
    <row r="147" spans="27:51" x14ac:dyDescent="0.25">
      <c r="AA147" t="s">
        <v>55</v>
      </c>
      <c r="AB147" t="s">
        <v>8</v>
      </c>
      <c r="AC147" t="s">
        <v>8</v>
      </c>
      <c r="AD147" t="s">
        <v>8</v>
      </c>
      <c r="AE147">
        <v>1</v>
      </c>
      <c r="AF147">
        <v>3</v>
      </c>
      <c r="AG147" t="s">
        <v>103</v>
      </c>
      <c r="AH147" t="s">
        <v>4</v>
      </c>
      <c r="AI147">
        <v>1</v>
      </c>
      <c r="AJ147" t="s">
        <v>557</v>
      </c>
      <c r="AK147">
        <v>8.75</v>
      </c>
      <c r="AL147">
        <v>180.5</v>
      </c>
      <c r="AM147">
        <v>180.5</v>
      </c>
      <c r="AN147">
        <v>180.5</v>
      </c>
      <c r="AO147">
        <v>1</v>
      </c>
      <c r="AP147">
        <v>4.8476454293628797E-2</v>
      </c>
      <c r="AQ147">
        <v>395</v>
      </c>
      <c r="AR147">
        <v>5530</v>
      </c>
      <c r="AS147">
        <v>395</v>
      </c>
      <c r="AT147">
        <v>5530</v>
      </c>
      <c r="AU147">
        <v>134.037396121884</v>
      </c>
      <c r="AV147">
        <v>134.037396121884</v>
      </c>
      <c r="AW147">
        <v>0.293941658162025</v>
      </c>
      <c r="AX147" s="25">
        <f>MinuteWorkersFTE_PivotSource[[#This Row],[WeekdayShiftTargetMinutes]]/7</f>
        <v>19.14819944598343</v>
      </c>
      <c r="AY147" s="25">
        <f t="shared" si="2"/>
        <v>1</v>
      </c>
    </row>
    <row r="148" spans="27:51" x14ac:dyDescent="0.25">
      <c r="AA148" t="s">
        <v>55</v>
      </c>
      <c r="AB148" t="s">
        <v>8</v>
      </c>
      <c r="AC148" t="s">
        <v>8</v>
      </c>
      <c r="AD148" t="s">
        <v>8</v>
      </c>
      <c r="AE148">
        <v>1</v>
      </c>
      <c r="AF148">
        <v>3</v>
      </c>
      <c r="AG148" t="s">
        <v>103</v>
      </c>
      <c r="AH148" t="s">
        <v>5</v>
      </c>
      <c r="AI148">
        <v>2</v>
      </c>
      <c r="AJ148" t="s">
        <v>558</v>
      </c>
      <c r="AK148">
        <v>8.5</v>
      </c>
      <c r="AL148">
        <v>180.5</v>
      </c>
      <c r="AM148">
        <v>180.5</v>
      </c>
      <c r="AN148">
        <v>180.5</v>
      </c>
      <c r="AO148">
        <v>1</v>
      </c>
      <c r="AP148">
        <v>4.7091412742382301E-2</v>
      </c>
      <c r="AQ148">
        <v>395</v>
      </c>
      <c r="AR148">
        <v>5530</v>
      </c>
      <c r="AS148">
        <v>395</v>
      </c>
      <c r="AT148">
        <v>5530</v>
      </c>
      <c r="AU148">
        <v>130.20775623268699</v>
      </c>
      <c r="AV148">
        <v>130.20775623268699</v>
      </c>
      <c r="AW148">
        <v>0.28554332507168201</v>
      </c>
      <c r="AX148" s="25">
        <f>MinuteWorkersFTE_PivotSource[[#This Row],[WeekdayShiftTargetMinutes]]/7</f>
        <v>18.601108033240997</v>
      </c>
      <c r="AY148" s="25">
        <f t="shared" si="2"/>
        <v>1</v>
      </c>
    </row>
    <row r="149" spans="27:51" x14ac:dyDescent="0.25">
      <c r="AA149" t="s">
        <v>55</v>
      </c>
      <c r="AB149" t="s">
        <v>8</v>
      </c>
      <c r="AC149" t="s">
        <v>8</v>
      </c>
      <c r="AD149" t="s">
        <v>8</v>
      </c>
      <c r="AE149">
        <v>1</v>
      </c>
      <c r="AF149">
        <v>3</v>
      </c>
      <c r="AG149" t="s">
        <v>103</v>
      </c>
      <c r="AH149" t="s">
        <v>31</v>
      </c>
      <c r="AI149">
        <v>3</v>
      </c>
      <c r="AJ149" t="s">
        <v>559</v>
      </c>
      <c r="AK149">
        <v>8.5</v>
      </c>
      <c r="AL149">
        <v>180.5</v>
      </c>
      <c r="AM149">
        <v>180.5</v>
      </c>
      <c r="AN149">
        <v>180.5</v>
      </c>
      <c r="AO149">
        <v>1</v>
      </c>
      <c r="AP149">
        <v>4.7091412742382301E-2</v>
      </c>
      <c r="AQ149">
        <v>395</v>
      </c>
      <c r="AR149">
        <v>5530</v>
      </c>
      <c r="AS149">
        <v>395</v>
      </c>
      <c r="AT149">
        <v>5530</v>
      </c>
      <c r="AU149">
        <v>130.20775623268699</v>
      </c>
      <c r="AV149">
        <v>130.20775623268699</v>
      </c>
      <c r="AW149">
        <v>0.28554332507168201</v>
      </c>
      <c r="AX149" s="25">
        <f>MinuteWorkersFTE_PivotSource[[#This Row],[WeekdayShiftTargetMinutes]]/7</f>
        <v>18.601108033240997</v>
      </c>
      <c r="AY149" s="25">
        <f t="shared" si="2"/>
        <v>1</v>
      </c>
    </row>
    <row r="150" spans="27:51" x14ac:dyDescent="0.25">
      <c r="AA150" t="s">
        <v>55</v>
      </c>
      <c r="AB150" t="s">
        <v>8</v>
      </c>
      <c r="AC150" t="s">
        <v>8</v>
      </c>
      <c r="AD150" t="s">
        <v>8</v>
      </c>
      <c r="AE150">
        <v>1</v>
      </c>
      <c r="AF150">
        <v>4</v>
      </c>
      <c r="AG150" t="s">
        <v>101</v>
      </c>
      <c r="AH150" t="s">
        <v>4</v>
      </c>
      <c r="AI150">
        <v>1</v>
      </c>
      <c r="AJ150" t="s">
        <v>560</v>
      </c>
      <c r="AK150">
        <v>8.75</v>
      </c>
      <c r="AL150">
        <v>180.5</v>
      </c>
      <c r="AM150">
        <v>180.5</v>
      </c>
      <c r="AN150">
        <v>180.5</v>
      </c>
      <c r="AO150">
        <v>1</v>
      </c>
      <c r="AP150">
        <v>4.8476454293628797E-2</v>
      </c>
      <c r="AQ150">
        <v>395</v>
      </c>
      <c r="AR150">
        <v>5530</v>
      </c>
      <c r="AS150">
        <v>395</v>
      </c>
      <c r="AT150">
        <v>5530</v>
      </c>
      <c r="AU150">
        <v>134.037396121884</v>
      </c>
      <c r="AV150">
        <v>134.037396121884</v>
      </c>
      <c r="AW150">
        <v>0.293941658162025</v>
      </c>
      <c r="AX150" s="25">
        <f>MinuteWorkersFTE_PivotSource[[#This Row],[WeekdayShiftTargetMinutes]]/7</f>
        <v>19.14819944598343</v>
      </c>
      <c r="AY150" s="25">
        <f t="shared" si="2"/>
        <v>1</v>
      </c>
    </row>
    <row r="151" spans="27:51" x14ac:dyDescent="0.25">
      <c r="AA151" t="s">
        <v>55</v>
      </c>
      <c r="AB151" t="s">
        <v>8</v>
      </c>
      <c r="AC151" t="s">
        <v>8</v>
      </c>
      <c r="AD151" t="s">
        <v>8</v>
      </c>
      <c r="AE151">
        <v>1</v>
      </c>
      <c r="AF151">
        <v>4</v>
      </c>
      <c r="AG151" t="s">
        <v>101</v>
      </c>
      <c r="AH151" t="s">
        <v>5</v>
      </c>
      <c r="AI151">
        <v>2</v>
      </c>
      <c r="AJ151" t="s">
        <v>561</v>
      </c>
      <c r="AK151">
        <v>8.5</v>
      </c>
      <c r="AL151">
        <v>180.5</v>
      </c>
      <c r="AM151">
        <v>180.5</v>
      </c>
      <c r="AN151">
        <v>180.5</v>
      </c>
      <c r="AO151">
        <v>1</v>
      </c>
      <c r="AP151">
        <v>4.7091412742382301E-2</v>
      </c>
      <c r="AQ151">
        <v>395</v>
      </c>
      <c r="AR151">
        <v>5530</v>
      </c>
      <c r="AS151">
        <v>395</v>
      </c>
      <c r="AT151">
        <v>5530</v>
      </c>
      <c r="AU151">
        <v>130.20775623268699</v>
      </c>
      <c r="AV151">
        <v>130.20775623268699</v>
      </c>
      <c r="AW151">
        <v>0.28554332507168201</v>
      </c>
      <c r="AX151" s="25">
        <f>MinuteWorkersFTE_PivotSource[[#This Row],[WeekdayShiftTargetMinutes]]/7</f>
        <v>18.601108033240997</v>
      </c>
      <c r="AY151" s="25">
        <f t="shared" si="2"/>
        <v>1</v>
      </c>
    </row>
    <row r="152" spans="27:51" x14ac:dyDescent="0.25">
      <c r="AA152" t="s">
        <v>55</v>
      </c>
      <c r="AB152" t="s">
        <v>8</v>
      </c>
      <c r="AC152" t="s">
        <v>8</v>
      </c>
      <c r="AD152" t="s">
        <v>8</v>
      </c>
      <c r="AE152">
        <v>1</v>
      </c>
      <c r="AF152">
        <v>4</v>
      </c>
      <c r="AG152" t="s">
        <v>101</v>
      </c>
      <c r="AH152" t="s">
        <v>31</v>
      </c>
      <c r="AI152">
        <v>3</v>
      </c>
      <c r="AJ152" t="s">
        <v>562</v>
      </c>
      <c r="AK152">
        <v>8.5</v>
      </c>
      <c r="AL152">
        <v>180.5</v>
      </c>
      <c r="AM152">
        <v>180.5</v>
      </c>
      <c r="AN152">
        <v>180.5</v>
      </c>
      <c r="AO152">
        <v>1</v>
      </c>
      <c r="AP152">
        <v>4.7091412742382301E-2</v>
      </c>
      <c r="AQ152">
        <v>395</v>
      </c>
      <c r="AR152">
        <v>5530</v>
      </c>
      <c r="AS152">
        <v>395</v>
      </c>
      <c r="AT152">
        <v>5530</v>
      </c>
      <c r="AU152">
        <v>130.20775623268699</v>
      </c>
      <c r="AV152">
        <v>130.20775623268699</v>
      </c>
      <c r="AW152">
        <v>0.28554332507168201</v>
      </c>
      <c r="AX152" s="25">
        <f>MinuteWorkersFTE_PivotSource[[#This Row],[WeekdayShiftTargetMinutes]]/7</f>
        <v>18.601108033240997</v>
      </c>
      <c r="AY152" s="25">
        <f t="shared" si="2"/>
        <v>1</v>
      </c>
    </row>
    <row r="153" spans="27:51" x14ac:dyDescent="0.25">
      <c r="AA153" t="s">
        <v>55</v>
      </c>
      <c r="AB153" t="s">
        <v>8</v>
      </c>
      <c r="AC153" t="s">
        <v>8</v>
      </c>
      <c r="AD153" t="s">
        <v>8</v>
      </c>
      <c r="AE153">
        <v>1</v>
      </c>
      <c r="AF153">
        <v>5</v>
      </c>
      <c r="AG153" t="s">
        <v>105</v>
      </c>
      <c r="AH153" t="s">
        <v>4</v>
      </c>
      <c r="AI153">
        <v>1</v>
      </c>
      <c r="AJ153" t="s">
        <v>563</v>
      </c>
      <c r="AK153">
        <v>9</v>
      </c>
      <c r="AL153">
        <v>180.5</v>
      </c>
      <c r="AM153">
        <v>180.5</v>
      </c>
      <c r="AN153">
        <v>180.5</v>
      </c>
      <c r="AO153">
        <v>1</v>
      </c>
      <c r="AP153">
        <v>4.9861495844875398E-2</v>
      </c>
      <c r="AQ153">
        <v>395</v>
      </c>
      <c r="AR153">
        <v>5530</v>
      </c>
      <c r="AS153">
        <v>395</v>
      </c>
      <c r="AT153">
        <v>5530</v>
      </c>
      <c r="AU153">
        <v>137.86703601107999</v>
      </c>
      <c r="AV153">
        <v>137.86703601107999</v>
      </c>
      <c r="AW153">
        <v>0.30233999125236899</v>
      </c>
      <c r="AX153" s="25">
        <f>MinuteWorkersFTE_PivotSource[[#This Row],[WeekdayShiftTargetMinutes]]/7</f>
        <v>19.695290858725713</v>
      </c>
      <c r="AY153" s="25">
        <f t="shared" si="2"/>
        <v>1</v>
      </c>
    </row>
    <row r="154" spans="27:51" x14ac:dyDescent="0.25">
      <c r="AA154" t="s">
        <v>55</v>
      </c>
      <c r="AB154" t="s">
        <v>8</v>
      </c>
      <c r="AC154" t="s">
        <v>8</v>
      </c>
      <c r="AD154" t="s">
        <v>8</v>
      </c>
      <c r="AE154">
        <v>1</v>
      </c>
      <c r="AF154">
        <v>5</v>
      </c>
      <c r="AG154" t="s">
        <v>105</v>
      </c>
      <c r="AH154" t="s">
        <v>5</v>
      </c>
      <c r="AI154">
        <v>2</v>
      </c>
      <c r="AJ154" t="s">
        <v>564</v>
      </c>
      <c r="AK154">
        <v>8.5</v>
      </c>
      <c r="AL154">
        <v>180.5</v>
      </c>
      <c r="AM154">
        <v>180.5</v>
      </c>
      <c r="AN154">
        <v>180.5</v>
      </c>
      <c r="AO154">
        <v>1</v>
      </c>
      <c r="AP154">
        <v>4.7091412742382301E-2</v>
      </c>
      <c r="AQ154">
        <v>395</v>
      </c>
      <c r="AR154">
        <v>5530</v>
      </c>
      <c r="AS154">
        <v>395</v>
      </c>
      <c r="AT154">
        <v>5530</v>
      </c>
      <c r="AU154">
        <v>130.20775623268699</v>
      </c>
      <c r="AV154">
        <v>130.20775623268699</v>
      </c>
      <c r="AW154">
        <v>0.28554332507168201</v>
      </c>
      <c r="AX154" s="25">
        <f>MinuteWorkersFTE_PivotSource[[#This Row],[WeekdayShiftTargetMinutes]]/7</f>
        <v>18.601108033240997</v>
      </c>
      <c r="AY154" s="25">
        <f t="shared" si="2"/>
        <v>1</v>
      </c>
    </row>
    <row r="155" spans="27:51" x14ac:dyDescent="0.25">
      <c r="AA155" t="s">
        <v>55</v>
      </c>
      <c r="AB155" t="s">
        <v>8</v>
      </c>
      <c r="AC155" t="s">
        <v>8</v>
      </c>
      <c r="AD155" t="s">
        <v>8</v>
      </c>
      <c r="AE155">
        <v>1</v>
      </c>
      <c r="AF155">
        <v>5</v>
      </c>
      <c r="AG155" t="s">
        <v>105</v>
      </c>
      <c r="AH155" t="s">
        <v>31</v>
      </c>
      <c r="AI155">
        <v>3</v>
      </c>
      <c r="AJ155" t="s">
        <v>565</v>
      </c>
      <c r="AK155">
        <v>8.5</v>
      </c>
      <c r="AL155">
        <v>180.5</v>
      </c>
      <c r="AM155">
        <v>180.5</v>
      </c>
      <c r="AN155">
        <v>180.5</v>
      </c>
      <c r="AO155">
        <v>1</v>
      </c>
      <c r="AP155">
        <v>4.7091412742382301E-2</v>
      </c>
      <c r="AQ155">
        <v>395</v>
      </c>
      <c r="AR155">
        <v>5530</v>
      </c>
      <c r="AS155">
        <v>395</v>
      </c>
      <c r="AT155">
        <v>5530</v>
      </c>
      <c r="AU155">
        <v>130.20775623268699</v>
      </c>
      <c r="AV155">
        <v>130.20775623268699</v>
      </c>
      <c r="AW155">
        <v>0.28554332507168201</v>
      </c>
      <c r="AX155" s="25">
        <f>MinuteWorkersFTE_PivotSource[[#This Row],[WeekdayShiftTargetMinutes]]/7</f>
        <v>18.601108033240997</v>
      </c>
      <c r="AY155" s="25">
        <f t="shared" si="2"/>
        <v>1</v>
      </c>
    </row>
    <row r="156" spans="27:51" x14ac:dyDescent="0.25">
      <c r="AA156" t="s">
        <v>55</v>
      </c>
      <c r="AB156" t="s">
        <v>8</v>
      </c>
      <c r="AC156" t="s">
        <v>8</v>
      </c>
      <c r="AD156" t="s">
        <v>8</v>
      </c>
      <c r="AE156">
        <v>1</v>
      </c>
      <c r="AF156">
        <v>6</v>
      </c>
      <c r="AG156" t="s">
        <v>113</v>
      </c>
      <c r="AH156" t="s">
        <v>4</v>
      </c>
      <c r="AI156">
        <v>1</v>
      </c>
      <c r="AJ156" t="s">
        <v>566</v>
      </c>
      <c r="AK156">
        <v>9</v>
      </c>
      <c r="AL156">
        <v>180.5</v>
      </c>
      <c r="AM156">
        <v>180.5</v>
      </c>
      <c r="AN156">
        <v>180.5</v>
      </c>
      <c r="AO156">
        <v>1</v>
      </c>
      <c r="AP156">
        <v>4.9861495844875398E-2</v>
      </c>
      <c r="AQ156">
        <v>395</v>
      </c>
      <c r="AR156">
        <v>5530</v>
      </c>
      <c r="AS156">
        <v>395</v>
      </c>
      <c r="AT156">
        <v>5530</v>
      </c>
      <c r="AU156">
        <v>137.86703601107999</v>
      </c>
      <c r="AV156">
        <v>137.86703601107999</v>
      </c>
      <c r="AW156">
        <v>0.30233999125236899</v>
      </c>
      <c r="AX156" s="25">
        <f>MinuteWorkersFTE_PivotSource[[#This Row],[WeekdayShiftTargetMinutes]]/7</f>
        <v>19.695290858725713</v>
      </c>
      <c r="AY156" s="25">
        <f t="shared" si="2"/>
        <v>1</v>
      </c>
    </row>
    <row r="157" spans="27:51" x14ac:dyDescent="0.25">
      <c r="AA157" t="s">
        <v>55</v>
      </c>
      <c r="AB157" t="s">
        <v>8</v>
      </c>
      <c r="AC157" t="s">
        <v>8</v>
      </c>
      <c r="AD157" t="s">
        <v>8</v>
      </c>
      <c r="AE157">
        <v>1</v>
      </c>
      <c r="AF157">
        <v>6</v>
      </c>
      <c r="AG157" t="s">
        <v>113</v>
      </c>
      <c r="AH157" t="s">
        <v>5</v>
      </c>
      <c r="AI157">
        <v>2</v>
      </c>
      <c r="AJ157" t="s">
        <v>567</v>
      </c>
      <c r="AK157">
        <v>8.5</v>
      </c>
      <c r="AL157">
        <v>180.5</v>
      </c>
      <c r="AM157">
        <v>180.5</v>
      </c>
      <c r="AN157">
        <v>180.5</v>
      </c>
      <c r="AO157">
        <v>1</v>
      </c>
      <c r="AP157">
        <v>4.7091412742382301E-2</v>
      </c>
      <c r="AQ157">
        <v>395</v>
      </c>
      <c r="AR157">
        <v>5530</v>
      </c>
      <c r="AS157">
        <v>395</v>
      </c>
      <c r="AT157">
        <v>5530</v>
      </c>
      <c r="AU157">
        <v>130.20775623268699</v>
      </c>
      <c r="AV157">
        <v>130.20775623268699</v>
      </c>
      <c r="AW157">
        <v>0.28554332507168201</v>
      </c>
      <c r="AX157" s="25">
        <f>MinuteWorkersFTE_PivotSource[[#This Row],[WeekdayShiftTargetMinutes]]/7</f>
        <v>18.601108033240997</v>
      </c>
      <c r="AY157" s="25">
        <f t="shared" si="2"/>
        <v>1</v>
      </c>
    </row>
    <row r="158" spans="27:51" x14ac:dyDescent="0.25">
      <c r="AA158" t="s">
        <v>55</v>
      </c>
      <c r="AB158" t="s">
        <v>8</v>
      </c>
      <c r="AC158" t="s">
        <v>8</v>
      </c>
      <c r="AD158" t="s">
        <v>8</v>
      </c>
      <c r="AE158">
        <v>1</v>
      </c>
      <c r="AF158">
        <v>6</v>
      </c>
      <c r="AG158" t="s">
        <v>113</v>
      </c>
      <c r="AH158" t="s">
        <v>31</v>
      </c>
      <c r="AI158">
        <v>3</v>
      </c>
      <c r="AJ158" t="s">
        <v>568</v>
      </c>
      <c r="AK158">
        <v>8</v>
      </c>
      <c r="AL158">
        <v>180.5</v>
      </c>
      <c r="AM158">
        <v>180.5</v>
      </c>
      <c r="AN158">
        <v>180.5</v>
      </c>
      <c r="AO158">
        <v>1</v>
      </c>
      <c r="AP158">
        <v>4.4321329639889197E-2</v>
      </c>
      <c r="AQ158">
        <v>395</v>
      </c>
      <c r="AR158">
        <v>5530</v>
      </c>
      <c r="AS158">
        <v>395</v>
      </c>
      <c r="AT158">
        <v>5530</v>
      </c>
      <c r="AU158">
        <v>122.548476454294</v>
      </c>
      <c r="AV158">
        <v>122.548476454294</v>
      </c>
      <c r="AW158">
        <v>0.26874665889099503</v>
      </c>
      <c r="AX158" s="25">
        <f>MinuteWorkersFTE_PivotSource[[#This Row],[WeekdayShiftTargetMinutes]]/7</f>
        <v>17.506925207756286</v>
      </c>
      <c r="AY158" s="25">
        <f t="shared" si="2"/>
        <v>1</v>
      </c>
    </row>
    <row r="159" spans="27:51" x14ac:dyDescent="0.25">
      <c r="AA159" t="s">
        <v>55</v>
      </c>
      <c r="AB159" t="s">
        <v>8</v>
      </c>
      <c r="AC159" t="s">
        <v>8</v>
      </c>
      <c r="AD159" t="s">
        <v>8</v>
      </c>
      <c r="AE159">
        <v>1</v>
      </c>
      <c r="AF159">
        <v>7</v>
      </c>
      <c r="AG159" t="s">
        <v>114</v>
      </c>
      <c r="AH159" t="s">
        <v>4</v>
      </c>
      <c r="AI159">
        <v>1</v>
      </c>
      <c r="AJ159" t="s">
        <v>569</v>
      </c>
      <c r="AK159">
        <v>9</v>
      </c>
      <c r="AL159">
        <v>180.5</v>
      </c>
      <c r="AM159">
        <v>180.5</v>
      </c>
      <c r="AN159">
        <v>180.5</v>
      </c>
      <c r="AO159">
        <v>1</v>
      </c>
      <c r="AP159">
        <v>4.9861495844875398E-2</v>
      </c>
      <c r="AQ159">
        <v>395</v>
      </c>
      <c r="AR159">
        <v>5530</v>
      </c>
      <c r="AS159">
        <v>395</v>
      </c>
      <c r="AT159">
        <v>5530</v>
      </c>
      <c r="AU159">
        <v>137.86703601107999</v>
      </c>
      <c r="AV159">
        <v>137.86703601107999</v>
      </c>
      <c r="AW159">
        <v>0.30233999125236899</v>
      </c>
      <c r="AX159" s="25">
        <f>MinuteWorkersFTE_PivotSource[[#This Row],[WeekdayShiftTargetMinutes]]/7</f>
        <v>19.695290858725713</v>
      </c>
      <c r="AY159" s="25">
        <f t="shared" si="2"/>
        <v>1</v>
      </c>
    </row>
    <row r="160" spans="27:51" x14ac:dyDescent="0.25">
      <c r="AA160" t="s">
        <v>55</v>
      </c>
      <c r="AB160" t="s">
        <v>8</v>
      </c>
      <c r="AC160" t="s">
        <v>8</v>
      </c>
      <c r="AD160" t="s">
        <v>8</v>
      </c>
      <c r="AE160">
        <v>1</v>
      </c>
      <c r="AF160">
        <v>7</v>
      </c>
      <c r="AG160" t="s">
        <v>114</v>
      </c>
      <c r="AH160" t="s">
        <v>5</v>
      </c>
      <c r="AI160">
        <v>2</v>
      </c>
      <c r="AJ160" t="s">
        <v>570</v>
      </c>
      <c r="AK160">
        <v>8.5</v>
      </c>
      <c r="AL160">
        <v>180.5</v>
      </c>
      <c r="AM160">
        <v>180.5</v>
      </c>
      <c r="AN160">
        <v>180.5</v>
      </c>
      <c r="AO160">
        <v>1</v>
      </c>
      <c r="AP160">
        <v>4.7091412742382301E-2</v>
      </c>
      <c r="AQ160">
        <v>395</v>
      </c>
      <c r="AR160">
        <v>5530</v>
      </c>
      <c r="AS160">
        <v>395</v>
      </c>
      <c r="AT160">
        <v>5530</v>
      </c>
      <c r="AU160">
        <v>130.20775623268699</v>
      </c>
      <c r="AV160">
        <v>130.20775623268699</v>
      </c>
      <c r="AW160">
        <v>0.28554332507168201</v>
      </c>
      <c r="AX160" s="25">
        <f>MinuteWorkersFTE_PivotSource[[#This Row],[WeekdayShiftTargetMinutes]]/7</f>
        <v>18.601108033240997</v>
      </c>
      <c r="AY160" s="25">
        <f t="shared" si="2"/>
        <v>1</v>
      </c>
    </row>
    <row r="161" spans="27:51" x14ac:dyDescent="0.25">
      <c r="AA161" t="s">
        <v>55</v>
      </c>
      <c r="AB161" t="s">
        <v>8</v>
      </c>
      <c r="AC161" t="s">
        <v>8</v>
      </c>
      <c r="AD161" t="s">
        <v>8</v>
      </c>
      <c r="AE161">
        <v>1</v>
      </c>
      <c r="AF161">
        <v>7</v>
      </c>
      <c r="AG161" t="s">
        <v>114</v>
      </c>
      <c r="AH161" t="s">
        <v>31</v>
      </c>
      <c r="AI161">
        <v>3</v>
      </c>
      <c r="AJ161" t="s">
        <v>571</v>
      </c>
      <c r="AK161">
        <v>8.5</v>
      </c>
      <c r="AL161">
        <v>180.5</v>
      </c>
      <c r="AM161">
        <v>180.5</v>
      </c>
      <c r="AN161">
        <v>180.5</v>
      </c>
      <c r="AO161">
        <v>1</v>
      </c>
      <c r="AP161">
        <v>4.7091412742382301E-2</v>
      </c>
      <c r="AQ161">
        <v>395</v>
      </c>
      <c r="AR161">
        <v>5530</v>
      </c>
      <c r="AS161">
        <v>395</v>
      </c>
      <c r="AT161">
        <v>5530</v>
      </c>
      <c r="AU161">
        <v>130.20775623268699</v>
      </c>
      <c r="AV161">
        <v>130.20775623268699</v>
      </c>
      <c r="AW161">
        <v>0.28554332507168201</v>
      </c>
      <c r="AX161" s="25">
        <f>MinuteWorkersFTE_PivotSource[[#This Row],[WeekdayShiftTargetMinutes]]/7</f>
        <v>18.601108033240997</v>
      </c>
      <c r="AY161" s="25">
        <f t="shared" si="2"/>
        <v>1</v>
      </c>
    </row>
    <row r="162" spans="27:51" x14ac:dyDescent="0.25">
      <c r="AA162" t="s">
        <v>56</v>
      </c>
      <c r="AB162" t="s">
        <v>527</v>
      </c>
      <c r="AC162" t="s">
        <v>16</v>
      </c>
      <c r="AD162" t="s">
        <v>16</v>
      </c>
      <c r="AE162">
        <v>1</v>
      </c>
      <c r="AF162">
        <v>1</v>
      </c>
      <c r="AG162" t="s">
        <v>99</v>
      </c>
      <c r="AH162" t="s">
        <v>4</v>
      </c>
      <c r="AI162">
        <v>1</v>
      </c>
      <c r="AJ162" t="s">
        <v>551</v>
      </c>
      <c r="AK162">
        <v>92</v>
      </c>
      <c r="AL162">
        <v>1307</v>
      </c>
      <c r="AM162">
        <v>1307</v>
      </c>
      <c r="AN162">
        <v>1621.75</v>
      </c>
      <c r="AO162">
        <v>0.80591953137043304</v>
      </c>
      <c r="AP162">
        <v>7.0390206579954095E-2</v>
      </c>
      <c r="AQ162">
        <v>2903</v>
      </c>
      <c r="AR162">
        <v>40642</v>
      </c>
      <c r="AS162">
        <v>2339.5843995683699</v>
      </c>
      <c r="AT162">
        <v>32754.181593957099</v>
      </c>
      <c r="AU162">
        <v>1152.7868043779899</v>
      </c>
      <c r="AV162">
        <v>1152.7868043779899</v>
      </c>
      <c r="AW162">
        <v>2.5280412376710202</v>
      </c>
      <c r="AX162" s="25">
        <f>MinuteWorkersFTE_PivotSource[[#This Row],[WeekdayShiftTargetMinutes]]/7</f>
        <v>164.6838291968557</v>
      </c>
      <c r="AY162" s="25">
        <f t="shared" si="2"/>
        <v>1</v>
      </c>
    </row>
    <row r="163" spans="27:51" x14ac:dyDescent="0.25">
      <c r="AA163" t="s">
        <v>56</v>
      </c>
      <c r="AB163" t="s">
        <v>527</v>
      </c>
      <c r="AC163" t="s">
        <v>16</v>
      </c>
      <c r="AD163" t="s">
        <v>16</v>
      </c>
      <c r="AE163">
        <v>1</v>
      </c>
      <c r="AF163">
        <v>1</v>
      </c>
      <c r="AG163" t="s">
        <v>99</v>
      </c>
      <c r="AH163" t="s">
        <v>5</v>
      </c>
      <c r="AI163">
        <v>2</v>
      </c>
      <c r="AJ163" t="s">
        <v>552</v>
      </c>
      <c r="AK163">
        <v>66</v>
      </c>
      <c r="AL163">
        <v>1307</v>
      </c>
      <c r="AM163">
        <v>1307</v>
      </c>
      <c r="AN163">
        <v>1621.75</v>
      </c>
      <c r="AO163">
        <v>0.80591953137043304</v>
      </c>
      <c r="AP163">
        <v>5.0497322111706197E-2</v>
      </c>
      <c r="AQ163">
        <v>2903</v>
      </c>
      <c r="AR163">
        <v>40642</v>
      </c>
      <c r="AS163">
        <v>2339.5843995683699</v>
      </c>
      <c r="AT163">
        <v>32754.181593957099</v>
      </c>
      <c r="AU163">
        <v>826.99922922768599</v>
      </c>
      <c r="AV163">
        <v>826.99922922768599</v>
      </c>
      <c r="AW163">
        <v>1.8135948009379099</v>
      </c>
      <c r="AX163" s="25">
        <f>MinuteWorkersFTE_PivotSource[[#This Row],[WeekdayShiftTargetMinutes]]/7</f>
        <v>118.14274703252657</v>
      </c>
      <c r="AY163" s="25">
        <f t="shared" si="2"/>
        <v>1</v>
      </c>
    </row>
    <row r="164" spans="27:51" x14ac:dyDescent="0.25">
      <c r="AA164" t="s">
        <v>56</v>
      </c>
      <c r="AB164" t="s">
        <v>527</v>
      </c>
      <c r="AC164" t="s">
        <v>16</v>
      </c>
      <c r="AD164" t="s">
        <v>16</v>
      </c>
      <c r="AE164">
        <v>1</v>
      </c>
      <c r="AF164">
        <v>1</v>
      </c>
      <c r="AG164" t="s">
        <v>99</v>
      </c>
      <c r="AH164" t="s">
        <v>31</v>
      </c>
      <c r="AI164">
        <v>3</v>
      </c>
      <c r="AJ164" t="s">
        <v>553</v>
      </c>
      <c r="AK164">
        <v>34</v>
      </c>
      <c r="AL164">
        <v>1307</v>
      </c>
      <c r="AM164">
        <v>1307</v>
      </c>
      <c r="AN164">
        <v>1621.75</v>
      </c>
      <c r="AO164">
        <v>0.80591953137043304</v>
      </c>
      <c r="AP164">
        <v>2.6013771996939598E-2</v>
      </c>
      <c r="AQ164">
        <v>2903</v>
      </c>
      <c r="AR164">
        <v>40642</v>
      </c>
      <c r="AS164">
        <v>2339.5843995683699</v>
      </c>
      <c r="AT164">
        <v>32754.181593957099</v>
      </c>
      <c r="AU164">
        <v>426.02990596577803</v>
      </c>
      <c r="AV164">
        <v>426.02990596577803</v>
      </c>
      <c r="AW164">
        <v>0.93427610957407503</v>
      </c>
      <c r="AX164" s="25">
        <f>MinuteWorkersFTE_PivotSource[[#This Row],[WeekdayShiftTargetMinutes]]/7</f>
        <v>60.861415137968287</v>
      </c>
      <c r="AY164" s="25">
        <f t="shared" si="2"/>
        <v>1</v>
      </c>
    </row>
    <row r="165" spans="27:51" x14ac:dyDescent="0.25">
      <c r="AA165" t="s">
        <v>56</v>
      </c>
      <c r="AB165" t="s">
        <v>527</v>
      </c>
      <c r="AC165" t="s">
        <v>16</v>
      </c>
      <c r="AD165" t="s">
        <v>16</v>
      </c>
      <c r="AE165">
        <v>1</v>
      </c>
      <c r="AF165">
        <v>2</v>
      </c>
      <c r="AG165" t="s">
        <v>102</v>
      </c>
      <c r="AH165" t="s">
        <v>4</v>
      </c>
      <c r="AI165">
        <v>1</v>
      </c>
      <c r="AJ165" t="s">
        <v>554</v>
      </c>
      <c r="AK165">
        <v>87.75</v>
      </c>
      <c r="AL165">
        <v>1307</v>
      </c>
      <c r="AM165">
        <v>1307</v>
      </c>
      <c r="AN165">
        <v>1621.75</v>
      </c>
      <c r="AO165">
        <v>0.80591953137043304</v>
      </c>
      <c r="AP165">
        <v>6.7138485080336596E-2</v>
      </c>
      <c r="AQ165">
        <v>2903</v>
      </c>
      <c r="AR165">
        <v>40642</v>
      </c>
      <c r="AS165">
        <v>2339.5843995683699</v>
      </c>
      <c r="AT165">
        <v>32754.181593957099</v>
      </c>
      <c r="AU165">
        <v>1099.53306613226</v>
      </c>
      <c r="AV165">
        <v>1099.53306613226</v>
      </c>
      <c r="AW165">
        <v>2.4112567239742599</v>
      </c>
      <c r="AX165" s="25">
        <f>MinuteWorkersFTE_PivotSource[[#This Row],[WeekdayShiftTargetMinutes]]/7</f>
        <v>157.07615230460857</v>
      </c>
      <c r="AY165" s="25">
        <f t="shared" si="2"/>
        <v>1</v>
      </c>
    </row>
    <row r="166" spans="27:51" x14ac:dyDescent="0.25">
      <c r="AA166" t="s">
        <v>56</v>
      </c>
      <c r="AB166" t="s">
        <v>527</v>
      </c>
      <c r="AC166" t="s">
        <v>16</v>
      </c>
      <c r="AD166" t="s">
        <v>16</v>
      </c>
      <c r="AE166">
        <v>1</v>
      </c>
      <c r="AF166">
        <v>2</v>
      </c>
      <c r="AG166" t="s">
        <v>102</v>
      </c>
      <c r="AH166" t="s">
        <v>5</v>
      </c>
      <c r="AI166">
        <v>2</v>
      </c>
      <c r="AJ166" t="s">
        <v>555</v>
      </c>
      <c r="AK166">
        <v>65.75</v>
      </c>
      <c r="AL166">
        <v>1307</v>
      </c>
      <c r="AM166">
        <v>1307</v>
      </c>
      <c r="AN166">
        <v>1621.75</v>
      </c>
      <c r="AO166">
        <v>0.80591953137043304</v>
      </c>
      <c r="AP166">
        <v>5.03060443764346E-2</v>
      </c>
      <c r="AQ166">
        <v>2903</v>
      </c>
      <c r="AR166">
        <v>40642</v>
      </c>
      <c r="AS166">
        <v>2339.5843995683699</v>
      </c>
      <c r="AT166">
        <v>32754.181593957099</v>
      </c>
      <c r="AU166">
        <v>823.86665638970305</v>
      </c>
      <c r="AV166">
        <v>823.86665638970305</v>
      </c>
      <c r="AW166">
        <v>1.80672512366163</v>
      </c>
      <c r="AX166" s="25">
        <f>MinuteWorkersFTE_PivotSource[[#This Row],[WeekdayShiftTargetMinutes]]/7</f>
        <v>117.69523662710044</v>
      </c>
      <c r="AY166" s="25">
        <f t="shared" si="2"/>
        <v>1</v>
      </c>
    </row>
    <row r="167" spans="27:51" x14ac:dyDescent="0.25">
      <c r="AA167" t="s">
        <v>56</v>
      </c>
      <c r="AB167" t="s">
        <v>527</v>
      </c>
      <c r="AC167" t="s">
        <v>16</v>
      </c>
      <c r="AD167" t="s">
        <v>16</v>
      </c>
      <c r="AE167">
        <v>1</v>
      </c>
      <c r="AF167">
        <v>2</v>
      </c>
      <c r="AG167" t="s">
        <v>102</v>
      </c>
      <c r="AH167" t="s">
        <v>31</v>
      </c>
      <c r="AI167">
        <v>3</v>
      </c>
      <c r="AJ167" t="s">
        <v>556</v>
      </c>
      <c r="AK167">
        <v>34</v>
      </c>
      <c r="AL167">
        <v>1307</v>
      </c>
      <c r="AM167">
        <v>1307</v>
      </c>
      <c r="AN167">
        <v>1621.75</v>
      </c>
      <c r="AO167">
        <v>0.80591953137043304</v>
      </c>
      <c r="AP167">
        <v>2.6013771996939598E-2</v>
      </c>
      <c r="AQ167">
        <v>2903</v>
      </c>
      <c r="AR167">
        <v>40642</v>
      </c>
      <c r="AS167">
        <v>2339.5843995683699</v>
      </c>
      <c r="AT167">
        <v>32754.181593957099</v>
      </c>
      <c r="AU167">
        <v>426.02990596577803</v>
      </c>
      <c r="AV167">
        <v>426.02990596577803</v>
      </c>
      <c r="AW167">
        <v>0.93427610957407503</v>
      </c>
      <c r="AX167" s="25">
        <f>MinuteWorkersFTE_PivotSource[[#This Row],[WeekdayShiftTargetMinutes]]/7</f>
        <v>60.861415137968287</v>
      </c>
      <c r="AY167" s="25">
        <f t="shared" si="2"/>
        <v>1</v>
      </c>
    </row>
    <row r="168" spans="27:51" x14ac:dyDescent="0.25">
      <c r="AA168" t="s">
        <v>56</v>
      </c>
      <c r="AB168" t="s">
        <v>527</v>
      </c>
      <c r="AC168" t="s">
        <v>16</v>
      </c>
      <c r="AD168" t="s">
        <v>16</v>
      </c>
      <c r="AE168">
        <v>1</v>
      </c>
      <c r="AF168">
        <v>3</v>
      </c>
      <c r="AG168" t="s">
        <v>103</v>
      </c>
      <c r="AH168" t="s">
        <v>4</v>
      </c>
      <c r="AI168">
        <v>1</v>
      </c>
      <c r="AJ168" t="s">
        <v>557</v>
      </c>
      <c r="AK168">
        <v>83.5</v>
      </c>
      <c r="AL168">
        <v>1307</v>
      </c>
      <c r="AM168">
        <v>1307</v>
      </c>
      <c r="AN168">
        <v>1621.75</v>
      </c>
      <c r="AO168">
        <v>0.80591953137043304</v>
      </c>
      <c r="AP168">
        <v>6.3886763580719194E-2</v>
      </c>
      <c r="AQ168">
        <v>2903</v>
      </c>
      <c r="AR168">
        <v>40642</v>
      </c>
      <c r="AS168">
        <v>2339.5843995683699</v>
      </c>
      <c r="AT168">
        <v>32754.181593957099</v>
      </c>
      <c r="AU168">
        <v>1046.2793278865399</v>
      </c>
      <c r="AV168">
        <v>1046.2793278865399</v>
      </c>
      <c r="AW168">
        <v>2.2944722102775001</v>
      </c>
      <c r="AX168" s="25">
        <f>MinuteWorkersFTE_PivotSource[[#This Row],[WeekdayShiftTargetMinutes]]/7</f>
        <v>149.46847541236284</v>
      </c>
      <c r="AY168" s="25">
        <f t="shared" si="2"/>
        <v>1</v>
      </c>
    </row>
    <row r="169" spans="27:51" x14ac:dyDescent="0.25">
      <c r="AA169" t="s">
        <v>56</v>
      </c>
      <c r="AB169" t="s">
        <v>527</v>
      </c>
      <c r="AC169" t="s">
        <v>16</v>
      </c>
      <c r="AD169" t="s">
        <v>16</v>
      </c>
      <c r="AE169">
        <v>1</v>
      </c>
      <c r="AF169">
        <v>3</v>
      </c>
      <c r="AG169" t="s">
        <v>103</v>
      </c>
      <c r="AH169" t="s">
        <v>5</v>
      </c>
      <c r="AI169">
        <v>2</v>
      </c>
      <c r="AJ169" t="s">
        <v>558</v>
      </c>
      <c r="AK169">
        <v>59.5</v>
      </c>
      <c r="AL169">
        <v>1307</v>
      </c>
      <c r="AM169">
        <v>1307</v>
      </c>
      <c r="AN169">
        <v>1621.75</v>
      </c>
      <c r="AO169">
        <v>0.80591953137043304</v>
      </c>
      <c r="AP169">
        <v>4.5524100994644198E-2</v>
      </c>
      <c r="AQ169">
        <v>2903</v>
      </c>
      <c r="AR169">
        <v>40642</v>
      </c>
      <c r="AS169">
        <v>2339.5843995683699</v>
      </c>
      <c r="AT169">
        <v>32754.181593957099</v>
      </c>
      <c r="AU169">
        <v>745.55233544011003</v>
      </c>
      <c r="AV169">
        <v>745.55233544011003</v>
      </c>
      <c r="AW169">
        <v>1.63498319175463</v>
      </c>
      <c r="AX169" s="25">
        <f>MinuteWorkersFTE_PivotSource[[#This Row],[WeekdayShiftTargetMinutes]]/7</f>
        <v>106.50747649144429</v>
      </c>
      <c r="AY169" s="25">
        <f t="shared" si="2"/>
        <v>1</v>
      </c>
    </row>
    <row r="170" spans="27:51" x14ac:dyDescent="0.25">
      <c r="AA170" t="s">
        <v>56</v>
      </c>
      <c r="AB170" t="s">
        <v>527</v>
      </c>
      <c r="AC170" t="s">
        <v>16</v>
      </c>
      <c r="AD170" t="s">
        <v>16</v>
      </c>
      <c r="AE170">
        <v>1</v>
      </c>
      <c r="AF170">
        <v>3</v>
      </c>
      <c r="AG170" t="s">
        <v>103</v>
      </c>
      <c r="AH170" t="s">
        <v>31</v>
      </c>
      <c r="AI170">
        <v>3</v>
      </c>
      <c r="AJ170" t="s">
        <v>559</v>
      </c>
      <c r="AK170">
        <v>34</v>
      </c>
      <c r="AL170">
        <v>1307</v>
      </c>
      <c r="AM170">
        <v>1307</v>
      </c>
      <c r="AN170">
        <v>1621.75</v>
      </c>
      <c r="AO170">
        <v>0.80591953137043304</v>
      </c>
      <c r="AP170">
        <v>2.6013771996939598E-2</v>
      </c>
      <c r="AQ170">
        <v>2903</v>
      </c>
      <c r="AR170">
        <v>40642</v>
      </c>
      <c r="AS170">
        <v>2339.5843995683699</v>
      </c>
      <c r="AT170">
        <v>32754.181593957099</v>
      </c>
      <c r="AU170">
        <v>426.02990596577803</v>
      </c>
      <c r="AV170">
        <v>426.02990596577803</v>
      </c>
      <c r="AW170">
        <v>0.93427610957407503</v>
      </c>
      <c r="AX170" s="25">
        <f>MinuteWorkersFTE_PivotSource[[#This Row],[WeekdayShiftTargetMinutes]]/7</f>
        <v>60.861415137968287</v>
      </c>
      <c r="AY170" s="25">
        <f t="shared" si="2"/>
        <v>1</v>
      </c>
    </row>
    <row r="171" spans="27:51" x14ac:dyDescent="0.25">
      <c r="AA171" t="s">
        <v>56</v>
      </c>
      <c r="AB171" t="s">
        <v>527</v>
      </c>
      <c r="AC171" t="s">
        <v>16</v>
      </c>
      <c r="AD171" t="s">
        <v>16</v>
      </c>
      <c r="AE171">
        <v>1</v>
      </c>
      <c r="AF171">
        <v>4</v>
      </c>
      <c r="AG171" t="s">
        <v>101</v>
      </c>
      <c r="AH171" t="s">
        <v>4</v>
      </c>
      <c r="AI171">
        <v>1</v>
      </c>
      <c r="AJ171" t="s">
        <v>560</v>
      </c>
      <c r="AK171">
        <v>92</v>
      </c>
      <c r="AL171">
        <v>1307</v>
      </c>
      <c r="AM171">
        <v>1307</v>
      </c>
      <c r="AN171">
        <v>1621.75</v>
      </c>
      <c r="AO171">
        <v>0.80591953137043304</v>
      </c>
      <c r="AP171">
        <v>7.0390206579954095E-2</v>
      </c>
      <c r="AQ171">
        <v>2903</v>
      </c>
      <c r="AR171">
        <v>40642</v>
      </c>
      <c r="AS171">
        <v>2339.5843995683699</v>
      </c>
      <c r="AT171">
        <v>32754.181593957099</v>
      </c>
      <c r="AU171">
        <v>1152.7868043779899</v>
      </c>
      <c r="AV171">
        <v>1152.7868043779899</v>
      </c>
      <c r="AW171">
        <v>2.5280412376710202</v>
      </c>
      <c r="AX171" s="25">
        <f>MinuteWorkersFTE_PivotSource[[#This Row],[WeekdayShiftTargetMinutes]]/7</f>
        <v>164.6838291968557</v>
      </c>
      <c r="AY171" s="25">
        <f t="shared" si="2"/>
        <v>1</v>
      </c>
    </row>
    <row r="172" spans="27:51" x14ac:dyDescent="0.25">
      <c r="AA172" t="s">
        <v>56</v>
      </c>
      <c r="AB172" t="s">
        <v>527</v>
      </c>
      <c r="AC172" t="s">
        <v>16</v>
      </c>
      <c r="AD172" t="s">
        <v>16</v>
      </c>
      <c r="AE172">
        <v>1</v>
      </c>
      <c r="AF172">
        <v>4</v>
      </c>
      <c r="AG172" t="s">
        <v>101</v>
      </c>
      <c r="AH172" t="s">
        <v>5</v>
      </c>
      <c r="AI172">
        <v>2</v>
      </c>
      <c r="AJ172" t="s">
        <v>561</v>
      </c>
      <c r="AK172">
        <v>66</v>
      </c>
      <c r="AL172">
        <v>1307</v>
      </c>
      <c r="AM172">
        <v>1307</v>
      </c>
      <c r="AN172">
        <v>1621.75</v>
      </c>
      <c r="AO172">
        <v>0.80591953137043304</v>
      </c>
      <c r="AP172">
        <v>5.0497322111706197E-2</v>
      </c>
      <c r="AQ172">
        <v>2903</v>
      </c>
      <c r="AR172">
        <v>40642</v>
      </c>
      <c r="AS172">
        <v>2339.5843995683699</v>
      </c>
      <c r="AT172">
        <v>32754.181593957099</v>
      </c>
      <c r="AU172">
        <v>826.99922922768599</v>
      </c>
      <c r="AV172">
        <v>826.99922922768599</v>
      </c>
      <c r="AW172">
        <v>1.8135948009379099</v>
      </c>
      <c r="AX172" s="25">
        <f>MinuteWorkersFTE_PivotSource[[#This Row],[WeekdayShiftTargetMinutes]]/7</f>
        <v>118.14274703252657</v>
      </c>
      <c r="AY172" s="25">
        <f t="shared" si="2"/>
        <v>1</v>
      </c>
    </row>
    <row r="173" spans="27:51" x14ac:dyDescent="0.25">
      <c r="AA173" t="s">
        <v>56</v>
      </c>
      <c r="AB173" t="s">
        <v>527</v>
      </c>
      <c r="AC173" t="s">
        <v>16</v>
      </c>
      <c r="AD173" t="s">
        <v>16</v>
      </c>
      <c r="AE173">
        <v>1</v>
      </c>
      <c r="AF173">
        <v>4</v>
      </c>
      <c r="AG173" t="s">
        <v>101</v>
      </c>
      <c r="AH173" t="s">
        <v>31</v>
      </c>
      <c r="AI173">
        <v>3</v>
      </c>
      <c r="AJ173" t="s">
        <v>562</v>
      </c>
      <c r="AK173">
        <v>34</v>
      </c>
      <c r="AL173">
        <v>1307</v>
      </c>
      <c r="AM173">
        <v>1307</v>
      </c>
      <c r="AN173">
        <v>1621.75</v>
      </c>
      <c r="AO173">
        <v>0.80591953137043304</v>
      </c>
      <c r="AP173">
        <v>2.6013771996939598E-2</v>
      </c>
      <c r="AQ173">
        <v>2903</v>
      </c>
      <c r="AR173">
        <v>40642</v>
      </c>
      <c r="AS173">
        <v>2339.5843995683699</v>
      </c>
      <c r="AT173">
        <v>32754.181593957099</v>
      </c>
      <c r="AU173">
        <v>426.02990596577803</v>
      </c>
      <c r="AV173">
        <v>426.02990596577803</v>
      </c>
      <c r="AW173">
        <v>0.93427610957407503</v>
      </c>
      <c r="AX173" s="25">
        <f>MinuteWorkersFTE_PivotSource[[#This Row],[WeekdayShiftTargetMinutes]]/7</f>
        <v>60.861415137968287</v>
      </c>
      <c r="AY173" s="25">
        <f t="shared" si="2"/>
        <v>1</v>
      </c>
    </row>
    <row r="174" spans="27:51" x14ac:dyDescent="0.25">
      <c r="AA174" t="s">
        <v>56</v>
      </c>
      <c r="AB174" t="s">
        <v>527</v>
      </c>
      <c r="AC174" t="s">
        <v>16</v>
      </c>
      <c r="AD174" t="s">
        <v>16</v>
      </c>
      <c r="AE174">
        <v>1</v>
      </c>
      <c r="AF174">
        <v>5</v>
      </c>
      <c r="AG174" t="s">
        <v>105</v>
      </c>
      <c r="AH174" t="s">
        <v>4</v>
      </c>
      <c r="AI174">
        <v>1</v>
      </c>
      <c r="AJ174" t="s">
        <v>563</v>
      </c>
      <c r="AK174">
        <v>83.5</v>
      </c>
      <c r="AL174">
        <v>1307</v>
      </c>
      <c r="AM174">
        <v>1307</v>
      </c>
      <c r="AN174">
        <v>1621.75</v>
      </c>
      <c r="AO174">
        <v>0.80591953137043304</v>
      </c>
      <c r="AP174">
        <v>6.3886763580719194E-2</v>
      </c>
      <c r="AQ174">
        <v>2903</v>
      </c>
      <c r="AR174">
        <v>40642</v>
      </c>
      <c r="AS174">
        <v>2339.5843995683699</v>
      </c>
      <c r="AT174">
        <v>32754.181593957099</v>
      </c>
      <c r="AU174">
        <v>1046.2793278865399</v>
      </c>
      <c r="AV174">
        <v>1046.2793278865399</v>
      </c>
      <c r="AW174">
        <v>2.2944722102775001</v>
      </c>
      <c r="AX174" s="25">
        <f>MinuteWorkersFTE_PivotSource[[#This Row],[WeekdayShiftTargetMinutes]]/7</f>
        <v>149.46847541236284</v>
      </c>
      <c r="AY174" s="25">
        <f t="shared" si="2"/>
        <v>1</v>
      </c>
    </row>
    <row r="175" spans="27:51" x14ac:dyDescent="0.25">
      <c r="AA175" t="s">
        <v>56</v>
      </c>
      <c r="AB175" t="s">
        <v>527</v>
      </c>
      <c r="AC175" t="s">
        <v>16</v>
      </c>
      <c r="AD175" t="s">
        <v>16</v>
      </c>
      <c r="AE175">
        <v>1</v>
      </c>
      <c r="AF175">
        <v>5</v>
      </c>
      <c r="AG175" t="s">
        <v>105</v>
      </c>
      <c r="AH175" t="s">
        <v>5</v>
      </c>
      <c r="AI175">
        <v>2</v>
      </c>
      <c r="AJ175" t="s">
        <v>564</v>
      </c>
      <c r="AK175">
        <v>66</v>
      </c>
      <c r="AL175">
        <v>1307</v>
      </c>
      <c r="AM175">
        <v>1307</v>
      </c>
      <c r="AN175">
        <v>1621.75</v>
      </c>
      <c r="AO175">
        <v>0.80591953137043304</v>
      </c>
      <c r="AP175">
        <v>5.0497322111706197E-2</v>
      </c>
      <c r="AQ175">
        <v>2903</v>
      </c>
      <c r="AR175">
        <v>40642</v>
      </c>
      <c r="AS175">
        <v>2339.5843995683699</v>
      </c>
      <c r="AT175">
        <v>32754.181593957099</v>
      </c>
      <c r="AU175">
        <v>826.99922922768599</v>
      </c>
      <c r="AV175">
        <v>826.99922922768599</v>
      </c>
      <c r="AW175">
        <v>1.8135948009379099</v>
      </c>
      <c r="AX175" s="25">
        <f>MinuteWorkersFTE_PivotSource[[#This Row],[WeekdayShiftTargetMinutes]]/7</f>
        <v>118.14274703252657</v>
      </c>
      <c r="AY175" s="25">
        <f t="shared" si="2"/>
        <v>1</v>
      </c>
    </row>
    <row r="176" spans="27:51" x14ac:dyDescent="0.25">
      <c r="AA176" t="s">
        <v>56</v>
      </c>
      <c r="AB176" t="s">
        <v>527</v>
      </c>
      <c r="AC176" t="s">
        <v>16</v>
      </c>
      <c r="AD176" t="s">
        <v>16</v>
      </c>
      <c r="AE176">
        <v>1</v>
      </c>
      <c r="AF176">
        <v>5</v>
      </c>
      <c r="AG176" t="s">
        <v>105</v>
      </c>
      <c r="AH176" t="s">
        <v>31</v>
      </c>
      <c r="AI176">
        <v>3</v>
      </c>
      <c r="AJ176" t="s">
        <v>565</v>
      </c>
      <c r="AK176">
        <v>34</v>
      </c>
      <c r="AL176">
        <v>1307</v>
      </c>
      <c r="AM176">
        <v>1307</v>
      </c>
      <c r="AN176">
        <v>1621.75</v>
      </c>
      <c r="AO176">
        <v>0.80591953137043304</v>
      </c>
      <c r="AP176">
        <v>2.6013771996939598E-2</v>
      </c>
      <c r="AQ176">
        <v>2903</v>
      </c>
      <c r="AR176">
        <v>40642</v>
      </c>
      <c r="AS176">
        <v>2339.5843995683699</v>
      </c>
      <c r="AT176">
        <v>32754.181593957099</v>
      </c>
      <c r="AU176">
        <v>426.02990596577803</v>
      </c>
      <c r="AV176">
        <v>426.02990596577803</v>
      </c>
      <c r="AW176">
        <v>0.93427610957407503</v>
      </c>
      <c r="AX176" s="25">
        <f>MinuteWorkersFTE_PivotSource[[#This Row],[WeekdayShiftTargetMinutes]]/7</f>
        <v>60.861415137968287</v>
      </c>
      <c r="AY176" s="25">
        <f t="shared" si="2"/>
        <v>1</v>
      </c>
    </row>
    <row r="177" spans="27:51" x14ac:dyDescent="0.25">
      <c r="AA177" t="s">
        <v>56</v>
      </c>
      <c r="AB177" t="s">
        <v>527</v>
      </c>
      <c r="AC177" t="s">
        <v>16</v>
      </c>
      <c r="AD177" t="s">
        <v>16</v>
      </c>
      <c r="AE177">
        <v>1</v>
      </c>
      <c r="AF177">
        <v>6</v>
      </c>
      <c r="AG177" t="s">
        <v>113</v>
      </c>
      <c r="AH177" t="s">
        <v>4</v>
      </c>
      <c r="AI177">
        <v>1</v>
      </c>
      <c r="AJ177" t="s">
        <v>566</v>
      </c>
      <c r="AK177">
        <v>87.75</v>
      </c>
      <c r="AL177">
        <v>1307</v>
      </c>
      <c r="AM177">
        <v>1307</v>
      </c>
      <c r="AN177">
        <v>1621.75</v>
      </c>
      <c r="AO177">
        <v>0.80591953137043304</v>
      </c>
      <c r="AP177">
        <v>6.7138485080336596E-2</v>
      </c>
      <c r="AQ177">
        <v>2903</v>
      </c>
      <c r="AR177">
        <v>40642</v>
      </c>
      <c r="AS177">
        <v>2339.5843995683699</v>
      </c>
      <c r="AT177">
        <v>32754.181593957099</v>
      </c>
      <c r="AU177">
        <v>1099.53306613226</v>
      </c>
      <c r="AV177">
        <v>1099.53306613226</v>
      </c>
      <c r="AW177">
        <v>2.4112567239742599</v>
      </c>
      <c r="AX177" s="25">
        <f>MinuteWorkersFTE_PivotSource[[#This Row],[WeekdayShiftTargetMinutes]]/7</f>
        <v>157.07615230460857</v>
      </c>
      <c r="AY177" s="25">
        <f t="shared" si="2"/>
        <v>1</v>
      </c>
    </row>
    <row r="178" spans="27:51" x14ac:dyDescent="0.25">
      <c r="AA178" t="s">
        <v>56</v>
      </c>
      <c r="AB178" t="s">
        <v>527</v>
      </c>
      <c r="AC178" t="s">
        <v>16</v>
      </c>
      <c r="AD178" t="s">
        <v>16</v>
      </c>
      <c r="AE178">
        <v>1</v>
      </c>
      <c r="AF178">
        <v>6</v>
      </c>
      <c r="AG178" t="s">
        <v>113</v>
      </c>
      <c r="AH178" t="s">
        <v>5</v>
      </c>
      <c r="AI178">
        <v>2</v>
      </c>
      <c r="AJ178" t="s">
        <v>567</v>
      </c>
      <c r="AK178">
        <v>66</v>
      </c>
      <c r="AL178">
        <v>1307</v>
      </c>
      <c r="AM178">
        <v>1307</v>
      </c>
      <c r="AN178">
        <v>1621.75</v>
      </c>
      <c r="AO178">
        <v>0.80591953137043304</v>
      </c>
      <c r="AP178">
        <v>5.0497322111706197E-2</v>
      </c>
      <c r="AQ178">
        <v>2903</v>
      </c>
      <c r="AR178">
        <v>40642</v>
      </c>
      <c r="AS178">
        <v>2339.5843995683699</v>
      </c>
      <c r="AT178">
        <v>32754.181593957099</v>
      </c>
      <c r="AU178">
        <v>826.99922922768599</v>
      </c>
      <c r="AV178">
        <v>826.99922922768599</v>
      </c>
      <c r="AW178">
        <v>1.8135948009379099</v>
      </c>
      <c r="AX178" s="25">
        <f>MinuteWorkersFTE_PivotSource[[#This Row],[WeekdayShiftTargetMinutes]]/7</f>
        <v>118.14274703252657</v>
      </c>
      <c r="AY178" s="25">
        <f t="shared" si="2"/>
        <v>1</v>
      </c>
    </row>
    <row r="179" spans="27:51" x14ac:dyDescent="0.25">
      <c r="AA179" t="s">
        <v>56</v>
      </c>
      <c r="AB179" t="s">
        <v>527</v>
      </c>
      <c r="AC179" t="s">
        <v>16</v>
      </c>
      <c r="AD179" t="s">
        <v>16</v>
      </c>
      <c r="AE179">
        <v>1</v>
      </c>
      <c r="AF179">
        <v>6</v>
      </c>
      <c r="AG179" t="s">
        <v>113</v>
      </c>
      <c r="AH179" t="s">
        <v>31</v>
      </c>
      <c r="AI179">
        <v>3</v>
      </c>
      <c r="AJ179" t="s">
        <v>568</v>
      </c>
      <c r="AK179">
        <v>33</v>
      </c>
      <c r="AL179">
        <v>1307</v>
      </c>
      <c r="AM179">
        <v>1307</v>
      </c>
      <c r="AN179">
        <v>1621.75</v>
      </c>
      <c r="AO179">
        <v>0.80591953137043304</v>
      </c>
      <c r="AP179">
        <v>2.5248661055853099E-2</v>
      </c>
      <c r="AQ179">
        <v>2903</v>
      </c>
      <c r="AR179">
        <v>40642</v>
      </c>
      <c r="AS179">
        <v>2339.5843995683699</v>
      </c>
      <c r="AT179">
        <v>32754.181593957099</v>
      </c>
      <c r="AU179">
        <v>413.49961461384299</v>
      </c>
      <c r="AV179">
        <v>413.49961461384299</v>
      </c>
      <c r="AW179">
        <v>0.90679740046895396</v>
      </c>
      <c r="AX179" s="25">
        <f>MinuteWorkersFTE_PivotSource[[#This Row],[WeekdayShiftTargetMinutes]]/7</f>
        <v>59.071373516263286</v>
      </c>
      <c r="AY179" s="25">
        <f t="shared" si="2"/>
        <v>1</v>
      </c>
    </row>
    <row r="180" spans="27:51" x14ac:dyDescent="0.25">
      <c r="AA180" t="s">
        <v>56</v>
      </c>
      <c r="AB180" t="s">
        <v>527</v>
      </c>
      <c r="AC180" t="s">
        <v>16</v>
      </c>
      <c r="AD180" t="s">
        <v>16</v>
      </c>
      <c r="AE180">
        <v>1</v>
      </c>
      <c r="AF180">
        <v>7</v>
      </c>
      <c r="AG180" t="s">
        <v>114</v>
      </c>
      <c r="AH180" t="s">
        <v>4</v>
      </c>
      <c r="AI180">
        <v>1</v>
      </c>
      <c r="AJ180" t="s">
        <v>569</v>
      </c>
      <c r="AK180">
        <v>88.25</v>
      </c>
      <c r="AL180">
        <v>1307</v>
      </c>
      <c r="AM180">
        <v>1307</v>
      </c>
      <c r="AN180">
        <v>1621.75</v>
      </c>
      <c r="AO180">
        <v>0.80591953137043304</v>
      </c>
      <c r="AP180">
        <v>6.7521040550879902E-2</v>
      </c>
      <c r="AQ180">
        <v>2903</v>
      </c>
      <c r="AR180">
        <v>40642</v>
      </c>
      <c r="AS180">
        <v>2339.5843995683699</v>
      </c>
      <c r="AT180">
        <v>32754.181593957099</v>
      </c>
      <c r="AU180">
        <v>1105.79821180823</v>
      </c>
      <c r="AV180">
        <v>1105.79821180823</v>
      </c>
      <c r="AW180">
        <v>2.4249960785268199</v>
      </c>
      <c r="AX180" s="25">
        <f>MinuteWorkersFTE_PivotSource[[#This Row],[WeekdayShiftTargetMinutes]]/7</f>
        <v>157.97117311546143</v>
      </c>
      <c r="AY180" s="25">
        <f t="shared" si="2"/>
        <v>1</v>
      </c>
    </row>
    <row r="181" spans="27:51" x14ac:dyDescent="0.25">
      <c r="AA181" t="s">
        <v>56</v>
      </c>
      <c r="AB181" t="s">
        <v>527</v>
      </c>
      <c r="AC181" t="s">
        <v>16</v>
      </c>
      <c r="AD181" t="s">
        <v>16</v>
      </c>
      <c r="AE181">
        <v>1</v>
      </c>
      <c r="AF181">
        <v>7</v>
      </c>
      <c r="AG181" t="s">
        <v>114</v>
      </c>
      <c r="AH181" t="s">
        <v>5</v>
      </c>
      <c r="AI181">
        <v>2</v>
      </c>
      <c r="AJ181" t="s">
        <v>570</v>
      </c>
      <c r="AK181">
        <v>66</v>
      </c>
      <c r="AL181">
        <v>1307</v>
      </c>
      <c r="AM181">
        <v>1307</v>
      </c>
      <c r="AN181">
        <v>1621.75</v>
      </c>
      <c r="AO181">
        <v>0.80591953137043304</v>
      </c>
      <c r="AP181">
        <v>5.0497322111706197E-2</v>
      </c>
      <c r="AQ181">
        <v>2903</v>
      </c>
      <c r="AR181">
        <v>40642</v>
      </c>
      <c r="AS181">
        <v>2339.5843995683699</v>
      </c>
      <c r="AT181">
        <v>32754.181593957099</v>
      </c>
      <c r="AU181">
        <v>826.99922922768599</v>
      </c>
      <c r="AV181">
        <v>826.99922922768599</v>
      </c>
      <c r="AW181">
        <v>1.8135948009379099</v>
      </c>
      <c r="AX181" s="25">
        <f>MinuteWorkersFTE_PivotSource[[#This Row],[WeekdayShiftTargetMinutes]]/7</f>
        <v>118.14274703252657</v>
      </c>
      <c r="AY181" s="25">
        <f t="shared" si="2"/>
        <v>1</v>
      </c>
    </row>
    <row r="182" spans="27:51" x14ac:dyDescent="0.25">
      <c r="AA182" t="s">
        <v>56</v>
      </c>
      <c r="AB182" t="s">
        <v>527</v>
      </c>
      <c r="AC182" t="s">
        <v>16</v>
      </c>
      <c r="AD182" t="s">
        <v>16</v>
      </c>
      <c r="AE182">
        <v>1</v>
      </c>
      <c r="AF182">
        <v>7</v>
      </c>
      <c r="AG182" t="s">
        <v>114</v>
      </c>
      <c r="AH182" t="s">
        <v>31</v>
      </c>
      <c r="AI182">
        <v>3</v>
      </c>
      <c r="AJ182" t="s">
        <v>571</v>
      </c>
      <c r="AK182">
        <v>34</v>
      </c>
      <c r="AL182">
        <v>1307</v>
      </c>
      <c r="AM182">
        <v>1307</v>
      </c>
      <c r="AN182">
        <v>1621.75</v>
      </c>
      <c r="AO182">
        <v>0.80591953137043304</v>
      </c>
      <c r="AP182">
        <v>2.6013771996939598E-2</v>
      </c>
      <c r="AQ182">
        <v>2903</v>
      </c>
      <c r="AR182">
        <v>40642</v>
      </c>
      <c r="AS182">
        <v>2339.5843995683699</v>
      </c>
      <c r="AT182">
        <v>32754.181593957099</v>
      </c>
      <c r="AU182">
        <v>426.02990596577803</v>
      </c>
      <c r="AV182">
        <v>426.02990596577803</v>
      </c>
      <c r="AW182">
        <v>0.93427610957407503</v>
      </c>
      <c r="AX182" s="25">
        <f>MinuteWorkersFTE_PivotSource[[#This Row],[WeekdayShiftTargetMinutes]]/7</f>
        <v>60.861415137968287</v>
      </c>
      <c r="AY182" s="25">
        <f t="shared" si="2"/>
        <v>1</v>
      </c>
    </row>
    <row r="183" spans="27:51" x14ac:dyDescent="0.25">
      <c r="AA183" t="s">
        <v>56</v>
      </c>
      <c r="AB183" t="s">
        <v>527</v>
      </c>
      <c r="AC183" t="s">
        <v>528</v>
      </c>
      <c r="AD183" t="s">
        <v>8</v>
      </c>
      <c r="AE183">
        <v>1</v>
      </c>
      <c r="AF183">
        <v>1</v>
      </c>
      <c r="AG183" t="s">
        <v>99</v>
      </c>
      <c r="AH183" t="s">
        <v>4</v>
      </c>
      <c r="AI183">
        <v>1</v>
      </c>
      <c r="AJ183" t="s">
        <v>551</v>
      </c>
      <c r="AK183">
        <v>8.5</v>
      </c>
      <c r="AL183">
        <v>34</v>
      </c>
      <c r="AM183">
        <v>34</v>
      </c>
      <c r="AN183">
        <v>1621.75</v>
      </c>
      <c r="AO183">
        <v>2.09650069369508E-2</v>
      </c>
      <c r="AP183">
        <v>0.25</v>
      </c>
      <c r="AQ183">
        <v>2903</v>
      </c>
      <c r="AR183">
        <v>40642</v>
      </c>
      <c r="AS183">
        <v>60.861415137968201</v>
      </c>
      <c r="AT183">
        <v>852.05981193155503</v>
      </c>
      <c r="AU183">
        <v>106.507476491444</v>
      </c>
      <c r="AV183">
        <v>106.507476491444</v>
      </c>
      <c r="AW183">
        <v>0.23356902739351801</v>
      </c>
      <c r="AX183" s="25">
        <f>MinuteWorkersFTE_PivotSource[[#This Row],[WeekdayShiftTargetMinutes]]/7</f>
        <v>15.215353784491999</v>
      </c>
      <c r="AY183" s="25">
        <f t="shared" si="2"/>
        <v>1</v>
      </c>
    </row>
    <row r="184" spans="27:51" x14ac:dyDescent="0.25">
      <c r="AA184" t="s">
        <v>56</v>
      </c>
      <c r="AB184" t="s">
        <v>527</v>
      </c>
      <c r="AC184" t="s">
        <v>528</v>
      </c>
      <c r="AD184" t="s">
        <v>8</v>
      </c>
      <c r="AE184">
        <v>1</v>
      </c>
      <c r="AF184">
        <v>2</v>
      </c>
      <c r="AG184" t="s">
        <v>102</v>
      </c>
      <c r="AH184" t="s">
        <v>4</v>
      </c>
      <c r="AI184">
        <v>1</v>
      </c>
      <c r="AJ184" t="s">
        <v>554</v>
      </c>
      <c r="AK184">
        <v>8.5</v>
      </c>
      <c r="AL184">
        <v>34</v>
      </c>
      <c r="AM184">
        <v>34</v>
      </c>
      <c r="AN184">
        <v>1621.75</v>
      </c>
      <c r="AO184">
        <v>2.09650069369508E-2</v>
      </c>
      <c r="AP184">
        <v>0.25</v>
      </c>
      <c r="AQ184">
        <v>2903</v>
      </c>
      <c r="AR184">
        <v>40642</v>
      </c>
      <c r="AS184">
        <v>60.861415137968201</v>
      </c>
      <c r="AT184">
        <v>852.05981193155503</v>
      </c>
      <c r="AU184">
        <v>106.507476491444</v>
      </c>
      <c r="AV184">
        <v>106.507476491444</v>
      </c>
      <c r="AW184">
        <v>0.23356902739351801</v>
      </c>
      <c r="AX184" s="25">
        <f>MinuteWorkersFTE_PivotSource[[#This Row],[WeekdayShiftTargetMinutes]]/7</f>
        <v>15.215353784491999</v>
      </c>
      <c r="AY184" s="25">
        <f t="shared" si="2"/>
        <v>1</v>
      </c>
    </row>
    <row r="185" spans="27:51" x14ac:dyDescent="0.25">
      <c r="AA185" t="s">
        <v>56</v>
      </c>
      <c r="AB185" t="s">
        <v>527</v>
      </c>
      <c r="AC185" t="s">
        <v>528</v>
      </c>
      <c r="AD185" t="s">
        <v>8</v>
      </c>
      <c r="AE185">
        <v>1</v>
      </c>
      <c r="AF185">
        <v>3</v>
      </c>
      <c r="AG185" t="s">
        <v>103</v>
      </c>
      <c r="AH185" t="s">
        <v>4</v>
      </c>
      <c r="AI185">
        <v>1</v>
      </c>
      <c r="AJ185" t="s">
        <v>557</v>
      </c>
      <c r="AK185">
        <v>8.5</v>
      </c>
      <c r="AL185">
        <v>34</v>
      </c>
      <c r="AM185">
        <v>34</v>
      </c>
      <c r="AN185">
        <v>1621.75</v>
      </c>
      <c r="AO185">
        <v>2.09650069369508E-2</v>
      </c>
      <c r="AP185">
        <v>0.25</v>
      </c>
      <c r="AQ185">
        <v>2903</v>
      </c>
      <c r="AR185">
        <v>40642</v>
      </c>
      <c r="AS185">
        <v>60.861415137968201</v>
      </c>
      <c r="AT185">
        <v>852.05981193155503</v>
      </c>
      <c r="AU185">
        <v>106.507476491444</v>
      </c>
      <c r="AV185">
        <v>106.507476491444</v>
      </c>
      <c r="AW185">
        <v>0.23356902739351801</v>
      </c>
      <c r="AX185" s="25">
        <f>MinuteWorkersFTE_PivotSource[[#This Row],[WeekdayShiftTargetMinutes]]/7</f>
        <v>15.215353784491999</v>
      </c>
      <c r="AY185" s="25">
        <f t="shared" si="2"/>
        <v>1</v>
      </c>
    </row>
    <row r="186" spans="27:51" x14ac:dyDescent="0.25">
      <c r="AA186" t="s">
        <v>56</v>
      </c>
      <c r="AB186" t="s">
        <v>527</v>
      </c>
      <c r="AC186" t="s">
        <v>528</v>
      </c>
      <c r="AD186" t="s">
        <v>8</v>
      </c>
      <c r="AE186">
        <v>1</v>
      </c>
      <c r="AF186">
        <v>4</v>
      </c>
      <c r="AG186" t="s">
        <v>101</v>
      </c>
      <c r="AH186" t="s">
        <v>4</v>
      </c>
      <c r="AI186">
        <v>1</v>
      </c>
      <c r="AJ186" t="s">
        <v>560</v>
      </c>
      <c r="AK186">
        <v>8.5</v>
      </c>
      <c r="AL186">
        <v>34</v>
      </c>
      <c r="AM186">
        <v>34</v>
      </c>
      <c r="AN186">
        <v>1621.75</v>
      </c>
      <c r="AO186">
        <v>2.09650069369508E-2</v>
      </c>
      <c r="AP186">
        <v>0.25</v>
      </c>
      <c r="AQ186">
        <v>2903</v>
      </c>
      <c r="AR186">
        <v>40642</v>
      </c>
      <c r="AS186">
        <v>60.861415137968201</v>
      </c>
      <c r="AT186">
        <v>852.05981193155503</v>
      </c>
      <c r="AU186">
        <v>106.507476491444</v>
      </c>
      <c r="AV186">
        <v>106.507476491444</v>
      </c>
      <c r="AW186">
        <v>0.23356902739351801</v>
      </c>
      <c r="AX186" s="25">
        <f>MinuteWorkersFTE_PivotSource[[#This Row],[WeekdayShiftTargetMinutes]]/7</f>
        <v>15.215353784491999</v>
      </c>
      <c r="AY186" s="25">
        <f t="shared" si="2"/>
        <v>1</v>
      </c>
    </row>
    <row r="187" spans="27:51" x14ac:dyDescent="0.25">
      <c r="AA187" t="s">
        <v>56</v>
      </c>
      <c r="AB187" t="s">
        <v>527</v>
      </c>
      <c r="AC187" t="s">
        <v>529</v>
      </c>
      <c r="AD187" t="s">
        <v>8</v>
      </c>
      <c r="AE187">
        <v>0.95</v>
      </c>
      <c r="AF187">
        <v>1</v>
      </c>
      <c r="AG187" t="s">
        <v>99</v>
      </c>
      <c r="AH187" t="s">
        <v>4</v>
      </c>
      <c r="AI187">
        <v>1</v>
      </c>
      <c r="AJ187" t="s">
        <v>551</v>
      </c>
      <c r="AK187">
        <v>8.5</v>
      </c>
      <c r="AL187">
        <v>40.5</v>
      </c>
      <c r="AM187">
        <v>38.475000000000001</v>
      </c>
      <c r="AN187">
        <v>1621.75</v>
      </c>
      <c r="AO187">
        <v>2.3724371820564201E-2</v>
      </c>
      <c r="AP187">
        <v>0.209876543209877</v>
      </c>
      <c r="AQ187">
        <v>2903</v>
      </c>
      <c r="AR187">
        <v>40642</v>
      </c>
      <c r="AS187">
        <v>68.871851395097906</v>
      </c>
      <c r="AT187">
        <v>964.20591953137102</v>
      </c>
      <c r="AU187">
        <v>101.182102666872</v>
      </c>
      <c r="AV187">
        <v>106.507476491445</v>
      </c>
      <c r="AW187">
        <v>0.23356902739351901</v>
      </c>
      <c r="AX187" s="25">
        <f>MinuteWorkersFTE_PivotSource[[#This Row],[WeekdayShiftTargetMinutes]]/7</f>
        <v>14.454586095267429</v>
      </c>
      <c r="AY187" s="25">
        <f t="shared" si="2"/>
        <v>1</v>
      </c>
    </row>
    <row r="188" spans="27:51" x14ac:dyDescent="0.25">
      <c r="AA188" t="s">
        <v>56</v>
      </c>
      <c r="AB188" t="s">
        <v>527</v>
      </c>
      <c r="AC188" t="s">
        <v>529</v>
      </c>
      <c r="AD188" t="s">
        <v>8</v>
      </c>
      <c r="AE188">
        <v>0.95</v>
      </c>
      <c r="AF188">
        <v>2</v>
      </c>
      <c r="AG188" t="s">
        <v>102</v>
      </c>
      <c r="AH188" t="s">
        <v>4</v>
      </c>
      <c r="AI188">
        <v>1</v>
      </c>
      <c r="AJ188" t="s">
        <v>554</v>
      </c>
      <c r="AK188">
        <v>8.5</v>
      </c>
      <c r="AL188">
        <v>40.5</v>
      </c>
      <c r="AM188">
        <v>38.475000000000001</v>
      </c>
      <c r="AN188">
        <v>1621.75</v>
      </c>
      <c r="AO188">
        <v>2.3724371820564201E-2</v>
      </c>
      <c r="AP188">
        <v>0.209876543209877</v>
      </c>
      <c r="AQ188">
        <v>2903</v>
      </c>
      <c r="AR188">
        <v>40642</v>
      </c>
      <c r="AS188">
        <v>68.871851395097906</v>
      </c>
      <c r="AT188">
        <v>964.20591953137102</v>
      </c>
      <c r="AU188">
        <v>101.182102666872</v>
      </c>
      <c r="AV188">
        <v>106.507476491445</v>
      </c>
      <c r="AW188">
        <v>0.23356902739351901</v>
      </c>
      <c r="AX188" s="25">
        <f>MinuteWorkersFTE_PivotSource[[#This Row],[WeekdayShiftTargetMinutes]]/7</f>
        <v>14.454586095267429</v>
      </c>
      <c r="AY188" s="25">
        <f t="shared" si="2"/>
        <v>1</v>
      </c>
    </row>
    <row r="189" spans="27:51" x14ac:dyDescent="0.25">
      <c r="AA189" t="s">
        <v>56</v>
      </c>
      <c r="AB189" t="s">
        <v>527</v>
      </c>
      <c r="AC189" t="s">
        <v>529</v>
      </c>
      <c r="AD189" t="s">
        <v>8</v>
      </c>
      <c r="AE189">
        <v>0.95</v>
      </c>
      <c r="AF189">
        <v>3</v>
      </c>
      <c r="AG189" t="s">
        <v>103</v>
      </c>
      <c r="AH189" t="s">
        <v>4</v>
      </c>
      <c r="AI189">
        <v>1</v>
      </c>
      <c r="AJ189" t="s">
        <v>557</v>
      </c>
      <c r="AK189">
        <v>8.5</v>
      </c>
      <c r="AL189">
        <v>40.5</v>
      </c>
      <c r="AM189">
        <v>38.475000000000001</v>
      </c>
      <c r="AN189">
        <v>1621.75</v>
      </c>
      <c r="AO189">
        <v>2.3724371820564201E-2</v>
      </c>
      <c r="AP189">
        <v>0.209876543209877</v>
      </c>
      <c r="AQ189">
        <v>2903</v>
      </c>
      <c r="AR189">
        <v>40642</v>
      </c>
      <c r="AS189">
        <v>68.871851395097906</v>
      </c>
      <c r="AT189">
        <v>964.20591953137102</v>
      </c>
      <c r="AU189">
        <v>101.182102666872</v>
      </c>
      <c r="AV189">
        <v>106.507476491445</v>
      </c>
      <c r="AW189">
        <v>0.23356902739351901</v>
      </c>
      <c r="AX189" s="25">
        <f>MinuteWorkersFTE_PivotSource[[#This Row],[WeekdayShiftTargetMinutes]]/7</f>
        <v>14.454586095267429</v>
      </c>
      <c r="AY189" s="25">
        <f t="shared" si="2"/>
        <v>1</v>
      </c>
    </row>
    <row r="190" spans="27:51" x14ac:dyDescent="0.25">
      <c r="AA190" t="s">
        <v>56</v>
      </c>
      <c r="AB190" t="s">
        <v>527</v>
      </c>
      <c r="AC190" t="s">
        <v>529</v>
      </c>
      <c r="AD190" t="s">
        <v>8</v>
      </c>
      <c r="AE190">
        <v>0.95</v>
      </c>
      <c r="AF190">
        <v>4</v>
      </c>
      <c r="AG190" t="s">
        <v>101</v>
      </c>
      <c r="AH190" t="s">
        <v>4</v>
      </c>
      <c r="AI190">
        <v>1</v>
      </c>
      <c r="AJ190" t="s">
        <v>560</v>
      </c>
      <c r="AK190">
        <v>8.5</v>
      </c>
      <c r="AL190">
        <v>40.5</v>
      </c>
      <c r="AM190">
        <v>38.475000000000001</v>
      </c>
      <c r="AN190">
        <v>1621.75</v>
      </c>
      <c r="AO190">
        <v>2.3724371820564201E-2</v>
      </c>
      <c r="AP190">
        <v>0.209876543209877</v>
      </c>
      <c r="AQ190">
        <v>2903</v>
      </c>
      <c r="AR190">
        <v>40642</v>
      </c>
      <c r="AS190">
        <v>68.871851395097906</v>
      </c>
      <c r="AT190">
        <v>964.20591953137102</v>
      </c>
      <c r="AU190">
        <v>101.182102666872</v>
      </c>
      <c r="AV190">
        <v>106.507476491445</v>
      </c>
      <c r="AW190">
        <v>0.23356902739351901</v>
      </c>
      <c r="AX190" s="25">
        <f>MinuteWorkersFTE_PivotSource[[#This Row],[WeekdayShiftTargetMinutes]]/7</f>
        <v>14.454586095267429</v>
      </c>
      <c r="AY190" s="25">
        <f t="shared" si="2"/>
        <v>1</v>
      </c>
    </row>
    <row r="191" spans="27:51" x14ac:dyDescent="0.25">
      <c r="AA191" t="s">
        <v>56</v>
      </c>
      <c r="AB191" t="s">
        <v>527</v>
      </c>
      <c r="AC191" t="s">
        <v>529</v>
      </c>
      <c r="AD191" t="s">
        <v>8</v>
      </c>
      <c r="AE191">
        <v>0.95</v>
      </c>
      <c r="AF191">
        <v>5</v>
      </c>
      <c r="AG191" t="s">
        <v>105</v>
      </c>
      <c r="AH191" t="s">
        <v>4</v>
      </c>
      <c r="AI191">
        <v>1</v>
      </c>
      <c r="AJ191" t="s">
        <v>563</v>
      </c>
      <c r="AK191">
        <v>6.5</v>
      </c>
      <c r="AL191">
        <v>40.5</v>
      </c>
      <c r="AM191">
        <v>38.475000000000001</v>
      </c>
      <c r="AN191">
        <v>1621.75</v>
      </c>
      <c r="AO191">
        <v>2.3724371820564201E-2</v>
      </c>
      <c r="AP191">
        <v>0.16049382716049401</v>
      </c>
      <c r="AQ191">
        <v>2903</v>
      </c>
      <c r="AR191">
        <v>40642</v>
      </c>
      <c r="AS191">
        <v>68.871851395097906</v>
      </c>
      <c r="AT191">
        <v>964.20591953137102</v>
      </c>
      <c r="AU191">
        <v>77.374549098196496</v>
      </c>
      <c r="AV191">
        <v>81.446893787575306</v>
      </c>
      <c r="AW191">
        <v>0.17861160918327901</v>
      </c>
      <c r="AX191" s="25">
        <f>MinuteWorkersFTE_PivotSource[[#This Row],[WeekdayShiftTargetMinutes]]/7</f>
        <v>11.053507014028071</v>
      </c>
      <c r="AY191" s="25">
        <f t="shared" si="2"/>
        <v>1</v>
      </c>
    </row>
    <row r="192" spans="27:51" x14ac:dyDescent="0.25">
      <c r="AA192" t="s">
        <v>56</v>
      </c>
      <c r="AB192" t="s">
        <v>527</v>
      </c>
      <c r="AC192" t="s">
        <v>13</v>
      </c>
      <c r="AD192" t="s">
        <v>13</v>
      </c>
      <c r="AE192">
        <v>1</v>
      </c>
      <c r="AF192">
        <v>1</v>
      </c>
      <c r="AG192" t="s">
        <v>99</v>
      </c>
      <c r="AH192" t="s">
        <v>4</v>
      </c>
      <c r="AI192">
        <v>1</v>
      </c>
      <c r="AJ192" t="s">
        <v>551</v>
      </c>
      <c r="AK192">
        <v>8.5</v>
      </c>
      <c r="AL192">
        <v>110.5</v>
      </c>
      <c r="AM192">
        <v>110.5</v>
      </c>
      <c r="AN192">
        <v>1621.75</v>
      </c>
      <c r="AO192">
        <v>6.8136272545090207E-2</v>
      </c>
      <c r="AP192">
        <v>7.69230769230769E-2</v>
      </c>
      <c r="AQ192">
        <v>2903</v>
      </c>
      <c r="AR192">
        <v>40642</v>
      </c>
      <c r="AS192">
        <v>197.799599198397</v>
      </c>
      <c r="AT192">
        <v>2769.1943887775601</v>
      </c>
      <c r="AU192">
        <v>106.507476491444</v>
      </c>
      <c r="AV192">
        <v>106.507476491444</v>
      </c>
      <c r="AW192">
        <v>0.23356902739351801</v>
      </c>
      <c r="AX192" s="25">
        <f>MinuteWorkersFTE_PivotSource[[#This Row],[WeekdayShiftTargetMinutes]]/7</f>
        <v>15.215353784491999</v>
      </c>
      <c r="AY192" s="25">
        <f t="shared" si="2"/>
        <v>1</v>
      </c>
    </row>
    <row r="193" spans="27:51" x14ac:dyDescent="0.25">
      <c r="AA193" t="s">
        <v>56</v>
      </c>
      <c r="AB193" t="s">
        <v>527</v>
      </c>
      <c r="AC193" t="s">
        <v>13</v>
      </c>
      <c r="AD193" t="s">
        <v>13</v>
      </c>
      <c r="AE193">
        <v>1</v>
      </c>
      <c r="AF193">
        <v>2</v>
      </c>
      <c r="AG193" t="s">
        <v>102</v>
      </c>
      <c r="AH193" t="s">
        <v>4</v>
      </c>
      <c r="AI193">
        <v>1</v>
      </c>
      <c r="AJ193" t="s">
        <v>554</v>
      </c>
      <c r="AK193">
        <v>12.75</v>
      </c>
      <c r="AL193">
        <v>110.5</v>
      </c>
      <c r="AM193">
        <v>110.5</v>
      </c>
      <c r="AN193">
        <v>1621.75</v>
      </c>
      <c r="AO193">
        <v>6.8136272545090207E-2</v>
      </c>
      <c r="AP193">
        <v>0.115384615384615</v>
      </c>
      <c r="AQ193">
        <v>2903</v>
      </c>
      <c r="AR193">
        <v>40642</v>
      </c>
      <c r="AS193">
        <v>197.799599198397</v>
      </c>
      <c r="AT193">
        <v>2769.1943887775601</v>
      </c>
      <c r="AU193">
        <v>159.761214737166</v>
      </c>
      <c r="AV193">
        <v>159.761214737166</v>
      </c>
      <c r="AW193">
        <v>0.350353541090277</v>
      </c>
      <c r="AX193" s="25">
        <f>MinuteWorkersFTE_PivotSource[[#This Row],[WeekdayShiftTargetMinutes]]/7</f>
        <v>22.823030676738</v>
      </c>
      <c r="AY193" s="25">
        <f t="shared" si="2"/>
        <v>1</v>
      </c>
    </row>
    <row r="194" spans="27:51" x14ac:dyDescent="0.25">
      <c r="AA194" t="s">
        <v>56</v>
      </c>
      <c r="AB194" t="s">
        <v>527</v>
      </c>
      <c r="AC194" t="s">
        <v>13</v>
      </c>
      <c r="AD194" t="s">
        <v>13</v>
      </c>
      <c r="AE194">
        <v>1</v>
      </c>
      <c r="AF194">
        <v>3</v>
      </c>
      <c r="AG194" t="s">
        <v>103</v>
      </c>
      <c r="AH194" t="s">
        <v>4</v>
      </c>
      <c r="AI194">
        <v>1</v>
      </c>
      <c r="AJ194" t="s">
        <v>557</v>
      </c>
      <c r="AK194">
        <v>25.5</v>
      </c>
      <c r="AL194">
        <v>110.5</v>
      </c>
      <c r="AM194">
        <v>110.5</v>
      </c>
      <c r="AN194">
        <v>1621.75</v>
      </c>
      <c r="AO194">
        <v>6.8136272545090207E-2</v>
      </c>
      <c r="AP194">
        <v>0.230769230769231</v>
      </c>
      <c r="AQ194">
        <v>2903</v>
      </c>
      <c r="AR194">
        <v>40642</v>
      </c>
      <c r="AS194">
        <v>197.799599198397</v>
      </c>
      <c r="AT194">
        <v>2769.1943887775601</v>
      </c>
      <c r="AU194">
        <v>319.52242947433399</v>
      </c>
      <c r="AV194">
        <v>319.52242947433399</v>
      </c>
      <c r="AW194">
        <v>0.700707082180556</v>
      </c>
      <c r="AX194" s="25">
        <f>MinuteWorkersFTE_PivotSource[[#This Row],[WeekdayShiftTargetMinutes]]/7</f>
        <v>45.646061353476284</v>
      </c>
      <c r="AY194" s="25">
        <f t="shared" ref="AY194:AY231" si="3">SUBTOTAL(103,AA194)</f>
        <v>1</v>
      </c>
    </row>
    <row r="195" spans="27:51" x14ac:dyDescent="0.25">
      <c r="AA195" t="s">
        <v>56</v>
      </c>
      <c r="AB195" t="s">
        <v>527</v>
      </c>
      <c r="AC195" t="s">
        <v>13</v>
      </c>
      <c r="AD195" t="s">
        <v>13</v>
      </c>
      <c r="AE195">
        <v>1</v>
      </c>
      <c r="AF195">
        <v>3</v>
      </c>
      <c r="AG195" t="s">
        <v>103</v>
      </c>
      <c r="AH195" t="s">
        <v>5</v>
      </c>
      <c r="AI195">
        <v>2</v>
      </c>
      <c r="AJ195" t="s">
        <v>558</v>
      </c>
      <c r="AK195">
        <v>6.5</v>
      </c>
      <c r="AL195">
        <v>110.5</v>
      </c>
      <c r="AM195">
        <v>110.5</v>
      </c>
      <c r="AN195">
        <v>1621.75</v>
      </c>
      <c r="AO195">
        <v>6.8136272545090207E-2</v>
      </c>
      <c r="AP195">
        <v>5.8823529411764698E-2</v>
      </c>
      <c r="AQ195">
        <v>2903</v>
      </c>
      <c r="AR195">
        <v>40642</v>
      </c>
      <c r="AS195">
        <v>197.799599198397</v>
      </c>
      <c r="AT195">
        <v>2769.1943887775601</v>
      </c>
      <c r="AU195">
        <v>81.446893787575107</v>
      </c>
      <c r="AV195">
        <v>81.446893787575107</v>
      </c>
      <c r="AW195">
        <v>0.17861160918327901</v>
      </c>
      <c r="AX195" s="25">
        <f>MinuteWorkersFTE_PivotSource[[#This Row],[WeekdayShiftTargetMinutes]]/7</f>
        <v>11.635270541082159</v>
      </c>
      <c r="AY195" s="25">
        <f t="shared" si="3"/>
        <v>1</v>
      </c>
    </row>
    <row r="196" spans="27:51" x14ac:dyDescent="0.25">
      <c r="AA196" t="s">
        <v>56</v>
      </c>
      <c r="AB196" t="s">
        <v>527</v>
      </c>
      <c r="AC196" t="s">
        <v>13</v>
      </c>
      <c r="AD196" t="s">
        <v>13</v>
      </c>
      <c r="AE196">
        <v>1</v>
      </c>
      <c r="AF196">
        <v>4</v>
      </c>
      <c r="AG196" t="s">
        <v>101</v>
      </c>
      <c r="AH196" t="s">
        <v>4</v>
      </c>
      <c r="AI196">
        <v>1</v>
      </c>
      <c r="AJ196" t="s">
        <v>560</v>
      </c>
      <c r="AK196">
        <v>25.5</v>
      </c>
      <c r="AL196">
        <v>110.5</v>
      </c>
      <c r="AM196">
        <v>110.5</v>
      </c>
      <c r="AN196">
        <v>1621.75</v>
      </c>
      <c r="AO196">
        <v>6.8136272545090207E-2</v>
      </c>
      <c r="AP196">
        <v>0.230769230769231</v>
      </c>
      <c r="AQ196">
        <v>2903</v>
      </c>
      <c r="AR196">
        <v>40642</v>
      </c>
      <c r="AS196">
        <v>197.799599198397</v>
      </c>
      <c r="AT196">
        <v>2769.1943887775601</v>
      </c>
      <c r="AU196">
        <v>319.52242947433399</v>
      </c>
      <c r="AV196">
        <v>319.52242947433399</v>
      </c>
      <c r="AW196">
        <v>0.700707082180556</v>
      </c>
      <c r="AX196" s="25">
        <f>MinuteWorkersFTE_PivotSource[[#This Row],[WeekdayShiftTargetMinutes]]/7</f>
        <v>45.646061353476284</v>
      </c>
      <c r="AY196" s="25">
        <f t="shared" si="3"/>
        <v>1</v>
      </c>
    </row>
    <row r="197" spans="27:51" x14ac:dyDescent="0.25">
      <c r="AA197" t="s">
        <v>56</v>
      </c>
      <c r="AB197" t="s">
        <v>527</v>
      </c>
      <c r="AC197" t="s">
        <v>13</v>
      </c>
      <c r="AD197" t="s">
        <v>13</v>
      </c>
      <c r="AE197">
        <v>1</v>
      </c>
      <c r="AF197">
        <v>5</v>
      </c>
      <c r="AG197" t="s">
        <v>105</v>
      </c>
      <c r="AH197" t="s">
        <v>4</v>
      </c>
      <c r="AI197">
        <v>1</v>
      </c>
      <c r="AJ197" t="s">
        <v>563</v>
      </c>
      <c r="AK197">
        <v>17</v>
      </c>
      <c r="AL197">
        <v>110.5</v>
      </c>
      <c r="AM197">
        <v>110.5</v>
      </c>
      <c r="AN197">
        <v>1621.75</v>
      </c>
      <c r="AO197">
        <v>6.8136272545090207E-2</v>
      </c>
      <c r="AP197">
        <v>0.15384615384615399</v>
      </c>
      <c r="AQ197">
        <v>2903</v>
      </c>
      <c r="AR197">
        <v>40642</v>
      </c>
      <c r="AS197">
        <v>197.799599198397</v>
      </c>
      <c r="AT197">
        <v>2769.1943887775601</v>
      </c>
      <c r="AU197">
        <v>213.01495298288901</v>
      </c>
      <c r="AV197">
        <v>213.01495298288901</v>
      </c>
      <c r="AW197">
        <v>0.46713805478703702</v>
      </c>
      <c r="AX197" s="25">
        <f>MinuteWorkersFTE_PivotSource[[#This Row],[WeekdayShiftTargetMinutes]]/7</f>
        <v>30.430707568984143</v>
      </c>
      <c r="AY197" s="25">
        <f t="shared" si="3"/>
        <v>1</v>
      </c>
    </row>
    <row r="198" spans="27:51" x14ac:dyDescent="0.25">
      <c r="AA198" t="s">
        <v>56</v>
      </c>
      <c r="AB198" t="s">
        <v>527</v>
      </c>
      <c r="AC198" t="s">
        <v>13</v>
      </c>
      <c r="AD198" t="s">
        <v>13</v>
      </c>
      <c r="AE198">
        <v>1</v>
      </c>
      <c r="AF198">
        <v>6</v>
      </c>
      <c r="AG198" t="s">
        <v>113</v>
      </c>
      <c r="AH198" t="s">
        <v>4</v>
      </c>
      <c r="AI198">
        <v>1</v>
      </c>
      <c r="AJ198" t="s">
        <v>566</v>
      </c>
      <c r="AK198">
        <v>8.5</v>
      </c>
      <c r="AL198">
        <v>110.5</v>
      </c>
      <c r="AM198">
        <v>110.5</v>
      </c>
      <c r="AN198">
        <v>1621.75</v>
      </c>
      <c r="AO198">
        <v>6.8136272545090207E-2</v>
      </c>
      <c r="AP198">
        <v>7.69230769230769E-2</v>
      </c>
      <c r="AQ198">
        <v>2903</v>
      </c>
      <c r="AR198">
        <v>40642</v>
      </c>
      <c r="AS198">
        <v>197.799599198397</v>
      </c>
      <c r="AT198">
        <v>2769.1943887775601</v>
      </c>
      <c r="AU198">
        <v>106.507476491444</v>
      </c>
      <c r="AV198">
        <v>106.507476491444</v>
      </c>
      <c r="AW198">
        <v>0.23356902739351801</v>
      </c>
      <c r="AX198" s="25">
        <f>MinuteWorkersFTE_PivotSource[[#This Row],[WeekdayShiftTargetMinutes]]/7</f>
        <v>15.215353784491999</v>
      </c>
      <c r="AY198" s="25">
        <f t="shared" si="3"/>
        <v>1</v>
      </c>
    </row>
    <row r="199" spans="27:51" x14ac:dyDescent="0.25">
      <c r="AA199" t="s">
        <v>56</v>
      </c>
      <c r="AB199" t="s">
        <v>527</v>
      </c>
      <c r="AC199" t="s">
        <v>13</v>
      </c>
      <c r="AD199" t="s">
        <v>13</v>
      </c>
      <c r="AE199">
        <v>1</v>
      </c>
      <c r="AF199">
        <v>7</v>
      </c>
      <c r="AG199" t="s">
        <v>114</v>
      </c>
      <c r="AH199" t="s">
        <v>4</v>
      </c>
      <c r="AI199">
        <v>1</v>
      </c>
      <c r="AJ199" t="s">
        <v>569</v>
      </c>
      <c r="AK199">
        <v>6.25</v>
      </c>
      <c r="AL199">
        <v>110.5</v>
      </c>
      <c r="AM199">
        <v>110.5</v>
      </c>
      <c r="AN199">
        <v>1621.75</v>
      </c>
      <c r="AO199">
        <v>6.8136272545090207E-2</v>
      </c>
      <c r="AP199">
        <v>5.65610859728507E-2</v>
      </c>
      <c r="AQ199">
        <v>2903</v>
      </c>
      <c r="AR199">
        <v>40642</v>
      </c>
      <c r="AS199">
        <v>197.799599198397</v>
      </c>
      <c r="AT199">
        <v>2769.1943887775601</v>
      </c>
      <c r="AU199">
        <v>78.314320949591504</v>
      </c>
      <c r="AV199">
        <v>78.314320949591504</v>
      </c>
      <c r="AW199">
        <v>0.17174193190699899</v>
      </c>
      <c r="AX199" s="25">
        <f>MinuteWorkersFTE_PivotSource[[#This Row],[WeekdayShiftTargetMinutes]]/7</f>
        <v>11.18776013565593</v>
      </c>
      <c r="AY199" s="25">
        <f t="shared" si="3"/>
        <v>1</v>
      </c>
    </row>
    <row r="200" spans="27:51" x14ac:dyDescent="0.25">
      <c r="AA200" t="s">
        <v>56</v>
      </c>
      <c r="AB200" t="s">
        <v>527</v>
      </c>
      <c r="AC200" t="s">
        <v>530</v>
      </c>
      <c r="AD200" t="s">
        <v>8</v>
      </c>
      <c r="AE200">
        <v>0.75</v>
      </c>
      <c r="AF200">
        <v>1</v>
      </c>
      <c r="AG200" t="s">
        <v>99</v>
      </c>
      <c r="AH200" t="s">
        <v>4</v>
      </c>
      <c r="AI200">
        <v>1</v>
      </c>
      <c r="AJ200" t="s">
        <v>551</v>
      </c>
      <c r="AK200">
        <v>8.5</v>
      </c>
      <c r="AL200">
        <v>40.5</v>
      </c>
      <c r="AM200">
        <v>30.375</v>
      </c>
      <c r="AN200">
        <v>1621.75</v>
      </c>
      <c r="AO200">
        <v>1.8729767226761201E-2</v>
      </c>
      <c r="AP200">
        <v>0.209876543209877</v>
      </c>
      <c r="AQ200">
        <v>2903</v>
      </c>
      <c r="AR200">
        <v>40642</v>
      </c>
      <c r="AS200">
        <v>54.372514259287797</v>
      </c>
      <c r="AT200">
        <v>761.21519963002902</v>
      </c>
      <c r="AU200">
        <v>79.880607368583497</v>
      </c>
      <c r="AV200">
        <v>106.507476491445</v>
      </c>
      <c r="AW200">
        <v>0.23356902739351901</v>
      </c>
      <c r="AX200" s="25">
        <f>MinuteWorkersFTE_PivotSource[[#This Row],[WeekdayShiftTargetMinutes]]/7</f>
        <v>11.411515338369071</v>
      </c>
      <c r="AY200" s="25">
        <f t="shared" si="3"/>
        <v>1</v>
      </c>
    </row>
    <row r="201" spans="27:51" x14ac:dyDescent="0.25">
      <c r="AA201" t="s">
        <v>56</v>
      </c>
      <c r="AB201" t="s">
        <v>527</v>
      </c>
      <c r="AC201" t="s">
        <v>530</v>
      </c>
      <c r="AD201" t="s">
        <v>8</v>
      </c>
      <c r="AE201">
        <v>0.75</v>
      </c>
      <c r="AF201">
        <v>2</v>
      </c>
      <c r="AG201" t="s">
        <v>102</v>
      </c>
      <c r="AH201" t="s">
        <v>4</v>
      </c>
      <c r="AI201">
        <v>1</v>
      </c>
      <c r="AJ201" t="s">
        <v>554</v>
      </c>
      <c r="AK201">
        <v>8</v>
      </c>
      <c r="AL201">
        <v>40.5</v>
      </c>
      <c r="AM201">
        <v>30.375</v>
      </c>
      <c r="AN201">
        <v>1621.75</v>
      </c>
      <c r="AO201">
        <v>1.8729767226761201E-2</v>
      </c>
      <c r="AP201">
        <v>0.19753086419753099</v>
      </c>
      <c r="AQ201">
        <v>2903</v>
      </c>
      <c r="AR201">
        <v>40642</v>
      </c>
      <c r="AS201">
        <v>54.372514259287797</v>
      </c>
      <c r="AT201">
        <v>761.21519963002902</v>
      </c>
      <c r="AU201">
        <v>75.181748111607902</v>
      </c>
      <c r="AV201">
        <v>100.242330815477</v>
      </c>
      <c r="AW201">
        <v>0.219829672840959</v>
      </c>
      <c r="AX201" s="25">
        <f>MinuteWorkersFTE_PivotSource[[#This Row],[WeekdayShiftTargetMinutes]]/7</f>
        <v>10.740249730229701</v>
      </c>
      <c r="AY201" s="25">
        <f t="shared" si="3"/>
        <v>1</v>
      </c>
    </row>
    <row r="202" spans="27:51" x14ac:dyDescent="0.25">
      <c r="AA202" t="s">
        <v>56</v>
      </c>
      <c r="AB202" t="s">
        <v>527</v>
      </c>
      <c r="AC202" t="s">
        <v>530</v>
      </c>
      <c r="AD202" t="s">
        <v>8</v>
      </c>
      <c r="AE202">
        <v>0.75</v>
      </c>
      <c r="AF202">
        <v>3</v>
      </c>
      <c r="AG202" t="s">
        <v>103</v>
      </c>
      <c r="AH202" t="s">
        <v>4</v>
      </c>
      <c r="AI202">
        <v>1</v>
      </c>
      <c r="AJ202" t="s">
        <v>557</v>
      </c>
      <c r="AK202">
        <v>8</v>
      </c>
      <c r="AL202">
        <v>40.5</v>
      </c>
      <c r="AM202">
        <v>30.375</v>
      </c>
      <c r="AN202">
        <v>1621.75</v>
      </c>
      <c r="AO202">
        <v>1.8729767226761201E-2</v>
      </c>
      <c r="AP202">
        <v>0.19753086419753099</v>
      </c>
      <c r="AQ202">
        <v>2903</v>
      </c>
      <c r="AR202">
        <v>40642</v>
      </c>
      <c r="AS202">
        <v>54.372514259287797</v>
      </c>
      <c r="AT202">
        <v>761.21519963002902</v>
      </c>
      <c r="AU202">
        <v>75.181748111607902</v>
      </c>
      <c r="AV202">
        <v>100.242330815477</v>
      </c>
      <c r="AW202">
        <v>0.219829672840959</v>
      </c>
      <c r="AX202" s="25">
        <f>MinuteWorkersFTE_PivotSource[[#This Row],[WeekdayShiftTargetMinutes]]/7</f>
        <v>10.740249730229701</v>
      </c>
      <c r="AY202" s="25">
        <f t="shared" si="3"/>
        <v>1</v>
      </c>
    </row>
    <row r="203" spans="27:51" x14ac:dyDescent="0.25">
      <c r="AA203" t="s">
        <v>56</v>
      </c>
      <c r="AB203" t="s">
        <v>527</v>
      </c>
      <c r="AC203" t="s">
        <v>530</v>
      </c>
      <c r="AD203" t="s">
        <v>8</v>
      </c>
      <c r="AE203">
        <v>0.75</v>
      </c>
      <c r="AF203">
        <v>4</v>
      </c>
      <c r="AG203" t="s">
        <v>101</v>
      </c>
      <c r="AH203" t="s">
        <v>4</v>
      </c>
      <c r="AI203">
        <v>1</v>
      </c>
      <c r="AJ203" t="s">
        <v>560</v>
      </c>
      <c r="AK203">
        <v>8</v>
      </c>
      <c r="AL203">
        <v>40.5</v>
      </c>
      <c r="AM203">
        <v>30.375</v>
      </c>
      <c r="AN203">
        <v>1621.75</v>
      </c>
      <c r="AO203">
        <v>1.8729767226761201E-2</v>
      </c>
      <c r="AP203">
        <v>0.19753086419753099</v>
      </c>
      <c r="AQ203">
        <v>2903</v>
      </c>
      <c r="AR203">
        <v>40642</v>
      </c>
      <c r="AS203">
        <v>54.372514259287797</v>
      </c>
      <c r="AT203">
        <v>761.21519963002902</v>
      </c>
      <c r="AU203">
        <v>75.181748111607902</v>
      </c>
      <c r="AV203">
        <v>100.242330815477</v>
      </c>
      <c r="AW203">
        <v>0.219829672840959</v>
      </c>
      <c r="AX203" s="25">
        <f>MinuteWorkersFTE_PivotSource[[#This Row],[WeekdayShiftTargetMinutes]]/7</f>
        <v>10.740249730229701</v>
      </c>
      <c r="AY203" s="25">
        <f t="shared" si="3"/>
        <v>1</v>
      </c>
    </row>
    <row r="204" spans="27:51" x14ac:dyDescent="0.25">
      <c r="AA204" t="s">
        <v>56</v>
      </c>
      <c r="AB204" t="s">
        <v>527</v>
      </c>
      <c r="AC204" t="s">
        <v>530</v>
      </c>
      <c r="AD204" t="s">
        <v>8</v>
      </c>
      <c r="AE204">
        <v>0.75</v>
      </c>
      <c r="AF204">
        <v>5</v>
      </c>
      <c r="AG204" t="s">
        <v>105</v>
      </c>
      <c r="AH204" t="s">
        <v>4</v>
      </c>
      <c r="AI204">
        <v>1</v>
      </c>
      <c r="AJ204" t="s">
        <v>563</v>
      </c>
      <c r="AK204">
        <v>8</v>
      </c>
      <c r="AL204">
        <v>40.5</v>
      </c>
      <c r="AM204">
        <v>30.375</v>
      </c>
      <c r="AN204">
        <v>1621.75</v>
      </c>
      <c r="AO204">
        <v>1.8729767226761201E-2</v>
      </c>
      <c r="AP204">
        <v>0.19753086419753099</v>
      </c>
      <c r="AQ204">
        <v>2903</v>
      </c>
      <c r="AR204">
        <v>40642</v>
      </c>
      <c r="AS204">
        <v>54.372514259287797</v>
      </c>
      <c r="AT204">
        <v>761.21519963002902</v>
      </c>
      <c r="AU204">
        <v>75.181748111607902</v>
      </c>
      <c r="AV204">
        <v>100.242330815477</v>
      </c>
      <c r="AW204">
        <v>0.219829672840959</v>
      </c>
      <c r="AX204" s="25">
        <f>MinuteWorkersFTE_PivotSource[[#This Row],[WeekdayShiftTargetMinutes]]/7</f>
        <v>10.740249730229701</v>
      </c>
      <c r="AY204" s="25">
        <f t="shared" si="3"/>
        <v>1</v>
      </c>
    </row>
    <row r="205" spans="27:51" x14ac:dyDescent="0.25">
      <c r="AA205" t="s">
        <v>56</v>
      </c>
      <c r="AB205" t="s">
        <v>527</v>
      </c>
      <c r="AC205" t="s">
        <v>531</v>
      </c>
      <c r="AD205" t="s">
        <v>16</v>
      </c>
      <c r="AE205">
        <v>0.6</v>
      </c>
      <c r="AF205">
        <v>1</v>
      </c>
      <c r="AG205" t="s">
        <v>99</v>
      </c>
      <c r="AH205" t="s">
        <v>4</v>
      </c>
      <c r="AI205">
        <v>1</v>
      </c>
      <c r="AJ205" t="s">
        <v>551</v>
      </c>
      <c r="AK205">
        <v>24.5</v>
      </c>
      <c r="AL205">
        <v>169</v>
      </c>
      <c r="AM205">
        <v>101.4</v>
      </c>
      <c r="AN205">
        <v>1621.75</v>
      </c>
      <c r="AO205">
        <v>6.2525050100200402E-2</v>
      </c>
      <c r="AP205">
        <v>0.14497041420118301</v>
      </c>
      <c r="AQ205">
        <v>2903</v>
      </c>
      <c r="AR205">
        <v>40642</v>
      </c>
      <c r="AS205">
        <v>181.51022044088199</v>
      </c>
      <c r="AT205">
        <v>2541.1430861723402</v>
      </c>
      <c r="AU205">
        <v>184.195282873439</v>
      </c>
      <c r="AV205">
        <v>306.99213812239799</v>
      </c>
      <c r="AW205">
        <v>0.67322837307543404</v>
      </c>
      <c r="AX205" s="25">
        <f>MinuteWorkersFTE_PivotSource[[#This Row],[WeekdayShiftTargetMinutes]]/7</f>
        <v>26.313611839062713</v>
      </c>
      <c r="AY205" s="25">
        <f t="shared" si="3"/>
        <v>1</v>
      </c>
    </row>
    <row r="206" spans="27:51" x14ac:dyDescent="0.25">
      <c r="AA206" t="s">
        <v>56</v>
      </c>
      <c r="AB206" t="s">
        <v>527</v>
      </c>
      <c r="AC206" t="s">
        <v>531</v>
      </c>
      <c r="AD206" t="s">
        <v>16</v>
      </c>
      <c r="AE206">
        <v>0.6</v>
      </c>
      <c r="AF206">
        <v>2</v>
      </c>
      <c r="AG206" t="s">
        <v>102</v>
      </c>
      <c r="AH206" t="s">
        <v>4</v>
      </c>
      <c r="AI206">
        <v>1</v>
      </c>
      <c r="AJ206" t="s">
        <v>554</v>
      </c>
      <c r="AK206">
        <v>37</v>
      </c>
      <c r="AL206">
        <v>169</v>
      </c>
      <c r="AM206">
        <v>101.4</v>
      </c>
      <c r="AN206">
        <v>1621.75</v>
      </c>
      <c r="AO206">
        <v>6.2525050100200402E-2</v>
      </c>
      <c r="AP206">
        <v>0.218934911242604</v>
      </c>
      <c r="AQ206">
        <v>2903</v>
      </c>
      <c r="AR206">
        <v>40642</v>
      </c>
      <c r="AS206">
        <v>181.51022044088199</v>
      </c>
      <c r="AT206">
        <v>2541.1430861723402</v>
      </c>
      <c r="AU206">
        <v>278.17246801294999</v>
      </c>
      <c r="AV206">
        <v>463.62078002158302</v>
      </c>
      <c r="AW206">
        <v>1.0167122368894399</v>
      </c>
      <c r="AX206" s="25">
        <f>MinuteWorkersFTE_PivotSource[[#This Row],[WeekdayShiftTargetMinutes]]/7</f>
        <v>39.738924001850002</v>
      </c>
      <c r="AY206" s="25">
        <f t="shared" si="3"/>
        <v>1</v>
      </c>
    </row>
    <row r="207" spans="27:51" x14ac:dyDescent="0.25">
      <c r="AA207" t="s">
        <v>56</v>
      </c>
      <c r="AB207" t="s">
        <v>527</v>
      </c>
      <c r="AC207" t="s">
        <v>531</v>
      </c>
      <c r="AD207" t="s">
        <v>16</v>
      </c>
      <c r="AE207">
        <v>0.6</v>
      </c>
      <c r="AF207">
        <v>3</v>
      </c>
      <c r="AG207" t="s">
        <v>103</v>
      </c>
      <c r="AH207" t="s">
        <v>4</v>
      </c>
      <c r="AI207">
        <v>1</v>
      </c>
      <c r="AJ207" t="s">
        <v>557</v>
      </c>
      <c r="AK207">
        <v>33.5</v>
      </c>
      <c r="AL207">
        <v>169</v>
      </c>
      <c r="AM207">
        <v>101.4</v>
      </c>
      <c r="AN207">
        <v>1621.75</v>
      </c>
      <c r="AO207">
        <v>6.2525050100200402E-2</v>
      </c>
      <c r="AP207">
        <v>0.19822485207100601</v>
      </c>
      <c r="AQ207">
        <v>2903</v>
      </c>
      <c r="AR207">
        <v>40642</v>
      </c>
      <c r="AS207">
        <v>181.51022044088199</v>
      </c>
      <c r="AT207">
        <v>2541.1430861723402</v>
      </c>
      <c r="AU207">
        <v>251.85885617388601</v>
      </c>
      <c r="AV207">
        <v>419.76476028981102</v>
      </c>
      <c r="AW207">
        <v>0.920536755021515</v>
      </c>
      <c r="AX207" s="25">
        <f>MinuteWorkersFTE_PivotSource[[#This Row],[WeekdayShiftTargetMinutes]]/7</f>
        <v>35.979836596269429</v>
      </c>
      <c r="AY207" s="25">
        <f t="shared" si="3"/>
        <v>1</v>
      </c>
    </row>
    <row r="208" spans="27:51" x14ac:dyDescent="0.25">
      <c r="AA208" t="s">
        <v>56</v>
      </c>
      <c r="AB208" t="s">
        <v>527</v>
      </c>
      <c r="AC208" t="s">
        <v>531</v>
      </c>
      <c r="AD208" t="s">
        <v>16</v>
      </c>
      <c r="AE208">
        <v>0.6</v>
      </c>
      <c r="AF208">
        <v>4</v>
      </c>
      <c r="AG208" t="s">
        <v>101</v>
      </c>
      <c r="AH208" t="s">
        <v>4</v>
      </c>
      <c r="AI208">
        <v>1</v>
      </c>
      <c r="AJ208" t="s">
        <v>560</v>
      </c>
      <c r="AK208">
        <v>37.5</v>
      </c>
      <c r="AL208">
        <v>169</v>
      </c>
      <c r="AM208">
        <v>101.4</v>
      </c>
      <c r="AN208">
        <v>1621.75</v>
      </c>
      <c r="AO208">
        <v>6.2525050100200402E-2</v>
      </c>
      <c r="AP208">
        <v>0.22189349112425999</v>
      </c>
      <c r="AQ208">
        <v>2903</v>
      </c>
      <c r="AR208">
        <v>40642</v>
      </c>
      <c r="AS208">
        <v>181.51022044088199</v>
      </c>
      <c r="AT208">
        <v>2541.1430861723402</v>
      </c>
      <c r="AU208">
        <v>281.931555418529</v>
      </c>
      <c r="AV208">
        <v>469.88592569754798</v>
      </c>
      <c r="AW208">
        <v>1.0304515914419901</v>
      </c>
      <c r="AX208" s="25">
        <f>MinuteWorkersFTE_PivotSource[[#This Row],[WeekdayShiftTargetMinutes]]/7</f>
        <v>40.275936488361289</v>
      </c>
      <c r="AY208" s="25">
        <f t="shared" si="3"/>
        <v>1</v>
      </c>
    </row>
    <row r="209" spans="27:51" x14ac:dyDescent="0.25">
      <c r="AA209" t="s">
        <v>56</v>
      </c>
      <c r="AB209" t="s">
        <v>527</v>
      </c>
      <c r="AC209" t="s">
        <v>531</v>
      </c>
      <c r="AD209" t="s">
        <v>16</v>
      </c>
      <c r="AE209">
        <v>0.6</v>
      </c>
      <c r="AF209">
        <v>5</v>
      </c>
      <c r="AG209" t="s">
        <v>105</v>
      </c>
      <c r="AH209" t="s">
        <v>4</v>
      </c>
      <c r="AI209">
        <v>1</v>
      </c>
      <c r="AJ209" t="s">
        <v>563</v>
      </c>
      <c r="AK209">
        <v>32.5</v>
      </c>
      <c r="AL209">
        <v>169</v>
      </c>
      <c r="AM209">
        <v>101.4</v>
      </c>
      <c r="AN209">
        <v>1621.75</v>
      </c>
      <c r="AO209">
        <v>6.2525050100200402E-2</v>
      </c>
      <c r="AP209">
        <v>0.19230769230769201</v>
      </c>
      <c r="AQ209">
        <v>2903</v>
      </c>
      <c r="AR209">
        <v>40642</v>
      </c>
      <c r="AS209">
        <v>181.51022044088199</v>
      </c>
      <c r="AT209">
        <v>2541.1430861723402</v>
      </c>
      <c r="AU209">
        <v>244.34068136272501</v>
      </c>
      <c r="AV209">
        <v>407.23446893787502</v>
      </c>
      <c r="AW209">
        <v>0.89305804591639304</v>
      </c>
      <c r="AX209" s="25">
        <f>MinuteWorkersFTE_PivotSource[[#This Row],[WeekdayShiftTargetMinutes]]/7</f>
        <v>34.905811623246429</v>
      </c>
      <c r="AY209" s="25">
        <f t="shared" si="3"/>
        <v>1</v>
      </c>
    </row>
    <row r="210" spans="27:51" x14ac:dyDescent="0.25">
      <c r="AA210" t="s">
        <v>56</v>
      </c>
      <c r="AB210" t="s">
        <v>527</v>
      </c>
      <c r="AC210" t="s">
        <v>531</v>
      </c>
      <c r="AD210" t="s">
        <v>16</v>
      </c>
      <c r="AE210">
        <v>0.6</v>
      </c>
      <c r="AF210">
        <v>7</v>
      </c>
      <c r="AG210" t="s">
        <v>114</v>
      </c>
      <c r="AH210" t="s">
        <v>5</v>
      </c>
      <c r="AI210">
        <v>2</v>
      </c>
      <c r="AJ210" t="s">
        <v>570</v>
      </c>
      <c r="AK210">
        <v>4</v>
      </c>
      <c r="AL210">
        <v>169</v>
      </c>
      <c r="AM210">
        <v>101.4</v>
      </c>
      <c r="AN210">
        <v>1621.75</v>
      </c>
      <c r="AO210">
        <v>6.2525050100200402E-2</v>
      </c>
      <c r="AP210">
        <v>2.3668639053254399E-2</v>
      </c>
      <c r="AQ210">
        <v>2903</v>
      </c>
      <c r="AR210">
        <v>40642</v>
      </c>
      <c r="AS210">
        <v>181.51022044088199</v>
      </c>
      <c r="AT210">
        <v>2541.1430861723402</v>
      </c>
      <c r="AU210">
        <v>30.072699244643101</v>
      </c>
      <c r="AV210">
        <v>50.121165407738502</v>
      </c>
      <c r="AW210">
        <v>0.109914836420479</v>
      </c>
      <c r="AX210" s="25">
        <f>MinuteWorkersFTE_PivotSource[[#This Row],[WeekdayShiftTargetMinutes]]/7</f>
        <v>4.2960998920918714</v>
      </c>
      <c r="AY210" s="25">
        <f t="shared" si="3"/>
        <v>1</v>
      </c>
    </row>
    <row r="211" spans="27:51" x14ac:dyDescent="0.25">
      <c r="AA211" t="s">
        <v>56</v>
      </c>
      <c r="AB211" t="s">
        <v>8</v>
      </c>
      <c r="AC211" t="s">
        <v>8</v>
      </c>
      <c r="AD211" t="s">
        <v>8</v>
      </c>
      <c r="AE211">
        <v>1</v>
      </c>
      <c r="AF211">
        <v>1</v>
      </c>
      <c r="AG211" t="s">
        <v>99</v>
      </c>
      <c r="AH211" t="s">
        <v>4</v>
      </c>
      <c r="AI211">
        <v>1</v>
      </c>
      <c r="AJ211" t="s">
        <v>551</v>
      </c>
      <c r="AK211">
        <v>7.5</v>
      </c>
      <c r="AL211">
        <v>355.25</v>
      </c>
      <c r="AM211">
        <v>355.25</v>
      </c>
      <c r="AN211">
        <v>355.25</v>
      </c>
      <c r="AO211">
        <v>1</v>
      </c>
      <c r="AP211">
        <v>2.1111893033075299E-2</v>
      </c>
      <c r="AQ211">
        <v>738</v>
      </c>
      <c r="AR211">
        <v>10332</v>
      </c>
      <c r="AS211">
        <v>738</v>
      </c>
      <c r="AT211">
        <v>10332</v>
      </c>
      <c r="AU211">
        <v>109.064039408867</v>
      </c>
      <c r="AV211">
        <v>109.064039408867</v>
      </c>
      <c r="AW211">
        <v>0.239175525019445</v>
      </c>
      <c r="AX211" s="25">
        <f>MinuteWorkersFTE_PivotSource[[#This Row],[WeekdayShiftTargetMinutes]]/7</f>
        <v>15.580577058409572</v>
      </c>
      <c r="AY211" s="25">
        <f t="shared" si="3"/>
        <v>1</v>
      </c>
    </row>
    <row r="212" spans="27:51" x14ac:dyDescent="0.25">
      <c r="AA212" t="s">
        <v>56</v>
      </c>
      <c r="AB212" t="s">
        <v>8</v>
      </c>
      <c r="AC212" t="s">
        <v>8</v>
      </c>
      <c r="AD212" t="s">
        <v>8</v>
      </c>
      <c r="AE212">
        <v>1</v>
      </c>
      <c r="AF212">
        <v>1</v>
      </c>
      <c r="AG212" t="s">
        <v>99</v>
      </c>
      <c r="AH212" t="s">
        <v>5</v>
      </c>
      <c r="AI212">
        <v>2</v>
      </c>
      <c r="AJ212" t="s">
        <v>552</v>
      </c>
      <c r="AK212">
        <v>17</v>
      </c>
      <c r="AL212">
        <v>355.25</v>
      </c>
      <c r="AM212">
        <v>355.25</v>
      </c>
      <c r="AN212">
        <v>355.25</v>
      </c>
      <c r="AO212">
        <v>1</v>
      </c>
      <c r="AP212">
        <v>4.7853624208304003E-2</v>
      </c>
      <c r="AQ212">
        <v>738</v>
      </c>
      <c r="AR212">
        <v>10332</v>
      </c>
      <c r="AS212">
        <v>738</v>
      </c>
      <c r="AT212">
        <v>10332</v>
      </c>
      <c r="AU212">
        <v>247.21182266009799</v>
      </c>
      <c r="AV212">
        <v>247.21182266009799</v>
      </c>
      <c r="AW212">
        <v>0.54213119004407595</v>
      </c>
      <c r="AX212" s="25">
        <f>MinuteWorkersFTE_PivotSource[[#This Row],[WeekdayShiftTargetMinutes]]/7</f>
        <v>35.315974665728284</v>
      </c>
      <c r="AY212" s="25">
        <f t="shared" si="3"/>
        <v>1</v>
      </c>
    </row>
    <row r="213" spans="27:51" x14ac:dyDescent="0.25">
      <c r="AA213" t="s">
        <v>56</v>
      </c>
      <c r="AB213" t="s">
        <v>8</v>
      </c>
      <c r="AC213" t="s">
        <v>8</v>
      </c>
      <c r="AD213" t="s">
        <v>8</v>
      </c>
      <c r="AE213">
        <v>1</v>
      </c>
      <c r="AF213">
        <v>1</v>
      </c>
      <c r="AG213" t="s">
        <v>99</v>
      </c>
      <c r="AH213" t="s">
        <v>31</v>
      </c>
      <c r="AI213">
        <v>3</v>
      </c>
      <c r="AJ213" t="s">
        <v>553</v>
      </c>
      <c r="AK213">
        <v>18.5</v>
      </c>
      <c r="AL213">
        <v>355.25</v>
      </c>
      <c r="AM213">
        <v>355.25</v>
      </c>
      <c r="AN213">
        <v>355.25</v>
      </c>
      <c r="AO213">
        <v>1</v>
      </c>
      <c r="AP213">
        <v>5.2076002814919101E-2</v>
      </c>
      <c r="AQ213">
        <v>738</v>
      </c>
      <c r="AR213">
        <v>10332</v>
      </c>
      <c r="AS213">
        <v>738</v>
      </c>
      <c r="AT213">
        <v>10332</v>
      </c>
      <c r="AU213">
        <v>269.024630541872</v>
      </c>
      <c r="AV213">
        <v>269.024630541872</v>
      </c>
      <c r="AW213">
        <v>0.58996629504796505</v>
      </c>
      <c r="AX213" s="25">
        <f>MinuteWorkersFTE_PivotSource[[#This Row],[WeekdayShiftTargetMinutes]]/7</f>
        <v>38.432090077410287</v>
      </c>
      <c r="AY213" s="25">
        <f t="shared" si="3"/>
        <v>1</v>
      </c>
    </row>
    <row r="214" spans="27:51" x14ac:dyDescent="0.25">
      <c r="AA214" t="s">
        <v>56</v>
      </c>
      <c r="AB214" t="s">
        <v>8</v>
      </c>
      <c r="AC214" t="s">
        <v>8</v>
      </c>
      <c r="AD214" t="s">
        <v>8</v>
      </c>
      <c r="AE214">
        <v>1</v>
      </c>
      <c r="AF214">
        <v>2</v>
      </c>
      <c r="AG214" t="s">
        <v>102</v>
      </c>
      <c r="AH214" t="s">
        <v>4</v>
      </c>
      <c r="AI214">
        <v>1</v>
      </c>
      <c r="AJ214" t="s">
        <v>554</v>
      </c>
      <c r="AK214">
        <v>8.5</v>
      </c>
      <c r="AL214">
        <v>355.25</v>
      </c>
      <c r="AM214">
        <v>355.25</v>
      </c>
      <c r="AN214">
        <v>355.25</v>
      </c>
      <c r="AO214">
        <v>1</v>
      </c>
      <c r="AP214">
        <v>2.3926812104152002E-2</v>
      </c>
      <c r="AQ214">
        <v>738</v>
      </c>
      <c r="AR214">
        <v>10332</v>
      </c>
      <c r="AS214">
        <v>738</v>
      </c>
      <c r="AT214">
        <v>10332</v>
      </c>
      <c r="AU214">
        <v>123.605911330049</v>
      </c>
      <c r="AV214">
        <v>123.605911330049</v>
      </c>
      <c r="AW214">
        <v>0.27106559502203798</v>
      </c>
      <c r="AX214" s="25">
        <f>MinuteWorkersFTE_PivotSource[[#This Row],[WeekdayShiftTargetMinutes]]/7</f>
        <v>17.657987332864142</v>
      </c>
      <c r="AY214" s="25">
        <f t="shared" si="3"/>
        <v>1</v>
      </c>
    </row>
    <row r="215" spans="27:51" x14ac:dyDescent="0.25">
      <c r="AA215" t="s">
        <v>56</v>
      </c>
      <c r="AB215" t="s">
        <v>8</v>
      </c>
      <c r="AC215" t="s">
        <v>8</v>
      </c>
      <c r="AD215" t="s">
        <v>8</v>
      </c>
      <c r="AE215">
        <v>1</v>
      </c>
      <c r="AF215">
        <v>2</v>
      </c>
      <c r="AG215" t="s">
        <v>102</v>
      </c>
      <c r="AH215" t="s">
        <v>5</v>
      </c>
      <c r="AI215">
        <v>2</v>
      </c>
      <c r="AJ215" t="s">
        <v>555</v>
      </c>
      <c r="AK215">
        <v>17</v>
      </c>
      <c r="AL215">
        <v>355.25</v>
      </c>
      <c r="AM215">
        <v>355.25</v>
      </c>
      <c r="AN215">
        <v>355.25</v>
      </c>
      <c r="AO215">
        <v>1</v>
      </c>
      <c r="AP215">
        <v>4.7853624208304003E-2</v>
      </c>
      <c r="AQ215">
        <v>738</v>
      </c>
      <c r="AR215">
        <v>10332</v>
      </c>
      <c r="AS215">
        <v>738</v>
      </c>
      <c r="AT215">
        <v>10332</v>
      </c>
      <c r="AU215">
        <v>247.21182266009799</v>
      </c>
      <c r="AV215">
        <v>247.21182266009799</v>
      </c>
      <c r="AW215">
        <v>0.54213119004407595</v>
      </c>
      <c r="AX215" s="25">
        <f>MinuteWorkersFTE_PivotSource[[#This Row],[WeekdayShiftTargetMinutes]]/7</f>
        <v>35.315974665728284</v>
      </c>
      <c r="AY215" s="25">
        <f t="shared" si="3"/>
        <v>1</v>
      </c>
    </row>
    <row r="216" spans="27:51" x14ac:dyDescent="0.25">
      <c r="AA216" t="s">
        <v>56</v>
      </c>
      <c r="AB216" t="s">
        <v>8</v>
      </c>
      <c r="AC216" t="s">
        <v>8</v>
      </c>
      <c r="AD216" t="s">
        <v>8</v>
      </c>
      <c r="AE216">
        <v>1</v>
      </c>
      <c r="AF216">
        <v>2</v>
      </c>
      <c r="AG216" t="s">
        <v>102</v>
      </c>
      <c r="AH216" t="s">
        <v>31</v>
      </c>
      <c r="AI216">
        <v>3</v>
      </c>
      <c r="AJ216" t="s">
        <v>556</v>
      </c>
      <c r="AK216">
        <v>18.5</v>
      </c>
      <c r="AL216">
        <v>355.25</v>
      </c>
      <c r="AM216">
        <v>355.25</v>
      </c>
      <c r="AN216">
        <v>355.25</v>
      </c>
      <c r="AO216">
        <v>1</v>
      </c>
      <c r="AP216">
        <v>5.2076002814919101E-2</v>
      </c>
      <c r="AQ216">
        <v>738</v>
      </c>
      <c r="AR216">
        <v>10332</v>
      </c>
      <c r="AS216">
        <v>738</v>
      </c>
      <c r="AT216">
        <v>10332</v>
      </c>
      <c r="AU216">
        <v>269.024630541872</v>
      </c>
      <c r="AV216">
        <v>269.024630541872</v>
      </c>
      <c r="AW216">
        <v>0.58996629504796505</v>
      </c>
      <c r="AX216" s="25">
        <f>MinuteWorkersFTE_PivotSource[[#This Row],[WeekdayShiftTargetMinutes]]/7</f>
        <v>38.432090077410287</v>
      </c>
      <c r="AY216" s="25">
        <f t="shared" si="3"/>
        <v>1</v>
      </c>
    </row>
    <row r="217" spans="27:51" x14ac:dyDescent="0.25">
      <c r="AA217" t="s">
        <v>56</v>
      </c>
      <c r="AB217" t="s">
        <v>8</v>
      </c>
      <c r="AC217" t="s">
        <v>8</v>
      </c>
      <c r="AD217" t="s">
        <v>8</v>
      </c>
      <c r="AE217">
        <v>1</v>
      </c>
      <c r="AF217">
        <v>3</v>
      </c>
      <c r="AG217" t="s">
        <v>103</v>
      </c>
      <c r="AH217" t="s">
        <v>4</v>
      </c>
      <c r="AI217">
        <v>1</v>
      </c>
      <c r="AJ217" t="s">
        <v>557</v>
      </c>
      <c r="AK217">
        <v>17</v>
      </c>
      <c r="AL217">
        <v>355.25</v>
      </c>
      <c r="AM217">
        <v>355.25</v>
      </c>
      <c r="AN217">
        <v>355.25</v>
      </c>
      <c r="AO217">
        <v>1</v>
      </c>
      <c r="AP217">
        <v>4.7853624208304003E-2</v>
      </c>
      <c r="AQ217">
        <v>738</v>
      </c>
      <c r="AR217">
        <v>10332</v>
      </c>
      <c r="AS217">
        <v>738</v>
      </c>
      <c r="AT217">
        <v>10332</v>
      </c>
      <c r="AU217">
        <v>247.21182266009799</v>
      </c>
      <c r="AV217">
        <v>247.21182266009799</v>
      </c>
      <c r="AW217">
        <v>0.54213119004407595</v>
      </c>
      <c r="AX217" s="25">
        <f>MinuteWorkersFTE_PivotSource[[#This Row],[WeekdayShiftTargetMinutes]]/7</f>
        <v>35.315974665728284</v>
      </c>
      <c r="AY217" s="25">
        <f t="shared" si="3"/>
        <v>1</v>
      </c>
    </row>
    <row r="218" spans="27:51" x14ac:dyDescent="0.25">
      <c r="AA218" t="s">
        <v>56</v>
      </c>
      <c r="AB218" t="s">
        <v>8</v>
      </c>
      <c r="AC218" t="s">
        <v>8</v>
      </c>
      <c r="AD218" t="s">
        <v>8</v>
      </c>
      <c r="AE218">
        <v>1</v>
      </c>
      <c r="AF218">
        <v>3</v>
      </c>
      <c r="AG218" t="s">
        <v>103</v>
      </c>
      <c r="AH218" t="s">
        <v>5</v>
      </c>
      <c r="AI218">
        <v>2</v>
      </c>
      <c r="AJ218" t="s">
        <v>558</v>
      </c>
      <c r="AK218">
        <v>16</v>
      </c>
      <c r="AL218">
        <v>355.25</v>
      </c>
      <c r="AM218">
        <v>355.25</v>
      </c>
      <c r="AN218">
        <v>355.25</v>
      </c>
      <c r="AO218">
        <v>1</v>
      </c>
      <c r="AP218">
        <v>4.5038705137227297E-2</v>
      </c>
      <c r="AQ218">
        <v>738</v>
      </c>
      <c r="AR218">
        <v>10332</v>
      </c>
      <c r="AS218">
        <v>738</v>
      </c>
      <c r="AT218">
        <v>10332</v>
      </c>
      <c r="AU218">
        <v>232.66995073891599</v>
      </c>
      <c r="AV218">
        <v>232.66995073891599</v>
      </c>
      <c r="AW218">
        <v>0.51024112004148303</v>
      </c>
      <c r="AX218" s="25">
        <f>MinuteWorkersFTE_PivotSource[[#This Row],[WeekdayShiftTargetMinutes]]/7</f>
        <v>33.238564391273712</v>
      </c>
      <c r="AY218" s="25">
        <f t="shared" si="3"/>
        <v>1</v>
      </c>
    </row>
    <row r="219" spans="27:51" x14ac:dyDescent="0.25">
      <c r="AA219" t="s">
        <v>56</v>
      </c>
      <c r="AB219" t="s">
        <v>8</v>
      </c>
      <c r="AC219" t="s">
        <v>8</v>
      </c>
      <c r="AD219" t="s">
        <v>8</v>
      </c>
      <c r="AE219">
        <v>1</v>
      </c>
      <c r="AF219">
        <v>3</v>
      </c>
      <c r="AG219" t="s">
        <v>103</v>
      </c>
      <c r="AH219" t="s">
        <v>31</v>
      </c>
      <c r="AI219">
        <v>3</v>
      </c>
      <c r="AJ219" t="s">
        <v>559</v>
      </c>
      <c r="AK219">
        <v>18.5</v>
      </c>
      <c r="AL219">
        <v>355.25</v>
      </c>
      <c r="AM219">
        <v>355.25</v>
      </c>
      <c r="AN219">
        <v>355.25</v>
      </c>
      <c r="AO219">
        <v>1</v>
      </c>
      <c r="AP219">
        <v>5.2076002814919101E-2</v>
      </c>
      <c r="AQ219">
        <v>738</v>
      </c>
      <c r="AR219">
        <v>10332</v>
      </c>
      <c r="AS219">
        <v>738</v>
      </c>
      <c r="AT219">
        <v>10332</v>
      </c>
      <c r="AU219">
        <v>269.024630541872</v>
      </c>
      <c r="AV219">
        <v>269.024630541872</v>
      </c>
      <c r="AW219">
        <v>0.58996629504796505</v>
      </c>
      <c r="AX219" s="25">
        <f>MinuteWorkersFTE_PivotSource[[#This Row],[WeekdayShiftTargetMinutes]]/7</f>
        <v>38.432090077410287</v>
      </c>
      <c r="AY219" s="25">
        <f t="shared" si="3"/>
        <v>1</v>
      </c>
    </row>
    <row r="220" spans="27:51" x14ac:dyDescent="0.25">
      <c r="AA220" t="s">
        <v>56</v>
      </c>
      <c r="AB220" t="s">
        <v>8</v>
      </c>
      <c r="AC220" t="s">
        <v>8</v>
      </c>
      <c r="AD220" t="s">
        <v>8</v>
      </c>
      <c r="AE220">
        <v>1</v>
      </c>
      <c r="AF220">
        <v>4</v>
      </c>
      <c r="AG220" t="s">
        <v>101</v>
      </c>
      <c r="AH220" t="s">
        <v>4</v>
      </c>
      <c r="AI220">
        <v>1</v>
      </c>
      <c r="AJ220" t="s">
        <v>560</v>
      </c>
      <c r="AK220">
        <v>12.75</v>
      </c>
      <c r="AL220">
        <v>355.25</v>
      </c>
      <c r="AM220">
        <v>355.25</v>
      </c>
      <c r="AN220">
        <v>355.25</v>
      </c>
      <c r="AO220">
        <v>1</v>
      </c>
      <c r="AP220">
        <v>3.5890218156227997E-2</v>
      </c>
      <c r="AQ220">
        <v>738</v>
      </c>
      <c r="AR220">
        <v>10332</v>
      </c>
      <c r="AS220">
        <v>738</v>
      </c>
      <c r="AT220">
        <v>10332</v>
      </c>
      <c r="AU220">
        <v>185.40886699507399</v>
      </c>
      <c r="AV220">
        <v>185.40886699507399</v>
      </c>
      <c r="AW220">
        <v>0.40659839253305702</v>
      </c>
      <c r="AX220" s="25">
        <f>MinuteWorkersFTE_PivotSource[[#This Row],[WeekdayShiftTargetMinutes]]/7</f>
        <v>26.486980999296286</v>
      </c>
      <c r="AY220" s="25">
        <f t="shared" si="3"/>
        <v>1</v>
      </c>
    </row>
    <row r="221" spans="27:51" x14ac:dyDescent="0.25">
      <c r="AA221" t="s">
        <v>56</v>
      </c>
      <c r="AB221" t="s">
        <v>8</v>
      </c>
      <c r="AC221" t="s">
        <v>8</v>
      </c>
      <c r="AD221" t="s">
        <v>8</v>
      </c>
      <c r="AE221">
        <v>1</v>
      </c>
      <c r="AF221">
        <v>4</v>
      </c>
      <c r="AG221" t="s">
        <v>101</v>
      </c>
      <c r="AH221" t="s">
        <v>5</v>
      </c>
      <c r="AI221">
        <v>2</v>
      </c>
      <c r="AJ221" t="s">
        <v>561</v>
      </c>
      <c r="AK221">
        <v>15</v>
      </c>
      <c r="AL221">
        <v>355.25</v>
      </c>
      <c r="AM221">
        <v>355.25</v>
      </c>
      <c r="AN221">
        <v>355.25</v>
      </c>
      <c r="AO221">
        <v>1</v>
      </c>
      <c r="AP221">
        <v>4.2223786066150598E-2</v>
      </c>
      <c r="AQ221">
        <v>738</v>
      </c>
      <c r="AR221">
        <v>10332</v>
      </c>
      <c r="AS221">
        <v>738</v>
      </c>
      <c r="AT221">
        <v>10332</v>
      </c>
      <c r="AU221">
        <v>218.12807881773401</v>
      </c>
      <c r="AV221">
        <v>218.12807881773401</v>
      </c>
      <c r="AW221">
        <v>0.47835105003889</v>
      </c>
      <c r="AX221" s="25">
        <f>MinuteWorkersFTE_PivotSource[[#This Row],[WeekdayShiftTargetMinutes]]/7</f>
        <v>31.161154116819144</v>
      </c>
      <c r="AY221" s="25">
        <f t="shared" si="3"/>
        <v>1</v>
      </c>
    </row>
    <row r="222" spans="27:51" x14ac:dyDescent="0.25">
      <c r="AA222" t="s">
        <v>56</v>
      </c>
      <c r="AB222" t="s">
        <v>8</v>
      </c>
      <c r="AC222" t="s">
        <v>8</v>
      </c>
      <c r="AD222" t="s">
        <v>8</v>
      </c>
      <c r="AE222">
        <v>1</v>
      </c>
      <c r="AF222">
        <v>4</v>
      </c>
      <c r="AG222" t="s">
        <v>101</v>
      </c>
      <c r="AH222" t="s">
        <v>31</v>
      </c>
      <c r="AI222">
        <v>3</v>
      </c>
      <c r="AJ222" t="s">
        <v>562</v>
      </c>
      <c r="AK222">
        <v>18.5</v>
      </c>
      <c r="AL222">
        <v>355.25</v>
      </c>
      <c r="AM222">
        <v>355.25</v>
      </c>
      <c r="AN222">
        <v>355.25</v>
      </c>
      <c r="AO222">
        <v>1</v>
      </c>
      <c r="AP222">
        <v>5.2076002814919101E-2</v>
      </c>
      <c r="AQ222">
        <v>738</v>
      </c>
      <c r="AR222">
        <v>10332</v>
      </c>
      <c r="AS222">
        <v>738</v>
      </c>
      <c r="AT222">
        <v>10332</v>
      </c>
      <c r="AU222">
        <v>269.024630541872</v>
      </c>
      <c r="AV222">
        <v>269.024630541872</v>
      </c>
      <c r="AW222">
        <v>0.58996629504796505</v>
      </c>
      <c r="AX222" s="25">
        <f>MinuteWorkersFTE_PivotSource[[#This Row],[WeekdayShiftTargetMinutes]]/7</f>
        <v>38.432090077410287</v>
      </c>
      <c r="AY222" s="25">
        <f t="shared" si="3"/>
        <v>1</v>
      </c>
    </row>
    <row r="223" spans="27:51" x14ac:dyDescent="0.25">
      <c r="AA223" t="s">
        <v>56</v>
      </c>
      <c r="AB223" t="s">
        <v>8</v>
      </c>
      <c r="AC223" t="s">
        <v>8</v>
      </c>
      <c r="AD223" t="s">
        <v>8</v>
      </c>
      <c r="AE223">
        <v>1</v>
      </c>
      <c r="AF223">
        <v>5</v>
      </c>
      <c r="AG223" t="s">
        <v>105</v>
      </c>
      <c r="AH223" t="s">
        <v>4</v>
      </c>
      <c r="AI223">
        <v>1</v>
      </c>
      <c r="AJ223" t="s">
        <v>563</v>
      </c>
      <c r="AK223">
        <v>33</v>
      </c>
      <c r="AL223">
        <v>355.25</v>
      </c>
      <c r="AM223">
        <v>355.25</v>
      </c>
      <c r="AN223">
        <v>355.25</v>
      </c>
      <c r="AO223">
        <v>1</v>
      </c>
      <c r="AP223">
        <v>9.2892329345531294E-2</v>
      </c>
      <c r="AQ223">
        <v>738</v>
      </c>
      <c r="AR223">
        <v>10332</v>
      </c>
      <c r="AS223">
        <v>738</v>
      </c>
      <c r="AT223">
        <v>10332</v>
      </c>
      <c r="AU223">
        <v>479.881773399015</v>
      </c>
      <c r="AV223">
        <v>479.881773399015</v>
      </c>
      <c r="AW223">
        <v>1.05237231008556</v>
      </c>
      <c r="AX223" s="25">
        <f>MinuteWorkersFTE_PivotSource[[#This Row],[WeekdayShiftTargetMinutes]]/7</f>
        <v>68.554539057002145</v>
      </c>
      <c r="AY223" s="25">
        <f t="shared" si="3"/>
        <v>1</v>
      </c>
    </row>
    <row r="224" spans="27:51" x14ac:dyDescent="0.25">
      <c r="AA224" t="s">
        <v>56</v>
      </c>
      <c r="AB224" t="s">
        <v>8</v>
      </c>
      <c r="AC224" t="s">
        <v>8</v>
      </c>
      <c r="AD224" t="s">
        <v>8</v>
      </c>
      <c r="AE224">
        <v>1</v>
      </c>
      <c r="AF224">
        <v>5</v>
      </c>
      <c r="AG224" t="s">
        <v>105</v>
      </c>
      <c r="AH224" t="s">
        <v>5</v>
      </c>
      <c r="AI224">
        <v>2</v>
      </c>
      <c r="AJ224" t="s">
        <v>564</v>
      </c>
      <c r="AK224">
        <v>16</v>
      </c>
      <c r="AL224">
        <v>355.25</v>
      </c>
      <c r="AM224">
        <v>355.25</v>
      </c>
      <c r="AN224">
        <v>355.25</v>
      </c>
      <c r="AO224">
        <v>1</v>
      </c>
      <c r="AP224">
        <v>4.5038705137227297E-2</v>
      </c>
      <c r="AQ224">
        <v>738</v>
      </c>
      <c r="AR224">
        <v>10332</v>
      </c>
      <c r="AS224">
        <v>738</v>
      </c>
      <c r="AT224">
        <v>10332</v>
      </c>
      <c r="AU224">
        <v>232.66995073891599</v>
      </c>
      <c r="AV224">
        <v>232.66995073891599</v>
      </c>
      <c r="AW224">
        <v>0.51024112004148303</v>
      </c>
      <c r="AX224" s="25">
        <f>MinuteWorkersFTE_PivotSource[[#This Row],[WeekdayShiftTargetMinutes]]/7</f>
        <v>33.238564391273712</v>
      </c>
      <c r="AY224" s="25">
        <f t="shared" si="3"/>
        <v>1</v>
      </c>
    </row>
    <row r="225" spans="27:51" x14ac:dyDescent="0.25">
      <c r="AA225" t="s">
        <v>56</v>
      </c>
      <c r="AB225" t="s">
        <v>8</v>
      </c>
      <c r="AC225" t="s">
        <v>8</v>
      </c>
      <c r="AD225" t="s">
        <v>8</v>
      </c>
      <c r="AE225">
        <v>1</v>
      </c>
      <c r="AF225">
        <v>5</v>
      </c>
      <c r="AG225" t="s">
        <v>105</v>
      </c>
      <c r="AH225" t="s">
        <v>31</v>
      </c>
      <c r="AI225">
        <v>3</v>
      </c>
      <c r="AJ225" t="s">
        <v>565</v>
      </c>
      <c r="AK225">
        <v>18.5</v>
      </c>
      <c r="AL225">
        <v>355.25</v>
      </c>
      <c r="AM225">
        <v>355.25</v>
      </c>
      <c r="AN225">
        <v>355.25</v>
      </c>
      <c r="AO225">
        <v>1</v>
      </c>
      <c r="AP225">
        <v>5.2076002814919101E-2</v>
      </c>
      <c r="AQ225">
        <v>738</v>
      </c>
      <c r="AR225">
        <v>10332</v>
      </c>
      <c r="AS225">
        <v>738</v>
      </c>
      <c r="AT225">
        <v>10332</v>
      </c>
      <c r="AU225">
        <v>269.024630541872</v>
      </c>
      <c r="AV225">
        <v>269.024630541872</v>
      </c>
      <c r="AW225">
        <v>0.58996629504796505</v>
      </c>
      <c r="AX225" s="25">
        <f>MinuteWorkersFTE_PivotSource[[#This Row],[WeekdayShiftTargetMinutes]]/7</f>
        <v>38.432090077410287</v>
      </c>
      <c r="AY225" s="25">
        <f t="shared" si="3"/>
        <v>1</v>
      </c>
    </row>
    <row r="226" spans="27:51" x14ac:dyDescent="0.25">
      <c r="AA226" t="s">
        <v>56</v>
      </c>
      <c r="AB226" t="s">
        <v>8</v>
      </c>
      <c r="AC226" t="s">
        <v>8</v>
      </c>
      <c r="AD226" t="s">
        <v>8</v>
      </c>
      <c r="AE226">
        <v>1</v>
      </c>
      <c r="AF226">
        <v>6</v>
      </c>
      <c r="AG226" t="s">
        <v>113</v>
      </c>
      <c r="AH226" t="s">
        <v>4</v>
      </c>
      <c r="AI226">
        <v>1</v>
      </c>
      <c r="AJ226" t="s">
        <v>566</v>
      </c>
      <c r="AK226">
        <v>16</v>
      </c>
      <c r="AL226">
        <v>355.25</v>
      </c>
      <c r="AM226">
        <v>355.25</v>
      </c>
      <c r="AN226">
        <v>355.25</v>
      </c>
      <c r="AO226">
        <v>1</v>
      </c>
      <c r="AP226">
        <v>4.5038705137227297E-2</v>
      </c>
      <c r="AQ226">
        <v>738</v>
      </c>
      <c r="AR226">
        <v>10332</v>
      </c>
      <c r="AS226">
        <v>738</v>
      </c>
      <c r="AT226">
        <v>10332</v>
      </c>
      <c r="AU226">
        <v>232.66995073891599</v>
      </c>
      <c r="AV226">
        <v>232.66995073891599</v>
      </c>
      <c r="AW226">
        <v>0.51024112004148303</v>
      </c>
      <c r="AX226" s="25">
        <f>MinuteWorkersFTE_PivotSource[[#This Row],[WeekdayShiftTargetMinutes]]/7</f>
        <v>33.238564391273712</v>
      </c>
      <c r="AY226" s="25">
        <f t="shared" si="3"/>
        <v>1</v>
      </c>
    </row>
    <row r="227" spans="27:51" x14ac:dyDescent="0.25">
      <c r="AA227" t="s">
        <v>56</v>
      </c>
      <c r="AB227" t="s">
        <v>8</v>
      </c>
      <c r="AC227" t="s">
        <v>8</v>
      </c>
      <c r="AD227" t="s">
        <v>8</v>
      </c>
      <c r="AE227">
        <v>1</v>
      </c>
      <c r="AF227">
        <v>6</v>
      </c>
      <c r="AG227" t="s">
        <v>113</v>
      </c>
      <c r="AH227" t="s">
        <v>5</v>
      </c>
      <c r="AI227">
        <v>2</v>
      </c>
      <c r="AJ227" t="s">
        <v>567</v>
      </c>
      <c r="AK227">
        <v>16</v>
      </c>
      <c r="AL227">
        <v>355.25</v>
      </c>
      <c r="AM227">
        <v>355.25</v>
      </c>
      <c r="AN227">
        <v>355.25</v>
      </c>
      <c r="AO227">
        <v>1</v>
      </c>
      <c r="AP227">
        <v>4.5038705137227297E-2</v>
      </c>
      <c r="AQ227">
        <v>738</v>
      </c>
      <c r="AR227">
        <v>10332</v>
      </c>
      <c r="AS227">
        <v>738</v>
      </c>
      <c r="AT227">
        <v>10332</v>
      </c>
      <c r="AU227">
        <v>232.66995073891599</v>
      </c>
      <c r="AV227">
        <v>232.66995073891599</v>
      </c>
      <c r="AW227">
        <v>0.51024112004148303</v>
      </c>
      <c r="AX227" s="25">
        <f>MinuteWorkersFTE_PivotSource[[#This Row],[WeekdayShiftTargetMinutes]]/7</f>
        <v>33.238564391273712</v>
      </c>
      <c r="AY227" s="25">
        <f t="shared" si="3"/>
        <v>1</v>
      </c>
    </row>
    <row r="228" spans="27:51" x14ac:dyDescent="0.25">
      <c r="AA228" t="s">
        <v>56</v>
      </c>
      <c r="AB228" t="s">
        <v>8</v>
      </c>
      <c r="AC228" t="s">
        <v>8</v>
      </c>
      <c r="AD228" t="s">
        <v>8</v>
      </c>
      <c r="AE228">
        <v>1</v>
      </c>
      <c r="AF228">
        <v>6</v>
      </c>
      <c r="AG228" t="s">
        <v>113</v>
      </c>
      <c r="AH228" t="s">
        <v>31</v>
      </c>
      <c r="AI228">
        <v>3</v>
      </c>
      <c r="AJ228" t="s">
        <v>568</v>
      </c>
      <c r="AK228">
        <v>18.5</v>
      </c>
      <c r="AL228">
        <v>355.25</v>
      </c>
      <c r="AM228">
        <v>355.25</v>
      </c>
      <c r="AN228">
        <v>355.25</v>
      </c>
      <c r="AO228">
        <v>1</v>
      </c>
      <c r="AP228">
        <v>5.2076002814919101E-2</v>
      </c>
      <c r="AQ228">
        <v>738</v>
      </c>
      <c r="AR228">
        <v>10332</v>
      </c>
      <c r="AS228">
        <v>738</v>
      </c>
      <c r="AT228">
        <v>10332</v>
      </c>
      <c r="AU228">
        <v>269.024630541872</v>
      </c>
      <c r="AV228">
        <v>269.024630541872</v>
      </c>
      <c r="AW228">
        <v>0.58996629504796505</v>
      </c>
      <c r="AX228" s="25">
        <f>MinuteWorkersFTE_PivotSource[[#This Row],[WeekdayShiftTargetMinutes]]/7</f>
        <v>38.432090077410287</v>
      </c>
      <c r="AY228" s="25">
        <f t="shared" si="3"/>
        <v>1</v>
      </c>
    </row>
    <row r="229" spans="27:51" x14ac:dyDescent="0.25">
      <c r="AA229" t="s">
        <v>56</v>
      </c>
      <c r="AB229" t="s">
        <v>8</v>
      </c>
      <c r="AC229" t="s">
        <v>8</v>
      </c>
      <c r="AD229" t="s">
        <v>8</v>
      </c>
      <c r="AE229">
        <v>1</v>
      </c>
      <c r="AF229">
        <v>7</v>
      </c>
      <c r="AG229" t="s">
        <v>114</v>
      </c>
      <c r="AH229" t="s">
        <v>4</v>
      </c>
      <c r="AI229">
        <v>1</v>
      </c>
      <c r="AJ229" t="s">
        <v>569</v>
      </c>
      <c r="AK229">
        <v>17</v>
      </c>
      <c r="AL229">
        <v>355.25</v>
      </c>
      <c r="AM229">
        <v>355.25</v>
      </c>
      <c r="AN229">
        <v>355.25</v>
      </c>
      <c r="AO229">
        <v>1</v>
      </c>
      <c r="AP229">
        <v>4.7853624208304003E-2</v>
      </c>
      <c r="AQ229">
        <v>738</v>
      </c>
      <c r="AR229">
        <v>10332</v>
      </c>
      <c r="AS229">
        <v>738</v>
      </c>
      <c r="AT229">
        <v>10332</v>
      </c>
      <c r="AU229">
        <v>247.21182266009799</v>
      </c>
      <c r="AV229">
        <v>247.21182266009799</v>
      </c>
      <c r="AW229">
        <v>0.54213119004407595</v>
      </c>
      <c r="AX229" s="25">
        <f>MinuteWorkersFTE_PivotSource[[#This Row],[WeekdayShiftTargetMinutes]]/7</f>
        <v>35.315974665728284</v>
      </c>
      <c r="AY229" s="25">
        <f t="shared" si="3"/>
        <v>1</v>
      </c>
    </row>
    <row r="230" spans="27:51" x14ac:dyDescent="0.25">
      <c r="AA230" t="s">
        <v>56</v>
      </c>
      <c r="AB230" t="s">
        <v>8</v>
      </c>
      <c r="AC230" t="s">
        <v>8</v>
      </c>
      <c r="AD230" t="s">
        <v>8</v>
      </c>
      <c r="AE230">
        <v>1</v>
      </c>
      <c r="AF230">
        <v>7</v>
      </c>
      <c r="AG230" t="s">
        <v>114</v>
      </c>
      <c r="AH230" t="s">
        <v>5</v>
      </c>
      <c r="AI230">
        <v>2</v>
      </c>
      <c r="AJ230" t="s">
        <v>570</v>
      </c>
      <c r="AK230">
        <v>17</v>
      </c>
      <c r="AL230">
        <v>355.25</v>
      </c>
      <c r="AM230">
        <v>355.25</v>
      </c>
      <c r="AN230">
        <v>355.25</v>
      </c>
      <c r="AO230">
        <v>1</v>
      </c>
      <c r="AP230">
        <v>4.7853624208304003E-2</v>
      </c>
      <c r="AQ230">
        <v>738</v>
      </c>
      <c r="AR230">
        <v>10332</v>
      </c>
      <c r="AS230">
        <v>738</v>
      </c>
      <c r="AT230">
        <v>10332</v>
      </c>
      <c r="AU230">
        <v>247.21182266009799</v>
      </c>
      <c r="AV230">
        <v>247.21182266009799</v>
      </c>
      <c r="AW230">
        <v>0.54213119004407595</v>
      </c>
      <c r="AX230" s="25">
        <f>MinuteWorkersFTE_PivotSource[[#This Row],[WeekdayShiftTargetMinutes]]/7</f>
        <v>35.315974665728284</v>
      </c>
      <c r="AY230" s="25">
        <f t="shared" si="3"/>
        <v>1</v>
      </c>
    </row>
    <row r="231" spans="27:51" x14ac:dyDescent="0.25">
      <c r="AA231" t="s">
        <v>56</v>
      </c>
      <c r="AB231" t="s">
        <v>8</v>
      </c>
      <c r="AC231" t="s">
        <v>8</v>
      </c>
      <c r="AD231" t="s">
        <v>8</v>
      </c>
      <c r="AE231">
        <v>1</v>
      </c>
      <c r="AF231">
        <v>7</v>
      </c>
      <c r="AG231" t="s">
        <v>114</v>
      </c>
      <c r="AH231" t="s">
        <v>31</v>
      </c>
      <c r="AI231">
        <v>3</v>
      </c>
      <c r="AJ231" t="s">
        <v>571</v>
      </c>
      <c r="AK231">
        <v>18.5</v>
      </c>
      <c r="AL231">
        <v>355.25</v>
      </c>
      <c r="AM231">
        <v>355.25</v>
      </c>
      <c r="AN231">
        <v>355.25</v>
      </c>
      <c r="AO231">
        <v>1</v>
      </c>
      <c r="AP231">
        <v>5.2076002814919101E-2</v>
      </c>
      <c r="AQ231">
        <v>738</v>
      </c>
      <c r="AR231">
        <v>10332</v>
      </c>
      <c r="AS231">
        <v>738</v>
      </c>
      <c r="AT231">
        <v>10332</v>
      </c>
      <c r="AU231">
        <v>269.024630541872</v>
      </c>
      <c r="AV231">
        <v>269.024630541872</v>
      </c>
      <c r="AW231">
        <v>0.58996629504796505</v>
      </c>
      <c r="AX231" s="25">
        <f>MinuteWorkersFTE_PivotSource[[#This Row],[WeekdayShiftTargetMinutes]]/7</f>
        <v>38.432090077410287</v>
      </c>
      <c r="AY231" s="25">
        <f t="shared" si="3"/>
        <v>1</v>
      </c>
    </row>
  </sheetData>
  <mergeCells count="3">
    <mergeCell ref="A1:N1"/>
    <mergeCell ref="A29:C29"/>
    <mergeCell ref="A25:J27"/>
  </mergeCells>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 xmlns:x15="http://schemas.microsoft.com/office/spreadsheetml/2010/11/main" uri="{3A4CF648-6AED-40f4-86FF-DC5316D8AED3}">
      <x14:slicerList xmlns:x14="http://schemas.microsoft.com/office/spreadsheetml/2009/9/main">
        <x14:slicer r:id="rId5"/>
      </x14:slicerList>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75456-11BB-45F4-8715-BE0EB8F8DB85}">
  <dimension ref="A1:X250"/>
  <sheetViews>
    <sheetView workbookViewId="0"/>
  </sheetViews>
  <sheetFormatPr defaultRowHeight="15" x14ac:dyDescent="0.25"/>
  <cols>
    <col min="1" max="1" width="9.7109375" bestFit="1" customWidth="1"/>
    <col min="2" max="2" width="18" bestFit="1" customWidth="1"/>
    <col min="3" max="5" width="40.140625" bestFit="1" customWidth="1"/>
    <col min="6" max="6" width="14.140625" bestFit="1" customWidth="1"/>
    <col min="7" max="7" width="15" bestFit="1" customWidth="1"/>
    <col min="8" max="8" width="11.7109375" bestFit="1" customWidth="1"/>
    <col min="9" max="9" width="17" bestFit="1" customWidth="1"/>
    <col min="10" max="10" width="14.140625" bestFit="1" customWidth="1"/>
    <col min="11" max="11" width="12.42578125" bestFit="1" customWidth="1"/>
    <col min="12" max="12" width="20.140625" bestFit="1" customWidth="1"/>
    <col min="13" max="13" width="14.85546875" bestFit="1" customWidth="1"/>
    <col min="14" max="14" width="30.42578125" bestFit="1" customWidth="1"/>
    <col min="15" max="15" width="34.42578125" bestFit="1" customWidth="1"/>
    <col min="16" max="16" width="33" bestFit="1" customWidth="1"/>
    <col min="17" max="17" width="29.7109375" bestFit="1" customWidth="1"/>
    <col min="18" max="18" width="35.5703125" bestFit="1" customWidth="1"/>
    <col min="19" max="19" width="28.28515625" bestFit="1" customWidth="1"/>
    <col min="20" max="20" width="24.7109375" bestFit="1" customWidth="1"/>
    <col min="21" max="21" width="25.28515625" bestFit="1" customWidth="1"/>
    <col min="22" max="22" width="23.7109375" bestFit="1" customWidth="1"/>
    <col min="23" max="23" width="20.7109375" bestFit="1" customWidth="1"/>
    <col min="24" max="24" width="24.28515625" bestFit="1" customWidth="1"/>
    <col min="25" max="25" width="32.7109375" bestFit="1" customWidth="1"/>
    <col min="26" max="26" width="28" bestFit="1" customWidth="1"/>
    <col min="27" max="27" width="25.28515625" bestFit="1" customWidth="1"/>
    <col min="28" max="28" width="27.7109375" bestFit="1" customWidth="1"/>
    <col min="29" max="29" width="25" bestFit="1" customWidth="1"/>
    <col min="30" max="30" width="20.7109375" bestFit="1" customWidth="1"/>
    <col min="31" max="31" width="27.42578125" bestFit="1" customWidth="1"/>
    <col min="32" max="32" width="28" bestFit="1" customWidth="1"/>
    <col min="33" max="33" width="25.140625" bestFit="1" customWidth="1"/>
    <col min="34" max="34" width="20.5703125" bestFit="1" customWidth="1"/>
  </cols>
  <sheetData>
    <row r="1" spans="1:24" s="42" customFormat="1" ht="30" x14ac:dyDescent="0.25">
      <c r="A1" s="42" t="s">
        <v>522</v>
      </c>
      <c r="B1" s="42" t="s">
        <v>523</v>
      </c>
      <c r="C1" s="42" t="s">
        <v>3</v>
      </c>
      <c r="D1" s="42" t="s">
        <v>629</v>
      </c>
      <c r="E1" t="s">
        <v>675</v>
      </c>
      <c r="F1" t="s">
        <v>674</v>
      </c>
      <c r="G1" s="42" t="s">
        <v>510</v>
      </c>
      <c r="H1" t="s">
        <v>75</v>
      </c>
      <c r="I1" t="s">
        <v>691</v>
      </c>
      <c r="J1" s="42" t="s">
        <v>538</v>
      </c>
      <c r="K1" s="42" t="s">
        <v>76</v>
      </c>
      <c r="L1" t="s">
        <v>692</v>
      </c>
      <c r="M1" t="s">
        <v>693</v>
      </c>
      <c r="N1" s="42" t="s">
        <v>654</v>
      </c>
      <c r="O1" s="42" t="s">
        <v>655</v>
      </c>
      <c r="P1" s="42" t="s">
        <v>656</v>
      </c>
      <c r="Q1" s="42" t="s">
        <v>647</v>
      </c>
      <c r="R1" t="s">
        <v>823</v>
      </c>
      <c r="S1" s="42" t="s">
        <v>572</v>
      </c>
      <c r="T1" s="42" t="s">
        <v>546</v>
      </c>
      <c r="U1" s="42" t="s">
        <v>573</v>
      </c>
      <c r="V1" s="42" t="s">
        <v>659</v>
      </c>
      <c r="W1" s="42" t="s">
        <v>547</v>
      </c>
      <c r="X1" s="42" t="s">
        <v>651</v>
      </c>
    </row>
    <row r="2" spans="1:24" x14ac:dyDescent="0.25">
      <c r="A2" t="s">
        <v>54</v>
      </c>
      <c r="B2" t="s">
        <v>527</v>
      </c>
      <c r="C2" t="s">
        <v>945</v>
      </c>
      <c r="D2" t="s">
        <v>945</v>
      </c>
      <c r="E2" s="63" t="s">
        <v>945</v>
      </c>
      <c r="F2" s="63" t="s">
        <v>671</v>
      </c>
      <c r="G2">
        <v>1</v>
      </c>
      <c r="H2">
        <v>1</v>
      </c>
      <c r="I2">
        <v>1</v>
      </c>
      <c r="J2">
        <v>1</v>
      </c>
      <c r="K2" t="s">
        <v>99</v>
      </c>
      <c r="L2">
        <v>1</v>
      </c>
      <c r="M2" t="s">
        <v>699</v>
      </c>
      <c r="N2">
        <v>256.5</v>
      </c>
      <c r="O2">
        <v>256.5</v>
      </c>
      <c r="P2">
        <v>368.25</v>
      </c>
      <c r="Q2">
        <v>0.69653767820773904</v>
      </c>
      <c r="R2">
        <v>7.5097887266498103E-2</v>
      </c>
      <c r="S2">
        <v>17740.070000000011</v>
      </c>
      <c r="T2">
        <v>248360.98000000019</v>
      </c>
      <c r="U2">
        <v>12991.392317888911</v>
      </c>
      <c r="V2">
        <v>90851.110994983363</v>
      </c>
      <c r="W2">
        <v>180284.05830614257</v>
      </c>
      <c r="X2">
        <v>12877.432736153041</v>
      </c>
    </row>
    <row r="3" spans="1:24" x14ac:dyDescent="0.25">
      <c r="A3" t="s">
        <v>54</v>
      </c>
      <c r="B3" t="s">
        <v>527</v>
      </c>
      <c r="C3" t="s">
        <v>945</v>
      </c>
      <c r="D3" t="s">
        <v>945</v>
      </c>
      <c r="E3" s="63" t="s">
        <v>945</v>
      </c>
      <c r="F3" s="63" t="s">
        <v>671</v>
      </c>
      <c r="G3">
        <v>1</v>
      </c>
      <c r="H3">
        <v>1</v>
      </c>
      <c r="I3">
        <v>1</v>
      </c>
      <c r="J3">
        <v>2</v>
      </c>
      <c r="K3" t="s">
        <v>102</v>
      </c>
      <c r="L3">
        <v>2</v>
      </c>
      <c r="M3" t="s">
        <v>701</v>
      </c>
      <c r="N3">
        <v>267.25</v>
      </c>
      <c r="O3">
        <v>267.25</v>
      </c>
      <c r="P3">
        <v>361.15000000000003</v>
      </c>
      <c r="Q3">
        <v>0.73999723106742399</v>
      </c>
      <c r="R3">
        <v>7.3649971449547297E-2</v>
      </c>
      <c r="S3">
        <v>17740.070000000011</v>
      </c>
      <c r="T3">
        <v>248360.98000000019</v>
      </c>
      <c r="U3">
        <v>13535.865875071388</v>
      </c>
      <c r="V3">
        <v>90851.110994983363</v>
      </c>
      <c r="W3">
        <v>180284.05830614257</v>
      </c>
      <c r="X3">
        <v>12877.432736153041</v>
      </c>
    </row>
    <row r="4" spans="1:24" x14ac:dyDescent="0.25">
      <c r="A4" t="s">
        <v>54</v>
      </c>
      <c r="B4" t="s">
        <v>527</v>
      </c>
      <c r="C4" t="s">
        <v>945</v>
      </c>
      <c r="D4" t="s">
        <v>945</v>
      </c>
      <c r="E4" s="63" t="s">
        <v>945</v>
      </c>
      <c r="F4" s="63" t="s">
        <v>671</v>
      </c>
      <c r="G4">
        <v>1</v>
      </c>
      <c r="H4">
        <v>1</v>
      </c>
      <c r="I4">
        <v>1</v>
      </c>
      <c r="J4">
        <v>3</v>
      </c>
      <c r="K4" t="s">
        <v>103</v>
      </c>
      <c r="L4">
        <v>3</v>
      </c>
      <c r="M4" t="s">
        <v>703</v>
      </c>
      <c r="N4">
        <v>261.75</v>
      </c>
      <c r="O4">
        <v>261.75</v>
      </c>
      <c r="P4">
        <v>370.35</v>
      </c>
      <c r="Q4">
        <v>0.70676387201296098</v>
      </c>
      <c r="R4">
        <v>7.5526144057427205E-2</v>
      </c>
      <c r="S4">
        <v>17740.070000000011</v>
      </c>
      <c r="T4">
        <v>248360.98000000019</v>
      </c>
      <c r="U4">
        <v>13257.298008605936</v>
      </c>
      <c r="V4">
        <v>90851.110994983363</v>
      </c>
      <c r="W4">
        <v>180284.05830614257</v>
      </c>
      <c r="X4">
        <v>12877.432736153041</v>
      </c>
    </row>
    <row r="5" spans="1:24" x14ac:dyDescent="0.25">
      <c r="A5" t="s">
        <v>54</v>
      </c>
      <c r="B5" t="s">
        <v>527</v>
      </c>
      <c r="C5" t="s">
        <v>945</v>
      </c>
      <c r="D5" t="s">
        <v>945</v>
      </c>
      <c r="E5" s="63" t="s">
        <v>945</v>
      </c>
      <c r="F5" s="63" t="s">
        <v>671</v>
      </c>
      <c r="G5">
        <v>1</v>
      </c>
      <c r="H5">
        <v>1</v>
      </c>
      <c r="I5">
        <v>1</v>
      </c>
      <c r="J5">
        <v>4</v>
      </c>
      <c r="K5" t="s">
        <v>101</v>
      </c>
      <c r="L5">
        <v>4</v>
      </c>
      <c r="M5" t="s">
        <v>705</v>
      </c>
      <c r="N5">
        <v>255.25</v>
      </c>
      <c r="O5">
        <v>255.25</v>
      </c>
      <c r="P5">
        <v>356.05</v>
      </c>
      <c r="Q5">
        <v>0.7168936947058</v>
      </c>
      <c r="R5">
        <v>7.2609919243005194E-2</v>
      </c>
      <c r="S5">
        <v>17740.070000000011</v>
      </c>
      <c r="T5">
        <v>248360.98000000019</v>
      </c>
      <c r="U5">
        <v>12928.081439146765</v>
      </c>
      <c r="V5">
        <v>90851.110994983363</v>
      </c>
      <c r="W5">
        <v>180284.05830614257</v>
      </c>
      <c r="X5">
        <v>12877.432736153041</v>
      </c>
    </row>
    <row r="6" spans="1:24" x14ac:dyDescent="0.25">
      <c r="A6" t="s">
        <v>54</v>
      </c>
      <c r="B6" t="s">
        <v>527</v>
      </c>
      <c r="C6" t="s">
        <v>945</v>
      </c>
      <c r="D6" t="s">
        <v>945</v>
      </c>
      <c r="E6" s="63" t="s">
        <v>945</v>
      </c>
      <c r="F6" s="63" t="s">
        <v>671</v>
      </c>
      <c r="G6">
        <v>1</v>
      </c>
      <c r="H6">
        <v>1</v>
      </c>
      <c r="I6">
        <v>1</v>
      </c>
      <c r="J6">
        <v>5</v>
      </c>
      <c r="K6" t="s">
        <v>105</v>
      </c>
      <c r="L6">
        <v>5</v>
      </c>
      <c r="M6" t="s">
        <v>707</v>
      </c>
      <c r="N6">
        <v>248.5</v>
      </c>
      <c r="O6">
        <v>248.5</v>
      </c>
      <c r="P6">
        <v>357.1</v>
      </c>
      <c r="Q6">
        <v>0.69588350602072202</v>
      </c>
      <c r="R6">
        <v>7.2824047638469697E-2</v>
      </c>
      <c r="S6">
        <v>17740.070000000011</v>
      </c>
      <c r="T6">
        <v>248360.98000000019</v>
      </c>
      <c r="U6">
        <v>12586.20269393916</v>
      </c>
      <c r="V6">
        <v>90851.110994983363</v>
      </c>
      <c r="W6">
        <v>180284.05830614257</v>
      </c>
      <c r="X6">
        <v>12877.432736153041</v>
      </c>
    </row>
    <row r="7" spans="1:24" x14ac:dyDescent="0.25">
      <c r="A7" t="s">
        <v>54</v>
      </c>
      <c r="B7" t="s">
        <v>527</v>
      </c>
      <c r="C7" t="s">
        <v>945</v>
      </c>
      <c r="D7" t="s">
        <v>945</v>
      </c>
      <c r="E7" s="63" t="s">
        <v>945</v>
      </c>
      <c r="F7" s="63" t="s">
        <v>671</v>
      </c>
      <c r="G7">
        <v>1</v>
      </c>
      <c r="H7">
        <v>1</v>
      </c>
      <c r="I7">
        <v>1</v>
      </c>
      <c r="J7">
        <v>6</v>
      </c>
      <c r="K7" t="s">
        <v>113</v>
      </c>
      <c r="L7">
        <v>6</v>
      </c>
      <c r="M7" t="s">
        <v>709</v>
      </c>
      <c r="N7">
        <v>248.5</v>
      </c>
      <c r="O7">
        <v>248.5</v>
      </c>
      <c r="P7">
        <v>319</v>
      </c>
      <c r="Q7">
        <v>0.77899686520376199</v>
      </c>
      <c r="R7">
        <v>6.5054245860184406E-2</v>
      </c>
      <c r="S7">
        <v>17740.070000000011</v>
      </c>
      <c r="T7">
        <v>248360.98000000019</v>
      </c>
      <c r="U7">
        <v>12586.202693939162</v>
      </c>
      <c r="V7">
        <v>90851.110994983363</v>
      </c>
      <c r="W7">
        <v>180284.05830614257</v>
      </c>
      <c r="X7">
        <v>12877.432736153041</v>
      </c>
    </row>
    <row r="8" spans="1:24" x14ac:dyDescent="0.25">
      <c r="A8" t="s">
        <v>54</v>
      </c>
      <c r="B8" t="s">
        <v>527</v>
      </c>
      <c r="C8" t="s">
        <v>945</v>
      </c>
      <c r="D8" t="s">
        <v>945</v>
      </c>
      <c r="E8" s="63" t="s">
        <v>945</v>
      </c>
      <c r="F8" s="63" t="s">
        <v>671</v>
      </c>
      <c r="G8">
        <v>1</v>
      </c>
      <c r="H8">
        <v>1</v>
      </c>
      <c r="I8">
        <v>1</v>
      </c>
      <c r="J8">
        <v>7</v>
      </c>
      <c r="K8" t="s">
        <v>114</v>
      </c>
      <c r="L8">
        <v>7</v>
      </c>
      <c r="M8" t="s">
        <v>711</v>
      </c>
      <c r="N8">
        <v>256</v>
      </c>
      <c r="O8">
        <v>256</v>
      </c>
      <c r="P8">
        <v>326.5</v>
      </c>
      <c r="Q8">
        <v>0.78407350689127098</v>
      </c>
      <c r="R8">
        <v>6.6583734399216901E-2</v>
      </c>
      <c r="S8">
        <v>17740.070000000011</v>
      </c>
      <c r="T8">
        <v>248360.98000000019</v>
      </c>
      <c r="U8">
        <v>12966.067966392051</v>
      </c>
      <c r="V8">
        <v>90851.110994983363</v>
      </c>
      <c r="W8">
        <v>180284.05830614257</v>
      </c>
      <c r="X8">
        <v>12877.432736153041</v>
      </c>
    </row>
    <row r="9" spans="1:24" x14ac:dyDescent="0.25">
      <c r="A9" t="s">
        <v>54</v>
      </c>
      <c r="B9" t="s">
        <v>527</v>
      </c>
      <c r="C9" t="s">
        <v>946</v>
      </c>
      <c r="D9" t="s">
        <v>946</v>
      </c>
      <c r="E9" s="63" t="s">
        <v>946</v>
      </c>
      <c r="F9" s="63" t="s">
        <v>671</v>
      </c>
      <c r="G9">
        <v>0.95</v>
      </c>
      <c r="H9">
        <v>1</v>
      </c>
      <c r="I9">
        <v>1</v>
      </c>
      <c r="J9">
        <v>1</v>
      </c>
      <c r="K9" t="s">
        <v>99</v>
      </c>
      <c r="L9">
        <v>1</v>
      </c>
      <c r="M9" t="s">
        <v>699</v>
      </c>
      <c r="N9">
        <v>8.5</v>
      </c>
      <c r="O9">
        <v>8.0749999999999993</v>
      </c>
      <c r="P9">
        <v>368.25</v>
      </c>
      <c r="Q9">
        <v>2.1928038017650999E-2</v>
      </c>
      <c r="R9">
        <v>7.5097887266498103E-2</v>
      </c>
      <c r="S9">
        <v>17740.070000000011</v>
      </c>
      <c r="T9">
        <v>248360.98000000019</v>
      </c>
      <c r="U9">
        <v>408.98827667428054</v>
      </c>
      <c r="V9">
        <v>1948.7088476833369</v>
      </c>
      <c r="W9">
        <v>3897.4176953666738</v>
      </c>
      <c r="X9">
        <v>278.38697824047671</v>
      </c>
    </row>
    <row r="10" spans="1:24" x14ac:dyDescent="0.25">
      <c r="A10" t="s">
        <v>54</v>
      </c>
      <c r="B10" t="s">
        <v>527</v>
      </c>
      <c r="C10" t="s">
        <v>946</v>
      </c>
      <c r="D10" t="s">
        <v>946</v>
      </c>
      <c r="E10" s="63" t="s">
        <v>946</v>
      </c>
      <c r="F10" s="63" t="s">
        <v>671</v>
      </c>
      <c r="G10">
        <v>0.95</v>
      </c>
      <c r="H10">
        <v>1</v>
      </c>
      <c r="I10">
        <v>1</v>
      </c>
      <c r="J10">
        <v>2</v>
      </c>
      <c r="K10" t="s">
        <v>102</v>
      </c>
      <c r="L10">
        <v>2</v>
      </c>
      <c r="M10" t="s">
        <v>701</v>
      </c>
      <c r="N10">
        <v>8</v>
      </c>
      <c r="O10">
        <v>7.6</v>
      </c>
      <c r="P10">
        <v>361.15000000000003</v>
      </c>
      <c r="Q10">
        <v>2.1043887581337399E-2</v>
      </c>
      <c r="R10">
        <v>7.3649971449547297E-2</v>
      </c>
      <c r="S10">
        <v>17740.070000000011</v>
      </c>
      <c r="T10">
        <v>248360.98000000019</v>
      </c>
      <c r="U10">
        <v>384.93014275226398</v>
      </c>
      <c r="V10">
        <v>1948.7088476833369</v>
      </c>
      <c r="W10">
        <v>3897.4176953666738</v>
      </c>
      <c r="X10">
        <v>278.38697824047671</v>
      </c>
    </row>
    <row r="11" spans="1:24" x14ac:dyDescent="0.25">
      <c r="A11" t="s">
        <v>54</v>
      </c>
      <c r="B11" t="s">
        <v>527</v>
      </c>
      <c r="C11" t="s">
        <v>946</v>
      </c>
      <c r="D11" t="s">
        <v>946</v>
      </c>
      <c r="E11" s="63" t="s">
        <v>946</v>
      </c>
      <c r="F11" s="63" t="s">
        <v>671</v>
      </c>
      <c r="G11">
        <v>0.95</v>
      </c>
      <c r="H11">
        <v>1</v>
      </c>
      <c r="I11">
        <v>1</v>
      </c>
      <c r="J11">
        <v>3</v>
      </c>
      <c r="K11" t="s">
        <v>103</v>
      </c>
      <c r="L11">
        <v>3</v>
      </c>
      <c r="M11" t="s">
        <v>703</v>
      </c>
      <c r="N11">
        <v>8</v>
      </c>
      <c r="O11">
        <v>7.6</v>
      </c>
      <c r="P11">
        <v>370.35</v>
      </c>
      <c r="Q11">
        <v>2.05211286620764E-2</v>
      </c>
      <c r="R11">
        <v>7.5526144057427205E-2</v>
      </c>
      <c r="S11">
        <v>17740.070000000011</v>
      </c>
      <c r="T11">
        <v>248360.98000000019</v>
      </c>
      <c r="U11">
        <v>384.93014275226403</v>
      </c>
      <c r="V11">
        <v>1948.7088476833369</v>
      </c>
      <c r="W11">
        <v>3897.4176953666738</v>
      </c>
      <c r="X11">
        <v>278.38697824047671</v>
      </c>
    </row>
    <row r="12" spans="1:24" x14ac:dyDescent="0.25">
      <c r="A12" t="s">
        <v>54</v>
      </c>
      <c r="B12" t="s">
        <v>527</v>
      </c>
      <c r="C12" t="s">
        <v>946</v>
      </c>
      <c r="D12" t="s">
        <v>946</v>
      </c>
      <c r="E12" s="63" t="s">
        <v>946</v>
      </c>
      <c r="F12" s="63" t="s">
        <v>671</v>
      </c>
      <c r="G12">
        <v>0.95</v>
      </c>
      <c r="H12">
        <v>1</v>
      </c>
      <c r="I12">
        <v>1</v>
      </c>
      <c r="J12">
        <v>4</v>
      </c>
      <c r="K12" t="s">
        <v>101</v>
      </c>
      <c r="L12">
        <v>4</v>
      </c>
      <c r="M12" t="s">
        <v>705</v>
      </c>
      <c r="N12">
        <v>8</v>
      </c>
      <c r="O12">
        <v>7.6</v>
      </c>
      <c r="P12">
        <v>356.05</v>
      </c>
      <c r="Q12">
        <v>2.13453166690072E-2</v>
      </c>
      <c r="R12">
        <v>7.2609919243005194E-2</v>
      </c>
      <c r="S12">
        <v>17740.070000000011</v>
      </c>
      <c r="T12">
        <v>248360.98000000019</v>
      </c>
      <c r="U12">
        <v>384.93014275226409</v>
      </c>
      <c r="V12">
        <v>1948.7088476833369</v>
      </c>
      <c r="W12">
        <v>3897.4176953666738</v>
      </c>
      <c r="X12">
        <v>278.38697824047671</v>
      </c>
    </row>
    <row r="13" spans="1:24" x14ac:dyDescent="0.25">
      <c r="A13" t="s">
        <v>54</v>
      </c>
      <c r="B13" t="s">
        <v>527</v>
      </c>
      <c r="C13" t="s">
        <v>946</v>
      </c>
      <c r="D13" t="s">
        <v>946</v>
      </c>
      <c r="E13" s="63" t="s">
        <v>946</v>
      </c>
      <c r="F13" s="63" t="s">
        <v>671</v>
      </c>
      <c r="G13">
        <v>0.95</v>
      </c>
      <c r="H13">
        <v>1</v>
      </c>
      <c r="I13">
        <v>1</v>
      </c>
      <c r="J13">
        <v>5</v>
      </c>
      <c r="K13" t="s">
        <v>105</v>
      </c>
      <c r="L13">
        <v>5</v>
      </c>
      <c r="M13" t="s">
        <v>707</v>
      </c>
      <c r="N13">
        <v>8</v>
      </c>
      <c r="O13">
        <v>7.6</v>
      </c>
      <c r="P13">
        <v>357.1</v>
      </c>
      <c r="Q13">
        <v>2.1282553906468799E-2</v>
      </c>
      <c r="R13">
        <v>7.2824047638469697E-2</v>
      </c>
      <c r="S13">
        <v>17740.070000000011</v>
      </c>
      <c r="T13">
        <v>248360.98000000019</v>
      </c>
      <c r="U13">
        <v>384.93014275226403</v>
      </c>
      <c r="V13">
        <v>1948.7088476833369</v>
      </c>
      <c r="W13">
        <v>3897.4176953666738</v>
      </c>
      <c r="X13">
        <v>278.38697824047671</v>
      </c>
    </row>
    <row r="14" spans="1:24" x14ac:dyDescent="0.25">
      <c r="A14" t="s">
        <v>54</v>
      </c>
      <c r="B14" t="s">
        <v>527</v>
      </c>
      <c r="C14" t="s">
        <v>947</v>
      </c>
      <c r="D14" t="s">
        <v>947</v>
      </c>
      <c r="E14" s="63" t="s">
        <v>947</v>
      </c>
      <c r="F14" s="63" t="s">
        <v>671</v>
      </c>
      <c r="G14">
        <v>1</v>
      </c>
      <c r="H14">
        <v>1</v>
      </c>
      <c r="I14">
        <v>1</v>
      </c>
      <c r="J14">
        <v>1</v>
      </c>
      <c r="K14" t="s">
        <v>99</v>
      </c>
      <c r="L14">
        <v>1</v>
      </c>
      <c r="M14" t="s">
        <v>699</v>
      </c>
      <c r="N14">
        <v>8.5</v>
      </c>
      <c r="O14">
        <v>8.5</v>
      </c>
      <c r="P14">
        <v>368.25</v>
      </c>
      <c r="Q14">
        <v>2.3082145281737999E-2</v>
      </c>
      <c r="R14">
        <v>7.5097887266498103E-2</v>
      </c>
      <c r="S14">
        <v>17740.070000000011</v>
      </c>
      <c r="T14">
        <v>248360.98000000019</v>
      </c>
      <c r="U14">
        <v>430.51397544661114</v>
      </c>
      <c r="V14">
        <v>1646.082847295866</v>
      </c>
      <c r="W14">
        <v>4102.5449424912358</v>
      </c>
      <c r="X14">
        <v>293.03892446365973</v>
      </c>
    </row>
    <row r="15" spans="1:24" x14ac:dyDescent="0.25">
      <c r="A15" t="s">
        <v>54</v>
      </c>
      <c r="B15" t="s">
        <v>527</v>
      </c>
      <c r="C15" t="s">
        <v>947</v>
      </c>
      <c r="D15" t="s">
        <v>947</v>
      </c>
      <c r="E15" s="63" t="s">
        <v>947</v>
      </c>
      <c r="F15" s="63" t="s">
        <v>671</v>
      </c>
      <c r="G15">
        <v>1</v>
      </c>
      <c r="H15">
        <v>1</v>
      </c>
      <c r="I15">
        <v>1</v>
      </c>
      <c r="J15">
        <v>3</v>
      </c>
      <c r="K15" t="s">
        <v>103</v>
      </c>
      <c r="L15">
        <v>3</v>
      </c>
      <c r="M15" t="s">
        <v>703</v>
      </c>
      <c r="N15">
        <v>8</v>
      </c>
      <c r="O15">
        <v>8</v>
      </c>
      <c r="P15">
        <v>370.35</v>
      </c>
      <c r="Q15">
        <v>2.1601188065343599E-2</v>
      </c>
      <c r="R15">
        <v>7.5526144057427205E-2</v>
      </c>
      <c r="S15">
        <v>17740.070000000011</v>
      </c>
      <c r="T15">
        <v>248360.98000000019</v>
      </c>
      <c r="U15">
        <v>405.18962394975165</v>
      </c>
      <c r="V15">
        <v>1646.082847295866</v>
      </c>
      <c r="W15">
        <v>4102.5449424912358</v>
      </c>
      <c r="X15">
        <v>293.03892446365973</v>
      </c>
    </row>
    <row r="16" spans="1:24" x14ac:dyDescent="0.25">
      <c r="A16" t="s">
        <v>54</v>
      </c>
      <c r="B16" t="s">
        <v>527</v>
      </c>
      <c r="C16" t="s">
        <v>947</v>
      </c>
      <c r="D16" t="s">
        <v>947</v>
      </c>
      <c r="E16" s="63" t="s">
        <v>947</v>
      </c>
      <c r="F16" s="63" t="s">
        <v>671</v>
      </c>
      <c r="G16">
        <v>1</v>
      </c>
      <c r="H16">
        <v>1</v>
      </c>
      <c r="I16">
        <v>1</v>
      </c>
      <c r="J16">
        <v>4</v>
      </c>
      <c r="K16" t="s">
        <v>101</v>
      </c>
      <c r="L16">
        <v>4</v>
      </c>
      <c r="M16" t="s">
        <v>705</v>
      </c>
      <c r="N16">
        <v>8</v>
      </c>
      <c r="O16">
        <v>8</v>
      </c>
      <c r="P16">
        <v>356.05</v>
      </c>
      <c r="Q16">
        <v>2.2468754388428599E-2</v>
      </c>
      <c r="R16">
        <v>7.2609919243005194E-2</v>
      </c>
      <c r="S16">
        <v>17740.070000000011</v>
      </c>
      <c r="T16">
        <v>248360.98000000019</v>
      </c>
      <c r="U16">
        <v>405.18962394975171</v>
      </c>
      <c r="V16">
        <v>1646.082847295866</v>
      </c>
      <c r="W16">
        <v>4102.5449424912358</v>
      </c>
      <c r="X16">
        <v>293.03892446365973</v>
      </c>
    </row>
    <row r="17" spans="1:24" x14ac:dyDescent="0.25">
      <c r="A17" t="s">
        <v>54</v>
      </c>
      <c r="B17" t="s">
        <v>527</v>
      </c>
      <c r="C17" t="s">
        <v>947</v>
      </c>
      <c r="D17" t="s">
        <v>947</v>
      </c>
      <c r="E17" s="63" t="s">
        <v>947</v>
      </c>
      <c r="F17" s="63" t="s">
        <v>671</v>
      </c>
      <c r="G17">
        <v>1</v>
      </c>
      <c r="H17">
        <v>1</v>
      </c>
      <c r="I17">
        <v>1</v>
      </c>
      <c r="J17">
        <v>5</v>
      </c>
      <c r="K17" t="s">
        <v>105</v>
      </c>
      <c r="L17">
        <v>5</v>
      </c>
      <c r="M17" t="s">
        <v>707</v>
      </c>
      <c r="N17">
        <v>8</v>
      </c>
      <c r="O17">
        <v>8</v>
      </c>
      <c r="P17">
        <v>357.1</v>
      </c>
      <c r="Q17">
        <v>2.2402688322598702E-2</v>
      </c>
      <c r="R17">
        <v>7.2824047638469697E-2</v>
      </c>
      <c r="S17">
        <v>17740.070000000011</v>
      </c>
      <c r="T17">
        <v>248360.98000000019</v>
      </c>
      <c r="U17">
        <v>405.18962394975165</v>
      </c>
      <c r="V17">
        <v>1646.082847295866</v>
      </c>
      <c r="W17">
        <v>4102.5449424912358</v>
      </c>
      <c r="X17">
        <v>293.03892446365973</v>
      </c>
    </row>
    <row r="18" spans="1:24" x14ac:dyDescent="0.25">
      <c r="A18" t="s">
        <v>54</v>
      </c>
      <c r="B18" t="s">
        <v>527</v>
      </c>
      <c r="C18" t="s">
        <v>948</v>
      </c>
      <c r="D18" t="s">
        <v>948</v>
      </c>
      <c r="E18" s="63" t="s">
        <v>948</v>
      </c>
      <c r="F18" s="63" t="s">
        <v>671</v>
      </c>
      <c r="G18">
        <v>1</v>
      </c>
      <c r="H18">
        <v>1</v>
      </c>
      <c r="I18">
        <v>1</v>
      </c>
      <c r="J18">
        <v>1</v>
      </c>
      <c r="K18" t="s">
        <v>99</v>
      </c>
      <c r="L18">
        <v>1</v>
      </c>
      <c r="M18" t="s">
        <v>699</v>
      </c>
      <c r="N18">
        <v>66</v>
      </c>
      <c r="O18">
        <v>66</v>
      </c>
      <c r="P18">
        <v>368.25</v>
      </c>
      <c r="Q18">
        <v>0.179226069246436</v>
      </c>
      <c r="R18">
        <v>7.5097887266498103E-2</v>
      </c>
      <c r="S18">
        <v>17740.070000000011</v>
      </c>
      <c r="T18">
        <v>248360.98000000019</v>
      </c>
      <c r="U18">
        <v>3342.8143975854509</v>
      </c>
      <c r="V18">
        <v>23425.025134595016</v>
      </c>
      <c r="W18">
        <v>46850.050269190018</v>
      </c>
      <c r="X18">
        <v>3346.4321620850014</v>
      </c>
    </row>
    <row r="19" spans="1:24" x14ac:dyDescent="0.25">
      <c r="A19" t="s">
        <v>54</v>
      </c>
      <c r="B19" t="s">
        <v>527</v>
      </c>
      <c r="C19" t="s">
        <v>948</v>
      </c>
      <c r="D19" t="s">
        <v>948</v>
      </c>
      <c r="E19" s="63" t="s">
        <v>948</v>
      </c>
      <c r="F19" s="63" t="s">
        <v>671</v>
      </c>
      <c r="G19">
        <v>1</v>
      </c>
      <c r="H19">
        <v>1</v>
      </c>
      <c r="I19">
        <v>1</v>
      </c>
      <c r="J19">
        <v>2</v>
      </c>
      <c r="K19" t="s">
        <v>102</v>
      </c>
      <c r="L19">
        <v>2</v>
      </c>
      <c r="M19" t="s">
        <v>701</v>
      </c>
      <c r="N19">
        <v>66.5</v>
      </c>
      <c r="O19">
        <v>66.5</v>
      </c>
      <c r="P19">
        <v>361.15000000000003</v>
      </c>
      <c r="Q19">
        <v>0.18413401633670201</v>
      </c>
      <c r="R19">
        <v>7.3649971449547297E-2</v>
      </c>
      <c r="S19">
        <v>17740.070000000011</v>
      </c>
      <c r="T19">
        <v>248360.98000000019</v>
      </c>
      <c r="U19">
        <v>3368.1387490823099</v>
      </c>
      <c r="V19">
        <v>23425.025134595016</v>
      </c>
      <c r="W19">
        <v>46850.050269190018</v>
      </c>
      <c r="X19">
        <v>3346.4321620850014</v>
      </c>
    </row>
    <row r="20" spans="1:24" x14ac:dyDescent="0.25">
      <c r="A20" t="s">
        <v>54</v>
      </c>
      <c r="B20" t="s">
        <v>527</v>
      </c>
      <c r="C20" t="s">
        <v>948</v>
      </c>
      <c r="D20" t="s">
        <v>948</v>
      </c>
      <c r="E20" s="63" t="s">
        <v>948</v>
      </c>
      <c r="F20" s="63" t="s">
        <v>671</v>
      </c>
      <c r="G20">
        <v>1</v>
      </c>
      <c r="H20">
        <v>1</v>
      </c>
      <c r="I20">
        <v>1</v>
      </c>
      <c r="J20">
        <v>3</v>
      </c>
      <c r="K20" t="s">
        <v>103</v>
      </c>
      <c r="L20">
        <v>3</v>
      </c>
      <c r="M20" t="s">
        <v>703</v>
      </c>
      <c r="N20">
        <v>66</v>
      </c>
      <c r="O20">
        <v>66</v>
      </c>
      <c r="P20">
        <v>370.35</v>
      </c>
      <c r="Q20">
        <v>0.178209801539085</v>
      </c>
      <c r="R20">
        <v>7.5526144057427205E-2</v>
      </c>
      <c r="S20">
        <v>17740.070000000011</v>
      </c>
      <c r="T20">
        <v>248360.98000000019</v>
      </c>
      <c r="U20">
        <v>3342.8143975854509</v>
      </c>
      <c r="V20">
        <v>23425.025134595016</v>
      </c>
      <c r="W20">
        <v>46850.050269190018</v>
      </c>
      <c r="X20">
        <v>3346.4321620850014</v>
      </c>
    </row>
    <row r="21" spans="1:24" x14ac:dyDescent="0.25">
      <c r="A21" t="s">
        <v>54</v>
      </c>
      <c r="B21" t="s">
        <v>527</v>
      </c>
      <c r="C21" t="s">
        <v>948</v>
      </c>
      <c r="D21" t="s">
        <v>948</v>
      </c>
      <c r="E21" s="63" t="s">
        <v>948</v>
      </c>
      <c r="F21" s="63" t="s">
        <v>671</v>
      </c>
      <c r="G21">
        <v>1</v>
      </c>
      <c r="H21">
        <v>1</v>
      </c>
      <c r="I21">
        <v>1</v>
      </c>
      <c r="J21">
        <v>4</v>
      </c>
      <c r="K21" t="s">
        <v>101</v>
      </c>
      <c r="L21">
        <v>4</v>
      </c>
      <c r="M21" t="s">
        <v>705</v>
      </c>
      <c r="N21">
        <v>66</v>
      </c>
      <c r="O21">
        <v>66</v>
      </c>
      <c r="P21">
        <v>356.05</v>
      </c>
      <c r="Q21">
        <v>0.18536722370453601</v>
      </c>
      <c r="R21">
        <v>7.2609919243005194E-2</v>
      </c>
      <c r="S21">
        <v>17740.070000000011</v>
      </c>
      <c r="T21">
        <v>248360.98000000019</v>
      </c>
      <c r="U21">
        <v>3342.8143975854514</v>
      </c>
      <c r="V21">
        <v>23425.025134595016</v>
      </c>
      <c r="W21">
        <v>46850.050269190018</v>
      </c>
      <c r="X21">
        <v>3346.4321620850014</v>
      </c>
    </row>
    <row r="22" spans="1:24" x14ac:dyDescent="0.25">
      <c r="A22" t="s">
        <v>54</v>
      </c>
      <c r="B22" t="s">
        <v>527</v>
      </c>
      <c r="C22" t="s">
        <v>948</v>
      </c>
      <c r="D22" t="s">
        <v>948</v>
      </c>
      <c r="E22" s="63" t="s">
        <v>948</v>
      </c>
      <c r="F22" s="63" t="s">
        <v>671</v>
      </c>
      <c r="G22">
        <v>1</v>
      </c>
      <c r="H22">
        <v>1</v>
      </c>
      <c r="I22">
        <v>1</v>
      </c>
      <c r="J22">
        <v>5</v>
      </c>
      <c r="K22" t="s">
        <v>105</v>
      </c>
      <c r="L22">
        <v>5</v>
      </c>
      <c r="M22" t="s">
        <v>707</v>
      </c>
      <c r="N22">
        <v>66</v>
      </c>
      <c r="O22">
        <v>66</v>
      </c>
      <c r="P22">
        <v>357.1</v>
      </c>
      <c r="Q22">
        <v>0.18482217866143899</v>
      </c>
      <c r="R22">
        <v>7.2824047638469697E-2</v>
      </c>
      <c r="S22">
        <v>17740.070000000011</v>
      </c>
      <c r="T22">
        <v>248360.98000000019</v>
      </c>
      <c r="U22">
        <v>3342.8143975854505</v>
      </c>
      <c r="V22">
        <v>23425.025134595016</v>
      </c>
      <c r="W22">
        <v>46850.050269190018</v>
      </c>
      <c r="X22">
        <v>3346.4321620850014</v>
      </c>
    </row>
    <row r="23" spans="1:24" x14ac:dyDescent="0.25">
      <c r="A23" t="s">
        <v>54</v>
      </c>
      <c r="B23" t="s">
        <v>527</v>
      </c>
      <c r="C23" t="s">
        <v>948</v>
      </c>
      <c r="D23" t="s">
        <v>948</v>
      </c>
      <c r="E23" s="63" t="s">
        <v>948</v>
      </c>
      <c r="F23" s="63" t="s">
        <v>671</v>
      </c>
      <c r="G23">
        <v>1</v>
      </c>
      <c r="H23">
        <v>1</v>
      </c>
      <c r="I23">
        <v>1</v>
      </c>
      <c r="J23">
        <v>6</v>
      </c>
      <c r="K23" t="s">
        <v>113</v>
      </c>
      <c r="L23">
        <v>6</v>
      </c>
      <c r="M23" t="s">
        <v>709</v>
      </c>
      <c r="N23">
        <v>66</v>
      </c>
      <c r="O23">
        <v>66</v>
      </c>
      <c r="P23">
        <v>319</v>
      </c>
      <c r="Q23">
        <v>0.20689655172413801</v>
      </c>
      <c r="R23">
        <v>6.5054245860184406E-2</v>
      </c>
      <c r="S23">
        <v>17740.070000000011</v>
      </c>
      <c r="T23">
        <v>248360.98000000019</v>
      </c>
      <c r="U23">
        <v>3342.8143975854514</v>
      </c>
      <c r="V23">
        <v>23425.025134595016</v>
      </c>
      <c r="W23">
        <v>46850.050269190018</v>
      </c>
      <c r="X23">
        <v>3346.4321620850014</v>
      </c>
    </row>
    <row r="24" spans="1:24" x14ac:dyDescent="0.25">
      <c r="A24" t="s">
        <v>54</v>
      </c>
      <c r="B24" t="s">
        <v>527</v>
      </c>
      <c r="C24" t="s">
        <v>948</v>
      </c>
      <c r="D24" t="s">
        <v>948</v>
      </c>
      <c r="E24" s="63" t="s">
        <v>948</v>
      </c>
      <c r="F24" s="63" t="s">
        <v>671</v>
      </c>
      <c r="G24">
        <v>1</v>
      </c>
      <c r="H24">
        <v>1</v>
      </c>
      <c r="I24">
        <v>1</v>
      </c>
      <c r="J24">
        <v>7</v>
      </c>
      <c r="K24" t="s">
        <v>114</v>
      </c>
      <c r="L24">
        <v>7</v>
      </c>
      <c r="M24" t="s">
        <v>711</v>
      </c>
      <c r="N24">
        <v>66</v>
      </c>
      <c r="O24">
        <v>66</v>
      </c>
      <c r="P24">
        <v>326.5</v>
      </c>
      <c r="Q24">
        <v>0.202143950995406</v>
      </c>
      <c r="R24">
        <v>6.6583734399216901E-2</v>
      </c>
      <c r="S24">
        <v>17740.070000000011</v>
      </c>
      <c r="T24">
        <v>248360.98000000019</v>
      </c>
      <c r="U24">
        <v>3342.8143975854505</v>
      </c>
      <c r="V24">
        <v>23425.025134595016</v>
      </c>
      <c r="W24">
        <v>46850.050269190018</v>
      </c>
      <c r="X24">
        <v>3346.4321620850014</v>
      </c>
    </row>
    <row r="25" spans="1:24" x14ac:dyDescent="0.25">
      <c r="A25" t="s">
        <v>54</v>
      </c>
      <c r="B25" t="s">
        <v>527</v>
      </c>
      <c r="C25" t="s">
        <v>945</v>
      </c>
      <c r="D25" t="s">
        <v>945</v>
      </c>
      <c r="E25" s="63" t="s">
        <v>945</v>
      </c>
      <c r="F25" s="63" t="s">
        <v>671</v>
      </c>
      <c r="G25">
        <v>1</v>
      </c>
      <c r="H25">
        <v>2</v>
      </c>
      <c r="I25">
        <v>2</v>
      </c>
      <c r="J25">
        <v>1</v>
      </c>
      <c r="K25" t="s">
        <v>99</v>
      </c>
      <c r="L25">
        <v>8</v>
      </c>
      <c r="M25" t="s">
        <v>713</v>
      </c>
      <c r="N25">
        <v>256.5</v>
      </c>
      <c r="O25">
        <v>256.5</v>
      </c>
      <c r="P25">
        <v>367.65</v>
      </c>
      <c r="Q25">
        <v>0.69767441860465096</v>
      </c>
      <c r="R25">
        <v>7.4975528183375495E-2</v>
      </c>
      <c r="S25">
        <v>17740.070000000011</v>
      </c>
      <c r="T25">
        <v>248360.98000000019</v>
      </c>
      <c r="U25">
        <v>12991.392317888911</v>
      </c>
      <c r="V25">
        <v>89432.947311159238</v>
      </c>
      <c r="W25">
        <v>180284.05830614257</v>
      </c>
      <c r="X25">
        <v>12877.432736153041</v>
      </c>
    </row>
    <row r="26" spans="1:24" x14ac:dyDescent="0.25">
      <c r="A26" t="s">
        <v>54</v>
      </c>
      <c r="B26" t="s">
        <v>527</v>
      </c>
      <c r="C26" t="s">
        <v>945</v>
      </c>
      <c r="D26" t="s">
        <v>945</v>
      </c>
      <c r="E26" s="63" t="s">
        <v>945</v>
      </c>
      <c r="F26" s="63" t="s">
        <v>671</v>
      </c>
      <c r="G26">
        <v>1</v>
      </c>
      <c r="H26">
        <v>2</v>
      </c>
      <c r="I26">
        <v>2</v>
      </c>
      <c r="J26">
        <v>2</v>
      </c>
      <c r="K26" t="s">
        <v>102</v>
      </c>
      <c r="L26">
        <v>9</v>
      </c>
      <c r="M26" t="s">
        <v>715</v>
      </c>
      <c r="N26">
        <v>255.25</v>
      </c>
      <c r="O26">
        <v>255.25</v>
      </c>
      <c r="P26">
        <v>356.05</v>
      </c>
      <c r="Q26">
        <v>0.7168936947058</v>
      </c>
      <c r="R26">
        <v>7.2609919243005194E-2</v>
      </c>
      <c r="S26">
        <v>17740.070000000011</v>
      </c>
      <c r="T26">
        <v>248360.98000000019</v>
      </c>
      <c r="U26">
        <v>12928.081439146765</v>
      </c>
      <c r="V26">
        <v>89432.947311159238</v>
      </c>
      <c r="W26">
        <v>180284.05830614257</v>
      </c>
      <c r="X26">
        <v>12877.432736153041</v>
      </c>
    </row>
    <row r="27" spans="1:24" x14ac:dyDescent="0.25">
      <c r="A27" t="s">
        <v>54</v>
      </c>
      <c r="B27" t="s">
        <v>527</v>
      </c>
      <c r="C27" t="s">
        <v>945</v>
      </c>
      <c r="D27" t="s">
        <v>945</v>
      </c>
      <c r="E27" s="63" t="s">
        <v>945</v>
      </c>
      <c r="F27" s="63" t="s">
        <v>671</v>
      </c>
      <c r="G27">
        <v>1</v>
      </c>
      <c r="H27">
        <v>2</v>
      </c>
      <c r="I27">
        <v>2</v>
      </c>
      <c r="J27">
        <v>3</v>
      </c>
      <c r="K27" t="s">
        <v>103</v>
      </c>
      <c r="L27">
        <v>10</v>
      </c>
      <c r="M27" t="s">
        <v>717</v>
      </c>
      <c r="N27">
        <v>261.75</v>
      </c>
      <c r="O27">
        <v>261.75</v>
      </c>
      <c r="P27">
        <v>362.35</v>
      </c>
      <c r="Q27">
        <v>0.722367876362633</v>
      </c>
      <c r="R27">
        <v>7.38946896157925E-2</v>
      </c>
      <c r="S27">
        <v>17740.070000000011</v>
      </c>
      <c r="T27">
        <v>248360.98000000019</v>
      </c>
      <c r="U27">
        <v>13257.298008605934</v>
      </c>
      <c r="V27">
        <v>89432.947311159238</v>
      </c>
      <c r="W27">
        <v>180284.05830614257</v>
      </c>
      <c r="X27">
        <v>12877.432736153041</v>
      </c>
    </row>
    <row r="28" spans="1:24" x14ac:dyDescent="0.25">
      <c r="A28" t="s">
        <v>54</v>
      </c>
      <c r="B28" t="s">
        <v>527</v>
      </c>
      <c r="C28" t="s">
        <v>945</v>
      </c>
      <c r="D28" t="s">
        <v>945</v>
      </c>
      <c r="E28" s="63" t="s">
        <v>945</v>
      </c>
      <c r="F28" s="63" t="s">
        <v>671</v>
      </c>
      <c r="G28">
        <v>1</v>
      </c>
      <c r="H28">
        <v>2</v>
      </c>
      <c r="I28">
        <v>2</v>
      </c>
      <c r="J28">
        <v>4</v>
      </c>
      <c r="K28" t="s">
        <v>101</v>
      </c>
      <c r="L28">
        <v>11</v>
      </c>
      <c r="M28" t="s">
        <v>719</v>
      </c>
      <c r="N28">
        <v>247.25</v>
      </c>
      <c r="O28">
        <v>247.25</v>
      </c>
      <c r="P28">
        <v>348.05</v>
      </c>
      <c r="Q28">
        <v>0.71038643873006801</v>
      </c>
      <c r="R28">
        <v>7.0978464801370406E-2</v>
      </c>
      <c r="S28">
        <v>17740.070000000011</v>
      </c>
      <c r="T28">
        <v>248360.98000000019</v>
      </c>
      <c r="U28">
        <v>12522.89181519701</v>
      </c>
      <c r="V28">
        <v>89432.947311159238</v>
      </c>
      <c r="W28">
        <v>180284.05830614257</v>
      </c>
      <c r="X28">
        <v>12877.432736153041</v>
      </c>
    </row>
    <row r="29" spans="1:24" x14ac:dyDescent="0.25">
      <c r="A29" t="s">
        <v>54</v>
      </c>
      <c r="B29" t="s">
        <v>527</v>
      </c>
      <c r="C29" t="s">
        <v>945</v>
      </c>
      <c r="D29" t="s">
        <v>945</v>
      </c>
      <c r="E29" s="63" t="s">
        <v>945</v>
      </c>
      <c r="F29" s="63" t="s">
        <v>671</v>
      </c>
      <c r="G29">
        <v>1</v>
      </c>
      <c r="H29">
        <v>2</v>
      </c>
      <c r="I29">
        <v>2</v>
      </c>
      <c r="J29">
        <v>5</v>
      </c>
      <c r="K29" t="s">
        <v>105</v>
      </c>
      <c r="L29">
        <v>12</v>
      </c>
      <c r="M29" t="s">
        <v>721</v>
      </c>
      <c r="N29">
        <v>248.5</v>
      </c>
      <c r="O29">
        <v>248.5</v>
      </c>
      <c r="P29">
        <v>357.1</v>
      </c>
      <c r="Q29">
        <v>0.69588350602072202</v>
      </c>
      <c r="R29">
        <v>7.2824047638469697E-2</v>
      </c>
      <c r="S29">
        <v>17740.070000000011</v>
      </c>
      <c r="T29">
        <v>248360.98000000019</v>
      </c>
      <c r="U29">
        <v>12586.20269393916</v>
      </c>
      <c r="V29">
        <v>89432.947311159238</v>
      </c>
      <c r="W29">
        <v>180284.05830614257</v>
      </c>
      <c r="X29">
        <v>12877.432736153041</v>
      </c>
    </row>
    <row r="30" spans="1:24" x14ac:dyDescent="0.25">
      <c r="A30" t="s">
        <v>54</v>
      </c>
      <c r="B30" t="s">
        <v>527</v>
      </c>
      <c r="C30" t="s">
        <v>945</v>
      </c>
      <c r="D30" t="s">
        <v>945</v>
      </c>
      <c r="E30" s="63" t="s">
        <v>945</v>
      </c>
      <c r="F30" s="63" t="s">
        <v>671</v>
      </c>
      <c r="G30">
        <v>1</v>
      </c>
      <c r="H30">
        <v>2</v>
      </c>
      <c r="I30">
        <v>2</v>
      </c>
      <c r="J30">
        <v>6</v>
      </c>
      <c r="K30" t="s">
        <v>113</v>
      </c>
      <c r="L30">
        <v>13</v>
      </c>
      <c r="M30" t="s">
        <v>723</v>
      </c>
      <c r="N30">
        <v>248.5</v>
      </c>
      <c r="O30">
        <v>248.5</v>
      </c>
      <c r="P30">
        <v>327.5</v>
      </c>
      <c r="Q30">
        <v>0.75877862595419798</v>
      </c>
      <c r="R30">
        <v>6.6787666204421295E-2</v>
      </c>
      <c r="S30">
        <v>17740.070000000011</v>
      </c>
      <c r="T30">
        <v>248360.98000000019</v>
      </c>
      <c r="U30">
        <v>12586.20269393916</v>
      </c>
      <c r="V30">
        <v>89432.947311159238</v>
      </c>
      <c r="W30">
        <v>180284.05830614257</v>
      </c>
      <c r="X30">
        <v>12877.432736153041</v>
      </c>
    </row>
    <row r="31" spans="1:24" x14ac:dyDescent="0.25">
      <c r="A31" t="s">
        <v>54</v>
      </c>
      <c r="B31" t="s">
        <v>527</v>
      </c>
      <c r="C31" t="s">
        <v>946</v>
      </c>
      <c r="D31" t="s">
        <v>946</v>
      </c>
      <c r="E31" s="63" t="s">
        <v>946</v>
      </c>
      <c r="F31" s="63" t="s">
        <v>671</v>
      </c>
      <c r="G31">
        <v>0.95</v>
      </c>
      <c r="H31">
        <v>2</v>
      </c>
      <c r="I31">
        <v>2</v>
      </c>
      <c r="J31">
        <v>1</v>
      </c>
      <c r="K31" t="s">
        <v>99</v>
      </c>
      <c r="L31">
        <v>8</v>
      </c>
      <c r="M31" t="s">
        <v>713</v>
      </c>
      <c r="N31">
        <v>8.5</v>
      </c>
      <c r="O31">
        <v>8.0749999999999993</v>
      </c>
      <c r="P31">
        <v>367.65</v>
      </c>
      <c r="Q31">
        <v>2.1963824289405701E-2</v>
      </c>
      <c r="R31">
        <v>7.4975528183375495E-2</v>
      </c>
      <c r="S31">
        <v>17740.070000000011</v>
      </c>
      <c r="T31">
        <v>248360.98000000019</v>
      </c>
      <c r="U31">
        <v>408.98827667428048</v>
      </c>
      <c r="V31">
        <v>1948.7088476833369</v>
      </c>
      <c r="W31">
        <v>3897.4176953666738</v>
      </c>
      <c r="X31">
        <v>278.38697824047671</v>
      </c>
    </row>
    <row r="32" spans="1:24" x14ac:dyDescent="0.25">
      <c r="A32" t="s">
        <v>54</v>
      </c>
      <c r="B32" t="s">
        <v>527</v>
      </c>
      <c r="C32" t="s">
        <v>946</v>
      </c>
      <c r="D32" t="s">
        <v>946</v>
      </c>
      <c r="E32" s="63" t="s">
        <v>946</v>
      </c>
      <c r="F32" s="63" t="s">
        <v>671</v>
      </c>
      <c r="G32">
        <v>0.95</v>
      </c>
      <c r="H32">
        <v>2</v>
      </c>
      <c r="I32">
        <v>2</v>
      </c>
      <c r="J32">
        <v>2</v>
      </c>
      <c r="K32" t="s">
        <v>102</v>
      </c>
      <c r="L32">
        <v>9</v>
      </c>
      <c r="M32" t="s">
        <v>715</v>
      </c>
      <c r="N32">
        <v>8</v>
      </c>
      <c r="O32">
        <v>7.6</v>
      </c>
      <c r="P32">
        <v>356.05</v>
      </c>
      <c r="Q32">
        <v>2.13453166690072E-2</v>
      </c>
      <c r="R32">
        <v>7.2609919243005194E-2</v>
      </c>
      <c r="S32">
        <v>17740.070000000011</v>
      </c>
      <c r="T32">
        <v>248360.98000000019</v>
      </c>
      <c r="U32">
        <v>384.93014275226409</v>
      </c>
      <c r="V32">
        <v>1948.7088476833369</v>
      </c>
      <c r="W32">
        <v>3897.4176953666738</v>
      </c>
      <c r="X32">
        <v>278.38697824047671</v>
      </c>
    </row>
    <row r="33" spans="1:24" x14ac:dyDescent="0.25">
      <c r="A33" t="s">
        <v>54</v>
      </c>
      <c r="B33" t="s">
        <v>527</v>
      </c>
      <c r="C33" t="s">
        <v>946</v>
      </c>
      <c r="D33" t="s">
        <v>946</v>
      </c>
      <c r="E33" s="63" t="s">
        <v>946</v>
      </c>
      <c r="F33" s="63" t="s">
        <v>671</v>
      </c>
      <c r="G33">
        <v>0.95</v>
      </c>
      <c r="H33">
        <v>2</v>
      </c>
      <c r="I33">
        <v>2</v>
      </c>
      <c r="J33">
        <v>3</v>
      </c>
      <c r="K33" t="s">
        <v>103</v>
      </c>
      <c r="L33">
        <v>10</v>
      </c>
      <c r="M33" t="s">
        <v>717</v>
      </c>
      <c r="N33">
        <v>8</v>
      </c>
      <c r="O33">
        <v>7.6</v>
      </c>
      <c r="P33">
        <v>362.35</v>
      </c>
      <c r="Q33">
        <v>2.0974196219125201E-2</v>
      </c>
      <c r="R33">
        <v>7.38946896157925E-2</v>
      </c>
      <c r="S33">
        <v>17740.070000000011</v>
      </c>
      <c r="T33">
        <v>248360.98000000019</v>
      </c>
      <c r="U33">
        <v>384.93014275226398</v>
      </c>
      <c r="V33">
        <v>1948.7088476833369</v>
      </c>
      <c r="W33">
        <v>3897.4176953666738</v>
      </c>
      <c r="X33">
        <v>278.38697824047671</v>
      </c>
    </row>
    <row r="34" spans="1:24" x14ac:dyDescent="0.25">
      <c r="A34" t="s">
        <v>54</v>
      </c>
      <c r="B34" t="s">
        <v>527</v>
      </c>
      <c r="C34" t="s">
        <v>946</v>
      </c>
      <c r="D34" t="s">
        <v>946</v>
      </c>
      <c r="E34" s="63" t="s">
        <v>946</v>
      </c>
      <c r="F34" s="63" t="s">
        <v>671</v>
      </c>
      <c r="G34">
        <v>0.95</v>
      </c>
      <c r="H34">
        <v>2</v>
      </c>
      <c r="I34">
        <v>2</v>
      </c>
      <c r="J34">
        <v>4</v>
      </c>
      <c r="K34" t="s">
        <v>101</v>
      </c>
      <c r="L34">
        <v>11</v>
      </c>
      <c r="M34" t="s">
        <v>719</v>
      </c>
      <c r="N34">
        <v>8</v>
      </c>
      <c r="O34">
        <v>7.6</v>
      </c>
      <c r="P34">
        <v>348.05</v>
      </c>
      <c r="Q34">
        <v>2.1835943111621899E-2</v>
      </c>
      <c r="R34">
        <v>7.0978464801370406E-2</v>
      </c>
      <c r="S34">
        <v>17740.070000000011</v>
      </c>
      <c r="T34">
        <v>248360.98000000019</v>
      </c>
      <c r="U34">
        <v>384.93014275226403</v>
      </c>
      <c r="V34">
        <v>1948.7088476833369</v>
      </c>
      <c r="W34">
        <v>3897.4176953666738</v>
      </c>
      <c r="X34">
        <v>278.38697824047671</v>
      </c>
    </row>
    <row r="35" spans="1:24" x14ac:dyDescent="0.25">
      <c r="A35" t="s">
        <v>54</v>
      </c>
      <c r="B35" t="s">
        <v>527</v>
      </c>
      <c r="C35" t="s">
        <v>946</v>
      </c>
      <c r="D35" t="s">
        <v>946</v>
      </c>
      <c r="E35" s="63" t="s">
        <v>946</v>
      </c>
      <c r="F35" s="63" t="s">
        <v>671</v>
      </c>
      <c r="G35">
        <v>0.95</v>
      </c>
      <c r="H35">
        <v>2</v>
      </c>
      <c r="I35">
        <v>2</v>
      </c>
      <c r="J35">
        <v>5</v>
      </c>
      <c r="K35" t="s">
        <v>105</v>
      </c>
      <c r="L35">
        <v>12</v>
      </c>
      <c r="M35" t="s">
        <v>721</v>
      </c>
      <c r="N35">
        <v>8</v>
      </c>
      <c r="O35">
        <v>7.6</v>
      </c>
      <c r="P35">
        <v>357.1</v>
      </c>
      <c r="Q35">
        <v>2.1282553906468799E-2</v>
      </c>
      <c r="R35">
        <v>7.2824047638469697E-2</v>
      </c>
      <c r="S35">
        <v>17740.070000000011</v>
      </c>
      <c r="T35">
        <v>248360.98000000019</v>
      </c>
      <c r="U35">
        <v>384.93014275226403</v>
      </c>
      <c r="V35">
        <v>1948.7088476833369</v>
      </c>
      <c r="W35">
        <v>3897.4176953666738</v>
      </c>
      <c r="X35">
        <v>278.38697824047671</v>
      </c>
    </row>
    <row r="36" spans="1:24" x14ac:dyDescent="0.25">
      <c r="A36" t="s">
        <v>54</v>
      </c>
      <c r="B36" t="s">
        <v>527</v>
      </c>
      <c r="C36" t="s">
        <v>947</v>
      </c>
      <c r="D36" t="s">
        <v>947</v>
      </c>
      <c r="E36" s="63" t="s">
        <v>947</v>
      </c>
      <c r="F36" s="63" t="s">
        <v>671</v>
      </c>
      <c r="G36">
        <v>1</v>
      </c>
      <c r="H36">
        <v>2</v>
      </c>
      <c r="I36">
        <v>2</v>
      </c>
      <c r="J36">
        <v>1</v>
      </c>
      <c r="K36" t="s">
        <v>99</v>
      </c>
      <c r="L36">
        <v>8</v>
      </c>
      <c r="M36" t="s">
        <v>713</v>
      </c>
      <c r="N36">
        <v>8.5</v>
      </c>
      <c r="O36">
        <v>8.5</v>
      </c>
      <c r="P36">
        <v>367.65</v>
      </c>
      <c r="Q36">
        <v>2.31198150414797E-2</v>
      </c>
      <c r="R36">
        <v>7.4975528183375495E-2</v>
      </c>
      <c r="S36">
        <v>17740.070000000011</v>
      </c>
      <c r="T36">
        <v>248360.98000000019</v>
      </c>
      <c r="U36">
        <v>430.51397544661103</v>
      </c>
      <c r="V36">
        <v>2456.4620951953689</v>
      </c>
      <c r="W36">
        <v>4102.5449424912358</v>
      </c>
      <c r="X36">
        <v>293.03892446365973</v>
      </c>
    </row>
    <row r="37" spans="1:24" x14ac:dyDescent="0.25">
      <c r="A37" t="s">
        <v>54</v>
      </c>
      <c r="B37" t="s">
        <v>527</v>
      </c>
      <c r="C37" t="s">
        <v>947</v>
      </c>
      <c r="D37" t="s">
        <v>947</v>
      </c>
      <c r="E37" s="63" t="s">
        <v>947</v>
      </c>
      <c r="F37" s="63" t="s">
        <v>671</v>
      </c>
      <c r="G37">
        <v>1</v>
      </c>
      <c r="H37">
        <v>2</v>
      </c>
      <c r="I37">
        <v>2</v>
      </c>
      <c r="J37">
        <v>2</v>
      </c>
      <c r="K37" t="s">
        <v>102</v>
      </c>
      <c r="L37">
        <v>9</v>
      </c>
      <c r="M37" t="s">
        <v>715</v>
      </c>
      <c r="N37">
        <v>8</v>
      </c>
      <c r="O37">
        <v>8</v>
      </c>
      <c r="P37">
        <v>356.05</v>
      </c>
      <c r="Q37">
        <v>2.2468754388428599E-2</v>
      </c>
      <c r="R37">
        <v>7.2609919243005194E-2</v>
      </c>
      <c r="S37">
        <v>17740.070000000011</v>
      </c>
      <c r="T37">
        <v>248360.98000000019</v>
      </c>
      <c r="U37">
        <v>405.18962394975171</v>
      </c>
      <c r="V37">
        <v>2456.4620951953689</v>
      </c>
      <c r="W37">
        <v>4102.5449424912358</v>
      </c>
      <c r="X37">
        <v>293.03892446365973</v>
      </c>
    </row>
    <row r="38" spans="1:24" x14ac:dyDescent="0.25">
      <c r="A38" t="s">
        <v>54</v>
      </c>
      <c r="B38" t="s">
        <v>527</v>
      </c>
      <c r="C38" t="s">
        <v>947</v>
      </c>
      <c r="D38" t="s">
        <v>947</v>
      </c>
      <c r="E38" s="63" t="s">
        <v>947</v>
      </c>
      <c r="F38" s="63" t="s">
        <v>671</v>
      </c>
      <c r="G38">
        <v>1</v>
      </c>
      <c r="H38">
        <v>2</v>
      </c>
      <c r="I38">
        <v>2</v>
      </c>
      <c r="J38">
        <v>4</v>
      </c>
      <c r="K38" t="s">
        <v>101</v>
      </c>
      <c r="L38">
        <v>11</v>
      </c>
      <c r="M38" t="s">
        <v>719</v>
      </c>
      <c r="N38">
        <v>8</v>
      </c>
      <c r="O38">
        <v>8</v>
      </c>
      <c r="P38">
        <v>348.05</v>
      </c>
      <c r="Q38">
        <v>2.29852032753915E-2</v>
      </c>
      <c r="R38">
        <v>7.0978464801370406E-2</v>
      </c>
      <c r="S38">
        <v>17740.070000000011</v>
      </c>
      <c r="T38">
        <v>248360.98000000019</v>
      </c>
      <c r="U38">
        <v>405.18962394975159</v>
      </c>
      <c r="V38">
        <v>2456.4620951953689</v>
      </c>
      <c r="W38">
        <v>4102.5449424912358</v>
      </c>
      <c r="X38">
        <v>293.03892446365973</v>
      </c>
    </row>
    <row r="39" spans="1:24" x14ac:dyDescent="0.25">
      <c r="A39" t="s">
        <v>54</v>
      </c>
      <c r="B39" t="s">
        <v>527</v>
      </c>
      <c r="C39" t="s">
        <v>947</v>
      </c>
      <c r="D39" t="s">
        <v>947</v>
      </c>
      <c r="E39" s="63" t="s">
        <v>947</v>
      </c>
      <c r="F39" s="63" t="s">
        <v>671</v>
      </c>
      <c r="G39">
        <v>1</v>
      </c>
      <c r="H39">
        <v>2</v>
      </c>
      <c r="I39">
        <v>2</v>
      </c>
      <c r="J39">
        <v>5</v>
      </c>
      <c r="K39" t="s">
        <v>105</v>
      </c>
      <c r="L39">
        <v>12</v>
      </c>
      <c r="M39" t="s">
        <v>721</v>
      </c>
      <c r="N39">
        <v>8</v>
      </c>
      <c r="O39">
        <v>8</v>
      </c>
      <c r="P39">
        <v>357.1</v>
      </c>
      <c r="Q39">
        <v>2.2402688322598702E-2</v>
      </c>
      <c r="R39">
        <v>7.2824047638469697E-2</v>
      </c>
      <c r="S39">
        <v>17740.070000000011</v>
      </c>
      <c r="T39">
        <v>248360.98000000019</v>
      </c>
      <c r="U39">
        <v>405.18962394975165</v>
      </c>
      <c r="V39">
        <v>2456.4620951953689</v>
      </c>
      <c r="W39">
        <v>4102.5449424912358</v>
      </c>
      <c r="X39">
        <v>293.03892446365973</v>
      </c>
    </row>
    <row r="40" spans="1:24" x14ac:dyDescent="0.25">
      <c r="A40" t="s">
        <v>54</v>
      </c>
      <c r="B40" t="s">
        <v>527</v>
      </c>
      <c r="C40" t="s">
        <v>948</v>
      </c>
      <c r="D40" t="s">
        <v>948</v>
      </c>
      <c r="E40" s="63" t="s">
        <v>948</v>
      </c>
      <c r="F40" s="63" t="s">
        <v>671</v>
      </c>
      <c r="G40">
        <v>1</v>
      </c>
      <c r="H40">
        <v>2</v>
      </c>
      <c r="I40">
        <v>2</v>
      </c>
      <c r="J40">
        <v>1</v>
      </c>
      <c r="K40" t="s">
        <v>99</v>
      </c>
      <c r="L40">
        <v>8</v>
      </c>
      <c r="M40" t="s">
        <v>713</v>
      </c>
      <c r="N40">
        <v>66</v>
      </c>
      <c r="O40">
        <v>66</v>
      </c>
      <c r="P40">
        <v>367.65</v>
      </c>
      <c r="Q40">
        <v>0.17951856385148901</v>
      </c>
      <c r="R40">
        <v>7.4975528183375495E-2</v>
      </c>
      <c r="S40">
        <v>17740.070000000011</v>
      </c>
      <c r="T40">
        <v>248360.98000000019</v>
      </c>
      <c r="U40">
        <v>3342.8143975854509</v>
      </c>
      <c r="V40">
        <v>23425.025134595016</v>
      </c>
      <c r="W40">
        <v>46850.050269190018</v>
      </c>
      <c r="X40">
        <v>3346.4321620850014</v>
      </c>
    </row>
    <row r="41" spans="1:24" x14ac:dyDescent="0.25">
      <c r="A41" t="s">
        <v>54</v>
      </c>
      <c r="B41" t="s">
        <v>527</v>
      </c>
      <c r="C41" t="s">
        <v>948</v>
      </c>
      <c r="D41" t="s">
        <v>948</v>
      </c>
      <c r="E41" s="63" t="s">
        <v>948</v>
      </c>
      <c r="F41" s="63" t="s">
        <v>671</v>
      </c>
      <c r="G41">
        <v>1</v>
      </c>
      <c r="H41">
        <v>2</v>
      </c>
      <c r="I41">
        <v>2</v>
      </c>
      <c r="J41">
        <v>2</v>
      </c>
      <c r="K41" t="s">
        <v>102</v>
      </c>
      <c r="L41">
        <v>9</v>
      </c>
      <c r="M41" t="s">
        <v>715</v>
      </c>
      <c r="N41">
        <v>66</v>
      </c>
      <c r="O41">
        <v>66</v>
      </c>
      <c r="P41">
        <v>356.05</v>
      </c>
      <c r="Q41">
        <v>0.18536722370453601</v>
      </c>
      <c r="R41">
        <v>7.2609919243005194E-2</v>
      </c>
      <c r="S41">
        <v>17740.070000000011</v>
      </c>
      <c r="T41">
        <v>248360.98000000019</v>
      </c>
      <c r="U41">
        <v>3342.8143975854514</v>
      </c>
      <c r="V41">
        <v>23425.025134595016</v>
      </c>
      <c r="W41">
        <v>46850.050269190018</v>
      </c>
      <c r="X41">
        <v>3346.4321620850014</v>
      </c>
    </row>
    <row r="42" spans="1:24" x14ac:dyDescent="0.25">
      <c r="A42" t="s">
        <v>54</v>
      </c>
      <c r="B42" t="s">
        <v>527</v>
      </c>
      <c r="C42" t="s">
        <v>948</v>
      </c>
      <c r="D42" t="s">
        <v>948</v>
      </c>
      <c r="E42" s="63" t="s">
        <v>948</v>
      </c>
      <c r="F42" s="63" t="s">
        <v>671</v>
      </c>
      <c r="G42">
        <v>1</v>
      </c>
      <c r="H42">
        <v>2</v>
      </c>
      <c r="I42">
        <v>2</v>
      </c>
      <c r="J42">
        <v>3</v>
      </c>
      <c r="K42" t="s">
        <v>103</v>
      </c>
      <c r="L42">
        <v>10</v>
      </c>
      <c r="M42" t="s">
        <v>717</v>
      </c>
      <c r="N42">
        <v>66</v>
      </c>
      <c r="O42">
        <v>66</v>
      </c>
      <c r="P42">
        <v>362.35</v>
      </c>
      <c r="Q42">
        <v>0.18214433558713999</v>
      </c>
      <c r="R42">
        <v>7.38946896157925E-2</v>
      </c>
      <c r="S42">
        <v>17740.070000000011</v>
      </c>
      <c r="T42">
        <v>248360.98000000019</v>
      </c>
      <c r="U42">
        <v>3342.8143975854505</v>
      </c>
      <c r="V42">
        <v>23425.025134595016</v>
      </c>
      <c r="W42">
        <v>46850.050269190018</v>
      </c>
      <c r="X42">
        <v>3346.4321620850014</v>
      </c>
    </row>
    <row r="43" spans="1:24" x14ac:dyDescent="0.25">
      <c r="A43" t="s">
        <v>54</v>
      </c>
      <c r="B43" t="s">
        <v>527</v>
      </c>
      <c r="C43" t="s">
        <v>948</v>
      </c>
      <c r="D43" t="s">
        <v>948</v>
      </c>
      <c r="E43" s="63" t="s">
        <v>948</v>
      </c>
      <c r="F43" s="63" t="s">
        <v>671</v>
      </c>
      <c r="G43">
        <v>1</v>
      </c>
      <c r="H43">
        <v>2</v>
      </c>
      <c r="I43">
        <v>2</v>
      </c>
      <c r="J43">
        <v>4</v>
      </c>
      <c r="K43" t="s">
        <v>101</v>
      </c>
      <c r="L43">
        <v>11</v>
      </c>
      <c r="M43" t="s">
        <v>719</v>
      </c>
      <c r="N43">
        <v>66</v>
      </c>
      <c r="O43">
        <v>66</v>
      </c>
      <c r="P43">
        <v>348.05</v>
      </c>
      <c r="Q43">
        <v>0.18962792702198</v>
      </c>
      <c r="R43">
        <v>7.0978464801370406E-2</v>
      </c>
      <c r="S43">
        <v>17740.070000000011</v>
      </c>
      <c r="T43">
        <v>248360.98000000019</v>
      </c>
      <c r="U43">
        <v>3342.8143975854505</v>
      </c>
      <c r="V43">
        <v>23425.025134595016</v>
      </c>
      <c r="W43">
        <v>46850.050269190018</v>
      </c>
      <c r="X43">
        <v>3346.4321620850014</v>
      </c>
    </row>
    <row r="44" spans="1:24" x14ac:dyDescent="0.25">
      <c r="A44" t="s">
        <v>54</v>
      </c>
      <c r="B44" t="s">
        <v>527</v>
      </c>
      <c r="C44" t="s">
        <v>948</v>
      </c>
      <c r="D44" t="s">
        <v>948</v>
      </c>
      <c r="E44" s="63" t="s">
        <v>948</v>
      </c>
      <c r="F44" s="63" t="s">
        <v>671</v>
      </c>
      <c r="G44">
        <v>1</v>
      </c>
      <c r="H44">
        <v>2</v>
      </c>
      <c r="I44">
        <v>2</v>
      </c>
      <c r="J44">
        <v>5</v>
      </c>
      <c r="K44" t="s">
        <v>105</v>
      </c>
      <c r="L44">
        <v>12</v>
      </c>
      <c r="M44" t="s">
        <v>721</v>
      </c>
      <c r="N44">
        <v>66</v>
      </c>
      <c r="O44">
        <v>66</v>
      </c>
      <c r="P44">
        <v>357.1</v>
      </c>
      <c r="Q44">
        <v>0.18482217866143899</v>
      </c>
      <c r="R44">
        <v>7.2824047638469697E-2</v>
      </c>
      <c r="S44">
        <v>17740.070000000011</v>
      </c>
      <c r="T44">
        <v>248360.98000000019</v>
      </c>
      <c r="U44">
        <v>3342.8143975854505</v>
      </c>
      <c r="V44">
        <v>23425.025134595016</v>
      </c>
      <c r="W44">
        <v>46850.050269190018</v>
      </c>
      <c r="X44">
        <v>3346.4321620850014</v>
      </c>
    </row>
    <row r="45" spans="1:24" x14ac:dyDescent="0.25">
      <c r="A45" t="s">
        <v>54</v>
      </c>
      <c r="B45" t="s">
        <v>527</v>
      </c>
      <c r="C45" t="s">
        <v>947</v>
      </c>
      <c r="D45" t="s">
        <v>947</v>
      </c>
      <c r="E45" s="63" t="s">
        <v>947</v>
      </c>
      <c r="F45" s="63" t="s">
        <v>671</v>
      </c>
      <c r="G45">
        <v>1</v>
      </c>
      <c r="H45">
        <v>2</v>
      </c>
      <c r="I45">
        <v>2</v>
      </c>
      <c r="J45">
        <v>6</v>
      </c>
      <c r="K45" t="s">
        <v>113</v>
      </c>
      <c r="L45">
        <v>13</v>
      </c>
      <c r="M45" t="s">
        <v>723</v>
      </c>
      <c r="N45">
        <v>8</v>
      </c>
      <c r="O45">
        <v>8</v>
      </c>
      <c r="P45">
        <v>327.5</v>
      </c>
      <c r="Q45">
        <v>2.4427480916030499E-2</v>
      </c>
      <c r="R45">
        <v>6.6787666204421295E-2</v>
      </c>
      <c r="S45">
        <v>17740.070000000011</v>
      </c>
      <c r="T45">
        <v>248360.98000000019</v>
      </c>
      <c r="U45">
        <v>405.18962394975165</v>
      </c>
      <c r="V45">
        <v>2456.4620951953689</v>
      </c>
      <c r="W45">
        <v>4102.5449424912358</v>
      </c>
      <c r="X45">
        <v>293.03892446365973</v>
      </c>
    </row>
    <row r="46" spans="1:24" x14ac:dyDescent="0.25">
      <c r="A46" t="s">
        <v>54</v>
      </c>
      <c r="B46" t="s">
        <v>527</v>
      </c>
      <c r="C46" t="s">
        <v>945</v>
      </c>
      <c r="D46" t="s">
        <v>945</v>
      </c>
      <c r="E46" s="63" t="s">
        <v>945</v>
      </c>
      <c r="F46" s="63" t="s">
        <v>671</v>
      </c>
      <c r="G46">
        <v>1</v>
      </c>
      <c r="H46">
        <v>2</v>
      </c>
      <c r="I46">
        <v>2</v>
      </c>
      <c r="J46">
        <v>7</v>
      </c>
      <c r="K46" t="s">
        <v>114</v>
      </c>
      <c r="L46">
        <v>14</v>
      </c>
      <c r="M46" t="s">
        <v>725</v>
      </c>
      <c r="N46">
        <v>248</v>
      </c>
      <c r="O46">
        <v>248</v>
      </c>
      <c r="P46">
        <v>326.5</v>
      </c>
      <c r="Q46">
        <v>0.75957120980091897</v>
      </c>
      <c r="R46">
        <v>6.6583734399216901E-2</v>
      </c>
      <c r="S46">
        <v>17740.070000000011</v>
      </c>
      <c r="T46">
        <v>248360.98000000019</v>
      </c>
      <c r="U46">
        <v>12560.878342442298</v>
      </c>
      <c r="V46">
        <v>89432.947311159238</v>
      </c>
      <c r="W46">
        <v>180284.05830614257</v>
      </c>
      <c r="X46">
        <v>12877.432736153041</v>
      </c>
    </row>
    <row r="47" spans="1:24" x14ac:dyDescent="0.25">
      <c r="A47" t="s">
        <v>54</v>
      </c>
      <c r="B47" t="s">
        <v>527</v>
      </c>
      <c r="C47" t="s">
        <v>947</v>
      </c>
      <c r="D47" t="s">
        <v>947</v>
      </c>
      <c r="E47" s="63" t="s">
        <v>947</v>
      </c>
      <c r="F47" s="63" t="s">
        <v>671</v>
      </c>
      <c r="G47">
        <v>1</v>
      </c>
      <c r="H47">
        <v>2</v>
      </c>
      <c r="I47">
        <v>2</v>
      </c>
      <c r="J47">
        <v>7</v>
      </c>
      <c r="K47" t="s">
        <v>114</v>
      </c>
      <c r="L47">
        <v>14</v>
      </c>
      <c r="M47" t="s">
        <v>725</v>
      </c>
      <c r="N47">
        <v>8</v>
      </c>
      <c r="O47">
        <v>8</v>
      </c>
      <c r="P47">
        <v>326.5</v>
      </c>
      <c r="Q47">
        <v>2.4502297090352201E-2</v>
      </c>
      <c r="R47">
        <v>6.6583734399216901E-2</v>
      </c>
      <c r="S47">
        <v>17740.070000000011</v>
      </c>
      <c r="T47">
        <v>248360.98000000019</v>
      </c>
      <c r="U47">
        <v>405.18962394975159</v>
      </c>
      <c r="V47">
        <v>2456.4620951953689</v>
      </c>
      <c r="W47">
        <v>4102.5449424912358</v>
      </c>
      <c r="X47">
        <v>293.03892446365973</v>
      </c>
    </row>
    <row r="48" spans="1:24" x14ac:dyDescent="0.25">
      <c r="A48" t="s">
        <v>54</v>
      </c>
      <c r="B48" t="s">
        <v>527</v>
      </c>
      <c r="C48" t="s">
        <v>948</v>
      </c>
      <c r="D48" t="s">
        <v>948</v>
      </c>
      <c r="E48" s="63" t="s">
        <v>948</v>
      </c>
      <c r="F48" s="63" t="s">
        <v>671</v>
      </c>
      <c r="G48">
        <v>1</v>
      </c>
      <c r="H48">
        <v>2</v>
      </c>
      <c r="I48">
        <v>2</v>
      </c>
      <c r="J48">
        <v>6</v>
      </c>
      <c r="K48" t="s">
        <v>113</v>
      </c>
      <c r="L48">
        <v>13</v>
      </c>
      <c r="M48" t="s">
        <v>723</v>
      </c>
      <c r="N48">
        <v>66.5</v>
      </c>
      <c r="O48">
        <v>66.5</v>
      </c>
      <c r="P48">
        <v>327.5</v>
      </c>
      <c r="Q48">
        <v>0.20305343511450399</v>
      </c>
      <c r="R48">
        <v>6.6787666204421295E-2</v>
      </c>
      <c r="S48">
        <v>17740.070000000011</v>
      </c>
      <c r="T48">
        <v>248360.98000000019</v>
      </c>
      <c r="U48">
        <v>3368.1387490823108</v>
      </c>
      <c r="V48">
        <v>23425.025134595016</v>
      </c>
      <c r="W48">
        <v>46850.050269190018</v>
      </c>
      <c r="X48">
        <v>3346.4321620850014</v>
      </c>
    </row>
    <row r="49" spans="1:24" x14ac:dyDescent="0.25">
      <c r="A49" t="s">
        <v>54</v>
      </c>
      <c r="B49" t="s">
        <v>527</v>
      </c>
      <c r="C49" t="s">
        <v>948</v>
      </c>
      <c r="D49" t="s">
        <v>948</v>
      </c>
      <c r="E49" s="63" t="s">
        <v>948</v>
      </c>
      <c r="F49" s="63" t="s">
        <v>671</v>
      </c>
      <c r="G49">
        <v>1</v>
      </c>
      <c r="H49">
        <v>2</v>
      </c>
      <c r="I49">
        <v>2</v>
      </c>
      <c r="J49">
        <v>7</v>
      </c>
      <c r="K49" t="s">
        <v>114</v>
      </c>
      <c r="L49">
        <v>14</v>
      </c>
      <c r="M49" t="s">
        <v>725</v>
      </c>
      <c r="N49">
        <v>66</v>
      </c>
      <c r="O49">
        <v>66</v>
      </c>
      <c r="P49">
        <v>326.5</v>
      </c>
      <c r="Q49">
        <v>0.202143950995406</v>
      </c>
      <c r="R49">
        <v>6.6583734399216901E-2</v>
      </c>
      <c r="S49">
        <v>17740.070000000011</v>
      </c>
      <c r="T49">
        <v>248360.98000000019</v>
      </c>
      <c r="U49">
        <v>3342.8143975854505</v>
      </c>
      <c r="V49">
        <v>23425.025134595016</v>
      </c>
      <c r="W49">
        <v>46850.050269190018</v>
      </c>
      <c r="X49">
        <v>3346.4321620850014</v>
      </c>
    </row>
    <row r="50" spans="1:24" x14ac:dyDescent="0.25">
      <c r="A50" t="s">
        <v>54</v>
      </c>
      <c r="B50" t="s">
        <v>8</v>
      </c>
      <c r="C50" t="s">
        <v>949</v>
      </c>
      <c r="D50" t="s">
        <v>949</v>
      </c>
      <c r="E50" s="63" t="s">
        <v>949</v>
      </c>
      <c r="F50" s="63" t="s">
        <v>8</v>
      </c>
      <c r="G50">
        <v>1</v>
      </c>
      <c r="H50">
        <v>1</v>
      </c>
      <c r="I50">
        <v>1</v>
      </c>
      <c r="J50">
        <v>1</v>
      </c>
      <c r="K50" t="s">
        <v>99</v>
      </c>
      <c r="L50">
        <v>1</v>
      </c>
      <c r="M50" t="s">
        <v>699</v>
      </c>
      <c r="N50">
        <v>75.5</v>
      </c>
      <c r="O50">
        <v>75.5</v>
      </c>
      <c r="P50">
        <v>75.5</v>
      </c>
      <c r="Q50">
        <v>1</v>
      </c>
      <c r="R50">
        <v>8.1533477321814193E-2</v>
      </c>
      <c r="S50">
        <v>4461.9299999999994</v>
      </c>
      <c r="T50">
        <v>62467.02</v>
      </c>
      <c r="U50">
        <v>5093.1533585313173</v>
      </c>
      <c r="V50">
        <v>31638.263909287256</v>
      </c>
      <c r="W50">
        <v>62467.02</v>
      </c>
      <c r="X50">
        <v>4461.9299999999994</v>
      </c>
    </row>
    <row r="51" spans="1:24" x14ac:dyDescent="0.25">
      <c r="A51" t="s">
        <v>54</v>
      </c>
      <c r="B51" t="s">
        <v>8</v>
      </c>
      <c r="C51" t="s">
        <v>949</v>
      </c>
      <c r="D51" t="s">
        <v>949</v>
      </c>
      <c r="E51" s="63" t="s">
        <v>949</v>
      </c>
      <c r="F51" s="63" t="s">
        <v>8</v>
      </c>
      <c r="G51">
        <v>1</v>
      </c>
      <c r="H51">
        <v>1</v>
      </c>
      <c r="I51">
        <v>1</v>
      </c>
      <c r="J51">
        <v>2</v>
      </c>
      <c r="K51" t="s">
        <v>102</v>
      </c>
      <c r="L51">
        <v>2</v>
      </c>
      <c r="M51" t="s">
        <v>701</v>
      </c>
      <c r="N51">
        <v>75.5</v>
      </c>
      <c r="O51">
        <v>75.5</v>
      </c>
      <c r="P51">
        <v>75.5</v>
      </c>
      <c r="Q51">
        <v>1</v>
      </c>
      <c r="R51">
        <v>8.1533477321814193E-2</v>
      </c>
      <c r="S51">
        <v>4461.9299999999994</v>
      </c>
      <c r="T51">
        <v>62467.02</v>
      </c>
      <c r="U51">
        <v>5093.1533585313173</v>
      </c>
      <c r="V51">
        <v>31638.263909287256</v>
      </c>
      <c r="W51">
        <v>62467.02</v>
      </c>
      <c r="X51">
        <v>4461.9299999999994</v>
      </c>
    </row>
    <row r="52" spans="1:24" x14ac:dyDescent="0.25">
      <c r="A52" t="s">
        <v>54</v>
      </c>
      <c r="B52" t="s">
        <v>8</v>
      </c>
      <c r="C52" t="s">
        <v>949</v>
      </c>
      <c r="D52" t="s">
        <v>949</v>
      </c>
      <c r="E52" s="63" t="s">
        <v>949</v>
      </c>
      <c r="F52" s="63" t="s">
        <v>8</v>
      </c>
      <c r="G52">
        <v>1</v>
      </c>
      <c r="H52">
        <v>1</v>
      </c>
      <c r="I52">
        <v>1</v>
      </c>
      <c r="J52">
        <v>3</v>
      </c>
      <c r="K52" t="s">
        <v>103</v>
      </c>
      <c r="L52">
        <v>3</v>
      </c>
      <c r="M52" t="s">
        <v>703</v>
      </c>
      <c r="N52">
        <v>71</v>
      </c>
      <c r="O52">
        <v>71</v>
      </c>
      <c r="P52">
        <v>71</v>
      </c>
      <c r="Q52">
        <v>1</v>
      </c>
      <c r="R52">
        <v>7.6673866090712695E-2</v>
      </c>
      <c r="S52">
        <v>4461.9299999999994</v>
      </c>
      <c r="T52">
        <v>62467.02</v>
      </c>
      <c r="U52">
        <v>4789.5879265658741</v>
      </c>
      <c r="V52">
        <v>31638.263909287256</v>
      </c>
      <c r="W52">
        <v>62467.02</v>
      </c>
      <c r="X52">
        <v>4461.9299999999994</v>
      </c>
    </row>
    <row r="53" spans="1:24" x14ac:dyDescent="0.25">
      <c r="A53" t="s">
        <v>54</v>
      </c>
      <c r="B53" t="s">
        <v>8</v>
      </c>
      <c r="C53" t="s">
        <v>949</v>
      </c>
      <c r="D53" t="s">
        <v>949</v>
      </c>
      <c r="E53" s="63" t="s">
        <v>949</v>
      </c>
      <c r="F53" s="63" t="s">
        <v>8</v>
      </c>
      <c r="G53">
        <v>1</v>
      </c>
      <c r="H53">
        <v>1</v>
      </c>
      <c r="I53">
        <v>1</v>
      </c>
      <c r="J53">
        <v>4</v>
      </c>
      <c r="K53" t="s">
        <v>101</v>
      </c>
      <c r="L53">
        <v>4</v>
      </c>
      <c r="M53" t="s">
        <v>705</v>
      </c>
      <c r="N53">
        <v>77.5</v>
      </c>
      <c r="O53">
        <v>77.5</v>
      </c>
      <c r="P53">
        <v>77.5</v>
      </c>
      <c r="Q53">
        <v>1</v>
      </c>
      <c r="R53">
        <v>8.3693304535637197E-2</v>
      </c>
      <c r="S53">
        <v>4461.9299999999994</v>
      </c>
      <c r="T53">
        <v>62467.02</v>
      </c>
      <c r="U53">
        <v>5228.0713282937368</v>
      </c>
      <c r="V53">
        <v>31638.263909287256</v>
      </c>
      <c r="W53">
        <v>62467.02</v>
      </c>
      <c r="X53">
        <v>4461.9299999999994</v>
      </c>
    </row>
    <row r="54" spans="1:24" x14ac:dyDescent="0.25">
      <c r="A54" t="s">
        <v>54</v>
      </c>
      <c r="B54" t="s">
        <v>8</v>
      </c>
      <c r="C54" t="s">
        <v>949</v>
      </c>
      <c r="D54" t="s">
        <v>949</v>
      </c>
      <c r="E54" s="63" t="s">
        <v>949</v>
      </c>
      <c r="F54" s="63" t="s">
        <v>8</v>
      </c>
      <c r="G54">
        <v>1</v>
      </c>
      <c r="H54">
        <v>1</v>
      </c>
      <c r="I54">
        <v>1</v>
      </c>
      <c r="J54">
        <v>5</v>
      </c>
      <c r="K54" t="s">
        <v>105</v>
      </c>
      <c r="L54">
        <v>5</v>
      </c>
      <c r="M54" t="s">
        <v>707</v>
      </c>
      <c r="N54">
        <v>59.5</v>
      </c>
      <c r="O54">
        <v>59.5</v>
      </c>
      <c r="P54">
        <v>59.5</v>
      </c>
      <c r="Q54">
        <v>1</v>
      </c>
      <c r="R54">
        <v>6.4254859611231105E-2</v>
      </c>
      <c r="S54">
        <v>4461.9299999999994</v>
      </c>
      <c r="T54">
        <v>62467.02</v>
      </c>
      <c r="U54">
        <v>4013.8096004319655</v>
      </c>
      <c r="V54">
        <v>31638.263909287256</v>
      </c>
      <c r="W54">
        <v>62467.02</v>
      </c>
      <c r="X54">
        <v>4461.9299999999994</v>
      </c>
    </row>
    <row r="55" spans="1:24" x14ac:dyDescent="0.25">
      <c r="A55" t="s">
        <v>54</v>
      </c>
      <c r="B55" t="s">
        <v>8</v>
      </c>
      <c r="C55" t="s">
        <v>949</v>
      </c>
      <c r="D55" t="s">
        <v>949</v>
      </c>
      <c r="E55" s="63" t="s">
        <v>949</v>
      </c>
      <c r="F55" s="63" t="s">
        <v>8</v>
      </c>
      <c r="G55">
        <v>1</v>
      </c>
      <c r="H55">
        <v>1</v>
      </c>
      <c r="I55">
        <v>1</v>
      </c>
      <c r="J55">
        <v>6</v>
      </c>
      <c r="K55" t="s">
        <v>113</v>
      </c>
      <c r="L55">
        <v>6</v>
      </c>
      <c r="M55" t="s">
        <v>709</v>
      </c>
      <c r="N55">
        <v>51</v>
      </c>
      <c r="O55">
        <v>51</v>
      </c>
      <c r="P55">
        <v>51</v>
      </c>
      <c r="Q55">
        <v>1</v>
      </c>
      <c r="R55">
        <v>5.5075593952483799E-2</v>
      </c>
      <c r="S55">
        <v>4461.9299999999994</v>
      </c>
      <c r="T55">
        <v>62467.02</v>
      </c>
      <c r="U55">
        <v>3440.4082289416842</v>
      </c>
      <c r="V55">
        <v>31638.263909287256</v>
      </c>
      <c r="W55">
        <v>62467.02</v>
      </c>
      <c r="X55">
        <v>4461.9299999999994</v>
      </c>
    </row>
    <row r="56" spans="1:24" x14ac:dyDescent="0.25">
      <c r="A56" t="s">
        <v>54</v>
      </c>
      <c r="B56" t="s">
        <v>8</v>
      </c>
      <c r="C56" t="s">
        <v>949</v>
      </c>
      <c r="D56" t="s">
        <v>949</v>
      </c>
      <c r="E56" s="63" t="s">
        <v>949</v>
      </c>
      <c r="F56" s="63" t="s">
        <v>8</v>
      </c>
      <c r="G56">
        <v>1</v>
      </c>
      <c r="H56">
        <v>1</v>
      </c>
      <c r="I56">
        <v>1</v>
      </c>
      <c r="J56">
        <v>7</v>
      </c>
      <c r="K56" t="s">
        <v>114</v>
      </c>
      <c r="L56">
        <v>7</v>
      </c>
      <c r="M56" t="s">
        <v>711</v>
      </c>
      <c r="N56">
        <v>59</v>
      </c>
      <c r="O56">
        <v>59</v>
      </c>
      <c r="P56">
        <v>59</v>
      </c>
      <c r="Q56">
        <v>1</v>
      </c>
      <c r="R56">
        <v>6.3714902807775406E-2</v>
      </c>
      <c r="S56">
        <v>4461.9299999999994</v>
      </c>
      <c r="T56">
        <v>62467.02</v>
      </c>
      <c r="U56">
        <v>3980.0801079913604</v>
      </c>
      <c r="V56">
        <v>31638.263909287256</v>
      </c>
      <c r="W56">
        <v>62467.02</v>
      </c>
      <c r="X56">
        <v>4461.9299999999994</v>
      </c>
    </row>
    <row r="57" spans="1:24" x14ac:dyDescent="0.25">
      <c r="A57" t="s">
        <v>54</v>
      </c>
      <c r="B57" t="s">
        <v>8</v>
      </c>
      <c r="C57" t="s">
        <v>949</v>
      </c>
      <c r="D57" t="s">
        <v>949</v>
      </c>
      <c r="E57" s="63" t="s">
        <v>949</v>
      </c>
      <c r="F57" s="63" t="s">
        <v>8</v>
      </c>
      <c r="G57">
        <v>1</v>
      </c>
      <c r="H57">
        <v>2</v>
      </c>
      <c r="I57">
        <v>2</v>
      </c>
      <c r="J57">
        <v>1</v>
      </c>
      <c r="K57" t="s">
        <v>99</v>
      </c>
      <c r="L57">
        <v>8</v>
      </c>
      <c r="M57" t="s">
        <v>713</v>
      </c>
      <c r="N57">
        <v>59</v>
      </c>
      <c r="O57">
        <v>59</v>
      </c>
      <c r="P57">
        <v>59</v>
      </c>
      <c r="Q57">
        <v>1</v>
      </c>
      <c r="R57">
        <v>6.3714902807775406E-2</v>
      </c>
      <c r="S57">
        <v>4461.9299999999994</v>
      </c>
      <c r="T57">
        <v>62467.02</v>
      </c>
      <c r="U57">
        <v>3980.0801079913604</v>
      </c>
      <c r="V57">
        <v>30828.756090712741</v>
      </c>
      <c r="W57">
        <v>62467.02</v>
      </c>
      <c r="X57">
        <v>4461.9299999999994</v>
      </c>
    </row>
    <row r="58" spans="1:24" x14ac:dyDescent="0.25">
      <c r="A58" t="s">
        <v>54</v>
      </c>
      <c r="B58" t="s">
        <v>8</v>
      </c>
      <c r="C58" t="s">
        <v>949</v>
      </c>
      <c r="D58" t="s">
        <v>949</v>
      </c>
      <c r="E58" s="63" t="s">
        <v>949</v>
      </c>
      <c r="F58" s="63" t="s">
        <v>8</v>
      </c>
      <c r="G58">
        <v>1</v>
      </c>
      <c r="H58">
        <v>2</v>
      </c>
      <c r="I58">
        <v>2</v>
      </c>
      <c r="J58">
        <v>2</v>
      </c>
      <c r="K58" t="s">
        <v>102</v>
      </c>
      <c r="L58">
        <v>9</v>
      </c>
      <c r="M58" t="s">
        <v>715</v>
      </c>
      <c r="N58">
        <v>84</v>
      </c>
      <c r="O58">
        <v>84</v>
      </c>
      <c r="P58">
        <v>84</v>
      </c>
      <c r="Q58">
        <v>1</v>
      </c>
      <c r="R58">
        <v>9.0712742980561603E-2</v>
      </c>
      <c r="S58">
        <v>4461.9299999999994</v>
      </c>
      <c r="T58">
        <v>62467.02</v>
      </c>
      <c r="U58">
        <v>5666.5547300215985</v>
      </c>
      <c r="V58">
        <v>30828.756090712741</v>
      </c>
      <c r="W58">
        <v>62467.02</v>
      </c>
      <c r="X58">
        <v>4461.9299999999994</v>
      </c>
    </row>
    <row r="59" spans="1:24" x14ac:dyDescent="0.25">
      <c r="A59" t="s">
        <v>54</v>
      </c>
      <c r="B59" t="s">
        <v>8</v>
      </c>
      <c r="C59" t="s">
        <v>949</v>
      </c>
      <c r="D59" t="s">
        <v>949</v>
      </c>
      <c r="E59" s="63" t="s">
        <v>949</v>
      </c>
      <c r="F59" s="63" t="s">
        <v>8</v>
      </c>
      <c r="G59">
        <v>1</v>
      </c>
      <c r="H59">
        <v>2</v>
      </c>
      <c r="I59">
        <v>2</v>
      </c>
      <c r="J59">
        <v>3</v>
      </c>
      <c r="K59" t="s">
        <v>103</v>
      </c>
      <c r="L59">
        <v>10</v>
      </c>
      <c r="M59" t="s">
        <v>717</v>
      </c>
      <c r="N59">
        <v>67</v>
      </c>
      <c r="O59">
        <v>67</v>
      </c>
      <c r="P59">
        <v>67</v>
      </c>
      <c r="Q59">
        <v>1</v>
      </c>
      <c r="R59">
        <v>7.2354211663067006E-2</v>
      </c>
      <c r="S59">
        <v>4461.9299999999994</v>
      </c>
      <c r="T59">
        <v>62467.02</v>
      </c>
      <c r="U59">
        <v>4519.751987041036</v>
      </c>
      <c r="V59">
        <v>30828.756090712741</v>
      </c>
      <c r="W59">
        <v>62467.02</v>
      </c>
      <c r="X59">
        <v>4461.9299999999994</v>
      </c>
    </row>
    <row r="60" spans="1:24" x14ac:dyDescent="0.25">
      <c r="A60" t="s">
        <v>54</v>
      </c>
      <c r="B60" t="s">
        <v>8</v>
      </c>
      <c r="C60" t="s">
        <v>949</v>
      </c>
      <c r="D60" t="s">
        <v>949</v>
      </c>
      <c r="E60" s="63" t="s">
        <v>949</v>
      </c>
      <c r="F60" s="63" t="s">
        <v>8</v>
      </c>
      <c r="G60">
        <v>1</v>
      </c>
      <c r="H60">
        <v>2</v>
      </c>
      <c r="I60">
        <v>2</v>
      </c>
      <c r="J60">
        <v>4</v>
      </c>
      <c r="K60" t="s">
        <v>101</v>
      </c>
      <c r="L60">
        <v>11</v>
      </c>
      <c r="M60" t="s">
        <v>719</v>
      </c>
      <c r="N60">
        <v>75</v>
      </c>
      <c r="O60">
        <v>75</v>
      </c>
      <c r="P60">
        <v>75</v>
      </c>
      <c r="Q60">
        <v>1</v>
      </c>
      <c r="R60">
        <v>8.0993520518358494E-2</v>
      </c>
      <c r="S60">
        <v>4461.9299999999994</v>
      </c>
      <c r="T60">
        <v>62467.02</v>
      </c>
      <c r="U60">
        <v>5059.4238660907131</v>
      </c>
      <c r="V60">
        <v>30828.756090712741</v>
      </c>
      <c r="W60">
        <v>62467.02</v>
      </c>
      <c r="X60">
        <v>4461.9299999999994</v>
      </c>
    </row>
    <row r="61" spans="1:24" x14ac:dyDescent="0.25">
      <c r="A61" t="s">
        <v>54</v>
      </c>
      <c r="B61" t="s">
        <v>8</v>
      </c>
      <c r="C61" t="s">
        <v>949</v>
      </c>
      <c r="D61" t="s">
        <v>949</v>
      </c>
      <c r="E61" s="63" t="s">
        <v>949</v>
      </c>
      <c r="F61" s="63" t="s">
        <v>8</v>
      </c>
      <c r="G61">
        <v>1</v>
      </c>
      <c r="H61">
        <v>2</v>
      </c>
      <c r="I61">
        <v>2</v>
      </c>
      <c r="J61">
        <v>5</v>
      </c>
      <c r="K61" t="s">
        <v>105</v>
      </c>
      <c r="L61">
        <v>12</v>
      </c>
      <c r="M61" t="s">
        <v>721</v>
      </c>
      <c r="N61">
        <v>58</v>
      </c>
      <c r="O61">
        <v>58</v>
      </c>
      <c r="P61">
        <v>58</v>
      </c>
      <c r="Q61">
        <v>1</v>
      </c>
      <c r="R61">
        <v>6.2634989200863897E-2</v>
      </c>
      <c r="S61">
        <v>4461.9299999999994</v>
      </c>
      <c r="T61">
        <v>62467.02</v>
      </c>
      <c r="U61">
        <v>3912.6211231101506</v>
      </c>
      <c r="V61">
        <v>30828.756090712741</v>
      </c>
      <c r="W61">
        <v>62467.02</v>
      </c>
      <c r="X61">
        <v>4461.9299999999994</v>
      </c>
    </row>
    <row r="62" spans="1:24" x14ac:dyDescent="0.25">
      <c r="A62" t="s">
        <v>54</v>
      </c>
      <c r="B62" t="s">
        <v>8</v>
      </c>
      <c r="C62" t="s">
        <v>949</v>
      </c>
      <c r="D62" t="s">
        <v>949</v>
      </c>
      <c r="E62" s="63" t="s">
        <v>949</v>
      </c>
      <c r="F62" s="63" t="s">
        <v>8</v>
      </c>
      <c r="G62">
        <v>1</v>
      </c>
      <c r="H62">
        <v>2</v>
      </c>
      <c r="I62">
        <v>2</v>
      </c>
      <c r="J62">
        <v>6</v>
      </c>
      <c r="K62" t="s">
        <v>113</v>
      </c>
      <c r="L62">
        <v>13</v>
      </c>
      <c r="M62" t="s">
        <v>723</v>
      </c>
      <c r="N62">
        <v>63.5</v>
      </c>
      <c r="O62">
        <v>63.5</v>
      </c>
      <c r="P62">
        <v>63.5</v>
      </c>
      <c r="Q62">
        <v>1</v>
      </c>
      <c r="R62">
        <v>6.8574514038876905E-2</v>
      </c>
      <c r="S62">
        <v>4461.9299999999994</v>
      </c>
      <c r="T62">
        <v>62467.02</v>
      </c>
      <c r="U62">
        <v>4283.6455399568031</v>
      </c>
      <c r="V62">
        <v>30828.756090712741</v>
      </c>
      <c r="W62">
        <v>62467.02</v>
      </c>
      <c r="X62">
        <v>4461.9299999999994</v>
      </c>
    </row>
    <row r="63" spans="1:24" x14ac:dyDescent="0.25">
      <c r="A63" t="s">
        <v>54</v>
      </c>
      <c r="B63" t="s">
        <v>8</v>
      </c>
      <c r="C63" t="s">
        <v>949</v>
      </c>
      <c r="D63" t="s">
        <v>949</v>
      </c>
      <c r="E63" s="63" t="s">
        <v>949</v>
      </c>
      <c r="F63" s="63" t="s">
        <v>8</v>
      </c>
      <c r="G63">
        <v>1</v>
      </c>
      <c r="H63">
        <v>2</v>
      </c>
      <c r="I63">
        <v>2</v>
      </c>
      <c r="J63">
        <v>7</v>
      </c>
      <c r="K63" t="s">
        <v>114</v>
      </c>
      <c r="L63">
        <v>14</v>
      </c>
      <c r="M63" t="s">
        <v>725</v>
      </c>
      <c r="N63">
        <v>50.5</v>
      </c>
      <c r="O63">
        <v>50.5</v>
      </c>
      <c r="P63">
        <v>50.5</v>
      </c>
      <c r="Q63">
        <v>1</v>
      </c>
      <c r="R63">
        <v>5.45356371490281E-2</v>
      </c>
      <c r="S63">
        <v>4461.9299999999994</v>
      </c>
      <c r="T63">
        <v>62467.02</v>
      </c>
      <c r="U63">
        <v>3406.67873650108</v>
      </c>
      <c r="V63">
        <v>30828.756090712741</v>
      </c>
      <c r="W63">
        <v>62467.02</v>
      </c>
      <c r="X63">
        <v>4461.9299999999994</v>
      </c>
    </row>
    <row r="64" spans="1:24" x14ac:dyDescent="0.25">
      <c r="A64" t="s">
        <v>54</v>
      </c>
      <c r="B64" t="s">
        <v>527</v>
      </c>
      <c r="C64" t="s">
        <v>950</v>
      </c>
      <c r="D64" t="s">
        <v>950</v>
      </c>
      <c r="E64" s="63" t="s">
        <v>950</v>
      </c>
      <c r="F64" s="63" t="s">
        <v>671</v>
      </c>
      <c r="G64">
        <v>0.75</v>
      </c>
      <c r="H64">
        <v>1</v>
      </c>
      <c r="I64">
        <v>1</v>
      </c>
      <c r="J64">
        <v>1</v>
      </c>
      <c r="K64" t="s">
        <v>99</v>
      </c>
      <c r="L64">
        <v>1</v>
      </c>
      <c r="M64" t="s">
        <v>699</v>
      </c>
      <c r="N64">
        <v>8.5</v>
      </c>
      <c r="O64">
        <v>6.375</v>
      </c>
      <c r="P64">
        <v>368.25</v>
      </c>
      <c r="Q64">
        <v>1.7311608961303501E-2</v>
      </c>
      <c r="R64">
        <v>7.5097887266498103E-2</v>
      </c>
      <c r="S64">
        <v>17740.070000000011</v>
      </c>
      <c r="T64">
        <v>248360.98000000019</v>
      </c>
      <c r="U64">
        <v>322.88548158495837</v>
      </c>
      <c r="V64">
        <v>1538.4543534342133</v>
      </c>
      <c r="W64">
        <v>3076.9087068684266</v>
      </c>
      <c r="X64">
        <v>219.77919334774475</v>
      </c>
    </row>
    <row r="65" spans="1:24" x14ac:dyDescent="0.25">
      <c r="A65" t="s">
        <v>54</v>
      </c>
      <c r="B65" t="s">
        <v>527</v>
      </c>
      <c r="C65" t="s">
        <v>950</v>
      </c>
      <c r="D65" t="s">
        <v>950</v>
      </c>
      <c r="E65" s="63" t="s">
        <v>950</v>
      </c>
      <c r="F65" s="63" t="s">
        <v>671</v>
      </c>
      <c r="G65">
        <v>0.75</v>
      </c>
      <c r="H65">
        <v>1</v>
      </c>
      <c r="I65">
        <v>1</v>
      </c>
      <c r="J65">
        <v>2</v>
      </c>
      <c r="K65" t="s">
        <v>102</v>
      </c>
      <c r="L65">
        <v>2</v>
      </c>
      <c r="M65" t="s">
        <v>701</v>
      </c>
      <c r="N65">
        <v>8</v>
      </c>
      <c r="O65">
        <v>6</v>
      </c>
      <c r="P65">
        <v>361.15000000000003</v>
      </c>
      <c r="Q65">
        <v>1.6613595458950602E-2</v>
      </c>
      <c r="R65">
        <v>7.3649971449547297E-2</v>
      </c>
      <c r="S65">
        <v>17740.070000000011</v>
      </c>
      <c r="T65">
        <v>248360.98000000019</v>
      </c>
      <c r="U65">
        <v>303.89221796231368</v>
      </c>
      <c r="V65">
        <v>1538.4543534342133</v>
      </c>
      <c r="W65">
        <v>3076.9087068684266</v>
      </c>
      <c r="X65">
        <v>219.77919334774475</v>
      </c>
    </row>
    <row r="66" spans="1:24" x14ac:dyDescent="0.25">
      <c r="A66" t="s">
        <v>54</v>
      </c>
      <c r="B66" t="s">
        <v>527</v>
      </c>
      <c r="C66" t="s">
        <v>950</v>
      </c>
      <c r="D66" t="s">
        <v>950</v>
      </c>
      <c r="E66" s="63" t="s">
        <v>950</v>
      </c>
      <c r="F66" s="63" t="s">
        <v>671</v>
      </c>
      <c r="G66">
        <v>0.75</v>
      </c>
      <c r="H66">
        <v>1</v>
      </c>
      <c r="I66">
        <v>1</v>
      </c>
      <c r="J66">
        <v>3</v>
      </c>
      <c r="K66" t="s">
        <v>103</v>
      </c>
      <c r="L66">
        <v>3</v>
      </c>
      <c r="M66" t="s">
        <v>703</v>
      </c>
      <c r="N66">
        <v>8</v>
      </c>
      <c r="O66">
        <v>6</v>
      </c>
      <c r="P66">
        <v>370.35</v>
      </c>
      <c r="Q66">
        <v>1.6200891049007699E-2</v>
      </c>
      <c r="R66">
        <v>7.5526144057427205E-2</v>
      </c>
      <c r="S66">
        <v>17740.070000000011</v>
      </c>
      <c r="T66">
        <v>248360.98000000019</v>
      </c>
      <c r="U66">
        <v>303.89221796231374</v>
      </c>
      <c r="V66">
        <v>1538.4543534342133</v>
      </c>
      <c r="W66">
        <v>3076.9087068684266</v>
      </c>
      <c r="X66">
        <v>219.77919334774475</v>
      </c>
    </row>
    <row r="67" spans="1:24" x14ac:dyDescent="0.25">
      <c r="A67" t="s">
        <v>54</v>
      </c>
      <c r="B67" t="s">
        <v>527</v>
      </c>
      <c r="C67" t="s">
        <v>950</v>
      </c>
      <c r="D67" t="s">
        <v>950</v>
      </c>
      <c r="E67" s="63" t="s">
        <v>950</v>
      </c>
      <c r="F67" s="63" t="s">
        <v>671</v>
      </c>
      <c r="G67">
        <v>0.75</v>
      </c>
      <c r="H67">
        <v>1</v>
      </c>
      <c r="I67">
        <v>1</v>
      </c>
      <c r="J67">
        <v>4</v>
      </c>
      <c r="K67" t="s">
        <v>101</v>
      </c>
      <c r="L67">
        <v>4</v>
      </c>
      <c r="M67" t="s">
        <v>705</v>
      </c>
      <c r="N67">
        <v>8</v>
      </c>
      <c r="O67">
        <v>6</v>
      </c>
      <c r="P67">
        <v>356.05</v>
      </c>
      <c r="Q67">
        <v>1.68515657913214E-2</v>
      </c>
      <c r="R67">
        <v>7.2609919243005194E-2</v>
      </c>
      <c r="S67">
        <v>17740.070000000011</v>
      </c>
      <c r="T67">
        <v>248360.98000000019</v>
      </c>
      <c r="U67">
        <v>303.89221796231379</v>
      </c>
      <c r="V67">
        <v>1538.4543534342133</v>
      </c>
      <c r="W67">
        <v>3076.9087068684266</v>
      </c>
      <c r="X67">
        <v>219.77919334774475</v>
      </c>
    </row>
    <row r="68" spans="1:24" x14ac:dyDescent="0.25">
      <c r="A68" t="s">
        <v>54</v>
      </c>
      <c r="B68" t="s">
        <v>527</v>
      </c>
      <c r="C68" t="s">
        <v>950</v>
      </c>
      <c r="D68" t="s">
        <v>950</v>
      </c>
      <c r="E68" s="63" t="s">
        <v>950</v>
      </c>
      <c r="F68" s="63" t="s">
        <v>671</v>
      </c>
      <c r="G68">
        <v>0.75</v>
      </c>
      <c r="H68">
        <v>1</v>
      </c>
      <c r="I68">
        <v>1</v>
      </c>
      <c r="J68">
        <v>5</v>
      </c>
      <c r="K68" t="s">
        <v>105</v>
      </c>
      <c r="L68">
        <v>5</v>
      </c>
      <c r="M68" t="s">
        <v>707</v>
      </c>
      <c r="N68">
        <v>8</v>
      </c>
      <c r="O68">
        <v>6</v>
      </c>
      <c r="P68">
        <v>357.1</v>
      </c>
      <c r="Q68">
        <v>1.6802016241948999E-2</v>
      </c>
      <c r="R68">
        <v>7.2824047638469697E-2</v>
      </c>
      <c r="S68">
        <v>17740.070000000011</v>
      </c>
      <c r="T68">
        <v>248360.98000000019</v>
      </c>
      <c r="U68">
        <v>303.89221796231368</v>
      </c>
      <c r="V68">
        <v>1538.4543534342133</v>
      </c>
      <c r="W68">
        <v>3076.9087068684266</v>
      </c>
      <c r="X68">
        <v>219.77919334774475</v>
      </c>
    </row>
    <row r="69" spans="1:24" x14ac:dyDescent="0.25">
      <c r="A69" t="s">
        <v>54</v>
      </c>
      <c r="B69" t="s">
        <v>527</v>
      </c>
      <c r="C69" t="s">
        <v>950</v>
      </c>
      <c r="D69" t="s">
        <v>950</v>
      </c>
      <c r="E69" s="63" t="s">
        <v>950</v>
      </c>
      <c r="F69" s="63" t="s">
        <v>671</v>
      </c>
      <c r="G69">
        <v>0.75</v>
      </c>
      <c r="H69">
        <v>2</v>
      </c>
      <c r="I69">
        <v>2</v>
      </c>
      <c r="J69">
        <v>1</v>
      </c>
      <c r="K69" t="s">
        <v>99</v>
      </c>
      <c r="L69">
        <v>8</v>
      </c>
      <c r="M69" t="s">
        <v>713</v>
      </c>
      <c r="N69">
        <v>8.5</v>
      </c>
      <c r="O69">
        <v>6.375</v>
      </c>
      <c r="P69">
        <v>367.65</v>
      </c>
      <c r="Q69">
        <v>1.73398612811098E-2</v>
      </c>
      <c r="R69">
        <v>7.4975528183375495E-2</v>
      </c>
      <c r="S69">
        <v>17740.070000000011</v>
      </c>
      <c r="T69">
        <v>248360.98000000019</v>
      </c>
      <c r="U69">
        <v>322.88548158495831</v>
      </c>
      <c r="V69">
        <v>1538.4543534342131</v>
      </c>
      <c r="W69">
        <v>3076.9087068684266</v>
      </c>
      <c r="X69">
        <v>219.77919334774475</v>
      </c>
    </row>
    <row r="70" spans="1:24" x14ac:dyDescent="0.25">
      <c r="A70" t="s">
        <v>54</v>
      </c>
      <c r="B70" t="s">
        <v>527</v>
      </c>
      <c r="C70" t="s">
        <v>950</v>
      </c>
      <c r="D70" t="s">
        <v>950</v>
      </c>
      <c r="E70" s="63" t="s">
        <v>950</v>
      </c>
      <c r="F70" s="63" t="s">
        <v>671</v>
      </c>
      <c r="G70">
        <v>0.75</v>
      </c>
      <c r="H70">
        <v>2</v>
      </c>
      <c r="I70">
        <v>2</v>
      </c>
      <c r="J70">
        <v>2</v>
      </c>
      <c r="K70" t="s">
        <v>102</v>
      </c>
      <c r="L70">
        <v>9</v>
      </c>
      <c r="M70" t="s">
        <v>715</v>
      </c>
      <c r="N70">
        <v>8</v>
      </c>
      <c r="O70">
        <v>6</v>
      </c>
      <c r="P70">
        <v>356.05</v>
      </c>
      <c r="Q70">
        <v>1.68515657913214E-2</v>
      </c>
      <c r="R70">
        <v>7.2609919243005194E-2</v>
      </c>
      <c r="S70">
        <v>17740.070000000011</v>
      </c>
      <c r="T70">
        <v>248360.98000000019</v>
      </c>
      <c r="U70">
        <v>303.89221796231379</v>
      </c>
      <c r="V70">
        <v>1538.4543534342131</v>
      </c>
      <c r="W70">
        <v>3076.9087068684266</v>
      </c>
      <c r="X70">
        <v>219.77919334774475</v>
      </c>
    </row>
    <row r="71" spans="1:24" x14ac:dyDescent="0.25">
      <c r="A71" t="s">
        <v>54</v>
      </c>
      <c r="B71" t="s">
        <v>527</v>
      </c>
      <c r="C71" t="s">
        <v>950</v>
      </c>
      <c r="D71" t="s">
        <v>950</v>
      </c>
      <c r="E71" s="63" t="s">
        <v>950</v>
      </c>
      <c r="F71" s="63" t="s">
        <v>671</v>
      </c>
      <c r="G71">
        <v>0.75</v>
      </c>
      <c r="H71">
        <v>2</v>
      </c>
      <c r="I71">
        <v>2</v>
      </c>
      <c r="J71">
        <v>3</v>
      </c>
      <c r="K71" t="s">
        <v>103</v>
      </c>
      <c r="L71">
        <v>10</v>
      </c>
      <c r="M71" t="s">
        <v>717</v>
      </c>
      <c r="N71">
        <v>8</v>
      </c>
      <c r="O71">
        <v>6</v>
      </c>
      <c r="P71">
        <v>362.35</v>
      </c>
      <c r="Q71">
        <v>1.6558575962467199E-2</v>
      </c>
      <c r="R71">
        <v>7.38946896157925E-2</v>
      </c>
      <c r="S71">
        <v>17740.070000000011</v>
      </c>
      <c r="T71">
        <v>248360.98000000019</v>
      </c>
      <c r="U71">
        <v>303.89221796231368</v>
      </c>
      <c r="V71">
        <v>1538.4543534342131</v>
      </c>
      <c r="W71">
        <v>3076.9087068684266</v>
      </c>
      <c r="X71">
        <v>219.77919334774475</v>
      </c>
    </row>
    <row r="72" spans="1:24" x14ac:dyDescent="0.25">
      <c r="A72" t="s">
        <v>54</v>
      </c>
      <c r="B72" t="s">
        <v>527</v>
      </c>
      <c r="C72" t="s">
        <v>950</v>
      </c>
      <c r="D72" t="s">
        <v>950</v>
      </c>
      <c r="E72" s="63" t="s">
        <v>950</v>
      </c>
      <c r="F72" s="63" t="s">
        <v>671</v>
      </c>
      <c r="G72">
        <v>0.75</v>
      </c>
      <c r="H72">
        <v>2</v>
      </c>
      <c r="I72">
        <v>2</v>
      </c>
      <c r="J72">
        <v>4</v>
      </c>
      <c r="K72" t="s">
        <v>101</v>
      </c>
      <c r="L72">
        <v>11</v>
      </c>
      <c r="M72" t="s">
        <v>719</v>
      </c>
      <c r="N72">
        <v>8</v>
      </c>
      <c r="O72">
        <v>6</v>
      </c>
      <c r="P72">
        <v>348.05</v>
      </c>
      <c r="Q72">
        <v>1.7238902456543598E-2</v>
      </c>
      <c r="R72">
        <v>7.0978464801370406E-2</v>
      </c>
      <c r="S72">
        <v>17740.070000000011</v>
      </c>
      <c r="T72">
        <v>248360.98000000019</v>
      </c>
      <c r="U72">
        <v>303.89221796231368</v>
      </c>
      <c r="V72">
        <v>1538.4543534342131</v>
      </c>
      <c r="W72">
        <v>3076.9087068684266</v>
      </c>
      <c r="X72">
        <v>219.77919334774475</v>
      </c>
    </row>
    <row r="73" spans="1:24" x14ac:dyDescent="0.25">
      <c r="A73" t="s">
        <v>54</v>
      </c>
      <c r="B73" t="s">
        <v>527</v>
      </c>
      <c r="C73" t="s">
        <v>950</v>
      </c>
      <c r="D73" t="s">
        <v>950</v>
      </c>
      <c r="E73" s="63" t="s">
        <v>950</v>
      </c>
      <c r="F73" s="63" t="s">
        <v>671</v>
      </c>
      <c r="G73">
        <v>0.75</v>
      </c>
      <c r="H73">
        <v>2</v>
      </c>
      <c r="I73">
        <v>2</v>
      </c>
      <c r="J73">
        <v>5</v>
      </c>
      <c r="K73" t="s">
        <v>105</v>
      </c>
      <c r="L73">
        <v>12</v>
      </c>
      <c r="M73" t="s">
        <v>721</v>
      </c>
      <c r="N73">
        <v>8</v>
      </c>
      <c r="O73">
        <v>6</v>
      </c>
      <c r="P73">
        <v>357.1</v>
      </c>
      <c r="Q73">
        <v>1.6802016241948999E-2</v>
      </c>
      <c r="R73">
        <v>7.2824047638469697E-2</v>
      </c>
      <c r="S73">
        <v>17740.070000000011</v>
      </c>
      <c r="T73">
        <v>248360.98000000019</v>
      </c>
      <c r="U73">
        <v>303.89221796231368</v>
      </c>
      <c r="V73">
        <v>1538.4543534342131</v>
      </c>
      <c r="W73">
        <v>3076.9087068684266</v>
      </c>
      <c r="X73">
        <v>219.77919334774475</v>
      </c>
    </row>
    <row r="74" spans="1:24" x14ac:dyDescent="0.25">
      <c r="A74" t="s">
        <v>54</v>
      </c>
      <c r="B74" t="s">
        <v>527</v>
      </c>
      <c r="C74" t="s">
        <v>951</v>
      </c>
      <c r="D74" t="s">
        <v>951</v>
      </c>
      <c r="E74" s="63" t="s">
        <v>951</v>
      </c>
      <c r="F74" s="63" t="s">
        <v>671</v>
      </c>
      <c r="G74">
        <v>0.6</v>
      </c>
      <c r="H74">
        <v>1</v>
      </c>
      <c r="I74">
        <v>1</v>
      </c>
      <c r="J74">
        <v>1</v>
      </c>
      <c r="K74" t="s">
        <v>99</v>
      </c>
      <c r="L74">
        <v>1</v>
      </c>
      <c r="M74" t="s">
        <v>699</v>
      </c>
      <c r="N74">
        <v>38</v>
      </c>
      <c r="O74">
        <v>22.8</v>
      </c>
      <c r="P74">
        <v>368.25</v>
      </c>
      <c r="Q74">
        <v>6.1914460285132401E-2</v>
      </c>
      <c r="R74">
        <v>7.5097887266498103E-2</v>
      </c>
      <c r="S74">
        <v>17740.070000000011</v>
      </c>
      <c r="T74">
        <v>248360.98000000019</v>
      </c>
      <c r="U74">
        <v>1154.7904282567922</v>
      </c>
      <c r="V74">
        <v>5105.3892617668707</v>
      </c>
      <c r="W74">
        <v>10150.000079941277</v>
      </c>
      <c r="X74">
        <v>725.00000571009127</v>
      </c>
    </row>
    <row r="75" spans="1:24" x14ac:dyDescent="0.25">
      <c r="A75" t="s">
        <v>54</v>
      </c>
      <c r="B75" t="s">
        <v>527</v>
      </c>
      <c r="C75" t="s">
        <v>951</v>
      </c>
      <c r="D75" t="s">
        <v>951</v>
      </c>
      <c r="E75" s="63" t="s">
        <v>951</v>
      </c>
      <c r="F75" s="63" t="s">
        <v>671</v>
      </c>
      <c r="G75">
        <v>0.6</v>
      </c>
      <c r="H75">
        <v>1</v>
      </c>
      <c r="I75">
        <v>1</v>
      </c>
      <c r="J75">
        <v>2</v>
      </c>
      <c r="K75" t="s">
        <v>102</v>
      </c>
      <c r="L75">
        <v>2</v>
      </c>
      <c r="M75" t="s">
        <v>701</v>
      </c>
      <c r="N75">
        <v>23</v>
      </c>
      <c r="O75">
        <v>13.799999999999999</v>
      </c>
      <c r="P75">
        <v>361.15000000000003</v>
      </c>
      <c r="Q75">
        <v>3.8211269555586298E-2</v>
      </c>
      <c r="R75">
        <v>7.3649971449547297E-2</v>
      </c>
      <c r="S75">
        <v>17740.070000000011</v>
      </c>
      <c r="T75">
        <v>248360.98000000019</v>
      </c>
      <c r="U75">
        <v>698.95210131332135</v>
      </c>
      <c r="V75">
        <v>5105.3892617668707</v>
      </c>
      <c r="W75">
        <v>10150.000079941277</v>
      </c>
      <c r="X75">
        <v>725.00000571009127</v>
      </c>
    </row>
    <row r="76" spans="1:24" x14ac:dyDescent="0.25">
      <c r="A76" t="s">
        <v>54</v>
      </c>
      <c r="B76" t="s">
        <v>527</v>
      </c>
      <c r="C76" t="s">
        <v>951</v>
      </c>
      <c r="D76" t="s">
        <v>951</v>
      </c>
      <c r="E76" s="63" t="s">
        <v>951</v>
      </c>
      <c r="F76" s="63" t="s">
        <v>671</v>
      </c>
      <c r="G76">
        <v>0.6</v>
      </c>
      <c r="H76">
        <v>1</v>
      </c>
      <c r="I76">
        <v>1</v>
      </c>
      <c r="J76">
        <v>3</v>
      </c>
      <c r="K76" t="s">
        <v>103</v>
      </c>
      <c r="L76">
        <v>3</v>
      </c>
      <c r="M76" t="s">
        <v>703</v>
      </c>
      <c r="N76">
        <v>35</v>
      </c>
      <c r="O76">
        <v>21</v>
      </c>
      <c r="P76">
        <v>370.35</v>
      </c>
      <c r="Q76">
        <v>5.67031186715269E-2</v>
      </c>
      <c r="R76">
        <v>7.5526144057427205E-2</v>
      </c>
      <c r="S76">
        <v>17740.070000000011</v>
      </c>
      <c r="T76">
        <v>248360.98000000019</v>
      </c>
      <c r="U76">
        <v>1063.6227628680981</v>
      </c>
      <c r="V76">
        <v>5105.3892617668707</v>
      </c>
      <c r="W76">
        <v>10150.000079941277</v>
      </c>
      <c r="X76">
        <v>725.00000571009127</v>
      </c>
    </row>
    <row r="77" spans="1:24" x14ac:dyDescent="0.25">
      <c r="A77" t="s">
        <v>54</v>
      </c>
      <c r="B77" t="s">
        <v>527</v>
      </c>
      <c r="C77" t="s">
        <v>951</v>
      </c>
      <c r="D77" t="s">
        <v>951</v>
      </c>
      <c r="E77" s="63" t="s">
        <v>951</v>
      </c>
      <c r="F77" s="63" t="s">
        <v>671</v>
      </c>
      <c r="G77">
        <v>0.6</v>
      </c>
      <c r="H77">
        <v>1</v>
      </c>
      <c r="I77">
        <v>1</v>
      </c>
      <c r="J77">
        <v>4</v>
      </c>
      <c r="K77" t="s">
        <v>101</v>
      </c>
      <c r="L77">
        <v>4</v>
      </c>
      <c r="M77" t="s">
        <v>705</v>
      </c>
      <c r="N77">
        <v>22</v>
      </c>
      <c r="O77">
        <v>13.2</v>
      </c>
      <c r="P77">
        <v>356.05</v>
      </c>
      <c r="Q77">
        <v>3.7073444740907201E-2</v>
      </c>
      <c r="R77">
        <v>7.2609919243005194E-2</v>
      </c>
      <c r="S77">
        <v>17740.070000000011</v>
      </c>
      <c r="T77">
        <v>248360.98000000019</v>
      </c>
      <c r="U77">
        <v>668.56287951709021</v>
      </c>
      <c r="V77">
        <v>5105.3892617668707</v>
      </c>
      <c r="W77">
        <v>10150.000079941277</v>
      </c>
      <c r="X77">
        <v>725.00000571009127</v>
      </c>
    </row>
    <row r="78" spans="1:24" x14ac:dyDescent="0.25">
      <c r="A78" t="s">
        <v>54</v>
      </c>
      <c r="B78" t="s">
        <v>527</v>
      </c>
      <c r="C78" t="s">
        <v>951</v>
      </c>
      <c r="D78" t="s">
        <v>951</v>
      </c>
      <c r="E78" s="63" t="s">
        <v>951</v>
      </c>
      <c r="F78" s="63" t="s">
        <v>671</v>
      </c>
      <c r="G78">
        <v>0.6</v>
      </c>
      <c r="H78">
        <v>1</v>
      </c>
      <c r="I78">
        <v>1</v>
      </c>
      <c r="J78">
        <v>5</v>
      </c>
      <c r="K78" t="s">
        <v>105</v>
      </c>
      <c r="L78">
        <v>5</v>
      </c>
      <c r="M78" t="s">
        <v>707</v>
      </c>
      <c r="N78">
        <v>35</v>
      </c>
      <c r="O78">
        <v>21</v>
      </c>
      <c r="P78">
        <v>357.1</v>
      </c>
      <c r="Q78">
        <v>5.8807056846821602E-2</v>
      </c>
      <c r="R78">
        <v>7.2824047638469697E-2</v>
      </c>
      <c r="S78">
        <v>17740.070000000011</v>
      </c>
      <c r="T78">
        <v>248360.98000000019</v>
      </c>
      <c r="U78">
        <v>1063.6227628680979</v>
      </c>
      <c r="V78">
        <v>5105.3892617668707</v>
      </c>
      <c r="W78">
        <v>10150.000079941277</v>
      </c>
      <c r="X78">
        <v>725.00000571009127</v>
      </c>
    </row>
    <row r="79" spans="1:24" x14ac:dyDescent="0.25">
      <c r="A79" t="s">
        <v>54</v>
      </c>
      <c r="B79" t="s">
        <v>527</v>
      </c>
      <c r="C79" t="s">
        <v>951</v>
      </c>
      <c r="D79" t="s">
        <v>951</v>
      </c>
      <c r="E79" s="63" t="s">
        <v>951</v>
      </c>
      <c r="F79" s="63" t="s">
        <v>671</v>
      </c>
      <c r="G79">
        <v>0.6</v>
      </c>
      <c r="H79">
        <v>1</v>
      </c>
      <c r="I79">
        <v>1</v>
      </c>
      <c r="J79">
        <v>6</v>
      </c>
      <c r="K79" t="s">
        <v>113</v>
      </c>
      <c r="L79">
        <v>6</v>
      </c>
      <c r="M79" t="s">
        <v>709</v>
      </c>
      <c r="N79">
        <v>7.5</v>
      </c>
      <c r="O79">
        <v>4.5</v>
      </c>
      <c r="P79">
        <v>319</v>
      </c>
      <c r="Q79">
        <v>1.41065830721003E-2</v>
      </c>
      <c r="R79">
        <v>6.5054245860184406E-2</v>
      </c>
      <c r="S79">
        <v>17740.070000000011</v>
      </c>
      <c r="T79">
        <v>248360.98000000019</v>
      </c>
      <c r="U79">
        <v>227.91916347173532</v>
      </c>
      <c r="V79">
        <v>5105.3892617668707</v>
      </c>
      <c r="W79">
        <v>10150.000079941277</v>
      </c>
      <c r="X79">
        <v>725.00000571009127</v>
      </c>
    </row>
    <row r="80" spans="1:24" x14ac:dyDescent="0.25">
      <c r="A80" t="s">
        <v>54</v>
      </c>
      <c r="B80" t="s">
        <v>527</v>
      </c>
      <c r="C80" t="s">
        <v>951</v>
      </c>
      <c r="D80" t="s">
        <v>951</v>
      </c>
      <c r="E80" s="63" t="s">
        <v>951</v>
      </c>
      <c r="F80" s="63" t="s">
        <v>671</v>
      </c>
      <c r="G80">
        <v>0.6</v>
      </c>
      <c r="H80">
        <v>1</v>
      </c>
      <c r="I80">
        <v>1</v>
      </c>
      <c r="J80">
        <v>7</v>
      </c>
      <c r="K80" t="s">
        <v>114</v>
      </c>
      <c r="L80">
        <v>7</v>
      </c>
      <c r="M80" t="s">
        <v>711</v>
      </c>
      <c r="N80">
        <v>7.5</v>
      </c>
      <c r="O80">
        <v>4.5</v>
      </c>
      <c r="P80">
        <v>326.5</v>
      </c>
      <c r="Q80">
        <v>1.3782542113323099E-2</v>
      </c>
      <c r="R80">
        <v>6.6583734399216901E-2</v>
      </c>
      <c r="S80">
        <v>17740.070000000011</v>
      </c>
      <c r="T80">
        <v>248360.98000000019</v>
      </c>
      <c r="U80">
        <v>227.91916347173523</v>
      </c>
      <c r="V80">
        <v>5105.3892617668707</v>
      </c>
      <c r="W80">
        <v>10150.000079941277</v>
      </c>
      <c r="X80">
        <v>725.00000571009127</v>
      </c>
    </row>
    <row r="81" spans="1:24" x14ac:dyDescent="0.25">
      <c r="A81" t="s">
        <v>54</v>
      </c>
      <c r="B81" t="s">
        <v>527</v>
      </c>
      <c r="C81" t="s">
        <v>951</v>
      </c>
      <c r="D81" t="s">
        <v>951</v>
      </c>
      <c r="E81" s="63" t="s">
        <v>951</v>
      </c>
      <c r="F81" s="63" t="s">
        <v>671</v>
      </c>
      <c r="G81">
        <v>0.6</v>
      </c>
      <c r="H81">
        <v>2</v>
      </c>
      <c r="I81">
        <v>2</v>
      </c>
      <c r="J81">
        <v>1</v>
      </c>
      <c r="K81" t="s">
        <v>99</v>
      </c>
      <c r="L81">
        <v>8</v>
      </c>
      <c r="M81" t="s">
        <v>713</v>
      </c>
      <c r="N81">
        <v>37</v>
      </c>
      <c r="O81">
        <v>22.2</v>
      </c>
      <c r="P81">
        <v>367.65</v>
      </c>
      <c r="Q81">
        <v>6.0383516931864598E-2</v>
      </c>
      <c r="R81">
        <v>7.4975528183375495E-2</v>
      </c>
      <c r="S81">
        <v>17740.070000000011</v>
      </c>
      <c r="T81">
        <v>248360.98000000019</v>
      </c>
      <c r="U81">
        <v>1124.4012064605606</v>
      </c>
      <c r="V81">
        <v>5044.6108181744075</v>
      </c>
      <c r="W81">
        <v>10150.000079941277</v>
      </c>
      <c r="X81">
        <v>725.00000571009127</v>
      </c>
    </row>
    <row r="82" spans="1:24" x14ac:dyDescent="0.25">
      <c r="A82" t="s">
        <v>54</v>
      </c>
      <c r="B82" t="s">
        <v>527</v>
      </c>
      <c r="C82" t="s">
        <v>951</v>
      </c>
      <c r="D82" t="s">
        <v>951</v>
      </c>
      <c r="E82" s="63" t="s">
        <v>951</v>
      </c>
      <c r="F82" s="63" t="s">
        <v>671</v>
      </c>
      <c r="G82">
        <v>0.6</v>
      </c>
      <c r="H82">
        <v>2</v>
      </c>
      <c r="I82">
        <v>2</v>
      </c>
      <c r="J82">
        <v>2</v>
      </c>
      <c r="K82" t="s">
        <v>102</v>
      </c>
      <c r="L82">
        <v>9</v>
      </c>
      <c r="M82" t="s">
        <v>715</v>
      </c>
      <c r="N82">
        <v>22</v>
      </c>
      <c r="O82">
        <v>13.2</v>
      </c>
      <c r="P82">
        <v>356.05</v>
      </c>
      <c r="Q82">
        <v>3.7073444740907201E-2</v>
      </c>
      <c r="R82">
        <v>7.2609919243005194E-2</v>
      </c>
      <c r="S82">
        <v>17740.070000000011</v>
      </c>
      <c r="T82">
        <v>248360.98000000019</v>
      </c>
      <c r="U82">
        <v>668.56287951709021</v>
      </c>
      <c r="V82">
        <v>5044.6108181744075</v>
      </c>
      <c r="W82">
        <v>10150.000079941277</v>
      </c>
      <c r="X82">
        <v>725.00000571009127</v>
      </c>
    </row>
    <row r="83" spans="1:24" x14ac:dyDescent="0.25">
      <c r="A83" t="s">
        <v>54</v>
      </c>
      <c r="B83" t="s">
        <v>527</v>
      </c>
      <c r="C83" t="s">
        <v>951</v>
      </c>
      <c r="D83" t="s">
        <v>951</v>
      </c>
      <c r="E83" s="63" t="s">
        <v>951</v>
      </c>
      <c r="F83" s="63" t="s">
        <v>671</v>
      </c>
      <c r="G83">
        <v>0.6</v>
      </c>
      <c r="H83">
        <v>2</v>
      </c>
      <c r="I83">
        <v>2</v>
      </c>
      <c r="J83">
        <v>3</v>
      </c>
      <c r="K83" t="s">
        <v>103</v>
      </c>
      <c r="L83">
        <v>10</v>
      </c>
      <c r="M83" t="s">
        <v>717</v>
      </c>
      <c r="N83">
        <v>35</v>
      </c>
      <c r="O83">
        <v>21</v>
      </c>
      <c r="P83">
        <v>362.35</v>
      </c>
      <c r="Q83">
        <v>5.7955015868635301E-2</v>
      </c>
      <c r="R83">
        <v>7.38946896157925E-2</v>
      </c>
      <c r="S83">
        <v>17740.070000000011</v>
      </c>
      <c r="T83">
        <v>248360.98000000019</v>
      </c>
      <c r="U83">
        <v>1063.6227628680979</v>
      </c>
      <c r="V83">
        <v>5044.6108181744075</v>
      </c>
      <c r="W83">
        <v>10150.000079941277</v>
      </c>
      <c r="X83">
        <v>725.00000571009127</v>
      </c>
    </row>
    <row r="84" spans="1:24" x14ac:dyDescent="0.25">
      <c r="A84" t="s">
        <v>54</v>
      </c>
      <c r="B84" t="s">
        <v>527</v>
      </c>
      <c r="C84" t="s">
        <v>951</v>
      </c>
      <c r="D84" t="s">
        <v>951</v>
      </c>
      <c r="E84" s="63" t="s">
        <v>951</v>
      </c>
      <c r="F84" s="63" t="s">
        <v>671</v>
      </c>
      <c r="G84">
        <v>0.6</v>
      </c>
      <c r="H84">
        <v>2</v>
      </c>
      <c r="I84">
        <v>2</v>
      </c>
      <c r="J84">
        <v>4</v>
      </c>
      <c r="K84" t="s">
        <v>101</v>
      </c>
      <c r="L84">
        <v>11</v>
      </c>
      <c r="M84" t="s">
        <v>719</v>
      </c>
      <c r="N84">
        <v>22</v>
      </c>
      <c r="O84">
        <v>13.2</v>
      </c>
      <c r="P84">
        <v>348.05</v>
      </c>
      <c r="Q84">
        <v>3.7925585404395903E-2</v>
      </c>
      <c r="R84">
        <v>7.0978464801370406E-2</v>
      </c>
      <c r="S84">
        <v>17740.070000000011</v>
      </c>
      <c r="T84">
        <v>248360.98000000019</v>
      </c>
      <c r="U84">
        <v>668.5628795170901</v>
      </c>
      <c r="V84">
        <v>5044.6108181744075</v>
      </c>
      <c r="W84">
        <v>10150.000079941277</v>
      </c>
      <c r="X84">
        <v>725.00000571009127</v>
      </c>
    </row>
    <row r="85" spans="1:24" x14ac:dyDescent="0.25">
      <c r="A85" t="s">
        <v>54</v>
      </c>
      <c r="B85" t="s">
        <v>527</v>
      </c>
      <c r="C85" t="s">
        <v>951</v>
      </c>
      <c r="D85" t="s">
        <v>951</v>
      </c>
      <c r="E85" s="63" t="s">
        <v>951</v>
      </c>
      <c r="F85" s="63" t="s">
        <v>671</v>
      </c>
      <c r="G85">
        <v>0.6</v>
      </c>
      <c r="H85">
        <v>2</v>
      </c>
      <c r="I85">
        <v>2</v>
      </c>
      <c r="J85">
        <v>5</v>
      </c>
      <c r="K85" t="s">
        <v>105</v>
      </c>
      <c r="L85">
        <v>12</v>
      </c>
      <c r="M85" t="s">
        <v>721</v>
      </c>
      <c r="N85">
        <v>35</v>
      </c>
      <c r="O85">
        <v>21</v>
      </c>
      <c r="P85">
        <v>357.1</v>
      </c>
      <c r="Q85">
        <v>5.8807056846821602E-2</v>
      </c>
      <c r="R85">
        <v>7.2824047638469697E-2</v>
      </c>
      <c r="S85">
        <v>17740.070000000011</v>
      </c>
      <c r="T85">
        <v>248360.98000000019</v>
      </c>
      <c r="U85">
        <v>1063.6227628680979</v>
      </c>
      <c r="V85">
        <v>5044.6108181744075</v>
      </c>
      <c r="W85">
        <v>10150.000079941277</v>
      </c>
      <c r="X85">
        <v>725.00000571009127</v>
      </c>
    </row>
    <row r="86" spans="1:24" x14ac:dyDescent="0.25">
      <c r="A86" t="s">
        <v>54</v>
      </c>
      <c r="B86" t="s">
        <v>527</v>
      </c>
      <c r="C86" t="s">
        <v>951</v>
      </c>
      <c r="D86" t="s">
        <v>951</v>
      </c>
      <c r="E86" s="63" t="s">
        <v>951</v>
      </c>
      <c r="F86" s="63" t="s">
        <v>671</v>
      </c>
      <c r="G86">
        <v>0.6</v>
      </c>
      <c r="H86">
        <v>2</v>
      </c>
      <c r="I86">
        <v>2</v>
      </c>
      <c r="J86">
        <v>6</v>
      </c>
      <c r="K86" t="s">
        <v>113</v>
      </c>
      <c r="L86">
        <v>13</v>
      </c>
      <c r="M86" t="s">
        <v>723</v>
      </c>
      <c r="N86">
        <v>7.5</v>
      </c>
      <c r="O86">
        <v>4.5</v>
      </c>
      <c r="P86">
        <v>327.5</v>
      </c>
      <c r="Q86">
        <v>1.3740458015267199E-2</v>
      </c>
      <c r="R86">
        <v>6.6787666204421295E-2</v>
      </c>
      <c r="S86">
        <v>17740.070000000011</v>
      </c>
      <c r="T86">
        <v>248360.98000000019</v>
      </c>
      <c r="U86">
        <v>227.91916347173532</v>
      </c>
      <c r="V86">
        <v>5044.6108181744075</v>
      </c>
      <c r="W86">
        <v>10150.000079941277</v>
      </c>
      <c r="X86">
        <v>725.00000571009127</v>
      </c>
    </row>
    <row r="87" spans="1:24" x14ac:dyDescent="0.25">
      <c r="A87" t="s">
        <v>54</v>
      </c>
      <c r="B87" t="s">
        <v>527</v>
      </c>
      <c r="C87" t="s">
        <v>951</v>
      </c>
      <c r="D87" t="s">
        <v>951</v>
      </c>
      <c r="E87" s="63" t="s">
        <v>951</v>
      </c>
      <c r="F87" s="63" t="s">
        <v>671</v>
      </c>
      <c r="G87">
        <v>0.6</v>
      </c>
      <c r="H87">
        <v>2</v>
      </c>
      <c r="I87">
        <v>2</v>
      </c>
      <c r="J87">
        <v>7</v>
      </c>
      <c r="K87" t="s">
        <v>114</v>
      </c>
      <c r="L87">
        <v>14</v>
      </c>
      <c r="M87" t="s">
        <v>725</v>
      </c>
      <c r="N87">
        <v>7.5</v>
      </c>
      <c r="O87">
        <v>4.5</v>
      </c>
      <c r="P87">
        <v>326.5</v>
      </c>
      <c r="Q87">
        <v>1.3782542113323099E-2</v>
      </c>
      <c r="R87">
        <v>6.6583734399216901E-2</v>
      </c>
      <c r="S87">
        <v>17740.070000000011</v>
      </c>
      <c r="T87">
        <v>248360.98000000019</v>
      </c>
      <c r="U87">
        <v>227.91916347173523</v>
      </c>
      <c r="V87">
        <v>5044.6108181744075</v>
      </c>
      <c r="W87">
        <v>10150.000079941277</v>
      </c>
      <c r="X87">
        <v>725.00000571009127</v>
      </c>
    </row>
    <row r="88" spans="1:24" x14ac:dyDescent="0.25">
      <c r="A88" t="s">
        <v>55</v>
      </c>
      <c r="B88" t="s">
        <v>527</v>
      </c>
      <c r="C88" t="s">
        <v>945</v>
      </c>
      <c r="D88" t="s">
        <v>945</v>
      </c>
      <c r="E88" s="63" t="s">
        <v>945</v>
      </c>
      <c r="F88" s="63" t="s">
        <v>671</v>
      </c>
      <c r="G88">
        <v>1</v>
      </c>
      <c r="H88">
        <v>1</v>
      </c>
      <c r="I88">
        <v>1</v>
      </c>
      <c r="J88">
        <v>1</v>
      </c>
      <c r="K88" t="s">
        <v>99</v>
      </c>
      <c r="L88">
        <v>1</v>
      </c>
      <c r="M88" t="s">
        <v>699</v>
      </c>
      <c r="N88">
        <v>85.5</v>
      </c>
      <c r="O88">
        <v>85.5</v>
      </c>
      <c r="P88">
        <v>122.75</v>
      </c>
      <c r="Q88">
        <v>0.69653767820773904</v>
      </c>
      <c r="R88">
        <v>7.4701801363193807E-2</v>
      </c>
      <c r="S88">
        <v>6681.4285714285706</v>
      </c>
      <c r="T88">
        <v>93540</v>
      </c>
      <c r="U88">
        <v>4867.1312074001953</v>
      </c>
      <c r="V88">
        <v>34069.918451801364</v>
      </c>
      <c r="W88">
        <v>68082.911392405076</v>
      </c>
      <c r="X88">
        <v>4863.0650994575053</v>
      </c>
    </row>
    <row r="89" spans="1:24" x14ac:dyDescent="0.25">
      <c r="A89" t="s">
        <v>55</v>
      </c>
      <c r="B89" t="s">
        <v>527</v>
      </c>
      <c r="C89" t="s">
        <v>945</v>
      </c>
      <c r="D89" t="s">
        <v>945</v>
      </c>
      <c r="E89" s="63" t="s">
        <v>945</v>
      </c>
      <c r="F89" s="63" t="s">
        <v>671</v>
      </c>
      <c r="G89">
        <v>1</v>
      </c>
      <c r="H89">
        <v>1</v>
      </c>
      <c r="I89">
        <v>1</v>
      </c>
      <c r="J89">
        <v>2</v>
      </c>
      <c r="K89" t="s">
        <v>102</v>
      </c>
      <c r="L89">
        <v>2</v>
      </c>
      <c r="M89" t="s">
        <v>701</v>
      </c>
      <c r="N89">
        <v>85.5</v>
      </c>
      <c r="O89">
        <v>85.5</v>
      </c>
      <c r="P89">
        <v>122.25</v>
      </c>
      <c r="Q89">
        <v>0.69938650306748495</v>
      </c>
      <c r="R89">
        <v>7.4397517039922104E-2</v>
      </c>
      <c r="S89">
        <v>6681.4285714285706</v>
      </c>
      <c r="T89">
        <v>93540</v>
      </c>
      <c r="U89">
        <v>4867.1312074001953</v>
      </c>
      <c r="V89">
        <v>34069.918451801364</v>
      </c>
      <c r="W89">
        <v>68082.911392405076</v>
      </c>
      <c r="X89">
        <v>4863.0650994575053</v>
      </c>
    </row>
    <row r="90" spans="1:24" x14ac:dyDescent="0.25">
      <c r="A90" t="s">
        <v>55</v>
      </c>
      <c r="B90" t="s">
        <v>527</v>
      </c>
      <c r="C90" t="s">
        <v>945</v>
      </c>
      <c r="D90" t="s">
        <v>945</v>
      </c>
      <c r="E90" s="63" t="s">
        <v>945</v>
      </c>
      <c r="F90" s="63" t="s">
        <v>671</v>
      </c>
      <c r="G90">
        <v>1</v>
      </c>
      <c r="H90">
        <v>1</v>
      </c>
      <c r="I90">
        <v>1</v>
      </c>
      <c r="J90">
        <v>3</v>
      </c>
      <c r="K90" t="s">
        <v>103</v>
      </c>
      <c r="L90">
        <v>3</v>
      </c>
      <c r="M90" t="s">
        <v>703</v>
      </c>
      <c r="N90">
        <v>85.5</v>
      </c>
      <c r="O90">
        <v>85.5</v>
      </c>
      <c r="P90">
        <v>114.75</v>
      </c>
      <c r="Q90">
        <v>0.74509803921568596</v>
      </c>
      <c r="R90">
        <v>6.98332521908471E-2</v>
      </c>
      <c r="S90">
        <v>6681.4285714285706</v>
      </c>
      <c r="T90">
        <v>93540</v>
      </c>
      <c r="U90">
        <v>4867.1312074001953</v>
      </c>
      <c r="V90">
        <v>34069.918451801364</v>
      </c>
      <c r="W90">
        <v>68082.911392405076</v>
      </c>
      <c r="X90">
        <v>4863.0650994575053</v>
      </c>
    </row>
    <row r="91" spans="1:24" x14ac:dyDescent="0.25">
      <c r="A91" t="s">
        <v>55</v>
      </c>
      <c r="B91" t="s">
        <v>527</v>
      </c>
      <c r="C91" t="s">
        <v>945</v>
      </c>
      <c r="D91" t="s">
        <v>945</v>
      </c>
      <c r="E91" s="63" t="s">
        <v>945</v>
      </c>
      <c r="F91" s="63" t="s">
        <v>671</v>
      </c>
      <c r="G91">
        <v>1</v>
      </c>
      <c r="H91">
        <v>1</v>
      </c>
      <c r="I91">
        <v>1</v>
      </c>
      <c r="J91">
        <v>4</v>
      </c>
      <c r="K91" t="s">
        <v>101</v>
      </c>
      <c r="L91">
        <v>4</v>
      </c>
      <c r="M91" t="s">
        <v>705</v>
      </c>
      <c r="N91">
        <v>85.5</v>
      </c>
      <c r="O91">
        <v>85.5</v>
      </c>
      <c r="P91">
        <v>122.25</v>
      </c>
      <c r="Q91">
        <v>0.69938650306748495</v>
      </c>
      <c r="R91">
        <v>7.4397517039922104E-2</v>
      </c>
      <c r="S91">
        <v>6681.4285714285706</v>
      </c>
      <c r="T91">
        <v>93540</v>
      </c>
      <c r="U91">
        <v>4867.1312074001953</v>
      </c>
      <c r="V91">
        <v>34069.918451801364</v>
      </c>
      <c r="W91">
        <v>68082.911392405076</v>
      </c>
      <c r="X91">
        <v>4863.0650994575053</v>
      </c>
    </row>
    <row r="92" spans="1:24" x14ac:dyDescent="0.25">
      <c r="A92" t="s">
        <v>55</v>
      </c>
      <c r="B92" t="s">
        <v>527</v>
      </c>
      <c r="C92" t="s">
        <v>945</v>
      </c>
      <c r="D92" t="s">
        <v>945</v>
      </c>
      <c r="E92" s="63" t="s">
        <v>945</v>
      </c>
      <c r="F92" s="63" t="s">
        <v>671</v>
      </c>
      <c r="G92">
        <v>1</v>
      </c>
      <c r="H92">
        <v>1</v>
      </c>
      <c r="I92">
        <v>1</v>
      </c>
      <c r="J92">
        <v>5</v>
      </c>
      <c r="K92" t="s">
        <v>105</v>
      </c>
      <c r="L92">
        <v>5</v>
      </c>
      <c r="M92" t="s">
        <v>707</v>
      </c>
      <c r="N92">
        <v>85.5</v>
      </c>
      <c r="O92">
        <v>85.5</v>
      </c>
      <c r="P92">
        <v>122.25</v>
      </c>
      <c r="Q92">
        <v>0.69938650306748495</v>
      </c>
      <c r="R92">
        <v>7.4397517039922104E-2</v>
      </c>
      <c r="S92">
        <v>6681.4285714285706</v>
      </c>
      <c r="T92">
        <v>93540</v>
      </c>
      <c r="U92">
        <v>4867.1312074001953</v>
      </c>
      <c r="V92">
        <v>34069.918451801364</v>
      </c>
      <c r="W92">
        <v>68082.911392405076</v>
      </c>
      <c r="X92">
        <v>4863.0650994575053</v>
      </c>
    </row>
    <row r="93" spans="1:24" x14ac:dyDescent="0.25">
      <c r="A93" t="s">
        <v>55</v>
      </c>
      <c r="B93" t="s">
        <v>527</v>
      </c>
      <c r="C93" t="s">
        <v>945</v>
      </c>
      <c r="D93" t="s">
        <v>945</v>
      </c>
      <c r="E93" s="63" t="s">
        <v>945</v>
      </c>
      <c r="F93" s="63" t="s">
        <v>671</v>
      </c>
      <c r="G93">
        <v>1</v>
      </c>
      <c r="H93">
        <v>1</v>
      </c>
      <c r="I93">
        <v>1</v>
      </c>
      <c r="J93">
        <v>6</v>
      </c>
      <c r="K93" t="s">
        <v>113</v>
      </c>
      <c r="L93">
        <v>6</v>
      </c>
      <c r="M93" t="s">
        <v>709</v>
      </c>
      <c r="N93">
        <v>85.5</v>
      </c>
      <c r="O93">
        <v>85.5</v>
      </c>
      <c r="P93">
        <v>105.6</v>
      </c>
      <c r="Q93">
        <v>0.80965909090909105</v>
      </c>
      <c r="R93">
        <v>6.4264849074975705E-2</v>
      </c>
      <c r="S93">
        <v>6681.4285714285706</v>
      </c>
      <c r="T93">
        <v>93540</v>
      </c>
      <c r="U93">
        <v>4867.1312074001953</v>
      </c>
      <c r="V93">
        <v>34069.918451801364</v>
      </c>
      <c r="W93">
        <v>68082.911392405076</v>
      </c>
      <c r="X93">
        <v>4863.0650994575053</v>
      </c>
    </row>
    <row r="94" spans="1:24" x14ac:dyDescent="0.25">
      <c r="A94" t="s">
        <v>55</v>
      </c>
      <c r="B94" t="s">
        <v>527</v>
      </c>
      <c r="C94" t="s">
        <v>945</v>
      </c>
      <c r="D94" t="s">
        <v>945</v>
      </c>
      <c r="E94" s="63" t="s">
        <v>945</v>
      </c>
      <c r="F94" s="63" t="s">
        <v>671</v>
      </c>
      <c r="G94">
        <v>1</v>
      </c>
      <c r="H94">
        <v>1</v>
      </c>
      <c r="I94">
        <v>1</v>
      </c>
      <c r="J94">
        <v>7</v>
      </c>
      <c r="K94" t="s">
        <v>114</v>
      </c>
      <c r="L94">
        <v>7</v>
      </c>
      <c r="M94" t="s">
        <v>711</v>
      </c>
      <c r="N94">
        <v>85.5</v>
      </c>
      <c r="O94">
        <v>85.5</v>
      </c>
      <c r="P94">
        <v>105.6</v>
      </c>
      <c r="Q94">
        <v>0.80965909090909105</v>
      </c>
      <c r="R94">
        <v>6.4264849074975705E-2</v>
      </c>
      <c r="S94">
        <v>6681.4285714285706</v>
      </c>
      <c r="T94">
        <v>93540</v>
      </c>
      <c r="U94">
        <v>4867.1312074001953</v>
      </c>
      <c r="V94">
        <v>34069.918451801364</v>
      </c>
      <c r="W94">
        <v>68082.911392405076</v>
      </c>
      <c r="X94">
        <v>4863.0650994575053</v>
      </c>
    </row>
    <row r="95" spans="1:24" x14ac:dyDescent="0.25">
      <c r="A95" t="s">
        <v>55</v>
      </c>
      <c r="B95" t="s">
        <v>527</v>
      </c>
      <c r="C95" t="s">
        <v>945</v>
      </c>
      <c r="D95" t="s">
        <v>945</v>
      </c>
      <c r="E95" s="63" t="s">
        <v>945</v>
      </c>
      <c r="F95" s="63" t="s">
        <v>671</v>
      </c>
      <c r="G95">
        <v>1</v>
      </c>
      <c r="H95">
        <v>2</v>
      </c>
      <c r="I95">
        <v>2</v>
      </c>
      <c r="J95">
        <v>1</v>
      </c>
      <c r="K95" t="s">
        <v>99</v>
      </c>
      <c r="L95">
        <v>8</v>
      </c>
      <c r="M95" t="s">
        <v>713</v>
      </c>
      <c r="N95">
        <v>85.5</v>
      </c>
      <c r="O95">
        <v>85.5</v>
      </c>
      <c r="P95">
        <v>122.25</v>
      </c>
      <c r="Q95">
        <v>0.69938650306748495</v>
      </c>
      <c r="R95">
        <v>7.4397517039922104E-2</v>
      </c>
      <c r="S95">
        <v>6681.4285714285706</v>
      </c>
      <c r="T95">
        <v>93540</v>
      </c>
      <c r="U95">
        <v>4867.1312074001953</v>
      </c>
      <c r="V95">
        <v>34012.992940603697</v>
      </c>
      <c r="W95">
        <v>68082.911392405076</v>
      </c>
      <c r="X95">
        <v>4863.0650994575053</v>
      </c>
    </row>
    <row r="96" spans="1:24" x14ac:dyDescent="0.25">
      <c r="A96" t="s">
        <v>55</v>
      </c>
      <c r="B96" t="s">
        <v>527</v>
      </c>
      <c r="C96" t="s">
        <v>945</v>
      </c>
      <c r="D96" t="s">
        <v>945</v>
      </c>
      <c r="E96" s="63" t="s">
        <v>945</v>
      </c>
      <c r="F96" s="63" t="s">
        <v>671</v>
      </c>
      <c r="G96">
        <v>1</v>
      </c>
      <c r="H96">
        <v>2</v>
      </c>
      <c r="I96">
        <v>2</v>
      </c>
      <c r="J96">
        <v>2</v>
      </c>
      <c r="K96" t="s">
        <v>102</v>
      </c>
      <c r="L96">
        <v>9</v>
      </c>
      <c r="M96" t="s">
        <v>715</v>
      </c>
      <c r="N96">
        <v>85.5</v>
      </c>
      <c r="O96">
        <v>85.5</v>
      </c>
      <c r="P96">
        <v>122.25</v>
      </c>
      <c r="Q96">
        <v>0.69938650306748495</v>
      </c>
      <c r="R96">
        <v>7.4397517039922104E-2</v>
      </c>
      <c r="S96">
        <v>6681.4285714285706</v>
      </c>
      <c r="T96">
        <v>93540</v>
      </c>
      <c r="U96">
        <v>4867.1312074001953</v>
      </c>
      <c r="V96">
        <v>34012.992940603697</v>
      </c>
      <c r="W96">
        <v>68082.911392405076</v>
      </c>
      <c r="X96">
        <v>4863.0650994575053</v>
      </c>
    </row>
    <row r="97" spans="1:24" x14ac:dyDescent="0.25">
      <c r="A97" t="s">
        <v>55</v>
      </c>
      <c r="B97" t="s">
        <v>527</v>
      </c>
      <c r="C97" t="s">
        <v>945</v>
      </c>
      <c r="D97" t="s">
        <v>945</v>
      </c>
      <c r="E97" s="63" t="s">
        <v>945</v>
      </c>
      <c r="F97" s="63" t="s">
        <v>671</v>
      </c>
      <c r="G97">
        <v>1</v>
      </c>
      <c r="H97">
        <v>2</v>
      </c>
      <c r="I97">
        <v>2</v>
      </c>
      <c r="J97">
        <v>3</v>
      </c>
      <c r="K97" t="s">
        <v>103</v>
      </c>
      <c r="L97">
        <v>10</v>
      </c>
      <c r="M97" t="s">
        <v>717</v>
      </c>
      <c r="N97">
        <v>85.5</v>
      </c>
      <c r="O97">
        <v>85.5</v>
      </c>
      <c r="P97">
        <v>125.65</v>
      </c>
      <c r="Q97">
        <v>0.68046159968165498</v>
      </c>
      <c r="R97">
        <v>7.6466650438169401E-2</v>
      </c>
      <c r="S97">
        <v>6681.4285714285706</v>
      </c>
      <c r="T97">
        <v>93540</v>
      </c>
      <c r="U97">
        <v>4867.1312074001953</v>
      </c>
      <c r="V97">
        <v>34012.992940603697</v>
      </c>
      <c r="W97">
        <v>68082.911392405076</v>
      </c>
      <c r="X97">
        <v>4863.0650994575053</v>
      </c>
    </row>
    <row r="98" spans="1:24" x14ac:dyDescent="0.25">
      <c r="A98" t="s">
        <v>55</v>
      </c>
      <c r="B98" t="s">
        <v>527</v>
      </c>
      <c r="C98" t="s">
        <v>945</v>
      </c>
      <c r="D98" t="s">
        <v>945</v>
      </c>
      <c r="E98" s="63" t="s">
        <v>945</v>
      </c>
      <c r="F98" s="63" t="s">
        <v>671</v>
      </c>
      <c r="G98">
        <v>1</v>
      </c>
      <c r="H98">
        <v>2</v>
      </c>
      <c r="I98">
        <v>2</v>
      </c>
      <c r="J98">
        <v>4</v>
      </c>
      <c r="K98" t="s">
        <v>101</v>
      </c>
      <c r="L98">
        <v>11</v>
      </c>
      <c r="M98" t="s">
        <v>719</v>
      </c>
      <c r="N98">
        <v>85.5</v>
      </c>
      <c r="O98">
        <v>85.5</v>
      </c>
      <c r="P98">
        <v>117.15</v>
      </c>
      <c r="Q98">
        <v>0.72983354673495504</v>
      </c>
      <c r="R98">
        <v>7.1293816942551103E-2</v>
      </c>
      <c r="S98">
        <v>6681.4285714285706</v>
      </c>
      <c r="T98">
        <v>93540</v>
      </c>
      <c r="U98">
        <v>4867.1312074001953</v>
      </c>
      <c r="V98">
        <v>34012.992940603697</v>
      </c>
      <c r="W98">
        <v>68082.911392405076</v>
      </c>
      <c r="X98">
        <v>4863.0650994575053</v>
      </c>
    </row>
    <row r="99" spans="1:24" x14ac:dyDescent="0.25">
      <c r="A99" t="s">
        <v>55</v>
      </c>
      <c r="B99" t="s">
        <v>527</v>
      </c>
      <c r="C99" t="s">
        <v>945</v>
      </c>
      <c r="D99" t="s">
        <v>945</v>
      </c>
      <c r="E99" s="63" t="s">
        <v>945</v>
      </c>
      <c r="F99" s="63" t="s">
        <v>671</v>
      </c>
      <c r="G99">
        <v>1</v>
      </c>
      <c r="H99">
        <v>2</v>
      </c>
      <c r="I99">
        <v>2</v>
      </c>
      <c r="J99">
        <v>5</v>
      </c>
      <c r="K99" t="s">
        <v>105</v>
      </c>
      <c r="L99">
        <v>12</v>
      </c>
      <c r="M99" t="s">
        <v>721</v>
      </c>
      <c r="N99">
        <v>85.5</v>
      </c>
      <c r="O99">
        <v>85.5</v>
      </c>
      <c r="P99">
        <v>113.25</v>
      </c>
      <c r="Q99">
        <v>0.75496688741721796</v>
      </c>
      <c r="R99">
        <v>6.8920399221032103E-2</v>
      </c>
      <c r="S99">
        <v>6681.4285714285706</v>
      </c>
      <c r="T99">
        <v>93540</v>
      </c>
      <c r="U99">
        <v>4867.1312074001953</v>
      </c>
      <c r="V99">
        <v>34012.992940603697</v>
      </c>
      <c r="W99">
        <v>68082.911392405076</v>
      </c>
      <c r="X99">
        <v>4863.0650994575053</v>
      </c>
    </row>
    <row r="100" spans="1:24" x14ac:dyDescent="0.25">
      <c r="A100" t="s">
        <v>55</v>
      </c>
      <c r="B100" t="s">
        <v>527</v>
      </c>
      <c r="C100" t="s">
        <v>945</v>
      </c>
      <c r="D100" t="s">
        <v>945</v>
      </c>
      <c r="E100" s="63" t="s">
        <v>945</v>
      </c>
      <c r="F100" s="63" t="s">
        <v>671</v>
      </c>
      <c r="G100">
        <v>1</v>
      </c>
      <c r="H100">
        <v>2</v>
      </c>
      <c r="I100">
        <v>2</v>
      </c>
      <c r="J100">
        <v>6</v>
      </c>
      <c r="K100" t="s">
        <v>113</v>
      </c>
      <c r="L100">
        <v>13</v>
      </c>
      <c r="M100" t="s">
        <v>723</v>
      </c>
      <c r="N100">
        <v>84.5</v>
      </c>
      <c r="O100">
        <v>84.5</v>
      </c>
      <c r="P100">
        <v>113.1</v>
      </c>
      <c r="Q100">
        <v>0.74712643678160895</v>
      </c>
      <c r="R100">
        <v>6.8829113924050597E-2</v>
      </c>
      <c r="S100">
        <v>6681.4285714285706</v>
      </c>
      <c r="T100">
        <v>93540</v>
      </c>
      <c r="U100">
        <v>4810.2056962025326</v>
      </c>
      <c r="V100">
        <v>34012.992940603697</v>
      </c>
      <c r="W100">
        <v>68082.911392405076</v>
      </c>
      <c r="X100">
        <v>4863.0650994575053</v>
      </c>
    </row>
    <row r="101" spans="1:24" x14ac:dyDescent="0.25">
      <c r="A101" t="s">
        <v>55</v>
      </c>
      <c r="B101" t="s">
        <v>527</v>
      </c>
      <c r="C101" t="s">
        <v>945</v>
      </c>
      <c r="D101" t="s">
        <v>945</v>
      </c>
      <c r="E101" s="63" t="s">
        <v>945</v>
      </c>
      <c r="F101" s="63" t="s">
        <v>671</v>
      </c>
      <c r="G101">
        <v>1</v>
      </c>
      <c r="H101">
        <v>2</v>
      </c>
      <c r="I101">
        <v>2</v>
      </c>
      <c r="J101">
        <v>7</v>
      </c>
      <c r="K101" t="s">
        <v>114</v>
      </c>
      <c r="L101">
        <v>14</v>
      </c>
      <c r="M101" t="s">
        <v>725</v>
      </c>
      <c r="N101">
        <v>85.5</v>
      </c>
      <c r="O101">
        <v>85.5</v>
      </c>
      <c r="P101">
        <v>114.1</v>
      </c>
      <c r="Q101">
        <v>0.749342681858019</v>
      </c>
      <c r="R101">
        <v>6.9437682570594003E-2</v>
      </c>
      <c r="S101">
        <v>6681.4285714285706</v>
      </c>
      <c r="T101">
        <v>93540</v>
      </c>
      <c r="U101">
        <v>4867.1312074001944</v>
      </c>
      <c r="V101">
        <v>34012.992940603697</v>
      </c>
      <c r="W101">
        <v>68082.911392405076</v>
      </c>
      <c r="X101">
        <v>4863.0650994575053</v>
      </c>
    </row>
    <row r="102" spans="1:24" x14ac:dyDescent="0.25">
      <c r="A102" t="s">
        <v>55</v>
      </c>
      <c r="B102" t="s">
        <v>527</v>
      </c>
      <c r="C102" t="s">
        <v>946</v>
      </c>
      <c r="D102" t="s">
        <v>946</v>
      </c>
      <c r="E102" s="63" t="s">
        <v>946</v>
      </c>
      <c r="F102" s="63" t="s">
        <v>671</v>
      </c>
      <c r="G102">
        <v>0.95</v>
      </c>
      <c r="H102">
        <v>1</v>
      </c>
      <c r="I102">
        <v>1</v>
      </c>
      <c r="J102">
        <v>1</v>
      </c>
      <c r="K102" t="s">
        <v>99</v>
      </c>
      <c r="L102">
        <v>1</v>
      </c>
      <c r="M102" t="s">
        <v>699</v>
      </c>
      <c r="N102">
        <v>4.5</v>
      </c>
      <c r="O102">
        <v>4.2749999999999995</v>
      </c>
      <c r="P102">
        <v>122.75</v>
      </c>
      <c r="Q102">
        <v>3.4826883910386998E-2</v>
      </c>
      <c r="R102">
        <v>7.4701801363193807E-2</v>
      </c>
      <c r="S102">
        <v>6681.4285714285706</v>
      </c>
      <c r="T102">
        <v>93540</v>
      </c>
      <c r="U102">
        <v>243.35656037000976</v>
      </c>
      <c r="V102">
        <v>1216.7828018500486</v>
      </c>
      <c r="W102">
        <v>2433.5656037000972</v>
      </c>
      <c r="X102">
        <v>173.82611455000693</v>
      </c>
    </row>
    <row r="103" spans="1:24" x14ac:dyDescent="0.25">
      <c r="A103" t="s">
        <v>55</v>
      </c>
      <c r="B103" t="s">
        <v>527</v>
      </c>
      <c r="C103" t="s">
        <v>946</v>
      </c>
      <c r="D103" t="s">
        <v>946</v>
      </c>
      <c r="E103" s="63" t="s">
        <v>946</v>
      </c>
      <c r="F103" s="63" t="s">
        <v>671</v>
      </c>
      <c r="G103">
        <v>0.95</v>
      </c>
      <c r="H103">
        <v>1</v>
      </c>
      <c r="I103">
        <v>1</v>
      </c>
      <c r="J103">
        <v>2</v>
      </c>
      <c r="K103" t="s">
        <v>102</v>
      </c>
      <c r="L103">
        <v>2</v>
      </c>
      <c r="M103" t="s">
        <v>701</v>
      </c>
      <c r="N103">
        <v>4.5</v>
      </c>
      <c r="O103">
        <v>4.2749999999999995</v>
      </c>
      <c r="P103">
        <v>122.25</v>
      </c>
      <c r="Q103">
        <v>3.4969325153374198E-2</v>
      </c>
      <c r="R103">
        <v>7.4397517039922104E-2</v>
      </c>
      <c r="S103">
        <v>6681.4285714285706</v>
      </c>
      <c r="T103">
        <v>93540</v>
      </c>
      <c r="U103">
        <v>243.35656037000973</v>
      </c>
      <c r="V103">
        <v>1216.7828018500486</v>
      </c>
      <c r="W103">
        <v>2433.5656037000972</v>
      </c>
      <c r="X103">
        <v>173.82611455000693</v>
      </c>
    </row>
    <row r="104" spans="1:24" x14ac:dyDescent="0.25">
      <c r="A104" t="s">
        <v>55</v>
      </c>
      <c r="B104" t="s">
        <v>527</v>
      </c>
      <c r="C104" t="s">
        <v>946</v>
      </c>
      <c r="D104" t="s">
        <v>946</v>
      </c>
      <c r="E104" s="63" t="s">
        <v>946</v>
      </c>
      <c r="F104" s="63" t="s">
        <v>671</v>
      </c>
      <c r="G104">
        <v>0.95</v>
      </c>
      <c r="H104">
        <v>1</v>
      </c>
      <c r="I104">
        <v>1</v>
      </c>
      <c r="J104">
        <v>3</v>
      </c>
      <c r="K104" t="s">
        <v>103</v>
      </c>
      <c r="L104">
        <v>3</v>
      </c>
      <c r="M104" t="s">
        <v>703</v>
      </c>
      <c r="N104">
        <v>4.5</v>
      </c>
      <c r="O104">
        <v>4.2749999999999995</v>
      </c>
      <c r="P104">
        <v>114.75</v>
      </c>
      <c r="Q104">
        <v>3.7254901960784299E-2</v>
      </c>
      <c r="R104">
        <v>6.98332521908471E-2</v>
      </c>
      <c r="S104">
        <v>6681.4285714285706</v>
      </c>
      <c r="T104">
        <v>93540</v>
      </c>
      <c r="U104">
        <v>243.35656037000973</v>
      </c>
      <c r="V104">
        <v>1216.7828018500486</v>
      </c>
      <c r="W104">
        <v>2433.5656037000972</v>
      </c>
      <c r="X104">
        <v>173.82611455000693</v>
      </c>
    </row>
    <row r="105" spans="1:24" x14ac:dyDescent="0.25">
      <c r="A105" t="s">
        <v>55</v>
      </c>
      <c r="B105" t="s">
        <v>527</v>
      </c>
      <c r="C105" t="s">
        <v>946</v>
      </c>
      <c r="D105" t="s">
        <v>946</v>
      </c>
      <c r="E105" s="63" t="s">
        <v>946</v>
      </c>
      <c r="F105" s="63" t="s">
        <v>671</v>
      </c>
      <c r="G105">
        <v>0.95</v>
      </c>
      <c r="H105">
        <v>1</v>
      </c>
      <c r="I105">
        <v>1</v>
      </c>
      <c r="J105">
        <v>4</v>
      </c>
      <c r="K105" t="s">
        <v>101</v>
      </c>
      <c r="L105">
        <v>4</v>
      </c>
      <c r="M105" t="s">
        <v>705</v>
      </c>
      <c r="N105">
        <v>4.5</v>
      </c>
      <c r="O105">
        <v>4.2749999999999995</v>
      </c>
      <c r="P105">
        <v>122.25</v>
      </c>
      <c r="Q105">
        <v>3.4969325153374198E-2</v>
      </c>
      <c r="R105">
        <v>7.4397517039922104E-2</v>
      </c>
      <c r="S105">
        <v>6681.4285714285706</v>
      </c>
      <c r="T105">
        <v>93540</v>
      </c>
      <c r="U105">
        <v>243.35656037000973</v>
      </c>
      <c r="V105">
        <v>1216.7828018500486</v>
      </c>
      <c r="W105">
        <v>2433.5656037000972</v>
      </c>
      <c r="X105">
        <v>173.82611455000693</v>
      </c>
    </row>
    <row r="106" spans="1:24" x14ac:dyDescent="0.25">
      <c r="A106" t="s">
        <v>55</v>
      </c>
      <c r="B106" t="s">
        <v>527</v>
      </c>
      <c r="C106" t="s">
        <v>946</v>
      </c>
      <c r="D106" t="s">
        <v>946</v>
      </c>
      <c r="E106" s="63" t="s">
        <v>946</v>
      </c>
      <c r="F106" s="63" t="s">
        <v>671</v>
      </c>
      <c r="G106">
        <v>0.95</v>
      </c>
      <c r="H106">
        <v>1</v>
      </c>
      <c r="I106">
        <v>1</v>
      </c>
      <c r="J106">
        <v>5</v>
      </c>
      <c r="K106" t="s">
        <v>105</v>
      </c>
      <c r="L106">
        <v>5</v>
      </c>
      <c r="M106" t="s">
        <v>707</v>
      </c>
      <c r="N106">
        <v>4.5</v>
      </c>
      <c r="O106">
        <v>4.2749999999999995</v>
      </c>
      <c r="P106">
        <v>122.25</v>
      </c>
      <c r="Q106">
        <v>3.4969325153374198E-2</v>
      </c>
      <c r="R106">
        <v>7.4397517039922104E-2</v>
      </c>
      <c r="S106">
        <v>6681.4285714285706</v>
      </c>
      <c r="T106">
        <v>93540</v>
      </c>
      <c r="U106">
        <v>243.35656037000973</v>
      </c>
      <c r="V106">
        <v>1216.7828018500486</v>
      </c>
      <c r="W106">
        <v>2433.5656037000972</v>
      </c>
      <c r="X106">
        <v>173.82611455000693</v>
      </c>
    </row>
    <row r="107" spans="1:24" x14ac:dyDescent="0.25">
      <c r="A107" t="s">
        <v>55</v>
      </c>
      <c r="B107" t="s">
        <v>527</v>
      </c>
      <c r="C107" t="s">
        <v>946</v>
      </c>
      <c r="D107" t="s">
        <v>946</v>
      </c>
      <c r="E107" s="63" t="s">
        <v>946</v>
      </c>
      <c r="F107" s="63" t="s">
        <v>671</v>
      </c>
      <c r="G107">
        <v>0.95</v>
      </c>
      <c r="H107">
        <v>2</v>
      </c>
      <c r="I107">
        <v>2</v>
      </c>
      <c r="J107">
        <v>1</v>
      </c>
      <c r="K107" t="s">
        <v>99</v>
      </c>
      <c r="L107">
        <v>8</v>
      </c>
      <c r="M107" t="s">
        <v>713</v>
      </c>
      <c r="N107">
        <v>4.5</v>
      </c>
      <c r="O107">
        <v>4.2749999999999995</v>
      </c>
      <c r="P107">
        <v>122.25</v>
      </c>
      <c r="Q107">
        <v>3.4969325153374198E-2</v>
      </c>
      <c r="R107">
        <v>7.4397517039922104E-2</v>
      </c>
      <c r="S107">
        <v>6681.4285714285706</v>
      </c>
      <c r="T107">
        <v>93540</v>
      </c>
      <c r="U107">
        <v>243.35656037000973</v>
      </c>
      <c r="V107">
        <v>1216.7828018500486</v>
      </c>
      <c r="W107">
        <v>2433.5656037000972</v>
      </c>
      <c r="X107">
        <v>173.82611455000693</v>
      </c>
    </row>
    <row r="108" spans="1:24" x14ac:dyDescent="0.25">
      <c r="A108" t="s">
        <v>55</v>
      </c>
      <c r="B108" t="s">
        <v>527</v>
      </c>
      <c r="C108" t="s">
        <v>946</v>
      </c>
      <c r="D108" t="s">
        <v>946</v>
      </c>
      <c r="E108" s="63" t="s">
        <v>946</v>
      </c>
      <c r="F108" s="63" t="s">
        <v>671</v>
      </c>
      <c r="G108">
        <v>0.95</v>
      </c>
      <c r="H108">
        <v>2</v>
      </c>
      <c r="I108">
        <v>2</v>
      </c>
      <c r="J108">
        <v>2</v>
      </c>
      <c r="K108" t="s">
        <v>102</v>
      </c>
      <c r="L108">
        <v>9</v>
      </c>
      <c r="M108" t="s">
        <v>715</v>
      </c>
      <c r="N108">
        <v>4.5</v>
      </c>
      <c r="O108">
        <v>4.2749999999999995</v>
      </c>
      <c r="P108">
        <v>122.25</v>
      </c>
      <c r="Q108">
        <v>3.4969325153374198E-2</v>
      </c>
      <c r="R108">
        <v>7.4397517039922104E-2</v>
      </c>
      <c r="S108">
        <v>6681.4285714285706</v>
      </c>
      <c r="T108">
        <v>93540</v>
      </c>
      <c r="U108">
        <v>243.35656037000973</v>
      </c>
      <c r="V108">
        <v>1216.7828018500486</v>
      </c>
      <c r="W108">
        <v>2433.5656037000972</v>
      </c>
      <c r="X108">
        <v>173.82611455000693</v>
      </c>
    </row>
    <row r="109" spans="1:24" x14ac:dyDescent="0.25">
      <c r="A109" t="s">
        <v>55</v>
      </c>
      <c r="B109" t="s">
        <v>527</v>
      </c>
      <c r="C109" t="s">
        <v>946</v>
      </c>
      <c r="D109" t="s">
        <v>946</v>
      </c>
      <c r="E109" s="63" t="s">
        <v>946</v>
      </c>
      <c r="F109" s="63" t="s">
        <v>671</v>
      </c>
      <c r="G109">
        <v>0.95</v>
      </c>
      <c r="H109">
        <v>2</v>
      </c>
      <c r="I109">
        <v>2</v>
      </c>
      <c r="J109">
        <v>3</v>
      </c>
      <c r="K109" t="s">
        <v>103</v>
      </c>
      <c r="L109">
        <v>10</v>
      </c>
      <c r="M109" t="s">
        <v>717</v>
      </c>
      <c r="N109">
        <v>4.5</v>
      </c>
      <c r="O109">
        <v>4.2749999999999995</v>
      </c>
      <c r="P109">
        <v>125.65</v>
      </c>
      <c r="Q109">
        <v>3.4023079984082799E-2</v>
      </c>
      <c r="R109">
        <v>7.6466650438169401E-2</v>
      </c>
      <c r="S109">
        <v>6681.4285714285706</v>
      </c>
      <c r="T109">
        <v>93540</v>
      </c>
      <c r="U109">
        <v>243.35656037000973</v>
      </c>
      <c r="V109">
        <v>1216.7828018500486</v>
      </c>
      <c r="W109">
        <v>2433.5656037000972</v>
      </c>
      <c r="X109">
        <v>173.82611455000693</v>
      </c>
    </row>
    <row r="110" spans="1:24" x14ac:dyDescent="0.25">
      <c r="A110" t="s">
        <v>55</v>
      </c>
      <c r="B110" t="s">
        <v>527</v>
      </c>
      <c r="C110" t="s">
        <v>946</v>
      </c>
      <c r="D110" t="s">
        <v>946</v>
      </c>
      <c r="E110" s="63" t="s">
        <v>946</v>
      </c>
      <c r="F110" s="63" t="s">
        <v>671</v>
      </c>
      <c r="G110">
        <v>0.95</v>
      </c>
      <c r="H110">
        <v>2</v>
      </c>
      <c r="I110">
        <v>2</v>
      </c>
      <c r="J110">
        <v>4</v>
      </c>
      <c r="K110" t="s">
        <v>101</v>
      </c>
      <c r="L110">
        <v>11</v>
      </c>
      <c r="M110" t="s">
        <v>719</v>
      </c>
      <c r="N110">
        <v>4.5</v>
      </c>
      <c r="O110">
        <v>4.2749999999999995</v>
      </c>
      <c r="P110">
        <v>117.15</v>
      </c>
      <c r="Q110">
        <v>3.6491677336747803E-2</v>
      </c>
      <c r="R110">
        <v>7.1293816942551103E-2</v>
      </c>
      <c r="S110">
        <v>6681.4285714285706</v>
      </c>
      <c r="T110">
        <v>93540</v>
      </c>
      <c r="U110">
        <v>243.35656037000973</v>
      </c>
      <c r="V110">
        <v>1216.7828018500486</v>
      </c>
      <c r="W110">
        <v>2433.5656037000972</v>
      </c>
      <c r="X110">
        <v>173.82611455000693</v>
      </c>
    </row>
    <row r="111" spans="1:24" x14ac:dyDescent="0.25">
      <c r="A111" t="s">
        <v>55</v>
      </c>
      <c r="B111" t="s">
        <v>527</v>
      </c>
      <c r="C111" t="s">
        <v>946</v>
      </c>
      <c r="D111" t="s">
        <v>946</v>
      </c>
      <c r="E111" s="63" t="s">
        <v>946</v>
      </c>
      <c r="F111" s="63" t="s">
        <v>671</v>
      </c>
      <c r="G111">
        <v>0.95</v>
      </c>
      <c r="H111">
        <v>2</v>
      </c>
      <c r="I111">
        <v>2</v>
      </c>
      <c r="J111">
        <v>5</v>
      </c>
      <c r="K111" t="s">
        <v>105</v>
      </c>
      <c r="L111">
        <v>12</v>
      </c>
      <c r="M111" t="s">
        <v>721</v>
      </c>
      <c r="N111">
        <v>4.5</v>
      </c>
      <c r="O111">
        <v>4.2749999999999995</v>
      </c>
      <c r="P111">
        <v>113.25</v>
      </c>
      <c r="Q111">
        <v>3.7748344370860901E-2</v>
      </c>
      <c r="R111">
        <v>6.8920399221032103E-2</v>
      </c>
      <c r="S111">
        <v>6681.4285714285706</v>
      </c>
      <c r="T111">
        <v>93540</v>
      </c>
      <c r="U111">
        <v>243.35656037000976</v>
      </c>
      <c r="V111">
        <v>1216.7828018500486</v>
      </c>
      <c r="W111">
        <v>2433.5656037000972</v>
      </c>
      <c r="X111">
        <v>173.82611455000693</v>
      </c>
    </row>
    <row r="112" spans="1:24" x14ac:dyDescent="0.25">
      <c r="A112" t="s">
        <v>55</v>
      </c>
      <c r="B112" t="s">
        <v>527</v>
      </c>
      <c r="C112" t="s">
        <v>947</v>
      </c>
      <c r="D112" t="s">
        <v>947</v>
      </c>
      <c r="E112" s="63" t="s">
        <v>947</v>
      </c>
      <c r="F112" s="63" t="s">
        <v>671</v>
      </c>
      <c r="G112">
        <v>1</v>
      </c>
      <c r="H112">
        <v>1</v>
      </c>
      <c r="I112">
        <v>1</v>
      </c>
      <c r="J112">
        <v>1</v>
      </c>
      <c r="K112" t="s">
        <v>99</v>
      </c>
      <c r="L112">
        <v>1</v>
      </c>
      <c r="M112" t="s">
        <v>699</v>
      </c>
      <c r="N112">
        <v>9.5</v>
      </c>
      <c r="O112">
        <v>9.5</v>
      </c>
      <c r="P112">
        <v>122.75</v>
      </c>
      <c r="Q112">
        <v>7.73930753564155E-2</v>
      </c>
      <c r="R112">
        <v>7.4701801363193807E-2</v>
      </c>
      <c r="S112">
        <v>6681.4285714285706</v>
      </c>
      <c r="T112">
        <v>93540</v>
      </c>
      <c r="U112">
        <v>540.79235637779948</v>
      </c>
      <c r="V112">
        <v>2077.7811587147039</v>
      </c>
      <c r="W112">
        <v>4582.5036514118819</v>
      </c>
      <c r="X112">
        <v>327.32168938656298</v>
      </c>
    </row>
    <row r="113" spans="1:24" x14ac:dyDescent="0.25">
      <c r="A113" t="s">
        <v>55</v>
      </c>
      <c r="B113" t="s">
        <v>527</v>
      </c>
      <c r="C113" t="s">
        <v>947</v>
      </c>
      <c r="D113" t="s">
        <v>947</v>
      </c>
      <c r="E113" s="63" t="s">
        <v>947</v>
      </c>
      <c r="F113" s="63" t="s">
        <v>671</v>
      </c>
      <c r="G113">
        <v>1</v>
      </c>
      <c r="H113">
        <v>1</v>
      </c>
      <c r="I113">
        <v>1</v>
      </c>
      <c r="J113">
        <v>2</v>
      </c>
      <c r="K113" t="s">
        <v>102</v>
      </c>
      <c r="L113">
        <v>2</v>
      </c>
      <c r="M113" t="s">
        <v>701</v>
      </c>
      <c r="N113">
        <v>9</v>
      </c>
      <c r="O113">
        <v>9</v>
      </c>
      <c r="P113">
        <v>122.25</v>
      </c>
      <c r="Q113">
        <v>7.3619631901840496E-2</v>
      </c>
      <c r="R113">
        <v>7.4397517039922104E-2</v>
      </c>
      <c r="S113">
        <v>6681.4285714285706</v>
      </c>
      <c r="T113">
        <v>93540</v>
      </c>
      <c r="U113">
        <v>512.32960077896803</v>
      </c>
      <c r="V113">
        <v>2077.7811587147039</v>
      </c>
      <c r="W113">
        <v>4582.5036514118819</v>
      </c>
      <c r="X113">
        <v>327.32168938656298</v>
      </c>
    </row>
    <row r="114" spans="1:24" x14ac:dyDescent="0.25">
      <c r="A114" t="s">
        <v>55</v>
      </c>
      <c r="B114" t="s">
        <v>527</v>
      </c>
      <c r="C114" t="s">
        <v>947</v>
      </c>
      <c r="D114" t="s">
        <v>947</v>
      </c>
      <c r="E114" s="63" t="s">
        <v>947</v>
      </c>
      <c r="F114" s="63" t="s">
        <v>671</v>
      </c>
      <c r="G114">
        <v>1</v>
      </c>
      <c r="H114">
        <v>1</v>
      </c>
      <c r="I114">
        <v>1</v>
      </c>
      <c r="J114">
        <v>4</v>
      </c>
      <c r="K114" t="s">
        <v>101</v>
      </c>
      <c r="L114">
        <v>4</v>
      </c>
      <c r="M114" t="s">
        <v>705</v>
      </c>
      <c r="N114">
        <v>9</v>
      </c>
      <c r="O114">
        <v>9</v>
      </c>
      <c r="P114">
        <v>122.25</v>
      </c>
      <c r="Q114">
        <v>7.3619631901840496E-2</v>
      </c>
      <c r="R114">
        <v>7.4397517039922104E-2</v>
      </c>
      <c r="S114">
        <v>6681.4285714285706</v>
      </c>
      <c r="T114">
        <v>93540</v>
      </c>
      <c r="U114">
        <v>512.32960077896803</v>
      </c>
      <c r="V114">
        <v>2077.7811587147039</v>
      </c>
      <c r="W114">
        <v>4582.5036514118819</v>
      </c>
      <c r="X114">
        <v>327.32168938656298</v>
      </c>
    </row>
    <row r="115" spans="1:24" x14ac:dyDescent="0.25">
      <c r="A115" t="s">
        <v>55</v>
      </c>
      <c r="B115" t="s">
        <v>527</v>
      </c>
      <c r="C115" t="s">
        <v>947</v>
      </c>
      <c r="D115" t="s">
        <v>947</v>
      </c>
      <c r="E115" s="63" t="s">
        <v>947</v>
      </c>
      <c r="F115" s="63" t="s">
        <v>671</v>
      </c>
      <c r="G115">
        <v>1</v>
      </c>
      <c r="H115">
        <v>1</v>
      </c>
      <c r="I115">
        <v>1</v>
      </c>
      <c r="J115">
        <v>5</v>
      </c>
      <c r="K115" t="s">
        <v>105</v>
      </c>
      <c r="L115">
        <v>5</v>
      </c>
      <c r="M115" t="s">
        <v>707</v>
      </c>
      <c r="N115">
        <v>9</v>
      </c>
      <c r="O115">
        <v>9</v>
      </c>
      <c r="P115">
        <v>122.25</v>
      </c>
      <c r="Q115">
        <v>7.3619631901840496E-2</v>
      </c>
      <c r="R115">
        <v>7.4397517039922104E-2</v>
      </c>
      <c r="S115">
        <v>6681.4285714285706</v>
      </c>
      <c r="T115">
        <v>93540</v>
      </c>
      <c r="U115">
        <v>512.32960077896803</v>
      </c>
      <c r="V115">
        <v>2077.7811587147039</v>
      </c>
      <c r="W115">
        <v>4582.5036514118819</v>
      </c>
      <c r="X115">
        <v>327.32168938656298</v>
      </c>
    </row>
    <row r="116" spans="1:24" x14ac:dyDescent="0.25">
      <c r="A116" t="s">
        <v>55</v>
      </c>
      <c r="B116" t="s">
        <v>527</v>
      </c>
      <c r="C116" t="s">
        <v>947</v>
      </c>
      <c r="D116" t="s">
        <v>947</v>
      </c>
      <c r="E116" s="63" t="s">
        <v>947</v>
      </c>
      <c r="F116" s="63" t="s">
        <v>671</v>
      </c>
      <c r="G116">
        <v>1</v>
      </c>
      <c r="H116">
        <v>2</v>
      </c>
      <c r="I116">
        <v>2</v>
      </c>
      <c r="J116">
        <v>1</v>
      </c>
      <c r="K116" t="s">
        <v>99</v>
      </c>
      <c r="L116">
        <v>8</v>
      </c>
      <c r="M116" t="s">
        <v>713</v>
      </c>
      <c r="N116">
        <v>9</v>
      </c>
      <c r="O116">
        <v>9</v>
      </c>
      <c r="P116">
        <v>122.25</v>
      </c>
      <c r="Q116">
        <v>7.3619631901840496E-2</v>
      </c>
      <c r="R116">
        <v>7.4397517039922104E-2</v>
      </c>
      <c r="S116">
        <v>6681.4285714285706</v>
      </c>
      <c r="T116">
        <v>93540</v>
      </c>
      <c r="U116">
        <v>512.32960077896803</v>
      </c>
      <c r="V116">
        <v>2504.7224926971767</v>
      </c>
      <c r="W116">
        <v>4582.5036514118819</v>
      </c>
      <c r="X116">
        <v>327.32168938656298</v>
      </c>
    </row>
    <row r="117" spans="1:24" x14ac:dyDescent="0.25">
      <c r="A117" t="s">
        <v>55</v>
      </c>
      <c r="B117" t="s">
        <v>527</v>
      </c>
      <c r="C117" t="s">
        <v>947</v>
      </c>
      <c r="D117" t="s">
        <v>947</v>
      </c>
      <c r="E117" s="63" t="s">
        <v>947</v>
      </c>
      <c r="F117" s="63" t="s">
        <v>671</v>
      </c>
      <c r="G117">
        <v>1</v>
      </c>
      <c r="H117">
        <v>2</v>
      </c>
      <c r="I117">
        <v>2</v>
      </c>
      <c r="J117">
        <v>2</v>
      </c>
      <c r="K117" t="s">
        <v>102</v>
      </c>
      <c r="L117">
        <v>9</v>
      </c>
      <c r="M117" t="s">
        <v>715</v>
      </c>
      <c r="N117">
        <v>9</v>
      </c>
      <c r="O117">
        <v>9</v>
      </c>
      <c r="P117">
        <v>122.25</v>
      </c>
      <c r="Q117">
        <v>7.3619631901840496E-2</v>
      </c>
      <c r="R117">
        <v>7.4397517039922104E-2</v>
      </c>
      <c r="S117">
        <v>6681.4285714285706</v>
      </c>
      <c r="T117">
        <v>93540</v>
      </c>
      <c r="U117">
        <v>512.32960077896803</v>
      </c>
      <c r="V117">
        <v>2504.7224926971767</v>
      </c>
      <c r="W117">
        <v>4582.5036514118819</v>
      </c>
      <c r="X117">
        <v>327.32168938656298</v>
      </c>
    </row>
    <row r="118" spans="1:24" x14ac:dyDescent="0.25">
      <c r="A118" t="s">
        <v>55</v>
      </c>
      <c r="B118" t="s">
        <v>527</v>
      </c>
      <c r="C118" t="s">
        <v>947</v>
      </c>
      <c r="D118" t="s">
        <v>947</v>
      </c>
      <c r="E118" s="63" t="s">
        <v>947</v>
      </c>
      <c r="F118" s="63" t="s">
        <v>671</v>
      </c>
      <c r="G118">
        <v>1</v>
      </c>
      <c r="H118">
        <v>2</v>
      </c>
      <c r="I118">
        <v>2</v>
      </c>
      <c r="J118">
        <v>3</v>
      </c>
      <c r="K118" t="s">
        <v>103</v>
      </c>
      <c r="L118">
        <v>10</v>
      </c>
      <c r="M118" t="s">
        <v>717</v>
      </c>
      <c r="N118">
        <v>9</v>
      </c>
      <c r="O118">
        <v>9</v>
      </c>
      <c r="P118">
        <v>125.65</v>
      </c>
      <c r="Q118">
        <v>7.1627536808595293E-2</v>
      </c>
      <c r="R118">
        <v>7.6466650438169401E-2</v>
      </c>
      <c r="S118">
        <v>6681.4285714285706</v>
      </c>
      <c r="T118">
        <v>93540</v>
      </c>
      <c r="U118">
        <v>512.32960077896803</v>
      </c>
      <c r="V118">
        <v>2504.7224926971767</v>
      </c>
      <c r="W118">
        <v>4582.5036514118819</v>
      </c>
      <c r="X118">
        <v>327.32168938656298</v>
      </c>
    </row>
    <row r="119" spans="1:24" x14ac:dyDescent="0.25">
      <c r="A119" t="s">
        <v>55</v>
      </c>
      <c r="B119" t="s">
        <v>527</v>
      </c>
      <c r="C119" t="s">
        <v>947</v>
      </c>
      <c r="D119" t="s">
        <v>947</v>
      </c>
      <c r="E119" s="63" t="s">
        <v>947</v>
      </c>
      <c r="F119" s="63" t="s">
        <v>671</v>
      </c>
      <c r="G119">
        <v>1</v>
      </c>
      <c r="H119">
        <v>2</v>
      </c>
      <c r="I119">
        <v>2</v>
      </c>
      <c r="J119">
        <v>6</v>
      </c>
      <c r="K119" t="s">
        <v>113</v>
      </c>
      <c r="L119">
        <v>13</v>
      </c>
      <c r="M119" t="s">
        <v>723</v>
      </c>
      <c r="N119">
        <v>8.5</v>
      </c>
      <c r="O119">
        <v>8.5</v>
      </c>
      <c r="P119">
        <v>113.1</v>
      </c>
      <c r="Q119">
        <v>7.5154730327144106E-2</v>
      </c>
      <c r="R119">
        <v>6.8829113924050597E-2</v>
      </c>
      <c r="S119">
        <v>6681.4285714285706</v>
      </c>
      <c r="T119">
        <v>93540</v>
      </c>
      <c r="U119">
        <v>483.86684518013641</v>
      </c>
      <c r="V119">
        <v>2504.7224926971767</v>
      </c>
      <c r="W119">
        <v>4582.5036514118819</v>
      </c>
      <c r="X119">
        <v>327.32168938656298</v>
      </c>
    </row>
    <row r="120" spans="1:24" x14ac:dyDescent="0.25">
      <c r="A120" t="s">
        <v>55</v>
      </c>
      <c r="B120" t="s">
        <v>527</v>
      </c>
      <c r="C120" t="s">
        <v>947</v>
      </c>
      <c r="D120" t="s">
        <v>947</v>
      </c>
      <c r="E120" s="63" t="s">
        <v>947</v>
      </c>
      <c r="F120" s="63" t="s">
        <v>671</v>
      </c>
      <c r="G120">
        <v>1</v>
      </c>
      <c r="H120">
        <v>2</v>
      </c>
      <c r="I120">
        <v>2</v>
      </c>
      <c r="J120">
        <v>7</v>
      </c>
      <c r="K120" t="s">
        <v>114</v>
      </c>
      <c r="L120">
        <v>14</v>
      </c>
      <c r="M120" t="s">
        <v>725</v>
      </c>
      <c r="N120">
        <v>8.5</v>
      </c>
      <c r="O120">
        <v>8.5</v>
      </c>
      <c r="P120">
        <v>114.1</v>
      </c>
      <c r="Q120">
        <v>7.4496056091148094E-2</v>
      </c>
      <c r="R120">
        <v>6.9437682570594003E-2</v>
      </c>
      <c r="S120">
        <v>6681.4285714285706</v>
      </c>
      <c r="T120">
        <v>93540</v>
      </c>
      <c r="U120">
        <v>483.86684518013635</v>
      </c>
      <c r="V120">
        <v>2504.7224926971767</v>
      </c>
      <c r="W120">
        <v>4582.5036514118819</v>
      </c>
      <c r="X120">
        <v>327.32168938656298</v>
      </c>
    </row>
    <row r="121" spans="1:24" x14ac:dyDescent="0.25">
      <c r="A121" t="s">
        <v>55</v>
      </c>
      <c r="B121" t="s">
        <v>527</v>
      </c>
      <c r="C121" t="s">
        <v>948</v>
      </c>
      <c r="D121" t="s">
        <v>948</v>
      </c>
      <c r="E121" s="63" t="s">
        <v>948</v>
      </c>
      <c r="F121" s="63" t="s">
        <v>671</v>
      </c>
      <c r="G121">
        <v>1</v>
      </c>
      <c r="H121">
        <v>1</v>
      </c>
      <c r="I121">
        <v>1</v>
      </c>
      <c r="J121">
        <v>1</v>
      </c>
      <c r="K121" t="s">
        <v>99</v>
      </c>
      <c r="L121">
        <v>1</v>
      </c>
      <c r="M121" t="s">
        <v>699</v>
      </c>
      <c r="N121">
        <v>15</v>
      </c>
      <c r="O121">
        <v>15</v>
      </c>
      <c r="P121">
        <v>122.75</v>
      </c>
      <c r="Q121">
        <v>0.12219959266802401</v>
      </c>
      <c r="R121">
        <v>7.4701801363193807E-2</v>
      </c>
      <c r="S121">
        <v>6681.4285714285706</v>
      </c>
      <c r="T121">
        <v>93540</v>
      </c>
      <c r="U121">
        <v>853.88266796494656</v>
      </c>
      <c r="V121">
        <v>6062.5669425511205</v>
      </c>
      <c r="W121">
        <v>12011.282862706914</v>
      </c>
      <c r="X121">
        <v>857.94877590763667</v>
      </c>
    </row>
    <row r="122" spans="1:24" x14ac:dyDescent="0.25">
      <c r="A122" t="s">
        <v>55</v>
      </c>
      <c r="B122" t="s">
        <v>527</v>
      </c>
      <c r="C122" t="s">
        <v>948</v>
      </c>
      <c r="D122" t="s">
        <v>948</v>
      </c>
      <c r="E122" s="63" t="s">
        <v>948</v>
      </c>
      <c r="F122" s="63" t="s">
        <v>671</v>
      </c>
      <c r="G122">
        <v>1</v>
      </c>
      <c r="H122">
        <v>1</v>
      </c>
      <c r="I122">
        <v>1</v>
      </c>
      <c r="J122">
        <v>2</v>
      </c>
      <c r="K122" t="s">
        <v>102</v>
      </c>
      <c r="L122">
        <v>2</v>
      </c>
      <c r="M122" t="s">
        <v>701</v>
      </c>
      <c r="N122">
        <v>15</v>
      </c>
      <c r="O122">
        <v>15</v>
      </c>
      <c r="P122">
        <v>122.25</v>
      </c>
      <c r="Q122">
        <v>0.122699386503067</v>
      </c>
      <c r="R122">
        <v>7.4397517039922104E-2</v>
      </c>
      <c r="S122">
        <v>6681.4285714285706</v>
      </c>
      <c r="T122">
        <v>93540</v>
      </c>
      <c r="U122">
        <v>853.88266796494656</v>
      </c>
      <c r="V122">
        <v>6062.5669425511205</v>
      </c>
      <c r="W122">
        <v>12011.282862706914</v>
      </c>
      <c r="X122">
        <v>857.94877590763667</v>
      </c>
    </row>
    <row r="123" spans="1:24" x14ac:dyDescent="0.25">
      <c r="A123" t="s">
        <v>55</v>
      </c>
      <c r="B123" t="s">
        <v>527</v>
      </c>
      <c r="C123" t="s">
        <v>948</v>
      </c>
      <c r="D123" t="s">
        <v>948</v>
      </c>
      <c r="E123" s="63" t="s">
        <v>948</v>
      </c>
      <c r="F123" s="63" t="s">
        <v>671</v>
      </c>
      <c r="G123">
        <v>1</v>
      </c>
      <c r="H123">
        <v>1</v>
      </c>
      <c r="I123">
        <v>1</v>
      </c>
      <c r="J123">
        <v>3</v>
      </c>
      <c r="K123" t="s">
        <v>103</v>
      </c>
      <c r="L123">
        <v>3</v>
      </c>
      <c r="M123" t="s">
        <v>703</v>
      </c>
      <c r="N123">
        <v>16.5</v>
      </c>
      <c r="O123">
        <v>16.5</v>
      </c>
      <c r="P123">
        <v>114.75</v>
      </c>
      <c r="Q123">
        <v>0.14379084967320299</v>
      </c>
      <c r="R123">
        <v>6.98332521908471E-2</v>
      </c>
      <c r="S123">
        <v>6681.4285714285706</v>
      </c>
      <c r="T123">
        <v>93540</v>
      </c>
      <c r="U123">
        <v>939.27093476144114</v>
      </c>
      <c r="V123">
        <v>6062.5669425511205</v>
      </c>
      <c r="W123">
        <v>12011.282862706914</v>
      </c>
      <c r="X123">
        <v>857.94877590763667</v>
      </c>
    </row>
    <row r="124" spans="1:24" x14ac:dyDescent="0.25">
      <c r="A124" t="s">
        <v>55</v>
      </c>
      <c r="B124" t="s">
        <v>527</v>
      </c>
      <c r="C124" t="s">
        <v>948</v>
      </c>
      <c r="D124" t="s">
        <v>948</v>
      </c>
      <c r="E124" s="63" t="s">
        <v>948</v>
      </c>
      <c r="F124" s="63" t="s">
        <v>671</v>
      </c>
      <c r="G124">
        <v>1</v>
      </c>
      <c r="H124">
        <v>1</v>
      </c>
      <c r="I124">
        <v>1</v>
      </c>
      <c r="J124">
        <v>4</v>
      </c>
      <c r="K124" t="s">
        <v>101</v>
      </c>
      <c r="L124">
        <v>4</v>
      </c>
      <c r="M124" t="s">
        <v>705</v>
      </c>
      <c r="N124">
        <v>15</v>
      </c>
      <c r="O124">
        <v>15</v>
      </c>
      <c r="P124">
        <v>122.25</v>
      </c>
      <c r="Q124">
        <v>0.122699386503067</v>
      </c>
      <c r="R124">
        <v>7.4397517039922104E-2</v>
      </c>
      <c r="S124">
        <v>6681.4285714285706</v>
      </c>
      <c r="T124">
        <v>93540</v>
      </c>
      <c r="U124">
        <v>853.88266796494656</v>
      </c>
      <c r="V124">
        <v>6062.5669425511205</v>
      </c>
      <c r="W124">
        <v>12011.282862706914</v>
      </c>
      <c r="X124">
        <v>857.94877590763667</v>
      </c>
    </row>
    <row r="125" spans="1:24" x14ac:dyDescent="0.25">
      <c r="A125" t="s">
        <v>55</v>
      </c>
      <c r="B125" t="s">
        <v>527</v>
      </c>
      <c r="C125" t="s">
        <v>948</v>
      </c>
      <c r="D125" t="s">
        <v>948</v>
      </c>
      <c r="E125" s="63" t="s">
        <v>948</v>
      </c>
      <c r="F125" s="63" t="s">
        <v>671</v>
      </c>
      <c r="G125">
        <v>1</v>
      </c>
      <c r="H125">
        <v>1</v>
      </c>
      <c r="I125">
        <v>1</v>
      </c>
      <c r="J125">
        <v>5</v>
      </c>
      <c r="K125" t="s">
        <v>105</v>
      </c>
      <c r="L125">
        <v>5</v>
      </c>
      <c r="M125" t="s">
        <v>707</v>
      </c>
      <c r="N125">
        <v>15</v>
      </c>
      <c r="O125">
        <v>15</v>
      </c>
      <c r="P125">
        <v>122.25</v>
      </c>
      <c r="Q125">
        <v>0.122699386503067</v>
      </c>
      <c r="R125">
        <v>7.4397517039922104E-2</v>
      </c>
      <c r="S125">
        <v>6681.4285714285706</v>
      </c>
      <c r="T125">
        <v>93540</v>
      </c>
      <c r="U125">
        <v>853.88266796494656</v>
      </c>
      <c r="V125">
        <v>6062.5669425511205</v>
      </c>
      <c r="W125">
        <v>12011.282862706914</v>
      </c>
      <c r="X125">
        <v>857.94877590763667</v>
      </c>
    </row>
    <row r="126" spans="1:24" x14ac:dyDescent="0.25">
      <c r="A126" t="s">
        <v>55</v>
      </c>
      <c r="B126" t="s">
        <v>527</v>
      </c>
      <c r="C126" t="s">
        <v>948</v>
      </c>
      <c r="D126" t="s">
        <v>948</v>
      </c>
      <c r="E126" s="63" t="s">
        <v>948</v>
      </c>
      <c r="F126" s="63" t="s">
        <v>671</v>
      </c>
      <c r="G126">
        <v>1</v>
      </c>
      <c r="H126">
        <v>1</v>
      </c>
      <c r="I126">
        <v>1</v>
      </c>
      <c r="J126">
        <v>6</v>
      </c>
      <c r="K126" t="s">
        <v>113</v>
      </c>
      <c r="L126">
        <v>6</v>
      </c>
      <c r="M126" t="s">
        <v>709</v>
      </c>
      <c r="N126">
        <v>15</v>
      </c>
      <c r="O126">
        <v>15</v>
      </c>
      <c r="P126">
        <v>105.6</v>
      </c>
      <c r="Q126">
        <v>0.142045454545455</v>
      </c>
      <c r="R126">
        <v>6.4264849074975705E-2</v>
      </c>
      <c r="S126">
        <v>6681.4285714285706</v>
      </c>
      <c r="T126">
        <v>93540</v>
      </c>
      <c r="U126">
        <v>853.88266796494668</v>
      </c>
      <c r="V126">
        <v>6062.5669425511205</v>
      </c>
      <c r="W126">
        <v>12011.282862706914</v>
      </c>
      <c r="X126">
        <v>857.94877590763667</v>
      </c>
    </row>
    <row r="127" spans="1:24" x14ac:dyDescent="0.25">
      <c r="A127" t="s">
        <v>55</v>
      </c>
      <c r="B127" t="s">
        <v>527</v>
      </c>
      <c r="C127" t="s">
        <v>948</v>
      </c>
      <c r="D127" t="s">
        <v>948</v>
      </c>
      <c r="E127" s="63" t="s">
        <v>948</v>
      </c>
      <c r="F127" s="63" t="s">
        <v>671</v>
      </c>
      <c r="G127">
        <v>1</v>
      </c>
      <c r="H127">
        <v>1</v>
      </c>
      <c r="I127">
        <v>1</v>
      </c>
      <c r="J127">
        <v>7</v>
      </c>
      <c r="K127" t="s">
        <v>114</v>
      </c>
      <c r="L127">
        <v>7</v>
      </c>
      <c r="M127" t="s">
        <v>711</v>
      </c>
      <c r="N127">
        <v>15</v>
      </c>
      <c r="O127">
        <v>15</v>
      </c>
      <c r="P127">
        <v>105.6</v>
      </c>
      <c r="Q127">
        <v>0.142045454545455</v>
      </c>
      <c r="R127">
        <v>6.4264849074975705E-2</v>
      </c>
      <c r="S127">
        <v>6681.4285714285706</v>
      </c>
      <c r="T127">
        <v>93540</v>
      </c>
      <c r="U127">
        <v>853.88266796494668</v>
      </c>
      <c r="V127">
        <v>6062.5669425511205</v>
      </c>
      <c r="W127">
        <v>12011.282862706914</v>
      </c>
      <c r="X127">
        <v>857.94877590763667</v>
      </c>
    </row>
    <row r="128" spans="1:24" x14ac:dyDescent="0.25">
      <c r="A128" t="s">
        <v>55</v>
      </c>
      <c r="B128" t="s">
        <v>527</v>
      </c>
      <c r="C128" t="s">
        <v>948</v>
      </c>
      <c r="D128" t="s">
        <v>948</v>
      </c>
      <c r="E128" s="63" t="s">
        <v>948</v>
      </c>
      <c r="F128" s="63" t="s">
        <v>671</v>
      </c>
      <c r="G128">
        <v>1</v>
      </c>
      <c r="H128">
        <v>2</v>
      </c>
      <c r="I128">
        <v>2</v>
      </c>
      <c r="J128">
        <v>1</v>
      </c>
      <c r="K128" t="s">
        <v>99</v>
      </c>
      <c r="L128">
        <v>8</v>
      </c>
      <c r="M128" t="s">
        <v>713</v>
      </c>
      <c r="N128">
        <v>15</v>
      </c>
      <c r="O128">
        <v>15</v>
      </c>
      <c r="P128">
        <v>122.25</v>
      </c>
      <c r="Q128">
        <v>0.122699386503067</v>
      </c>
      <c r="R128">
        <v>7.4397517039922104E-2</v>
      </c>
      <c r="S128">
        <v>6681.4285714285706</v>
      </c>
      <c r="T128">
        <v>93540</v>
      </c>
      <c r="U128">
        <v>853.88266796494656</v>
      </c>
      <c r="V128">
        <v>5948.7159201557943</v>
      </c>
      <c r="W128">
        <v>12011.282862706914</v>
      </c>
      <c r="X128">
        <v>857.94877590763667</v>
      </c>
    </row>
    <row r="129" spans="1:24" x14ac:dyDescent="0.25">
      <c r="A129" t="s">
        <v>55</v>
      </c>
      <c r="B129" t="s">
        <v>527</v>
      </c>
      <c r="C129" t="s">
        <v>948</v>
      </c>
      <c r="D129" t="s">
        <v>948</v>
      </c>
      <c r="E129" s="63" t="s">
        <v>948</v>
      </c>
      <c r="F129" s="63" t="s">
        <v>671</v>
      </c>
      <c r="G129">
        <v>1</v>
      </c>
      <c r="H129">
        <v>2</v>
      </c>
      <c r="I129">
        <v>2</v>
      </c>
      <c r="J129">
        <v>2</v>
      </c>
      <c r="K129" t="s">
        <v>102</v>
      </c>
      <c r="L129">
        <v>9</v>
      </c>
      <c r="M129" t="s">
        <v>715</v>
      </c>
      <c r="N129">
        <v>15</v>
      </c>
      <c r="O129">
        <v>15</v>
      </c>
      <c r="P129">
        <v>122.25</v>
      </c>
      <c r="Q129">
        <v>0.122699386503067</v>
      </c>
      <c r="R129">
        <v>7.4397517039922104E-2</v>
      </c>
      <c r="S129">
        <v>6681.4285714285706</v>
      </c>
      <c r="T129">
        <v>93540</v>
      </c>
      <c r="U129">
        <v>853.88266796494656</v>
      </c>
      <c r="V129">
        <v>5948.7159201557943</v>
      </c>
      <c r="W129">
        <v>12011.282862706914</v>
      </c>
      <c r="X129">
        <v>857.94877590763667</v>
      </c>
    </row>
    <row r="130" spans="1:24" x14ac:dyDescent="0.25">
      <c r="A130" t="s">
        <v>55</v>
      </c>
      <c r="B130" t="s">
        <v>527</v>
      </c>
      <c r="C130" t="s">
        <v>948</v>
      </c>
      <c r="D130" t="s">
        <v>948</v>
      </c>
      <c r="E130" s="63" t="s">
        <v>948</v>
      </c>
      <c r="F130" s="63" t="s">
        <v>671</v>
      </c>
      <c r="G130">
        <v>1</v>
      </c>
      <c r="H130">
        <v>2</v>
      </c>
      <c r="I130">
        <v>2</v>
      </c>
      <c r="J130">
        <v>3</v>
      </c>
      <c r="K130" t="s">
        <v>103</v>
      </c>
      <c r="L130">
        <v>10</v>
      </c>
      <c r="M130" t="s">
        <v>717</v>
      </c>
      <c r="N130">
        <v>14.5</v>
      </c>
      <c r="O130">
        <v>14.5</v>
      </c>
      <c r="P130">
        <v>125.65</v>
      </c>
      <c r="Q130">
        <v>0.115399920413848</v>
      </c>
      <c r="R130">
        <v>7.6466650438169401E-2</v>
      </c>
      <c r="S130">
        <v>6681.4285714285706</v>
      </c>
      <c r="T130">
        <v>93540</v>
      </c>
      <c r="U130">
        <v>825.419912366115</v>
      </c>
      <c r="V130">
        <v>5948.7159201557943</v>
      </c>
      <c r="W130">
        <v>12011.282862706914</v>
      </c>
      <c r="X130">
        <v>857.94877590763667</v>
      </c>
    </row>
    <row r="131" spans="1:24" x14ac:dyDescent="0.25">
      <c r="A131" t="s">
        <v>55</v>
      </c>
      <c r="B131" t="s">
        <v>527</v>
      </c>
      <c r="C131" t="s">
        <v>948</v>
      </c>
      <c r="D131" t="s">
        <v>948</v>
      </c>
      <c r="E131" s="63" t="s">
        <v>948</v>
      </c>
      <c r="F131" s="63" t="s">
        <v>671</v>
      </c>
      <c r="G131">
        <v>1</v>
      </c>
      <c r="H131">
        <v>2</v>
      </c>
      <c r="I131">
        <v>2</v>
      </c>
      <c r="J131">
        <v>4</v>
      </c>
      <c r="K131" t="s">
        <v>101</v>
      </c>
      <c r="L131">
        <v>11</v>
      </c>
      <c r="M131" t="s">
        <v>719</v>
      </c>
      <c r="N131">
        <v>15</v>
      </c>
      <c r="O131">
        <v>15</v>
      </c>
      <c r="P131">
        <v>117.15</v>
      </c>
      <c r="Q131">
        <v>0.12804097311139601</v>
      </c>
      <c r="R131">
        <v>7.1293816942551103E-2</v>
      </c>
      <c r="S131">
        <v>6681.4285714285706</v>
      </c>
      <c r="T131">
        <v>93540</v>
      </c>
      <c r="U131">
        <v>853.88266796494656</v>
      </c>
      <c r="V131">
        <v>5948.7159201557943</v>
      </c>
      <c r="W131">
        <v>12011.282862706914</v>
      </c>
      <c r="X131">
        <v>857.94877590763667</v>
      </c>
    </row>
    <row r="132" spans="1:24" x14ac:dyDescent="0.25">
      <c r="A132" t="s">
        <v>55</v>
      </c>
      <c r="B132" t="s">
        <v>527</v>
      </c>
      <c r="C132" t="s">
        <v>948</v>
      </c>
      <c r="D132" t="s">
        <v>948</v>
      </c>
      <c r="E132" s="63" t="s">
        <v>948</v>
      </c>
      <c r="F132" s="63" t="s">
        <v>671</v>
      </c>
      <c r="G132">
        <v>1</v>
      </c>
      <c r="H132">
        <v>2</v>
      </c>
      <c r="I132">
        <v>2</v>
      </c>
      <c r="J132">
        <v>5</v>
      </c>
      <c r="K132" t="s">
        <v>105</v>
      </c>
      <c r="L132">
        <v>12</v>
      </c>
      <c r="M132" t="s">
        <v>721</v>
      </c>
      <c r="N132">
        <v>15</v>
      </c>
      <c r="O132">
        <v>15</v>
      </c>
      <c r="P132">
        <v>113.25</v>
      </c>
      <c r="Q132">
        <v>0.13245033112582799</v>
      </c>
      <c r="R132">
        <v>6.8920399221032103E-2</v>
      </c>
      <c r="S132">
        <v>6681.4285714285706</v>
      </c>
      <c r="T132">
        <v>93540</v>
      </c>
      <c r="U132">
        <v>853.88266796494668</v>
      </c>
      <c r="V132">
        <v>5948.7159201557943</v>
      </c>
      <c r="W132">
        <v>12011.282862706914</v>
      </c>
      <c r="X132">
        <v>857.94877590763667</v>
      </c>
    </row>
    <row r="133" spans="1:24" x14ac:dyDescent="0.25">
      <c r="A133" t="s">
        <v>55</v>
      </c>
      <c r="B133" t="s">
        <v>527</v>
      </c>
      <c r="C133" t="s">
        <v>948</v>
      </c>
      <c r="D133" t="s">
        <v>948</v>
      </c>
      <c r="E133" s="63" t="s">
        <v>948</v>
      </c>
      <c r="F133" s="63" t="s">
        <v>671</v>
      </c>
      <c r="G133">
        <v>1</v>
      </c>
      <c r="H133">
        <v>2</v>
      </c>
      <c r="I133">
        <v>2</v>
      </c>
      <c r="J133">
        <v>6</v>
      </c>
      <c r="K133" t="s">
        <v>113</v>
      </c>
      <c r="L133">
        <v>13</v>
      </c>
      <c r="M133" t="s">
        <v>723</v>
      </c>
      <c r="N133">
        <v>15</v>
      </c>
      <c r="O133">
        <v>15</v>
      </c>
      <c r="P133">
        <v>113.1</v>
      </c>
      <c r="Q133">
        <v>0.13262599469496</v>
      </c>
      <c r="R133">
        <v>6.8829113924050597E-2</v>
      </c>
      <c r="S133">
        <v>6681.4285714285706</v>
      </c>
      <c r="T133">
        <v>93540</v>
      </c>
      <c r="U133">
        <v>853.88266796494668</v>
      </c>
      <c r="V133">
        <v>5948.7159201557943</v>
      </c>
      <c r="W133">
        <v>12011.282862706914</v>
      </c>
      <c r="X133">
        <v>857.94877590763667</v>
      </c>
    </row>
    <row r="134" spans="1:24" x14ac:dyDescent="0.25">
      <c r="A134" t="s">
        <v>55</v>
      </c>
      <c r="B134" t="s">
        <v>527</v>
      </c>
      <c r="C134" t="s">
        <v>948</v>
      </c>
      <c r="D134" t="s">
        <v>948</v>
      </c>
      <c r="E134" s="63" t="s">
        <v>948</v>
      </c>
      <c r="F134" s="63" t="s">
        <v>671</v>
      </c>
      <c r="G134">
        <v>1</v>
      </c>
      <c r="H134">
        <v>2</v>
      </c>
      <c r="I134">
        <v>2</v>
      </c>
      <c r="J134">
        <v>7</v>
      </c>
      <c r="K134" t="s">
        <v>114</v>
      </c>
      <c r="L134">
        <v>14</v>
      </c>
      <c r="M134" t="s">
        <v>725</v>
      </c>
      <c r="N134">
        <v>15</v>
      </c>
      <c r="O134">
        <v>15</v>
      </c>
      <c r="P134">
        <v>114.1</v>
      </c>
      <c r="Q134">
        <v>0.13146362839614401</v>
      </c>
      <c r="R134">
        <v>6.9437682570594003E-2</v>
      </c>
      <c r="S134">
        <v>6681.4285714285706</v>
      </c>
      <c r="T134">
        <v>93540</v>
      </c>
      <c r="U134">
        <v>853.88266796494634</v>
      </c>
      <c r="V134">
        <v>5948.7159201557943</v>
      </c>
      <c r="W134">
        <v>12011.282862706914</v>
      </c>
      <c r="X134">
        <v>857.94877590763667</v>
      </c>
    </row>
    <row r="135" spans="1:24" x14ac:dyDescent="0.25">
      <c r="A135" t="s">
        <v>55</v>
      </c>
      <c r="B135" t="s">
        <v>8</v>
      </c>
      <c r="C135" t="s">
        <v>949</v>
      </c>
      <c r="D135" t="s">
        <v>949</v>
      </c>
      <c r="E135" s="63" t="s">
        <v>949</v>
      </c>
      <c r="F135" s="63" t="s">
        <v>8</v>
      </c>
      <c r="G135">
        <v>1</v>
      </c>
      <c r="H135">
        <v>1</v>
      </c>
      <c r="I135">
        <v>1</v>
      </c>
      <c r="J135">
        <v>1</v>
      </c>
      <c r="K135" t="s">
        <v>99</v>
      </c>
      <c r="L135">
        <v>1</v>
      </c>
      <c r="M135" t="s">
        <v>699</v>
      </c>
      <c r="N135">
        <v>25.5</v>
      </c>
      <c r="O135">
        <v>25.5</v>
      </c>
      <c r="P135">
        <v>25.5</v>
      </c>
      <c r="Q135">
        <v>1</v>
      </c>
      <c r="R135">
        <v>7.8461538461538402E-2</v>
      </c>
      <c r="S135">
        <v>1692.8571428571429</v>
      </c>
      <c r="T135">
        <v>23700</v>
      </c>
      <c r="U135">
        <v>1859.5384615384614</v>
      </c>
      <c r="V135">
        <v>11850</v>
      </c>
      <c r="W135">
        <v>23700</v>
      </c>
      <c r="X135">
        <v>1692.8571428571429</v>
      </c>
    </row>
    <row r="136" spans="1:24" x14ac:dyDescent="0.25">
      <c r="A136" t="s">
        <v>55</v>
      </c>
      <c r="B136" t="s">
        <v>8</v>
      </c>
      <c r="C136" t="s">
        <v>949</v>
      </c>
      <c r="D136" t="s">
        <v>949</v>
      </c>
      <c r="E136" s="63" t="s">
        <v>949</v>
      </c>
      <c r="F136" s="63" t="s">
        <v>8</v>
      </c>
      <c r="G136">
        <v>1</v>
      </c>
      <c r="H136">
        <v>1</v>
      </c>
      <c r="I136">
        <v>1</v>
      </c>
      <c r="J136">
        <v>2</v>
      </c>
      <c r="K136" t="s">
        <v>102</v>
      </c>
      <c r="L136">
        <v>2</v>
      </c>
      <c r="M136" t="s">
        <v>701</v>
      </c>
      <c r="N136">
        <v>25.5</v>
      </c>
      <c r="O136">
        <v>25.5</v>
      </c>
      <c r="P136">
        <v>25.5</v>
      </c>
      <c r="Q136">
        <v>1</v>
      </c>
      <c r="R136">
        <v>7.8461538461538402E-2</v>
      </c>
      <c r="S136">
        <v>1692.8571428571429</v>
      </c>
      <c r="T136">
        <v>23700</v>
      </c>
      <c r="U136">
        <v>1859.5384615384614</v>
      </c>
      <c r="V136">
        <v>11850</v>
      </c>
      <c r="W136">
        <v>23700</v>
      </c>
      <c r="X136">
        <v>1692.8571428571429</v>
      </c>
    </row>
    <row r="137" spans="1:24" x14ac:dyDescent="0.25">
      <c r="A137" t="s">
        <v>55</v>
      </c>
      <c r="B137" t="s">
        <v>8</v>
      </c>
      <c r="C137" t="s">
        <v>949</v>
      </c>
      <c r="D137" t="s">
        <v>949</v>
      </c>
      <c r="E137" s="63" t="s">
        <v>949</v>
      </c>
      <c r="F137" s="63" t="s">
        <v>8</v>
      </c>
      <c r="G137">
        <v>1</v>
      </c>
      <c r="H137">
        <v>1</v>
      </c>
      <c r="I137">
        <v>1</v>
      </c>
      <c r="J137">
        <v>3</v>
      </c>
      <c r="K137" t="s">
        <v>103</v>
      </c>
      <c r="L137">
        <v>3</v>
      </c>
      <c r="M137" t="s">
        <v>703</v>
      </c>
      <c r="N137">
        <v>25.5</v>
      </c>
      <c r="O137">
        <v>25.5</v>
      </c>
      <c r="P137">
        <v>25.5</v>
      </c>
      <c r="Q137">
        <v>1</v>
      </c>
      <c r="R137">
        <v>7.8461538461538402E-2</v>
      </c>
      <c r="S137">
        <v>1692.8571428571429</v>
      </c>
      <c r="T137">
        <v>23700</v>
      </c>
      <c r="U137">
        <v>1859.5384615384614</v>
      </c>
      <c r="V137">
        <v>11850</v>
      </c>
      <c r="W137">
        <v>23700</v>
      </c>
      <c r="X137">
        <v>1692.8571428571429</v>
      </c>
    </row>
    <row r="138" spans="1:24" x14ac:dyDescent="0.25">
      <c r="A138" t="s">
        <v>55</v>
      </c>
      <c r="B138" t="s">
        <v>8</v>
      </c>
      <c r="C138" t="s">
        <v>949</v>
      </c>
      <c r="D138" t="s">
        <v>949</v>
      </c>
      <c r="E138" s="63" t="s">
        <v>949</v>
      </c>
      <c r="F138" s="63" t="s">
        <v>8</v>
      </c>
      <c r="G138">
        <v>1</v>
      </c>
      <c r="H138">
        <v>1</v>
      </c>
      <c r="I138">
        <v>1</v>
      </c>
      <c r="J138">
        <v>4</v>
      </c>
      <c r="K138" t="s">
        <v>101</v>
      </c>
      <c r="L138">
        <v>4</v>
      </c>
      <c r="M138" t="s">
        <v>705</v>
      </c>
      <c r="N138">
        <v>26</v>
      </c>
      <c r="O138">
        <v>26</v>
      </c>
      <c r="P138">
        <v>26</v>
      </c>
      <c r="Q138">
        <v>1</v>
      </c>
      <c r="R138">
        <v>0.08</v>
      </c>
      <c r="S138">
        <v>1692.8571428571429</v>
      </c>
      <c r="T138">
        <v>23700</v>
      </c>
      <c r="U138">
        <v>1896</v>
      </c>
      <c r="V138">
        <v>11850</v>
      </c>
      <c r="W138">
        <v>23700</v>
      </c>
      <c r="X138">
        <v>1692.8571428571429</v>
      </c>
    </row>
    <row r="139" spans="1:24" x14ac:dyDescent="0.25">
      <c r="A139" t="s">
        <v>55</v>
      </c>
      <c r="B139" t="s">
        <v>8</v>
      </c>
      <c r="C139" t="s">
        <v>949</v>
      </c>
      <c r="D139" t="s">
        <v>949</v>
      </c>
      <c r="E139" s="63" t="s">
        <v>949</v>
      </c>
      <c r="F139" s="63" t="s">
        <v>8</v>
      </c>
      <c r="G139">
        <v>1</v>
      </c>
      <c r="H139">
        <v>1</v>
      </c>
      <c r="I139">
        <v>1</v>
      </c>
      <c r="J139">
        <v>5</v>
      </c>
      <c r="K139" t="s">
        <v>105</v>
      </c>
      <c r="L139">
        <v>5</v>
      </c>
      <c r="M139" t="s">
        <v>707</v>
      </c>
      <c r="N139">
        <v>26</v>
      </c>
      <c r="O139">
        <v>26</v>
      </c>
      <c r="P139">
        <v>26</v>
      </c>
      <c r="Q139">
        <v>1</v>
      </c>
      <c r="R139">
        <v>0.08</v>
      </c>
      <c r="S139">
        <v>1692.8571428571429</v>
      </c>
      <c r="T139">
        <v>23700</v>
      </c>
      <c r="U139">
        <v>1896</v>
      </c>
      <c r="V139">
        <v>11850</v>
      </c>
      <c r="W139">
        <v>23700</v>
      </c>
      <c r="X139">
        <v>1692.8571428571429</v>
      </c>
    </row>
    <row r="140" spans="1:24" x14ac:dyDescent="0.25">
      <c r="A140" t="s">
        <v>55</v>
      </c>
      <c r="B140" t="s">
        <v>8</v>
      </c>
      <c r="C140" t="s">
        <v>949</v>
      </c>
      <c r="D140" t="s">
        <v>949</v>
      </c>
      <c r="E140" s="63" t="s">
        <v>949</v>
      </c>
      <c r="F140" s="63" t="s">
        <v>8</v>
      </c>
      <c r="G140">
        <v>1</v>
      </c>
      <c r="H140">
        <v>1</v>
      </c>
      <c r="I140">
        <v>1</v>
      </c>
      <c r="J140">
        <v>6</v>
      </c>
      <c r="K140" t="s">
        <v>113</v>
      </c>
      <c r="L140">
        <v>6</v>
      </c>
      <c r="M140" t="s">
        <v>709</v>
      </c>
      <c r="N140">
        <v>17</v>
      </c>
      <c r="O140">
        <v>17</v>
      </c>
      <c r="P140">
        <v>17</v>
      </c>
      <c r="Q140">
        <v>1</v>
      </c>
      <c r="R140">
        <v>5.2307692307692298E-2</v>
      </c>
      <c r="S140">
        <v>1692.8571428571429</v>
      </c>
      <c r="T140">
        <v>23700</v>
      </c>
      <c r="U140">
        <v>1239.6923076923076</v>
      </c>
      <c r="V140">
        <v>11850</v>
      </c>
      <c r="W140">
        <v>23700</v>
      </c>
      <c r="X140">
        <v>1692.8571428571429</v>
      </c>
    </row>
    <row r="141" spans="1:24" x14ac:dyDescent="0.25">
      <c r="A141" t="s">
        <v>55</v>
      </c>
      <c r="B141" t="s">
        <v>8</v>
      </c>
      <c r="C141" t="s">
        <v>949</v>
      </c>
      <c r="D141" t="s">
        <v>949</v>
      </c>
      <c r="E141" s="63" t="s">
        <v>949</v>
      </c>
      <c r="F141" s="63" t="s">
        <v>8</v>
      </c>
      <c r="G141">
        <v>1</v>
      </c>
      <c r="H141">
        <v>1</v>
      </c>
      <c r="I141">
        <v>1</v>
      </c>
      <c r="J141">
        <v>7</v>
      </c>
      <c r="K141" t="s">
        <v>114</v>
      </c>
      <c r="L141">
        <v>7</v>
      </c>
      <c r="M141" t="s">
        <v>711</v>
      </c>
      <c r="N141">
        <v>17</v>
      </c>
      <c r="O141">
        <v>17</v>
      </c>
      <c r="P141">
        <v>17</v>
      </c>
      <c r="Q141">
        <v>1</v>
      </c>
      <c r="R141">
        <v>5.2307692307692298E-2</v>
      </c>
      <c r="S141">
        <v>1692.8571428571429</v>
      </c>
      <c r="T141">
        <v>23700</v>
      </c>
      <c r="U141">
        <v>1239.6923076923076</v>
      </c>
      <c r="V141">
        <v>11850</v>
      </c>
      <c r="W141">
        <v>23700</v>
      </c>
      <c r="X141">
        <v>1692.8571428571429</v>
      </c>
    </row>
    <row r="142" spans="1:24" x14ac:dyDescent="0.25">
      <c r="A142" t="s">
        <v>55</v>
      </c>
      <c r="B142" t="s">
        <v>8</v>
      </c>
      <c r="C142" t="s">
        <v>949</v>
      </c>
      <c r="D142" t="s">
        <v>949</v>
      </c>
      <c r="E142" s="63" t="s">
        <v>949</v>
      </c>
      <c r="F142" s="63" t="s">
        <v>8</v>
      </c>
      <c r="G142">
        <v>1</v>
      </c>
      <c r="H142">
        <v>2</v>
      </c>
      <c r="I142">
        <v>2</v>
      </c>
      <c r="J142">
        <v>1</v>
      </c>
      <c r="K142" t="s">
        <v>99</v>
      </c>
      <c r="L142">
        <v>8</v>
      </c>
      <c r="M142" t="s">
        <v>713</v>
      </c>
      <c r="N142">
        <v>26.5</v>
      </c>
      <c r="O142">
        <v>26.5</v>
      </c>
      <c r="P142">
        <v>26.5</v>
      </c>
      <c r="Q142">
        <v>1</v>
      </c>
      <c r="R142">
        <v>8.1538461538461504E-2</v>
      </c>
      <c r="S142">
        <v>1692.8571428571429</v>
      </c>
      <c r="T142">
        <v>23700</v>
      </c>
      <c r="U142">
        <v>1932.4615384615383</v>
      </c>
      <c r="V142">
        <v>11850</v>
      </c>
      <c r="W142">
        <v>23700</v>
      </c>
      <c r="X142">
        <v>1692.8571428571429</v>
      </c>
    </row>
    <row r="143" spans="1:24" x14ac:dyDescent="0.25">
      <c r="A143" t="s">
        <v>55</v>
      </c>
      <c r="B143" t="s">
        <v>8</v>
      </c>
      <c r="C143" t="s">
        <v>949</v>
      </c>
      <c r="D143" t="s">
        <v>949</v>
      </c>
      <c r="E143" s="63" t="s">
        <v>949</v>
      </c>
      <c r="F143" s="63" t="s">
        <v>8</v>
      </c>
      <c r="G143">
        <v>1</v>
      </c>
      <c r="H143">
        <v>2</v>
      </c>
      <c r="I143">
        <v>2</v>
      </c>
      <c r="J143">
        <v>2</v>
      </c>
      <c r="K143" t="s">
        <v>102</v>
      </c>
      <c r="L143">
        <v>9</v>
      </c>
      <c r="M143" t="s">
        <v>715</v>
      </c>
      <c r="N143">
        <v>25.5</v>
      </c>
      <c r="O143">
        <v>25.5</v>
      </c>
      <c r="P143">
        <v>25.5</v>
      </c>
      <c r="Q143">
        <v>1</v>
      </c>
      <c r="R143">
        <v>7.8461538461538402E-2</v>
      </c>
      <c r="S143">
        <v>1692.8571428571429</v>
      </c>
      <c r="T143">
        <v>23700</v>
      </c>
      <c r="U143">
        <v>1859.5384615384614</v>
      </c>
      <c r="V143">
        <v>11850</v>
      </c>
      <c r="W143">
        <v>23700</v>
      </c>
      <c r="X143">
        <v>1692.8571428571429</v>
      </c>
    </row>
    <row r="144" spans="1:24" x14ac:dyDescent="0.25">
      <c r="A144" t="s">
        <v>55</v>
      </c>
      <c r="B144" t="s">
        <v>8</v>
      </c>
      <c r="C144" t="s">
        <v>949</v>
      </c>
      <c r="D144" t="s">
        <v>949</v>
      </c>
      <c r="E144" s="63" t="s">
        <v>949</v>
      </c>
      <c r="F144" s="63" t="s">
        <v>8</v>
      </c>
      <c r="G144">
        <v>1</v>
      </c>
      <c r="H144">
        <v>2</v>
      </c>
      <c r="I144">
        <v>2</v>
      </c>
      <c r="J144">
        <v>3</v>
      </c>
      <c r="K144" t="s">
        <v>103</v>
      </c>
      <c r="L144">
        <v>10</v>
      </c>
      <c r="M144" t="s">
        <v>717</v>
      </c>
      <c r="N144">
        <v>26</v>
      </c>
      <c r="O144">
        <v>26</v>
      </c>
      <c r="P144">
        <v>26</v>
      </c>
      <c r="Q144">
        <v>1</v>
      </c>
      <c r="R144">
        <v>0.08</v>
      </c>
      <c r="S144">
        <v>1692.8571428571429</v>
      </c>
      <c r="T144">
        <v>23700</v>
      </c>
      <c r="U144">
        <v>1896</v>
      </c>
      <c r="V144">
        <v>11850</v>
      </c>
      <c r="W144">
        <v>23700</v>
      </c>
      <c r="X144">
        <v>1692.8571428571429</v>
      </c>
    </row>
    <row r="145" spans="1:24" x14ac:dyDescent="0.25">
      <c r="A145" t="s">
        <v>55</v>
      </c>
      <c r="B145" t="s">
        <v>8</v>
      </c>
      <c r="C145" t="s">
        <v>949</v>
      </c>
      <c r="D145" t="s">
        <v>949</v>
      </c>
      <c r="E145" s="63" t="s">
        <v>949</v>
      </c>
      <c r="F145" s="63" t="s">
        <v>8</v>
      </c>
      <c r="G145">
        <v>1</v>
      </c>
      <c r="H145">
        <v>2</v>
      </c>
      <c r="I145">
        <v>2</v>
      </c>
      <c r="J145">
        <v>4</v>
      </c>
      <c r="K145" t="s">
        <v>101</v>
      </c>
      <c r="L145">
        <v>11</v>
      </c>
      <c r="M145" t="s">
        <v>719</v>
      </c>
      <c r="N145">
        <v>25.5</v>
      </c>
      <c r="O145">
        <v>25.5</v>
      </c>
      <c r="P145">
        <v>25.5</v>
      </c>
      <c r="Q145">
        <v>1</v>
      </c>
      <c r="R145">
        <v>7.8461538461538402E-2</v>
      </c>
      <c r="S145">
        <v>1692.8571428571429</v>
      </c>
      <c r="T145">
        <v>23700</v>
      </c>
      <c r="U145">
        <v>1859.5384615384614</v>
      </c>
      <c r="V145">
        <v>11850</v>
      </c>
      <c r="W145">
        <v>23700</v>
      </c>
      <c r="X145">
        <v>1692.8571428571429</v>
      </c>
    </row>
    <row r="146" spans="1:24" x14ac:dyDescent="0.25">
      <c r="A146" t="s">
        <v>55</v>
      </c>
      <c r="B146" t="s">
        <v>8</v>
      </c>
      <c r="C146" t="s">
        <v>949</v>
      </c>
      <c r="D146" t="s">
        <v>949</v>
      </c>
      <c r="E146" s="63" t="s">
        <v>949</v>
      </c>
      <c r="F146" s="63" t="s">
        <v>8</v>
      </c>
      <c r="G146">
        <v>1</v>
      </c>
      <c r="H146">
        <v>2</v>
      </c>
      <c r="I146">
        <v>2</v>
      </c>
      <c r="J146">
        <v>5</v>
      </c>
      <c r="K146" t="s">
        <v>105</v>
      </c>
      <c r="L146">
        <v>12</v>
      </c>
      <c r="M146" t="s">
        <v>721</v>
      </c>
      <c r="N146">
        <v>26</v>
      </c>
      <c r="O146">
        <v>26</v>
      </c>
      <c r="P146">
        <v>26</v>
      </c>
      <c r="Q146">
        <v>1</v>
      </c>
      <c r="R146">
        <v>0.08</v>
      </c>
      <c r="S146">
        <v>1692.8571428571429</v>
      </c>
      <c r="T146">
        <v>23700</v>
      </c>
      <c r="U146">
        <v>1896</v>
      </c>
      <c r="V146">
        <v>11850</v>
      </c>
      <c r="W146">
        <v>23700</v>
      </c>
      <c r="X146">
        <v>1692.8571428571429</v>
      </c>
    </row>
    <row r="147" spans="1:24" x14ac:dyDescent="0.25">
      <c r="A147" t="s">
        <v>55</v>
      </c>
      <c r="B147" t="s">
        <v>8</v>
      </c>
      <c r="C147" t="s">
        <v>949</v>
      </c>
      <c r="D147" t="s">
        <v>949</v>
      </c>
      <c r="E147" s="63" t="s">
        <v>949</v>
      </c>
      <c r="F147" s="63" t="s">
        <v>8</v>
      </c>
      <c r="G147">
        <v>1</v>
      </c>
      <c r="H147">
        <v>2</v>
      </c>
      <c r="I147">
        <v>2</v>
      </c>
      <c r="J147">
        <v>6</v>
      </c>
      <c r="K147" t="s">
        <v>113</v>
      </c>
      <c r="L147">
        <v>13</v>
      </c>
      <c r="M147" t="s">
        <v>723</v>
      </c>
      <c r="N147">
        <v>16</v>
      </c>
      <c r="O147">
        <v>16</v>
      </c>
      <c r="P147">
        <v>16</v>
      </c>
      <c r="Q147">
        <v>1</v>
      </c>
      <c r="R147">
        <v>4.9230769230769203E-2</v>
      </c>
      <c r="S147">
        <v>1692.8571428571429</v>
      </c>
      <c r="T147">
        <v>23700</v>
      </c>
      <c r="U147">
        <v>1166.7692307692307</v>
      </c>
      <c r="V147">
        <v>11850</v>
      </c>
      <c r="W147">
        <v>23700</v>
      </c>
      <c r="X147">
        <v>1692.8571428571429</v>
      </c>
    </row>
    <row r="148" spans="1:24" x14ac:dyDescent="0.25">
      <c r="A148" t="s">
        <v>55</v>
      </c>
      <c r="B148" t="s">
        <v>8</v>
      </c>
      <c r="C148" t="s">
        <v>949</v>
      </c>
      <c r="D148" t="s">
        <v>949</v>
      </c>
      <c r="E148" s="63" t="s">
        <v>949</v>
      </c>
      <c r="F148" s="63" t="s">
        <v>8</v>
      </c>
      <c r="G148">
        <v>1</v>
      </c>
      <c r="H148">
        <v>2</v>
      </c>
      <c r="I148">
        <v>2</v>
      </c>
      <c r="J148">
        <v>7</v>
      </c>
      <c r="K148" t="s">
        <v>114</v>
      </c>
      <c r="L148">
        <v>14</v>
      </c>
      <c r="M148" t="s">
        <v>725</v>
      </c>
      <c r="N148">
        <v>17</v>
      </c>
      <c r="O148">
        <v>17</v>
      </c>
      <c r="P148">
        <v>17</v>
      </c>
      <c r="Q148">
        <v>1</v>
      </c>
      <c r="R148">
        <v>5.2307692307692298E-2</v>
      </c>
      <c r="S148">
        <v>1692.8571428571429</v>
      </c>
      <c r="T148">
        <v>23700</v>
      </c>
      <c r="U148">
        <v>1239.6923076923076</v>
      </c>
      <c r="V148">
        <v>11850</v>
      </c>
      <c r="W148">
        <v>23700</v>
      </c>
      <c r="X148">
        <v>1692.8571428571429</v>
      </c>
    </row>
    <row r="149" spans="1:24" x14ac:dyDescent="0.25">
      <c r="A149" t="s">
        <v>55</v>
      </c>
      <c r="B149" t="s">
        <v>527</v>
      </c>
      <c r="C149" t="s">
        <v>950</v>
      </c>
      <c r="D149" t="s">
        <v>950</v>
      </c>
      <c r="E149" s="63" t="s">
        <v>950</v>
      </c>
      <c r="F149" s="63" t="s">
        <v>671</v>
      </c>
      <c r="G149">
        <v>0.75</v>
      </c>
      <c r="H149">
        <v>1</v>
      </c>
      <c r="I149">
        <v>1</v>
      </c>
      <c r="J149">
        <v>1</v>
      </c>
      <c r="K149" t="s">
        <v>99</v>
      </c>
      <c r="L149">
        <v>1</v>
      </c>
      <c r="M149" t="s">
        <v>699</v>
      </c>
      <c r="N149">
        <v>4.5</v>
      </c>
      <c r="O149">
        <v>3.375</v>
      </c>
      <c r="P149">
        <v>122.75</v>
      </c>
      <c r="Q149">
        <v>2.7494908350305498E-2</v>
      </c>
      <c r="R149">
        <v>7.4701801363193807E-2</v>
      </c>
      <c r="S149">
        <v>6681.4285714285706</v>
      </c>
      <c r="T149">
        <v>93540</v>
      </c>
      <c r="U149">
        <v>192.123600292113</v>
      </c>
      <c r="V149">
        <v>960.61800146056498</v>
      </c>
      <c r="W149">
        <v>1921.23600292113</v>
      </c>
      <c r="X149">
        <v>137.23114306579501</v>
      </c>
    </row>
    <row r="150" spans="1:24" x14ac:dyDescent="0.25">
      <c r="A150" t="s">
        <v>55</v>
      </c>
      <c r="B150" t="s">
        <v>527</v>
      </c>
      <c r="C150" t="s">
        <v>950</v>
      </c>
      <c r="D150" t="s">
        <v>950</v>
      </c>
      <c r="E150" s="63" t="s">
        <v>950</v>
      </c>
      <c r="F150" s="63" t="s">
        <v>671</v>
      </c>
      <c r="G150">
        <v>0.75</v>
      </c>
      <c r="H150">
        <v>1</v>
      </c>
      <c r="I150">
        <v>1</v>
      </c>
      <c r="J150">
        <v>2</v>
      </c>
      <c r="K150" t="s">
        <v>102</v>
      </c>
      <c r="L150">
        <v>2</v>
      </c>
      <c r="M150" t="s">
        <v>701</v>
      </c>
      <c r="N150">
        <v>4.5</v>
      </c>
      <c r="O150">
        <v>3.375</v>
      </c>
      <c r="P150">
        <v>122.25</v>
      </c>
      <c r="Q150">
        <v>2.7607361963190202E-2</v>
      </c>
      <c r="R150">
        <v>7.4397517039922104E-2</v>
      </c>
      <c r="S150">
        <v>6681.4285714285706</v>
      </c>
      <c r="T150">
        <v>93540</v>
      </c>
      <c r="U150">
        <v>192.123600292113</v>
      </c>
      <c r="V150">
        <v>960.61800146056498</v>
      </c>
      <c r="W150">
        <v>1921.23600292113</v>
      </c>
      <c r="X150">
        <v>137.23114306579501</v>
      </c>
    </row>
    <row r="151" spans="1:24" x14ac:dyDescent="0.25">
      <c r="A151" t="s">
        <v>55</v>
      </c>
      <c r="B151" t="s">
        <v>527</v>
      </c>
      <c r="C151" t="s">
        <v>950</v>
      </c>
      <c r="D151" t="s">
        <v>950</v>
      </c>
      <c r="E151" s="63" t="s">
        <v>950</v>
      </c>
      <c r="F151" s="63" t="s">
        <v>671</v>
      </c>
      <c r="G151">
        <v>0.75</v>
      </c>
      <c r="H151">
        <v>1</v>
      </c>
      <c r="I151">
        <v>1</v>
      </c>
      <c r="J151">
        <v>3</v>
      </c>
      <c r="K151" t="s">
        <v>103</v>
      </c>
      <c r="L151">
        <v>3</v>
      </c>
      <c r="M151" t="s">
        <v>703</v>
      </c>
      <c r="N151">
        <v>4.5</v>
      </c>
      <c r="O151">
        <v>3.375</v>
      </c>
      <c r="P151">
        <v>114.75</v>
      </c>
      <c r="Q151">
        <v>2.9411764705882401E-2</v>
      </c>
      <c r="R151">
        <v>6.98332521908471E-2</v>
      </c>
      <c r="S151">
        <v>6681.4285714285706</v>
      </c>
      <c r="T151">
        <v>93540</v>
      </c>
      <c r="U151">
        <v>192.12360029211297</v>
      </c>
      <c r="V151">
        <v>960.61800146056498</v>
      </c>
      <c r="W151">
        <v>1921.23600292113</v>
      </c>
      <c r="X151">
        <v>137.23114306579501</v>
      </c>
    </row>
    <row r="152" spans="1:24" x14ac:dyDescent="0.25">
      <c r="A152" t="s">
        <v>55</v>
      </c>
      <c r="B152" t="s">
        <v>527</v>
      </c>
      <c r="C152" t="s">
        <v>950</v>
      </c>
      <c r="D152" t="s">
        <v>950</v>
      </c>
      <c r="E152" s="63" t="s">
        <v>950</v>
      </c>
      <c r="F152" s="63" t="s">
        <v>671</v>
      </c>
      <c r="G152">
        <v>0.75</v>
      </c>
      <c r="H152">
        <v>1</v>
      </c>
      <c r="I152">
        <v>1</v>
      </c>
      <c r="J152">
        <v>4</v>
      </c>
      <c r="K152" t="s">
        <v>101</v>
      </c>
      <c r="L152">
        <v>4</v>
      </c>
      <c r="M152" t="s">
        <v>705</v>
      </c>
      <c r="N152">
        <v>4.5</v>
      </c>
      <c r="O152">
        <v>3.375</v>
      </c>
      <c r="P152">
        <v>122.25</v>
      </c>
      <c r="Q152">
        <v>2.7607361963190202E-2</v>
      </c>
      <c r="R152">
        <v>7.4397517039922104E-2</v>
      </c>
      <c r="S152">
        <v>6681.4285714285706</v>
      </c>
      <c r="T152">
        <v>93540</v>
      </c>
      <c r="U152">
        <v>192.123600292113</v>
      </c>
      <c r="V152">
        <v>960.61800146056498</v>
      </c>
      <c r="W152">
        <v>1921.23600292113</v>
      </c>
      <c r="X152">
        <v>137.23114306579501</v>
      </c>
    </row>
    <row r="153" spans="1:24" x14ac:dyDescent="0.25">
      <c r="A153" t="s">
        <v>55</v>
      </c>
      <c r="B153" t="s">
        <v>527</v>
      </c>
      <c r="C153" t="s">
        <v>950</v>
      </c>
      <c r="D153" t="s">
        <v>950</v>
      </c>
      <c r="E153" s="63" t="s">
        <v>950</v>
      </c>
      <c r="F153" s="63" t="s">
        <v>671</v>
      </c>
      <c r="G153">
        <v>0.75</v>
      </c>
      <c r="H153">
        <v>1</v>
      </c>
      <c r="I153">
        <v>1</v>
      </c>
      <c r="J153">
        <v>5</v>
      </c>
      <c r="K153" t="s">
        <v>105</v>
      </c>
      <c r="L153">
        <v>5</v>
      </c>
      <c r="M153" t="s">
        <v>707</v>
      </c>
      <c r="N153">
        <v>4.5</v>
      </c>
      <c r="O153">
        <v>3.375</v>
      </c>
      <c r="P153">
        <v>122.25</v>
      </c>
      <c r="Q153">
        <v>2.7607361963190202E-2</v>
      </c>
      <c r="R153">
        <v>7.4397517039922104E-2</v>
      </c>
      <c r="S153">
        <v>6681.4285714285706</v>
      </c>
      <c r="T153">
        <v>93540</v>
      </c>
      <c r="U153">
        <v>192.123600292113</v>
      </c>
      <c r="V153">
        <v>960.61800146056498</v>
      </c>
      <c r="W153">
        <v>1921.23600292113</v>
      </c>
      <c r="X153">
        <v>137.23114306579501</v>
      </c>
    </row>
    <row r="154" spans="1:24" x14ac:dyDescent="0.25">
      <c r="A154" t="s">
        <v>55</v>
      </c>
      <c r="B154" t="s">
        <v>527</v>
      </c>
      <c r="C154" t="s">
        <v>950</v>
      </c>
      <c r="D154" t="s">
        <v>950</v>
      </c>
      <c r="E154" s="63" t="s">
        <v>950</v>
      </c>
      <c r="F154" s="63" t="s">
        <v>671</v>
      </c>
      <c r="G154">
        <v>0.75</v>
      </c>
      <c r="H154">
        <v>2</v>
      </c>
      <c r="I154">
        <v>2</v>
      </c>
      <c r="J154">
        <v>1</v>
      </c>
      <c r="K154" t="s">
        <v>99</v>
      </c>
      <c r="L154">
        <v>8</v>
      </c>
      <c r="M154" t="s">
        <v>713</v>
      </c>
      <c r="N154">
        <v>4.5</v>
      </c>
      <c r="O154">
        <v>3.375</v>
      </c>
      <c r="P154">
        <v>122.25</v>
      </c>
      <c r="Q154">
        <v>2.7607361963190202E-2</v>
      </c>
      <c r="R154">
        <v>7.4397517039922104E-2</v>
      </c>
      <c r="S154">
        <v>6681.4285714285706</v>
      </c>
      <c r="T154">
        <v>93540</v>
      </c>
      <c r="U154">
        <v>192.123600292113</v>
      </c>
      <c r="V154">
        <v>960.61800146056498</v>
      </c>
      <c r="W154">
        <v>1921.23600292113</v>
      </c>
      <c r="X154">
        <v>137.23114306579501</v>
      </c>
    </row>
    <row r="155" spans="1:24" x14ac:dyDescent="0.25">
      <c r="A155" t="s">
        <v>55</v>
      </c>
      <c r="B155" t="s">
        <v>527</v>
      </c>
      <c r="C155" t="s">
        <v>950</v>
      </c>
      <c r="D155" t="s">
        <v>950</v>
      </c>
      <c r="E155" s="63" t="s">
        <v>950</v>
      </c>
      <c r="F155" s="63" t="s">
        <v>671</v>
      </c>
      <c r="G155">
        <v>0.75</v>
      </c>
      <c r="H155">
        <v>2</v>
      </c>
      <c r="I155">
        <v>2</v>
      </c>
      <c r="J155">
        <v>2</v>
      </c>
      <c r="K155" t="s">
        <v>102</v>
      </c>
      <c r="L155">
        <v>9</v>
      </c>
      <c r="M155" t="s">
        <v>715</v>
      </c>
      <c r="N155">
        <v>4.5</v>
      </c>
      <c r="O155">
        <v>3.375</v>
      </c>
      <c r="P155">
        <v>122.25</v>
      </c>
      <c r="Q155">
        <v>2.7607361963190202E-2</v>
      </c>
      <c r="R155">
        <v>7.4397517039922104E-2</v>
      </c>
      <c r="S155">
        <v>6681.4285714285706</v>
      </c>
      <c r="T155">
        <v>93540</v>
      </c>
      <c r="U155">
        <v>192.123600292113</v>
      </c>
      <c r="V155">
        <v>960.61800146056498</v>
      </c>
      <c r="W155">
        <v>1921.23600292113</v>
      </c>
      <c r="X155">
        <v>137.23114306579501</v>
      </c>
    </row>
    <row r="156" spans="1:24" x14ac:dyDescent="0.25">
      <c r="A156" t="s">
        <v>55</v>
      </c>
      <c r="B156" t="s">
        <v>527</v>
      </c>
      <c r="C156" t="s">
        <v>950</v>
      </c>
      <c r="D156" t="s">
        <v>950</v>
      </c>
      <c r="E156" s="63" t="s">
        <v>950</v>
      </c>
      <c r="F156" s="63" t="s">
        <v>671</v>
      </c>
      <c r="G156">
        <v>0.75</v>
      </c>
      <c r="H156">
        <v>2</v>
      </c>
      <c r="I156">
        <v>2</v>
      </c>
      <c r="J156">
        <v>3</v>
      </c>
      <c r="K156" t="s">
        <v>103</v>
      </c>
      <c r="L156">
        <v>10</v>
      </c>
      <c r="M156" t="s">
        <v>717</v>
      </c>
      <c r="N156">
        <v>4.5</v>
      </c>
      <c r="O156">
        <v>3.375</v>
      </c>
      <c r="P156">
        <v>125.65</v>
      </c>
      <c r="Q156">
        <v>2.68603263032232E-2</v>
      </c>
      <c r="R156">
        <v>7.6466650438169401E-2</v>
      </c>
      <c r="S156">
        <v>6681.4285714285706</v>
      </c>
      <c r="T156">
        <v>93540</v>
      </c>
      <c r="U156">
        <v>192.12360029211297</v>
      </c>
      <c r="V156">
        <v>960.61800146056498</v>
      </c>
      <c r="W156">
        <v>1921.23600292113</v>
      </c>
      <c r="X156">
        <v>137.23114306579501</v>
      </c>
    </row>
    <row r="157" spans="1:24" x14ac:dyDescent="0.25">
      <c r="A157" t="s">
        <v>55</v>
      </c>
      <c r="B157" t="s">
        <v>527</v>
      </c>
      <c r="C157" t="s">
        <v>950</v>
      </c>
      <c r="D157" t="s">
        <v>950</v>
      </c>
      <c r="E157" s="63" t="s">
        <v>950</v>
      </c>
      <c r="F157" s="63" t="s">
        <v>671</v>
      </c>
      <c r="G157">
        <v>0.75</v>
      </c>
      <c r="H157">
        <v>2</v>
      </c>
      <c r="I157">
        <v>2</v>
      </c>
      <c r="J157">
        <v>4</v>
      </c>
      <c r="K157" t="s">
        <v>101</v>
      </c>
      <c r="L157">
        <v>11</v>
      </c>
      <c r="M157" t="s">
        <v>719</v>
      </c>
      <c r="N157">
        <v>4.5</v>
      </c>
      <c r="O157">
        <v>3.375</v>
      </c>
      <c r="P157">
        <v>117.15</v>
      </c>
      <c r="Q157">
        <v>2.8809218950064001E-2</v>
      </c>
      <c r="R157">
        <v>7.1293816942551103E-2</v>
      </c>
      <c r="S157">
        <v>6681.4285714285706</v>
      </c>
      <c r="T157">
        <v>93540</v>
      </c>
      <c r="U157">
        <v>192.12360029211297</v>
      </c>
      <c r="V157">
        <v>960.61800146056498</v>
      </c>
      <c r="W157">
        <v>1921.23600292113</v>
      </c>
      <c r="X157">
        <v>137.23114306579501</v>
      </c>
    </row>
    <row r="158" spans="1:24" x14ac:dyDescent="0.25">
      <c r="A158" t="s">
        <v>55</v>
      </c>
      <c r="B158" t="s">
        <v>527</v>
      </c>
      <c r="C158" t="s">
        <v>950</v>
      </c>
      <c r="D158" t="s">
        <v>950</v>
      </c>
      <c r="E158" s="63" t="s">
        <v>950</v>
      </c>
      <c r="F158" s="63" t="s">
        <v>671</v>
      </c>
      <c r="G158">
        <v>0.75</v>
      </c>
      <c r="H158">
        <v>2</v>
      </c>
      <c r="I158">
        <v>2</v>
      </c>
      <c r="J158">
        <v>5</v>
      </c>
      <c r="K158" t="s">
        <v>105</v>
      </c>
      <c r="L158">
        <v>12</v>
      </c>
      <c r="M158" t="s">
        <v>721</v>
      </c>
      <c r="N158">
        <v>4.5</v>
      </c>
      <c r="O158">
        <v>3.375</v>
      </c>
      <c r="P158">
        <v>113.25</v>
      </c>
      <c r="Q158">
        <v>2.9801324503311299E-2</v>
      </c>
      <c r="R158">
        <v>6.8920399221032103E-2</v>
      </c>
      <c r="S158">
        <v>6681.4285714285706</v>
      </c>
      <c r="T158">
        <v>93540</v>
      </c>
      <c r="U158">
        <v>192.123600292113</v>
      </c>
      <c r="V158">
        <v>960.61800146056498</v>
      </c>
      <c r="W158">
        <v>1921.23600292113</v>
      </c>
      <c r="X158">
        <v>137.23114306579501</v>
      </c>
    </row>
    <row r="159" spans="1:24" x14ac:dyDescent="0.25">
      <c r="A159" t="s">
        <v>55</v>
      </c>
      <c r="B159" t="s">
        <v>527</v>
      </c>
      <c r="C159" t="s">
        <v>951</v>
      </c>
      <c r="D159" t="s">
        <v>951</v>
      </c>
      <c r="E159" s="63" t="s">
        <v>951</v>
      </c>
      <c r="F159" s="63" t="s">
        <v>671</v>
      </c>
      <c r="G159">
        <v>0.6</v>
      </c>
      <c r="H159">
        <v>1</v>
      </c>
      <c r="I159">
        <v>1</v>
      </c>
      <c r="J159">
        <v>1</v>
      </c>
      <c r="K159" t="s">
        <v>99</v>
      </c>
      <c r="L159">
        <v>1</v>
      </c>
      <c r="M159" t="s">
        <v>699</v>
      </c>
      <c r="N159">
        <v>8.5</v>
      </c>
      <c r="O159">
        <v>5.0999999999999996</v>
      </c>
      <c r="P159">
        <v>122.75</v>
      </c>
      <c r="Q159">
        <v>4.1547861507128303E-2</v>
      </c>
      <c r="R159">
        <v>7.4701801363193807E-2</v>
      </c>
      <c r="S159">
        <v>6681.4285714285706</v>
      </c>
      <c r="T159">
        <v>93540</v>
      </c>
      <c r="U159">
        <v>290.32010710808186</v>
      </c>
      <c r="V159">
        <v>2032.240749756573</v>
      </c>
      <c r="W159">
        <v>4508.5004868549186</v>
      </c>
      <c r="X159">
        <v>322.03574906106559</v>
      </c>
    </row>
    <row r="160" spans="1:24" x14ac:dyDescent="0.25">
      <c r="A160" t="s">
        <v>55</v>
      </c>
      <c r="B160" t="s">
        <v>527</v>
      </c>
      <c r="C160" t="s">
        <v>951</v>
      </c>
      <c r="D160" t="s">
        <v>951</v>
      </c>
      <c r="E160" s="63" t="s">
        <v>951</v>
      </c>
      <c r="F160" s="63" t="s">
        <v>671</v>
      </c>
      <c r="G160">
        <v>0.6</v>
      </c>
      <c r="H160">
        <v>1</v>
      </c>
      <c r="I160">
        <v>1</v>
      </c>
      <c r="J160">
        <v>2</v>
      </c>
      <c r="K160" t="s">
        <v>102</v>
      </c>
      <c r="L160">
        <v>2</v>
      </c>
      <c r="M160" t="s">
        <v>701</v>
      </c>
      <c r="N160">
        <v>8.5</v>
      </c>
      <c r="O160">
        <v>5.0999999999999996</v>
      </c>
      <c r="P160">
        <v>122.25</v>
      </c>
      <c r="Q160">
        <v>4.1717791411042898E-2</v>
      </c>
      <c r="R160">
        <v>7.4397517039922104E-2</v>
      </c>
      <c r="S160">
        <v>6681.4285714285706</v>
      </c>
      <c r="T160">
        <v>93540</v>
      </c>
      <c r="U160">
        <v>290.3201071080818</v>
      </c>
      <c r="V160">
        <v>2032.240749756573</v>
      </c>
      <c r="W160">
        <v>4508.5004868549186</v>
      </c>
      <c r="X160">
        <v>322.03574906106559</v>
      </c>
    </row>
    <row r="161" spans="1:24" x14ac:dyDescent="0.25">
      <c r="A161" t="s">
        <v>55</v>
      </c>
      <c r="B161" t="s">
        <v>527</v>
      </c>
      <c r="C161" t="s">
        <v>951</v>
      </c>
      <c r="D161" t="s">
        <v>951</v>
      </c>
      <c r="E161" s="63" t="s">
        <v>951</v>
      </c>
      <c r="F161" s="63" t="s">
        <v>671</v>
      </c>
      <c r="G161">
        <v>0.6</v>
      </c>
      <c r="H161">
        <v>1</v>
      </c>
      <c r="I161">
        <v>1</v>
      </c>
      <c r="J161">
        <v>3</v>
      </c>
      <c r="K161" t="s">
        <v>103</v>
      </c>
      <c r="L161">
        <v>3</v>
      </c>
      <c r="M161" t="s">
        <v>703</v>
      </c>
      <c r="N161">
        <v>8.5</v>
      </c>
      <c r="O161">
        <v>5.0999999999999996</v>
      </c>
      <c r="P161">
        <v>114.75</v>
      </c>
      <c r="Q161">
        <v>4.4444444444444398E-2</v>
      </c>
      <c r="R161">
        <v>6.98332521908471E-2</v>
      </c>
      <c r="S161">
        <v>6681.4285714285706</v>
      </c>
      <c r="T161">
        <v>93540</v>
      </c>
      <c r="U161">
        <v>290.3201071080818</v>
      </c>
      <c r="V161">
        <v>2032.240749756573</v>
      </c>
      <c r="W161">
        <v>4508.5004868549186</v>
      </c>
      <c r="X161">
        <v>322.03574906106559</v>
      </c>
    </row>
    <row r="162" spans="1:24" x14ac:dyDescent="0.25">
      <c r="A162" t="s">
        <v>55</v>
      </c>
      <c r="B162" t="s">
        <v>527</v>
      </c>
      <c r="C162" t="s">
        <v>951</v>
      </c>
      <c r="D162" t="s">
        <v>951</v>
      </c>
      <c r="E162" s="63" t="s">
        <v>951</v>
      </c>
      <c r="F162" s="63" t="s">
        <v>671</v>
      </c>
      <c r="G162">
        <v>0.6</v>
      </c>
      <c r="H162">
        <v>1</v>
      </c>
      <c r="I162">
        <v>1</v>
      </c>
      <c r="J162">
        <v>4</v>
      </c>
      <c r="K162" t="s">
        <v>101</v>
      </c>
      <c r="L162">
        <v>4</v>
      </c>
      <c r="M162" t="s">
        <v>705</v>
      </c>
      <c r="N162">
        <v>8.5</v>
      </c>
      <c r="O162">
        <v>5.0999999999999996</v>
      </c>
      <c r="P162">
        <v>122.25</v>
      </c>
      <c r="Q162">
        <v>4.1717791411042898E-2</v>
      </c>
      <c r="R162">
        <v>7.4397517039922104E-2</v>
      </c>
      <c r="S162">
        <v>6681.4285714285706</v>
      </c>
      <c r="T162">
        <v>93540</v>
      </c>
      <c r="U162">
        <v>290.3201071080818</v>
      </c>
      <c r="V162">
        <v>2032.240749756573</v>
      </c>
      <c r="W162">
        <v>4508.5004868549186</v>
      </c>
      <c r="X162">
        <v>322.03574906106559</v>
      </c>
    </row>
    <row r="163" spans="1:24" x14ac:dyDescent="0.25">
      <c r="A163" t="s">
        <v>55</v>
      </c>
      <c r="B163" t="s">
        <v>527</v>
      </c>
      <c r="C163" t="s">
        <v>951</v>
      </c>
      <c r="D163" t="s">
        <v>951</v>
      </c>
      <c r="E163" s="63" t="s">
        <v>951</v>
      </c>
      <c r="F163" s="63" t="s">
        <v>671</v>
      </c>
      <c r="G163">
        <v>0.6</v>
      </c>
      <c r="H163">
        <v>1</v>
      </c>
      <c r="I163">
        <v>1</v>
      </c>
      <c r="J163">
        <v>5</v>
      </c>
      <c r="K163" t="s">
        <v>105</v>
      </c>
      <c r="L163">
        <v>5</v>
      </c>
      <c r="M163" t="s">
        <v>707</v>
      </c>
      <c r="N163">
        <v>8.5</v>
      </c>
      <c r="O163">
        <v>5.0999999999999996</v>
      </c>
      <c r="P163">
        <v>122.25</v>
      </c>
      <c r="Q163">
        <v>4.1717791411042898E-2</v>
      </c>
      <c r="R163">
        <v>7.4397517039922104E-2</v>
      </c>
      <c r="S163">
        <v>6681.4285714285706</v>
      </c>
      <c r="T163">
        <v>93540</v>
      </c>
      <c r="U163">
        <v>290.3201071080818</v>
      </c>
      <c r="V163">
        <v>2032.240749756573</v>
      </c>
      <c r="W163">
        <v>4508.5004868549186</v>
      </c>
      <c r="X163">
        <v>322.03574906106559</v>
      </c>
    </row>
    <row r="164" spans="1:24" x14ac:dyDescent="0.25">
      <c r="A164" t="s">
        <v>55</v>
      </c>
      <c r="B164" t="s">
        <v>527</v>
      </c>
      <c r="C164" t="s">
        <v>951</v>
      </c>
      <c r="D164" t="s">
        <v>951</v>
      </c>
      <c r="E164" s="63" t="s">
        <v>951</v>
      </c>
      <c r="F164" s="63" t="s">
        <v>671</v>
      </c>
      <c r="G164">
        <v>0.6</v>
      </c>
      <c r="H164">
        <v>1</v>
      </c>
      <c r="I164">
        <v>1</v>
      </c>
      <c r="J164">
        <v>6</v>
      </c>
      <c r="K164" t="s">
        <v>113</v>
      </c>
      <c r="L164">
        <v>6</v>
      </c>
      <c r="M164" t="s">
        <v>709</v>
      </c>
      <c r="N164">
        <v>8.5</v>
      </c>
      <c r="O164">
        <v>5.0999999999999996</v>
      </c>
      <c r="P164">
        <v>105.6</v>
      </c>
      <c r="Q164">
        <v>4.8295454545454503E-2</v>
      </c>
      <c r="R164">
        <v>6.4264849074975705E-2</v>
      </c>
      <c r="S164">
        <v>6681.4285714285706</v>
      </c>
      <c r="T164">
        <v>93540</v>
      </c>
      <c r="U164">
        <v>290.3201071080818</v>
      </c>
      <c r="V164">
        <v>2032.240749756573</v>
      </c>
      <c r="W164">
        <v>4508.5004868549186</v>
      </c>
      <c r="X164">
        <v>322.03574906106559</v>
      </c>
    </row>
    <row r="165" spans="1:24" x14ac:dyDescent="0.25">
      <c r="A165" t="s">
        <v>55</v>
      </c>
      <c r="B165" t="s">
        <v>527</v>
      </c>
      <c r="C165" t="s">
        <v>951</v>
      </c>
      <c r="D165" t="s">
        <v>951</v>
      </c>
      <c r="E165" s="63" t="s">
        <v>951</v>
      </c>
      <c r="F165" s="63" t="s">
        <v>671</v>
      </c>
      <c r="G165">
        <v>0.6</v>
      </c>
      <c r="H165">
        <v>1</v>
      </c>
      <c r="I165">
        <v>1</v>
      </c>
      <c r="J165">
        <v>7</v>
      </c>
      <c r="K165" t="s">
        <v>114</v>
      </c>
      <c r="L165">
        <v>7</v>
      </c>
      <c r="M165" t="s">
        <v>711</v>
      </c>
      <c r="N165">
        <v>8.5</v>
      </c>
      <c r="O165">
        <v>5.0999999999999996</v>
      </c>
      <c r="P165">
        <v>105.6</v>
      </c>
      <c r="Q165">
        <v>4.8295454545454503E-2</v>
      </c>
      <c r="R165">
        <v>6.4264849074975705E-2</v>
      </c>
      <c r="S165">
        <v>6681.4285714285706</v>
      </c>
      <c r="T165">
        <v>93540</v>
      </c>
      <c r="U165">
        <v>290.3201071080818</v>
      </c>
      <c r="V165">
        <v>2032.240749756573</v>
      </c>
      <c r="W165">
        <v>4508.5004868549186</v>
      </c>
      <c r="X165">
        <v>322.03574906106559</v>
      </c>
    </row>
    <row r="166" spans="1:24" x14ac:dyDescent="0.25">
      <c r="A166" t="s">
        <v>55</v>
      </c>
      <c r="B166" t="s">
        <v>527</v>
      </c>
      <c r="C166" t="s">
        <v>951</v>
      </c>
      <c r="D166" t="s">
        <v>951</v>
      </c>
      <c r="E166" s="63" t="s">
        <v>951</v>
      </c>
      <c r="F166" s="63" t="s">
        <v>671</v>
      </c>
      <c r="G166">
        <v>0.6</v>
      </c>
      <c r="H166">
        <v>2</v>
      </c>
      <c r="I166">
        <v>2</v>
      </c>
      <c r="J166">
        <v>1</v>
      </c>
      <c r="K166" t="s">
        <v>99</v>
      </c>
      <c r="L166">
        <v>8</v>
      </c>
      <c r="M166" t="s">
        <v>713</v>
      </c>
      <c r="N166">
        <v>8.5</v>
      </c>
      <c r="O166">
        <v>5.0999999999999996</v>
      </c>
      <c r="P166">
        <v>122.25</v>
      </c>
      <c r="Q166">
        <v>4.1717791411042898E-2</v>
      </c>
      <c r="R166">
        <v>7.4397517039922104E-2</v>
      </c>
      <c r="S166">
        <v>6681.4285714285706</v>
      </c>
      <c r="T166">
        <v>93540</v>
      </c>
      <c r="U166">
        <v>290.3201071080818</v>
      </c>
      <c r="V166">
        <v>2476.2597370983449</v>
      </c>
      <c r="W166">
        <v>4508.5004868549186</v>
      </c>
      <c r="X166">
        <v>322.03574906106559</v>
      </c>
    </row>
    <row r="167" spans="1:24" x14ac:dyDescent="0.25">
      <c r="A167" t="s">
        <v>55</v>
      </c>
      <c r="B167" t="s">
        <v>527</v>
      </c>
      <c r="C167" t="s">
        <v>951</v>
      </c>
      <c r="D167" t="s">
        <v>951</v>
      </c>
      <c r="E167" s="63" t="s">
        <v>951</v>
      </c>
      <c r="F167" s="63" t="s">
        <v>671</v>
      </c>
      <c r="G167">
        <v>0.6</v>
      </c>
      <c r="H167">
        <v>2</v>
      </c>
      <c r="I167">
        <v>2</v>
      </c>
      <c r="J167">
        <v>2</v>
      </c>
      <c r="K167" t="s">
        <v>102</v>
      </c>
      <c r="L167">
        <v>9</v>
      </c>
      <c r="M167" t="s">
        <v>715</v>
      </c>
      <c r="N167">
        <v>8.5</v>
      </c>
      <c r="O167">
        <v>5.0999999999999996</v>
      </c>
      <c r="P167">
        <v>122.25</v>
      </c>
      <c r="Q167">
        <v>4.1717791411042898E-2</v>
      </c>
      <c r="R167">
        <v>7.4397517039922104E-2</v>
      </c>
      <c r="S167">
        <v>6681.4285714285706</v>
      </c>
      <c r="T167">
        <v>93540</v>
      </c>
      <c r="U167">
        <v>290.3201071080818</v>
      </c>
      <c r="V167">
        <v>2476.2597370983449</v>
      </c>
      <c r="W167">
        <v>4508.5004868549186</v>
      </c>
      <c r="X167">
        <v>322.03574906106559</v>
      </c>
    </row>
    <row r="168" spans="1:24" x14ac:dyDescent="0.25">
      <c r="A168" t="s">
        <v>55</v>
      </c>
      <c r="B168" t="s">
        <v>527</v>
      </c>
      <c r="C168" t="s">
        <v>951</v>
      </c>
      <c r="D168" t="s">
        <v>951</v>
      </c>
      <c r="E168" s="63" t="s">
        <v>951</v>
      </c>
      <c r="F168" s="63" t="s">
        <v>671</v>
      </c>
      <c r="G168">
        <v>0.6</v>
      </c>
      <c r="H168">
        <v>2</v>
      </c>
      <c r="I168">
        <v>2</v>
      </c>
      <c r="J168">
        <v>3</v>
      </c>
      <c r="K168" t="s">
        <v>103</v>
      </c>
      <c r="L168">
        <v>10</v>
      </c>
      <c r="M168" t="s">
        <v>717</v>
      </c>
      <c r="N168">
        <v>15</v>
      </c>
      <c r="O168">
        <v>9</v>
      </c>
      <c r="P168">
        <v>125.65</v>
      </c>
      <c r="Q168">
        <v>7.1627536808595293E-2</v>
      </c>
      <c r="R168">
        <v>7.6466650438169401E-2</v>
      </c>
      <c r="S168">
        <v>6681.4285714285706</v>
      </c>
      <c r="T168">
        <v>93540</v>
      </c>
      <c r="U168">
        <v>512.32960077896803</v>
      </c>
      <c r="V168">
        <v>2476.2597370983449</v>
      </c>
      <c r="W168">
        <v>4508.5004868549186</v>
      </c>
      <c r="X168">
        <v>322.03574906106559</v>
      </c>
    </row>
    <row r="169" spans="1:24" x14ac:dyDescent="0.25">
      <c r="A169" t="s">
        <v>55</v>
      </c>
      <c r="B169" t="s">
        <v>527</v>
      </c>
      <c r="C169" t="s">
        <v>951</v>
      </c>
      <c r="D169" t="s">
        <v>951</v>
      </c>
      <c r="E169" s="63" t="s">
        <v>951</v>
      </c>
      <c r="F169" s="63" t="s">
        <v>671</v>
      </c>
      <c r="G169">
        <v>0.6</v>
      </c>
      <c r="H169">
        <v>2</v>
      </c>
      <c r="I169">
        <v>2</v>
      </c>
      <c r="J169">
        <v>4</v>
      </c>
      <c r="K169" t="s">
        <v>101</v>
      </c>
      <c r="L169">
        <v>11</v>
      </c>
      <c r="M169" t="s">
        <v>719</v>
      </c>
      <c r="N169">
        <v>15</v>
      </c>
      <c r="O169">
        <v>9</v>
      </c>
      <c r="P169">
        <v>117.15</v>
      </c>
      <c r="Q169">
        <v>7.6824583866837395E-2</v>
      </c>
      <c r="R169">
        <v>7.1293816942551103E-2</v>
      </c>
      <c r="S169">
        <v>6681.4285714285706</v>
      </c>
      <c r="T169">
        <v>93540</v>
      </c>
      <c r="U169">
        <v>512.32960077896792</v>
      </c>
      <c r="V169">
        <v>2476.2597370983449</v>
      </c>
      <c r="W169">
        <v>4508.5004868549186</v>
      </c>
      <c r="X169">
        <v>322.03574906106559</v>
      </c>
    </row>
    <row r="170" spans="1:24" x14ac:dyDescent="0.25">
      <c r="A170" t="s">
        <v>55</v>
      </c>
      <c r="B170" t="s">
        <v>527</v>
      </c>
      <c r="C170" t="s">
        <v>951</v>
      </c>
      <c r="D170" t="s">
        <v>951</v>
      </c>
      <c r="E170" s="63" t="s">
        <v>951</v>
      </c>
      <c r="F170" s="63" t="s">
        <v>671</v>
      </c>
      <c r="G170">
        <v>0.6</v>
      </c>
      <c r="H170">
        <v>2</v>
      </c>
      <c r="I170">
        <v>2</v>
      </c>
      <c r="J170">
        <v>5</v>
      </c>
      <c r="K170" t="s">
        <v>105</v>
      </c>
      <c r="L170">
        <v>12</v>
      </c>
      <c r="M170" t="s">
        <v>721</v>
      </c>
      <c r="N170">
        <v>8.5</v>
      </c>
      <c r="O170">
        <v>5.0999999999999996</v>
      </c>
      <c r="P170">
        <v>113.25</v>
      </c>
      <c r="Q170">
        <v>4.5033112582781497E-2</v>
      </c>
      <c r="R170">
        <v>6.8920399221032103E-2</v>
      </c>
      <c r="S170">
        <v>6681.4285714285706</v>
      </c>
      <c r="T170">
        <v>93540</v>
      </c>
      <c r="U170">
        <v>290.32010710808186</v>
      </c>
      <c r="V170">
        <v>2476.2597370983449</v>
      </c>
      <c r="W170">
        <v>4508.5004868549186</v>
      </c>
      <c r="X170">
        <v>322.03574906106559</v>
      </c>
    </row>
    <row r="171" spans="1:24" x14ac:dyDescent="0.25">
      <c r="A171" t="s">
        <v>55</v>
      </c>
      <c r="B171" t="s">
        <v>527</v>
      </c>
      <c r="C171" t="s">
        <v>951</v>
      </c>
      <c r="D171" t="s">
        <v>951</v>
      </c>
      <c r="E171" s="63" t="s">
        <v>951</v>
      </c>
      <c r="F171" s="63" t="s">
        <v>671</v>
      </c>
      <c r="G171">
        <v>0.6</v>
      </c>
      <c r="H171">
        <v>2</v>
      </c>
      <c r="I171">
        <v>2</v>
      </c>
      <c r="J171">
        <v>6</v>
      </c>
      <c r="K171" t="s">
        <v>113</v>
      </c>
      <c r="L171">
        <v>13</v>
      </c>
      <c r="M171" t="s">
        <v>723</v>
      </c>
      <c r="N171">
        <v>8.5</v>
      </c>
      <c r="O171">
        <v>5.0999999999999996</v>
      </c>
      <c r="P171">
        <v>113.1</v>
      </c>
      <c r="Q171">
        <v>4.5092838196286497E-2</v>
      </c>
      <c r="R171">
        <v>6.8829113924050597E-2</v>
      </c>
      <c r="S171">
        <v>6681.4285714285706</v>
      </c>
      <c r="T171">
        <v>93540</v>
      </c>
      <c r="U171">
        <v>290.3201071080818</v>
      </c>
      <c r="V171">
        <v>2476.2597370983449</v>
      </c>
      <c r="W171">
        <v>4508.5004868549186</v>
      </c>
      <c r="X171">
        <v>322.03574906106559</v>
      </c>
    </row>
    <row r="172" spans="1:24" x14ac:dyDescent="0.25">
      <c r="A172" t="s">
        <v>55</v>
      </c>
      <c r="B172" t="s">
        <v>527</v>
      </c>
      <c r="C172" t="s">
        <v>951</v>
      </c>
      <c r="D172" t="s">
        <v>951</v>
      </c>
      <c r="E172" s="63" t="s">
        <v>951</v>
      </c>
      <c r="F172" s="63" t="s">
        <v>671</v>
      </c>
      <c r="G172">
        <v>0.6</v>
      </c>
      <c r="H172">
        <v>2</v>
      </c>
      <c r="I172">
        <v>2</v>
      </c>
      <c r="J172">
        <v>7</v>
      </c>
      <c r="K172" t="s">
        <v>114</v>
      </c>
      <c r="L172">
        <v>14</v>
      </c>
      <c r="M172" t="s">
        <v>725</v>
      </c>
      <c r="N172">
        <v>8.5</v>
      </c>
      <c r="O172">
        <v>5.0999999999999996</v>
      </c>
      <c r="P172">
        <v>114.1</v>
      </c>
      <c r="Q172">
        <v>4.4697633654688901E-2</v>
      </c>
      <c r="R172">
        <v>6.9437682570594003E-2</v>
      </c>
      <c r="S172">
        <v>6681.4285714285706</v>
      </c>
      <c r="T172">
        <v>93540</v>
      </c>
      <c r="U172">
        <v>290.32010710808174</v>
      </c>
      <c r="V172">
        <v>2476.2597370983449</v>
      </c>
      <c r="W172">
        <v>4508.5004868549186</v>
      </c>
      <c r="X172">
        <v>322.03574906106559</v>
      </c>
    </row>
    <row r="173" spans="1:24" x14ac:dyDescent="0.25">
      <c r="A173" t="s">
        <v>56</v>
      </c>
      <c r="B173" t="s">
        <v>527</v>
      </c>
      <c r="C173" t="s">
        <v>945</v>
      </c>
      <c r="D173" t="s">
        <v>945</v>
      </c>
      <c r="E173" s="63" t="s">
        <v>945</v>
      </c>
      <c r="F173" s="63" t="s">
        <v>671</v>
      </c>
      <c r="G173">
        <v>1</v>
      </c>
      <c r="H173">
        <v>1</v>
      </c>
      <c r="I173">
        <v>1</v>
      </c>
      <c r="J173">
        <v>1</v>
      </c>
      <c r="K173" t="s">
        <v>99</v>
      </c>
      <c r="L173">
        <v>1</v>
      </c>
      <c r="M173" t="s">
        <v>699</v>
      </c>
      <c r="N173">
        <v>192</v>
      </c>
      <c r="O173">
        <v>192</v>
      </c>
      <c r="P173">
        <v>238.07499999999999</v>
      </c>
      <c r="Q173">
        <v>0.80646854982673499</v>
      </c>
      <c r="R173">
        <v>7.3570766378244806E-2</v>
      </c>
      <c r="S173">
        <v>12441.428571428571</v>
      </c>
      <c r="T173">
        <v>174180</v>
      </c>
      <c r="U173">
        <v>10334.536464771329</v>
      </c>
      <c r="V173">
        <v>70215.639678615611</v>
      </c>
      <c r="W173">
        <v>140700.4079110013</v>
      </c>
      <c r="X173">
        <v>10050.029136500092</v>
      </c>
    </row>
    <row r="174" spans="1:24" x14ac:dyDescent="0.25">
      <c r="A174" t="s">
        <v>56</v>
      </c>
      <c r="B174" t="s">
        <v>527</v>
      </c>
      <c r="C174" t="s">
        <v>945</v>
      </c>
      <c r="D174" t="s">
        <v>945</v>
      </c>
      <c r="E174" s="63" t="s">
        <v>945</v>
      </c>
      <c r="F174" s="63" t="s">
        <v>671</v>
      </c>
      <c r="G174">
        <v>1</v>
      </c>
      <c r="H174">
        <v>1</v>
      </c>
      <c r="I174">
        <v>1</v>
      </c>
      <c r="J174">
        <v>2</v>
      </c>
      <c r="K174" t="s">
        <v>102</v>
      </c>
      <c r="L174">
        <v>2</v>
      </c>
      <c r="M174" t="s">
        <v>701</v>
      </c>
      <c r="N174">
        <v>192</v>
      </c>
      <c r="O174">
        <v>192</v>
      </c>
      <c r="P174">
        <v>250.07499999999999</v>
      </c>
      <c r="Q174">
        <v>0.76776966909927002</v>
      </c>
      <c r="R174">
        <v>7.7279048207663806E-2</v>
      </c>
      <c r="S174">
        <v>12441.428571428571</v>
      </c>
      <c r="T174">
        <v>174180</v>
      </c>
      <c r="U174">
        <v>10334.536464771325</v>
      </c>
      <c r="V174">
        <v>70215.639678615611</v>
      </c>
      <c r="W174">
        <v>140700.4079110013</v>
      </c>
      <c r="X174">
        <v>10050.029136500092</v>
      </c>
    </row>
    <row r="175" spans="1:24" x14ac:dyDescent="0.25">
      <c r="A175" t="s">
        <v>56</v>
      </c>
      <c r="B175" t="s">
        <v>527</v>
      </c>
      <c r="C175" t="s">
        <v>945</v>
      </c>
      <c r="D175" t="s">
        <v>945</v>
      </c>
      <c r="E175" s="63" t="s">
        <v>945</v>
      </c>
      <c r="F175" s="63" t="s">
        <v>671</v>
      </c>
      <c r="G175">
        <v>1</v>
      </c>
      <c r="H175">
        <v>1</v>
      </c>
      <c r="I175">
        <v>1</v>
      </c>
      <c r="J175">
        <v>3</v>
      </c>
      <c r="K175" t="s">
        <v>103</v>
      </c>
      <c r="L175">
        <v>3</v>
      </c>
      <c r="M175" t="s">
        <v>703</v>
      </c>
      <c r="N175">
        <v>177</v>
      </c>
      <c r="O175">
        <v>177</v>
      </c>
      <c r="P175">
        <v>251.67499999999998</v>
      </c>
      <c r="Q175">
        <v>0.70328797059699999</v>
      </c>
      <c r="R175">
        <v>7.7773485784919702E-2</v>
      </c>
      <c r="S175">
        <v>12441.428571428571</v>
      </c>
      <c r="T175">
        <v>174180</v>
      </c>
      <c r="U175">
        <v>9527.150803461067</v>
      </c>
      <c r="V175">
        <v>70215.639678615611</v>
      </c>
      <c r="W175">
        <v>140700.4079110013</v>
      </c>
      <c r="X175">
        <v>10050.029136500092</v>
      </c>
    </row>
    <row r="176" spans="1:24" x14ac:dyDescent="0.25">
      <c r="A176" t="s">
        <v>56</v>
      </c>
      <c r="B176" t="s">
        <v>527</v>
      </c>
      <c r="C176" t="s">
        <v>945</v>
      </c>
      <c r="D176" t="s">
        <v>945</v>
      </c>
      <c r="E176" s="63" t="s">
        <v>945</v>
      </c>
      <c r="F176" s="63" t="s">
        <v>671</v>
      </c>
      <c r="G176">
        <v>1</v>
      </c>
      <c r="H176">
        <v>1</v>
      </c>
      <c r="I176">
        <v>1</v>
      </c>
      <c r="J176">
        <v>4</v>
      </c>
      <c r="K176" t="s">
        <v>101</v>
      </c>
      <c r="L176">
        <v>4</v>
      </c>
      <c r="M176" t="s">
        <v>705</v>
      </c>
      <c r="N176">
        <v>192</v>
      </c>
      <c r="O176">
        <v>192</v>
      </c>
      <c r="P176">
        <v>262.57499999999999</v>
      </c>
      <c r="Q176">
        <v>0.73121965152813495</v>
      </c>
      <c r="R176">
        <v>8.1141841779975299E-2</v>
      </c>
      <c r="S176">
        <v>12441.428571428571</v>
      </c>
      <c r="T176">
        <v>174180</v>
      </c>
      <c r="U176">
        <v>10334.536464771327</v>
      </c>
      <c r="V176">
        <v>70215.639678615611</v>
      </c>
      <c r="W176">
        <v>140700.4079110013</v>
      </c>
      <c r="X176">
        <v>10050.029136500092</v>
      </c>
    </row>
    <row r="177" spans="1:24" x14ac:dyDescent="0.25">
      <c r="A177" t="s">
        <v>56</v>
      </c>
      <c r="B177" t="s">
        <v>527</v>
      </c>
      <c r="C177" t="s">
        <v>945</v>
      </c>
      <c r="D177" t="s">
        <v>945</v>
      </c>
      <c r="E177" s="63" t="s">
        <v>945</v>
      </c>
      <c r="F177" s="63" t="s">
        <v>671</v>
      </c>
      <c r="G177">
        <v>1</v>
      </c>
      <c r="H177">
        <v>1</v>
      </c>
      <c r="I177">
        <v>1</v>
      </c>
      <c r="J177">
        <v>5</v>
      </c>
      <c r="K177" t="s">
        <v>105</v>
      </c>
      <c r="L177">
        <v>5</v>
      </c>
      <c r="M177" t="s">
        <v>707</v>
      </c>
      <c r="N177">
        <v>183.5</v>
      </c>
      <c r="O177">
        <v>183.5</v>
      </c>
      <c r="P177">
        <v>232.17500000000001</v>
      </c>
      <c r="Q177">
        <v>0.79035210509314102</v>
      </c>
      <c r="R177">
        <v>7.1747527812113798E-2</v>
      </c>
      <c r="S177">
        <v>12441.428571428571</v>
      </c>
      <c r="T177">
        <v>174180</v>
      </c>
      <c r="U177">
        <v>9877.0179233621802</v>
      </c>
      <c r="V177">
        <v>70215.639678615611</v>
      </c>
      <c r="W177">
        <v>140700.4079110013</v>
      </c>
      <c r="X177">
        <v>10050.029136500092</v>
      </c>
    </row>
    <row r="178" spans="1:24" x14ac:dyDescent="0.25">
      <c r="A178" t="s">
        <v>56</v>
      </c>
      <c r="B178" t="s">
        <v>527</v>
      </c>
      <c r="C178" t="s">
        <v>945</v>
      </c>
      <c r="D178" t="s">
        <v>945</v>
      </c>
      <c r="E178" s="63" t="s">
        <v>945</v>
      </c>
      <c r="F178" s="63" t="s">
        <v>671</v>
      </c>
      <c r="G178">
        <v>1</v>
      </c>
      <c r="H178">
        <v>1</v>
      </c>
      <c r="I178">
        <v>1</v>
      </c>
      <c r="J178">
        <v>6</v>
      </c>
      <c r="K178" t="s">
        <v>113</v>
      </c>
      <c r="L178">
        <v>6</v>
      </c>
      <c r="M178" t="s">
        <v>709</v>
      </c>
      <c r="N178">
        <v>183.5</v>
      </c>
      <c r="O178">
        <v>183.5</v>
      </c>
      <c r="P178">
        <v>192</v>
      </c>
      <c r="Q178">
        <v>0.95572916666666596</v>
      </c>
      <c r="R178">
        <v>5.9332509270704603E-2</v>
      </c>
      <c r="S178">
        <v>12441.428571428571</v>
      </c>
      <c r="T178">
        <v>174180</v>
      </c>
      <c r="U178">
        <v>9877.0179233621784</v>
      </c>
      <c r="V178">
        <v>70215.639678615611</v>
      </c>
      <c r="W178">
        <v>140700.4079110013</v>
      </c>
      <c r="X178">
        <v>10050.029136500092</v>
      </c>
    </row>
    <row r="179" spans="1:24" x14ac:dyDescent="0.25">
      <c r="A179" t="s">
        <v>56</v>
      </c>
      <c r="B179" t="s">
        <v>527</v>
      </c>
      <c r="C179" t="s">
        <v>945</v>
      </c>
      <c r="D179" t="s">
        <v>945</v>
      </c>
      <c r="E179" s="63" t="s">
        <v>945</v>
      </c>
      <c r="F179" s="63" t="s">
        <v>671</v>
      </c>
      <c r="G179">
        <v>1</v>
      </c>
      <c r="H179">
        <v>1</v>
      </c>
      <c r="I179">
        <v>1</v>
      </c>
      <c r="J179">
        <v>7</v>
      </c>
      <c r="K179" t="s">
        <v>114</v>
      </c>
      <c r="L179">
        <v>7</v>
      </c>
      <c r="M179" t="s">
        <v>711</v>
      </c>
      <c r="N179">
        <v>184.5</v>
      </c>
      <c r="O179">
        <v>184.5</v>
      </c>
      <c r="P179">
        <v>193</v>
      </c>
      <c r="Q179">
        <v>0.95595854922279799</v>
      </c>
      <c r="R179">
        <v>5.96415327564895E-2</v>
      </c>
      <c r="S179">
        <v>12441.428571428571</v>
      </c>
      <c r="T179">
        <v>174180</v>
      </c>
      <c r="U179">
        <v>9930.843634116196</v>
      </c>
      <c r="V179">
        <v>70215.639678615611</v>
      </c>
      <c r="W179">
        <v>140700.4079110013</v>
      </c>
      <c r="X179">
        <v>10050.029136500092</v>
      </c>
    </row>
    <row r="180" spans="1:24" x14ac:dyDescent="0.25">
      <c r="A180" t="s">
        <v>56</v>
      </c>
      <c r="B180" t="s">
        <v>527</v>
      </c>
      <c r="C180" t="s">
        <v>945</v>
      </c>
      <c r="D180" t="s">
        <v>945</v>
      </c>
      <c r="E180" s="63" t="s">
        <v>945</v>
      </c>
      <c r="F180" s="63" t="s">
        <v>671</v>
      </c>
      <c r="G180">
        <v>1</v>
      </c>
      <c r="H180">
        <v>2</v>
      </c>
      <c r="I180">
        <v>2</v>
      </c>
      <c r="J180">
        <v>1</v>
      </c>
      <c r="K180" t="s">
        <v>99</v>
      </c>
      <c r="L180">
        <v>8</v>
      </c>
      <c r="M180" t="s">
        <v>713</v>
      </c>
      <c r="N180">
        <v>192</v>
      </c>
      <c r="O180">
        <v>192</v>
      </c>
      <c r="P180">
        <v>239.92499999999998</v>
      </c>
      <c r="Q180">
        <v>0.80025007814942195</v>
      </c>
      <c r="R180">
        <v>7.4142459826946894E-2</v>
      </c>
      <c r="S180">
        <v>12441.428571428571</v>
      </c>
      <c r="T180">
        <v>174180</v>
      </c>
      <c r="U180">
        <v>10334.536464771327</v>
      </c>
      <c r="V180">
        <v>70484.768232385701</v>
      </c>
      <c r="W180">
        <v>140700.4079110013</v>
      </c>
      <c r="X180">
        <v>10050.029136500092</v>
      </c>
    </row>
    <row r="181" spans="1:24" x14ac:dyDescent="0.25">
      <c r="A181" t="s">
        <v>56</v>
      </c>
      <c r="B181" t="s">
        <v>527</v>
      </c>
      <c r="C181" t="s">
        <v>945</v>
      </c>
      <c r="D181" t="s">
        <v>945</v>
      </c>
      <c r="E181" s="63" t="s">
        <v>945</v>
      </c>
      <c r="F181" s="63" t="s">
        <v>671</v>
      </c>
      <c r="G181">
        <v>1</v>
      </c>
      <c r="H181">
        <v>2</v>
      </c>
      <c r="I181">
        <v>2</v>
      </c>
      <c r="J181">
        <v>2</v>
      </c>
      <c r="K181" t="s">
        <v>102</v>
      </c>
      <c r="L181">
        <v>9</v>
      </c>
      <c r="M181" t="s">
        <v>715</v>
      </c>
      <c r="N181">
        <v>183</v>
      </c>
      <c r="O181">
        <v>183</v>
      </c>
      <c r="P181">
        <v>250.17499999999998</v>
      </c>
      <c r="Q181">
        <v>0.73148795842909997</v>
      </c>
      <c r="R181">
        <v>7.7309950556242304E-2</v>
      </c>
      <c r="S181">
        <v>12441.428571428571</v>
      </c>
      <c r="T181">
        <v>174180</v>
      </c>
      <c r="U181">
        <v>9850.1050679851705</v>
      </c>
      <c r="V181">
        <v>70484.768232385701</v>
      </c>
      <c r="W181">
        <v>140700.4079110013</v>
      </c>
      <c r="X181">
        <v>10050.029136500092</v>
      </c>
    </row>
    <row r="182" spans="1:24" x14ac:dyDescent="0.25">
      <c r="A182" t="s">
        <v>56</v>
      </c>
      <c r="B182" t="s">
        <v>527</v>
      </c>
      <c r="C182" t="s">
        <v>945</v>
      </c>
      <c r="D182" t="s">
        <v>945</v>
      </c>
      <c r="E182" s="63" t="s">
        <v>945</v>
      </c>
      <c r="F182" s="63" t="s">
        <v>671</v>
      </c>
      <c r="G182">
        <v>1</v>
      </c>
      <c r="H182">
        <v>2</v>
      </c>
      <c r="I182">
        <v>2</v>
      </c>
      <c r="J182">
        <v>3</v>
      </c>
      <c r="K182" t="s">
        <v>103</v>
      </c>
      <c r="L182">
        <v>10</v>
      </c>
      <c r="M182" t="s">
        <v>717</v>
      </c>
      <c r="N182">
        <v>177</v>
      </c>
      <c r="O182">
        <v>177</v>
      </c>
      <c r="P182">
        <v>251.67499999999998</v>
      </c>
      <c r="Q182">
        <v>0.70328797059699999</v>
      </c>
      <c r="R182">
        <v>7.7773485784919702E-2</v>
      </c>
      <c r="S182">
        <v>12441.428571428571</v>
      </c>
      <c r="T182">
        <v>174180</v>
      </c>
      <c r="U182">
        <v>9527.150803461067</v>
      </c>
      <c r="V182">
        <v>70484.768232385701</v>
      </c>
      <c r="W182">
        <v>140700.4079110013</v>
      </c>
      <c r="X182">
        <v>10050.029136500092</v>
      </c>
    </row>
    <row r="183" spans="1:24" x14ac:dyDescent="0.25">
      <c r="A183" t="s">
        <v>56</v>
      </c>
      <c r="B183" t="s">
        <v>527</v>
      </c>
      <c r="C183" t="s">
        <v>945</v>
      </c>
      <c r="D183" t="s">
        <v>945</v>
      </c>
      <c r="E183" s="63" t="s">
        <v>945</v>
      </c>
      <c r="F183" s="63" t="s">
        <v>671</v>
      </c>
      <c r="G183">
        <v>1</v>
      </c>
      <c r="H183">
        <v>2</v>
      </c>
      <c r="I183">
        <v>2</v>
      </c>
      <c r="J183">
        <v>4</v>
      </c>
      <c r="K183" t="s">
        <v>101</v>
      </c>
      <c r="L183">
        <v>11</v>
      </c>
      <c r="M183" t="s">
        <v>719</v>
      </c>
      <c r="N183">
        <v>192</v>
      </c>
      <c r="O183">
        <v>192</v>
      </c>
      <c r="P183">
        <v>254.07499999999999</v>
      </c>
      <c r="Q183">
        <v>0.755682377250812</v>
      </c>
      <c r="R183">
        <v>7.8515142150803505E-2</v>
      </c>
      <c r="S183">
        <v>12441.428571428571</v>
      </c>
      <c r="T183">
        <v>174180</v>
      </c>
      <c r="U183">
        <v>10334.536464771327</v>
      </c>
      <c r="V183">
        <v>70484.768232385701</v>
      </c>
      <c r="W183">
        <v>140700.4079110013</v>
      </c>
      <c r="X183">
        <v>10050.029136500092</v>
      </c>
    </row>
    <row r="184" spans="1:24" x14ac:dyDescent="0.25">
      <c r="A184" t="s">
        <v>56</v>
      </c>
      <c r="B184" t="s">
        <v>527</v>
      </c>
      <c r="C184" t="s">
        <v>945</v>
      </c>
      <c r="D184" t="s">
        <v>945</v>
      </c>
      <c r="E184" s="63" t="s">
        <v>945</v>
      </c>
      <c r="F184" s="63" t="s">
        <v>671</v>
      </c>
      <c r="G184">
        <v>1</v>
      </c>
      <c r="H184">
        <v>2</v>
      </c>
      <c r="I184">
        <v>2</v>
      </c>
      <c r="J184">
        <v>5</v>
      </c>
      <c r="K184" t="s">
        <v>105</v>
      </c>
      <c r="L184">
        <v>12</v>
      </c>
      <c r="M184" t="s">
        <v>721</v>
      </c>
      <c r="N184">
        <v>183.5</v>
      </c>
      <c r="O184">
        <v>183.5</v>
      </c>
      <c r="P184">
        <v>232.17500000000001</v>
      </c>
      <c r="Q184">
        <v>0.79035210509314102</v>
      </c>
      <c r="R184">
        <v>7.1747527812113798E-2</v>
      </c>
      <c r="S184">
        <v>12441.428571428571</v>
      </c>
      <c r="T184">
        <v>174180</v>
      </c>
      <c r="U184">
        <v>9877.0179233621802</v>
      </c>
      <c r="V184">
        <v>70484.768232385701</v>
      </c>
      <c r="W184">
        <v>140700.4079110013</v>
      </c>
      <c r="X184">
        <v>10050.029136500092</v>
      </c>
    </row>
    <row r="185" spans="1:24" x14ac:dyDescent="0.25">
      <c r="A185" t="s">
        <v>56</v>
      </c>
      <c r="B185" t="s">
        <v>527</v>
      </c>
      <c r="C185" t="s">
        <v>945</v>
      </c>
      <c r="D185" t="s">
        <v>945</v>
      </c>
      <c r="E185" s="63" t="s">
        <v>945</v>
      </c>
      <c r="F185" s="63" t="s">
        <v>671</v>
      </c>
      <c r="G185">
        <v>1</v>
      </c>
      <c r="H185">
        <v>2</v>
      </c>
      <c r="I185">
        <v>2</v>
      </c>
      <c r="J185">
        <v>6</v>
      </c>
      <c r="K185" t="s">
        <v>113</v>
      </c>
      <c r="L185">
        <v>13</v>
      </c>
      <c r="M185" t="s">
        <v>723</v>
      </c>
      <c r="N185">
        <v>190</v>
      </c>
      <c r="O185">
        <v>190</v>
      </c>
      <c r="P185">
        <v>190</v>
      </c>
      <c r="Q185">
        <v>1</v>
      </c>
      <c r="R185">
        <v>5.8714462299134802E-2</v>
      </c>
      <c r="S185">
        <v>12441.428571428571</v>
      </c>
      <c r="T185">
        <v>174180</v>
      </c>
      <c r="U185">
        <v>10226.885043263293</v>
      </c>
      <c r="V185">
        <v>70484.768232385701</v>
      </c>
      <c r="W185">
        <v>140700.4079110013</v>
      </c>
      <c r="X185">
        <v>10050.029136500092</v>
      </c>
    </row>
    <row r="186" spans="1:24" x14ac:dyDescent="0.25">
      <c r="A186" t="s">
        <v>56</v>
      </c>
      <c r="B186" t="s">
        <v>527</v>
      </c>
      <c r="C186" t="s">
        <v>945</v>
      </c>
      <c r="D186" t="s">
        <v>945</v>
      </c>
      <c r="E186" s="63" t="s">
        <v>945</v>
      </c>
      <c r="F186" s="63" t="s">
        <v>671</v>
      </c>
      <c r="G186">
        <v>1</v>
      </c>
      <c r="H186">
        <v>2</v>
      </c>
      <c r="I186">
        <v>2</v>
      </c>
      <c r="J186">
        <v>7</v>
      </c>
      <c r="K186" t="s">
        <v>114</v>
      </c>
      <c r="L186">
        <v>14</v>
      </c>
      <c r="M186" t="s">
        <v>725</v>
      </c>
      <c r="N186">
        <v>192</v>
      </c>
      <c r="O186">
        <v>192</v>
      </c>
      <c r="P186">
        <v>198.4</v>
      </c>
      <c r="Q186">
        <v>0.967741935483871</v>
      </c>
      <c r="R186">
        <v>6.1310259579728098E-2</v>
      </c>
      <c r="S186">
        <v>12441.428571428571</v>
      </c>
      <c r="T186">
        <v>174180</v>
      </c>
      <c r="U186">
        <v>10334.536464771325</v>
      </c>
      <c r="V186">
        <v>70484.768232385701</v>
      </c>
      <c r="W186">
        <v>140700.4079110013</v>
      </c>
      <c r="X186">
        <v>10050.029136500092</v>
      </c>
    </row>
    <row r="187" spans="1:24" x14ac:dyDescent="0.25">
      <c r="A187" t="s">
        <v>56</v>
      </c>
      <c r="B187" t="s">
        <v>527</v>
      </c>
      <c r="C187" t="s">
        <v>946</v>
      </c>
      <c r="D187" t="s">
        <v>946</v>
      </c>
      <c r="E187" s="63" t="s">
        <v>946</v>
      </c>
      <c r="F187" s="63" t="s">
        <v>671</v>
      </c>
      <c r="G187">
        <v>0.95</v>
      </c>
      <c r="H187">
        <v>1</v>
      </c>
      <c r="I187">
        <v>1</v>
      </c>
      <c r="J187">
        <v>1</v>
      </c>
      <c r="K187" t="s">
        <v>99</v>
      </c>
      <c r="L187">
        <v>1</v>
      </c>
      <c r="M187" t="s">
        <v>699</v>
      </c>
      <c r="N187">
        <v>8.5</v>
      </c>
      <c r="O187">
        <v>8.0749999999999993</v>
      </c>
      <c r="P187">
        <v>238.07499999999999</v>
      </c>
      <c r="Q187">
        <v>3.3917883020056702E-2</v>
      </c>
      <c r="R187">
        <v>7.3570766378244806E-2</v>
      </c>
      <c r="S187">
        <v>12441.428571428571</v>
      </c>
      <c r="T187">
        <v>174180</v>
      </c>
      <c r="U187">
        <v>434.6426143386899</v>
      </c>
      <c r="V187">
        <v>2070.9442212608164</v>
      </c>
      <c r="W187">
        <v>4141.8884425216329</v>
      </c>
      <c r="X187">
        <v>295.84917446583091</v>
      </c>
    </row>
    <row r="188" spans="1:24" x14ac:dyDescent="0.25">
      <c r="A188" t="s">
        <v>56</v>
      </c>
      <c r="B188" t="s">
        <v>527</v>
      </c>
      <c r="C188" t="s">
        <v>946</v>
      </c>
      <c r="D188" t="s">
        <v>946</v>
      </c>
      <c r="E188" s="63" t="s">
        <v>946</v>
      </c>
      <c r="F188" s="63" t="s">
        <v>671</v>
      </c>
      <c r="G188">
        <v>0.95</v>
      </c>
      <c r="H188">
        <v>1</v>
      </c>
      <c r="I188">
        <v>1</v>
      </c>
      <c r="J188">
        <v>2</v>
      </c>
      <c r="K188" t="s">
        <v>102</v>
      </c>
      <c r="L188">
        <v>2</v>
      </c>
      <c r="M188" t="s">
        <v>701</v>
      </c>
      <c r="N188">
        <v>8.5</v>
      </c>
      <c r="O188">
        <v>8.0749999999999993</v>
      </c>
      <c r="P188">
        <v>250.07499999999999</v>
      </c>
      <c r="Q188">
        <v>3.2290312906128202E-2</v>
      </c>
      <c r="R188">
        <v>7.7279048207663806E-2</v>
      </c>
      <c r="S188">
        <v>12441.428571428571</v>
      </c>
      <c r="T188">
        <v>174180</v>
      </c>
      <c r="U188">
        <v>434.64261433868984</v>
      </c>
      <c r="V188">
        <v>2070.9442212608164</v>
      </c>
      <c r="W188">
        <v>4141.8884425216329</v>
      </c>
      <c r="X188">
        <v>295.84917446583091</v>
      </c>
    </row>
    <row r="189" spans="1:24" x14ac:dyDescent="0.25">
      <c r="A189" t="s">
        <v>56</v>
      </c>
      <c r="B189" t="s">
        <v>527</v>
      </c>
      <c r="C189" t="s">
        <v>946</v>
      </c>
      <c r="D189" t="s">
        <v>946</v>
      </c>
      <c r="E189" s="63" t="s">
        <v>946</v>
      </c>
      <c r="F189" s="63" t="s">
        <v>671</v>
      </c>
      <c r="G189">
        <v>0.95</v>
      </c>
      <c r="H189">
        <v>1</v>
      </c>
      <c r="I189">
        <v>1</v>
      </c>
      <c r="J189">
        <v>3</v>
      </c>
      <c r="K189" t="s">
        <v>103</v>
      </c>
      <c r="L189">
        <v>3</v>
      </c>
      <c r="M189" t="s">
        <v>703</v>
      </c>
      <c r="N189">
        <v>8.5</v>
      </c>
      <c r="O189">
        <v>8.0749999999999993</v>
      </c>
      <c r="P189">
        <v>251.67499999999998</v>
      </c>
      <c r="Q189">
        <v>3.208503029701E-2</v>
      </c>
      <c r="R189">
        <v>7.7773485784919702E-2</v>
      </c>
      <c r="S189">
        <v>12441.428571428571</v>
      </c>
      <c r="T189">
        <v>174180</v>
      </c>
      <c r="U189">
        <v>434.64261433868995</v>
      </c>
      <c r="V189">
        <v>2070.9442212608164</v>
      </c>
      <c r="W189">
        <v>4141.8884425216329</v>
      </c>
      <c r="X189">
        <v>295.84917446583091</v>
      </c>
    </row>
    <row r="190" spans="1:24" x14ac:dyDescent="0.25">
      <c r="A190" t="s">
        <v>56</v>
      </c>
      <c r="B190" t="s">
        <v>527</v>
      </c>
      <c r="C190" t="s">
        <v>946</v>
      </c>
      <c r="D190" t="s">
        <v>946</v>
      </c>
      <c r="E190" s="63" t="s">
        <v>946</v>
      </c>
      <c r="F190" s="63" t="s">
        <v>671</v>
      </c>
      <c r="G190">
        <v>0.95</v>
      </c>
      <c r="H190">
        <v>1</v>
      </c>
      <c r="I190">
        <v>1</v>
      </c>
      <c r="J190">
        <v>4</v>
      </c>
      <c r="K190" t="s">
        <v>101</v>
      </c>
      <c r="L190">
        <v>4</v>
      </c>
      <c r="M190" t="s">
        <v>705</v>
      </c>
      <c r="N190">
        <v>8.5</v>
      </c>
      <c r="O190">
        <v>8.0749999999999993</v>
      </c>
      <c r="P190">
        <v>262.57499999999999</v>
      </c>
      <c r="Q190">
        <v>3.0753118156717101E-2</v>
      </c>
      <c r="R190">
        <v>8.1141841779975299E-2</v>
      </c>
      <c r="S190">
        <v>12441.428571428571</v>
      </c>
      <c r="T190">
        <v>174180</v>
      </c>
      <c r="U190">
        <v>434.6426143386899</v>
      </c>
      <c r="V190">
        <v>2070.9442212608164</v>
      </c>
      <c r="W190">
        <v>4141.8884425216329</v>
      </c>
      <c r="X190">
        <v>295.84917446583091</v>
      </c>
    </row>
    <row r="191" spans="1:24" x14ac:dyDescent="0.25">
      <c r="A191" t="s">
        <v>56</v>
      </c>
      <c r="B191" t="s">
        <v>527</v>
      </c>
      <c r="C191" t="s">
        <v>946</v>
      </c>
      <c r="D191" t="s">
        <v>946</v>
      </c>
      <c r="E191" s="63" t="s">
        <v>946</v>
      </c>
      <c r="F191" s="63" t="s">
        <v>671</v>
      </c>
      <c r="G191">
        <v>0.95</v>
      </c>
      <c r="H191">
        <v>1</v>
      </c>
      <c r="I191">
        <v>1</v>
      </c>
      <c r="J191">
        <v>5</v>
      </c>
      <c r="K191" t="s">
        <v>105</v>
      </c>
      <c r="L191">
        <v>5</v>
      </c>
      <c r="M191" t="s">
        <v>707</v>
      </c>
      <c r="N191">
        <v>6.5</v>
      </c>
      <c r="O191">
        <v>6.1749999999999998</v>
      </c>
      <c r="P191">
        <v>232.17500000000001</v>
      </c>
      <c r="Q191">
        <v>2.6596317432970799E-2</v>
      </c>
      <c r="R191">
        <v>7.1747527812113798E-2</v>
      </c>
      <c r="S191">
        <v>12441.428571428571</v>
      </c>
      <c r="T191">
        <v>174180</v>
      </c>
      <c r="U191">
        <v>332.37376390605704</v>
      </c>
      <c r="V191">
        <v>2070.9442212608164</v>
      </c>
      <c r="W191">
        <v>4141.8884425216329</v>
      </c>
      <c r="X191">
        <v>295.84917446583091</v>
      </c>
    </row>
    <row r="192" spans="1:24" x14ac:dyDescent="0.25">
      <c r="A192" t="s">
        <v>56</v>
      </c>
      <c r="B192" t="s">
        <v>527</v>
      </c>
      <c r="C192" t="s">
        <v>946</v>
      </c>
      <c r="D192" t="s">
        <v>946</v>
      </c>
      <c r="E192" s="63" t="s">
        <v>946</v>
      </c>
      <c r="F192" s="63" t="s">
        <v>671</v>
      </c>
      <c r="G192">
        <v>0.95</v>
      </c>
      <c r="H192">
        <v>2</v>
      </c>
      <c r="I192">
        <v>2</v>
      </c>
      <c r="J192">
        <v>1</v>
      </c>
      <c r="K192" t="s">
        <v>99</v>
      </c>
      <c r="L192">
        <v>8</v>
      </c>
      <c r="M192" t="s">
        <v>713</v>
      </c>
      <c r="N192">
        <v>8.5</v>
      </c>
      <c r="O192">
        <v>8.0749999999999993</v>
      </c>
      <c r="P192">
        <v>239.92499999999998</v>
      </c>
      <c r="Q192">
        <v>3.3656350943002997E-2</v>
      </c>
      <c r="R192">
        <v>7.4142459826946894E-2</v>
      </c>
      <c r="S192">
        <v>12441.428571428571</v>
      </c>
      <c r="T192">
        <v>174180</v>
      </c>
      <c r="U192">
        <v>434.64261433868995</v>
      </c>
      <c r="V192">
        <v>2070.9442212608164</v>
      </c>
      <c r="W192">
        <v>4141.8884425216329</v>
      </c>
      <c r="X192">
        <v>295.84917446583091</v>
      </c>
    </row>
    <row r="193" spans="1:24" x14ac:dyDescent="0.25">
      <c r="A193" t="s">
        <v>56</v>
      </c>
      <c r="B193" t="s">
        <v>527</v>
      </c>
      <c r="C193" t="s">
        <v>946</v>
      </c>
      <c r="D193" t="s">
        <v>946</v>
      </c>
      <c r="E193" s="63" t="s">
        <v>946</v>
      </c>
      <c r="F193" s="63" t="s">
        <v>671</v>
      </c>
      <c r="G193">
        <v>0.95</v>
      </c>
      <c r="H193">
        <v>2</v>
      </c>
      <c r="I193">
        <v>2</v>
      </c>
      <c r="J193">
        <v>2</v>
      </c>
      <c r="K193" t="s">
        <v>102</v>
      </c>
      <c r="L193">
        <v>9</v>
      </c>
      <c r="M193" t="s">
        <v>715</v>
      </c>
      <c r="N193">
        <v>8.5</v>
      </c>
      <c r="O193">
        <v>8.0749999999999993</v>
      </c>
      <c r="P193">
        <v>250.17499999999998</v>
      </c>
      <c r="Q193">
        <v>3.2277405815928799E-2</v>
      </c>
      <c r="R193">
        <v>7.7309950556242304E-2</v>
      </c>
      <c r="S193">
        <v>12441.428571428571</v>
      </c>
      <c r="T193">
        <v>174180</v>
      </c>
      <c r="U193">
        <v>434.64261433868984</v>
      </c>
      <c r="V193">
        <v>2070.9442212608164</v>
      </c>
      <c r="W193">
        <v>4141.8884425216329</v>
      </c>
      <c r="X193">
        <v>295.84917446583091</v>
      </c>
    </row>
    <row r="194" spans="1:24" x14ac:dyDescent="0.25">
      <c r="A194" t="s">
        <v>56</v>
      </c>
      <c r="B194" t="s">
        <v>527</v>
      </c>
      <c r="C194" t="s">
        <v>946</v>
      </c>
      <c r="D194" t="s">
        <v>946</v>
      </c>
      <c r="E194" s="63" t="s">
        <v>946</v>
      </c>
      <c r="F194" s="63" t="s">
        <v>671</v>
      </c>
      <c r="G194">
        <v>0.95</v>
      </c>
      <c r="H194">
        <v>2</v>
      </c>
      <c r="I194">
        <v>2</v>
      </c>
      <c r="J194">
        <v>3</v>
      </c>
      <c r="K194" t="s">
        <v>103</v>
      </c>
      <c r="L194">
        <v>10</v>
      </c>
      <c r="M194" t="s">
        <v>717</v>
      </c>
      <c r="N194">
        <v>8.5</v>
      </c>
      <c r="O194">
        <v>8.0749999999999993</v>
      </c>
      <c r="P194">
        <v>251.67499999999998</v>
      </c>
      <c r="Q194">
        <v>3.208503029701E-2</v>
      </c>
      <c r="R194">
        <v>7.7773485784919702E-2</v>
      </c>
      <c r="S194">
        <v>12441.428571428571</v>
      </c>
      <c r="T194">
        <v>174180</v>
      </c>
      <c r="U194">
        <v>434.64261433868995</v>
      </c>
      <c r="V194">
        <v>2070.9442212608164</v>
      </c>
      <c r="W194">
        <v>4141.8884425216329</v>
      </c>
      <c r="X194">
        <v>295.84917446583091</v>
      </c>
    </row>
    <row r="195" spans="1:24" x14ac:dyDescent="0.25">
      <c r="A195" t="s">
        <v>56</v>
      </c>
      <c r="B195" t="s">
        <v>527</v>
      </c>
      <c r="C195" t="s">
        <v>946</v>
      </c>
      <c r="D195" t="s">
        <v>946</v>
      </c>
      <c r="E195" s="63" t="s">
        <v>946</v>
      </c>
      <c r="F195" s="63" t="s">
        <v>671</v>
      </c>
      <c r="G195">
        <v>0.95</v>
      </c>
      <c r="H195">
        <v>2</v>
      </c>
      <c r="I195">
        <v>2</v>
      </c>
      <c r="J195">
        <v>4</v>
      </c>
      <c r="K195" t="s">
        <v>101</v>
      </c>
      <c r="L195">
        <v>11</v>
      </c>
      <c r="M195" t="s">
        <v>719</v>
      </c>
      <c r="N195">
        <v>8.5</v>
      </c>
      <c r="O195">
        <v>8.0749999999999993</v>
      </c>
      <c r="P195">
        <v>254.07499999999999</v>
      </c>
      <c r="Q195">
        <v>3.1781954147397401E-2</v>
      </c>
      <c r="R195">
        <v>7.8515142150803505E-2</v>
      </c>
      <c r="S195">
        <v>12441.428571428571</v>
      </c>
      <c r="T195">
        <v>174180</v>
      </c>
      <c r="U195">
        <v>434.6426143386899</v>
      </c>
      <c r="V195">
        <v>2070.9442212608164</v>
      </c>
      <c r="W195">
        <v>4141.8884425216329</v>
      </c>
      <c r="X195">
        <v>295.84917446583091</v>
      </c>
    </row>
    <row r="196" spans="1:24" x14ac:dyDescent="0.25">
      <c r="A196" t="s">
        <v>56</v>
      </c>
      <c r="B196" t="s">
        <v>527</v>
      </c>
      <c r="C196" t="s">
        <v>946</v>
      </c>
      <c r="D196" t="s">
        <v>946</v>
      </c>
      <c r="E196" s="63" t="s">
        <v>946</v>
      </c>
      <c r="F196" s="63" t="s">
        <v>671</v>
      </c>
      <c r="G196">
        <v>0.95</v>
      </c>
      <c r="H196">
        <v>2</v>
      </c>
      <c r="I196">
        <v>2</v>
      </c>
      <c r="J196">
        <v>5</v>
      </c>
      <c r="K196" t="s">
        <v>105</v>
      </c>
      <c r="L196">
        <v>12</v>
      </c>
      <c r="M196" t="s">
        <v>721</v>
      </c>
      <c r="N196">
        <v>6.5</v>
      </c>
      <c r="O196">
        <v>6.1749999999999998</v>
      </c>
      <c r="P196">
        <v>232.17500000000001</v>
      </c>
      <c r="Q196">
        <v>2.6596317432970799E-2</v>
      </c>
      <c r="R196">
        <v>7.1747527812113798E-2</v>
      </c>
      <c r="S196">
        <v>12441.428571428571</v>
      </c>
      <c r="T196">
        <v>174180</v>
      </c>
      <c r="U196">
        <v>332.37376390605704</v>
      </c>
      <c r="V196">
        <v>2070.9442212608164</v>
      </c>
      <c r="W196">
        <v>4141.8884425216329</v>
      </c>
      <c r="X196">
        <v>295.84917446583091</v>
      </c>
    </row>
    <row r="197" spans="1:24" x14ac:dyDescent="0.25">
      <c r="A197" t="s">
        <v>56</v>
      </c>
      <c r="B197" t="s">
        <v>527</v>
      </c>
      <c r="C197" t="s">
        <v>947</v>
      </c>
      <c r="D197" t="s">
        <v>947</v>
      </c>
      <c r="E197" s="63" t="s">
        <v>947</v>
      </c>
      <c r="F197" s="63" t="s">
        <v>671</v>
      </c>
      <c r="G197">
        <v>1</v>
      </c>
      <c r="H197">
        <v>1</v>
      </c>
      <c r="I197">
        <v>1</v>
      </c>
      <c r="J197">
        <v>1</v>
      </c>
      <c r="K197" t="s">
        <v>99</v>
      </c>
      <c r="L197">
        <v>1</v>
      </c>
      <c r="M197" t="s">
        <v>699</v>
      </c>
      <c r="N197">
        <v>8.5</v>
      </c>
      <c r="O197">
        <v>8.5</v>
      </c>
      <c r="P197">
        <v>238.07499999999999</v>
      </c>
      <c r="Q197">
        <v>3.5703034757954402E-2</v>
      </c>
      <c r="R197">
        <v>7.3570766378244806E-2</v>
      </c>
      <c r="S197">
        <v>12441.428571428571</v>
      </c>
      <c r="T197">
        <v>174180</v>
      </c>
      <c r="U197">
        <v>457.51854140914736</v>
      </c>
      <c r="V197">
        <v>1830.0741656365892</v>
      </c>
      <c r="W197">
        <v>3202.6297898640314</v>
      </c>
      <c r="X197">
        <v>228.75927070457368</v>
      </c>
    </row>
    <row r="198" spans="1:24" x14ac:dyDescent="0.25">
      <c r="A198" t="s">
        <v>56</v>
      </c>
      <c r="B198" t="s">
        <v>527</v>
      </c>
      <c r="C198" t="s">
        <v>947</v>
      </c>
      <c r="D198" t="s">
        <v>947</v>
      </c>
      <c r="E198" s="63" t="s">
        <v>947</v>
      </c>
      <c r="F198" s="63" t="s">
        <v>671</v>
      </c>
      <c r="G198">
        <v>1</v>
      </c>
      <c r="H198">
        <v>1</v>
      </c>
      <c r="I198">
        <v>1</v>
      </c>
      <c r="J198">
        <v>2</v>
      </c>
      <c r="K198" t="s">
        <v>102</v>
      </c>
      <c r="L198">
        <v>2</v>
      </c>
      <c r="M198" t="s">
        <v>701</v>
      </c>
      <c r="N198">
        <v>8.5</v>
      </c>
      <c r="O198">
        <v>8.5</v>
      </c>
      <c r="P198">
        <v>250.07499999999999</v>
      </c>
      <c r="Q198">
        <v>3.3989803059082301E-2</v>
      </c>
      <c r="R198">
        <v>7.7279048207663806E-2</v>
      </c>
      <c r="S198">
        <v>12441.428571428571</v>
      </c>
      <c r="T198">
        <v>174180</v>
      </c>
      <c r="U198">
        <v>457.51854140914725</v>
      </c>
      <c r="V198">
        <v>1830.0741656365892</v>
      </c>
      <c r="W198">
        <v>3202.6297898640314</v>
      </c>
      <c r="X198">
        <v>228.75927070457368</v>
      </c>
    </row>
    <row r="199" spans="1:24" x14ac:dyDescent="0.25">
      <c r="A199" t="s">
        <v>56</v>
      </c>
      <c r="B199" t="s">
        <v>527</v>
      </c>
      <c r="C199" t="s">
        <v>947</v>
      </c>
      <c r="D199" t="s">
        <v>947</v>
      </c>
      <c r="E199" s="63" t="s">
        <v>947</v>
      </c>
      <c r="F199" s="63" t="s">
        <v>671</v>
      </c>
      <c r="G199">
        <v>1</v>
      </c>
      <c r="H199">
        <v>1</v>
      </c>
      <c r="I199">
        <v>1</v>
      </c>
      <c r="J199">
        <v>3</v>
      </c>
      <c r="K199" t="s">
        <v>103</v>
      </c>
      <c r="L199">
        <v>3</v>
      </c>
      <c r="M199" t="s">
        <v>703</v>
      </c>
      <c r="N199">
        <v>8.5</v>
      </c>
      <c r="O199">
        <v>8.5</v>
      </c>
      <c r="P199">
        <v>251.67499999999998</v>
      </c>
      <c r="Q199">
        <v>3.3773716102115797E-2</v>
      </c>
      <c r="R199">
        <v>7.7773485784919702E-2</v>
      </c>
      <c r="S199">
        <v>12441.428571428571</v>
      </c>
      <c r="T199">
        <v>174180</v>
      </c>
      <c r="U199">
        <v>457.5185414091473</v>
      </c>
      <c r="V199">
        <v>1830.0741656365892</v>
      </c>
      <c r="W199">
        <v>3202.6297898640314</v>
      </c>
      <c r="X199">
        <v>228.75927070457368</v>
      </c>
    </row>
    <row r="200" spans="1:24" x14ac:dyDescent="0.25">
      <c r="A200" t="s">
        <v>56</v>
      </c>
      <c r="B200" t="s">
        <v>527</v>
      </c>
      <c r="C200" t="s">
        <v>947</v>
      </c>
      <c r="D200" t="s">
        <v>947</v>
      </c>
      <c r="E200" s="63" t="s">
        <v>947</v>
      </c>
      <c r="F200" s="63" t="s">
        <v>671</v>
      </c>
      <c r="G200">
        <v>1</v>
      </c>
      <c r="H200">
        <v>1</v>
      </c>
      <c r="I200">
        <v>1</v>
      </c>
      <c r="J200">
        <v>4</v>
      </c>
      <c r="K200" t="s">
        <v>101</v>
      </c>
      <c r="L200">
        <v>4</v>
      </c>
      <c r="M200" t="s">
        <v>705</v>
      </c>
      <c r="N200">
        <v>8.5</v>
      </c>
      <c r="O200">
        <v>8.5</v>
      </c>
      <c r="P200">
        <v>262.57499999999999</v>
      </c>
      <c r="Q200">
        <v>3.2371703322860101E-2</v>
      </c>
      <c r="R200">
        <v>8.1141841779975299E-2</v>
      </c>
      <c r="S200">
        <v>12441.428571428571</v>
      </c>
      <c r="T200">
        <v>174180</v>
      </c>
      <c r="U200">
        <v>457.5185414091473</v>
      </c>
      <c r="V200">
        <v>1830.0741656365892</v>
      </c>
      <c r="W200">
        <v>3202.6297898640314</v>
      </c>
      <c r="X200">
        <v>228.75927070457368</v>
      </c>
    </row>
    <row r="201" spans="1:24" x14ac:dyDescent="0.25">
      <c r="A201" t="s">
        <v>56</v>
      </c>
      <c r="B201" t="s">
        <v>527</v>
      </c>
      <c r="C201" t="s">
        <v>947</v>
      </c>
      <c r="D201" t="s">
        <v>947</v>
      </c>
      <c r="E201" s="63" t="s">
        <v>947</v>
      </c>
      <c r="F201" s="63" t="s">
        <v>671</v>
      </c>
      <c r="G201">
        <v>1</v>
      </c>
      <c r="H201">
        <v>2</v>
      </c>
      <c r="I201">
        <v>2</v>
      </c>
      <c r="J201">
        <v>1</v>
      </c>
      <c r="K201" t="s">
        <v>99</v>
      </c>
      <c r="L201">
        <v>8</v>
      </c>
      <c r="M201" t="s">
        <v>713</v>
      </c>
      <c r="N201">
        <v>8.5</v>
      </c>
      <c r="O201">
        <v>8.5</v>
      </c>
      <c r="P201">
        <v>239.92499999999998</v>
      </c>
      <c r="Q201">
        <v>3.542773783474E-2</v>
      </c>
      <c r="R201">
        <v>7.4142459826946894E-2</v>
      </c>
      <c r="S201">
        <v>12441.428571428571</v>
      </c>
      <c r="T201">
        <v>174180</v>
      </c>
      <c r="U201">
        <v>457.51854140914736</v>
      </c>
      <c r="V201">
        <v>1372.555624227442</v>
      </c>
      <c r="W201">
        <v>3202.6297898640314</v>
      </c>
      <c r="X201">
        <v>228.75927070457368</v>
      </c>
    </row>
    <row r="202" spans="1:24" x14ac:dyDescent="0.25">
      <c r="A202" t="s">
        <v>56</v>
      </c>
      <c r="B202" t="s">
        <v>527</v>
      </c>
      <c r="C202" t="s">
        <v>947</v>
      </c>
      <c r="D202" t="s">
        <v>947</v>
      </c>
      <c r="E202" s="63" t="s">
        <v>947</v>
      </c>
      <c r="F202" s="63" t="s">
        <v>671</v>
      </c>
      <c r="G202">
        <v>1</v>
      </c>
      <c r="H202">
        <v>2</v>
      </c>
      <c r="I202">
        <v>2</v>
      </c>
      <c r="J202">
        <v>2</v>
      </c>
      <c r="K202" t="s">
        <v>102</v>
      </c>
      <c r="L202">
        <v>9</v>
      </c>
      <c r="M202" t="s">
        <v>715</v>
      </c>
      <c r="N202">
        <v>8.5</v>
      </c>
      <c r="O202">
        <v>8.5</v>
      </c>
      <c r="P202">
        <v>250.17499999999998</v>
      </c>
      <c r="Q202">
        <v>3.39762166483462E-2</v>
      </c>
      <c r="R202">
        <v>7.7309950556242304E-2</v>
      </c>
      <c r="S202">
        <v>12441.428571428571</v>
      </c>
      <c r="T202">
        <v>174180</v>
      </c>
      <c r="U202">
        <v>457.51854140914725</v>
      </c>
      <c r="V202">
        <v>1372.555624227442</v>
      </c>
      <c r="W202">
        <v>3202.6297898640314</v>
      </c>
      <c r="X202">
        <v>228.75927070457368</v>
      </c>
    </row>
    <row r="203" spans="1:24" x14ac:dyDescent="0.25">
      <c r="A203" t="s">
        <v>56</v>
      </c>
      <c r="B203" t="s">
        <v>527</v>
      </c>
      <c r="C203" t="s">
        <v>947</v>
      </c>
      <c r="D203" t="s">
        <v>947</v>
      </c>
      <c r="E203" s="63" t="s">
        <v>947</v>
      </c>
      <c r="F203" s="63" t="s">
        <v>671</v>
      </c>
      <c r="G203">
        <v>1</v>
      </c>
      <c r="H203">
        <v>2</v>
      </c>
      <c r="I203">
        <v>2</v>
      </c>
      <c r="J203">
        <v>3</v>
      </c>
      <c r="K203" t="s">
        <v>103</v>
      </c>
      <c r="L203">
        <v>10</v>
      </c>
      <c r="M203" t="s">
        <v>717</v>
      </c>
      <c r="N203">
        <v>8.5</v>
      </c>
      <c r="O203">
        <v>8.5</v>
      </c>
      <c r="P203">
        <v>251.67499999999998</v>
      </c>
      <c r="Q203">
        <v>3.3773716102115797E-2</v>
      </c>
      <c r="R203">
        <v>7.7773485784919702E-2</v>
      </c>
      <c r="S203">
        <v>12441.428571428571</v>
      </c>
      <c r="T203">
        <v>174180</v>
      </c>
      <c r="U203">
        <v>457.5185414091473</v>
      </c>
      <c r="V203">
        <v>1372.555624227442</v>
      </c>
      <c r="W203">
        <v>3202.6297898640314</v>
      </c>
      <c r="X203">
        <v>228.75927070457368</v>
      </c>
    </row>
    <row r="204" spans="1:24" x14ac:dyDescent="0.25">
      <c r="A204" t="s">
        <v>56</v>
      </c>
      <c r="B204" t="s">
        <v>527</v>
      </c>
      <c r="C204" t="s">
        <v>948</v>
      </c>
      <c r="D204" t="s">
        <v>948</v>
      </c>
      <c r="E204" s="63" t="s">
        <v>948</v>
      </c>
      <c r="F204" s="63" t="s">
        <v>671</v>
      </c>
      <c r="G204">
        <v>1</v>
      </c>
      <c r="H204">
        <v>1</v>
      </c>
      <c r="I204">
        <v>1</v>
      </c>
      <c r="J204">
        <v>1</v>
      </c>
      <c r="K204" t="s">
        <v>99</v>
      </c>
      <c r="L204">
        <v>1</v>
      </c>
      <c r="M204" t="s">
        <v>699</v>
      </c>
      <c r="N204">
        <v>8.5</v>
      </c>
      <c r="O204">
        <v>8.5</v>
      </c>
      <c r="P204">
        <v>238.07499999999999</v>
      </c>
      <c r="Q204">
        <v>3.5703034757954402E-2</v>
      </c>
      <c r="R204">
        <v>7.3570766378244806E-2</v>
      </c>
      <c r="S204">
        <v>12441.428571428571</v>
      </c>
      <c r="T204">
        <v>174180</v>
      </c>
      <c r="U204">
        <v>457.51854140914736</v>
      </c>
      <c r="V204">
        <v>5840.0896168108811</v>
      </c>
      <c r="W204">
        <v>10980.444993819536</v>
      </c>
      <c r="X204">
        <v>784.31749955853832</v>
      </c>
    </row>
    <row r="205" spans="1:24" x14ac:dyDescent="0.25">
      <c r="A205" t="s">
        <v>56</v>
      </c>
      <c r="B205" t="s">
        <v>527</v>
      </c>
      <c r="C205" t="s">
        <v>948</v>
      </c>
      <c r="D205" t="s">
        <v>948</v>
      </c>
      <c r="E205" s="63" t="s">
        <v>948</v>
      </c>
      <c r="F205" s="63" t="s">
        <v>671</v>
      </c>
      <c r="G205">
        <v>1</v>
      </c>
      <c r="H205">
        <v>1</v>
      </c>
      <c r="I205">
        <v>1</v>
      </c>
      <c r="J205">
        <v>2</v>
      </c>
      <c r="K205" t="s">
        <v>102</v>
      </c>
      <c r="L205">
        <v>2</v>
      </c>
      <c r="M205" t="s">
        <v>701</v>
      </c>
      <c r="N205">
        <v>8.5</v>
      </c>
      <c r="O205">
        <v>8.5</v>
      </c>
      <c r="P205">
        <v>250.07499999999999</v>
      </c>
      <c r="Q205">
        <v>3.3989803059082301E-2</v>
      </c>
      <c r="R205">
        <v>7.7279048207663806E-2</v>
      </c>
      <c r="S205">
        <v>12441.428571428571</v>
      </c>
      <c r="T205">
        <v>174180</v>
      </c>
      <c r="U205">
        <v>457.51854140914725</v>
      </c>
      <c r="V205">
        <v>5840.0896168108811</v>
      </c>
      <c r="W205">
        <v>10980.444993819536</v>
      </c>
      <c r="X205">
        <v>784.31749955853832</v>
      </c>
    </row>
    <row r="206" spans="1:24" x14ac:dyDescent="0.25">
      <c r="A206" t="s">
        <v>56</v>
      </c>
      <c r="B206" t="s">
        <v>527</v>
      </c>
      <c r="C206" t="s">
        <v>948</v>
      </c>
      <c r="D206" t="s">
        <v>948</v>
      </c>
      <c r="E206" s="63" t="s">
        <v>948</v>
      </c>
      <c r="F206" s="63" t="s">
        <v>671</v>
      </c>
      <c r="G206">
        <v>1</v>
      </c>
      <c r="H206">
        <v>1</v>
      </c>
      <c r="I206">
        <v>1</v>
      </c>
      <c r="J206">
        <v>3</v>
      </c>
      <c r="K206" t="s">
        <v>103</v>
      </c>
      <c r="L206">
        <v>3</v>
      </c>
      <c r="M206" t="s">
        <v>703</v>
      </c>
      <c r="N206">
        <v>32</v>
      </c>
      <c r="O206">
        <v>32</v>
      </c>
      <c r="P206">
        <v>251.67499999999998</v>
      </c>
      <c r="Q206">
        <v>0.127148107678554</v>
      </c>
      <c r="R206">
        <v>7.7773485784919702E-2</v>
      </c>
      <c r="S206">
        <v>12441.428571428571</v>
      </c>
      <c r="T206">
        <v>174180</v>
      </c>
      <c r="U206">
        <v>1722.4227441285545</v>
      </c>
      <c r="V206">
        <v>5840.0896168108811</v>
      </c>
      <c r="W206">
        <v>10980.444993819536</v>
      </c>
      <c r="X206">
        <v>784.31749955853832</v>
      </c>
    </row>
    <row r="207" spans="1:24" x14ac:dyDescent="0.25">
      <c r="A207" t="s">
        <v>56</v>
      </c>
      <c r="B207" t="s">
        <v>527</v>
      </c>
      <c r="C207" t="s">
        <v>948</v>
      </c>
      <c r="D207" t="s">
        <v>948</v>
      </c>
      <c r="E207" s="63" t="s">
        <v>948</v>
      </c>
      <c r="F207" s="63" t="s">
        <v>671</v>
      </c>
      <c r="G207">
        <v>1</v>
      </c>
      <c r="H207">
        <v>1</v>
      </c>
      <c r="I207">
        <v>1</v>
      </c>
      <c r="J207">
        <v>4</v>
      </c>
      <c r="K207" t="s">
        <v>101</v>
      </c>
      <c r="L207">
        <v>4</v>
      </c>
      <c r="M207" t="s">
        <v>705</v>
      </c>
      <c r="N207">
        <v>25.5</v>
      </c>
      <c r="O207">
        <v>25.5</v>
      </c>
      <c r="P207">
        <v>262.57499999999999</v>
      </c>
      <c r="Q207">
        <v>9.7115109968580401E-2</v>
      </c>
      <c r="R207">
        <v>8.1141841779975299E-2</v>
      </c>
      <c r="S207">
        <v>12441.428571428571</v>
      </c>
      <c r="T207">
        <v>174180</v>
      </c>
      <c r="U207">
        <v>1372.555624227442</v>
      </c>
      <c r="V207">
        <v>5840.0896168108811</v>
      </c>
      <c r="W207">
        <v>10980.444993819536</v>
      </c>
      <c r="X207">
        <v>784.31749955853832</v>
      </c>
    </row>
    <row r="208" spans="1:24" x14ac:dyDescent="0.25">
      <c r="A208" t="s">
        <v>56</v>
      </c>
      <c r="B208" t="s">
        <v>527</v>
      </c>
      <c r="C208" t="s">
        <v>948</v>
      </c>
      <c r="D208" t="s">
        <v>948</v>
      </c>
      <c r="E208" s="63" t="s">
        <v>948</v>
      </c>
      <c r="F208" s="63" t="s">
        <v>671</v>
      </c>
      <c r="G208">
        <v>1</v>
      </c>
      <c r="H208">
        <v>1</v>
      </c>
      <c r="I208">
        <v>1</v>
      </c>
      <c r="J208">
        <v>5</v>
      </c>
      <c r="K208" t="s">
        <v>105</v>
      </c>
      <c r="L208">
        <v>5</v>
      </c>
      <c r="M208" t="s">
        <v>707</v>
      </c>
      <c r="N208">
        <v>17</v>
      </c>
      <c r="O208">
        <v>17</v>
      </c>
      <c r="P208">
        <v>232.17500000000001</v>
      </c>
      <c r="Q208">
        <v>7.3220630989555294E-2</v>
      </c>
      <c r="R208">
        <v>7.1747527812113798E-2</v>
      </c>
      <c r="S208">
        <v>12441.428571428571</v>
      </c>
      <c r="T208">
        <v>174180</v>
      </c>
      <c r="U208">
        <v>915.03708281829472</v>
      </c>
      <c r="V208">
        <v>5840.0896168108811</v>
      </c>
      <c r="W208">
        <v>10980.444993819536</v>
      </c>
      <c r="X208">
        <v>784.31749955853832</v>
      </c>
    </row>
    <row r="209" spans="1:24" x14ac:dyDescent="0.25">
      <c r="A209" t="s">
        <v>56</v>
      </c>
      <c r="B209" t="s">
        <v>527</v>
      </c>
      <c r="C209" t="s">
        <v>948</v>
      </c>
      <c r="D209" t="s">
        <v>948</v>
      </c>
      <c r="E209" s="63" t="s">
        <v>948</v>
      </c>
      <c r="F209" s="63" t="s">
        <v>671</v>
      </c>
      <c r="G209">
        <v>1</v>
      </c>
      <c r="H209">
        <v>1</v>
      </c>
      <c r="I209">
        <v>1</v>
      </c>
      <c r="J209">
        <v>6</v>
      </c>
      <c r="K209" t="s">
        <v>113</v>
      </c>
      <c r="L209">
        <v>6</v>
      </c>
      <c r="M209" t="s">
        <v>709</v>
      </c>
      <c r="N209">
        <v>8.5</v>
      </c>
      <c r="O209">
        <v>8.5</v>
      </c>
      <c r="P209">
        <v>192</v>
      </c>
      <c r="Q209">
        <v>4.4270833333333301E-2</v>
      </c>
      <c r="R209">
        <v>5.9332509270704603E-2</v>
      </c>
      <c r="S209">
        <v>12441.428571428571</v>
      </c>
      <c r="T209">
        <v>174180</v>
      </c>
      <c r="U209">
        <v>457.5185414091473</v>
      </c>
      <c r="V209">
        <v>5840.0896168108811</v>
      </c>
      <c r="W209">
        <v>10980.444993819536</v>
      </c>
      <c r="X209">
        <v>784.31749955853832</v>
      </c>
    </row>
    <row r="210" spans="1:24" x14ac:dyDescent="0.25">
      <c r="A210" t="s">
        <v>56</v>
      </c>
      <c r="B210" t="s">
        <v>527</v>
      </c>
      <c r="C210" t="s">
        <v>948</v>
      </c>
      <c r="D210" t="s">
        <v>948</v>
      </c>
      <c r="E210" s="63" t="s">
        <v>948</v>
      </c>
      <c r="F210" s="63" t="s">
        <v>671</v>
      </c>
      <c r="G210">
        <v>1</v>
      </c>
      <c r="H210">
        <v>1</v>
      </c>
      <c r="I210">
        <v>1</v>
      </c>
      <c r="J210">
        <v>7</v>
      </c>
      <c r="K210" t="s">
        <v>114</v>
      </c>
      <c r="L210">
        <v>7</v>
      </c>
      <c r="M210" t="s">
        <v>711</v>
      </c>
      <c r="N210">
        <v>8.5</v>
      </c>
      <c r="O210">
        <v>8.5</v>
      </c>
      <c r="P210">
        <v>193</v>
      </c>
      <c r="Q210">
        <v>4.4041450777202097E-2</v>
      </c>
      <c r="R210">
        <v>5.96415327564895E-2</v>
      </c>
      <c r="S210">
        <v>12441.428571428571</v>
      </c>
      <c r="T210">
        <v>174180</v>
      </c>
      <c r="U210">
        <v>457.51854140914725</v>
      </c>
      <c r="V210">
        <v>5840.0896168108811</v>
      </c>
      <c r="W210">
        <v>10980.444993819536</v>
      </c>
      <c r="X210">
        <v>784.31749955853832</v>
      </c>
    </row>
    <row r="211" spans="1:24" x14ac:dyDescent="0.25">
      <c r="A211" t="s">
        <v>56</v>
      </c>
      <c r="B211" t="s">
        <v>527</v>
      </c>
      <c r="C211" t="s">
        <v>948</v>
      </c>
      <c r="D211" t="s">
        <v>948</v>
      </c>
      <c r="E211" s="63" t="s">
        <v>948</v>
      </c>
      <c r="F211" s="63" t="s">
        <v>671</v>
      </c>
      <c r="G211">
        <v>1</v>
      </c>
      <c r="H211">
        <v>2</v>
      </c>
      <c r="I211">
        <v>2</v>
      </c>
      <c r="J211">
        <v>2</v>
      </c>
      <c r="K211" t="s">
        <v>102</v>
      </c>
      <c r="L211">
        <v>9</v>
      </c>
      <c r="M211" t="s">
        <v>715</v>
      </c>
      <c r="N211">
        <v>17</v>
      </c>
      <c r="O211">
        <v>17</v>
      </c>
      <c r="P211">
        <v>250.17499999999998</v>
      </c>
      <c r="Q211">
        <v>6.7952433296692302E-2</v>
      </c>
      <c r="R211">
        <v>7.7309950556242304E-2</v>
      </c>
      <c r="S211">
        <v>12441.428571428571</v>
      </c>
      <c r="T211">
        <v>174180</v>
      </c>
      <c r="U211">
        <v>915.03708281829449</v>
      </c>
      <c r="V211">
        <v>5140.3553770086546</v>
      </c>
      <c r="W211">
        <v>10980.444993819536</v>
      </c>
      <c r="X211">
        <v>784.31749955853832</v>
      </c>
    </row>
    <row r="212" spans="1:24" x14ac:dyDescent="0.25">
      <c r="A212" t="s">
        <v>56</v>
      </c>
      <c r="B212" t="s">
        <v>527</v>
      </c>
      <c r="C212" t="s">
        <v>948</v>
      </c>
      <c r="D212" t="s">
        <v>948</v>
      </c>
      <c r="E212" s="63" t="s">
        <v>948</v>
      </c>
      <c r="F212" s="63" t="s">
        <v>671</v>
      </c>
      <c r="G212">
        <v>1</v>
      </c>
      <c r="H212">
        <v>2</v>
      </c>
      <c r="I212">
        <v>2</v>
      </c>
      <c r="J212">
        <v>3</v>
      </c>
      <c r="K212" t="s">
        <v>103</v>
      </c>
      <c r="L212">
        <v>10</v>
      </c>
      <c r="M212" t="s">
        <v>717</v>
      </c>
      <c r="N212">
        <v>32</v>
      </c>
      <c r="O212">
        <v>32</v>
      </c>
      <c r="P212">
        <v>251.67499999999998</v>
      </c>
      <c r="Q212">
        <v>0.127148107678554</v>
      </c>
      <c r="R212">
        <v>7.7773485784919702E-2</v>
      </c>
      <c r="S212">
        <v>12441.428571428571</v>
      </c>
      <c r="T212">
        <v>174180</v>
      </c>
      <c r="U212">
        <v>1722.4227441285545</v>
      </c>
      <c r="V212">
        <v>5140.3553770086546</v>
      </c>
      <c r="W212">
        <v>10980.444993819536</v>
      </c>
      <c r="X212">
        <v>784.31749955853832</v>
      </c>
    </row>
    <row r="213" spans="1:24" x14ac:dyDescent="0.25">
      <c r="A213" t="s">
        <v>56</v>
      </c>
      <c r="B213" t="s">
        <v>527</v>
      </c>
      <c r="C213" t="s">
        <v>948</v>
      </c>
      <c r="D213" t="s">
        <v>948</v>
      </c>
      <c r="E213" s="63" t="s">
        <v>948</v>
      </c>
      <c r="F213" s="63" t="s">
        <v>671</v>
      </c>
      <c r="G213">
        <v>1</v>
      </c>
      <c r="H213">
        <v>2</v>
      </c>
      <c r="I213">
        <v>2</v>
      </c>
      <c r="J213">
        <v>4</v>
      </c>
      <c r="K213" t="s">
        <v>101</v>
      </c>
      <c r="L213">
        <v>11</v>
      </c>
      <c r="M213" t="s">
        <v>719</v>
      </c>
      <c r="N213">
        <v>25.5</v>
      </c>
      <c r="O213">
        <v>25.5</v>
      </c>
      <c r="P213">
        <v>254.07499999999999</v>
      </c>
      <c r="Q213">
        <v>0.100364065728623</v>
      </c>
      <c r="R213">
        <v>7.8515142150803505E-2</v>
      </c>
      <c r="S213">
        <v>12441.428571428571</v>
      </c>
      <c r="T213">
        <v>174180</v>
      </c>
      <c r="U213">
        <v>1372.5556242274417</v>
      </c>
      <c r="V213">
        <v>5140.3553770086546</v>
      </c>
      <c r="W213">
        <v>10980.444993819536</v>
      </c>
      <c r="X213">
        <v>784.31749955853832</v>
      </c>
    </row>
    <row r="214" spans="1:24" x14ac:dyDescent="0.25">
      <c r="A214" t="s">
        <v>56</v>
      </c>
      <c r="B214" t="s">
        <v>527</v>
      </c>
      <c r="C214" t="s">
        <v>948</v>
      </c>
      <c r="D214" t="s">
        <v>948</v>
      </c>
      <c r="E214" s="63" t="s">
        <v>948</v>
      </c>
      <c r="F214" s="63" t="s">
        <v>671</v>
      </c>
      <c r="G214">
        <v>1</v>
      </c>
      <c r="H214">
        <v>2</v>
      </c>
      <c r="I214">
        <v>2</v>
      </c>
      <c r="J214">
        <v>5</v>
      </c>
      <c r="K214" t="s">
        <v>105</v>
      </c>
      <c r="L214">
        <v>12</v>
      </c>
      <c r="M214" t="s">
        <v>721</v>
      </c>
      <c r="N214">
        <v>17</v>
      </c>
      <c r="O214">
        <v>17</v>
      </c>
      <c r="P214">
        <v>232.17500000000001</v>
      </c>
      <c r="Q214">
        <v>7.3220630989555294E-2</v>
      </c>
      <c r="R214">
        <v>7.1747527812113798E-2</v>
      </c>
      <c r="S214">
        <v>12441.428571428571</v>
      </c>
      <c r="T214">
        <v>174180</v>
      </c>
      <c r="U214">
        <v>915.03708281829472</v>
      </c>
      <c r="V214">
        <v>5140.3553770086546</v>
      </c>
      <c r="W214">
        <v>10980.444993819536</v>
      </c>
      <c r="X214">
        <v>784.31749955853832</v>
      </c>
    </row>
    <row r="215" spans="1:24" x14ac:dyDescent="0.25">
      <c r="A215" t="s">
        <v>56</v>
      </c>
      <c r="B215" t="s">
        <v>527</v>
      </c>
      <c r="C215" t="s">
        <v>948</v>
      </c>
      <c r="D215" t="s">
        <v>948</v>
      </c>
      <c r="E215" s="63" t="s">
        <v>948</v>
      </c>
      <c r="F215" s="63" t="s">
        <v>671</v>
      </c>
      <c r="G215">
        <v>1</v>
      </c>
      <c r="H215">
        <v>2</v>
      </c>
      <c r="I215">
        <v>2</v>
      </c>
      <c r="J215">
        <v>7</v>
      </c>
      <c r="K215" t="s">
        <v>114</v>
      </c>
      <c r="L215">
        <v>14</v>
      </c>
      <c r="M215" t="s">
        <v>725</v>
      </c>
      <c r="N215">
        <v>4</v>
      </c>
      <c r="O215">
        <v>4</v>
      </c>
      <c r="P215">
        <v>198.4</v>
      </c>
      <c r="Q215">
        <v>2.0161290322580599E-2</v>
      </c>
      <c r="R215">
        <v>6.1310259579728098E-2</v>
      </c>
      <c r="S215">
        <v>12441.428571428571</v>
      </c>
      <c r="T215">
        <v>174180</v>
      </c>
      <c r="U215">
        <v>215.30284301606929</v>
      </c>
      <c r="V215">
        <v>5140.3553770086546</v>
      </c>
      <c r="W215">
        <v>10980.444993819536</v>
      </c>
      <c r="X215">
        <v>784.31749955853832</v>
      </c>
    </row>
    <row r="216" spans="1:24" x14ac:dyDescent="0.25">
      <c r="A216" t="s">
        <v>56</v>
      </c>
      <c r="B216" t="s">
        <v>8</v>
      </c>
      <c r="C216" t="s">
        <v>949</v>
      </c>
      <c r="D216" t="s">
        <v>949</v>
      </c>
      <c r="E216" s="63" t="s">
        <v>949</v>
      </c>
      <c r="F216" s="63" t="s">
        <v>8</v>
      </c>
      <c r="G216">
        <v>1</v>
      </c>
      <c r="H216">
        <v>1</v>
      </c>
      <c r="I216">
        <v>1</v>
      </c>
      <c r="J216">
        <v>1</v>
      </c>
      <c r="K216" t="s">
        <v>99</v>
      </c>
      <c r="L216">
        <v>1</v>
      </c>
      <c r="M216" t="s">
        <v>699</v>
      </c>
      <c r="N216">
        <v>35.5</v>
      </c>
      <c r="O216">
        <v>35.5</v>
      </c>
      <c r="P216">
        <v>35.5</v>
      </c>
      <c r="Q216">
        <v>1</v>
      </c>
      <c r="R216">
        <v>6.3449508489723E-2</v>
      </c>
      <c r="S216">
        <v>3162.8571428571427</v>
      </c>
      <c r="T216">
        <v>44280</v>
      </c>
      <c r="U216">
        <v>2809.5442359249332</v>
      </c>
      <c r="V216">
        <v>22041.072386058979</v>
      </c>
      <c r="W216">
        <v>44280</v>
      </c>
      <c r="X216">
        <v>3162.8571428571427</v>
      </c>
    </row>
    <row r="217" spans="1:24" x14ac:dyDescent="0.25">
      <c r="A217" t="s">
        <v>56</v>
      </c>
      <c r="B217" t="s">
        <v>8</v>
      </c>
      <c r="C217" t="s">
        <v>949</v>
      </c>
      <c r="D217" t="s">
        <v>949</v>
      </c>
      <c r="E217" s="63" t="s">
        <v>949</v>
      </c>
      <c r="F217" s="63" t="s">
        <v>8</v>
      </c>
      <c r="G217">
        <v>1</v>
      </c>
      <c r="H217">
        <v>1</v>
      </c>
      <c r="I217">
        <v>1</v>
      </c>
      <c r="J217">
        <v>2</v>
      </c>
      <c r="K217" t="s">
        <v>102</v>
      </c>
      <c r="L217">
        <v>2</v>
      </c>
      <c r="M217" t="s">
        <v>701</v>
      </c>
      <c r="N217">
        <v>35.5</v>
      </c>
      <c r="O217">
        <v>35.5</v>
      </c>
      <c r="P217">
        <v>35.5</v>
      </c>
      <c r="Q217">
        <v>1</v>
      </c>
      <c r="R217">
        <v>6.3449508489723E-2</v>
      </c>
      <c r="S217">
        <v>3162.8571428571427</v>
      </c>
      <c r="T217">
        <v>44280</v>
      </c>
      <c r="U217">
        <v>2809.5442359249332</v>
      </c>
      <c r="V217">
        <v>22041.072386058979</v>
      </c>
      <c r="W217">
        <v>44280</v>
      </c>
      <c r="X217">
        <v>3162.8571428571427</v>
      </c>
    </row>
    <row r="218" spans="1:24" x14ac:dyDescent="0.25">
      <c r="A218" t="s">
        <v>56</v>
      </c>
      <c r="B218" t="s">
        <v>8</v>
      </c>
      <c r="C218" t="s">
        <v>949</v>
      </c>
      <c r="D218" t="s">
        <v>949</v>
      </c>
      <c r="E218" s="63" t="s">
        <v>949</v>
      </c>
      <c r="F218" s="63" t="s">
        <v>8</v>
      </c>
      <c r="G218">
        <v>1</v>
      </c>
      <c r="H218">
        <v>1</v>
      </c>
      <c r="I218">
        <v>1</v>
      </c>
      <c r="J218">
        <v>3</v>
      </c>
      <c r="K218" t="s">
        <v>103</v>
      </c>
      <c r="L218">
        <v>3</v>
      </c>
      <c r="M218" t="s">
        <v>703</v>
      </c>
      <c r="N218">
        <v>44</v>
      </c>
      <c r="O218">
        <v>44</v>
      </c>
      <c r="P218">
        <v>44</v>
      </c>
      <c r="Q218">
        <v>1</v>
      </c>
      <c r="R218">
        <v>7.8641644325290402E-2</v>
      </c>
      <c r="S218">
        <v>3162.8571428571427</v>
      </c>
      <c r="T218">
        <v>44280</v>
      </c>
      <c r="U218">
        <v>3482.2520107238611</v>
      </c>
      <c r="V218">
        <v>22041.072386058979</v>
      </c>
      <c r="W218">
        <v>44280</v>
      </c>
      <c r="X218">
        <v>3162.8571428571427</v>
      </c>
    </row>
    <row r="219" spans="1:24" x14ac:dyDescent="0.25">
      <c r="A219" t="s">
        <v>56</v>
      </c>
      <c r="B219" t="s">
        <v>8</v>
      </c>
      <c r="C219" t="s">
        <v>949</v>
      </c>
      <c r="D219" t="s">
        <v>949</v>
      </c>
      <c r="E219" s="63" t="s">
        <v>949</v>
      </c>
      <c r="F219" s="63" t="s">
        <v>8</v>
      </c>
      <c r="G219">
        <v>1</v>
      </c>
      <c r="H219">
        <v>1</v>
      </c>
      <c r="I219">
        <v>1</v>
      </c>
      <c r="J219">
        <v>4</v>
      </c>
      <c r="K219" t="s">
        <v>101</v>
      </c>
      <c r="L219">
        <v>4</v>
      </c>
      <c r="M219" t="s">
        <v>705</v>
      </c>
      <c r="N219">
        <v>33.5</v>
      </c>
      <c r="O219">
        <v>33.5</v>
      </c>
      <c r="P219">
        <v>33.5</v>
      </c>
      <c r="Q219">
        <v>1</v>
      </c>
      <c r="R219">
        <v>5.9874888293118898E-2</v>
      </c>
      <c r="S219">
        <v>3162.8571428571427</v>
      </c>
      <c r="T219">
        <v>44280</v>
      </c>
      <c r="U219">
        <v>2651.2600536193031</v>
      </c>
      <c r="V219">
        <v>22041.072386058979</v>
      </c>
      <c r="W219">
        <v>44280</v>
      </c>
      <c r="X219">
        <v>3162.8571428571427</v>
      </c>
    </row>
    <row r="220" spans="1:24" x14ac:dyDescent="0.25">
      <c r="A220" t="s">
        <v>56</v>
      </c>
      <c r="B220" t="s">
        <v>8</v>
      </c>
      <c r="C220" t="s">
        <v>949</v>
      </c>
      <c r="D220" t="s">
        <v>949</v>
      </c>
      <c r="E220" s="63" t="s">
        <v>949</v>
      </c>
      <c r="F220" s="63" t="s">
        <v>8</v>
      </c>
      <c r="G220">
        <v>1</v>
      </c>
      <c r="H220">
        <v>1</v>
      </c>
      <c r="I220">
        <v>1</v>
      </c>
      <c r="J220">
        <v>5</v>
      </c>
      <c r="K220" t="s">
        <v>105</v>
      </c>
      <c r="L220">
        <v>5</v>
      </c>
      <c r="M220" t="s">
        <v>707</v>
      </c>
      <c r="N220">
        <v>59</v>
      </c>
      <c r="O220">
        <v>59</v>
      </c>
      <c r="P220">
        <v>59</v>
      </c>
      <c r="Q220">
        <v>1</v>
      </c>
      <c r="R220">
        <v>0.105451295799821</v>
      </c>
      <c r="S220">
        <v>3162.8571428571427</v>
      </c>
      <c r="T220">
        <v>44280</v>
      </c>
      <c r="U220">
        <v>4669.3833780160858</v>
      </c>
      <c r="V220">
        <v>22041.072386058979</v>
      </c>
      <c r="W220">
        <v>44280</v>
      </c>
      <c r="X220">
        <v>3162.8571428571427</v>
      </c>
    </row>
    <row r="221" spans="1:24" x14ac:dyDescent="0.25">
      <c r="A221" t="s">
        <v>56</v>
      </c>
      <c r="B221" t="s">
        <v>8</v>
      </c>
      <c r="C221" t="s">
        <v>949</v>
      </c>
      <c r="D221" t="s">
        <v>949</v>
      </c>
      <c r="E221" s="63" t="s">
        <v>949</v>
      </c>
      <c r="F221" s="63" t="s">
        <v>8</v>
      </c>
      <c r="G221">
        <v>1</v>
      </c>
      <c r="H221">
        <v>1</v>
      </c>
      <c r="I221">
        <v>1</v>
      </c>
      <c r="J221">
        <v>6</v>
      </c>
      <c r="K221" t="s">
        <v>113</v>
      </c>
      <c r="L221">
        <v>6</v>
      </c>
      <c r="M221" t="s">
        <v>709</v>
      </c>
      <c r="N221">
        <v>35.5</v>
      </c>
      <c r="O221">
        <v>35.5</v>
      </c>
      <c r="P221">
        <v>35.5</v>
      </c>
      <c r="Q221">
        <v>1</v>
      </c>
      <c r="R221">
        <v>6.3449508489723E-2</v>
      </c>
      <c r="S221">
        <v>3162.8571428571427</v>
      </c>
      <c r="T221">
        <v>44280</v>
      </c>
      <c r="U221">
        <v>2809.5442359249332</v>
      </c>
      <c r="V221">
        <v>22041.072386058979</v>
      </c>
      <c r="W221">
        <v>44280</v>
      </c>
      <c r="X221">
        <v>3162.8571428571427</v>
      </c>
    </row>
    <row r="222" spans="1:24" x14ac:dyDescent="0.25">
      <c r="A222" t="s">
        <v>56</v>
      </c>
      <c r="B222" t="s">
        <v>8</v>
      </c>
      <c r="C222" t="s">
        <v>949</v>
      </c>
      <c r="D222" t="s">
        <v>949</v>
      </c>
      <c r="E222" s="63" t="s">
        <v>949</v>
      </c>
      <c r="F222" s="63" t="s">
        <v>8</v>
      </c>
      <c r="G222">
        <v>1</v>
      </c>
      <c r="H222">
        <v>1</v>
      </c>
      <c r="I222">
        <v>1</v>
      </c>
      <c r="J222">
        <v>7</v>
      </c>
      <c r="K222" t="s">
        <v>114</v>
      </c>
      <c r="L222">
        <v>7</v>
      </c>
      <c r="M222" t="s">
        <v>711</v>
      </c>
      <c r="N222">
        <v>35.5</v>
      </c>
      <c r="O222">
        <v>35.5</v>
      </c>
      <c r="P222">
        <v>35.5</v>
      </c>
      <c r="Q222">
        <v>1</v>
      </c>
      <c r="R222">
        <v>6.3449508489723E-2</v>
      </c>
      <c r="S222">
        <v>3162.8571428571427</v>
      </c>
      <c r="T222">
        <v>44280</v>
      </c>
      <c r="U222">
        <v>2809.5442359249332</v>
      </c>
      <c r="V222">
        <v>22041.072386058979</v>
      </c>
      <c r="W222">
        <v>44280</v>
      </c>
      <c r="X222">
        <v>3162.8571428571427</v>
      </c>
    </row>
    <row r="223" spans="1:24" x14ac:dyDescent="0.25">
      <c r="A223" t="s">
        <v>56</v>
      </c>
      <c r="B223" t="s">
        <v>8</v>
      </c>
      <c r="C223" t="s">
        <v>949</v>
      </c>
      <c r="D223" t="s">
        <v>949</v>
      </c>
      <c r="E223" s="63" t="s">
        <v>949</v>
      </c>
      <c r="F223" s="63" t="s">
        <v>8</v>
      </c>
      <c r="G223">
        <v>1</v>
      </c>
      <c r="H223">
        <v>2</v>
      </c>
      <c r="I223">
        <v>2</v>
      </c>
      <c r="J223">
        <v>1</v>
      </c>
      <c r="K223" t="s">
        <v>99</v>
      </c>
      <c r="L223">
        <v>8</v>
      </c>
      <c r="M223" t="s">
        <v>713</v>
      </c>
      <c r="N223">
        <v>33.5</v>
      </c>
      <c r="O223">
        <v>33.5</v>
      </c>
      <c r="P223">
        <v>33.5</v>
      </c>
      <c r="Q223">
        <v>1</v>
      </c>
      <c r="R223">
        <v>5.9874888293118898E-2</v>
      </c>
      <c r="S223">
        <v>3162.8571428571427</v>
      </c>
      <c r="T223">
        <v>44280</v>
      </c>
      <c r="U223">
        <v>2651.2600536193031</v>
      </c>
      <c r="V223">
        <v>22238.927613941014</v>
      </c>
      <c r="W223">
        <v>44280</v>
      </c>
      <c r="X223">
        <v>3162.8571428571427</v>
      </c>
    </row>
    <row r="224" spans="1:24" x14ac:dyDescent="0.25">
      <c r="A224" t="s">
        <v>56</v>
      </c>
      <c r="B224" t="s">
        <v>8</v>
      </c>
      <c r="C224" t="s">
        <v>949</v>
      </c>
      <c r="D224" t="s">
        <v>949</v>
      </c>
      <c r="E224" s="63" t="s">
        <v>949</v>
      </c>
      <c r="F224" s="63" t="s">
        <v>8</v>
      </c>
      <c r="G224">
        <v>1</v>
      </c>
      <c r="H224">
        <v>2</v>
      </c>
      <c r="I224">
        <v>2</v>
      </c>
      <c r="J224">
        <v>2</v>
      </c>
      <c r="K224" t="s">
        <v>102</v>
      </c>
      <c r="L224">
        <v>9</v>
      </c>
      <c r="M224" t="s">
        <v>715</v>
      </c>
      <c r="N224">
        <v>35.5</v>
      </c>
      <c r="O224">
        <v>35.5</v>
      </c>
      <c r="P224">
        <v>35.5</v>
      </c>
      <c r="Q224">
        <v>1</v>
      </c>
      <c r="R224">
        <v>6.3449508489723E-2</v>
      </c>
      <c r="S224">
        <v>3162.8571428571427</v>
      </c>
      <c r="T224">
        <v>44280</v>
      </c>
      <c r="U224">
        <v>2809.5442359249332</v>
      </c>
      <c r="V224">
        <v>22238.927613941014</v>
      </c>
      <c r="W224">
        <v>44280</v>
      </c>
      <c r="X224">
        <v>3162.8571428571427</v>
      </c>
    </row>
    <row r="225" spans="1:24" x14ac:dyDescent="0.25">
      <c r="A225" t="s">
        <v>56</v>
      </c>
      <c r="B225" t="s">
        <v>8</v>
      </c>
      <c r="C225" t="s">
        <v>949</v>
      </c>
      <c r="D225" t="s">
        <v>949</v>
      </c>
      <c r="E225" s="63" t="s">
        <v>949</v>
      </c>
      <c r="F225" s="63" t="s">
        <v>8</v>
      </c>
      <c r="G225">
        <v>1</v>
      </c>
      <c r="H225">
        <v>2</v>
      </c>
      <c r="I225">
        <v>2</v>
      </c>
      <c r="J225">
        <v>3</v>
      </c>
      <c r="K225" t="s">
        <v>103</v>
      </c>
      <c r="L225">
        <v>10</v>
      </c>
      <c r="M225" t="s">
        <v>717</v>
      </c>
      <c r="N225">
        <v>42</v>
      </c>
      <c r="O225">
        <v>42</v>
      </c>
      <c r="P225">
        <v>42</v>
      </c>
      <c r="Q225">
        <v>1</v>
      </c>
      <c r="R225">
        <v>7.5067024128686294E-2</v>
      </c>
      <c r="S225">
        <v>3162.8571428571427</v>
      </c>
      <c r="T225">
        <v>44280</v>
      </c>
      <c r="U225">
        <v>3323.9678284182305</v>
      </c>
      <c r="V225">
        <v>22238.927613941014</v>
      </c>
      <c r="W225">
        <v>44280</v>
      </c>
      <c r="X225">
        <v>3162.8571428571427</v>
      </c>
    </row>
    <row r="226" spans="1:24" x14ac:dyDescent="0.25">
      <c r="A226" t="s">
        <v>56</v>
      </c>
      <c r="B226" t="s">
        <v>8</v>
      </c>
      <c r="C226" t="s">
        <v>949</v>
      </c>
      <c r="D226" t="s">
        <v>949</v>
      </c>
      <c r="E226" s="63" t="s">
        <v>949</v>
      </c>
      <c r="F226" s="63" t="s">
        <v>8</v>
      </c>
      <c r="G226">
        <v>1</v>
      </c>
      <c r="H226">
        <v>2</v>
      </c>
      <c r="I226">
        <v>2</v>
      </c>
      <c r="J226">
        <v>4</v>
      </c>
      <c r="K226" t="s">
        <v>101</v>
      </c>
      <c r="L226">
        <v>11</v>
      </c>
      <c r="M226" t="s">
        <v>719</v>
      </c>
      <c r="N226">
        <v>42</v>
      </c>
      <c r="O226">
        <v>42</v>
      </c>
      <c r="P226">
        <v>42</v>
      </c>
      <c r="Q226">
        <v>1</v>
      </c>
      <c r="R226">
        <v>7.5067024128686294E-2</v>
      </c>
      <c r="S226">
        <v>3162.8571428571427</v>
      </c>
      <c r="T226">
        <v>44280</v>
      </c>
      <c r="U226">
        <v>3323.9678284182305</v>
      </c>
      <c r="V226">
        <v>22238.927613941014</v>
      </c>
      <c r="W226">
        <v>44280</v>
      </c>
      <c r="X226">
        <v>3162.8571428571427</v>
      </c>
    </row>
    <row r="227" spans="1:24" x14ac:dyDescent="0.25">
      <c r="A227" t="s">
        <v>56</v>
      </c>
      <c r="B227" t="s">
        <v>8</v>
      </c>
      <c r="C227" t="s">
        <v>949</v>
      </c>
      <c r="D227" t="s">
        <v>949</v>
      </c>
      <c r="E227" s="63" t="s">
        <v>949</v>
      </c>
      <c r="F227" s="63" t="s">
        <v>8</v>
      </c>
      <c r="G227">
        <v>1</v>
      </c>
      <c r="H227">
        <v>2</v>
      </c>
      <c r="I227">
        <v>2</v>
      </c>
      <c r="J227">
        <v>5</v>
      </c>
      <c r="K227" t="s">
        <v>105</v>
      </c>
      <c r="L227">
        <v>12</v>
      </c>
      <c r="M227" t="s">
        <v>721</v>
      </c>
      <c r="N227">
        <v>59</v>
      </c>
      <c r="O227">
        <v>59</v>
      </c>
      <c r="P227">
        <v>59</v>
      </c>
      <c r="Q227">
        <v>1</v>
      </c>
      <c r="R227">
        <v>0.105451295799821</v>
      </c>
      <c r="S227">
        <v>3162.8571428571427</v>
      </c>
      <c r="T227">
        <v>44280</v>
      </c>
      <c r="U227">
        <v>4669.3833780160858</v>
      </c>
      <c r="V227">
        <v>22238.927613941014</v>
      </c>
      <c r="W227">
        <v>44280</v>
      </c>
      <c r="X227">
        <v>3162.8571428571427</v>
      </c>
    </row>
    <row r="228" spans="1:24" x14ac:dyDescent="0.25">
      <c r="A228" t="s">
        <v>56</v>
      </c>
      <c r="B228" t="s">
        <v>8</v>
      </c>
      <c r="C228" t="s">
        <v>949</v>
      </c>
      <c r="D228" t="s">
        <v>949</v>
      </c>
      <c r="E228" s="63" t="s">
        <v>949</v>
      </c>
      <c r="F228" s="63" t="s">
        <v>8</v>
      </c>
      <c r="G228">
        <v>1</v>
      </c>
      <c r="H228">
        <v>2</v>
      </c>
      <c r="I228">
        <v>2</v>
      </c>
      <c r="J228">
        <v>6</v>
      </c>
      <c r="K228" t="s">
        <v>113</v>
      </c>
      <c r="L228">
        <v>13</v>
      </c>
      <c r="M228" t="s">
        <v>723</v>
      </c>
      <c r="N228">
        <v>33.5</v>
      </c>
      <c r="O228">
        <v>33.5</v>
      </c>
      <c r="P228">
        <v>33.5</v>
      </c>
      <c r="Q228">
        <v>1</v>
      </c>
      <c r="R228">
        <v>5.9874888293118898E-2</v>
      </c>
      <c r="S228">
        <v>3162.8571428571427</v>
      </c>
      <c r="T228">
        <v>44280</v>
      </c>
      <c r="U228">
        <v>2651.2600536193031</v>
      </c>
      <c r="V228">
        <v>22238.927613941014</v>
      </c>
      <c r="W228">
        <v>44280</v>
      </c>
      <c r="X228">
        <v>3162.8571428571427</v>
      </c>
    </row>
    <row r="229" spans="1:24" x14ac:dyDescent="0.25">
      <c r="A229" t="s">
        <v>56</v>
      </c>
      <c r="B229" t="s">
        <v>8</v>
      </c>
      <c r="C229" t="s">
        <v>949</v>
      </c>
      <c r="D229" t="s">
        <v>949</v>
      </c>
      <c r="E229" s="63" t="s">
        <v>949</v>
      </c>
      <c r="F229" s="63" t="s">
        <v>8</v>
      </c>
      <c r="G229">
        <v>1</v>
      </c>
      <c r="H229">
        <v>2</v>
      </c>
      <c r="I229">
        <v>2</v>
      </c>
      <c r="J229">
        <v>7</v>
      </c>
      <c r="K229" t="s">
        <v>114</v>
      </c>
      <c r="L229">
        <v>14</v>
      </c>
      <c r="M229" t="s">
        <v>725</v>
      </c>
      <c r="N229">
        <v>35.5</v>
      </c>
      <c r="O229">
        <v>35.5</v>
      </c>
      <c r="P229">
        <v>35.5</v>
      </c>
      <c r="Q229">
        <v>1</v>
      </c>
      <c r="R229">
        <v>6.3449508489723E-2</v>
      </c>
      <c r="S229">
        <v>3162.8571428571427</v>
      </c>
      <c r="T229">
        <v>44280</v>
      </c>
      <c r="U229">
        <v>2809.5442359249332</v>
      </c>
      <c r="V229">
        <v>22238.927613941014</v>
      </c>
      <c r="W229">
        <v>44280</v>
      </c>
      <c r="X229">
        <v>3162.8571428571427</v>
      </c>
    </row>
    <row r="230" spans="1:24" x14ac:dyDescent="0.25">
      <c r="A230" t="s">
        <v>56</v>
      </c>
      <c r="B230" t="s">
        <v>527</v>
      </c>
      <c r="C230" t="s">
        <v>950</v>
      </c>
      <c r="D230" t="s">
        <v>950</v>
      </c>
      <c r="E230" s="63" t="s">
        <v>950</v>
      </c>
      <c r="F230" s="63" t="s">
        <v>671</v>
      </c>
      <c r="G230">
        <v>0.75</v>
      </c>
      <c r="H230">
        <v>1</v>
      </c>
      <c r="I230">
        <v>1</v>
      </c>
      <c r="J230">
        <v>1</v>
      </c>
      <c r="K230" t="s">
        <v>99</v>
      </c>
      <c r="L230">
        <v>1</v>
      </c>
      <c r="M230" t="s">
        <v>699</v>
      </c>
      <c r="N230">
        <v>8</v>
      </c>
      <c r="O230">
        <v>6</v>
      </c>
      <c r="P230">
        <v>238.07499999999999</v>
      </c>
      <c r="Q230">
        <v>2.52021421820855E-2</v>
      </c>
      <c r="R230">
        <v>7.3570766378244806E-2</v>
      </c>
      <c r="S230">
        <v>12441.428571428571</v>
      </c>
      <c r="T230">
        <v>174180</v>
      </c>
      <c r="U230">
        <v>322.95426452410402</v>
      </c>
      <c r="V230">
        <v>1614.7713226205199</v>
      </c>
      <c r="W230">
        <v>3269.9119283065529</v>
      </c>
      <c r="X230">
        <v>233.56513773618235</v>
      </c>
    </row>
    <row r="231" spans="1:24" x14ac:dyDescent="0.25">
      <c r="A231" t="s">
        <v>56</v>
      </c>
      <c r="B231" t="s">
        <v>527</v>
      </c>
      <c r="C231" t="s">
        <v>950</v>
      </c>
      <c r="D231" t="s">
        <v>950</v>
      </c>
      <c r="E231" s="63" t="s">
        <v>950</v>
      </c>
      <c r="F231" s="63" t="s">
        <v>671</v>
      </c>
      <c r="G231">
        <v>0.75</v>
      </c>
      <c r="H231">
        <v>1</v>
      </c>
      <c r="I231">
        <v>1</v>
      </c>
      <c r="J231">
        <v>2</v>
      </c>
      <c r="K231" t="s">
        <v>102</v>
      </c>
      <c r="L231">
        <v>2</v>
      </c>
      <c r="M231" t="s">
        <v>701</v>
      </c>
      <c r="N231">
        <v>8</v>
      </c>
      <c r="O231">
        <v>6</v>
      </c>
      <c r="P231">
        <v>250.07499999999999</v>
      </c>
      <c r="Q231">
        <v>2.3992802159352199E-2</v>
      </c>
      <c r="R231">
        <v>7.7279048207663806E-2</v>
      </c>
      <c r="S231">
        <v>12441.428571428571</v>
      </c>
      <c r="T231">
        <v>174180</v>
      </c>
      <c r="U231">
        <v>322.95426452410391</v>
      </c>
      <c r="V231">
        <v>1614.7713226205199</v>
      </c>
      <c r="W231">
        <v>3269.9119283065529</v>
      </c>
      <c r="X231">
        <v>233.56513773618235</v>
      </c>
    </row>
    <row r="232" spans="1:24" x14ac:dyDescent="0.25">
      <c r="A232" t="s">
        <v>56</v>
      </c>
      <c r="B232" t="s">
        <v>527</v>
      </c>
      <c r="C232" t="s">
        <v>950</v>
      </c>
      <c r="D232" t="s">
        <v>950</v>
      </c>
      <c r="E232" s="63" t="s">
        <v>950</v>
      </c>
      <c r="F232" s="63" t="s">
        <v>671</v>
      </c>
      <c r="G232">
        <v>0.75</v>
      </c>
      <c r="H232">
        <v>1</v>
      </c>
      <c r="I232">
        <v>1</v>
      </c>
      <c r="J232">
        <v>3</v>
      </c>
      <c r="K232" t="s">
        <v>103</v>
      </c>
      <c r="L232">
        <v>3</v>
      </c>
      <c r="M232" t="s">
        <v>703</v>
      </c>
      <c r="N232">
        <v>8</v>
      </c>
      <c r="O232">
        <v>6</v>
      </c>
      <c r="P232">
        <v>251.67499999999998</v>
      </c>
      <c r="Q232">
        <v>2.3840270189728799E-2</v>
      </c>
      <c r="R232">
        <v>7.7773485784919702E-2</v>
      </c>
      <c r="S232">
        <v>12441.428571428571</v>
      </c>
      <c r="T232">
        <v>174180</v>
      </c>
      <c r="U232">
        <v>322.95426452410402</v>
      </c>
      <c r="V232">
        <v>1614.7713226205199</v>
      </c>
      <c r="W232">
        <v>3269.9119283065529</v>
      </c>
      <c r="X232">
        <v>233.56513773618235</v>
      </c>
    </row>
    <row r="233" spans="1:24" x14ac:dyDescent="0.25">
      <c r="A233" t="s">
        <v>56</v>
      </c>
      <c r="B233" t="s">
        <v>527</v>
      </c>
      <c r="C233" t="s">
        <v>950</v>
      </c>
      <c r="D233" t="s">
        <v>950</v>
      </c>
      <c r="E233" s="63" t="s">
        <v>950</v>
      </c>
      <c r="F233" s="63" t="s">
        <v>671</v>
      </c>
      <c r="G233">
        <v>0.75</v>
      </c>
      <c r="H233">
        <v>1</v>
      </c>
      <c r="I233">
        <v>1</v>
      </c>
      <c r="J233">
        <v>4</v>
      </c>
      <c r="K233" t="s">
        <v>101</v>
      </c>
      <c r="L233">
        <v>4</v>
      </c>
      <c r="M233" t="s">
        <v>705</v>
      </c>
      <c r="N233">
        <v>8</v>
      </c>
      <c r="O233">
        <v>6</v>
      </c>
      <c r="P233">
        <v>262.57499999999999</v>
      </c>
      <c r="Q233">
        <v>2.28506141102542E-2</v>
      </c>
      <c r="R233">
        <v>8.1141841779975299E-2</v>
      </c>
      <c r="S233">
        <v>12441.428571428571</v>
      </c>
      <c r="T233">
        <v>174180</v>
      </c>
      <c r="U233">
        <v>322.95426452410396</v>
      </c>
      <c r="V233">
        <v>1614.7713226205199</v>
      </c>
      <c r="W233">
        <v>3269.9119283065529</v>
      </c>
      <c r="X233">
        <v>233.56513773618235</v>
      </c>
    </row>
    <row r="234" spans="1:24" x14ac:dyDescent="0.25">
      <c r="A234" t="s">
        <v>56</v>
      </c>
      <c r="B234" t="s">
        <v>527</v>
      </c>
      <c r="C234" t="s">
        <v>950</v>
      </c>
      <c r="D234" t="s">
        <v>950</v>
      </c>
      <c r="E234" s="63" t="s">
        <v>950</v>
      </c>
      <c r="F234" s="63" t="s">
        <v>671</v>
      </c>
      <c r="G234">
        <v>0.75</v>
      </c>
      <c r="H234">
        <v>1</v>
      </c>
      <c r="I234">
        <v>1</v>
      </c>
      <c r="J234">
        <v>5</v>
      </c>
      <c r="K234" t="s">
        <v>105</v>
      </c>
      <c r="L234">
        <v>5</v>
      </c>
      <c r="M234" t="s">
        <v>707</v>
      </c>
      <c r="N234">
        <v>8</v>
      </c>
      <c r="O234">
        <v>6</v>
      </c>
      <c r="P234">
        <v>232.17500000000001</v>
      </c>
      <c r="Q234">
        <v>2.5842575643372501E-2</v>
      </c>
      <c r="R234">
        <v>7.1747527812113798E-2</v>
      </c>
      <c r="S234">
        <v>12441.428571428571</v>
      </c>
      <c r="T234">
        <v>174180</v>
      </c>
      <c r="U234">
        <v>322.95426452410402</v>
      </c>
      <c r="V234">
        <v>1614.7713226205199</v>
      </c>
      <c r="W234">
        <v>3269.9119283065529</v>
      </c>
      <c r="X234">
        <v>233.56513773618235</v>
      </c>
    </row>
    <row r="235" spans="1:24" x14ac:dyDescent="0.25">
      <c r="A235" t="s">
        <v>56</v>
      </c>
      <c r="B235" t="s">
        <v>527</v>
      </c>
      <c r="C235" t="s">
        <v>950</v>
      </c>
      <c r="D235" t="s">
        <v>950</v>
      </c>
      <c r="E235" s="63" t="s">
        <v>950</v>
      </c>
      <c r="F235" s="63" t="s">
        <v>671</v>
      </c>
      <c r="G235">
        <v>0.75</v>
      </c>
      <c r="H235">
        <v>2</v>
      </c>
      <c r="I235">
        <v>2</v>
      </c>
      <c r="J235">
        <v>1</v>
      </c>
      <c r="K235" t="s">
        <v>99</v>
      </c>
      <c r="L235">
        <v>8</v>
      </c>
      <c r="M235" t="s">
        <v>713</v>
      </c>
      <c r="N235">
        <v>9</v>
      </c>
      <c r="O235">
        <v>6.75</v>
      </c>
      <c r="P235">
        <v>239.92499999999998</v>
      </c>
      <c r="Q235">
        <v>2.8133791809940599E-2</v>
      </c>
      <c r="R235">
        <v>7.4142459826946894E-2</v>
      </c>
      <c r="S235">
        <v>12441.428571428571</v>
      </c>
      <c r="T235">
        <v>174180</v>
      </c>
      <c r="U235">
        <v>363.32354758961696</v>
      </c>
      <c r="V235">
        <v>1655.140605686033</v>
      </c>
      <c r="W235">
        <v>3269.9119283065529</v>
      </c>
      <c r="X235">
        <v>233.56513773618235</v>
      </c>
    </row>
    <row r="236" spans="1:24" x14ac:dyDescent="0.25">
      <c r="A236" t="s">
        <v>56</v>
      </c>
      <c r="B236" t="s">
        <v>527</v>
      </c>
      <c r="C236" t="s">
        <v>950</v>
      </c>
      <c r="D236" t="s">
        <v>950</v>
      </c>
      <c r="E236" s="63" t="s">
        <v>950</v>
      </c>
      <c r="F236" s="63" t="s">
        <v>671</v>
      </c>
      <c r="G236">
        <v>0.75</v>
      </c>
      <c r="H236">
        <v>2</v>
      </c>
      <c r="I236">
        <v>2</v>
      </c>
      <c r="J236">
        <v>2</v>
      </c>
      <c r="K236" t="s">
        <v>102</v>
      </c>
      <c r="L236">
        <v>9</v>
      </c>
      <c r="M236" t="s">
        <v>715</v>
      </c>
      <c r="N236">
        <v>8</v>
      </c>
      <c r="O236">
        <v>6</v>
      </c>
      <c r="P236">
        <v>250.17499999999998</v>
      </c>
      <c r="Q236">
        <v>2.39832117517738E-2</v>
      </c>
      <c r="R236">
        <v>7.7309950556242304E-2</v>
      </c>
      <c r="S236">
        <v>12441.428571428571</v>
      </c>
      <c r="T236">
        <v>174180</v>
      </c>
      <c r="U236">
        <v>322.95426452410396</v>
      </c>
      <c r="V236">
        <v>1655.140605686033</v>
      </c>
      <c r="W236">
        <v>3269.9119283065529</v>
      </c>
      <c r="X236">
        <v>233.56513773618235</v>
      </c>
    </row>
    <row r="237" spans="1:24" x14ac:dyDescent="0.25">
      <c r="A237" t="s">
        <v>56</v>
      </c>
      <c r="B237" t="s">
        <v>527</v>
      </c>
      <c r="C237" t="s">
        <v>950</v>
      </c>
      <c r="D237" t="s">
        <v>950</v>
      </c>
      <c r="E237" s="63" t="s">
        <v>950</v>
      </c>
      <c r="F237" s="63" t="s">
        <v>671</v>
      </c>
      <c r="G237">
        <v>0.75</v>
      </c>
      <c r="H237">
        <v>2</v>
      </c>
      <c r="I237">
        <v>2</v>
      </c>
      <c r="J237">
        <v>3</v>
      </c>
      <c r="K237" t="s">
        <v>103</v>
      </c>
      <c r="L237">
        <v>10</v>
      </c>
      <c r="M237" t="s">
        <v>717</v>
      </c>
      <c r="N237">
        <v>8</v>
      </c>
      <c r="O237">
        <v>6</v>
      </c>
      <c r="P237">
        <v>251.67499999999998</v>
      </c>
      <c r="Q237">
        <v>2.3840270189728799E-2</v>
      </c>
      <c r="R237">
        <v>7.7773485784919702E-2</v>
      </c>
      <c r="S237">
        <v>12441.428571428571</v>
      </c>
      <c r="T237">
        <v>174180</v>
      </c>
      <c r="U237">
        <v>322.95426452410402</v>
      </c>
      <c r="V237">
        <v>1655.140605686033</v>
      </c>
      <c r="W237">
        <v>3269.9119283065529</v>
      </c>
      <c r="X237">
        <v>233.56513773618235</v>
      </c>
    </row>
    <row r="238" spans="1:24" x14ac:dyDescent="0.25">
      <c r="A238" t="s">
        <v>56</v>
      </c>
      <c r="B238" t="s">
        <v>527</v>
      </c>
      <c r="C238" t="s">
        <v>950</v>
      </c>
      <c r="D238" t="s">
        <v>950</v>
      </c>
      <c r="E238" s="63" t="s">
        <v>950</v>
      </c>
      <c r="F238" s="63" t="s">
        <v>671</v>
      </c>
      <c r="G238">
        <v>0.75</v>
      </c>
      <c r="H238">
        <v>2</v>
      </c>
      <c r="I238">
        <v>2</v>
      </c>
      <c r="J238">
        <v>4</v>
      </c>
      <c r="K238" t="s">
        <v>101</v>
      </c>
      <c r="L238">
        <v>11</v>
      </c>
      <c r="M238" t="s">
        <v>719</v>
      </c>
      <c r="N238">
        <v>8</v>
      </c>
      <c r="O238">
        <v>6</v>
      </c>
      <c r="P238">
        <v>254.07499999999999</v>
      </c>
      <c r="Q238">
        <v>2.3615074289087899E-2</v>
      </c>
      <c r="R238">
        <v>7.8515142150803505E-2</v>
      </c>
      <c r="S238">
        <v>12441.428571428571</v>
      </c>
      <c r="T238">
        <v>174180</v>
      </c>
      <c r="U238">
        <v>322.95426452410396</v>
      </c>
      <c r="V238">
        <v>1655.140605686033</v>
      </c>
      <c r="W238">
        <v>3269.9119283065529</v>
      </c>
      <c r="X238">
        <v>233.56513773618235</v>
      </c>
    </row>
    <row r="239" spans="1:24" x14ac:dyDescent="0.25">
      <c r="A239" t="s">
        <v>56</v>
      </c>
      <c r="B239" t="s">
        <v>527</v>
      </c>
      <c r="C239" t="s">
        <v>950</v>
      </c>
      <c r="D239" t="s">
        <v>950</v>
      </c>
      <c r="E239" s="63" t="s">
        <v>950</v>
      </c>
      <c r="F239" s="63" t="s">
        <v>671</v>
      </c>
      <c r="G239">
        <v>0.75</v>
      </c>
      <c r="H239">
        <v>2</v>
      </c>
      <c r="I239">
        <v>2</v>
      </c>
      <c r="J239">
        <v>5</v>
      </c>
      <c r="K239" t="s">
        <v>105</v>
      </c>
      <c r="L239">
        <v>12</v>
      </c>
      <c r="M239" t="s">
        <v>721</v>
      </c>
      <c r="N239">
        <v>8</v>
      </c>
      <c r="O239">
        <v>6</v>
      </c>
      <c r="P239">
        <v>232.17500000000001</v>
      </c>
      <c r="Q239">
        <v>2.5842575643372501E-2</v>
      </c>
      <c r="R239">
        <v>7.1747527812113798E-2</v>
      </c>
      <c r="S239">
        <v>12441.428571428571</v>
      </c>
      <c r="T239">
        <v>174180</v>
      </c>
      <c r="U239">
        <v>322.95426452410402</v>
      </c>
      <c r="V239">
        <v>1655.140605686033</v>
      </c>
      <c r="W239">
        <v>3269.9119283065529</v>
      </c>
      <c r="X239">
        <v>233.56513773618235</v>
      </c>
    </row>
    <row r="240" spans="1:24" x14ac:dyDescent="0.25">
      <c r="A240" t="s">
        <v>56</v>
      </c>
      <c r="B240" t="s">
        <v>527</v>
      </c>
      <c r="C240" t="s">
        <v>951</v>
      </c>
      <c r="D240" t="s">
        <v>951</v>
      </c>
      <c r="E240" s="63" t="s">
        <v>951</v>
      </c>
      <c r="F240" s="63" t="s">
        <v>671</v>
      </c>
      <c r="G240">
        <v>0.6</v>
      </c>
      <c r="H240">
        <v>1</v>
      </c>
      <c r="I240">
        <v>1</v>
      </c>
      <c r="J240">
        <v>1</v>
      </c>
      <c r="K240" t="s">
        <v>99</v>
      </c>
      <c r="L240">
        <v>1</v>
      </c>
      <c r="M240" t="s">
        <v>699</v>
      </c>
      <c r="N240">
        <v>25</v>
      </c>
      <c r="O240">
        <v>15</v>
      </c>
      <c r="P240">
        <v>238.07499999999999</v>
      </c>
      <c r="Q240">
        <v>6.3005355455213699E-2</v>
      </c>
      <c r="R240">
        <v>7.3570766378244806E-2</v>
      </c>
      <c r="S240">
        <v>12441.428571428571</v>
      </c>
      <c r="T240">
        <v>174180</v>
      </c>
      <c r="U240">
        <v>807.38566131026005</v>
      </c>
      <c r="V240">
        <v>5603.2564894932038</v>
      </c>
      <c r="W240">
        <v>11884.716934487027</v>
      </c>
      <c r="X240">
        <v>848.90835246335905</v>
      </c>
    </row>
    <row r="241" spans="1:24" x14ac:dyDescent="0.25">
      <c r="A241" t="s">
        <v>56</v>
      </c>
      <c r="B241" t="s">
        <v>527</v>
      </c>
      <c r="C241" t="s">
        <v>951</v>
      </c>
      <c r="D241" t="s">
        <v>951</v>
      </c>
      <c r="E241" s="63" t="s">
        <v>951</v>
      </c>
      <c r="F241" s="63" t="s">
        <v>671</v>
      </c>
      <c r="G241">
        <v>0.6</v>
      </c>
      <c r="H241">
        <v>1</v>
      </c>
      <c r="I241">
        <v>1</v>
      </c>
      <c r="J241">
        <v>2</v>
      </c>
      <c r="K241" t="s">
        <v>102</v>
      </c>
      <c r="L241">
        <v>2</v>
      </c>
      <c r="M241" t="s">
        <v>701</v>
      </c>
      <c r="N241">
        <v>45</v>
      </c>
      <c r="O241">
        <v>27</v>
      </c>
      <c r="P241">
        <v>250.07499999999999</v>
      </c>
      <c r="Q241">
        <v>0.10796760971708499</v>
      </c>
      <c r="R241">
        <v>7.7279048207663806E-2</v>
      </c>
      <c r="S241">
        <v>12441.428571428571</v>
      </c>
      <c r="T241">
        <v>174180</v>
      </c>
      <c r="U241">
        <v>1453.2941903584676</v>
      </c>
      <c r="V241">
        <v>5603.2564894932038</v>
      </c>
      <c r="W241">
        <v>11884.716934487027</v>
      </c>
      <c r="X241">
        <v>848.90835246335905</v>
      </c>
    </row>
    <row r="242" spans="1:24" x14ac:dyDescent="0.25">
      <c r="A242" t="s">
        <v>56</v>
      </c>
      <c r="B242" t="s">
        <v>527</v>
      </c>
      <c r="C242" t="s">
        <v>951</v>
      </c>
      <c r="D242" t="s">
        <v>951</v>
      </c>
      <c r="E242" s="63" t="s">
        <v>951</v>
      </c>
      <c r="F242" s="63" t="s">
        <v>671</v>
      </c>
      <c r="G242">
        <v>0.6</v>
      </c>
      <c r="H242">
        <v>1</v>
      </c>
      <c r="I242">
        <v>1</v>
      </c>
      <c r="J242">
        <v>3</v>
      </c>
      <c r="K242" t="s">
        <v>103</v>
      </c>
      <c r="L242">
        <v>3</v>
      </c>
      <c r="M242" t="s">
        <v>703</v>
      </c>
      <c r="N242">
        <v>33.5</v>
      </c>
      <c r="O242">
        <v>20.099999999999998</v>
      </c>
      <c r="P242">
        <v>251.67499999999998</v>
      </c>
      <c r="Q242">
        <v>7.9864905135591496E-2</v>
      </c>
      <c r="R242">
        <v>7.7773485784919702E-2</v>
      </c>
      <c r="S242">
        <v>12441.428571428571</v>
      </c>
      <c r="T242">
        <v>174180</v>
      </c>
      <c r="U242">
        <v>1081.8967861557483</v>
      </c>
      <c r="V242">
        <v>5603.2564894932038</v>
      </c>
      <c r="W242">
        <v>11884.716934487027</v>
      </c>
      <c r="X242">
        <v>848.90835246335905</v>
      </c>
    </row>
    <row r="243" spans="1:24" x14ac:dyDescent="0.25">
      <c r="A243" t="s">
        <v>56</v>
      </c>
      <c r="B243" t="s">
        <v>527</v>
      </c>
      <c r="C243" t="s">
        <v>951</v>
      </c>
      <c r="D243" t="s">
        <v>951</v>
      </c>
      <c r="E243" s="63" t="s">
        <v>951</v>
      </c>
      <c r="F243" s="63" t="s">
        <v>671</v>
      </c>
      <c r="G243">
        <v>0.6</v>
      </c>
      <c r="H243">
        <v>1</v>
      </c>
      <c r="I243">
        <v>1</v>
      </c>
      <c r="J243">
        <v>4</v>
      </c>
      <c r="K243" t="s">
        <v>101</v>
      </c>
      <c r="L243">
        <v>4</v>
      </c>
      <c r="M243" t="s">
        <v>705</v>
      </c>
      <c r="N243">
        <v>37.5</v>
      </c>
      <c r="O243">
        <v>22.5</v>
      </c>
      <c r="P243">
        <v>262.57499999999999</v>
      </c>
      <c r="Q243">
        <v>8.5689802913453295E-2</v>
      </c>
      <c r="R243">
        <v>8.1141841779975299E-2</v>
      </c>
      <c r="S243">
        <v>12441.428571428571</v>
      </c>
      <c r="T243">
        <v>174180</v>
      </c>
      <c r="U243">
        <v>1211.07849196539</v>
      </c>
      <c r="V243">
        <v>5603.2564894932038</v>
      </c>
      <c r="W243">
        <v>11884.716934487027</v>
      </c>
      <c r="X243">
        <v>848.90835246335905</v>
      </c>
    </row>
    <row r="244" spans="1:24" x14ac:dyDescent="0.25">
      <c r="A244" t="s">
        <v>56</v>
      </c>
      <c r="B244" t="s">
        <v>527</v>
      </c>
      <c r="C244" t="s">
        <v>951</v>
      </c>
      <c r="D244" t="s">
        <v>951</v>
      </c>
      <c r="E244" s="63" t="s">
        <v>951</v>
      </c>
      <c r="F244" s="63" t="s">
        <v>671</v>
      </c>
      <c r="G244">
        <v>0.6</v>
      </c>
      <c r="H244">
        <v>1</v>
      </c>
      <c r="I244">
        <v>1</v>
      </c>
      <c r="J244">
        <v>5</v>
      </c>
      <c r="K244" t="s">
        <v>105</v>
      </c>
      <c r="L244">
        <v>5</v>
      </c>
      <c r="M244" t="s">
        <v>707</v>
      </c>
      <c r="N244">
        <v>32.5</v>
      </c>
      <c r="O244">
        <v>19.5</v>
      </c>
      <c r="P244">
        <v>232.17500000000001</v>
      </c>
      <c r="Q244">
        <v>8.3988370840960502E-2</v>
      </c>
      <c r="R244">
        <v>7.1747527812113798E-2</v>
      </c>
      <c r="S244">
        <v>12441.428571428571</v>
      </c>
      <c r="T244">
        <v>174180</v>
      </c>
      <c r="U244">
        <v>1049.6013597033379</v>
      </c>
      <c r="V244">
        <v>5603.2564894932038</v>
      </c>
      <c r="W244">
        <v>11884.716934487027</v>
      </c>
      <c r="X244">
        <v>848.90835246335905</v>
      </c>
    </row>
    <row r="245" spans="1:24" x14ac:dyDescent="0.25">
      <c r="A245" t="s">
        <v>56</v>
      </c>
      <c r="B245" t="s">
        <v>527</v>
      </c>
      <c r="C245" t="s">
        <v>951</v>
      </c>
      <c r="D245" t="s">
        <v>951</v>
      </c>
      <c r="E245" s="63" t="s">
        <v>951</v>
      </c>
      <c r="F245" s="63" t="s">
        <v>671</v>
      </c>
      <c r="G245">
        <v>0.6</v>
      </c>
      <c r="H245">
        <v>2</v>
      </c>
      <c r="I245">
        <v>2</v>
      </c>
      <c r="J245">
        <v>1</v>
      </c>
      <c r="K245" t="s">
        <v>99</v>
      </c>
      <c r="L245">
        <v>8</v>
      </c>
      <c r="M245" t="s">
        <v>713</v>
      </c>
      <c r="N245">
        <v>41</v>
      </c>
      <c r="O245">
        <v>24.599999999999998</v>
      </c>
      <c r="P245">
        <v>239.92499999999998</v>
      </c>
      <c r="Q245">
        <v>0.102532041262895</v>
      </c>
      <c r="R245">
        <v>7.4142459826946894E-2</v>
      </c>
      <c r="S245">
        <v>12441.428571428571</v>
      </c>
      <c r="T245">
        <v>174180</v>
      </c>
      <c r="U245">
        <v>1324.1124845488262</v>
      </c>
      <c r="V245">
        <v>6281.4604449938215</v>
      </c>
      <c r="W245">
        <v>11884.716934487027</v>
      </c>
      <c r="X245">
        <v>848.90835246335905</v>
      </c>
    </row>
    <row r="246" spans="1:24" x14ac:dyDescent="0.25">
      <c r="A246" t="s">
        <v>56</v>
      </c>
      <c r="B246" t="s">
        <v>527</v>
      </c>
      <c r="C246" t="s">
        <v>951</v>
      </c>
      <c r="D246" t="s">
        <v>951</v>
      </c>
      <c r="E246" s="63" t="s">
        <v>951</v>
      </c>
      <c r="F246" s="63" t="s">
        <v>671</v>
      </c>
      <c r="G246">
        <v>0.6</v>
      </c>
      <c r="H246">
        <v>2</v>
      </c>
      <c r="I246">
        <v>2</v>
      </c>
      <c r="J246">
        <v>2</v>
      </c>
      <c r="K246" t="s">
        <v>102</v>
      </c>
      <c r="L246">
        <v>9</v>
      </c>
      <c r="M246" t="s">
        <v>715</v>
      </c>
      <c r="N246">
        <v>46</v>
      </c>
      <c r="O246">
        <v>27.599999999999998</v>
      </c>
      <c r="P246">
        <v>250.17499999999998</v>
      </c>
      <c r="Q246">
        <v>0.110322774058159</v>
      </c>
      <c r="R246">
        <v>7.7309950556242304E-2</v>
      </c>
      <c r="S246">
        <v>12441.428571428571</v>
      </c>
      <c r="T246">
        <v>174180</v>
      </c>
      <c r="U246">
        <v>1485.5896168108779</v>
      </c>
      <c r="V246">
        <v>6281.4604449938215</v>
      </c>
      <c r="W246">
        <v>11884.716934487027</v>
      </c>
      <c r="X246">
        <v>848.90835246335905</v>
      </c>
    </row>
    <row r="247" spans="1:24" x14ac:dyDescent="0.25">
      <c r="A247" t="s">
        <v>56</v>
      </c>
      <c r="B247" t="s">
        <v>527</v>
      </c>
      <c r="C247" t="s">
        <v>951</v>
      </c>
      <c r="D247" t="s">
        <v>951</v>
      </c>
      <c r="E247" s="63" t="s">
        <v>951</v>
      </c>
      <c r="F247" s="63" t="s">
        <v>671</v>
      </c>
      <c r="G247">
        <v>0.6</v>
      </c>
      <c r="H247">
        <v>2</v>
      </c>
      <c r="I247">
        <v>2</v>
      </c>
      <c r="J247">
        <v>3</v>
      </c>
      <c r="K247" t="s">
        <v>103</v>
      </c>
      <c r="L247">
        <v>10</v>
      </c>
      <c r="M247" t="s">
        <v>717</v>
      </c>
      <c r="N247">
        <v>33.5</v>
      </c>
      <c r="O247">
        <v>20.099999999999998</v>
      </c>
      <c r="P247">
        <v>251.67499999999998</v>
      </c>
      <c r="Q247">
        <v>7.9864905135591496E-2</v>
      </c>
      <c r="R247">
        <v>7.7773485784919702E-2</v>
      </c>
      <c r="S247">
        <v>12441.428571428571</v>
      </c>
      <c r="T247">
        <v>174180</v>
      </c>
      <c r="U247">
        <v>1081.8967861557483</v>
      </c>
      <c r="V247">
        <v>6281.4604449938215</v>
      </c>
      <c r="W247">
        <v>11884.716934487027</v>
      </c>
      <c r="X247">
        <v>848.90835246335905</v>
      </c>
    </row>
    <row r="248" spans="1:24" x14ac:dyDescent="0.25">
      <c r="A248" t="s">
        <v>56</v>
      </c>
      <c r="B248" t="s">
        <v>527</v>
      </c>
      <c r="C248" t="s">
        <v>951</v>
      </c>
      <c r="D248" t="s">
        <v>951</v>
      </c>
      <c r="E248" s="63" t="s">
        <v>951</v>
      </c>
      <c r="F248" s="63" t="s">
        <v>671</v>
      </c>
      <c r="G248">
        <v>0.6</v>
      </c>
      <c r="H248">
        <v>2</v>
      </c>
      <c r="I248">
        <v>2</v>
      </c>
      <c r="J248">
        <v>4</v>
      </c>
      <c r="K248" t="s">
        <v>101</v>
      </c>
      <c r="L248">
        <v>11</v>
      </c>
      <c r="M248" t="s">
        <v>719</v>
      </c>
      <c r="N248">
        <v>37.5</v>
      </c>
      <c r="O248">
        <v>22.5</v>
      </c>
      <c r="P248">
        <v>254.07499999999999</v>
      </c>
      <c r="Q248">
        <v>8.8556528584079502E-2</v>
      </c>
      <c r="R248">
        <v>7.8515142150803505E-2</v>
      </c>
      <c r="S248">
        <v>12441.428571428571</v>
      </c>
      <c r="T248">
        <v>174180</v>
      </c>
      <c r="U248">
        <v>1211.0784919653897</v>
      </c>
      <c r="V248">
        <v>6281.4604449938215</v>
      </c>
      <c r="W248">
        <v>11884.716934487027</v>
      </c>
      <c r="X248">
        <v>848.90835246335905</v>
      </c>
    </row>
    <row r="249" spans="1:24" x14ac:dyDescent="0.25">
      <c r="A249" t="s">
        <v>56</v>
      </c>
      <c r="B249" t="s">
        <v>527</v>
      </c>
      <c r="C249" t="s">
        <v>951</v>
      </c>
      <c r="D249" t="s">
        <v>951</v>
      </c>
      <c r="E249" s="63" t="s">
        <v>951</v>
      </c>
      <c r="F249" s="63" t="s">
        <v>671</v>
      </c>
      <c r="G249">
        <v>0.6</v>
      </c>
      <c r="H249">
        <v>2</v>
      </c>
      <c r="I249">
        <v>2</v>
      </c>
      <c r="J249">
        <v>5</v>
      </c>
      <c r="K249" t="s">
        <v>105</v>
      </c>
      <c r="L249">
        <v>12</v>
      </c>
      <c r="M249" t="s">
        <v>721</v>
      </c>
      <c r="N249">
        <v>32.5</v>
      </c>
      <c r="O249">
        <v>19.5</v>
      </c>
      <c r="P249">
        <v>232.17500000000001</v>
      </c>
      <c r="Q249">
        <v>8.3988370840960502E-2</v>
      </c>
      <c r="R249">
        <v>7.1747527812113798E-2</v>
      </c>
      <c r="S249">
        <v>12441.428571428571</v>
      </c>
      <c r="T249">
        <v>174180</v>
      </c>
      <c r="U249">
        <v>1049.6013597033379</v>
      </c>
      <c r="V249">
        <v>6281.4604449938215</v>
      </c>
      <c r="W249">
        <v>11884.716934487027</v>
      </c>
      <c r="X249">
        <v>848.90835246335905</v>
      </c>
    </row>
    <row r="250" spans="1:24" x14ac:dyDescent="0.25">
      <c r="A250" t="s">
        <v>56</v>
      </c>
      <c r="B250" t="s">
        <v>527</v>
      </c>
      <c r="C250" t="s">
        <v>951</v>
      </c>
      <c r="D250" t="s">
        <v>951</v>
      </c>
      <c r="E250" s="63" t="s">
        <v>951</v>
      </c>
      <c r="F250" s="63" t="s">
        <v>671</v>
      </c>
      <c r="G250">
        <v>0.6</v>
      </c>
      <c r="H250">
        <v>2</v>
      </c>
      <c r="I250">
        <v>2</v>
      </c>
      <c r="J250">
        <v>7</v>
      </c>
      <c r="K250" t="s">
        <v>114</v>
      </c>
      <c r="L250">
        <v>14</v>
      </c>
      <c r="M250" t="s">
        <v>725</v>
      </c>
      <c r="N250">
        <v>4</v>
      </c>
      <c r="O250">
        <v>2.4</v>
      </c>
      <c r="P250">
        <v>198.4</v>
      </c>
      <c r="Q250">
        <v>1.2096774193548401E-2</v>
      </c>
      <c r="R250">
        <v>6.1310259579728098E-2</v>
      </c>
      <c r="S250">
        <v>12441.428571428571</v>
      </c>
      <c r="T250">
        <v>174180</v>
      </c>
      <c r="U250">
        <v>129.18170580964158</v>
      </c>
      <c r="V250">
        <v>6281.4604449938215</v>
      </c>
      <c r="W250">
        <v>11884.716934487027</v>
      </c>
      <c r="X250">
        <v>848.90835246335905</v>
      </c>
    </row>
  </sheetData>
  <phoneticPr fontId="10" type="noConversion"/>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D6B68-6540-4D7B-A471-2E4C45988002}">
  <dimension ref="A1:AT444"/>
  <sheetViews>
    <sheetView topLeftCell="AO1" workbookViewId="0">
      <selection activeCell="AQ459" sqref="AQ459"/>
    </sheetView>
  </sheetViews>
  <sheetFormatPr defaultRowHeight="15" x14ac:dyDescent="0.25"/>
  <cols>
    <col min="1" max="1" width="9.5703125" bestFit="1" customWidth="1"/>
    <col min="2" max="3" width="40" bestFit="1" customWidth="1"/>
    <col min="4" max="4" width="14" bestFit="1" customWidth="1"/>
    <col min="5" max="5" width="17.85546875" bestFit="1" customWidth="1"/>
    <col min="6" max="6" width="15" bestFit="1" customWidth="1"/>
    <col min="7" max="7" width="11.5703125" bestFit="1" customWidth="1"/>
    <col min="8" max="8" width="16.85546875" bestFit="1" customWidth="1"/>
    <col min="9" max="9" width="25.7109375" bestFit="1" customWidth="1"/>
    <col min="10" max="10" width="22.85546875" bestFit="1" customWidth="1"/>
    <col min="11" max="22" width="13.5703125" hidden="1" customWidth="1"/>
    <col min="23" max="23" width="26.7109375" bestFit="1" customWidth="1"/>
    <col min="24" max="24" width="14.5703125" bestFit="1" customWidth="1"/>
    <col min="25" max="25" width="19" bestFit="1" customWidth="1"/>
    <col min="26" max="26" width="40" bestFit="1" customWidth="1"/>
    <col min="27" max="27" width="30.28515625" bestFit="1" customWidth="1"/>
    <col min="28" max="28" width="34.28515625" bestFit="1" customWidth="1"/>
    <col min="29" max="29" width="38.28515625" bestFit="1" customWidth="1"/>
    <col min="30" max="30" width="43.28515625" bestFit="1" customWidth="1"/>
    <col min="31" max="31" width="29.5703125" bestFit="1" customWidth="1"/>
    <col min="32" max="32" width="27.28515625" bestFit="1" customWidth="1"/>
    <col min="33" max="33" width="35.42578125" bestFit="1" customWidth="1"/>
    <col min="34" max="34" width="43.85546875" bestFit="1" customWidth="1"/>
    <col min="35" max="35" width="35.42578125" bestFit="1" customWidth="1"/>
    <col min="36" max="36" width="29.140625" bestFit="1" customWidth="1"/>
    <col min="37" max="37" width="24.5703125" bestFit="1" customWidth="1"/>
    <col min="38" max="38" width="25.140625" bestFit="1" customWidth="1"/>
    <col min="39" max="39" width="27.5703125" bestFit="1" customWidth="1"/>
    <col min="40" max="40" width="32.7109375" bestFit="1" customWidth="1"/>
    <col min="41" max="41" width="20.5703125" bestFit="1" customWidth="1"/>
    <col min="42" max="42" width="29.42578125" bestFit="1" customWidth="1"/>
    <col min="43" max="43" width="36.85546875" bestFit="1" customWidth="1"/>
    <col min="44" max="44" width="29.5703125" bestFit="1" customWidth="1"/>
    <col min="45" max="45" width="12" customWidth="1"/>
    <col min="46" max="47" width="17" bestFit="1" customWidth="1"/>
    <col min="48" max="48" width="36.85546875" bestFit="1" customWidth="1"/>
    <col min="49" max="49" width="29.5703125" bestFit="1" customWidth="1"/>
    <col min="50" max="50" width="12" customWidth="1"/>
    <col min="51" max="51" width="25.140625" bestFit="1" customWidth="1"/>
    <col min="52" max="52" width="20.5703125" bestFit="1" customWidth="1"/>
    <col min="53" max="53" width="29.42578125" bestFit="1" customWidth="1"/>
    <col min="54" max="54" width="29.5703125" bestFit="1" customWidth="1"/>
    <col min="55" max="55" width="12" bestFit="1" customWidth="1"/>
  </cols>
  <sheetData>
    <row r="1" spans="1:46" x14ac:dyDescent="0.25">
      <c r="A1" t="s">
        <v>522</v>
      </c>
      <c r="B1" t="s">
        <v>3</v>
      </c>
      <c r="C1" t="s">
        <v>675</v>
      </c>
      <c r="D1" t="s">
        <v>674</v>
      </c>
      <c r="E1" t="s">
        <v>523</v>
      </c>
      <c r="F1" t="s">
        <v>510</v>
      </c>
      <c r="G1" t="s">
        <v>75</v>
      </c>
      <c r="H1" t="s">
        <v>691</v>
      </c>
      <c r="I1" t="s">
        <v>727</v>
      </c>
      <c r="J1" t="s">
        <v>683</v>
      </c>
      <c r="K1" t="s">
        <v>538</v>
      </c>
      <c r="L1" t="s">
        <v>76</v>
      </c>
      <c r="M1" t="s">
        <v>692</v>
      </c>
      <c r="N1" t="s">
        <v>693</v>
      </c>
      <c r="O1" t="s">
        <v>29</v>
      </c>
      <c r="P1" t="s">
        <v>539</v>
      </c>
      <c r="Q1" t="s">
        <v>684</v>
      </c>
      <c r="R1" t="s">
        <v>685</v>
      </c>
      <c r="S1" t="s">
        <v>686</v>
      </c>
      <c r="T1" t="s">
        <v>687</v>
      </c>
      <c r="U1" t="s">
        <v>541</v>
      </c>
      <c r="V1" t="s">
        <v>688</v>
      </c>
      <c r="W1" t="s">
        <v>653</v>
      </c>
      <c r="X1" t="s">
        <v>630</v>
      </c>
      <c r="Y1" t="s">
        <v>728</v>
      </c>
      <c r="Z1" t="s">
        <v>629</v>
      </c>
      <c r="AA1" t="s">
        <v>654</v>
      </c>
      <c r="AB1" t="s">
        <v>655</v>
      </c>
      <c r="AC1" t="s">
        <v>656</v>
      </c>
      <c r="AD1" t="s">
        <v>821</v>
      </c>
      <c r="AE1" t="s">
        <v>647</v>
      </c>
      <c r="AF1" t="s">
        <v>657</v>
      </c>
      <c r="AG1" t="s">
        <v>658</v>
      </c>
      <c r="AH1" t="s">
        <v>822</v>
      </c>
      <c r="AI1" t="s">
        <v>823</v>
      </c>
      <c r="AJ1" t="s">
        <v>572</v>
      </c>
      <c r="AK1" t="s">
        <v>546</v>
      </c>
      <c r="AL1" t="s">
        <v>573</v>
      </c>
      <c r="AM1" t="s">
        <v>659</v>
      </c>
      <c r="AN1" t="s">
        <v>651</v>
      </c>
      <c r="AO1" t="s">
        <v>547</v>
      </c>
      <c r="AP1" t="s">
        <v>548</v>
      </c>
      <c r="AQ1" t="s">
        <v>660</v>
      </c>
      <c r="AR1" t="s">
        <v>549</v>
      </c>
      <c r="AS1" t="s">
        <v>550</v>
      </c>
      <c r="AT1" t="s">
        <v>540</v>
      </c>
    </row>
    <row r="2" spans="1:46" hidden="1" x14ac:dyDescent="0.25">
      <c r="A2" t="s">
        <v>54</v>
      </c>
      <c r="B2" t="s">
        <v>945</v>
      </c>
      <c r="C2" s="63" t="s">
        <v>945</v>
      </c>
      <c r="D2" s="63" t="s">
        <v>671</v>
      </c>
      <c r="E2" t="s">
        <v>527</v>
      </c>
      <c r="F2">
        <v>1</v>
      </c>
      <c r="G2">
        <v>1</v>
      </c>
      <c r="H2">
        <v>1</v>
      </c>
      <c r="I2">
        <v>2</v>
      </c>
      <c r="J2">
        <v>7</v>
      </c>
      <c r="K2">
        <v>1</v>
      </c>
      <c r="L2" t="s">
        <v>99</v>
      </c>
      <c r="M2">
        <v>1</v>
      </c>
      <c r="N2" t="s">
        <v>699</v>
      </c>
      <c r="O2" t="s">
        <v>4</v>
      </c>
      <c r="P2">
        <v>1</v>
      </c>
      <c r="Q2">
        <v>14</v>
      </c>
      <c r="R2">
        <v>0</v>
      </c>
      <c r="S2" t="s">
        <v>642</v>
      </c>
      <c r="T2" t="s">
        <v>689</v>
      </c>
      <c r="U2">
        <v>112.5</v>
      </c>
      <c r="V2">
        <v>14.80263157894737</v>
      </c>
      <c r="W2">
        <v>112.5</v>
      </c>
      <c r="X2" t="s">
        <v>33</v>
      </c>
      <c r="Y2" t="s">
        <v>729</v>
      </c>
      <c r="Z2" t="s">
        <v>945</v>
      </c>
      <c r="AA2">
        <v>256.5</v>
      </c>
      <c r="AB2">
        <v>256.5</v>
      </c>
      <c r="AC2">
        <v>368.25</v>
      </c>
      <c r="AD2">
        <v>4903.5999999999985</v>
      </c>
      <c r="AE2">
        <v>0.69653767820773904</v>
      </c>
      <c r="AF2">
        <v>0.43859649122806998</v>
      </c>
      <c r="AG2">
        <v>0.30549898167006101</v>
      </c>
      <c r="AH2">
        <v>2.2942328085488201E-2</v>
      </c>
      <c r="AI2">
        <v>7.5097887266498103E-2</v>
      </c>
      <c r="AJ2">
        <v>17740.070000000011</v>
      </c>
      <c r="AK2">
        <v>248360.98000000019</v>
      </c>
      <c r="AL2">
        <v>12991.392317888911</v>
      </c>
      <c r="AM2">
        <v>90851.110994983363</v>
      </c>
      <c r="AN2">
        <v>12877.432736153041</v>
      </c>
      <c r="AO2">
        <v>180284.05830614257</v>
      </c>
      <c r="AP2">
        <v>5697.9790867933816</v>
      </c>
      <c r="AQ2">
        <v>0</v>
      </c>
      <c r="AR2">
        <v>5697.9790867933816</v>
      </c>
      <c r="AS2">
        <v>12.495568172792504</v>
      </c>
      <c r="AT2" t="s">
        <v>729</v>
      </c>
    </row>
    <row r="3" spans="1:46" hidden="1" x14ac:dyDescent="0.25">
      <c r="A3" t="s">
        <v>54</v>
      </c>
      <c r="B3" t="s">
        <v>945</v>
      </c>
      <c r="C3" s="63" t="s">
        <v>945</v>
      </c>
      <c r="D3" s="63" t="s">
        <v>671</v>
      </c>
      <c r="E3" t="s">
        <v>527</v>
      </c>
      <c r="F3">
        <v>1</v>
      </c>
      <c r="G3">
        <v>1</v>
      </c>
      <c r="H3">
        <v>1</v>
      </c>
      <c r="I3">
        <v>2</v>
      </c>
      <c r="J3">
        <v>7</v>
      </c>
      <c r="K3">
        <v>1</v>
      </c>
      <c r="L3" t="s">
        <v>99</v>
      </c>
      <c r="M3">
        <v>1</v>
      </c>
      <c r="N3" t="s">
        <v>699</v>
      </c>
      <c r="O3" t="s">
        <v>5</v>
      </c>
      <c r="P3">
        <v>2</v>
      </c>
      <c r="Q3">
        <v>13</v>
      </c>
      <c r="R3">
        <v>0</v>
      </c>
      <c r="S3" t="s">
        <v>642</v>
      </c>
      <c r="T3" t="s">
        <v>689</v>
      </c>
      <c r="U3">
        <v>104</v>
      </c>
      <c r="V3">
        <v>13.684210526315789</v>
      </c>
      <c r="W3">
        <v>104</v>
      </c>
      <c r="X3" t="s">
        <v>34</v>
      </c>
      <c r="Y3" t="s">
        <v>730</v>
      </c>
      <c r="Z3" t="s">
        <v>945</v>
      </c>
      <c r="AA3">
        <v>256.5</v>
      </c>
      <c r="AB3">
        <v>256.5</v>
      </c>
      <c r="AC3">
        <v>368.25</v>
      </c>
      <c r="AD3">
        <v>4903.5999999999985</v>
      </c>
      <c r="AE3">
        <v>0.69653767820773904</v>
      </c>
      <c r="AF3">
        <v>0.40545808966861602</v>
      </c>
      <c r="AG3">
        <v>0.28241683638832299</v>
      </c>
      <c r="AH3">
        <v>2.1208907741251299E-2</v>
      </c>
      <c r="AI3">
        <v>7.5097887266498103E-2</v>
      </c>
      <c r="AJ3">
        <v>17740.070000000011</v>
      </c>
      <c r="AK3">
        <v>248360.98000000019</v>
      </c>
      <c r="AL3">
        <v>12991.392317888911</v>
      </c>
      <c r="AM3">
        <v>90851.110994983363</v>
      </c>
      <c r="AN3">
        <v>12877.432736153041</v>
      </c>
      <c r="AO3">
        <v>180284.05830614257</v>
      </c>
      <c r="AP3">
        <v>5267.4651113467708</v>
      </c>
      <c r="AQ3">
        <v>0</v>
      </c>
      <c r="AR3">
        <v>5267.4651113467708</v>
      </c>
      <c r="AS3">
        <v>11.551458577514849</v>
      </c>
      <c r="AT3" t="s">
        <v>730</v>
      </c>
    </row>
    <row r="4" spans="1:46" hidden="1" x14ac:dyDescent="0.25">
      <c r="A4" t="s">
        <v>54</v>
      </c>
      <c r="B4" t="s">
        <v>945</v>
      </c>
      <c r="C4" s="63" t="s">
        <v>945</v>
      </c>
      <c r="D4" s="63" t="s">
        <v>671</v>
      </c>
      <c r="E4" t="s">
        <v>527</v>
      </c>
      <c r="F4">
        <v>1</v>
      </c>
      <c r="G4">
        <v>1</v>
      </c>
      <c r="H4">
        <v>1</v>
      </c>
      <c r="I4">
        <v>2</v>
      </c>
      <c r="J4">
        <v>7</v>
      </c>
      <c r="K4">
        <v>1</v>
      </c>
      <c r="L4" t="s">
        <v>99</v>
      </c>
      <c r="M4">
        <v>1</v>
      </c>
      <c r="N4" t="s">
        <v>699</v>
      </c>
      <c r="O4" t="s">
        <v>31</v>
      </c>
      <c r="P4">
        <v>3</v>
      </c>
      <c r="Q4">
        <v>5</v>
      </c>
      <c r="R4">
        <v>0</v>
      </c>
      <c r="S4" t="s">
        <v>642</v>
      </c>
      <c r="T4" t="s">
        <v>689</v>
      </c>
      <c r="U4">
        <v>40</v>
      </c>
      <c r="V4">
        <v>5.2631578947368425</v>
      </c>
      <c r="W4">
        <v>40</v>
      </c>
      <c r="X4" t="s">
        <v>35</v>
      </c>
      <c r="Y4" t="s">
        <v>731</v>
      </c>
      <c r="Z4" t="s">
        <v>945</v>
      </c>
      <c r="AA4">
        <v>256.5</v>
      </c>
      <c r="AB4">
        <v>256.5</v>
      </c>
      <c r="AC4">
        <v>368.25</v>
      </c>
      <c r="AD4">
        <v>4903.5999999999985</v>
      </c>
      <c r="AE4">
        <v>0.69653767820773904</v>
      </c>
      <c r="AF4">
        <v>0.155945419103314</v>
      </c>
      <c r="AG4">
        <v>0.108621860149355</v>
      </c>
      <c r="AH4">
        <v>8.1572722081735896E-3</v>
      </c>
      <c r="AI4">
        <v>7.5097887266498103E-2</v>
      </c>
      <c r="AJ4">
        <v>17740.070000000011</v>
      </c>
      <c r="AK4">
        <v>248360.98000000019</v>
      </c>
      <c r="AL4">
        <v>12991.392317888911</v>
      </c>
      <c r="AM4">
        <v>90851.110994983363</v>
      </c>
      <c r="AN4">
        <v>12877.432736153041</v>
      </c>
      <c r="AO4">
        <v>180284.05830614257</v>
      </c>
      <c r="AP4">
        <v>2025.9481197487582</v>
      </c>
      <c r="AQ4">
        <v>2.2737367544323206E-13</v>
      </c>
      <c r="AR4">
        <v>2025.9481197487582</v>
      </c>
      <c r="AS4">
        <v>4.4428686836595572</v>
      </c>
      <c r="AT4" t="s">
        <v>731</v>
      </c>
    </row>
    <row r="5" spans="1:46" hidden="1" x14ac:dyDescent="0.25">
      <c r="A5" t="s">
        <v>54</v>
      </c>
      <c r="B5" t="s">
        <v>945</v>
      </c>
      <c r="C5" s="63" t="s">
        <v>945</v>
      </c>
      <c r="D5" s="63" t="s">
        <v>671</v>
      </c>
      <c r="E5" t="s">
        <v>527</v>
      </c>
      <c r="F5">
        <v>1</v>
      </c>
      <c r="G5">
        <v>1</v>
      </c>
      <c r="H5">
        <v>1</v>
      </c>
      <c r="I5">
        <v>2</v>
      </c>
      <c r="J5">
        <v>7</v>
      </c>
      <c r="K5">
        <v>2</v>
      </c>
      <c r="L5" t="s">
        <v>102</v>
      </c>
      <c r="M5">
        <v>2</v>
      </c>
      <c r="N5" t="s">
        <v>701</v>
      </c>
      <c r="O5" t="s">
        <v>4</v>
      </c>
      <c r="P5">
        <v>1</v>
      </c>
      <c r="Q5">
        <v>16</v>
      </c>
      <c r="R5">
        <v>0</v>
      </c>
      <c r="S5" t="s">
        <v>642</v>
      </c>
      <c r="T5" t="s">
        <v>689</v>
      </c>
      <c r="U5">
        <v>123.25</v>
      </c>
      <c r="V5">
        <v>16.217105263157894</v>
      </c>
      <c r="W5">
        <v>123.25</v>
      </c>
      <c r="X5" t="s">
        <v>36</v>
      </c>
      <c r="Y5" t="s">
        <v>732</v>
      </c>
      <c r="Z5" t="s">
        <v>945</v>
      </c>
      <c r="AA5">
        <v>267.25</v>
      </c>
      <c r="AB5">
        <v>267.25</v>
      </c>
      <c r="AC5">
        <v>361.15000000000003</v>
      </c>
      <c r="AD5">
        <v>4903.5999999999985</v>
      </c>
      <c r="AE5">
        <v>0.73999723106742399</v>
      </c>
      <c r="AF5">
        <v>0.46117867165575299</v>
      </c>
      <c r="AG5">
        <v>0.34127094005260999</v>
      </c>
      <c r="AH5">
        <v>2.5134594991434899E-2</v>
      </c>
      <c r="AI5">
        <v>7.3649971449547297E-2</v>
      </c>
      <c r="AJ5">
        <v>17740.070000000011</v>
      </c>
      <c r="AK5">
        <v>248360.98000000019</v>
      </c>
      <c r="AL5">
        <v>13535.865875071388</v>
      </c>
      <c r="AM5">
        <v>90851.110994983363</v>
      </c>
      <c r="AN5">
        <v>12877.432736153041</v>
      </c>
      <c r="AO5">
        <v>180284.05830614257</v>
      </c>
      <c r="AP5">
        <v>6242.4526439758611</v>
      </c>
      <c r="AQ5">
        <v>9.0949470177292824E-13</v>
      </c>
      <c r="AR5">
        <v>6242.4526439758611</v>
      </c>
      <c r="AS5">
        <v>13.689589131526011</v>
      </c>
      <c r="AT5" t="s">
        <v>732</v>
      </c>
    </row>
    <row r="6" spans="1:46" hidden="1" x14ac:dyDescent="0.25">
      <c r="A6" t="s">
        <v>54</v>
      </c>
      <c r="B6" t="s">
        <v>945</v>
      </c>
      <c r="C6" s="63" t="s">
        <v>945</v>
      </c>
      <c r="D6" s="63" t="s">
        <v>671</v>
      </c>
      <c r="E6" t="s">
        <v>527</v>
      </c>
      <c r="F6">
        <v>1</v>
      </c>
      <c r="G6">
        <v>1</v>
      </c>
      <c r="H6">
        <v>1</v>
      </c>
      <c r="I6">
        <v>2</v>
      </c>
      <c r="J6">
        <v>7</v>
      </c>
      <c r="K6">
        <v>2</v>
      </c>
      <c r="L6" t="s">
        <v>102</v>
      </c>
      <c r="M6">
        <v>2</v>
      </c>
      <c r="N6" t="s">
        <v>701</v>
      </c>
      <c r="O6" t="s">
        <v>5</v>
      </c>
      <c r="P6">
        <v>2</v>
      </c>
      <c r="Q6">
        <v>13</v>
      </c>
      <c r="R6">
        <v>0</v>
      </c>
      <c r="S6" t="s">
        <v>642</v>
      </c>
      <c r="T6" t="s">
        <v>689</v>
      </c>
      <c r="U6">
        <v>104</v>
      </c>
      <c r="V6">
        <v>13.684210526315789</v>
      </c>
      <c r="W6">
        <v>104</v>
      </c>
      <c r="X6" t="s">
        <v>37</v>
      </c>
      <c r="Y6" t="s">
        <v>733</v>
      </c>
      <c r="Z6" t="s">
        <v>945</v>
      </c>
      <c r="AA6">
        <v>267.25</v>
      </c>
      <c r="AB6">
        <v>267.25</v>
      </c>
      <c r="AC6">
        <v>361.15000000000003</v>
      </c>
      <c r="AD6">
        <v>4903.5999999999985</v>
      </c>
      <c r="AE6">
        <v>0.73999723106742399</v>
      </c>
      <c r="AF6">
        <v>0.38914873713751202</v>
      </c>
      <c r="AG6">
        <v>0.28796898795514297</v>
      </c>
      <c r="AH6">
        <v>2.1208907741251299E-2</v>
      </c>
      <c r="AI6">
        <v>7.3649971449547297E-2</v>
      </c>
      <c r="AJ6">
        <v>17740.070000000011</v>
      </c>
      <c r="AK6">
        <v>248360.98000000019</v>
      </c>
      <c r="AL6">
        <v>13535.865875071388</v>
      </c>
      <c r="AM6">
        <v>90851.110994983363</v>
      </c>
      <c r="AN6">
        <v>12877.432736153041</v>
      </c>
      <c r="AO6">
        <v>180284.05830614257</v>
      </c>
      <c r="AP6">
        <v>5267.4651113467708</v>
      </c>
      <c r="AQ6">
        <v>9.0949470177292824E-13</v>
      </c>
      <c r="AR6">
        <v>5267.4651113467708</v>
      </c>
      <c r="AS6">
        <v>11.551458577514849</v>
      </c>
      <c r="AT6" t="s">
        <v>733</v>
      </c>
    </row>
    <row r="7" spans="1:46" hidden="1" x14ac:dyDescent="0.25">
      <c r="A7" t="s">
        <v>54</v>
      </c>
      <c r="B7" t="s">
        <v>945</v>
      </c>
      <c r="C7" s="63" t="s">
        <v>945</v>
      </c>
      <c r="D7" s="63" t="s">
        <v>671</v>
      </c>
      <c r="E7" t="s">
        <v>527</v>
      </c>
      <c r="F7">
        <v>1</v>
      </c>
      <c r="G7">
        <v>1</v>
      </c>
      <c r="H7">
        <v>1</v>
      </c>
      <c r="I7">
        <v>2</v>
      </c>
      <c r="J7">
        <v>7</v>
      </c>
      <c r="K7">
        <v>2</v>
      </c>
      <c r="L7" t="s">
        <v>102</v>
      </c>
      <c r="M7">
        <v>2</v>
      </c>
      <c r="N7" t="s">
        <v>701</v>
      </c>
      <c r="O7" t="s">
        <v>31</v>
      </c>
      <c r="P7">
        <v>3</v>
      </c>
      <c r="Q7">
        <v>5</v>
      </c>
      <c r="R7">
        <v>0</v>
      </c>
      <c r="S7" t="s">
        <v>642</v>
      </c>
      <c r="T7" t="s">
        <v>689</v>
      </c>
      <c r="U7">
        <v>40</v>
      </c>
      <c r="V7">
        <v>5.2631578947368425</v>
      </c>
      <c r="W7">
        <v>40</v>
      </c>
      <c r="X7" t="s">
        <v>38</v>
      </c>
      <c r="Y7" t="s">
        <v>734</v>
      </c>
      <c r="Z7" t="s">
        <v>945</v>
      </c>
      <c r="AA7">
        <v>267.25</v>
      </c>
      <c r="AB7">
        <v>267.25</v>
      </c>
      <c r="AC7">
        <v>361.15000000000003</v>
      </c>
      <c r="AD7">
        <v>4903.5999999999985</v>
      </c>
      <c r="AE7">
        <v>0.73999723106742399</v>
      </c>
      <c r="AF7">
        <v>0.14967259120673501</v>
      </c>
      <c r="AG7">
        <v>0.11075730305967001</v>
      </c>
      <c r="AH7">
        <v>8.1572722081735896E-3</v>
      </c>
      <c r="AI7">
        <v>7.3649971449547297E-2</v>
      </c>
      <c r="AJ7">
        <v>17740.070000000011</v>
      </c>
      <c r="AK7">
        <v>248360.98000000019</v>
      </c>
      <c r="AL7">
        <v>13535.865875071388</v>
      </c>
      <c r="AM7">
        <v>90851.110994983363</v>
      </c>
      <c r="AN7">
        <v>12877.432736153041</v>
      </c>
      <c r="AO7">
        <v>180284.05830614257</v>
      </c>
      <c r="AP7">
        <v>2025.9481197487582</v>
      </c>
      <c r="AQ7">
        <v>6.8212102632969618E-13</v>
      </c>
      <c r="AR7">
        <v>2025.9481197487582</v>
      </c>
      <c r="AS7">
        <v>4.4428686836595572</v>
      </c>
      <c r="AT7" t="s">
        <v>734</v>
      </c>
    </row>
    <row r="8" spans="1:46" hidden="1" x14ac:dyDescent="0.25">
      <c r="A8" t="s">
        <v>54</v>
      </c>
      <c r="B8" t="s">
        <v>945</v>
      </c>
      <c r="C8" s="63" t="s">
        <v>945</v>
      </c>
      <c r="D8" s="63" t="s">
        <v>671</v>
      </c>
      <c r="E8" t="s">
        <v>527</v>
      </c>
      <c r="F8">
        <v>1</v>
      </c>
      <c r="G8">
        <v>1</v>
      </c>
      <c r="H8">
        <v>1</v>
      </c>
      <c r="I8">
        <v>2</v>
      </c>
      <c r="J8">
        <v>7</v>
      </c>
      <c r="K8">
        <v>3</v>
      </c>
      <c r="L8" t="s">
        <v>103</v>
      </c>
      <c r="M8">
        <v>3</v>
      </c>
      <c r="N8" t="s">
        <v>703</v>
      </c>
      <c r="O8" t="s">
        <v>4</v>
      </c>
      <c r="P8">
        <v>1</v>
      </c>
      <c r="Q8">
        <v>15</v>
      </c>
      <c r="R8">
        <v>0</v>
      </c>
      <c r="S8" t="s">
        <v>642</v>
      </c>
      <c r="T8" t="s">
        <v>689</v>
      </c>
      <c r="U8">
        <v>119.25</v>
      </c>
      <c r="V8">
        <v>15.690789473684211</v>
      </c>
      <c r="W8">
        <v>119.25</v>
      </c>
      <c r="X8" t="s">
        <v>39</v>
      </c>
      <c r="Y8" t="s">
        <v>735</v>
      </c>
      <c r="Z8" t="s">
        <v>945</v>
      </c>
      <c r="AA8">
        <v>261.75</v>
      </c>
      <c r="AB8">
        <v>261.75</v>
      </c>
      <c r="AC8">
        <v>370.35</v>
      </c>
      <c r="AD8">
        <v>4903.5999999999985</v>
      </c>
      <c r="AE8">
        <v>0.70676387201296098</v>
      </c>
      <c r="AF8">
        <v>0.45558739255014302</v>
      </c>
      <c r="AG8">
        <v>0.32199270959902798</v>
      </c>
      <c r="AH8">
        <v>2.4318867770617501E-2</v>
      </c>
      <c r="AI8">
        <v>7.5526144057427205E-2</v>
      </c>
      <c r="AJ8">
        <v>17740.070000000011</v>
      </c>
      <c r="AK8">
        <v>248360.98000000019</v>
      </c>
      <c r="AL8">
        <v>13257.298008605936</v>
      </c>
      <c r="AM8">
        <v>90851.110994983363</v>
      </c>
      <c r="AN8">
        <v>12877.432736153041</v>
      </c>
      <c r="AO8">
        <v>180284.05830614257</v>
      </c>
      <c r="AP8">
        <v>6039.8578320009847</v>
      </c>
      <c r="AQ8">
        <v>0</v>
      </c>
      <c r="AR8">
        <v>6039.8578320009847</v>
      </c>
      <c r="AS8">
        <v>13.245302263160054</v>
      </c>
      <c r="AT8" t="s">
        <v>735</v>
      </c>
    </row>
    <row r="9" spans="1:46" hidden="1" x14ac:dyDescent="0.25">
      <c r="A9" t="s">
        <v>54</v>
      </c>
      <c r="B9" t="s">
        <v>945</v>
      </c>
      <c r="C9" s="63" t="s">
        <v>945</v>
      </c>
      <c r="D9" s="63" t="s">
        <v>671</v>
      </c>
      <c r="E9" t="s">
        <v>527</v>
      </c>
      <c r="F9">
        <v>1</v>
      </c>
      <c r="G9">
        <v>1</v>
      </c>
      <c r="H9">
        <v>1</v>
      </c>
      <c r="I9">
        <v>2</v>
      </c>
      <c r="J9">
        <v>7</v>
      </c>
      <c r="K9">
        <v>3</v>
      </c>
      <c r="L9" t="s">
        <v>103</v>
      </c>
      <c r="M9">
        <v>3</v>
      </c>
      <c r="N9" t="s">
        <v>703</v>
      </c>
      <c r="O9" t="s">
        <v>5</v>
      </c>
      <c r="P9">
        <v>2</v>
      </c>
      <c r="Q9">
        <v>13</v>
      </c>
      <c r="R9">
        <v>0</v>
      </c>
      <c r="S9" t="s">
        <v>642</v>
      </c>
      <c r="T9" t="s">
        <v>689</v>
      </c>
      <c r="U9">
        <v>102.5</v>
      </c>
      <c r="V9">
        <v>13.486842105263159</v>
      </c>
      <c r="W9">
        <v>102.5</v>
      </c>
      <c r="X9" t="s">
        <v>40</v>
      </c>
      <c r="Y9" t="s">
        <v>736</v>
      </c>
      <c r="Z9" t="s">
        <v>945</v>
      </c>
      <c r="AA9">
        <v>261.75</v>
      </c>
      <c r="AB9">
        <v>261.75</v>
      </c>
      <c r="AC9">
        <v>370.35</v>
      </c>
      <c r="AD9">
        <v>4903.5999999999985</v>
      </c>
      <c r="AE9">
        <v>0.70676387201296098</v>
      </c>
      <c r="AF9">
        <v>0.391595033428844</v>
      </c>
      <c r="AG9">
        <v>0.27676522208721499</v>
      </c>
      <c r="AH9">
        <v>2.0903010033444799E-2</v>
      </c>
      <c r="AI9">
        <v>7.5526144057427205E-2</v>
      </c>
      <c r="AJ9">
        <v>17740.070000000011</v>
      </c>
      <c r="AK9">
        <v>248360.98000000019</v>
      </c>
      <c r="AL9">
        <v>13257.298008605936</v>
      </c>
      <c r="AM9">
        <v>90851.110994983363</v>
      </c>
      <c r="AN9">
        <v>12877.432736153041</v>
      </c>
      <c r="AO9">
        <v>180284.05830614257</v>
      </c>
      <c r="AP9">
        <v>5191.4920568561929</v>
      </c>
      <c r="AQ9">
        <v>0</v>
      </c>
      <c r="AR9">
        <v>5191.4920568561929</v>
      </c>
      <c r="AS9">
        <v>11.384851001877616</v>
      </c>
      <c r="AT9" t="s">
        <v>736</v>
      </c>
    </row>
    <row r="10" spans="1:46" hidden="1" x14ac:dyDescent="0.25">
      <c r="A10" t="s">
        <v>54</v>
      </c>
      <c r="B10" t="s">
        <v>945</v>
      </c>
      <c r="C10" s="63" t="s">
        <v>945</v>
      </c>
      <c r="D10" s="63" t="s">
        <v>671</v>
      </c>
      <c r="E10" t="s">
        <v>527</v>
      </c>
      <c r="F10">
        <v>1</v>
      </c>
      <c r="G10">
        <v>1</v>
      </c>
      <c r="H10">
        <v>1</v>
      </c>
      <c r="I10">
        <v>2</v>
      </c>
      <c r="J10">
        <v>7</v>
      </c>
      <c r="K10">
        <v>3</v>
      </c>
      <c r="L10" t="s">
        <v>103</v>
      </c>
      <c r="M10">
        <v>3</v>
      </c>
      <c r="N10" t="s">
        <v>703</v>
      </c>
      <c r="O10" t="s">
        <v>31</v>
      </c>
      <c r="P10">
        <v>3</v>
      </c>
      <c r="Q10">
        <v>5</v>
      </c>
      <c r="R10">
        <v>0</v>
      </c>
      <c r="S10" t="s">
        <v>642</v>
      </c>
      <c r="T10" t="s">
        <v>689</v>
      </c>
      <c r="U10">
        <v>40</v>
      </c>
      <c r="V10">
        <v>5.2631578947368425</v>
      </c>
      <c r="W10">
        <v>40</v>
      </c>
      <c r="X10" t="s">
        <v>41</v>
      </c>
      <c r="Y10" t="s">
        <v>737</v>
      </c>
      <c r="Z10" t="s">
        <v>945</v>
      </c>
      <c r="AA10">
        <v>261.75</v>
      </c>
      <c r="AB10">
        <v>261.75</v>
      </c>
      <c r="AC10">
        <v>370.35</v>
      </c>
      <c r="AD10">
        <v>4903.5999999999985</v>
      </c>
      <c r="AE10">
        <v>0.70676387201296098</v>
      </c>
      <c r="AF10">
        <v>0.15281757402101201</v>
      </c>
      <c r="AG10">
        <v>0.10800594032671799</v>
      </c>
      <c r="AH10">
        <v>8.1572722081735896E-3</v>
      </c>
      <c r="AI10">
        <v>7.5526144057427205E-2</v>
      </c>
      <c r="AJ10">
        <v>17740.070000000011</v>
      </c>
      <c r="AK10">
        <v>248360.98000000019</v>
      </c>
      <c r="AL10">
        <v>13257.298008605936</v>
      </c>
      <c r="AM10">
        <v>90851.110994983363</v>
      </c>
      <c r="AN10">
        <v>12877.432736153041</v>
      </c>
      <c r="AO10">
        <v>180284.05830614257</v>
      </c>
      <c r="AP10">
        <v>2025.9481197487582</v>
      </c>
      <c r="AQ10">
        <v>0</v>
      </c>
      <c r="AR10">
        <v>2025.9481197487582</v>
      </c>
      <c r="AS10">
        <v>4.4428686836595572</v>
      </c>
      <c r="AT10" t="s">
        <v>737</v>
      </c>
    </row>
    <row r="11" spans="1:46" hidden="1" x14ac:dyDescent="0.25">
      <c r="A11" t="s">
        <v>54</v>
      </c>
      <c r="B11" t="s">
        <v>945</v>
      </c>
      <c r="C11" s="63" t="s">
        <v>945</v>
      </c>
      <c r="D11" s="63" t="s">
        <v>671</v>
      </c>
      <c r="E11" t="s">
        <v>527</v>
      </c>
      <c r="F11">
        <v>1</v>
      </c>
      <c r="G11">
        <v>1</v>
      </c>
      <c r="H11">
        <v>1</v>
      </c>
      <c r="I11">
        <v>2</v>
      </c>
      <c r="J11">
        <v>7</v>
      </c>
      <c r="K11">
        <v>4</v>
      </c>
      <c r="L11" t="s">
        <v>101</v>
      </c>
      <c r="M11">
        <v>4</v>
      </c>
      <c r="N11" t="s">
        <v>705</v>
      </c>
      <c r="O11" t="s">
        <v>4</v>
      </c>
      <c r="P11">
        <v>1</v>
      </c>
      <c r="Q11">
        <v>14</v>
      </c>
      <c r="R11">
        <v>0</v>
      </c>
      <c r="S11" t="s">
        <v>642</v>
      </c>
      <c r="T11" t="s">
        <v>689</v>
      </c>
      <c r="U11">
        <v>111.25</v>
      </c>
      <c r="V11">
        <v>14.638157894736842</v>
      </c>
      <c r="W11">
        <v>111.25</v>
      </c>
      <c r="X11" t="s">
        <v>42</v>
      </c>
      <c r="Y11" t="s">
        <v>738</v>
      </c>
      <c r="Z11" t="s">
        <v>945</v>
      </c>
      <c r="AA11">
        <v>255.25</v>
      </c>
      <c r="AB11">
        <v>255.25</v>
      </c>
      <c r="AC11">
        <v>356.05</v>
      </c>
      <c r="AD11">
        <v>4903.5999999999985</v>
      </c>
      <c r="AE11">
        <v>0.7168936947058</v>
      </c>
      <c r="AF11">
        <v>0.435847208619001</v>
      </c>
      <c r="AG11">
        <v>0.31245611571408499</v>
      </c>
      <c r="AH11">
        <v>2.2687413328982799E-2</v>
      </c>
      <c r="AI11">
        <v>7.2609919243005194E-2</v>
      </c>
      <c r="AJ11">
        <v>17740.070000000011</v>
      </c>
      <c r="AK11">
        <v>248360.98000000019</v>
      </c>
      <c r="AL11">
        <v>12928.081439146765</v>
      </c>
      <c r="AM11">
        <v>90851.110994983363</v>
      </c>
      <c r="AN11">
        <v>12877.432736153041</v>
      </c>
      <c r="AO11">
        <v>180284.05830614257</v>
      </c>
      <c r="AP11">
        <v>5634.6682080512337</v>
      </c>
      <c r="AQ11">
        <v>-9.0949470177292824E-13</v>
      </c>
      <c r="AR11">
        <v>5634.6682080512337</v>
      </c>
      <c r="AS11">
        <v>12.356728526428144</v>
      </c>
      <c r="AT11" t="s">
        <v>738</v>
      </c>
    </row>
    <row r="12" spans="1:46" hidden="1" x14ac:dyDescent="0.25">
      <c r="A12" t="s">
        <v>54</v>
      </c>
      <c r="B12" t="s">
        <v>945</v>
      </c>
      <c r="C12" s="63" t="s">
        <v>945</v>
      </c>
      <c r="D12" s="63" t="s">
        <v>671</v>
      </c>
      <c r="E12" t="s">
        <v>527</v>
      </c>
      <c r="F12">
        <v>1</v>
      </c>
      <c r="G12">
        <v>1</v>
      </c>
      <c r="H12">
        <v>1</v>
      </c>
      <c r="I12">
        <v>2</v>
      </c>
      <c r="J12">
        <v>7</v>
      </c>
      <c r="K12">
        <v>4</v>
      </c>
      <c r="L12" t="s">
        <v>101</v>
      </c>
      <c r="M12">
        <v>4</v>
      </c>
      <c r="N12" t="s">
        <v>705</v>
      </c>
      <c r="O12" t="s">
        <v>5</v>
      </c>
      <c r="P12">
        <v>2</v>
      </c>
      <c r="Q12">
        <v>13</v>
      </c>
      <c r="R12">
        <v>0</v>
      </c>
      <c r="S12" t="s">
        <v>642</v>
      </c>
      <c r="T12" t="s">
        <v>689</v>
      </c>
      <c r="U12">
        <v>104</v>
      </c>
      <c r="V12">
        <v>13.684210526315789</v>
      </c>
      <c r="W12">
        <v>104</v>
      </c>
      <c r="X12" t="s">
        <v>43</v>
      </c>
      <c r="Y12" t="s">
        <v>739</v>
      </c>
      <c r="Z12" t="s">
        <v>945</v>
      </c>
      <c r="AA12">
        <v>255.25</v>
      </c>
      <c r="AB12">
        <v>255.25</v>
      </c>
      <c r="AC12">
        <v>356.05</v>
      </c>
      <c r="AD12">
        <v>4903.5999999999985</v>
      </c>
      <c r="AE12">
        <v>0.7168936947058</v>
      </c>
      <c r="AF12">
        <v>0.40744368266405501</v>
      </c>
      <c r="AG12">
        <v>0.292093807049572</v>
      </c>
      <c r="AH12">
        <v>2.1208907741251299E-2</v>
      </c>
      <c r="AI12">
        <v>7.2609919243005194E-2</v>
      </c>
      <c r="AJ12">
        <v>17740.070000000011</v>
      </c>
      <c r="AK12">
        <v>248360.98000000019</v>
      </c>
      <c r="AL12">
        <v>12928.081439146765</v>
      </c>
      <c r="AM12">
        <v>90851.110994983363</v>
      </c>
      <c r="AN12">
        <v>12877.432736153041</v>
      </c>
      <c r="AO12">
        <v>180284.05830614257</v>
      </c>
      <c r="AP12">
        <v>5267.4651113467708</v>
      </c>
      <c r="AQ12">
        <v>-9.0949470177292824E-13</v>
      </c>
      <c r="AR12">
        <v>5267.4651113467708</v>
      </c>
      <c r="AS12">
        <v>11.551458577514849</v>
      </c>
      <c r="AT12" t="s">
        <v>739</v>
      </c>
    </row>
    <row r="13" spans="1:46" hidden="1" x14ac:dyDescent="0.25">
      <c r="A13" t="s">
        <v>54</v>
      </c>
      <c r="B13" t="s">
        <v>945</v>
      </c>
      <c r="C13" s="63" t="s">
        <v>945</v>
      </c>
      <c r="D13" s="63" t="s">
        <v>671</v>
      </c>
      <c r="E13" t="s">
        <v>527</v>
      </c>
      <c r="F13">
        <v>1</v>
      </c>
      <c r="G13">
        <v>1</v>
      </c>
      <c r="H13">
        <v>1</v>
      </c>
      <c r="I13">
        <v>2</v>
      </c>
      <c r="J13">
        <v>7</v>
      </c>
      <c r="K13">
        <v>4</v>
      </c>
      <c r="L13" t="s">
        <v>101</v>
      </c>
      <c r="M13">
        <v>4</v>
      </c>
      <c r="N13" t="s">
        <v>705</v>
      </c>
      <c r="O13" t="s">
        <v>31</v>
      </c>
      <c r="P13">
        <v>3</v>
      </c>
      <c r="Q13">
        <v>5</v>
      </c>
      <c r="R13">
        <v>0</v>
      </c>
      <c r="S13" t="s">
        <v>642</v>
      </c>
      <c r="T13" t="s">
        <v>689</v>
      </c>
      <c r="U13">
        <v>40</v>
      </c>
      <c r="V13">
        <v>5.2631578947368425</v>
      </c>
      <c r="W13">
        <v>40</v>
      </c>
      <c r="X13" t="s">
        <v>44</v>
      </c>
      <c r="Y13" t="s">
        <v>740</v>
      </c>
      <c r="Z13" t="s">
        <v>945</v>
      </c>
      <c r="AA13">
        <v>255.25</v>
      </c>
      <c r="AB13">
        <v>255.25</v>
      </c>
      <c r="AC13">
        <v>356.05</v>
      </c>
      <c r="AD13">
        <v>4903.5999999999985</v>
      </c>
      <c r="AE13">
        <v>0.7168936947058</v>
      </c>
      <c r="AF13">
        <v>0.15670910871694399</v>
      </c>
      <c r="AG13">
        <v>0.112343771942143</v>
      </c>
      <c r="AH13">
        <v>8.1572722081735896E-3</v>
      </c>
      <c r="AI13">
        <v>7.2609919243005194E-2</v>
      </c>
      <c r="AJ13">
        <v>17740.070000000011</v>
      </c>
      <c r="AK13">
        <v>248360.98000000019</v>
      </c>
      <c r="AL13">
        <v>12928.081439146765</v>
      </c>
      <c r="AM13">
        <v>90851.110994983363</v>
      </c>
      <c r="AN13">
        <v>12877.432736153041</v>
      </c>
      <c r="AO13">
        <v>180284.05830614257</v>
      </c>
      <c r="AP13">
        <v>2025.9481197487582</v>
      </c>
      <c r="AQ13">
        <v>-4.5474735088646412E-13</v>
      </c>
      <c r="AR13">
        <v>2025.9481197487582</v>
      </c>
      <c r="AS13">
        <v>4.4428686836595572</v>
      </c>
      <c r="AT13" t="s">
        <v>740</v>
      </c>
    </row>
    <row r="14" spans="1:46" hidden="1" x14ac:dyDescent="0.25">
      <c r="A14" t="s">
        <v>54</v>
      </c>
      <c r="B14" t="s">
        <v>945</v>
      </c>
      <c r="C14" s="63" t="s">
        <v>945</v>
      </c>
      <c r="D14" s="63" t="s">
        <v>671</v>
      </c>
      <c r="E14" t="s">
        <v>527</v>
      </c>
      <c r="F14">
        <v>1</v>
      </c>
      <c r="G14">
        <v>1</v>
      </c>
      <c r="H14">
        <v>1</v>
      </c>
      <c r="I14">
        <v>2</v>
      </c>
      <c r="J14">
        <v>7</v>
      </c>
      <c r="K14">
        <v>5</v>
      </c>
      <c r="L14" t="s">
        <v>105</v>
      </c>
      <c r="M14">
        <v>5</v>
      </c>
      <c r="N14" t="s">
        <v>707</v>
      </c>
      <c r="O14" t="s">
        <v>4</v>
      </c>
      <c r="P14">
        <v>1</v>
      </c>
      <c r="Q14">
        <v>13</v>
      </c>
      <c r="R14">
        <v>0</v>
      </c>
      <c r="S14" t="s">
        <v>642</v>
      </c>
      <c r="T14" t="s">
        <v>689</v>
      </c>
      <c r="U14">
        <v>104</v>
      </c>
      <c r="V14">
        <v>13.684210526315789</v>
      </c>
      <c r="W14">
        <v>104</v>
      </c>
      <c r="X14" t="s">
        <v>45</v>
      </c>
      <c r="Y14" t="s">
        <v>741</v>
      </c>
      <c r="Z14" t="s">
        <v>945</v>
      </c>
      <c r="AA14">
        <v>248.5</v>
      </c>
      <c r="AB14">
        <v>248.5</v>
      </c>
      <c r="AC14">
        <v>357.1</v>
      </c>
      <c r="AD14">
        <v>4903.5999999999985</v>
      </c>
      <c r="AE14">
        <v>0.69588350602072202</v>
      </c>
      <c r="AF14">
        <v>0.41851106639838997</v>
      </c>
      <c r="AG14">
        <v>0.29123494819378298</v>
      </c>
      <c r="AH14">
        <v>2.1208907741251299E-2</v>
      </c>
      <c r="AI14">
        <v>7.2824047638469697E-2</v>
      </c>
      <c r="AJ14">
        <v>17740.070000000011</v>
      </c>
      <c r="AK14">
        <v>248360.98000000019</v>
      </c>
      <c r="AL14">
        <v>12586.20269393916</v>
      </c>
      <c r="AM14">
        <v>90851.110994983363</v>
      </c>
      <c r="AN14">
        <v>12877.432736153041</v>
      </c>
      <c r="AO14">
        <v>180284.05830614257</v>
      </c>
      <c r="AP14">
        <v>5267.4651113467708</v>
      </c>
      <c r="AQ14">
        <v>-9.0949470177292824E-13</v>
      </c>
      <c r="AR14">
        <v>5267.4651113467708</v>
      </c>
      <c r="AS14">
        <v>11.551458577514849</v>
      </c>
      <c r="AT14" t="s">
        <v>741</v>
      </c>
    </row>
    <row r="15" spans="1:46" hidden="1" x14ac:dyDescent="0.25">
      <c r="A15" t="s">
        <v>54</v>
      </c>
      <c r="B15" t="s">
        <v>945</v>
      </c>
      <c r="C15" s="63" t="s">
        <v>945</v>
      </c>
      <c r="D15" s="63" t="s">
        <v>671</v>
      </c>
      <c r="E15" t="s">
        <v>527</v>
      </c>
      <c r="F15">
        <v>1</v>
      </c>
      <c r="G15">
        <v>1</v>
      </c>
      <c r="H15">
        <v>1</v>
      </c>
      <c r="I15">
        <v>2</v>
      </c>
      <c r="J15">
        <v>7</v>
      </c>
      <c r="K15">
        <v>5</v>
      </c>
      <c r="L15" t="s">
        <v>105</v>
      </c>
      <c r="M15">
        <v>5</v>
      </c>
      <c r="N15" t="s">
        <v>707</v>
      </c>
      <c r="O15" t="s">
        <v>5</v>
      </c>
      <c r="P15">
        <v>2</v>
      </c>
      <c r="Q15">
        <v>13</v>
      </c>
      <c r="R15">
        <v>0</v>
      </c>
      <c r="S15" t="s">
        <v>642</v>
      </c>
      <c r="T15" t="s">
        <v>689</v>
      </c>
      <c r="U15">
        <v>104.5</v>
      </c>
      <c r="V15">
        <v>13.75</v>
      </c>
      <c r="W15">
        <v>104.5</v>
      </c>
      <c r="X15" t="s">
        <v>46</v>
      </c>
      <c r="Y15" t="s">
        <v>742</v>
      </c>
      <c r="Z15" t="s">
        <v>945</v>
      </c>
      <c r="AA15">
        <v>248.5</v>
      </c>
      <c r="AB15">
        <v>248.5</v>
      </c>
      <c r="AC15">
        <v>357.1</v>
      </c>
      <c r="AD15">
        <v>4903.5999999999985</v>
      </c>
      <c r="AE15">
        <v>0.69588350602072202</v>
      </c>
      <c r="AF15">
        <v>0.42052313883299802</v>
      </c>
      <c r="AG15">
        <v>0.292635116213946</v>
      </c>
      <c r="AH15">
        <v>2.1310873643853499E-2</v>
      </c>
      <c r="AI15">
        <v>7.2824047638469697E-2</v>
      </c>
      <c r="AJ15">
        <v>17740.070000000011</v>
      </c>
      <c r="AK15">
        <v>248360.98000000019</v>
      </c>
      <c r="AL15">
        <v>12586.20269393916</v>
      </c>
      <c r="AM15">
        <v>90851.110994983363</v>
      </c>
      <c r="AN15">
        <v>12877.432736153041</v>
      </c>
      <c r="AO15">
        <v>180284.05830614257</v>
      </c>
      <c r="AP15">
        <v>5292.7894628436306</v>
      </c>
      <c r="AQ15">
        <v>0</v>
      </c>
      <c r="AR15">
        <v>5292.7894628436306</v>
      </c>
      <c r="AS15">
        <v>11.606994436060594</v>
      </c>
      <c r="AT15" t="s">
        <v>742</v>
      </c>
    </row>
    <row r="16" spans="1:46" hidden="1" x14ac:dyDescent="0.25">
      <c r="A16" t="s">
        <v>54</v>
      </c>
      <c r="B16" t="s">
        <v>945</v>
      </c>
      <c r="C16" s="63" t="s">
        <v>945</v>
      </c>
      <c r="D16" s="63" t="s">
        <v>671</v>
      </c>
      <c r="E16" t="s">
        <v>527</v>
      </c>
      <c r="F16">
        <v>1</v>
      </c>
      <c r="G16">
        <v>1</v>
      </c>
      <c r="H16">
        <v>1</v>
      </c>
      <c r="I16">
        <v>2</v>
      </c>
      <c r="J16">
        <v>7</v>
      </c>
      <c r="K16">
        <v>5</v>
      </c>
      <c r="L16" t="s">
        <v>105</v>
      </c>
      <c r="M16">
        <v>5</v>
      </c>
      <c r="N16" t="s">
        <v>707</v>
      </c>
      <c r="O16" t="s">
        <v>31</v>
      </c>
      <c r="P16">
        <v>3</v>
      </c>
      <c r="Q16">
        <v>5</v>
      </c>
      <c r="R16">
        <v>0</v>
      </c>
      <c r="S16" t="s">
        <v>642</v>
      </c>
      <c r="T16" t="s">
        <v>689</v>
      </c>
      <c r="U16">
        <v>40</v>
      </c>
      <c r="V16">
        <v>5.2631578947368425</v>
      </c>
      <c r="W16">
        <v>40</v>
      </c>
      <c r="X16" t="s">
        <v>47</v>
      </c>
      <c r="Y16" t="s">
        <v>743</v>
      </c>
      <c r="Z16" t="s">
        <v>945</v>
      </c>
      <c r="AA16">
        <v>248.5</v>
      </c>
      <c r="AB16">
        <v>248.5</v>
      </c>
      <c r="AC16">
        <v>357.1</v>
      </c>
      <c r="AD16">
        <v>4903.5999999999985</v>
      </c>
      <c r="AE16">
        <v>0.69588350602072202</v>
      </c>
      <c r="AF16">
        <v>0.160965794768612</v>
      </c>
      <c r="AG16">
        <v>0.11201344161299399</v>
      </c>
      <c r="AH16">
        <v>8.1572722081735896E-3</v>
      </c>
      <c r="AI16">
        <v>7.2824047638469697E-2</v>
      </c>
      <c r="AJ16">
        <v>17740.070000000011</v>
      </c>
      <c r="AK16">
        <v>248360.98000000019</v>
      </c>
      <c r="AL16">
        <v>12586.20269393916</v>
      </c>
      <c r="AM16">
        <v>90851.110994983363</v>
      </c>
      <c r="AN16">
        <v>12877.432736153041</v>
      </c>
      <c r="AO16">
        <v>180284.05830614257</v>
      </c>
      <c r="AP16">
        <v>2025.9481197487582</v>
      </c>
      <c r="AQ16">
        <v>2.2737367544323206E-13</v>
      </c>
      <c r="AR16">
        <v>2025.9481197487582</v>
      </c>
      <c r="AS16">
        <v>4.4428686836595572</v>
      </c>
      <c r="AT16" t="s">
        <v>743</v>
      </c>
    </row>
    <row r="17" spans="1:46" hidden="1" x14ac:dyDescent="0.25">
      <c r="A17" t="s">
        <v>54</v>
      </c>
      <c r="B17" t="s">
        <v>945</v>
      </c>
      <c r="C17" s="63" t="s">
        <v>945</v>
      </c>
      <c r="D17" s="63" t="s">
        <v>671</v>
      </c>
      <c r="E17" t="s">
        <v>527</v>
      </c>
      <c r="F17">
        <v>1</v>
      </c>
      <c r="G17">
        <v>1</v>
      </c>
      <c r="H17">
        <v>1</v>
      </c>
      <c r="I17">
        <v>2</v>
      </c>
      <c r="J17">
        <v>7</v>
      </c>
      <c r="K17">
        <v>6</v>
      </c>
      <c r="L17" t="s">
        <v>113</v>
      </c>
      <c r="M17">
        <v>6</v>
      </c>
      <c r="N17" t="s">
        <v>709</v>
      </c>
      <c r="O17" t="s">
        <v>4</v>
      </c>
      <c r="P17">
        <v>1</v>
      </c>
      <c r="Q17">
        <v>13</v>
      </c>
      <c r="R17">
        <v>0</v>
      </c>
      <c r="S17" t="s">
        <v>642</v>
      </c>
      <c r="T17" t="s">
        <v>689</v>
      </c>
      <c r="U17">
        <v>104.5</v>
      </c>
      <c r="V17">
        <v>13.75</v>
      </c>
      <c r="W17">
        <v>104.5</v>
      </c>
      <c r="X17" t="s">
        <v>48</v>
      </c>
      <c r="Y17" t="s">
        <v>744</v>
      </c>
      <c r="Z17" t="s">
        <v>945</v>
      </c>
      <c r="AA17">
        <v>248.5</v>
      </c>
      <c r="AB17">
        <v>248.5</v>
      </c>
      <c r="AC17">
        <v>319</v>
      </c>
      <c r="AD17">
        <v>4903.5999999999985</v>
      </c>
      <c r="AE17">
        <v>0.77899686520376199</v>
      </c>
      <c r="AF17">
        <v>0.42052313883299802</v>
      </c>
      <c r="AG17">
        <v>0.32758620689655199</v>
      </c>
      <c r="AH17">
        <v>2.1310873643853499E-2</v>
      </c>
      <c r="AI17">
        <v>6.5054245860184406E-2</v>
      </c>
      <c r="AJ17">
        <v>17740.070000000011</v>
      </c>
      <c r="AK17">
        <v>248360.98000000019</v>
      </c>
      <c r="AL17">
        <v>12586.202693939162</v>
      </c>
      <c r="AM17">
        <v>90851.110994983363</v>
      </c>
      <c r="AN17">
        <v>12877.432736153041</v>
      </c>
      <c r="AO17">
        <v>180284.05830614257</v>
      </c>
      <c r="AP17">
        <v>5292.7894628436306</v>
      </c>
      <c r="AQ17">
        <v>-9.0949470177292824E-13</v>
      </c>
      <c r="AR17">
        <v>5292.7894628436306</v>
      </c>
      <c r="AS17">
        <v>11.606994436060594</v>
      </c>
      <c r="AT17" t="s">
        <v>744</v>
      </c>
    </row>
    <row r="18" spans="1:46" hidden="1" x14ac:dyDescent="0.25">
      <c r="A18" t="s">
        <v>54</v>
      </c>
      <c r="B18" t="s">
        <v>945</v>
      </c>
      <c r="C18" s="63" t="s">
        <v>945</v>
      </c>
      <c r="D18" s="63" t="s">
        <v>671</v>
      </c>
      <c r="E18" t="s">
        <v>527</v>
      </c>
      <c r="F18">
        <v>1</v>
      </c>
      <c r="G18">
        <v>1</v>
      </c>
      <c r="H18">
        <v>1</v>
      </c>
      <c r="I18">
        <v>2</v>
      </c>
      <c r="J18">
        <v>7</v>
      </c>
      <c r="K18">
        <v>6</v>
      </c>
      <c r="L18" t="s">
        <v>113</v>
      </c>
      <c r="M18">
        <v>6</v>
      </c>
      <c r="N18" t="s">
        <v>709</v>
      </c>
      <c r="O18" t="s">
        <v>5</v>
      </c>
      <c r="P18">
        <v>2</v>
      </c>
      <c r="Q18">
        <v>13</v>
      </c>
      <c r="R18">
        <v>0</v>
      </c>
      <c r="S18" t="s">
        <v>642</v>
      </c>
      <c r="T18" t="s">
        <v>689</v>
      </c>
      <c r="U18">
        <v>104</v>
      </c>
      <c r="V18">
        <v>13.684210526315789</v>
      </c>
      <c r="W18">
        <v>104</v>
      </c>
      <c r="X18" t="s">
        <v>49</v>
      </c>
      <c r="Y18" t="s">
        <v>745</v>
      </c>
      <c r="Z18" t="s">
        <v>945</v>
      </c>
      <c r="AA18">
        <v>248.5</v>
      </c>
      <c r="AB18">
        <v>248.5</v>
      </c>
      <c r="AC18">
        <v>319</v>
      </c>
      <c r="AD18">
        <v>4903.5999999999985</v>
      </c>
      <c r="AE18">
        <v>0.77899686520376199</v>
      </c>
      <c r="AF18">
        <v>0.41851106639838997</v>
      </c>
      <c r="AG18">
        <v>0.326018808777429</v>
      </c>
      <c r="AH18">
        <v>2.1208907741251299E-2</v>
      </c>
      <c r="AI18">
        <v>6.5054245860184406E-2</v>
      </c>
      <c r="AJ18">
        <v>17740.070000000011</v>
      </c>
      <c r="AK18">
        <v>248360.98000000019</v>
      </c>
      <c r="AL18">
        <v>12586.202693939162</v>
      </c>
      <c r="AM18">
        <v>90851.110994983363</v>
      </c>
      <c r="AN18">
        <v>12877.432736153041</v>
      </c>
      <c r="AO18">
        <v>180284.05830614257</v>
      </c>
      <c r="AP18">
        <v>5267.4651113467708</v>
      </c>
      <c r="AQ18">
        <v>-1.8189894035458565E-12</v>
      </c>
      <c r="AR18">
        <v>5267.4651113467708</v>
      </c>
      <c r="AS18">
        <v>11.551458577514849</v>
      </c>
      <c r="AT18" t="s">
        <v>745</v>
      </c>
    </row>
    <row r="19" spans="1:46" hidden="1" x14ac:dyDescent="0.25">
      <c r="A19" t="s">
        <v>54</v>
      </c>
      <c r="B19" t="s">
        <v>945</v>
      </c>
      <c r="C19" s="63" t="s">
        <v>945</v>
      </c>
      <c r="D19" s="63" t="s">
        <v>671</v>
      </c>
      <c r="E19" t="s">
        <v>527</v>
      </c>
      <c r="F19">
        <v>1</v>
      </c>
      <c r="G19">
        <v>1</v>
      </c>
      <c r="H19">
        <v>1</v>
      </c>
      <c r="I19">
        <v>2</v>
      </c>
      <c r="J19">
        <v>7</v>
      </c>
      <c r="K19">
        <v>6</v>
      </c>
      <c r="L19" t="s">
        <v>113</v>
      </c>
      <c r="M19">
        <v>6</v>
      </c>
      <c r="N19" t="s">
        <v>709</v>
      </c>
      <c r="O19" t="s">
        <v>31</v>
      </c>
      <c r="P19">
        <v>3</v>
      </c>
      <c r="Q19">
        <v>5</v>
      </c>
      <c r="R19">
        <v>0</v>
      </c>
      <c r="S19" t="s">
        <v>642</v>
      </c>
      <c r="T19" t="s">
        <v>689</v>
      </c>
      <c r="U19">
        <v>40</v>
      </c>
      <c r="V19">
        <v>5.2631578947368425</v>
      </c>
      <c r="W19">
        <v>40</v>
      </c>
      <c r="X19" t="s">
        <v>50</v>
      </c>
      <c r="Y19" t="s">
        <v>746</v>
      </c>
      <c r="Z19" t="s">
        <v>945</v>
      </c>
      <c r="AA19">
        <v>248.5</v>
      </c>
      <c r="AB19">
        <v>248.5</v>
      </c>
      <c r="AC19">
        <v>319</v>
      </c>
      <c r="AD19">
        <v>4903.5999999999985</v>
      </c>
      <c r="AE19">
        <v>0.77899686520376199</v>
      </c>
      <c r="AF19">
        <v>0.160965794768612</v>
      </c>
      <c r="AG19">
        <v>0.125391849529781</v>
      </c>
      <c r="AH19">
        <v>8.1572722081735896E-3</v>
      </c>
      <c r="AI19">
        <v>6.5054245860184406E-2</v>
      </c>
      <c r="AJ19">
        <v>17740.070000000011</v>
      </c>
      <c r="AK19">
        <v>248360.98000000019</v>
      </c>
      <c r="AL19">
        <v>12586.202693939162</v>
      </c>
      <c r="AM19">
        <v>90851.110994983363</v>
      </c>
      <c r="AN19">
        <v>12877.432736153041</v>
      </c>
      <c r="AO19">
        <v>180284.05830614257</v>
      </c>
      <c r="AP19">
        <v>2025.9481197487582</v>
      </c>
      <c r="AQ19">
        <v>-2.2737367544323206E-13</v>
      </c>
      <c r="AR19">
        <v>2025.9481197487582</v>
      </c>
      <c r="AS19">
        <v>4.4428686836595572</v>
      </c>
      <c r="AT19" t="s">
        <v>746</v>
      </c>
    </row>
    <row r="20" spans="1:46" hidden="1" x14ac:dyDescent="0.25">
      <c r="A20" t="s">
        <v>54</v>
      </c>
      <c r="B20" t="s">
        <v>945</v>
      </c>
      <c r="C20" s="63" t="s">
        <v>945</v>
      </c>
      <c r="D20" s="63" t="s">
        <v>671</v>
      </c>
      <c r="E20" t="s">
        <v>527</v>
      </c>
      <c r="F20">
        <v>1</v>
      </c>
      <c r="G20">
        <v>1</v>
      </c>
      <c r="H20">
        <v>1</v>
      </c>
      <c r="I20">
        <v>2</v>
      </c>
      <c r="J20">
        <v>7</v>
      </c>
      <c r="K20">
        <v>7</v>
      </c>
      <c r="L20" t="s">
        <v>114</v>
      </c>
      <c r="M20">
        <v>7</v>
      </c>
      <c r="N20" t="s">
        <v>711</v>
      </c>
      <c r="O20" t="s">
        <v>4</v>
      </c>
      <c r="P20">
        <v>1</v>
      </c>
      <c r="Q20">
        <v>13</v>
      </c>
      <c r="R20">
        <v>0</v>
      </c>
      <c r="S20" t="s">
        <v>642</v>
      </c>
      <c r="T20" t="s">
        <v>689</v>
      </c>
      <c r="U20">
        <v>104</v>
      </c>
      <c r="V20">
        <v>13.684210526315789</v>
      </c>
      <c r="W20">
        <v>104</v>
      </c>
      <c r="X20" t="s">
        <v>51</v>
      </c>
      <c r="Y20" t="s">
        <v>747</v>
      </c>
      <c r="Z20" t="s">
        <v>945</v>
      </c>
      <c r="AA20">
        <v>256</v>
      </c>
      <c r="AB20">
        <v>256</v>
      </c>
      <c r="AC20">
        <v>326.5</v>
      </c>
      <c r="AD20">
        <v>4903.5999999999985</v>
      </c>
      <c r="AE20">
        <v>0.78407350689127098</v>
      </c>
      <c r="AF20">
        <v>0.40625</v>
      </c>
      <c r="AG20">
        <v>0.31852986217457901</v>
      </c>
      <c r="AH20">
        <v>2.1208907741251299E-2</v>
      </c>
      <c r="AI20">
        <v>6.6583734399216901E-2</v>
      </c>
      <c r="AJ20">
        <v>17740.070000000011</v>
      </c>
      <c r="AK20">
        <v>248360.98000000019</v>
      </c>
      <c r="AL20">
        <v>12966.067966392051</v>
      </c>
      <c r="AM20">
        <v>90851.110994983363</v>
      </c>
      <c r="AN20">
        <v>12877.432736153041</v>
      </c>
      <c r="AO20">
        <v>180284.05830614257</v>
      </c>
      <c r="AP20">
        <v>5267.4651113467708</v>
      </c>
      <c r="AQ20">
        <v>0</v>
      </c>
      <c r="AR20">
        <v>5267.4651113467708</v>
      </c>
      <c r="AS20">
        <v>11.551458577514849</v>
      </c>
      <c r="AT20" t="s">
        <v>747</v>
      </c>
    </row>
    <row r="21" spans="1:46" hidden="1" x14ac:dyDescent="0.25">
      <c r="A21" t="s">
        <v>54</v>
      </c>
      <c r="B21" t="s">
        <v>945</v>
      </c>
      <c r="C21" s="63" t="s">
        <v>945</v>
      </c>
      <c r="D21" s="63" t="s">
        <v>671</v>
      </c>
      <c r="E21" t="s">
        <v>527</v>
      </c>
      <c r="F21">
        <v>1</v>
      </c>
      <c r="G21">
        <v>1</v>
      </c>
      <c r="H21">
        <v>1</v>
      </c>
      <c r="I21">
        <v>2</v>
      </c>
      <c r="J21">
        <v>7</v>
      </c>
      <c r="K21">
        <v>7</v>
      </c>
      <c r="L21" t="s">
        <v>114</v>
      </c>
      <c r="M21">
        <v>7</v>
      </c>
      <c r="N21" t="s">
        <v>711</v>
      </c>
      <c r="O21" t="s">
        <v>5</v>
      </c>
      <c r="P21">
        <v>2</v>
      </c>
      <c r="Q21">
        <v>14</v>
      </c>
      <c r="R21">
        <v>0</v>
      </c>
      <c r="S21" t="s">
        <v>642</v>
      </c>
      <c r="T21" t="s">
        <v>689</v>
      </c>
      <c r="U21">
        <v>112</v>
      </c>
      <c r="V21">
        <v>14.736842105263159</v>
      </c>
      <c r="W21">
        <v>112</v>
      </c>
      <c r="X21" t="s">
        <v>52</v>
      </c>
      <c r="Y21" t="s">
        <v>748</v>
      </c>
      <c r="Z21" t="s">
        <v>945</v>
      </c>
      <c r="AA21">
        <v>256</v>
      </c>
      <c r="AB21">
        <v>256</v>
      </c>
      <c r="AC21">
        <v>326.5</v>
      </c>
      <c r="AD21">
        <v>4903.5999999999985</v>
      </c>
      <c r="AE21">
        <v>0.78407350689127098</v>
      </c>
      <c r="AF21">
        <v>0.4375</v>
      </c>
      <c r="AG21">
        <v>0.34303215926493102</v>
      </c>
      <c r="AH21">
        <v>2.2840362182886001E-2</v>
      </c>
      <c r="AI21">
        <v>6.6583734399216901E-2</v>
      </c>
      <c r="AJ21">
        <v>17740.070000000011</v>
      </c>
      <c r="AK21">
        <v>248360.98000000019</v>
      </c>
      <c r="AL21">
        <v>12966.067966392051</v>
      </c>
      <c r="AM21">
        <v>90851.110994983363</v>
      </c>
      <c r="AN21">
        <v>12877.432736153041</v>
      </c>
      <c r="AO21">
        <v>180284.05830614257</v>
      </c>
      <c r="AP21">
        <v>5672.6547352965226</v>
      </c>
      <c r="AQ21">
        <v>0</v>
      </c>
      <c r="AR21">
        <v>5672.6547352965226</v>
      </c>
      <c r="AS21">
        <v>12.440032314246761</v>
      </c>
      <c r="AT21" t="s">
        <v>748</v>
      </c>
    </row>
    <row r="22" spans="1:46" hidden="1" x14ac:dyDescent="0.25">
      <c r="A22" t="s">
        <v>54</v>
      </c>
      <c r="B22" t="s">
        <v>945</v>
      </c>
      <c r="C22" s="63" t="s">
        <v>945</v>
      </c>
      <c r="D22" s="63" t="s">
        <v>671</v>
      </c>
      <c r="E22" t="s">
        <v>527</v>
      </c>
      <c r="F22">
        <v>1</v>
      </c>
      <c r="G22">
        <v>1</v>
      </c>
      <c r="H22">
        <v>1</v>
      </c>
      <c r="I22">
        <v>2</v>
      </c>
      <c r="J22">
        <v>7</v>
      </c>
      <c r="K22">
        <v>7</v>
      </c>
      <c r="L22" t="s">
        <v>114</v>
      </c>
      <c r="M22">
        <v>7</v>
      </c>
      <c r="N22" t="s">
        <v>711</v>
      </c>
      <c r="O22" t="s">
        <v>31</v>
      </c>
      <c r="P22">
        <v>3</v>
      </c>
      <c r="Q22">
        <v>5</v>
      </c>
      <c r="R22">
        <v>0</v>
      </c>
      <c r="S22" t="s">
        <v>642</v>
      </c>
      <c r="T22" t="s">
        <v>689</v>
      </c>
      <c r="U22">
        <v>40</v>
      </c>
      <c r="V22">
        <v>5.2631578947368425</v>
      </c>
      <c r="W22">
        <v>40</v>
      </c>
      <c r="X22" t="s">
        <v>53</v>
      </c>
      <c r="Y22" t="s">
        <v>749</v>
      </c>
      <c r="Z22" t="s">
        <v>945</v>
      </c>
      <c r="AA22">
        <v>256</v>
      </c>
      <c r="AB22">
        <v>256</v>
      </c>
      <c r="AC22">
        <v>326.5</v>
      </c>
      <c r="AD22">
        <v>4903.5999999999985</v>
      </c>
      <c r="AE22">
        <v>0.78407350689127098</v>
      </c>
      <c r="AF22">
        <v>0.15625</v>
      </c>
      <c r="AG22">
        <v>0.12251148545176101</v>
      </c>
      <c r="AH22">
        <v>8.1572722081735896E-3</v>
      </c>
      <c r="AI22">
        <v>6.6583734399216901E-2</v>
      </c>
      <c r="AJ22">
        <v>17740.070000000011</v>
      </c>
      <c r="AK22">
        <v>248360.98000000019</v>
      </c>
      <c r="AL22">
        <v>12966.067966392051</v>
      </c>
      <c r="AM22">
        <v>90851.110994983363</v>
      </c>
      <c r="AN22">
        <v>12877.432736153041</v>
      </c>
      <c r="AO22">
        <v>180284.05830614257</v>
      </c>
      <c r="AP22">
        <v>2025.9481197487582</v>
      </c>
      <c r="AQ22">
        <v>2.2737367544323206E-13</v>
      </c>
      <c r="AR22">
        <v>2025.9481197487582</v>
      </c>
      <c r="AS22">
        <v>4.4428686836595572</v>
      </c>
      <c r="AT22" t="s">
        <v>749</v>
      </c>
    </row>
    <row r="23" spans="1:46" hidden="1" x14ac:dyDescent="0.25">
      <c r="A23" t="s">
        <v>54</v>
      </c>
      <c r="B23" t="s">
        <v>945</v>
      </c>
      <c r="C23" s="63" t="s">
        <v>945</v>
      </c>
      <c r="D23" s="63" t="s">
        <v>671</v>
      </c>
      <c r="E23" t="s">
        <v>527</v>
      </c>
      <c r="F23">
        <v>1</v>
      </c>
      <c r="G23">
        <v>2</v>
      </c>
      <c r="H23">
        <v>2</v>
      </c>
      <c r="I23">
        <v>2</v>
      </c>
      <c r="J23">
        <v>7</v>
      </c>
      <c r="K23">
        <v>1</v>
      </c>
      <c r="L23" t="s">
        <v>99</v>
      </c>
      <c r="M23">
        <v>8</v>
      </c>
      <c r="N23" t="s">
        <v>713</v>
      </c>
      <c r="O23" t="s">
        <v>4</v>
      </c>
      <c r="P23">
        <v>1</v>
      </c>
      <c r="Q23">
        <v>14</v>
      </c>
      <c r="R23">
        <v>0</v>
      </c>
      <c r="S23" t="s">
        <v>642</v>
      </c>
      <c r="T23" t="s">
        <v>689</v>
      </c>
      <c r="U23">
        <v>112.5</v>
      </c>
      <c r="V23">
        <v>14.80263157894737</v>
      </c>
      <c r="W23">
        <v>112.5</v>
      </c>
      <c r="X23" t="s">
        <v>33</v>
      </c>
      <c r="Y23" t="s">
        <v>750</v>
      </c>
      <c r="Z23" t="s">
        <v>945</v>
      </c>
      <c r="AA23">
        <v>256.5</v>
      </c>
      <c r="AB23">
        <v>256.5</v>
      </c>
      <c r="AC23">
        <v>367.65</v>
      </c>
      <c r="AD23">
        <v>4903.5999999999985</v>
      </c>
      <c r="AE23">
        <v>0.69767441860465096</v>
      </c>
      <c r="AF23">
        <v>0.43859649122806998</v>
      </c>
      <c r="AG23">
        <v>0.30599755201958401</v>
      </c>
      <c r="AH23">
        <v>2.2942328085488201E-2</v>
      </c>
      <c r="AI23">
        <v>7.4975528183375495E-2</v>
      </c>
      <c r="AJ23">
        <v>17740.070000000011</v>
      </c>
      <c r="AK23">
        <v>248360.98000000019</v>
      </c>
      <c r="AL23">
        <v>12991.392317888911</v>
      </c>
      <c r="AM23">
        <v>89432.947311159238</v>
      </c>
      <c r="AN23">
        <v>12877.432736153041</v>
      </c>
      <c r="AO23">
        <v>180284.05830614257</v>
      </c>
      <c r="AP23">
        <v>5697.9790867933816</v>
      </c>
      <c r="AQ23">
        <v>0</v>
      </c>
      <c r="AR23">
        <v>5697.9790867933816</v>
      </c>
      <c r="AS23">
        <v>12.495568172792504</v>
      </c>
      <c r="AT23" t="s">
        <v>750</v>
      </c>
    </row>
    <row r="24" spans="1:46" hidden="1" x14ac:dyDescent="0.25">
      <c r="A24" t="s">
        <v>54</v>
      </c>
      <c r="B24" t="s">
        <v>945</v>
      </c>
      <c r="C24" s="63" t="s">
        <v>945</v>
      </c>
      <c r="D24" s="63" t="s">
        <v>671</v>
      </c>
      <c r="E24" t="s">
        <v>527</v>
      </c>
      <c r="F24">
        <v>1</v>
      </c>
      <c r="G24">
        <v>2</v>
      </c>
      <c r="H24">
        <v>2</v>
      </c>
      <c r="I24">
        <v>2</v>
      </c>
      <c r="J24">
        <v>7</v>
      </c>
      <c r="K24">
        <v>1</v>
      </c>
      <c r="L24" t="s">
        <v>99</v>
      </c>
      <c r="M24">
        <v>8</v>
      </c>
      <c r="N24" t="s">
        <v>713</v>
      </c>
      <c r="O24" t="s">
        <v>5</v>
      </c>
      <c r="P24">
        <v>2</v>
      </c>
      <c r="Q24">
        <v>13</v>
      </c>
      <c r="R24">
        <v>0</v>
      </c>
      <c r="S24" t="s">
        <v>642</v>
      </c>
      <c r="T24" t="s">
        <v>689</v>
      </c>
      <c r="U24">
        <v>104</v>
      </c>
      <c r="V24">
        <v>13.684210526315789</v>
      </c>
      <c r="W24">
        <v>104</v>
      </c>
      <c r="X24" t="s">
        <v>34</v>
      </c>
      <c r="Y24" t="s">
        <v>751</v>
      </c>
      <c r="Z24" t="s">
        <v>945</v>
      </c>
      <c r="AA24">
        <v>256.5</v>
      </c>
      <c r="AB24">
        <v>256.5</v>
      </c>
      <c r="AC24">
        <v>367.65</v>
      </c>
      <c r="AD24">
        <v>4903.5999999999985</v>
      </c>
      <c r="AE24">
        <v>0.69767441860465096</v>
      </c>
      <c r="AF24">
        <v>0.40545808966861602</v>
      </c>
      <c r="AG24">
        <v>0.28287773697810398</v>
      </c>
      <c r="AH24">
        <v>2.1208907741251299E-2</v>
      </c>
      <c r="AI24">
        <v>7.4975528183375495E-2</v>
      </c>
      <c r="AJ24">
        <v>17740.070000000011</v>
      </c>
      <c r="AK24">
        <v>248360.98000000019</v>
      </c>
      <c r="AL24">
        <v>12991.392317888911</v>
      </c>
      <c r="AM24">
        <v>89432.947311159238</v>
      </c>
      <c r="AN24">
        <v>12877.432736153041</v>
      </c>
      <c r="AO24">
        <v>180284.05830614257</v>
      </c>
      <c r="AP24">
        <v>5267.4651113467708</v>
      </c>
      <c r="AQ24">
        <v>0</v>
      </c>
      <c r="AR24">
        <v>5267.4651113467708</v>
      </c>
      <c r="AS24">
        <v>11.551458577514849</v>
      </c>
      <c r="AT24" t="s">
        <v>751</v>
      </c>
    </row>
    <row r="25" spans="1:46" hidden="1" x14ac:dyDescent="0.25">
      <c r="A25" t="s">
        <v>54</v>
      </c>
      <c r="B25" t="s">
        <v>945</v>
      </c>
      <c r="C25" s="63" t="s">
        <v>945</v>
      </c>
      <c r="D25" s="63" t="s">
        <v>671</v>
      </c>
      <c r="E25" t="s">
        <v>527</v>
      </c>
      <c r="F25">
        <v>1</v>
      </c>
      <c r="G25">
        <v>2</v>
      </c>
      <c r="H25">
        <v>2</v>
      </c>
      <c r="I25">
        <v>2</v>
      </c>
      <c r="J25">
        <v>7</v>
      </c>
      <c r="K25">
        <v>1</v>
      </c>
      <c r="L25" t="s">
        <v>99</v>
      </c>
      <c r="M25">
        <v>8</v>
      </c>
      <c r="N25" t="s">
        <v>713</v>
      </c>
      <c r="O25" t="s">
        <v>31</v>
      </c>
      <c r="P25">
        <v>3</v>
      </c>
      <c r="Q25">
        <v>5</v>
      </c>
      <c r="R25">
        <v>0</v>
      </c>
      <c r="S25" t="s">
        <v>642</v>
      </c>
      <c r="T25" t="s">
        <v>689</v>
      </c>
      <c r="U25">
        <v>40</v>
      </c>
      <c r="V25">
        <v>5.2631578947368425</v>
      </c>
      <c r="W25">
        <v>40</v>
      </c>
      <c r="X25" t="s">
        <v>35</v>
      </c>
      <c r="Y25" t="s">
        <v>752</v>
      </c>
      <c r="Z25" t="s">
        <v>945</v>
      </c>
      <c r="AA25">
        <v>256.5</v>
      </c>
      <c r="AB25">
        <v>256.5</v>
      </c>
      <c r="AC25">
        <v>367.65</v>
      </c>
      <c r="AD25">
        <v>4903.5999999999985</v>
      </c>
      <c r="AE25">
        <v>0.69767441860465096</v>
      </c>
      <c r="AF25">
        <v>0.155945419103314</v>
      </c>
      <c r="AG25">
        <v>0.108799129606963</v>
      </c>
      <c r="AH25">
        <v>8.1572722081735896E-3</v>
      </c>
      <c r="AI25">
        <v>7.4975528183375495E-2</v>
      </c>
      <c r="AJ25">
        <v>17740.070000000011</v>
      </c>
      <c r="AK25">
        <v>248360.98000000019</v>
      </c>
      <c r="AL25">
        <v>12991.392317888911</v>
      </c>
      <c r="AM25">
        <v>89432.947311159238</v>
      </c>
      <c r="AN25">
        <v>12877.432736153041</v>
      </c>
      <c r="AO25">
        <v>180284.05830614257</v>
      </c>
      <c r="AP25">
        <v>2025.9481197487582</v>
      </c>
      <c r="AQ25">
        <v>2.2737367544323206E-13</v>
      </c>
      <c r="AR25">
        <v>2025.9481197487582</v>
      </c>
      <c r="AS25">
        <v>4.4428686836595572</v>
      </c>
      <c r="AT25" t="s">
        <v>752</v>
      </c>
    </row>
    <row r="26" spans="1:46" hidden="1" x14ac:dyDescent="0.25">
      <c r="A26" t="s">
        <v>54</v>
      </c>
      <c r="B26" t="s">
        <v>945</v>
      </c>
      <c r="C26" s="63" t="s">
        <v>945</v>
      </c>
      <c r="D26" s="63" t="s">
        <v>671</v>
      </c>
      <c r="E26" t="s">
        <v>527</v>
      </c>
      <c r="F26">
        <v>1</v>
      </c>
      <c r="G26">
        <v>2</v>
      </c>
      <c r="H26">
        <v>2</v>
      </c>
      <c r="I26">
        <v>2</v>
      </c>
      <c r="J26">
        <v>7</v>
      </c>
      <c r="K26">
        <v>2</v>
      </c>
      <c r="L26" t="s">
        <v>102</v>
      </c>
      <c r="M26">
        <v>9</v>
      </c>
      <c r="N26" t="s">
        <v>715</v>
      </c>
      <c r="O26" t="s">
        <v>4</v>
      </c>
      <c r="P26">
        <v>1</v>
      </c>
      <c r="Q26">
        <v>14</v>
      </c>
      <c r="R26">
        <v>0</v>
      </c>
      <c r="S26" t="s">
        <v>642</v>
      </c>
      <c r="T26" t="s">
        <v>689</v>
      </c>
      <c r="U26">
        <v>111.25</v>
      </c>
      <c r="V26">
        <v>14.638157894736842</v>
      </c>
      <c r="W26">
        <v>111.25</v>
      </c>
      <c r="X26" t="s">
        <v>36</v>
      </c>
      <c r="Y26" t="s">
        <v>753</v>
      </c>
      <c r="Z26" t="s">
        <v>945</v>
      </c>
      <c r="AA26">
        <v>255.25</v>
      </c>
      <c r="AB26">
        <v>255.25</v>
      </c>
      <c r="AC26">
        <v>356.05</v>
      </c>
      <c r="AD26">
        <v>4903.5999999999985</v>
      </c>
      <c r="AE26">
        <v>0.7168936947058</v>
      </c>
      <c r="AF26">
        <v>0.435847208619001</v>
      </c>
      <c r="AG26">
        <v>0.31245611571408499</v>
      </c>
      <c r="AH26">
        <v>2.2687413328982799E-2</v>
      </c>
      <c r="AI26">
        <v>7.2609919243005194E-2</v>
      </c>
      <c r="AJ26">
        <v>17740.070000000011</v>
      </c>
      <c r="AK26">
        <v>248360.98000000019</v>
      </c>
      <c r="AL26">
        <v>12928.081439146765</v>
      </c>
      <c r="AM26">
        <v>89432.947311159238</v>
      </c>
      <c r="AN26">
        <v>12877.432736153041</v>
      </c>
      <c r="AO26">
        <v>180284.05830614257</v>
      </c>
      <c r="AP26">
        <v>5634.6682080512337</v>
      </c>
      <c r="AQ26">
        <v>-9.0949470177292824E-13</v>
      </c>
      <c r="AR26">
        <v>5634.6682080512337</v>
      </c>
      <c r="AS26">
        <v>12.356728526428144</v>
      </c>
      <c r="AT26" t="s">
        <v>753</v>
      </c>
    </row>
    <row r="27" spans="1:46" hidden="1" x14ac:dyDescent="0.25">
      <c r="A27" t="s">
        <v>54</v>
      </c>
      <c r="B27" t="s">
        <v>945</v>
      </c>
      <c r="C27" s="63" t="s">
        <v>945</v>
      </c>
      <c r="D27" s="63" t="s">
        <v>671</v>
      </c>
      <c r="E27" t="s">
        <v>527</v>
      </c>
      <c r="F27">
        <v>1</v>
      </c>
      <c r="G27">
        <v>2</v>
      </c>
      <c r="H27">
        <v>2</v>
      </c>
      <c r="I27">
        <v>2</v>
      </c>
      <c r="J27">
        <v>7</v>
      </c>
      <c r="K27">
        <v>2</v>
      </c>
      <c r="L27" t="s">
        <v>102</v>
      </c>
      <c r="M27">
        <v>9</v>
      </c>
      <c r="N27" t="s">
        <v>715</v>
      </c>
      <c r="O27" t="s">
        <v>5</v>
      </c>
      <c r="P27">
        <v>2</v>
      </c>
      <c r="Q27">
        <v>13</v>
      </c>
      <c r="R27">
        <v>0</v>
      </c>
      <c r="S27" t="s">
        <v>642</v>
      </c>
      <c r="T27" t="s">
        <v>689</v>
      </c>
      <c r="U27">
        <v>104</v>
      </c>
      <c r="V27">
        <v>13.684210526315789</v>
      </c>
      <c r="W27">
        <v>104</v>
      </c>
      <c r="X27" t="s">
        <v>37</v>
      </c>
      <c r="Y27" t="s">
        <v>754</v>
      </c>
      <c r="Z27" t="s">
        <v>945</v>
      </c>
      <c r="AA27">
        <v>255.25</v>
      </c>
      <c r="AB27">
        <v>255.25</v>
      </c>
      <c r="AC27">
        <v>356.05</v>
      </c>
      <c r="AD27">
        <v>4903.5999999999985</v>
      </c>
      <c r="AE27">
        <v>0.7168936947058</v>
      </c>
      <c r="AF27">
        <v>0.40744368266405501</v>
      </c>
      <c r="AG27">
        <v>0.292093807049572</v>
      </c>
      <c r="AH27">
        <v>2.1208907741251299E-2</v>
      </c>
      <c r="AI27">
        <v>7.2609919243005194E-2</v>
      </c>
      <c r="AJ27">
        <v>17740.070000000011</v>
      </c>
      <c r="AK27">
        <v>248360.98000000019</v>
      </c>
      <c r="AL27">
        <v>12928.081439146765</v>
      </c>
      <c r="AM27">
        <v>89432.947311159238</v>
      </c>
      <c r="AN27">
        <v>12877.432736153041</v>
      </c>
      <c r="AO27">
        <v>180284.05830614257</v>
      </c>
      <c r="AP27">
        <v>5267.4651113467708</v>
      </c>
      <c r="AQ27">
        <v>-9.0949470177292824E-13</v>
      </c>
      <c r="AR27">
        <v>5267.4651113467708</v>
      </c>
      <c r="AS27">
        <v>11.551458577514849</v>
      </c>
      <c r="AT27" t="s">
        <v>754</v>
      </c>
    </row>
    <row r="28" spans="1:46" hidden="1" x14ac:dyDescent="0.25">
      <c r="A28" t="s">
        <v>54</v>
      </c>
      <c r="B28" t="s">
        <v>945</v>
      </c>
      <c r="C28" s="63" t="s">
        <v>945</v>
      </c>
      <c r="D28" s="63" t="s">
        <v>671</v>
      </c>
      <c r="E28" t="s">
        <v>527</v>
      </c>
      <c r="F28">
        <v>1</v>
      </c>
      <c r="G28">
        <v>2</v>
      </c>
      <c r="H28">
        <v>2</v>
      </c>
      <c r="I28">
        <v>2</v>
      </c>
      <c r="J28">
        <v>7</v>
      </c>
      <c r="K28">
        <v>2</v>
      </c>
      <c r="L28" t="s">
        <v>102</v>
      </c>
      <c r="M28">
        <v>9</v>
      </c>
      <c r="N28" t="s">
        <v>715</v>
      </c>
      <c r="O28" t="s">
        <v>31</v>
      </c>
      <c r="P28">
        <v>3</v>
      </c>
      <c r="Q28">
        <v>5</v>
      </c>
      <c r="R28">
        <v>0</v>
      </c>
      <c r="S28" t="s">
        <v>642</v>
      </c>
      <c r="T28" t="s">
        <v>689</v>
      </c>
      <c r="U28">
        <v>40</v>
      </c>
      <c r="V28">
        <v>5.2631578947368425</v>
      </c>
      <c r="W28">
        <v>40</v>
      </c>
      <c r="X28" t="s">
        <v>38</v>
      </c>
      <c r="Y28" t="s">
        <v>755</v>
      </c>
      <c r="Z28" t="s">
        <v>945</v>
      </c>
      <c r="AA28">
        <v>255.25</v>
      </c>
      <c r="AB28">
        <v>255.25</v>
      </c>
      <c r="AC28">
        <v>356.05</v>
      </c>
      <c r="AD28">
        <v>4903.5999999999985</v>
      </c>
      <c r="AE28">
        <v>0.7168936947058</v>
      </c>
      <c r="AF28">
        <v>0.15670910871694399</v>
      </c>
      <c r="AG28">
        <v>0.112343771942143</v>
      </c>
      <c r="AH28">
        <v>8.1572722081735896E-3</v>
      </c>
      <c r="AI28">
        <v>7.2609919243005194E-2</v>
      </c>
      <c r="AJ28">
        <v>17740.070000000011</v>
      </c>
      <c r="AK28">
        <v>248360.98000000019</v>
      </c>
      <c r="AL28">
        <v>12928.081439146765</v>
      </c>
      <c r="AM28">
        <v>89432.947311159238</v>
      </c>
      <c r="AN28">
        <v>12877.432736153041</v>
      </c>
      <c r="AO28">
        <v>180284.05830614257</v>
      </c>
      <c r="AP28">
        <v>2025.9481197487582</v>
      </c>
      <c r="AQ28">
        <v>-4.5474735088646412E-13</v>
      </c>
      <c r="AR28">
        <v>2025.9481197487582</v>
      </c>
      <c r="AS28">
        <v>4.4428686836595572</v>
      </c>
      <c r="AT28" t="s">
        <v>755</v>
      </c>
    </row>
    <row r="29" spans="1:46" hidden="1" x14ac:dyDescent="0.25">
      <c r="A29" t="s">
        <v>54</v>
      </c>
      <c r="B29" t="s">
        <v>945</v>
      </c>
      <c r="C29" s="63" t="s">
        <v>945</v>
      </c>
      <c r="D29" s="63" t="s">
        <v>671</v>
      </c>
      <c r="E29" t="s">
        <v>527</v>
      </c>
      <c r="F29">
        <v>1</v>
      </c>
      <c r="G29">
        <v>2</v>
      </c>
      <c r="H29">
        <v>2</v>
      </c>
      <c r="I29">
        <v>2</v>
      </c>
      <c r="J29">
        <v>7</v>
      </c>
      <c r="K29">
        <v>3</v>
      </c>
      <c r="L29" t="s">
        <v>103</v>
      </c>
      <c r="M29">
        <v>10</v>
      </c>
      <c r="N29" t="s">
        <v>717</v>
      </c>
      <c r="O29" t="s">
        <v>4</v>
      </c>
      <c r="P29">
        <v>1</v>
      </c>
      <c r="Q29">
        <v>15</v>
      </c>
      <c r="R29">
        <v>0</v>
      </c>
      <c r="S29" t="s">
        <v>642</v>
      </c>
      <c r="T29" t="s">
        <v>689</v>
      </c>
      <c r="U29">
        <v>119.25</v>
      </c>
      <c r="V29">
        <v>15.690789473684211</v>
      </c>
      <c r="W29">
        <v>119.25</v>
      </c>
      <c r="X29" t="s">
        <v>39</v>
      </c>
      <c r="Y29" t="s">
        <v>756</v>
      </c>
      <c r="Z29" t="s">
        <v>945</v>
      </c>
      <c r="AA29">
        <v>261.75</v>
      </c>
      <c r="AB29">
        <v>261.75</v>
      </c>
      <c r="AC29">
        <v>362.35</v>
      </c>
      <c r="AD29">
        <v>4903.5999999999985</v>
      </c>
      <c r="AE29">
        <v>0.722367876362633</v>
      </c>
      <c r="AF29">
        <v>0.45558739255014302</v>
      </c>
      <c r="AG29">
        <v>0.32910169725403599</v>
      </c>
      <c r="AH29">
        <v>2.4318867770617501E-2</v>
      </c>
      <c r="AI29">
        <v>7.38946896157925E-2</v>
      </c>
      <c r="AJ29">
        <v>17740.070000000011</v>
      </c>
      <c r="AK29">
        <v>248360.98000000019</v>
      </c>
      <c r="AL29">
        <v>13257.298008605934</v>
      </c>
      <c r="AM29">
        <v>89432.947311159238</v>
      </c>
      <c r="AN29">
        <v>12877.432736153041</v>
      </c>
      <c r="AO29">
        <v>180284.05830614257</v>
      </c>
      <c r="AP29">
        <v>6039.8578320009847</v>
      </c>
      <c r="AQ29">
        <v>9.0949470177292824E-13</v>
      </c>
      <c r="AR29">
        <v>6039.8578320009847</v>
      </c>
      <c r="AS29">
        <v>13.245302263160054</v>
      </c>
      <c r="AT29" t="s">
        <v>756</v>
      </c>
    </row>
    <row r="30" spans="1:46" hidden="1" x14ac:dyDescent="0.25">
      <c r="A30" t="s">
        <v>54</v>
      </c>
      <c r="B30" t="s">
        <v>945</v>
      </c>
      <c r="C30" s="63" t="s">
        <v>945</v>
      </c>
      <c r="D30" s="63" t="s">
        <v>671</v>
      </c>
      <c r="E30" t="s">
        <v>527</v>
      </c>
      <c r="F30">
        <v>1</v>
      </c>
      <c r="G30">
        <v>2</v>
      </c>
      <c r="H30">
        <v>2</v>
      </c>
      <c r="I30">
        <v>2</v>
      </c>
      <c r="J30">
        <v>7</v>
      </c>
      <c r="K30">
        <v>3</v>
      </c>
      <c r="L30" t="s">
        <v>103</v>
      </c>
      <c r="M30">
        <v>10</v>
      </c>
      <c r="N30" t="s">
        <v>717</v>
      </c>
      <c r="O30" t="s">
        <v>5</v>
      </c>
      <c r="P30">
        <v>2</v>
      </c>
      <c r="Q30">
        <v>13</v>
      </c>
      <c r="R30">
        <v>0</v>
      </c>
      <c r="S30" t="s">
        <v>642</v>
      </c>
      <c r="T30" t="s">
        <v>689</v>
      </c>
      <c r="U30">
        <v>102.5</v>
      </c>
      <c r="V30">
        <v>13.486842105263159</v>
      </c>
      <c r="W30">
        <v>102.5</v>
      </c>
      <c r="X30" t="s">
        <v>40</v>
      </c>
      <c r="Y30" t="s">
        <v>757</v>
      </c>
      <c r="Z30" t="s">
        <v>945</v>
      </c>
      <c r="AA30">
        <v>261.75</v>
      </c>
      <c r="AB30">
        <v>261.75</v>
      </c>
      <c r="AC30">
        <v>362.35</v>
      </c>
      <c r="AD30">
        <v>4903.5999999999985</v>
      </c>
      <c r="AE30">
        <v>0.722367876362633</v>
      </c>
      <c r="AF30">
        <v>0.391595033428844</v>
      </c>
      <c r="AG30">
        <v>0.28287567269214797</v>
      </c>
      <c r="AH30">
        <v>2.0903010033444799E-2</v>
      </c>
      <c r="AI30">
        <v>7.38946896157925E-2</v>
      </c>
      <c r="AJ30">
        <v>17740.070000000011</v>
      </c>
      <c r="AK30">
        <v>248360.98000000019</v>
      </c>
      <c r="AL30">
        <v>13257.298008605934</v>
      </c>
      <c r="AM30">
        <v>89432.947311159238</v>
      </c>
      <c r="AN30">
        <v>12877.432736153041</v>
      </c>
      <c r="AO30">
        <v>180284.05830614257</v>
      </c>
      <c r="AP30">
        <v>5191.4920568561929</v>
      </c>
      <c r="AQ30">
        <v>9.0949470177292824E-13</v>
      </c>
      <c r="AR30">
        <v>5191.4920568561929</v>
      </c>
      <c r="AS30">
        <v>11.384851001877616</v>
      </c>
      <c r="AT30" t="s">
        <v>757</v>
      </c>
    </row>
    <row r="31" spans="1:46" hidden="1" x14ac:dyDescent="0.25">
      <c r="A31" t="s">
        <v>54</v>
      </c>
      <c r="B31" t="s">
        <v>945</v>
      </c>
      <c r="C31" s="63" t="s">
        <v>945</v>
      </c>
      <c r="D31" s="63" t="s">
        <v>671</v>
      </c>
      <c r="E31" t="s">
        <v>527</v>
      </c>
      <c r="F31">
        <v>1</v>
      </c>
      <c r="G31">
        <v>2</v>
      </c>
      <c r="H31">
        <v>2</v>
      </c>
      <c r="I31">
        <v>2</v>
      </c>
      <c r="J31">
        <v>7</v>
      </c>
      <c r="K31">
        <v>3</v>
      </c>
      <c r="L31" t="s">
        <v>103</v>
      </c>
      <c r="M31">
        <v>10</v>
      </c>
      <c r="N31" t="s">
        <v>717</v>
      </c>
      <c r="O31" t="s">
        <v>31</v>
      </c>
      <c r="P31">
        <v>3</v>
      </c>
      <c r="Q31">
        <v>5</v>
      </c>
      <c r="R31">
        <v>0</v>
      </c>
      <c r="S31" t="s">
        <v>642</v>
      </c>
      <c r="T31" t="s">
        <v>689</v>
      </c>
      <c r="U31">
        <v>40</v>
      </c>
      <c r="V31">
        <v>5.2631578947368425</v>
      </c>
      <c r="W31">
        <v>40</v>
      </c>
      <c r="X31" t="s">
        <v>41</v>
      </c>
      <c r="Y31" t="s">
        <v>758</v>
      </c>
      <c r="Z31" t="s">
        <v>945</v>
      </c>
      <c r="AA31">
        <v>261.75</v>
      </c>
      <c r="AB31">
        <v>261.75</v>
      </c>
      <c r="AC31">
        <v>362.35</v>
      </c>
      <c r="AD31">
        <v>4903.5999999999985</v>
      </c>
      <c r="AE31">
        <v>0.722367876362633</v>
      </c>
      <c r="AF31">
        <v>0.15281757402101201</v>
      </c>
      <c r="AG31">
        <v>0.110390506416448</v>
      </c>
      <c r="AH31">
        <v>8.1572722081735896E-3</v>
      </c>
      <c r="AI31">
        <v>7.38946896157925E-2</v>
      </c>
      <c r="AJ31">
        <v>17740.070000000011</v>
      </c>
      <c r="AK31">
        <v>248360.98000000019</v>
      </c>
      <c r="AL31">
        <v>13257.298008605934</v>
      </c>
      <c r="AM31">
        <v>89432.947311159238</v>
      </c>
      <c r="AN31">
        <v>12877.432736153041</v>
      </c>
      <c r="AO31">
        <v>180284.05830614257</v>
      </c>
      <c r="AP31">
        <v>2025.9481197487582</v>
      </c>
      <c r="AQ31">
        <v>2.2737367544323206E-13</v>
      </c>
      <c r="AR31">
        <v>2025.9481197487582</v>
      </c>
      <c r="AS31">
        <v>4.4428686836595572</v>
      </c>
      <c r="AT31" t="s">
        <v>758</v>
      </c>
    </row>
    <row r="32" spans="1:46" hidden="1" x14ac:dyDescent="0.25">
      <c r="A32" t="s">
        <v>54</v>
      </c>
      <c r="B32" t="s">
        <v>945</v>
      </c>
      <c r="C32" s="63" t="s">
        <v>945</v>
      </c>
      <c r="D32" s="63" t="s">
        <v>671</v>
      </c>
      <c r="E32" t="s">
        <v>527</v>
      </c>
      <c r="F32">
        <v>1</v>
      </c>
      <c r="G32">
        <v>2</v>
      </c>
      <c r="H32">
        <v>2</v>
      </c>
      <c r="I32">
        <v>2</v>
      </c>
      <c r="J32">
        <v>7</v>
      </c>
      <c r="K32">
        <v>4</v>
      </c>
      <c r="L32" t="s">
        <v>101</v>
      </c>
      <c r="M32">
        <v>11</v>
      </c>
      <c r="N32" t="s">
        <v>719</v>
      </c>
      <c r="O32" t="s">
        <v>4</v>
      </c>
      <c r="P32">
        <v>1</v>
      </c>
      <c r="Q32">
        <v>13</v>
      </c>
      <c r="R32">
        <v>0</v>
      </c>
      <c r="S32" t="s">
        <v>642</v>
      </c>
      <c r="T32" t="s">
        <v>689</v>
      </c>
      <c r="U32">
        <v>103.25</v>
      </c>
      <c r="V32">
        <v>13.585526315789474</v>
      </c>
      <c r="W32">
        <v>103.25</v>
      </c>
      <c r="X32" t="s">
        <v>42</v>
      </c>
      <c r="Y32" t="s">
        <v>759</v>
      </c>
      <c r="Z32" t="s">
        <v>945</v>
      </c>
      <c r="AA32">
        <v>247.25</v>
      </c>
      <c r="AB32">
        <v>247.25</v>
      </c>
      <c r="AC32">
        <v>348.05</v>
      </c>
      <c r="AD32">
        <v>4903.5999999999985</v>
      </c>
      <c r="AE32">
        <v>0.71038643873006801</v>
      </c>
      <c r="AF32">
        <v>0.41759352881698703</v>
      </c>
      <c r="AG32">
        <v>0.29665277977302101</v>
      </c>
      <c r="AH32">
        <v>2.1055958887348101E-2</v>
      </c>
      <c r="AI32">
        <v>7.0978464801370406E-2</v>
      </c>
      <c r="AJ32">
        <v>17740.070000000011</v>
      </c>
      <c r="AK32">
        <v>248360.98000000019</v>
      </c>
      <c r="AL32">
        <v>12522.89181519701</v>
      </c>
      <c r="AM32">
        <v>89432.947311159238</v>
      </c>
      <c r="AN32">
        <v>12877.432736153041</v>
      </c>
      <c r="AO32">
        <v>180284.05830614257</v>
      </c>
      <c r="AP32">
        <v>5229.4785841014818</v>
      </c>
      <c r="AQ32">
        <v>0</v>
      </c>
      <c r="AR32">
        <v>5229.4785841014818</v>
      </c>
      <c r="AS32">
        <v>11.468154789696232</v>
      </c>
      <c r="AT32" t="s">
        <v>759</v>
      </c>
    </row>
    <row r="33" spans="1:46" hidden="1" x14ac:dyDescent="0.25">
      <c r="A33" t="s">
        <v>54</v>
      </c>
      <c r="B33" t="s">
        <v>945</v>
      </c>
      <c r="C33" s="63" t="s">
        <v>945</v>
      </c>
      <c r="D33" s="63" t="s">
        <v>671</v>
      </c>
      <c r="E33" t="s">
        <v>527</v>
      </c>
      <c r="F33">
        <v>1</v>
      </c>
      <c r="G33">
        <v>2</v>
      </c>
      <c r="H33">
        <v>2</v>
      </c>
      <c r="I33">
        <v>2</v>
      </c>
      <c r="J33">
        <v>7</v>
      </c>
      <c r="K33">
        <v>4</v>
      </c>
      <c r="L33" t="s">
        <v>101</v>
      </c>
      <c r="M33">
        <v>11</v>
      </c>
      <c r="N33" t="s">
        <v>719</v>
      </c>
      <c r="O33" t="s">
        <v>5</v>
      </c>
      <c r="P33">
        <v>2</v>
      </c>
      <c r="Q33">
        <v>13</v>
      </c>
      <c r="R33">
        <v>0</v>
      </c>
      <c r="S33" t="s">
        <v>642</v>
      </c>
      <c r="T33" t="s">
        <v>689</v>
      </c>
      <c r="U33">
        <v>104</v>
      </c>
      <c r="V33">
        <v>13.684210526315789</v>
      </c>
      <c r="W33">
        <v>104</v>
      </c>
      <c r="X33" t="s">
        <v>43</v>
      </c>
      <c r="Y33" t="s">
        <v>760</v>
      </c>
      <c r="Z33" t="s">
        <v>945</v>
      </c>
      <c r="AA33">
        <v>247.25</v>
      </c>
      <c r="AB33">
        <v>247.25</v>
      </c>
      <c r="AC33">
        <v>348.05</v>
      </c>
      <c r="AD33">
        <v>4903.5999999999985</v>
      </c>
      <c r="AE33">
        <v>0.71038643873006801</v>
      </c>
      <c r="AF33">
        <v>0.420626895854398</v>
      </c>
      <c r="AG33">
        <v>0.29880764258008902</v>
      </c>
      <c r="AH33">
        <v>2.1208907741251299E-2</v>
      </c>
      <c r="AI33">
        <v>7.0978464801370406E-2</v>
      </c>
      <c r="AJ33">
        <v>17740.070000000011</v>
      </c>
      <c r="AK33">
        <v>248360.98000000019</v>
      </c>
      <c r="AL33">
        <v>12522.89181519701</v>
      </c>
      <c r="AM33">
        <v>89432.947311159238</v>
      </c>
      <c r="AN33">
        <v>12877.432736153041</v>
      </c>
      <c r="AO33">
        <v>180284.05830614257</v>
      </c>
      <c r="AP33">
        <v>5267.4651113467708</v>
      </c>
      <c r="AQ33">
        <v>0</v>
      </c>
      <c r="AR33">
        <v>5267.4651113467708</v>
      </c>
      <c r="AS33">
        <v>11.551458577514849</v>
      </c>
      <c r="AT33" t="s">
        <v>760</v>
      </c>
    </row>
    <row r="34" spans="1:46" hidden="1" x14ac:dyDescent="0.25">
      <c r="A34" t="s">
        <v>54</v>
      </c>
      <c r="B34" t="s">
        <v>945</v>
      </c>
      <c r="C34" s="63" t="s">
        <v>945</v>
      </c>
      <c r="D34" s="63" t="s">
        <v>671</v>
      </c>
      <c r="E34" t="s">
        <v>527</v>
      </c>
      <c r="F34">
        <v>1</v>
      </c>
      <c r="G34">
        <v>2</v>
      </c>
      <c r="H34">
        <v>2</v>
      </c>
      <c r="I34">
        <v>2</v>
      </c>
      <c r="J34">
        <v>7</v>
      </c>
      <c r="K34">
        <v>4</v>
      </c>
      <c r="L34" t="s">
        <v>101</v>
      </c>
      <c r="M34">
        <v>11</v>
      </c>
      <c r="N34" t="s">
        <v>719</v>
      </c>
      <c r="O34" t="s">
        <v>31</v>
      </c>
      <c r="P34">
        <v>3</v>
      </c>
      <c r="Q34">
        <v>5</v>
      </c>
      <c r="R34">
        <v>0</v>
      </c>
      <c r="S34" t="s">
        <v>642</v>
      </c>
      <c r="T34" t="s">
        <v>689</v>
      </c>
      <c r="U34">
        <v>40</v>
      </c>
      <c r="V34">
        <v>5.2631578947368425</v>
      </c>
      <c r="W34">
        <v>40</v>
      </c>
      <c r="X34" t="s">
        <v>44</v>
      </c>
      <c r="Y34" t="s">
        <v>761</v>
      </c>
      <c r="Z34" t="s">
        <v>945</v>
      </c>
      <c r="AA34">
        <v>247.25</v>
      </c>
      <c r="AB34">
        <v>247.25</v>
      </c>
      <c r="AC34">
        <v>348.05</v>
      </c>
      <c r="AD34">
        <v>4903.5999999999985</v>
      </c>
      <c r="AE34">
        <v>0.71038643873006801</v>
      </c>
      <c r="AF34">
        <v>0.16177957532861501</v>
      </c>
      <c r="AG34">
        <v>0.114926016376957</v>
      </c>
      <c r="AH34">
        <v>8.1572722081735896E-3</v>
      </c>
      <c r="AI34">
        <v>7.0978464801370406E-2</v>
      </c>
      <c r="AJ34">
        <v>17740.070000000011</v>
      </c>
      <c r="AK34">
        <v>248360.98000000019</v>
      </c>
      <c r="AL34">
        <v>12522.89181519701</v>
      </c>
      <c r="AM34">
        <v>89432.947311159238</v>
      </c>
      <c r="AN34">
        <v>12877.432736153041</v>
      </c>
      <c r="AO34">
        <v>180284.05830614257</v>
      </c>
      <c r="AP34">
        <v>2025.9481197487582</v>
      </c>
      <c r="AQ34">
        <v>4.5474735088646412E-13</v>
      </c>
      <c r="AR34">
        <v>2025.9481197487582</v>
      </c>
      <c r="AS34">
        <v>4.4428686836595572</v>
      </c>
      <c r="AT34" t="s">
        <v>761</v>
      </c>
    </row>
    <row r="35" spans="1:46" hidden="1" x14ac:dyDescent="0.25">
      <c r="A35" t="s">
        <v>54</v>
      </c>
      <c r="B35" t="s">
        <v>945</v>
      </c>
      <c r="C35" s="63" t="s">
        <v>945</v>
      </c>
      <c r="D35" s="63" t="s">
        <v>671</v>
      </c>
      <c r="E35" t="s">
        <v>527</v>
      </c>
      <c r="F35">
        <v>1</v>
      </c>
      <c r="G35">
        <v>2</v>
      </c>
      <c r="H35">
        <v>2</v>
      </c>
      <c r="I35">
        <v>2</v>
      </c>
      <c r="J35">
        <v>7</v>
      </c>
      <c r="K35">
        <v>5</v>
      </c>
      <c r="L35" t="s">
        <v>105</v>
      </c>
      <c r="M35">
        <v>12</v>
      </c>
      <c r="N35" t="s">
        <v>721</v>
      </c>
      <c r="O35" t="s">
        <v>4</v>
      </c>
      <c r="P35">
        <v>1</v>
      </c>
      <c r="Q35">
        <v>13</v>
      </c>
      <c r="R35">
        <v>0</v>
      </c>
      <c r="S35" t="s">
        <v>642</v>
      </c>
      <c r="T35" t="s">
        <v>689</v>
      </c>
      <c r="U35">
        <v>104</v>
      </c>
      <c r="V35">
        <v>13.684210526315789</v>
      </c>
      <c r="W35">
        <v>104</v>
      </c>
      <c r="X35" t="s">
        <v>45</v>
      </c>
      <c r="Y35" t="s">
        <v>762</v>
      </c>
      <c r="Z35" t="s">
        <v>945</v>
      </c>
      <c r="AA35">
        <v>248.5</v>
      </c>
      <c r="AB35">
        <v>248.5</v>
      </c>
      <c r="AC35">
        <v>357.1</v>
      </c>
      <c r="AD35">
        <v>4903.5999999999985</v>
      </c>
      <c r="AE35">
        <v>0.69588350602072202</v>
      </c>
      <c r="AF35">
        <v>0.41851106639838997</v>
      </c>
      <c r="AG35">
        <v>0.29123494819378298</v>
      </c>
      <c r="AH35">
        <v>2.1208907741251299E-2</v>
      </c>
      <c r="AI35">
        <v>7.2824047638469697E-2</v>
      </c>
      <c r="AJ35">
        <v>17740.070000000011</v>
      </c>
      <c r="AK35">
        <v>248360.98000000019</v>
      </c>
      <c r="AL35">
        <v>12586.20269393916</v>
      </c>
      <c r="AM35">
        <v>89432.947311159238</v>
      </c>
      <c r="AN35">
        <v>12877.432736153041</v>
      </c>
      <c r="AO35">
        <v>180284.05830614257</v>
      </c>
      <c r="AP35">
        <v>5267.4651113467708</v>
      </c>
      <c r="AQ35">
        <v>-9.0949470177292824E-13</v>
      </c>
      <c r="AR35">
        <v>5267.4651113467708</v>
      </c>
      <c r="AS35">
        <v>11.551458577514849</v>
      </c>
      <c r="AT35" t="s">
        <v>762</v>
      </c>
    </row>
    <row r="36" spans="1:46" hidden="1" x14ac:dyDescent="0.25">
      <c r="A36" t="s">
        <v>54</v>
      </c>
      <c r="B36" t="s">
        <v>945</v>
      </c>
      <c r="C36" s="63" t="s">
        <v>945</v>
      </c>
      <c r="D36" s="63" t="s">
        <v>671</v>
      </c>
      <c r="E36" t="s">
        <v>527</v>
      </c>
      <c r="F36">
        <v>1</v>
      </c>
      <c r="G36">
        <v>2</v>
      </c>
      <c r="H36">
        <v>2</v>
      </c>
      <c r="I36">
        <v>2</v>
      </c>
      <c r="J36">
        <v>7</v>
      </c>
      <c r="K36">
        <v>5</v>
      </c>
      <c r="L36" t="s">
        <v>105</v>
      </c>
      <c r="M36">
        <v>12</v>
      </c>
      <c r="N36" t="s">
        <v>721</v>
      </c>
      <c r="O36" t="s">
        <v>5</v>
      </c>
      <c r="P36">
        <v>2</v>
      </c>
      <c r="Q36">
        <v>13</v>
      </c>
      <c r="R36">
        <v>0</v>
      </c>
      <c r="S36" t="s">
        <v>642</v>
      </c>
      <c r="T36" t="s">
        <v>689</v>
      </c>
      <c r="U36">
        <v>104.5</v>
      </c>
      <c r="V36">
        <v>13.75</v>
      </c>
      <c r="W36">
        <v>104.5</v>
      </c>
      <c r="X36" t="s">
        <v>46</v>
      </c>
      <c r="Y36" t="s">
        <v>763</v>
      </c>
      <c r="Z36" t="s">
        <v>945</v>
      </c>
      <c r="AA36">
        <v>248.5</v>
      </c>
      <c r="AB36">
        <v>248.5</v>
      </c>
      <c r="AC36">
        <v>357.1</v>
      </c>
      <c r="AD36">
        <v>4903.5999999999985</v>
      </c>
      <c r="AE36">
        <v>0.69588350602072202</v>
      </c>
      <c r="AF36">
        <v>0.42052313883299802</v>
      </c>
      <c r="AG36">
        <v>0.292635116213946</v>
      </c>
      <c r="AH36">
        <v>2.1310873643853499E-2</v>
      </c>
      <c r="AI36">
        <v>7.2824047638469697E-2</v>
      </c>
      <c r="AJ36">
        <v>17740.070000000011</v>
      </c>
      <c r="AK36">
        <v>248360.98000000019</v>
      </c>
      <c r="AL36">
        <v>12586.20269393916</v>
      </c>
      <c r="AM36">
        <v>89432.947311159238</v>
      </c>
      <c r="AN36">
        <v>12877.432736153041</v>
      </c>
      <c r="AO36">
        <v>180284.05830614257</v>
      </c>
      <c r="AP36">
        <v>5292.7894628436306</v>
      </c>
      <c r="AQ36">
        <v>0</v>
      </c>
      <c r="AR36">
        <v>5292.7894628436306</v>
      </c>
      <c r="AS36">
        <v>11.606994436060594</v>
      </c>
      <c r="AT36" t="s">
        <v>763</v>
      </c>
    </row>
    <row r="37" spans="1:46" hidden="1" x14ac:dyDescent="0.25">
      <c r="A37" t="s">
        <v>54</v>
      </c>
      <c r="B37" t="s">
        <v>945</v>
      </c>
      <c r="C37" s="63" t="s">
        <v>945</v>
      </c>
      <c r="D37" s="63" t="s">
        <v>671</v>
      </c>
      <c r="E37" t="s">
        <v>527</v>
      </c>
      <c r="F37">
        <v>1</v>
      </c>
      <c r="G37">
        <v>2</v>
      </c>
      <c r="H37">
        <v>2</v>
      </c>
      <c r="I37">
        <v>2</v>
      </c>
      <c r="J37">
        <v>7</v>
      </c>
      <c r="K37">
        <v>5</v>
      </c>
      <c r="L37" t="s">
        <v>105</v>
      </c>
      <c r="M37">
        <v>12</v>
      </c>
      <c r="N37" t="s">
        <v>721</v>
      </c>
      <c r="O37" t="s">
        <v>31</v>
      </c>
      <c r="P37">
        <v>3</v>
      </c>
      <c r="Q37">
        <v>5</v>
      </c>
      <c r="R37">
        <v>0</v>
      </c>
      <c r="S37" t="s">
        <v>642</v>
      </c>
      <c r="T37" t="s">
        <v>689</v>
      </c>
      <c r="U37">
        <v>40</v>
      </c>
      <c r="V37">
        <v>5.2631578947368425</v>
      </c>
      <c r="W37">
        <v>40</v>
      </c>
      <c r="X37" t="s">
        <v>47</v>
      </c>
      <c r="Y37" t="s">
        <v>764</v>
      </c>
      <c r="Z37" t="s">
        <v>945</v>
      </c>
      <c r="AA37">
        <v>248.5</v>
      </c>
      <c r="AB37">
        <v>248.5</v>
      </c>
      <c r="AC37">
        <v>357.1</v>
      </c>
      <c r="AD37">
        <v>4903.5999999999985</v>
      </c>
      <c r="AE37">
        <v>0.69588350602072202</v>
      </c>
      <c r="AF37">
        <v>0.160965794768612</v>
      </c>
      <c r="AG37">
        <v>0.11201344161299399</v>
      </c>
      <c r="AH37">
        <v>8.1572722081735896E-3</v>
      </c>
      <c r="AI37">
        <v>7.2824047638469697E-2</v>
      </c>
      <c r="AJ37">
        <v>17740.070000000011</v>
      </c>
      <c r="AK37">
        <v>248360.98000000019</v>
      </c>
      <c r="AL37">
        <v>12586.20269393916</v>
      </c>
      <c r="AM37">
        <v>89432.947311159238</v>
      </c>
      <c r="AN37">
        <v>12877.432736153041</v>
      </c>
      <c r="AO37">
        <v>180284.05830614257</v>
      </c>
      <c r="AP37">
        <v>2025.9481197487582</v>
      </c>
      <c r="AQ37">
        <v>2.2737367544323206E-13</v>
      </c>
      <c r="AR37">
        <v>2025.9481197487582</v>
      </c>
      <c r="AS37">
        <v>4.4428686836595572</v>
      </c>
      <c r="AT37" t="s">
        <v>764</v>
      </c>
    </row>
    <row r="38" spans="1:46" hidden="1" x14ac:dyDescent="0.25">
      <c r="A38" t="s">
        <v>54</v>
      </c>
      <c r="B38" t="s">
        <v>945</v>
      </c>
      <c r="C38" s="63" t="s">
        <v>945</v>
      </c>
      <c r="D38" s="63" t="s">
        <v>671</v>
      </c>
      <c r="E38" t="s">
        <v>527</v>
      </c>
      <c r="F38">
        <v>1</v>
      </c>
      <c r="G38">
        <v>2</v>
      </c>
      <c r="H38">
        <v>2</v>
      </c>
      <c r="I38">
        <v>2</v>
      </c>
      <c r="J38">
        <v>7</v>
      </c>
      <c r="K38">
        <v>6</v>
      </c>
      <c r="L38" t="s">
        <v>113</v>
      </c>
      <c r="M38">
        <v>13</v>
      </c>
      <c r="N38" t="s">
        <v>723</v>
      </c>
      <c r="O38" t="s">
        <v>4</v>
      </c>
      <c r="P38">
        <v>1</v>
      </c>
      <c r="Q38">
        <v>13</v>
      </c>
      <c r="R38">
        <v>0</v>
      </c>
      <c r="S38" t="s">
        <v>642</v>
      </c>
      <c r="T38" t="s">
        <v>689</v>
      </c>
      <c r="U38">
        <v>104.5</v>
      </c>
      <c r="V38">
        <v>13.75</v>
      </c>
      <c r="W38">
        <v>104.5</v>
      </c>
      <c r="X38" t="s">
        <v>48</v>
      </c>
      <c r="Y38" t="s">
        <v>765</v>
      </c>
      <c r="Z38" t="s">
        <v>945</v>
      </c>
      <c r="AA38">
        <v>248.5</v>
      </c>
      <c r="AB38">
        <v>248.5</v>
      </c>
      <c r="AC38">
        <v>327.5</v>
      </c>
      <c r="AD38">
        <v>4903.5999999999985</v>
      </c>
      <c r="AE38">
        <v>0.75877862595419798</v>
      </c>
      <c r="AF38">
        <v>0.42052313883299802</v>
      </c>
      <c r="AG38">
        <v>0.31908396946564899</v>
      </c>
      <c r="AH38">
        <v>2.1310873643853499E-2</v>
      </c>
      <c r="AI38">
        <v>6.6787666204421295E-2</v>
      </c>
      <c r="AJ38">
        <v>17740.070000000011</v>
      </c>
      <c r="AK38">
        <v>248360.98000000019</v>
      </c>
      <c r="AL38">
        <v>12586.20269393916</v>
      </c>
      <c r="AM38">
        <v>89432.947311159238</v>
      </c>
      <c r="AN38">
        <v>12877.432736153041</v>
      </c>
      <c r="AO38">
        <v>180284.05830614257</v>
      </c>
      <c r="AP38">
        <v>5292.7894628436306</v>
      </c>
      <c r="AQ38">
        <v>0</v>
      </c>
      <c r="AR38">
        <v>5292.7894628436306</v>
      </c>
      <c r="AS38">
        <v>11.606994436060594</v>
      </c>
      <c r="AT38" t="s">
        <v>765</v>
      </c>
    </row>
    <row r="39" spans="1:46" hidden="1" x14ac:dyDescent="0.25">
      <c r="A39" t="s">
        <v>54</v>
      </c>
      <c r="B39" t="s">
        <v>945</v>
      </c>
      <c r="C39" s="63" t="s">
        <v>945</v>
      </c>
      <c r="D39" s="63" t="s">
        <v>671</v>
      </c>
      <c r="E39" t="s">
        <v>527</v>
      </c>
      <c r="F39">
        <v>1</v>
      </c>
      <c r="G39">
        <v>2</v>
      </c>
      <c r="H39">
        <v>2</v>
      </c>
      <c r="I39">
        <v>2</v>
      </c>
      <c r="J39">
        <v>7</v>
      </c>
      <c r="K39">
        <v>6</v>
      </c>
      <c r="L39" t="s">
        <v>113</v>
      </c>
      <c r="M39">
        <v>13</v>
      </c>
      <c r="N39" t="s">
        <v>723</v>
      </c>
      <c r="O39" t="s">
        <v>5</v>
      </c>
      <c r="P39">
        <v>2</v>
      </c>
      <c r="Q39">
        <v>13</v>
      </c>
      <c r="R39">
        <v>0</v>
      </c>
      <c r="S39" t="s">
        <v>642</v>
      </c>
      <c r="T39" t="s">
        <v>689</v>
      </c>
      <c r="U39">
        <v>104</v>
      </c>
      <c r="V39">
        <v>13.684210526315789</v>
      </c>
      <c r="W39">
        <v>104</v>
      </c>
      <c r="X39" t="s">
        <v>49</v>
      </c>
      <c r="Y39" t="s">
        <v>766</v>
      </c>
      <c r="Z39" t="s">
        <v>945</v>
      </c>
      <c r="AA39">
        <v>248.5</v>
      </c>
      <c r="AB39">
        <v>248.5</v>
      </c>
      <c r="AC39">
        <v>327.5</v>
      </c>
      <c r="AD39">
        <v>4903.5999999999985</v>
      </c>
      <c r="AE39">
        <v>0.75877862595419798</v>
      </c>
      <c r="AF39">
        <v>0.41851106639838997</v>
      </c>
      <c r="AG39">
        <v>0.31755725190839701</v>
      </c>
      <c r="AH39">
        <v>2.1208907741251299E-2</v>
      </c>
      <c r="AI39">
        <v>6.6787666204421295E-2</v>
      </c>
      <c r="AJ39">
        <v>17740.070000000011</v>
      </c>
      <c r="AK39">
        <v>248360.98000000019</v>
      </c>
      <c r="AL39">
        <v>12586.20269393916</v>
      </c>
      <c r="AM39">
        <v>89432.947311159238</v>
      </c>
      <c r="AN39">
        <v>12877.432736153041</v>
      </c>
      <c r="AO39">
        <v>180284.05830614257</v>
      </c>
      <c r="AP39">
        <v>5267.4651113467708</v>
      </c>
      <c r="AQ39">
        <v>-9.0949470177292824E-13</v>
      </c>
      <c r="AR39">
        <v>5267.4651113467708</v>
      </c>
      <c r="AS39">
        <v>11.551458577514849</v>
      </c>
      <c r="AT39" t="s">
        <v>766</v>
      </c>
    </row>
    <row r="40" spans="1:46" hidden="1" x14ac:dyDescent="0.25">
      <c r="A40" t="s">
        <v>54</v>
      </c>
      <c r="B40" t="s">
        <v>945</v>
      </c>
      <c r="C40" s="63" t="s">
        <v>945</v>
      </c>
      <c r="D40" s="63" t="s">
        <v>671</v>
      </c>
      <c r="E40" t="s">
        <v>527</v>
      </c>
      <c r="F40">
        <v>1</v>
      </c>
      <c r="G40">
        <v>2</v>
      </c>
      <c r="H40">
        <v>2</v>
      </c>
      <c r="I40">
        <v>2</v>
      </c>
      <c r="J40">
        <v>7</v>
      </c>
      <c r="K40">
        <v>6</v>
      </c>
      <c r="L40" t="s">
        <v>113</v>
      </c>
      <c r="M40">
        <v>13</v>
      </c>
      <c r="N40" t="s">
        <v>723</v>
      </c>
      <c r="O40" t="s">
        <v>31</v>
      </c>
      <c r="P40">
        <v>3</v>
      </c>
      <c r="Q40">
        <v>5</v>
      </c>
      <c r="R40">
        <v>0</v>
      </c>
      <c r="S40" t="s">
        <v>642</v>
      </c>
      <c r="T40" t="s">
        <v>689</v>
      </c>
      <c r="U40">
        <v>40</v>
      </c>
      <c r="V40">
        <v>5.2631578947368425</v>
      </c>
      <c r="W40">
        <v>40</v>
      </c>
      <c r="X40" t="s">
        <v>50</v>
      </c>
      <c r="Y40" t="s">
        <v>767</v>
      </c>
      <c r="Z40" t="s">
        <v>945</v>
      </c>
      <c r="AA40">
        <v>248.5</v>
      </c>
      <c r="AB40">
        <v>248.5</v>
      </c>
      <c r="AC40">
        <v>327.5</v>
      </c>
      <c r="AD40">
        <v>4903.5999999999985</v>
      </c>
      <c r="AE40">
        <v>0.75877862595419798</v>
      </c>
      <c r="AF40">
        <v>0.160965794768612</v>
      </c>
      <c r="AG40">
        <v>0.122137404580153</v>
      </c>
      <c r="AH40">
        <v>8.1572722081735896E-3</v>
      </c>
      <c r="AI40">
        <v>6.6787666204421295E-2</v>
      </c>
      <c r="AJ40">
        <v>17740.070000000011</v>
      </c>
      <c r="AK40">
        <v>248360.98000000019</v>
      </c>
      <c r="AL40">
        <v>12586.20269393916</v>
      </c>
      <c r="AM40">
        <v>89432.947311159238</v>
      </c>
      <c r="AN40">
        <v>12877.432736153041</v>
      </c>
      <c r="AO40">
        <v>180284.05830614257</v>
      </c>
      <c r="AP40">
        <v>2025.9481197487582</v>
      </c>
      <c r="AQ40">
        <v>2.2737367544323206E-13</v>
      </c>
      <c r="AR40">
        <v>2025.9481197487582</v>
      </c>
      <c r="AS40">
        <v>4.4428686836595572</v>
      </c>
      <c r="AT40" t="s">
        <v>767</v>
      </c>
    </row>
    <row r="41" spans="1:46" hidden="1" x14ac:dyDescent="0.25">
      <c r="A41" t="s">
        <v>54</v>
      </c>
      <c r="B41" t="s">
        <v>945</v>
      </c>
      <c r="C41" s="63" t="s">
        <v>945</v>
      </c>
      <c r="D41" s="63" t="s">
        <v>671</v>
      </c>
      <c r="E41" t="s">
        <v>527</v>
      </c>
      <c r="F41">
        <v>1</v>
      </c>
      <c r="G41">
        <v>2</v>
      </c>
      <c r="H41">
        <v>2</v>
      </c>
      <c r="I41">
        <v>2</v>
      </c>
      <c r="J41">
        <v>7</v>
      </c>
      <c r="K41">
        <v>7</v>
      </c>
      <c r="L41" t="s">
        <v>114</v>
      </c>
      <c r="M41">
        <v>14</v>
      </c>
      <c r="N41" t="s">
        <v>725</v>
      </c>
      <c r="O41" t="s">
        <v>4</v>
      </c>
      <c r="P41">
        <v>1</v>
      </c>
      <c r="Q41">
        <v>13</v>
      </c>
      <c r="R41">
        <v>0</v>
      </c>
      <c r="S41" t="s">
        <v>642</v>
      </c>
      <c r="T41" t="s">
        <v>689</v>
      </c>
      <c r="U41">
        <v>104</v>
      </c>
      <c r="V41">
        <v>13.684210526315789</v>
      </c>
      <c r="W41">
        <v>104</v>
      </c>
      <c r="X41" t="s">
        <v>51</v>
      </c>
      <c r="Y41" t="s">
        <v>768</v>
      </c>
      <c r="Z41" t="s">
        <v>945</v>
      </c>
      <c r="AA41">
        <v>248</v>
      </c>
      <c r="AB41">
        <v>248</v>
      </c>
      <c r="AC41">
        <v>326.5</v>
      </c>
      <c r="AD41">
        <v>4903.5999999999985</v>
      </c>
      <c r="AE41">
        <v>0.75957120980091897</v>
      </c>
      <c r="AF41">
        <v>0.41935483870967699</v>
      </c>
      <c r="AG41">
        <v>0.31852986217457901</v>
      </c>
      <c r="AH41">
        <v>2.1208907741251299E-2</v>
      </c>
      <c r="AI41">
        <v>6.6583734399216901E-2</v>
      </c>
      <c r="AJ41">
        <v>17740.070000000011</v>
      </c>
      <c r="AK41">
        <v>248360.98000000019</v>
      </c>
      <c r="AL41">
        <v>12560.878342442298</v>
      </c>
      <c r="AM41">
        <v>89432.947311159238</v>
      </c>
      <c r="AN41">
        <v>12877.432736153041</v>
      </c>
      <c r="AO41">
        <v>180284.05830614257</v>
      </c>
      <c r="AP41">
        <v>5267.4651113467708</v>
      </c>
      <c r="AQ41">
        <v>0</v>
      </c>
      <c r="AR41">
        <v>5267.4651113467708</v>
      </c>
      <c r="AS41">
        <v>11.551458577514849</v>
      </c>
      <c r="AT41" t="s">
        <v>768</v>
      </c>
    </row>
    <row r="42" spans="1:46" hidden="1" x14ac:dyDescent="0.25">
      <c r="A42" t="s">
        <v>54</v>
      </c>
      <c r="B42" t="s">
        <v>945</v>
      </c>
      <c r="C42" s="63" t="s">
        <v>945</v>
      </c>
      <c r="D42" s="63" t="s">
        <v>671</v>
      </c>
      <c r="E42" t="s">
        <v>527</v>
      </c>
      <c r="F42">
        <v>1</v>
      </c>
      <c r="G42">
        <v>2</v>
      </c>
      <c r="H42">
        <v>2</v>
      </c>
      <c r="I42">
        <v>2</v>
      </c>
      <c r="J42">
        <v>7</v>
      </c>
      <c r="K42">
        <v>7</v>
      </c>
      <c r="L42" t="s">
        <v>114</v>
      </c>
      <c r="M42">
        <v>14</v>
      </c>
      <c r="N42" t="s">
        <v>725</v>
      </c>
      <c r="O42" t="s">
        <v>5</v>
      </c>
      <c r="P42">
        <v>2</v>
      </c>
      <c r="Q42">
        <v>13</v>
      </c>
      <c r="R42">
        <v>0</v>
      </c>
      <c r="S42" t="s">
        <v>642</v>
      </c>
      <c r="T42" t="s">
        <v>689</v>
      </c>
      <c r="U42">
        <v>104</v>
      </c>
      <c r="V42">
        <v>13.684210526315789</v>
      </c>
      <c r="W42">
        <v>104</v>
      </c>
      <c r="X42" t="s">
        <v>52</v>
      </c>
      <c r="Y42" t="s">
        <v>769</v>
      </c>
      <c r="Z42" t="s">
        <v>945</v>
      </c>
      <c r="AA42">
        <v>248</v>
      </c>
      <c r="AB42">
        <v>248</v>
      </c>
      <c r="AC42">
        <v>326.5</v>
      </c>
      <c r="AD42">
        <v>4903.5999999999985</v>
      </c>
      <c r="AE42">
        <v>0.75957120980091897</v>
      </c>
      <c r="AF42">
        <v>0.41935483870967699</v>
      </c>
      <c r="AG42">
        <v>0.31852986217457901</v>
      </c>
      <c r="AH42">
        <v>2.1208907741251299E-2</v>
      </c>
      <c r="AI42">
        <v>6.6583734399216901E-2</v>
      </c>
      <c r="AJ42">
        <v>17740.070000000011</v>
      </c>
      <c r="AK42">
        <v>248360.98000000019</v>
      </c>
      <c r="AL42">
        <v>12560.878342442298</v>
      </c>
      <c r="AM42">
        <v>89432.947311159238</v>
      </c>
      <c r="AN42">
        <v>12877.432736153041</v>
      </c>
      <c r="AO42">
        <v>180284.05830614257</v>
      </c>
      <c r="AP42">
        <v>5267.4651113467708</v>
      </c>
      <c r="AQ42">
        <v>0</v>
      </c>
      <c r="AR42">
        <v>5267.4651113467708</v>
      </c>
      <c r="AS42">
        <v>11.551458577514849</v>
      </c>
      <c r="AT42" t="s">
        <v>769</v>
      </c>
    </row>
    <row r="43" spans="1:46" hidden="1" x14ac:dyDescent="0.25">
      <c r="A43" t="s">
        <v>54</v>
      </c>
      <c r="B43" t="s">
        <v>945</v>
      </c>
      <c r="C43" s="63" t="s">
        <v>945</v>
      </c>
      <c r="D43" s="63" t="s">
        <v>671</v>
      </c>
      <c r="E43" t="s">
        <v>527</v>
      </c>
      <c r="F43">
        <v>1</v>
      </c>
      <c r="G43">
        <v>2</v>
      </c>
      <c r="H43">
        <v>2</v>
      </c>
      <c r="I43">
        <v>2</v>
      </c>
      <c r="J43">
        <v>7</v>
      </c>
      <c r="K43">
        <v>7</v>
      </c>
      <c r="L43" t="s">
        <v>114</v>
      </c>
      <c r="M43">
        <v>14</v>
      </c>
      <c r="N43" t="s">
        <v>725</v>
      </c>
      <c r="O43" t="s">
        <v>31</v>
      </c>
      <c r="P43">
        <v>3</v>
      </c>
      <c r="Q43">
        <v>5</v>
      </c>
      <c r="R43">
        <v>0</v>
      </c>
      <c r="S43" t="s">
        <v>642</v>
      </c>
      <c r="T43" t="s">
        <v>689</v>
      </c>
      <c r="U43">
        <v>40</v>
      </c>
      <c r="V43">
        <v>5.2631578947368425</v>
      </c>
      <c r="W43">
        <v>40</v>
      </c>
      <c r="X43" t="s">
        <v>53</v>
      </c>
      <c r="Y43" t="s">
        <v>770</v>
      </c>
      <c r="Z43" t="s">
        <v>945</v>
      </c>
      <c r="AA43">
        <v>248</v>
      </c>
      <c r="AB43">
        <v>248</v>
      </c>
      <c r="AC43">
        <v>326.5</v>
      </c>
      <c r="AD43">
        <v>4903.5999999999985</v>
      </c>
      <c r="AE43">
        <v>0.75957120980091897</v>
      </c>
      <c r="AF43">
        <v>0.16129032258064499</v>
      </c>
      <c r="AG43">
        <v>0.12251148545176101</v>
      </c>
      <c r="AH43">
        <v>8.1572722081735896E-3</v>
      </c>
      <c r="AI43">
        <v>6.6583734399216901E-2</v>
      </c>
      <c r="AJ43">
        <v>17740.070000000011</v>
      </c>
      <c r="AK43">
        <v>248360.98000000019</v>
      </c>
      <c r="AL43">
        <v>12560.878342442298</v>
      </c>
      <c r="AM43">
        <v>89432.947311159238</v>
      </c>
      <c r="AN43">
        <v>12877.432736153041</v>
      </c>
      <c r="AO43">
        <v>180284.05830614257</v>
      </c>
      <c r="AP43">
        <v>2025.9481197487582</v>
      </c>
      <c r="AQ43">
        <v>4.5474735088646412E-13</v>
      </c>
      <c r="AR43">
        <v>2025.9481197487582</v>
      </c>
      <c r="AS43">
        <v>4.4428686836595572</v>
      </c>
      <c r="AT43" t="s">
        <v>770</v>
      </c>
    </row>
    <row r="44" spans="1:46" hidden="1" x14ac:dyDescent="0.25">
      <c r="A44" t="s">
        <v>54</v>
      </c>
      <c r="B44" t="s">
        <v>946</v>
      </c>
      <c r="C44" s="63" t="s">
        <v>946</v>
      </c>
      <c r="D44" s="63" t="s">
        <v>671</v>
      </c>
      <c r="E44" t="s">
        <v>527</v>
      </c>
      <c r="F44">
        <v>0.95</v>
      </c>
      <c r="G44">
        <v>1</v>
      </c>
      <c r="H44">
        <v>1</v>
      </c>
      <c r="I44">
        <v>2</v>
      </c>
      <c r="J44">
        <v>7</v>
      </c>
      <c r="K44">
        <v>1</v>
      </c>
      <c r="L44" t="s">
        <v>99</v>
      </c>
      <c r="M44">
        <v>1</v>
      </c>
      <c r="N44" t="s">
        <v>699</v>
      </c>
      <c r="O44" t="s">
        <v>4</v>
      </c>
      <c r="P44">
        <v>1</v>
      </c>
      <c r="Q44">
        <v>1</v>
      </c>
      <c r="R44">
        <v>0</v>
      </c>
      <c r="S44" t="s">
        <v>642</v>
      </c>
      <c r="T44" t="s">
        <v>689</v>
      </c>
      <c r="U44">
        <v>8.5</v>
      </c>
      <c r="V44">
        <v>1.118421052631579</v>
      </c>
      <c r="W44">
        <v>8.0749999999999993</v>
      </c>
      <c r="X44" t="s">
        <v>33</v>
      </c>
      <c r="Y44" t="s">
        <v>729</v>
      </c>
      <c r="Z44" t="s">
        <v>946</v>
      </c>
      <c r="AA44">
        <v>8.5</v>
      </c>
      <c r="AB44">
        <v>8.0749999999999993</v>
      </c>
      <c r="AC44">
        <v>368.25</v>
      </c>
      <c r="AD44">
        <v>4903.5999999999985</v>
      </c>
      <c r="AE44">
        <v>2.1928038017650999E-2</v>
      </c>
      <c r="AF44">
        <v>1</v>
      </c>
      <c r="AG44">
        <v>2.1928038017650999E-2</v>
      </c>
      <c r="AH44">
        <v>1.6467493270250399E-3</v>
      </c>
      <c r="AI44">
        <v>7.5097887266498103E-2</v>
      </c>
      <c r="AJ44">
        <v>17740.070000000011</v>
      </c>
      <c r="AK44">
        <v>248360.98000000019</v>
      </c>
      <c r="AL44">
        <v>408.98827667428054</v>
      </c>
      <c r="AM44">
        <v>1948.7088476833369</v>
      </c>
      <c r="AN44">
        <v>278.38697824047671</v>
      </c>
      <c r="AO44">
        <v>3897.4176953666738</v>
      </c>
      <c r="AP44">
        <v>408.98827667428054</v>
      </c>
      <c r="AQ44">
        <v>0</v>
      </c>
      <c r="AR44">
        <v>430.51397544661114</v>
      </c>
      <c r="AS44">
        <v>0.94410959527765603</v>
      </c>
      <c r="AT44" t="s">
        <v>729</v>
      </c>
    </row>
    <row r="45" spans="1:46" hidden="1" x14ac:dyDescent="0.25">
      <c r="A45" t="s">
        <v>54</v>
      </c>
      <c r="B45" t="s">
        <v>946</v>
      </c>
      <c r="C45" s="63" t="s">
        <v>946</v>
      </c>
      <c r="D45" s="63" t="s">
        <v>671</v>
      </c>
      <c r="E45" t="s">
        <v>527</v>
      </c>
      <c r="F45">
        <v>0.95</v>
      </c>
      <c r="G45">
        <v>1</v>
      </c>
      <c r="H45">
        <v>1</v>
      </c>
      <c r="I45">
        <v>2</v>
      </c>
      <c r="J45">
        <v>7</v>
      </c>
      <c r="K45">
        <v>2</v>
      </c>
      <c r="L45" t="s">
        <v>102</v>
      </c>
      <c r="M45">
        <v>2</v>
      </c>
      <c r="N45" t="s">
        <v>701</v>
      </c>
      <c r="O45" t="s">
        <v>4</v>
      </c>
      <c r="P45">
        <v>1</v>
      </c>
      <c r="Q45">
        <v>1</v>
      </c>
      <c r="R45">
        <v>0</v>
      </c>
      <c r="S45" t="s">
        <v>642</v>
      </c>
      <c r="T45" t="s">
        <v>689</v>
      </c>
      <c r="U45">
        <v>8</v>
      </c>
      <c r="V45">
        <v>1.0526315789473684</v>
      </c>
      <c r="W45">
        <v>7.6</v>
      </c>
      <c r="X45" t="s">
        <v>36</v>
      </c>
      <c r="Y45" t="s">
        <v>732</v>
      </c>
      <c r="Z45" t="s">
        <v>946</v>
      </c>
      <c r="AA45">
        <v>8</v>
      </c>
      <c r="AB45">
        <v>7.6</v>
      </c>
      <c r="AC45">
        <v>361.15000000000003</v>
      </c>
      <c r="AD45">
        <v>4903.5999999999985</v>
      </c>
      <c r="AE45">
        <v>2.1043887581337399E-2</v>
      </c>
      <c r="AF45">
        <v>1</v>
      </c>
      <c r="AG45">
        <v>2.1043887581337399E-2</v>
      </c>
      <c r="AH45">
        <v>1.54988171955298E-3</v>
      </c>
      <c r="AI45">
        <v>7.3649971449547297E-2</v>
      </c>
      <c r="AJ45">
        <v>17740.070000000011</v>
      </c>
      <c r="AK45">
        <v>248360.98000000019</v>
      </c>
      <c r="AL45">
        <v>384.93014275226398</v>
      </c>
      <c r="AM45">
        <v>1948.7088476833369</v>
      </c>
      <c r="AN45">
        <v>278.38697824047671</v>
      </c>
      <c r="AO45">
        <v>3897.4176953666738</v>
      </c>
      <c r="AP45">
        <v>384.93014275226403</v>
      </c>
      <c r="AQ45">
        <v>5.6843418860808015E-14</v>
      </c>
      <c r="AR45">
        <v>405.18962394975165</v>
      </c>
      <c r="AS45">
        <v>0.88857373673191153</v>
      </c>
      <c r="AT45" t="s">
        <v>732</v>
      </c>
    </row>
    <row r="46" spans="1:46" hidden="1" x14ac:dyDescent="0.25">
      <c r="A46" t="s">
        <v>54</v>
      </c>
      <c r="B46" t="s">
        <v>946</v>
      </c>
      <c r="C46" s="63" t="s">
        <v>946</v>
      </c>
      <c r="D46" s="63" t="s">
        <v>671</v>
      </c>
      <c r="E46" t="s">
        <v>527</v>
      </c>
      <c r="F46">
        <v>0.95</v>
      </c>
      <c r="G46">
        <v>1</v>
      </c>
      <c r="H46">
        <v>1</v>
      </c>
      <c r="I46">
        <v>2</v>
      </c>
      <c r="J46">
        <v>7</v>
      </c>
      <c r="K46">
        <v>3</v>
      </c>
      <c r="L46" t="s">
        <v>103</v>
      </c>
      <c r="M46">
        <v>3</v>
      </c>
      <c r="N46" t="s">
        <v>703</v>
      </c>
      <c r="O46" t="s">
        <v>4</v>
      </c>
      <c r="P46">
        <v>1</v>
      </c>
      <c r="Q46">
        <v>1</v>
      </c>
      <c r="R46">
        <v>0</v>
      </c>
      <c r="S46" t="s">
        <v>642</v>
      </c>
      <c r="T46" t="s">
        <v>689</v>
      </c>
      <c r="U46">
        <v>8</v>
      </c>
      <c r="V46">
        <v>1.0526315789473684</v>
      </c>
      <c r="W46">
        <v>7.6</v>
      </c>
      <c r="X46" t="s">
        <v>39</v>
      </c>
      <c r="Y46" t="s">
        <v>735</v>
      </c>
      <c r="Z46" t="s">
        <v>946</v>
      </c>
      <c r="AA46">
        <v>8</v>
      </c>
      <c r="AB46">
        <v>7.6</v>
      </c>
      <c r="AC46">
        <v>370.35</v>
      </c>
      <c r="AD46">
        <v>4903.5999999999985</v>
      </c>
      <c r="AE46">
        <v>2.05211286620764E-2</v>
      </c>
      <c r="AF46">
        <v>1</v>
      </c>
      <c r="AG46">
        <v>2.05211286620764E-2</v>
      </c>
      <c r="AH46">
        <v>1.54988171955298E-3</v>
      </c>
      <c r="AI46">
        <v>7.5526144057427205E-2</v>
      </c>
      <c r="AJ46">
        <v>17740.070000000011</v>
      </c>
      <c r="AK46">
        <v>248360.98000000019</v>
      </c>
      <c r="AL46">
        <v>384.93014275226403</v>
      </c>
      <c r="AM46">
        <v>1948.7088476833369</v>
      </c>
      <c r="AN46">
        <v>278.38697824047671</v>
      </c>
      <c r="AO46">
        <v>3897.4176953666738</v>
      </c>
      <c r="AP46">
        <v>384.93014275226403</v>
      </c>
      <c r="AQ46">
        <v>0</v>
      </c>
      <c r="AR46">
        <v>405.18962394975165</v>
      </c>
      <c r="AS46">
        <v>0.88857373673191153</v>
      </c>
      <c r="AT46" t="s">
        <v>735</v>
      </c>
    </row>
    <row r="47" spans="1:46" hidden="1" x14ac:dyDescent="0.25">
      <c r="A47" t="s">
        <v>54</v>
      </c>
      <c r="B47" t="s">
        <v>946</v>
      </c>
      <c r="C47" s="63" t="s">
        <v>946</v>
      </c>
      <c r="D47" s="63" t="s">
        <v>671</v>
      </c>
      <c r="E47" t="s">
        <v>527</v>
      </c>
      <c r="F47">
        <v>0.95</v>
      </c>
      <c r="G47">
        <v>1</v>
      </c>
      <c r="H47">
        <v>1</v>
      </c>
      <c r="I47">
        <v>2</v>
      </c>
      <c r="J47">
        <v>7</v>
      </c>
      <c r="K47">
        <v>4</v>
      </c>
      <c r="L47" t="s">
        <v>101</v>
      </c>
      <c r="M47">
        <v>4</v>
      </c>
      <c r="N47" t="s">
        <v>705</v>
      </c>
      <c r="O47" t="s">
        <v>4</v>
      </c>
      <c r="P47">
        <v>1</v>
      </c>
      <c r="Q47">
        <v>1</v>
      </c>
      <c r="R47">
        <v>0</v>
      </c>
      <c r="S47" t="s">
        <v>642</v>
      </c>
      <c r="T47" t="s">
        <v>689</v>
      </c>
      <c r="U47">
        <v>8</v>
      </c>
      <c r="V47">
        <v>1.0526315789473684</v>
      </c>
      <c r="W47">
        <v>7.6</v>
      </c>
      <c r="X47" t="s">
        <v>42</v>
      </c>
      <c r="Y47" t="s">
        <v>738</v>
      </c>
      <c r="Z47" t="s">
        <v>946</v>
      </c>
      <c r="AA47">
        <v>8</v>
      </c>
      <c r="AB47">
        <v>7.6</v>
      </c>
      <c r="AC47">
        <v>356.05</v>
      </c>
      <c r="AD47">
        <v>4903.5999999999985</v>
      </c>
      <c r="AE47">
        <v>2.13453166690072E-2</v>
      </c>
      <c r="AF47">
        <v>1</v>
      </c>
      <c r="AG47">
        <v>2.13453166690072E-2</v>
      </c>
      <c r="AH47">
        <v>1.54988171955298E-3</v>
      </c>
      <c r="AI47">
        <v>7.2609919243005194E-2</v>
      </c>
      <c r="AJ47">
        <v>17740.070000000011</v>
      </c>
      <c r="AK47">
        <v>248360.98000000019</v>
      </c>
      <c r="AL47">
        <v>384.93014275226409</v>
      </c>
      <c r="AM47">
        <v>1948.7088476833369</v>
      </c>
      <c r="AN47">
        <v>278.38697824047671</v>
      </c>
      <c r="AO47">
        <v>3897.4176953666738</v>
      </c>
      <c r="AP47">
        <v>384.93014275226403</v>
      </c>
      <c r="AQ47">
        <v>-5.6843418860808015E-14</v>
      </c>
      <c r="AR47">
        <v>405.18962394975165</v>
      </c>
      <c r="AS47">
        <v>0.88857373673191153</v>
      </c>
      <c r="AT47" t="s">
        <v>738</v>
      </c>
    </row>
    <row r="48" spans="1:46" hidden="1" x14ac:dyDescent="0.25">
      <c r="A48" t="s">
        <v>54</v>
      </c>
      <c r="B48" t="s">
        <v>946</v>
      </c>
      <c r="C48" s="63" t="s">
        <v>946</v>
      </c>
      <c r="D48" s="63" t="s">
        <v>671</v>
      </c>
      <c r="E48" t="s">
        <v>527</v>
      </c>
      <c r="F48">
        <v>0.95</v>
      </c>
      <c r="G48">
        <v>1</v>
      </c>
      <c r="H48">
        <v>1</v>
      </c>
      <c r="I48">
        <v>2</v>
      </c>
      <c r="J48">
        <v>7</v>
      </c>
      <c r="K48">
        <v>5</v>
      </c>
      <c r="L48" t="s">
        <v>105</v>
      </c>
      <c r="M48">
        <v>5</v>
      </c>
      <c r="N48" t="s">
        <v>707</v>
      </c>
      <c r="O48" t="s">
        <v>4</v>
      </c>
      <c r="P48">
        <v>1</v>
      </c>
      <c r="Q48">
        <v>1</v>
      </c>
      <c r="R48">
        <v>0</v>
      </c>
      <c r="S48" t="s">
        <v>642</v>
      </c>
      <c r="T48" t="s">
        <v>689</v>
      </c>
      <c r="U48">
        <v>8</v>
      </c>
      <c r="V48">
        <v>1.0526315789473684</v>
      </c>
      <c r="W48">
        <v>7.6</v>
      </c>
      <c r="X48" t="s">
        <v>45</v>
      </c>
      <c r="Y48" t="s">
        <v>741</v>
      </c>
      <c r="Z48" t="s">
        <v>946</v>
      </c>
      <c r="AA48">
        <v>8</v>
      </c>
      <c r="AB48">
        <v>7.6</v>
      </c>
      <c r="AC48">
        <v>357.1</v>
      </c>
      <c r="AD48">
        <v>4903.5999999999985</v>
      </c>
      <c r="AE48">
        <v>2.1282553906468799E-2</v>
      </c>
      <c r="AF48">
        <v>1</v>
      </c>
      <c r="AG48">
        <v>2.1282553906468799E-2</v>
      </c>
      <c r="AH48">
        <v>1.54988171955298E-3</v>
      </c>
      <c r="AI48">
        <v>7.2824047638469697E-2</v>
      </c>
      <c r="AJ48">
        <v>17740.070000000011</v>
      </c>
      <c r="AK48">
        <v>248360.98000000019</v>
      </c>
      <c r="AL48">
        <v>384.93014275226403</v>
      </c>
      <c r="AM48">
        <v>1948.7088476833369</v>
      </c>
      <c r="AN48">
        <v>278.38697824047671</v>
      </c>
      <c r="AO48">
        <v>3897.4176953666738</v>
      </c>
      <c r="AP48">
        <v>384.93014275226403</v>
      </c>
      <c r="AQ48">
        <v>0</v>
      </c>
      <c r="AR48">
        <v>405.18962394975165</v>
      </c>
      <c r="AS48">
        <v>0.88857373673191153</v>
      </c>
      <c r="AT48" t="s">
        <v>741</v>
      </c>
    </row>
    <row r="49" spans="1:46" hidden="1" x14ac:dyDescent="0.25">
      <c r="A49" t="s">
        <v>54</v>
      </c>
      <c r="B49" t="s">
        <v>946</v>
      </c>
      <c r="C49" s="63" t="s">
        <v>946</v>
      </c>
      <c r="D49" s="63" t="s">
        <v>671</v>
      </c>
      <c r="E49" t="s">
        <v>527</v>
      </c>
      <c r="F49">
        <v>0.95</v>
      </c>
      <c r="G49">
        <v>2</v>
      </c>
      <c r="H49">
        <v>2</v>
      </c>
      <c r="I49">
        <v>2</v>
      </c>
      <c r="J49">
        <v>7</v>
      </c>
      <c r="K49">
        <v>1</v>
      </c>
      <c r="L49" t="s">
        <v>99</v>
      </c>
      <c r="M49">
        <v>8</v>
      </c>
      <c r="N49" t="s">
        <v>713</v>
      </c>
      <c r="O49" t="s">
        <v>4</v>
      </c>
      <c r="P49">
        <v>1</v>
      </c>
      <c r="Q49">
        <v>1</v>
      </c>
      <c r="R49">
        <v>0</v>
      </c>
      <c r="S49" t="s">
        <v>642</v>
      </c>
      <c r="T49" t="s">
        <v>689</v>
      </c>
      <c r="U49">
        <v>8.5</v>
      </c>
      <c r="V49">
        <v>1.118421052631579</v>
      </c>
      <c r="W49">
        <v>8.0749999999999993</v>
      </c>
      <c r="X49" t="s">
        <v>33</v>
      </c>
      <c r="Y49" t="s">
        <v>750</v>
      </c>
      <c r="Z49" t="s">
        <v>946</v>
      </c>
      <c r="AA49">
        <v>8.5</v>
      </c>
      <c r="AB49">
        <v>8.0749999999999993</v>
      </c>
      <c r="AC49">
        <v>367.65</v>
      </c>
      <c r="AD49">
        <v>4903.5999999999985</v>
      </c>
      <c r="AE49">
        <v>2.1963824289405701E-2</v>
      </c>
      <c r="AF49">
        <v>1</v>
      </c>
      <c r="AG49">
        <v>2.1963824289405701E-2</v>
      </c>
      <c r="AH49">
        <v>1.6467493270250399E-3</v>
      </c>
      <c r="AI49">
        <v>7.4975528183375495E-2</v>
      </c>
      <c r="AJ49">
        <v>17740.070000000011</v>
      </c>
      <c r="AK49">
        <v>248360.98000000019</v>
      </c>
      <c r="AL49">
        <v>408.98827667428048</v>
      </c>
      <c r="AM49">
        <v>1948.7088476833369</v>
      </c>
      <c r="AN49">
        <v>278.38697824047671</v>
      </c>
      <c r="AO49">
        <v>3897.4176953666738</v>
      </c>
      <c r="AP49">
        <v>408.98827667428054</v>
      </c>
      <c r="AQ49">
        <v>5.6843418860808015E-14</v>
      </c>
      <c r="AR49">
        <v>430.51397544661114</v>
      </c>
      <c r="AS49">
        <v>0.94410959527765603</v>
      </c>
      <c r="AT49" t="s">
        <v>750</v>
      </c>
    </row>
    <row r="50" spans="1:46" hidden="1" x14ac:dyDescent="0.25">
      <c r="A50" t="s">
        <v>54</v>
      </c>
      <c r="B50" t="s">
        <v>946</v>
      </c>
      <c r="C50" s="63" t="s">
        <v>946</v>
      </c>
      <c r="D50" s="63" t="s">
        <v>671</v>
      </c>
      <c r="E50" t="s">
        <v>527</v>
      </c>
      <c r="F50">
        <v>0.95</v>
      </c>
      <c r="G50">
        <v>2</v>
      </c>
      <c r="H50">
        <v>2</v>
      </c>
      <c r="I50">
        <v>2</v>
      </c>
      <c r="J50">
        <v>7</v>
      </c>
      <c r="K50">
        <v>2</v>
      </c>
      <c r="L50" t="s">
        <v>102</v>
      </c>
      <c r="M50">
        <v>9</v>
      </c>
      <c r="N50" t="s">
        <v>715</v>
      </c>
      <c r="O50" t="s">
        <v>4</v>
      </c>
      <c r="P50">
        <v>1</v>
      </c>
      <c r="Q50">
        <v>1</v>
      </c>
      <c r="R50">
        <v>0</v>
      </c>
      <c r="S50" t="s">
        <v>642</v>
      </c>
      <c r="T50" t="s">
        <v>689</v>
      </c>
      <c r="U50">
        <v>8</v>
      </c>
      <c r="V50">
        <v>1.0526315789473684</v>
      </c>
      <c r="W50">
        <v>7.6</v>
      </c>
      <c r="X50" t="s">
        <v>36</v>
      </c>
      <c r="Y50" t="s">
        <v>753</v>
      </c>
      <c r="Z50" t="s">
        <v>946</v>
      </c>
      <c r="AA50">
        <v>8</v>
      </c>
      <c r="AB50">
        <v>7.6</v>
      </c>
      <c r="AC50">
        <v>356.05</v>
      </c>
      <c r="AD50">
        <v>4903.5999999999985</v>
      </c>
      <c r="AE50">
        <v>2.13453166690072E-2</v>
      </c>
      <c r="AF50">
        <v>1</v>
      </c>
      <c r="AG50">
        <v>2.13453166690072E-2</v>
      </c>
      <c r="AH50">
        <v>1.54988171955298E-3</v>
      </c>
      <c r="AI50">
        <v>7.2609919243005194E-2</v>
      </c>
      <c r="AJ50">
        <v>17740.070000000011</v>
      </c>
      <c r="AK50">
        <v>248360.98000000019</v>
      </c>
      <c r="AL50">
        <v>384.93014275226409</v>
      </c>
      <c r="AM50">
        <v>1948.7088476833369</v>
      </c>
      <c r="AN50">
        <v>278.38697824047671</v>
      </c>
      <c r="AO50">
        <v>3897.4176953666738</v>
      </c>
      <c r="AP50">
        <v>384.93014275226403</v>
      </c>
      <c r="AQ50">
        <v>-5.6843418860808015E-14</v>
      </c>
      <c r="AR50">
        <v>405.18962394975165</v>
      </c>
      <c r="AS50">
        <v>0.88857373673191153</v>
      </c>
      <c r="AT50" t="s">
        <v>753</v>
      </c>
    </row>
    <row r="51" spans="1:46" hidden="1" x14ac:dyDescent="0.25">
      <c r="A51" t="s">
        <v>54</v>
      </c>
      <c r="B51" t="s">
        <v>946</v>
      </c>
      <c r="C51" s="63" t="s">
        <v>946</v>
      </c>
      <c r="D51" s="63" t="s">
        <v>671</v>
      </c>
      <c r="E51" t="s">
        <v>527</v>
      </c>
      <c r="F51">
        <v>0.95</v>
      </c>
      <c r="G51">
        <v>2</v>
      </c>
      <c r="H51">
        <v>2</v>
      </c>
      <c r="I51">
        <v>2</v>
      </c>
      <c r="J51">
        <v>7</v>
      </c>
      <c r="K51">
        <v>3</v>
      </c>
      <c r="L51" t="s">
        <v>103</v>
      </c>
      <c r="M51">
        <v>10</v>
      </c>
      <c r="N51" t="s">
        <v>717</v>
      </c>
      <c r="O51" t="s">
        <v>4</v>
      </c>
      <c r="P51">
        <v>1</v>
      </c>
      <c r="Q51">
        <v>1</v>
      </c>
      <c r="R51">
        <v>0</v>
      </c>
      <c r="S51" t="s">
        <v>642</v>
      </c>
      <c r="T51" t="s">
        <v>689</v>
      </c>
      <c r="U51">
        <v>8</v>
      </c>
      <c r="V51">
        <v>1.0526315789473684</v>
      </c>
      <c r="W51">
        <v>7.6</v>
      </c>
      <c r="X51" t="s">
        <v>39</v>
      </c>
      <c r="Y51" t="s">
        <v>756</v>
      </c>
      <c r="Z51" t="s">
        <v>946</v>
      </c>
      <c r="AA51">
        <v>8</v>
      </c>
      <c r="AB51">
        <v>7.6</v>
      </c>
      <c r="AC51">
        <v>362.35</v>
      </c>
      <c r="AD51">
        <v>4903.5999999999985</v>
      </c>
      <c r="AE51">
        <v>2.0974196219125201E-2</v>
      </c>
      <c r="AF51">
        <v>1</v>
      </c>
      <c r="AG51">
        <v>2.0974196219125201E-2</v>
      </c>
      <c r="AH51">
        <v>1.54988171955298E-3</v>
      </c>
      <c r="AI51">
        <v>7.38946896157925E-2</v>
      </c>
      <c r="AJ51">
        <v>17740.070000000011</v>
      </c>
      <c r="AK51">
        <v>248360.98000000019</v>
      </c>
      <c r="AL51">
        <v>384.93014275226398</v>
      </c>
      <c r="AM51">
        <v>1948.7088476833369</v>
      </c>
      <c r="AN51">
        <v>278.38697824047671</v>
      </c>
      <c r="AO51">
        <v>3897.4176953666738</v>
      </c>
      <c r="AP51">
        <v>384.93014275226403</v>
      </c>
      <c r="AQ51">
        <v>5.6843418860808015E-14</v>
      </c>
      <c r="AR51">
        <v>405.18962394975165</v>
      </c>
      <c r="AS51">
        <v>0.88857373673191153</v>
      </c>
      <c r="AT51" t="s">
        <v>756</v>
      </c>
    </row>
    <row r="52" spans="1:46" hidden="1" x14ac:dyDescent="0.25">
      <c r="A52" t="s">
        <v>54</v>
      </c>
      <c r="B52" t="s">
        <v>946</v>
      </c>
      <c r="C52" s="63" t="s">
        <v>946</v>
      </c>
      <c r="D52" s="63" t="s">
        <v>671</v>
      </c>
      <c r="E52" t="s">
        <v>527</v>
      </c>
      <c r="F52">
        <v>0.95</v>
      </c>
      <c r="G52">
        <v>2</v>
      </c>
      <c r="H52">
        <v>2</v>
      </c>
      <c r="I52">
        <v>2</v>
      </c>
      <c r="J52">
        <v>7</v>
      </c>
      <c r="K52">
        <v>4</v>
      </c>
      <c r="L52" t="s">
        <v>101</v>
      </c>
      <c r="M52">
        <v>11</v>
      </c>
      <c r="N52" t="s">
        <v>719</v>
      </c>
      <c r="O52" t="s">
        <v>4</v>
      </c>
      <c r="P52">
        <v>1</v>
      </c>
      <c r="Q52">
        <v>1</v>
      </c>
      <c r="R52">
        <v>0</v>
      </c>
      <c r="S52" t="s">
        <v>642</v>
      </c>
      <c r="T52" t="s">
        <v>689</v>
      </c>
      <c r="U52">
        <v>8</v>
      </c>
      <c r="V52">
        <v>1.0526315789473684</v>
      </c>
      <c r="W52">
        <v>7.6</v>
      </c>
      <c r="X52" t="s">
        <v>42</v>
      </c>
      <c r="Y52" t="s">
        <v>759</v>
      </c>
      <c r="Z52" t="s">
        <v>946</v>
      </c>
      <c r="AA52">
        <v>8</v>
      </c>
      <c r="AB52">
        <v>7.6</v>
      </c>
      <c r="AC52">
        <v>348.05</v>
      </c>
      <c r="AD52">
        <v>4903.5999999999985</v>
      </c>
      <c r="AE52">
        <v>2.1835943111621899E-2</v>
      </c>
      <c r="AF52">
        <v>1</v>
      </c>
      <c r="AG52">
        <v>2.1835943111621899E-2</v>
      </c>
      <c r="AH52">
        <v>1.54988171955298E-3</v>
      </c>
      <c r="AI52">
        <v>7.0978464801370406E-2</v>
      </c>
      <c r="AJ52">
        <v>17740.070000000011</v>
      </c>
      <c r="AK52">
        <v>248360.98000000019</v>
      </c>
      <c r="AL52">
        <v>384.93014275226403</v>
      </c>
      <c r="AM52">
        <v>1948.7088476833369</v>
      </c>
      <c r="AN52">
        <v>278.38697824047671</v>
      </c>
      <c r="AO52">
        <v>3897.4176953666738</v>
      </c>
      <c r="AP52">
        <v>384.93014275226403</v>
      </c>
      <c r="AQ52">
        <v>0</v>
      </c>
      <c r="AR52">
        <v>405.18962394975165</v>
      </c>
      <c r="AS52">
        <v>0.88857373673191153</v>
      </c>
      <c r="AT52" t="s">
        <v>759</v>
      </c>
    </row>
    <row r="53" spans="1:46" hidden="1" x14ac:dyDescent="0.25">
      <c r="A53" t="s">
        <v>54</v>
      </c>
      <c r="B53" t="s">
        <v>946</v>
      </c>
      <c r="C53" s="63" t="s">
        <v>946</v>
      </c>
      <c r="D53" s="63" t="s">
        <v>671</v>
      </c>
      <c r="E53" t="s">
        <v>527</v>
      </c>
      <c r="F53">
        <v>0.95</v>
      </c>
      <c r="G53">
        <v>2</v>
      </c>
      <c r="H53">
        <v>2</v>
      </c>
      <c r="I53">
        <v>2</v>
      </c>
      <c r="J53">
        <v>7</v>
      </c>
      <c r="K53">
        <v>5</v>
      </c>
      <c r="L53" t="s">
        <v>105</v>
      </c>
      <c r="M53">
        <v>12</v>
      </c>
      <c r="N53" t="s">
        <v>721</v>
      </c>
      <c r="O53" t="s">
        <v>4</v>
      </c>
      <c r="P53">
        <v>1</v>
      </c>
      <c r="Q53">
        <v>1</v>
      </c>
      <c r="R53">
        <v>0</v>
      </c>
      <c r="S53" t="s">
        <v>642</v>
      </c>
      <c r="T53" t="s">
        <v>689</v>
      </c>
      <c r="U53">
        <v>8</v>
      </c>
      <c r="V53">
        <v>1.0526315789473684</v>
      </c>
      <c r="W53">
        <v>7.6</v>
      </c>
      <c r="X53" t="s">
        <v>45</v>
      </c>
      <c r="Y53" t="s">
        <v>762</v>
      </c>
      <c r="Z53" t="s">
        <v>946</v>
      </c>
      <c r="AA53">
        <v>8</v>
      </c>
      <c r="AB53">
        <v>7.6</v>
      </c>
      <c r="AC53">
        <v>357.1</v>
      </c>
      <c r="AD53">
        <v>4903.5999999999985</v>
      </c>
      <c r="AE53">
        <v>2.1282553906468799E-2</v>
      </c>
      <c r="AF53">
        <v>1</v>
      </c>
      <c r="AG53">
        <v>2.1282553906468799E-2</v>
      </c>
      <c r="AH53">
        <v>1.54988171955298E-3</v>
      </c>
      <c r="AI53">
        <v>7.2824047638469697E-2</v>
      </c>
      <c r="AJ53">
        <v>17740.070000000011</v>
      </c>
      <c r="AK53">
        <v>248360.98000000019</v>
      </c>
      <c r="AL53">
        <v>384.93014275226403</v>
      </c>
      <c r="AM53">
        <v>1948.7088476833369</v>
      </c>
      <c r="AN53">
        <v>278.38697824047671</v>
      </c>
      <c r="AO53">
        <v>3897.4176953666738</v>
      </c>
      <c r="AP53">
        <v>384.93014275226403</v>
      </c>
      <c r="AQ53">
        <v>0</v>
      </c>
      <c r="AR53">
        <v>405.18962394975165</v>
      </c>
      <c r="AS53">
        <v>0.88857373673191153</v>
      </c>
      <c r="AT53" t="s">
        <v>762</v>
      </c>
    </row>
    <row r="54" spans="1:46" hidden="1" x14ac:dyDescent="0.25">
      <c r="A54" t="s">
        <v>54</v>
      </c>
      <c r="B54" t="s">
        <v>947</v>
      </c>
      <c r="C54" s="63" t="s">
        <v>947</v>
      </c>
      <c r="D54" s="63" t="s">
        <v>671</v>
      </c>
      <c r="E54" t="s">
        <v>527</v>
      </c>
      <c r="F54">
        <v>1</v>
      </c>
      <c r="G54">
        <v>1</v>
      </c>
      <c r="H54">
        <v>1</v>
      </c>
      <c r="I54">
        <v>2</v>
      </c>
      <c r="J54">
        <v>7</v>
      </c>
      <c r="K54">
        <v>1</v>
      </c>
      <c r="L54" t="s">
        <v>99</v>
      </c>
      <c r="M54">
        <v>1</v>
      </c>
      <c r="N54" t="s">
        <v>699</v>
      </c>
      <c r="O54" t="s">
        <v>4</v>
      </c>
      <c r="P54">
        <v>1</v>
      </c>
      <c r="Q54">
        <v>1</v>
      </c>
      <c r="R54">
        <v>0</v>
      </c>
      <c r="S54" t="s">
        <v>642</v>
      </c>
      <c r="T54" t="s">
        <v>689</v>
      </c>
      <c r="U54">
        <v>8.5</v>
      </c>
      <c r="V54">
        <v>1.118421052631579</v>
      </c>
      <c r="W54">
        <v>8.5</v>
      </c>
      <c r="X54" t="s">
        <v>33</v>
      </c>
      <c r="Y54" t="s">
        <v>729</v>
      </c>
      <c r="Z54" t="s">
        <v>947</v>
      </c>
      <c r="AA54">
        <v>8.5</v>
      </c>
      <c r="AB54">
        <v>8.5</v>
      </c>
      <c r="AC54">
        <v>368.25</v>
      </c>
      <c r="AD54">
        <v>4903.5999999999985</v>
      </c>
      <c r="AE54">
        <v>2.3082145281737999E-2</v>
      </c>
      <c r="AF54">
        <v>1</v>
      </c>
      <c r="AG54">
        <v>2.3082145281737999E-2</v>
      </c>
      <c r="AH54">
        <v>1.7334203442368899E-3</v>
      </c>
      <c r="AI54">
        <v>7.5097887266498103E-2</v>
      </c>
      <c r="AJ54">
        <v>17740.070000000011</v>
      </c>
      <c r="AK54">
        <v>248360.98000000019</v>
      </c>
      <c r="AL54">
        <v>430.51397544661114</v>
      </c>
      <c r="AM54">
        <v>1646.082847295866</v>
      </c>
      <c r="AN54">
        <v>293.03892446365973</v>
      </c>
      <c r="AO54">
        <v>4102.5449424912358</v>
      </c>
      <c r="AP54">
        <v>430.51397544661114</v>
      </c>
      <c r="AQ54">
        <v>0</v>
      </c>
      <c r="AR54">
        <v>430.51397544661114</v>
      </c>
      <c r="AS54">
        <v>0.94410959527765603</v>
      </c>
      <c r="AT54" t="s">
        <v>729</v>
      </c>
    </row>
    <row r="55" spans="1:46" hidden="1" x14ac:dyDescent="0.25">
      <c r="A55" t="s">
        <v>54</v>
      </c>
      <c r="B55" t="s">
        <v>947</v>
      </c>
      <c r="C55" s="63" t="s">
        <v>947</v>
      </c>
      <c r="D55" s="63" t="s">
        <v>671</v>
      </c>
      <c r="E55" t="s">
        <v>527</v>
      </c>
      <c r="F55">
        <v>1</v>
      </c>
      <c r="G55">
        <v>1</v>
      </c>
      <c r="H55">
        <v>1</v>
      </c>
      <c r="I55">
        <v>2</v>
      </c>
      <c r="J55">
        <v>7</v>
      </c>
      <c r="K55">
        <v>3</v>
      </c>
      <c r="L55" t="s">
        <v>103</v>
      </c>
      <c r="M55">
        <v>3</v>
      </c>
      <c r="N55" t="s">
        <v>703</v>
      </c>
      <c r="O55" t="s">
        <v>4</v>
      </c>
      <c r="P55">
        <v>1</v>
      </c>
      <c r="Q55">
        <v>1</v>
      </c>
      <c r="R55">
        <v>0</v>
      </c>
      <c r="S55" t="s">
        <v>642</v>
      </c>
      <c r="T55" t="s">
        <v>689</v>
      </c>
      <c r="U55">
        <v>8</v>
      </c>
      <c r="V55">
        <v>1.0526315789473684</v>
      </c>
      <c r="W55">
        <v>8</v>
      </c>
      <c r="X55" t="s">
        <v>39</v>
      </c>
      <c r="Y55" t="s">
        <v>735</v>
      </c>
      <c r="Z55" t="s">
        <v>947</v>
      </c>
      <c r="AA55">
        <v>8</v>
      </c>
      <c r="AB55">
        <v>8</v>
      </c>
      <c r="AC55">
        <v>370.35</v>
      </c>
      <c r="AD55">
        <v>4903.5999999999985</v>
      </c>
      <c r="AE55">
        <v>2.1601188065343599E-2</v>
      </c>
      <c r="AF55">
        <v>1</v>
      </c>
      <c r="AG55">
        <v>2.1601188065343599E-2</v>
      </c>
      <c r="AH55">
        <v>1.63145444163472E-3</v>
      </c>
      <c r="AI55">
        <v>7.5526144057427205E-2</v>
      </c>
      <c r="AJ55">
        <v>17740.070000000011</v>
      </c>
      <c r="AK55">
        <v>248360.98000000019</v>
      </c>
      <c r="AL55">
        <v>405.18962394975165</v>
      </c>
      <c r="AM55">
        <v>1646.082847295866</v>
      </c>
      <c r="AN55">
        <v>293.03892446365973</v>
      </c>
      <c r="AO55">
        <v>4102.5449424912358</v>
      </c>
      <c r="AP55">
        <v>405.18962394975159</v>
      </c>
      <c r="AQ55">
        <v>-5.6843418860808015E-14</v>
      </c>
      <c r="AR55">
        <v>405.18962394975159</v>
      </c>
      <c r="AS55">
        <v>0.88857373673191142</v>
      </c>
      <c r="AT55" t="s">
        <v>735</v>
      </c>
    </row>
    <row r="56" spans="1:46" hidden="1" x14ac:dyDescent="0.25">
      <c r="A56" t="s">
        <v>54</v>
      </c>
      <c r="B56" t="s">
        <v>947</v>
      </c>
      <c r="C56" s="63" t="s">
        <v>947</v>
      </c>
      <c r="D56" s="63" t="s">
        <v>671</v>
      </c>
      <c r="E56" t="s">
        <v>527</v>
      </c>
      <c r="F56">
        <v>1</v>
      </c>
      <c r="G56">
        <v>1</v>
      </c>
      <c r="H56">
        <v>1</v>
      </c>
      <c r="I56">
        <v>2</v>
      </c>
      <c r="J56">
        <v>7</v>
      </c>
      <c r="K56">
        <v>4</v>
      </c>
      <c r="L56" t="s">
        <v>101</v>
      </c>
      <c r="M56">
        <v>4</v>
      </c>
      <c r="N56" t="s">
        <v>705</v>
      </c>
      <c r="O56" t="s">
        <v>4</v>
      </c>
      <c r="P56">
        <v>1</v>
      </c>
      <c r="Q56">
        <v>1</v>
      </c>
      <c r="R56">
        <v>0</v>
      </c>
      <c r="S56" t="s">
        <v>642</v>
      </c>
      <c r="T56" t="s">
        <v>689</v>
      </c>
      <c r="U56">
        <v>8</v>
      </c>
      <c r="V56">
        <v>1.0526315789473684</v>
      </c>
      <c r="W56">
        <v>8</v>
      </c>
      <c r="X56" t="s">
        <v>42</v>
      </c>
      <c r="Y56" t="s">
        <v>738</v>
      </c>
      <c r="Z56" t="s">
        <v>947</v>
      </c>
      <c r="AA56">
        <v>8</v>
      </c>
      <c r="AB56">
        <v>8</v>
      </c>
      <c r="AC56">
        <v>356.05</v>
      </c>
      <c r="AD56">
        <v>4903.5999999999985</v>
      </c>
      <c r="AE56">
        <v>2.2468754388428599E-2</v>
      </c>
      <c r="AF56">
        <v>1</v>
      </c>
      <c r="AG56">
        <v>2.2468754388428599E-2</v>
      </c>
      <c r="AH56">
        <v>1.63145444163472E-3</v>
      </c>
      <c r="AI56">
        <v>7.2609919243005194E-2</v>
      </c>
      <c r="AJ56">
        <v>17740.070000000011</v>
      </c>
      <c r="AK56">
        <v>248360.98000000019</v>
      </c>
      <c r="AL56">
        <v>405.18962394975171</v>
      </c>
      <c r="AM56">
        <v>1646.082847295866</v>
      </c>
      <c r="AN56">
        <v>293.03892446365973</v>
      </c>
      <c r="AO56">
        <v>4102.5449424912358</v>
      </c>
      <c r="AP56">
        <v>405.18962394975159</v>
      </c>
      <c r="AQ56">
        <v>-1.1368683772161603E-13</v>
      </c>
      <c r="AR56">
        <v>405.18962394975159</v>
      </c>
      <c r="AS56">
        <v>0.88857373673191142</v>
      </c>
      <c r="AT56" t="s">
        <v>738</v>
      </c>
    </row>
    <row r="57" spans="1:46" hidden="1" x14ac:dyDescent="0.25">
      <c r="A57" t="s">
        <v>54</v>
      </c>
      <c r="B57" t="s">
        <v>947</v>
      </c>
      <c r="C57" s="63" t="s">
        <v>947</v>
      </c>
      <c r="D57" s="63" t="s">
        <v>671</v>
      </c>
      <c r="E57" t="s">
        <v>527</v>
      </c>
      <c r="F57">
        <v>1</v>
      </c>
      <c r="G57">
        <v>1</v>
      </c>
      <c r="H57">
        <v>1</v>
      </c>
      <c r="I57">
        <v>2</v>
      </c>
      <c r="J57">
        <v>7</v>
      </c>
      <c r="K57">
        <v>5</v>
      </c>
      <c r="L57" t="s">
        <v>105</v>
      </c>
      <c r="M57">
        <v>5</v>
      </c>
      <c r="N57" t="s">
        <v>707</v>
      </c>
      <c r="O57" t="s">
        <v>4</v>
      </c>
      <c r="P57">
        <v>1</v>
      </c>
      <c r="Q57">
        <v>1</v>
      </c>
      <c r="R57">
        <v>0</v>
      </c>
      <c r="S57" t="s">
        <v>642</v>
      </c>
      <c r="T57" t="s">
        <v>689</v>
      </c>
      <c r="U57">
        <v>8</v>
      </c>
      <c r="V57">
        <v>1.0526315789473684</v>
      </c>
      <c r="W57">
        <v>8</v>
      </c>
      <c r="X57" t="s">
        <v>45</v>
      </c>
      <c r="Y57" t="s">
        <v>741</v>
      </c>
      <c r="Z57" t="s">
        <v>947</v>
      </c>
      <c r="AA57">
        <v>8</v>
      </c>
      <c r="AB57">
        <v>8</v>
      </c>
      <c r="AC57">
        <v>357.1</v>
      </c>
      <c r="AD57">
        <v>4903.5999999999985</v>
      </c>
      <c r="AE57">
        <v>2.2402688322598702E-2</v>
      </c>
      <c r="AF57">
        <v>1</v>
      </c>
      <c r="AG57">
        <v>2.2402688322598702E-2</v>
      </c>
      <c r="AH57">
        <v>1.63145444163472E-3</v>
      </c>
      <c r="AI57">
        <v>7.2824047638469697E-2</v>
      </c>
      <c r="AJ57">
        <v>17740.070000000011</v>
      </c>
      <c r="AK57">
        <v>248360.98000000019</v>
      </c>
      <c r="AL57">
        <v>405.18962394975165</v>
      </c>
      <c r="AM57">
        <v>1646.082847295866</v>
      </c>
      <c r="AN57">
        <v>293.03892446365973</v>
      </c>
      <c r="AO57">
        <v>4102.5449424912358</v>
      </c>
      <c r="AP57">
        <v>405.18962394975159</v>
      </c>
      <c r="AQ57">
        <v>-5.6843418860808015E-14</v>
      </c>
      <c r="AR57">
        <v>405.18962394975159</v>
      </c>
      <c r="AS57">
        <v>0.88857373673191142</v>
      </c>
      <c r="AT57" t="s">
        <v>741</v>
      </c>
    </row>
    <row r="58" spans="1:46" hidden="1" x14ac:dyDescent="0.25">
      <c r="A58" t="s">
        <v>54</v>
      </c>
      <c r="B58" t="s">
        <v>947</v>
      </c>
      <c r="C58" s="63" t="s">
        <v>947</v>
      </c>
      <c r="D58" s="63" t="s">
        <v>671</v>
      </c>
      <c r="E58" t="s">
        <v>527</v>
      </c>
      <c r="F58">
        <v>1</v>
      </c>
      <c r="G58">
        <v>2</v>
      </c>
      <c r="H58">
        <v>2</v>
      </c>
      <c r="I58">
        <v>2</v>
      </c>
      <c r="J58">
        <v>7</v>
      </c>
      <c r="K58">
        <v>1</v>
      </c>
      <c r="L58" t="s">
        <v>99</v>
      </c>
      <c r="M58">
        <v>8</v>
      </c>
      <c r="N58" t="s">
        <v>713</v>
      </c>
      <c r="O58" t="s">
        <v>4</v>
      </c>
      <c r="P58">
        <v>1</v>
      </c>
      <c r="Q58">
        <v>1</v>
      </c>
      <c r="R58">
        <v>0</v>
      </c>
      <c r="S58" t="s">
        <v>642</v>
      </c>
      <c r="T58" t="s">
        <v>689</v>
      </c>
      <c r="U58">
        <v>8.5</v>
      </c>
      <c r="V58">
        <v>1.118421052631579</v>
      </c>
      <c r="W58">
        <v>8.5</v>
      </c>
      <c r="X58" t="s">
        <v>33</v>
      </c>
      <c r="Y58" t="s">
        <v>750</v>
      </c>
      <c r="Z58" t="s">
        <v>947</v>
      </c>
      <c r="AA58">
        <v>8.5</v>
      </c>
      <c r="AB58">
        <v>8.5</v>
      </c>
      <c r="AC58">
        <v>367.65</v>
      </c>
      <c r="AD58">
        <v>4903.5999999999985</v>
      </c>
      <c r="AE58">
        <v>2.31198150414797E-2</v>
      </c>
      <c r="AF58">
        <v>1</v>
      </c>
      <c r="AG58">
        <v>2.31198150414797E-2</v>
      </c>
      <c r="AH58">
        <v>1.7334203442368899E-3</v>
      </c>
      <c r="AI58">
        <v>7.4975528183375495E-2</v>
      </c>
      <c r="AJ58">
        <v>17740.070000000011</v>
      </c>
      <c r="AK58">
        <v>248360.98000000019</v>
      </c>
      <c r="AL58">
        <v>430.51397544661103</v>
      </c>
      <c r="AM58">
        <v>2456.4620951953689</v>
      </c>
      <c r="AN58">
        <v>293.03892446365973</v>
      </c>
      <c r="AO58">
        <v>4102.5449424912358</v>
      </c>
      <c r="AP58">
        <v>430.51397544661114</v>
      </c>
      <c r="AQ58">
        <v>1.1368683772161603E-13</v>
      </c>
      <c r="AR58">
        <v>430.51397544661114</v>
      </c>
      <c r="AS58">
        <v>0.94410959527765603</v>
      </c>
      <c r="AT58" t="s">
        <v>750</v>
      </c>
    </row>
    <row r="59" spans="1:46" hidden="1" x14ac:dyDescent="0.25">
      <c r="A59" t="s">
        <v>54</v>
      </c>
      <c r="B59" t="s">
        <v>947</v>
      </c>
      <c r="C59" s="63" t="s">
        <v>947</v>
      </c>
      <c r="D59" s="63" t="s">
        <v>671</v>
      </c>
      <c r="E59" t="s">
        <v>527</v>
      </c>
      <c r="F59">
        <v>1</v>
      </c>
      <c r="G59">
        <v>2</v>
      </c>
      <c r="H59">
        <v>2</v>
      </c>
      <c r="I59">
        <v>2</v>
      </c>
      <c r="J59">
        <v>7</v>
      </c>
      <c r="K59">
        <v>2</v>
      </c>
      <c r="L59" t="s">
        <v>102</v>
      </c>
      <c r="M59">
        <v>9</v>
      </c>
      <c r="N59" t="s">
        <v>715</v>
      </c>
      <c r="O59" t="s">
        <v>4</v>
      </c>
      <c r="P59">
        <v>1</v>
      </c>
      <c r="Q59">
        <v>1</v>
      </c>
      <c r="R59">
        <v>0</v>
      </c>
      <c r="S59" t="s">
        <v>642</v>
      </c>
      <c r="T59" t="s">
        <v>689</v>
      </c>
      <c r="U59">
        <v>8</v>
      </c>
      <c r="V59">
        <v>1.0526315789473684</v>
      </c>
      <c r="W59">
        <v>8</v>
      </c>
      <c r="X59" t="s">
        <v>36</v>
      </c>
      <c r="Y59" t="s">
        <v>753</v>
      </c>
      <c r="Z59" t="s">
        <v>947</v>
      </c>
      <c r="AA59">
        <v>8</v>
      </c>
      <c r="AB59">
        <v>8</v>
      </c>
      <c r="AC59">
        <v>356.05</v>
      </c>
      <c r="AD59">
        <v>4903.5999999999985</v>
      </c>
      <c r="AE59">
        <v>2.2468754388428599E-2</v>
      </c>
      <c r="AF59">
        <v>1</v>
      </c>
      <c r="AG59">
        <v>2.2468754388428599E-2</v>
      </c>
      <c r="AH59">
        <v>1.63145444163472E-3</v>
      </c>
      <c r="AI59">
        <v>7.2609919243005194E-2</v>
      </c>
      <c r="AJ59">
        <v>17740.070000000011</v>
      </c>
      <c r="AK59">
        <v>248360.98000000019</v>
      </c>
      <c r="AL59">
        <v>405.18962394975171</v>
      </c>
      <c r="AM59">
        <v>2456.4620951953689</v>
      </c>
      <c r="AN59">
        <v>293.03892446365973</v>
      </c>
      <c r="AO59">
        <v>4102.5449424912358</v>
      </c>
      <c r="AP59">
        <v>405.18962394975159</v>
      </c>
      <c r="AQ59">
        <v>-1.1368683772161603E-13</v>
      </c>
      <c r="AR59">
        <v>405.18962394975159</v>
      </c>
      <c r="AS59">
        <v>0.88857373673191142</v>
      </c>
      <c r="AT59" t="s">
        <v>753</v>
      </c>
    </row>
    <row r="60" spans="1:46" hidden="1" x14ac:dyDescent="0.25">
      <c r="A60" t="s">
        <v>54</v>
      </c>
      <c r="B60" t="s">
        <v>947</v>
      </c>
      <c r="C60" s="63" t="s">
        <v>947</v>
      </c>
      <c r="D60" s="63" t="s">
        <v>671</v>
      </c>
      <c r="E60" t="s">
        <v>527</v>
      </c>
      <c r="F60">
        <v>1</v>
      </c>
      <c r="G60">
        <v>2</v>
      </c>
      <c r="H60">
        <v>2</v>
      </c>
      <c r="I60">
        <v>2</v>
      </c>
      <c r="J60">
        <v>7</v>
      </c>
      <c r="K60">
        <v>4</v>
      </c>
      <c r="L60" t="s">
        <v>101</v>
      </c>
      <c r="M60">
        <v>11</v>
      </c>
      <c r="N60" t="s">
        <v>719</v>
      </c>
      <c r="O60" t="s">
        <v>4</v>
      </c>
      <c r="P60">
        <v>1</v>
      </c>
      <c r="Q60">
        <v>1</v>
      </c>
      <c r="R60">
        <v>0</v>
      </c>
      <c r="S60" t="s">
        <v>642</v>
      </c>
      <c r="T60" t="s">
        <v>689</v>
      </c>
      <c r="U60">
        <v>8</v>
      </c>
      <c r="V60">
        <v>1.0526315789473684</v>
      </c>
      <c r="W60">
        <v>8</v>
      </c>
      <c r="X60" t="s">
        <v>42</v>
      </c>
      <c r="Y60" t="s">
        <v>759</v>
      </c>
      <c r="Z60" t="s">
        <v>947</v>
      </c>
      <c r="AA60">
        <v>8</v>
      </c>
      <c r="AB60">
        <v>8</v>
      </c>
      <c r="AC60">
        <v>348.05</v>
      </c>
      <c r="AD60">
        <v>4903.5999999999985</v>
      </c>
      <c r="AE60">
        <v>2.29852032753915E-2</v>
      </c>
      <c r="AF60">
        <v>1</v>
      </c>
      <c r="AG60">
        <v>2.29852032753915E-2</v>
      </c>
      <c r="AH60">
        <v>1.63145444163472E-3</v>
      </c>
      <c r="AI60">
        <v>7.0978464801370406E-2</v>
      </c>
      <c r="AJ60">
        <v>17740.070000000011</v>
      </c>
      <c r="AK60">
        <v>248360.98000000019</v>
      </c>
      <c r="AL60">
        <v>405.18962394975159</v>
      </c>
      <c r="AM60">
        <v>2456.4620951953689</v>
      </c>
      <c r="AN60">
        <v>293.03892446365973</v>
      </c>
      <c r="AO60">
        <v>4102.5449424912358</v>
      </c>
      <c r="AP60">
        <v>405.18962394975159</v>
      </c>
      <c r="AQ60">
        <v>0</v>
      </c>
      <c r="AR60">
        <v>405.18962394975159</v>
      </c>
      <c r="AS60">
        <v>0.88857373673191142</v>
      </c>
      <c r="AT60" t="s">
        <v>759</v>
      </c>
    </row>
    <row r="61" spans="1:46" hidden="1" x14ac:dyDescent="0.25">
      <c r="A61" t="s">
        <v>54</v>
      </c>
      <c r="B61" t="s">
        <v>947</v>
      </c>
      <c r="C61" s="63" t="s">
        <v>947</v>
      </c>
      <c r="D61" s="63" t="s">
        <v>671</v>
      </c>
      <c r="E61" t="s">
        <v>527</v>
      </c>
      <c r="F61">
        <v>1</v>
      </c>
      <c r="G61">
        <v>2</v>
      </c>
      <c r="H61">
        <v>2</v>
      </c>
      <c r="I61">
        <v>2</v>
      </c>
      <c r="J61">
        <v>7</v>
      </c>
      <c r="K61">
        <v>5</v>
      </c>
      <c r="L61" t="s">
        <v>105</v>
      </c>
      <c r="M61">
        <v>12</v>
      </c>
      <c r="N61" t="s">
        <v>721</v>
      </c>
      <c r="O61" t="s">
        <v>4</v>
      </c>
      <c r="P61">
        <v>1</v>
      </c>
      <c r="Q61">
        <v>1</v>
      </c>
      <c r="R61">
        <v>0</v>
      </c>
      <c r="S61" t="s">
        <v>642</v>
      </c>
      <c r="T61" t="s">
        <v>689</v>
      </c>
      <c r="U61">
        <v>8</v>
      </c>
      <c r="V61">
        <v>1.0526315789473684</v>
      </c>
      <c r="W61">
        <v>8</v>
      </c>
      <c r="X61" t="s">
        <v>45</v>
      </c>
      <c r="Y61" t="s">
        <v>762</v>
      </c>
      <c r="Z61" t="s">
        <v>947</v>
      </c>
      <c r="AA61">
        <v>8</v>
      </c>
      <c r="AB61">
        <v>8</v>
      </c>
      <c r="AC61">
        <v>357.1</v>
      </c>
      <c r="AD61">
        <v>4903.5999999999985</v>
      </c>
      <c r="AE61">
        <v>2.2402688322598702E-2</v>
      </c>
      <c r="AF61">
        <v>1</v>
      </c>
      <c r="AG61">
        <v>2.2402688322598702E-2</v>
      </c>
      <c r="AH61">
        <v>1.63145444163472E-3</v>
      </c>
      <c r="AI61">
        <v>7.2824047638469697E-2</v>
      </c>
      <c r="AJ61">
        <v>17740.070000000011</v>
      </c>
      <c r="AK61">
        <v>248360.98000000019</v>
      </c>
      <c r="AL61">
        <v>405.18962394975165</v>
      </c>
      <c r="AM61">
        <v>2456.4620951953689</v>
      </c>
      <c r="AN61">
        <v>293.03892446365973</v>
      </c>
      <c r="AO61">
        <v>4102.5449424912358</v>
      </c>
      <c r="AP61">
        <v>405.18962394975159</v>
      </c>
      <c r="AQ61">
        <v>-5.6843418860808015E-14</v>
      </c>
      <c r="AR61">
        <v>405.18962394975159</v>
      </c>
      <c r="AS61">
        <v>0.88857373673191142</v>
      </c>
      <c r="AT61" t="s">
        <v>762</v>
      </c>
    </row>
    <row r="62" spans="1:46" hidden="1" x14ac:dyDescent="0.25">
      <c r="A62" t="s">
        <v>54</v>
      </c>
      <c r="B62" t="s">
        <v>947</v>
      </c>
      <c r="C62" s="63" t="s">
        <v>947</v>
      </c>
      <c r="D62" s="63" t="s">
        <v>671</v>
      </c>
      <c r="E62" t="s">
        <v>527</v>
      </c>
      <c r="F62">
        <v>1</v>
      </c>
      <c r="G62">
        <v>2</v>
      </c>
      <c r="H62">
        <v>2</v>
      </c>
      <c r="I62">
        <v>2</v>
      </c>
      <c r="J62">
        <v>7</v>
      </c>
      <c r="K62">
        <v>6</v>
      </c>
      <c r="L62" t="s">
        <v>113</v>
      </c>
      <c r="M62">
        <v>13</v>
      </c>
      <c r="N62" t="s">
        <v>723</v>
      </c>
      <c r="O62" t="s">
        <v>4</v>
      </c>
      <c r="P62">
        <v>1</v>
      </c>
      <c r="Q62">
        <v>1</v>
      </c>
      <c r="R62">
        <v>0</v>
      </c>
      <c r="S62" t="s">
        <v>642</v>
      </c>
      <c r="T62" t="s">
        <v>689</v>
      </c>
      <c r="U62">
        <v>8</v>
      </c>
      <c r="V62">
        <v>1.0526315789473684</v>
      </c>
      <c r="W62">
        <v>8</v>
      </c>
      <c r="X62" t="s">
        <v>48</v>
      </c>
      <c r="Y62" t="s">
        <v>765</v>
      </c>
      <c r="Z62" t="s">
        <v>947</v>
      </c>
      <c r="AA62">
        <v>8</v>
      </c>
      <c r="AB62">
        <v>8</v>
      </c>
      <c r="AC62">
        <v>327.5</v>
      </c>
      <c r="AD62">
        <v>4903.5999999999985</v>
      </c>
      <c r="AE62">
        <v>2.4427480916030499E-2</v>
      </c>
      <c r="AF62">
        <v>1</v>
      </c>
      <c r="AG62">
        <v>2.4427480916030499E-2</v>
      </c>
      <c r="AH62">
        <v>1.63145444163472E-3</v>
      </c>
      <c r="AI62">
        <v>6.6787666204421295E-2</v>
      </c>
      <c r="AJ62">
        <v>17740.070000000011</v>
      </c>
      <c r="AK62">
        <v>248360.98000000019</v>
      </c>
      <c r="AL62">
        <v>405.18962394975165</v>
      </c>
      <c r="AM62">
        <v>2456.4620951953689</v>
      </c>
      <c r="AN62">
        <v>293.03892446365973</v>
      </c>
      <c r="AO62">
        <v>4102.5449424912358</v>
      </c>
      <c r="AP62">
        <v>405.18962394975159</v>
      </c>
      <c r="AQ62">
        <v>-5.6843418860808015E-14</v>
      </c>
      <c r="AR62">
        <v>405.18962394975159</v>
      </c>
      <c r="AS62">
        <v>0.88857373673191142</v>
      </c>
      <c r="AT62" t="s">
        <v>765</v>
      </c>
    </row>
    <row r="63" spans="1:46" hidden="1" x14ac:dyDescent="0.25">
      <c r="A63" t="s">
        <v>54</v>
      </c>
      <c r="B63" t="s">
        <v>947</v>
      </c>
      <c r="C63" s="63" t="s">
        <v>947</v>
      </c>
      <c r="D63" s="63" t="s">
        <v>671</v>
      </c>
      <c r="E63" t="s">
        <v>527</v>
      </c>
      <c r="F63">
        <v>1</v>
      </c>
      <c r="G63">
        <v>2</v>
      </c>
      <c r="H63">
        <v>2</v>
      </c>
      <c r="I63">
        <v>2</v>
      </c>
      <c r="J63">
        <v>7</v>
      </c>
      <c r="K63">
        <v>7</v>
      </c>
      <c r="L63" t="s">
        <v>114</v>
      </c>
      <c r="M63">
        <v>14</v>
      </c>
      <c r="N63" t="s">
        <v>725</v>
      </c>
      <c r="O63" t="s">
        <v>4</v>
      </c>
      <c r="P63">
        <v>1</v>
      </c>
      <c r="Q63">
        <v>1</v>
      </c>
      <c r="R63">
        <v>0</v>
      </c>
      <c r="S63" t="s">
        <v>642</v>
      </c>
      <c r="T63" t="s">
        <v>689</v>
      </c>
      <c r="U63">
        <v>8</v>
      </c>
      <c r="V63">
        <v>1.0526315789473684</v>
      </c>
      <c r="W63">
        <v>8</v>
      </c>
      <c r="X63" t="s">
        <v>51</v>
      </c>
      <c r="Y63" t="s">
        <v>768</v>
      </c>
      <c r="Z63" t="s">
        <v>947</v>
      </c>
      <c r="AA63">
        <v>8</v>
      </c>
      <c r="AB63">
        <v>8</v>
      </c>
      <c r="AC63">
        <v>326.5</v>
      </c>
      <c r="AD63">
        <v>4903.5999999999985</v>
      </c>
      <c r="AE63">
        <v>2.4502297090352201E-2</v>
      </c>
      <c r="AF63">
        <v>1</v>
      </c>
      <c r="AG63">
        <v>2.4502297090352201E-2</v>
      </c>
      <c r="AH63">
        <v>1.63145444163472E-3</v>
      </c>
      <c r="AI63">
        <v>6.6583734399216901E-2</v>
      </c>
      <c r="AJ63">
        <v>17740.070000000011</v>
      </c>
      <c r="AK63">
        <v>248360.98000000019</v>
      </c>
      <c r="AL63">
        <v>405.18962394975159</v>
      </c>
      <c r="AM63">
        <v>2456.4620951953689</v>
      </c>
      <c r="AN63">
        <v>293.03892446365973</v>
      </c>
      <c r="AO63">
        <v>4102.5449424912358</v>
      </c>
      <c r="AP63">
        <v>405.18962394975159</v>
      </c>
      <c r="AQ63">
        <v>0</v>
      </c>
      <c r="AR63">
        <v>405.18962394975159</v>
      </c>
      <c r="AS63">
        <v>0.88857373673191142</v>
      </c>
      <c r="AT63" t="s">
        <v>768</v>
      </c>
    </row>
    <row r="64" spans="1:46" hidden="1" x14ac:dyDescent="0.25">
      <c r="A64" t="s">
        <v>54</v>
      </c>
      <c r="B64" t="s">
        <v>948</v>
      </c>
      <c r="C64" s="63" t="s">
        <v>948</v>
      </c>
      <c r="D64" s="63" t="s">
        <v>671</v>
      </c>
      <c r="E64" t="s">
        <v>527</v>
      </c>
      <c r="F64">
        <v>1</v>
      </c>
      <c r="G64">
        <v>1</v>
      </c>
      <c r="H64">
        <v>1</v>
      </c>
      <c r="I64">
        <v>2</v>
      </c>
      <c r="J64">
        <v>7</v>
      </c>
      <c r="K64">
        <v>1</v>
      </c>
      <c r="L64" t="s">
        <v>99</v>
      </c>
      <c r="M64">
        <v>1</v>
      </c>
      <c r="N64" t="s">
        <v>699</v>
      </c>
      <c r="O64" t="s">
        <v>4</v>
      </c>
      <c r="P64">
        <v>1</v>
      </c>
      <c r="Q64">
        <v>4</v>
      </c>
      <c r="R64">
        <v>0</v>
      </c>
      <c r="S64" t="s">
        <v>642</v>
      </c>
      <c r="T64" t="s">
        <v>689</v>
      </c>
      <c r="U64">
        <v>34</v>
      </c>
      <c r="V64">
        <v>4.4736842105263159</v>
      </c>
      <c r="W64">
        <v>34</v>
      </c>
      <c r="X64" t="s">
        <v>33</v>
      </c>
      <c r="Y64" t="s">
        <v>729</v>
      </c>
      <c r="Z64" t="s">
        <v>948</v>
      </c>
      <c r="AA64">
        <v>66</v>
      </c>
      <c r="AB64">
        <v>66</v>
      </c>
      <c r="AC64">
        <v>368.25</v>
      </c>
      <c r="AD64">
        <v>4903.5999999999985</v>
      </c>
      <c r="AE64">
        <v>0.179226069246436</v>
      </c>
      <c r="AF64">
        <v>0.51515151515151503</v>
      </c>
      <c r="AG64">
        <v>9.2328581126951803E-2</v>
      </c>
      <c r="AH64">
        <v>6.9336813769475501E-3</v>
      </c>
      <c r="AI64">
        <v>7.5097887266498103E-2</v>
      </c>
      <c r="AJ64">
        <v>17740.070000000011</v>
      </c>
      <c r="AK64">
        <v>248360.98000000019</v>
      </c>
      <c r="AL64">
        <v>3342.8143975854509</v>
      </c>
      <c r="AM64">
        <v>23425.025134595016</v>
      </c>
      <c r="AN64">
        <v>3346.4321620850014</v>
      </c>
      <c r="AO64">
        <v>46850.050269190018</v>
      </c>
      <c r="AP64">
        <v>1722.0559017864446</v>
      </c>
      <c r="AQ64">
        <v>2.2737367544323206E-13</v>
      </c>
      <c r="AR64">
        <v>1722.0559017864446</v>
      </c>
      <c r="AS64">
        <v>3.7764383811106241</v>
      </c>
      <c r="AT64" t="s">
        <v>729</v>
      </c>
    </row>
    <row r="65" spans="1:46" hidden="1" x14ac:dyDescent="0.25">
      <c r="A65" t="s">
        <v>54</v>
      </c>
      <c r="B65" t="s">
        <v>948</v>
      </c>
      <c r="C65" s="63" t="s">
        <v>948</v>
      </c>
      <c r="D65" s="63" t="s">
        <v>671</v>
      </c>
      <c r="E65" t="s">
        <v>527</v>
      </c>
      <c r="F65">
        <v>1</v>
      </c>
      <c r="G65">
        <v>1</v>
      </c>
      <c r="H65">
        <v>1</v>
      </c>
      <c r="I65">
        <v>2</v>
      </c>
      <c r="J65">
        <v>7</v>
      </c>
      <c r="K65">
        <v>1</v>
      </c>
      <c r="L65" t="s">
        <v>99</v>
      </c>
      <c r="M65">
        <v>1</v>
      </c>
      <c r="N65" t="s">
        <v>699</v>
      </c>
      <c r="O65" t="s">
        <v>5</v>
      </c>
      <c r="P65">
        <v>2</v>
      </c>
      <c r="Q65">
        <v>4</v>
      </c>
      <c r="R65">
        <v>0</v>
      </c>
      <c r="S65" t="s">
        <v>642</v>
      </c>
      <c r="T65" t="s">
        <v>689</v>
      </c>
      <c r="U65">
        <v>32</v>
      </c>
      <c r="V65">
        <v>4.2105263157894735</v>
      </c>
      <c r="W65">
        <v>32</v>
      </c>
      <c r="X65" t="s">
        <v>34</v>
      </c>
      <c r="Y65" t="s">
        <v>730</v>
      </c>
      <c r="Z65" t="s">
        <v>948</v>
      </c>
      <c r="AA65">
        <v>66</v>
      </c>
      <c r="AB65">
        <v>66</v>
      </c>
      <c r="AC65">
        <v>368.25</v>
      </c>
      <c r="AD65">
        <v>4903.5999999999985</v>
      </c>
      <c r="AE65">
        <v>0.179226069246436</v>
      </c>
      <c r="AF65">
        <v>0.48484848484848497</v>
      </c>
      <c r="AG65">
        <v>8.6897488119484001E-2</v>
      </c>
      <c r="AH65">
        <v>6.5258177665388703E-3</v>
      </c>
      <c r="AI65">
        <v>7.5097887266498103E-2</v>
      </c>
      <c r="AJ65">
        <v>17740.070000000011</v>
      </c>
      <c r="AK65">
        <v>248360.98000000019</v>
      </c>
      <c r="AL65">
        <v>3342.8143975854509</v>
      </c>
      <c r="AM65">
        <v>23425.025134595016</v>
      </c>
      <c r="AN65">
        <v>3346.4321620850014</v>
      </c>
      <c r="AO65">
        <v>46850.050269190018</v>
      </c>
      <c r="AP65">
        <v>1620.7584957990064</v>
      </c>
      <c r="AQ65">
        <v>-2.2737367544323206E-13</v>
      </c>
      <c r="AR65">
        <v>1620.7584957990064</v>
      </c>
      <c r="AS65">
        <v>3.5542949469276457</v>
      </c>
      <c r="AT65" t="s">
        <v>730</v>
      </c>
    </row>
    <row r="66" spans="1:46" hidden="1" x14ac:dyDescent="0.25">
      <c r="A66" t="s">
        <v>54</v>
      </c>
      <c r="B66" t="s">
        <v>948</v>
      </c>
      <c r="C66" s="63" t="s">
        <v>948</v>
      </c>
      <c r="D66" s="63" t="s">
        <v>671</v>
      </c>
      <c r="E66" t="s">
        <v>527</v>
      </c>
      <c r="F66">
        <v>1</v>
      </c>
      <c r="G66">
        <v>1</v>
      </c>
      <c r="H66">
        <v>1</v>
      </c>
      <c r="I66">
        <v>2</v>
      </c>
      <c r="J66">
        <v>7</v>
      </c>
      <c r="K66">
        <v>2</v>
      </c>
      <c r="L66" t="s">
        <v>102</v>
      </c>
      <c r="M66">
        <v>2</v>
      </c>
      <c r="N66" t="s">
        <v>701</v>
      </c>
      <c r="O66" t="s">
        <v>4</v>
      </c>
      <c r="P66">
        <v>1</v>
      </c>
      <c r="Q66">
        <v>4</v>
      </c>
      <c r="R66">
        <v>0</v>
      </c>
      <c r="S66" t="s">
        <v>642</v>
      </c>
      <c r="T66" t="s">
        <v>689</v>
      </c>
      <c r="U66">
        <v>34</v>
      </c>
      <c r="V66">
        <v>4.4736842105263159</v>
      </c>
      <c r="W66">
        <v>34</v>
      </c>
      <c r="X66" t="s">
        <v>36</v>
      </c>
      <c r="Y66" t="s">
        <v>732</v>
      </c>
      <c r="Z66" t="s">
        <v>948</v>
      </c>
      <c r="AA66">
        <v>66.5</v>
      </c>
      <c r="AB66">
        <v>66.5</v>
      </c>
      <c r="AC66">
        <v>361.15000000000003</v>
      </c>
      <c r="AD66">
        <v>4903.5999999999985</v>
      </c>
      <c r="AE66">
        <v>0.18413401633670201</v>
      </c>
      <c r="AF66">
        <v>0.511278195488722</v>
      </c>
      <c r="AG66">
        <v>9.4143707600719898E-2</v>
      </c>
      <c r="AH66">
        <v>6.9336813769475501E-3</v>
      </c>
      <c r="AI66">
        <v>7.3649971449547297E-2</v>
      </c>
      <c r="AJ66">
        <v>17740.070000000011</v>
      </c>
      <c r="AK66">
        <v>248360.98000000019</v>
      </c>
      <c r="AL66">
        <v>3368.1387490823099</v>
      </c>
      <c r="AM66">
        <v>23425.025134595016</v>
      </c>
      <c r="AN66">
        <v>3346.4321620850014</v>
      </c>
      <c r="AO66">
        <v>46850.050269190018</v>
      </c>
      <c r="AP66">
        <v>1722.0559017864446</v>
      </c>
      <c r="AQ66">
        <v>4.5474735088646412E-13</v>
      </c>
      <c r="AR66">
        <v>1722.0559017864446</v>
      </c>
      <c r="AS66">
        <v>3.7764383811106241</v>
      </c>
      <c r="AT66" t="s">
        <v>732</v>
      </c>
    </row>
    <row r="67" spans="1:46" hidden="1" x14ac:dyDescent="0.25">
      <c r="A67" t="s">
        <v>54</v>
      </c>
      <c r="B67" t="s">
        <v>948</v>
      </c>
      <c r="C67" s="63" t="s">
        <v>948</v>
      </c>
      <c r="D67" s="63" t="s">
        <v>671</v>
      </c>
      <c r="E67" t="s">
        <v>527</v>
      </c>
      <c r="F67">
        <v>1</v>
      </c>
      <c r="G67">
        <v>1</v>
      </c>
      <c r="H67">
        <v>1</v>
      </c>
      <c r="I67">
        <v>2</v>
      </c>
      <c r="J67">
        <v>7</v>
      </c>
      <c r="K67">
        <v>2</v>
      </c>
      <c r="L67" t="s">
        <v>102</v>
      </c>
      <c r="M67">
        <v>2</v>
      </c>
      <c r="N67" t="s">
        <v>701</v>
      </c>
      <c r="O67" t="s">
        <v>5</v>
      </c>
      <c r="P67">
        <v>2</v>
      </c>
      <c r="Q67">
        <v>4</v>
      </c>
      <c r="R67">
        <v>0</v>
      </c>
      <c r="S67" t="s">
        <v>642</v>
      </c>
      <c r="T67" t="s">
        <v>689</v>
      </c>
      <c r="U67">
        <v>32.5</v>
      </c>
      <c r="V67">
        <v>4.2763157894736841</v>
      </c>
      <c r="W67">
        <v>32.5</v>
      </c>
      <c r="X67" t="s">
        <v>37</v>
      </c>
      <c r="Y67" t="s">
        <v>733</v>
      </c>
      <c r="Z67" t="s">
        <v>948</v>
      </c>
      <c r="AA67">
        <v>66.5</v>
      </c>
      <c r="AB67">
        <v>66.5</v>
      </c>
      <c r="AC67">
        <v>361.15000000000003</v>
      </c>
      <c r="AD67">
        <v>4903.5999999999985</v>
      </c>
      <c r="AE67">
        <v>0.18413401633670201</v>
      </c>
      <c r="AF67">
        <v>0.488721804511278</v>
      </c>
      <c r="AG67">
        <v>8.9990308735982294E-2</v>
      </c>
      <c r="AH67">
        <v>6.6277836691410403E-3</v>
      </c>
      <c r="AI67">
        <v>7.3649971449547297E-2</v>
      </c>
      <c r="AJ67">
        <v>17740.070000000011</v>
      </c>
      <c r="AK67">
        <v>248360.98000000019</v>
      </c>
      <c r="AL67">
        <v>3368.1387490823099</v>
      </c>
      <c r="AM67">
        <v>23425.025134595016</v>
      </c>
      <c r="AN67">
        <v>3346.4321620850014</v>
      </c>
      <c r="AO67">
        <v>46850.050269190018</v>
      </c>
      <c r="AP67">
        <v>1646.082847295866</v>
      </c>
      <c r="AQ67">
        <v>4.5474735088646412E-13</v>
      </c>
      <c r="AR67">
        <v>1646.082847295866</v>
      </c>
      <c r="AS67">
        <v>3.6098308054733903</v>
      </c>
      <c r="AT67" t="s">
        <v>733</v>
      </c>
    </row>
    <row r="68" spans="1:46" hidden="1" x14ac:dyDescent="0.25">
      <c r="A68" t="s">
        <v>54</v>
      </c>
      <c r="B68" t="s">
        <v>948</v>
      </c>
      <c r="C68" s="63" t="s">
        <v>948</v>
      </c>
      <c r="D68" s="63" t="s">
        <v>671</v>
      </c>
      <c r="E68" t="s">
        <v>527</v>
      </c>
      <c r="F68">
        <v>1</v>
      </c>
      <c r="G68">
        <v>1</v>
      </c>
      <c r="H68">
        <v>1</v>
      </c>
      <c r="I68">
        <v>2</v>
      </c>
      <c r="J68">
        <v>7</v>
      </c>
      <c r="K68">
        <v>3</v>
      </c>
      <c r="L68" t="s">
        <v>103</v>
      </c>
      <c r="M68">
        <v>3</v>
      </c>
      <c r="N68" t="s">
        <v>703</v>
      </c>
      <c r="O68" t="s">
        <v>4</v>
      </c>
      <c r="P68">
        <v>1</v>
      </c>
      <c r="Q68">
        <v>4</v>
      </c>
      <c r="R68">
        <v>0</v>
      </c>
      <c r="S68" t="s">
        <v>642</v>
      </c>
      <c r="T68" t="s">
        <v>689</v>
      </c>
      <c r="U68">
        <v>34</v>
      </c>
      <c r="V68">
        <v>4.4736842105263159</v>
      </c>
      <c r="W68">
        <v>34</v>
      </c>
      <c r="X68" t="s">
        <v>39</v>
      </c>
      <c r="Y68" t="s">
        <v>735</v>
      </c>
      <c r="Z68" t="s">
        <v>948</v>
      </c>
      <c r="AA68">
        <v>66</v>
      </c>
      <c r="AB68">
        <v>66</v>
      </c>
      <c r="AC68">
        <v>370.35</v>
      </c>
      <c r="AD68">
        <v>4903.5999999999985</v>
      </c>
      <c r="AE68">
        <v>0.178209801539085</v>
      </c>
      <c r="AF68">
        <v>0.51515151515151503</v>
      </c>
      <c r="AG68">
        <v>9.1805049277710299E-2</v>
      </c>
      <c r="AH68">
        <v>6.9336813769475501E-3</v>
      </c>
      <c r="AI68">
        <v>7.5526144057427205E-2</v>
      </c>
      <c r="AJ68">
        <v>17740.070000000011</v>
      </c>
      <c r="AK68">
        <v>248360.98000000019</v>
      </c>
      <c r="AL68">
        <v>3342.8143975854509</v>
      </c>
      <c r="AM68">
        <v>23425.025134595016</v>
      </c>
      <c r="AN68">
        <v>3346.4321620850014</v>
      </c>
      <c r="AO68">
        <v>46850.050269190018</v>
      </c>
      <c r="AP68">
        <v>1722.0559017864446</v>
      </c>
      <c r="AQ68">
        <v>2.2737367544323206E-13</v>
      </c>
      <c r="AR68">
        <v>1722.0559017864446</v>
      </c>
      <c r="AS68">
        <v>3.7764383811106241</v>
      </c>
      <c r="AT68" t="s">
        <v>735</v>
      </c>
    </row>
    <row r="69" spans="1:46" hidden="1" x14ac:dyDescent="0.25">
      <c r="A69" t="s">
        <v>54</v>
      </c>
      <c r="B69" t="s">
        <v>948</v>
      </c>
      <c r="C69" s="63" t="s">
        <v>948</v>
      </c>
      <c r="D69" s="63" t="s">
        <v>671</v>
      </c>
      <c r="E69" t="s">
        <v>527</v>
      </c>
      <c r="F69">
        <v>1</v>
      </c>
      <c r="G69">
        <v>1</v>
      </c>
      <c r="H69">
        <v>1</v>
      </c>
      <c r="I69">
        <v>2</v>
      </c>
      <c r="J69">
        <v>7</v>
      </c>
      <c r="K69">
        <v>3</v>
      </c>
      <c r="L69" t="s">
        <v>103</v>
      </c>
      <c r="M69">
        <v>3</v>
      </c>
      <c r="N69" t="s">
        <v>703</v>
      </c>
      <c r="O69" t="s">
        <v>5</v>
      </c>
      <c r="P69">
        <v>2</v>
      </c>
      <c r="Q69">
        <v>4</v>
      </c>
      <c r="R69">
        <v>0</v>
      </c>
      <c r="S69" t="s">
        <v>642</v>
      </c>
      <c r="T69" t="s">
        <v>689</v>
      </c>
      <c r="U69">
        <v>32</v>
      </c>
      <c r="V69">
        <v>4.2105263157894735</v>
      </c>
      <c r="W69">
        <v>32</v>
      </c>
      <c r="X69" t="s">
        <v>40</v>
      </c>
      <c r="Y69" t="s">
        <v>736</v>
      </c>
      <c r="Z69" t="s">
        <v>948</v>
      </c>
      <c r="AA69">
        <v>66</v>
      </c>
      <c r="AB69">
        <v>66</v>
      </c>
      <c r="AC69">
        <v>370.35</v>
      </c>
      <c r="AD69">
        <v>4903.5999999999985</v>
      </c>
      <c r="AE69">
        <v>0.178209801539085</v>
      </c>
      <c r="AF69">
        <v>0.48484848484848497</v>
      </c>
      <c r="AG69">
        <v>8.6404752261374396E-2</v>
      </c>
      <c r="AH69">
        <v>6.5258177665388703E-3</v>
      </c>
      <c r="AI69">
        <v>7.5526144057427205E-2</v>
      </c>
      <c r="AJ69">
        <v>17740.070000000011</v>
      </c>
      <c r="AK69">
        <v>248360.98000000019</v>
      </c>
      <c r="AL69">
        <v>3342.8143975854509</v>
      </c>
      <c r="AM69">
        <v>23425.025134595016</v>
      </c>
      <c r="AN69">
        <v>3346.4321620850014</v>
      </c>
      <c r="AO69">
        <v>46850.050269190018</v>
      </c>
      <c r="AP69">
        <v>1620.7584957990064</v>
      </c>
      <c r="AQ69">
        <v>-2.2737367544323206E-13</v>
      </c>
      <c r="AR69">
        <v>1620.7584957990064</v>
      </c>
      <c r="AS69">
        <v>3.5542949469276457</v>
      </c>
      <c r="AT69" t="s">
        <v>736</v>
      </c>
    </row>
    <row r="70" spans="1:46" hidden="1" x14ac:dyDescent="0.25">
      <c r="A70" t="s">
        <v>54</v>
      </c>
      <c r="B70" t="s">
        <v>948</v>
      </c>
      <c r="C70" s="63" t="s">
        <v>948</v>
      </c>
      <c r="D70" s="63" t="s">
        <v>671</v>
      </c>
      <c r="E70" t="s">
        <v>527</v>
      </c>
      <c r="F70">
        <v>1</v>
      </c>
      <c r="G70">
        <v>1</v>
      </c>
      <c r="H70">
        <v>1</v>
      </c>
      <c r="I70">
        <v>2</v>
      </c>
      <c r="J70">
        <v>7</v>
      </c>
      <c r="K70">
        <v>4</v>
      </c>
      <c r="L70" t="s">
        <v>101</v>
      </c>
      <c r="M70">
        <v>4</v>
      </c>
      <c r="N70" t="s">
        <v>705</v>
      </c>
      <c r="O70" t="s">
        <v>4</v>
      </c>
      <c r="P70">
        <v>1</v>
      </c>
      <c r="Q70">
        <v>4</v>
      </c>
      <c r="R70">
        <v>0</v>
      </c>
      <c r="S70" t="s">
        <v>642</v>
      </c>
      <c r="T70" t="s">
        <v>689</v>
      </c>
      <c r="U70">
        <v>34</v>
      </c>
      <c r="V70">
        <v>4.4736842105263159</v>
      </c>
      <c r="W70">
        <v>34</v>
      </c>
      <c r="X70" t="s">
        <v>42</v>
      </c>
      <c r="Y70" t="s">
        <v>738</v>
      </c>
      <c r="Z70" t="s">
        <v>948</v>
      </c>
      <c r="AA70">
        <v>66</v>
      </c>
      <c r="AB70">
        <v>66</v>
      </c>
      <c r="AC70">
        <v>356.05</v>
      </c>
      <c r="AD70">
        <v>4903.5999999999985</v>
      </c>
      <c r="AE70">
        <v>0.18536722370453601</v>
      </c>
      <c r="AF70">
        <v>0.51515151515151503</v>
      </c>
      <c r="AG70">
        <v>9.5492206150821504E-2</v>
      </c>
      <c r="AH70">
        <v>6.9336813769475501E-3</v>
      </c>
      <c r="AI70">
        <v>7.2609919243005194E-2</v>
      </c>
      <c r="AJ70">
        <v>17740.070000000011</v>
      </c>
      <c r="AK70">
        <v>248360.98000000019</v>
      </c>
      <c r="AL70">
        <v>3342.8143975854514</v>
      </c>
      <c r="AM70">
        <v>23425.025134595016</v>
      </c>
      <c r="AN70">
        <v>3346.4321620850014</v>
      </c>
      <c r="AO70">
        <v>46850.050269190018</v>
      </c>
      <c r="AP70">
        <v>1722.0559017864446</v>
      </c>
      <c r="AQ70">
        <v>0</v>
      </c>
      <c r="AR70">
        <v>1722.0559017864446</v>
      </c>
      <c r="AS70">
        <v>3.7764383811106241</v>
      </c>
      <c r="AT70" t="s">
        <v>738</v>
      </c>
    </row>
    <row r="71" spans="1:46" hidden="1" x14ac:dyDescent="0.25">
      <c r="A71" t="s">
        <v>54</v>
      </c>
      <c r="B71" t="s">
        <v>948</v>
      </c>
      <c r="C71" s="63" t="s">
        <v>948</v>
      </c>
      <c r="D71" s="63" t="s">
        <v>671</v>
      </c>
      <c r="E71" t="s">
        <v>527</v>
      </c>
      <c r="F71">
        <v>1</v>
      </c>
      <c r="G71">
        <v>1</v>
      </c>
      <c r="H71">
        <v>1</v>
      </c>
      <c r="I71">
        <v>2</v>
      </c>
      <c r="J71">
        <v>7</v>
      </c>
      <c r="K71">
        <v>4</v>
      </c>
      <c r="L71" t="s">
        <v>101</v>
      </c>
      <c r="M71">
        <v>4</v>
      </c>
      <c r="N71" t="s">
        <v>705</v>
      </c>
      <c r="O71" t="s">
        <v>5</v>
      </c>
      <c r="P71">
        <v>2</v>
      </c>
      <c r="Q71">
        <v>4</v>
      </c>
      <c r="R71">
        <v>0</v>
      </c>
      <c r="S71" t="s">
        <v>642</v>
      </c>
      <c r="T71" t="s">
        <v>689</v>
      </c>
      <c r="U71">
        <v>32</v>
      </c>
      <c r="V71">
        <v>4.2105263157894735</v>
      </c>
      <c r="W71">
        <v>32</v>
      </c>
      <c r="X71" t="s">
        <v>43</v>
      </c>
      <c r="Y71" t="s">
        <v>739</v>
      </c>
      <c r="Z71" t="s">
        <v>948</v>
      </c>
      <c r="AA71">
        <v>66</v>
      </c>
      <c r="AB71">
        <v>66</v>
      </c>
      <c r="AC71">
        <v>356.05</v>
      </c>
      <c r="AD71">
        <v>4903.5999999999985</v>
      </c>
      <c r="AE71">
        <v>0.18536722370453601</v>
      </c>
      <c r="AF71">
        <v>0.48484848484848497</v>
      </c>
      <c r="AG71">
        <v>8.9875017553714395E-2</v>
      </c>
      <c r="AH71">
        <v>6.5258177665388703E-3</v>
      </c>
      <c r="AI71">
        <v>7.2609919243005194E-2</v>
      </c>
      <c r="AJ71">
        <v>17740.070000000011</v>
      </c>
      <c r="AK71">
        <v>248360.98000000019</v>
      </c>
      <c r="AL71">
        <v>3342.8143975854514</v>
      </c>
      <c r="AM71">
        <v>23425.025134595016</v>
      </c>
      <c r="AN71">
        <v>3346.4321620850014</v>
      </c>
      <c r="AO71">
        <v>46850.050269190018</v>
      </c>
      <c r="AP71">
        <v>1620.7584957990064</v>
      </c>
      <c r="AQ71">
        <v>-4.5474735088646412E-13</v>
      </c>
      <c r="AR71">
        <v>1620.7584957990064</v>
      </c>
      <c r="AS71">
        <v>3.5542949469276457</v>
      </c>
      <c r="AT71" t="s">
        <v>739</v>
      </c>
    </row>
    <row r="72" spans="1:46" hidden="1" x14ac:dyDescent="0.25">
      <c r="A72" t="s">
        <v>54</v>
      </c>
      <c r="B72" t="s">
        <v>948</v>
      </c>
      <c r="C72" s="63" t="s">
        <v>948</v>
      </c>
      <c r="D72" s="63" t="s">
        <v>671</v>
      </c>
      <c r="E72" t="s">
        <v>527</v>
      </c>
      <c r="F72">
        <v>1</v>
      </c>
      <c r="G72">
        <v>1</v>
      </c>
      <c r="H72">
        <v>1</v>
      </c>
      <c r="I72">
        <v>2</v>
      </c>
      <c r="J72">
        <v>7</v>
      </c>
      <c r="K72">
        <v>5</v>
      </c>
      <c r="L72" t="s">
        <v>105</v>
      </c>
      <c r="M72">
        <v>5</v>
      </c>
      <c r="N72" t="s">
        <v>707</v>
      </c>
      <c r="O72" t="s">
        <v>4</v>
      </c>
      <c r="P72">
        <v>1</v>
      </c>
      <c r="Q72">
        <v>4</v>
      </c>
      <c r="R72">
        <v>0</v>
      </c>
      <c r="S72" t="s">
        <v>642</v>
      </c>
      <c r="T72" t="s">
        <v>689</v>
      </c>
      <c r="U72">
        <v>34</v>
      </c>
      <c r="V72">
        <v>4.4736842105263159</v>
      </c>
      <c r="W72">
        <v>34</v>
      </c>
      <c r="X72" t="s">
        <v>45</v>
      </c>
      <c r="Y72" t="s">
        <v>741</v>
      </c>
      <c r="Z72" t="s">
        <v>948</v>
      </c>
      <c r="AA72">
        <v>66</v>
      </c>
      <c r="AB72">
        <v>66</v>
      </c>
      <c r="AC72">
        <v>357.1</v>
      </c>
      <c r="AD72">
        <v>4903.5999999999985</v>
      </c>
      <c r="AE72">
        <v>0.18482217866143899</v>
      </c>
      <c r="AF72">
        <v>0.51515151515151503</v>
      </c>
      <c r="AG72">
        <v>9.5211425371044503E-2</v>
      </c>
      <c r="AH72">
        <v>6.9336813769475501E-3</v>
      </c>
      <c r="AI72">
        <v>7.2824047638469697E-2</v>
      </c>
      <c r="AJ72">
        <v>17740.070000000011</v>
      </c>
      <c r="AK72">
        <v>248360.98000000019</v>
      </c>
      <c r="AL72">
        <v>3342.8143975854505</v>
      </c>
      <c r="AM72">
        <v>23425.025134595016</v>
      </c>
      <c r="AN72">
        <v>3346.4321620850014</v>
      </c>
      <c r="AO72">
        <v>46850.050269190018</v>
      </c>
      <c r="AP72">
        <v>1722.0559017864446</v>
      </c>
      <c r="AQ72">
        <v>4.5474735088646412E-13</v>
      </c>
      <c r="AR72">
        <v>1722.0559017864446</v>
      </c>
      <c r="AS72">
        <v>3.7764383811106241</v>
      </c>
      <c r="AT72" t="s">
        <v>741</v>
      </c>
    </row>
    <row r="73" spans="1:46" hidden="1" x14ac:dyDescent="0.25">
      <c r="A73" t="s">
        <v>54</v>
      </c>
      <c r="B73" t="s">
        <v>948</v>
      </c>
      <c r="C73" s="63" t="s">
        <v>948</v>
      </c>
      <c r="D73" s="63" t="s">
        <v>671</v>
      </c>
      <c r="E73" t="s">
        <v>527</v>
      </c>
      <c r="F73">
        <v>1</v>
      </c>
      <c r="G73">
        <v>1</v>
      </c>
      <c r="H73">
        <v>1</v>
      </c>
      <c r="I73">
        <v>2</v>
      </c>
      <c r="J73">
        <v>7</v>
      </c>
      <c r="K73">
        <v>5</v>
      </c>
      <c r="L73" t="s">
        <v>105</v>
      </c>
      <c r="M73">
        <v>5</v>
      </c>
      <c r="N73" t="s">
        <v>707</v>
      </c>
      <c r="O73" t="s">
        <v>5</v>
      </c>
      <c r="P73">
        <v>2</v>
      </c>
      <c r="Q73">
        <v>4</v>
      </c>
      <c r="R73">
        <v>0</v>
      </c>
      <c r="S73" t="s">
        <v>642</v>
      </c>
      <c r="T73" t="s">
        <v>689</v>
      </c>
      <c r="U73">
        <v>32</v>
      </c>
      <c r="V73">
        <v>4.2105263157894735</v>
      </c>
      <c r="W73">
        <v>32</v>
      </c>
      <c r="X73" t="s">
        <v>46</v>
      </c>
      <c r="Y73" t="s">
        <v>742</v>
      </c>
      <c r="Z73" t="s">
        <v>948</v>
      </c>
      <c r="AA73">
        <v>66</v>
      </c>
      <c r="AB73">
        <v>66</v>
      </c>
      <c r="AC73">
        <v>357.1</v>
      </c>
      <c r="AD73">
        <v>4903.5999999999985</v>
      </c>
      <c r="AE73">
        <v>0.18482217866143899</v>
      </c>
      <c r="AF73">
        <v>0.48484848484848497</v>
      </c>
      <c r="AG73">
        <v>8.9610753290394807E-2</v>
      </c>
      <c r="AH73">
        <v>6.5258177665388703E-3</v>
      </c>
      <c r="AI73">
        <v>7.2824047638469697E-2</v>
      </c>
      <c r="AJ73">
        <v>17740.070000000011</v>
      </c>
      <c r="AK73">
        <v>248360.98000000019</v>
      </c>
      <c r="AL73">
        <v>3342.8143975854505</v>
      </c>
      <c r="AM73">
        <v>23425.025134595016</v>
      </c>
      <c r="AN73">
        <v>3346.4321620850014</v>
      </c>
      <c r="AO73">
        <v>46850.050269190018</v>
      </c>
      <c r="AP73">
        <v>1620.7584957990064</v>
      </c>
      <c r="AQ73">
        <v>0</v>
      </c>
      <c r="AR73">
        <v>1620.7584957990064</v>
      </c>
      <c r="AS73">
        <v>3.5542949469276457</v>
      </c>
      <c r="AT73" t="s">
        <v>742</v>
      </c>
    </row>
    <row r="74" spans="1:46" hidden="1" x14ac:dyDescent="0.25">
      <c r="A74" t="s">
        <v>54</v>
      </c>
      <c r="B74" t="s">
        <v>948</v>
      </c>
      <c r="C74" s="63" t="s">
        <v>948</v>
      </c>
      <c r="D74" s="63" t="s">
        <v>671</v>
      </c>
      <c r="E74" t="s">
        <v>527</v>
      </c>
      <c r="F74">
        <v>1</v>
      </c>
      <c r="G74">
        <v>1</v>
      </c>
      <c r="H74">
        <v>1</v>
      </c>
      <c r="I74">
        <v>2</v>
      </c>
      <c r="J74">
        <v>7</v>
      </c>
      <c r="K74">
        <v>6</v>
      </c>
      <c r="L74" t="s">
        <v>113</v>
      </c>
      <c r="M74">
        <v>6</v>
      </c>
      <c r="N74" t="s">
        <v>709</v>
      </c>
      <c r="O74" t="s">
        <v>4</v>
      </c>
      <c r="P74">
        <v>1</v>
      </c>
      <c r="Q74">
        <v>4</v>
      </c>
      <c r="R74">
        <v>0</v>
      </c>
      <c r="S74" t="s">
        <v>642</v>
      </c>
      <c r="T74" t="s">
        <v>689</v>
      </c>
      <c r="U74">
        <v>34</v>
      </c>
      <c r="V74">
        <v>4.4736842105263159</v>
      </c>
      <c r="W74">
        <v>34</v>
      </c>
      <c r="X74" t="s">
        <v>48</v>
      </c>
      <c r="Y74" t="s">
        <v>744</v>
      </c>
      <c r="Z74" t="s">
        <v>948</v>
      </c>
      <c r="AA74">
        <v>66</v>
      </c>
      <c r="AB74">
        <v>66</v>
      </c>
      <c r="AC74">
        <v>319</v>
      </c>
      <c r="AD74">
        <v>4903.5999999999985</v>
      </c>
      <c r="AE74">
        <v>0.20689655172413801</v>
      </c>
      <c r="AF74">
        <v>0.51515151515151503</v>
      </c>
      <c r="AG74">
        <v>0.10658307210031299</v>
      </c>
      <c r="AH74">
        <v>6.9336813769475501E-3</v>
      </c>
      <c r="AI74">
        <v>6.5054245860184406E-2</v>
      </c>
      <c r="AJ74">
        <v>17740.070000000011</v>
      </c>
      <c r="AK74">
        <v>248360.98000000019</v>
      </c>
      <c r="AL74">
        <v>3342.8143975854514</v>
      </c>
      <c r="AM74">
        <v>23425.025134595016</v>
      </c>
      <c r="AN74">
        <v>3346.4321620850014</v>
      </c>
      <c r="AO74">
        <v>46850.050269190018</v>
      </c>
      <c r="AP74">
        <v>1722.0559017864446</v>
      </c>
      <c r="AQ74">
        <v>0</v>
      </c>
      <c r="AR74">
        <v>1722.0559017864446</v>
      </c>
      <c r="AS74">
        <v>3.7764383811106241</v>
      </c>
      <c r="AT74" t="s">
        <v>744</v>
      </c>
    </row>
    <row r="75" spans="1:46" hidden="1" x14ac:dyDescent="0.25">
      <c r="A75" t="s">
        <v>54</v>
      </c>
      <c r="B75" t="s">
        <v>948</v>
      </c>
      <c r="C75" s="63" t="s">
        <v>948</v>
      </c>
      <c r="D75" s="63" t="s">
        <v>671</v>
      </c>
      <c r="E75" t="s">
        <v>527</v>
      </c>
      <c r="F75">
        <v>1</v>
      </c>
      <c r="G75">
        <v>1</v>
      </c>
      <c r="H75">
        <v>1</v>
      </c>
      <c r="I75">
        <v>2</v>
      </c>
      <c r="J75">
        <v>7</v>
      </c>
      <c r="K75">
        <v>6</v>
      </c>
      <c r="L75" t="s">
        <v>113</v>
      </c>
      <c r="M75">
        <v>6</v>
      </c>
      <c r="N75" t="s">
        <v>709</v>
      </c>
      <c r="O75" t="s">
        <v>5</v>
      </c>
      <c r="P75">
        <v>2</v>
      </c>
      <c r="Q75">
        <v>4</v>
      </c>
      <c r="R75">
        <v>0</v>
      </c>
      <c r="S75" t="s">
        <v>642</v>
      </c>
      <c r="T75" t="s">
        <v>689</v>
      </c>
      <c r="U75">
        <v>32</v>
      </c>
      <c r="V75">
        <v>4.2105263157894735</v>
      </c>
      <c r="W75">
        <v>32</v>
      </c>
      <c r="X75" t="s">
        <v>49</v>
      </c>
      <c r="Y75" t="s">
        <v>745</v>
      </c>
      <c r="Z75" t="s">
        <v>948</v>
      </c>
      <c r="AA75">
        <v>66</v>
      </c>
      <c r="AB75">
        <v>66</v>
      </c>
      <c r="AC75">
        <v>319</v>
      </c>
      <c r="AD75">
        <v>4903.5999999999985</v>
      </c>
      <c r="AE75">
        <v>0.20689655172413801</v>
      </c>
      <c r="AF75">
        <v>0.48484848484848497</v>
      </c>
      <c r="AG75">
        <v>0.100313479623824</v>
      </c>
      <c r="AH75">
        <v>6.5258177665388703E-3</v>
      </c>
      <c r="AI75">
        <v>6.5054245860184406E-2</v>
      </c>
      <c r="AJ75">
        <v>17740.070000000011</v>
      </c>
      <c r="AK75">
        <v>248360.98000000019</v>
      </c>
      <c r="AL75">
        <v>3342.8143975854514</v>
      </c>
      <c r="AM75">
        <v>23425.025134595016</v>
      </c>
      <c r="AN75">
        <v>3346.4321620850014</v>
      </c>
      <c r="AO75">
        <v>46850.050269190018</v>
      </c>
      <c r="AP75">
        <v>1620.7584957990064</v>
      </c>
      <c r="AQ75">
        <v>-4.5474735088646412E-13</v>
      </c>
      <c r="AR75">
        <v>1620.7584957990064</v>
      </c>
      <c r="AS75">
        <v>3.5542949469276457</v>
      </c>
      <c r="AT75" t="s">
        <v>745</v>
      </c>
    </row>
    <row r="76" spans="1:46" hidden="1" x14ac:dyDescent="0.25">
      <c r="A76" t="s">
        <v>54</v>
      </c>
      <c r="B76" t="s">
        <v>948</v>
      </c>
      <c r="C76" s="63" t="s">
        <v>948</v>
      </c>
      <c r="D76" s="63" t="s">
        <v>671</v>
      </c>
      <c r="E76" t="s">
        <v>527</v>
      </c>
      <c r="F76">
        <v>1</v>
      </c>
      <c r="G76">
        <v>1</v>
      </c>
      <c r="H76">
        <v>1</v>
      </c>
      <c r="I76">
        <v>2</v>
      </c>
      <c r="J76">
        <v>7</v>
      </c>
      <c r="K76">
        <v>7</v>
      </c>
      <c r="L76" t="s">
        <v>114</v>
      </c>
      <c r="M76">
        <v>7</v>
      </c>
      <c r="N76" t="s">
        <v>711</v>
      </c>
      <c r="O76" t="s">
        <v>4</v>
      </c>
      <c r="P76">
        <v>1</v>
      </c>
      <c r="Q76">
        <v>4</v>
      </c>
      <c r="R76">
        <v>0</v>
      </c>
      <c r="S76" t="s">
        <v>642</v>
      </c>
      <c r="T76" t="s">
        <v>689</v>
      </c>
      <c r="U76">
        <v>34</v>
      </c>
      <c r="V76">
        <v>4.4736842105263159</v>
      </c>
      <c r="W76">
        <v>34</v>
      </c>
      <c r="X76" t="s">
        <v>51</v>
      </c>
      <c r="Y76" t="s">
        <v>747</v>
      </c>
      <c r="Z76" t="s">
        <v>948</v>
      </c>
      <c r="AA76">
        <v>66</v>
      </c>
      <c r="AB76">
        <v>66</v>
      </c>
      <c r="AC76">
        <v>326.5</v>
      </c>
      <c r="AD76">
        <v>4903.5999999999985</v>
      </c>
      <c r="AE76">
        <v>0.202143950995406</v>
      </c>
      <c r="AF76">
        <v>0.51515151515151503</v>
      </c>
      <c r="AG76">
        <v>0.104134762633997</v>
      </c>
      <c r="AH76">
        <v>6.9336813769475501E-3</v>
      </c>
      <c r="AI76">
        <v>6.6583734399216901E-2</v>
      </c>
      <c r="AJ76">
        <v>17740.070000000011</v>
      </c>
      <c r="AK76">
        <v>248360.98000000019</v>
      </c>
      <c r="AL76">
        <v>3342.8143975854505</v>
      </c>
      <c r="AM76">
        <v>23425.025134595016</v>
      </c>
      <c r="AN76">
        <v>3346.4321620850014</v>
      </c>
      <c r="AO76">
        <v>46850.050269190018</v>
      </c>
      <c r="AP76">
        <v>1722.0559017864446</v>
      </c>
      <c r="AQ76">
        <v>4.5474735088646412E-13</v>
      </c>
      <c r="AR76">
        <v>1722.0559017864446</v>
      </c>
      <c r="AS76">
        <v>3.7764383811106241</v>
      </c>
      <c r="AT76" t="s">
        <v>747</v>
      </c>
    </row>
    <row r="77" spans="1:46" hidden="1" x14ac:dyDescent="0.25">
      <c r="A77" t="s">
        <v>54</v>
      </c>
      <c r="B77" t="s">
        <v>948</v>
      </c>
      <c r="C77" s="63" t="s">
        <v>948</v>
      </c>
      <c r="D77" s="63" t="s">
        <v>671</v>
      </c>
      <c r="E77" t="s">
        <v>527</v>
      </c>
      <c r="F77">
        <v>1</v>
      </c>
      <c r="G77">
        <v>1</v>
      </c>
      <c r="H77">
        <v>1</v>
      </c>
      <c r="I77">
        <v>2</v>
      </c>
      <c r="J77">
        <v>7</v>
      </c>
      <c r="K77">
        <v>7</v>
      </c>
      <c r="L77" t="s">
        <v>114</v>
      </c>
      <c r="M77">
        <v>7</v>
      </c>
      <c r="N77" t="s">
        <v>711</v>
      </c>
      <c r="O77" t="s">
        <v>5</v>
      </c>
      <c r="P77">
        <v>2</v>
      </c>
      <c r="Q77">
        <v>4</v>
      </c>
      <c r="R77">
        <v>0</v>
      </c>
      <c r="S77" t="s">
        <v>642</v>
      </c>
      <c r="T77" t="s">
        <v>689</v>
      </c>
      <c r="U77">
        <v>32</v>
      </c>
      <c r="V77">
        <v>4.2105263157894735</v>
      </c>
      <c r="W77">
        <v>32</v>
      </c>
      <c r="X77" t="s">
        <v>52</v>
      </c>
      <c r="Y77" t="s">
        <v>748</v>
      </c>
      <c r="Z77" t="s">
        <v>948</v>
      </c>
      <c r="AA77">
        <v>66</v>
      </c>
      <c r="AB77">
        <v>66</v>
      </c>
      <c r="AC77">
        <v>326.5</v>
      </c>
      <c r="AD77">
        <v>4903.5999999999985</v>
      </c>
      <c r="AE77">
        <v>0.202143950995406</v>
      </c>
      <c r="AF77">
        <v>0.48484848484848497</v>
      </c>
      <c r="AG77">
        <v>9.80091883614089E-2</v>
      </c>
      <c r="AH77">
        <v>6.5258177665388703E-3</v>
      </c>
      <c r="AI77">
        <v>6.6583734399216901E-2</v>
      </c>
      <c r="AJ77">
        <v>17740.070000000011</v>
      </c>
      <c r="AK77">
        <v>248360.98000000019</v>
      </c>
      <c r="AL77">
        <v>3342.8143975854505</v>
      </c>
      <c r="AM77">
        <v>23425.025134595016</v>
      </c>
      <c r="AN77">
        <v>3346.4321620850014</v>
      </c>
      <c r="AO77">
        <v>46850.050269190018</v>
      </c>
      <c r="AP77">
        <v>1620.7584957990064</v>
      </c>
      <c r="AQ77">
        <v>0</v>
      </c>
      <c r="AR77">
        <v>1620.7584957990064</v>
      </c>
      <c r="AS77">
        <v>3.5542949469276457</v>
      </c>
      <c r="AT77" t="s">
        <v>748</v>
      </c>
    </row>
    <row r="78" spans="1:46" hidden="1" x14ac:dyDescent="0.25">
      <c r="A78" t="s">
        <v>54</v>
      </c>
      <c r="B78" t="s">
        <v>948</v>
      </c>
      <c r="C78" s="63" t="s">
        <v>948</v>
      </c>
      <c r="D78" s="63" t="s">
        <v>671</v>
      </c>
      <c r="E78" t="s">
        <v>527</v>
      </c>
      <c r="F78">
        <v>1</v>
      </c>
      <c r="G78">
        <v>2</v>
      </c>
      <c r="H78">
        <v>2</v>
      </c>
      <c r="I78">
        <v>2</v>
      </c>
      <c r="J78">
        <v>7</v>
      </c>
      <c r="K78">
        <v>1</v>
      </c>
      <c r="L78" t="s">
        <v>99</v>
      </c>
      <c r="M78">
        <v>8</v>
      </c>
      <c r="N78" t="s">
        <v>713</v>
      </c>
      <c r="O78" t="s">
        <v>4</v>
      </c>
      <c r="P78">
        <v>1</v>
      </c>
      <c r="Q78">
        <v>4</v>
      </c>
      <c r="R78">
        <v>0</v>
      </c>
      <c r="S78" t="s">
        <v>642</v>
      </c>
      <c r="T78" t="s">
        <v>689</v>
      </c>
      <c r="U78">
        <v>34</v>
      </c>
      <c r="V78">
        <v>4.4736842105263159</v>
      </c>
      <c r="W78">
        <v>34</v>
      </c>
      <c r="X78" t="s">
        <v>33</v>
      </c>
      <c r="Y78" t="s">
        <v>750</v>
      </c>
      <c r="Z78" t="s">
        <v>948</v>
      </c>
      <c r="AA78">
        <v>66</v>
      </c>
      <c r="AB78">
        <v>66</v>
      </c>
      <c r="AC78">
        <v>367.65</v>
      </c>
      <c r="AD78">
        <v>4903.5999999999985</v>
      </c>
      <c r="AE78">
        <v>0.17951856385148901</v>
      </c>
      <c r="AF78">
        <v>0.51515151515151503</v>
      </c>
      <c r="AG78">
        <v>9.2479260165918703E-2</v>
      </c>
      <c r="AH78">
        <v>6.9336813769475501E-3</v>
      </c>
      <c r="AI78">
        <v>7.4975528183375495E-2</v>
      </c>
      <c r="AJ78">
        <v>17740.070000000011</v>
      </c>
      <c r="AK78">
        <v>248360.98000000019</v>
      </c>
      <c r="AL78">
        <v>3342.8143975854509</v>
      </c>
      <c r="AM78">
        <v>23425.025134595016</v>
      </c>
      <c r="AN78">
        <v>3346.4321620850014</v>
      </c>
      <c r="AO78">
        <v>46850.050269190018</v>
      </c>
      <c r="AP78">
        <v>1722.0559017864446</v>
      </c>
      <c r="AQ78">
        <v>2.2737367544323206E-13</v>
      </c>
      <c r="AR78">
        <v>1722.0559017864446</v>
      </c>
      <c r="AS78">
        <v>3.7764383811106241</v>
      </c>
      <c r="AT78" t="s">
        <v>750</v>
      </c>
    </row>
    <row r="79" spans="1:46" hidden="1" x14ac:dyDescent="0.25">
      <c r="A79" t="s">
        <v>54</v>
      </c>
      <c r="B79" t="s">
        <v>948</v>
      </c>
      <c r="C79" s="63" t="s">
        <v>948</v>
      </c>
      <c r="D79" s="63" t="s">
        <v>671</v>
      </c>
      <c r="E79" t="s">
        <v>527</v>
      </c>
      <c r="F79">
        <v>1</v>
      </c>
      <c r="G79">
        <v>2</v>
      </c>
      <c r="H79">
        <v>2</v>
      </c>
      <c r="I79">
        <v>2</v>
      </c>
      <c r="J79">
        <v>7</v>
      </c>
      <c r="K79">
        <v>1</v>
      </c>
      <c r="L79" t="s">
        <v>99</v>
      </c>
      <c r="M79">
        <v>8</v>
      </c>
      <c r="N79" t="s">
        <v>713</v>
      </c>
      <c r="O79" t="s">
        <v>5</v>
      </c>
      <c r="P79">
        <v>2</v>
      </c>
      <c r="Q79">
        <v>4</v>
      </c>
      <c r="R79">
        <v>0</v>
      </c>
      <c r="S79" t="s">
        <v>642</v>
      </c>
      <c r="T79" t="s">
        <v>689</v>
      </c>
      <c r="U79">
        <v>32</v>
      </c>
      <c r="V79">
        <v>4.2105263157894735</v>
      </c>
      <c r="W79">
        <v>32</v>
      </c>
      <c r="X79" t="s">
        <v>34</v>
      </c>
      <c r="Y79" t="s">
        <v>751</v>
      </c>
      <c r="Z79" t="s">
        <v>948</v>
      </c>
      <c r="AA79">
        <v>66</v>
      </c>
      <c r="AB79">
        <v>66</v>
      </c>
      <c r="AC79">
        <v>367.65</v>
      </c>
      <c r="AD79">
        <v>4903.5999999999985</v>
      </c>
      <c r="AE79">
        <v>0.17951856385148901</v>
      </c>
      <c r="AF79">
        <v>0.48484848484848497</v>
      </c>
      <c r="AG79">
        <v>8.7039303685570502E-2</v>
      </c>
      <c r="AH79">
        <v>6.5258177665388703E-3</v>
      </c>
      <c r="AI79">
        <v>7.4975528183375495E-2</v>
      </c>
      <c r="AJ79">
        <v>17740.070000000011</v>
      </c>
      <c r="AK79">
        <v>248360.98000000019</v>
      </c>
      <c r="AL79">
        <v>3342.8143975854509</v>
      </c>
      <c r="AM79">
        <v>23425.025134595016</v>
      </c>
      <c r="AN79">
        <v>3346.4321620850014</v>
      </c>
      <c r="AO79">
        <v>46850.050269190018</v>
      </c>
      <c r="AP79">
        <v>1620.7584957990064</v>
      </c>
      <c r="AQ79">
        <v>-2.2737367544323206E-13</v>
      </c>
      <c r="AR79">
        <v>1620.7584957990064</v>
      </c>
      <c r="AS79">
        <v>3.5542949469276457</v>
      </c>
      <c r="AT79" t="s">
        <v>751</v>
      </c>
    </row>
    <row r="80" spans="1:46" hidden="1" x14ac:dyDescent="0.25">
      <c r="A80" t="s">
        <v>54</v>
      </c>
      <c r="B80" t="s">
        <v>948</v>
      </c>
      <c r="C80" s="63" t="s">
        <v>948</v>
      </c>
      <c r="D80" s="63" t="s">
        <v>671</v>
      </c>
      <c r="E80" t="s">
        <v>527</v>
      </c>
      <c r="F80">
        <v>1</v>
      </c>
      <c r="G80">
        <v>2</v>
      </c>
      <c r="H80">
        <v>2</v>
      </c>
      <c r="I80">
        <v>2</v>
      </c>
      <c r="J80">
        <v>7</v>
      </c>
      <c r="K80">
        <v>2</v>
      </c>
      <c r="L80" t="s">
        <v>102</v>
      </c>
      <c r="M80">
        <v>9</v>
      </c>
      <c r="N80" t="s">
        <v>715</v>
      </c>
      <c r="O80" t="s">
        <v>4</v>
      </c>
      <c r="P80">
        <v>1</v>
      </c>
      <c r="Q80">
        <v>4</v>
      </c>
      <c r="R80">
        <v>0</v>
      </c>
      <c r="S80" t="s">
        <v>642</v>
      </c>
      <c r="T80" t="s">
        <v>689</v>
      </c>
      <c r="U80">
        <v>34</v>
      </c>
      <c r="V80">
        <v>4.4736842105263159</v>
      </c>
      <c r="W80">
        <v>34</v>
      </c>
      <c r="X80" t="s">
        <v>36</v>
      </c>
      <c r="Y80" t="s">
        <v>753</v>
      </c>
      <c r="Z80" t="s">
        <v>948</v>
      </c>
      <c r="AA80">
        <v>66</v>
      </c>
      <c r="AB80">
        <v>66</v>
      </c>
      <c r="AC80">
        <v>356.05</v>
      </c>
      <c r="AD80">
        <v>4903.5999999999985</v>
      </c>
      <c r="AE80">
        <v>0.18536722370453601</v>
      </c>
      <c r="AF80">
        <v>0.51515151515151503</v>
      </c>
      <c r="AG80">
        <v>9.5492206150821504E-2</v>
      </c>
      <c r="AH80">
        <v>6.9336813769475501E-3</v>
      </c>
      <c r="AI80">
        <v>7.2609919243005194E-2</v>
      </c>
      <c r="AJ80">
        <v>17740.070000000011</v>
      </c>
      <c r="AK80">
        <v>248360.98000000019</v>
      </c>
      <c r="AL80">
        <v>3342.8143975854514</v>
      </c>
      <c r="AM80">
        <v>23425.025134595016</v>
      </c>
      <c r="AN80">
        <v>3346.4321620850014</v>
      </c>
      <c r="AO80">
        <v>46850.050269190018</v>
      </c>
      <c r="AP80">
        <v>1722.0559017864446</v>
      </c>
      <c r="AQ80">
        <v>0</v>
      </c>
      <c r="AR80">
        <v>1722.0559017864446</v>
      </c>
      <c r="AS80">
        <v>3.7764383811106241</v>
      </c>
      <c r="AT80" t="s">
        <v>753</v>
      </c>
    </row>
    <row r="81" spans="1:46" hidden="1" x14ac:dyDescent="0.25">
      <c r="A81" t="s">
        <v>54</v>
      </c>
      <c r="B81" t="s">
        <v>948</v>
      </c>
      <c r="C81" s="63" t="s">
        <v>948</v>
      </c>
      <c r="D81" s="63" t="s">
        <v>671</v>
      </c>
      <c r="E81" t="s">
        <v>527</v>
      </c>
      <c r="F81">
        <v>1</v>
      </c>
      <c r="G81">
        <v>2</v>
      </c>
      <c r="H81">
        <v>2</v>
      </c>
      <c r="I81">
        <v>2</v>
      </c>
      <c r="J81">
        <v>7</v>
      </c>
      <c r="K81">
        <v>2</v>
      </c>
      <c r="L81" t="s">
        <v>102</v>
      </c>
      <c r="M81">
        <v>9</v>
      </c>
      <c r="N81" t="s">
        <v>715</v>
      </c>
      <c r="O81" t="s">
        <v>5</v>
      </c>
      <c r="P81">
        <v>2</v>
      </c>
      <c r="Q81">
        <v>4</v>
      </c>
      <c r="R81">
        <v>0</v>
      </c>
      <c r="S81" t="s">
        <v>642</v>
      </c>
      <c r="T81" t="s">
        <v>689</v>
      </c>
      <c r="U81">
        <v>32</v>
      </c>
      <c r="V81">
        <v>4.2105263157894735</v>
      </c>
      <c r="W81">
        <v>32</v>
      </c>
      <c r="X81" t="s">
        <v>37</v>
      </c>
      <c r="Y81" t="s">
        <v>754</v>
      </c>
      <c r="Z81" t="s">
        <v>948</v>
      </c>
      <c r="AA81">
        <v>66</v>
      </c>
      <c r="AB81">
        <v>66</v>
      </c>
      <c r="AC81">
        <v>356.05</v>
      </c>
      <c r="AD81">
        <v>4903.5999999999985</v>
      </c>
      <c r="AE81">
        <v>0.18536722370453601</v>
      </c>
      <c r="AF81">
        <v>0.48484848484848497</v>
      </c>
      <c r="AG81">
        <v>8.9875017553714395E-2</v>
      </c>
      <c r="AH81">
        <v>6.5258177665388703E-3</v>
      </c>
      <c r="AI81">
        <v>7.2609919243005194E-2</v>
      </c>
      <c r="AJ81">
        <v>17740.070000000011</v>
      </c>
      <c r="AK81">
        <v>248360.98000000019</v>
      </c>
      <c r="AL81">
        <v>3342.8143975854514</v>
      </c>
      <c r="AM81">
        <v>23425.025134595016</v>
      </c>
      <c r="AN81">
        <v>3346.4321620850014</v>
      </c>
      <c r="AO81">
        <v>46850.050269190018</v>
      </c>
      <c r="AP81">
        <v>1620.7584957990064</v>
      </c>
      <c r="AQ81">
        <v>-4.5474735088646412E-13</v>
      </c>
      <c r="AR81">
        <v>1620.7584957990064</v>
      </c>
      <c r="AS81">
        <v>3.5542949469276457</v>
      </c>
      <c r="AT81" t="s">
        <v>754</v>
      </c>
    </row>
    <row r="82" spans="1:46" hidden="1" x14ac:dyDescent="0.25">
      <c r="A82" t="s">
        <v>54</v>
      </c>
      <c r="B82" t="s">
        <v>948</v>
      </c>
      <c r="C82" s="63" t="s">
        <v>948</v>
      </c>
      <c r="D82" s="63" t="s">
        <v>671</v>
      </c>
      <c r="E82" t="s">
        <v>527</v>
      </c>
      <c r="F82">
        <v>1</v>
      </c>
      <c r="G82">
        <v>2</v>
      </c>
      <c r="H82">
        <v>2</v>
      </c>
      <c r="I82">
        <v>2</v>
      </c>
      <c r="J82">
        <v>7</v>
      </c>
      <c r="K82">
        <v>3</v>
      </c>
      <c r="L82" t="s">
        <v>103</v>
      </c>
      <c r="M82">
        <v>10</v>
      </c>
      <c r="N82" t="s">
        <v>717</v>
      </c>
      <c r="O82" t="s">
        <v>4</v>
      </c>
      <c r="P82">
        <v>1</v>
      </c>
      <c r="Q82">
        <v>4</v>
      </c>
      <c r="R82">
        <v>0</v>
      </c>
      <c r="S82" t="s">
        <v>642</v>
      </c>
      <c r="T82" t="s">
        <v>689</v>
      </c>
      <c r="U82">
        <v>34</v>
      </c>
      <c r="V82">
        <v>4.4736842105263159</v>
      </c>
      <c r="W82">
        <v>34</v>
      </c>
      <c r="X82" t="s">
        <v>39</v>
      </c>
      <c r="Y82" t="s">
        <v>756</v>
      </c>
      <c r="Z82" t="s">
        <v>948</v>
      </c>
      <c r="AA82">
        <v>66</v>
      </c>
      <c r="AB82">
        <v>66</v>
      </c>
      <c r="AC82">
        <v>362.35</v>
      </c>
      <c r="AD82">
        <v>4903.5999999999985</v>
      </c>
      <c r="AE82">
        <v>0.18214433558713999</v>
      </c>
      <c r="AF82">
        <v>0.51515151515151503</v>
      </c>
      <c r="AG82">
        <v>9.3831930453981E-2</v>
      </c>
      <c r="AH82">
        <v>6.9336813769475501E-3</v>
      </c>
      <c r="AI82">
        <v>7.38946896157925E-2</v>
      </c>
      <c r="AJ82">
        <v>17740.070000000011</v>
      </c>
      <c r="AK82">
        <v>248360.98000000019</v>
      </c>
      <c r="AL82">
        <v>3342.8143975854505</v>
      </c>
      <c r="AM82">
        <v>23425.025134595016</v>
      </c>
      <c r="AN82">
        <v>3346.4321620850014</v>
      </c>
      <c r="AO82">
        <v>46850.050269190018</v>
      </c>
      <c r="AP82">
        <v>1722.0559017864446</v>
      </c>
      <c r="AQ82">
        <v>4.5474735088646412E-13</v>
      </c>
      <c r="AR82">
        <v>1722.0559017864446</v>
      </c>
      <c r="AS82">
        <v>3.7764383811106241</v>
      </c>
      <c r="AT82" t="s">
        <v>756</v>
      </c>
    </row>
    <row r="83" spans="1:46" hidden="1" x14ac:dyDescent="0.25">
      <c r="A83" t="s">
        <v>54</v>
      </c>
      <c r="B83" t="s">
        <v>948</v>
      </c>
      <c r="C83" s="63" t="s">
        <v>948</v>
      </c>
      <c r="D83" s="63" t="s">
        <v>671</v>
      </c>
      <c r="E83" t="s">
        <v>527</v>
      </c>
      <c r="F83">
        <v>1</v>
      </c>
      <c r="G83">
        <v>2</v>
      </c>
      <c r="H83">
        <v>2</v>
      </c>
      <c r="I83">
        <v>2</v>
      </c>
      <c r="J83">
        <v>7</v>
      </c>
      <c r="K83">
        <v>3</v>
      </c>
      <c r="L83" t="s">
        <v>103</v>
      </c>
      <c r="M83">
        <v>10</v>
      </c>
      <c r="N83" t="s">
        <v>717</v>
      </c>
      <c r="O83" t="s">
        <v>5</v>
      </c>
      <c r="P83">
        <v>2</v>
      </c>
      <c r="Q83">
        <v>4</v>
      </c>
      <c r="R83">
        <v>0</v>
      </c>
      <c r="S83" t="s">
        <v>642</v>
      </c>
      <c r="T83" t="s">
        <v>689</v>
      </c>
      <c r="U83">
        <v>32</v>
      </c>
      <c r="V83">
        <v>4.2105263157894735</v>
      </c>
      <c r="W83">
        <v>32</v>
      </c>
      <c r="X83" t="s">
        <v>40</v>
      </c>
      <c r="Y83" t="s">
        <v>757</v>
      </c>
      <c r="Z83" t="s">
        <v>948</v>
      </c>
      <c r="AA83">
        <v>66</v>
      </c>
      <c r="AB83">
        <v>66</v>
      </c>
      <c r="AC83">
        <v>362.35</v>
      </c>
      <c r="AD83">
        <v>4903.5999999999985</v>
      </c>
      <c r="AE83">
        <v>0.18214433558713999</v>
      </c>
      <c r="AF83">
        <v>0.48484848484848497</v>
      </c>
      <c r="AG83">
        <v>8.8312405133158495E-2</v>
      </c>
      <c r="AH83">
        <v>6.5258177665388703E-3</v>
      </c>
      <c r="AI83">
        <v>7.38946896157925E-2</v>
      </c>
      <c r="AJ83">
        <v>17740.070000000011</v>
      </c>
      <c r="AK83">
        <v>248360.98000000019</v>
      </c>
      <c r="AL83">
        <v>3342.8143975854505</v>
      </c>
      <c r="AM83">
        <v>23425.025134595016</v>
      </c>
      <c r="AN83">
        <v>3346.4321620850014</v>
      </c>
      <c r="AO83">
        <v>46850.050269190018</v>
      </c>
      <c r="AP83">
        <v>1620.7584957990064</v>
      </c>
      <c r="AQ83">
        <v>0</v>
      </c>
      <c r="AR83">
        <v>1620.7584957990064</v>
      </c>
      <c r="AS83">
        <v>3.5542949469276457</v>
      </c>
      <c r="AT83" t="s">
        <v>757</v>
      </c>
    </row>
    <row r="84" spans="1:46" hidden="1" x14ac:dyDescent="0.25">
      <c r="A84" t="s">
        <v>54</v>
      </c>
      <c r="B84" t="s">
        <v>948</v>
      </c>
      <c r="C84" s="63" t="s">
        <v>948</v>
      </c>
      <c r="D84" s="63" t="s">
        <v>671</v>
      </c>
      <c r="E84" t="s">
        <v>527</v>
      </c>
      <c r="F84">
        <v>1</v>
      </c>
      <c r="G84">
        <v>2</v>
      </c>
      <c r="H84">
        <v>2</v>
      </c>
      <c r="I84">
        <v>2</v>
      </c>
      <c r="J84">
        <v>7</v>
      </c>
      <c r="K84">
        <v>4</v>
      </c>
      <c r="L84" t="s">
        <v>101</v>
      </c>
      <c r="M84">
        <v>11</v>
      </c>
      <c r="N84" t="s">
        <v>719</v>
      </c>
      <c r="O84" t="s">
        <v>4</v>
      </c>
      <c r="P84">
        <v>1</v>
      </c>
      <c r="Q84">
        <v>4</v>
      </c>
      <c r="R84">
        <v>0</v>
      </c>
      <c r="S84" t="s">
        <v>642</v>
      </c>
      <c r="T84" t="s">
        <v>689</v>
      </c>
      <c r="U84">
        <v>34</v>
      </c>
      <c r="V84">
        <v>4.4736842105263159</v>
      </c>
      <c r="W84">
        <v>34</v>
      </c>
      <c r="X84" t="s">
        <v>42</v>
      </c>
      <c r="Y84" t="s">
        <v>759</v>
      </c>
      <c r="Z84" t="s">
        <v>948</v>
      </c>
      <c r="AA84">
        <v>66</v>
      </c>
      <c r="AB84">
        <v>66</v>
      </c>
      <c r="AC84">
        <v>348.05</v>
      </c>
      <c r="AD84">
        <v>4903.5999999999985</v>
      </c>
      <c r="AE84">
        <v>0.18962792702198</v>
      </c>
      <c r="AF84">
        <v>0.51515151515151503</v>
      </c>
      <c r="AG84">
        <v>9.7687113920413696E-2</v>
      </c>
      <c r="AH84">
        <v>6.9336813769475501E-3</v>
      </c>
      <c r="AI84">
        <v>7.0978464801370406E-2</v>
      </c>
      <c r="AJ84">
        <v>17740.070000000011</v>
      </c>
      <c r="AK84">
        <v>248360.98000000019</v>
      </c>
      <c r="AL84">
        <v>3342.8143975854505</v>
      </c>
      <c r="AM84">
        <v>23425.025134595016</v>
      </c>
      <c r="AN84">
        <v>3346.4321620850014</v>
      </c>
      <c r="AO84">
        <v>46850.050269190018</v>
      </c>
      <c r="AP84">
        <v>1722.0559017864446</v>
      </c>
      <c r="AQ84">
        <v>4.5474735088646412E-13</v>
      </c>
      <c r="AR84">
        <v>1722.0559017864446</v>
      </c>
      <c r="AS84">
        <v>3.7764383811106241</v>
      </c>
      <c r="AT84" t="s">
        <v>759</v>
      </c>
    </row>
    <row r="85" spans="1:46" hidden="1" x14ac:dyDescent="0.25">
      <c r="A85" t="s">
        <v>54</v>
      </c>
      <c r="B85" t="s">
        <v>948</v>
      </c>
      <c r="C85" s="63" t="s">
        <v>948</v>
      </c>
      <c r="D85" s="63" t="s">
        <v>671</v>
      </c>
      <c r="E85" t="s">
        <v>527</v>
      </c>
      <c r="F85">
        <v>1</v>
      </c>
      <c r="G85">
        <v>2</v>
      </c>
      <c r="H85">
        <v>2</v>
      </c>
      <c r="I85">
        <v>2</v>
      </c>
      <c r="J85">
        <v>7</v>
      </c>
      <c r="K85">
        <v>4</v>
      </c>
      <c r="L85" t="s">
        <v>101</v>
      </c>
      <c r="M85">
        <v>11</v>
      </c>
      <c r="N85" t="s">
        <v>719</v>
      </c>
      <c r="O85" t="s">
        <v>5</v>
      </c>
      <c r="P85">
        <v>2</v>
      </c>
      <c r="Q85">
        <v>4</v>
      </c>
      <c r="R85">
        <v>0</v>
      </c>
      <c r="S85" t="s">
        <v>642</v>
      </c>
      <c r="T85" t="s">
        <v>689</v>
      </c>
      <c r="U85">
        <v>32</v>
      </c>
      <c r="V85">
        <v>4.2105263157894735</v>
      </c>
      <c r="W85">
        <v>32</v>
      </c>
      <c r="X85" t="s">
        <v>43</v>
      </c>
      <c r="Y85" t="s">
        <v>760</v>
      </c>
      <c r="Z85" t="s">
        <v>948</v>
      </c>
      <c r="AA85">
        <v>66</v>
      </c>
      <c r="AB85">
        <v>66</v>
      </c>
      <c r="AC85">
        <v>348.05</v>
      </c>
      <c r="AD85">
        <v>4903.5999999999985</v>
      </c>
      <c r="AE85">
        <v>0.18962792702198</v>
      </c>
      <c r="AF85">
        <v>0.48484848484848497</v>
      </c>
      <c r="AG85">
        <v>9.1940813101565905E-2</v>
      </c>
      <c r="AH85">
        <v>6.5258177665388703E-3</v>
      </c>
      <c r="AI85">
        <v>7.0978464801370406E-2</v>
      </c>
      <c r="AJ85">
        <v>17740.070000000011</v>
      </c>
      <c r="AK85">
        <v>248360.98000000019</v>
      </c>
      <c r="AL85">
        <v>3342.8143975854505</v>
      </c>
      <c r="AM85">
        <v>23425.025134595016</v>
      </c>
      <c r="AN85">
        <v>3346.4321620850014</v>
      </c>
      <c r="AO85">
        <v>46850.050269190018</v>
      </c>
      <c r="AP85">
        <v>1620.7584957990064</v>
      </c>
      <c r="AQ85">
        <v>0</v>
      </c>
      <c r="AR85">
        <v>1620.7584957990064</v>
      </c>
      <c r="AS85">
        <v>3.5542949469276457</v>
      </c>
      <c r="AT85" t="s">
        <v>760</v>
      </c>
    </row>
    <row r="86" spans="1:46" hidden="1" x14ac:dyDescent="0.25">
      <c r="A86" t="s">
        <v>54</v>
      </c>
      <c r="B86" t="s">
        <v>948</v>
      </c>
      <c r="C86" s="63" t="s">
        <v>948</v>
      </c>
      <c r="D86" s="63" t="s">
        <v>671</v>
      </c>
      <c r="E86" t="s">
        <v>527</v>
      </c>
      <c r="F86">
        <v>1</v>
      </c>
      <c r="G86">
        <v>2</v>
      </c>
      <c r="H86">
        <v>2</v>
      </c>
      <c r="I86">
        <v>2</v>
      </c>
      <c r="J86">
        <v>7</v>
      </c>
      <c r="K86">
        <v>5</v>
      </c>
      <c r="L86" t="s">
        <v>105</v>
      </c>
      <c r="M86">
        <v>12</v>
      </c>
      <c r="N86" t="s">
        <v>721</v>
      </c>
      <c r="O86" t="s">
        <v>4</v>
      </c>
      <c r="P86">
        <v>1</v>
      </c>
      <c r="Q86">
        <v>4</v>
      </c>
      <c r="R86">
        <v>0</v>
      </c>
      <c r="S86" t="s">
        <v>642</v>
      </c>
      <c r="T86" t="s">
        <v>689</v>
      </c>
      <c r="U86">
        <v>34</v>
      </c>
      <c r="V86">
        <v>4.4736842105263159</v>
      </c>
      <c r="W86">
        <v>34</v>
      </c>
      <c r="X86" t="s">
        <v>45</v>
      </c>
      <c r="Y86" t="s">
        <v>762</v>
      </c>
      <c r="Z86" t="s">
        <v>948</v>
      </c>
      <c r="AA86">
        <v>66</v>
      </c>
      <c r="AB86">
        <v>66</v>
      </c>
      <c r="AC86">
        <v>357.1</v>
      </c>
      <c r="AD86">
        <v>4903.5999999999985</v>
      </c>
      <c r="AE86">
        <v>0.18482217866143899</v>
      </c>
      <c r="AF86">
        <v>0.51515151515151503</v>
      </c>
      <c r="AG86">
        <v>9.5211425371044503E-2</v>
      </c>
      <c r="AH86">
        <v>6.9336813769475501E-3</v>
      </c>
      <c r="AI86">
        <v>7.2824047638469697E-2</v>
      </c>
      <c r="AJ86">
        <v>17740.070000000011</v>
      </c>
      <c r="AK86">
        <v>248360.98000000019</v>
      </c>
      <c r="AL86">
        <v>3342.8143975854505</v>
      </c>
      <c r="AM86">
        <v>23425.025134595016</v>
      </c>
      <c r="AN86">
        <v>3346.4321620850014</v>
      </c>
      <c r="AO86">
        <v>46850.050269190018</v>
      </c>
      <c r="AP86">
        <v>1722.0559017864446</v>
      </c>
      <c r="AQ86">
        <v>4.5474735088646412E-13</v>
      </c>
      <c r="AR86">
        <v>1722.0559017864446</v>
      </c>
      <c r="AS86">
        <v>3.7764383811106241</v>
      </c>
      <c r="AT86" t="s">
        <v>762</v>
      </c>
    </row>
    <row r="87" spans="1:46" hidden="1" x14ac:dyDescent="0.25">
      <c r="A87" t="s">
        <v>54</v>
      </c>
      <c r="B87" t="s">
        <v>948</v>
      </c>
      <c r="C87" s="63" t="s">
        <v>948</v>
      </c>
      <c r="D87" s="63" t="s">
        <v>671</v>
      </c>
      <c r="E87" t="s">
        <v>527</v>
      </c>
      <c r="F87">
        <v>1</v>
      </c>
      <c r="G87">
        <v>2</v>
      </c>
      <c r="H87">
        <v>2</v>
      </c>
      <c r="I87">
        <v>2</v>
      </c>
      <c r="J87">
        <v>7</v>
      </c>
      <c r="K87">
        <v>5</v>
      </c>
      <c r="L87" t="s">
        <v>105</v>
      </c>
      <c r="M87">
        <v>12</v>
      </c>
      <c r="N87" t="s">
        <v>721</v>
      </c>
      <c r="O87" t="s">
        <v>5</v>
      </c>
      <c r="P87">
        <v>2</v>
      </c>
      <c r="Q87">
        <v>4</v>
      </c>
      <c r="R87">
        <v>0</v>
      </c>
      <c r="S87" t="s">
        <v>642</v>
      </c>
      <c r="T87" t="s">
        <v>689</v>
      </c>
      <c r="U87">
        <v>32</v>
      </c>
      <c r="V87">
        <v>4.2105263157894735</v>
      </c>
      <c r="W87">
        <v>32</v>
      </c>
      <c r="X87" t="s">
        <v>46</v>
      </c>
      <c r="Y87" t="s">
        <v>763</v>
      </c>
      <c r="Z87" t="s">
        <v>948</v>
      </c>
      <c r="AA87">
        <v>66</v>
      </c>
      <c r="AB87">
        <v>66</v>
      </c>
      <c r="AC87">
        <v>357.1</v>
      </c>
      <c r="AD87">
        <v>4903.5999999999985</v>
      </c>
      <c r="AE87">
        <v>0.18482217866143899</v>
      </c>
      <c r="AF87">
        <v>0.48484848484848497</v>
      </c>
      <c r="AG87">
        <v>8.9610753290394807E-2</v>
      </c>
      <c r="AH87">
        <v>6.5258177665388703E-3</v>
      </c>
      <c r="AI87">
        <v>7.2824047638469697E-2</v>
      </c>
      <c r="AJ87">
        <v>17740.070000000011</v>
      </c>
      <c r="AK87">
        <v>248360.98000000019</v>
      </c>
      <c r="AL87">
        <v>3342.8143975854505</v>
      </c>
      <c r="AM87">
        <v>23425.025134595016</v>
      </c>
      <c r="AN87">
        <v>3346.4321620850014</v>
      </c>
      <c r="AO87">
        <v>46850.050269190018</v>
      </c>
      <c r="AP87">
        <v>1620.7584957990064</v>
      </c>
      <c r="AQ87">
        <v>0</v>
      </c>
      <c r="AR87">
        <v>1620.7584957990064</v>
      </c>
      <c r="AS87">
        <v>3.5542949469276457</v>
      </c>
      <c r="AT87" t="s">
        <v>763</v>
      </c>
    </row>
    <row r="88" spans="1:46" hidden="1" x14ac:dyDescent="0.25">
      <c r="A88" t="s">
        <v>54</v>
      </c>
      <c r="B88" t="s">
        <v>948</v>
      </c>
      <c r="C88" s="63" t="s">
        <v>948</v>
      </c>
      <c r="D88" s="63" t="s">
        <v>671</v>
      </c>
      <c r="E88" t="s">
        <v>527</v>
      </c>
      <c r="F88">
        <v>1</v>
      </c>
      <c r="G88">
        <v>2</v>
      </c>
      <c r="H88">
        <v>2</v>
      </c>
      <c r="I88">
        <v>2</v>
      </c>
      <c r="J88">
        <v>7</v>
      </c>
      <c r="K88">
        <v>6</v>
      </c>
      <c r="L88" t="s">
        <v>113</v>
      </c>
      <c r="M88">
        <v>13</v>
      </c>
      <c r="N88" t="s">
        <v>723</v>
      </c>
      <c r="O88" t="s">
        <v>4</v>
      </c>
      <c r="P88">
        <v>1</v>
      </c>
      <c r="Q88">
        <v>4</v>
      </c>
      <c r="R88">
        <v>0</v>
      </c>
      <c r="S88" t="s">
        <v>642</v>
      </c>
      <c r="T88" t="s">
        <v>689</v>
      </c>
      <c r="U88">
        <v>34</v>
      </c>
      <c r="V88">
        <v>4.4736842105263159</v>
      </c>
      <c r="W88">
        <v>34</v>
      </c>
      <c r="X88" t="s">
        <v>48</v>
      </c>
      <c r="Y88" t="s">
        <v>765</v>
      </c>
      <c r="Z88" t="s">
        <v>948</v>
      </c>
      <c r="AA88">
        <v>66.5</v>
      </c>
      <c r="AB88">
        <v>66.5</v>
      </c>
      <c r="AC88">
        <v>327.5</v>
      </c>
      <c r="AD88">
        <v>4903.5999999999985</v>
      </c>
      <c r="AE88">
        <v>0.20305343511450399</v>
      </c>
      <c r="AF88">
        <v>0.511278195488722</v>
      </c>
      <c r="AG88">
        <v>0.10381679389313</v>
      </c>
      <c r="AH88">
        <v>6.9336813769475501E-3</v>
      </c>
      <c r="AI88">
        <v>6.6787666204421295E-2</v>
      </c>
      <c r="AJ88">
        <v>17740.070000000011</v>
      </c>
      <c r="AK88">
        <v>248360.98000000019</v>
      </c>
      <c r="AL88">
        <v>3368.1387490823108</v>
      </c>
      <c r="AM88">
        <v>23425.025134595016</v>
      </c>
      <c r="AN88">
        <v>3346.4321620850014</v>
      </c>
      <c r="AO88">
        <v>46850.050269190018</v>
      </c>
      <c r="AP88">
        <v>1722.0559017864446</v>
      </c>
      <c r="AQ88">
        <v>0</v>
      </c>
      <c r="AR88">
        <v>1722.0559017864446</v>
      </c>
      <c r="AS88">
        <v>3.7764383811106241</v>
      </c>
      <c r="AT88" t="s">
        <v>765</v>
      </c>
    </row>
    <row r="89" spans="1:46" hidden="1" x14ac:dyDescent="0.25">
      <c r="A89" t="s">
        <v>54</v>
      </c>
      <c r="B89" t="s">
        <v>948</v>
      </c>
      <c r="C89" s="63" t="s">
        <v>948</v>
      </c>
      <c r="D89" s="63" t="s">
        <v>671</v>
      </c>
      <c r="E89" t="s">
        <v>527</v>
      </c>
      <c r="F89">
        <v>1</v>
      </c>
      <c r="G89">
        <v>2</v>
      </c>
      <c r="H89">
        <v>2</v>
      </c>
      <c r="I89">
        <v>2</v>
      </c>
      <c r="J89">
        <v>7</v>
      </c>
      <c r="K89">
        <v>6</v>
      </c>
      <c r="L89" t="s">
        <v>113</v>
      </c>
      <c r="M89">
        <v>13</v>
      </c>
      <c r="N89" t="s">
        <v>723</v>
      </c>
      <c r="O89" t="s">
        <v>5</v>
      </c>
      <c r="P89">
        <v>2</v>
      </c>
      <c r="Q89">
        <v>4</v>
      </c>
      <c r="R89">
        <v>0</v>
      </c>
      <c r="S89" t="s">
        <v>642</v>
      </c>
      <c r="T89" t="s">
        <v>689</v>
      </c>
      <c r="U89">
        <v>32.5</v>
      </c>
      <c r="V89">
        <v>4.2763157894736841</v>
      </c>
      <c r="W89">
        <v>32.5</v>
      </c>
      <c r="X89" t="s">
        <v>49</v>
      </c>
      <c r="Y89" t="s">
        <v>766</v>
      </c>
      <c r="Z89" t="s">
        <v>948</v>
      </c>
      <c r="AA89">
        <v>66.5</v>
      </c>
      <c r="AB89">
        <v>66.5</v>
      </c>
      <c r="AC89">
        <v>327.5</v>
      </c>
      <c r="AD89">
        <v>4903.5999999999985</v>
      </c>
      <c r="AE89">
        <v>0.20305343511450399</v>
      </c>
      <c r="AF89">
        <v>0.488721804511278</v>
      </c>
      <c r="AG89">
        <v>9.9236641221374003E-2</v>
      </c>
      <c r="AH89">
        <v>6.6277836691410403E-3</v>
      </c>
      <c r="AI89">
        <v>6.6787666204421295E-2</v>
      </c>
      <c r="AJ89">
        <v>17740.070000000011</v>
      </c>
      <c r="AK89">
        <v>248360.98000000019</v>
      </c>
      <c r="AL89">
        <v>3368.1387490823108</v>
      </c>
      <c r="AM89">
        <v>23425.025134595016</v>
      </c>
      <c r="AN89">
        <v>3346.4321620850014</v>
      </c>
      <c r="AO89">
        <v>46850.050269190018</v>
      </c>
      <c r="AP89">
        <v>1646.082847295866</v>
      </c>
      <c r="AQ89">
        <v>0</v>
      </c>
      <c r="AR89">
        <v>1646.082847295866</v>
      </c>
      <c r="AS89">
        <v>3.6098308054733903</v>
      </c>
      <c r="AT89" t="s">
        <v>766</v>
      </c>
    </row>
    <row r="90" spans="1:46" hidden="1" x14ac:dyDescent="0.25">
      <c r="A90" t="s">
        <v>54</v>
      </c>
      <c r="B90" t="s">
        <v>948</v>
      </c>
      <c r="C90" s="63" t="s">
        <v>948</v>
      </c>
      <c r="D90" s="63" t="s">
        <v>671</v>
      </c>
      <c r="E90" t="s">
        <v>527</v>
      </c>
      <c r="F90">
        <v>1</v>
      </c>
      <c r="G90">
        <v>2</v>
      </c>
      <c r="H90">
        <v>2</v>
      </c>
      <c r="I90">
        <v>2</v>
      </c>
      <c r="J90">
        <v>7</v>
      </c>
      <c r="K90">
        <v>7</v>
      </c>
      <c r="L90" t="s">
        <v>114</v>
      </c>
      <c r="M90">
        <v>14</v>
      </c>
      <c r="N90" t="s">
        <v>725</v>
      </c>
      <c r="O90" t="s">
        <v>4</v>
      </c>
      <c r="P90">
        <v>1</v>
      </c>
      <c r="Q90">
        <v>4</v>
      </c>
      <c r="R90">
        <v>0</v>
      </c>
      <c r="S90" t="s">
        <v>642</v>
      </c>
      <c r="T90" t="s">
        <v>689</v>
      </c>
      <c r="U90">
        <v>34</v>
      </c>
      <c r="V90">
        <v>4.4736842105263159</v>
      </c>
      <c r="W90">
        <v>34</v>
      </c>
      <c r="X90" t="s">
        <v>51</v>
      </c>
      <c r="Y90" t="s">
        <v>768</v>
      </c>
      <c r="Z90" t="s">
        <v>948</v>
      </c>
      <c r="AA90">
        <v>66</v>
      </c>
      <c r="AB90">
        <v>66</v>
      </c>
      <c r="AC90">
        <v>326.5</v>
      </c>
      <c r="AD90">
        <v>4903.5999999999985</v>
      </c>
      <c r="AE90">
        <v>0.202143950995406</v>
      </c>
      <c r="AF90">
        <v>0.51515151515151503</v>
      </c>
      <c r="AG90">
        <v>0.104134762633997</v>
      </c>
      <c r="AH90">
        <v>6.9336813769475501E-3</v>
      </c>
      <c r="AI90">
        <v>6.6583734399216901E-2</v>
      </c>
      <c r="AJ90">
        <v>17740.070000000011</v>
      </c>
      <c r="AK90">
        <v>248360.98000000019</v>
      </c>
      <c r="AL90">
        <v>3342.8143975854505</v>
      </c>
      <c r="AM90">
        <v>23425.025134595016</v>
      </c>
      <c r="AN90">
        <v>3346.4321620850014</v>
      </c>
      <c r="AO90">
        <v>46850.050269190018</v>
      </c>
      <c r="AP90">
        <v>1722.0559017864446</v>
      </c>
      <c r="AQ90">
        <v>4.5474735088646412E-13</v>
      </c>
      <c r="AR90">
        <v>1722.0559017864446</v>
      </c>
      <c r="AS90">
        <v>3.7764383811106241</v>
      </c>
      <c r="AT90" t="s">
        <v>768</v>
      </c>
    </row>
    <row r="91" spans="1:46" hidden="1" x14ac:dyDescent="0.25">
      <c r="A91" t="s">
        <v>54</v>
      </c>
      <c r="B91" t="s">
        <v>948</v>
      </c>
      <c r="C91" s="63" t="s">
        <v>948</v>
      </c>
      <c r="D91" s="63" t="s">
        <v>671</v>
      </c>
      <c r="E91" t="s">
        <v>527</v>
      </c>
      <c r="F91">
        <v>1</v>
      </c>
      <c r="G91">
        <v>2</v>
      </c>
      <c r="H91">
        <v>2</v>
      </c>
      <c r="I91">
        <v>2</v>
      </c>
      <c r="J91">
        <v>7</v>
      </c>
      <c r="K91">
        <v>7</v>
      </c>
      <c r="L91" t="s">
        <v>114</v>
      </c>
      <c r="M91">
        <v>14</v>
      </c>
      <c r="N91" t="s">
        <v>725</v>
      </c>
      <c r="O91" t="s">
        <v>5</v>
      </c>
      <c r="P91">
        <v>2</v>
      </c>
      <c r="Q91">
        <v>4</v>
      </c>
      <c r="R91">
        <v>0</v>
      </c>
      <c r="S91" t="s">
        <v>642</v>
      </c>
      <c r="T91" t="s">
        <v>689</v>
      </c>
      <c r="U91">
        <v>32</v>
      </c>
      <c r="V91">
        <v>4.2105263157894735</v>
      </c>
      <c r="W91">
        <v>32</v>
      </c>
      <c r="X91" t="s">
        <v>52</v>
      </c>
      <c r="Y91" t="s">
        <v>769</v>
      </c>
      <c r="Z91" t="s">
        <v>948</v>
      </c>
      <c r="AA91">
        <v>66</v>
      </c>
      <c r="AB91">
        <v>66</v>
      </c>
      <c r="AC91">
        <v>326.5</v>
      </c>
      <c r="AD91">
        <v>4903.5999999999985</v>
      </c>
      <c r="AE91">
        <v>0.202143950995406</v>
      </c>
      <c r="AF91">
        <v>0.48484848484848497</v>
      </c>
      <c r="AG91">
        <v>9.80091883614089E-2</v>
      </c>
      <c r="AH91">
        <v>6.5258177665388703E-3</v>
      </c>
      <c r="AI91">
        <v>6.6583734399216901E-2</v>
      </c>
      <c r="AJ91">
        <v>17740.070000000011</v>
      </c>
      <c r="AK91">
        <v>248360.98000000019</v>
      </c>
      <c r="AL91">
        <v>3342.8143975854505</v>
      </c>
      <c r="AM91">
        <v>23425.025134595016</v>
      </c>
      <c r="AN91">
        <v>3346.4321620850014</v>
      </c>
      <c r="AO91">
        <v>46850.050269190018</v>
      </c>
      <c r="AP91">
        <v>1620.7584957990064</v>
      </c>
      <c r="AQ91">
        <v>0</v>
      </c>
      <c r="AR91">
        <v>1620.7584957990064</v>
      </c>
      <c r="AS91">
        <v>3.5542949469276457</v>
      </c>
      <c r="AT91" t="s">
        <v>769</v>
      </c>
    </row>
    <row r="92" spans="1:46" hidden="1" x14ac:dyDescent="0.25">
      <c r="A92" t="s">
        <v>54</v>
      </c>
      <c r="B92" t="s">
        <v>950</v>
      </c>
      <c r="C92" s="63" t="s">
        <v>950</v>
      </c>
      <c r="D92" s="63" t="s">
        <v>671</v>
      </c>
      <c r="E92" t="s">
        <v>527</v>
      </c>
      <c r="F92">
        <v>0.75</v>
      </c>
      <c r="G92">
        <v>1</v>
      </c>
      <c r="H92">
        <v>1</v>
      </c>
      <c r="I92">
        <v>2</v>
      </c>
      <c r="J92">
        <v>7</v>
      </c>
      <c r="K92">
        <v>1</v>
      </c>
      <c r="L92" t="s">
        <v>99</v>
      </c>
      <c r="M92">
        <v>1</v>
      </c>
      <c r="N92" t="s">
        <v>699</v>
      </c>
      <c r="O92" t="s">
        <v>4</v>
      </c>
      <c r="P92">
        <v>1</v>
      </c>
      <c r="Q92">
        <v>1</v>
      </c>
      <c r="R92">
        <v>0</v>
      </c>
      <c r="S92" t="s">
        <v>642</v>
      </c>
      <c r="T92" t="s">
        <v>689</v>
      </c>
      <c r="U92">
        <v>8.5</v>
      </c>
      <c r="V92">
        <v>1.118421052631579</v>
      </c>
      <c r="W92">
        <v>6.375</v>
      </c>
      <c r="X92" t="s">
        <v>33</v>
      </c>
      <c r="Y92" t="s">
        <v>729</v>
      </c>
      <c r="Z92" t="s">
        <v>950</v>
      </c>
      <c r="AA92">
        <v>8.5</v>
      </c>
      <c r="AB92">
        <v>6.375</v>
      </c>
      <c r="AC92">
        <v>368.25</v>
      </c>
      <c r="AD92">
        <v>4903.5999999999985</v>
      </c>
      <c r="AE92">
        <v>1.7311608961303501E-2</v>
      </c>
      <c r="AF92">
        <v>1</v>
      </c>
      <c r="AG92">
        <v>1.7311608961303501E-2</v>
      </c>
      <c r="AH92">
        <v>1.30006525817767E-3</v>
      </c>
      <c r="AI92">
        <v>7.5097887266498103E-2</v>
      </c>
      <c r="AJ92">
        <v>17740.070000000011</v>
      </c>
      <c r="AK92">
        <v>248360.98000000019</v>
      </c>
      <c r="AL92">
        <v>322.88548158495837</v>
      </c>
      <c r="AM92">
        <v>1538.4543534342133</v>
      </c>
      <c r="AN92">
        <v>219.77919334774475</v>
      </c>
      <c r="AO92">
        <v>3076.9087068684266</v>
      </c>
      <c r="AP92">
        <v>322.88548158495837</v>
      </c>
      <c r="AQ92">
        <v>0</v>
      </c>
      <c r="AR92">
        <v>430.51397544661114</v>
      </c>
      <c r="AS92">
        <v>0.94410959527765603</v>
      </c>
      <c r="AT92" t="s">
        <v>729</v>
      </c>
    </row>
    <row r="93" spans="1:46" hidden="1" x14ac:dyDescent="0.25">
      <c r="A93" t="s">
        <v>54</v>
      </c>
      <c r="B93" t="s">
        <v>950</v>
      </c>
      <c r="C93" s="63" t="s">
        <v>950</v>
      </c>
      <c r="D93" s="63" t="s">
        <v>671</v>
      </c>
      <c r="E93" t="s">
        <v>527</v>
      </c>
      <c r="F93">
        <v>0.75</v>
      </c>
      <c r="G93">
        <v>1</v>
      </c>
      <c r="H93">
        <v>1</v>
      </c>
      <c r="I93">
        <v>2</v>
      </c>
      <c r="J93">
        <v>7</v>
      </c>
      <c r="K93">
        <v>2</v>
      </c>
      <c r="L93" t="s">
        <v>102</v>
      </c>
      <c r="M93">
        <v>2</v>
      </c>
      <c r="N93" t="s">
        <v>701</v>
      </c>
      <c r="O93" t="s">
        <v>4</v>
      </c>
      <c r="P93">
        <v>1</v>
      </c>
      <c r="Q93">
        <v>1</v>
      </c>
      <c r="R93">
        <v>0</v>
      </c>
      <c r="S93" t="s">
        <v>642</v>
      </c>
      <c r="T93" t="s">
        <v>689</v>
      </c>
      <c r="U93">
        <v>8</v>
      </c>
      <c r="V93">
        <v>1.0526315789473684</v>
      </c>
      <c r="W93">
        <v>6</v>
      </c>
      <c r="X93" t="s">
        <v>36</v>
      </c>
      <c r="Y93" t="s">
        <v>732</v>
      </c>
      <c r="Z93" t="s">
        <v>950</v>
      </c>
      <c r="AA93">
        <v>8</v>
      </c>
      <c r="AB93">
        <v>6</v>
      </c>
      <c r="AC93">
        <v>361.15000000000003</v>
      </c>
      <c r="AD93">
        <v>4903.5999999999985</v>
      </c>
      <c r="AE93">
        <v>1.6613595458950602E-2</v>
      </c>
      <c r="AF93">
        <v>1</v>
      </c>
      <c r="AG93">
        <v>1.6613595458950602E-2</v>
      </c>
      <c r="AH93">
        <v>1.2235908312260399E-3</v>
      </c>
      <c r="AI93">
        <v>7.3649971449547297E-2</v>
      </c>
      <c r="AJ93">
        <v>17740.070000000011</v>
      </c>
      <c r="AK93">
        <v>248360.98000000019</v>
      </c>
      <c r="AL93">
        <v>303.89221796231368</v>
      </c>
      <c r="AM93">
        <v>1538.4543534342133</v>
      </c>
      <c r="AN93">
        <v>219.77919334774475</v>
      </c>
      <c r="AO93">
        <v>3076.9087068684266</v>
      </c>
      <c r="AP93">
        <v>303.89221796231374</v>
      </c>
      <c r="AQ93">
        <v>5.6843418860808015E-14</v>
      </c>
      <c r="AR93">
        <v>405.18962394975165</v>
      </c>
      <c r="AS93">
        <v>0.88857373673191153</v>
      </c>
      <c r="AT93" t="s">
        <v>732</v>
      </c>
    </row>
    <row r="94" spans="1:46" hidden="1" x14ac:dyDescent="0.25">
      <c r="A94" t="s">
        <v>54</v>
      </c>
      <c r="B94" t="s">
        <v>950</v>
      </c>
      <c r="C94" s="63" t="s">
        <v>950</v>
      </c>
      <c r="D94" s="63" t="s">
        <v>671</v>
      </c>
      <c r="E94" t="s">
        <v>527</v>
      </c>
      <c r="F94">
        <v>0.75</v>
      </c>
      <c r="G94">
        <v>1</v>
      </c>
      <c r="H94">
        <v>1</v>
      </c>
      <c r="I94">
        <v>2</v>
      </c>
      <c r="J94">
        <v>7</v>
      </c>
      <c r="K94">
        <v>3</v>
      </c>
      <c r="L94" t="s">
        <v>103</v>
      </c>
      <c r="M94">
        <v>3</v>
      </c>
      <c r="N94" t="s">
        <v>703</v>
      </c>
      <c r="O94" t="s">
        <v>4</v>
      </c>
      <c r="P94">
        <v>1</v>
      </c>
      <c r="Q94">
        <v>1</v>
      </c>
      <c r="R94">
        <v>0</v>
      </c>
      <c r="S94" t="s">
        <v>642</v>
      </c>
      <c r="T94" t="s">
        <v>689</v>
      </c>
      <c r="U94">
        <v>8</v>
      </c>
      <c r="V94">
        <v>1.0526315789473684</v>
      </c>
      <c r="W94">
        <v>6</v>
      </c>
      <c r="X94" t="s">
        <v>39</v>
      </c>
      <c r="Y94" t="s">
        <v>735</v>
      </c>
      <c r="Z94" t="s">
        <v>950</v>
      </c>
      <c r="AA94">
        <v>8</v>
      </c>
      <c r="AB94">
        <v>6</v>
      </c>
      <c r="AC94">
        <v>370.35</v>
      </c>
      <c r="AD94">
        <v>4903.5999999999985</v>
      </c>
      <c r="AE94">
        <v>1.6200891049007699E-2</v>
      </c>
      <c r="AF94">
        <v>1</v>
      </c>
      <c r="AG94">
        <v>1.6200891049007699E-2</v>
      </c>
      <c r="AH94">
        <v>1.2235908312260399E-3</v>
      </c>
      <c r="AI94">
        <v>7.5526144057427205E-2</v>
      </c>
      <c r="AJ94">
        <v>17740.070000000011</v>
      </c>
      <c r="AK94">
        <v>248360.98000000019</v>
      </c>
      <c r="AL94">
        <v>303.89221796231374</v>
      </c>
      <c r="AM94">
        <v>1538.4543534342133</v>
      </c>
      <c r="AN94">
        <v>219.77919334774475</v>
      </c>
      <c r="AO94">
        <v>3076.9087068684266</v>
      </c>
      <c r="AP94">
        <v>303.89221796231374</v>
      </c>
      <c r="AQ94">
        <v>0</v>
      </c>
      <c r="AR94">
        <v>405.18962394975165</v>
      </c>
      <c r="AS94">
        <v>0.88857373673191153</v>
      </c>
      <c r="AT94" t="s">
        <v>735</v>
      </c>
    </row>
    <row r="95" spans="1:46" hidden="1" x14ac:dyDescent="0.25">
      <c r="A95" t="s">
        <v>54</v>
      </c>
      <c r="B95" t="s">
        <v>950</v>
      </c>
      <c r="C95" s="63" t="s">
        <v>950</v>
      </c>
      <c r="D95" s="63" t="s">
        <v>671</v>
      </c>
      <c r="E95" t="s">
        <v>527</v>
      </c>
      <c r="F95">
        <v>0.75</v>
      </c>
      <c r="G95">
        <v>1</v>
      </c>
      <c r="H95">
        <v>1</v>
      </c>
      <c r="I95">
        <v>2</v>
      </c>
      <c r="J95">
        <v>7</v>
      </c>
      <c r="K95">
        <v>4</v>
      </c>
      <c r="L95" t="s">
        <v>101</v>
      </c>
      <c r="M95">
        <v>4</v>
      </c>
      <c r="N95" t="s">
        <v>705</v>
      </c>
      <c r="O95" t="s">
        <v>4</v>
      </c>
      <c r="P95">
        <v>1</v>
      </c>
      <c r="Q95">
        <v>1</v>
      </c>
      <c r="R95">
        <v>0</v>
      </c>
      <c r="S95" t="s">
        <v>642</v>
      </c>
      <c r="T95" t="s">
        <v>689</v>
      </c>
      <c r="U95">
        <v>8</v>
      </c>
      <c r="V95">
        <v>1.0526315789473684</v>
      </c>
      <c r="W95">
        <v>6</v>
      </c>
      <c r="X95" t="s">
        <v>42</v>
      </c>
      <c r="Y95" t="s">
        <v>738</v>
      </c>
      <c r="Z95" t="s">
        <v>950</v>
      </c>
      <c r="AA95">
        <v>8</v>
      </c>
      <c r="AB95">
        <v>6</v>
      </c>
      <c r="AC95">
        <v>356.05</v>
      </c>
      <c r="AD95">
        <v>4903.5999999999985</v>
      </c>
      <c r="AE95">
        <v>1.68515657913214E-2</v>
      </c>
      <c r="AF95">
        <v>1</v>
      </c>
      <c r="AG95">
        <v>1.68515657913214E-2</v>
      </c>
      <c r="AH95">
        <v>1.2235908312260399E-3</v>
      </c>
      <c r="AI95">
        <v>7.2609919243005194E-2</v>
      </c>
      <c r="AJ95">
        <v>17740.070000000011</v>
      </c>
      <c r="AK95">
        <v>248360.98000000019</v>
      </c>
      <c r="AL95">
        <v>303.89221796231379</v>
      </c>
      <c r="AM95">
        <v>1538.4543534342133</v>
      </c>
      <c r="AN95">
        <v>219.77919334774475</v>
      </c>
      <c r="AO95">
        <v>3076.9087068684266</v>
      </c>
      <c r="AP95">
        <v>303.89221796231374</v>
      </c>
      <c r="AQ95">
        <v>-5.6843418860808015E-14</v>
      </c>
      <c r="AR95">
        <v>405.18962394975165</v>
      </c>
      <c r="AS95">
        <v>0.88857373673191153</v>
      </c>
      <c r="AT95" t="s">
        <v>738</v>
      </c>
    </row>
    <row r="96" spans="1:46" hidden="1" x14ac:dyDescent="0.25">
      <c r="A96" t="s">
        <v>54</v>
      </c>
      <c r="B96" t="s">
        <v>950</v>
      </c>
      <c r="C96" s="63" t="s">
        <v>950</v>
      </c>
      <c r="D96" s="63" t="s">
        <v>671</v>
      </c>
      <c r="E96" t="s">
        <v>527</v>
      </c>
      <c r="F96">
        <v>0.75</v>
      </c>
      <c r="G96">
        <v>1</v>
      </c>
      <c r="H96">
        <v>1</v>
      </c>
      <c r="I96">
        <v>2</v>
      </c>
      <c r="J96">
        <v>7</v>
      </c>
      <c r="K96">
        <v>5</v>
      </c>
      <c r="L96" t="s">
        <v>105</v>
      </c>
      <c r="M96">
        <v>5</v>
      </c>
      <c r="N96" t="s">
        <v>707</v>
      </c>
      <c r="O96" t="s">
        <v>4</v>
      </c>
      <c r="P96">
        <v>1</v>
      </c>
      <c r="Q96">
        <v>1</v>
      </c>
      <c r="R96">
        <v>0</v>
      </c>
      <c r="S96" t="s">
        <v>642</v>
      </c>
      <c r="T96" t="s">
        <v>689</v>
      </c>
      <c r="U96">
        <v>8</v>
      </c>
      <c r="V96">
        <v>1.0526315789473684</v>
      </c>
      <c r="W96">
        <v>6</v>
      </c>
      <c r="X96" t="s">
        <v>45</v>
      </c>
      <c r="Y96" t="s">
        <v>741</v>
      </c>
      <c r="Z96" t="s">
        <v>950</v>
      </c>
      <c r="AA96">
        <v>8</v>
      </c>
      <c r="AB96">
        <v>6</v>
      </c>
      <c r="AC96">
        <v>357.1</v>
      </c>
      <c r="AD96">
        <v>4903.5999999999985</v>
      </c>
      <c r="AE96">
        <v>1.6802016241948999E-2</v>
      </c>
      <c r="AF96">
        <v>1</v>
      </c>
      <c r="AG96">
        <v>1.6802016241948999E-2</v>
      </c>
      <c r="AH96">
        <v>1.2235908312260399E-3</v>
      </c>
      <c r="AI96">
        <v>7.2824047638469697E-2</v>
      </c>
      <c r="AJ96">
        <v>17740.070000000011</v>
      </c>
      <c r="AK96">
        <v>248360.98000000019</v>
      </c>
      <c r="AL96">
        <v>303.89221796231368</v>
      </c>
      <c r="AM96">
        <v>1538.4543534342133</v>
      </c>
      <c r="AN96">
        <v>219.77919334774475</v>
      </c>
      <c r="AO96">
        <v>3076.9087068684266</v>
      </c>
      <c r="AP96">
        <v>303.89221796231374</v>
      </c>
      <c r="AQ96">
        <v>5.6843418860808015E-14</v>
      </c>
      <c r="AR96">
        <v>405.18962394975165</v>
      </c>
      <c r="AS96">
        <v>0.88857373673191153</v>
      </c>
      <c r="AT96" t="s">
        <v>741</v>
      </c>
    </row>
    <row r="97" spans="1:46" hidden="1" x14ac:dyDescent="0.25">
      <c r="A97" t="s">
        <v>54</v>
      </c>
      <c r="B97" t="s">
        <v>950</v>
      </c>
      <c r="C97" s="63" t="s">
        <v>950</v>
      </c>
      <c r="D97" s="63" t="s">
        <v>671</v>
      </c>
      <c r="E97" t="s">
        <v>527</v>
      </c>
      <c r="F97">
        <v>0.75</v>
      </c>
      <c r="G97">
        <v>2</v>
      </c>
      <c r="H97">
        <v>2</v>
      </c>
      <c r="I97">
        <v>2</v>
      </c>
      <c r="J97">
        <v>7</v>
      </c>
      <c r="K97">
        <v>1</v>
      </c>
      <c r="L97" t="s">
        <v>99</v>
      </c>
      <c r="M97">
        <v>8</v>
      </c>
      <c r="N97" t="s">
        <v>713</v>
      </c>
      <c r="O97" t="s">
        <v>4</v>
      </c>
      <c r="P97">
        <v>1</v>
      </c>
      <c r="Q97">
        <v>1</v>
      </c>
      <c r="R97">
        <v>0</v>
      </c>
      <c r="S97" t="s">
        <v>642</v>
      </c>
      <c r="T97" t="s">
        <v>689</v>
      </c>
      <c r="U97">
        <v>8.5</v>
      </c>
      <c r="V97">
        <v>1.118421052631579</v>
      </c>
      <c r="W97">
        <v>6.375</v>
      </c>
      <c r="X97" t="s">
        <v>33</v>
      </c>
      <c r="Y97" t="s">
        <v>750</v>
      </c>
      <c r="Z97" t="s">
        <v>950</v>
      </c>
      <c r="AA97">
        <v>8.5</v>
      </c>
      <c r="AB97">
        <v>6.375</v>
      </c>
      <c r="AC97">
        <v>367.65</v>
      </c>
      <c r="AD97">
        <v>4903.5999999999985</v>
      </c>
      <c r="AE97">
        <v>1.73398612811098E-2</v>
      </c>
      <c r="AF97">
        <v>1</v>
      </c>
      <c r="AG97">
        <v>1.73398612811098E-2</v>
      </c>
      <c r="AH97">
        <v>1.30006525817767E-3</v>
      </c>
      <c r="AI97">
        <v>7.4975528183375495E-2</v>
      </c>
      <c r="AJ97">
        <v>17740.070000000011</v>
      </c>
      <c r="AK97">
        <v>248360.98000000019</v>
      </c>
      <c r="AL97">
        <v>322.88548158495831</v>
      </c>
      <c r="AM97">
        <v>1538.4543534342131</v>
      </c>
      <c r="AN97">
        <v>219.77919334774475</v>
      </c>
      <c r="AO97">
        <v>3076.9087068684266</v>
      </c>
      <c r="AP97">
        <v>322.88548158495837</v>
      </c>
      <c r="AQ97">
        <v>5.6843418860808015E-14</v>
      </c>
      <c r="AR97">
        <v>430.51397544661114</v>
      </c>
      <c r="AS97">
        <v>0.94410959527765603</v>
      </c>
      <c r="AT97" t="s">
        <v>750</v>
      </c>
    </row>
    <row r="98" spans="1:46" hidden="1" x14ac:dyDescent="0.25">
      <c r="A98" t="s">
        <v>54</v>
      </c>
      <c r="B98" t="s">
        <v>950</v>
      </c>
      <c r="C98" s="63" t="s">
        <v>950</v>
      </c>
      <c r="D98" s="63" t="s">
        <v>671</v>
      </c>
      <c r="E98" t="s">
        <v>527</v>
      </c>
      <c r="F98">
        <v>0.75</v>
      </c>
      <c r="G98">
        <v>2</v>
      </c>
      <c r="H98">
        <v>2</v>
      </c>
      <c r="I98">
        <v>2</v>
      </c>
      <c r="J98">
        <v>7</v>
      </c>
      <c r="K98">
        <v>2</v>
      </c>
      <c r="L98" t="s">
        <v>102</v>
      </c>
      <c r="M98">
        <v>9</v>
      </c>
      <c r="N98" t="s">
        <v>715</v>
      </c>
      <c r="O98" t="s">
        <v>4</v>
      </c>
      <c r="P98">
        <v>1</v>
      </c>
      <c r="Q98">
        <v>1</v>
      </c>
      <c r="R98">
        <v>0</v>
      </c>
      <c r="S98" t="s">
        <v>642</v>
      </c>
      <c r="T98" t="s">
        <v>689</v>
      </c>
      <c r="U98">
        <v>8</v>
      </c>
      <c r="V98">
        <v>1.0526315789473684</v>
      </c>
      <c r="W98">
        <v>6</v>
      </c>
      <c r="X98" t="s">
        <v>36</v>
      </c>
      <c r="Y98" t="s">
        <v>753</v>
      </c>
      <c r="Z98" t="s">
        <v>950</v>
      </c>
      <c r="AA98">
        <v>8</v>
      </c>
      <c r="AB98">
        <v>6</v>
      </c>
      <c r="AC98">
        <v>356.05</v>
      </c>
      <c r="AD98">
        <v>4903.5999999999985</v>
      </c>
      <c r="AE98">
        <v>1.68515657913214E-2</v>
      </c>
      <c r="AF98">
        <v>1</v>
      </c>
      <c r="AG98">
        <v>1.68515657913214E-2</v>
      </c>
      <c r="AH98">
        <v>1.2235908312260399E-3</v>
      </c>
      <c r="AI98">
        <v>7.2609919243005194E-2</v>
      </c>
      <c r="AJ98">
        <v>17740.070000000011</v>
      </c>
      <c r="AK98">
        <v>248360.98000000019</v>
      </c>
      <c r="AL98">
        <v>303.89221796231379</v>
      </c>
      <c r="AM98">
        <v>1538.4543534342131</v>
      </c>
      <c r="AN98">
        <v>219.77919334774475</v>
      </c>
      <c r="AO98">
        <v>3076.9087068684266</v>
      </c>
      <c r="AP98">
        <v>303.89221796231374</v>
      </c>
      <c r="AQ98">
        <v>-5.6843418860808015E-14</v>
      </c>
      <c r="AR98">
        <v>405.18962394975165</v>
      </c>
      <c r="AS98">
        <v>0.88857373673191153</v>
      </c>
      <c r="AT98" t="s">
        <v>753</v>
      </c>
    </row>
    <row r="99" spans="1:46" hidden="1" x14ac:dyDescent="0.25">
      <c r="A99" t="s">
        <v>54</v>
      </c>
      <c r="B99" t="s">
        <v>950</v>
      </c>
      <c r="C99" s="63" t="s">
        <v>950</v>
      </c>
      <c r="D99" s="63" t="s">
        <v>671</v>
      </c>
      <c r="E99" t="s">
        <v>527</v>
      </c>
      <c r="F99">
        <v>0.75</v>
      </c>
      <c r="G99">
        <v>2</v>
      </c>
      <c r="H99">
        <v>2</v>
      </c>
      <c r="I99">
        <v>2</v>
      </c>
      <c r="J99">
        <v>7</v>
      </c>
      <c r="K99">
        <v>3</v>
      </c>
      <c r="L99" t="s">
        <v>103</v>
      </c>
      <c r="M99">
        <v>10</v>
      </c>
      <c r="N99" t="s">
        <v>717</v>
      </c>
      <c r="O99" t="s">
        <v>4</v>
      </c>
      <c r="P99">
        <v>1</v>
      </c>
      <c r="Q99">
        <v>1</v>
      </c>
      <c r="R99">
        <v>0</v>
      </c>
      <c r="S99" t="s">
        <v>642</v>
      </c>
      <c r="T99" t="s">
        <v>689</v>
      </c>
      <c r="U99">
        <v>8</v>
      </c>
      <c r="V99">
        <v>1.0526315789473684</v>
      </c>
      <c r="W99">
        <v>6</v>
      </c>
      <c r="X99" t="s">
        <v>39</v>
      </c>
      <c r="Y99" t="s">
        <v>756</v>
      </c>
      <c r="Z99" t="s">
        <v>950</v>
      </c>
      <c r="AA99">
        <v>8</v>
      </c>
      <c r="AB99">
        <v>6</v>
      </c>
      <c r="AC99">
        <v>362.35</v>
      </c>
      <c r="AD99">
        <v>4903.5999999999985</v>
      </c>
      <c r="AE99">
        <v>1.6558575962467199E-2</v>
      </c>
      <c r="AF99">
        <v>1</v>
      </c>
      <c r="AG99">
        <v>1.6558575962467199E-2</v>
      </c>
      <c r="AH99">
        <v>1.2235908312260399E-3</v>
      </c>
      <c r="AI99">
        <v>7.38946896157925E-2</v>
      </c>
      <c r="AJ99">
        <v>17740.070000000011</v>
      </c>
      <c r="AK99">
        <v>248360.98000000019</v>
      </c>
      <c r="AL99">
        <v>303.89221796231368</v>
      </c>
      <c r="AM99">
        <v>1538.4543534342131</v>
      </c>
      <c r="AN99">
        <v>219.77919334774475</v>
      </c>
      <c r="AO99">
        <v>3076.9087068684266</v>
      </c>
      <c r="AP99">
        <v>303.89221796231374</v>
      </c>
      <c r="AQ99">
        <v>5.6843418860808015E-14</v>
      </c>
      <c r="AR99">
        <v>405.18962394975165</v>
      </c>
      <c r="AS99">
        <v>0.88857373673191153</v>
      </c>
      <c r="AT99" t="s">
        <v>756</v>
      </c>
    </row>
    <row r="100" spans="1:46" hidden="1" x14ac:dyDescent="0.25">
      <c r="A100" t="s">
        <v>54</v>
      </c>
      <c r="B100" t="s">
        <v>950</v>
      </c>
      <c r="C100" s="63" t="s">
        <v>950</v>
      </c>
      <c r="D100" s="63" t="s">
        <v>671</v>
      </c>
      <c r="E100" t="s">
        <v>527</v>
      </c>
      <c r="F100">
        <v>0.75</v>
      </c>
      <c r="G100">
        <v>2</v>
      </c>
      <c r="H100">
        <v>2</v>
      </c>
      <c r="I100">
        <v>2</v>
      </c>
      <c r="J100">
        <v>7</v>
      </c>
      <c r="K100">
        <v>4</v>
      </c>
      <c r="L100" t="s">
        <v>101</v>
      </c>
      <c r="M100">
        <v>11</v>
      </c>
      <c r="N100" t="s">
        <v>719</v>
      </c>
      <c r="O100" t="s">
        <v>4</v>
      </c>
      <c r="P100">
        <v>1</v>
      </c>
      <c r="Q100">
        <v>1</v>
      </c>
      <c r="R100">
        <v>0</v>
      </c>
      <c r="S100" t="s">
        <v>642</v>
      </c>
      <c r="T100" t="s">
        <v>689</v>
      </c>
      <c r="U100">
        <v>8</v>
      </c>
      <c r="V100">
        <v>1.0526315789473684</v>
      </c>
      <c r="W100">
        <v>6</v>
      </c>
      <c r="X100" t="s">
        <v>42</v>
      </c>
      <c r="Y100" t="s">
        <v>759</v>
      </c>
      <c r="Z100" t="s">
        <v>950</v>
      </c>
      <c r="AA100">
        <v>8</v>
      </c>
      <c r="AB100">
        <v>6</v>
      </c>
      <c r="AC100">
        <v>348.05</v>
      </c>
      <c r="AD100">
        <v>4903.5999999999985</v>
      </c>
      <c r="AE100">
        <v>1.7238902456543598E-2</v>
      </c>
      <c r="AF100">
        <v>1</v>
      </c>
      <c r="AG100">
        <v>1.7238902456543598E-2</v>
      </c>
      <c r="AH100">
        <v>1.2235908312260399E-3</v>
      </c>
      <c r="AI100">
        <v>7.0978464801370406E-2</v>
      </c>
      <c r="AJ100">
        <v>17740.070000000011</v>
      </c>
      <c r="AK100">
        <v>248360.98000000019</v>
      </c>
      <c r="AL100">
        <v>303.89221796231368</v>
      </c>
      <c r="AM100">
        <v>1538.4543534342131</v>
      </c>
      <c r="AN100">
        <v>219.77919334774475</v>
      </c>
      <c r="AO100">
        <v>3076.9087068684266</v>
      </c>
      <c r="AP100">
        <v>303.89221796231374</v>
      </c>
      <c r="AQ100">
        <v>5.6843418860808015E-14</v>
      </c>
      <c r="AR100">
        <v>405.18962394975165</v>
      </c>
      <c r="AS100">
        <v>0.88857373673191153</v>
      </c>
      <c r="AT100" t="s">
        <v>759</v>
      </c>
    </row>
    <row r="101" spans="1:46" hidden="1" x14ac:dyDescent="0.25">
      <c r="A101" t="s">
        <v>54</v>
      </c>
      <c r="B101" t="s">
        <v>950</v>
      </c>
      <c r="C101" s="63" t="s">
        <v>950</v>
      </c>
      <c r="D101" s="63" t="s">
        <v>671</v>
      </c>
      <c r="E101" t="s">
        <v>527</v>
      </c>
      <c r="F101">
        <v>0.75</v>
      </c>
      <c r="G101">
        <v>2</v>
      </c>
      <c r="H101">
        <v>2</v>
      </c>
      <c r="I101">
        <v>2</v>
      </c>
      <c r="J101">
        <v>7</v>
      </c>
      <c r="K101">
        <v>5</v>
      </c>
      <c r="L101" t="s">
        <v>105</v>
      </c>
      <c r="M101">
        <v>12</v>
      </c>
      <c r="N101" t="s">
        <v>721</v>
      </c>
      <c r="O101" t="s">
        <v>4</v>
      </c>
      <c r="P101">
        <v>1</v>
      </c>
      <c r="Q101">
        <v>1</v>
      </c>
      <c r="R101">
        <v>0</v>
      </c>
      <c r="S101" t="s">
        <v>642</v>
      </c>
      <c r="T101" t="s">
        <v>689</v>
      </c>
      <c r="U101">
        <v>8</v>
      </c>
      <c r="V101">
        <v>1.0526315789473684</v>
      </c>
      <c r="W101">
        <v>6</v>
      </c>
      <c r="X101" t="s">
        <v>45</v>
      </c>
      <c r="Y101" t="s">
        <v>762</v>
      </c>
      <c r="Z101" t="s">
        <v>950</v>
      </c>
      <c r="AA101">
        <v>8</v>
      </c>
      <c r="AB101">
        <v>6</v>
      </c>
      <c r="AC101">
        <v>357.1</v>
      </c>
      <c r="AD101">
        <v>4903.5999999999985</v>
      </c>
      <c r="AE101">
        <v>1.6802016241948999E-2</v>
      </c>
      <c r="AF101">
        <v>1</v>
      </c>
      <c r="AG101">
        <v>1.6802016241948999E-2</v>
      </c>
      <c r="AH101">
        <v>1.2235908312260399E-3</v>
      </c>
      <c r="AI101">
        <v>7.2824047638469697E-2</v>
      </c>
      <c r="AJ101">
        <v>17740.070000000011</v>
      </c>
      <c r="AK101">
        <v>248360.98000000019</v>
      </c>
      <c r="AL101">
        <v>303.89221796231368</v>
      </c>
      <c r="AM101">
        <v>1538.4543534342131</v>
      </c>
      <c r="AN101">
        <v>219.77919334774475</v>
      </c>
      <c r="AO101">
        <v>3076.9087068684266</v>
      </c>
      <c r="AP101">
        <v>303.89221796231374</v>
      </c>
      <c r="AQ101">
        <v>5.6843418860808015E-14</v>
      </c>
      <c r="AR101">
        <v>405.18962394975165</v>
      </c>
      <c r="AS101">
        <v>0.88857373673191153</v>
      </c>
      <c r="AT101" t="s">
        <v>762</v>
      </c>
    </row>
    <row r="102" spans="1:46" hidden="1" x14ac:dyDescent="0.25">
      <c r="A102" t="s">
        <v>54</v>
      </c>
      <c r="B102" t="s">
        <v>951</v>
      </c>
      <c r="C102" s="63" t="s">
        <v>951</v>
      </c>
      <c r="D102" s="63" t="s">
        <v>671</v>
      </c>
      <c r="E102" t="s">
        <v>527</v>
      </c>
      <c r="F102">
        <v>0.6</v>
      </c>
      <c r="G102">
        <v>1</v>
      </c>
      <c r="H102">
        <v>1</v>
      </c>
      <c r="I102">
        <v>2</v>
      </c>
      <c r="J102">
        <v>7</v>
      </c>
      <c r="K102">
        <v>1</v>
      </c>
      <c r="L102" t="s">
        <v>99</v>
      </c>
      <c r="M102">
        <v>1</v>
      </c>
      <c r="N102" t="s">
        <v>699</v>
      </c>
      <c r="O102" t="s">
        <v>4</v>
      </c>
      <c r="P102">
        <v>1</v>
      </c>
      <c r="Q102">
        <v>5</v>
      </c>
      <c r="R102">
        <v>0</v>
      </c>
      <c r="S102" t="s">
        <v>642</v>
      </c>
      <c r="T102" t="s">
        <v>689</v>
      </c>
      <c r="U102">
        <v>38</v>
      </c>
      <c r="V102">
        <v>5</v>
      </c>
      <c r="W102">
        <v>22.8</v>
      </c>
      <c r="X102" t="s">
        <v>33</v>
      </c>
      <c r="Y102" t="s">
        <v>729</v>
      </c>
      <c r="Z102" t="s">
        <v>951</v>
      </c>
      <c r="AA102">
        <v>38</v>
      </c>
      <c r="AB102">
        <v>22.8</v>
      </c>
      <c r="AC102">
        <v>368.25</v>
      </c>
      <c r="AD102">
        <v>4903.5999999999985</v>
      </c>
      <c r="AE102">
        <v>6.1914460285132401E-2</v>
      </c>
      <c r="AF102">
        <v>1</v>
      </c>
      <c r="AG102">
        <v>6.1914460285132401E-2</v>
      </c>
      <c r="AH102">
        <v>4.6496451586589497E-3</v>
      </c>
      <c r="AI102">
        <v>7.5097887266498103E-2</v>
      </c>
      <c r="AJ102">
        <v>17740.070000000011</v>
      </c>
      <c r="AK102">
        <v>248360.98000000019</v>
      </c>
      <c r="AL102">
        <v>1154.7904282567922</v>
      </c>
      <c r="AM102">
        <v>5105.3892617668707</v>
      </c>
      <c r="AN102">
        <v>725.00000571009127</v>
      </c>
      <c r="AO102">
        <v>10150.000079941277</v>
      </c>
      <c r="AP102">
        <v>1154.7904282567922</v>
      </c>
      <c r="AQ102">
        <v>0</v>
      </c>
      <c r="AR102">
        <v>1924.6507137613205</v>
      </c>
      <c r="AS102">
        <v>4.2207252494765797</v>
      </c>
      <c r="AT102" t="s">
        <v>729</v>
      </c>
    </row>
    <row r="103" spans="1:46" hidden="1" x14ac:dyDescent="0.25">
      <c r="A103" t="s">
        <v>54</v>
      </c>
      <c r="B103" t="s">
        <v>951</v>
      </c>
      <c r="C103" s="63" t="s">
        <v>951</v>
      </c>
      <c r="D103" s="63" t="s">
        <v>671</v>
      </c>
      <c r="E103" t="s">
        <v>527</v>
      </c>
      <c r="F103">
        <v>0.6</v>
      </c>
      <c r="G103">
        <v>1</v>
      </c>
      <c r="H103">
        <v>1</v>
      </c>
      <c r="I103">
        <v>2</v>
      </c>
      <c r="J103">
        <v>7</v>
      </c>
      <c r="K103">
        <v>2</v>
      </c>
      <c r="L103" t="s">
        <v>102</v>
      </c>
      <c r="M103">
        <v>2</v>
      </c>
      <c r="N103" t="s">
        <v>701</v>
      </c>
      <c r="O103" t="s">
        <v>4</v>
      </c>
      <c r="P103">
        <v>1</v>
      </c>
      <c r="Q103">
        <v>3</v>
      </c>
      <c r="R103">
        <v>0</v>
      </c>
      <c r="S103" t="s">
        <v>642</v>
      </c>
      <c r="T103" t="s">
        <v>689</v>
      </c>
      <c r="U103">
        <v>23</v>
      </c>
      <c r="V103">
        <v>3.0263157894736845</v>
      </c>
      <c r="W103">
        <v>13.799999999999999</v>
      </c>
      <c r="X103" t="s">
        <v>36</v>
      </c>
      <c r="Y103" t="s">
        <v>732</v>
      </c>
      <c r="Z103" t="s">
        <v>951</v>
      </c>
      <c r="AA103">
        <v>23</v>
      </c>
      <c r="AB103">
        <v>13.799999999999999</v>
      </c>
      <c r="AC103">
        <v>361.15000000000003</v>
      </c>
      <c r="AD103">
        <v>4903.5999999999985</v>
      </c>
      <c r="AE103">
        <v>3.8211269555586298E-2</v>
      </c>
      <c r="AF103">
        <v>1</v>
      </c>
      <c r="AG103">
        <v>3.8211269555586298E-2</v>
      </c>
      <c r="AH103">
        <v>2.81425891181989E-3</v>
      </c>
      <c r="AI103">
        <v>7.3649971449547297E-2</v>
      </c>
      <c r="AJ103">
        <v>17740.070000000011</v>
      </c>
      <c r="AK103">
        <v>248360.98000000019</v>
      </c>
      <c r="AL103">
        <v>698.95210131332135</v>
      </c>
      <c r="AM103">
        <v>5105.3892617668707</v>
      </c>
      <c r="AN103">
        <v>725.00000571009127</v>
      </c>
      <c r="AO103">
        <v>10150.000079941277</v>
      </c>
      <c r="AP103">
        <v>698.95210131332146</v>
      </c>
      <c r="AQ103">
        <v>1.1368683772161603E-13</v>
      </c>
      <c r="AR103">
        <v>1164.9201688555358</v>
      </c>
      <c r="AS103">
        <v>2.5546494931042454</v>
      </c>
      <c r="AT103" t="s">
        <v>732</v>
      </c>
    </row>
    <row r="104" spans="1:46" hidden="1" x14ac:dyDescent="0.25">
      <c r="A104" t="s">
        <v>54</v>
      </c>
      <c r="B104" t="s">
        <v>951</v>
      </c>
      <c r="C104" s="63" t="s">
        <v>951</v>
      </c>
      <c r="D104" s="63" t="s">
        <v>671</v>
      </c>
      <c r="E104" t="s">
        <v>527</v>
      </c>
      <c r="F104">
        <v>0.6</v>
      </c>
      <c r="G104">
        <v>1</v>
      </c>
      <c r="H104">
        <v>1</v>
      </c>
      <c r="I104">
        <v>2</v>
      </c>
      <c r="J104">
        <v>7</v>
      </c>
      <c r="K104">
        <v>3</v>
      </c>
      <c r="L104" t="s">
        <v>103</v>
      </c>
      <c r="M104">
        <v>3</v>
      </c>
      <c r="N104" t="s">
        <v>703</v>
      </c>
      <c r="O104" t="s">
        <v>4</v>
      </c>
      <c r="P104">
        <v>1</v>
      </c>
      <c r="Q104">
        <v>5</v>
      </c>
      <c r="R104">
        <v>0</v>
      </c>
      <c r="S104" t="s">
        <v>642</v>
      </c>
      <c r="T104" t="s">
        <v>689</v>
      </c>
      <c r="U104">
        <v>35</v>
      </c>
      <c r="V104">
        <v>4.6052631578947372</v>
      </c>
      <c r="W104">
        <v>21</v>
      </c>
      <c r="X104" t="s">
        <v>39</v>
      </c>
      <c r="Y104" t="s">
        <v>735</v>
      </c>
      <c r="Z104" t="s">
        <v>951</v>
      </c>
      <c r="AA104">
        <v>35</v>
      </c>
      <c r="AB104">
        <v>21</v>
      </c>
      <c r="AC104">
        <v>370.35</v>
      </c>
      <c r="AD104">
        <v>4903.5999999999985</v>
      </c>
      <c r="AE104">
        <v>5.67031186715269E-2</v>
      </c>
      <c r="AF104">
        <v>1</v>
      </c>
      <c r="AG104">
        <v>5.67031186715269E-2</v>
      </c>
      <c r="AH104">
        <v>4.2825679092911399E-3</v>
      </c>
      <c r="AI104">
        <v>7.5526144057427205E-2</v>
      </c>
      <c r="AJ104">
        <v>17740.070000000011</v>
      </c>
      <c r="AK104">
        <v>248360.98000000019</v>
      </c>
      <c r="AL104">
        <v>1063.6227628680981</v>
      </c>
      <c r="AM104">
        <v>5105.3892617668707</v>
      </c>
      <c r="AN104">
        <v>725.00000571009127</v>
      </c>
      <c r="AO104">
        <v>10150.000079941277</v>
      </c>
      <c r="AP104">
        <v>1063.6227628680981</v>
      </c>
      <c r="AQ104">
        <v>0</v>
      </c>
      <c r="AR104">
        <v>1772.7046047801637</v>
      </c>
      <c r="AS104">
        <v>3.8875100982021134</v>
      </c>
      <c r="AT104" t="s">
        <v>735</v>
      </c>
    </row>
    <row r="105" spans="1:46" hidden="1" x14ac:dyDescent="0.25">
      <c r="A105" t="s">
        <v>54</v>
      </c>
      <c r="B105" t="s">
        <v>951</v>
      </c>
      <c r="C105" s="63" t="s">
        <v>951</v>
      </c>
      <c r="D105" s="63" t="s">
        <v>671</v>
      </c>
      <c r="E105" t="s">
        <v>527</v>
      </c>
      <c r="F105">
        <v>0.6</v>
      </c>
      <c r="G105">
        <v>1</v>
      </c>
      <c r="H105">
        <v>1</v>
      </c>
      <c r="I105">
        <v>2</v>
      </c>
      <c r="J105">
        <v>7</v>
      </c>
      <c r="K105">
        <v>4</v>
      </c>
      <c r="L105" t="s">
        <v>101</v>
      </c>
      <c r="M105">
        <v>4</v>
      </c>
      <c r="N105" t="s">
        <v>705</v>
      </c>
      <c r="O105" t="s">
        <v>4</v>
      </c>
      <c r="P105">
        <v>1</v>
      </c>
      <c r="Q105">
        <v>3</v>
      </c>
      <c r="R105">
        <v>0</v>
      </c>
      <c r="S105" t="s">
        <v>642</v>
      </c>
      <c r="T105" t="s">
        <v>689</v>
      </c>
      <c r="U105">
        <v>22</v>
      </c>
      <c r="V105">
        <v>2.8947368421052633</v>
      </c>
      <c r="W105">
        <v>13.2</v>
      </c>
      <c r="X105" t="s">
        <v>42</v>
      </c>
      <c r="Y105" t="s">
        <v>738</v>
      </c>
      <c r="Z105" t="s">
        <v>951</v>
      </c>
      <c r="AA105">
        <v>22</v>
      </c>
      <c r="AB105">
        <v>13.2</v>
      </c>
      <c r="AC105">
        <v>356.05</v>
      </c>
      <c r="AD105">
        <v>4903.5999999999985</v>
      </c>
      <c r="AE105">
        <v>3.7073444740907201E-2</v>
      </c>
      <c r="AF105">
        <v>1</v>
      </c>
      <c r="AG105">
        <v>3.7073444740907201E-2</v>
      </c>
      <c r="AH105">
        <v>2.6918998286972798E-3</v>
      </c>
      <c r="AI105">
        <v>7.2609919243005194E-2</v>
      </c>
      <c r="AJ105">
        <v>17740.070000000011</v>
      </c>
      <c r="AK105">
        <v>248360.98000000019</v>
      </c>
      <c r="AL105">
        <v>668.56287951709021</v>
      </c>
      <c r="AM105">
        <v>5105.3892617668707</v>
      </c>
      <c r="AN105">
        <v>725.00000571009127</v>
      </c>
      <c r="AO105">
        <v>10150.000079941277</v>
      </c>
      <c r="AP105">
        <v>668.5628795170901</v>
      </c>
      <c r="AQ105">
        <v>-1.1368683772161603E-13</v>
      </c>
      <c r="AR105">
        <v>1114.271465861817</v>
      </c>
      <c r="AS105">
        <v>2.4435777760127566</v>
      </c>
      <c r="AT105" t="s">
        <v>738</v>
      </c>
    </row>
    <row r="106" spans="1:46" hidden="1" x14ac:dyDescent="0.25">
      <c r="A106" t="s">
        <v>54</v>
      </c>
      <c r="B106" t="s">
        <v>951</v>
      </c>
      <c r="C106" s="63" t="s">
        <v>951</v>
      </c>
      <c r="D106" s="63" t="s">
        <v>671</v>
      </c>
      <c r="E106" t="s">
        <v>527</v>
      </c>
      <c r="F106">
        <v>0.6</v>
      </c>
      <c r="G106">
        <v>1</v>
      </c>
      <c r="H106">
        <v>1</v>
      </c>
      <c r="I106">
        <v>2</v>
      </c>
      <c r="J106">
        <v>7</v>
      </c>
      <c r="K106">
        <v>5</v>
      </c>
      <c r="L106" t="s">
        <v>105</v>
      </c>
      <c r="M106">
        <v>5</v>
      </c>
      <c r="N106" t="s">
        <v>707</v>
      </c>
      <c r="O106" t="s">
        <v>4</v>
      </c>
      <c r="P106">
        <v>1</v>
      </c>
      <c r="Q106">
        <v>5</v>
      </c>
      <c r="R106">
        <v>0</v>
      </c>
      <c r="S106" t="s">
        <v>642</v>
      </c>
      <c r="T106" t="s">
        <v>689</v>
      </c>
      <c r="U106">
        <v>35</v>
      </c>
      <c r="V106">
        <v>4.6052631578947372</v>
      </c>
      <c r="W106">
        <v>21</v>
      </c>
      <c r="X106" t="s">
        <v>45</v>
      </c>
      <c r="Y106" t="s">
        <v>741</v>
      </c>
      <c r="Z106" t="s">
        <v>951</v>
      </c>
      <c r="AA106">
        <v>35</v>
      </c>
      <c r="AB106">
        <v>21</v>
      </c>
      <c r="AC106">
        <v>357.1</v>
      </c>
      <c r="AD106">
        <v>4903.5999999999985</v>
      </c>
      <c r="AE106">
        <v>5.8807056846821602E-2</v>
      </c>
      <c r="AF106">
        <v>1</v>
      </c>
      <c r="AG106">
        <v>5.8807056846821602E-2</v>
      </c>
      <c r="AH106">
        <v>4.2825679092911399E-3</v>
      </c>
      <c r="AI106">
        <v>7.2824047638469697E-2</v>
      </c>
      <c r="AJ106">
        <v>17740.070000000011</v>
      </c>
      <c r="AK106">
        <v>248360.98000000019</v>
      </c>
      <c r="AL106">
        <v>1063.6227628680979</v>
      </c>
      <c r="AM106">
        <v>5105.3892617668707</v>
      </c>
      <c r="AN106">
        <v>725.00000571009127</v>
      </c>
      <c r="AO106">
        <v>10150.000079941277</v>
      </c>
      <c r="AP106">
        <v>1063.6227628680981</v>
      </c>
      <c r="AQ106">
        <v>2.2737367544323206E-13</v>
      </c>
      <c r="AR106">
        <v>1772.7046047801637</v>
      </c>
      <c r="AS106">
        <v>3.8875100982021134</v>
      </c>
      <c r="AT106" t="s">
        <v>741</v>
      </c>
    </row>
    <row r="107" spans="1:46" hidden="1" x14ac:dyDescent="0.25">
      <c r="A107" t="s">
        <v>54</v>
      </c>
      <c r="B107" t="s">
        <v>951</v>
      </c>
      <c r="C107" s="63" t="s">
        <v>951</v>
      </c>
      <c r="D107" s="63" t="s">
        <v>671</v>
      </c>
      <c r="E107" t="s">
        <v>527</v>
      </c>
      <c r="F107">
        <v>0.6</v>
      </c>
      <c r="G107">
        <v>1</v>
      </c>
      <c r="H107">
        <v>1</v>
      </c>
      <c r="I107">
        <v>2</v>
      </c>
      <c r="J107">
        <v>7</v>
      </c>
      <c r="K107">
        <v>6</v>
      </c>
      <c r="L107" t="s">
        <v>113</v>
      </c>
      <c r="M107">
        <v>6</v>
      </c>
      <c r="N107" t="s">
        <v>709</v>
      </c>
      <c r="O107" t="s">
        <v>4</v>
      </c>
      <c r="P107">
        <v>1</v>
      </c>
      <c r="Q107">
        <v>1</v>
      </c>
      <c r="R107">
        <v>0</v>
      </c>
      <c r="S107" t="s">
        <v>642</v>
      </c>
      <c r="T107" t="s">
        <v>689</v>
      </c>
      <c r="U107">
        <v>7.5</v>
      </c>
      <c r="V107">
        <v>0.98684210526315796</v>
      </c>
      <c r="W107">
        <v>4.5</v>
      </c>
      <c r="X107" t="s">
        <v>48</v>
      </c>
      <c r="Y107" t="s">
        <v>744</v>
      </c>
      <c r="Z107" t="s">
        <v>951</v>
      </c>
      <c r="AA107">
        <v>7.5</v>
      </c>
      <c r="AB107">
        <v>4.5</v>
      </c>
      <c r="AC107">
        <v>319</v>
      </c>
      <c r="AD107">
        <v>4903.5999999999985</v>
      </c>
      <c r="AE107">
        <v>1.41065830721003E-2</v>
      </c>
      <c r="AF107">
        <v>1</v>
      </c>
      <c r="AG107">
        <v>1.41065830721003E-2</v>
      </c>
      <c r="AH107">
        <v>9.1769312341952896E-4</v>
      </c>
      <c r="AI107">
        <v>6.5054245860184406E-2</v>
      </c>
      <c r="AJ107">
        <v>17740.070000000011</v>
      </c>
      <c r="AK107">
        <v>248360.98000000019</v>
      </c>
      <c r="AL107">
        <v>227.91916347173532</v>
      </c>
      <c r="AM107">
        <v>5105.3892617668707</v>
      </c>
      <c r="AN107">
        <v>725.00000571009127</v>
      </c>
      <c r="AO107">
        <v>10150.000079941277</v>
      </c>
      <c r="AP107">
        <v>227.91916347173529</v>
      </c>
      <c r="AQ107">
        <v>-2.8421709430404007E-14</v>
      </c>
      <c r="AR107">
        <v>379.86527245289216</v>
      </c>
      <c r="AS107">
        <v>0.83303787818616704</v>
      </c>
      <c r="AT107" t="s">
        <v>744</v>
      </c>
    </row>
    <row r="108" spans="1:46" hidden="1" x14ac:dyDescent="0.25">
      <c r="A108" t="s">
        <v>54</v>
      </c>
      <c r="B108" t="s">
        <v>951</v>
      </c>
      <c r="C108" s="63" t="s">
        <v>951</v>
      </c>
      <c r="D108" s="63" t="s">
        <v>671</v>
      </c>
      <c r="E108" t="s">
        <v>527</v>
      </c>
      <c r="F108">
        <v>0.6</v>
      </c>
      <c r="G108">
        <v>1</v>
      </c>
      <c r="H108">
        <v>1</v>
      </c>
      <c r="I108">
        <v>2</v>
      </c>
      <c r="J108">
        <v>7</v>
      </c>
      <c r="K108">
        <v>7</v>
      </c>
      <c r="L108" t="s">
        <v>114</v>
      </c>
      <c r="M108">
        <v>7</v>
      </c>
      <c r="N108" t="s">
        <v>711</v>
      </c>
      <c r="O108" t="s">
        <v>4</v>
      </c>
      <c r="P108">
        <v>1</v>
      </c>
      <c r="Q108">
        <v>1</v>
      </c>
      <c r="R108">
        <v>0</v>
      </c>
      <c r="S108" t="s">
        <v>642</v>
      </c>
      <c r="T108" t="s">
        <v>689</v>
      </c>
      <c r="U108">
        <v>7.5</v>
      </c>
      <c r="V108">
        <v>0.98684210526315796</v>
      </c>
      <c r="W108">
        <v>4.5</v>
      </c>
      <c r="X108" t="s">
        <v>51</v>
      </c>
      <c r="Y108" t="s">
        <v>747</v>
      </c>
      <c r="Z108" t="s">
        <v>951</v>
      </c>
      <c r="AA108">
        <v>7.5</v>
      </c>
      <c r="AB108">
        <v>4.5</v>
      </c>
      <c r="AC108">
        <v>326.5</v>
      </c>
      <c r="AD108">
        <v>4903.5999999999985</v>
      </c>
      <c r="AE108">
        <v>1.3782542113323099E-2</v>
      </c>
      <c r="AF108">
        <v>1</v>
      </c>
      <c r="AG108">
        <v>1.3782542113323099E-2</v>
      </c>
      <c r="AH108">
        <v>9.1769312341952896E-4</v>
      </c>
      <c r="AI108">
        <v>6.6583734399216901E-2</v>
      </c>
      <c r="AJ108">
        <v>17740.070000000011</v>
      </c>
      <c r="AK108">
        <v>248360.98000000019</v>
      </c>
      <c r="AL108">
        <v>227.91916347173523</v>
      </c>
      <c r="AM108">
        <v>5105.3892617668707</v>
      </c>
      <c r="AN108">
        <v>725.00000571009127</v>
      </c>
      <c r="AO108">
        <v>10150.000079941277</v>
      </c>
      <c r="AP108">
        <v>227.91916347173529</v>
      </c>
      <c r="AQ108">
        <v>5.6843418860808015E-14</v>
      </c>
      <c r="AR108">
        <v>379.86527245289216</v>
      </c>
      <c r="AS108">
        <v>0.83303787818616704</v>
      </c>
      <c r="AT108" t="s">
        <v>747</v>
      </c>
    </row>
    <row r="109" spans="1:46" hidden="1" x14ac:dyDescent="0.25">
      <c r="A109" t="s">
        <v>54</v>
      </c>
      <c r="B109" t="s">
        <v>951</v>
      </c>
      <c r="C109" s="63" t="s">
        <v>951</v>
      </c>
      <c r="D109" s="63" t="s">
        <v>671</v>
      </c>
      <c r="E109" t="s">
        <v>527</v>
      </c>
      <c r="F109">
        <v>0.6</v>
      </c>
      <c r="G109">
        <v>2</v>
      </c>
      <c r="H109">
        <v>2</v>
      </c>
      <c r="I109">
        <v>2</v>
      </c>
      <c r="J109">
        <v>7</v>
      </c>
      <c r="K109">
        <v>1</v>
      </c>
      <c r="L109" t="s">
        <v>99</v>
      </c>
      <c r="M109">
        <v>8</v>
      </c>
      <c r="N109" t="s">
        <v>713</v>
      </c>
      <c r="O109" t="s">
        <v>4</v>
      </c>
      <c r="P109">
        <v>1</v>
      </c>
      <c r="Q109">
        <v>5</v>
      </c>
      <c r="R109">
        <v>0</v>
      </c>
      <c r="S109" t="s">
        <v>642</v>
      </c>
      <c r="T109" t="s">
        <v>689</v>
      </c>
      <c r="U109">
        <v>37</v>
      </c>
      <c r="V109">
        <v>4.8684210526315788</v>
      </c>
      <c r="W109">
        <v>22.2</v>
      </c>
      <c r="X109" t="s">
        <v>33</v>
      </c>
      <c r="Y109" t="s">
        <v>750</v>
      </c>
      <c r="Z109" t="s">
        <v>951</v>
      </c>
      <c r="AA109">
        <v>37</v>
      </c>
      <c r="AB109">
        <v>22.2</v>
      </c>
      <c r="AC109">
        <v>367.65</v>
      </c>
      <c r="AD109">
        <v>4903.5999999999985</v>
      </c>
      <c r="AE109">
        <v>6.0383516931864598E-2</v>
      </c>
      <c r="AF109">
        <v>1</v>
      </c>
      <c r="AG109">
        <v>6.0383516931864598E-2</v>
      </c>
      <c r="AH109">
        <v>4.5272860755363404E-3</v>
      </c>
      <c r="AI109">
        <v>7.4975528183375495E-2</v>
      </c>
      <c r="AJ109">
        <v>17740.070000000011</v>
      </c>
      <c r="AK109">
        <v>248360.98000000019</v>
      </c>
      <c r="AL109">
        <v>1124.4012064605606</v>
      </c>
      <c r="AM109">
        <v>5044.6108181744075</v>
      </c>
      <c r="AN109">
        <v>725.00000571009127</v>
      </c>
      <c r="AO109">
        <v>10150.000079941277</v>
      </c>
      <c r="AP109">
        <v>1124.4012064605608</v>
      </c>
      <c r="AQ109">
        <v>2.2737367544323206E-13</v>
      </c>
      <c r="AR109">
        <v>1874.0020107676014</v>
      </c>
      <c r="AS109">
        <v>4.1096535323850905</v>
      </c>
      <c r="AT109" t="s">
        <v>750</v>
      </c>
    </row>
    <row r="110" spans="1:46" hidden="1" x14ac:dyDescent="0.25">
      <c r="A110" t="s">
        <v>54</v>
      </c>
      <c r="B110" t="s">
        <v>951</v>
      </c>
      <c r="C110" s="63" t="s">
        <v>951</v>
      </c>
      <c r="D110" s="63" t="s">
        <v>671</v>
      </c>
      <c r="E110" t="s">
        <v>527</v>
      </c>
      <c r="F110">
        <v>0.6</v>
      </c>
      <c r="G110">
        <v>2</v>
      </c>
      <c r="H110">
        <v>2</v>
      </c>
      <c r="I110">
        <v>2</v>
      </c>
      <c r="J110">
        <v>7</v>
      </c>
      <c r="K110">
        <v>2</v>
      </c>
      <c r="L110" t="s">
        <v>102</v>
      </c>
      <c r="M110">
        <v>9</v>
      </c>
      <c r="N110" t="s">
        <v>715</v>
      </c>
      <c r="O110" t="s">
        <v>4</v>
      </c>
      <c r="P110">
        <v>1</v>
      </c>
      <c r="Q110">
        <v>3</v>
      </c>
      <c r="R110">
        <v>0</v>
      </c>
      <c r="S110" t="s">
        <v>642</v>
      </c>
      <c r="T110" t="s">
        <v>689</v>
      </c>
      <c r="U110">
        <v>22</v>
      </c>
      <c r="V110">
        <v>2.8947368421052633</v>
      </c>
      <c r="W110">
        <v>13.2</v>
      </c>
      <c r="X110" t="s">
        <v>36</v>
      </c>
      <c r="Y110" t="s">
        <v>753</v>
      </c>
      <c r="Z110" t="s">
        <v>951</v>
      </c>
      <c r="AA110">
        <v>22</v>
      </c>
      <c r="AB110">
        <v>13.2</v>
      </c>
      <c r="AC110">
        <v>356.05</v>
      </c>
      <c r="AD110">
        <v>4903.5999999999985</v>
      </c>
      <c r="AE110">
        <v>3.7073444740907201E-2</v>
      </c>
      <c r="AF110">
        <v>1</v>
      </c>
      <c r="AG110">
        <v>3.7073444740907201E-2</v>
      </c>
      <c r="AH110">
        <v>2.6918998286972798E-3</v>
      </c>
      <c r="AI110">
        <v>7.2609919243005194E-2</v>
      </c>
      <c r="AJ110">
        <v>17740.070000000011</v>
      </c>
      <c r="AK110">
        <v>248360.98000000019</v>
      </c>
      <c r="AL110">
        <v>668.56287951709021</v>
      </c>
      <c r="AM110">
        <v>5044.6108181744075</v>
      </c>
      <c r="AN110">
        <v>725.00000571009127</v>
      </c>
      <c r="AO110">
        <v>10150.000079941277</v>
      </c>
      <c r="AP110">
        <v>668.5628795170901</v>
      </c>
      <c r="AQ110">
        <v>-1.1368683772161603E-13</v>
      </c>
      <c r="AR110">
        <v>1114.271465861817</v>
      </c>
      <c r="AS110">
        <v>2.4435777760127566</v>
      </c>
      <c r="AT110" t="s">
        <v>753</v>
      </c>
    </row>
    <row r="111" spans="1:46" hidden="1" x14ac:dyDescent="0.25">
      <c r="A111" t="s">
        <v>54</v>
      </c>
      <c r="B111" t="s">
        <v>951</v>
      </c>
      <c r="C111" s="63" t="s">
        <v>951</v>
      </c>
      <c r="D111" s="63" t="s">
        <v>671</v>
      </c>
      <c r="E111" t="s">
        <v>527</v>
      </c>
      <c r="F111">
        <v>0.6</v>
      </c>
      <c r="G111">
        <v>2</v>
      </c>
      <c r="H111">
        <v>2</v>
      </c>
      <c r="I111">
        <v>2</v>
      </c>
      <c r="J111">
        <v>7</v>
      </c>
      <c r="K111">
        <v>3</v>
      </c>
      <c r="L111" t="s">
        <v>103</v>
      </c>
      <c r="M111">
        <v>10</v>
      </c>
      <c r="N111" t="s">
        <v>717</v>
      </c>
      <c r="O111" t="s">
        <v>4</v>
      </c>
      <c r="P111">
        <v>1</v>
      </c>
      <c r="Q111">
        <v>5</v>
      </c>
      <c r="R111">
        <v>0</v>
      </c>
      <c r="S111" t="s">
        <v>642</v>
      </c>
      <c r="T111" t="s">
        <v>689</v>
      </c>
      <c r="U111">
        <v>35</v>
      </c>
      <c r="V111">
        <v>4.6052631578947372</v>
      </c>
      <c r="W111">
        <v>21</v>
      </c>
      <c r="X111" t="s">
        <v>39</v>
      </c>
      <c r="Y111" t="s">
        <v>756</v>
      </c>
      <c r="Z111" t="s">
        <v>951</v>
      </c>
      <c r="AA111">
        <v>35</v>
      </c>
      <c r="AB111">
        <v>21</v>
      </c>
      <c r="AC111">
        <v>362.35</v>
      </c>
      <c r="AD111">
        <v>4903.5999999999985</v>
      </c>
      <c r="AE111">
        <v>5.7955015868635301E-2</v>
      </c>
      <c r="AF111">
        <v>1</v>
      </c>
      <c r="AG111">
        <v>5.7955015868635301E-2</v>
      </c>
      <c r="AH111">
        <v>4.2825679092911399E-3</v>
      </c>
      <c r="AI111">
        <v>7.38946896157925E-2</v>
      </c>
      <c r="AJ111">
        <v>17740.070000000011</v>
      </c>
      <c r="AK111">
        <v>248360.98000000019</v>
      </c>
      <c r="AL111">
        <v>1063.6227628680979</v>
      </c>
      <c r="AM111">
        <v>5044.6108181744075</v>
      </c>
      <c r="AN111">
        <v>725.00000571009127</v>
      </c>
      <c r="AO111">
        <v>10150.000079941277</v>
      </c>
      <c r="AP111">
        <v>1063.6227628680981</v>
      </c>
      <c r="AQ111">
        <v>2.2737367544323206E-13</v>
      </c>
      <c r="AR111">
        <v>1772.7046047801637</v>
      </c>
      <c r="AS111">
        <v>3.8875100982021134</v>
      </c>
      <c r="AT111" t="s">
        <v>756</v>
      </c>
    </row>
    <row r="112" spans="1:46" hidden="1" x14ac:dyDescent="0.25">
      <c r="A112" t="s">
        <v>54</v>
      </c>
      <c r="B112" t="s">
        <v>951</v>
      </c>
      <c r="C112" s="63" t="s">
        <v>951</v>
      </c>
      <c r="D112" s="63" t="s">
        <v>671</v>
      </c>
      <c r="E112" t="s">
        <v>527</v>
      </c>
      <c r="F112">
        <v>0.6</v>
      </c>
      <c r="G112">
        <v>2</v>
      </c>
      <c r="H112">
        <v>2</v>
      </c>
      <c r="I112">
        <v>2</v>
      </c>
      <c r="J112">
        <v>7</v>
      </c>
      <c r="K112">
        <v>4</v>
      </c>
      <c r="L112" t="s">
        <v>101</v>
      </c>
      <c r="M112">
        <v>11</v>
      </c>
      <c r="N112" t="s">
        <v>719</v>
      </c>
      <c r="O112" t="s">
        <v>4</v>
      </c>
      <c r="P112">
        <v>1</v>
      </c>
      <c r="Q112">
        <v>3</v>
      </c>
      <c r="R112">
        <v>0</v>
      </c>
      <c r="S112" t="s">
        <v>642</v>
      </c>
      <c r="T112" t="s">
        <v>689</v>
      </c>
      <c r="U112">
        <v>22</v>
      </c>
      <c r="V112">
        <v>2.8947368421052633</v>
      </c>
      <c r="W112">
        <v>13.2</v>
      </c>
      <c r="X112" t="s">
        <v>42</v>
      </c>
      <c r="Y112" t="s">
        <v>759</v>
      </c>
      <c r="Z112" t="s">
        <v>951</v>
      </c>
      <c r="AA112">
        <v>22</v>
      </c>
      <c r="AB112">
        <v>13.2</v>
      </c>
      <c r="AC112">
        <v>348.05</v>
      </c>
      <c r="AD112">
        <v>4903.5999999999985</v>
      </c>
      <c r="AE112">
        <v>3.7925585404395903E-2</v>
      </c>
      <c r="AF112">
        <v>1</v>
      </c>
      <c r="AG112">
        <v>3.7925585404395903E-2</v>
      </c>
      <c r="AH112">
        <v>2.6918998286972798E-3</v>
      </c>
      <c r="AI112">
        <v>7.0978464801370406E-2</v>
      </c>
      <c r="AJ112">
        <v>17740.070000000011</v>
      </c>
      <c r="AK112">
        <v>248360.98000000019</v>
      </c>
      <c r="AL112">
        <v>668.5628795170901</v>
      </c>
      <c r="AM112">
        <v>5044.6108181744075</v>
      </c>
      <c r="AN112">
        <v>725.00000571009127</v>
      </c>
      <c r="AO112">
        <v>10150.000079941277</v>
      </c>
      <c r="AP112">
        <v>668.5628795170901</v>
      </c>
      <c r="AQ112">
        <v>0</v>
      </c>
      <c r="AR112">
        <v>1114.271465861817</v>
      </c>
      <c r="AS112">
        <v>2.4435777760127566</v>
      </c>
      <c r="AT112" t="s">
        <v>759</v>
      </c>
    </row>
    <row r="113" spans="1:46" hidden="1" x14ac:dyDescent="0.25">
      <c r="A113" t="s">
        <v>54</v>
      </c>
      <c r="B113" t="s">
        <v>951</v>
      </c>
      <c r="C113" s="63" t="s">
        <v>951</v>
      </c>
      <c r="D113" s="63" t="s">
        <v>671</v>
      </c>
      <c r="E113" t="s">
        <v>527</v>
      </c>
      <c r="F113">
        <v>0.6</v>
      </c>
      <c r="G113">
        <v>2</v>
      </c>
      <c r="H113">
        <v>2</v>
      </c>
      <c r="I113">
        <v>2</v>
      </c>
      <c r="J113">
        <v>7</v>
      </c>
      <c r="K113">
        <v>5</v>
      </c>
      <c r="L113" t="s">
        <v>105</v>
      </c>
      <c r="M113">
        <v>12</v>
      </c>
      <c r="N113" t="s">
        <v>721</v>
      </c>
      <c r="O113" t="s">
        <v>4</v>
      </c>
      <c r="P113">
        <v>1</v>
      </c>
      <c r="Q113">
        <v>5</v>
      </c>
      <c r="R113">
        <v>0</v>
      </c>
      <c r="S113" t="s">
        <v>642</v>
      </c>
      <c r="T113" t="s">
        <v>689</v>
      </c>
      <c r="U113">
        <v>35</v>
      </c>
      <c r="V113">
        <v>4.6052631578947372</v>
      </c>
      <c r="W113">
        <v>21</v>
      </c>
      <c r="X113" t="s">
        <v>45</v>
      </c>
      <c r="Y113" t="s">
        <v>762</v>
      </c>
      <c r="Z113" t="s">
        <v>951</v>
      </c>
      <c r="AA113">
        <v>35</v>
      </c>
      <c r="AB113">
        <v>21</v>
      </c>
      <c r="AC113">
        <v>357.1</v>
      </c>
      <c r="AD113">
        <v>4903.5999999999985</v>
      </c>
      <c r="AE113">
        <v>5.8807056846821602E-2</v>
      </c>
      <c r="AF113">
        <v>1</v>
      </c>
      <c r="AG113">
        <v>5.8807056846821602E-2</v>
      </c>
      <c r="AH113">
        <v>4.2825679092911399E-3</v>
      </c>
      <c r="AI113">
        <v>7.2824047638469697E-2</v>
      </c>
      <c r="AJ113">
        <v>17740.070000000011</v>
      </c>
      <c r="AK113">
        <v>248360.98000000019</v>
      </c>
      <c r="AL113">
        <v>1063.6227628680979</v>
      </c>
      <c r="AM113">
        <v>5044.6108181744075</v>
      </c>
      <c r="AN113">
        <v>725.00000571009127</v>
      </c>
      <c r="AO113">
        <v>10150.000079941277</v>
      </c>
      <c r="AP113">
        <v>1063.6227628680981</v>
      </c>
      <c r="AQ113">
        <v>2.2737367544323206E-13</v>
      </c>
      <c r="AR113">
        <v>1772.7046047801637</v>
      </c>
      <c r="AS113">
        <v>3.8875100982021134</v>
      </c>
      <c r="AT113" t="s">
        <v>762</v>
      </c>
    </row>
    <row r="114" spans="1:46" hidden="1" x14ac:dyDescent="0.25">
      <c r="A114" t="s">
        <v>54</v>
      </c>
      <c r="B114" t="s">
        <v>951</v>
      </c>
      <c r="C114" s="63" t="s">
        <v>951</v>
      </c>
      <c r="D114" s="63" t="s">
        <v>671</v>
      </c>
      <c r="E114" t="s">
        <v>527</v>
      </c>
      <c r="F114">
        <v>0.6</v>
      </c>
      <c r="G114">
        <v>2</v>
      </c>
      <c r="H114">
        <v>2</v>
      </c>
      <c r="I114">
        <v>2</v>
      </c>
      <c r="J114">
        <v>7</v>
      </c>
      <c r="K114">
        <v>6</v>
      </c>
      <c r="L114" t="s">
        <v>113</v>
      </c>
      <c r="M114">
        <v>13</v>
      </c>
      <c r="N114" t="s">
        <v>723</v>
      </c>
      <c r="O114" t="s">
        <v>4</v>
      </c>
      <c r="P114">
        <v>1</v>
      </c>
      <c r="Q114">
        <v>1</v>
      </c>
      <c r="R114">
        <v>0</v>
      </c>
      <c r="S114" t="s">
        <v>642</v>
      </c>
      <c r="T114" t="s">
        <v>689</v>
      </c>
      <c r="U114">
        <v>7.5</v>
      </c>
      <c r="V114">
        <v>0.98684210526315796</v>
      </c>
      <c r="W114">
        <v>4.5</v>
      </c>
      <c r="X114" t="s">
        <v>48</v>
      </c>
      <c r="Y114" t="s">
        <v>765</v>
      </c>
      <c r="Z114" t="s">
        <v>951</v>
      </c>
      <c r="AA114">
        <v>7.5</v>
      </c>
      <c r="AB114">
        <v>4.5</v>
      </c>
      <c r="AC114">
        <v>327.5</v>
      </c>
      <c r="AD114">
        <v>4903.5999999999985</v>
      </c>
      <c r="AE114">
        <v>1.3740458015267199E-2</v>
      </c>
      <c r="AF114">
        <v>1</v>
      </c>
      <c r="AG114">
        <v>1.3740458015267199E-2</v>
      </c>
      <c r="AH114">
        <v>9.1769312341952896E-4</v>
      </c>
      <c r="AI114">
        <v>6.6787666204421295E-2</v>
      </c>
      <c r="AJ114">
        <v>17740.070000000011</v>
      </c>
      <c r="AK114">
        <v>248360.98000000019</v>
      </c>
      <c r="AL114">
        <v>227.91916347173532</v>
      </c>
      <c r="AM114">
        <v>5044.6108181744075</v>
      </c>
      <c r="AN114">
        <v>725.00000571009127</v>
      </c>
      <c r="AO114">
        <v>10150.000079941277</v>
      </c>
      <c r="AP114">
        <v>227.91916347173529</v>
      </c>
      <c r="AQ114">
        <v>-2.8421709430404007E-14</v>
      </c>
      <c r="AR114">
        <v>379.86527245289216</v>
      </c>
      <c r="AS114">
        <v>0.83303787818616704</v>
      </c>
      <c r="AT114" t="s">
        <v>765</v>
      </c>
    </row>
    <row r="115" spans="1:46" hidden="1" x14ac:dyDescent="0.25">
      <c r="A115" t="s">
        <v>54</v>
      </c>
      <c r="B115" t="s">
        <v>951</v>
      </c>
      <c r="C115" s="63" t="s">
        <v>951</v>
      </c>
      <c r="D115" s="63" t="s">
        <v>671</v>
      </c>
      <c r="E115" t="s">
        <v>527</v>
      </c>
      <c r="F115">
        <v>0.6</v>
      </c>
      <c r="G115">
        <v>2</v>
      </c>
      <c r="H115">
        <v>2</v>
      </c>
      <c r="I115">
        <v>2</v>
      </c>
      <c r="J115">
        <v>7</v>
      </c>
      <c r="K115">
        <v>7</v>
      </c>
      <c r="L115" t="s">
        <v>114</v>
      </c>
      <c r="M115">
        <v>14</v>
      </c>
      <c r="N115" t="s">
        <v>725</v>
      </c>
      <c r="O115" t="s">
        <v>4</v>
      </c>
      <c r="P115">
        <v>1</v>
      </c>
      <c r="Q115">
        <v>1</v>
      </c>
      <c r="R115">
        <v>0</v>
      </c>
      <c r="S115" t="s">
        <v>642</v>
      </c>
      <c r="T115" t="s">
        <v>689</v>
      </c>
      <c r="U115">
        <v>7.5</v>
      </c>
      <c r="V115">
        <v>0.98684210526315796</v>
      </c>
      <c r="W115">
        <v>4.5</v>
      </c>
      <c r="X115" t="s">
        <v>51</v>
      </c>
      <c r="Y115" t="s">
        <v>768</v>
      </c>
      <c r="Z115" t="s">
        <v>951</v>
      </c>
      <c r="AA115">
        <v>7.5</v>
      </c>
      <c r="AB115">
        <v>4.5</v>
      </c>
      <c r="AC115">
        <v>326.5</v>
      </c>
      <c r="AD115">
        <v>4903.5999999999985</v>
      </c>
      <c r="AE115">
        <v>1.3782542113323099E-2</v>
      </c>
      <c r="AF115">
        <v>1</v>
      </c>
      <c r="AG115">
        <v>1.3782542113323099E-2</v>
      </c>
      <c r="AH115">
        <v>9.1769312341952896E-4</v>
      </c>
      <c r="AI115">
        <v>6.6583734399216901E-2</v>
      </c>
      <c r="AJ115">
        <v>17740.070000000011</v>
      </c>
      <c r="AK115">
        <v>248360.98000000019</v>
      </c>
      <c r="AL115">
        <v>227.91916347173523</v>
      </c>
      <c r="AM115">
        <v>5044.6108181744075</v>
      </c>
      <c r="AN115">
        <v>725.00000571009127</v>
      </c>
      <c r="AO115">
        <v>10150.000079941277</v>
      </c>
      <c r="AP115">
        <v>227.91916347173529</v>
      </c>
      <c r="AQ115">
        <v>5.6843418860808015E-14</v>
      </c>
      <c r="AR115">
        <v>379.86527245289216</v>
      </c>
      <c r="AS115">
        <v>0.83303787818616704</v>
      </c>
      <c r="AT115" t="s">
        <v>768</v>
      </c>
    </row>
    <row r="116" spans="1:46" x14ac:dyDescent="0.25">
      <c r="A116" t="s">
        <v>54</v>
      </c>
      <c r="B116" t="s">
        <v>949</v>
      </c>
      <c r="C116" s="63" t="s">
        <v>949</v>
      </c>
      <c r="D116" s="63" t="s">
        <v>8</v>
      </c>
      <c r="E116" t="s">
        <v>8</v>
      </c>
      <c r="F116">
        <v>1</v>
      </c>
      <c r="G116">
        <v>1</v>
      </c>
      <c r="H116">
        <v>1</v>
      </c>
      <c r="I116">
        <v>2</v>
      </c>
      <c r="J116">
        <v>7</v>
      </c>
      <c r="K116">
        <v>1</v>
      </c>
      <c r="L116" t="s">
        <v>99</v>
      </c>
      <c r="M116">
        <v>1</v>
      </c>
      <c r="N116" t="s">
        <v>699</v>
      </c>
      <c r="O116" t="s">
        <v>4</v>
      </c>
      <c r="P116">
        <v>1</v>
      </c>
      <c r="Q116">
        <v>5</v>
      </c>
      <c r="R116">
        <v>0</v>
      </c>
      <c r="S116" t="s">
        <v>642</v>
      </c>
      <c r="T116" t="s">
        <v>689</v>
      </c>
      <c r="U116">
        <v>41.5</v>
      </c>
      <c r="V116">
        <v>5.4605263157894743</v>
      </c>
      <c r="W116">
        <v>41.5</v>
      </c>
      <c r="X116" t="s">
        <v>33</v>
      </c>
      <c r="Y116" t="s">
        <v>729</v>
      </c>
      <c r="Z116" t="s">
        <v>949</v>
      </c>
      <c r="AA116">
        <v>75.5</v>
      </c>
      <c r="AB116">
        <v>75.5</v>
      </c>
      <c r="AC116">
        <v>75.5</v>
      </c>
      <c r="AD116">
        <v>926</v>
      </c>
      <c r="AE116">
        <v>1</v>
      </c>
      <c r="AF116">
        <v>0.54966887417218602</v>
      </c>
      <c r="AG116">
        <v>0.54966887417218602</v>
      </c>
      <c r="AH116">
        <v>4.4816414686825103E-2</v>
      </c>
      <c r="AI116">
        <v>8.1533477321814193E-2</v>
      </c>
      <c r="AJ116">
        <v>4461.9299999999994</v>
      </c>
      <c r="AK116">
        <v>62467.02</v>
      </c>
      <c r="AL116">
        <v>5093.1533585313173</v>
      </c>
      <c r="AM116">
        <v>31638.263909287256</v>
      </c>
      <c r="AN116">
        <v>4461.9299999999994</v>
      </c>
      <c r="AO116">
        <v>62467.02</v>
      </c>
      <c r="AP116">
        <v>2799.5478725701942</v>
      </c>
      <c r="AQ116">
        <v>-4.5474735088646412E-13</v>
      </c>
      <c r="AR116">
        <v>2799.5478725701942</v>
      </c>
      <c r="AS116">
        <v>6.1393593696714781</v>
      </c>
      <c r="AT116" t="s">
        <v>729</v>
      </c>
    </row>
    <row r="117" spans="1:46" x14ac:dyDescent="0.25">
      <c r="A117" t="s">
        <v>54</v>
      </c>
      <c r="B117" t="s">
        <v>949</v>
      </c>
      <c r="C117" s="63" t="s">
        <v>949</v>
      </c>
      <c r="D117" s="63" t="s">
        <v>8</v>
      </c>
      <c r="E117" t="s">
        <v>8</v>
      </c>
      <c r="F117">
        <v>1</v>
      </c>
      <c r="G117">
        <v>1</v>
      </c>
      <c r="H117">
        <v>1</v>
      </c>
      <c r="I117">
        <v>2</v>
      </c>
      <c r="J117">
        <v>7</v>
      </c>
      <c r="K117">
        <v>1</v>
      </c>
      <c r="L117" t="s">
        <v>99</v>
      </c>
      <c r="M117">
        <v>1</v>
      </c>
      <c r="N117" t="s">
        <v>699</v>
      </c>
      <c r="O117" t="s">
        <v>5</v>
      </c>
      <c r="P117">
        <v>2</v>
      </c>
      <c r="Q117">
        <v>3</v>
      </c>
      <c r="R117">
        <v>0</v>
      </c>
      <c r="S117" t="s">
        <v>642</v>
      </c>
      <c r="T117" t="s">
        <v>689</v>
      </c>
      <c r="U117">
        <v>25.5</v>
      </c>
      <c r="V117">
        <v>3.3552631578947372</v>
      </c>
      <c r="W117">
        <v>25.5</v>
      </c>
      <c r="X117" t="s">
        <v>34</v>
      </c>
      <c r="Y117" t="s">
        <v>730</v>
      </c>
      <c r="Z117" t="s">
        <v>949</v>
      </c>
      <c r="AA117">
        <v>75.5</v>
      </c>
      <c r="AB117">
        <v>75.5</v>
      </c>
      <c r="AC117">
        <v>75.5</v>
      </c>
      <c r="AD117">
        <v>926</v>
      </c>
      <c r="AE117">
        <v>1</v>
      </c>
      <c r="AF117">
        <v>0.33774834437086099</v>
      </c>
      <c r="AG117">
        <v>0.33774834437086099</v>
      </c>
      <c r="AH117">
        <v>2.75377969762419E-2</v>
      </c>
      <c r="AI117">
        <v>8.1533477321814193E-2</v>
      </c>
      <c r="AJ117">
        <v>4461.9299999999994</v>
      </c>
      <c r="AK117">
        <v>62467.02</v>
      </c>
      <c r="AL117">
        <v>5093.1533585313173</v>
      </c>
      <c r="AM117">
        <v>31638.263909287256</v>
      </c>
      <c r="AN117">
        <v>4461.9299999999994</v>
      </c>
      <c r="AO117">
        <v>62467.02</v>
      </c>
      <c r="AP117">
        <v>1720.2041144708421</v>
      </c>
      <c r="AQ117">
        <v>-2.2737367544323206E-13</v>
      </c>
      <c r="AR117">
        <v>1720.2041144708421</v>
      </c>
      <c r="AS117">
        <v>3.7723774440150049</v>
      </c>
      <c r="AT117" t="s">
        <v>730</v>
      </c>
    </row>
    <row r="118" spans="1:46" x14ac:dyDescent="0.25">
      <c r="A118" t="s">
        <v>54</v>
      </c>
      <c r="B118" t="s">
        <v>949</v>
      </c>
      <c r="C118" s="63" t="s">
        <v>949</v>
      </c>
      <c r="D118" s="63" t="s">
        <v>8</v>
      </c>
      <c r="E118" t="s">
        <v>8</v>
      </c>
      <c r="F118">
        <v>1</v>
      </c>
      <c r="G118">
        <v>1</v>
      </c>
      <c r="H118">
        <v>1</v>
      </c>
      <c r="I118">
        <v>2</v>
      </c>
      <c r="J118">
        <v>7</v>
      </c>
      <c r="K118">
        <v>1</v>
      </c>
      <c r="L118" t="s">
        <v>99</v>
      </c>
      <c r="M118">
        <v>1</v>
      </c>
      <c r="N118" t="s">
        <v>699</v>
      </c>
      <c r="O118" t="s">
        <v>31</v>
      </c>
      <c r="P118">
        <v>3</v>
      </c>
      <c r="Q118">
        <v>1</v>
      </c>
      <c r="R118">
        <v>0</v>
      </c>
      <c r="S118" t="s">
        <v>642</v>
      </c>
      <c r="T118" t="s">
        <v>689</v>
      </c>
      <c r="U118">
        <v>8.5</v>
      </c>
      <c r="V118">
        <v>1.118421052631579</v>
      </c>
      <c r="W118">
        <v>8.5</v>
      </c>
      <c r="X118" t="s">
        <v>35</v>
      </c>
      <c r="Y118" t="s">
        <v>731</v>
      </c>
      <c r="Z118" t="s">
        <v>949</v>
      </c>
      <c r="AA118">
        <v>75.5</v>
      </c>
      <c r="AB118">
        <v>75.5</v>
      </c>
      <c r="AC118">
        <v>75.5</v>
      </c>
      <c r="AD118">
        <v>926</v>
      </c>
      <c r="AE118">
        <v>1</v>
      </c>
      <c r="AF118">
        <v>0.112582781456954</v>
      </c>
      <c r="AG118">
        <v>0.112582781456954</v>
      </c>
      <c r="AH118">
        <v>9.1792656587473005E-3</v>
      </c>
      <c r="AI118">
        <v>8.1533477321814193E-2</v>
      </c>
      <c r="AJ118">
        <v>4461.9299999999994</v>
      </c>
      <c r="AK118">
        <v>62467.02</v>
      </c>
      <c r="AL118">
        <v>5093.1533585313173</v>
      </c>
      <c r="AM118">
        <v>31638.263909287256</v>
      </c>
      <c r="AN118">
        <v>4461.9299999999994</v>
      </c>
      <c r="AO118">
        <v>62467.02</v>
      </c>
      <c r="AP118">
        <v>573.40137149028078</v>
      </c>
      <c r="AQ118">
        <v>0</v>
      </c>
      <c r="AR118">
        <v>573.40137149028078</v>
      </c>
      <c r="AS118">
        <v>1.2574591480050017</v>
      </c>
      <c r="AT118" t="s">
        <v>731</v>
      </c>
    </row>
    <row r="119" spans="1:46" hidden="1" x14ac:dyDescent="0.25">
      <c r="A119" t="s">
        <v>54</v>
      </c>
      <c r="B119" t="s">
        <v>949</v>
      </c>
      <c r="C119" s="63" t="s">
        <v>949</v>
      </c>
      <c r="D119" s="63" t="s">
        <v>8</v>
      </c>
      <c r="E119" t="s">
        <v>8</v>
      </c>
      <c r="F119">
        <v>1</v>
      </c>
      <c r="G119">
        <v>1</v>
      </c>
      <c r="H119">
        <v>1</v>
      </c>
      <c r="I119">
        <v>2</v>
      </c>
      <c r="J119">
        <v>7</v>
      </c>
      <c r="K119">
        <v>2</v>
      </c>
      <c r="L119" t="s">
        <v>102</v>
      </c>
      <c r="M119">
        <v>2</v>
      </c>
      <c r="N119" t="s">
        <v>701</v>
      </c>
      <c r="O119" t="s">
        <v>4</v>
      </c>
      <c r="P119">
        <v>1</v>
      </c>
      <c r="Q119">
        <v>5</v>
      </c>
      <c r="R119">
        <v>0</v>
      </c>
      <c r="S119" t="s">
        <v>642</v>
      </c>
      <c r="T119" t="s">
        <v>689</v>
      </c>
      <c r="U119">
        <v>41.5</v>
      </c>
      <c r="V119">
        <v>5.4605263157894743</v>
      </c>
      <c r="W119">
        <v>41.5</v>
      </c>
      <c r="X119" t="s">
        <v>36</v>
      </c>
      <c r="Y119" t="s">
        <v>732</v>
      </c>
      <c r="Z119" t="s">
        <v>949</v>
      </c>
      <c r="AA119">
        <v>75.5</v>
      </c>
      <c r="AB119">
        <v>75.5</v>
      </c>
      <c r="AC119">
        <v>75.5</v>
      </c>
      <c r="AD119">
        <v>926</v>
      </c>
      <c r="AE119">
        <v>1</v>
      </c>
      <c r="AF119">
        <v>0.54966887417218602</v>
      </c>
      <c r="AG119">
        <v>0.54966887417218602</v>
      </c>
      <c r="AH119">
        <v>4.4816414686825103E-2</v>
      </c>
      <c r="AI119">
        <v>8.1533477321814193E-2</v>
      </c>
      <c r="AJ119">
        <v>4461.9299999999994</v>
      </c>
      <c r="AK119">
        <v>62467.02</v>
      </c>
      <c r="AL119">
        <v>5093.1533585313173</v>
      </c>
      <c r="AM119">
        <v>31638.263909287256</v>
      </c>
      <c r="AN119">
        <v>4461.9299999999994</v>
      </c>
      <c r="AO119">
        <v>62467.02</v>
      </c>
      <c r="AP119">
        <v>2799.5478725701942</v>
      </c>
      <c r="AQ119">
        <v>-4.5474735088646412E-13</v>
      </c>
      <c r="AR119">
        <v>2799.5478725701942</v>
      </c>
      <c r="AS119">
        <v>6.1393593696714781</v>
      </c>
      <c r="AT119" t="s">
        <v>732</v>
      </c>
    </row>
    <row r="120" spans="1:46" hidden="1" x14ac:dyDescent="0.25">
      <c r="A120" t="s">
        <v>54</v>
      </c>
      <c r="B120" t="s">
        <v>949</v>
      </c>
      <c r="C120" s="63" t="s">
        <v>949</v>
      </c>
      <c r="D120" s="63" t="s">
        <v>8</v>
      </c>
      <c r="E120" t="s">
        <v>8</v>
      </c>
      <c r="F120">
        <v>1</v>
      </c>
      <c r="G120">
        <v>1</v>
      </c>
      <c r="H120">
        <v>1</v>
      </c>
      <c r="I120">
        <v>2</v>
      </c>
      <c r="J120">
        <v>7</v>
      </c>
      <c r="K120">
        <v>2</v>
      </c>
      <c r="L120" t="s">
        <v>102</v>
      </c>
      <c r="M120">
        <v>2</v>
      </c>
      <c r="N120" t="s">
        <v>701</v>
      </c>
      <c r="O120" t="s">
        <v>5</v>
      </c>
      <c r="P120">
        <v>2</v>
      </c>
      <c r="Q120">
        <v>3</v>
      </c>
      <c r="R120">
        <v>0</v>
      </c>
      <c r="S120" t="s">
        <v>642</v>
      </c>
      <c r="T120" t="s">
        <v>689</v>
      </c>
      <c r="U120">
        <v>25.5</v>
      </c>
      <c r="V120">
        <v>3.3552631578947372</v>
      </c>
      <c r="W120">
        <v>25.5</v>
      </c>
      <c r="X120" t="s">
        <v>37</v>
      </c>
      <c r="Y120" t="s">
        <v>733</v>
      </c>
      <c r="Z120" t="s">
        <v>949</v>
      </c>
      <c r="AA120">
        <v>75.5</v>
      </c>
      <c r="AB120">
        <v>75.5</v>
      </c>
      <c r="AC120">
        <v>75.5</v>
      </c>
      <c r="AD120">
        <v>926</v>
      </c>
      <c r="AE120">
        <v>1</v>
      </c>
      <c r="AF120">
        <v>0.33774834437086099</v>
      </c>
      <c r="AG120">
        <v>0.33774834437086099</v>
      </c>
      <c r="AH120">
        <v>2.75377969762419E-2</v>
      </c>
      <c r="AI120">
        <v>8.1533477321814193E-2</v>
      </c>
      <c r="AJ120">
        <v>4461.9299999999994</v>
      </c>
      <c r="AK120">
        <v>62467.02</v>
      </c>
      <c r="AL120">
        <v>5093.1533585313173</v>
      </c>
      <c r="AM120">
        <v>31638.263909287256</v>
      </c>
      <c r="AN120">
        <v>4461.9299999999994</v>
      </c>
      <c r="AO120">
        <v>62467.02</v>
      </c>
      <c r="AP120">
        <v>1720.2041144708421</v>
      </c>
      <c r="AQ120">
        <v>-2.2737367544323206E-13</v>
      </c>
      <c r="AR120">
        <v>1720.2041144708421</v>
      </c>
      <c r="AS120">
        <v>3.7723774440150049</v>
      </c>
      <c r="AT120" t="s">
        <v>733</v>
      </c>
    </row>
    <row r="121" spans="1:46" hidden="1" x14ac:dyDescent="0.25">
      <c r="A121" t="s">
        <v>54</v>
      </c>
      <c r="B121" t="s">
        <v>949</v>
      </c>
      <c r="C121" s="63" t="s">
        <v>949</v>
      </c>
      <c r="D121" s="63" t="s">
        <v>8</v>
      </c>
      <c r="E121" t="s">
        <v>8</v>
      </c>
      <c r="F121">
        <v>1</v>
      </c>
      <c r="G121">
        <v>1</v>
      </c>
      <c r="H121">
        <v>1</v>
      </c>
      <c r="I121">
        <v>2</v>
      </c>
      <c r="J121">
        <v>7</v>
      </c>
      <c r="K121">
        <v>2</v>
      </c>
      <c r="L121" t="s">
        <v>102</v>
      </c>
      <c r="M121">
        <v>2</v>
      </c>
      <c r="N121" t="s">
        <v>701</v>
      </c>
      <c r="O121" t="s">
        <v>31</v>
      </c>
      <c r="P121">
        <v>3</v>
      </c>
      <c r="Q121">
        <v>1</v>
      </c>
      <c r="R121">
        <v>0</v>
      </c>
      <c r="S121" t="s">
        <v>642</v>
      </c>
      <c r="T121" t="s">
        <v>689</v>
      </c>
      <c r="U121">
        <v>8.5</v>
      </c>
      <c r="V121">
        <v>1.118421052631579</v>
      </c>
      <c r="W121">
        <v>8.5</v>
      </c>
      <c r="X121" t="s">
        <v>38</v>
      </c>
      <c r="Y121" t="s">
        <v>734</v>
      </c>
      <c r="Z121" t="s">
        <v>949</v>
      </c>
      <c r="AA121">
        <v>75.5</v>
      </c>
      <c r="AB121">
        <v>75.5</v>
      </c>
      <c r="AC121">
        <v>75.5</v>
      </c>
      <c r="AD121">
        <v>926</v>
      </c>
      <c r="AE121">
        <v>1</v>
      </c>
      <c r="AF121">
        <v>0.112582781456954</v>
      </c>
      <c r="AG121">
        <v>0.112582781456954</v>
      </c>
      <c r="AH121">
        <v>9.1792656587473005E-3</v>
      </c>
      <c r="AI121">
        <v>8.1533477321814193E-2</v>
      </c>
      <c r="AJ121">
        <v>4461.9299999999994</v>
      </c>
      <c r="AK121">
        <v>62467.02</v>
      </c>
      <c r="AL121">
        <v>5093.1533585313173</v>
      </c>
      <c r="AM121">
        <v>31638.263909287256</v>
      </c>
      <c r="AN121">
        <v>4461.9299999999994</v>
      </c>
      <c r="AO121">
        <v>62467.02</v>
      </c>
      <c r="AP121">
        <v>573.40137149028078</v>
      </c>
      <c r="AQ121">
        <v>0</v>
      </c>
      <c r="AR121">
        <v>573.40137149028078</v>
      </c>
      <c r="AS121">
        <v>1.2574591480050017</v>
      </c>
      <c r="AT121" t="s">
        <v>734</v>
      </c>
    </row>
    <row r="122" spans="1:46" hidden="1" x14ac:dyDescent="0.25">
      <c r="A122" t="s">
        <v>54</v>
      </c>
      <c r="B122" t="s">
        <v>949</v>
      </c>
      <c r="C122" s="63" t="s">
        <v>949</v>
      </c>
      <c r="D122" s="63" t="s">
        <v>8</v>
      </c>
      <c r="E122" t="s">
        <v>8</v>
      </c>
      <c r="F122">
        <v>1</v>
      </c>
      <c r="G122">
        <v>1</v>
      </c>
      <c r="H122">
        <v>1</v>
      </c>
      <c r="I122">
        <v>2</v>
      </c>
      <c r="J122">
        <v>7</v>
      </c>
      <c r="K122">
        <v>3</v>
      </c>
      <c r="L122" t="s">
        <v>103</v>
      </c>
      <c r="M122">
        <v>3</v>
      </c>
      <c r="N122" t="s">
        <v>703</v>
      </c>
      <c r="O122" t="s">
        <v>4</v>
      </c>
      <c r="P122">
        <v>1</v>
      </c>
      <c r="Q122">
        <v>4</v>
      </c>
      <c r="R122">
        <v>0</v>
      </c>
      <c r="S122" t="s">
        <v>642</v>
      </c>
      <c r="T122" t="s">
        <v>689</v>
      </c>
      <c r="U122">
        <v>33</v>
      </c>
      <c r="V122">
        <v>4.3421052631578947</v>
      </c>
      <c r="W122">
        <v>33</v>
      </c>
      <c r="X122" t="s">
        <v>39</v>
      </c>
      <c r="Y122" t="s">
        <v>735</v>
      </c>
      <c r="Z122" t="s">
        <v>949</v>
      </c>
      <c r="AA122">
        <v>71</v>
      </c>
      <c r="AB122">
        <v>71</v>
      </c>
      <c r="AC122">
        <v>71</v>
      </c>
      <c r="AD122">
        <v>926</v>
      </c>
      <c r="AE122">
        <v>1</v>
      </c>
      <c r="AF122">
        <v>0.46478873239436602</v>
      </c>
      <c r="AG122">
        <v>0.46478873239436602</v>
      </c>
      <c r="AH122">
        <v>3.5637149028077797E-2</v>
      </c>
      <c r="AI122">
        <v>7.6673866090712695E-2</v>
      </c>
      <c r="AJ122">
        <v>4461.9299999999994</v>
      </c>
      <c r="AK122">
        <v>62467.02</v>
      </c>
      <c r="AL122">
        <v>4789.5879265658741</v>
      </c>
      <c r="AM122">
        <v>31638.263909287256</v>
      </c>
      <c r="AN122">
        <v>4461.9299999999994</v>
      </c>
      <c r="AO122">
        <v>62467.02</v>
      </c>
      <c r="AP122">
        <v>2226.1465010799134</v>
      </c>
      <c r="AQ122">
        <v>0</v>
      </c>
      <c r="AR122">
        <v>2226.1465010799134</v>
      </c>
      <c r="AS122">
        <v>4.8819002216664771</v>
      </c>
      <c r="AT122" t="s">
        <v>735</v>
      </c>
    </row>
    <row r="123" spans="1:46" hidden="1" x14ac:dyDescent="0.25">
      <c r="A123" t="s">
        <v>54</v>
      </c>
      <c r="B123" t="s">
        <v>949</v>
      </c>
      <c r="C123" s="63" t="s">
        <v>949</v>
      </c>
      <c r="D123" s="63" t="s">
        <v>8</v>
      </c>
      <c r="E123" t="s">
        <v>8</v>
      </c>
      <c r="F123">
        <v>1</v>
      </c>
      <c r="G123">
        <v>1</v>
      </c>
      <c r="H123">
        <v>1</v>
      </c>
      <c r="I123">
        <v>2</v>
      </c>
      <c r="J123">
        <v>7</v>
      </c>
      <c r="K123">
        <v>3</v>
      </c>
      <c r="L123" t="s">
        <v>103</v>
      </c>
      <c r="M123">
        <v>3</v>
      </c>
      <c r="N123" t="s">
        <v>703</v>
      </c>
      <c r="O123" t="s">
        <v>5</v>
      </c>
      <c r="P123">
        <v>2</v>
      </c>
      <c r="Q123">
        <v>4</v>
      </c>
      <c r="R123">
        <v>0</v>
      </c>
      <c r="S123" t="s">
        <v>642</v>
      </c>
      <c r="T123" t="s">
        <v>689</v>
      </c>
      <c r="U123">
        <v>29.5</v>
      </c>
      <c r="V123">
        <v>3.8815789473684212</v>
      </c>
      <c r="W123">
        <v>29.5</v>
      </c>
      <c r="X123" t="s">
        <v>40</v>
      </c>
      <c r="Y123" t="s">
        <v>736</v>
      </c>
      <c r="Z123" t="s">
        <v>949</v>
      </c>
      <c r="AA123">
        <v>71</v>
      </c>
      <c r="AB123">
        <v>71</v>
      </c>
      <c r="AC123">
        <v>71</v>
      </c>
      <c r="AD123">
        <v>926</v>
      </c>
      <c r="AE123">
        <v>1</v>
      </c>
      <c r="AF123">
        <v>0.41549295774647899</v>
      </c>
      <c r="AG123">
        <v>0.41549295774647899</v>
      </c>
      <c r="AH123">
        <v>3.1857451403887703E-2</v>
      </c>
      <c r="AI123">
        <v>7.6673866090712695E-2</v>
      </c>
      <c r="AJ123">
        <v>4461.9299999999994</v>
      </c>
      <c r="AK123">
        <v>62467.02</v>
      </c>
      <c r="AL123">
        <v>4789.5879265658741</v>
      </c>
      <c r="AM123">
        <v>31638.263909287256</v>
      </c>
      <c r="AN123">
        <v>4461.9299999999994</v>
      </c>
      <c r="AO123">
        <v>62467.02</v>
      </c>
      <c r="AP123">
        <v>1990.0400539956802</v>
      </c>
      <c r="AQ123">
        <v>0</v>
      </c>
      <c r="AR123">
        <v>1990.0400539956802</v>
      </c>
      <c r="AS123">
        <v>4.3641229254291236</v>
      </c>
      <c r="AT123" t="s">
        <v>736</v>
      </c>
    </row>
    <row r="124" spans="1:46" hidden="1" x14ac:dyDescent="0.25">
      <c r="A124" t="s">
        <v>54</v>
      </c>
      <c r="B124" t="s">
        <v>949</v>
      </c>
      <c r="C124" s="63" t="s">
        <v>949</v>
      </c>
      <c r="D124" s="63" t="s">
        <v>8</v>
      </c>
      <c r="E124" t="s">
        <v>8</v>
      </c>
      <c r="F124">
        <v>1</v>
      </c>
      <c r="G124">
        <v>1</v>
      </c>
      <c r="H124">
        <v>1</v>
      </c>
      <c r="I124">
        <v>2</v>
      </c>
      <c r="J124">
        <v>7</v>
      </c>
      <c r="K124">
        <v>3</v>
      </c>
      <c r="L124" t="s">
        <v>103</v>
      </c>
      <c r="M124">
        <v>3</v>
      </c>
      <c r="N124" t="s">
        <v>703</v>
      </c>
      <c r="O124" t="s">
        <v>31</v>
      </c>
      <c r="P124">
        <v>3</v>
      </c>
      <c r="Q124">
        <v>1</v>
      </c>
      <c r="R124">
        <v>0</v>
      </c>
      <c r="S124" t="s">
        <v>642</v>
      </c>
      <c r="T124" t="s">
        <v>689</v>
      </c>
      <c r="U124">
        <v>8.5</v>
      </c>
      <c r="V124">
        <v>1.118421052631579</v>
      </c>
      <c r="W124">
        <v>8.5</v>
      </c>
      <c r="X124" t="s">
        <v>41</v>
      </c>
      <c r="Y124" t="s">
        <v>737</v>
      </c>
      <c r="Z124" t="s">
        <v>949</v>
      </c>
      <c r="AA124">
        <v>71</v>
      </c>
      <c r="AB124">
        <v>71</v>
      </c>
      <c r="AC124">
        <v>71</v>
      </c>
      <c r="AD124">
        <v>926</v>
      </c>
      <c r="AE124">
        <v>1</v>
      </c>
      <c r="AF124">
        <v>0.11971830985915501</v>
      </c>
      <c r="AG124">
        <v>0.11971830985915501</v>
      </c>
      <c r="AH124">
        <v>9.1792656587473005E-3</v>
      </c>
      <c r="AI124">
        <v>7.6673866090712695E-2</v>
      </c>
      <c r="AJ124">
        <v>4461.9299999999994</v>
      </c>
      <c r="AK124">
        <v>62467.02</v>
      </c>
      <c r="AL124">
        <v>4789.5879265658741</v>
      </c>
      <c r="AM124">
        <v>31638.263909287256</v>
      </c>
      <c r="AN124">
        <v>4461.9299999999994</v>
      </c>
      <c r="AO124">
        <v>62467.02</v>
      </c>
      <c r="AP124">
        <v>573.40137149028078</v>
      </c>
      <c r="AQ124">
        <v>1.1368683772161603E-13</v>
      </c>
      <c r="AR124">
        <v>573.40137149028078</v>
      </c>
      <c r="AS124">
        <v>1.2574591480050017</v>
      </c>
      <c r="AT124" t="s">
        <v>737</v>
      </c>
    </row>
    <row r="125" spans="1:46" hidden="1" x14ac:dyDescent="0.25">
      <c r="A125" t="s">
        <v>54</v>
      </c>
      <c r="B125" t="s">
        <v>949</v>
      </c>
      <c r="C125" s="63" t="s">
        <v>949</v>
      </c>
      <c r="D125" s="63" t="s">
        <v>8</v>
      </c>
      <c r="E125" t="s">
        <v>8</v>
      </c>
      <c r="F125">
        <v>1</v>
      </c>
      <c r="G125">
        <v>1</v>
      </c>
      <c r="H125">
        <v>1</v>
      </c>
      <c r="I125">
        <v>2</v>
      </c>
      <c r="J125">
        <v>7</v>
      </c>
      <c r="K125">
        <v>4</v>
      </c>
      <c r="L125" t="s">
        <v>101</v>
      </c>
      <c r="M125">
        <v>4</v>
      </c>
      <c r="N125" t="s">
        <v>705</v>
      </c>
      <c r="O125" t="s">
        <v>4</v>
      </c>
      <c r="P125">
        <v>1</v>
      </c>
      <c r="Q125">
        <v>5</v>
      </c>
      <c r="R125">
        <v>0</v>
      </c>
      <c r="S125" t="s">
        <v>642</v>
      </c>
      <c r="T125" t="s">
        <v>689</v>
      </c>
      <c r="U125">
        <v>42.5</v>
      </c>
      <c r="V125">
        <v>5.5921052631578947</v>
      </c>
      <c r="W125">
        <v>42.5</v>
      </c>
      <c r="X125" t="s">
        <v>42</v>
      </c>
      <c r="Y125" t="s">
        <v>738</v>
      </c>
      <c r="Z125" t="s">
        <v>949</v>
      </c>
      <c r="AA125">
        <v>77.5</v>
      </c>
      <c r="AB125">
        <v>77.5</v>
      </c>
      <c r="AC125">
        <v>77.5</v>
      </c>
      <c r="AD125">
        <v>926</v>
      </c>
      <c r="AE125">
        <v>1</v>
      </c>
      <c r="AF125">
        <v>0.54838709677419395</v>
      </c>
      <c r="AG125">
        <v>0.54838709677419395</v>
      </c>
      <c r="AH125">
        <v>4.5896328293736501E-2</v>
      </c>
      <c r="AI125">
        <v>8.3693304535637197E-2</v>
      </c>
      <c r="AJ125">
        <v>4461.9299999999994</v>
      </c>
      <c r="AK125">
        <v>62467.02</v>
      </c>
      <c r="AL125">
        <v>5228.0713282937368</v>
      </c>
      <c r="AM125">
        <v>31638.263909287256</v>
      </c>
      <c r="AN125">
        <v>4461.9299999999994</v>
      </c>
      <c r="AO125">
        <v>62467.02</v>
      </c>
      <c r="AP125">
        <v>2867.0068574514039</v>
      </c>
      <c r="AQ125">
        <v>0</v>
      </c>
      <c r="AR125">
        <v>2867.0068574514039</v>
      </c>
      <c r="AS125">
        <v>6.2872957400250087</v>
      </c>
      <c r="AT125" t="s">
        <v>738</v>
      </c>
    </row>
    <row r="126" spans="1:46" hidden="1" x14ac:dyDescent="0.25">
      <c r="A126" t="s">
        <v>54</v>
      </c>
      <c r="B126" t="s">
        <v>949</v>
      </c>
      <c r="C126" s="63" t="s">
        <v>949</v>
      </c>
      <c r="D126" s="63" t="s">
        <v>8</v>
      </c>
      <c r="E126" t="s">
        <v>8</v>
      </c>
      <c r="F126">
        <v>1</v>
      </c>
      <c r="G126">
        <v>1</v>
      </c>
      <c r="H126">
        <v>1</v>
      </c>
      <c r="I126">
        <v>2</v>
      </c>
      <c r="J126">
        <v>7</v>
      </c>
      <c r="K126">
        <v>4</v>
      </c>
      <c r="L126" t="s">
        <v>101</v>
      </c>
      <c r="M126">
        <v>4</v>
      </c>
      <c r="N126" t="s">
        <v>705</v>
      </c>
      <c r="O126" t="s">
        <v>5</v>
      </c>
      <c r="P126">
        <v>2</v>
      </c>
      <c r="Q126">
        <v>3</v>
      </c>
      <c r="R126">
        <v>0</v>
      </c>
      <c r="S126" t="s">
        <v>642</v>
      </c>
      <c r="T126" t="s">
        <v>689</v>
      </c>
      <c r="U126">
        <v>26.5</v>
      </c>
      <c r="V126">
        <v>3.486842105263158</v>
      </c>
      <c r="W126">
        <v>26.5</v>
      </c>
      <c r="X126" t="s">
        <v>43</v>
      </c>
      <c r="Y126" t="s">
        <v>739</v>
      </c>
      <c r="Z126" t="s">
        <v>949</v>
      </c>
      <c r="AA126">
        <v>77.5</v>
      </c>
      <c r="AB126">
        <v>77.5</v>
      </c>
      <c r="AC126">
        <v>77.5</v>
      </c>
      <c r="AD126">
        <v>926</v>
      </c>
      <c r="AE126">
        <v>1</v>
      </c>
      <c r="AF126">
        <v>0.341935483870968</v>
      </c>
      <c r="AG126">
        <v>0.341935483870968</v>
      </c>
      <c r="AH126">
        <v>2.8617710583153301E-2</v>
      </c>
      <c r="AI126">
        <v>8.3693304535637197E-2</v>
      </c>
      <c r="AJ126">
        <v>4461.9299999999994</v>
      </c>
      <c r="AK126">
        <v>62467.02</v>
      </c>
      <c r="AL126">
        <v>5228.0713282937368</v>
      </c>
      <c r="AM126">
        <v>31638.263909287256</v>
      </c>
      <c r="AN126">
        <v>4461.9299999999994</v>
      </c>
      <c r="AO126">
        <v>62467.02</v>
      </c>
      <c r="AP126">
        <v>1787.6630993520516</v>
      </c>
      <c r="AQ126">
        <v>-2.2737367544323206E-13</v>
      </c>
      <c r="AR126">
        <v>1787.6630993520516</v>
      </c>
      <c r="AS126">
        <v>3.9203138143685341</v>
      </c>
      <c r="AT126" t="s">
        <v>739</v>
      </c>
    </row>
    <row r="127" spans="1:46" hidden="1" x14ac:dyDescent="0.25">
      <c r="A127" t="s">
        <v>54</v>
      </c>
      <c r="B127" t="s">
        <v>949</v>
      </c>
      <c r="C127" s="63" t="s">
        <v>949</v>
      </c>
      <c r="D127" s="63" t="s">
        <v>8</v>
      </c>
      <c r="E127" t="s">
        <v>8</v>
      </c>
      <c r="F127">
        <v>1</v>
      </c>
      <c r="G127">
        <v>1</v>
      </c>
      <c r="H127">
        <v>1</v>
      </c>
      <c r="I127">
        <v>2</v>
      </c>
      <c r="J127">
        <v>7</v>
      </c>
      <c r="K127">
        <v>4</v>
      </c>
      <c r="L127" t="s">
        <v>101</v>
      </c>
      <c r="M127">
        <v>4</v>
      </c>
      <c r="N127" t="s">
        <v>705</v>
      </c>
      <c r="O127" t="s">
        <v>31</v>
      </c>
      <c r="P127">
        <v>3</v>
      </c>
      <c r="Q127">
        <v>1</v>
      </c>
      <c r="R127">
        <v>0</v>
      </c>
      <c r="S127" t="s">
        <v>642</v>
      </c>
      <c r="T127" t="s">
        <v>689</v>
      </c>
      <c r="U127">
        <v>8.5</v>
      </c>
      <c r="V127">
        <v>1.118421052631579</v>
      </c>
      <c r="W127">
        <v>8.5</v>
      </c>
      <c r="X127" t="s">
        <v>44</v>
      </c>
      <c r="Y127" t="s">
        <v>740</v>
      </c>
      <c r="Z127" t="s">
        <v>949</v>
      </c>
      <c r="AA127">
        <v>77.5</v>
      </c>
      <c r="AB127">
        <v>77.5</v>
      </c>
      <c r="AC127">
        <v>77.5</v>
      </c>
      <c r="AD127">
        <v>926</v>
      </c>
      <c r="AE127">
        <v>1</v>
      </c>
      <c r="AF127">
        <v>0.109677419354839</v>
      </c>
      <c r="AG127">
        <v>0.109677419354839</v>
      </c>
      <c r="AH127">
        <v>9.1792656587473005E-3</v>
      </c>
      <c r="AI127">
        <v>8.3693304535637197E-2</v>
      </c>
      <c r="AJ127">
        <v>4461.9299999999994</v>
      </c>
      <c r="AK127">
        <v>62467.02</v>
      </c>
      <c r="AL127">
        <v>5228.0713282937368</v>
      </c>
      <c r="AM127">
        <v>31638.263909287256</v>
      </c>
      <c r="AN127">
        <v>4461.9299999999994</v>
      </c>
      <c r="AO127">
        <v>62467.02</v>
      </c>
      <c r="AP127">
        <v>573.40137149028078</v>
      </c>
      <c r="AQ127">
        <v>0</v>
      </c>
      <c r="AR127">
        <v>573.40137149028078</v>
      </c>
      <c r="AS127">
        <v>1.2574591480050017</v>
      </c>
      <c r="AT127" t="s">
        <v>740</v>
      </c>
    </row>
    <row r="128" spans="1:46" hidden="1" x14ac:dyDescent="0.25">
      <c r="A128" t="s">
        <v>54</v>
      </c>
      <c r="B128" t="s">
        <v>949</v>
      </c>
      <c r="C128" s="63" t="s">
        <v>949</v>
      </c>
      <c r="D128" s="63" t="s">
        <v>8</v>
      </c>
      <c r="E128" t="s">
        <v>8</v>
      </c>
      <c r="F128">
        <v>1</v>
      </c>
      <c r="G128">
        <v>1</v>
      </c>
      <c r="H128">
        <v>1</v>
      </c>
      <c r="I128">
        <v>2</v>
      </c>
      <c r="J128">
        <v>7</v>
      </c>
      <c r="K128">
        <v>5</v>
      </c>
      <c r="L128" t="s">
        <v>105</v>
      </c>
      <c r="M128">
        <v>5</v>
      </c>
      <c r="N128" t="s">
        <v>707</v>
      </c>
      <c r="O128" t="s">
        <v>4</v>
      </c>
      <c r="P128">
        <v>1</v>
      </c>
      <c r="Q128">
        <v>4</v>
      </c>
      <c r="R128">
        <v>0</v>
      </c>
      <c r="S128" t="s">
        <v>642</v>
      </c>
      <c r="T128" t="s">
        <v>689</v>
      </c>
      <c r="U128">
        <v>34</v>
      </c>
      <c r="V128">
        <v>4.4736842105263159</v>
      </c>
      <c r="W128">
        <v>34</v>
      </c>
      <c r="X128" t="s">
        <v>45</v>
      </c>
      <c r="Y128" t="s">
        <v>741</v>
      </c>
      <c r="Z128" t="s">
        <v>949</v>
      </c>
      <c r="AA128">
        <v>59.5</v>
      </c>
      <c r="AB128">
        <v>59.5</v>
      </c>
      <c r="AC128">
        <v>59.5</v>
      </c>
      <c r="AD128">
        <v>926</v>
      </c>
      <c r="AE128">
        <v>1</v>
      </c>
      <c r="AF128">
        <v>0.57142857142857095</v>
      </c>
      <c r="AG128">
        <v>0.57142857142857095</v>
      </c>
      <c r="AH128">
        <v>3.6717062634989202E-2</v>
      </c>
      <c r="AI128">
        <v>6.4254859611231105E-2</v>
      </c>
      <c r="AJ128">
        <v>4461.9299999999994</v>
      </c>
      <c r="AK128">
        <v>62467.02</v>
      </c>
      <c r="AL128">
        <v>4013.8096004319655</v>
      </c>
      <c r="AM128">
        <v>31638.263909287256</v>
      </c>
      <c r="AN128">
        <v>4461.9299999999994</v>
      </c>
      <c r="AO128">
        <v>62467.02</v>
      </c>
      <c r="AP128">
        <v>2293.6054859611231</v>
      </c>
      <c r="AQ128">
        <v>0</v>
      </c>
      <c r="AR128">
        <v>2293.6054859611231</v>
      </c>
      <c r="AS128">
        <v>5.0298365920200068</v>
      </c>
      <c r="AT128" t="s">
        <v>741</v>
      </c>
    </row>
    <row r="129" spans="1:46" hidden="1" x14ac:dyDescent="0.25">
      <c r="A129" t="s">
        <v>54</v>
      </c>
      <c r="B129" t="s">
        <v>949</v>
      </c>
      <c r="C129" s="63" t="s">
        <v>949</v>
      </c>
      <c r="D129" s="63" t="s">
        <v>8</v>
      </c>
      <c r="E129" t="s">
        <v>8</v>
      </c>
      <c r="F129">
        <v>1</v>
      </c>
      <c r="G129">
        <v>1</v>
      </c>
      <c r="H129">
        <v>1</v>
      </c>
      <c r="I129">
        <v>2</v>
      </c>
      <c r="J129">
        <v>7</v>
      </c>
      <c r="K129">
        <v>5</v>
      </c>
      <c r="L129" t="s">
        <v>105</v>
      </c>
      <c r="M129">
        <v>5</v>
      </c>
      <c r="N129" t="s">
        <v>707</v>
      </c>
      <c r="O129" t="s">
        <v>5</v>
      </c>
      <c r="P129">
        <v>2</v>
      </c>
      <c r="Q129">
        <v>2</v>
      </c>
      <c r="R129">
        <v>0</v>
      </c>
      <c r="S129" t="s">
        <v>642</v>
      </c>
      <c r="T129" t="s">
        <v>689</v>
      </c>
      <c r="U129">
        <v>17</v>
      </c>
      <c r="V129">
        <v>2.236842105263158</v>
      </c>
      <c r="W129">
        <v>17</v>
      </c>
      <c r="X129" t="s">
        <v>46</v>
      </c>
      <c r="Y129" t="s">
        <v>742</v>
      </c>
      <c r="Z129" t="s">
        <v>949</v>
      </c>
      <c r="AA129">
        <v>59.5</v>
      </c>
      <c r="AB129">
        <v>59.5</v>
      </c>
      <c r="AC129">
        <v>59.5</v>
      </c>
      <c r="AD129">
        <v>926</v>
      </c>
      <c r="AE129">
        <v>1</v>
      </c>
      <c r="AF129">
        <v>0.28571428571428598</v>
      </c>
      <c r="AG129">
        <v>0.28571428571428598</v>
      </c>
      <c r="AH129">
        <v>1.8358531317494601E-2</v>
      </c>
      <c r="AI129">
        <v>6.4254859611231105E-2</v>
      </c>
      <c r="AJ129">
        <v>4461.9299999999994</v>
      </c>
      <c r="AK129">
        <v>62467.02</v>
      </c>
      <c r="AL129">
        <v>4013.8096004319655</v>
      </c>
      <c r="AM129">
        <v>31638.263909287256</v>
      </c>
      <c r="AN129">
        <v>4461.9299999999994</v>
      </c>
      <c r="AO129">
        <v>62467.02</v>
      </c>
      <c r="AP129">
        <v>1146.8027429805616</v>
      </c>
      <c r="AQ129">
        <v>0</v>
      </c>
      <c r="AR129">
        <v>1146.8027429805616</v>
      </c>
      <c r="AS129">
        <v>2.5149182960100034</v>
      </c>
      <c r="AT129" t="s">
        <v>742</v>
      </c>
    </row>
    <row r="130" spans="1:46" hidden="1" x14ac:dyDescent="0.25">
      <c r="A130" t="s">
        <v>54</v>
      </c>
      <c r="B130" t="s">
        <v>949</v>
      </c>
      <c r="C130" s="63" t="s">
        <v>949</v>
      </c>
      <c r="D130" s="63" t="s">
        <v>8</v>
      </c>
      <c r="E130" t="s">
        <v>8</v>
      </c>
      <c r="F130">
        <v>1</v>
      </c>
      <c r="G130">
        <v>1</v>
      </c>
      <c r="H130">
        <v>1</v>
      </c>
      <c r="I130">
        <v>2</v>
      </c>
      <c r="J130">
        <v>7</v>
      </c>
      <c r="K130">
        <v>5</v>
      </c>
      <c r="L130" t="s">
        <v>105</v>
      </c>
      <c r="M130">
        <v>5</v>
      </c>
      <c r="N130" t="s">
        <v>707</v>
      </c>
      <c r="O130" t="s">
        <v>31</v>
      </c>
      <c r="P130">
        <v>3</v>
      </c>
      <c r="Q130">
        <v>1</v>
      </c>
      <c r="R130">
        <v>0</v>
      </c>
      <c r="S130" t="s">
        <v>642</v>
      </c>
      <c r="T130" t="s">
        <v>689</v>
      </c>
      <c r="U130">
        <v>8.5</v>
      </c>
      <c r="V130">
        <v>1.118421052631579</v>
      </c>
      <c r="W130">
        <v>8.5</v>
      </c>
      <c r="X130" t="s">
        <v>47</v>
      </c>
      <c r="Y130" t="s">
        <v>743</v>
      </c>
      <c r="Z130" t="s">
        <v>949</v>
      </c>
      <c r="AA130">
        <v>59.5</v>
      </c>
      <c r="AB130">
        <v>59.5</v>
      </c>
      <c r="AC130">
        <v>59.5</v>
      </c>
      <c r="AD130">
        <v>926</v>
      </c>
      <c r="AE130">
        <v>1</v>
      </c>
      <c r="AF130">
        <v>0.14285714285714299</v>
      </c>
      <c r="AG130">
        <v>0.14285714285714299</v>
      </c>
      <c r="AH130">
        <v>9.1792656587473005E-3</v>
      </c>
      <c r="AI130">
        <v>6.4254859611231105E-2</v>
      </c>
      <c r="AJ130">
        <v>4461.9299999999994</v>
      </c>
      <c r="AK130">
        <v>62467.02</v>
      </c>
      <c r="AL130">
        <v>4013.8096004319655</v>
      </c>
      <c r="AM130">
        <v>31638.263909287256</v>
      </c>
      <c r="AN130">
        <v>4461.9299999999994</v>
      </c>
      <c r="AO130">
        <v>62467.02</v>
      </c>
      <c r="AP130">
        <v>573.40137149028078</v>
      </c>
      <c r="AQ130">
        <v>0</v>
      </c>
      <c r="AR130">
        <v>573.40137149028078</v>
      </c>
      <c r="AS130">
        <v>1.2574591480050017</v>
      </c>
      <c r="AT130" t="s">
        <v>743</v>
      </c>
    </row>
    <row r="131" spans="1:46" hidden="1" x14ac:dyDescent="0.25">
      <c r="A131" t="s">
        <v>54</v>
      </c>
      <c r="B131" t="s">
        <v>949</v>
      </c>
      <c r="C131" s="63" t="s">
        <v>949</v>
      </c>
      <c r="D131" s="63" t="s">
        <v>8</v>
      </c>
      <c r="E131" t="s">
        <v>8</v>
      </c>
      <c r="F131">
        <v>1</v>
      </c>
      <c r="G131">
        <v>1</v>
      </c>
      <c r="H131">
        <v>1</v>
      </c>
      <c r="I131">
        <v>2</v>
      </c>
      <c r="J131">
        <v>7</v>
      </c>
      <c r="K131">
        <v>6</v>
      </c>
      <c r="L131" t="s">
        <v>113</v>
      </c>
      <c r="M131">
        <v>6</v>
      </c>
      <c r="N131" t="s">
        <v>709</v>
      </c>
      <c r="O131" t="s">
        <v>4</v>
      </c>
      <c r="P131">
        <v>1</v>
      </c>
      <c r="Q131">
        <v>2</v>
      </c>
      <c r="R131">
        <v>0</v>
      </c>
      <c r="S131" t="s">
        <v>642</v>
      </c>
      <c r="T131" t="s">
        <v>689</v>
      </c>
      <c r="U131">
        <v>17</v>
      </c>
      <c r="V131">
        <v>2.236842105263158</v>
      </c>
      <c r="W131">
        <v>17</v>
      </c>
      <c r="X131" t="s">
        <v>48</v>
      </c>
      <c r="Y131" t="s">
        <v>744</v>
      </c>
      <c r="Z131" t="s">
        <v>949</v>
      </c>
      <c r="AA131">
        <v>51</v>
      </c>
      <c r="AB131">
        <v>51</v>
      </c>
      <c r="AC131">
        <v>51</v>
      </c>
      <c r="AD131">
        <v>926</v>
      </c>
      <c r="AE131">
        <v>1</v>
      </c>
      <c r="AF131">
        <v>0.33333333333333298</v>
      </c>
      <c r="AG131">
        <v>0.33333333333333298</v>
      </c>
      <c r="AH131">
        <v>1.8358531317494601E-2</v>
      </c>
      <c r="AI131">
        <v>5.5075593952483799E-2</v>
      </c>
      <c r="AJ131">
        <v>4461.9299999999994</v>
      </c>
      <c r="AK131">
        <v>62467.02</v>
      </c>
      <c r="AL131">
        <v>3440.4082289416842</v>
      </c>
      <c r="AM131">
        <v>31638.263909287256</v>
      </c>
      <c r="AN131">
        <v>4461.9299999999994</v>
      </c>
      <c r="AO131">
        <v>62467.02</v>
      </c>
      <c r="AP131">
        <v>1146.8027429805616</v>
      </c>
      <c r="AQ131">
        <v>2.2737367544323206E-13</v>
      </c>
      <c r="AR131">
        <v>1146.8027429805616</v>
      </c>
      <c r="AS131">
        <v>2.5149182960100034</v>
      </c>
      <c r="AT131" t="s">
        <v>744</v>
      </c>
    </row>
    <row r="132" spans="1:46" hidden="1" x14ac:dyDescent="0.25">
      <c r="A132" t="s">
        <v>54</v>
      </c>
      <c r="B132" t="s">
        <v>949</v>
      </c>
      <c r="C132" s="63" t="s">
        <v>949</v>
      </c>
      <c r="D132" s="63" t="s">
        <v>8</v>
      </c>
      <c r="E132" t="s">
        <v>8</v>
      </c>
      <c r="F132">
        <v>1</v>
      </c>
      <c r="G132">
        <v>1</v>
      </c>
      <c r="H132">
        <v>1</v>
      </c>
      <c r="I132">
        <v>2</v>
      </c>
      <c r="J132">
        <v>7</v>
      </c>
      <c r="K132">
        <v>6</v>
      </c>
      <c r="L132" t="s">
        <v>113</v>
      </c>
      <c r="M132">
        <v>6</v>
      </c>
      <c r="N132" t="s">
        <v>709</v>
      </c>
      <c r="O132" t="s">
        <v>5</v>
      </c>
      <c r="P132">
        <v>2</v>
      </c>
      <c r="Q132">
        <v>3</v>
      </c>
      <c r="R132">
        <v>0</v>
      </c>
      <c r="S132" t="s">
        <v>642</v>
      </c>
      <c r="T132" t="s">
        <v>689</v>
      </c>
      <c r="U132">
        <v>25.5</v>
      </c>
      <c r="V132">
        <v>3.3552631578947372</v>
      </c>
      <c r="W132">
        <v>25.5</v>
      </c>
      <c r="X132" t="s">
        <v>49</v>
      </c>
      <c r="Y132" t="s">
        <v>745</v>
      </c>
      <c r="Z132" t="s">
        <v>949</v>
      </c>
      <c r="AA132">
        <v>51</v>
      </c>
      <c r="AB132">
        <v>51</v>
      </c>
      <c r="AC132">
        <v>51</v>
      </c>
      <c r="AD132">
        <v>926</v>
      </c>
      <c r="AE132">
        <v>1</v>
      </c>
      <c r="AF132">
        <v>0.5</v>
      </c>
      <c r="AG132">
        <v>0.5</v>
      </c>
      <c r="AH132">
        <v>2.75377969762419E-2</v>
      </c>
      <c r="AI132">
        <v>5.5075593952483799E-2</v>
      </c>
      <c r="AJ132">
        <v>4461.9299999999994</v>
      </c>
      <c r="AK132">
        <v>62467.02</v>
      </c>
      <c r="AL132">
        <v>3440.4082289416842</v>
      </c>
      <c r="AM132">
        <v>31638.263909287256</v>
      </c>
      <c r="AN132">
        <v>4461.9299999999994</v>
      </c>
      <c r="AO132">
        <v>62467.02</v>
      </c>
      <c r="AP132">
        <v>1720.2041144708421</v>
      </c>
      <c r="AQ132">
        <v>0</v>
      </c>
      <c r="AR132">
        <v>1720.2041144708421</v>
      </c>
      <c r="AS132">
        <v>3.7723774440150049</v>
      </c>
      <c r="AT132" t="s">
        <v>745</v>
      </c>
    </row>
    <row r="133" spans="1:46" hidden="1" x14ac:dyDescent="0.25">
      <c r="A133" t="s">
        <v>54</v>
      </c>
      <c r="B133" t="s">
        <v>949</v>
      </c>
      <c r="C133" s="63" t="s">
        <v>949</v>
      </c>
      <c r="D133" s="63" t="s">
        <v>8</v>
      </c>
      <c r="E133" t="s">
        <v>8</v>
      </c>
      <c r="F133">
        <v>1</v>
      </c>
      <c r="G133">
        <v>1</v>
      </c>
      <c r="H133">
        <v>1</v>
      </c>
      <c r="I133">
        <v>2</v>
      </c>
      <c r="J133">
        <v>7</v>
      </c>
      <c r="K133">
        <v>6</v>
      </c>
      <c r="L133" t="s">
        <v>113</v>
      </c>
      <c r="M133">
        <v>6</v>
      </c>
      <c r="N133" t="s">
        <v>709</v>
      </c>
      <c r="O133" t="s">
        <v>31</v>
      </c>
      <c r="P133">
        <v>3</v>
      </c>
      <c r="Q133">
        <v>1</v>
      </c>
      <c r="R133">
        <v>0</v>
      </c>
      <c r="S133" t="s">
        <v>642</v>
      </c>
      <c r="T133" t="s">
        <v>689</v>
      </c>
      <c r="U133">
        <v>8.5</v>
      </c>
      <c r="V133">
        <v>1.118421052631579</v>
      </c>
      <c r="W133">
        <v>8.5</v>
      </c>
      <c r="X133" t="s">
        <v>50</v>
      </c>
      <c r="Y133" t="s">
        <v>746</v>
      </c>
      <c r="Z133" t="s">
        <v>949</v>
      </c>
      <c r="AA133">
        <v>51</v>
      </c>
      <c r="AB133">
        <v>51</v>
      </c>
      <c r="AC133">
        <v>51</v>
      </c>
      <c r="AD133">
        <v>926</v>
      </c>
      <c r="AE133">
        <v>1</v>
      </c>
      <c r="AF133">
        <v>0.16666666666666699</v>
      </c>
      <c r="AG133">
        <v>0.16666666666666699</v>
      </c>
      <c r="AH133">
        <v>9.1792656587473005E-3</v>
      </c>
      <c r="AI133">
        <v>5.5075593952483799E-2</v>
      </c>
      <c r="AJ133">
        <v>4461.9299999999994</v>
      </c>
      <c r="AK133">
        <v>62467.02</v>
      </c>
      <c r="AL133">
        <v>3440.4082289416842</v>
      </c>
      <c r="AM133">
        <v>31638.263909287256</v>
      </c>
      <c r="AN133">
        <v>4461.9299999999994</v>
      </c>
      <c r="AO133">
        <v>62467.02</v>
      </c>
      <c r="AP133">
        <v>573.40137149028078</v>
      </c>
      <c r="AQ133">
        <v>1.1368683772161603E-13</v>
      </c>
      <c r="AR133">
        <v>573.40137149028078</v>
      </c>
      <c r="AS133">
        <v>1.2574591480050017</v>
      </c>
      <c r="AT133" t="s">
        <v>746</v>
      </c>
    </row>
    <row r="134" spans="1:46" hidden="1" x14ac:dyDescent="0.25">
      <c r="A134" t="s">
        <v>54</v>
      </c>
      <c r="B134" t="s">
        <v>949</v>
      </c>
      <c r="C134" s="63" t="s">
        <v>949</v>
      </c>
      <c r="D134" s="63" t="s">
        <v>8</v>
      </c>
      <c r="E134" t="s">
        <v>8</v>
      </c>
      <c r="F134">
        <v>1</v>
      </c>
      <c r="G134">
        <v>1</v>
      </c>
      <c r="H134">
        <v>1</v>
      </c>
      <c r="I134">
        <v>2</v>
      </c>
      <c r="J134">
        <v>7</v>
      </c>
      <c r="K134">
        <v>7</v>
      </c>
      <c r="L134" t="s">
        <v>114</v>
      </c>
      <c r="M134">
        <v>7</v>
      </c>
      <c r="N134" t="s">
        <v>711</v>
      </c>
      <c r="O134" t="s">
        <v>4</v>
      </c>
      <c r="P134">
        <v>1</v>
      </c>
      <c r="Q134">
        <v>3</v>
      </c>
      <c r="R134">
        <v>0</v>
      </c>
      <c r="S134" t="s">
        <v>642</v>
      </c>
      <c r="T134" t="s">
        <v>689</v>
      </c>
      <c r="U134">
        <v>25</v>
      </c>
      <c r="V134">
        <v>3.2894736842105265</v>
      </c>
      <c r="W134">
        <v>25</v>
      </c>
      <c r="X134" t="s">
        <v>51</v>
      </c>
      <c r="Y134" t="s">
        <v>747</v>
      </c>
      <c r="Z134" t="s">
        <v>949</v>
      </c>
      <c r="AA134">
        <v>59</v>
      </c>
      <c r="AB134">
        <v>59</v>
      </c>
      <c r="AC134">
        <v>59</v>
      </c>
      <c r="AD134">
        <v>926</v>
      </c>
      <c r="AE134">
        <v>1</v>
      </c>
      <c r="AF134">
        <v>0.42372881355932202</v>
      </c>
      <c r="AG134">
        <v>0.42372881355932202</v>
      </c>
      <c r="AH134">
        <v>2.6997840172786201E-2</v>
      </c>
      <c r="AI134">
        <v>6.3714902807775406E-2</v>
      </c>
      <c r="AJ134">
        <v>4461.9299999999994</v>
      </c>
      <c r="AK134">
        <v>62467.02</v>
      </c>
      <c r="AL134">
        <v>3980.0801079913604</v>
      </c>
      <c r="AM134">
        <v>31638.263909287256</v>
      </c>
      <c r="AN134">
        <v>4461.9299999999994</v>
      </c>
      <c r="AO134">
        <v>62467.02</v>
      </c>
      <c r="AP134">
        <v>1686.4746220302375</v>
      </c>
      <c r="AQ134">
        <v>0</v>
      </c>
      <c r="AR134">
        <v>1686.4746220302375</v>
      </c>
      <c r="AS134">
        <v>3.69840925883824</v>
      </c>
      <c r="AT134" t="s">
        <v>747</v>
      </c>
    </row>
    <row r="135" spans="1:46" hidden="1" x14ac:dyDescent="0.25">
      <c r="A135" t="s">
        <v>54</v>
      </c>
      <c r="B135" t="s">
        <v>949</v>
      </c>
      <c r="C135" s="63" t="s">
        <v>949</v>
      </c>
      <c r="D135" s="63" t="s">
        <v>8</v>
      </c>
      <c r="E135" t="s">
        <v>8</v>
      </c>
      <c r="F135">
        <v>1</v>
      </c>
      <c r="G135">
        <v>1</v>
      </c>
      <c r="H135">
        <v>1</v>
      </c>
      <c r="I135">
        <v>2</v>
      </c>
      <c r="J135">
        <v>7</v>
      </c>
      <c r="K135">
        <v>7</v>
      </c>
      <c r="L135" t="s">
        <v>114</v>
      </c>
      <c r="M135">
        <v>7</v>
      </c>
      <c r="N135" t="s">
        <v>711</v>
      </c>
      <c r="O135" t="s">
        <v>5</v>
      </c>
      <c r="P135">
        <v>2</v>
      </c>
      <c r="Q135">
        <v>3</v>
      </c>
      <c r="R135">
        <v>0</v>
      </c>
      <c r="S135" t="s">
        <v>642</v>
      </c>
      <c r="T135" t="s">
        <v>689</v>
      </c>
      <c r="U135">
        <v>25.5</v>
      </c>
      <c r="V135">
        <v>3.3552631578947372</v>
      </c>
      <c r="W135">
        <v>25.5</v>
      </c>
      <c r="X135" t="s">
        <v>52</v>
      </c>
      <c r="Y135" t="s">
        <v>748</v>
      </c>
      <c r="Z135" t="s">
        <v>949</v>
      </c>
      <c r="AA135">
        <v>59</v>
      </c>
      <c r="AB135">
        <v>59</v>
      </c>
      <c r="AC135">
        <v>59</v>
      </c>
      <c r="AD135">
        <v>926</v>
      </c>
      <c r="AE135">
        <v>1</v>
      </c>
      <c r="AF135">
        <v>0.43220338983050799</v>
      </c>
      <c r="AG135">
        <v>0.43220338983050799</v>
      </c>
      <c r="AH135">
        <v>2.75377969762419E-2</v>
      </c>
      <c r="AI135">
        <v>6.3714902807775406E-2</v>
      </c>
      <c r="AJ135">
        <v>4461.9299999999994</v>
      </c>
      <c r="AK135">
        <v>62467.02</v>
      </c>
      <c r="AL135">
        <v>3980.0801079913604</v>
      </c>
      <c r="AM135">
        <v>31638.263909287256</v>
      </c>
      <c r="AN135">
        <v>4461.9299999999994</v>
      </c>
      <c r="AO135">
        <v>62467.02</v>
      </c>
      <c r="AP135">
        <v>1720.2041144708421</v>
      </c>
      <c r="AQ135">
        <v>-2.2737367544323206E-13</v>
      </c>
      <c r="AR135">
        <v>1720.2041144708421</v>
      </c>
      <c r="AS135">
        <v>3.7723774440150049</v>
      </c>
      <c r="AT135" t="s">
        <v>748</v>
      </c>
    </row>
    <row r="136" spans="1:46" hidden="1" x14ac:dyDescent="0.25">
      <c r="A136" t="s">
        <v>54</v>
      </c>
      <c r="B136" t="s">
        <v>949</v>
      </c>
      <c r="C136" s="63" t="s">
        <v>949</v>
      </c>
      <c r="D136" s="63" t="s">
        <v>8</v>
      </c>
      <c r="E136" t="s">
        <v>8</v>
      </c>
      <c r="F136">
        <v>1</v>
      </c>
      <c r="G136">
        <v>1</v>
      </c>
      <c r="H136">
        <v>1</v>
      </c>
      <c r="I136">
        <v>2</v>
      </c>
      <c r="J136">
        <v>7</v>
      </c>
      <c r="K136">
        <v>7</v>
      </c>
      <c r="L136" t="s">
        <v>114</v>
      </c>
      <c r="M136">
        <v>7</v>
      </c>
      <c r="N136" t="s">
        <v>711</v>
      </c>
      <c r="O136" t="s">
        <v>31</v>
      </c>
      <c r="P136">
        <v>3</v>
      </c>
      <c r="Q136">
        <v>1</v>
      </c>
      <c r="R136">
        <v>0</v>
      </c>
      <c r="S136" t="s">
        <v>642</v>
      </c>
      <c r="T136" t="s">
        <v>689</v>
      </c>
      <c r="U136">
        <v>8.5</v>
      </c>
      <c r="V136">
        <v>1.118421052631579</v>
      </c>
      <c r="W136">
        <v>8.5</v>
      </c>
      <c r="X136" t="s">
        <v>53</v>
      </c>
      <c r="Y136" t="s">
        <v>749</v>
      </c>
      <c r="Z136" t="s">
        <v>949</v>
      </c>
      <c r="AA136">
        <v>59</v>
      </c>
      <c r="AB136">
        <v>59</v>
      </c>
      <c r="AC136">
        <v>59</v>
      </c>
      <c r="AD136">
        <v>926</v>
      </c>
      <c r="AE136">
        <v>1</v>
      </c>
      <c r="AF136">
        <v>0.14406779661017</v>
      </c>
      <c r="AG136">
        <v>0.14406779661017</v>
      </c>
      <c r="AH136">
        <v>9.1792656587473005E-3</v>
      </c>
      <c r="AI136">
        <v>6.3714902807775406E-2</v>
      </c>
      <c r="AJ136">
        <v>4461.9299999999994</v>
      </c>
      <c r="AK136">
        <v>62467.02</v>
      </c>
      <c r="AL136">
        <v>3980.0801079913604</v>
      </c>
      <c r="AM136">
        <v>31638.263909287256</v>
      </c>
      <c r="AN136">
        <v>4461.9299999999994</v>
      </c>
      <c r="AO136">
        <v>62467.02</v>
      </c>
      <c r="AP136">
        <v>573.40137149028078</v>
      </c>
      <c r="AQ136">
        <v>0</v>
      </c>
      <c r="AR136">
        <v>573.40137149028078</v>
      </c>
      <c r="AS136">
        <v>1.2574591480050017</v>
      </c>
      <c r="AT136" t="s">
        <v>749</v>
      </c>
    </row>
    <row r="137" spans="1:46" x14ac:dyDescent="0.25">
      <c r="A137" t="s">
        <v>54</v>
      </c>
      <c r="B137" t="s">
        <v>949</v>
      </c>
      <c r="C137" s="63" t="s">
        <v>949</v>
      </c>
      <c r="D137" s="63" t="s">
        <v>8</v>
      </c>
      <c r="E137" t="s">
        <v>8</v>
      </c>
      <c r="F137">
        <v>1</v>
      </c>
      <c r="G137">
        <v>2</v>
      </c>
      <c r="H137">
        <v>2</v>
      </c>
      <c r="I137">
        <v>2</v>
      </c>
      <c r="J137">
        <v>7</v>
      </c>
      <c r="K137">
        <v>1</v>
      </c>
      <c r="L137" t="s">
        <v>99</v>
      </c>
      <c r="M137">
        <v>8</v>
      </c>
      <c r="N137" t="s">
        <v>713</v>
      </c>
      <c r="O137" t="s">
        <v>4</v>
      </c>
      <c r="P137">
        <v>1</v>
      </c>
      <c r="Q137">
        <v>3</v>
      </c>
      <c r="R137">
        <v>0</v>
      </c>
      <c r="S137" t="s">
        <v>642</v>
      </c>
      <c r="T137" t="s">
        <v>689</v>
      </c>
      <c r="U137">
        <v>25</v>
      </c>
      <c r="V137">
        <v>3.2894736842105265</v>
      </c>
      <c r="W137">
        <v>25</v>
      </c>
      <c r="X137" t="s">
        <v>33</v>
      </c>
      <c r="Y137" t="s">
        <v>750</v>
      </c>
      <c r="Z137" t="s">
        <v>949</v>
      </c>
      <c r="AA137">
        <v>59</v>
      </c>
      <c r="AB137">
        <v>59</v>
      </c>
      <c r="AC137">
        <v>59</v>
      </c>
      <c r="AD137">
        <v>926</v>
      </c>
      <c r="AE137">
        <v>1</v>
      </c>
      <c r="AF137">
        <v>0.42372881355932202</v>
      </c>
      <c r="AG137">
        <v>0.42372881355932202</v>
      </c>
      <c r="AH137">
        <v>2.6997840172786201E-2</v>
      </c>
      <c r="AI137">
        <v>6.3714902807775406E-2</v>
      </c>
      <c r="AJ137">
        <v>4461.9299999999994</v>
      </c>
      <c r="AK137">
        <v>62467.02</v>
      </c>
      <c r="AL137">
        <v>3980.0801079913604</v>
      </c>
      <c r="AM137">
        <v>30828.756090712741</v>
      </c>
      <c r="AN137">
        <v>4461.9299999999994</v>
      </c>
      <c r="AO137">
        <v>62467.02</v>
      </c>
      <c r="AP137">
        <v>1686.4746220302375</v>
      </c>
      <c r="AQ137">
        <v>0</v>
      </c>
      <c r="AR137">
        <v>1686.4746220302375</v>
      </c>
      <c r="AS137">
        <v>3.69840925883824</v>
      </c>
      <c r="AT137" t="s">
        <v>750</v>
      </c>
    </row>
    <row r="138" spans="1:46" x14ac:dyDescent="0.25">
      <c r="A138" t="s">
        <v>54</v>
      </c>
      <c r="B138" t="s">
        <v>949</v>
      </c>
      <c r="C138" s="63" t="s">
        <v>949</v>
      </c>
      <c r="D138" s="63" t="s">
        <v>8</v>
      </c>
      <c r="E138" t="s">
        <v>8</v>
      </c>
      <c r="F138">
        <v>1</v>
      </c>
      <c r="G138">
        <v>2</v>
      </c>
      <c r="H138">
        <v>2</v>
      </c>
      <c r="I138">
        <v>2</v>
      </c>
      <c r="J138">
        <v>7</v>
      </c>
      <c r="K138">
        <v>1</v>
      </c>
      <c r="L138" t="s">
        <v>99</v>
      </c>
      <c r="M138">
        <v>8</v>
      </c>
      <c r="N138" t="s">
        <v>713</v>
      </c>
      <c r="O138" t="s">
        <v>5</v>
      </c>
      <c r="P138">
        <v>2</v>
      </c>
      <c r="Q138">
        <v>3</v>
      </c>
      <c r="R138">
        <v>0</v>
      </c>
      <c r="S138" t="s">
        <v>642</v>
      </c>
      <c r="T138" t="s">
        <v>689</v>
      </c>
      <c r="U138">
        <v>25.5</v>
      </c>
      <c r="V138">
        <v>3.3552631578947372</v>
      </c>
      <c r="W138">
        <v>25.5</v>
      </c>
      <c r="X138" t="s">
        <v>34</v>
      </c>
      <c r="Y138" t="s">
        <v>751</v>
      </c>
      <c r="Z138" t="s">
        <v>949</v>
      </c>
      <c r="AA138">
        <v>59</v>
      </c>
      <c r="AB138">
        <v>59</v>
      </c>
      <c r="AC138">
        <v>59</v>
      </c>
      <c r="AD138">
        <v>926</v>
      </c>
      <c r="AE138">
        <v>1</v>
      </c>
      <c r="AF138">
        <v>0.43220338983050799</v>
      </c>
      <c r="AG138">
        <v>0.43220338983050799</v>
      </c>
      <c r="AH138">
        <v>2.75377969762419E-2</v>
      </c>
      <c r="AI138">
        <v>6.3714902807775406E-2</v>
      </c>
      <c r="AJ138">
        <v>4461.9299999999994</v>
      </c>
      <c r="AK138">
        <v>62467.02</v>
      </c>
      <c r="AL138">
        <v>3980.0801079913604</v>
      </c>
      <c r="AM138">
        <v>30828.756090712741</v>
      </c>
      <c r="AN138">
        <v>4461.9299999999994</v>
      </c>
      <c r="AO138">
        <v>62467.02</v>
      </c>
      <c r="AP138">
        <v>1720.2041144708421</v>
      </c>
      <c r="AQ138">
        <v>-2.2737367544323206E-13</v>
      </c>
      <c r="AR138">
        <v>1720.2041144708421</v>
      </c>
      <c r="AS138">
        <v>3.7723774440150049</v>
      </c>
      <c r="AT138" t="s">
        <v>751</v>
      </c>
    </row>
    <row r="139" spans="1:46" x14ac:dyDescent="0.25">
      <c r="A139" t="s">
        <v>54</v>
      </c>
      <c r="B139" t="s">
        <v>949</v>
      </c>
      <c r="C139" s="63" t="s">
        <v>949</v>
      </c>
      <c r="D139" s="63" t="s">
        <v>8</v>
      </c>
      <c r="E139" t="s">
        <v>8</v>
      </c>
      <c r="F139">
        <v>1</v>
      </c>
      <c r="G139">
        <v>2</v>
      </c>
      <c r="H139">
        <v>2</v>
      </c>
      <c r="I139">
        <v>2</v>
      </c>
      <c r="J139">
        <v>7</v>
      </c>
      <c r="K139">
        <v>1</v>
      </c>
      <c r="L139" t="s">
        <v>99</v>
      </c>
      <c r="M139">
        <v>8</v>
      </c>
      <c r="N139" t="s">
        <v>713</v>
      </c>
      <c r="O139" t="s">
        <v>31</v>
      </c>
      <c r="P139">
        <v>3</v>
      </c>
      <c r="Q139">
        <v>1</v>
      </c>
      <c r="R139">
        <v>0</v>
      </c>
      <c r="S139" t="s">
        <v>642</v>
      </c>
      <c r="T139" t="s">
        <v>689</v>
      </c>
      <c r="U139">
        <v>8.5</v>
      </c>
      <c r="V139">
        <v>1.118421052631579</v>
      </c>
      <c r="W139">
        <v>8.5</v>
      </c>
      <c r="X139" t="s">
        <v>35</v>
      </c>
      <c r="Y139" t="s">
        <v>752</v>
      </c>
      <c r="Z139" t="s">
        <v>949</v>
      </c>
      <c r="AA139">
        <v>59</v>
      </c>
      <c r="AB139">
        <v>59</v>
      </c>
      <c r="AC139">
        <v>59</v>
      </c>
      <c r="AD139">
        <v>926</v>
      </c>
      <c r="AE139">
        <v>1</v>
      </c>
      <c r="AF139">
        <v>0.14406779661017</v>
      </c>
      <c r="AG139">
        <v>0.14406779661017</v>
      </c>
      <c r="AH139">
        <v>9.1792656587473005E-3</v>
      </c>
      <c r="AI139">
        <v>6.3714902807775406E-2</v>
      </c>
      <c r="AJ139">
        <v>4461.9299999999994</v>
      </c>
      <c r="AK139">
        <v>62467.02</v>
      </c>
      <c r="AL139">
        <v>3980.0801079913604</v>
      </c>
      <c r="AM139">
        <v>30828.756090712741</v>
      </c>
      <c r="AN139">
        <v>4461.9299999999994</v>
      </c>
      <c r="AO139">
        <v>62467.02</v>
      </c>
      <c r="AP139">
        <v>573.40137149028078</v>
      </c>
      <c r="AQ139">
        <v>0</v>
      </c>
      <c r="AR139">
        <v>573.40137149028078</v>
      </c>
      <c r="AS139">
        <v>1.2574591480050017</v>
      </c>
      <c r="AT139" t="s">
        <v>752</v>
      </c>
    </row>
    <row r="140" spans="1:46" hidden="1" x14ac:dyDescent="0.25">
      <c r="A140" t="s">
        <v>54</v>
      </c>
      <c r="B140" t="s">
        <v>949</v>
      </c>
      <c r="C140" s="63" t="s">
        <v>949</v>
      </c>
      <c r="D140" s="63" t="s">
        <v>8</v>
      </c>
      <c r="E140" t="s">
        <v>8</v>
      </c>
      <c r="F140">
        <v>1</v>
      </c>
      <c r="G140">
        <v>2</v>
      </c>
      <c r="H140">
        <v>2</v>
      </c>
      <c r="I140">
        <v>2</v>
      </c>
      <c r="J140">
        <v>7</v>
      </c>
      <c r="K140">
        <v>2</v>
      </c>
      <c r="L140" t="s">
        <v>102</v>
      </c>
      <c r="M140">
        <v>9</v>
      </c>
      <c r="N140" t="s">
        <v>715</v>
      </c>
      <c r="O140" t="s">
        <v>4</v>
      </c>
      <c r="P140">
        <v>1</v>
      </c>
      <c r="Q140">
        <v>6</v>
      </c>
      <c r="R140">
        <v>0</v>
      </c>
      <c r="S140" t="s">
        <v>642</v>
      </c>
      <c r="T140" t="s">
        <v>689</v>
      </c>
      <c r="U140">
        <v>50</v>
      </c>
      <c r="V140">
        <v>6.5789473684210531</v>
      </c>
      <c r="W140">
        <v>50</v>
      </c>
      <c r="X140" t="s">
        <v>36</v>
      </c>
      <c r="Y140" t="s">
        <v>753</v>
      </c>
      <c r="Z140" t="s">
        <v>949</v>
      </c>
      <c r="AA140">
        <v>84</v>
      </c>
      <c r="AB140">
        <v>84</v>
      </c>
      <c r="AC140">
        <v>84</v>
      </c>
      <c r="AD140">
        <v>926</v>
      </c>
      <c r="AE140">
        <v>1</v>
      </c>
      <c r="AF140">
        <v>0.59523809523809501</v>
      </c>
      <c r="AG140">
        <v>0.59523809523809501</v>
      </c>
      <c r="AH140">
        <v>5.3995680345572401E-2</v>
      </c>
      <c r="AI140">
        <v>9.0712742980561603E-2</v>
      </c>
      <c r="AJ140">
        <v>4461.9299999999994</v>
      </c>
      <c r="AK140">
        <v>62467.02</v>
      </c>
      <c r="AL140">
        <v>5666.5547300215985</v>
      </c>
      <c r="AM140">
        <v>30828.756090712741</v>
      </c>
      <c r="AN140">
        <v>4461.9299999999994</v>
      </c>
      <c r="AO140">
        <v>62467.02</v>
      </c>
      <c r="AP140">
        <v>3372.9492440604749</v>
      </c>
      <c r="AQ140">
        <v>-4.5474735088646412E-13</v>
      </c>
      <c r="AR140">
        <v>3372.9492440604749</v>
      </c>
      <c r="AS140">
        <v>7.39681851767648</v>
      </c>
      <c r="AT140" t="s">
        <v>753</v>
      </c>
    </row>
    <row r="141" spans="1:46" hidden="1" x14ac:dyDescent="0.25">
      <c r="A141" t="s">
        <v>54</v>
      </c>
      <c r="B141" t="s">
        <v>949</v>
      </c>
      <c r="C141" s="63" t="s">
        <v>949</v>
      </c>
      <c r="D141" s="63" t="s">
        <v>8</v>
      </c>
      <c r="E141" t="s">
        <v>8</v>
      </c>
      <c r="F141">
        <v>1</v>
      </c>
      <c r="G141">
        <v>2</v>
      </c>
      <c r="H141">
        <v>2</v>
      </c>
      <c r="I141">
        <v>2</v>
      </c>
      <c r="J141">
        <v>7</v>
      </c>
      <c r="K141">
        <v>2</v>
      </c>
      <c r="L141" t="s">
        <v>102</v>
      </c>
      <c r="M141">
        <v>9</v>
      </c>
      <c r="N141" t="s">
        <v>715</v>
      </c>
      <c r="O141" t="s">
        <v>5</v>
      </c>
      <c r="P141">
        <v>2</v>
      </c>
      <c r="Q141">
        <v>3</v>
      </c>
      <c r="R141">
        <v>0</v>
      </c>
      <c r="S141" t="s">
        <v>642</v>
      </c>
      <c r="T141" t="s">
        <v>689</v>
      </c>
      <c r="U141">
        <v>25.5</v>
      </c>
      <c r="V141">
        <v>3.3552631578947372</v>
      </c>
      <c r="W141">
        <v>25.5</v>
      </c>
      <c r="X141" t="s">
        <v>37</v>
      </c>
      <c r="Y141" t="s">
        <v>754</v>
      </c>
      <c r="Z141" t="s">
        <v>949</v>
      </c>
      <c r="AA141">
        <v>84</v>
      </c>
      <c r="AB141">
        <v>84</v>
      </c>
      <c r="AC141">
        <v>84</v>
      </c>
      <c r="AD141">
        <v>926</v>
      </c>
      <c r="AE141">
        <v>1</v>
      </c>
      <c r="AF141">
        <v>0.30357142857142899</v>
      </c>
      <c r="AG141">
        <v>0.30357142857142899</v>
      </c>
      <c r="AH141">
        <v>2.75377969762419E-2</v>
      </c>
      <c r="AI141">
        <v>9.0712742980561603E-2</v>
      </c>
      <c r="AJ141">
        <v>4461.9299999999994</v>
      </c>
      <c r="AK141">
        <v>62467.02</v>
      </c>
      <c r="AL141">
        <v>5666.5547300215985</v>
      </c>
      <c r="AM141">
        <v>30828.756090712741</v>
      </c>
      <c r="AN141">
        <v>4461.9299999999994</v>
      </c>
      <c r="AO141">
        <v>62467.02</v>
      </c>
      <c r="AP141">
        <v>1720.2041144708421</v>
      </c>
      <c r="AQ141">
        <v>-2.2737367544323206E-13</v>
      </c>
      <c r="AR141">
        <v>1720.2041144708421</v>
      </c>
      <c r="AS141">
        <v>3.7723774440150049</v>
      </c>
      <c r="AT141" t="s">
        <v>754</v>
      </c>
    </row>
    <row r="142" spans="1:46" hidden="1" x14ac:dyDescent="0.25">
      <c r="A142" t="s">
        <v>54</v>
      </c>
      <c r="B142" t="s">
        <v>949</v>
      </c>
      <c r="C142" s="63" t="s">
        <v>949</v>
      </c>
      <c r="D142" s="63" t="s">
        <v>8</v>
      </c>
      <c r="E142" t="s">
        <v>8</v>
      </c>
      <c r="F142">
        <v>1</v>
      </c>
      <c r="G142">
        <v>2</v>
      </c>
      <c r="H142">
        <v>2</v>
      </c>
      <c r="I142">
        <v>2</v>
      </c>
      <c r="J142">
        <v>7</v>
      </c>
      <c r="K142">
        <v>2</v>
      </c>
      <c r="L142" t="s">
        <v>102</v>
      </c>
      <c r="M142">
        <v>9</v>
      </c>
      <c r="N142" t="s">
        <v>715</v>
      </c>
      <c r="O142" t="s">
        <v>31</v>
      </c>
      <c r="P142">
        <v>3</v>
      </c>
      <c r="Q142">
        <v>1</v>
      </c>
      <c r="R142">
        <v>0</v>
      </c>
      <c r="S142" t="s">
        <v>642</v>
      </c>
      <c r="T142" t="s">
        <v>689</v>
      </c>
      <c r="U142">
        <v>8.5</v>
      </c>
      <c r="V142">
        <v>1.118421052631579</v>
      </c>
      <c r="W142">
        <v>8.5</v>
      </c>
      <c r="X142" t="s">
        <v>38</v>
      </c>
      <c r="Y142" t="s">
        <v>755</v>
      </c>
      <c r="Z142" t="s">
        <v>949</v>
      </c>
      <c r="AA142">
        <v>84</v>
      </c>
      <c r="AB142">
        <v>84</v>
      </c>
      <c r="AC142">
        <v>84</v>
      </c>
      <c r="AD142">
        <v>926</v>
      </c>
      <c r="AE142">
        <v>1</v>
      </c>
      <c r="AF142">
        <v>0.101190476190476</v>
      </c>
      <c r="AG142">
        <v>0.101190476190476</v>
      </c>
      <c r="AH142">
        <v>9.1792656587473005E-3</v>
      </c>
      <c r="AI142">
        <v>9.0712742980561603E-2</v>
      </c>
      <c r="AJ142">
        <v>4461.9299999999994</v>
      </c>
      <c r="AK142">
        <v>62467.02</v>
      </c>
      <c r="AL142">
        <v>5666.5547300215985</v>
      </c>
      <c r="AM142">
        <v>30828.756090712741</v>
      </c>
      <c r="AN142">
        <v>4461.9299999999994</v>
      </c>
      <c r="AO142">
        <v>62467.02</v>
      </c>
      <c r="AP142">
        <v>573.40137149028078</v>
      </c>
      <c r="AQ142">
        <v>0</v>
      </c>
      <c r="AR142">
        <v>573.40137149028078</v>
      </c>
      <c r="AS142">
        <v>1.2574591480050017</v>
      </c>
      <c r="AT142" t="s">
        <v>755</v>
      </c>
    </row>
    <row r="143" spans="1:46" hidden="1" x14ac:dyDescent="0.25">
      <c r="A143" t="s">
        <v>54</v>
      </c>
      <c r="B143" t="s">
        <v>949</v>
      </c>
      <c r="C143" s="63" t="s">
        <v>949</v>
      </c>
      <c r="D143" s="63" t="s">
        <v>8</v>
      </c>
      <c r="E143" t="s">
        <v>8</v>
      </c>
      <c r="F143">
        <v>1</v>
      </c>
      <c r="G143">
        <v>2</v>
      </c>
      <c r="H143">
        <v>2</v>
      </c>
      <c r="I143">
        <v>2</v>
      </c>
      <c r="J143">
        <v>7</v>
      </c>
      <c r="K143">
        <v>3</v>
      </c>
      <c r="L143" t="s">
        <v>103</v>
      </c>
      <c r="M143">
        <v>10</v>
      </c>
      <c r="N143" t="s">
        <v>717</v>
      </c>
      <c r="O143" t="s">
        <v>4</v>
      </c>
      <c r="P143">
        <v>1</v>
      </c>
      <c r="Q143">
        <v>5</v>
      </c>
      <c r="R143">
        <v>0</v>
      </c>
      <c r="S143" t="s">
        <v>642</v>
      </c>
      <c r="T143" t="s">
        <v>689</v>
      </c>
      <c r="U143">
        <v>41.5</v>
      </c>
      <c r="V143">
        <v>5.4605263157894743</v>
      </c>
      <c r="W143">
        <v>41.5</v>
      </c>
      <c r="X143" t="s">
        <v>39</v>
      </c>
      <c r="Y143" t="s">
        <v>756</v>
      </c>
      <c r="Z143" t="s">
        <v>949</v>
      </c>
      <c r="AA143">
        <v>67</v>
      </c>
      <c r="AB143">
        <v>67</v>
      </c>
      <c r="AC143">
        <v>67</v>
      </c>
      <c r="AD143">
        <v>926</v>
      </c>
      <c r="AE143">
        <v>1</v>
      </c>
      <c r="AF143">
        <v>0.61940298507462699</v>
      </c>
      <c r="AG143">
        <v>0.61940298507462699</v>
      </c>
      <c r="AH143">
        <v>4.4816414686825103E-2</v>
      </c>
      <c r="AI143">
        <v>7.2354211663067006E-2</v>
      </c>
      <c r="AJ143">
        <v>4461.9299999999994</v>
      </c>
      <c r="AK143">
        <v>62467.02</v>
      </c>
      <c r="AL143">
        <v>4519.751987041036</v>
      </c>
      <c r="AM143">
        <v>30828.756090712741</v>
      </c>
      <c r="AN143">
        <v>4461.9299999999994</v>
      </c>
      <c r="AO143">
        <v>62467.02</v>
      </c>
      <c r="AP143">
        <v>2799.5478725701942</v>
      </c>
      <c r="AQ143">
        <v>0</v>
      </c>
      <c r="AR143">
        <v>2799.5478725701942</v>
      </c>
      <c r="AS143">
        <v>6.1393593696714781</v>
      </c>
      <c r="AT143" t="s">
        <v>756</v>
      </c>
    </row>
    <row r="144" spans="1:46" hidden="1" x14ac:dyDescent="0.25">
      <c r="A144" t="s">
        <v>54</v>
      </c>
      <c r="B144" t="s">
        <v>949</v>
      </c>
      <c r="C144" s="63" t="s">
        <v>949</v>
      </c>
      <c r="D144" s="63" t="s">
        <v>8</v>
      </c>
      <c r="E144" t="s">
        <v>8</v>
      </c>
      <c r="F144">
        <v>1</v>
      </c>
      <c r="G144">
        <v>2</v>
      </c>
      <c r="H144">
        <v>2</v>
      </c>
      <c r="I144">
        <v>2</v>
      </c>
      <c r="J144">
        <v>7</v>
      </c>
      <c r="K144">
        <v>3</v>
      </c>
      <c r="L144" t="s">
        <v>103</v>
      </c>
      <c r="M144">
        <v>10</v>
      </c>
      <c r="N144" t="s">
        <v>717</v>
      </c>
      <c r="O144" t="s">
        <v>5</v>
      </c>
      <c r="P144">
        <v>2</v>
      </c>
      <c r="Q144">
        <v>2</v>
      </c>
      <c r="R144">
        <v>0</v>
      </c>
      <c r="S144" t="s">
        <v>642</v>
      </c>
      <c r="T144" t="s">
        <v>689</v>
      </c>
      <c r="U144">
        <v>17</v>
      </c>
      <c r="V144">
        <v>2.236842105263158</v>
      </c>
      <c r="W144">
        <v>17</v>
      </c>
      <c r="X144" t="s">
        <v>40</v>
      </c>
      <c r="Y144" t="s">
        <v>757</v>
      </c>
      <c r="Z144" t="s">
        <v>949</v>
      </c>
      <c r="AA144">
        <v>67</v>
      </c>
      <c r="AB144">
        <v>67</v>
      </c>
      <c r="AC144">
        <v>67</v>
      </c>
      <c r="AD144">
        <v>926</v>
      </c>
      <c r="AE144">
        <v>1</v>
      </c>
      <c r="AF144">
        <v>0.25373134328358199</v>
      </c>
      <c r="AG144">
        <v>0.25373134328358199</v>
      </c>
      <c r="AH144">
        <v>1.8358531317494601E-2</v>
      </c>
      <c r="AI144">
        <v>7.2354211663067006E-2</v>
      </c>
      <c r="AJ144">
        <v>4461.9299999999994</v>
      </c>
      <c r="AK144">
        <v>62467.02</v>
      </c>
      <c r="AL144">
        <v>4519.751987041036</v>
      </c>
      <c r="AM144">
        <v>30828.756090712741</v>
      </c>
      <c r="AN144">
        <v>4461.9299999999994</v>
      </c>
      <c r="AO144">
        <v>62467.02</v>
      </c>
      <c r="AP144">
        <v>1146.8027429805616</v>
      </c>
      <c r="AQ144">
        <v>2.2737367544323206E-13</v>
      </c>
      <c r="AR144">
        <v>1146.8027429805616</v>
      </c>
      <c r="AS144">
        <v>2.5149182960100034</v>
      </c>
      <c r="AT144" t="s">
        <v>757</v>
      </c>
    </row>
    <row r="145" spans="1:46" hidden="1" x14ac:dyDescent="0.25">
      <c r="A145" t="s">
        <v>54</v>
      </c>
      <c r="B145" t="s">
        <v>949</v>
      </c>
      <c r="C145" s="63" t="s">
        <v>949</v>
      </c>
      <c r="D145" s="63" t="s">
        <v>8</v>
      </c>
      <c r="E145" t="s">
        <v>8</v>
      </c>
      <c r="F145">
        <v>1</v>
      </c>
      <c r="G145">
        <v>2</v>
      </c>
      <c r="H145">
        <v>2</v>
      </c>
      <c r="I145">
        <v>2</v>
      </c>
      <c r="J145">
        <v>7</v>
      </c>
      <c r="K145">
        <v>3</v>
      </c>
      <c r="L145" t="s">
        <v>103</v>
      </c>
      <c r="M145">
        <v>10</v>
      </c>
      <c r="N145" t="s">
        <v>717</v>
      </c>
      <c r="O145" t="s">
        <v>31</v>
      </c>
      <c r="P145">
        <v>3</v>
      </c>
      <c r="Q145">
        <v>1</v>
      </c>
      <c r="R145">
        <v>0</v>
      </c>
      <c r="S145" t="s">
        <v>642</v>
      </c>
      <c r="T145" t="s">
        <v>689</v>
      </c>
      <c r="U145">
        <v>8.5</v>
      </c>
      <c r="V145">
        <v>1.118421052631579</v>
      </c>
      <c r="W145">
        <v>8.5</v>
      </c>
      <c r="X145" t="s">
        <v>41</v>
      </c>
      <c r="Y145" t="s">
        <v>758</v>
      </c>
      <c r="Z145" t="s">
        <v>949</v>
      </c>
      <c r="AA145">
        <v>67</v>
      </c>
      <c r="AB145">
        <v>67</v>
      </c>
      <c r="AC145">
        <v>67</v>
      </c>
      <c r="AD145">
        <v>926</v>
      </c>
      <c r="AE145">
        <v>1</v>
      </c>
      <c r="AF145">
        <v>0.12686567164179099</v>
      </c>
      <c r="AG145">
        <v>0.12686567164179099</v>
      </c>
      <c r="AH145">
        <v>9.1792656587473005E-3</v>
      </c>
      <c r="AI145">
        <v>7.2354211663067006E-2</v>
      </c>
      <c r="AJ145">
        <v>4461.9299999999994</v>
      </c>
      <c r="AK145">
        <v>62467.02</v>
      </c>
      <c r="AL145">
        <v>4519.751987041036</v>
      </c>
      <c r="AM145">
        <v>30828.756090712741</v>
      </c>
      <c r="AN145">
        <v>4461.9299999999994</v>
      </c>
      <c r="AO145">
        <v>62467.02</v>
      </c>
      <c r="AP145">
        <v>573.40137149028078</v>
      </c>
      <c r="AQ145">
        <v>1.1368683772161603E-13</v>
      </c>
      <c r="AR145">
        <v>573.40137149028078</v>
      </c>
      <c r="AS145">
        <v>1.2574591480050017</v>
      </c>
      <c r="AT145" t="s">
        <v>758</v>
      </c>
    </row>
    <row r="146" spans="1:46" hidden="1" x14ac:dyDescent="0.25">
      <c r="A146" t="s">
        <v>54</v>
      </c>
      <c r="B146" t="s">
        <v>949</v>
      </c>
      <c r="C146" s="63" t="s">
        <v>949</v>
      </c>
      <c r="D146" s="63" t="s">
        <v>8</v>
      </c>
      <c r="E146" t="s">
        <v>8</v>
      </c>
      <c r="F146">
        <v>1</v>
      </c>
      <c r="G146">
        <v>2</v>
      </c>
      <c r="H146">
        <v>2</v>
      </c>
      <c r="I146">
        <v>2</v>
      </c>
      <c r="J146">
        <v>7</v>
      </c>
      <c r="K146">
        <v>4</v>
      </c>
      <c r="L146" t="s">
        <v>101</v>
      </c>
      <c r="M146">
        <v>11</v>
      </c>
      <c r="N146" t="s">
        <v>719</v>
      </c>
      <c r="O146" t="s">
        <v>4</v>
      </c>
      <c r="P146">
        <v>1</v>
      </c>
      <c r="Q146">
        <v>5</v>
      </c>
      <c r="R146">
        <v>0</v>
      </c>
      <c r="S146" t="s">
        <v>642</v>
      </c>
      <c r="T146" t="s">
        <v>689</v>
      </c>
      <c r="U146">
        <v>41</v>
      </c>
      <c r="V146">
        <v>5.3947368421052637</v>
      </c>
      <c r="W146">
        <v>41</v>
      </c>
      <c r="X146" t="s">
        <v>42</v>
      </c>
      <c r="Y146" t="s">
        <v>759</v>
      </c>
      <c r="Z146" t="s">
        <v>949</v>
      </c>
      <c r="AA146">
        <v>75</v>
      </c>
      <c r="AB146">
        <v>75</v>
      </c>
      <c r="AC146">
        <v>75</v>
      </c>
      <c r="AD146">
        <v>926</v>
      </c>
      <c r="AE146">
        <v>1</v>
      </c>
      <c r="AF146">
        <v>0.54666666666666697</v>
      </c>
      <c r="AG146">
        <v>0.54666666666666697</v>
      </c>
      <c r="AH146">
        <v>4.42764578833693E-2</v>
      </c>
      <c r="AI146">
        <v>8.0993520518358494E-2</v>
      </c>
      <c r="AJ146">
        <v>4461.9299999999994</v>
      </c>
      <c r="AK146">
        <v>62467.02</v>
      </c>
      <c r="AL146">
        <v>5059.4238660907131</v>
      </c>
      <c r="AM146">
        <v>30828.756090712741</v>
      </c>
      <c r="AN146">
        <v>4461.9299999999994</v>
      </c>
      <c r="AO146">
        <v>62467.02</v>
      </c>
      <c r="AP146">
        <v>2765.8183801295895</v>
      </c>
      <c r="AQ146">
        <v>0</v>
      </c>
      <c r="AR146">
        <v>2765.8183801295895</v>
      </c>
      <c r="AS146">
        <v>6.0653911844947137</v>
      </c>
      <c r="AT146" t="s">
        <v>759</v>
      </c>
    </row>
    <row r="147" spans="1:46" hidden="1" x14ac:dyDescent="0.25">
      <c r="A147" t="s">
        <v>54</v>
      </c>
      <c r="B147" t="s">
        <v>949</v>
      </c>
      <c r="C147" s="63" t="s">
        <v>949</v>
      </c>
      <c r="D147" s="63" t="s">
        <v>8</v>
      </c>
      <c r="E147" t="s">
        <v>8</v>
      </c>
      <c r="F147">
        <v>1</v>
      </c>
      <c r="G147">
        <v>2</v>
      </c>
      <c r="H147">
        <v>2</v>
      </c>
      <c r="I147">
        <v>2</v>
      </c>
      <c r="J147">
        <v>7</v>
      </c>
      <c r="K147">
        <v>4</v>
      </c>
      <c r="L147" t="s">
        <v>101</v>
      </c>
      <c r="M147">
        <v>11</v>
      </c>
      <c r="N147" t="s">
        <v>719</v>
      </c>
      <c r="O147" t="s">
        <v>5</v>
      </c>
      <c r="P147">
        <v>2</v>
      </c>
      <c r="Q147">
        <v>3</v>
      </c>
      <c r="R147">
        <v>0</v>
      </c>
      <c r="S147" t="s">
        <v>642</v>
      </c>
      <c r="T147" t="s">
        <v>689</v>
      </c>
      <c r="U147">
        <v>25.5</v>
      </c>
      <c r="V147">
        <v>3.3552631578947372</v>
      </c>
      <c r="W147">
        <v>25.5</v>
      </c>
      <c r="X147" t="s">
        <v>43</v>
      </c>
      <c r="Y147" t="s">
        <v>760</v>
      </c>
      <c r="Z147" t="s">
        <v>949</v>
      </c>
      <c r="AA147">
        <v>75</v>
      </c>
      <c r="AB147">
        <v>75</v>
      </c>
      <c r="AC147">
        <v>75</v>
      </c>
      <c r="AD147">
        <v>926</v>
      </c>
      <c r="AE147">
        <v>1</v>
      </c>
      <c r="AF147">
        <v>0.34</v>
      </c>
      <c r="AG147">
        <v>0.34</v>
      </c>
      <c r="AH147">
        <v>2.75377969762419E-2</v>
      </c>
      <c r="AI147">
        <v>8.0993520518358494E-2</v>
      </c>
      <c r="AJ147">
        <v>4461.9299999999994</v>
      </c>
      <c r="AK147">
        <v>62467.02</v>
      </c>
      <c r="AL147">
        <v>5059.4238660907131</v>
      </c>
      <c r="AM147">
        <v>30828.756090712741</v>
      </c>
      <c r="AN147">
        <v>4461.9299999999994</v>
      </c>
      <c r="AO147">
        <v>62467.02</v>
      </c>
      <c r="AP147">
        <v>1720.2041144708421</v>
      </c>
      <c r="AQ147">
        <v>-4.5474735088646412E-13</v>
      </c>
      <c r="AR147">
        <v>1720.2041144708421</v>
      </c>
      <c r="AS147">
        <v>3.7723774440150049</v>
      </c>
      <c r="AT147" t="s">
        <v>760</v>
      </c>
    </row>
    <row r="148" spans="1:46" hidden="1" x14ac:dyDescent="0.25">
      <c r="A148" t="s">
        <v>54</v>
      </c>
      <c r="B148" t="s">
        <v>949</v>
      </c>
      <c r="C148" s="63" t="s">
        <v>949</v>
      </c>
      <c r="D148" s="63" t="s">
        <v>8</v>
      </c>
      <c r="E148" t="s">
        <v>8</v>
      </c>
      <c r="F148">
        <v>1</v>
      </c>
      <c r="G148">
        <v>2</v>
      </c>
      <c r="H148">
        <v>2</v>
      </c>
      <c r="I148">
        <v>2</v>
      </c>
      <c r="J148">
        <v>7</v>
      </c>
      <c r="K148">
        <v>4</v>
      </c>
      <c r="L148" t="s">
        <v>101</v>
      </c>
      <c r="M148">
        <v>11</v>
      </c>
      <c r="N148" t="s">
        <v>719</v>
      </c>
      <c r="O148" t="s">
        <v>31</v>
      </c>
      <c r="P148">
        <v>3</v>
      </c>
      <c r="Q148">
        <v>1</v>
      </c>
      <c r="R148">
        <v>0</v>
      </c>
      <c r="S148" t="s">
        <v>642</v>
      </c>
      <c r="T148" t="s">
        <v>689</v>
      </c>
      <c r="U148">
        <v>8.5</v>
      </c>
      <c r="V148">
        <v>1.118421052631579</v>
      </c>
      <c r="W148">
        <v>8.5</v>
      </c>
      <c r="X148" t="s">
        <v>44</v>
      </c>
      <c r="Y148" t="s">
        <v>761</v>
      </c>
      <c r="Z148" t="s">
        <v>949</v>
      </c>
      <c r="AA148">
        <v>75</v>
      </c>
      <c r="AB148">
        <v>75</v>
      </c>
      <c r="AC148">
        <v>75</v>
      </c>
      <c r="AD148">
        <v>926</v>
      </c>
      <c r="AE148">
        <v>1</v>
      </c>
      <c r="AF148">
        <v>0.11333333333333299</v>
      </c>
      <c r="AG148">
        <v>0.11333333333333299</v>
      </c>
      <c r="AH148">
        <v>9.1792656587473005E-3</v>
      </c>
      <c r="AI148">
        <v>8.0993520518358494E-2</v>
      </c>
      <c r="AJ148">
        <v>4461.9299999999994</v>
      </c>
      <c r="AK148">
        <v>62467.02</v>
      </c>
      <c r="AL148">
        <v>5059.4238660907131</v>
      </c>
      <c r="AM148">
        <v>30828.756090712741</v>
      </c>
      <c r="AN148">
        <v>4461.9299999999994</v>
      </c>
      <c r="AO148">
        <v>62467.02</v>
      </c>
      <c r="AP148">
        <v>573.40137149028078</v>
      </c>
      <c r="AQ148">
        <v>0</v>
      </c>
      <c r="AR148">
        <v>573.40137149028078</v>
      </c>
      <c r="AS148">
        <v>1.2574591480050017</v>
      </c>
      <c r="AT148" t="s">
        <v>761</v>
      </c>
    </row>
    <row r="149" spans="1:46" hidden="1" x14ac:dyDescent="0.25">
      <c r="A149" t="s">
        <v>54</v>
      </c>
      <c r="B149" t="s">
        <v>949</v>
      </c>
      <c r="C149" s="63" t="s">
        <v>949</v>
      </c>
      <c r="D149" s="63" t="s">
        <v>8</v>
      </c>
      <c r="E149" t="s">
        <v>8</v>
      </c>
      <c r="F149">
        <v>1</v>
      </c>
      <c r="G149">
        <v>2</v>
      </c>
      <c r="H149">
        <v>2</v>
      </c>
      <c r="I149">
        <v>2</v>
      </c>
      <c r="J149">
        <v>7</v>
      </c>
      <c r="K149">
        <v>5</v>
      </c>
      <c r="L149" t="s">
        <v>105</v>
      </c>
      <c r="M149">
        <v>12</v>
      </c>
      <c r="N149" t="s">
        <v>721</v>
      </c>
      <c r="O149" t="s">
        <v>4</v>
      </c>
      <c r="P149">
        <v>1</v>
      </c>
      <c r="Q149">
        <v>4</v>
      </c>
      <c r="R149">
        <v>0</v>
      </c>
      <c r="S149" t="s">
        <v>642</v>
      </c>
      <c r="T149" t="s">
        <v>689</v>
      </c>
      <c r="U149">
        <v>32.5</v>
      </c>
      <c r="V149">
        <v>4.2763157894736841</v>
      </c>
      <c r="W149">
        <v>32.5</v>
      </c>
      <c r="X149" t="s">
        <v>45</v>
      </c>
      <c r="Y149" t="s">
        <v>762</v>
      </c>
      <c r="Z149" t="s">
        <v>949</v>
      </c>
      <c r="AA149">
        <v>58</v>
      </c>
      <c r="AB149">
        <v>58</v>
      </c>
      <c r="AC149">
        <v>58</v>
      </c>
      <c r="AD149">
        <v>926</v>
      </c>
      <c r="AE149">
        <v>1</v>
      </c>
      <c r="AF149">
        <v>0.56034482758620696</v>
      </c>
      <c r="AG149">
        <v>0.56034482758620696</v>
      </c>
      <c r="AH149">
        <v>3.5097192224622001E-2</v>
      </c>
      <c r="AI149">
        <v>6.2634989200863897E-2</v>
      </c>
      <c r="AJ149">
        <v>4461.9299999999994</v>
      </c>
      <c r="AK149">
        <v>62467.02</v>
      </c>
      <c r="AL149">
        <v>3912.6211231101506</v>
      </c>
      <c r="AM149">
        <v>30828.756090712741</v>
      </c>
      <c r="AN149">
        <v>4461.9299999999994</v>
      </c>
      <c r="AO149">
        <v>62467.02</v>
      </c>
      <c r="AP149">
        <v>2192.4170086393087</v>
      </c>
      <c r="AQ149">
        <v>4.5474735088646412E-13</v>
      </c>
      <c r="AR149">
        <v>2192.4170086393087</v>
      </c>
      <c r="AS149">
        <v>4.8079320364897118</v>
      </c>
      <c r="AT149" t="s">
        <v>762</v>
      </c>
    </row>
    <row r="150" spans="1:46" hidden="1" x14ac:dyDescent="0.25">
      <c r="A150" t="s">
        <v>54</v>
      </c>
      <c r="B150" t="s">
        <v>949</v>
      </c>
      <c r="C150" s="63" t="s">
        <v>949</v>
      </c>
      <c r="D150" s="63" t="s">
        <v>8</v>
      </c>
      <c r="E150" t="s">
        <v>8</v>
      </c>
      <c r="F150">
        <v>1</v>
      </c>
      <c r="G150">
        <v>2</v>
      </c>
      <c r="H150">
        <v>2</v>
      </c>
      <c r="I150">
        <v>2</v>
      </c>
      <c r="J150">
        <v>7</v>
      </c>
      <c r="K150">
        <v>5</v>
      </c>
      <c r="L150" t="s">
        <v>105</v>
      </c>
      <c r="M150">
        <v>12</v>
      </c>
      <c r="N150" t="s">
        <v>721</v>
      </c>
      <c r="O150" t="s">
        <v>5</v>
      </c>
      <c r="P150">
        <v>2</v>
      </c>
      <c r="Q150">
        <v>2</v>
      </c>
      <c r="R150">
        <v>0</v>
      </c>
      <c r="S150" t="s">
        <v>642</v>
      </c>
      <c r="T150" t="s">
        <v>689</v>
      </c>
      <c r="U150">
        <v>17</v>
      </c>
      <c r="V150">
        <v>2.236842105263158</v>
      </c>
      <c r="W150">
        <v>17</v>
      </c>
      <c r="X150" t="s">
        <v>46</v>
      </c>
      <c r="Y150" t="s">
        <v>763</v>
      </c>
      <c r="Z150" t="s">
        <v>949</v>
      </c>
      <c r="AA150">
        <v>58</v>
      </c>
      <c r="AB150">
        <v>58</v>
      </c>
      <c r="AC150">
        <v>58</v>
      </c>
      <c r="AD150">
        <v>926</v>
      </c>
      <c r="AE150">
        <v>1</v>
      </c>
      <c r="AF150">
        <v>0.29310344827586199</v>
      </c>
      <c r="AG150">
        <v>0.29310344827586199</v>
      </c>
      <c r="AH150">
        <v>1.8358531317494601E-2</v>
      </c>
      <c r="AI150">
        <v>6.2634989200863897E-2</v>
      </c>
      <c r="AJ150">
        <v>4461.9299999999994</v>
      </c>
      <c r="AK150">
        <v>62467.02</v>
      </c>
      <c r="AL150">
        <v>3912.6211231101506</v>
      </c>
      <c r="AM150">
        <v>30828.756090712741</v>
      </c>
      <c r="AN150">
        <v>4461.9299999999994</v>
      </c>
      <c r="AO150">
        <v>62467.02</v>
      </c>
      <c r="AP150">
        <v>1146.8027429805616</v>
      </c>
      <c r="AQ150">
        <v>2.2737367544323206E-13</v>
      </c>
      <c r="AR150">
        <v>1146.8027429805616</v>
      </c>
      <c r="AS150">
        <v>2.5149182960100034</v>
      </c>
      <c r="AT150" t="s">
        <v>763</v>
      </c>
    </row>
    <row r="151" spans="1:46" hidden="1" x14ac:dyDescent="0.25">
      <c r="A151" t="s">
        <v>54</v>
      </c>
      <c r="B151" t="s">
        <v>949</v>
      </c>
      <c r="C151" s="63" t="s">
        <v>949</v>
      </c>
      <c r="D151" s="63" t="s">
        <v>8</v>
      </c>
      <c r="E151" t="s">
        <v>8</v>
      </c>
      <c r="F151">
        <v>1</v>
      </c>
      <c r="G151">
        <v>2</v>
      </c>
      <c r="H151">
        <v>2</v>
      </c>
      <c r="I151">
        <v>2</v>
      </c>
      <c r="J151">
        <v>7</v>
      </c>
      <c r="K151">
        <v>5</v>
      </c>
      <c r="L151" t="s">
        <v>105</v>
      </c>
      <c r="M151">
        <v>12</v>
      </c>
      <c r="N151" t="s">
        <v>721</v>
      </c>
      <c r="O151" t="s">
        <v>31</v>
      </c>
      <c r="P151">
        <v>3</v>
      </c>
      <c r="Q151">
        <v>1</v>
      </c>
      <c r="R151">
        <v>0</v>
      </c>
      <c r="S151" t="s">
        <v>642</v>
      </c>
      <c r="T151" t="s">
        <v>689</v>
      </c>
      <c r="U151">
        <v>8.5</v>
      </c>
      <c r="V151">
        <v>1.118421052631579</v>
      </c>
      <c r="W151">
        <v>8.5</v>
      </c>
      <c r="X151" t="s">
        <v>47</v>
      </c>
      <c r="Y151" t="s">
        <v>764</v>
      </c>
      <c r="Z151" t="s">
        <v>949</v>
      </c>
      <c r="AA151">
        <v>58</v>
      </c>
      <c r="AB151">
        <v>58</v>
      </c>
      <c r="AC151">
        <v>58</v>
      </c>
      <c r="AD151">
        <v>926</v>
      </c>
      <c r="AE151">
        <v>1</v>
      </c>
      <c r="AF151">
        <v>0.14655172413793099</v>
      </c>
      <c r="AG151">
        <v>0.14655172413793099</v>
      </c>
      <c r="AH151">
        <v>9.1792656587473005E-3</v>
      </c>
      <c r="AI151">
        <v>6.2634989200863897E-2</v>
      </c>
      <c r="AJ151">
        <v>4461.9299999999994</v>
      </c>
      <c r="AK151">
        <v>62467.02</v>
      </c>
      <c r="AL151">
        <v>3912.6211231101506</v>
      </c>
      <c r="AM151">
        <v>30828.756090712741</v>
      </c>
      <c r="AN151">
        <v>4461.9299999999994</v>
      </c>
      <c r="AO151">
        <v>62467.02</v>
      </c>
      <c r="AP151">
        <v>573.40137149028078</v>
      </c>
      <c r="AQ151">
        <v>1.1368683772161603E-13</v>
      </c>
      <c r="AR151">
        <v>573.40137149028078</v>
      </c>
      <c r="AS151">
        <v>1.2574591480050017</v>
      </c>
      <c r="AT151" t="s">
        <v>764</v>
      </c>
    </row>
    <row r="152" spans="1:46" hidden="1" x14ac:dyDescent="0.25">
      <c r="A152" t="s">
        <v>54</v>
      </c>
      <c r="B152" t="s">
        <v>949</v>
      </c>
      <c r="C152" s="63" t="s">
        <v>949</v>
      </c>
      <c r="D152" s="63" t="s">
        <v>8</v>
      </c>
      <c r="E152" t="s">
        <v>8</v>
      </c>
      <c r="F152">
        <v>1</v>
      </c>
      <c r="G152">
        <v>2</v>
      </c>
      <c r="H152">
        <v>2</v>
      </c>
      <c r="I152">
        <v>2</v>
      </c>
      <c r="J152">
        <v>7</v>
      </c>
      <c r="K152">
        <v>6</v>
      </c>
      <c r="L152" t="s">
        <v>113</v>
      </c>
      <c r="M152">
        <v>13</v>
      </c>
      <c r="N152" t="s">
        <v>723</v>
      </c>
      <c r="O152" t="s">
        <v>4</v>
      </c>
      <c r="P152">
        <v>1</v>
      </c>
      <c r="Q152">
        <v>5</v>
      </c>
      <c r="R152">
        <v>0</v>
      </c>
      <c r="S152" t="s">
        <v>642</v>
      </c>
      <c r="T152" t="s">
        <v>689</v>
      </c>
      <c r="U152">
        <v>38</v>
      </c>
      <c r="V152">
        <v>5</v>
      </c>
      <c r="W152">
        <v>38</v>
      </c>
      <c r="X152" t="s">
        <v>48</v>
      </c>
      <c r="Y152" t="s">
        <v>765</v>
      </c>
      <c r="Z152" t="s">
        <v>949</v>
      </c>
      <c r="AA152">
        <v>63.5</v>
      </c>
      <c r="AB152">
        <v>63.5</v>
      </c>
      <c r="AC152">
        <v>63.5</v>
      </c>
      <c r="AD152">
        <v>926</v>
      </c>
      <c r="AE152">
        <v>1</v>
      </c>
      <c r="AF152">
        <v>0.59842519685039397</v>
      </c>
      <c r="AG152">
        <v>0.59842519685039397</v>
      </c>
      <c r="AH152">
        <v>4.1036717062635002E-2</v>
      </c>
      <c r="AI152">
        <v>6.8574514038876905E-2</v>
      </c>
      <c r="AJ152">
        <v>4461.9299999999994</v>
      </c>
      <c r="AK152">
        <v>62467.02</v>
      </c>
      <c r="AL152">
        <v>4283.6455399568031</v>
      </c>
      <c r="AM152">
        <v>30828.756090712741</v>
      </c>
      <c r="AN152">
        <v>4461.9299999999994</v>
      </c>
      <c r="AO152">
        <v>62467.02</v>
      </c>
      <c r="AP152">
        <v>2563.4414254859607</v>
      </c>
      <c r="AQ152">
        <v>-4.5474735088646412E-13</v>
      </c>
      <c r="AR152">
        <v>2563.4414254859607</v>
      </c>
      <c r="AS152">
        <v>5.6215820734341246</v>
      </c>
      <c r="AT152" t="s">
        <v>765</v>
      </c>
    </row>
    <row r="153" spans="1:46" hidden="1" x14ac:dyDescent="0.25">
      <c r="A153" t="s">
        <v>54</v>
      </c>
      <c r="B153" t="s">
        <v>949</v>
      </c>
      <c r="C153" s="63" t="s">
        <v>949</v>
      </c>
      <c r="D153" s="63" t="s">
        <v>8</v>
      </c>
      <c r="E153" t="s">
        <v>8</v>
      </c>
      <c r="F153">
        <v>1</v>
      </c>
      <c r="G153">
        <v>2</v>
      </c>
      <c r="H153">
        <v>2</v>
      </c>
      <c r="I153">
        <v>2</v>
      </c>
      <c r="J153">
        <v>7</v>
      </c>
      <c r="K153">
        <v>6</v>
      </c>
      <c r="L153" t="s">
        <v>113</v>
      </c>
      <c r="M153">
        <v>13</v>
      </c>
      <c r="N153" t="s">
        <v>723</v>
      </c>
      <c r="O153" t="s">
        <v>5</v>
      </c>
      <c r="P153">
        <v>2</v>
      </c>
      <c r="Q153">
        <v>2</v>
      </c>
      <c r="R153">
        <v>0</v>
      </c>
      <c r="S153" t="s">
        <v>642</v>
      </c>
      <c r="T153" t="s">
        <v>689</v>
      </c>
      <c r="U153">
        <v>17</v>
      </c>
      <c r="V153">
        <v>2.236842105263158</v>
      </c>
      <c r="W153">
        <v>17</v>
      </c>
      <c r="X153" t="s">
        <v>49</v>
      </c>
      <c r="Y153" t="s">
        <v>766</v>
      </c>
      <c r="Z153" t="s">
        <v>949</v>
      </c>
      <c r="AA153">
        <v>63.5</v>
      </c>
      <c r="AB153">
        <v>63.5</v>
      </c>
      <c r="AC153">
        <v>63.5</v>
      </c>
      <c r="AD153">
        <v>926</v>
      </c>
      <c r="AE153">
        <v>1</v>
      </c>
      <c r="AF153">
        <v>0.267716535433071</v>
      </c>
      <c r="AG153">
        <v>0.267716535433071</v>
      </c>
      <c r="AH153">
        <v>1.8358531317494601E-2</v>
      </c>
      <c r="AI153">
        <v>6.8574514038876905E-2</v>
      </c>
      <c r="AJ153">
        <v>4461.9299999999994</v>
      </c>
      <c r="AK153">
        <v>62467.02</v>
      </c>
      <c r="AL153">
        <v>4283.6455399568031</v>
      </c>
      <c r="AM153">
        <v>30828.756090712741</v>
      </c>
      <c r="AN153">
        <v>4461.9299999999994</v>
      </c>
      <c r="AO153">
        <v>62467.02</v>
      </c>
      <c r="AP153">
        <v>1146.8027429805616</v>
      </c>
      <c r="AQ153">
        <v>0</v>
      </c>
      <c r="AR153">
        <v>1146.8027429805616</v>
      </c>
      <c r="AS153">
        <v>2.5149182960100034</v>
      </c>
      <c r="AT153" t="s">
        <v>766</v>
      </c>
    </row>
    <row r="154" spans="1:46" hidden="1" x14ac:dyDescent="0.25">
      <c r="A154" t="s">
        <v>54</v>
      </c>
      <c r="B154" t="s">
        <v>949</v>
      </c>
      <c r="C154" s="63" t="s">
        <v>949</v>
      </c>
      <c r="D154" s="63" t="s">
        <v>8</v>
      </c>
      <c r="E154" t="s">
        <v>8</v>
      </c>
      <c r="F154">
        <v>1</v>
      </c>
      <c r="G154">
        <v>2</v>
      </c>
      <c r="H154">
        <v>2</v>
      </c>
      <c r="I154">
        <v>2</v>
      </c>
      <c r="J154">
        <v>7</v>
      </c>
      <c r="K154">
        <v>6</v>
      </c>
      <c r="L154" t="s">
        <v>113</v>
      </c>
      <c r="M154">
        <v>13</v>
      </c>
      <c r="N154" t="s">
        <v>723</v>
      </c>
      <c r="O154" t="s">
        <v>31</v>
      </c>
      <c r="P154">
        <v>3</v>
      </c>
      <c r="Q154">
        <v>1</v>
      </c>
      <c r="R154">
        <v>0</v>
      </c>
      <c r="S154" t="s">
        <v>642</v>
      </c>
      <c r="T154" t="s">
        <v>689</v>
      </c>
      <c r="U154">
        <v>8.5</v>
      </c>
      <c r="V154">
        <v>1.118421052631579</v>
      </c>
      <c r="W154">
        <v>8.5</v>
      </c>
      <c r="X154" t="s">
        <v>50</v>
      </c>
      <c r="Y154" t="s">
        <v>767</v>
      </c>
      <c r="Z154" t="s">
        <v>949</v>
      </c>
      <c r="AA154">
        <v>63.5</v>
      </c>
      <c r="AB154">
        <v>63.5</v>
      </c>
      <c r="AC154">
        <v>63.5</v>
      </c>
      <c r="AD154">
        <v>926</v>
      </c>
      <c r="AE154">
        <v>1</v>
      </c>
      <c r="AF154">
        <v>0.133858267716535</v>
      </c>
      <c r="AG154">
        <v>0.133858267716535</v>
      </c>
      <c r="AH154">
        <v>9.1792656587473005E-3</v>
      </c>
      <c r="AI154">
        <v>6.8574514038876905E-2</v>
      </c>
      <c r="AJ154">
        <v>4461.9299999999994</v>
      </c>
      <c r="AK154">
        <v>62467.02</v>
      </c>
      <c r="AL154">
        <v>4283.6455399568031</v>
      </c>
      <c r="AM154">
        <v>30828.756090712741</v>
      </c>
      <c r="AN154">
        <v>4461.9299999999994</v>
      </c>
      <c r="AO154">
        <v>62467.02</v>
      </c>
      <c r="AP154">
        <v>573.40137149028078</v>
      </c>
      <c r="AQ154">
        <v>0</v>
      </c>
      <c r="AR154">
        <v>573.40137149028078</v>
      </c>
      <c r="AS154">
        <v>1.2574591480050017</v>
      </c>
      <c r="AT154" t="s">
        <v>767</v>
      </c>
    </row>
    <row r="155" spans="1:46" hidden="1" x14ac:dyDescent="0.25">
      <c r="A155" t="s">
        <v>54</v>
      </c>
      <c r="B155" t="s">
        <v>949</v>
      </c>
      <c r="C155" s="63" t="s">
        <v>949</v>
      </c>
      <c r="D155" s="63" t="s">
        <v>8</v>
      </c>
      <c r="E155" t="s">
        <v>8</v>
      </c>
      <c r="F155">
        <v>1</v>
      </c>
      <c r="G155">
        <v>2</v>
      </c>
      <c r="H155">
        <v>2</v>
      </c>
      <c r="I155">
        <v>2</v>
      </c>
      <c r="J155">
        <v>7</v>
      </c>
      <c r="K155">
        <v>7</v>
      </c>
      <c r="L155" t="s">
        <v>114</v>
      </c>
      <c r="M155">
        <v>14</v>
      </c>
      <c r="N155" t="s">
        <v>725</v>
      </c>
      <c r="O155" t="s">
        <v>4</v>
      </c>
      <c r="P155">
        <v>1</v>
      </c>
      <c r="Q155">
        <v>4</v>
      </c>
      <c r="R155">
        <v>0</v>
      </c>
      <c r="S155" t="s">
        <v>642</v>
      </c>
      <c r="T155" t="s">
        <v>689</v>
      </c>
      <c r="U155">
        <v>25</v>
      </c>
      <c r="V155">
        <v>3.2894736842105265</v>
      </c>
      <c r="W155">
        <v>25</v>
      </c>
      <c r="X155" t="s">
        <v>51</v>
      </c>
      <c r="Y155" t="s">
        <v>768</v>
      </c>
      <c r="Z155" t="s">
        <v>949</v>
      </c>
      <c r="AA155">
        <v>50.5</v>
      </c>
      <c r="AB155">
        <v>50.5</v>
      </c>
      <c r="AC155">
        <v>50.5</v>
      </c>
      <c r="AD155">
        <v>926</v>
      </c>
      <c r="AE155">
        <v>1</v>
      </c>
      <c r="AF155">
        <v>0.49504950495049499</v>
      </c>
      <c r="AG155">
        <v>0.49504950495049499</v>
      </c>
      <c r="AH155">
        <v>2.6997840172786201E-2</v>
      </c>
      <c r="AI155">
        <v>5.45356371490281E-2</v>
      </c>
      <c r="AJ155">
        <v>4461.9299999999994</v>
      </c>
      <c r="AK155">
        <v>62467.02</v>
      </c>
      <c r="AL155">
        <v>3406.67873650108</v>
      </c>
      <c r="AM155">
        <v>30828.756090712741</v>
      </c>
      <c r="AN155">
        <v>4461.9299999999994</v>
      </c>
      <c r="AO155">
        <v>62467.02</v>
      </c>
      <c r="AP155">
        <v>1686.4746220302375</v>
      </c>
      <c r="AQ155">
        <v>-2.2737367544323206E-13</v>
      </c>
      <c r="AR155">
        <v>1686.4746220302375</v>
      </c>
      <c r="AS155">
        <v>3.69840925883824</v>
      </c>
      <c r="AT155" t="s">
        <v>768</v>
      </c>
    </row>
    <row r="156" spans="1:46" hidden="1" x14ac:dyDescent="0.25">
      <c r="A156" t="s">
        <v>54</v>
      </c>
      <c r="B156" t="s">
        <v>949</v>
      </c>
      <c r="C156" s="63" t="s">
        <v>949</v>
      </c>
      <c r="D156" s="63" t="s">
        <v>8</v>
      </c>
      <c r="E156" t="s">
        <v>8</v>
      </c>
      <c r="F156">
        <v>1</v>
      </c>
      <c r="G156">
        <v>2</v>
      </c>
      <c r="H156">
        <v>2</v>
      </c>
      <c r="I156">
        <v>2</v>
      </c>
      <c r="J156">
        <v>7</v>
      </c>
      <c r="K156">
        <v>7</v>
      </c>
      <c r="L156" t="s">
        <v>114</v>
      </c>
      <c r="M156">
        <v>14</v>
      </c>
      <c r="N156" t="s">
        <v>725</v>
      </c>
      <c r="O156" t="s">
        <v>5</v>
      </c>
      <c r="P156">
        <v>2</v>
      </c>
      <c r="Q156">
        <v>2</v>
      </c>
      <c r="R156">
        <v>0</v>
      </c>
      <c r="S156" t="s">
        <v>642</v>
      </c>
      <c r="T156" t="s">
        <v>689</v>
      </c>
      <c r="U156">
        <v>17</v>
      </c>
      <c r="V156">
        <v>2.236842105263158</v>
      </c>
      <c r="W156">
        <v>17</v>
      </c>
      <c r="X156" t="s">
        <v>52</v>
      </c>
      <c r="Y156" t="s">
        <v>769</v>
      </c>
      <c r="Z156" t="s">
        <v>949</v>
      </c>
      <c r="AA156">
        <v>50.5</v>
      </c>
      <c r="AB156">
        <v>50.5</v>
      </c>
      <c r="AC156">
        <v>50.5</v>
      </c>
      <c r="AD156">
        <v>926</v>
      </c>
      <c r="AE156">
        <v>1</v>
      </c>
      <c r="AF156">
        <v>0.33663366336633699</v>
      </c>
      <c r="AG156">
        <v>0.33663366336633699</v>
      </c>
      <c r="AH156">
        <v>1.8358531317494601E-2</v>
      </c>
      <c r="AI156">
        <v>5.45356371490281E-2</v>
      </c>
      <c r="AJ156">
        <v>4461.9299999999994</v>
      </c>
      <c r="AK156">
        <v>62467.02</v>
      </c>
      <c r="AL156">
        <v>3406.67873650108</v>
      </c>
      <c r="AM156">
        <v>30828.756090712741</v>
      </c>
      <c r="AN156">
        <v>4461.9299999999994</v>
      </c>
      <c r="AO156">
        <v>62467.02</v>
      </c>
      <c r="AP156">
        <v>1146.8027429805616</v>
      </c>
      <c r="AQ156">
        <v>0</v>
      </c>
      <c r="AR156">
        <v>1146.8027429805616</v>
      </c>
      <c r="AS156">
        <v>2.5149182960100034</v>
      </c>
      <c r="AT156" t="s">
        <v>769</v>
      </c>
    </row>
    <row r="157" spans="1:46" hidden="1" x14ac:dyDescent="0.25">
      <c r="A157" t="s">
        <v>54</v>
      </c>
      <c r="B157" t="s">
        <v>949</v>
      </c>
      <c r="C157" s="63" t="s">
        <v>949</v>
      </c>
      <c r="D157" s="63" t="s">
        <v>8</v>
      </c>
      <c r="E157" t="s">
        <v>8</v>
      </c>
      <c r="F157">
        <v>1</v>
      </c>
      <c r="G157">
        <v>2</v>
      </c>
      <c r="H157">
        <v>2</v>
      </c>
      <c r="I157">
        <v>2</v>
      </c>
      <c r="J157">
        <v>7</v>
      </c>
      <c r="K157">
        <v>7</v>
      </c>
      <c r="L157" t="s">
        <v>114</v>
      </c>
      <c r="M157">
        <v>14</v>
      </c>
      <c r="N157" t="s">
        <v>725</v>
      </c>
      <c r="O157" t="s">
        <v>31</v>
      </c>
      <c r="P157">
        <v>3</v>
      </c>
      <c r="Q157">
        <v>1</v>
      </c>
      <c r="R157">
        <v>0</v>
      </c>
      <c r="S157" t="s">
        <v>642</v>
      </c>
      <c r="T157" t="s">
        <v>689</v>
      </c>
      <c r="U157">
        <v>8.5</v>
      </c>
      <c r="V157">
        <v>1.118421052631579</v>
      </c>
      <c r="W157">
        <v>8.5</v>
      </c>
      <c r="X157" t="s">
        <v>53</v>
      </c>
      <c r="Y157" t="s">
        <v>770</v>
      </c>
      <c r="Z157" t="s">
        <v>949</v>
      </c>
      <c r="AA157">
        <v>50.5</v>
      </c>
      <c r="AB157">
        <v>50.5</v>
      </c>
      <c r="AC157">
        <v>50.5</v>
      </c>
      <c r="AD157">
        <v>926</v>
      </c>
      <c r="AE157">
        <v>1</v>
      </c>
      <c r="AF157">
        <v>0.16831683168316799</v>
      </c>
      <c r="AG157">
        <v>0.16831683168316799</v>
      </c>
      <c r="AH157">
        <v>9.1792656587473005E-3</v>
      </c>
      <c r="AI157">
        <v>5.45356371490281E-2</v>
      </c>
      <c r="AJ157">
        <v>4461.9299999999994</v>
      </c>
      <c r="AK157">
        <v>62467.02</v>
      </c>
      <c r="AL157">
        <v>3406.67873650108</v>
      </c>
      <c r="AM157">
        <v>30828.756090712741</v>
      </c>
      <c r="AN157">
        <v>4461.9299999999994</v>
      </c>
      <c r="AO157">
        <v>62467.02</v>
      </c>
      <c r="AP157">
        <v>573.40137149028078</v>
      </c>
      <c r="AQ157">
        <v>0</v>
      </c>
      <c r="AR157">
        <v>573.40137149028078</v>
      </c>
      <c r="AS157">
        <v>1.2574591480050017</v>
      </c>
      <c r="AT157" t="s">
        <v>770</v>
      </c>
    </row>
    <row r="158" spans="1:46" hidden="1" x14ac:dyDescent="0.25">
      <c r="A158" t="s">
        <v>55</v>
      </c>
      <c r="B158" t="s">
        <v>945</v>
      </c>
      <c r="C158" s="63" t="s">
        <v>945</v>
      </c>
      <c r="D158" s="63" t="s">
        <v>671</v>
      </c>
      <c r="E158" t="s">
        <v>527</v>
      </c>
      <c r="F158">
        <v>1</v>
      </c>
      <c r="G158">
        <v>1</v>
      </c>
      <c r="H158">
        <v>1</v>
      </c>
      <c r="I158">
        <v>2</v>
      </c>
      <c r="J158">
        <v>7</v>
      </c>
      <c r="K158">
        <v>1</v>
      </c>
      <c r="L158" t="s">
        <v>99</v>
      </c>
      <c r="M158">
        <v>1</v>
      </c>
      <c r="N158" t="s">
        <v>699</v>
      </c>
      <c r="O158" t="s">
        <v>4</v>
      </c>
      <c r="P158">
        <v>1</v>
      </c>
      <c r="Q158">
        <v>5</v>
      </c>
      <c r="R158">
        <v>0</v>
      </c>
      <c r="S158" t="s">
        <v>642</v>
      </c>
      <c r="T158" t="s">
        <v>689</v>
      </c>
      <c r="U158">
        <v>40.5</v>
      </c>
      <c r="V158">
        <v>5.3289473684210531</v>
      </c>
      <c r="W158">
        <v>40.5</v>
      </c>
      <c r="X158" t="s">
        <v>33</v>
      </c>
      <c r="Y158" t="s">
        <v>729</v>
      </c>
      <c r="Z158" t="s">
        <v>945</v>
      </c>
      <c r="AA158">
        <v>85.5</v>
      </c>
      <c r="AB158">
        <v>85.5</v>
      </c>
      <c r="AC158">
        <v>122.75</v>
      </c>
      <c r="AD158">
        <v>1643.1999999999998</v>
      </c>
      <c r="AE158">
        <v>0.69653767820773904</v>
      </c>
      <c r="AF158">
        <v>0.47368421052631599</v>
      </c>
      <c r="AG158">
        <v>0.32993890020366601</v>
      </c>
      <c r="AH158">
        <v>2.4647030185004901E-2</v>
      </c>
      <c r="AI158">
        <v>7.4701801363193807E-2</v>
      </c>
      <c r="AJ158">
        <v>6681.4285714285706</v>
      </c>
      <c r="AK158">
        <v>93540</v>
      </c>
      <c r="AL158">
        <v>4867.1312074001953</v>
      </c>
      <c r="AM158">
        <v>34069.918451801364</v>
      </c>
      <c r="AN158">
        <v>4863.0650994575053</v>
      </c>
      <c r="AO158">
        <v>68082.911392405076</v>
      </c>
      <c r="AP158">
        <v>2305.483203505356</v>
      </c>
      <c r="AQ158">
        <v>4.5474735088646412E-13</v>
      </c>
      <c r="AR158">
        <v>2305.483203505356</v>
      </c>
      <c r="AS158">
        <v>5.0558842182134995</v>
      </c>
      <c r="AT158" t="s">
        <v>729</v>
      </c>
    </row>
    <row r="159" spans="1:46" hidden="1" x14ac:dyDescent="0.25">
      <c r="A159" t="s">
        <v>55</v>
      </c>
      <c r="B159" t="s">
        <v>945</v>
      </c>
      <c r="C159" s="63" t="s">
        <v>945</v>
      </c>
      <c r="D159" s="63" t="s">
        <v>671</v>
      </c>
      <c r="E159" t="s">
        <v>527</v>
      </c>
      <c r="F159">
        <v>1</v>
      </c>
      <c r="G159">
        <v>1</v>
      </c>
      <c r="H159">
        <v>1</v>
      </c>
      <c r="I159">
        <v>2</v>
      </c>
      <c r="J159">
        <v>7</v>
      </c>
      <c r="K159">
        <v>1</v>
      </c>
      <c r="L159" t="s">
        <v>99</v>
      </c>
      <c r="M159">
        <v>1</v>
      </c>
      <c r="N159" t="s">
        <v>699</v>
      </c>
      <c r="O159" t="s">
        <v>5</v>
      </c>
      <c r="P159">
        <v>2</v>
      </c>
      <c r="Q159">
        <v>4</v>
      </c>
      <c r="R159">
        <v>0</v>
      </c>
      <c r="S159" t="s">
        <v>642</v>
      </c>
      <c r="T159" t="s">
        <v>689</v>
      </c>
      <c r="U159">
        <v>29</v>
      </c>
      <c r="V159">
        <v>3.8157894736842106</v>
      </c>
      <c r="W159">
        <v>29</v>
      </c>
      <c r="X159" t="s">
        <v>34</v>
      </c>
      <c r="Y159" t="s">
        <v>730</v>
      </c>
      <c r="Z159" t="s">
        <v>945</v>
      </c>
      <c r="AA159">
        <v>85.5</v>
      </c>
      <c r="AB159">
        <v>85.5</v>
      </c>
      <c r="AC159">
        <v>122.75</v>
      </c>
      <c r="AD159">
        <v>1643.1999999999998</v>
      </c>
      <c r="AE159">
        <v>0.69653767820773904</v>
      </c>
      <c r="AF159">
        <v>0.33918128654970803</v>
      </c>
      <c r="AG159">
        <v>0.236252545824847</v>
      </c>
      <c r="AH159">
        <v>1.76484907497566E-2</v>
      </c>
      <c r="AI159">
        <v>7.4701801363193807E-2</v>
      </c>
      <c r="AJ159">
        <v>6681.4285714285706</v>
      </c>
      <c r="AK159">
        <v>93540</v>
      </c>
      <c r="AL159">
        <v>4867.1312074001953</v>
      </c>
      <c r="AM159">
        <v>34069.918451801364</v>
      </c>
      <c r="AN159">
        <v>4863.0650994575053</v>
      </c>
      <c r="AO159">
        <v>68082.911392405076</v>
      </c>
      <c r="AP159">
        <v>1650.83982473223</v>
      </c>
      <c r="AQ159">
        <v>0</v>
      </c>
      <c r="AR159">
        <v>1650.83982473223</v>
      </c>
      <c r="AS159">
        <v>3.6202627735355919</v>
      </c>
      <c r="AT159" t="s">
        <v>730</v>
      </c>
    </row>
    <row r="160" spans="1:46" hidden="1" x14ac:dyDescent="0.25">
      <c r="A160" t="s">
        <v>55</v>
      </c>
      <c r="B160" t="s">
        <v>945</v>
      </c>
      <c r="C160" s="63" t="s">
        <v>945</v>
      </c>
      <c r="D160" s="63" t="s">
        <v>671</v>
      </c>
      <c r="E160" t="s">
        <v>527</v>
      </c>
      <c r="F160">
        <v>1</v>
      </c>
      <c r="G160">
        <v>1</v>
      </c>
      <c r="H160">
        <v>1</v>
      </c>
      <c r="I160">
        <v>2</v>
      </c>
      <c r="J160">
        <v>7</v>
      </c>
      <c r="K160">
        <v>1</v>
      </c>
      <c r="L160" t="s">
        <v>99</v>
      </c>
      <c r="M160">
        <v>1</v>
      </c>
      <c r="N160" t="s">
        <v>699</v>
      </c>
      <c r="O160" t="s">
        <v>31</v>
      </c>
      <c r="P160">
        <v>3</v>
      </c>
      <c r="Q160">
        <v>2</v>
      </c>
      <c r="R160">
        <v>0</v>
      </c>
      <c r="S160" t="s">
        <v>642</v>
      </c>
      <c r="T160" t="s">
        <v>689</v>
      </c>
      <c r="U160">
        <v>16</v>
      </c>
      <c r="V160">
        <v>2.1052631578947367</v>
      </c>
      <c r="W160">
        <v>16</v>
      </c>
      <c r="X160" t="s">
        <v>35</v>
      </c>
      <c r="Y160" t="s">
        <v>731</v>
      </c>
      <c r="Z160" t="s">
        <v>945</v>
      </c>
      <c r="AA160">
        <v>85.5</v>
      </c>
      <c r="AB160">
        <v>85.5</v>
      </c>
      <c r="AC160">
        <v>122.75</v>
      </c>
      <c r="AD160">
        <v>1643.1999999999998</v>
      </c>
      <c r="AE160">
        <v>0.69653767820773904</v>
      </c>
      <c r="AF160">
        <v>0.18713450292397699</v>
      </c>
      <c r="AG160">
        <v>0.130346232179226</v>
      </c>
      <c r="AH160">
        <v>9.7370983446932804E-3</v>
      </c>
      <c r="AI160">
        <v>7.4701801363193807E-2</v>
      </c>
      <c r="AJ160">
        <v>6681.4285714285706</v>
      </c>
      <c r="AK160">
        <v>93540</v>
      </c>
      <c r="AL160">
        <v>4867.1312074001953</v>
      </c>
      <c r="AM160">
        <v>34069.918451801364</v>
      </c>
      <c r="AN160">
        <v>4863.0650994575053</v>
      </c>
      <c r="AO160">
        <v>68082.911392405076</v>
      </c>
      <c r="AP160">
        <v>910.80817916260958</v>
      </c>
      <c r="AQ160">
        <v>0</v>
      </c>
      <c r="AR160">
        <v>910.80817916260958</v>
      </c>
      <c r="AS160">
        <v>1.9973863578127402</v>
      </c>
      <c r="AT160" t="s">
        <v>731</v>
      </c>
    </row>
    <row r="161" spans="1:46" hidden="1" x14ac:dyDescent="0.25">
      <c r="A161" t="s">
        <v>55</v>
      </c>
      <c r="B161" t="s">
        <v>945</v>
      </c>
      <c r="C161" s="63" t="s">
        <v>945</v>
      </c>
      <c r="D161" s="63" t="s">
        <v>671</v>
      </c>
      <c r="E161" t="s">
        <v>527</v>
      </c>
      <c r="F161">
        <v>1</v>
      </c>
      <c r="G161">
        <v>1</v>
      </c>
      <c r="H161">
        <v>1</v>
      </c>
      <c r="I161">
        <v>2</v>
      </c>
      <c r="J161">
        <v>7</v>
      </c>
      <c r="K161">
        <v>2</v>
      </c>
      <c r="L161" t="s">
        <v>102</v>
      </c>
      <c r="M161">
        <v>2</v>
      </c>
      <c r="N161" t="s">
        <v>701</v>
      </c>
      <c r="O161" t="s">
        <v>4</v>
      </c>
      <c r="P161">
        <v>1</v>
      </c>
      <c r="Q161">
        <v>5</v>
      </c>
      <c r="R161">
        <v>0</v>
      </c>
      <c r="S161" t="s">
        <v>642</v>
      </c>
      <c r="T161" t="s">
        <v>689</v>
      </c>
      <c r="U161">
        <v>40.5</v>
      </c>
      <c r="V161">
        <v>5.3289473684210531</v>
      </c>
      <c r="W161">
        <v>40.5</v>
      </c>
      <c r="X161" t="s">
        <v>36</v>
      </c>
      <c r="Y161" t="s">
        <v>732</v>
      </c>
      <c r="Z161" t="s">
        <v>945</v>
      </c>
      <c r="AA161">
        <v>85.5</v>
      </c>
      <c r="AB161">
        <v>85.5</v>
      </c>
      <c r="AC161">
        <v>122.25</v>
      </c>
      <c r="AD161">
        <v>1643.1999999999998</v>
      </c>
      <c r="AE161">
        <v>0.69938650306748495</v>
      </c>
      <c r="AF161">
        <v>0.47368421052631599</v>
      </c>
      <c r="AG161">
        <v>0.33128834355828202</v>
      </c>
      <c r="AH161">
        <v>2.4647030185004901E-2</v>
      </c>
      <c r="AI161">
        <v>7.4397517039922104E-2</v>
      </c>
      <c r="AJ161">
        <v>6681.4285714285706</v>
      </c>
      <c r="AK161">
        <v>93540</v>
      </c>
      <c r="AL161">
        <v>4867.1312074001953</v>
      </c>
      <c r="AM161">
        <v>34069.918451801364</v>
      </c>
      <c r="AN161">
        <v>4863.0650994575053</v>
      </c>
      <c r="AO161">
        <v>68082.911392405076</v>
      </c>
      <c r="AP161">
        <v>2305.483203505356</v>
      </c>
      <c r="AQ161">
        <v>4.5474735088646412E-13</v>
      </c>
      <c r="AR161">
        <v>2305.483203505356</v>
      </c>
      <c r="AS161">
        <v>5.0558842182134995</v>
      </c>
      <c r="AT161" t="s">
        <v>732</v>
      </c>
    </row>
    <row r="162" spans="1:46" hidden="1" x14ac:dyDescent="0.25">
      <c r="A162" t="s">
        <v>55</v>
      </c>
      <c r="B162" t="s">
        <v>945</v>
      </c>
      <c r="C162" s="63" t="s">
        <v>945</v>
      </c>
      <c r="D162" s="63" t="s">
        <v>671</v>
      </c>
      <c r="E162" t="s">
        <v>527</v>
      </c>
      <c r="F162">
        <v>1</v>
      </c>
      <c r="G162">
        <v>1</v>
      </c>
      <c r="H162">
        <v>1</v>
      </c>
      <c r="I162">
        <v>2</v>
      </c>
      <c r="J162">
        <v>7</v>
      </c>
      <c r="K162">
        <v>2</v>
      </c>
      <c r="L162" t="s">
        <v>102</v>
      </c>
      <c r="M162">
        <v>2</v>
      </c>
      <c r="N162" t="s">
        <v>701</v>
      </c>
      <c r="O162" t="s">
        <v>5</v>
      </c>
      <c r="P162">
        <v>2</v>
      </c>
      <c r="Q162">
        <v>4</v>
      </c>
      <c r="R162">
        <v>0</v>
      </c>
      <c r="S162" t="s">
        <v>642</v>
      </c>
      <c r="T162" t="s">
        <v>689</v>
      </c>
      <c r="U162">
        <v>29</v>
      </c>
      <c r="V162">
        <v>3.8157894736842106</v>
      </c>
      <c r="W162">
        <v>29</v>
      </c>
      <c r="X162" t="s">
        <v>37</v>
      </c>
      <c r="Y162" t="s">
        <v>733</v>
      </c>
      <c r="Z162" t="s">
        <v>945</v>
      </c>
      <c r="AA162">
        <v>85.5</v>
      </c>
      <c r="AB162">
        <v>85.5</v>
      </c>
      <c r="AC162">
        <v>122.25</v>
      </c>
      <c r="AD162">
        <v>1643.1999999999998</v>
      </c>
      <c r="AE162">
        <v>0.69938650306748495</v>
      </c>
      <c r="AF162">
        <v>0.33918128654970803</v>
      </c>
      <c r="AG162">
        <v>0.23721881390593</v>
      </c>
      <c r="AH162">
        <v>1.76484907497566E-2</v>
      </c>
      <c r="AI162">
        <v>7.4397517039922104E-2</v>
      </c>
      <c r="AJ162">
        <v>6681.4285714285706</v>
      </c>
      <c r="AK162">
        <v>93540</v>
      </c>
      <c r="AL162">
        <v>4867.1312074001953</v>
      </c>
      <c r="AM162">
        <v>34069.918451801364</v>
      </c>
      <c r="AN162">
        <v>4863.0650994575053</v>
      </c>
      <c r="AO162">
        <v>68082.911392405076</v>
      </c>
      <c r="AP162">
        <v>1650.83982473223</v>
      </c>
      <c r="AQ162">
        <v>0</v>
      </c>
      <c r="AR162">
        <v>1650.83982473223</v>
      </c>
      <c r="AS162">
        <v>3.6202627735355919</v>
      </c>
      <c r="AT162" t="s">
        <v>733</v>
      </c>
    </row>
    <row r="163" spans="1:46" hidden="1" x14ac:dyDescent="0.25">
      <c r="A163" t="s">
        <v>55</v>
      </c>
      <c r="B163" t="s">
        <v>945</v>
      </c>
      <c r="C163" s="63" t="s">
        <v>945</v>
      </c>
      <c r="D163" s="63" t="s">
        <v>671</v>
      </c>
      <c r="E163" t="s">
        <v>527</v>
      </c>
      <c r="F163">
        <v>1</v>
      </c>
      <c r="G163">
        <v>1</v>
      </c>
      <c r="H163">
        <v>1</v>
      </c>
      <c r="I163">
        <v>2</v>
      </c>
      <c r="J163">
        <v>7</v>
      </c>
      <c r="K163">
        <v>2</v>
      </c>
      <c r="L163" t="s">
        <v>102</v>
      </c>
      <c r="M163">
        <v>2</v>
      </c>
      <c r="N163" t="s">
        <v>701</v>
      </c>
      <c r="O163" t="s">
        <v>31</v>
      </c>
      <c r="P163">
        <v>3</v>
      </c>
      <c r="Q163">
        <v>2</v>
      </c>
      <c r="R163">
        <v>0</v>
      </c>
      <c r="S163" t="s">
        <v>642</v>
      </c>
      <c r="T163" t="s">
        <v>689</v>
      </c>
      <c r="U163">
        <v>16</v>
      </c>
      <c r="V163">
        <v>2.1052631578947367</v>
      </c>
      <c r="W163">
        <v>16</v>
      </c>
      <c r="X163" t="s">
        <v>38</v>
      </c>
      <c r="Y163" t="s">
        <v>734</v>
      </c>
      <c r="Z163" t="s">
        <v>945</v>
      </c>
      <c r="AA163">
        <v>85.5</v>
      </c>
      <c r="AB163">
        <v>85.5</v>
      </c>
      <c r="AC163">
        <v>122.25</v>
      </c>
      <c r="AD163">
        <v>1643.1999999999998</v>
      </c>
      <c r="AE163">
        <v>0.69938650306748495</v>
      </c>
      <c r="AF163">
        <v>0.18713450292397699</v>
      </c>
      <c r="AG163">
        <v>0.130879345603272</v>
      </c>
      <c r="AH163">
        <v>9.7370983446932804E-3</v>
      </c>
      <c r="AI163">
        <v>7.4397517039922104E-2</v>
      </c>
      <c r="AJ163">
        <v>6681.4285714285706</v>
      </c>
      <c r="AK163">
        <v>93540</v>
      </c>
      <c r="AL163">
        <v>4867.1312074001953</v>
      </c>
      <c r="AM163">
        <v>34069.918451801364</v>
      </c>
      <c r="AN163">
        <v>4863.0650994575053</v>
      </c>
      <c r="AO163">
        <v>68082.911392405076</v>
      </c>
      <c r="AP163">
        <v>910.80817916260958</v>
      </c>
      <c r="AQ163">
        <v>0</v>
      </c>
      <c r="AR163">
        <v>910.80817916260958</v>
      </c>
      <c r="AS163">
        <v>1.9973863578127402</v>
      </c>
      <c r="AT163" t="s">
        <v>734</v>
      </c>
    </row>
    <row r="164" spans="1:46" hidden="1" x14ac:dyDescent="0.25">
      <c r="A164" t="s">
        <v>55</v>
      </c>
      <c r="B164" t="s">
        <v>945</v>
      </c>
      <c r="C164" s="63" t="s">
        <v>945</v>
      </c>
      <c r="D164" s="63" t="s">
        <v>671</v>
      </c>
      <c r="E164" t="s">
        <v>527</v>
      </c>
      <c r="F164">
        <v>1</v>
      </c>
      <c r="G164">
        <v>1</v>
      </c>
      <c r="H164">
        <v>1</v>
      </c>
      <c r="I164">
        <v>2</v>
      </c>
      <c r="J164">
        <v>7</v>
      </c>
      <c r="K164">
        <v>3</v>
      </c>
      <c r="L164" t="s">
        <v>103</v>
      </c>
      <c r="M164">
        <v>3</v>
      </c>
      <c r="N164" t="s">
        <v>703</v>
      </c>
      <c r="O164" t="s">
        <v>4</v>
      </c>
      <c r="P164">
        <v>1</v>
      </c>
      <c r="Q164">
        <v>5</v>
      </c>
      <c r="R164">
        <v>0</v>
      </c>
      <c r="S164" t="s">
        <v>642</v>
      </c>
      <c r="T164" t="s">
        <v>689</v>
      </c>
      <c r="U164">
        <v>40.5</v>
      </c>
      <c r="V164">
        <v>5.3289473684210531</v>
      </c>
      <c r="W164">
        <v>40.5</v>
      </c>
      <c r="X164" t="s">
        <v>39</v>
      </c>
      <c r="Y164" t="s">
        <v>735</v>
      </c>
      <c r="Z164" t="s">
        <v>945</v>
      </c>
      <c r="AA164">
        <v>85.5</v>
      </c>
      <c r="AB164">
        <v>85.5</v>
      </c>
      <c r="AC164">
        <v>114.75</v>
      </c>
      <c r="AD164">
        <v>1643.1999999999998</v>
      </c>
      <c r="AE164">
        <v>0.74509803921568596</v>
      </c>
      <c r="AF164">
        <v>0.47368421052631599</v>
      </c>
      <c r="AG164">
        <v>0.35294117647058798</v>
      </c>
      <c r="AH164">
        <v>2.4647030185004901E-2</v>
      </c>
      <c r="AI164">
        <v>6.98332521908471E-2</v>
      </c>
      <c r="AJ164">
        <v>6681.4285714285706</v>
      </c>
      <c r="AK164">
        <v>93540</v>
      </c>
      <c r="AL164">
        <v>4867.1312074001953</v>
      </c>
      <c r="AM164">
        <v>34069.918451801364</v>
      </c>
      <c r="AN164">
        <v>4863.0650994575053</v>
      </c>
      <c r="AO164">
        <v>68082.911392405076</v>
      </c>
      <c r="AP164">
        <v>2305.483203505356</v>
      </c>
      <c r="AQ164">
        <v>4.5474735088646412E-13</v>
      </c>
      <c r="AR164">
        <v>2305.483203505356</v>
      </c>
      <c r="AS164">
        <v>5.0558842182134995</v>
      </c>
      <c r="AT164" t="s">
        <v>735</v>
      </c>
    </row>
    <row r="165" spans="1:46" hidden="1" x14ac:dyDescent="0.25">
      <c r="A165" t="s">
        <v>55</v>
      </c>
      <c r="B165" t="s">
        <v>945</v>
      </c>
      <c r="C165" s="63" t="s">
        <v>945</v>
      </c>
      <c r="D165" s="63" t="s">
        <v>671</v>
      </c>
      <c r="E165" t="s">
        <v>527</v>
      </c>
      <c r="F165">
        <v>1</v>
      </c>
      <c r="G165">
        <v>1</v>
      </c>
      <c r="H165">
        <v>1</v>
      </c>
      <c r="I165">
        <v>2</v>
      </c>
      <c r="J165">
        <v>7</v>
      </c>
      <c r="K165">
        <v>3</v>
      </c>
      <c r="L165" t="s">
        <v>103</v>
      </c>
      <c r="M165">
        <v>3</v>
      </c>
      <c r="N165" t="s">
        <v>703</v>
      </c>
      <c r="O165" t="s">
        <v>5</v>
      </c>
      <c r="P165">
        <v>2</v>
      </c>
      <c r="Q165">
        <v>4</v>
      </c>
      <c r="R165">
        <v>0</v>
      </c>
      <c r="S165" t="s">
        <v>642</v>
      </c>
      <c r="T165" t="s">
        <v>689</v>
      </c>
      <c r="U165">
        <v>29</v>
      </c>
      <c r="V165">
        <v>3.8157894736842106</v>
      </c>
      <c r="W165">
        <v>29</v>
      </c>
      <c r="X165" t="s">
        <v>40</v>
      </c>
      <c r="Y165" t="s">
        <v>736</v>
      </c>
      <c r="Z165" t="s">
        <v>945</v>
      </c>
      <c r="AA165">
        <v>85.5</v>
      </c>
      <c r="AB165">
        <v>85.5</v>
      </c>
      <c r="AC165">
        <v>114.75</v>
      </c>
      <c r="AD165">
        <v>1643.1999999999998</v>
      </c>
      <c r="AE165">
        <v>0.74509803921568596</v>
      </c>
      <c r="AF165">
        <v>0.33918128654970803</v>
      </c>
      <c r="AG165">
        <v>0.25272331154684102</v>
      </c>
      <c r="AH165">
        <v>1.76484907497566E-2</v>
      </c>
      <c r="AI165">
        <v>6.98332521908471E-2</v>
      </c>
      <c r="AJ165">
        <v>6681.4285714285706</v>
      </c>
      <c r="AK165">
        <v>93540</v>
      </c>
      <c r="AL165">
        <v>4867.1312074001953</v>
      </c>
      <c r="AM165">
        <v>34069.918451801364</v>
      </c>
      <c r="AN165">
        <v>4863.0650994575053</v>
      </c>
      <c r="AO165">
        <v>68082.911392405076</v>
      </c>
      <c r="AP165">
        <v>1650.83982473223</v>
      </c>
      <c r="AQ165">
        <v>0</v>
      </c>
      <c r="AR165">
        <v>1650.83982473223</v>
      </c>
      <c r="AS165">
        <v>3.6202627735355919</v>
      </c>
      <c r="AT165" t="s">
        <v>736</v>
      </c>
    </row>
    <row r="166" spans="1:46" hidden="1" x14ac:dyDescent="0.25">
      <c r="A166" t="s">
        <v>55</v>
      </c>
      <c r="B166" t="s">
        <v>945</v>
      </c>
      <c r="C166" s="63" t="s">
        <v>945</v>
      </c>
      <c r="D166" s="63" t="s">
        <v>671</v>
      </c>
      <c r="E166" t="s">
        <v>527</v>
      </c>
      <c r="F166">
        <v>1</v>
      </c>
      <c r="G166">
        <v>1</v>
      </c>
      <c r="H166">
        <v>1</v>
      </c>
      <c r="I166">
        <v>2</v>
      </c>
      <c r="J166">
        <v>7</v>
      </c>
      <c r="K166">
        <v>3</v>
      </c>
      <c r="L166" t="s">
        <v>103</v>
      </c>
      <c r="M166">
        <v>3</v>
      </c>
      <c r="N166" t="s">
        <v>703</v>
      </c>
      <c r="O166" t="s">
        <v>31</v>
      </c>
      <c r="P166">
        <v>3</v>
      </c>
      <c r="Q166">
        <v>2</v>
      </c>
      <c r="R166">
        <v>0</v>
      </c>
      <c r="S166" t="s">
        <v>642</v>
      </c>
      <c r="T166" t="s">
        <v>689</v>
      </c>
      <c r="U166">
        <v>16</v>
      </c>
      <c r="V166">
        <v>2.1052631578947367</v>
      </c>
      <c r="W166">
        <v>16</v>
      </c>
      <c r="X166" t="s">
        <v>41</v>
      </c>
      <c r="Y166" t="s">
        <v>737</v>
      </c>
      <c r="Z166" t="s">
        <v>945</v>
      </c>
      <c r="AA166">
        <v>85.5</v>
      </c>
      <c r="AB166">
        <v>85.5</v>
      </c>
      <c r="AC166">
        <v>114.75</v>
      </c>
      <c r="AD166">
        <v>1643.1999999999998</v>
      </c>
      <c r="AE166">
        <v>0.74509803921568596</v>
      </c>
      <c r="AF166">
        <v>0.18713450292397699</v>
      </c>
      <c r="AG166">
        <v>0.13943355119825701</v>
      </c>
      <c r="AH166">
        <v>9.7370983446932804E-3</v>
      </c>
      <c r="AI166">
        <v>6.98332521908471E-2</v>
      </c>
      <c r="AJ166">
        <v>6681.4285714285706</v>
      </c>
      <c r="AK166">
        <v>93540</v>
      </c>
      <c r="AL166">
        <v>4867.1312074001953</v>
      </c>
      <c r="AM166">
        <v>34069.918451801364</v>
      </c>
      <c r="AN166">
        <v>4863.0650994575053</v>
      </c>
      <c r="AO166">
        <v>68082.911392405076</v>
      </c>
      <c r="AP166">
        <v>910.80817916260958</v>
      </c>
      <c r="AQ166">
        <v>0</v>
      </c>
      <c r="AR166">
        <v>910.80817916260958</v>
      </c>
      <c r="AS166">
        <v>1.9973863578127402</v>
      </c>
      <c r="AT166" t="s">
        <v>737</v>
      </c>
    </row>
    <row r="167" spans="1:46" hidden="1" x14ac:dyDescent="0.25">
      <c r="A167" t="s">
        <v>55</v>
      </c>
      <c r="B167" t="s">
        <v>945</v>
      </c>
      <c r="C167" s="63" t="s">
        <v>945</v>
      </c>
      <c r="D167" s="63" t="s">
        <v>671</v>
      </c>
      <c r="E167" t="s">
        <v>527</v>
      </c>
      <c r="F167">
        <v>1</v>
      </c>
      <c r="G167">
        <v>1</v>
      </c>
      <c r="H167">
        <v>1</v>
      </c>
      <c r="I167">
        <v>2</v>
      </c>
      <c r="J167">
        <v>7</v>
      </c>
      <c r="K167">
        <v>4</v>
      </c>
      <c r="L167" t="s">
        <v>101</v>
      </c>
      <c r="M167">
        <v>4</v>
      </c>
      <c r="N167" t="s">
        <v>705</v>
      </c>
      <c r="O167" t="s">
        <v>4</v>
      </c>
      <c r="P167">
        <v>1</v>
      </c>
      <c r="Q167">
        <v>5</v>
      </c>
      <c r="R167">
        <v>0</v>
      </c>
      <c r="S167" t="s">
        <v>642</v>
      </c>
      <c r="T167" t="s">
        <v>689</v>
      </c>
      <c r="U167">
        <v>40.5</v>
      </c>
      <c r="V167">
        <v>5.3289473684210531</v>
      </c>
      <c r="W167">
        <v>40.5</v>
      </c>
      <c r="X167" t="s">
        <v>42</v>
      </c>
      <c r="Y167" t="s">
        <v>738</v>
      </c>
      <c r="Z167" t="s">
        <v>945</v>
      </c>
      <c r="AA167">
        <v>85.5</v>
      </c>
      <c r="AB167">
        <v>85.5</v>
      </c>
      <c r="AC167">
        <v>122.25</v>
      </c>
      <c r="AD167">
        <v>1643.1999999999998</v>
      </c>
      <c r="AE167">
        <v>0.69938650306748495</v>
      </c>
      <c r="AF167">
        <v>0.47368421052631599</v>
      </c>
      <c r="AG167">
        <v>0.33128834355828202</v>
      </c>
      <c r="AH167">
        <v>2.4647030185004901E-2</v>
      </c>
      <c r="AI167">
        <v>7.4397517039922104E-2</v>
      </c>
      <c r="AJ167">
        <v>6681.4285714285706</v>
      </c>
      <c r="AK167">
        <v>93540</v>
      </c>
      <c r="AL167">
        <v>4867.1312074001953</v>
      </c>
      <c r="AM167">
        <v>34069.918451801364</v>
      </c>
      <c r="AN167">
        <v>4863.0650994575053</v>
      </c>
      <c r="AO167">
        <v>68082.911392405076</v>
      </c>
      <c r="AP167">
        <v>2305.483203505356</v>
      </c>
      <c r="AQ167">
        <v>4.5474735088646412E-13</v>
      </c>
      <c r="AR167">
        <v>2305.483203505356</v>
      </c>
      <c r="AS167">
        <v>5.0558842182134995</v>
      </c>
      <c r="AT167" t="s">
        <v>738</v>
      </c>
    </row>
    <row r="168" spans="1:46" hidden="1" x14ac:dyDescent="0.25">
      <c r="A168" t="s">
        <v>55</v>
      </c>
      <c r="B168" t="s">
        <v>945</v>
      </c>
      <c r="C168" s="63" t="s">
        <v>945</v>
      </c>
      <c r="D168" s="63" t="s">
        <v>671</v>
      </c>
      <c r="E168" t="s">
        <v>527</v>
      </c>
      <c r="F168">
        <v>1</v>
      </c>
      <c r="G168">
        <v>1</v>
      </c>
      <c r="H168">
        <v>1</v>
      </c>
      <c r="I168">
        <v>2</v>
      </c>
      <c r="J168">
        <v>7</v>
      </c>
      <c r="K168">
        <v>4</v>
      </c>
      <c r="L168" t="s">
        <v>101</v>
      </c>
      <c r="M168">
        <v>4</v>
      </c>
      <c r="N168" t="s">
        <v>705</v>
      </c>
      <c r="O168" t="s">
        <v>5</v>
      </c>
      <c r="P168">
        <v>2</v>
      </c>
      <c r="Q168">
        <v>4</v>
      </c>
      <c r="R168">
        <v>0</v>
      </c>
      <c r="S168" t="s">
        <v>642</v>
      </c>
      <c r="T168" t="s">
        <v>689</v>
      </c>
      <c r="U168">
        <v>29</v>
      </c>
      <c r="V168">
        <v>3.8157894736842106</v>
      </c>
      <c r="W168">
        <v>29</v>
      </c>
      <c r="X168" t="s">
        <v>43</v>
      </c>
      <c r="Y168" t="s">
        <v>739</v>
      </c>
      <c r="Z168" t="s">
        <v>945</v>
      </c>
      <c r="AA168">
        <v>85.5</v>
      </c>
      <c r="AB168">
        <v>85.5</v>
      </c>
      <c r="AC168">
        <v>122.25</v>
      </c>
      <c r="AD168">
        <v>1643.1999999999998</v>
      </c>
      <c r="AE168">
        <v>0.69938650306748495</v>
      </c>
      <c r="AF168">
        <v>0.33918128654970803</v>
      </c>
      <c r="AG168">
        <v>0.23721881390593</v>
      </c>
      <c r="AH168">
        <v>1.76484907497566E-2</v>
      </c>
      <c r="AI168">
        <v>7.4397517039922104E-2</v>
      </c>
      <c r="AJ168">
        <v>6681.4285714285706</v>
      </c>
      <c r="AK168">
        <v>93540</v>
      </c>
      <c r="AL168">
        <v>4867.1312074001953</v>
      </c>
      <c r="AM168">
        <v>34069.918451801364</v>
      </c>
      <c r="AN168">
        <v>4863.0650994575053</v>
      </c>
      <c r="AO168">
        <v>68082.911392405076</v>
      </c>
      <c r="AP168">
        <v>1650.83982473223</v>
      </c>
      <c r="AQ168">
        <v>0</v>
      </c>
      <c r="AR168">
        <v>1650.83982473223</v>
      </c>
      <c r="AS168">
        <v>3.6202627735355919</v>
      </c>
      <c r="AT168" t="s">
        <v>739</v>
      </c>
    </row>
    <row r="169" spans="1:46" hidden="1" x14ac:dyDescent="0.25">
      <c r="A169" t="s">
        <v>55</v>
      </c>
      <c r="B169" t="s">
        <v>945</v>
      </c>
      <c r="C169" s="63" t="s">
        <v>945</v>
      </c>
      <c r="D169" s="63" t="s">
        <v>671</v>
      </c>
      <c r="E169" t="s">
        <v>527</v>
      </c>
      <c r="F169">
        <v>1</v>
      </c>
      <c r="G169">
        <v>1</v>
      </c>
      <c r="H169">
        <v>1</v>
      </c>
      <c r="I169">
        <v>2</v>
      </c>
      <c r="J169">
        <v>7</v>
      </c>
      <c r="K169">
        <v>4</v>
      </c>
      <c r="L169" t="s">
        <v>101</v>
      </c>
      <c r="M169">
        <v>4</v>
      </c>
      <c r="N169" t="s">
        <v>705</v>
      </c>
      <c r="O169" t="s">
        <v>31</v>
      </c>
      <c r="P169">
        <v>3</v>
      </c>
      <c r="Q169">
        <v>2</v>
      </c>
      <c r="R169">
        <v>0</v>
      </c>
      <c r="S169" t="s">
        <v>642</v>
      </c>
      <c r="T169" t="s">
        <v>689</v>
      </c>
      <c r="U169">
        <v>16</v>
      </c>
      <c r="V169">
        <v>2.1052631578947367</v>
      </c>
      <c r="W169">
        <v>16</v>
      </c>
      <c r="X169" t="s">
        <v>44</v>
      </c>
      <c r="Y169" t="s">
        <v>740</v>
      </c>
      <c r="Z169" t="s">
        <v>945</v>
      </c>
      <c r="AA169">
        <v>85.5</v>
      </c>
      <c r="AB169">
        <v>85.5</v>
      </c>
      <c r="AC169">
        <v>122.25</v>
      </c>
      <c r="AD169">
        <v>1643.1999999999998</v>
      </c>
      <c r="AE169">
        <v>0.69938650306748495</v>
      </c>
      <c r="AF169">
        <v>0.18713450292397699</v>
      </c>
      <c r="AG169">
        <v>0.130879345603272</v>
      </c>
      <c r="AH169">
        <v>9.7370983446932804E-3</v>
      </c>
      <c r="AI169">
        <v>7.4397517039922104E-2</v>
      </c>
      <c r="AJ169">
        <v>6681.4285714285706</v>
      </c>
      <c r="AK169">
        <v>93540</v>
      </c>
      <c r="AL169">
        <v>4867.1312074001953</v>
      </c>
      <c r="AM169">
        <v>34069.918451801364</v>
      </c>
      <c r="AN169">
        <v>4863.0650994575053</v>
      </c>
      <c r="AO169">
        <v>68082.911392405076</v>
      </c>
      <c r="AP169">
        <v>910.80817916260958</v>
      </c>
      <c r="AQ169">
        <v>0</v>
      </c>
      <c r="AR169">
        <v>910.80817916260958</v>
      </c>
      <c r="AS169">
        <v>1.9973863578127402</v>
      </c>
      <c r="AT169" t="s">
        <v>740</v>
      </c>
    </row>
    <row r="170" spans="1:46" hidden="1" x14ac:dyDescent="0.25">
      <c r="A170" t="s">
        <v>55</v>
      </c>
      <c r="B170" t="s">
        <v>945</v>
      </c>
      <c r="C170" s="63" t="s">
        <v>945</v>
      </c>
      <c r="D170" s="63" t="s">
        <v>671</v>
      </c>
      <c r="E170" t="s">
        <v>527</v>
      </c>
      <c r="F170">
        <v>1</v>
      </c>
      <c r="G170">
        <v>1</v>
      </c>
      <c r="H170">
        <v>1</v>
      </c>
      <c r="I170">
        <v>2</v>
      </c>
      <c r="J170">
        <v>7</v>
      </c>
      <c r="K170">
        <v>5</v>
      </c>
      <c r="L170" t="s">
        <v>105</v>
      </c>
      <c r="M170">
        <v>5</v>
      </c>
      <c r="N170" t="s">
        <v>707</v>
      </c>
      <c r="O170" t="s">
        <v>4</v>
      </c>
      <c r="P170">
        <v>1</v>
      </c>
      <c r="Q170">
        <v>5</v>
      </c>
      <c r="R170">
        <v>0</v>
      </c>
      <c r="S170" t="s">
        <v>642</v>
      </c>
      <c r="T170" t="s">
        <v>689</v>
      </c>
      <c r="U170">
        <v>40.5</v>
      </c>
      <c r="V170">
        <v>5.3289473684210531</v>
      </c>
      <c r="W170">
        <v>40.5</v>
      </c>
      <c r="X170" t="s">
        <v>45</v>
      </c>
      <c r="Y170" t="s">
        <v>741</v>
      </c>
      <c r="Z170" t="s">
        <v>945</v>
      </c>
      <c r="AA170">
        <v>85.5</v>
      </c>
      <c r="AB170">
        <v>85.5</v>
      </c>
      <c r="AC170">
        <v>122.25</v>
      </c>
      <c r="AD170">
        <v>1643.1999999999998</v>
      </c>
      <c r="AE170">
        <v>0.69938650306748495</v>
      </c>
      <c r="AF170">
        <v>0.47368421052631599</v>
      </c>
      <c r="AG170">
        <v>0.33128834355828202</v>
      </c>
      <c r="AH170">
        <v>2.4647030185004901E-2</v>
      </c>
      <c r="AI170">
        <v>7.4397517039922104E-2</v>
      </c>
      <c r="AJ170">
        <v>6681.4285714285706</v>
      </c>
      <c r="AK170">
        <v>93540</v>
      </c>
      <c r="AL170">
        <v>4867.1312074001953</v>
      </c>
      <c r="AM170">
        <v>34069.918451801364</v>
      </c>
      <c r="AN170">
        <v>4863.0650994575053</v>
      </c>
      <c r="AO170">
        <v>68082.911392405076</v>
      </c>
      <c r="AP170">
        <v>2305.483203505356</v>
      </c>
      <c r="AQ170">
        <v>4.5474735088646412E-13</v>
      </c>
      <c r="AR170">
        <v>2305.483203505356</v>
      </c>
      <c r="AS170">
        <v>5.0558842182134995</v>
      </c>
      <c r="AT170" t="s">
        <v>741</v>
      </c>
    </row>
    <row r="171" spans="1:46" hidden="1" x14ac:dyDescent="0.25">
      <c r="A171" t="s">
        <v>55</v>
      </c>
      <c r="B171" t="s">
        <v>945</v>
      </c>
      <c r="C171" s="63" t="s">
        <v>945</v>
      </c>
      <c r="D171" s="63" t="s">
        <v>671</v>
      </c>
      <c r="E171" t="s">
        <v>527</v>
      </c>
      <c r="F171">
        <v>1</v>
      </c>
      <c r="G171">
        <v>1</v>
      </c>
      <c r="H171">
        <v>1</v>
      </c>
      <c r="I171">
        <v>2</v>
      </c>
      <c r="J171">
        <v>7</v>
      </c>
      <c r="K171">
        <v>5</v>
      </c>
      <c r="L171" t="s">
        <v>105</v>
      </c>
      <c r="M171">
        <v>5</v>
      </c>
      <c r="N171" t="s">
        <v>707</v>
      </c>
      <c r="O171" t="s">
        <v>5</v>
      </c>
      <c r="P171">
        <v>2</v>
      </c>
      <c r="Q171">
        <v>4</v>
      </c>
      <c r="R171">
        <v>0</v>
      </c>
      <c r="S171" t="s">
        <v>642</v>
      </c>
      <c r="T171" t="s">
        <v>689</v>
      </c>
      <c r="U171">
        <v>29</v>
      </c>
      <c r="V171">
        <v>3.8157894736842106</v>
      </c>
      <c r="W171">
        <v>29</v>
      </c>
      <c r="X171" t="s">
        <v>46</v>
      </c>
      <c r="Y171" t="s">
        <v>742</v>
      </c>
      <c r="Z171" t="s">
        <v>945</v>
      </c>
      <c r="AA171">
        <v>85.5</v>
      </c>
      <c r="AB171">
        <v>85.5</v>
      </c>
      <c r="AC171">
        <v>122.25</v>
      </c>
      <c r="AD171">
        <v>1643.1999999999998</v>
      </c>
      <c r="AE171">
        <v>0.69938650306748495</v>
      </c>
      <c r="AF171">
        <v>0.33918128654970803</v>
      </c>
      <c r="AG171">
        <v>0.23721881390593</v>
      </c>
      <c r="AH171">
        <v>1.76484907497566E-2</v>
      </c>
      <c r="AI171">
        <v>7.4397517039922104E-2</v>
      </c>
      <c r="AJ171">
        <v>6681.4285714285706</v>
      </c>
      <c r="AK171">
        <v>93540</v>
      </c>
      <c r="AL171">
        <v>4867.1312074001953</v>
      </c>
      <c r="AM171">
        <v>34069.918451801364</v>
      </c>
      <c r="AN171">
        <v>4863.0650994575053</v>
      </c>
      <c r="AO171">
        <v>68082.911392405076</v>
      </c>
      <c r="AP171">
        <v>1650.83982473223</v>
      </c>
      <c r="AQ171">
        <v>0</v>
      </c>
      <c r="AR171">
        <v>1650.83982473223</v>
      </c>
      <c r="AS171">
        <v>3.6202627735355919</v>
      </c>
      <c r="AT171" t="s">
        <v>742</v>
      </c>
    </row>
    <row r="172" spans="1:46" hidden="1" x14ac:dyDescent="0.25">
      <c r="A172" t="s">
        <v>55</v>
      </c>
      <c r="B172" t="s">
        <v>945</v>
      </c>
      <c r="C172" s="63" t="s">
        <v>945</v>
      </c>
      <c r="D172" s="63" t="s">
        <v>671</v>
      </c>
      <c r="E172" t="s">
        <v>527</v>
      </c>
      <c r="F172">
        <v>1</v>
      </c>
      <c r="G172">
        <v>1</v>
      </c>
      <c r="H172">
        <v>1</v>
      </c>
      <c r="I172">
        <v>2</v>
      </c>
      <c r="J172">
        <v>7</v>
      </c>
      <c r="K172">
        <v>5</v>
      </c>
      <c r="L172" t="s">
        <v>105</v>
      </c>
      <c r="M172">
        <v>5</v>
      </c>
      <c r="N172" t="s">
        <v>707</v>
      </c>
      <c r="O172" t="s">
        <v>31</v>
      </c>
      <c r="P172">
        <v>3</v>
      </c>
      <c r="Q172">
        <v>2</v>
      </c>
      <c r="R172">
        <v>0</v>
      </c>
      <c r="S172" t="s">
        <v>642</v>
      </c>
      <c r="T172" t="s">
        <v>689</v>
      </c>
      <c r="U172">
        <v>16</v>
      </c>
      <c r="V172">
        <v>2.1052631578947367</v>
      </c>
      <c r="W172">
        <v>16</v>
      </c>
      <c r="X172" t="s">
        <v>47</v>
      </c>
      <c r="Y172" t="s">
        <v>743</v>
      </c>
      <c r="Z172" t="s">
        <v>945</v>
      </c>
      <c r="AA172">
        <v>85.5</v>
      </c>
      <c r="AB172">
        <v>85.5</v>
      </c>
      <c r="AC172">
        <v>122.25</v>
      </c>
      <c r="AD172">
        <v>1643.1999999999998</v>
      </c>
      <c r="AE172">
        <v>0.69938650306748495</v>
      </c>
      <c r="AF172">
        <v>0.18713450292397699</v>
      </c>
      <c r="AG172">
        <v>0.130879345603272</v>
      </c>
      <c r="AH172">
        <v>9.7370983446932804E-3</v>
      </c>
      <c r="AI172">
        <v>7.4397517039922104E-2</v>
      </c>
      <c r="AJ172">
        <v>6681.4285714285706</v>
      </c>
      <c r="AK172">
        <v>93540</v>
      </c>
      <c r="AL172">
        <v>4867.1312074001953</v>
      </c>
      <c r="AM172">
        <v>34069.918451801364</v>
      </c>
      <c r="AN172">
        <v>4863.0650994575053</v>
      </c>
      <c r="AO172">
        <v>68082.911392405076</v>
      </c>
      <c r="AP172">
        <v>910.80817916260958</v>
      </c>
      <c r="AQ172">
        <v>0</v>
      </c>
      <c r="AR172">
        <v>910.80817916260958</v>
      </c>
      <c r="AS172">
        <v>1.9973863578127402</v>
      </c>
      <c r="AT172" t="s">
        <v>743</v>
      </c>
    </row>
    <row r="173" spans="1:46" hidden="1" x14ac:dyDescent="0.25">
      <c r="A173" t="s">
        <v>55</v>
      </c>
      <c r="B173" t="s">
        <v>945</v>
      </c>
      <c r="C173" s="63" t="s">
        <v>945</v>
      </c>
      <c r="D173" s="63" t="s">
        <v>671</v>
      </c>
      <c r="E173" t="s">
        <v>527</v>
      </c>
      <c r="F173">
        <v>1</v>
      </c>
      <c r="G173">
        <v>1</v>
      </c>
      <c r="H173">
        <v>1</v>
      </c>
      <c r="I173">
        <v>2</v>
      </c>
      <c r="J173">
        <v>7</v>
      </c>
      <c r="K173">
        <v>6</v>
      </c>
      <c r="L173" t="s">
        <v>113</v>
      </c>
      <c r="M173">
        <v>6</v>
      </c>
      <c r="N173" t="s">
        <v>709</v>
      </c>
      <c r="O173" t="s">
        <v>4</v>
      </c>
      <c r="P173">
        <v>1</v>
      </c>
      <c r="Q173">
        <v>5</v>
      </c>
      <c r="R173">
        <v>0</v>
      </c>
      <c r="S173" t="s">
        <v>642</v>
      </c>
      <c r="T173" t="s">
        <v>689</v>
      </c>
      <c r="U173">
        <v>40.5</v>
      </c>
      <c r="V173">
        <v>5.3289473684210531</v>
      </c>
      <c r="W173">
        <v>40.5</v>
      </c>
      <c r="X173" t="s">
        <v>48</v>
      </c>
      <c r="Y173" t="s">
        <v>744</v>
      </c>
      <c r="Z173" t="s">
        <v>945</v>
      </c>
      <c r="AA173">
        <v>85.5</v>
      </c>
      <c r="AB173">
        <v>85.5</v>
      </c>
      <c r="AC173">
        <v>105.6</v>
      </c>
      <c r="AD173">
        <v>1643.1999999999998</v>
      </c>
      <c r="AE173">
        <v>0.80965909090909105</v>
      </c>
      <c r="AF173">
        <v>0.47368421052631599</v>
      </c>
      <c r="AG173">
        <v>0.38352272727272702</v>
      </c>
      <c r="AH173">
        <v>2.4647030185004901E-2</v>
      </c>
      <c r="AI173">
        <v>6.4264849074975705E-2</v>
      </c>
      <c r="AJ173">
        <v>6681.4285714285706</v>
      </c>
      <c r="AK173">
        <v>93540</v>
      </c>
      <c r="AL173">
        <v>4867.1312074001953</v>
      </c>
      <c r="AM173">
        <v>34069.918451801364</v>
      </c>
      <c r="AN173">
        <v>4863.0650994575053</v>
      </c>
      <c r="AO173">
        <v>68082.911392405076</v>
      </c>
      <c r="AP173">
        <v>2305.483203505356</v>
      </c>
      <c r="AQ173">
        <v>4.5474735088646412E-13</v>
      </c>
      <c r="AR173">
        <v>2305.483203505356</v>
      </c>
      <c r="AS173">
        <v>5.0558842182134995</v>
      </c>
      <c r="AT173" t="s">
        <v>744</v>
      </c>
    </row>
    <row r="174" spans="1:46" hidden="1" x14ac:dyDescent="0.25">
      <c r="A174" t="s">
        <v>55</v>
      </c>
      <c r="B174" t="s">
        <v>945</v>
      </c>
      <c r="C174" s="63" t="s">
        <v>945</v>
      </c>
      <c r="D174" s="63" t="s">
        <v>671</v>
      </c>
      <c r="E174" t="s">
        <v>527</v>
      </c>
      <c r="F174">
        <v>1</v>
      </c>
      <c r="G174">
        <v>1</v>
      </c>
      <c r="H174">
        <v>1</v>
      </c>
      <c r="I174">
        <v>2</v>
      </c>
      <c r="J174">
        <v>7</v>
      </c>
      <c r="K174">
        <v>6</v>
      </c>
      <c r="L174" t="s">
        <v>113</v>
      </c>
      <c r="M174">
        <v>6</v>
      </c>
      <c r="N174" t="s">
        <v>709</v>
      </c>
      <c r="O174" t="s">
        <v>5</v>
      </c>
      <c r="P174">
        <v>2</v>
      </c>
      <c r="Q174">
        <v>4</v>
      </c>
      <c r="R174">
        <v>0</v>
      </c>
      <c r="S174" t="s">
        <v>642</v>
      </c>
      <c r="T174" t="s">
        <v>689</v>
      </c>
      <c r="U174">
        <v>29</v>
      </c>
      <c r="V174">
        <v>3.8157894736842106</v>
      </c>
      <c r="W174">
        <v>29</v>
      </c>
      <c r="X174" t="s">
        <v>49</v>
      </c>
      <c r="Y174" t="s">
        <v>745</v>
      </c>
      <c r="Z174" t="s">
        <v>945</v>
      </c>
      <c r="AA174">
        <v>85.5</v>
      </c>
      <c r="AB174">
        <v>85.5</v>
      </c>
      <c r="AC174">
        <v>105.6</v>
      </c>
      <c r="AD174">
        <v>1643.1999999999998</v>
      </c>
      <c r="AE174">
        <v>0.80965909090909105</v>
      </c>
      <c r="AF174">
        <v>0.33918128654970803</v>
      </c>
      <c r="AG174">
        <v>0.27462121212121199</v>
      </c>
      <c r="AH174">
        <v>1.76484907497566E-2</v>
      </c>
      <c r="AI174">
        <v>6.4264849074975705E-2</v>
      </c>
      <c r="AJ174">
        <v>6681.4285714285706</v>
      </c>
      <c r="AK174">
        <v>93540</v>
      </c>
      <c r="AL174">
        <v>4867.1312074001953</v>
      </c>
      <c r="AM174">
        <v>34069.918451801364</v>
      </c>
      <c r="AN174">
        <v>4863.0650994575053</v>
      </c>
      <c r="AO174">
        <v>68082.911392405076</v>
      </c>
      <c r="AP174">
        <v>1650.83982473223</v>
      </c>
      <c r="AQ174">
        <v>0</v>
      </c>
      <c r="AR174">
        <v>1650.83982473223</v>
      </c>
      <c r="AS174">
        <v>3.6202627735355919</v>
      </c>
      <c r="AT174" t="s">
        <v>745</v>
      </c>
    </row>
    <row r="175" spans="1:46" hidden="1" x14ac:dyDescent="0.25">
      <c r="A175" t="s">
        <v>55</v>
      </c>
      <c r="B175" t="s">
        <v>945</v>
      </c>
      <c r="C175" s="63" t="s">
        <v>945</v>
      </c>
      <c r="D175" s="63" t="s">
        <v>671</v>
      </c>
      <c r="E175" t="s">
        <v>527</v>
      </c>
      <c r="F175">
        <v>1</v>
      </c>
      <c r="G175">
        <v>1</v>
      </c>
      <c r="H175">
        <v>1</v>
      </c>
      <c r="I175">
        <v>2</v>
      </c>
      <c r="J175">
        <v>7</v>
      </c>
      <c r="K175">
        <v>6</v>
      </c>
      <c r="L175" t="s">
        <v>113</v>
      </c>
      <c r="M175">
        <v>6</v>
      </c>
      <c r="N175" t="s">
        <v>709</v>
      </c>
      <c r="O175" t="s">
        <v>31</v>
      </c>
      <c r="P175">
        <v>3</v>
      </c>
      <c r="Q175">
        <v>2</v>
      </c>
      <c r="R175">
        <v>0</v>
      </c>
      <c r="S175" t="s">
        <v>642</v>
      </c>
      <c r="T175" t="s">
        <v>689</v>
      </c>
      <c r="U175">
        <v>16</v>
      </c>
      <c r="V175">
        <v>2.1052631578947367</v>
      </c>
      <c r="W175">
        <v>16</v>
      </c>
      <c r="X175" t="s">
        <v>50</v>
      </c>
      <c r="Y175" t="s">
        <v>746</v>
      </c>
      <c r="Z175" t="s">
        <v>945</v>
      </c>
      <c r="AA175">
        <v>85.5</v>
      </c>
      <c r="AB175">
        <v>85.5</v>
      </c>
      <c r="AC175">
        <v>105.6</v>
      </c>
      <c r="AD175">
        <v>1643.1999999999998</v>
      </c>
      <c r="AE175">
        <v>0.80965909090909105</v>
      </c>
      <c r="AF175">
        <v>0.18713450292397699</v>
      </c>
      <c r="AG175">
        <v>0.15151515151515199</v>
      </c>
      <c r="AH175">
        <v>9.7370983446932804E-3</v>
      </c>
      <c r="AI175">
        <v>6.4264849074975705E-2</v>
      </c>
      <c r="AJ175">
        <v>6681.4285714285706</v>
      </c>
      <c r="AK175">
        <v>93540</v>
      </c>
      <c r="AL175">
        <v>4867.1312074001953</v>
      </c>
      <c r="AM175">
        <v>34069.918451801364</v>
      </c>
      <c r="AN175">
        <v>4863.0650994575053</v>
      </c>
      <c r="AO175">
        <v>68082.911392405076</v>
      </c>
      <c r="AP175">
        <v>910.80817916260958</v>
      </c>
      <c r="AQ175">
        <v>0</v>
      </c>
      <c r="AR175">
        <v>910.80817916260958</v>
      </c>
      <c r="AS175">
        <v>1.9973863578127402</v>
      </c>
      <c r="AT175" t="s">
        <v>746</v>
      </c>
    </row>
    <row r="176" spans="1:46" hidden="1" x14ac:dyDescent="0.25">
      <c r="A176" t="s">
        <v>55</v>
      </c>
      <c r="B176" t="s">
        <v>945</v>
      </c>
      <c r="C176" s="63" t="s">
        <v>945</v>
      </c>
      <c r="D176" s="63" t="s">
        <v>671</v>
      </c>
      <c r="E176" t="s">
        <v>527</v>
      </c>
      <c r="F176">
        <v>1</v>
      </c>
      <c r="G176">
        <v>1</v>
      </c>
      <c r="H176">
        <v>1</v>
      </c>
      <c r="I176">
        <v>2</v>
      </c>
      <c r="J176">
        <v>7</v>
      </c>
      <c r="K176">
        <v>7</v>
      </c>
      <c r="L176" t="s">
        <v>114</v>
      </c>
      <c r="M176">
        <v>7</v>
      </c>
      <c r="N176" t="s">
        <v>711</v>
      </c>
      <c r="O176" t="s">
        <v>4</v>
      </c>
      <c r="P176">
        <v>1</v>
      </c>
      <c r="Q176">
        <v>5</v>
      </c>
      <c r="R176">
        <v>0</v>
      </c>
      <c r="S176" t="s">
        <v>642</v>
      </c>
      <c r="T176" t="s">
        <v>689</v>
      </c>
      <c r="U176">
        <v>40.5</v>
      </c>
      <c r="V176">
        <v>5.3289473684210531</v>
      </c>
      <c r="W176">
        <v>40.5</v>
      </c>
      <c r="X176" t="s">
        <v>51</v>
      </c>
      <c r="Y176" t="s">
        <v>747</v>
      </c>
      <c r="Z176" t="s">
        <v>945</v>
      </c>
      <c r="AA176">
        <v>85.5</v>
      </c>
      <c r="AB176">
        <v>85.5</v>
      </c>
      <c r="AC176">
        <v>105.6</v>
      </c>
      <c r="AD176">
        <v>1643.1999999999998</v>
      </c>
      <c r="AE176">
        <v>0.80965909090909105</v>
      </c>
      <c r="AF176">
        <v>0.47368421052631599</v>
      </c>
      <c r="AG176">
        <v>0.38352272727272702</v>
      </c>
      <c r="AH176">
        <v>2.4647030185004901E-2</v>
      </c>
      <c r="AI176">
        <v>6.4264849074975705E-2</v>
      </c>
      <c r="AJ176">
        <v>6681.4285714285706</v>
      </c>
      <c r="AK176">
        <v>93540</v>
      </c>
      <c r="AL176">
        <v>4867.1312074001953</v>
      </c>
      <c r="AM176">
        <v>34069.918451801364</v>
      </c>
      <c r="AN176">
        <v>4863.0650994575053</v>
      </c>
      <c r="AO176">
        <v>68082.911392405076</v>
      </c>
      <c r="AP176">
        <v>2305.483203505356</v>
      </c>
      <c r="AQ176">
        <v>4.5474735088646412E-13</v>
      </c>
      <c r="AR176">
        <v>2305.483203505356</v>
      </c>
      <c r="AS176">
        <v>5.0558842182134995</v>
      </c>
      <c r="AT176" t="s">
        <v>747</v>
      </c>
    </row>
    <row r="177" spans="1:46" hidden="1" x14ac:dyDescent="0.25">
      <c r="A177" t="s">
        <v>55</v>
      </c>
      <c r="B177" t="s">
        <v>945</v>
      </c>
      <c r="C177" s="63" t="s">
        <v>945</v>
      </c>
      <c r="D177" s="63" t="s">
        <v>671</v>
      </c>
      <c r="E177" t="s">
        <v>527</v>
      </c>
      <c r="F177">
        <v>1</v>
      </c>
      <c r="G177">
        <v>1</v>
      </c>
      <c r="H177">
        <v>1</v>
      </c>
      <c r="I177">
        <v>2</v>
      </c>
      <c r="J177">
        <v>7</v>
      </c>
      <c r="K177">
        <v>7</v>
      </c>
      <c r="L177" t="s">
        <v>114</v>
      </c>
      <c r="M177">
        <v>7</v>
      </c>
      <c r="N177" t="s">
        <v>711</v>
      </c>
      <c r="O177" t="s">
        <v>5</v>
      </c>
      <c r="P177">
        <v>2</v>
      </c>
      <c r="Q177">
        <v>4</v>
      </c>
      <c r="R177">
        <v>0</v>
      </c>
      <c r="S177" t="s">
        <v>642</v>
      </c>
      <c r="T177" t="s">
        <v>689</v>
      </c>
      <c r="U177">
        <v>29</v>
      </c>
      <c r="V177">
        <v>3.8157894736842106</v>
      </c>
      <c r="W177">
        <v>29</v>
      </c>
      <c r="X177" t="s">
        <v>52</v>
      </c>
      <c r="Y177" t="s">
        <v>748</v>
      </c>
      <c r="Z177" t="s">
        <v>945</v>
      </c>
      <c r="AA177">
        <v>85.5</v>
      </c>
      <c r="AB177">
        <v>85.5</v>
      </c>
      <c r="AC177">
        <v>105.6</v>
      </c>
      <c r="AD177">
        <v>1643.1999999999998</v>
      </c>
      <c r="AE177">
        <v>0.80965909090909105</v>
      </c>
      <c r="AF177">
        <v>0.33918128654970803</v>
      </c>
      <c r="AG177">
        <v>0.27462121212121199</v>
      </c>
      <c r="AH177">
        <v>1.76484907497566E-2</v>
      </c>
      <c r="AI177">
        <v>6.4264849074975705E-2</v>
      </c>
      <c r="AJ177">
        <v>6681.4285714285706</v>
      </c>
      <c r="AK177">
        <v>93540</v>
      </c>
      <c r="AL177">
        <v>4867.1312074001953</v>
      </c>
      <c r="AM177">
        <v>34069.918451801364</v>
      </c>
      <c r="AN177">
        <v>4863.0650994575053</v>
      </c>
      <c r="AO177">
        <v>68082.911392405076</v>
      </c>
      <c r="AP177">
        <v>1650.83982473223</v>
      </c>
      <c r="AQ177">
        <v>0</v>
      </c>
      <c r="AR177">
        <v>1650.83982473223</v>
      </c>
      <c r="AS177">
        <v>3.6202627735355919</v>
      </c>
      <c r="AT177" t="s">
        <v>748</v>
      </c>
    </row>
    <row r="178" spans="1:46" hidden="1" x14ac:dyDescent="0.25">
      <c r="A178" t="s">
        <v>55</v>
      </c>
      <c r="B178" t="s">
        <v>945</v>
      </c>
      <c r="C178" s="63" t="s">
        <v>945</v>
      </c>
      <c r="D178" s="63" t="s">
        <v>671</v>
      </c>
      <c r="E178" t="s">
        <v>527</v>
      </c>
      <c r="F178">
        <v>1</v>
      </c>
      <c r="G178">
        <v>1</v>
      </c>
      <c r="H178">
        <v>1</v>
      </c>
      <c r="I178">
        <v>2</v>
      </c>
      <c r="J178">
        <v>7</v>
      </c>
      <c r="K178">
        <v>7</v>
      </c>
      <c r="L178" t="s">
        <v>114</v>
      </c>
      <c r="M178">
        <v>7</v>
      </c>
      <c r="N178" t="s">
        <v>711</v>
      </c>
      <c r="O178" t="s">
        <v>31</v>
      </c>
      <c r="P178">
        <v>3</v>
      </c>
      <c r="Q178">
        <v>2</v>
      </c>
      <c r="R178">
        <v>0</v>
      </c>
      <c r="S178" t="s">
        <v>642</v>
      </c>
      <c r="T178" t="s">
        <v>689</v>
      </c>
      <c r="U178">
        <v>16</v>
      </c>
      <c r="V178">
        <v>2.1052631578947367</v>
      </c>
      <c r="W178">
        <v>16</v>
      </c>
      <c r="X178" t="s">
        <v>53</v>
      </c>
      <c r="Y178" t="s">
        <v>749</v>
      </c>
      <c r="Z178" t="s">
        <v>945</v>
      </c>
      <c r="AA178">
        <v>85.5</v>
      </c>
      <c r="AB178">
        <v>85.5</v>
      </c>
      <c r="AC178">
        <v>105.6</v>
      </c>
      <c r="AD178">
        <v>1643.1999999999998</v>
      </c>
      <c r="AE178">
        <v>0.80965909090909105</v>
      </c>
      <c r="AF178">
        <v>0.18713450292397699</v>
      </c>
      <c r="AG178">
        <v>0.15151515151515199</v>
      </c>
      <c r="AH178">
        <v>9.7370983446932804E-3</v>
      </c>
      <c r="AI178">
        <v>6.4264849074975705E-2</v>
      </c>
      <c r="AJ178">
        <v>6681.4285714285706</v>
      </c>
      <c r="AK178">
        <v>93540</v>
      </c>
      <c r="AL178">
        <v>4867.1312074001953</v>
      </c>
      <c r="AM178">
        <v>34069.918451801364</v>
      </c>
      <c r="AN178">
        <v>4863.0650994575053</v>
      </c>
      <c r="AO178">
        <v>68082.911392405076</v>
      </c>
      <c r="AP178">
        <v>910.80817916260958</v>
      </c>
      <c r="AQ178">
        <v>0</v>
      </c>
      <c r="AR178">
        <v>910.80817916260958</v>
      </c>
      <c r="AS178">
        <v>1.9973863578127402</v>
      </c>
      <c r="AT178" t="s">
        <v>749</v>
      </c>
    </row>
    <row r="179" spans="1:46" hidden="1" x14ac:dyDescent="0.25">
      <c r="A179" t="s">
        <v>55</v>
      </c>
      <c r="B179" t="s">
        <v>945</v>
      </c>
      <c r="C179" s="63" t="s">
        <v>945</v>
      </c>
      <c r="D179" s="63" t="s">
        <v>671</v>
      </c>
      <c r="E179" t="s">
        <v>527</v>
      </c>
      <c r="F179">
        <v>1</v>
      </c>
      <c r="G179">
        <v>2</v>
      </c>
      <c r="H179">
        <v>2</v>
      </c>
      <c r="I179">
        <v>2</v>
      </c>
      <c r="J179">
        <v>7</v>
      </c>
      <c r="K179">
        <v>1</v>
      </c>
      <c r="L179" t="s">
        <v>99</v>
      </c>
      <c r="M179">
        <v>8</v>
      </c>
      <c r="N179" t="s">
        <v>713</v>
      </c>
      <c r="O179" t="s">
        <v>4</v>
      </c>
      <c r="P179">
        <v>1</v>
      </c>
      <c r="Q179">
        <v>5</v>
      </c>
      <c r="R179">
        <v>0</v>
      </c>
      <c r="S179" t="s">
        <v>642</v>
      </c>
      <c r="T179" t="s">
        <v>689</v>
      </c>
      <c r="U179">
        <v>40.5</v>
      </c>
      <c r="V179">
        <v>5.3289473684210531</v>
      </c>
      <c r="W179">
        <v>40.5</v>
      </c>
      <c r="X179" t="s">
        <v>33</v>
      </c>
      <c r="Y179" t="s">
        <v>750</v>
      </c>
      <c r="Z179" t="s">
        <v>945</v>
      </c>
      <c r="AA179">
        <v>85.5</v>
      </c>
      <c r="AB179">
        <v>85.5</v>
      </c>
      <c r="AC179">
        <v>122.25</v>
      </c>
      <c r="AD179">
        <v>1643.1999999999998</v>
      </c>
      <c r="AE179">
        <v>0.69938650306748495</v>
      </c>
      <c r="AF179">
        <v>0.47368421052631599</v>
      </c>
      <c r="AG179">
        <v>0.33128834355828202</v>
      </c>
      <c r="AH179">
        <v>2.4647030185004901E-2</v>
      </c>
      <c r="AI179">
        <v>7.4397517039922104E-2</v>
      </c>
      <c r="AJ179">
        <v>6681.4285714285706</v>
      </c>
      <c r="AK179">
        <v>93540</v>
      </c>
      <c r="AL179">
        <v>4867.1312074001953</v>
      </c>
      <c r="AM179">
        <v>34012.992940603697</v>
      </c>
      <c r="AN179">
        <v>4863.0650994575053</v>
      </c>
      <c r="AO179">
        <v>68082.911392405076</v>
      </c>
      <c r="AP179">
        <v>2305.483203505356</v>
      </c>
      <c r="AQ179">
        <v>4.5474735088646412E-13</v>
      </c>
      <c r="AR179">
        <v>2305.483203505356</v>
      </c>
      <c r="AS179">
        <v>5.0558842182134995</v>
      </c>
      <c r="AT179" t="s">
        <v>750</v>
      </c>
    </row>
    <row r="180" spans="1:46" hidden="1" x14ac:dyDescent="0.25">
      <c r="A180" t="s">
        <v>55</v>
      </c>
      <c r="B180" t="s">
        <v>945</v>
      </c>
      <c r="C180" s="63" t="s">
        <v>945</v>
      </c>
      <c r="D180" s="63" t="s">
        <v>671</v>
      </c>
      <c r="E180" t="s">
        <v>527</v>
      </c>
      <c r="F180">
        <v>1</v>
      </c>
      <c r="G180">
        <v>2</v>
      </c>
      <c r="H180">
        <v>2</v>
      </c>
      <c r="I180">
        <v>2</v>
      </c>
      <c r="J180">
        <v>7</v>
      </c>
      <c r="K180">
        <v>1</v>
      </c>
      <c r="L180" t="s">
        <v>99</v>
      </c>
      <c r="M180">
        <v>8</v>
      </c>
      <c r="N180" t="s">
        <v>713</v>
      </c>
      <c r="O180" t="s">
        <v>5</v>
      </c>
      <c r="P180">
        <v>2</v>
      </c>
      <c r="Q180">
        <v>4</v>
      </c>
      <c r="R180">
        <v>0</v>
      </c>
      <c r="S180" t="s">
        <v>642</v>
      </c>
      <c r="T180" t="s">
        <v>689</v>
      </c>
      <c r="U180">
        <v>29</v>
      </c>
      <c r="V180">
        <v>3.8157894736842106</v>
      </c>
      <c r="W180">
        <v>29</v>
      </c>
      <c r="X180" t="s">
        <v>34</v>
      </c>
      <c r="Y180" t="s">
        <v>751</v>
      </c>
      <c r="Z180" t="s">
        <v>945</v>
      </c>
      <c r="AA180">
        <v>85.5</v>
      </c>
      <c r="AB180">
        <v>85.5</v>
      </c>
      <c r="AC180">
        <v>122.25</v>
      </c>
      <c r="AD180">
        <v>1643.1999999999998</v>
      </c>
      <c r="AE180">
        <v>0.69938650306748495</v>
      </c>
      <c r="AF180">
        <v>0.33918128654970803</v>
      </c>
      <c r="AG180">
        <v>0.23721881390593</v>
      </c>
      <c r="AH180">
        <v>1.76484907497566E-2</v>
      </c>
      <c r="AI180">
        <v>7.4397517039922104E-2</v>
      </c>
      <c r="AJ180">
        <v>6681.4285714285706</v>
      </c>
      <c r="AK180">
        <v>93540</v>
      </c>
      <c r="AL180">
        <v>4867.1312074001953</v>
      </c>
      <c r="AM180">
        <v>34012.992940603697</v>
      </c>
      <c r="AN180">
        <v>4863.0650994575053</v>
      </c>
      <c r="AO180">
        <v>68082.911392405076</v>
      </c>
      <c r="AP180">
        <v>1650.83982473223</v>
      </c>
      <c r="AQ180">
        <v>0</v>
      </c>
      <c r="AR180">
        <v>1650.83982473223</v>
      </c>
      <c r="AS180">
        <v>3.6202627735355919</v>
      </c>
      <c r="AT180" t="s">
        <v>751</v>
      </c>
    </row>
    <row r="181" spans="1:46" hidden="1" x14ac:dyDescent="0.25">
      <c r="A181" t="s">
        <v>55</v>
      </c>
      <c r="B181" t="s">
        <v>945</v>
      </c>
      <c r="C181" s="63" t="s">
        <v>945</v>
      </c>
      <c r="D181" s="63" t="s">
        <v>671</v>
      </c>
      <c r="E181" t="s">
        <v>527</v>
      </c>
      <c r="F181">
        <v>1</v>
      </c>
      <c r="G181">
        <v>2</v>
      </c>
      <c r="H181">
        <v>2</v>
      </c>
      <c r="I181">
        <v>2</v>
      </c>
      <c r="J181">
        <v>7</v>
      </c>
      <c r="K181">
        <v>1</v>
      </c>
      <c r="L181" t="s">
        <v>99</v>
      </c>
      <c r="M181">
        <v>8</v>
      </c>
      <c r="N181" t="s">
        <v>713</v>
      </c>
      <c r="O181" t="s">
        <v>31</v>
      </c>
      <c r="P181">
        <v>3</v>
      </c>
      <c r="Q181">
        <v>2</v>
      </c>
      <c r="R181">
        <v>0</v>
      </c>
      <c r="S181" t="s">
        <v>642</v>
      </c>
      <c r="T181" t="s">
        <v>689</v>
      </c>
      <c r="U181">
        <v>16</v>
      </c>
      <c r="V181">
        <v>2.1052631578947367</v>
      </c>
      <c r="W181">
        <v>16</v>
      </c>
      <c r="X181" t="s">
        <v>35</v>
      </c>
      <c r="Y181" t="s">
        <v>752</v>
      </c>
      <c r="Z181" t="s">
        <v>945</v>
      </c>
      <c r="AA181">
        <v>85.5</v>
      </c>
      <c r="AB181">
        <v>85.5</v>
      </c>
      <c r="AC181">
        <v>122.25</v>
      </c>
      <c r="AD181">
        <v>1643.1999999999998</v>
      </c>
      <c r="AE181">
        <v>0.69938650306748495</v>
      </c>
      <c r="AF181">
        <v>0.18713450292397699</v>
      </c>
      <c r="AG181">
        <v>0.130879345603272</v>
      </c>
      <c r="AH181">
        <v>9.7370983446932804E-3</v>
      </c>
      <c r="AI181">
        <v>7.4397517039922104E-2</v>
      </c>
      <c r="AJ181">
        <v>6681.4285714285706</v>
      </c>
      <c r="AK181">
        <v>93540</v>
      </c>
      <c r="AL181">
        <v>4867.1312074001953</v>
      </c>
      <c r="AM181">
        <v>34012.992940603697</v>
      </c>
      <c r="AN181">
        <v>4863.0650994575053</v>
      </c>
      <c r="AO181">
        <v>68082.911392405076</v>
      </c>
      <c r="AP181">
        <v>910.80817916260958</v>
      </c>
      <c r="AQ181">
        <v>0</v>
      </c>
      <c r="AR181">
        <v>910.80817916260958</v>
      </c>
      <c r="AS181">
        <v>1.9973863578127402</v>
      </c>
      <c r="AT181" t="s">
        <v>752</v>
      </c>
    </row>
    <row r="182" spans="1:46" hidden="1" x14ac:dyDescent="0.25">
      <c r="A182" t="s">
        <v>55</v>
      </c>
      <c r="B182" t="s">
        <v>945</v>
      </c>
      <c r="C182" s="63" t="s">
        <v>945</v>
      </c>
      <c r="D182" s="63" t="s">
        <v>671</v>
      </c>
      <c r="E182" t="s">
        <v>527</v>
      </c>
      <c r="F182">
        <v>1</v>
      </c>
      <c r="G182">
        <v>2</v>
      </c>
      <c r="H182">
        <v>2</v>
      </c>
      <c r="I182">
        <v>2</v>
      </c>
      <c r="J182">
        <v>7</v>
      </c>
      <c r="K182">
        <v>2</v>
      </c>
      <c r="L182" t="s">
        <v>102</v>
      </c>
      <c r="M182">
        <v>9</v>
      </c>
      <c r="N182" t="s">
        <v>715</v>
      </c>
      <c r="O182" t="s">
        <v>4</v>
      </c>
      <c r="P182">
        <v>1</v>
      </c>
      <c r="Q182">
        <v>5</v>
      </c>
      <c r="R182">
        <v>0</v>
      </c>
      <c r="S182" t="s">
        <v>642</v>
      </c>
      <c r="T182" t="s">
        <v>689</v>
      </c>
      <c r="U182">
        <v>40.5</v>
      </c>
      <c r="V182">
        <v>5.3289473684210531</v>
      </c>
      <c r="W182">
        <v>40.5</v>
      </c>
      <c r="X182" t="s">
        <v>36</v>
      </c>
      <c r="Y182" t="s">
        <v>753</v>
      </c>
      <c r="Z182" t="s">
        <v>945</v>
      </c>
      <c r="AA182">
        <v>85.5</v>
      </c>
      <c r="AB182">
        <v>85.5</v>
      </c>
      <c r="AC182">
        <v>122.25</v>
      </c>
      <c r="AD182">
        <v>1643.1999999999998</v>
      </c>
      <c r="AE182">
        <v>0.69938650306748495</v>
      </c>
      <c r="AF182">
        <v>0.47368421052631599</v>
      </c>
      <c r="AG182">
        <v>0.33128834355828202</v>
      </c>
      <c r="AH182">
        <v>2.4647030185004901E-2</v>
      </c>
      <c r="AI182">
        <v>7.4397517039922104E-2</v>
      </c>
      <c r="AJ182">
        <v>6681.4285714285706</v>
      </c>
      <c r="AK182">
        <v>93540</v>
      </c>
      <c r="AL182">
        <v>4867.1312074001953</v>
      </c>
      <c r="AM182">
        <v>34012.992940603697</v>
      </c>
      <c r="AN182">
        <v>4863.0650994575053</v>
      </c>
      <c r="AO182">
        <v>68082.911392405076</v>
      </c>
      <c r="AP182">
        <v>2305.483203505356</v>
      </c>
      <c r="AQ182">
        <v>4.5474735088646412E-13</v>
      </c>
      <c r="AR182">
        <v>2305.483203505356</v>
      </c>
      <c r="AS182">
        <v>5.0558842182134995</v>
      </c>
      <c r="AT182" t="s">
        <v>753</v>
      </c>
    </row>
    <row r="183" spans="1:46" hidden="1" x14ac:dyDescent="0.25">
      <c r="A183" t="s">
        <v>55</v>
      </c>
      <c r="B183" t="s">
        <v>945</v>
      </c>
      <c r="C183" s="63" t="s">
        <v>945</v>
      </c>
      <c r="D183" s="63" t="s">
        <v>671</v>
      </c>
      <c r="E183" t="s">
        <v>527</v>
      </c>
      <c r="F183">
        <v>1</v>
      </c>
      <c r="G183">
        <v>2</v>
      </c>
      <c r="H183">
        <v>2</v>
      </c>
      <c r="I183">
        <v>2</v>
      </c>
      <c r="J183">
        <v>7</v>
      </c>
      <c r="K183">
        <v>2</v>
      </c>
      <c r="L183" t="s">
        <v>102</v>
      </c>
      <c r="M183">
        <v>9</v>
      </c>
      <c r="N183" t="s">
        <v>715</v>
      </c>
      <c r="O183" t="s">
        <v>5</v>
      </c>
      <c r="P183">
        <v>2</v>
      </c>
      <c r="Q183">
        <v>4</v>
      </c>
      <c r="R183">
        <v>0</v>
      </c>
      <c r="S183" t="s">
        <v>642</v>
      </c>
      <c r="T183" t="s">
        <v>689</v>
      </c>
      <c r="U183">
        <v>29</v>
      </c>
      <c r="V183">
        <v>3.8157894736842106</v>
      </c>
      <c r="W183">
        <v>29</v>
      </c>
      <c r="X183" t="s">
        <v>37</v>
      </c>
      <c r="Y183" t="s">
        <v>754</v>
      </c>
      <c r="Z183" t="s">
        <v>945</v>
      </c>
      <c r="AA183">
        <v>85.5</v>
      </c>
      <c r="AB183">
        <v>85.5</v>
      </c>
      <c r="AC183">
        <v>122.25</v>
      </c>
      <c r="AD183">
        <v>1643.1999999999998</v>
      </c>
      <c r="AE183">
        <v>0.69938650306748495</v>
      </c>
      <c r="AF183">
        <v>0.33918128654970803</v>
      </c>
      <c r="AG183">
        <v>0.23721881390593</v>
      </c>
      <c r="AH183">
        <v>1.76484907497566E-2</v>
      </c>
      <c r="AI183">
        <v>7.4397517039922104E-2</v>
      </c>
      <c r="AJ183">
        <v>6681.4285714285706</v>
      </c>
      <c r="AK183">
        <v>93540</v>
      </c>
      <c r="AL183">
        <v>4867.1312074001953</v>
      </c>
      <c r="AM183">
        <v>34012.992940603697</v>
      </c>
      <c r="AN183">
        <v>4863.0650994575053</v>
      </c>
      <c r="AO183">
        <v>68082.911392405076</v>
      </c>
      <c r="AP183">
        <v>1650.83982473223</v>
      </c>
      <c r="AQ183">
        <v>0</v>
      </c>
      <c r="AR183">
        <v>1650.83982473223</v>
      </c>
      <c r="AS183">
        <v>3.6202627735355919</v>
      </c>
      <c r="AT183" t="s">
        <v>754</v>
      </c>
    </row>
    <row r="184" spans="1:46" hidden="1" x14ac:dyDescent="0.25">
      <c r="A184" t="s">
        <v>55</v>
      </c>
      <c r="B184" t="s">
        <v>945</v>
      </c>
      <c r="C184" s="63" t="s">
        <v>945</v>
      </c>
      <c r="D184" s="63" t="s">
        <v>671</v>
      </c>
      <c r="E184" t="s">
        <v>527</v>
      </c>
      <c r="F184">
        <v>1</v>
      </c>
      <c r="G184">
        <v>2</v>
      </c>
      <c r="H184">
        <v>2</v>
      </c>
      <c r="I184">
        <v>2</v>
      </c>
      <c r="J184">
        <v>7</v>
      </c>
      <c r="K184">
        <v>2</v>
      </c>
      <c r="L184" t="s">
        <v>102</v>
      </c>
      <c r="M184">
        <v>9</v>
      </c>
      <c r="N184" t="s">
        <v>715</v>
      </c>
      <c r="O184" t="s">
        <v>31</v>
      </c>
      <c r="P184">
        <v>3</v>
      </c>
      <c r="Q184">
        <v>2</v>
      </c>
      <c r="R184">
        <v>0</v>
      </c>
      <c r="S184" t="s">
        <v>642</v>
      </c>
      <c r="T184" t="s">
        <v>689</v>
      </c>
      <c r="U184">
        <v>16</v>
      </c>
      <c r="V184">
        <v>2.1052631578947367</v>
      </c>
      <c r="W184">
        <v>16</v>
      </c>
      <c r="X184" t="s">
        <v>38</v>
      </c>
      <c r="Y184" t="s">
        <v>755</v>
      </c>
      <c r="Z184" t="s">
        <v>945</v>
      </c>
      <c r="AA184">
        <v>85.5</v>
      </c>
      <c r="AB184">
        <v>85.5</v>
      </c>
      <c r="AC184">
        <v>122.25</v>
      </c>
      <c r="AD184">
        <v>1643.1999999999998</v>
      </c>
      <c r="AE184">
        <v>0.69938650306748495</v>
      </c>
      <c r="AF184">
        <v>0.18713450292397699</v>
      </c>
      <c r="AG184">
        <v>0.130879345603272</v>
      </c>
      <c r="AH184">
        <v>9.7370983446932804E-3</v>
      </c>
      <c r="AI184">
        <v>7.4397517039922104E-2</v>
      </c>
      <c r="AJ184">
        <v>6681.4285714285706</v>
      </c>
      <c r="AK184">
        <v>93540</v>
      </c>
      <c r="AL184">
        <v>4867.1312074001953</v>
      </c>
      <c r="AM184">
        <v>34012.992940603697</v>
      </c>
      <c r="AN184">
        <v>4863.0650994575053</v>
      </c>
      <c r="AO184">
        <v>68082.911392405076</v>
      </c>
      <c r="AP184">
        <v>910.80817916260958</v>
      </c>
      <c r="AQ184">
        <v>0</v>
      </c>
      <c r="AR184">
        <v>910.80817916260958</v>
      </c>
      <c r="AS184">
        <v>1.9973863578127402</v>
      </c>
      <c r="AT184" t="s">
        <v>755</v>
      </c>
    </row>
    <row r="185" spans="1:46" hidden="1" x14ac:dyDescent="0.25">
      <c r="A185" t="s">
        <v>55</v>
      </c>
      <c r="B185" t="s">
        <v>945</v>
      </c>
      <c r="C185" s="63" t="s">
        <v>945</v>
      </c>
      <c r="D185" s="63" t="s">
        <v>671</v>
      </c>
      <c r="E185" t="s">
        <v>527</v>
      </c>
      <c r="F185">
        <v>1</v>
      </c>
      <c r="G185">
        <v>2</v>
      </c>
      <c r="H185">
        <v>2</v>
      </c>
      <c r="I185">
        <v>2</v>
      </c>
      <c r="J185">
        <v>7</v>
      </c>
      <c r="K185">
        <v>3</v>
      </c>
      <c r="L185" t="s">
        <v>103</v>
      </c>
      <c r="M185">
        <v>10</v>
      </c>
      <c r="N185" t="s">
        <v>717</v>
      </c>
      <c r="O185" t="s">
        <v>4</v>
      </c>
      <c r="P185">
        <v>1</v>
      </c>
      <c r="Q185">
        <v>5</v>
      </c>
      <c r="R185">
        <v>0</v>
      </c>
      <c r="S185" t="s">
        <v>642</v>
      </c>
      <c r="T185" t="s">
        <v>689</v>
      </c>
      <c r="U185">
        <v>40.5</v>
      </c>
      <c r="V185">
        <v>5.3289473684210531</v>
      </c>
      <c r="W185">
        <v>40.5</v>
      </c>
      <c r="X185" t="s">
        <v>39</v>
      </c>
      <c r="Y185" t="s">
        <v>756</v>
      </c>
      <c r="Z185" t="s">
        <v>945</v>
      </c>
      <c r="AA185">
        <v>85.5</v>
      </c>
      <c r="AB185">
        <v>85.5</v>
      </c>
      <c r="AC185">
        <v>125.65</v>
      </c>
      <c r="AD185">
        <v>1643.1999999999998</v>
      </c>
      <c r="AE185">
        <v>0.68046159968165498</v>
      </c>
      <c r="AF185">
        <v>0.47368421052631599</v>
      </c>
      <c r="AG185">
        <v>0.32232391563867901</v>
      </c>
      <c r="AH185">
        <v>2.4647030185004901E-2</v>
      </c>
      <c r="AI185">
        <v>7.6466650438169401E-2</v>
      </c>
      <c r="AJ185">
        <v>6681.4285714285706</v>
      </c>
      <c r="AK185">
        <v>93540</v>
      </c>
      <c r="AL185">
        <v>4867.1312074001953</v>
      </c>
      <c r="AM185">
        <v>34012.992940603697</v>
      </c>
      <c r="AN185">
        <v>4863.0650994575053</v>
      </c>
      <c r="AO185">
        <v>68082.911392405076</v>
      </c>
      <c r="AP185">
        <v>2305.483203505356</v>
      </c>
      <c r="AQ185">
        <v>4.5474735088646412E-13</v>
      </c>
      <c r="AR185">
        <v>2305.483203505356</v>
      </c>
      <c r="AS185">
        <v>5.0558842182134995</v>
      </c>
      <c r="AT185" t="s">
        <v>756</v>
      </c>
    </row>
    <row r="186" spans="1:46" hidden="1" x14ac:dyDescent="0.25">
      <c r="A186" t="s">
        <v>55</v>
      </c>
      <c r="B186" t="s">
        <v>945</v>
      </c>
      <c r="C186" s="63" t="s">
        <v>945</v>
      </c>
      <c r="D186" s="63" t="s">
        <v>671</v>
      </c>
      <c r="E186" t="s">
        <v>527</v>
      </c>
      <c r="F186">
        <v>1</v>
      </c>
      <c r="G186">
        <v>2</v>
      </c>
      <c r="H186">
        <v>2</v>
      </c>
      <c r="I186">
        <v>2</v>
      </c>
      <c r="J186">
        <v>7</v>
      </c>
      <c r="K186">
        <v>3</v>
      </c>
      <c r="L186" t="s">
        <v>103</v>
      </c>
      <c r="M186">
        <v>10</v>
      </c>
      <c r="N186" t="s">
        <v>717</v>
      </c>
      <c r="O186" t="s">
        <v>5</v>
      </c>
      <c r="P186">
        <v>2</v>
      </c>
      <c r="Q186">
        <v>4</v>
      </c>
      <c r="R186">
        <v>0</v>
      </c>
      <c r="S186" t="s">
        <v>642</v>
      </c>
      <c r="T186" t="s">
        <v>689</v>
      </c>
      <c r="U186">
        <v>29</v>
      </c>
      <c r="V186">
        <v>3.8157894736842106</v>
      </c>
      <c r="W186">
        <v>29</v>
      </c>
      <c r="X186" t="s">
        <v>40</v>
      </c>
      <c r="Y186" t="s">
        <v>757</v>
      </c>
      <c r="Z186" t="s">
        <v>945</v>
      </c>
      <c r="AA186">
        <v>85.5</v>
      </c>
      <c r="AB186">
        <v>85.5</v>
      </c>
      <c r="AC186">
        <v>125.65</v>
      </c>
      <c r="AD186">
        <v>1643.1999999999998</v>
      </c>
      <c r="AE186">
        <v>0.68046159968165498</v>
      </c>
      <c r="AF186">
        <v>0.33918128654970803</v>
      </c>
      <c r="AG186">
        <v>0.230799840827696</v>
      </c>
      <c r="AH186">
        <v>1.76484907497566E-2</v>
      </c>
      <c r="AI186">
        <v>7.6466650438169401E-2</v>
      </c>
      <c r="AJ186">
        <v>6681.4285714285706</v>
      </c>
      <c r="AK186">
        <v>93540</v>
      </c>
      <c r="AL186">
        <v>4867.1312074001953</v>
      </c>
      <c r="AM186">
        <v>34012.992940603697</v>
      </c>
      <c r="AN186">
        <v>4863.0650994575053</v>
      </c>
      <c r="AO186">
        <v>68082.911392405076</v>
      </c>
      <c r="AP186">
        <v>1650.83982473223</v>
      </c>
      <c r="AQ186">
        <v>0</v>
      </c>
      <c r="AR186">
        <v>1650.83982473223</v>
      </c>
      <c r="AS186">
        <v>3.6202627735355919</v>
      </c>
      <c r="AT186" t="s">
        <v>757</v>
      </c>
    </row>
    <row r="187" spans="1:46" hidden="1" x14ac:dyDescent="0.25">
      <c r="A187" t="s">
        <v>55</v>
      </c>
      <c r="B187" t="s">
        <v>945</v>
      </c>
      <c r="C187" s="63" t="s">
        <v>945</v>
      </c>
      <c r="D187" s="63" t="s">
        <v>671</v>
      </c>
      <c r="E187" t="s">
        <v>527</v>
      </c>
      <c r="F187">
        <v>1</v>
      </c>
      <c r="G187">
        <v>2</v>
      </c>
      <c r="H187">
        <v>2</v>
      </c>
      <c r="I187">
        <v>2</v>
      </c>
      <c r="J187">
        <v>7</v>
      </c>
      <c r="K187">
        <v>3</v>
      </c>
      <c r="L187" t="s">
        <v>103</v>
      </c>
      <c r="M187">
        <v>10</v>
      </c>
      <c r="N187" t="s">
        <v>717</v>
      </c>
      <c r="O187" t="s">
        <v>31</v>
      </c>
      <c r="P187">
        <v>3</v>
      </c>
      <c r="Q187">
        <v>2</v>
      </c>
      <c r="R187">
        <v>0</v>
      </c>
      <c r="S187" t="s">
        <v>642</v>
      </c>
      <c r="T187" t="s">
        <v>689</v>
      </c>
      <c r="U187">
        <v>16</v>
      </c>
      <c r="V187">
        <v>2.1052631578947367</v>
      </c>
      <c r="W187">
        <v>16</v>
      </c>
      <c r="X187" t="s">
        <v>41</v>
      </c>
      <c r="Y187" t="s">
        <v>758</v>
      </c>
      <c r="Z187" t="s">
        <v>945</v>
      </c>
      <c r="AA187">
        <v>85.5</v>
      </c>
      <c r="AB187">
        <v>85.5</v>
      </c>
      <c r="AC187">
        <v>125.65</v>
      </c>
      <c r="AD187">
        <v>1643.1999999999998</v>
      </c>
      <c r="AE187">
        <v>0.68046159968165498</v>
      </c>
      <c r="AF187">
        <v>0.18713450292397699</v>
      </c>
      <c r="AG187">
        <v>0.12733784321528099</v>
      </c>
      <c r="AH187">
        <v>9.7370983446932804E-3</v>
      </c>
      <c r="AI187">
        <v>7.6466650438169401E-2</v>
      </c>
      <c r="AJ187">
        <v>6681.4285714285706</v>
      </c>
      <c r="AK187">
        <v>93540</v>
      </c>
      <c r="AL187">
        <v>4867.1312074001953</v>
      </c>
      <c r="AM187">
        <v>34012.992940603697</v>
      </c>
      <c r="AN187">
        <v>4863.0650994575053</v>
      </c>
      <c r="AO187">
        <v>68082.911392405076</v>
      </c>
      <c r="AP187">
        <v>910.80817916260958</v>
      </c>
      <c r="AQ187">
        <v>0</v>
      </c>
      <c r="AR187">
        <v>910.80817916260958</v>
      </c>
      <c r="AS187">
        <v>1.9973863578127402</v>
      </c>
      <c r="AT187" t="s">
        <v>758</v>
      </c>
    </row>
    <row r="188" spans="1:46" hidden="1" x14ac:dyDescent="0.25">
      <c r="A188" t="s">
        <v>55</v>
      </c>
      <c r="B188" t="s">
        <v>945</v>
      </c>
      <c r="C188" s="63" t="s">
        <v>945</v>
      </c>
      <c r="D188" s="63" t="s">
        <v>671</v>
      </c>
      <c r="E188" t="s">
        <v>527</v>
      </c>
      <c r="F188">
        <v>1</v>
      </c>
      <c r="G188">
        <v>2</v>
      </c>
      <c r="H188">
        <v>2</v>
      </c>
      <c r="I188">
        <v>2</v>
      </c>
      <c r="J188">
        <v>7</v>
      </c>
      <c r="K188">
        <v>4</v>
      </c>
      <c r="L188" t="s">
        <v>101</v>
      </c>
      <c r="M188">
        <v>11</v>
      </c>
      <c r="N188" t="s">
        <v>719</v>
      </c>
      <c r="O188" t="s">
        <v>4</v>
      </c>
      <c r="P188">
        <v>1</v>
      </c>
      <c r="Q188">
        <v>5</v>
      </c>
      <c r="R188">
        <v>0</v>
      </c>
      <c r="S188" t="s">
        <v>642</v>
      </c>
      <c r="T188" t="s">
        <v>689</v>
      </c>
      <c r="U188">
        <v>40.5</v>
      </c>
      <c r="V188">
        <v>5.3289473684210531</v>
      </c>
      <c r="W188">
        <v>40.5</v>
      </c>
      <c r="X188" t="s">
        <v>42</v>
      </c>
      <c r="Y188" t="s">
        <v>759</v>
      </c>
      <c r="Z188" t="s">
        <v>945</v>
      </c>
      <c r="AA188">
        <v>85.5</v>
      </c>
      <c r="AB188">
        <v>85.5</v>
      </c>
      <c r="AC188">
        <v>117.15</v>
      </c>
      <c r="AD188">
        <v>1643.1999999999998</v>
      </c>
      <c r="AE188">
        <v>0.72983354673495504</v>
      </c>
      <c r="AF188">
        <v>0.47368421052631599</v>
      </c>
      <c r="AG188">
        <v>0.34571062740076802</v>
      </c>
      <c r="AH188">
        <v>2.4647030185004901E-2</v>
      </c>
      <c r="AI188">
        <v>7.1293816942551103E-2</v>
      </c>
      <c r="AJ188">
        <v>6681.4285714285706</v>
      </c>
      <c r="AK188">
        <v>93540</v>
      </c>
      <c r="AL188">
        <v>4867.1312074001953</v>
      </c>
      <c r="AM188">
        <v>34012.992940603697</v>
      </c>
      <c r="AN188">
        <v>4863.0650994575053</v>
      </c>
      <c r="AO188">
        <v>68082.911392405076</v>
      </c>
      <c r="AP188">
        <v>2305.483203505356</v>
      </c>
      <c r="AQ188">
        <v>4.5474735088646412E-13</v>
      </c>
      <c r="AR188">
        <v>2305.483203505356</v>
      </c>
      <c r="AS188">
        <v>5.0558842182134995</v>
      </c>
      <c r="AT188" t="s">
        <v>759</v>
      </c>
    </row>
    <row r="189" spans="1:46" hidden="1" x14ac:dyDescent="0.25">
      <c r="A189" t="s">
        <v>55</v>
      </c>
      <c r="B189" t="s">
        <v>945</v>
      </c>
      <c r="C189" s="63" t="s">
        <v>945</v>
      </c>
      <c r="D189" s="63" t="s">
        <v>671</v>
      </c>
      <c r="E189" t="s">
        <v>527</v>
      </c>
      <c r="F189">
        <v>1</v>
      </c>
      <c r="G189">
        <v>2</v>
      </c>
      <c r="H189">
        <v>2</v>
      </c>
      <c r="I189">
        <v>2</v>
      </c>
      <c r="J189">
        <v>7</v>
      </c>
      <c r="K189">
        <v>4</v>
      </c>
      <c r="L189" t="s">
        <v>101</v>
      </c>
      <c r="M189">
        <v>11</v>
      </c>
      <c r="N189" t="s">
        <v>719</v>
      </c>
      <c r="O189" t="s">
        <v>5</v>
      </c>
      <c r="P189">
        <v>2</v>
      </c>
      <c r="Q189">
        <v>4</v>
      </c>
      <c r="R189">
        <v>0</v>
      </c>
      <c r="S189" t="s">
        <v>642</v>
      </c>
      <c r="T189" t="s">
        <v>689</v>
      </c>
      <c r="U189">
        <v>29</v>
      </c>
      <c r="V189">
        <v>3.8157894736842106</v>
      </c>
      <c r="W189">
        <v>29</v>
      </c>
      <c r="X189" t="s">
        <v>43</v>
      </c>
      <c r="Y189" t="s">
        <v>760</v>
      </c>
      <c r="Z189" t="s">
        <v>945</v>
      </c>
      <c r="AA189">
        <v>85.5</v>
      </c>
      <c r="AB189">
        <v>85.5</v>
      </c>
      <c r="AC189">
        <v>117.15</v>
      </c>
      <c r="AD189">
        <v>1643.1999999999998</v>
      </c>
      <c r="AE189">
        <v>0.72983354673495504</v>
      </c>
      <c r="AF189">
        <v>0.33918128654970803</v>
      </c>
      <c r="AG189">
        <v>0.24754588134869801</v>
      </c>
      <c r="AH189">
        <v>1.76484907497566E-2</v>
      </c>
      <c r="AI189">
        <v>7.1293816942551103E-2</v>
      </c>
      <c r="AJ189">
        <v>6681.4285714285706</v>
      </c>
      <c r="AK189">
        <v>93540</v>
      </c>
      <c r="AL189">
        <v>4867.1312074001953</v>
      </c>
      <c r="AM189">
        <v>34012.992940603697</v>
      </c>
      <c r="AN189">
        <v>4863.0650994575053</v>
      </c>
      <c r="AO189">
        <v>68082.911392405076</v>
      </c>
      <c r="AP189">
        <v>1650.83982473223</v>
      </c>
      <c r="AQ189">
        <v>0</v>
      </c>
      <c r="AR189">
        <v>1650.83982473223</v>
      </c>
      <c r="AS189">
        <v>3.6202627735355919</v>
      </c>
      <c r="AT189" t="s">
        <v>760</v>
      </c>
    </row>
    <row r="190" spans="1:46" hidden="1" x14ac:dyDescent="0.25">
      <c r="A190" t="s">
        <v>55</v>
      </c>
      <c r="B190" t="s">
        <v>945</v>
      </c>
      <c r="C190" s="63" t="s">
        <v>945</v>
      </c>
      <c r="D190" s="63" t="s">
        <v>671</v>
      </c>
      <c r="E190" t="s">
        <v>527</v>
      </c>
      <c r="F190">
        <v>1</v>
      </c>
      <c r="G190">
        <v>2</v>
      </c>
      <c r="H190">
        <v>2</v>
      </c>
      <c r="I190">
        <v>2</v>
      </c>
      <c r="J190">
        <v>7</v>
      </c>
      <c r="K190">
        <v>4</v>
      </c>
      <c r="L190" t="s">
        <v>101</v>
      </c>
      <c r="M190">
        <v>11</v>
      </c>
      <c r="N190" t="s">
        <v>719</v>
      </c>
      <c r="O190" t="s">
        <v>31</v>
      </c>
      <c r="P190">
        <v>3</v>
      </c>
      <c r="Q190">
        <v>2</v>
      </c>
      <c r="R190">
        <v>0</v>
      </c>
      <c r="S190" t="s">
        <v>642</v>
      </c>
      <c r="T190" t="s">
        <v>689</v>
      </c>
      <c r="U190">
        <v>16</v>
      </c>
      <c r="V190">
        <v>2.1052631578947367</v>
      </c>
      <c r="W190">
        <v>16</v>
      </c>
      <c r="X190" t="s">
        <v>44</v>
      </c>
      <c r="Y190" t="s">
        <v>761</v>
      </c>
      <c r="Z190" t="s">
        <v>945</v>
      </c>
      <c r="AA190">
        <v>85.5</v>
      </c>
      <c r="AB190">
        <v>85.5</v>
      </c>
      <c r="AC190">
        <v>117.15</v>
      </c>
      <c r="AD190">
        <v>1643.1999999999998</v>
      </c>
      <c r="AE190">
        <v>0.72983354673495504</v>
      </c>
      <c r="AF190">
        <v>0.18713450292397699</v>
      </c>
      <c r="AG190">
        <v>0.13657703798548901</v>
      </c>
      <c r="AH190">
        <v>9.7370983446932804E-3</v>
      </c>
      <c r="AI190">
        <v>7.1293816942551103E-2</v>
      </c>
      <c r="AJ190">
        <v>6681.4285714285706</v>
      </c>
      <c r="AK190">
        <v>93540</v>
      </c>
      <c r="AL190">
        <v>4867.1312074001953</v>
      </c>
      <c r="AM190">
        <v>34012.992940603697</v>
      </c>
      <c r="AN190">
        <v>4863.0650994575053</v>
      </c>
      <c r="AO190">
        <v>68082.911392405076</v>
      </c>
      <c r="AP190">
        <v>910.80817916260958</v>
      </c>
      <c r="AQ190">
        <v>0</v>
      </c>
      <c r="AR190">
        <v>910.80817916260958</v>
      </c>
      <c r="AS190">
        <v>1.9973863578127402</v>
      </c>
      <c r="AT190" t="s">
        <v>761</v>
      </c>
    </row>
    <row r="191" spans="1:46" hidden="1" x14ac:dyDescent="0.25">
      <c r="A191" t="s">
        <v>55</v>
      </c>
      <c r="B191" t="s">
        <v>945</v>
      </c>
      <c r="C191" s="63" t="s">
        <v>945</v>
      </c>
      <c r="D191" s="63" t="s">
        <v>671</v>
      </c>
      <c r="E191" t="s">
        <v>527</v>
      </c>
      <c r="F191">
        <v>1</v>
      </c>
      <c r="G191">
        <v>2</v>
      </c>
      <c r="H191">
        <v>2</v>
      </c>
      <c r="I191">
        <v>2</v>
      </c>
      <c r="J191">
        <v>7</v>
      </c>
      <c r="K191">
        <v>5</v>
      </c>
      <c r="L191" t="s">
        <v>105</v>
      </c>
      <c r="M191">
        <v>12</v>
      </c>
      <c r="N191" t="s">
        <v>721</v>
      </c>
      <c r="O191" t="s">
        <v>4</v>
      </c>
      <c r="P191">
        <v>1</v>
      </c>
      <c r="Q191">
        <v>5</v>
      </c>
      <c r="R191">
        <v>0</v>
      </c>
      <c r="S191" t="s">
        <v>642</v>
      </c>
      <c r="T191" t="s">
        <v>689</v>
      </c>
      <c r="U191">
        <v>40.5</v>
      </c>
      <c r="V191">
        <v>5.3289473684210531</v>
      </c>
      <c r="W191">
        <v>40.5</v>
      </c>
      <c r="X191" t="s">
        <v>45</v>
      </c>
      <c r="Y191" t="s">
        <v>762</v>
      </c>
      <c r="Z191" t="s">
        <v>945</v>
      </c>
      <c r="AA191">
        <v>85.5</v>
      </c>
      <c r="AB191">
        <v>85.5</v>
      </c>
      <c r="AC191">
        <v>113.25</v>
      </c>
      <c r="AD191">
        <v>1643.1999999999998</v>
      </c>
      <c r="AE191">
        <v>0.75496688741721796</v>
      </c>
      <c r="AF191">
        <v>0.47368421052631599</v>
      </c>
      <c r="AG191">
        <v>0.35761589403973498</v>
      </c>
      <c r="AH191">
        <v>2.4647030185004901E-2</v>
      </c>
      <c r="AI191">
        <v>6.8920399221032103E-2</v>
      </c>
      <c r="AJ191">
        <v>6681.4285714285706</v>
      </c>
      <c r="AK191">
        <v>93540</v>
      </c>
      <c r="AL191">
        <v>4867.1312074001953</v>
      </c>
      <c r="AM191">
        <v>34012.992940603697</v>
      </c>
      <c r="AN191">
        <v>4863.0650994575053</v>
      </c>
      <c r="AO191">
        <v>68082.911392405076</v>
      </c>
      <c r="AP191">
        <v>2305.483203505356</v>
      </c>
      <c r="AQ191">
        <v>4.5474735088646412E-13</v>
      </c>
      <c r="AR191">
        <v>2305.483203505356</v>
      </c>
      <c r="AS191">
        <v>5.0558842182134995</v>
      </c>
      <c r="AT191" t="s">
        <v>762</v>
      </c>
    </row>
    <row r="192" spans="1:46" hidden="1" x14ac:dyDescent="0.25">
      <c r="A192" t="s">
        <v>55</v>
      </c>
      <c r="B192" t="s">
        <v>945</v>
      </c>
      <c r="C192" s="63" t="s">
        <v>945</v>
      </c>
      <c r="D192" s="63" t="s">
        <v>671</v>
      </c>
      <c r="E192" t="s">
        <v>527</v>
      </c>
      <c r="F192">
        <v>1</v>
      </c>
      <c r="G192">
        <v>2</v>
      </c>
      <c r="H192">
        <v>2</v>
      </c>
      <c r="I192">
        <v>2</v>
      </c>
      <c r="J192">
        <v>7</v>
      </c>
      <c r="K192">
        <v>5</v>
      </c>
      <c r="L192" t="s">
        <v>105</v>
      </c>
      <c r="M192">
        <v>12</v>
      </c>
      <c r="N192" t="s">
        <v>721</v>
      </c>
      <c r="O192" t="s">
        <v>5</v>
      </c>
      <c r="P192">
        <v>2</v>
      </c>
      <c r="Q192">
        <v>4</v>
      </c>
      <c r="R192">
        <v>0</v>
      </c>
      <c r="S192" t="s">
        <v>642</v>
      </c>
      <c r="T192" t="s">
        <v>689</v>
      </c>
      <c r="U192">
        <v>29</v>
      </c>
      <c r="V192">
        <v>3.8157894736842106</v>
      </c>
      <c r="W192">
        <v>29</v>
      </c>
      <c r="X192" t="s">
        <v>46</v>
      </c>
      <c r="Y192" t="s">
        <v>763</v>
      </c>
      <c r="Z192" t="s">
        <v>945</v>
      </c>
      <c r="AA192">
        <v>85.5</v>
      </c>
      <c r="AB192">
        <v>85.5</v>
      </c>
      <c r="AC192">
        <v>113.25</v>
      </c>
      <c r="AD192">
        <v>1643.1999999999998</v>
      </c>
      <c r="AE192">
        <v>0.75496688741721796</v>
      </c>
      <c r="AF192">
        <v>0.33918128654970803</v>
      </c>
      <c r="AG192">
        <v>0.25607064017659997</v>
      </c>
      <c r="AH192">
        <v>1.76484907497566E-2</v>
      </c>
      <c r="AI192">
        <v>6.8920399221032103E-2</v>
      </c>
      <c r="AJ192">
        <v>6681.4285714285706</v>
      </c>
      <c r="AK192">
        <v>93540</v>
      </c>
      <c r="AL192">
        <v>4867.1312074001953</v>
      </c>
      <c r="AM192">
        <v>34012.992940603697</v>
      </c>
      <c r="AN192">
        <v>4863.0650994575053</v>
      </c>
      <c r="AO192">
        <v>68082.911392405076</v>
      </c>
      <c r="AP192">
        <v>1650.83982473223</v>
      </c>
      <c r="AQ192">
        <v>0</v>
      </c>
      <c r="AR192">
        <v>1650.83982473223</v>
      </c>
      <c r="AS192">
        <v>3.6202627735355919</v>
      </c>
      <c r="AT192" t="s">
        <v>763</v>
      </c>
    </row>
    <row r="193" spans="1:46" hidden="1" x14ac:dyDescent="0.25">
      <c r="A193" t="s">
        <v>55</v>
      </c>
      <c r="B193" t="s">
        <v>945</v>
      </c>
      <c r="C193" s="63" t="s">
        <v>945</v>
      </c>
      <c r="D193" s="63" t="s">
        <v>671</v>
      </c>
      <c r="E193" t="s">
        <v>527</v>
      </c>
      <c r="F193">
        <v>1</v>
      </c>
      <c r="G193">
        <v>2</v>
      </c>
      <c r="H193">
        <v>2</v>
      </c>
      <c r="I193">
        <v>2</v>
      </c>
      <c r="J193">
        <v>7</v>
      </c>
      <c r="K193">
        <v>5</v>
      </c>
      <c r="L193" t="s">
        <v>105</v>
      </c>
      <c r="M193">
        <v>12</v>
      </c>
      <c r="N193" t="s">
        <v>721</v>
      </c>
      <c r="O193" t="s">
        <v>31</v>
      </c>
      <c r="P193">
        <v>3</v>
      </c>
      <c r="Q193">
        <v>2</v>
      </c>
      <c r="R193">
        <v>0</v>
      </c>
      <c r="S193" t="s">
        <v>642</v>
      </c>
      <c r="T193" t="s">
        <v>689</v>
      </c>
      <c r="U193">
        <v>16</v>
      </c>
      <c r="V193">
        <v>2.1052631578947367</v>
      </c>
      <c r="W193">
        <v>16</v>
      </c>
      <c r="X193" t="s">
        <v>47</v>
      </c>
      <c r="Y193" t="s">
        <v>764</v>
      </c>
      <c r="Z193" t="s">
        <v>945</v>
      </c>
      <c r="AA193">
        <v>85.5</v>
      </c>
      <c r="AB193">
        <v>85.5</v>
      </c>
      <c r="AC193">
        <v>113.25</v>
      </c>
      <c r="AD193">
        <v>1643.1999999999998</v>
      </c>
      <c r="AE193">
        <v>0.75496688741721796</v>
      </c>
      <c r="AF193">
        <v>0.18713450292397699</v>
      </c>
      <c r="AG193">
        <v>0.141280353200883</v>
      </c>
      <c r="AH193">
        <v>9.7370983446932804E-3</v>
      </c>
      <c r="AI193">
        <v>6.8920399221032103E-2</v>
      </c>
      <c r="AJ193">
        <v>6681.4285714285706</v>
      </c>
      <c r="AK193">
        <v>93540</v>
      </c>
      <c r="AL193">
        <v>4867.1312074001953</v>
      </c>
      <c r="AM193">
        <v>34012.992940603697</v>
      </c>
      <c r="AN193">
        <v>4863.0650994575053</v>
      </c>
      <c r="AO193">
        <v>68082.911392405076</v>
      </c>
      <c r="AP193">
        <v>910.80817916260958</v>
      </c>
      <c r="AQ193">
        <v>0</v>
      </c>
      <c r="AR193">
        <v>910.80817916260958</v>
      </c>
      <c r="AS193">
        <v>1.9973863578127402</v>
      </c>
      <c r="AT193" t="s">
        <v>764</v>
      </c>
    </row>
    <row r="194" spans="1:46" hidden="1" x14ac:dyDescent="0.25">
      <c r="A194" t="s">
        <v>55</v>
      </c>
      <c r="B194" t="s">
        <v>945</v>
      </c>
      <c r="C194" s="63" t="s">
        <v>945</v>
      </c>
      <c r="D194" s="63" t="s">
        <v>671</v>
      </c>
      <c r="E194" t="s">
        <v>527</v>
      </c>
      <c r="F194">
        <v>1</v>
      </c>
      <c r="G194">
        <v>2</v>
      </c>
      <c r="H194">
        <v>2</v>
      </c>
      <c r="I194">
        <v>2</v>
      </c>
      <c r="J194">
        <v>7</v>
      </c>
      <c r="K194">
        <v>6</v>
      </c>
      <c r="L194" t="s">
        <v>113</v>
      </c>
      <c r="M194">
        <v>13</v>
      </c>
      <c r="N194" t="s">
        <v>723</v>
      </c>
      <c r="O194" t="s">
        <v>4</v>
      </c>
      <c r="P194">
        <v>1</v>
      </c>
      <c r="Q194">
        <v>5</v>
      </c>
      <c r="R194">
        <v>0</v>
      </c>
      <c r="S194" t="s">
        <v>642</v>
      </c>
      <c r="T194" t="s">
        <v>689</v>
      </c>
      <c r="U194">
        <v>40.5</v>
      </c>
      <c r="V194">
        <v>5.3289473684210531</v>
      </c>
      <c r="W194">
        <v>40.5</v>
      </c>
      <c r="X194" t="s">
        <v>48</v>
      </c>
      <c r="Y194" t="s">
        <v>765</v>
      </c>
      <c r="Z194" t="s">
        <v>945</v>
      </c>
      <c r="AA194">
        <v>84.5</v>
      </c>
      <c r="AB194">
        <v>84.5</v>
      </c>
      <c r="AC194">
        <v>113.1</v>
      </c>
      <c r="AD194">
        <v>1643.1999999999998</v>
      </c>
      <c r="AE194">
        <v>0.74712643678160895</v>
      </c>
      <c r="AF194">
        <v>0.47928994082840198</v>
      </c>
      <c r="AG194">
        <v>0.358090185676393</v>
      </c>
      <c r="AH194">
        <v>2.4647030185004901E-2</v>
      </c>
      <c r="AI194">
        <v>6.8829113924050597E-2</v>
      </c>
      <c r="AJ194">
        <v>6681.4285714285706</v>
      </c>
      <c r="AK194">
        <v>93540</v>
      </c>
      <c r="AL194">
        <v>4810.2056962025326</v>
      </c>
      <c r="AM194">
        <v>34012.992940603697</v>
      </c>
      <c r="AN194">
        <v>4863.0650994575053</v>
      </c>
      <c r="AO194">
        <v>68082.911392405076</v>
      </c>
      <c r="AP194">
        <v>2305.483203505356</v>
      </c>
      <c r="AQ194">
        <v>0</v>
      </c>
      <c r="AR194">
        <v>2305.483203505356</v>
      </c>
      <c r="AS194">
        <v>5.0558842182134995</v>
      </c>
      <c r="AT194" t="s">
        <v>765</v>
      </c>
    </row>
    <row r="195" spans="1:46" hidden="1" x14ac:dyDescent="0.25">
      <c r="A195" t="s">
        <v>55</v>
      </c>
      <c r="B195" t="s">
        <v>945</v>
      </c>
      <c r="C195" s="63" t="s">
        <v>945</v>
      </c>
      <c r="D195" s="63" t="s">
        <v>671</v>
      </c>
      <c r="E195" t="s">
        <v>527</v>
      </c>
      <c r="F195">
        <v>1</v>
      </c>
      <c r="G195">
        <v>2</v>
      </c>
      <c r="H195">
        <v>2</v>
      </c>
      <c r="I195">
        <v>2</v>
      </c>
      <c r="J195">
        <v>7</v>
      </c>
      <c r="K195">
        <v>6</v>
      </c>
      <c r="L195" t="s">
        <v>113</v>
      </c>
      <c r="M195">
        <v>13</v>
      </c>
      <c r="N195" t="s">
        <v>723</v>
      </c>
      <c r="O195" t="s">
        <v>5</v>
      </c>
      <c r="P195">
        <v>2</v>
      </c>
      <c r="Q195">
        <v>4</v>
      </c>
      <c r="R195">
        <v>0</v>
      </c>
      <c r="S195" t="s">
        <v>642</v>
      </c>
      <c r="T195" t="s">
        <v>689</v>
      </c>
      <c r="U195">
        <v>29</v>
      </c>
      <c r="V195">
        <v>3.8157894736842106</v>
      </c>
      <c r="W195">
        <v>29</v>
      </c>
      <c r="X195" t="s">
        <v>49</v>
      </c>
      <c r="Y195" t="s">
        <v>766</v>
      </c>
      <c r="Z195" t="s">
        <v>945</v>
      </c>
      <c r="AA195">
        <v>84.5</v>
      </c>
      <c r="AB195">
        <v>84.5</v>
      </c>
      <c r="AC195">
        <v>113.1</v>
      </c>
      <c r="AD195">
        <v>1643.1999999999998</v>
      </c>
      <c r="AE195">
        <v>0.74712643678160895</v>
      </c>
      <c r="AF195">
        <v>0.34319526627218899</v>
      </c>
      <c r="AG195">
        <v>0.256410256410256</v>
      </c>
      <c r="AH195">
        <v>1.76484907497566E-2</v>
      </c>
      <c r="AI195">
        <v>6.8829113924050597E-2</v>
      </c>
      <c r="AJ195">
        <v>6681.4285714285706</v>
      </c>
      <c r="AK195">
        <v>93540</v>
      </c>
      <c r="AL195">
        <v>4810.2056962025326</v>
      </c>
      <c r="AM195">
        <v>34012.992940603697</v>
      </c>
      <c r="AN195">
        <v>4863.0650994575053</v>
      </c>
      <c r="AO195">
        <v>68082.911392405076</v>
      </c>
      <c r="AP195">
        <v>1650.83982473223</v>
      </c>
      <c r="AQ195">
        <v>0</v>
      </c>
      <c r="AR195">
        <v>1650.83982473223</v>
      </c>
      <c r="AS195">
        <v>3.6202627735355919</v>
      </c>
      <c r="AT195" t="s">
        <v>766</v>
      </c>
    </row>
    <row r="196" spans="1:46" hidden="1" x14ac:dyDescent="0.25">
      <c r="A196" t="s">
        <v>55</v>
      </c>
      <c r="B196" t="s">
        <v>945</v>
      </c>
      <c r="C196" s="63" t="s">
        <v>945</v>
      </c>
      <c r="D196" s="63" t="s">
        <v>671</v>
      </c>
      <c r="E196" t="s">
        <v>527</v>
      </c>
      <c r="F196">
        <v>1</v>
      </c>
      <c r="G196">
        <v>2</v>
      </c>
      <c r="H196">
        <v>2</v>
      </c>
      <c r="I196">
        <v>2</v>
      </c>
      <c r="J196">
        <v>7</v>
      </c>
      <c r="K196">
        <v>6</v>
      </c>
      <c r="L196" t="s">
        <v>113</v>
      </c>
      <c r="M196">
        <v>13</v>
      </c>
      <c r="N196" t="s">
        <v>723</v>
      </c>
      <c r="O196" t="s">
        <v>31</v>
      </c>
      <c r="P196">
        <v>3</v>
      </c>
      <c r="Q196">
        <v>2</v>
      </c>
      <c r="R196">
        <v>0</v>
      </c>
      <c r="S196" t="s">
        <v>642</v>
      </c>
      <c r="T196" t="s">
        <v>689</v>
      </c>
      <c r="U196">
        <v>15</v>
      </c>
      <c r="V196">
        <v>1.9736842105263159</v>
      </c>
      <c r="W196">
        <v>15</v>
      </c>
      <c r="X196" t="s">
        <v>50</v>
      </c>
      <c r="Y196" t="s">
        <v>767</v>
      </c>
      <c r="Z196" t="s">
        <v>945</v>
      </c>
      <c r="AA196">
        <v>84.5</v>
      </c>
      <c r="AB196">
        <v>84.5</v>
      </c>
      <c r="AC196">
        <v>113.1</v>
      </c>
      <c r="AD196">
        <v>1643.1999999999998</v>
      </c>
      <c r="AE196">
        <v>0.74712643678160895</v>
      </c>
      <c r="AF196">
        <v>0.177514792899408</v>
      </c>
      <c r="AG196">
        <v>0.13262599469496</v>
      </c>
      <c r="AH196">
        <v>9.1285296981499509E-3</v>
      </c>
      <c r="AI196">
        <v>6.8829113924050597E-2</v>
      </c>
      <c r="AJ196">
        <v>6681.4285714285706</v>
      </c>
      <c r="AK196">
        <v>93540</v>
      </c>
      <c r="AL196">
        <v>4810.2056962025326</v>
      </c>
      <c r="AM196">
        <v>34012.992940603697</v>
      </c>
      <c r="AN196">
        <v>4863.0650994575053</v>
      </c>
      <c r="AO196">
        <v>68082.911392405076</v>
      </c>
      <c r="AP196">
        <v>853.88266796494656</v>
      </c>
      <c r="AQ196">
        <v>0</v>
      </c>
      <c r="AR196">
        <v>853.88266796494656</v>
      </c>
      <c r="AS196">
        <v>1.8725497104494442</v>
      </c>
      <c r="AT196" t="s">
        <v>767</v>
      </c>
    </row>
    <row r="197" spans="1:46" hidden="1" x14ac:dyDescent="0.25">
      <c r="A197" t="s">
        <v>55</v>
      </c>
      <c r="B197" t="s">
        <v>945</v>
      </c>
      <c r="C197" s="63" t="s">
        <v>945</v>
      </c>
      <c r="D197" s="63" t="s">
        <v>671</v>
      </c>
      <c r="E197" t="s">
        <v>527</v>
      </c>
      <c r="F197">
        <v>1</v>
      </c>
      <c r="G197">
        <v>2</v>
      </c>
      <c r="H197">
        <v>2</v>
      </c>
      <c r="I197">
        <v>2</v>
      </c>
      <c r="J197">
        <v>7</v>
      </c>
      <c r="K197">
        <v>7</v>
      </c>
      <c r="L197" t="s">
        <v>114</v>
      </c>
      <c r="M197">
        <v>14</v>
      </c>
      <c r="N197" t="s">
        <v>725</v>
      </c>
      <c r="O197" t="s">
        <v>4</v>
      </c>
      <c r="P197">
        <v>1</v>
      </c>
      <c r="Q197">
        <v>5</v>
      </c>
      <c r="R197">
        <v>0</v>
      </c>
      <c r="S197" t="s">
        <v>642</v>
      </c>
      <c r="T197" t="s">
        <v>689</v>
      </c>
      <c r="U197">
        <v>40.5</v>
      </c>
      <c r="V197">
        <v>5.3289473684210531</v>
      </c>
      <c r="W197">
        <v>40.5</v>
      </c>
      <c r="X197" t="s">
        <v>51</v>
      </c>
      <c r="Y197" t="s">
        <v>768</v>
      </c>
      <c r="Z197" t="s">
        <v>945</v>
      </c>
      <c r="AA197">
        <v>85.5</v>
      </c>
      <c r="AB197">
        <v>85.5</v>
      </c>
      <c r="AC197">
        <v>114.1</v>
      </c>
      <c r="AD197">
        <v>1643.1999999999998</v>
      </c>
      <c r="AE197">
        <v>0.749342681858019</v>
      </c>
      <c r="AF197">
        <v>0.47368421052631599</v>
      </c>
      <c r="AG197">
        <v>0.35495179666958798</v>
      </c>
      <c r="AH197">
        <v>2.4647030185004901E-2</v>
      </c>
      <c r="AI197">
        <v>6.9437682570594003E-2</v>
      </c>
      <c r="AJ197">
        <v>6681.4285714285706</v>
      </c>
      <c r="AK197">
        <v>93540</v>
      </c>
      <c r="AL197">
        <v>4867.1312074001944</v>
      </c>
      <c r="AM197">
        <v>34012.992940603697</v>
      </c>
      <c r="AN197">
        <v>4863.0650994575053</v>
      </c>
      <c r="AO197">
        <v>68082.911392405076</v>
      </c>
      <c r="AP197">
        <v>2305.483203505356</v>
      </c>
      <c r="AQ197">
        <v>9.0949470177292824E-13</v>
      </c>
      <c r="AR197">
        <v>2305.483203505356</v>
      </c>
      <c r="AS197">
        <v>5.0558842182134995</v>
      </c>
      <c r="AT197" t="s">
        <v>768</v>
      </c>
    </row>
    <row r="198" spans="1:46" hidden="1" x14ac:dyDescent="0.25">
      <c r="A198" t="s">
        <v>55</v>
      </c>
      <c r="B198" t="s">
        <v>945</v>
      </c>
      <c r="C198" s="63" t="s">
        <v>945</v>
      </c>
      <c r="D198" s="63" t="s">
        <v>671</v>
      </c>
      <c r="E198" t="s">
        <v>527</v>
      </c>
      <c r="F198">
        <v>1</v>
      </c>
      <c r="G198">
        <v>2</v>
      </c>
      <c r="H198">
        <v>2</v>
      </c>
      <c r="I198">
        <v>2</v>
      </c>
      <c r="J198">
        <v>7</v>
      </c>
      <c r="K198">
        <v>7</v>
      </c>
      <c r="L198" t="s">
        <v>114</v>
      </c>
      <c r="M198">
        <v>14</v>
      </c>
      <c r="N198" t="s">
        <v>725</v>
      </c>
      <c r="O198" t="s">
        <v>5</v>
      </c>
      <c r="P198">
        <v>2</v>
      </c>
      <c r="Q198">
        <v>4</v>
      </c>
      <c r="R198">
        <v>0</v>
      </c>
      <c r="S198" t="s">
        <v>642</v>
      </c>
      <c r="T198" t="s">
        <v>689</v>
      </c>
      <c r="U198">
        <v>29</v>
      </c>
      <c r="V198">
        <v>3.8157894736842106</v>
      </c>
      <c r="W198">
        <v>29</v>
      </c>
      <c r="X198" t="s">
        <v>52</v>
      </c>
      <c r="Y198" t="s">
        <v>769</v>
      </c>
      <c r="Z198" t="s">
        <v>945</v>
      </c>
      <c r="AA198">
        <v>85.5</v>
      </c>
      <c r="AB198">
        <v>85.5</v>
      </c>
      <c r="AC198">
        <v>114.1</v>
      </c>
      <c r="AD198">
        <v>1643.1999999999998</v>
      </c>
      <c r="AE198">
        <v>0.749342681858019</v>
      </c>
      <c r="AF198">
        <v>0.33918128654970803</v>
      </c>
      <c r="AG198">
        <v>0.254163014899211</v>
      </c>
      <c r="AH198">
        <v>1.76484907497566E-2</v>
      </c>
      <c r="AI198">
        <v>6.9437682570594003E-2</v>
      </c>
      <c r="AJ198">
        <v>6681.4285714285706</v>
      </c>
      <c r="AK198">
        <v>93540</v>
      </c>
      <c r="AL198">
        <v>4867.1312074001944</v>
      </c>
      <c r="AM198">
        <v>34012.992940603697</v>
      </c>
      <c r="AN198">
        <v>4863.0650994575053</v>
      </c>
      <c r="AO198">
        <v>68082.911392405076</v>
      </c>
      <c r="AP198">
        <v>1650.83982473223</v>
      </c>
      <c r="AQ198">
        <v>4.5474735088646412E-13</v>
      </c>
      <c r="AR198">
        <v>1650.83982473223</v>
      </c>
      <c r="AS198">
        <v>3.6202627735355919</v>
      </c>
      <c r="AT198" t="s">
        <v>769</v>
      </c>
    </row>
    <row r="199" spans="1:46" hidden="1" x14ac:dyDescent="0.25">
      <c r="A199" t="s">
        <v>55</v>
      </c>
      <c r="B199" t="s">
        <v>945</v>
      </c>
      <c r="C199" s="63" t="s">
        <v>945</v>
      </c>
      <c r="D199" s="63" t="s">
        <v>671</v>
      </c>
      <c r="E199" t="s">
        <v>527</v>
      </c>
      <c r="F199">
        <v>1</v>
      </c>
      <c r="G199">
        <v>2</v>
      </c>
      <c r="H199">
        <v>2</v>
      </c>
      <c r="I199">
        <v>2</v>
      </c>
      <c r="J199">
        <v>7</v>
      </c>
      <c r="K199">
        <v>7</v>
      </c>
      <c r="L199" t="s">
        <v>114</v>
      </c>
      <c r="M199">
        <v>14</v>
      </c>
      <c r="N199" t="s">
        <v>725</v>
      </c>
      <c r="O199" t="s">
        <v>31</v>
      </c>
      <c r="P199">
        <v>3</v>
      </c>
      <c r="Q199">
        <v>2</v>
      </c>
      <c r="R199">
        <v>0</v>
      </c>
      <c r="S199" t="s">
        <v>642</v>
      </c>
      <c r="T199" t="s">
        <v>689</v>
      </c>
      <c r="U199">
        <v>16</v>
      </c>
      <c r="V199">
        <v>2.1052631578947367</v>
      </c>
      <c r="W199">
        <v>16</v>
      </c>
      <c r="X199" t="s">
        <v>53</v>
      </c>
      <c r="Y199" t="s">
        <v>770</v>
      </c>
      <c r="Z199" t="s">
        <v>945</v>
      </c>
      <c r="AA199">
        <v>85.5</v>
      </c>
      <c r="AB199">
        <v>85.5</v>
      </c>
      <c r="AC199">
        <v>114.1</v>
      </c>
      <c r="AD199">
        <v>1643.1999999999998</v>
      </c>
      <c r="AE199">
        <v>0.749342681858019</v>
      </c>
      <c r="AF199">
        <v>0.18713450292397699</v>
      </c>
      <c r="AG199">
        <v>0.14022787028922001</v>
      </c>
      <c r="AH199">
        <v>9.7370983446932804E-3</v>
      </c>
      <c r="AI199">
        <v>6.9437682570594003E-2</v>
      </c>
      <c r="AJ199">
        <v>6681.4285714285706</v>
      </c>
      <c r="AK199">
        <v>93540</v>
      </c>
      <c r="AL199">
        <v>4867.1312074001944</v>
      </c>
      <c r="AM199">
        <v>34012.992940603697</v>
      </c>
      <c r="AN199">
        <v>4863.0650994575053</v>
      </c>
      <c r="AO199">
        <v>68082.911392405076</v>
      </c>
      <c r="AP199">
        <v>910.80817916260958</v>
      </c>
      <c r="AQ199">
        <v>1.1368683772161603E-13</v>
      </c>
      <c r="AR199">
        <v>910.80817916260958</v>
      </c>
      <c r="AS199">
        <v>1.9973863578127402</v>
      </c>
      <c r="AT199" t="s">
        <v>770</v>
      </c>
    </row>
    <row r="200" spans="1:46" hidden="1" x14ac:dyDescent="0.25">
      <c r="A200" t="s">
        <v>55</v>
      </c>
      <c r="B200" t="s">
        <v>946</v>
      </c>
      <c r="C200" s="63" t="s">
        <v>946</v>
      </c>
      <c r="D200" s="63" t="s">
        <v>671</v>
      </c>
      <c r="E200" t="s">
        <v>527</v>
      </c>
      <c r="F200">
        <v>0.95</v>
      </c>
      <c r="G200">
        <v>1</v>
      </c>
      <c r="H200">
        <v>1</v>
      </c>
      <c r="I200">
        <v>2</v>
      </c>
      <c r="J200">
        <v>7</v>
      </c>
      <c r="K200">
        <v>1</v>
      </c>
      <c r="L200" t="s">
        <v>99</v>
      </c>
      <c r="M200">
        <v>1</v>
      </c>
      <c r="N200" t="s">
        <v>699</v>
      </c>
      <c r="O200" t="s">
        <v>4</v>
      </c>
      <c r="P200">
        <v>1</v>
      </c>
      <c r="Q200">
        <v>1</v>
      </c>
      <c r="R200">
        <v>0</v>
      </c>
      <c r="S200" t="s">
        <v>642</v>
      </c>
      <c r="T200" t="s">
        <v>689</v>
      </c>
      <c r="U200">
        <v>4.5</v>
      </c>
      <c r="V200">
        <v>0.5921052631578948</v>
      </c>
      <c r="W200">
        <v>4.2749999999999995</v>
      </c>
      <c r="X200" t="s">
        <v>33</v>
      </c>
      <c r="Y200" t="s">
        <v>729</v>
      </c>
      <c r="Z200" t="s">
        <v>946</v>
      </c>
      <c r="AA200">
        <v>4.5</v>
      </c>
      <c r="AB200">
        <v>4.2749999999999995</v>
      </c>
      <c r="AC200">
        <v>122.75</v>
      </c>
      <c r="AD200">
        <v>1643.1999999999998</v>
      </c>
      <c r="AE200">
        <v>3.4826883910386998E-2</v>
      </c>
      <c r="AF200">
        <v>1</v>
      </c>
      <c r="AG200">
        <v>3.4826883910386998E-2</v>
      </c>
      <c r="AH200">
        <v>2.6016309639727399E-3</v>
      </c>
      <c r="AI200">
        <v>7.4701801363193807E-2</v>
      </c>
      <c r="AJ200">
        <v>6681.4285714285706</v>
      </c>
      <c r="AK200">
        <v>93540</v>
      </c>
      <c r="AL200">
        <v>243.35656037000976</v>
      </c>
      <c r="AM200">
        <v>1216.7828018500486</v>
      </c>
      <c r="AN200">
        <v>173.82611455000693</v>
      </c>
      <c r="AO200">
        <v>2433.5656037000972</v>
      </c>
      <c r="AP200">
        <v>243.35656037000973</v>
      </c>
      <c r="AQ200">
        <v>-2.8421709430404007E-14</v>
      </c>
      <c r="AR200">
        <v>256.16480038948396</v>
      </c>
      <c r="AS200">
        <v>0.56176491313483323</v>
      </c>
      <c r="AT200" t="s">
        <v>729</v>
      </c>
    </row>
    <row r="201" spans="1:46" hidden="1" x14ac:dyDescent="0.25">
      <c r="A201" t="s">
        <v>55</v>
      </c>
      <c r="B201" t="s">
        <v>946</v>
      </c>
      <c r="C201" s="63" t="s">
        <v>946</v>
      </c>
      <c r="D201" s="63" t="s">
        <v>671</v>
      </c>
      <c r="E201" t="s">
        <v>527</v>
      </c>
      <c r="F201">
        <v>0.95</v>
      </c>
      <c r="G201">
        <v>1</v>
      </c>
      <c r="H201">
        <v>1</v>
      </c>
      <c r="I201">
        <v>2</v>
      </c>
      <c r="J201">
        <v>7</v>
      </c>
      <c r="K201">
        <v>2</v>
      </c>
      <c r="L201" t="s">
        <v>102</v>
      </c>
      <c r="M201">
        <v>2</v>
      </c>
      <c r="N201" t="s">
        <v>701</v>
      </c>
      <c r="O201" t="s">
        <v>4</v>
      </c>
      <c r="P201">
        <v>1</v>
      </c>
      <c r="Q201">
        <v>1</v>
      </c>
      <c r="R201">
        <v>0</v>
      </c>
      <c r="S201" t="s">
        <v>642</v>
      </c>
      <c r="T201" t="s">
        <v>689</v>
      </c>
      <c r="U201">
        <v>4.5</v>
      </c>
      <c r="V201">
        <v>0.5921052631578948</v>
      </c>
      <c r="W201">
        <v>4.2749999999999995</v>
      </c>
      <c r="X201" t="s">
        <v>36</v>
      </c>
      <c r="Y201" t="s">
        <v>732</v>
      </c>
      <c r="Z201" t="s">
        <v>946</v>
      </c>
      <c r="AA201">
        <v>4.5</v>
      </c>
      <c r="AB201">
        <v>4.2749999999999995</v>
      </c>
      <c r="AC201">
        <v>122.25</v>
      </c>
      <c r="AD201">
        <v>1643.1999999999998</v>
      </c>
      <c r="AE201">
        <v>3.4969325153374198E-2</v>
      </c>
      <c r="AF201">
        <v>1</v>
      </c>
      <c r="AG201">
        <v>3.4969325153374198E-2</v>
      </c>
      <c r="AH201">
        <v>2.6016309639727399E-3</v>
      </c>
      <c r="AI201">
        <v>7.4397517039922104E-2</v>
      </c>
      <c r="AJ201">
        <v>6681.4285714285706</v>
      </c>
      <c r="AK201">
        <v>93540</v>
      </c>
      <c r="AL201">
        <v>243.35656037000973</v>
      </c>
      <c r="AM201">
        <v>1216.7828018500486</v>
      </c>
      <c r="AN201">
        <v>173.82611455000693</v>
      </c>
      <c r="AO201">
        <v>2433.5656037000972</v>
      </c>
      <c r="AP201">
        <v>243.35656037000973</v>
      </c>
      <c r="AQ201">
        <v>0</v>
      </c>
      <c r="AR201">
        <v>256.16480038948396</v>
      </c>
      <c r="AS201">
        <v>0.56176491313483323</v>
      </c>
      <c r="AT201" t="s">
        <v>732</v>
      </c>
    </row>
    <row r="202" spans="1:46" hidden="1" x14ac:dyDescent="0.25">
      <c r="A202" t="s">
        <v>55</v>
      </c>
      <c r="B202" t="s">
        <v>946</v>
      </c>
      <c r="C202" s="63" t="s">
        <v>946</v>
      </c>
      <c r="D202" s="63" t="s">
        <v>671</v>
      </c>
      <c r="E202" t="s">
        <v>527</v>
      </c>
      <c r="F202">
        <v>0.95</v>
      </c>
      <c r="G202">
        <v>1</v>
      </c>
      <c r="H202">
        <v>1</v>
      </c>
      <c r="I202">
        <v>2</v>
      </c>
      <c r="J202">
        <v>7</v>
      </c>
      <c r="K202">
        <v>3</v>
      </c>
      <c r="L202" t="s">
        <v>103</v>
      </c>
      <c r="M202">
        <v>3</v>
      </c>
      <c r="N202" t="s">
        <v>703</v>
      </c>
      <c r="O202" t="s">
        <v>4</v>
      </c>
      <c r="P202">
        <v>1</v>
      </c>
      <c r="Q202">
        <v>1</v>
      </c>
      <c r="R202">
        <v>0</v>
      </c>
      <c r="S202" t="s">
        <v>642</v>
      </c>
      <c r="T202" t="s">
        <v>689</v>
      </c>
      <c r="U202">
        <v>4.5</v>
      </c>
      <c r="V202">
        <v>0.5921052631578948</v>
      </c>
      <c r="W202">
        <v>4.2749999999999995</v>
      </c>
      <c r="X202" t="s">
        <v>39</v>
      </c>
      <c r="Y202" t="s">
        <v>735</v>
      </c>
      <c r="Z202" t="s">
        <v>946</v>
      </c>
      <c r="AA202">
        <v>4.5</v>
      </c>
      <c r="AB202">
        <v>4.2749999999999995</v>
      </c>
      <c r="AC202">
        <v>114.75</v>
      </c>
      <c r="AD202">
        <v>1643.1999999999998</v>
      </c>
      <c r="AE202">
        <v>3.7254901960784299E-2</v>
      </c>
      <c r="AF202">
        <v>1</v>
      </c>
      <c r="AG202">
        <v>3.7254901960784299E-2</v>
      </c>
      <c r="AH202">
        <v>2.6016309639727399E-3</v>
      </c>
      <c r="AI202">
        <v>6.98332521908471E-2</v>
      </c>
      <c r="AJ202">
        <v>6681.4285714285706</v>
      </c>
      <c r="AK202">
        <v>93540</v>
      </c>
      <c r="AL202">
        <v>243.35656037000973</v>
      </c>
      <c r="AM202">
        <v>1216.7828018500486</v>
      </c>
      <c r="AN202">
        <v>173.82611455000693</v>
      </c>
      <c r="AO202">
        <v>2433.5656037000972</v>
      </c>
      <c r="AP202">
        <v>243.35656037000973</v>
      </c>
      <c r="AQ202">
        <v>0</v>
      </c>
      <c r="AR202">
        <v>256.16480038948396</v>
      </c>
      <c r="AS202">
        <v>0.56176491313483323</v>
      </c>
      <c r="AT202" t="s">
        <v>735</v>
      </c>
    </row>
    <row r="203" spans="1:46" hidden="1" x14ac:dyDescent="0.25">
      <c r="A203" t="s">
        <v>55</v>
      </c>
      <c r="B203" t="s">
        <v>946</v>
      </c>
      <c r="C203" s="63" t="s">
        <v>946</v>
      </c>
      <c r="D203" s="63" t="s">
        <v>671</v>
      </c>
      <c r="E203" t="s">
        <v>527</v>
      </c>
      <c r="F203">
        <v>0.95</v>
      </c>
      <c r="G203">
        <v>1</v>
      </c>
      <c r="H203">
        <v>1</v>
      </c>
      <c r="I203">
        <v>2</v>
      </c>
      <c r="J203">
        <v>7</v>
      </c>
      <c r="K203">
        <v>4</v>
      </c>
      <c r="L203" t="s">
        <v>101</v>
      </c>
      <c r="M203">
        <v>4</v>
      </c>
      <c r="N203" t="s">
        <v>705</v>
      </c>
      <c r="O203" t="s">
        <v>4</v>
      </c>
      <c r="P203">
        <v>1</v>
      </c>
      <c r="Q203">
        <v>1</v>
      </c>
      <c r="R203">
        <v>0</v>
      </c>
      <c r="S203" t="s">
        <v>642</v>
      </c>
      <c r="T203" t="s">
        <v>689</v>
      </c>
      <c r="U203">
        <v>4.5</v>
      </c>
      <c r="V203">
        <v>0.5921052631578948</v>
      </c>
      <c r="W203">
        <v>4.2749999999999995</v>
      </c>
      <c r="X203" t="s">
        <v>42</v>
      </c>
      <c r="Y203" t="s">
        <v>738</v>
      </c>
      <c r="Z203" t="s">
        <v>946</v>
      </c>
      <c r="AA203">
        <v>4.5</v>
      </c>
      <c r="AB203">
        <v>4.2749999999999995</v>
      </c>
      <c r="AC203">
        <v>122.25</v>
      </c>
      <c r="AD203">
        <v>1643.1999999999998</v>
      </c>
      <c r="AE203">
        <v>3.4969325153374198E-2</v>
      </c>
      <c r="AF203">
        <v>1</v>
      </c>
      <c r="AG203">
        <v>3.4969325153374198E-2</v>
      </c>
      <c r="AH203">
        <v>2.6016309639727399E-3</v>
      </c>
      <c r="AI203">
        <v>7.4397517039922104E-2</v>
      </c>
      <c r="AJ203">
        <v>6681.4285714285706</v>
      </c>
      <c r="AK203">
        <v>93540</v>
      </c>
      <c r="AL203">
        <v>243.35656037000973</v>
      </c>
      <c r="AM203">
        <v>1216.7828018500486</v>
      </c>
      <c r="AN203">
        <v>173.82611455000693</v>
      </c>
      <c r="AO203">
        <v>2433.5656037000972</v>
      </c>
      <c r="AP203">
        <v>243.35656037000973</v>
      </c>
      <c r="AQ203">
        <v>0</v>
      </c>
      <c r="AR203">
        <v>256.16480038948396</v>
      </c>
      <c r="AS203">
        <v>0.56176491313483323</v>
      </c>
      <c r="AT203" t="s">
        <v>738</v>
      </c>
    </row>
    <row r="204" spans="1:46" hidden="1" x14ac:dyDescent="0.25">
      <c r="A204" t="s">
        <v>55</v>
      </c>
      <c r="B204" t="s">
        <v>946</v>
      </c>
      <c r="C204" s="63" t="s">
        <v>946</v>
      </c>
      <c r="D204" s="63" t="s">
        <v>671</v>
      </c>
      <c r="E204" t="s">
        <v>527</v>
      </c>
      <c r="F204">
        <v>0.95</v>
      </c>
      <c r="G204">
        <v>1</v>
      </c>
      <c r="H204">
        <v>1</v>
      </c>
      <c r="I204">
        <v>2</v>
      </c>
      <c r="J204">
        <v>7</v>
      </c>
      <c r="K204">
        <v>5</v>
      </c>
      <c r="L204" t="s">
        <v>105</v>
      </c>
      <c r="M204">
        <v>5</v>
      </c>
      <c r="N204" t="s">
        <v>707</v>
      </c>
      <c r="O204" t="s">
        <v>4</v>
      </c>
      <c r="P204">
        <v>1</v>
      </c>
      <c r="Q204">
        <v>1</v>
      </c>
      <c r="R204">
        <v>0</v>
      </c>
      <c r="S204" t="s">
        <v>642</v>
      </c>
      <c r="T204" t="s">
        <v>689</v>
      </c>
      <c r="U204">
        <v>4.5</v>
      </c>
      <c r="V204">
        <v>0.5921052631578948</v>
      </c>
      <c r="W204">
        <v>4.2749999999999995</v>
      </c>
      <c r="X204" t="s">
        <v>45</v>
      </c>
      <c r="Y204" t="s">
        <v>741</v>
      </c>
      <c r="Z204" t="s">
        <v>946</v>
      </c>
      <c r="AA204">
        <v>4.5</v>
      </c>
      <c r="AB204">
        <v>4.2749999999999995</v>
      </c>
      <c r="AC204">
        <v>122.25</v>
      </c>
      <c r="AD204">
        <v>1643.1999999999998</v>
      </c>
      <c r="AE204">
        <v>3.4969325153374198E-2</v>
      </c>
      <c r="AF204">
        <v>1</v>
      </c>
      <c r="AG204">
        <v>3.4969325153374198E-2</v>
      </c>
      <c r="AH204">
        <v>2.6016309639727399E-3</v>
      </c>
      <c r="AI204">
        <v>7.4397517039922104E-2</v>
      </c>
      <c r="AJ204">
        <v>6681.4285714285706</v>
      </c>
      <c r="AK204">
        <v>93540</v>
      </c>
      <c r="AL204">
        <v>243.35656037000973</v>
      </c>
      <c r="AM204">
        <v>1216.7828018500486</v>
      </c>
      <c r="AN204">
        <v>173.82611455000693</v>
      </c>
      <c r="AO204">
        <v>2433.5656037000972</v>
      </c>
      <c r="AP204">
        <v>243.35656037000973</v>
      </c>
      <c r="AQ204">
        <v>0</v>
      </c>
      <c r="AR204">
        <v>256.16480038948396</v>
      </c>
      <c r="AS204">
        <v>0.56176491313483323</v>
      </c>
      <c r="AT204" t="s">
        <v>741</v>
      </c>
    </row>
    <row r="205" spans="1:46" hidden="1" x14ac:dyDescent="0.25">
      <c r="A205" t="s">
        <v>55</v>
      </c>
      <c r="B205" t="s">
        <v>946</v>
      </c>
      <c r="C205" s="63" t="s">
        <v>946</v>
      </c>
      <c r="D205" s="63" t="s">
        <v>671</v>
      </c>
      <c r="E205" t="s">
        <v>527</v>
      </c>
      <c r="F205">
        <v>0.95</v>
      </c>
      <c r="G205">
        <v>2</v>
      </c>
      <c r="H205">
        <v>2</v>
      </c>
      <c r="I205">
        <v>2</v>
      </c>
      <c r="J205">
        <v>7</v>
      </c>
      <c r="K205">
        <v>1</v>
      </c>
      <c r="L205" t="s">
        <v>99</v>
      </c>
      <c r="M205">
        <v>8</v>
      </c>
      <c r="N205" t="s">
        <v>713</v>
      </c>
      <c r="O205" t="s">
        <v>4</v>
      </c>
      <c r="P205">
        <v>1</v>
      </c>
      <c r="Q205">
        <v>1</v>
      </c>
      <c r="R205">
        <v>0</v>
      </c>
      <c r="S205" t="s">
        <v>642</v>
      </c>
      <c r="T205" t="s">
        <v>689</v>
      </c>
      <c r="U205">
        <v>4.5</v>
      </c>
      <c r="V205">
        <v>0.5921052631578948</v>
      </c>
      <c r="W205">
        <v>4.2749999999999995</v>
      </c>
      <c r="X205" t="s">
        <v>33</v>
      </c>
      <c r="Y205" t="s">
        <v>750</v>
      </c>
      <c r="Z205" t="s">
        <v>946</v>
      </c>
      <c r="AA205">
        <v>4.5</v>
      </c>
      <c r="AB205">
        <v>4.2749999999999995</v>
      </c>
      <c r="AC205">
        <v>122.25</v>
      </c>
      <c r="AD205">
        <v>1643.1999999999998</v>
      </c>
      <c r="AE205">
        <v>3.4969325153374198E-2</v>
      </c>
      <c r="AF205">
        <v>1</v>
      </c>
      <c r="AG205">
        <v>3.4969325153374198E-2</v>
      </c>
      <c r="AH205">
        <v>2.6016309639727399E-3</v>
      </c>
      <c r="AI205">
        <v>7.4397517039922104E-2</v>
      </c>
      <c r="AJ205">
        <v>6681.4285714285706</v>
      </c>
      <c r="AK205">
        <v>93540</v>
      </c>
      <c r="AL205">
        <v>243.35656037000973</v>
      </c>
      <c r="AM205">
        <v>1216.7828018500486</v>
      </c>
      <c r="AN205">
        <v>173.82611455000693</v>
      </c>
      <c r="AO205">
        <v>2433.5656037000972</v>
      </c>
      <c r="AP205">
        <v>243.35656037000973</v>
      </c>
      <c r="AQ205">
        <v>0</v>
      </c>
      <c r="AR205">
        <v>256.16480038948396</v>
      </c>
      <c r="AS205">
        <v>0.56176491313483323</v>
      </c>
      <c r="AT205" t="s">
        <v>750</v>
      </c>
    </row>
    <row r="206" spans="1:46" hidden="1" x14ac:dyDescent="0.25">
      <c r="A206" t="s">
        <v>55</v>
      </c>
      <c r="B206" t="s">
        <v>946</v>
      </c>
      <c r="C206" s="63" t="s">
        <v>946</v>
      </c>
      <c r="D206" s="63" t="s">
        <v>671</v>
      </c>
      <c r="E206" t="s">
        <v>527</v>
      </c>
      <c r="F206">
        <v>0.95</v>
      </c>
      <c r="G206">
        <v>2</v>
      </c>
      <c r="H206">
        <v>2</v>
      </c>
      <c r="I206">
        <v>2</v>
      </c>
      <c r="J206">
        <v>7</v>
      </c>
      <c r="K206">
        <v>2</v>
      </c>
      <c r="L206" t="s">
        <v>102</v>
      </c>
      <c r="M206">
        <v>9</v>
      </c>
      <c r="N206" t="s">
        <v>715</v>
      </c>
      <c r="O206" t="s">
        <v>4</v>
      </c>
      <c r="P206">
        <v>1</v>
      </c>
      <c r="Q206">
        <v>1</v>
      </c>
      <c r="R206">
        <v>0</v>
      </c>
      <c r="S206" t="s">
        <v>642</v>
      </c>
      <c r="T206" t="s">
        <v>689</v>
      </c>
      <c r="U206">
        <v>4.5</v>
      </c>
      <c r="V206">
        <v>0.5921052631578948</v>
      </c>
      <c r="W206">
        <v>4.2749999999999995</v>
      </c>
      <c r="X206" t="s">
        <v>36</v>
      </c>
      <c r="Y206" t="s">
        <v>753</v>
      </c>
      <c r="Z206" t="s">
        <v>946</v>
      </c>
      <c r="AA206">
        <v>4.5</v>
      </c>
      <c r="AB206">
        <v>4.2749999999999995</v>
      </c>
      <c r="AC206">
        <v>122.25</v>
      </c>
      <c r="AD206">
        <v>1643.1999999999998</v>
      </c>
      <c r="AE206">
        <v>3.4969325153374198E-2</v>
      </c>
      <c r="AF206">
        <v>1</v>
      </c>
      <c r="AG206">
        <v>3.4969325153374198E-2</v>
      </c>
      <c r="AH206">
        <v>2.6016309639727399E-3</v>
      </c>
      <c r="AI206">
        <v>7.4397517039922104E-2</v>
      </c>
      <c r="AJ206">
        <v>6681.4285714285706</v>
      </c>
      <c r="AK206">
        <v>93540</v>
      </c>
      <c r="AL206">
        <v>243.35656037000973</v>
      </c>
      <c r="AM206">
        <v>1216.7828018500486</v>
      </c>
      <c r="AN206">
        <v>173.82611455000693</v>
      </c>
      <c r="AO206">
        <v>2433.5656037000972</v>
      </c>
      <c r="AP206">
        <v>243.35656037000973</v>
      </c>
      <c r="AQ206">
        <v>0</v>
      </c>
      <c r="AR206">
        <v>256.16480038948396</v>
      </c>
      <c r="AS206">
        <v>0.56176491313483323</v>
      </c>
      <c r="AT206" t="s">
        <v>753</v>
      </c>
    </row>
    <row r="207" spans="1:46" hidden="1" x14ac:dyDescent="0.25">
      <c r="A207" t="s">
        <v>55</v>
      </c>
      <c r="B207" t="s">
        <v>946</v>
      </c>
      <c r="C207" s="63" t="s">
        <v>946</v>
      </c>
      <c r="D207" s="63" t="s">
        <v>671</v>
      </c>
      <c r="E207" t="s">
        <v>527</v>
      </c>
      <c r="F207">
        <v>0.95</v>
      </c>
      <c r="G207">
        <v>2</v>
      </c>
      <c r="H207">
        <v>2</v>
      </c>
      <c r="I207">
        <v>2</v>
      </c>
      <c r="J207">
        <v>7</v>
      </c>
      <c r="K207">
        <v>3</v>
      </c>
      <c r="L207" t="s">
        <v>103</v>
      </c>
      <c r="M207">
        <v>10</v>
      </c>
      <c r="N207" t="s">
        <v>717</v>
      </c>
      <c r="O207" t="s">
        <v>4</v>
      </c>
      <c r="P207">
        <v>1</v>
      </c>
      <c r="Q207">
        <v>1</v>
      </c>
      <c r="R207">
        <v>0</v>
      </c>
      <c r="S207" t="s">
        <v>642</v>
      </c>
      <c r="T207" t="s">
        <v>689</v>
      </c>
      <c r="U207">
        <v>4.5</v>
      </c>
      <c r="V207">
        <v>0.5921052631578948</v>
      </c>
      <c r="W207">
        <v>4.2749999999999995</v>
      </c>
      <c r="X207" t="s">
        <v>39</v>
      </c>
      <c r="Y207" t="s">
        <v>756</v>
      </c>
      <c r="Z207" t="s">
        <v>946</v>
      </c>
      <c r="AA207">
        <v>4.5</v>
      </c>
      <c r="AB207">
        <v>4.2749999999999995</v>
      </c>
      <c r="AC207">
        <v>125.65</v>
      </c>
      <c r="AD207">
        <v>1643.1999999999998</v>
      </c>
      <c r="AE207">
        <v>3.4023079984082799E-2</v>
      </c>
      <c r="AF207">
        <v>1</v>
      </c>
      <c r="AG207">
        <v>3.4023079984082799E-2</v>
      </c>
      <c r="AH207">
        <v>2.6016309639727399E-3</v>
      </c>
      <c r="AI207">
        <v>7.6466650438169401E-2</v>
      </c>
      <c r="AJ207">
        <v>6681.4285714285706</v>
      </c>
      <c r="AK207">
        <v>93540</v>
      </c>
      <c r="AL207">
        <v>243.35656037000973</v>
      </c>
      <c r="AM207">
        <v>1216.7828018500486</v>
      </c>
      <c r="AN207">
        <v>173.82611455000693</v>
      </c>
      <c r="AO207">
        <v>2433.5656037000972</v>
      </c>
      <c r="AP207">
        <v>243.35656037000973</v>
      </c>
      <c r="AQ207">
        <v>0</v>
      </c>
      <c r="AR207">
        <v>256.16480038948396</v>
      </c>
      <c r="AS207">
        <v>0.56176491313483323</v>
      </c>
      <c r="AT207" t="s">
        <v>756</v>
      </c>
    </row>
    <row r="208" spans="1:46" hidden="1" x14ac:dyDescent="0.25">
      <c r="A208" t="s">
        <v>55</v>
      </c>
      <c r="B208" t="s">
        <v>946</v>
      </c>
      <c r="C208" s="63" t="s">
        <v>946</v>
      </c>
      <c r="D208" s="63" t="s">
        <v>671</v>
      </c>
      <c r="E208" t="s">
        <v>527</v>
      </c>
      <c r="F208">
        <v>0.95</v>
      </c>
      <c r="G208">
        <v>2</v>
      </c>
      <c r="H208">
        <v>2</v>
      </c>
      <c r="I208">
        <v>2</v>
      </c>
      <c r="J208">
        <v>7</v>
      </c>
      <c r="K208">
        <v>4</v>
      </c>
      <c r="L208" t="s">
        <v>101</v>
      </c>
      <c r="M208">
        <v>11</v>
      </c>
      <c r="N208" t="s">
        <v>719</v>
      </c>
      <c r="O208" t="s">
        <v>4</v>
      </c>
      <c r="P208">
        <v>1</v>
      </c>
      <c r="Q208">
        <v>1</v>
      </c>
      <c r="R208">
        <v>0</v>
      </c>
      <c r="S208" t="s">
        <v>642</v>
      </c>
      <c r="T208" t="s">
        <v>689</v>
      </c>
      <c r="U208">
        <v>4.5</v>
      </c>
      <c r="V208">
        <v>0.5921052631578948</v>
      </c>
      <c r="W208">
        <v>4.2749999999999995</v>
      </c>
      <c r="X208" t="s">
        <v>42</v>
      </c>
      <c r="Y208" t="s">
        <v>759</v>
      </c>
      <c r="Z208" t="s">
        <v>946</v>
      </c>
      <c r="AA208">
        <v>4.5</v>
      </c>
      <c r="AB208">
        <v>4.2749999999999995</v>
      </c>
      <c r="AC208">
        <v>117.15</v>
      </c>
      <c r="AD208">
        <v>1643.1999999999998</v>
      </c>
      <c r="AE208">
        <v>3.6491677336747803E-2</v>
      </c>
      <c r="AF208">
        <v>1</v>
      </c>
      <c r="AG208">
        <v>3.6491677336747803E-2</v>
      </c>
      <c r="AH208">
        <v>2.6016309639727399E-3</v>
      </c>
      <c r="AI208">
        <v>7.1293816942551103E-2</v>
      </c>
      <c r="AJ208">
        <v>6681.4285714285706</v>
      </c>
      <c r="AK208">
        <v>93540</v>
      </c>
      <c r="AL208">
        <v>243.35656037000973</v>
      </c>
      <c r="AM208">
        <v>1216.7828018500486</v>
      </c>
      <c r="AN208">
        <v>173.82611455000693</v>
      </c>
      <c r="AO208">
        <v>2433.5656037000972</v>
      </c>
      <c r="AP208">
        <v>243.35656037000973</v>
      </c>
      <c r="AQ208">
        <v>0</v>
      </c>
      <c r="AR208">
        <v>256.16480038948396</v>
      </c>
      <c r="AS208">
        <v>0.56176491313483323</v>
      </c>
      <c r="AT208" t="s">
        <v>759</v>
      </c>
    </row>
    <row r="209" spans="1:46" hidden="1" x14ac:dyDescent="0.25">
      <c r="A209" t="s">
        <v>55</v>
      </c>
      <c r="B209" t="s">
        <v>946</v>
      </c>
      <c r="C209" s="63" t="s">
        <v>946</v>
      </c>
      <c r="D209" s="63" t="s">
        <v>671</v>
      </c>
      <c r="E209" t="s">
        <v>527</v>
      </c>
      <c r="F209">
        <v>0.95</v>
      </c>
      <c r="G209">
        <v>2</v>
      </c>
      <c r="H209">
        <v>2</v>
      </c>
      <c r="I209">
        <v>2</v>
      </c>
      <c r="J209">
        <v>7</v>
      </c>
      <c r="K209">
        <v>5</v>
      </c>
      <c r="L209" t="s">
        <v>105</v>
      </c>
      <c r="M209">
        <v>12</v>
      </c>
      <c r="N209" t="s">
        <v>721</v>
      </c>
      <c r="O209" t="s">
        <v>4</v>
      </c>
      <c r="P209">
        <v>1</v>
      </c>
      <c r="Q209">
        <v>1</v>
      </c>
      <c r="R209">
        <v>0</v>
      </c>
      <c r="S209" t="s">
        <v>642</v>
      </c>
      <c r="T209" t="s">
        <v>689</v>
      </c>
      <c r="U209">
        <v>4.5</v>
      </c>
      <c r="V209">
        <v>0.5921052631578948</v>
      </c>
      <c r="W209">
        <v>4.2749999999999995</v>
      </c>
      <c r="X209" t="s">
        <v>45</v>
      </c>
      <c r="Y209" t="s">
        <v>762</v>
      </c>
      <c r="Z209" t="s">
        <v>946</v>
      </c>
      <c r="AA209">
        <v>4.5</v>
      </c>
      <c r="AB209">
        <v>4.2749999999999995</v>
      </c>
      <c r="AC209">
        <v>113.25</v>
      </c>
      <c r="AD209">
        <v>1643.1999999999998</v>
      </c>
      <c r="AE209">
        <v>3.7748344370860901E-2</v>
      </c>
      <c r="AF209">
        <v>1</v>
      </c>
      <c r="AG209">
        <v>3.7748344370860901E-2</v>
      </c>
      <c r="AH209">
        <v>2.6016309639727399E-3</v>
      </c>
      <c r="AI209">
        <v>6.8920399221032103E-2</v>
      </c>
      <c r="AJ209">
        <v>6681.4285714285706</v>
      </c>
      <c r="AK209">
        <v>93540</v>
      </c>
      <c r="AL209">
        <v>243.35656037000976</v>
      </c>
      <c r="AM209">
        <v>1216.7828018500486</v>
      </c>
      <c r="AN209">
        <v>173.82611455000693</v>
      </c>
      <c r="AO209">
        <v>2433.5656037000972</v>
      </c>
      <c r="AP209">
        <v>243.35656037000973</v>
      </c>
      <c r="AQ209">
        <v>-2.8421709430404007E-14</v>
      </c>
      <c r="AR209">
        <v>256.16480038948396</v>
      </c>
      <c r="AS209">
        <v>0.56176491313483323</v>
      </c>
      <c r="AT209" t="s">
        <v>762</v>
      </c>
    </row>
    <row r="210" spans="1:46" hidden="1" x14ac:dyDescent="0.25">
      <c r="A210" t="s">
        <v>55</v>
      </c>
      <c r="B210" t="s">
        <v>947</v>
      </c>
      <c r="C210" s="63" t="s">
        <v>947</v>
      </c>
      <c r="D210" s="63" t="s">
        <v>671</v>
      </c>
      <c r="E210" t="s">
        <v>527</v>
      </c>
      <c r="F210">
        <v>1</v>
      </c>
      <c r="G210">
        <v>1</v>
      </c>
      <c r="H210">
        <v>1</v>
      </c>
      <c r="I210">
        <v>2</v>
      </c>
      <c r="J210">
        <v>7</v>
      </c>
      <c r="K210">
        <v>1</v>
      </c>
      <c r="L210" t="s">
        <v>99</v>
      </c>
      <c r="M210">
        <v>1</v>
      </c>
      <c r="N210" t="s">
        <v>699</v>
      </c>
      <c r="O210" t="s">
        <v>4</v>
      </c>
      <c r="P210">
        <v>1</v>
      </c>
      <c r="Q210">
        <v>1</v>
      </c>
      <c r="R210">
        <v>0</v>
      </c>
      <c r="S210" t="s">
        <v>642</v>
      </c>
      <c r="T210" t="s">
        <v>689</v>
      </c>
      <c r="U210">
        <v>9.5</v>
      </c>
      <c r="V210">
        <v>1.25</v>
      </c>
      <c r="W210">
        <v>9.5</v>
      </c>
      <c r="X210" t="s">
        <v>33</v>
      </c>
      <c r="Y210" t="s">
        <v>729</v>
      </c>
      <c r="Z210" t="s">
        <v>947</v>
      </c>
      <c r="AA210">
        <v>9.5</v>
      </c>
      <c r="AB210">
        <v>9.5</v>
      </c>
      <c r="AC210">
        <v>122.75</v>
      </c>
      <c r="AD210">
        <v>1643.1999999999998</v>
      </c>
      <c r="AE210">
        <v>7.73930753564155E-2</v>
      </c>
      <c r="AF210">
        <v>1</v>
      </c>
      <c r="AG210">
        <v>7.73930753564155E-2</v>
      </c>
      <c r="AH210">
        <v>5.7814021421616398E-3</v>
      </c>
      <c r="AI210">
        <v>7.4701801363193807E-2</v>
      </c>
      <c r="AJ210">
        <v>6681.4285714285706</v>
      </c>
      <c r="AK210">
        <v>93540</v>
      </c>
      <c r="AL210">
        <v>540.79235637779948</v>
      </c>
      <c r="AM210">
        <v>2077.7811587147039</v>
      </c>
      <c r="AN210">
        <v>327.32168938656298</v>
      </c>
      <c r="AO210">
        <v>4582.5036514118819</v>
      </c>
      <c r="AP210">
        <v>540.79235637779948</v>
      </c>
      <c r="AQ210">
        <v>0</v>
      </c>
      <c r="AR210">
        <v>540.79235637779948</v>
      </c>
      <c r="AS210">
        <v>1.1859481499513147</v>
      </c>
      <c r="AT210" t="s">
        <v>729</v>
      </c>
    </row>
    <row r="211" spans="1:46" hidden="1" x14ac:dyDescent="0.25">
      <c r="A211" t="s">
        <v>55</v>
      </c>
      <c r="B211" t="s">
        <v>947</v>
      </c>
      <c r="C211" s="63" t="s">
        <v>947</v>
      </c>
      <c r="D211" s="63" t="s">
        <v>671</v>
      </c>
      <c r="E211" t="s">
        <v>527</v>
      </c>
      <c r="F211">
        <v>1</v>
      </c>
      <c r="G211">
        <v>1</v>
      </c>
      <c r="H211">
        <v>1</v>
      </c>
      <c r="I211">
        <v>2</v>
      </c>
      <c r="J211">
        <v>7</v>
      </c>
      <c r="K211">
        <v>2</v>
      </c>
      <c r="L211" t="s">
        <v>102</v>
      </c>
      <c r="M211">
        <v>2</v>
      </c>
      <c r="N211" t="s">
        <v>701</v>
      </c>
      <c r="O211" t="s">
        <v>4</v>
      </c>
      <c r="P211">
        <v>1</v>
      </c>
      <c r="Q211">
        <v>1</v>
      </c>
      <c r="R211">
        <v>0</v>
      </c>
      <c r="S211" t="s">
        <v>642</v>
      </c>
      <c r="T211" t="s">
        <v>689</v>
      </c>
      <c r="U211">
        <v>9</v>
      </c>
      <c r="V211">
        <v>1.1842105263157896</v>
      </c>
      <c r="W211">
        <v>9</v>
      </c>
      <c r="X211" t="s">
        <v>36</v>
      </c>
      <c r="Y211" t="s">
        <v>732</v>
      </c>
      <c r="Z211" t="s">
        <v>947</v>
      </c>
      <c r="AA211">
        <v>9</v>
      </c>
      <c r="AB211">
        <v>9</v>
      </c>
      <c r="AC211">
        <v>122.25</v>
      </c>
      <c r="AD211">
        <v>1643.1999999999998</v>
      </c>
      <c r="AE211">
        <v>7.3619631901840496E-2</v>
      </c>
      <c r="AF211">
        <v>1</v>
      </c>
      <c r="AG211">
        <v>7.3619631901840496E-2</v>
      </c>
      <c r="AH211">
        <v>5.4771178188899698E-3</v>
      </c>
      <c r="AI211">
        <v>7.4397517039922104E-2</v>
      </c>
      <c r="AJ211">
        <v>6681.4285714285706</v>
      </c>
      <c r="AK211">
        <v>93540</v>
      </c>
      <c r="AL211">
        <v>512.32960077896803</v>
      </c>
      <c r="AM211">
        <v>2077.7811587147039</v>
      </c>
      <c r="AN211">
        <v>327.32168938656298</v>
      </c>
      <c r="AO211">
        <v>4582.5036514118819</v>
      </c>
      <c r="AP211">
        <v>512.32960077896792</v>
      </c>
      <c r="AQ211">
        <v>-1.1368683772161603E-13</v>
      </c>
      <c r="AR211">
        <v>512.32960077896792</v>
      </c>
      <c r="AS211">
        <v>1.1235298262696665</v>
      </c>
      <c r="AT211" t="s">
        <v>732</v>
      </c>
    </row>
    <row r="212" spans="1:46" hidden="1" x14ac:dyDescent="0.25">
      <c r="A212" t="s">
        <v>55</v>
      </c>
      <c r="B212" t="s">
        <v>947</v>
      </c>
      <c r="C212" s="63" t="s">
        <v>947</v>
      </c>
      <c r="D212" s="63" t="s">
        <v>671</v>
      </c>
      <c r="E212" t="s">
        <v>527</v>
      </c>
      <c r="F212">
        <v>1</v>
      </c>
      <c r="G212">
        <v>1</v>
      </c>
      <c r="H212">
        <v>1</v>
      </c>
      <c r="I212">
        <v>2</v>
      </c>
      <c r="J212">
        <v>7</v>
      </c>
      <c r="K212">
        <v>4</v>
      </c>
      <c r="L212" t="s">
        <v>101</v>
      </c>
      <c r="M212">
        <v>4</v>
      </c>
      <c r="N212" t="s">
        <v>705</v>
      </c>
      <c r="O212" t="s">
        <v>4</v>
      </c>
      <c r="P212">
        <v>1</v>
      </c>
      <c r="Q212">
        <v>1</v>
      </c>
      <c r="R212">
        <v>0</v>
      </c>
      <c r="S212" t="s">
        <v>642</v>
      </c>
      <c r="T212" t="s">
        <v>689</v>
      </c>
      <c r="U212">
        <v>9</v>
      </c>
      <c r="V212">
        <v>1.1842105263157896</v>
      </c>
      <c r="W212">
        <v>9</v>
      </c>
      <c r="X212" t="s">
        <v>42</v>
      </c>
      <c r="Y212" t="s">
        <v>738</v>
      </c>
      <c r="Z212" t="s">
        <v>947</v>
      </c>
      <c r="AA212">
        <v>9</v>
      </c>
      <c r="AB212">
        <v>9</v>
      </c>
      <c r="AC212">
        <v>122.25</v>
      </c>
      <c r="AD212">
        <v>1643.1999999999998</v>
      </c>
      <c r="AE212">
        <v>7.3619631901840496E-2</v>
      </c>
      <c r="AF212">
        <v>1</v>
      </c>
      <c r="AG212">
        <v>7.3619631901840496E-2</v>
      </c>
      <c r="AH212">
        <v>5.4771178188899698E-3</v>
      </c>
      <c r="AI212">
        <v>7.4397517039922104E-2</v>
      </c>
      <c r="AJ212">
        <v>6681.4285714285706</v>
      </c>
      <c r="AK212">
        <v>93540</v>
      </c>
      <c r="AL212">
        <v>512.32960077896803</v>
      </c>
      <c r="AM212">
        <v>2077.7811587147039</v>
      </c>
      <c r="AN212">
        <v>327.32168938656298</v>
      </c>
      <c r="AO212">
        <v>4582.5036514118819</v>
      </c>
      <c r="AP212">
        <v>512.32960077896792</v>
      </c>
      <c r="AQ212">
        <v>-1.1368683772161603E-13</v>
      </c>
      <c r="AR212">
        <v>512.32960077896792</v>
      </c>
      <c r="AS212">
        <v>1.1235298262696665</v>
      </c>
      <c r="AT212" t="s">
        <v>738</v>
      </c>
    </row>
    <row r="213" spans="1:46" hidden="1" x14ac:dyDescent="0.25">
      <c r="A213" t="s">
        <v>55</v>
      </c>
      <c r="B213" t="s">
        <v>947</v>
      </c>
      <c r="C213" s="63" t="s">
        <v>947</v>
      </c>
      <c r="D213" s="63" t="s">
        <v>671</v>
      </c>
      <c r="E213" t="s">
        <v>527</v>
      </c>
      <c r="F213">
        <v>1</v>
      </c>
      <c r="G213">
        <v>1</v>
      </c>
      <c r="H213">
        <v>1</v>
      </c>
      <c r="I213">
        <v>2</v>
      </c>
      <c r="J213">
        <v>7</v>
      </c>
      <c r="K213">
        <v>5</v>
      </c>
      <c r="L213" t="s">
        <v>105</v>
      </c>
      <c r="M213">
        <v>5</v>
      </c>
      <c r="N213" t="s">
        <v>707</v>
      </c>
      <c r="O213" t="s">
        <v>4</v>
      </c>
      <c r="P213">
        <v>1</v>
      </c>
      <c r="Q213">
        <v>1</v>
      </c>
      <c r="R213">
        <v>0</v>
      </c>
      <c r="S213" t="s">
        <v>642</v>
      </c>
      <c r="T213" t="s">
        <v>689</v>
      </c>
      <c r="U213">
        <v>9</v>
      </c>
      <c r="V213">
        <v>1.1842105263157896</v>
      </c>
      <c r="W213">
        <v>9</v>
      </c>
      <c r="X213" t="s">
        <v>45</v>
      </c>
      <c r="Y213" t="s">
        <v>741</v>
      </c>
      <c r="Z213" t="s">
        <v>947</v>
      </c>
      <c r="AA213">
        <v>9</v>
      </c>
      <c r="AB213">
        <v>9</v>
      </c>
      <c r="AC213">
        <v>122.25</v>
      </c>
      <c r="AD213">
        <v>1643.1999999999998</v>
      </c>
      <c r="AE213">
        <v>7.3619631901840496E-2</v>
      </c>
      <c r="AF213">
        <v>1</v>
      </c>
      <c r="AG213">
        <v>7.3619631901840496E-2</v>
      </c>
      <c r="AH213">
        <v>5.4771178188899698E-3</v>
      </c>
      <c r="AI213">
        <v>7.4397517039922104E-2</v>
      </c>
      <c r="AJ213">
        <v>6681.4285714285706</v>
      </c>
      <c r="AK213">
        <v>93540</v>
      </c>
      <c r="AL213">
        <v>512.32960077896803</v>
      </c>
      <c r="AM213">
        <v>2077.7811587147039</v>
      </c>
      <c r="AN213">
        <v>327.32168938656298</v>
      </c>
      <c r="AO213">
        <v>4582.5036514118819</v>
      </c>
      <c r="AP213">
        <v>512.32960077896792</v>
      </c>
      <c r="AQ213">
        <v>-1.1368683772161603E-13</v>
      </c>
      <c r="AR213">
        <v>512.32960077896792</v>
      </c>
      <c r="AS213">
        <v>1.1235298262696665</v>
      </c>
      <c r="AT213" t="s">
        <v>741</v>
      </c>
    </row>
    <row r="214" spans="1:46" hidden="1" x14ac:dyDescent="0.25">
      <c r="A214" t="s">
        <v>55</v>
      </c>
      <c r="B214" t="s">
        <v>947</v>
      </c>
      <c r="C214" s="63" t="s">
        <v>947</v>
      </c>
      <c r="D214" s="63" t="s">
        <v>671</v>
      </c>
      <c r="E214" t="s">
        <v>527</v>
      </c>
      <c r="F214">
        <v>1</v>
      </c>
      <c r="G214">
        <v>2</v>
      </c>
      <c r="H214">
        <v>2</v>
      </c>
      <c r="I214">
        <v>2</v>
      </c>
      <c r="J214">
        <v>7</v>
      </c>
      <c r="K214">
        <v>1</v>
      </c>
      <c r="L214" t="s">
        <v>99</v>
      </c>
      <c r="M214">
        <v>8</v>
      </c>
      <c r="N214" t="s">
        <v>713</v>
      </c>
      <c r="O214" t="s">
        <v>4</v>
      </c>
      <c r="P214">
        <v>1</v>
      </c>
      <c r="Q214">
        <v>1</v>
      </c>
      <c r="R214">
        <v>0</v>
      </c>
      <c r="S214" t="s">
        <v>642</v>
      </c>
      <c r="T214" t="s">
        <v>689</v>
      </c>
      <c r="U214">
        <v>9</v>
      </c>
      <c r="V214">
        <v>1.1842105263157896</v>
      </c>
      <c r="W214">
        <v>9</v>
      </c>
      <c r="X214" t="s">
        <v>33</v>
      </c>
      <c r="Y214" t="s">
        <v>750</v>
      </c>
      <c r="Z214" t="s">
        <v>947</v>
      </c>
      <c r="AA214">
        <v>9</v>
      </c>
      <c r="AB214">
        <v>9</v>
      </c>
      <c r="AC214">
        <v>122.25</v>
      </c>
      <c r="AD214">
        <v>1643.1999999999998</v>
      </c>
      <c r="AE214">
        <v>7.3619631901840496E-2</v>
      </c>
      <c r="AF214">
        <v>1</v>
      </c>
      <c r="AG214">
        <v>7.3619631901840496E-2</v>
      </c>
      <c r="AH214">
        <v>5.4771178188899698E-3</v>
      </c>
      <c r="AI214">
        <v>7.4397517039922104E-2</v>
      </c>
      <c r="AJ214">
        <v>6681.4285714285706</v>
      </c>
      <c r="AK214">
        <v>93540</v>
      </c>
      <c r="AL214">
        <v>512.32960077896803</v>
      </c>
      <c r="AM214">
        <v>2504.7224926971767</v>
      </c>
      <c r="AN214">
        <v>327.32168938656298</v>
      </c>
      <c r="AO214">
        <v>4582.5036514118819</v>
      </c>
      <c r="AP214">
        <v>512.32960077896792</v>
      </c>
      <c r="AQ214">
        <v>-1.1368683772161603E-13</v>
      </c>
      <c r="AR214">
        <v>512.32960077896792</v>
      </c>
      <c r="AS214">
        <v>1.1235298262696665</v>
      </c>
      <c r="AT214" t="s">
        <v>750</v>
      </c>
    </row>
    <row r="215" spans="1:46" hidden="1" x14ac:dyDescent="0.25">
      <c r="A215" t="s">
        <v>55</v>
      </c>
      <c r="B215" t="s">
        <v>947</v>
      </c>
      <c r="C215" s="63" t="s">
        <v>947</v>
      </c>
      <c r="D215" s="63" t="s">
        <v>671</v>
      </c>
      <c r="E215" t="s">
        <v>527</v>
      </c>
      <c r="F215">
        <v>1</v>
      </c>
      <c r="G215">
        <v>2</v>
      </c>
      <c r="H215">
        <v>2</v>
      </c>
      <c r="I215">
        <v>2</v>
      </c>
      <c r="J215">
        <v>7</v>
      </c>
      <c r="K215">
        <v>2</v>
      </c>
      <c r="L215" t="s">
        <v>102</v>
      </c>
      <c r="M215">
        <v>9</v>
      </c>
      <c r="N215" t="s">
        <v>715</v>
      </c>
      <c r="O215" t="s">
        <v>4</v>
      </c>
      <c r="P215">
        <v>1</v>
      </c>
      <c r="Q215">
        <v>1</v>
      </c>
      <c r="R215">
        <v>0</v>
      </c>
      <c r="S215" t="s">
        <v>642</v>
      </c>
      <c r="T215" t="s">
        <v>689</v>
      </c>
      <c r="U215">
        <v>9</v>
      </c>
      <c r="V215">
        <v>1.1842105263157896</v>
      </c>
      <c r="W215">
        <v>9</v>
      </c>
      <c r="X215" t="s">
        <v>36</v>
      </c>
      <c r="Y215" t="s">
        <v>753</v>
      </c>
      <c r="Z215" t="s">
        <v>947</v>
      </c>
      <c r="AA215">
        <v>9</v>
      </c>
      <c r="AB215">
        <v>9</v>
      </c>
      <c r="AC215">
        <v>122.25</v>
      </c>
      <c r="AD215">
        <v>1643.1999999999998</v>
      </c>
      <c r="AE215">
        <v>7.3619631901840496E-2</v>
      </c>
      <c r="AF215">
        <v>1</v>
      </c>
      <c r="AG215">
        <v>7.3619631901840496E-2</v>
      </c>
      <c r="AH215">
        <v>5.4771178188899698E-3</v>
      </c>
      <c r="AI215">
        <v>7.4397517039922104E-2</v>
      </c>
      <c r="AJ215">
        <v>6681.4285714285706</v>
      </c>
      <c r="AK215">
        <v>93540</v>
      </c>
      <c r="AL215">
        <v>512.32960077896803</v>
      </c>
      <c r="AM215">
        <v>2504.7224926971767</v>
      </c>
      <c r="AN215">
        <v>327.32168938656298</v>
      </c>
      <c r="AO215">
        <v>4582.5036514118819</v>
      </c>
      <c r="AP215">
        <v>512.32960077896792</v>
      </c>
      <c r="AQ215">
        <v>-1.1368683772161603E-13</v>
      </c>
      <c r="AR215">
        <v>512.32960077896792</v>
      </c>
      <c r="AS215">
        <v>1.1235298262696665</v>
      </c>
      <c r="AT215" t="s">
        <v>753</v>
      </c>
    </row>
    <row r="216" spans="1:46" hidden="1" x14ac:dyDescent="0.25">
      <c r="A216" t="s">
        <v>55</v>
      </c>
      <c r="B216" t="s">
        <v>947</v>
      </c>
      <c r="C216" s="63" t="s">
        <v>947</v>
      </c>
      <c r="D216" s="63" t="s">
        <v>671</v>
      </c>
      <c r="E216" t="s">
        <v>527</v>
      </c>
      <c r="F216">
        <v>1</v>
      </c>
      <c r="G216">
        <v>2</v>
      </c>
      <c r="H216">
        <v>2</v>
      </c>
      <c r="I216">
        <v>2</v>
      </c>
      <c r="J216">
        <v>7</v>
      </c>
      <c r="K216">
        <v>3</v>
      </c>
      <c r="L216" t="s">
        <v>103</v>
      </c>
      <c r="M216">
        <v>10</v>
      </c>
      <c r="N216" t="s">
        <v>717</v>
      </c>
      <c r="O216" t="s">
        <v>4</v>
      </c>
      <c r="P216">
        <v>1</v>
      </c>
      <c r="Q216">
        <v>1</v>
      </c>
      <c r="R216">
        <v>0</v>
      </c>
      <c r="S216" t="s">
        <v>642</v>
      </c>
      <c r="T216" t="s">
        <v>689</v>
      </c>
      <c r="U216">
        <v>9</v>
      </c>
      <c r="V216">
        <v>1.1842105263157896</v>
      </c>
      <c r="W216">
        <v>9</v>
      </c>
      <c r="X216" t="s">
        <v>39</v>
      </c>
      <c r="Y216" t="s">
        <v>756</v>
      </c>
      <c r="Z216" t="s">
        <v>947</v>
      </c>
      <c r="AA216">
        <v>9</v>
      </c>
      <c r="AB216">
        <v>9</v>
      </c>
      <c r="AC216">
        <v>125.65</v>
      </c>
      <c r="AD216">
        <v>1643.1999999999998</v>
      </c>
      <c r="AE216">
        <v>7.1627536808595293E-2</v>
      </c>
      <c r="AF216">
        <v>1</v>
      </c>
      <c r="AG216">
        <v>7.1627536808595293E-2</v>
      </c>
      <c r="AH216">
        <v>5.4771178188899698E-3</v>
      </c>
      <c r="AI216">
        <v>7.6466650438169401E-2</v>
      </c>
      <c r="AJ216">
        <v>6681.4285714285706</v>
      </c>
      <c r="AK216">
        <v>93540</v>
      </c>
      <c r="AL216">
        <v>512.32960077896803</v>
      </c>
      <c r="AM216">
        <v>2504.7224926971767</v>
      </c>
      <c r="AN216">
        <v>327.32168938656298</v>
      </c>
      <c r="AO216">
        <v>4582.5036514118819</v>
      </c>
      <c r="AP216">
        <v>512.32960077896792</v>
      </c>
      <c r="AQ216">
        <v>-1.1368683772161603E-13</v>
      </c>
      <c r="AR216">
        <v>512.32960077896792</v>
      </c>
      <c r="AS216">
        <v>1.1235298262696665</v>
      </c>
      <c r="AT216" t="s">
        <v>756</v>
      </c>
    </row>
    <row r="217" spans="1:46" hidden="1" x14ac:dyDescent="0.25">
      <c r="A217" t="s">
        <v>55</v>
      </c>
      <c r="B217" t="s">
        <v>947</v>
      </c>
      <c r="C217" s="63" t="s">
        <v>947</v>
      </c>
      <c r="D217" s="63" t="s">
        <v>671</v>
      </c>
      <c r="E217" t="s">
        <v>527</v>
      </c>
      <c r="F217">
        <v>1</v>
      </c>
      <c r="G217">
        <v>2</v>
      </c>
      <c r="H217">
        <v>2</v>
      </c>
      <c r="I217">
        <v>2</v>
      </c>
      <c r="J217">
        <v>7</v>
      </c>
      <c r="K217">
        <v>6</v>
      </c>
      <c r="L217" t="s">
        <v>113</v>
      </c>
      <c r="M217">
        <v>13</v>
      </c>
      <c r="N217" t="s">
        <v>723</v>
      </c>
      <c r="O217" t="s">
        <v>4</v>
      </c>
      <c r="P217">
        <v>1</v>
      </c>
      <c r="Q217">
        <v>1</v>
      </c>
      <c r="R217">
        <v>0</v>
      </c>
      <c r="S217" t="s">
        <v>642</v>
      </c>
      <c r="T217" t="s">
        <v>689</v>
      </c>
      <c r="U217">
        <v>8.5</v>
      </c>
      <c r="V217">
        <v>1.118421052631579</v>
      </c>
      <c r="W217">
        <v>8.5</v>
      </c>
      <c r="X217" t="s">
        <v>48</v>
      </c>
      <c r="Y217" t="s">
        <v>765</v>
      </c>
      <c r="Z217" t="s">
        <v>947</v>
      </c>
      <c r="AA217">
        <v>8.5</v>
      </c>
      <c r="AB217">
        <v>8.5</v>
      </c>
      <c r="AC217">
        <v>113.1</v>
      </c>
      <c r="AD217">
        <v>1643.1999999999998</v>
      </c>
      <c r="AE217">
        <v>7.5154730327144106E-2</v>
      </c>
      <c r="AF217">
        <v>1</v>
      </c>
      <c r="AG217">
        <v>7.5154730327144106E-2</v>
      </c>
      <c r="AH217">
        <v>5.1728334956183102E-3</v>
      </c>
      <c r="AI217">
        <v>6.8829113924050597E-2</v>
      </c>
      <c r="AJ217">
        <v>6681.4285714285706</v>
      </c>
      <c r="AK217">
        <v>93540</v>
      </c>
      <c r="AL217">
        <v>483.86684518013641</v>
      </c>
      <c r="AM217">
        <v>2504.7224926971767</v>
      </c>
      <c r="AN217">
        <v>327.32168938656298</v>
      </c>
      <c r="AO217">
        <v>4582.5036514118819</v>
      </c>
      <c r="AP217">
        <v>483.86684518013635</v>
      </c>
      <c r="AQ217">
        <v>-5.6843418860808015E-14</v>
      </c>
      <c r="AR217">
        <v>483.86684518013635</v>
      </c>
      <c r="AS217">
        <v>1.0611115025880182</v>
      </c>
      <c r="AT217" t="s">
        <v>765</v>
      </c>
    </row>
    <row r="218" spans="1:46" hidden="1" x14ac:dyDescent="0.25">
      <c r="A218" t="s">
        <v>55</v>
      </c>
      <c r="B218" t="s">
        <v>947</v>
      </c>
      <c r="C218" s="63" t="s">
        <v>947</v>
      </c>
      <c r="D218" s="63" t="s">
        <v>671</v>
      </c>
      <c r="E218" t="s">
        <v>527</v>
      </c>
      <c r="F218">
        <v>1</v>
      </c>
      <c r="G218">
        <v>2</v>
      </c>
      <c r="H218">
        <v>2</v>
      </c>
      <c r="I218">
        <v>2</v>
      </c>
      <c r="J218">
        <v>7</v>
      </c>
      <c r="K218">
        <v>7</v>
      </c>
      <c r="L218" t="s">
        <v>114</v>
      </c>
      <c r="M218">
        <v>14</v>
      </c>
      <c r="N218" t="s">
        <v>725</v>
      </c>
      <c r="O218" t="s">
        <v>4</v>
      </c>
      <c r="P218">
        <v>1</v>
      </c>
      <c r="Q218">
        <v>1</v>
      </c>
      <c r="R218">
        <v>0</v>
      </c>
      <c r="S218" t="s">
        <v>642</v>
      </c>
      <c r="T218" t="s">
        <v>689</v>
      </c>
      <c r="U218">
        <v>8.5</v>
      </c>
      <c r="V218">
        <v>1.118421052631579</v>
      </c>
      <c r="W218">
        <v>8.5</v>
      </c>
      <c r="X218" t="s">
        <v>51</v>
      </c>
      <c r="Y218" t="s">
        <v>768</v>
      </c>
      <c r="Z218" t="s">
        <v>947</v>
      </c>
      <c r="AA218">
        <v>8.5</v>
      </c>
      <c r="AB218">
        <v>8.5</v>
      </c>
      <c r="AC218">
        <v>114.1</v>
      </c>
      <c r="AD218">
        <v>1643.1999999999998</v>
      </c>
      <c r="AE218">
        <v>7.4496056091148094E-2</v>
      </c>
      <c r="AF218">
        <v>1</v>
      </c>
      <c r="AG218">
        <v>7.4496056091148094E-2</v>
      </c>
      <c r="AH218">
        <v>5.1728334956183102E-3</v>
      </c>
      <c r="AI218">
        <v>6.9437682570594003E-2</v>
      </c>
      <c r="AJ218">
        <v>6681.4285714285706</v>
      </c>
      <c r="AK218">
        <v>93540</v>
      </c>
      <c r="AL218">
        <v>483.86684518013635</v>
      </c>
      <c r="AM218">
        <v>2504.7224926971767</v>
      </c>
      <c r="AN218">
        <v>327.32168938656298</v>
      </c>
      <c r="AO218">
        <v>4582.5036514118819</v>
      </c>
      <c r="AP218">
        <v>483.86684518013635</v>
      </c>
      <c r="AQ218">
        <v>0</v>
      </c>
      <c r="AR218">
        <v>483.86684518013635</v>
      </c>
      <c r="AS218">
        <v>1.0611115025880182</v>
      </c>
      <c r="AT218" t="s">
        <v>768</v>
      </c>
    </row>
    <row r="219" spans="1:46" hidden="1" x14ac:dyDescent="0.25">
      <c r="A219" t="s">
        <v>55</v>
      </c>
      <c r="B219" t="s">
        <v>948</v>
      </c>
      <c r="C219" s="63" t="s">
        <v>948</v>
      </c>
      <c r="D219" s="63" t="s">
        <v>671</v>
      </c>
      <c r="E219" t="s">
        <v>527</v>
      </c>
      <c r="F219">
        <v>1</v>
      </c>
      <c r="G219">
        <v>1</v>
      </c>
      <c r="H219">
        <v>1</v>
      </c>
      <c r="I219">
        <v>2</v>
      </c>
      <c r="J219">
        <v>7</v>
      </c>
      <c r="K219">
        <v>1</v>
      </c>
      <c r="L219" t="s">
        <v>99</v>
      </c>
      <c r="M219">
        <v>1</v>
      </c>
      <c r="N219" t="s">
        <v>699</v>
      </c>
      <c r="O219" t="s">
        <v>4</v>
      </c>
      <c r="P219">
        <v>1</v>
      </c>
      <c r="Q219">
        <v>1</v>
      </c>
      <c r="R219">
        <v>0</v>
      </c>
      <c r="S219" t="s">
        <v>642</v>
      </c>
      <c r="T219" t="s">
        <v>689</v>
      </c>
      <c r="U219">
        <v>8.5</v>
      </c>
      <c r="V219">
        <v>1.118421052631579</v>
      </c>
      <c r="W219">
        <v>8.5</v>
      </c>
      <c r="X219" t="s">
        <v>33</v>
      </c>
      <c r="Y219" t="s">
        <v>729</v>
      </c>
      <c r="Z219" t="s">
        <v>948</v>
      </c>
      <c r="AA219">
        <v>15</v>
      </c>
      <c r="AB219">
        <v>15</v>
      </c>
      <c r="AC219">
        <v>122.75</v>
      </c>
      <c r="AD219">
        <v>1643.1999999999998</v>
      </c>
      <c r="AE219">
        <v>0.12219959266802401</v>
      </c>
      <c r="AF219">
        <v>0.56666666666666698</v>
      </c>
      <c r="AG219">
        <v>6.9246435845213797E-2</v>
      </c>
      <c r="AH219">
        <v>5.1728334956183102E-3</v>
      </c>
      <c r="AI219">
        <v>7.4701801363193807E-2</v>
      </c>
      <c r="AJ219">
        <v>6681.4285714285706</v>
      </c>
      <c r="AK219">
        <v>93540</v>
      </c>
      <c r="AL219">
        <v>853.88266796494656</v>
      </c>
      <c r="AM219">
        <v>6062.5669425511205</v>
      </c>
      <c r="AN219">
        <v>857.94877590763667</v>
      </c>
      <c r="AO219">
        <v>12011.282862706914</v>
      </c>
      <c r="AP219">
        <v>483.86684518013635</v>
      </c>
      <c r="AQ219">
        <v>0</v>
      </c>
      <c r="AR219">
        <v>483.86684518013635</v>
      </c>
      <c r="AS219">
        <v>1.0611115025880182</v>
      </c>
      <c r="AT219" t="s">
        <v>729</v>
      </c>
    </row>
    <row r="220" spans="1:46" hidden="1" x14ac:dyDescent="0.25">
      <c r="A220" t="s">
        <v>55</v>
      </c>
      <c r="B220" t="s">
        <v>948</v>
      </c>
      <c r="C220" s="63" t="s">
        <v>948</v>
      </c>
      <c r="D220" s="63" t="s">
        <v>671</v>
      </c>
      <c r="E220" t="s">
        <v>527</v>
      </c>
      <c r="F220">
        <v>1</v>
      </c>
      <c r="G220">
        <v>1</v>
      </c>
      <c r="H220">
        <v>1</v>
      </c>
      <c r="I220">
        <v>2</v>
      </c>
      <c r="J220">
        <v>7</v>
      </c>
      <c r="K220">
        <v>1</v>
      </c>
      <c r="L220" t="s">
        <v>99</v>
      </c>
      <c r="M220">
        <v>1</v>
      </c>
      <c r="N220" t="s">
        <v>699</v>
      </c>
      <c r="O220" t="s">
        <v>5</v>
      </c>
      <c r="P220">
        <v>2</v>
      </c>
      <c r="Q220">
        <v>1</v>
      </c>
      <c r="R220">
        <v>0</v>
      </c>
      <c r="S220" t="s">
        <v>642</v>
      </c>
      <c r="T220" t="s">
        <v>689</v>
      </c>
      <c r="U220">
        <v>6.5</v>
      </c>
      <c r="V220">
        <v>0.85526315789473684</v>
      </c>
      <c r="W220">
        <v>6.5</v>
      </c>
      <c r="X220" t="s">
        <v>34</v>
      </c>
      <c r="Y220" t="s">
        <v>730</v>
      </c>
      <c r="Z220" t="s">
        <v>948</v>
      </c>
      <c r="AA220">
        <v>15</v>
      </c>
      <c r="AB220">
        <v>15</v>
      </c>
      <c r="AC220">
        <v>122.75</v>
      </c>
      <c r="AD220">
        <v>1643.1999999999998</v>
      </c>
      <c r="AE220">
        <v>0.12219959266802401</v>
      </c>
      <c r="AF220">
        <v>0.43333333333333302</v>
      </c>
      <c r="AG220">
        <v>5.2953156822810599E-2</v>
      </c>
      <c r="AH220">
        <v>3.9556962025316502E-3</v>
      </c>
      <c r="AI220">
        <v>7.4701801363193807E-2</v>
      </c>
      <c r="AJ220">
        <v>6681.4285714285706</v>
      </c>
      <c r="AK220">
        <v>93540</v>
      </c>
      <c r="AL220">
        <v>853.88266796494656</v>
      </c>
      <c r="AM220">
        <v>6062.5669425511205</v>
      </c>
      <c r="AN220">
        <v>857.94877590763667</v>
      </c>
      <c r="AO220">
        <v>12011.282862706914</v>
      </c>
      <c r="AP220">
        <v>370.01582278481015</v>
      </c>
      <c r="AQ220">
        <v>-5.6843418860808015E-14</v>
      </c>
      <c r="AR220">
        <v>370.01582278481015</v>
      </c>
      <c r="AS220">
        <v>0.81143820786142573</v>
      </c>
      <c r="AT220" t="s">
        <v>730</v>
      </c>
    </row>
    <row r="221" spans="1:46" hidden="1" x14ac:dyDescent="0.25">
      <c r="A221" t="s">
        <v>55</v>
      </c>
      <c r="B221" t="s">
        <v>948</v>
      </c>
      <c r="C221" s="63" t="s">
        <v>948</v>
      </c>
      <c r="D221" s="63" t="s">
        <v>671</v>
      </c>
      <c r="E221" t="s">
        <v>527</v>
      </c>
      <c r="F221">
        <v>1</v>
      </c>
      <c r="G221">
        <v>1</v>
      </c>
      <c r="H221">
        <v>1</v>
      </c>
      <c r="I221">
        <v>2</v>
      </c>
      <c r="J221">
        <v>7</v>
      </c>
      <c r="K221">
        <v>2</v>
      </c>
      <c r="L221" t="s">
        <v>102</v>
      </c>
      <c r="M221">
        <v>2</v>
      </c>
      <c r="N221" t="s">
        <v>701</v>
      </c>
      <c r="O221" t="s">
        <v>4</v>
      </c>
      <c r="P221">
        <v>1</v>
      </c>
      <c r="Q221">
        <v>1</v>
      </c>
      <c r="R221">
        <v>0</v>
      </c>
      <c r="S221" t="s">
        <v>642</v>
      </c>
      <c r="T221" t="s">
        <v>689</v>
      </c>
      <c r="U221">
        <v>8.5</v>
      </c>
      <c r="V221">
        <v>1.118421052631579</v>
      </c>
      <c r="W221">
        <v>8.5</v>
      </c>
      <c r="X221" t="s">
        <v>36</v>
      </c>
      <c r="Y221" t="s">
        <v>732</v>
      </c>
      <c r="Z221" t="s">
        <v>948</v>
      </c>
      <c r="AA221">
        <v>15</v>
      </c>
      <c r="AB221">
        <v>15</v>
      </c>
      <c r="AC221">
        <v>122.25</v>
      </c>
      <c r="AD221">
        <v>1643.1999999999998</v>
      </c>
      <c r="AE221">
        <v>0.122699386503067</v>
      </c>
      <c r="AF221">
        <v>0.56666666666666698</v>
      </c>
      <c r="AG221">
        <v>6.9529652351738205E-2</v>
      </c>
      <c r="AH221">
        <v>5.1728334956183102E-3</v>
      </c>
      <c r="AI221">
        <v>7.4397517039922104E-2</v>
      </c>
      <c r="AJ221">
        <v>6681.4285714285706</v>
      </c>
      <c r="AK221">
        <v>93540</v>
      </c>
      <c r="AL221">
        <v>853.88266796494656</v>
      </c>
      <c r="AM221">
        <v>6062.5669425511205</v>
      </c>
      <c r="AN221">
        <v>857.94877590763667</v>
      </c>
      <c r="AO221">
        <v>12011.282862706914</v>
      </c>
      <c r="AP221">
        <v>483.86684518013635</v>
      </c>
      <c r="AQ221">
        <v>0</v>
      </c>
      <c r="AR221">
        <v>483.86684518013635</v>
      </c>
      <c r="AS221">
        <v>1.0611115025880182</v>
      </c>
      <c r="AT221" t="s">
        <v>732</v>
      </c>
    </row>
    <row r="222" spans="1:46" hidden="1" x14ac:dyDescent="0.25">
      <c r="A222" t="s">
        <v>55</v>
      </c>
      <c r="B222" t="s">
        <v>948</v>
      </c>
      <c r="C222" s="63" t="s">
        <v>948</v>
      </c>
      <c r="D222" s="63" t="s">
        <v>671</v>
      </c>
      <c r="E222" t="s">
        <v>527</v>
      </c>
      <c r="F222">
        <v>1</v>
      </c>
      <c r="G222">
        <v>1</v>
      </c>
      <c r="H222">
        <v>1</v>
      </c>
      <c r="I222">
        <v>2</v>
      </c>
      <c r="J222">
        <v>7</v>
      </c>
      <c r="K222">
        <v>2</v>
      </c>
      <c r="L222" t="s">
        <v>102</v>
      </c>
      <c r="M222">
        <v>2</v>
      </c>
      <c r="N222" t="s">
        <v>701</v>
      </c>
      <c r="O222" t="s">
        <v>5</v>
      </c>
      <c r="P222">
        <v>2</v>
      </c>
      <c r="Q222">
        <v>1</v>
      </c>
      <c r="R222">
        <v>0</v>
      </c>
      <c r="S222" t="s">
        <v>642</v>
      </c>
      <c r="T222" t="s">
        <v>689</v>
      </c>
      <c r="U222">
        <v>6.5</v>
      </c>
      <c r="V222">
        <v>0.85526315789473684</v>
      </c>
      <c r="W222">
        <v>6.5</v>
      </c>
      <c r="X222" t="s">
        <v>37</v>
      </c>
      <c r="Y222" t="s">
        <v>733</v>
      </c>
      <c r="Z222" t="s">
        <v>948</v>
      </c>
      <c r="AA222">
        <v>15</v>
      </c>
      <c r="AB222">
        <v>15</v>
      </c>
      <c r="AC222">
        <v>122.25</v>
      </c>
      <c r="AD222">
        <v>1643.1999999999998</v>
      </c>
      <c r="AE222">
        <v>0.122699386503067</v>
      </c>
      <c r="AF222">
        <v>0.43333333333333302</v>
      </c>
      <c r="AG222">
        <v>5.3169734151329202E-2</v>
      </c>
      <c r="AH222">
        <v>3.9556962025316502E-3</v>
      </c>
      <c r="AI222">
        <v>7.4397517039922104E-2</v>
      </c>
      <c r="AJ222">
        <v>6681.4285714285706</v>
      </c>
      <c r="AK222">
        <v>93540</v>
      </c>
      <c r="AL222">
        <v>853.88266796494656</v>
      </c>
      <c r="AM222">
        <v>6062.5669425511205</v>
      </c>
      <c r="AN222">
        <v>857.94877590763667</v>
      </c>
      <c r="AO222">
        <v>12011.282862706914</v>
      </c>
      <c r="AP222">
        <v>370.01582278481015</v>
      </c>
      <c r="AQ222">
        <v>-5.6843418860808015E-14</v>
      </c>
      <c r="AR222">
        <v>370.01582278481015</v>
      </c>
      <c r="AS222">
        <v>0.81143820786142573</v>
      </c>
      <c r="AT222" t="s">
        <v>733</v>
      </c>
    </row>
    <row r="223" spans="1:46" hidden="1" x14ac:dyDescent="0.25">
      <c r="A223" t="s">
        <v>55</v>
      </c>
      <c r="B223" t="s">
        <v>948</v>
      </c>
      <c r="C223" s="63" t="s">
        <v>948</v>
      </c>
      <c r="D223" s="63" t="s">
        <v>671</v>
      </c>
      <c r="E223" t="s">
        <v>527</v>
      </c>
      <c r="F223">
        <v>1</v>
      </c>
      <c r="G223">
        <v>1</v>
      </c>
      <c r="H223">
        <v>1</v>
      </c>
      <c r="I223">
        <v>2</v>
      </c>
      <c r="J223">
        <v>7</v>
      </c>
      <c r="K223">
        <v>3</v>
      </c>
      <c r="L223" t="s">
        <v>103</v>
      </c>
      <c r="M223">
        <v>3</v>
      </c>
      <c r="N223" t="s">
        <v>703</v>
      </c>
      <c r="O223" t="s">
        <v>4</v>
      </c>
      <c r="P223">
        <v>1</v>
      </c>
      <c r="Q223">
        <v>1</v>
      </c>
      <c r="R223">
        <v>0</v>
      </c>
      <c r="S223" t="s">
        <v>642</v>
      </c>
      <c r="T223" t="s">
        <v>689</v>
      </c>
      <c r="U223">
        <v>8.5</v>
      </c>
      <c r="V223">
        <v>1.118421052631579</v>
      </c>
      <c r="W223">
        <v>8.5</v>
      </c>
      <c r="X223" t="s">
        <v>39</v>
      </c>
      <c r="Y223" t="s">
        <v>735</v>
      </c>
      <c r="Z223" t="s">
        <v>948</v>
      </c>
      <c r="AA223">
        <v>16.5</v>
      </c>
      <c r="AB223">
        <v>16.5</v>
      </c>
      <c r="AC223">
        <v>114.75</v>
      </c>
      <c r="AD223">
        <v>1643.1999999999998</v>
      </c>
      <c r="AE223">
        <v>0.14379084967320299</v>
      </c>
      <c r="AF223">
        <v>0.51515151515151503</v>
      </c>
      <c r="AG223">
        <v>7.4074074074074098E-2</v>
      </c>
      <c r="AH223">
        <v>5.1728334956183102E-3</v>
      </c>
      <c r="AI223">
        <v>6.98332521908471E-2</v>
      </c>
      <c r="AJ223">
        <v>6681.4285714285706</v>
      </c>
      <c r="AK223">
        <v>93540</v>
      </c>
      <c r="AL223">
        <v>939.27093476144114</v>
      </c>
      <c r="AM223">
        <v>6062.5669425511205</v>
      </c>
      <c r="AN223">
        <v>857.94877590763667</v>
      </c>
      <c r="AO223">
        <v>12011.282862706914</v>
      </c>
      <c r="AP223">
        <v>483.86684518013635</v>
      </c>
      <c r="AQ223">
        <v>0</v>
      </c>
      <c r="AR223">
        <v>483.86684518013635</v>
      </c>
      <c r="AS223">
        <v>1.0611115025880182</v>
      </c>
      <c r="AT223" t="s">
        <v>735</v>
      </c>
    </row>
    <row r="224" spans="1:46" hidden="1" x14ac:dyDescent="0.25">
      <c r="A224" t="s">
        <v>55</v>
      </c>
      <c r="B224" t="s">
        <v>948</v>
      </c>
      <c r="C224" s="63" t="s">
        <v>948</v>
      </c>
      <c r="D224" s="63" t="s">
        <v>671</v>
      </c>
      <c r="E224" t="s">
        <v>527</v>
      </c>
      <c r="F224">
        <v>1</v>
      </c>
      <c r="G224">
        <v>1</v>
      </c>
      <c r="H224">
        <v>1</v>
      </c>
      <c r="I224">
        <v>2</v>
      </c>
      <c r="J224">
        <v>7</v>
      </c>
      <c r="K224">
        <v>3</v>
      </c>
      <c r="L224" t="s">
        <v>103</v>
      </c>
      <c r="M224">
        <v>3</v>
      </c>
      <c r="N224" t="s">
        <v>703</v>
      </c>
      <c r="O224" t="s">
        <v>5</v>
      </c>
      <c r="P224">
        <v>2</v>
      </c>
      <c r="Q224">
        <v>1</v>
      </c>
      <c r="R224">
        <v>0</v>
      </c>
      <c r="S224" t="s">
        <v>642</v>
      </c>
      <c r="T224" t="s">
        <v>689</v>
      </c>
      <c r="U224">
        <v>8</v>
      </c>
      <c r="V224">
        <v>1.0526315789473684</v>
      </c>
      <c r="W224">
        <v>8</v>
      </c>
      <c r="X224" t="s">
        <v>40</v>
      </c>
      <c r="Y224" t="s">
        <v>736</v>
      </c>
      <c r="Z224" t="s">
        <v>948</v>
      </c>
      <c r="AA224">
        <v>16.5</v>
      </c>
      <c r="AB224">
        <v>16.5</v>
      </c>
      <c r="AC224">
        <v>114.75</v>
      </c>
      <c r="AD224">
        <v>1643.1999999999998</v>
      </c>
      <c r="AE224">
        <v>0.14379084967320299</v>
      </c>
      <c r="AF224">
        <v>0.48484848484848497</v>
      </c>
      <c r="AG224">
        <v>6.9716775599128603E-2</v>
      </c>
      <c r="AH224">
        <v>4.8685491723466402E-3</v>
      </c>
      <c r="AI224">
        <v>6.98332521908471E-2</v>
      </c>
      <c r="AJ224">
        <v>6681.4285714285706</v>
      </c>
      <c r="AK224">
        <v>93540</v>
      </c>
      <c r="AL224">
        <v>939.27093476144114</v>
      </c>
      <c r="AM224">
        <v>6062.5669425511205</v>
      </c>
      <c r="AN224">
        <v>857.94877590763667</v>
      </c>
      <c r="AO224">
        <v>12011.282862706914</v>
      </c>
      <c r="AP224">
        <v>455.40408958130479</v>
      </c>
      <c r="AQ224">
        <v>0</v>
      </c>
      <c r="AR224">
        <v>455.40408958130479</v>
      </c>
      <c r="AS224">
        <v>0.9986931789063701</v>
      </c>
      <c r="AT224" t="s">
        <v>736</v>
      </c>
    </row>
    <row r="225" spans="1:46" hidden="1" x14ac:dyDescent="0.25">
      <c r="A225" t="s">
        <v>55</v>
      </c>
      <c r="B225" t="s">
        <v>948</v>
      </c>
      <c r="C225" s="63" t="s">
        <v>948</v>
      </c>
      <c r="D225" s="63" t="s">
        <v>671</v>
      </c>
      <c r="E225" t="s">
        <v>527</v>
      </c>
      <c r="F225">
        <v>1</v>
      </c>
      <c r="G225">
        <v>1</v>
      </c>
      <c r="H225">
        <v>1</v>
      </c>
      <c r="I225">
        <v>2</v>
      </c>
      <c r="J225">
        <v>7</v>
      </c>
      <c r="K225">
        <v>4</v>
      </c>
      <c r="L225" t="s">
        <v>101</v>
      </c>
      <c r="M225">
        <v>4</v>
      </c>
      <c r="N225" t="s">
        <v>705</v>
      </c>
      <c r="O225" t="s">
        <v>4</v>
      </c>
      <c r="P225">
        <v>1</v>
      </c>
      <c r="Q225">
        <v>1</v>
      </c>
      <c r="R225">
        <v>0</v>
      </c>
      <c r="S225" t="s">
        <v>642</v>
      </c>
      <c r="T225" t="s">
        <v>689</v>
      </c>
      <c r="U225">
        <v>8.5</v>
      </c>
      <c r="V225">
        <v>1.118421052631579</v>
      </c>
      <c r="W225">
        <v>8.5</v>
      </c>
      <c r="X225" t="s">
        <v>42</v>
      </c>
      <c r="Y225" t="s">
        <v>738</v>
      </c>
      <c r="Z225" t="s">
        <v>948</v>
      </c>
      <c r="AA225">
        <v>15</v>
      </c>
      <c r="AB225">
        <v>15</v>
      </c>
      <c r="AC225">
        <v>122.25</v>
      </c>
      <c r="AD225">
        <v>1643.1999999999998</v>
      </c>
      <c r="AE225">
        <v>0.122699386503067</v>
      </c>
      <c r="AF225">
        <v>0.56666666666666698</v>
      </c>
      <c r="AG225">
        <v>6.9529652351738205E-2</v>
      </c>
      <c r="AH225">
        <v>5.1728334956183102E-3</v>
      </c>
      <c r="AI225">
        <v>7.4397517039922104E-2</v>
      </c>
      <c r="AJ225">
        <v>6681.4285714285706</v>
      </c>
      <c r="AK225">
        <v>93540</v>
      </c>
      <c r="AL225">
        <v>853.88266796494656</v>
      </c>
      <c r="AM225">
        <v>6062.5669425511205</v>
      </c>
      <c r="AN225">
        <v>857.94877590763667</v>
      </c>
      <c r="AO225">
        <v>12011.282862706914</v>
      </c>
      <c r="AP225">
        <v>483.86684518013635</v>
      </c>
      <c r="AQ225">
        <v>0</v>
      </c>
      <c r="AR225">
        <v>483.86684518013635</v>
      </c>
      <c r="AS225">
        <v>1.0611115025880182</v>
      </c>
      <c r="AT225" t="s">
        <v>738</v>
      </c>
    </row>
    <row r="226" spans="1:46" hidden="1" x14ac:dyDescent="0.25">
      <c r="A226" t="s">
        <v>55</v>
      </c>
      <c r="B226" t="s">
        <v>948</v>
      </c>
      <c r="C226" s="63" t="s">
        <v>948</v>
      </c>
      <c r="D226" s="63" t="s">
        <v>671</v>
      </c>
      <c r="E226" t="s">
        <v>527</v>
      </c>
      <c r="F226">
        <v>1</v>
      </c>
      <c r="G226">
        <v>1</v>
      </c>
      <c r="H226">
        <v>1</v>
      </c>
      <c r="I226">
        <v>2</v>
      </c>
      <c r="J226">
        <v>7</v>
      </c>
      <c r="K226">
        <v>4</v>
      </c>
      <c r="L226" t="s">
        <v>101</v>
      </c>
      <c r="M226">
        <v>4</v>
      </c>
      <c r="N226" t="s">
        <v>705</v>
      </c>
      <c r="O226" t="s">
        <v>5</v>
      </c>
      <c r="P226">
        <v>2</v>
      </c>
      <c r="Q226">
        <v>1</v>
      </c>
      <c r="R226">
        <v>0</v>
      </c>
      <c r="S226" t="s">
        <v>642</v>
      </c>
      <c r="T226" t="s">
        <v>689</v>
      </c>
      <c r="U226">
        <v>6.5</v>
      </c>
      <c r="V226">
        <v>0.85526315789473684</v>
      </c>
      <c r="W226">
        <v>6.5</v>
      </c>
      <c r="X226" t="s">
        <v>43</v>
      </c>
      <c r="Y226" t="s">
        <v>739</v>
      </c>
      <c r="Z226" t="s">
        <v>948</v>
      </c>
      <c r="AA226">
        <v>15</v>
      </c>
      <c r="AB226">
        <v>15</v>
      </c>
      <c r="AC226">
        <v>122.25</v>
      </c>
      <c r="AD226">
        <v>1643.1999999999998</v>
      </c>
      <c r="AE226">
        <v>0.122699386503067</v>
      </c>
      <c r="AF226">
        <v>0.43333333333333302</v>
      </c>
      <c r="AG226">
        <v>5.3169734151329202E-2</v>
      </c>
      <c r="AH226">
        <v>3.9556962025316502E-3</v>
      </c>
      <c r="AI226">
        <v>7.4397517039922104E-2</v>
      </c>
      <c r="AJ226">
        <v>6681.4285714285706</v>
      </c>
      <c r="AK226">
        <v>93540</v>
      </c>
      <c r="AL226">
        <v>853.88266796494656</v>
      </c>
      <c r="AM226">
        <v>6062.5669425511205</v>
      </c>
      <c r="AN226">
        <v>857.94877590763667</v>
      </c>
      <c r="AO226">
        <v>12011.282862706914</v>
      </c>
      <c r="AP226">
        <v>370.01582278481015</v>
      </c>
      <c r="AQ226">
        <v>-5.6843418860808015E-14</v>
      </c>
      <c r="AR226">
        <v>370.01582278481015</v>
      </c>
      <c r="AS226">
        <v>0.81143820786142573</v>
      </c>
      <c r="AT226" t="s">
        <v>739</v>
      </c>
    </row>
    <row r="227" spans="1:46" hidden="1" x14ac:dyDescent="0.25">
      <c r="A227" t="s">
        <v>55</v>
      </c>
      <c r="B227" t="s">
        <v>948</v>
      </c>
      <c r="C227" s="63" t="s">
        <v>948</v>
      </c>
      <c r="D227" s="63" t="s">
        <v>671</v>
      </c>
      <c r="E227" t="s">
        <v>527</v>
      </c>
      <c r="F227">
        <v>1</v>
      </c>
      <c r="G227">
        <v>1</v>
      </c>
      <c r="H227">
        <v>1</v>
      </c>
      <c r="I227">
        <v>2</v>
      </c>
      <c r="J227">
        <v>7</v>
      </c>
      <c r="K227">
        <v>5</v>
      </c>
      <c r="L227" t="s">
        <v>105</v>
      </c>
      <c r="M227">
        <v>5</v>
      </c>
      <c r="N227" t="s">
        <v>707</v>
      </c>
      <c r="O227" t="s">
        <v>4</v>
      </c>
      <c r="P227">
        <v>1</v>
      </c>
      <c r="Q227">
        <v>1</v>
      </c>
      <c r="R227">
        <v>0</v>
      </c>
      <c r="S227" t="s">
        <v>642</v>
      </c>
      <c r="T227" t="s">
        <v>689</v>
      </c>
      <c r="U227">
        <v>8.5</v>
      </c>
      <c r="V227">
        <v>1.118421052631579</v>
      </c>
      <c r="W227">
        <v>8.5</v>
      </c>
      <c r="X227" t="s">
        <v>45</v>
      </c>
      <c r="Y227" t="s">
        <v>741</v>
      </c>
      <c r="Z227" t="s">
        <v>948</v>
      </c>
      <c r="AA227">
        <v>15</v>
      </c>
      <c r="AB227">
        <v>15</v>
      </c>
      <c r="AC227">
        <v>122.25</v>
      </c>
      <c r="AD227">
        <v>1643.1999999999998</v>
      </c>
      <c r="AE227">
        <v>0.122699386503067</v>
      </c>
      <c r="AF227">
        <v>0.56666666666666698</v>
      </c>
      <c r="AG227">
        <v>6.9529652351738205E-2</v>
      </c>
      <c r="AH227">
        <v>5.1728334956183102E-3</v>
      </c>
      <c r="AI227">
        <v>7.4397517039922104E-2</v>
      </c>
      <c r="AJ227">
        <v>6681.4285714285706</v>
      </c>
      <c r="AK227">
        <v>93540</v>
      </c>
      <c r="AL227">
        <v>853.88266796494656</v>
      </c>
      <c r="AM227">
        <v>6062.5669425511205</v>
      </c>
      <c r="AN227">
        <v>857.94877590763667</v>
      </c>
      <c r="AO227">
        <v>12011.282862706914</v>
      </c>
      <c r="AP227">
        <v>483.86684518013635</v>
      </c>
      <c r="AQ227">
        <v>0</v>
      </c>
      <c r="AR227">
        <v>483.86684518013635</v>
      </c>
      <c r="AS227">
        <v>1.0611115025880182</v>
      </c>
      <c r="AT227" t="s">
        <v>741</v>
      </c>
    </row>
    <row r="228" spans="1:46" hidden="1" x14ac:dyDescent="0.25">
      <c r="A228" t="s">
        <v>55</v>
      </c>
      <c r="B228" t="s">
        <v>948</v>
      </c>
      <c r="C228" s="63" t="s">
        <v>948</v>
      </c>
      <c r="D228" s="63" t="s">
        <v>671</v>
      </c>
      <c r="E228" t="s">
        <v>527</v>
      </c>
      <c r="F228">
        <v>1</v>
      </c>
      <c r="G228">
        <v>1</v>
      </c>
      <c r="H228">
        <v>1</v>
      </c>
      <c r="I228">
        <v>2</v>
      </c>
      <c r="J228">
        <v>7</v>
      </c>
      <c r="K228">
        <v>5</v>
      </c>
      <c r="L228" t="s">
        <v>105</v>
      </c>
      <c r="M228">
        <v>5</v>
      </c>
      <c r="N228" t="s">
        <v>707</v>
      </c>
      <c r="O228" t="s">
        <v>5</v>
      </c>
      <c r="P228">
        <v>2</v>
      </c>
      <c r="Q228">
        <v>1</v>
      </c>
      <c r="R228">
        <v>0</v>
      </c>
      <c r="S228" t="s">
        <v>642</v>
      </c>
      <c r="T228" t="s">
        <v>689</v>
      </c>
      <c r="U228">
        <v>6.5</v>
      </c>
      <c r="V228">
        <v>0.85526315789473684</v>
      </c>
      <c r="W228">
        <v>6.5</v>
      </c>
      <c r="X228" t="s">
        <v>46</v>
      </c>
      <c r="Y228" t="s">
        <v>742</v>
      </c>
      <c r="Z228" t="s">
        <v>948</v>
      </c>
      <c r="AA228">
        <v>15</v>
      </c>
      <c r="AB228">
        <v>15</v>
      </c>
      <c r="AC228">
        <v>122.25</v>
      </c>
      <c r="AD228">
        <v>1643.1999999999998</v>
      </c>
      <c r="AE228">
        <v>0.122699386503067</v>
      </c>
      <c r="AF228">
        <v>0.43333333333333302</v>
      </c>
      <c r="AG228">
        <v>5.3169734151329202E-2</v>
      </c>
      <c r="AH228">
        <v>3.9556962025316502E-3</v>
      </c>
      <c r="AI228">
        <v>7.4397517039922104E-2</v>
      </c>
      <c r="AJ228">
        <v>6681.4285714285706</v>
      </c>
      <c r="AK228">
        <v>93540</v>
      </c>
      <c r="AL228">
        <v>853.88266796494656</v>
      </c>
      <c r="AM228">
        <v>6062.5669425511205</v>
      </c>
      <c r="AN228">
        <v>857.94877590763667</v>
      </c>
      <c r="AO228">
        <v>12011.282862706914</v>
      </c>
      <c r="AP228">
        <v>370.01582278481015</v>
      </c>
      <c r="AQ228">
        <v>-5.6843418860808015E-14</v>
      </c>
      <c r="AR228">
        <v>370.01582278481015</v>
      </c>
      <c r="AS228">
        <v>0.81143820786142573</v>
      </c>
      <c r="AT228" t="s">
        <v>742</v>
      </c>
    </row>
    <row r="229" spans="1:46" hidden="1" x14ac:dyDescent="0.25">
      <c r="A229" t="s">
        <v>55</v>
      </c>
      <c r="B229" t="s">
        <v>948</v>
      </c>
      <c r="C229" s="63" t="s">
        <v>948</v>
      </c>
      <c r="D229" s="63" t="s">
        <v>671</v>
      </c>
      <c r="E229" t="s">
        <v>527</v>
      </c>
      <c r="F229">
        <v>1</v>
      </c>
      <c r="G229">
        <v>1</v>
      </c>
      <c r="H229">
        <v>1</v>
      </c>
      <c r="I229">
        <v>2</v>
      </c>
      <c r="J229">
        <v>7</v>
      </c>
      <c r="K229">
        <v>6</v>
      </c>
      <c r="L229" t="s">
        <v>113</v>
      </c>
      <c r="M229">
        <v>6</v>
      </c>
      <c r="N229" t="s">
        <v>709</v>
      </c>
      <c r="O229" t="s">
        <v>4</v>
      </c>
      <c r="P229">
        <v>1</v>
      </c>
      <c r="Q229">
        <v>1</v>
      </c>
      <c r="R229">
        <v>0</v>
      </c>
      <c r="S229" t="s">
        <v>642</v>
      </c>
      <c r="T229" t="s">
        <v>689</v>
      </c>
      <c r="U229">
        <v>8.5</v>
      </c>
      <c r="V229">
        <v>1.118421052631579</v>
      </c>
      <c r="W229">
        <v>8.5</v>
      </c>
      <c r="X229" t="s">
        <v>48</v>
      </c>
      <c r="Y229" t="s">
        <v>744</v>
      </c>
      <c r="Z229" t="s">
        <v>948</v>
      </c>
      <c r="AA229">
        <v>15</v>
      </c>
      <c r="AB229">
        <v>15</v>
      </c>
      <c r="AC229">
        <v>105.6</v>
      </c>
      <c r="AD229">
        <v>1643.1999999999998</v>
      </c>
      <c r="AE229">
        <v>0.142045454545455</v>
      </c>
      <c r="AF229">
        <v>0.56666666666666698</v>
      </c>
      <c r="AG229">
        <v>8.0492424242424199E-2</v>
      </c>
      <c r="AH229">
        <v>5.1728334956183102E-3</v>
      </c>
      <c r="AI229">
        <v>6.4264849074975705E-2</v>
      </c>
      <c r="AJ229">
        <v>6681.4285714285706</v>
      </c>
      <c r="AK229">
        <v>93540</v>
      </c>
      <c r="AL229">
        <v>853.88266796494668</v>
      </c>
      <c r="AM229">
        <v>6062.5669425511205</v>
      </c>
      <c r="AN229">
        <v>857.94877590763667</v>
      </c>
      <c r="AO229">
        <v>12011.282862706914</v>
      </c>
      <c r="AP229">
        <v>483.86684518013635</v>
      </c>
      <c r="AQ229">
        <v>-1.1368683772161603E-13</v>
      </c>
      <c r="AR229">
        <v>483.86684518013635</v>
      </c>
      <c r="AS229">
        <v>1.0611115025880182</v>
      </c>
      <c r="AT229" t="s">
        <v>744</v>
      </c>
    </row>
    <row r="230" spans="1:46" hidden="1" x14ac:dyDescent="0.25">
      <c r="A230" t="s">
        <v>55</v>
      </c>
      <c r="B230" t="s">
        <v>948</v>
      </c>
      <c r="C230" s="63" t="s">
        <v>948</v>
      </c>
      <c r="D230" s="63" t="s">
        <v>671</v>
      </c>
      <c r="E230" t="s">
        <v>527</v>
      </c>
      <c r="F230">
        <v>1</v>
      </c>
      <c r="G230">
        <v>1</v>
      </c>
      <c r="H230">
        <v>1</v>
      </c>
      <c r="I230">
        <v>2</v>
      </c>
      <c r="J230">
        <v>7</v>
      </c>
      <c r="K230">
        <v>6</v>
      </c>
      <c r="L230" t="s">
        <v>113</v>
      </c>
      <c r="M230">
        <v>6</v>
      </c>
      <c r="N230" t="s">
        <v>709</v>
      </c>
      <c r="O230" t="s">
        <v>5</v>
      </c>
      <c r="P230">
        <v>2</v>
      </c>
      <c r="Q230">
        <v>1</v>
      </c>
      <c r="R230">
        <v>0</v>
      </c>
      <c r="S230" t="s">
        <v>642</v>
      </c>
      <c r="T230" t="s">
        <v>689</v>
      </c>
      <c r="U230">
        <v>6.5</v>
      </c>
      <c r="V230">
        <v>0.85526315789473684</v>
      </c>
      <c r="W230">
        <v>6.5</v>
      </c>
      <c r="X230" t="s">
        <v>49</v>
      </c>
      <c r="Y230" t="s">
        <v>745</v>
      </c>
      <c r="Z230" t="s">
        <v>948</v>
      </c>
      <c r="AA230">
        <v>15</v>
      </c>
      <c r="AB230">
        <v>15</v>
      </c>
      <c r="AC230">
        <v>105.6</v>
      </c>
      <c r="AD230">
        <v>1643.1999999999998</v>
      </c>
      <c r="AE230">
        <v>0.142045454545455</v>
      </c>
      <c r="AF230">
        <v>0.43333333333333302</v>
      </c>
      <c r="AG230">
        <v>6.1553030303030297E-2</v>
      </c>
      <c r="AH230">
        <v>3.9556962025316502E-3</v>
      </c>
      <c r="AI230">
        <v>6.4264849074975705E-2</v>
      </c>
      <c r="AJ230">
        <v>6681.4285714285706</v>
      </c>
      <c r="AK230">
        <v>93540</v>
      </c>
      <c r="AL230">
        <v>853.88266796494668</v>
      </c>
      <c r="AM230">
        <v>6062.5669425511205</v>
      </c>
      <c r="AN230">
        <v>857.94877590763667</v>
      </c>
      <c r="AO230">
        <v>12011.282862706914</v>
      </c>
      <c r="AP230">
        <v>370.01582278481015</v>
      </c>
      <c r="AQ230">
        <v>-5.6843418860808015E-14</v>
      </c>
      <c r="AR230">
        <v>370.01582278481015</v>
      </c>
      <c r="AS230">
        <v>0.81143820786142573</v>
      </c>
      <c r="AT230" t="s">
        <v>745</v>
      </c>
    </row>
    <row r="231" spans="1:46" hidden="1" x14ac:dyDescent="0.25">
      <c r="A231" t="s">
        <v>55</v>
      </c>
      <c r="B231" t="s">
        <v>948</v>
      </c>
      <c r="C231" s="63" t="s">
        <v>948</v>
      </c>
      <c r="D231" s="63" t="s">
        <v>671</v>
      </c>
      <c r="E231" t="s">
        <v>527</v>
      </c>
      <c r="F231">
        <v>1</v>
      </c>
      <c r="G231">
        <v>1</v>
      </c>
      <c r="H231">
        <v>1</v>
      </c>
      <c r="I231">
        <v>2</v>
      </c>
      <c r="J231">
        <v>7</v>
      </c>
      <c r="K231">
        <v>7</v>
      </c>
      <c r="L231" t="s">
        <v>114</v>
      </c>
      <c r="M231">
        <v>7</v>
      </c>
      <c r="N231" t="s">
        <v>711</v>
      </c>
      <c r="O231" t="s">
        <v>4</v>
      </c>
      <c r="P231">
        <v>1</v>
      </c>
      <c r="Q231">
        <v>1</v>
      </c>
      <c r="R231">
        <v>0</v>
      </c>
      <c r="S231" t="s">
        <v>642</v>
      </c>
      <c r="T231" t="s">
        <v>689</v>
      </c>
      <c r="U231">
        <v>8.5</v>
      </c>
      <c r="V231">
        <v>1.118421052631579</v>
      </c>
      <c r="W231">
        <v>8.5</v>
      </c>
      <c r="X231" t="s">
        <v>51</v>
      </c>
      <c r="Y231" t="s">
        <v>747</v>
      </c>
      <c r="Z231" t="s">
        <v>948</v>
      </c>
      <c r="AA231">
        <v>15</v>
      </c>
      <c r="AB231">
        <v>15</v>
      </c>
      <c r="AC231">
        <v>105.6</v>
      </c>
      <c r="AD231">
        <v>1643.1999999999998</v>
      </c>
      <c r="AE231">
        <v>0.142045454545455</v>
      </c>
      <c r="AF231">
        <v>0.56666666666666698</v>
      </c>
      <c r="AG231">
        <v>8.0492424242424199E-2</v>
      </c>
      <c r="AH231">
        <v>5.1728334956183102E-3</v>
      </c>
      <c r="AI231">
        <v>6.4264849074975705E-2</v>
      </c>
      <c r="AJ231">
        <v>6681.4285714285706</v>
      </c>
      <c r="AK231">
        <v>93540</v>
      </c>
      <c r="AL231">
        <v>853.88266796494668</v>
      </c>
      <c r="AM231">
        <v>6062.5669425511205</v>
      </c>
      <c r="AN231">
        <v>857.94877590763667</v>
      </c>
      <c r="AO231">
        <v>12011.282862706914</v>
      </c>
      <c r="AP231">
        <v>483.86684518013635</v>
      </c>
      <c r="AQ231">
        <v>-1.1368683772161603E-13</v>
      </c>
      <c r="AR231">
        <v>483.86684518013635</v>
      </c>
      <c r="AS231">
        <v>1.0611115025880182</v>
      </c>
      <c r="AT231" t="s">
        <v>747</v>
      </c>
    </row>
    <row r="232" spans="1:46" hidden="1" x14ac:dyDescent="0.25">
      <c r="A232" t="s">
        <v>55</v>
      </c>
      <c r="B232" t="s">
        <v>948</v>
      </c>
      <c r="C232" s="63" t="s">
        <v>948</v>
      </c>
      <c r="D232" s="63" t="s">
        <v>671</v>
      </c>
      <c r="E232" t="s">
        <v>527</v>
      </c>
      <c r="F232">
        <v>1</v>
      </c>
      <c r="G232">
        <v>1</v>
      </c>
      <c r="H232">
        <v>1</v>
      </c>
      <c r="I232">
        <v>2</v>
      </c>
      <c r="J232">
        <v>7</v>
      </c>
      <c r="K232">
        <v>7</v>
      </c>
      <c r="L232" t="s">
        <v>114</v>
      </c>
      <c r="M232">
        <v>7</v>
      </c>
      <c r="N232" t="s">
        <v>711</v>
      </c>
      <c r="O232" t="s">
        <v>5</v>
      </c>
      <c r="P232">
        <v>2</v>
      </c>
      <c r="Q232">
        <v>1</v>
      </c>
      <c r="R232">
        <v>0</v>
      </c>
      <c r="S232" t="s">
        <v>642</v>
      </c>
      <c r="T232" t="s">
        <v>689</v>
      </c>
      <c r="U232">
        <v>6.5</v>
      </c>
      <c r="V232">
        <v>0.85526315789473684</v>
      </c>
      <c r="W232">
        <v>6.5</v>
      </c>
      <c r="X232" t="s">
        <v>52</v>
      </c>
      <c r="Y232" t="s">
        <v>748</v>
      </c>
      <c r="Z232" t="s">
        <v>948</v>
      </c>
      <c r="AA232">
        <v>15</v>
      </c>
      <c r="AB232">
        <v>15</v>
      </c>
      <c r="AC232">
        <v>105.6</v>
      </c>
      <c r="AD232">
        <v>1643.1999999999998</v>
      </c>
      <c r="AE232">
        <v>0.142045454545455</v>
      </c>
      <c r="AF232">
        <v>0.43333333333333302</v>
      </c>
      <c r="AG232">
        <v>6.1553030303030297E-2</v>
      </c>
      <c r="AH232">
        <v>3.9556962025316502E-3</v>
      </c>
      <c r="AI232">
        <v>6.4264849074975705E-2</v>
      </c>
      <c r="AJ232">
        <v>6681.4285714285706</v>
      </c>
      <c r="AK232">
        <v>93540</v>
      </c>
      <c r="AL232">
        <v>853.88266796494668</v>
      </c>
      <c r="AM232">
        <v>6062.5669425511205</v>
      </c>
      <c r="AN232">
        <v>857.94877590763667</v>
      </c>
      <c r="AO232">
        <v>12011.282862706914</v>
      </c>
      <c r="AP232">
        <v>370.01582278481015</v>
      </c>
      <c r="AQ232">
        <v>-5.6843418860808015E-14</v>
      </c>
      <c r="AR232">
        <v>370.01582278481015</v>
      </c>
      <c r="AS232">
        <v>0.81143820786142573</v>
      </c>
      <c r="AT232" t="s">
        <v>748</v>
      </c>
    </row>
    <row r="233" spans="1:46" hidden="1" x14ac:dyDescent="0.25">
      <c r="A233" t="s">
        <v>55</v>
      </c>
      <c r="B233" t="s">
        <v>948</v>
      </c>
      <c r="C233" s="63" t="s">
        <v>948</v>
      </c>
      <c r="D233" s="63" t="s">
        <v>671</v>
      </c>
      <c r="E233" t="s">
        <v>527</v>
      </c>
      <c r="F233">
        <v>1</v>
      </c>
      <c r="G233">
        <v>2</v>
      </c>
      <c r="H233">
        <v>2</v>
      </c>
      <c r="I233">
        <v>2</v>
      </c>
      <c r="J233">
        <v>7</v>
      </c>
      <c r="K233">
        <v>1</v>
      </c>
      <c r="L233" t="s">
        <v>99</v>
      </c>
      <c r="M233">
        <v>8</v>
      </c>
      <c r="N233" t="s">
        <v>713</v>
      </c>
      <c r="O233" t="s">
        <v>4</v>
      </c>
      <c r="P233">
        <v>1</v>
      </c>
      <c r="Q233">
        <v>1</v>
      </c>
      <c r="R233">
        <v>0</v>
      </c>
      <c r="S233" t="s">
        <v>642</v>
      </c>
      <c r="T233" t="s">
        <v>689</v>
      </c>
      <c r="U233">
        <v>8.5</v>
      </c>
      <c r="V233">
        <v>1.118421052631579</v>
      </c>
      <c r="W233">
        <v>8.5</v>
      </c>
      <c r="X233" t="s">
        <v>33</v>
      </c>
      <c r="Y233" t="s">
        <v>750</v>
      </c>
      <c r="Z233" t="s">
        <v>948</v>
      </c>
      <c r="AA233">
        <v>15</v>
      </c>
      <c r="AB233">
        <v>15</v>
      </c>
      <c r="AC233">
        <v>122.25</v>
      </c>
      <c r="AD233">
        <v>1643.1999999999998</v>
      </c>
      <c r="AE233">
        <v>0.122699386503067</v>
      </c>
      <c r="AF233">
        <v>0.56666666666666698</v>
      </c>
      <c r="AG233">
        <v>6.9529652351738205E-2</v>
      </c>
      <c r="AH233">
        <v>5.1728334956183102E-3</v>
      </c>
      <c r="AI233">
        <v>7.4397517039922104E-2</v>
      </c>
      <c r="AJ233">
        <v>6681.4285714285706</v>
      </c>
      <c r="AK233">
        <v>93540</v>
      </c>
      <c r="AL233">
        <v>853.88266796494656</v>
      </c>
      <c r="AM233">
        <v>5948.7159201557943</v>
      </c>
      <c r="AN233">
        <v>857.94877590763667</v>
      </c>
      <c r="AO233">
        <v>12011.282862706914</v>
      </c>
      <c r="AP233">
        <v>483.86684518013635</v>
      </c>
      <c r="AQ233">
        <v>0</v>
      </c>
      <c r="AR233">
        <v>483.86684518013635</v>
      </c>
      <c r="AS233">
        <v>1.0611115025880182</v>
      </c>
      <c r="AT233" t="s">
        <v>750</v>
      </c>
    </row>
    <row r="234" spans="1:46" hidden="1" x14ac:dyDescent="0.25">
      <c r="A234" t="s">
        <v>55</v>
      </c>
      <c r="B234" t="s">
        <v>948</v>
      </c>
      <c r="C234" s="63" t="s">
        <v>948</v>
      </c>
      <c r="D234" s="63" t="s">
        <v>671</v>
      </c>
      <c r="E234" t="s">
        <v>527</v>
      </c>
      <c r="F234">
        <v>1</v>
      </c>
      <c r="G234">
        <v>2</v>
      </c>
      <c r="H234">
        <v>2</v>
      </c>
      <c r="I234">
        <v>2</v>
      </c>
      <c r="J234">
        <v>7</v>
      </c>
      <c r="K234">
        <v>1</v>
      </c>
      <c r="L234" t="s">
        <v>99</v>
      </c>
      <c r="M234">
        <v>8</v>
      </c>
      <c r="N234" t="s">
        <v>713</v>
      </c>
      <c r="O234" t="s">
        <v>5</v>
      </c>
      <c r="P234">
        <v>2</v>
      </c>
      <c r="Q234">
        <v>1</v>
      </c>
      <c r="R234">
        <v>0</v>
      </c>
      <c r="S234" t="s">
        <v>642</v>
      </c>
      <c r="T234" t="s">
        <v>689</v>
      </c>
      <c r="U234">
        <v>6.5</v>
      </c>
      <c r="V234">
        <v>0.85526315789473684</v>
      </c>
      <c r="W234">
        <v>6.5</v>
      </c>
      <c r="X234" t="s">
        <v>34</v>
      </c>
      <c r="Y234" t="s">
        <v>751</v>
      </c>
      <c r="Z234" t="s">
        <v>948</v>
      </c>
      <c r="AA234">
        <v>15</v>
      </c>
      <c r="AB234">
        <v>15</v>
      </c>
      <c r="AC234">
        <v>122.25</v>
      </c>
      <c r="AD234">
        <v>1643.1999999999998</v>
      </c>
      <c r="AE234">
        <v>0.122699386503067</v>
      </c>
      <c r="AF234">
        <v>0.43333333333333302</v>
      </c>
      <c r="AG234">
        <v>5.3169734151329202E-2</v>
      </c>
      <c r="AH234">
        <v>3.9556962025316502E-3</v>
      </c>
      <c r="AI234">
        <v>7.4397517039922104E-2</v>
      </c>
      <c r="AJ234">
        <v>6681.4285714285706</v>
      </c>
      <c r="AK234">
        <v>93540</v>
      </c>
      <c r="AL234">
        <v>853.88266796494656</v>
      </c>
      <c r="AM234">
        <v>5948.7159201557943</v>
      </c>
      <c r="AN234">
        <v>857.94877590763667</v>
      </c>
      <c r="AO234">
        <v>12011.282862706914</v>
      </c>
      <c r="AP234">
        <v>370.01582278481015</v>
      </c>
      <c r="AQ234">
        <v>-5.6843418860808015E-14</v>
      </c>
      <c r="AR234">
        <v>370.01582278481015</v>
      </c>
      <c r="AS234">
        <v>0.81143820786142573</v>
      </c>
      <c r="AT234" t="s">
        <v>751</v>
      </c>
    </row>
    <row r="235" spans="1:46" hidden="1" x14ac:dyDescent="0.25">
      <c r="A235" t="s">
        <v>55</v>
      </c>
      <c r="B235" t="s">
        <v>948</v>
      </c>
      <c r="C235" s="63" t="s">
        <v>948</v>
      </c>
      <c r="D235" s="63" t="s">
        <v>671</v>
      </c>
      <c r="E235" t="s">
        <v>527</v>
      </c>
      <c r="F235">
        <v>1</v>
      </c>
      <c r="G235">
        <v>2</v>
      </c>
      <c r="H235">
        <v>2</v>
      </c>
      <c r="I235">
        <v>2</v>
      </c>
      <c r="J235">
        <v>7</v>
      </c>
      <c r="K235">
        <v>2</v>
      </c>
      <c r="L235" t="s">
        <v>102</v>
      </c>
      <c r="M235">
        <v>9</v>
      </c>
      <c r="N235" t="s">
        <v>715</v>
      </c>
      <c r="O235" t="s">
        <v>4</v>
      </c>
      <c r="P235">
        <v>1</v>
      </c>
      <c r="Q235">
        <v>1</v>
      </c>
      <c r="R235">
        <v>0</v>
      </c>
      <c r="S235" t="s">
        <v>642</v>
      </c>
      <c r="T235" t="s">
        <v>689</v>
      </c>
      <c r="U235">
        <v>8.5</v>
      </c>
      <c r="V235">
        <v>1.118421052631579</v>
      </c>
      <c r="W235">
        <v>8.5</v>
      </c>
      <c r="X235" t="s">
        <v>36</v>
      </c>
      <c r="Y235" t="s">
        <v>753</v>
      </c>
      <c r="Z235" t="s">
        <v>948</v>
      </c>
      <c r="AA235">
        <v>15</v>
      </c>
      <c r="AB235">
        <v>15</v>
      </c>
      <c r="AC235">
        <v>122.25</v>
      </c>
      <c r="AD235">
        <v>1643.1999999999998</v>
      </c>
      <c r="AE235">
        <v>0.122699386503067</v>
      </c>
      <c r="AF235">
        <v>0.56666666666666698</v>
      </c>
      <c r="AG235">
        <v>6.9529652351738205E-2</v>
      </c>
      <c r="AH235">
        <v>5.1728334956183102E-3</v>
      </c>
      <c r="AI235">
        <v>7.4397517039922104E-2</v>
      </c>
      <c r="AJ235">
        <v>6681.4285714285706</v>
      </c>
      <c r="AK235">
        <v>93540</v>
      </c>
      <c r="AL235">
        <v>853.88266796494656</v>
      </c>
      <c r="AM235">
        <v>5948.7159201557943</v>
      </c>
      <c r="AN235">
        <v>857.94877590763667</v>
      </c>
      <c r="AO235">
        <v>12011.282862706914</v>
      </c>
      <c r="AP235">
        <v>483.86684518013635</v>
      </c>
      <c r="AQ235">
        <v>0</v>
      </c>
      <c r="AR235">
        <v>483.86684518013635</v>
      </c>
      <c r="AS235">
        <v>1.0611115025880182</v>
      </c>
      <c r="AT235" t="s">
        <v>753</v>
      </c>
    </row>
    <row r="236" spans="1:46" hidden="1" x14ac:dyDescent="0.25">
      <c r="A236" t="s">
        <v>55</v>
      </c>
      <c r="B236" t="s">
        <v>948</v>
      </c>
      <c r="C236" s="63" t="s">
        <v>948</v>
      </c>
      <c r="D236" s="63" t="s">
        <v>671</v>
      </c>
      <c r="E236" t="s">
        <v>527</v>
      </c>
      <c r="F236">
        <v>1</v>
      </c>
      <c r="G236">
        <v>2</v>
      </c>
      <c r="H236">
        <v>2</v>
      </c>
      <c r="I236">
        <v>2</v>
      </c>
      <c r="J236">
        <v>7</v>
      </c>
      <c r="K236">
        <v>2</v>
      </c>
      <c r="L236" t="s">
        <v>102</v>
      </c>
      <c r="M236">
        <v>9</v>
      </c>
      <c r="N236" t="s">
        <v>715</v>
      </c>
      <c r="O236" t="s">
        <v>5</v>
      </c>
      <c r="P236">
        <v>2</v>
      </c>
      <c r="Q236">
        <v>1</v>
      </c>
      <c r="R236">
        <v>0</v>
      </c>
      <c r="S236" t="s">
        <v>642</v>
      </c>
      <c r="T236" t="s">
        <v>689</v>
      </c>
      <c r="U236">
        <v>6.5</v>
      </c>
      <c r="V236">
        <v>0.85526315789473684</v>
      </c>
      <c r="W236">
        <v>6.5</v>
      </c>
      <c r="X236" t="s">
        <v>37</v>
      </c>
      <c r="Y236" t="s">
        <v>754</v>
      </c>
      <c r="Z236" t="s">
        <v>948</v>
      </c>
      <c r="AA236">
        <v>15</v>
      </c>
      <c r="AB236">
        <v>15</v>
      </c>
      <c r="AC236">
        <v>122.25</v>
      </c>
      <c r="AD236">
        <v>1643.1999999999998</v>
      </c>
      <c r="AE236">
        <v>0.122699386503067</v>
      </c>
      <c r="AF236">
        <v>0.43333333333333302</v>
      </c>
      <c r="AG236">
        <v>5.3169734151329202E-2</v>
      </c>
      <c r="AH236">
        <v>3.9556962025316502E-3</v>
      </c>
      <c r="AI236">
        <v>7.4397517039922104E-2</v>
      </c>
      <c r="AJ236">
        <v>6681.4285714285706</v>
      </c>
      <c r="AK236">
        <v>93540</v>
      </c>
      <c r="AL236">
        <v>853.88266796494656</v>
      </c>
      <c r="AM236">
        <v>5948.7159201557943</v>
      </c>
      <c r="AN236">
        <v>857.94877590763667</v>
      </c>
      <c r="AO236">
        <v>12011.282862706914</v>
      </c>
      <c r="AP236">
        <v>370.01582278481015</v>
      </c>
      <c r="AQ236">
        <v>-5.6843418860808015E-14</v>
      </c>
      <c r="AR236">
        <v>370.01582278481015</v>
      </c>
      <c r="AS236">
        <v>0.81143820786142573</v>
      </c>
      <c r="AT236" t="s">
        <v>754</v>
      </c>
    </row>
    <row r="237" spans="1:46" hidden="1" x14ac:dyDescent="0.25">
      <c r="A237" t="s">
        <v>55</v>
      </c>
      <c r="B237" t="s">
        <v>948</v>
      </c>
      <c r="C237" s="63" t="s">
        <v>948</v>
      </c>
      <c r="D237" s="63" t="s">
        <v>671</v>
      </c>
      <c r="E237" t="s">
        <v>527</v>
      </c>
      <c r="F237">
        <v>1</v>
      </c>
      <c r="G237">
        <v>2</v>
      </c>
      <c r="H237">
        <v>2</v>
      </c>
      <c r="I237">
        <v>2</v>
      </c>
      <c r="J237">
        <v>7</v>
      </c>
      <c r="K237">
        <v>3</v>
      </c>
      <c r="L237" t="s">
        <v>103</v>
      </c>
      <c r="M237">
        <v>10</v>
      </c>
      <c r="N237" t="s">
        <v>717</v>
      </c>
      <c r="O237" t="s">
        <v>4</v>
      </c>
      <c r="P237">
        <v>1</v>
      </c>
      <c r="Q237">
        <v>1</v>
      </c>
      <c r="R237">
        <v>0</v>
      </c>
      <c r="S237" t="s">
        <v>642</v>
      </c>
      <c r="T237" t="s">
        <v>689</v>
      </c>
      <c r="U237">
        <v>6.5</v>
      </c>
      <c r="V237">
        <v>0.85526315789473684</v>
      </c>
      <c r="W237">
        <v>6.5</v>
      </c>
      <c r="X237" t="s">
        <v>39</v>
      </c>
      <c r="Y237" t="s">
        <v>756</v>
      </c>
      <c r="Z237" t="s">
        <v>948</v>
      </c>
      <c r="AA237">
        <v>14.5</v>
      </c>
      <c r="AB237">
        <v>14.5</v>
      </c>
      <c r="AC237">
        <v>125.65</v>
      </c>
      <c r="AD237">
        <v>1643.1999999999998</v>
      </c>
      <c r="AE237">
        <v>0.115399920413848</v>
      </c>
      <c r="AF237">
        <v>0.44827586206896602</v>
      </c>
      <c r="AG237">
        <v>5.1730998806207698E-2</v>
      </c>
      <c r="AH237">
        <v>3.9556962025316502E-3</v>
      </c>
      <c r="AI237">
        <v>7.6466650438169401E-2</v>
      </c>
      <c r="AJ237">
        <v>6681.4285714285706</v>
      </c>
      <c r="AK237">
        <v>93540</v>
      </c>
      <c r="AL237">
        <v>825.419912366115</v>
      </c>
      <c r="AM237">
        <v>5948.7159201557943</v>
      </c>
      <c r="AN237">
        <v>857.94877590763667</v>
      </c>
      <c r="AO237">
        <v>12011.282862706914</v>
      </c>
      <c r="AP237">
        <v>370.01582278481015</v>
      </c>
      <c r="AQ237">
        <v>0</v>
      </c>
      <c r="AR237">
        <v>370.01582278481015</v>
      </c>
      <c r="AS237">
        <v>0.81143820786142573</v>
      </c>
      <c r="AT237" t="s">
        <v>756</v>
      </c>
    </row>
    <row r="238" spans="1:46" hidden="1" x14ac:dyDescent="0.25">
      <c r="A238" t="s">
        <v>55</v>
      </c>
      <c r="B238" t="s">
        <v>948</v>
      </c>
      <c r="C238" s="63" t="s">
        <v>948</v>
      </c>
      <c r="D238" s="63" t="s">
        <v>671</v>
      </c>
      <c r="E238" t="s">
        <v>527</v>
      </c>
      <c r="F238">
        <v>1</v>
      </c>
      <c r="G238">
        <v>2</v>
      </c>
      <c r="H238">
        <v>2</v>
      </c>
      <c r="I238">
        <v>2</v>
      </c>
      <c r="J238">
        <v>7</v>
      </c>
      <c r="K238">
        <v>3</v>
      </c>
      <c r="L238" t="s">
        <v>103</v>
      </c>
      <c r="M238">
        <v>10</v>
      </c>
      <c r="N238" t="s">
        <v>717</v>
      </c>
      <c r="O238" t="s">
        <v>5</v>
      </c>
      <c r="P238">
        <v>2</v>
      </c>
      <c r="Q238">
        <v>1</v>
      </c>
      <c r="R238">
        <v>0</v>
      </c>
      <c r="S238" t="s">
        <v>642</v>
      </c>
      <c r="T238" t="s">
        <v>689</v>
      </c>
      <c r="U238">
        <v>8</v>
      </c>
      <c r="V238">
        <v>1.0526315789473684</v>
      </c>
      <c r="W238">
        <v>8</v>
      </c>
      <c r="X238" t="s">
        <v>40</v>
      </c>
      <c r="Y238" t="s">
        <v>757</v>
      </c>
      <c r="Z238" t="s">
        <v>948</v>
      </c>
      <c r="AA238">
        <v>14.5</v>
      </c>
      <c r="AB238">
        <v>14.5</v>
      </c>
      <c r="AC238">
        <v>125.65</v>
      </c>
      <c r="AD238">
        <v>1643.1999999999998</v>
      </c>
      <c r="AE238">
        <v>0.115399920413848</v>
      </c>
      <c r="AF238">
        <v>0.55172413793103403</v>
      </c>
      <c r="AG238">
        <v>6.3668921607640303E-2</v>
      </c>
      <c r="AH238">
        <v>4.8685491723466402E-3</v>
      </c>
      <c r="AI238">
        <v>7.6466650438169401E-2</v>
      </c>
      <c r="AJ238">
        <v>6681.4285714285706</v>
      </c>
      <c r="AK238">
        <v>93540</v>
      </c>
      <c r="AL238">
        <v>825.419912366115</v>
      </c>
      <c r="AM238">
        <v>5948.7159201557943</v>
      </c>
      <c r="AN238">
        <v>857.94877590763667</v>
      </c>
      <c r="AO238">
        <v>12011.282862706914</v>
      </c>
      <c r="AP238">
        <v>455.40408958130479</v>
      </c>
      <c r="AQ238">
        <v>-5.6843418860808015E-14</v>
      </c>
      <c r="AR238">
        <v>455.40408958130479</v>
      </c>
      <c r="AS238">
        <v>0.9986931789063701</v>
      </c>
      <c r="AT238" t="s">
        <v>757</v>
      </c>
    </row>
    <row r="239" spans="1:46" hidden="1" x14ac:dyDescent="0.25">
      <c r="A239" t="s">
        <v>55</v>
      </c>
      <c r="B239" t="s">
        <v>948</v>
      </c>
      <c r="C239" s="63" t="s">
        <v>948</v>
      </c>
      <c r="D239" s="63" t="s">
        <v>671</v>
      </c>
      <c r="E239" t="s">
        <v>527</v>
      </c>
      <c r="F239">
        <v>1</v>
      </c>
      <c r="G239">
        <v>2</v>
      </c>
      <c r="H239">
        <v>2</v>
      </c>
      <c r="I239">
        <v>2</v>
      </c>
      <c r="J239">
        <v>7</v>
      </c>
      <c r="K239">
        <v>4</v>
      </c>
      <c r="L239" t="s">
        <v>101</v>
      </c>
      <c r="M239">
        <v>11</v>
      </c>
      <c r="N239" t="s">
        <v>719</v>
      </c>
      <c r="O239" t="s">
        <v>4</v>
      </c>
      <c r="P239">
        <v>1</v>
      </c>
      <c r="Q239">
        <v>1</v>
      </c>
      <c r="R239">
        <v>0</v>
      </c>
      <c r="S239" t="s">
        <v>642</v>
      </c>
      <c r="T239" t="s">
        <v>689</v>
      </c>
      <c r="U239">
        <v>8.5</v>
      </c>
      <c r="V239">
        <v>1.118421052631579</v>
      </c>
      <c r="W239">
        <v>8.5</v>
      </c>
      <c r="X239" t="s">
        <v>42</v>
      </c>
      <c r="Y239" t="s">
        <v>759</v>
      </c>
      <c r="Z239" t="s">
        <v>948</v>
      </c>
      <c r="AA239">
        <v>15</v>
      </c>
      <c r="AB239">
        <v>15</v>
      </c>
      <c r="AC239">
        <v>117.15</v>
      </c>
      <c r="AD239">
        <v>1643.1999999999998</v>
      </c>
      <c r="AE239">
        <v>0.12804097311139601</v>
      </c>
      <c r="AF239">
        <v>0.56666666666666698</v>
      </c>
      <c r="AG239">
        <v>7.2556551429790894E-2</v>
      </c>
      <c r="AH239">
        <v>5.1728334956183102E-3</v>
      </c>
      <c r="AI239">
        <v>7.1293816942551103E-2</v>
      </c>
      <c r="AJ239">
        <v>6681.4285714285706</v>
      </c>
      <c r="AK239">
        <v>93540</v>
      </c>
      <c r="AL239">
        <v>853.88266796494656</v>
      </c>
      <c r="AM239">
        <v>5948.7159201557943</v>
      </c>
      <c r="AN239">
        <v>857.94877590763667</v>
      </c>
      <c r="AO239">
        <v>12011.282862706914</v>
      </c>
      <c r="AP239">
        <v>483.86684518013635</v>
      </c>
      <c r="AQ239">
        <v>0</v>
      </c>
      <c r="AR239">
        <v>483.86684518013635</v>
      </c>
      <c r="AS239">
        <v>1.0611115025880182</v>
      </c>
      <c r="AT239" t="s">
        <v>759</v>
      </c>
    </row>
    <row r="240" spans="1:46" hidden="1" x14ac:dyDescent="0.25">
      <c r="A240" t="s">
        <v>55</v>
      </c>
      <c r="B240" t="s">
        <v>948</v>
      </c>
      <c r="C240" s="63" t="s">
        <v>948</v>
      </c>
      <c r="D240" s="63" t="s">
        <v>671</v>
      </c>
      <c r="E240" t="s">
        <v>527</v>
      </c>
      <c r="F240">
        <v>1</v>
      </c>
      <c r="G240">
        <v>2</v>
      </c>
      <c r="H240">
        <v>2</v>
      </c>
      <c r="I240">
        <v>2</v>
      </c>
      <c r="J240">
        <v>7</v>
      </c>
      <c r="K240">
        <v>4</v>
      </c>
      <c r="L240" t="s">
        <v>101</v>
      </c>
      <c r="M240">
        <v>11</v>
      </c>
      <c r="N240" t="s">
        <v>719</v>
      </c>
      <c r="O240" t="s">
        <v>5</v>
      </c>
      <c r="P240">
        <v>2</v>
      </c>
      <c r="Q240">
        <v>1</v>
      </c>
      <c r="R240">
        <v>0</v>
      </c>
      <c r="S240" t="s">
        <v>642</v>
      </c>
      <c r="T240" t="s">
        <v>689</v>
      </c>
      <c r="U240">
        <v>6.5</v>
      </c>
      <c r="V240">
        <v>0.85526315789473684</v>
      </c>
      <c r="W240">
        <v>6.5</v>
      </c>
      <c r="X240" t="s">
        <v>43</v>
      </c>
      <c r="Y240" t="s">
        <v>760</v>
      </c>
      <c r="Z240" t="s">
        <v>948</v>
      </c>
      <c r="AA240">
        <v>15</v>
      </c>
      <c r="AB240">
        <v>15</v>
      </c>
      <c r="AC240">
        <v>117.15</v>
      </c>
      <c r="AD240">
        <v>1643.1999999999998</v>
      </c>
      <c r="AE240">
        <v>0.12804097311139601</v>
      </c>
      <c r="AF240">
        <v>0.43333333333333302</v>
      </c>
      <c r="AG240">
        <v>5.5484421681604799E-2</v>
      </c>
      <c r="AH240">
        <v>3.9556962025316502E-3</v>
      </c>
      <c r="AI240">
        <v>7.1293816942551103E-2</v>
      </c>
      <c r="AJ240">
        <v>6681.4285714285706</v>
      </c>
      <c r="AK240">
        <v>93540</v>
      </c>
      <c r="AL240">
        <v>853.88266796494656</v>
      </c>
      <c r="AM240">
        <v>5948.7159201557943</v>
      </c>
      <c r="AN240">
        <v>857.94877590763667</v>
      </c>
      <c r="AO240">
        <v>12011.282862706914</v>
      </c>
      <c r="AP240">
        <v>370.01582278481015</v>
      </c>
      <c r="AQ240">
        <v>-5.6843418860808015E-14</v>
      </c>
      <c r="AR240">
        <v>370.01582278481015</v>
      </c>
      <c r="AS240">
        <v>0.81143820786142573</v>
      </c>
      <c r="AT240" t="s">
        <v>760</v>
      </c>
    </row>
    <row r="241" spans="1:46" hidden="1" x14ac:dyDescent="0.25">
      <c r="A241" t="s">
        <v>55</v>
      </c>
      <c r="B241" t="s">
        <v>948</v>
      </c>
      <c r="C241" s="63" t="s">
        <v>948</v>
      </c>
      <c r="D241" s="63" t="s">
        <v>671</v>
      </c>
      <c r="E241" t="s">
        <v>527</v>
      </c>
      <c r="F241">
        <v>1</v>
      </c>
      <c r="G241">
        <v>2</v>
      </c>
      <c r="H241">
        <v>2</v>
      </c>
      <c r="I241">
        <v>2</v>
      </c>
      <c r="J241">
        <v>7</v>
      </c>
      <c r="K241">
        <v>5</v>
      </c>
      <c r="L241" t="s">
        <v>105</v>
      </c>
      <c r="M241">
        <v>12</v>
      </c>
      <c r="N241" t="s">
        <v>721</v>
      </c>
      <c r="O241" t="s">
        <v>4</v>
      </c>
      <c r="P241">
        <v>1</v>
      </c>
      <c r="Q241">
        <v>1</v>
      </c>
      <c r="R241">
        <v>0</v>
      </c>
      <c r="S241" t="s">
        <v>642</v>
      </c>
      <c r="T241" t="s">
        <v>689</v>
      </c>
      <c r="U241">
        <v>8.5</v>
      </c>
      <c r="V241">
        <v>1.118421052631579</v>
      </c>
      <c r="W241">
        <v>8.5</v>
      </c>
      <c r="X241" t="s">
        <v>45</v>
      </c>
      <c r="Y241" t="s">
        <v>762</v>
      </c>
      <c r="Z241" t="s">
        <v>948</v>
      </c>
      <c r="AA241">
        <v>15</v>
      </c>
      <c r="AB241">
        <v>15</v>
      </c>
      <c r="AC241">
        <v>113.25</v>
      </c>
      <c r="AD241">
        <v>1643.1999999999998</v>
      </c>
      <c r="AE241">
        <v>0.13245033112582799</v>
      </c>
      <c r="AF241">
        <v>0.56666666666666698</v>
      </c>
      <c r="AG241">
        <v>7.5055187637969104E-2</v>
      </c>
      <c r="AH241">
        <v>5.1728334956183102E-3</v>
      </c>
      <c r="AI241">
        <v>6.8920399221032103E-2</v>
      </c>
      <c r="AJ241">
        <v>6681.4285714285706</v>
      </c>
      <c r="AK241">
        <v>93540</v>
      </c>
      <c r="AL241">
        <v>853.88266796494668</v>
      </c>
      <c r="AM241">
        <v>5948.7159201557943</v>
      </c>
      <c r="AN241">
        <v>857.94877590763667</v>
      </c>
      <c r="AO241">
        <v>12011.282862706914</v>
      </c>
      <c r="AP241">
        <v>483.86684518013635</v>
      </c>
      <c r="AQ241">
        <v>-1.1368683772161603E-13</v>
      </c>
      <c r="AR241">
        <v>483.86684518013635</v>
      </c>
      <c r="AS241">
        <v>1.0611115025880182</v>
      </c>
      <c r="AT241" t="s">
        <v>762</v>
      </c>
    </row>
    <row r="242" spans="1:46" hidden="1" x14ac:dyDescent="0.25">
      <c r="A242" t="s">
        <v>55</v>
      </c>
      <c r="B242" t="s">
        <v>948</v>
      </c>
      <c r="C242" s="63" t="s">
        <v>948</v>
      </c>
      <c r="D242" s="63" t="s">
        <v>671</v>
      </c>
      <c r="E242" t="s">
        <v>527</v>
      </c>
      <c r="F242">
        <v>1</v>
      </c>
      <c r="G242">
        <v>2</v>
      </c>
      <c r="H242">
        <v>2</v>
      </c>
      <c r="I242">
        <v>2</v>
      </c>
      <c r="J242">
        <v>7</v>
      </c>
      <c r="K242">
        <v>5</v>
      </c>
      <c r="L242" t="s">
        <v>105</v>
      </c>
      <c r="M242">
        <v>12</v>
      </c>
      <c r="N242" t="s">
        <v>721</v>
      </c>
      <c r="O242" t="s">
        <v>5</v>
      </c>
      <c r="P242">
        <v>2</v>
      </c>
      <c r="Q242">
        <v>1</v>
      </c>
      <c r="R242">
        <v>0</v>
      </c>
      <c r="S242" t="s">
        <v>642</v>
      </c>
      <c r="T242" t="s">
        <v>689</v>
      </c>
      <c r="U242">
        <v>6.5</v>
      </c>
      <c r="V242">
        <v>0.85526315789473684</v>
      </c>
      <c r="W242">
        <v>6.5</v>
      </c>
      <c r="X242" t="s">
        <v>46</v>
      </c>
      <c r="Y242" t="s">
        <v>763</v>
      </c>
      <c r="Z242" t="s">
        <v>948</v>
      </c>
      <c r="AA242">
        <v>15</v>
      </c>
      <c r="AB242">
        <v>15</v>
      </c>
      <c r="AC242">
        <v>113.25</v>
      </c>
      <c r="AD242">
        <v>1643.1999999999998</v>
      </c>
      <c r="AE242">
        <v>0.13245033112582799</v>
      </c>
      <c r="AF242">
        <v>0.43333333333333302</v>
      </c>
      <c r="AG242">
        <v>5.7395143487858701E-2</v>
      </c>
      <c r="AH242">
        <v>3.9556962025316502E-3</v>
      </c>
      <c r="AI242">
        <v>6.8920399221032103E-2</v>
      </c>
      <c r="AJ242">
        <v>6681.4285714285706</v>
      </c>
      <c r="AK242">
        <v>93540</v>
      </c>
      <c r="AL242">
        <v>853.88266796494668</v>
      </c>
      <c r="AM242">
        <v>5948.7159201557943</v>
      </c>
      <c r="AN242">
        <v>857.94877590763667</v>
      </c>
      <c r="AO242">
        <v>12011.282862706914</v>
      </c>
      <c r="AP242">
        <v>370.01582278481015</v>
      </c>
      <c r="AQ242">
        <v>-5.6843418860808015E-14</v>
      </c>
      <c r="AR242">
        <v>370.01582278481015</v>
      </c>
      <c r="AS242">
        <v>0.81143820786142573</v>
      </c>
      <c r="AT242" t="s">
        <v>763</v>
      </c>
    </row>
    <row r="243" spans="1:46" hidden="1" x14ac:dyDescent="0.25">
      <c r="A243" t="s">
        <v>55</v>
      </c>
      <c r="B243" t="s">
        <v>948</v>
      </c>
      <c r="C243" s="63" t="s">
        <v>948</v>
      </c>
      <c r="D243" s="63" t="s">
        <v>671</v>
      </c>
      <c r="E243" t="s">
        <v>527</v>
      </c>
      <c r="F243">
        <v>1</v>
      </c>
      <c r="G243">
        <v>2</v>
      </c>
      <c r="H243">
        <v>2</v>
      </c>
      <c r="I243">
        <v>2</v>
      </c>
      <c r="J243">
        <v>7</v>
      </c>
      <c r="K243">
        <v>6</v>
      </c>
      <c r="L243" t="s">
        <v>113</v>
      </c>
      <c r="M243">
        <v>13</v>
      </c>
      <c r="N243" t="s">
        <v>723</v>
      </c>
      <c r="O243" t="s">
        <v>4</v>
      </c>
      <c r="P243">
        <v>1</v>
      </c>
      <c r="Q243">
        <v>1</v>
      </c>
      <c r="R243">
        <v>0</v>
      </c>
      <c r="S243" t="s">
        <v>642</v>
      </c>
      <c r="T243" t="s">
        <v>689</v>
      </c>
      <c r="U243">
        <v>8.5</v>
      </c>
      <c r="V243">
        <v>1.118421052631579</v>
      </c>
      <c r="W243">
        <v>8.5</v>
      </c>
      <c r="X243" t="s">
        <v>48</v>
      </c>
      <c r="Y243" t="s">
        <v>765</v>
      </c>
      <c r="Z243" t="s">
        <v>948</v>
      </c>
      <c r="AA243">
        <v>15</v>
      </c>
      <c r="AB243">
        <v>15</v>
      </c>
      <c r="AC243">
        <v>113.1</v>
      </c>
      <c r="AD243">
        <v>1643.1999999999998</v>
      </c>
      <c r="AE243">
        <v>0.13262599469496</v>
      </c>
      <c r="AF243">
        <v>0.56666666666666698</v>
      </c>
      <c r="AG243">
        <v>7.5154730327144106E-2</v>
      </c>
      <c r="AH243">
        <v>5.1728334956183102E-3</v>
      </c>
      <c r="AI243">
        <v>6.8829113924050597E-2</v>
      </c>
      <c r="AJ243">
        <v>6681.4285714285706</v>
      </c>
      <c r="AK243">
        <v>93540</v>
      </c>
      <c r="AL243">
        <v>853.88266796494668</v>
      </c>
      <c r="AM243">
        <v>5948.7159201557943</v>
      </c>
      <c r="AN243">
        <v>857.94877590763667</v>
      </c>
      <c r="AO243">
        <v>12011.282862706914</v>
      </c>
      <c r="AP243">
        <v>483.86684518013635</v>
      </c>
      <c r="AQ243">
        <v>-1.1368683772161603E-13</v>
      </c>
      <c r="AR243">
        <v>483.86684518013635</v>
      </c>
      <c r="AS243">
        <v>1.0611115025880182</v>
      </c>
      <c r="AT243" t="s">
        <v>765</v>
      </c>
    </row>
    <row r="244" spans="1:46" hidden="1" x14ac:dyDescent="0.25">
      <c r="A244" t="s">
        <v>55</v>
      </c>
      <c r="B244" t="s">
        <v>948</v>
      </c>
      <c r="C244" s="63" t="s">
        <v>948</v>
      </c>
      <c r="D244" s="63" t="s">
        <v>671</v>
      </c>
      <c r="E244" t="s">
        <v>527</v>
      </c>
      <c r="F244">
        <v>1</v>
      </c>
      <c r="G244">
        <v>2</v>
      </c>
      <c r="H244">
        <v>2</v>
      </c>
      <c r="I244">
        <v>2</v>
      </c>
      <c r="J244">
        <v>7</v>
      </c>
      <c r="K244">
        <v>6</v>
      </c>
      <c r="L244" t="s">
        <v>113</v>
      </c>
      <c r="M244">
        <v>13</v>
      </c>
      <c r="N244" t="s">
        <v>723</v>
      </c>
      <c r="O244" t="s">
        <v>5</v>
      </c>
      <c r="P244">
        <v>2</v>
      </c>
      <c r="Q244">
        <v>1</v>
      </c>
      <c r="R244">
        <v>0</v>
      </c>
      <c r="S244" t="s">
        <v>642</v>
      </c>
      <c r="T244" t="s">
        <v>689</v>
      </c>
      <c r="U244">
        <v>6.5</v>
      </c>
      <c r="V244">
        <v>0.85526315789473684</v>
      </c>
      <c r="W244">
        <v>6.5</v>
      </c>
      <c r="X244" t="s">
        <v>49</v>
      </c>
      <c r="Y244" t="s">
        <v>766</v>
      </c>
      <c r="Z244" t="s">
        <v>948</v>
      </c>
      <c r="AA244">
        <v>15</v>
      </c>
      <c r="AB244">
        <v>15</v>
      </c>
      <c r="AC244">
        <v>113.1</v>
      </c>
      <c r="AD244">
        <v>1643.1999999999998</v>
      </c>
      <c r="AE244">
        <v>0.13262599469496</v>
      </c>
      <c r="AF244">
        <v>0.43333333333333302</v>
      </c>
      <c r="AG244">
        <v>5.7471264367816098E-2</v>
      </c>
      <c r="AH244">
        <v>3.9556962025316502E-3</v>
      </c>
      <c r="AI244">
        <v>6.8829113924050597E-2</v>
      </c>
      <c r="AJ244">
        <v>6681.4285714285706</v>
      </c>
      <c r="AK244">
        <v>93540</v>
      </c>
      <c r="AL244">
        <v>853.88266796494668</v>
      </c>
      <c r="AM244">
        <v>5948.7159201557943</v>
      </c>
      <c r="AN244">
        <v>857.94877590763667</v>
      </c>
      <c r="AO244">
        <v>12011.282862706914</v>
      </c>
      <c r="AP244">
        <v>370.01582278481015</v>
      </c>
      <c r="AQ244">
        <v>-5.6843418860808015E-14</v>
      </c>
      <c r="AR244">
        <v>370.01582278481015</v>
      </c>
      <c r="AS244">
        <v>0.81143820786142573</v>
      </c>
      <c r="AT244" t="s">
        <v>766</v>
      </c>
    </row>
    <row r="245" spans="1:46" hidden="1" x14ac:dyDescent="0.25">
      <c r="A245" t="s">
        <v>55</v>
      </c>
      <c r="B245" t="s">
        <v>948</v>
      </c>
      <c r="C245" s="63" t="s">
        <v>948</v>
      </c>
      <c r="D245" s="63" t="s">
        <v>671</v>
      </c>
      <c r="E245" t="s">
        <v>527</v>
      </c>
      <c r="F245">
        <v>1</v>
      </c>
      <c r="G245">
        <v>2</v>
      </c>
      <c r="H245">
        <v>2</v>
      </c>
      <c r="I245">
        <v>2</v>
      </c>
      <c r="J245">
        <v>7</v>
      </c>
      <c r="K245">
        <v>7</v>
      </c>
      <c r="L245" t="s">
        <v>114</v>
      </c>
      <c r="M245">
        <v>14</v>
      </c>
      <c r="N245" t="s">
        <v>725</v>
      </c>
      <c r="O245" t="s">
        <v>4</v>
      </c>
      <c r="P245">
        <v>1</v>
      </c>
      <c r="Q245">
        <v>1</v>
      </c>
      <c r="R245">
        <v>0</v>
      </c>
      <c r="S245" t="s">
        <v>642</v>
      </c>
      <c r="T245" t="s">
        <v>689</v>
      </c>
      <c r="U245">
        <v>8.5</v>
      </c>
      <c r="V245">
        <v>1.118421052631579</v>
      </c>
      <c r="W245">
        <v>8.5</v>
      </c>
      <c r="X245" t="s">
        <v>51</v>
      </c>
      <c r="Y245" t="s">
        <v>768</v>
      </c>
      <c r="Z245" t="s">
        <v>948</v>
      </c>
      <c r="AA245">
        <v>15</v>
      </c>
      <c r="AB245">
        <v>15</v>
      </c>
      <c r="AC245">
        <v>114.1</v>
      </c>
      <c r="AD245">
        <v>1643.1999999999998</v>
      </c>
      <c r="AE245">
        <v>0.13146362839614401</v>
      </c>
      <c r="AF245">
        <v>0.56666666666666698</v>
      </c>
      <c r="AG245">
        <v>7.4496056091148094E-2</v>
      </c>
      <c r="AH245">
        <v>5.1728334956183102E-3</v>
      </c>
      <c r="AI245">
        <v>6.9437682570594003E-2</v>
      </c>
      <c r="AJ245">
        <v>6681.4285714285706</v>
      </c>
      <c r="AK245">
        <v>93540</v>
      </c>
      <c r="AL245">
        <v>853.88266796494634</v>
      </c>
      <c r="AM245">
        <v>5948.7159201557943</v>
      </c>
      <c r="AN245">
        <v>857.94877590763667</v>
      </c>
      <c r="AO245">
        <v>12011.282862706914</v>
      </c>
      <c r="AP245">
        <v>483.86684518013635</v>
      </c>
      <c r="AQ245">
        <v>1.1368683772161603E-13</v>
      </c>
      <c r="AR245">
        <v>483.86684518013635</v>
      </c>
      <c r="AS245">
        <v>1.0611115025880182</v>
      </c>
      <c r="AT245" t="s">
        <v>768</v>
      </c>
    </row>
    <row r="246" spans="1:46" hidden="1" x14ac:dyDescent="0.25">
      <c r="A246" t="s">
        <v>55</v>
      </c>
      <c r="B246" t="s">
        <v>948</v>
      </c>
      <c r="C246" s="63" t="s">
        <v>948</v>
      </c>
      <c r="D246" s="63" t="s">
        <v>671</v>
      </c>
      <c r="E246" t="s">
        <v>527</v>
      </c>
      <c r="F246">
        <v>1</v>
      </c>
      <c r="G246">
        <v>2</v>
      </c>
      <c r="H246">
        <v>2</v>
      </c>
      <c r="I246">
        <v>2</v>
      </c>
      <c r="J246">
        <v>7</v>
      </c>
      <c r="K246">
        <v>7</v>
      </c>
      <c r="L246" t="s">
        <v>114</v>
      </c>
      <c r="M246">
        <v>14</v>
      </c>
      <c r="N246" t="s">
        <v>725</v>
      </c>
      <c r="O246" t="s">
        <v>5</v>
      </c>
      <c r="P246">
        <v>2</v>
      </c>
      <c r="Q246">
        <v>1</v>
      </c>
      <c r="R246">
        <v>0</v>
      </c>
      <c r="S246" t="s">
        <v>642</v>
      </c>
      <c r="T246" t="s">
        <v>689</v>
      </c>
      <c r="U246">
        <v>6.5</v>
      </c>
      <c r="V246">
        <v>0.85526315789473684</v>
      </c>
      <c r="W246">
        <v>6.5</v>
      </c>
      <c r="X246" t="s">
        <v>52</v>
      </c>
      <c r="Y246" t="s">
        <v>769</v>
      </c>
      <c r="Z246" t="s">
        <v>948</v>
      </c>
      <c r="AA246">
        <v>15</v>
      </c>
      <c r="AB246">
        <v>15</v>
      </c>
      <c r="AC246">
        <v>114.1</v>
      </c>
      <c r="AD246">
        <v>1643.1999999999998</v>
      </c>
      <c r="AE246">
        <v>0.13146362839614401</v>
      </c>
      <c r="AF246">
        <v>0.43333333333333302</v>
      </c>
      <c r="AG246">
        <v>5.6967572304995599E-2</v>
      </c>
      <c r="AH246">
        <v>3.9556962025316502E-3</v>
      </c>
      <c r="AI246">
        <v>6.9437682570594003E-2</v>
      </c>
      <c r="AJ246">
        <v>6681.4285714285706</v>
      </c>
      <c r="AK246">
        <v>93540</v>
      </c>
      <c r="AL246">
        <v>853.88266796494634</v>
      </c>
      <c r="AM246">
        <v>5948.7159201557943</v>
      </c>
      <c r="AN246">
        <v>857.94877590763667</v>
      </c>
      <c r="AO246">
        <v>12011.282862706914</v>
      </c>
      <c r="AP246">
        <v>370.01582278481015</v>
      </c>
      <c r="AQ246">
        <v>5.6843418860808015E-14</v>
      </c>
      <c r="AR246">
        <v>370.01582278481015</v>
      </c>
      <c r="AS246">
        <v>0.81143820786142573</v>
      </c>
      <c r="AT246" t="s">
        <v>769</v>
      </c>
    </row>
    <row r="247" spans="1:46" hidden="1" x14ac:dyDescent="0.25">
      <c r="A247" t="s">
        <v>55</v>
      </c>
      <c r="B247" t="s">
        <v>950</v>
      </c>
      <c r="C247" s="63" t="s">
        <v>950</v>
      </c>
      <c r="D247" s="63" t="s">
        <v>671</v>
      </c>
      <c r="E247" t="s">
        <v>527</v>
      </c>
      <c r="F247">
        <v>0.75</v>
      </c>
      <c r="G247">
        <v>1</v>
      </c>
      <c r="H247">
        <v>1</v>
      </c>
      <c r="I247">
        <v>2</v>
      </c>
      <c r="J247">
        <v>7</v>
      </c>
      <c r="K247">
        <v>1</v>
      </c>
      <c r="L247" t="s">
        <v>99</v>
      </c>
      <c r="M247">
        <v>1</v>
      </c>
      <c r="N247" t="s">
        <v>699</v>
      </c>
      <c r="O247" t="s">
        <v>4</v>
      </c>
      <c r="P247">
        <v>1</v>
      </c>
      <c r="Q247">
        <v>1</v>
      </c>
      <c r="R247">
        <v>0</v>
      </c>
      <c r="S247" t="s">
        <v>642</v>
      </c>
      <c r="T247" t="s">
        <v>689</v>
      </c>
      <c r="U247">
        <v>4.5</v>
      </c>
      <c r="V247">
        <v>0.5921052631578948</v>
      </c>
      <c r="W247">
        <v>3.375</v>
      </c>
      <c r="X247" t="s">
        <v>33</v>
      </c>
      <c r="Y247" t="s">
        <v>729</v>
      </c>
      <c r="Z247" t="s">
        <v>950</v>
      </c>
      <c r="AA247">
        <v>4.5</v>
      </c>
      <c r="AB247">
        <v>3.375</v>
      </c>
      <c r="AC247">
        <v>122.75</v>
      </c>
      <c r="AD247">
        <v>1643.1999999999998</v>
      </c>
      <c r="AE247">
        <v>2.7494908350305498E-2</v>
      </c>
      <c r="AF247">
        <v>1</v>
      </c>
      <c r="AG247">
        <v>2.7494908350305498E-2</v>
      </c>
      <c r="AH247">
        <v>2.05391918208374E-3</v>
      </c>
      <c r="AI247">
        <v>7.4701801363193807E-2</v>
      </c>
      <c r="AJ247">
        <v>6681.4285714285706</v>
      </c>
      <c r="AK247">
        <v>93540</v>
      </c>
      <c r="AL247">
        <v>192.123600292113</v>
      </c>
      <c r="AM247">
        <v>960.61800146056498</v>
      </c>
      <c r="AN247">
        <v>137.23114306579501</v>
      </c>
      <c r="AO247">
        <v>1921.23600292113</v>
      </c>
      <c r="AP247">
        <v>192.12360029211297</v>
      </c>
      <c r="AQ247">
        <v>-2.8421709430404007E-14</v>
      </c>
      <c r="AR247">
        <v>256.16480038948396</v>
      </c>
      <c r="AS247">
        <v>0.56176491313483323</v>
      </c>
      <c r="AT247" t="s">
        <v>729</v>
      </c>
    </row>
    <row r="248" spans="1:46" hidden="1" x14ac:dyDescent="0.25">
      <c r="A248" t="s">
        <v>55</v>
      </c>
      <c r="B248" t="s">
        <v>950</v>
      </c>
      <c r="C248" s="63" t="s">
        <v>950</v>
      </c>
      <c r="D248" s="63" t="s">
        <v>671</v>
      </c>
      <c r="E248" t="s">
        <v>527</v>
      </c>
      <c r="F248">
        <v>0.75</v>
      </c>
      <c r="G248">
        <v>1</v>
      </c>
      <c r="H248">
        <v>1</v>
      </c>
      <c r="I248">
        <v>2</v>
      </c>
      <c r="J248">
        <v>7</v>
      </c>
      <c r="K248">
        <v>2</v>
      </c>
      <c r="L248" t="s">
        <v>102</v>
      </c>
      <c r="M248">
        <v>2</v>
      </c>
      <c r="N248" t="s">
        <v>701</v>
      </c>
      <c r="O248" t="s">
        <v>4</v>
      </c>
      <c r="P248">
        <v>1</v>
      </c>
      <c r="Q248">
        <v>1</v>
      </c>
      <c r="R248">
        <v>0</v>
      </c>
      <c r="S248" t="s">
        <v>642</v>
      </c>
      <c r="T248" t="s">
        <v>689</v>
      </c>
      <c r="U248">
        <v>4.5</v>
      </c>
      <c r="V248">
        <v>0.5921052631578948</v>
      </c>
      <c r="W248">
        <v>3.375</v>
      </c>
      <c r="X248" t="s">
        <v>36</v>
      </c>
      <c r="Y248" t="s">
        <v>732</v>
      </c>
      <c r="Z248" t="s">
        <v>950</v>
      </c>
      <c r="AA248">
        <v>4.5</v>
      </c>
      <c r="AB248">
        <v>3.375</v>
      </c>
      <c r="AC248">
        <v>122.25</v>
      </c>
      <c r="AD248">
        <v>1643.1999999999998</v>
      </c>
      <c r="AE248">
        <v>2.7607361963190202E-2</v>
      </c>
      <c r="AF248">
        <v>1</v>
      </c>
      <c r="AG248">
        <v>2.7607361963190202E-2</v>
      </c>
      <c r="AH248">
        <v>2.05391918208374E-3</v>
      </c>
      <c r="AI248">
        <v>7.4397517039922104E-2</v>
      </c>
      <c r="AJ248">
        <v>6681.4285714285706</v>
      </c>
      <c r="AK248">
        <v>93540</v>
      </c>
      <c r="AL248">
        <v>192.123600292113</v>
      </c>
      <c r="AM248">
        <v>960.61800146056498</v>
      </c>
      <c r="AN248">
        <v>137.23114306579501</v>
      </c>
      <c r="AO248">
        <v>1921.23600292113</v>
      </c>
      <c r="AP248">
        <v>192.12360029211297</v>
      </c>
      <c r="AQ248">
        <v>-2.8421709430404007E-14</v>
      </c>
      <c r="AR248">
        <v>256.16480038948396</v>
      </c>
      <c r="AS248">
        <v>0.56176491313483323</v>
      </c>
      <c r="AT248" t="s">
        <v>732</v>
      </c>
    </row>
    <row r="249" spans="1:46" hidden="1" x14ac:dyDescent="0.25">
      <c r="A249" t="s">
        <v>55</v>
      </c>
      <c r="B249" t="s">
        <v>950</v>
      </c>
      <c r="C249" s="63" t="s">
        <v>950</v>
      </c>
      <c r="D249" s="63" t="s">
        <v>671</v>
      </c>
      <c r="E249" t="s">
        <v>527</v>
      </c>
      <c r="F249">
        <v>0.75</v>
      </c>
      <c r="G249">
        <v>1</v>
      </c>
      <c r="H249">
        <v>1</v>
      </c>
      <c r="I249">
        <v>2</v>
      </c>
      <c r="J249">
        <v>7</v>
      </c>
      <c r="K249">
        <v>3</v>
      </c>
      <c r="L249" t="s">
        <v>103</v>
      </c>
      <c r="M249">
        <v>3</v>
      </c>
      <c r="N249" t="s">
        <v>703</v>
      </c>
      <c r="O249" t="s">
        <v>4</v>
      </c>
      <c r="P249">
        <v>1</v>
      </c>
      <c r="Q249">
        <v>1</v>
      </c>
      <c r="R249">
        <v>0</v>
      </c>
      <c r="S249" t="s">
        <v>642</v>
      </c>
      <c r="T249" t="s">
        <v>689</v>
      </c>
      <c r="U249">
        <v>4.5</v>
      </c>
      <c r="V249">
        <v>0.5921052631578948</v>
      </c>
      <c r="W249">
        <v>3.375</v>
      </c>
      <c r="X249" t="s">
        <v>39</v>
      </c>
      <c r="Y249" t="s">
        <v>735</v>
      </c>
      <c r="Z249" t="s">
        <v>950</v>
      </c>
      <c r="AA249">
        <v>4.5</v>
      </c>
      <c r="AB249">
        <v>3.375</v>
      </c>
      <c r="AC249">
        <v>114.75</v>
      </c>
      <c r="AD249">
        <v>1643.1999999999998</v>
      </c>
      <c r="AE249">
        <v>2.9411764705882401E-2</v>
      </c>
      <c r="AF249">
        <v>1</v>
      </c>
      <c r="AG249">
        <v>2.9411764705882401E-2</v>
      </c>
      <c r="AH249">
        <v>2.05391918208374E-3</v>
      </c>
      <c r="AI249">
        <v>6.98332521908471E-2</v>
      </c>
      <c r="AJ249">
        <v>6681.4285714285706</v>
      </c>
      <c r="AK249">
        <v>93540</v>
      </c>
      <c r="AL249">
        <v>192.12360029211297</v>
      </c>
      <c r="AM249">
        <v>960.61800146056498</v>
      </c>
      <c r="AN249">
        <v>137.23114306579501</v>
      </c>
      <c r="AO249">
        <v>1921.23600292113</v>
      </c>
      <c r="AP249">
        <v>192.12360029211297</v>
      </c>
      <c r="AQ249">
        <v>0</v>
      </c>
      <c r="AR249">
        <v>256.16480038948396</v>
      </c>
      <c r="AS249">
        <v>0.56176491313483323</v>
      </c>
      <c r="AT249" t="s">
        <v>735</v>
      </c>
    </row>
    <row r="250" spans="1:46" hidden="1" x14ac:dyDescent="0.25">
      <c r="A250" t="s">
        <v>55</v>
      </c>
      <c r="B250" t="s">
        <v>950</v>
      </c>
      <c r="C250" s="63" t="s">
        <v>950</v>
      </c>
      <c r="D250" s="63" t="s">
        <v>671</v>
      </c>
      <c r="E250" t="s">
        <v>527</v>
      </c>
      <c r="F250">
        <v>0.75</v>
      </c>
      <c r="G250">
        <v>1</v>
      </c>
      <c r="H250">
        <v>1</v>
      </c>
      <c r="I250">
        <v>2</v>
      </c>
      <c r="J250">
        <v>7</v>
      </c>
      <c r="K250">
        <v>4</v>
      </c>
      <c r="L250" t="s">
        <v>101</v>
      </c>
      <c r="M250">
        <v>4</v>
      </c>
      <c r="N250" t="s">
        <v>705</v>
      </c>
      <c r="O250" t="s">
        <v>4</v>
      </c>
      <c r="P250">
        <v>1</v>
      </c>
      <c r="Q250">
        <v>1</v>
      </c>
      <c r="R250">
        <v>0</v>
      </c>
      <c r="S250" t="s">
        <v>642</v>
      </c>
      <c r="T250" t="s">
        <v>689</v>
      </c>
      <c r="U250">
        <v>4.5</v>
      </c>
      <c r="V250">
        <v>0.5921052631578948</v>
      </c>
      <c r="W250">
        <v>3.375</v>
      </c>
      <c r="X250" t="s">
        <v>42</v>
      </c>
      <c r="Y250" t="s">
        <v>738</v>
      </c>
      <c r="Z250" t="s">
        <v>950</v>
      </c>
      <c r="AA250">
        <v>4.5</v>
      </c>
      <c r="AB250">
        <v>3.375</v>
      </c>
      <c r="AC250">
        <v>122.25</v>
      </c>
      <c r="AD250">
        <v>1643.1999999999998</v>
      </c>
      <c r="AE250">
        <v>2.7607361963190202E-2</v>
      </c>
      <c r="AF250">
        <v>1</v>
      </c>
      <c r="AG250">
        <v>2.7607361963190202E-2</v>
      </c>
      <c r="AH250">
        <v>2.05391918208374E-3</v>
      </c>
      <c r="AI250">
        <v>7.4397517039922104E-2</v>
      </c>
      <c r="AJ250">
        <v>6681.4285714285706</v>
      </c>
      <c r="AK250">
        <v>93540</v>
      </c>
      <c r="AL250">
        <v>192.123600292113</v>
      </c>
      <c r="AM250">
        <v>960.61800146056498</v>
      </c>
      <c r="AN250">
        <v>137.23114306579501</v>
      </c>
      <c r="AO250">
        <v>1921.23600292113</v>
      </c>
      <c r="AP250">
        <v>192.12360029211297</v>
      </c>
      <c r="AQ250">
        <v>-2.8421709430404007E-14</v>
      </c>
      <c r="AR250">
        <v>256.16480038948396</v>
      </c>
      <c r="AS250">
        <v>0.56176491313483323</v>
      </c>
      <c r="AT250" t="s">
        <v>738</v>
      </c>
    </row>
    <row r="251" spans="1:46" hidden="1" x14ac:dyDescent="0.25">
      <c r="A251" t="s">
        <v>55</v>
      </c>
      <c r="B251" t="s">
        <v>950</v>
      </c>
      <c r="C251" s="63" t="s">
        <v>950</v>
      </c>
      <c r="D251" s="63" t="s">
        <v>671</v>
      </c>
      <c r="E251" t="s">
        <v>527</v>
      </c>
      <c r="F251">
        <v>0.75</v>
      </c>
      <c r="G251">
        <v>1</v>
      </c>
      <c r="H251">
        <v>1</v>
      </c>
      <c r="I251">
        <v>2</v>
      </c>
      <c r="J251">
        <v>7</v>
      </c>
      <c r="K251">
        <v>5</v>
      </c>
      <c r="L251" t="s">
        <v>105</v>
      </c>
      <c r="M251">
        <v>5</v>
      </c>
      <c r="N251" t="s">
        <v>707</v>
      </c>
      <c r="O251" t="s">
        <v>4</v>
      </c>
      <c r="P251">
        <v>1</v>
      </c>
      <c r="Q251">
        <v>1</v>
      </c>
      <c r="R251">
        <v>0</v>
      </c>
      <c r="S251" t="s">
        <v>642</v>
      </c>
      <c r="T251" t="s">
        <v>689</v>
      </c>
      <c r="U251">
        <v>4.5</v>
      </c>
      <c r="V251">
        <v>0.5921052631578948</v>
      </c>
      <c r="W251">
        <v>3.375</v>
      </c>
      <c r="X251" t="s">
        <v>45</v>
      </c>
      <c r="Y251" t="s">
        <v>741</v>
      </c>
      <c r="Z251" t="s">
        <v>950</v>
      </c>
      <c r="AA251">
        <v>4.5</v>
      </c>
      <c r="AB251">
        <v>3.375</v>
      </c>
      <c r="AC251">
        <v>122.25</v>
      </c>
      <c r="AD251">
        <v>1643.1999999999998</v>
      </c>
      <c r="AE251">
        <v>2.7607361963190202E-2</v>
      </c>
      <c r="AF251">
        <v>1</v>
      </c>
      <c r="AG251">
        <v>2.7607361963190202E-2</v>
      </c>
      <c r="AH251">
        <v>2.05391918208374E-3</v>
      </c>
      <c r="AI251">
        <v>7.4397517039922104E-2</v>
      </c>
      <c r="AJ251">
        <v>6681.4285714285706</v>
      </c>
      <c r="AK251">
        <v>93540</v>
      </c>
      <c r="AL251">
        <v>192.123600292113</v>
      </c>
      <c r="AM251">
        <v>960.61800146056498</v>
      </c>
      <c r="AN251">
        <v>137.23114306579501</v>
      </c>
      <c r="AO251">
        <v>1921.23600292113</v>
      </c>
      <c r="AP251">
        <v>192.12360029211297</v>
      </c>
      <c r="AQ251">
        <v>-2.8421709430404007E-14</v>
      </c>
      <c r="AR251">
        <v>256.16480038948396</v>
      </c>
      <c r="AS251">
        <v>0.56176491313483323</v>
      </c>
      <c r="AT251" t="s">
        <v>741</v>
      </c>
    </row>
    <row r="252" spans="1:46" hidden="1" x14ac:dyDescent="0.25">
      <c r="A252" t="s">
        <v>55</v>
      </c>
      <c r="B252" t="s">
        <v>950</v>
      </c>
      <c r="C252" s="63" t="s">
        <v>950</v>
      </c>
      <c r="D252" s="63" t="s">
        <v>671</v>
      </c>
      <c r="E252" t="s">
        <v>527</v>
      </c>
      <c r="F252">
        <v>0.75</v>
      </c>
      <c r="G252">
        <v>2</v>
      </c>
      <c r="H252">
        <v>2</v>
      </c>
      <c r="I252">
        <v>2</v>
      </c>
      <c r="J252">
        <v>7</v>
      </c>
      <c r="K252">
        <v>1</v>
      </c>
      <c r="L252" t="s">
        <v>99</v>
      </c>
      <c r="M252">
        <v>8</v>
      </c>
      <c r="N252" t="s">
        <v>713</v>
      </c>
      <c r="O252" t="s">
        <v>4</v>
      </c>
      <c r="P252">
        <v>1</v>
      </c>
      <c r="Q252">
        <v>1</v>
      </c>
      <c r="R252">
        <v>0</v>
      </c>
      <c r="S252" t="s">
        <v>642</v>
      </c>
      <c r="T252" t="s">
        <v>689</v>
      </c>
      <c r="U252">
        <v>4.5</v>
      </c>
      <c r="V252">
        <v>0.5921052631578948</v>
      </c>
      <c r="W252">
        <v>3.375</v>
      </c>
      <c r="X252" t="s">
        <v>33</v>
      </c>
      <c r="Y252" t="s">
        <v>750</v>
      </c>
      <c r="Z252" t="s">
        <v>950</v>
      </c>
      <c r="AA252">
        <v>4.5</v>
      </c>
      <c r="AB252">
        <v>3.375</v>
      </c>
      <c r="AC252">
        <v>122.25</v>
      </c>
      <c r="AD252">
        <v>1643.1999999999998</v>
      </c>
      <c r="AE252">
        <v>2.7607361963190202E-2</v>
      </c>
      <c r="AF252">
        <v>1</v>
      </c>
      <c r="AG252">
        <v>2.7607361963190202E-2</v>
      </c>
      <c r="AH252">
        <v>2.05391918208374E-3</v>
      </c>
      <c r="AI252">
        <v>7.4397517039922104E-2</v>
      </c>
      <c r="AJ252">
        <v>6681.4285714285706</v>
      </c>
      <c r="AK252">
        <v>93540</v>
      </c>
      <c r="AL252">
        <v>192.123600292113</v>
      </c>
      <c r="AM252">
        <v>960.61800146056498</v>
      </c>
      <c r="AN252">
        <v>137.23114306579501</v>
      </c>
      <c r="AO252">
        <v>1921.23600292113</v>
      </c>
      <c r="AP252">
        <v>192.12360029211297</v>
      </c>
      <c r="AQ252">
        <v>-2.8421709430404007E-14</v>
      </c>
      <c r="AR252">
        <v>256.16480038948396</v>
      </c>
      <c r="AS252">
        <v>0.56176491313483323</v>
      </c>
      <c r="AT252" t="s">
        <v>750</v>
      </c>
    </row>
    <row r="253" spans="1:46" hidden="1" x14ac:dyDescent="0.25">
      <c r="A253" t="s">
        <v>55</v>
      </c>
      <c r="B253" t="s">
        <v>950</v>
      </c>
      <c r="C253" s="63" t="s">
        <v>950</v>
      </c>
      <c r="D253" s="63" t="s">
        <v>671</v>
      </c>
      <c r="E253" t="s">
        <v>527</v>
      </c>
      <c r="F253">
        <v>0.75</v>
      </c>
      <c r="G253">
        <v>2</v>
      </c>
      <c r="H253">
        <v>2</v>
      </c>
      <c r="I253">
        <v>2</v>
      </c>
      <c r="J253">
        <v>7</v>
      </c>
      <c r="K253">
        <v>2</v>
      </c>
      <c r="L253" t="s">
        <v>102</v>
      </c>
      <c r="M253">
        <v>9</v>
      </c>
      <c r="N253" t="s">
        <v>715</v>
      </c>
      <c r="O253" t="s">
        <v>4</v>
      </c>
      <c r="P253">
        <v>1</v>
      </c>
      <c r="Q253">
        <v>1</v>
      </c>
      <c r="R253">
        <v>0</v>
      </c>
      <c r="S253" t="s">
        <v>642</v>
      </c>
      <c r="T253" t="s">
        <v>689</v>
      </c>
      <c r="U253">
        <v>4.5</v>
      </c>
      <c r="V253">
        <v>0.5921052631578948</v>
      </c>
      <c r="W253">
        <v>3.375</v>
      </c>
      <c r="X253" t="s">
        <v>36</v>
      </c>
      <c r="Y253" t="s">
        <v>753</v>
      </c>
      <c r="Z253" t="s">
        <v>950</v>
      </c>
      <c r="AA253">
        <v>4.5</v>
      </c>
      <c r="AB253">
        <v>3.375</v>
      </c>
      <c r="AC253">
        <v>122.25</v>
      </c>
      <c r="AD253">
        <v>1643.1999999999998</v>
      </c>
      <c r="AE253">
        <v>2.7607361963190202E-2</v>
      </c>
      <c r="AF253">
        <v>1</v>
      </c>
      <c r="AG253">
        <v>2.7607361963190202E-2</v>
      </c>
      <c r="AH253">
        <v>2.05391918208374E-3</v>
      </c>
      <c r="AI253">
        <v>7.4397517039922104E-2</v>
      </c>
      <c r="AJ253">
        <v>6681.4285714285706</v>
      </c>
      <c r="AK253">
        <v>93540</v>
      </c>
      <c r="AL253">
        <v>192.123600292113</v>
      </c>
      <c r="AM253">
        <v>960.61800146056498</v>
      </c>
      <c r="AN253">
        <v>137.23114306579501</v>
      </c>
      <c r="AO253">
        <v>1921.23600292113</v>
      </c>
      <c r="AP253">
        <v>192.12360029211297</v>
      </c>
      <c r="AQ253">
        <v>-2.8421709430404007E-14</v>
      </c>
      <c r="AR253">
        <v>256.16480038948396</v>
      </c>
      <c r="AS253">
        <v>0.56176491313483323</v>
      </c>
      <c r="AT253" t="s">
        <v>753</v>
      </c>
    </row>
    <row r="254" spans="1:46" hidden="1" x14ac:dyDescent="0.25">
      <c r="A254" t="s">
        <v>55</v>
      </c>
      <c r="B254" t="s">
        <v>950</v>
      </c>
      <c r="C254" s="63" t="s">
        <v>950</v>
      </c>
      <c r="D254" s="63" t="s">
        <v>671</v>
      </c>
      <c r="E254" t="s">
        <v>527</v>
      </c>
      <c r="F254">
        <v>0.75</v>
      </c>
      <c r="G254">
        <v>2</v>
      </c>
      <c r="H254">
        <v>2</v>
      </c>
      <c r="I254">
        <v>2</v>
      </c>
      <c r="J254">
        <v>7</v>
      </c>
      <c r="K254">
        <v>3</v>
      </c>
      <c r="L254" t="s">
        <v>103</v>
      </c>
      <c r="M254">
        <v>10</v>
      </c>
      <c r="N254" t="s">
        <v>717</v>
      </c>
      <c r="O254" t="s">
        <v>4</v>
      </c>
      <c r="P254">
        <v>1</v>
      </c>
      <c r="Q254">
        <v>1</v>
      </c>
      <c r="R254">
        <v>0</v>
      </c>
      <c r="S254" t="s">
        <v>642</v>
      </c>
      <c r="T254" t="s">
        <v>689</v>
      </c>
      <c r="U254">
        <v>4.5</v>
      </c>
      <c r="V254">
        <v>0.5921052631578948</v>
      </c>
      <c r="W254">
        <v>3.375</v>
      </c>
      <c r="X254" t="s">
        <v>39</v>
      </c>
      <c r="Y254" t="s">
        <v>756</v>
      </c>
      <c r="Z254" t="s">
        <v>950</v>
      </c>
      <c r="AA254">
        <v>4.5</v>
      </c>
      <c r="AB254">
        <v>3.375</v>
      </c>
      <c r="AC254">
        <v>125.65</v>
      </c>
      <c r="AD254">
        <v>1643.1999999999998</v>
      </c>
      <c r="AE254">
        <v>2.68603263032232E-2</v>
      </c>
      <c r="AF254">
        <v>1</v>
      </c>
      <c r="AG254">
        <v>2.68603263032232E-2</v>
      </c>
      <c r="AH254">
        <v>2.05391918208374E-3</v>
      </c>
      <c r="AI254">
        <v>7.6466650438169401E-2</v>
      </c>
      <c r="AJ254">
        <v>6681.4285714285706</v>
      </c>
      <c r="AK254">
        <v>93540</v>
      </c>
      <c r="AL254">
        <v>192.12360029211297</v>
      </c>
      <c r="AM254">
        <v>960.61800146056498</v>
      </c>
      <c r="AN254">
        <v>137.23114306579501</v>
      </c>
      <c r="AO254">
        <v>1921.23600292113</v>
      </c>
      <c r="AP254">
        <v>192.12360029211297</v>
      </c>
      <c r="AQ254">
        <v>0</v>
      </c>
      <c r="AR254">
        <v>256.16480038948396</v>
      </c>
      <c r="AS254">
        <v>0.56176491313483323</v>
      </c>
      <c r="AT254" t="s">
        <v>756</v>
      </c>
    </row>
    <row r="255" spans="1:46" hidden="1" x14ac:dyDescent="0.25">
      <c r="A255" t="s">
        <v>55</v>
      </c>
      <c r="B255" t="s">
        <v>950</v>
      </c>
      <c r="C255" s="63" t="s">
        <v>950</v>
      </c>
      <c r="D255" s="63" t="s">
        <v>671</v>
      </c>
      <c r="E255" t="s">
        <v>527</v>
      </c>
      <c r="F255">
        <v>0.75</v>
      </c>
      <c r="G255">
        <v>2</v>
      </c>
      <c r="H255">
        <v>2</v>
      </c>
      <c r="I255">
        <v>2</v>
      </c>
      <c r="J255">
        <v>7</v>
      </c>
      <c r="K255">
        <v>4</v>
      </c>
      <c r="L255" t="s">
        <v>101</v>
      </c>
      <c r="M255">
        <v>11</v>
      </c>
      <c r="N255" t="s">
        <v>719</v>
      </c>
      <c r="O255" t="s">
        <v>4</v>
      </c>
      <c r="P255">
        <v>1</v>
      </c>
      <c r="Q255">
        <v>1</v>
      </c>
      <c r="R255">
        <v>0</v>
      </c>
      <c r="S255" t="s">
        <v>642</v>
      </c>
      <c r="T255" t="s">
        <v>689</v>
      </c>
      <c r="U255">
        <v>4.5</v>
      </c>
      <c r="V255">
        <v>0.5921052631578948</v>
      </c>
      <c r="W255">
        <v>3.375</v>
      </c>
      <c r="X255" t="s">
        <v>42</v>
      </c>
      <c r="Y255" t="s">
        <v>759</v>
      </c>
      <c r="Z255" t="s">
        <v>950</v>
      </c>
      <c r="AA255">
        <v>4.5</v>
      </c>
      <c r="AB255">
        <v>3.375</v>
      </c>
      <c r="AC255">
        <v>117.15</v>
      </c>
      <c r="AD255">
        <v>1643.1999999999998</v>
      </c>
      <c r="AE255">
        <v>2.8809218950064001E-2</v>
      </c>
      <c r="AF255">
        <v>1</v>
      </c>
      <c r="AG255">
        <v>2.8809218950064001E-2</v>
      </c>
      <c r="AH255">
        <v>2.05391918208374E-3</v>
      </c>
      <c r="AI255">
        <v>7.1293816942551103E-2</v>
      </c>
      <c r="AJ255">
        <v>6681.4285714285706</v>
      </c>
      <c r="AK255">
        <v>93540</v>
      </c>
      <c r="AL255">
        <v>192.12360029211297</v>
      </c>
      <c r="AM255">
        <v>960.61800146056498</v>
      </c>
      <c r="AN255">
        <v>137.23114306579501</v>
      </c>
      <c r="AO255">
        <v>1921.23600292113</v>
      </c>
      <c r="AP255">
        <v>192.12360029211297</v>
      </c>
      <c r="AQ255">
        <v>0</v>
      </c>
      <c r="AR255">
        <v>256.16480038948396</v>
      </c>
      <c r="AS255">
        <v>0.56176491313483323</v>
      </c>
      <c r="AT255" t="s">
        <v>759</v>
      </c>
    </row>
    <row r="256" spans="1:46" hidden="1" x14ac:dyDescent="0.25">
      <c r="A256" t="s">
        <v>55</v>
      </c>
      <c r="B256" t="s">
        <v>950</v>
      </c>
      <c r="C256" s="63" t="s">
        <v>950</v>
      </c>
      <c r="D256" s="63" t="s">
        <v>671</v>
      </c>
      <c r="E256" t="s">
        <v>527</v>
      </c>
      <c r="F256">
        <v>0.75</v>
      </c>
      <c r="G256">
        <v>2</v>
      </c>
      <c r="H256">
        <v>2</v>
      </c>
      <c r="I256">
        <v>2</v>
      </c>
      <c r="J256">
        <v>7</v>
      </c>
      <c r="K256">
        <v>5</v>
      </c>
      <c r="L256" t="s">
        <v>105</v>
      </c>
      <c r="M256">
        <v>12</v>
      </c>
      <c r="N256" t="s">
        <v>721</v>
      </c>
      <c r="O256" t="s">
        <v>4</v>
      </c>
      <c r="P256">
        <v>1</v>
      </c>
      <c r="Q256">
        <v>1</v>
      </c>
      <c r="R256">
        <v>0</v>
      </c>
      <c r="S256" t="s">
        <v>642</v>
      </c>
      <c r="T256" t="s">
        <v>689</v>
      </c>
      <c r="U256">
        <v>4.5</v>
      </c>
      <c r="V256">
        <v>0.5921052631578948</v>
      </c>
      <c r="W256">
        <v>3.375</v>
      </c>
      <c r="X256" t="s">
        <v>45</v>
      </c>
      <c r="Y256" t="s">
        <v>762</v>
      </c>
      <c r="Z256" t="s">
        <v>950</v>
      </c>
      <c r="AA256">
        <v>4.5</v>
      </c>
      <c r="AB256">
        <v>3.375</v>
      </c>
      <c r="AC256">
        <v>113.25</v>
      </c>
      <c r="AD256">
        <v>1643.1999999999998</v>
      </c>
      <c r="AE256">
        <v>2.9801324503311299E-2</v>
      </c>
      <c r="AF256">
        <v>1</v>
      </c>
      <c r="AG256">
        <v>2.9801324503311299E-2</v>
      </c>
      <c r="AH256">
        <v>2.05391918208374E-3</v>
      </c>
      <c r="AI256">
        <v>6.8920399221032103E-2</v>
      </c>
      <c r="AJ256">
        <v>6681.4285714285706</v>
      </c>
      <c r="AK256">
        <v>93540</v>
      </c>
      <c r="AL256">
        <v>192.123600292113</v>
      </c>
      <c r="AM256">
        <v>960.61800146056498</v>
      </c>
      <c r="AN256">
        <v>137.23114306579501</v>
      </c>
      <c r="AO256">
        <v>1921.23600292113</v>
      </c>
      <c r="AP256">
        <v>192.12360029211297</v>
      </c>
      <c r="AQ256">
        <v>-2.8421709430404007E-14</v>
      </c>
      <c r="AR256">
        <v>256.16480038948396</v>
      </c>
      <c r="AS256">
        <v>0.56176491313483323</v>
      </c>
      <c r="AT256" t="s">
        <v>762</v>
      </c>
    </row>
    <row r="257" spans="1:46" hidden="1" x14ac:dyDescent="0.25">
      <c r="A257" t="s">
        <v>55</v>
      </c>
      <c r="B257" t="s">
        <v>951</v>
      </c>
      <c r="C257" s="63" t="s">
        <v>951</v>
      </c>
      <c r="D257" s="63" t="s">
        <v>671</v>
      </c>
      <c r="E257" t="s">
        <v>527</v>
      </c>
      <c r="F257">
        <v>0.6</v>
      </c>
      <c r="G257">
        <v>1</v>
      </c>
      <c r="H257">
        <v>1</v>
      </c>
      <c r="I257">
        <v>2</v>
      </c>
      <c r="J257">
        <v>7</v>
      </c>
      <c r="K257">
        <v>1</v>
      </c>
      <c r="L257" t="s">
        <v>99</v>
      </c>
      <c r="M257">
        <v>1</v>
      </c>
      <c r="N257" t="s">
        <v>699</v>
      </c>
      <c r="O257" t="s">
        <v>4</v>
      </c>
      <c r="P257">
        <v>1</v>
      </c>
      <c r="Q257">
        <v>1</v>
      </c>
      <c r="R257">
        <v>0</v>
      </c>
      <c r="S257" t="s">
        <v>642</v>
      </c>
      <c r="T257" t="s">
        <v>689</v>
      </c>
      <c r="U257">
        <v>8.5</v>
      </c>
      <c r="V257">
        <v>1.118421052631579</v>
      </c>
      <c r="W257">
        <v>5.0999999999999996</v>
      </c>
      <c r="X257" t="s">
        <v>33</v>
      </c>
      <c r="Y257" t="s">
        <v>729</v>
      </c>
      <c r="Z257" t="s">
        <v>951</v>
      </c>
      <c r="AA257">
        <v>8.5</v>
      </c>
      <c r="AB257">
        <v>5.0999999999999996</v>
      </c>
      <c r="AC257">
        <v>122.75</v>
      </c>
      <c r="AD257">
        <v>1643.1999999999998</v>
      </c>
      <c r="AE257">
        <v>4.1547861507128303E-2</v>
      </c>
      <c r="AF257">
        <v>1</v>
      </c>
      <c r="AG257">
        <v>4.1547861507128303E-2</v>
      </c>
      <c r="AH257">
        <v>3.1037000973709798E-3</v>
      </c>
      <c r="AI257">
        <v>7.4701801363193807E-2</v>
      </c>
      <c r="AJ257">
        <v>6681.4285714285706</v>
      </c>
      <c r="AK257">
        <v>93540</v>
      </c>
      <c r="AL257">
        <v>290.32010710808186</v>
      </c>
      <c r="AM257">
        <v>2032.240749756573</v>
      </c>
      <c r="AN257">
        <v>322.03574906106559</v>
      </c>
      <c r="AO257">
        <v>4508.5004868549186</v>
      </c>
      <c r="AP257">
        <v>290.3201071080818</v>
      </c>
      <c r="AQ257">
        <v>-5.6843418860808015E-14</v>
      </c>
      <c r="AR257">
        <v>483.86684518013635</v>
      </c>
      <c r="AS257">
        <v>1.0611115025880182</v>
      </c>
      <c r="AT257" t="s">
        <v>729</v>
      </c>
    </row>
    <row r="258" spans="1:46" hidden="1" x14ac:dyDescent="0.25">
      <c r="A258" t="s">
        <v>55</v>
      </c>
      <c r="B258" t="s">
        <v>951</v>
      </c>
      <c r="C258" s="63" t="s">
        <v>951</v>
      </c>
      <c r="D258" s="63" t="s">
        <v>671</v>
      </c>
      <c r="E258" t="s">
        <v>527</v>
      </c>
      <c r="F258">
        <v>0.6</v>
      </c>
      <c r="G258">
        <v>1</v>
      </c>
      <c r="H258">
        <v>1</v>
      </c>
      <c r="I258">
        <v>2</v>
      </c>
      <c r="J258">
        <v>7</v>
      </c>
      <c r="K258">
        <v>2</v>
      </c>
      <c r="L258" t="s">
        <v>102</v>
      </c>
      <c r="M258">
        <v>2</v>
      </c>
      <c r="N258" t="s">
        <v>701</v>
      </c>
      <c r="O258" t="s">
        <v>4</v>
      </c>
      <c r="P258">
        <v>1</v>
      </c>
      <c r="Q258">
        <v>1</v>
      </c>
      <c r="R258">
        <v>0</v>
      </c>
      <c r="S258" t="s">
        <v>642</v>
      </c>
      <c r="T258" t="s">
        <v>689</v>
      </c>
      <c r="U258">
        <v>8.5</v>
      </c>
      <c r="V258">
        <v>1.118421052631579</v>
      </c>
      <c r="W258">
        <v>5.0999999999999996</v>
      </c>
      <c r="X258" t="s">
        <v>36</v>
      </c>
      <c r="Y258" t="s">
        <v>732</v>
      </c>
      <c r="Z258" t="s">
        <v>951</v>
      </c>
      <c r="AA258">
        <v>8.5</v>
      </c>
      <c r="AB258">
        <v>5.0999999999999996</v>
      </c>
      <c r="AC258">
        <v>122.25</v>
      </c>
      <c r="AD258">
        <v>1643.1999999999998</v>
      </c>
      <c r="AE258">
        <v>4.1717791411042898E-2</v>
      </c>
      <c r="AF258">
        <v>1</v>
      </c>
      <c r="AG258">
        <v>4.1717791411042898E-2</v>
      </c>
      <c r="AH258">
        <v>3.1037000973709798E-3</v>
      </c>
      <c r="AI258">
        <v>7.4397517039922104E-2</v>
      </c>
      <c r="AJ258">
        <v>6681.4285714285706</v>
      </c>
      <c r="AK258">
        <v>93540</v>
      </c>
      <c r="AL258">
        <v>290.3201071080818</v>
      </c>
      <c r="AM258">
        <v>2032.240749756573</v>
      </c>
      <c r="AN258">
        <v>322.03574906106559</v>
      </c>
      <c r="AO258">
        <v>4508.5004868549186</v>
      </c>
      <c r="AP258">
        <v>290.3201071080818</v>
      </c>
      <c r="AQ258">
        <v>0</v>
      </c>
      <c r="AR258">
        <v>483.86684518013635</v>
      </c>
      <c r="AS258">
        <v>1.0611115025880182</v>
      </c>
      <c r="AT258" t="s">
        <v>732</v>
      </c>
    </row>
    <row r="259" spans="1:46" hidden="1" x14ac:dyDescent="0.25">
      <c r="A259" t="s">
        <v>55</v>
      </c>
      <c r="B259" t="s">
        <v>951</v>
      </c>
      <c r="C259" s="63" t="s">
        <v>951</v>
      </c>
      <c r="D259" s="63" t="s">
        <v>671</v>
      </c>
      <c r="E259" t="s">
        <v>527</v>
      </c>
      <c r="F259">
        <v>0.6</v>
      </c>
      <c r="G259">
        <v>1</v>
      </c>
      <c r="H259">
        <v>1</v>
      </c>
      <c r="I259">
        <v>2</v>
      </c>
      <c r="J259">
        <v>7</v>
      </c>
      <c r="K259">
        <v>3</v>
      </c>
      <c r="L259" t="s">
        <v>103</v>
      </c>
      <c r="M259">
        <v>3</v>
      </c>
      <c r="N259" t="s">
        <v>703</v>
      </c>
      <c r="O259" t="s">
        <v>4</v>
      </c>
      <c r="P259">
        <v>1</v>
      </c>
      <c r="Q259">
        <v>1</v>
      </c>
      <c r="R259">
        <v>0</v>
      </c>
      <c r="S259" t="s">
        <v>642</v>
      </c>
      <c r="T259" t="s">
        <v>689</v>
      </c>
      <c r="U259">
        <v>8.5</v>
      </c>
      <c r="V259">
        <v>1.118421052631579</v>
      </c>
      <c r="W259">
        <v>5.0999999999999996</v>
      </c>
      <c r="X259" t="s">
        <v>39</v>
      </c>
      <c r="Y259" t="s">
        <v>735</v>
      </c>
      <c r="Z259" t="s">
        <v>951</v>
      </c>
      <c r="AA259">
        <v>8.5</v>
      </c>
      <c r="AB259">
        <v>5.0999999999999996</v>
      </c>
      <c r="AC259">
        <v>114.75</v>
      </c>
      <c r="AD259">
        <v>1643.1999999999998</v>
      </c>
      <c r="AE259">
        <v>4.4444444444444398E-2</v>
      </c>
      <c r="AF259">
        <v>1</v>
      </c>
      <c r="AG259">
        <v>4.4444444444444398E-2</v>
      </c>
      <c r="AH259">
        <v>3.1037000973709798E-3</v>
      </c>
      <c r="AI259">
        <v>6.98332521908471E-2</v>
      </c>
      <c r="AJ259">
        <v>6681.4285714285706</v>
      </c>
      <c r="AK259">
        <v>93540</v>
      </c>
      <c r="AL259">
        <v>290.3201071080818</v>
      </c>
      <c r="AM259">
        <v>2032.240749756573</v>
      </c>
      <c r="AN259">
        <v>322.03574906106559</v>
      </c>
      <c r="AO259">
        <v>4508.5004868549186</v>
      </c>
      <c r="AP259">
        <v>290.3201071080818</v>
      </c>
      <c r="AQ259">
        <v>0</v>
      </c>
      <c r="AR259">
        <v>483.86684518013635</v>
      </c>
      <c r="AS259">
        <v>1.0611115025880182</v>
      </c>
      <c r="AT259" t="s">
        <v>735</v>
      </c>
    </row>
    <row r="260" spans="1:46" hidden="1" x14ac:dyDescent="0.25">
      <c r="A260" t="s">
        <v>55</v>
      </c>
      <c r="B260" t="s">
        <v>951</v>
      </c>
      <c r="C260" s="63" t="s">
        <v>951</v>
      </c>
      <c r="D260" s="63" t="s">
        <v>671</v>
      </c>
      <c r="E260" t="s">
        <v>527</v>
      </c>
      <c r="F260">
        <v>0.6</v>
      </c>
      <c r="G260">
        <v>1</v>
      </c>
      <c r="H260">
        <v>1</v>
      </c>
      <c r="I260">
        <v>2</v>
      </c>
      <c r="J260">
        <v>7</v>
      </c>
      <c r="K260">
        <v>4</v>
      </c>
      <c r="L260" t="s">
        <v>101</v>
      </c>
      <c r="M260">
        <v>4</v>
      </c>
      <c r="N260" t="s">
        <v>705</v>
      </c>
      <c r="O260" t="s">
        <v>4</v>
      </c>
      <c r="P260">
        <v>1</v>
      </c>
      <c r="Q260">
        <v>1</v>
      </c>
      <c r="R260">
        <v>0</v>
      </c>
      <c r="S260" t="s">
        <v>642</v>
      </c>
      <c r="T260" t="s">
        <v>689</v>
      </c>
      <c r="U260">
        <v>8.5</v>
      </c>
      <c r="V260">
        <v>1.118421052631579</v>
      </c>
      <c r="W260">
        <v>5.0999999999999996</v>
      </c>
      <c r="X260" t="s">
        <v>42</v>
      </c>
      <c r="Y260" t="s">
        <v>738</v>
      </c>
      <c r="Z260" t="s">
        <v>951</v>
      </c>
      <c r="AA260">
        <v>8.5</v>
      </c>
      <c r="AB260">
        <v>5.0999999999999996</v>
      </c>
      <c r="AC260">
        <v>122.25</v>
      </c>
      <c r="AD260">
        <v>1643.1999999999998</v>
      </c>
      <c r="AE260">
        <v>4.1717791411042898E-2</v>
      </c>
      <c r="AF260">
        <v>1</v>
      </c>
      <c r="AG260">
        <v>4.1717791411042898E-2</v>
      </c>
      <c r="AH260">
        <v>3.1037000973709798E-3</v>
      </c>
      <c r="AI260">
        <v>7.4397517039922104E-2</v>
      </c>
      <c r="AJ260">
        <v>6681.4285714285706</v>
      </c>
      <c r="AK260">
        <v>93540</v>
      </c>
      <c r="AL260">
        <v>290.3201071080818</v>
      </c>
      <c r="AM260">
        <v>2032.240749756573</v>
      </c>
      <c r="AN260">
        <v>322.03574906106559</v>
      </c>
      <c r="AO260">
        <v>4508.5004868549186</v>
      </c>
      <c r="AP260">
        <v>290.3201071080818</v>
      </c>
      <c r="AQ260">
        <v>0</v>
      </c>
      <c r="AR260">
        <v>483.86684518013635</v>
      </c>
      <c r="AS260">
        <v>1.0611115025880182</v>
      </c>
      <c r="AT260" t="s">
        <v>738</v>
      </c>
    </row>
    <row r="261" spans="1:46" hidden="1" x14ac:dyDescent="0.25">
      <c r="A261" t="s">
        <v>55</v>
      </c>
      <c r="B261" t="s">
        <v>951</v>
      </c>
      <c r="C261" s="63" t="s">
        <v>951</v>
      </c>
      <c r="D261" s="63" t="s">
        <v>671</v>
      </c>
      <c r="E261" t="s">
        <v>527</v>
      </c>
      <c r="F261">
        <v>0.6</v>
      </c>
      <c r="G261">
        <v>1</v>
      </c>
      <c r="H261">
        <v>1</v>
      </c>
      <c r="I261">
        <v>2</v>
      </c>
      <c r="J261">
        <v>7</v>
      </c>
      <c r="K261">
        <v>5</v>
      </c>
      <c r="L261" t="s">
        <v>105</v>
      </c>
      <c r="M261">
        <v>5</v>
      </c>
      <c r="N261" t="s">
        <v>707</v>
      </c>
      <c r="O261" t="s">
        <v>4</v>
      </c>
      <c r="P261">
        <v>1</v>
      </c>
      <c r="Q261">
        <v>1</v>
      </c>
      <c r="R261">
        <v>0</v>
      </c>
      <c r="S261" t="s">
        <v>642</v>
      </c>
      <c r="T261" t="s">
        <v>689</v>
      </c>
      <c r="U261">
        <v>8.5</v>
      </c>
      <c r="V261">
        <v>1.118421052631579</v>
      </c>
      <c r="W261">
        <v>5.0999999999999996</v>
      </c>
      <c r="X261" t="s">
        <v>45</v>
      </c>
      <c r="Y261" t="s">
        <v>741</v>
      </c>
      <c r="Z261" t="s">
        <v>951</v>
      </c>
      <c r="AA261">
        <v>8.5</v>
      </c>
      <c r="AB261">
        <v>5.0999999999999996</v>
      </c>
      <c r="AC261">
        <v>122.25</v>
      </c>
      <c r="AD261">
        <v>1643.1999999999998</v>
      </c>
      <c r="AE261">
        <v>4.1717791411042898E-2</v>
      </c>
      <c r="AF261">
        <v>1</v>
      </c>
      <c r="AG261">
        <v>4.1717791411042898E-2</v>
      </c>
      <c r="AH261">
        <v>3.1037000973709798E-3</v>
      </c>
      <c r="AI261">
        <v>7.4397517039922104E-2</v>
      </c>
      <c r="AJ261">
        <v>6681.4285714285706</v>
      </c>
      <c r="AK261">
        <v>93540</v>
      </c>
      <c r="AL261">
        <v>290.3201071080818</v>
      </c>
      <c r="AM261">
        <v>2032.240749756573</v>
      </c>
      <c r="AN261">
        <v>322.03574906106559</v>
      </c>
      <c r="AO261">
        <v>4508.5004868549186</v>
      </c>
      <c r="AP261">
        <v>290.3201071080818</v>
      </c>
      <c r="AQ261">
        <v>0</v>
      </c>
      <c r="AR261">
        <v>483.86684518013635</v>
      </c>
      <c r="AS261">
        <v>1.0611115025880182</v>
      </c>
      <c r="AT261" t="s">
        <v>741</v>
      </c>
    </row>
    <row r="262" spans="1:46" hidden="1" x14ac:dyDescent="0.25">
      <c r="A262" t="s">
        <v>55</v>
      </c>
      <c r="B262" t="s">
        <v>951</v>
      </c>
      <c r="C262" s="63" t="s">
        <v>951</v>
      </c>
      <c r="D262" s="63" t="s">
        <v>671</v>
      </c>
      <c r="E262" t="s">
        <v>527</v>
      </c>
      <c r="F262">
        <v>0.6</v>
      </c>
      <c r="G262">
        <v>1</v>
      </c>
      <c r="H262">
        <v>1</v>
      </c>
      <c r="I262">
        <v>2</v>
      </c>
      <c r="J262">
        <v>7</v>
      </c>
      <c r="K262">
        <v>6</v>
      </c>
      <c r="L262" t="s">
        <v>113</v>
      </c>
      <c r="M262">
        <v>6</v>
      </c>
      <c r="N262" t="s">
        <v>709</v>
      </c>
      <c r="O262" t="s">
        <v>4</v>
      </c>
      <c r="P262">
        <v>1</v>
      </c>
      <c r="Q262">
        <v>1</v>
      </c>
      <c r="R262">
        <v>0</v>
      </c>
      <c r="S262" t="s">
        <v>642</v>
      </c>
      <c r="T262" t="s">
        <v>689</v>
      </c>
      <c r="U262">
        <v>8.5</v>
      </c>
      <c r="V262">
        <v>1.118421052631579</v>
      </c>
      <c r="W262">
        <v>5.0999999999999996</v>
      </c>
      <c r="X262" t="s">
        <v>48</v>
      </c>
      <c r="Y262" t="s">
        <v>744</v>
      </c>
      <c r="Z262" t="s">
        <v>951</v>
      </c>
      <c r="AA262">
        <v>8.5</v>
      </c>
      <c r="AB262">
        <v>5.0999999999999996</v>
      </c>
      <c r="AC262">
        <v>105.6</v>
      </c>
      <c r="AD262">
        <v>1643.1999999999998</v>
      </c>
      <c r="AE262">
        <v>4.8295454545454503E-2</v>
      </c>
      <c r="AF262">
        <v>1</v>
      </c>
      <c r="AG262">
        <v>4.8295454545454503E-2</v>
      </c>
      <c r="AH262">
        <v>3.1037000973709798E-3</v>
      </c>
      <c r="AI262">
        <v>6.4264849074975705E-2</v>
      </c>
      <c r="AJ262">
        <v>6681.4285714285706</v>
      </c>
      <c r="AK262">
        <v>93540</v>
      </c>
      <c r="AL262">
        <v>290.3201071080818</v>
      </c>
      <c r="AM262">
        <v>2032.240749756573</v>
      </c>
      <c r="AN262">
        <v>322.03574906106559</v>
      </c>
      <c r="AO262">
        <v>4508.5004868549186</v>
      </c>
      <c r="AP262">
        <v>290.3201071080818</v>
      </c>
      <c r="AQ262">
        <v>0</v>
      </c>
      <c r="AR262">
        <v>483.86684518013635</v>
      </c>
      <c r="AS262">
        <v>1.0611115025880182</v>
      </c>
      <c r="AT262" t="s">
        <v>744</v>
      </c>
    </row>
    <row r="263" spans="1:46" hidden="1" x14ac:dyDescent="0.25">
      <c r="A263" t="s">
        <v>55</v>
      </c>
      <c r="B263" t="s">
        <v>951</v>
      </c>
      <c r="C263" s="63" t="s">
        <v>951</v>
      </c>
      <c r="D263" s="63" t="s">
        <v>671</v>
      </c>
      <c r="E263" t="s">
        <v>527</v>
      </c>
      <c r="F263">
        <v>0.6</v>
      </c>
      <c r="G263">
        <v>1</v>
      </c>
      <c r="H263">
        <v>1</v>
      </c>
      <c r="I263">
        <v>2</v>
      </c>
      <c r="J263">
        <v>7</v>
      </c>
      <c r="K263">
        <v>7</v>
      </c>
      <c r="L263" t="s">
        <v>114</v>
      </c>
      <c r="M263">
        <v>7</v>
      </c>
      <c r="N263" t="s">
        <v>711</v>
      </c>
      <c r="O263" t="s">
        <v>4</v>
      </c>
      <c r="P263">
        <v>1</v>
      </c>
      <c r="Q263">
        <v>1</v>
      </c>
      <c r="R263">
        <v>0</v>
      </c>
      <c r="S263" t="s">
        <v>642</v>
      </c>
      <c r="T263" t="s">
        <v>689</v>
      </c>
      <c r="U263">
        <v>8.5</v>
      </c>
      <c r="V263">
        <v>1.118421052631579</v>
      </c>
      <c r="W263">
        <v>5.0999999999999996</v>
      </c>
      <c r="X263" t="s">
        <v>51</v>
      </c>
      <c r="Y263" t="s">
        <v>747</v>
      </c>
      <c r="Z263" t="s">
        <v>951</v>
      </c>
      <c r="AA263">
        <v>8.5</v>
      </c>
      <c r="AB263">
        <v>5.0999999999999996</v>
      </c>
      <c r="AC263">
        <v>105.6</v>
      </c>
      <c r="AD263">
        <v>1643.1999999999998</v>
      </c>
      <c r="AE263">
        <v>4.8295454545454503E-2</v>
      </c>
      <c r="AF263">
        <v>1</v>
      </c>
      <c r="AG263">
        <v>4.8295454545454503E-2</v>
      </c>
      <c r="AH263">
        <v>3.1037000973709798E-3</v>
      </c>
      <c r="AI263">
        <v>6.4264849074975705E-2</v>
      </c>
      <c r="AJ263">
        <v>6681.4285714285706</v>
      </c>
      <c r="AK263">
        <v>93540</v>
      </c>
      <c r="AL263">
        <v>290.3201071080818</v>
      </c>
      <c r="AM263">
        <v>2032.240749756573</v>
      </c>
      <c r="AN263">
        <v>322.03574906106559</v>
      </c>
      <c r="AO263">
        <v>4508.5004868549186</v>
      </c>
      <c r="AP263">
        <v>290.3201071080818</v>
      </c>
      <c r="AQ263">
        <v>0</v>
      </c>
      <c r="AR263">
        <v>483.86684518013635</v>
      </c>
      <c r="AS263">
        <v>1.0611115025880182</v>
      </c>
      <c r="AT263" t="s">
        <v>747</v>
      </c>
    </row>
    <row r="264" spans="1:46" hidden="1" x14ac:dyDescent="0.25">
      <c r="A264" t="s">
        <v>55</v>
      </c>
      <c r="B264" t="s">
        <v>951</v>
      </c>
      <c r="C264" s="63" t="s">
        <v>951</v>
      </c>
      <c r="D264" s="63" t="s">
        <v>671</v>
      </c>
      <c r="E264" t="s">
        <v>527</v>
      </c>
      <c r="F264">
        <v>0.6</v>
      </c>
      <c r="G264">
        <v>2</v>
      </c>
      <c r="H264">
        <v>2</v>
      </c>
      <c r="I264">
        <v>2</v>
      </c>
      <c r="J264">
        <v>7</v>
      </c>
      <c r="K264">
        <v>1</v>
      </c>
      <c r="L264" t="s">
        <v>99</v>
      </c>
      <c r="M264">
        <v>8</v>
      </c>
      <c r="N264" t="s">
        <v>713</v>
      </c>
      <c r="O264" t="s">
        <v>4</v>
      </c>
      <c r="P264">
        <v>1</v>
      </c>
      <c r="Q264">
        <v>1</v>
      </c>
      <c r="R264">
        <v>0</v>
      </c>
      <c r="S264" t="s">
        <v>642</v>
      </c>
      <c r="T264" t="s">
        <v>689</v>
      </c>
      <c r="U264">
        <v>8.5</v>
      </c>
      <c r="V264">
        <v>1.118421052631579</v>
      </c>
      <c r="W264">
        <v>5.0999999999999996</v>
      </c>
      <c r="X264" t="s">
        <v>33</v>
      </c>
      <c r="Y264" t="s">
        <v>750</v>
      </c>
      <c r="Z264" t="s">
        <v>951</v>
      </c>
      <c r="AA264">
        <v>8.5</v>
      </c>
      <c r="AB264">
        <v>5.0999999999999996</v>
      </c>
      <c r="AC264">
        <v>122.25</v>
      </c>
      <c r="AD264">
        <v>1643.1999999999998</v>
      </c>
      <c r="AE264">
        <v>4.1717791411042898E-2</v>
      </c>
      <c r="AF264">
        <v>1</v>
      </c>
      <c r="AG264">
        <v>4.1717791411042898E-2</v>
      </c>
      <c r="AH264">
        <v>3.1037000973709798E-3</v>
      </c>
      <c r="AI264">
        <v>7.4397517039922104E-2</v>
      </c>
      <c r="AJ264">
        <v>6681.4285714285706</v>
      </c>
      <c r="AK264">
        <v>93540</v>
      </c>
      <c r="AL264">
        <v>290.3201071080818</v>
      </c>
      <c r="AM264">
        <v>2476.2597370983449</v>
      </c>
      <c r="AN264">
        <v>322.03574906106559</v>
      </c>
      <c r="AO264">
        <v>4508.5004868549186</v>
      </c>
      <c r="AP264">
        <v>290.3201071080818</v>
      </c>
      <c r="AQ264">
        <v>0</v>
      </c>
      <c r="AR264">
        <v>483.86684518013635</v>
      </c>
      <c r="AS264">
        <v>1.0611115025880182</v>
      </c>
      <c r="AT264" t="s">
        <v>750</v>
      </c>
    </row>
    <row r="265" spans="1:46" hidden="1" x14ac:dyDescent="0.25">
      <c r="A265" t="s">
        <v>55</v>
      </c>
      <c r="B265" t="s">
        <v>951</v>
      </c>
      <c r="C265" s="63" t="s">
        <v>951</v>
      </c>
      <c r="D265" s="63" t="s">
        <v>671</v>
      </c>
      <c r="E265" t="s">
        <v>527</v>
      </c>
      <c r="F265">
        <v>0.6</v>
      </c>
      <c r="G265">
        <v>2</v>
      </c>
      <c r="H265">
        <v>2</v>
      </c>
      <c r="I265">
        <v>2</v>
      </c>
      <c r="J265">
        <v>7</v>
      </c>
      <c r="K265">
        <v>2</v>
      </c>
      <c r="L265" t="s">
        <v>102</v>
      </c>
      <c r="M265">
        <v>9</v>
      </c>
      <c r="N265" t="s">
        <v>715</v>
      </c>
      <c r="O265" t="s">
        <v>4</v>
      </c>
      <c r="P265">
        <v>1</v>
      </c>
      <c r="Q265">
        <v>1</v>
      </c>
      <c r="R265">
        <v>0</v>
      </c>
      <c r="S265" t="s">
        <v>642</v>
      </c>
      <c r="T265" t="s">
        <v>689</v>
      </c>
      <c r="U265">
        <v>8.5</v>
      </c>
      <c r="V265">
        <v>1.118421052631579</v>
      </c>
      <c r="W265">
        <v>5.0999999999999996</v>
      </c>
      <c r="X265" t="s">
        <v>36</v>
      </c>
      <c r="Y265" t="s">
        <v>753</v>
      </c>
      <c r="Z265" t="s">
        <v>951</v>
      </c>
      <c r="AA265">
        <v>8.5</v>
      </c>
      <c r="AB265">
        <v>5.0999999999999996</v>
      </c>
      <c r="AC265">
        <v>122.25</v>
      </c>
      <c r="AD265">
        <v>1643.1999999999998</v>
      </c>
      <c r="AE265">
        <v>4.1717791411042898E-2</v>
      </c>
      <c r="AF265">
        <v>1</v>
      </c>
      <c r="AG265">
        <v>4.1717791411042898E-2</v>
      </c>
      <c r="AH265">
        <v>3.1037000973709798E-3</v>
      </c>
      <c r="AI265">
        <v>7.4397517039922104E-2</v>
      </c>
      <c r="AJ265">
        <v>6681.4285714285706</v>
      </c>
      <c r="AK265">
        <v>93540</v>
      </c>
      <c r="AL265">
        <v>290.3201071080818</v>
      </c>
      <c r="AM265">
        <v>2476.2597370983449</v>
      </c>
      <c r="AN265">
        <v>322.03574906106559</v>
      </c>
      <c r="AO265">
        <v>4508.5004868549186</v>
      </c>
      <c r="AP265">
        <v>290.3201071080818</v>
      </c>
      <c r="AQ265">
        <v>0</v>
      </c>
      <c r="AR265">
        <v>483.86684518013635</v>
      </c>
      <c r="AS265">
        <v>1.0611115025880182</v>
      </c>
      <c r="AT265" t="s">
        <v>753</v>
      </c>
    </row>
    <row r="266" spans="1:46" hidden="1" x14ac:dyDescent="0.25">
      <c r="A266" t="s">
        <v>55</v>
      </c>
      <c r="B266" t="s">
        <v>951</v>
      </c>
      <c r="C266" s="63" t="s">
        <v>951</v>
      </c>
      <c r="D266" s="63" t="s">
        <v>671</v>
      </c>
      <c r="E266" t="s">
        <v>527</v>
      </c>
      <c r="F266">
        <v>0.6</v>
      </c>
      <c r="G266">
        <v>2</v>
      </c>
      <c r="H266">
        <v>2</v>
      </c>
      <c r="I266">
        <v>2</v>
      </c>
      <c r="J266">
        <v>7</v>
      </c>
      <c r="K266">
        <v>3</v>
      </c>
      <c r="L266" t="s">
        <v>103</v>
      </c>
      <c r="M266">
        <v>10</v>
      </c>
      <c r="N266" t="s">
        <v>717</v>
      </c>
      <c r="O266" t="s">
        <v>4</v>
      </c>
      <c r="P266">
        <v>1</v>
      </c>
      <c r="Q266">
        <v>2</v>
      </c>
      <c r="R266">
        <v>0</v>
      </c>
      <c r="S266" t="s">
        <v>642</v>
      </c>
      <c r="T266" t="s">
        <v>689</v>
      </c>
      <c r="U266">
        <v>15</v>
      </c>
      <c r="V266">
        <v>1.9736842105263159</v>
      </c>
      <c r="W266">
        <v>9</v>
      </c>
      <c r="X266" t="s">
        <v>39</v>
      </c>
      <c r="Y266" t="s">
        <v>756</v>
      </c>
      <c r="Z266" t="s">
        <v>951</v>
      </c>
      <c r="AA266">
        <v>15</v>
      </c>
      <c r="AB266">
        <v>9</v>
      </c>
      <c r="AC266">
        <v>125.65</v>
      </c>
      <c r="AD266">
        <v>1643.1999999999998</v>
      </c>
      <c r="AE266">
        <v>7.1627536808595293E-2</v>
      </c>
      <c r="AF266">
        <v>1</v>
      </c>
      <c r="AG266">
        <v>7.1627536808595293E-2</v>
      </c>
      <c r="AH266">
        <v>5.4771178188899698E-3</v>
      </c>
      <c r="AI266">
        <v>7.6466650438169401E-2</v>
      </c>
      <c r="AJ266">
        <v>6681.4285714285706</v>
      </c>
      <c r="AK266">
        <v>93540</v>
      </c>
      <c r="AL266">
        <v>512.32960077896803</v>
      </c>
      <c r="AM266">
        <v>2476.2597370983449</v>
      </c>
      <c r="AN266">
        <v>322.03574906106559</v>
      </c>
      <c r="AO266">
        <v>4508.5004868549186</v>
      </c>
      <c r="AP266">
        <v>512.32960077896792</v>
      </c>
      <c r="AQ266">
        <v>-1.1368683772161603E-13</v>
      </c>
      <c r="AR266">
        <v>853.88266796494656</v>
      </c>
      <c r="AS266">
        <v>1.8725497104494442</v>
      </c>
      <c r="AT266" t="s">
        <v>756</v>
      </c>
    </row>
    <row r="267" spans="1:46" hidden="1" x14ac:dyDescent="0.25">
      <c r="A267" t="s">
        <v>55</v>
      </c>
      <c r="B267" t="s">
        <v>951</v>
      </c>
      <c r="C267" s="63" t="s">
        <v>951</v>
      </c>
      <c r="D267" s="63" t="s">
        <v>671</v>
      </c>
      <c r="E267" t="s">
        <v>527</v>
      </c>
      <c r="F267">
        <v>0.6</v>
      </c>
      <c r="G267">
        <v>2</v>
      </c>
      <c r="H267">
        <v>2</v>
      </c>
      <c r="I267">
        <v>2</v>
      </c>
      <c r="J267">
        <v>7</v>
      </c>
      <c r="K267">
        <v>4</v>
      </c>
      <c r="L267" t="s">
        <v>101</v>
      </c>
      <c r="M267">
        <v>11</v>
      </c>
      <c r="N267" t="s">
        <v>719</v>
      </c>
      <c r="O267" t="s">
        <v>4</v>
      </c>
      <c r="P267">
        <v>1</v>
      </c>
      <c r="Q267">
        <v>2</v>
      </c>
      <c r="R267">
        <v>0</v>
      </c>
      <c r="S267" t="s">
        <v>642</v>
      </c>
      <c r="T267" t="s">
        <v>689</v>
      </c>
      <c r="U267">
        <v>15</v>
      </c>
      <c r="V267">
        <v>1.9736842105263159</v>
      </c>
      <c r="W267">
        <v>9</v>
      </c>
      <c r="X267" t="s">
        <v>42</v>
      </c>
      <c r="Y267" t="s">
        <v>759</v>
      </c>
      <c r="Z267" t="s">
        <v>951</v>
      </c>
      <c r="AA267">
        <v>15</v>
      </c>
      <c r="AB267">
        <v>9</v>
      </c>
      <c r="AC267">
        <v>117.15</v>
      </c>
      <c r="AD267">
        <v>1643.1999999999998</v>
      </c>
      <c r="AE267">
        <v>7.6824583866837395E-2</v>
      </c>
      <c r="AF267">
        <v>1</v>
      </c>
      <c r="AG267">
        <v>7.6824583866837395E-2</v>
      </c>
      <c r="AH267">
        <v>5.4771178188899698E-3</v>
      </c>
      <c r="AI267">
        <v>7.1293816942551103E-2</v>
      </c>
      <c r="AJ267">
        <v>6681.4285714285706</v>
      </c>
      <c r="AK267">
        <v>93540</v>
      </c>
      <c r="AL267">
        <v>512.32960077896792</v>
      </c>
      <c r="AM267">
        <v>2476.2597370983449</v>
      </c>
      <c r="AN267">
        <v>322.03574906106559</v>
      </c>
      <c r="AO267">
        <v>4508.5004868549186</v>
      </c>
      <c r="AP267">
        <v>512.32960077896792</v>
      </c>
      <c r="AQ267">
        <v>0</v>
      </c>
      <c r="AR267">
        <v>853.88266796494656</v>
      </c>
      <c r="AS267">
        <v>1.8725497104494442</v>
      </c>
      <c r="AT267" t="s">
        <v>759</v>
      </c>
    </row>
    <row r="268" spans="1:46" hidden="1" x14ac:dyDescent="0.25">
      <c r="A268" t="s">
        <v>55</v>
      </c>
      <c r="B268" t="s">
        <v>951</v>
      </c>
      <c r="C268" s="63" t="s">
        <v>951</v>
      </c>
      <c r="D268" s="63" t="s">
        <v>671</v>
      </c>
      <c r="E268" t="s">
        <v>527</v>
      </c>
      <c r="F268">
        <v>0.6</v>
      </c>
      <c r="G268">
        <v>2</v>
      </c>
      <c r="H268">
        <v>2</v>
      </c>
      <c r="I268">
        <v>2</v>
      </c>
      <c r="J268">
        <v>7</v>
      </c>
      <c r="K268">
        <v>5</v>
      </c>
      <c r="L268" t="s">
        <v>105</v>
      </c>
      <c r="M268">
        <v>12</v>
      </c>
      <c r="N268" t="s">
        <v>721</v>
      </c>
      <c r="O268" t="s">
        <v>4</v>
      </c>
      <c r="P268">
        <v>1</v>
      </c>
      <c r="Q268">
        <v>1</v>
      </c>
      <c r="R268">
        <v>0</v>
      </c>
      <c r="S268" t="s">
        <v>642</v>
      </c>
      <c r="T268" t="s">
        <v>689</v>
      </c>
      <c r="U268">
        <v>8.5</v>
      </c>
      <c r="V268">
        <v>1.118421052631579</v>
      </c>
      <c r="W268">
        <v>5.0999999999999996</v>
      </c>
      <c r="X268" t="s">
        <v>45</v>
      </c>
      <c r="Y268" t="s">
        <v>762</v>
      </c>
      <c r="Z268" t="s">
        <v>951</v>
      </c>
      <c r="AA268">
        <v>8.5</v>
      </c>
      <c r="AB268">
        <v>5.0999999999999996</v>
      </c>
      <c r="AC268">
        <v>113.25</v>
      </c>
      <c r="AD268">
        <v>1643.1999999999998</v>
      </c>
      <c r="AE268">
        <v>4.5033112582781497E-2</v>
      </c>
      <c r="AF268">
        <v>1</v>
      </c>
      <c r="AG268">
        <v>4.5033112582781497E-2</v>
      </c>
      <c r="AH268">
        <v>3.1037000973709798E-3</v>
      </c>
      <c r="AI268">
        <v>6.8920399221032103E-2</v>
      </c>
      <c r="AJ268">
        <v>6681.4285714285706</v>
      </c>
      <c r="AK268">
        <v>93540</v>
      </c>
      <c r="AL268">
        <v>290.32010710808186</v>
      </c>
      <c r="AM268">
        <v>2476.2597370983449</v>
      </c>
      <c r="AN268">
        <v>322.03574906106559</v>
      </c>
      <c r="AO268">
        <v>4508.5004868549186</v>
      </c>
      <c r="AP268">
        <v>290.3201071080818</v>
      </c>
      <c r="AQ268">
        <v>-5.6843418860808015E-14</v>
      </c>
      <c r="AR268">
        <v>483.86684518013635</v>
      </c>
      <c r="AS268">
        <v>1.0611115025880182</v>
      </c>
      <c r="AT268" t="s">
        <v>762</v>
      </c>
    </row>
    <row r="269" spans="1:46" hidden="1" x14ac:dyDescent="0.25">
      <c r="A269" t="s">
        <v>55</v>
      </c>
      <c r="B269" t="s">
        <v>951</v>
      </c>
      <c r="C269" s="63" t="s">
        <v>951</v>
      </c>
      <c r="D269" s="63" t="s">
        <v>671</v>
      </c>
      <c r="E269" t="s">
        <v>527</v>
      </c>
      <c r="F269">
        <v>0.6</v>
      </c>
      <c r="G269">
        <v>2</v>
      </c>
      <c r="H269">
        <v>2</v>
      </c>
      <c r="I269">
        <v>2</v>
      </c>
      <c r="J269">
        <v>7</v>
      </c>
      <c r="K269">
        <v>6</v>
      </c>
      <c r="L269" t="s">
        <v>113</v>
      </c>
      <c r="M269">
        <v>13</v>
      </c>
      <c r="N269" t="s">
        <v>723</v>
      </c>
      <c r="O269" t="s">
        <v>4</v>
      </c>
      <c r="P269">
        <v>1</v>
      </c>
      <c r="Q269">
        <v>1</v>
      </c>
      <c r="R269">
        <v>0</v>
      </c>
      <c r="S269" t="s">
        <v>642</v>
      </c>
      <c r="T269" t="s">
        <v>689</v>
      </c>
      <c r="U269">
        <v>8.5</v>
      </c>
      <c r="V269">
        <v>1.118421052631579</v>
      </c>
      <c r="W269">
        <v>5.0999999999999996</v>
      </c>
      <c r="X269" t="s">
        <v>48</v>
      </c>
      <c r="Y269" t="s">
        <v>765</v>
      </c>
      <c r="Z269" t="s">
        <v>951</v>
      </c>
      <c r="AA269">
        <v>8.5</v>
      </c>
      <c r="AB269">
        <v>5.0999999999999996</v>
      </c>
      <c r="AC269">
        <v>113.1</v>
      </c>
      <c r="AD269">
        <v>1643.1999999999998</v>
      </c>
      <c r="AE269">
        <v>4.5092838196286497E-2</v>
      </c>
      <c r="AF269">
        <v>1</v>
      </c>
      <c r="AG269">
        <v>4.5092838196286497E-2</v>
      </c>
      <c r="AH269">
        <v>3.1037000973709798E-3</v>
      </c>
      <c r="AI269">
        <v>6.8829113924050597E-2</v>
      </c>
      <c r="AJ269">
        <v>6681.4285714285706</v>
      </c>
      <c r="AK269">
        <v>93540</v>
      </c>
      <c r="AL269">
        <v>290.3201071080818</v>
      </c>
      <c r="AM269">
        <v>2476.2597370983449</v>
      </c>
      <c r="AN269">
        <v>322.03574906106559</v>
      </c>
      <c r="AO269">
        <v>4508.5004868549186</v>
      </c>
      <c r="AP269">
        <v>290.3201071080818</v>
      </c>
      <c r="AQ269">
        <v>0</v>
      </c>
      <c r="AR269">
        <v>483.86684518013635</v>
      </c>
      <c r="AS269">
        <v>1.0611115025880182</v>
      </c>
      <c r="AT269" t="s">
        <v>765</v>
      </c>
    </row>
    <row r="270" spans="1:46" hidden="1" x14ac:dyDescent="0.25">
      <c r="A270" t="s">
        <v>55</v>
      </c>
      <c r="B270" t="s">
        <v>951</v>
      </c>
      <c r="C270" s="63" t="s">
        <v>951</v>
      </c>
      <c r="D270" s="63" t="s">
        <v>671</v>
      </c>
      <c r="E270" t="s">
        <v>527</v>
      </c>
      <c r="F270">
        <v>0.6</v>
      </c>
      <c r="G270">
        <v>2</v>
      </c>
      <c r="H270">
        <v>2</v>
      </c>
      <c r="I270">
        <v>2</v>
      </c>
      <c r="J270">
        <v>7</v>
      </c>
      <c r="K270">
        <v>7</v>
      </c>
      <c r="L270" t="s">
        <v>114</v>
      </c>
      <c r="M270">
        <v>14</v>
      </c>
      <c r="N270" t="s">
        <v>725</v>
      </c>
      <c r="O270" t="s">
        <v>4</v>
      </c>
      <c r="P270">
        <v>1</v>
      </c>
      <c r="Q270">
        <v>1</v>
      </c>
      <c r="R270">
        <v>0</v>
      </c>
      <c r="S270" t="s">
        <v>642</v>
      </c>
      <c r="T270" t="s">
        <v>689</v>
      </c>
      <c r="U270">
        <v>8.5</v>
      </c>
      <c r="V270">
        <v>1.118421052631579</v>
      </c>
      <c r="W270">
        <v>5.0999999999999996</v>
      </c>
      <c r="X270" t="s">
        <v>51</v>
      </c>
      <c r="Y270" t="s">
        <v>768</v>
      </c>
      <c r="Z270" t="s">
        <v>951</v>
      </c>
      <c r="AA270">
        <v>8.5</v>
      </c>
      <c r="AB270">
        <v>5.0999999999999996</v>
      </c>
      <c r="AC270">
        <v>114.1</v>
      </c>
      <c r="AD270">
        <v>1643.1999999999998</v>
      </c>
      <c r="AE270">
        <v>4.4697633654688901E-2</v>
      </c>
      <c r="AF270">
        <v>1</v>
      </c>
      <c r="AG270">
        <v>4.4697633654688901E-2</v>
      </c>
      <c r="AH270">
        <v>3.1037000973709798E-3</v>
      </c>
      <c r="AI270">
        <v>6.9437682570594003E-2</v>
      </c>
      <c r="AJ270">
        <v>6681.4285714285706</v>
      </c>
      <c r="AK270">
        <v>93540</v>
      </c>
      <c r="AL270">
        <v>290.32010710808174</v>
      </c>
      <c r="AM270">
        <v>2476.2597370983449</v>
      </c>
      <c r="AN270">
        <v>322.03574906106559</v>
      </c>
      <c r="AO270">
        <v>4508.5004868549186</v>
      </c>
      <c r="AP270">
        <v>290.3201071080818</v>
      </c>
      <c r="AQ270">
        <v>5.6843418860808015E-14</v>
      </c>
      <c r="AR270">
        <v>483.86684518013635</v>
      </c>
      <c r="AS270">
        <v>1.0611115025880182</v>
      </c>
      <c r="AT270" t="s">
        <v>768</v>
      </c>
    </row>
    <row r="271" spans="1:46" hidden="1" x14ac:dyDescent="0.25">
      <c r="A271" t="s">
        <v>55</v>
      </c>
      <c r="B271" t="s">
        <v>949</v>
      </c>
      <c r="C271" s="63" t="s">
        <v>949</v>
      </c>
      <c r="D271" s="63" t="s">
        <v>8</v>
      </c>
      <c r="E271" t="s">
        <v>8</v>
      </c>
      <c r="F271">
        <v>1</v>
      </c>
      <c r="G271">
        <v>1</v>
      </c>
      <c r="H271">
        <v>1</v>
      </c>
      <c r="I271">
        <v>2</v>
      </c>
      <c r="J271">
        <v>7</v>
      </c>
      <c r="K271">
        <v>1</v>
      </c>
      <c r="L271" t="s">
        <v>99</v>
      </c>
      <c r="M271">
        <v>1</v>
      </c>
      <c r="N271" t="s">
        <v>699</v>
      </c>
      <c r="O271" t="s">
        <v>4</v>
      </c>
      <c r="P271">
        <v>1</v>
      </c>
      <c r="Q271">
        <v>1</v>
      </c>
      <c r="R271">
        <v>0</v>
      </c>
      <c r="S271" t="s">
        <v>642</v>
      </c>
      <c r="T271" t="s">
        <v>689</v>
      </c>
      <c r="U271">
        <v>8.5</v>
      </c>
      <c r="V271">
        <v>1.118421052631579</v>
      </c>
      <c r="W271">
        <v>8.5</v>
      </c>
      <c r="X271" t="s">
        <v>33</v>
      </c>
      <c r="Y271" t="s">
        <v>729</v>
      </c>
      <c r="Z271" t="s">
        <v>949</v>
      </c>
      <c r="AA271">
        <v>25.5</v>
      </c>
      <c r="AB271">
        <v>25.5</v>
      </c>
      <c r="AC271">
        <v>25.5</v>
      </c>
      <c r="AD271">
        <v>325</v>
      </c>
      <c r="AE271">
        <v>1</v>
      </c>
      <c r="AF271">
        <v>0.33333333333333298</v>
      </c>
      <c r="AG271">
        <v>0.33333333333333298</v>
      </c>
      <c r="AH271">
        <v>2.6153846153846201E-2</v>
      </c>
      <c r="AI271">
        <v>7.8461538461538402E-2</v>
      </c>
      <c r="AJ271">
        <v>1692.8571428571429</v>
      </c>
      <c r="AK271">
        <v>23700</v>
      </c>
      <c r="AL271">
        <v>1859.5384615384614</v>
      </c>
      <c r="AM271">
        <v>11850</v>
      </c>
      <c r="AN271">
        <v>1692.8571428571429</v>
      </c>
      <c r="AO271">
        <v>23700</v>
      </c>
      <c r="AP271">
        <v>619.84615384615381</v>
      </c>
      <c r="AQ271">
        <v>0</v>
      </c>
      <c r="AR271">
        <v>619.84615384615381</v>
      </c>
      <c r="AS271">
        <v>1.3593117408906883</v>
      </c>
      <c r="AT271" t="s">
        <v>729</v>
      </c>
    </row>
    <row r="272" spans="1:46" hidden="1" x14ac:dyDescent="0.25">
      <c r="A272" t="s">
        <v>55</v>
      </c>
      <c r="B272" t="s">
        <v>949</v>
      </c>
      <c r="C272" s="63" t="s">
        <v>949</v>
      </c>
      <c r="D272" s="63" t="s">
        <v>8</v>
      </c>
      <c r="E272" t="s">
        <v>8</v>
      </c>
      <c r="F272">
        <v>1</v>
      </c>
      <c r="G272">
        <v>1</v>
      </c>
      <c r="H272">
        <v>1</v>
      </c>
      <c r="I272">
        <v>2</v>
      </c>
      <c r="J272">
        <v>7</v>
      </c>
      <c r="K272">
        <v>1</v>
      </c>
      <c r="L272" t="s">
        <v>99</v>
      </c>
      <c r="M272">
        <v>1</v>
      </c>
      <c r="N272" t="s">
        <v>699</v>
      </c>
      <c r="O272" t="s">
        <v>5</v>
      </c>
      <c r="P272">
        <v>2</v>
      </c>
      <c r="Q272">
        <v>1</v>
      </c>
      <c r="R272">
        <v>0</v>
      </c>
      <c r="S272" t="s">
        <v>642</v>
      </c>
      <c r="T272" t="s">
        <v>689</v>
      </c>
      <c r="U272">
        <v>8.5</v>
      </c>
      <c r="V272">
        <v>1.118421052631579</v>
      </c>
      <c r="W272">
        <v>8.5</v>
      </c>
      <c r="X272" t="s">
        <v>34</v>
      </c>
      <c r="Y272" t="s">
        <v>730</v>
      </c>
      <c r="Z272" t="s">
        <v>949</v>
      </c>
      <c r="AA272">
        <v>25.5</v>
      </c>
      <c r="AB272">
        <v>25.5</v>
      </c>
      <c r="AC272">
        <v>25.5</v>
      </c>
      <c r="AD272">
        <v>325</v>
      </c>
      <c r="AE272">
        <v>1</v>
      </c>
      <c r="AF272">
        <v>0.33333333333333298</v>
      </c>
      <c r="AG272">
        <v>0.33333333333333298</v>
      </c>
      <c r="AH272">
        <v>2.6153846153846201E-2</v>
      </c>
      <c r="AI272">
        <v>7.8461538461538402E-2</v>
      </c>
      <c r="AJ272">
        <v>1692.8571428571429</v>
      </c>
      <c r="AK272">
        <v>23700</v>
      </c>
      <c r="AL272">
        <v>1859.5384615384614</v>
      </c>
      <c r="AM272">
        <v>11850</v>
      </c>
      <c r="AN272">
        <v>1692.8571428571429</v>
      </c>
      <c r="AO272">
        <v>23700</v>
      </c>
      <c r="AP272">
        <v>619.84615384615381</v>
      </c>
      <c r="AQ272">
        <v>0</v>
      </c>
      <c r="AR272">
        <v>619.84615384615381</v>
      </c>
      <c r="AS272">
        <v>1.3593117408906883</v>
      </c>
      <c r="AT272" t="s">
        <v>730</v>
      </c>
    </row>
    <row r="273" spans="1:46" hidden="1" x14ac:dyDescent="0.25">
      <c r="A273" t="s">
        <v>55</v>
      </c>
      <c r="B273" t="s">
        <v>949</v>
      </c>
      <c r="C273" s="63" t="s">
        <v>949</v>
      </c>
      <c r="D273" s="63" t="s">
        <v>8</v>
      </c>
      <c r="E273" t="s">
        <v>8</v>
      </c>
      <c r="F273">
        <v>1</v>
      </c>
      <c r="G273">
        <v>1</v>
      </c>
      <c r="H273">
        <v>1</v>
      </c>
      <c r="I273">
        <v>2</v>
      </c>
      <c r="J273">
        <v>7</v>
      </c>
      <c r="K273">
        <v>1</v>
      </c>
      <c r="L273" t="s">
        <v>99</v>
      </c>
      <c r="M273">
        <v>1</v>
      </c>
      <c r="N273" t="s">
        <v>699</v>
      </c>
      <c r="O273" t="s">
        <v>31</v>
      </c>
      <c r="P273">
        <v>3</v>
      </c>
      <c r="Q273">
        <v>1</v>
      </c>
      <c r="R273">
        <v>0</v>
      </c>
      <c r="S273" t="s">
        <v>642</v>
      </c>
      <c r="T273" t="s">
        <v>689</v>
      </c>
      <c r="U273">
        <v>8.5</v>
      </c>
      <c r="V273">
        <v>1.118421052631579</v>
      </c>
      <c r="W273">
        <v>8.5</v>
      </c>
      <c r="X273" t="s">
        <v>35</v>
      </c>
      <c r="Y273" t="s">
        <v>731</v>
      </c>
      <c r="Z273" t="s">
        <v>949</v>
      </c>
      <c r="AA273">
        <v>25.5</v>
      </c>
      <c r="AB273">
        <v>25.5</v>
      </c>
      <c r="AC273">
        <v>25.5</v>
      </c>
      <c r="AD273">
        <v>325</v>
      </c>
      <c r="AE273">
        <v>1</v>
      </c>
      <c r="AF273">
        <v>0.33333333333333298</v>
      </c>
      <c r="AG273">
        <v>0.33333333333333298</v>
      </c>
      <c r="AH273">
        <v>2.6153846153846201E-2</v>
      </c>
      <c r="AI273">
        <v>7.8461538461538402E-2</v>
      </c>
      <c r="AJ273">
        <v>1692.8571428571429</v>
      </c>
      <c r="AK273">
        <v>23700</v>
      </c>
      <c r="AL273">
        <v>1859.5384615384614</v>
      </c>
      <c r="AM273">
        <v>11850</v>
      </c>
      <c r="AN273">
        <v>1692.8571428571429</v>
      </c>
      <c r="AO273">
        <v>23700</v>
      </c>
      <c r="AP273">
        <v>619.84615384615381</v>
      </c>
      <c r="AQ273">
        <v>0</v>
      </c>
      <c r="AR273">
        <v>619.84615384615381</v>
      </c>
      <c r="AS273">
        <v>1.3593117408906883</v>
      </c>
      <c r="AT273" t="s">
        <v>731</v>
      </c>
    </row>
    <row r="274" spans="1:46" hidden="1" x14ac:dyDescent="0.25">
      <c r="A274" t="s">
        <v>55</v>
      </c>
      <c r="B274" t="s">
        <v>949</v>
      </c>
      <c r="C274" s="63" t="s">
        <v>949</v>
      </c>
      <c r="D274" s="63" t="s">
        <v>8</v>
      </c>
      <c r="E274" t="s">
        <v>8</v>
      </c>
      <c r="F274">
        <v>1</v>
      </c>
      <c r="G274">
        <v>1</v>
      </c>
      <c r="H274">
        <v>1</v>
      </c>
      <c r="I274">
        <v>2</v>
      </c>
      <c r="J274">
        <v>7</v>
      </c>
      <c r="K274">
        <v>2</v>
      </c>
      <c r="L274" t="s">
        <v>102</v>
      </c>
      <c r="M274">
        <v>2</v>
      </c>
      <c r="N274" t="s">
        <v>701</v>
      </c>
      <c r="O274" t="s">
        <v>4</v>
      </c>
      <c r="P274">
        <v>1</v>
      </c>
      <c r="Q274">
        <v>1</v>
      </c>
      <c r="R274">
        <v>0</v>
      </c>
      <c r="S274" t="s">
        <v>642</v>
      </c>
      <c r="T274" t="s">
        <v>689</v>
      </c>
      <c r="U274">
        <v>8.5</v>
      </c>
      <c r="V274">
        <v>1.118421052631579</v>
      </c>
      <c r="W274">
        <v>8.5</v>
      </c>
      <c r="X274" t="s">
        <v>36</v>
      </c>
      <c r="Y274" t="s">
        <v>732</v>
      </c>
      <c r="Z274" t="s">
        <v>949</v>
      </c>
      <c r="AA274">
        <v>25.5</v>
      </c>
      <c r="AB274">
        <v>25.5</v>
      </c>
      <c r="AC274">
        <v>25.5</v>
      </c>
      <c r="AD274">
        <v>325</v>
      </c>
      <c r="AE274">
        <v>1</v>
      </c>
      <c r="AF274">
        <v>0.33333333333333298</v>
      </c>
      <c r="AG274">
        <v>0.33333333333333298</v>
      </c>
      <c r="AH274">
        <v>2.6153846153846201E-2</v>
      </c>
      <c r="AI274">
        <v>7.8461538461538402E-2</v>
      </c>
      <c r="AJ274">
        <v>1692.8571428571429</v>
      </c>
      <c r="AK274">
        <v>23700</v>
      </c>
      <c r="AL274">
        <v>1859.5384615384614</v>
      </c>
      <c r="AM274">
        <v>11850</v>
      </c>
      <c r="AN274">
        <v>1692.8571428571429</v>
      </c>
      <c r="AO274">
        <v>23700</v>
      </c>
      <c r="AP274">
        <v>619.84615384615381</v>
      </c>
      <c r="AQ274">
        <v>0</v>
      </c>
      <c r="AR274">
        <v>619.84615384615381</v>
      </c>
      <c r="AS274">
        <v>1.3593117408906883</v>
      </c>
      <c r="AT274" t="s">
        <v>732</v>
      </c>
    </row>
    <row r="275" spans="1:46" hidden="1" x14ac:dyDescent="0.25">
      <c r="A275" t="s">
        <v>55</v>
      </c>
      <c r="B275" t="s">
        <v>949</v>
      </c>
      <c r="C275" s="63" t="s">
        <v>949</v>
      </c>
      <c r="D275" s="63" t="s">
        <v>8</v>
      </c>
      <c r="E275" t="s">
        <v>8</v>
      </c>
      <c r="F275">
        <v>1</v>
      </c>
      <c r="G275">
        <v>1</v>
      </c>
      <c r="H275">
        <v>1</v>
      </c>
      <c r="I275">
        <v>2</v>
      </c>
      <c r="J275">
        <v>7</v>
      </c>
      <c r="K275">
        <v>2</v>
      </c>
      <c r="L275" t="s">
        <v>102</v>
      </c>
      <c r="M275">
        <v>2</v>
      </c>
      <c r="N275" t="s">
        <v>701</v>
      </c>
      <c r="O275" t="s">
        <v>5</v>
      </c>
      <c r="P275">
        <v>2</v>
      </c>
      <c r="Q275">
        <v>1</v>
      </c>
      <c r="R275">
        <v>0</v>
      </c>
      <c r="S275" t="s">
        <v>642</v>
      </c>
      <c r="T275" t="s">
        <v>689</v>
      </c>
      <c r="U275">
        <v>8.5</v>
      </c>
      <c r="V275">
        <v>1.118421052631579</v>
      </c>
      <c r="W275">
        <v>8.5</v>
      </c>
      <c r="X275" t="s">
        <v>37</v>
      </c>
      <c r="Y275" t="s">
        <v>733</v>
      </c>
      <c r="Z275" t="s">
        <v>949</v>
      </c>
      <c r="AA275">
        <v>25.5</v>
      </c>
      <c r="AB275">
        <v>25.5</v>
      </c>
      <c r="AC275">
        <v>25.5</v>
      </c>
      <c r="AD275">
        <v>325</v>
      </c>
      <c r="AE275">
        <v>1</v>
      </c>
      <c r="AF275">
        <v>0.33333333333333298</v>
      </c>
      <c r="AG275">
        <v>0.33333333333333298</v>
      </c>
      <c r="AH275">
        <v>2.6153846153846201E-2</v>
      </c>
      <c r="AI275">
        <v>7.8461538461538402E-2</v>
      </c>
      <c r="AJ275">
        <v>1692.8571428571429</v>
      </c>
      <c r="AK275">
        <v>23700</v>
      </c>
      <c r="AL275">
        <v>1859.5384615384614</v>
      </c>
      <c r="AM275">
        <v>11850</v>
      </c>
      <c r="AN275">
        <v>1692.8571428571429</v>
      </c>
      <c r="AO275">
        <v>23700</v>
      </c>
      <c r="AP275">
        <v>619.84615384615381</v>
      </c>
      <c r="AQ275">
        <v>0</v>
      </c>
      <c r="AR275">
        <v>619.84615384615381</v>
      </c>
      <c r="AS275">
        <v>1.3593117408906883</v>
      </c>
      <c r="AT275" t="s">
        <v>733</v>
      </c>
    </row>
    <row r="276" spans="1:46" hidden="1" x14ac:dyDescent="0.25">
      <c r="A276" t="s">
        <v>55</v>
      </c>
      <c r="B276" t="s">
        <v>949</v>
      </c>
      <c r="C276" s="63" t="s">
        <v>949</v>
      </c>
      <c r="D276" s="63" t="s">
        <v>8</v>
      </c>
      <c r="E276" t="s">
        <v>8</v>
      </c>
      <c r="F276">
        <v>1</v>
      </c>
      <c r="G276">
        <v>1</v>
      </c>
      <c r="H276">
        <v>1</v>
      </c>
      <c r="I276">
        <v>2</v>
      </c>
      <c r="J276">
        <v>7</v>
      </c>
      <c r="K276">
        <v>2</v>
      </c>
      <c r="L276" t="s">
        <v>102</v>
      </c>
      <c r="M276">
        <v>2</v>
      </c>
      <c r="N276" t="s">
        <v>701</v>
      </c>
      <c r="O276" t="s">
        <v>31</v>
      </c>
      <c r="P276">
        <v>3</v>
      </c>
      <c r="Q276">
        <v>1</v>
      </c>
      <c r="R276">
        <v>0</v>
      </c>
      <c r="S276" t="s">
        <v>642</v>
      </c>
      <c r="T276" t="s">
        <v>689</v>
      </c>
      <c r="U276">
        <v>8.5</v>
      </c>
      <c r="V276">
        <v>1.118421052631579</v>
      </c>
      <c r="W276">
        <v>8.5</v>
      </c>
      <c r="X276" t="s">
        <v>38</v>
      </c>
      <c r="Y276" t="s">
        <v>734</v>
      </c>
      <c r="Z276" t="s">
        <v>949</v>
      </c>
      <c r="AA276">
        <v>25.5</v>
      </c>
      <c r="AB276">
        <v>25.5</v>
      </c>
      <c r="AC276">
        <v>25.5</v>
      </c>
      <c r="AD276">
        <v>325</v>
      </c>
      <c r="AE276">
        <v>1</v>
      </c>
      <c r="AF276">
        <v>0.33333333333333298</v>
      </c>
      <c r="AG276">
        <v>0.33333333333333298</v>
      </c>
      <c r="AH276">
        <v>2.6153846153846201E-2</v>
      </c>
      <c r="AI276">
        <v>7.8461538461538402E-2</v>
      </c>
      <c r="AJ276">
        <v>1692.8571428571429</v>
      </c>
      <c r="AK276">
        <v>23700</v>
      </c>
      <c r="AL276">
        <v>1859.5384615384614</v>
      </c>
      <c r="AM276">
        <v>11850</v>
      </c>
      <c r="AN276">
        <v>1692.8571428571429</v>
      </c>
      <c r="AO276">
        <v>23700</v>
      </c>
      <c r="AP276">
        <v>619.84615384615381</v>
      </c>
      <c r="AQ276">
        <v>0</v>
      </c>
      <c r="AR276">
        <v>619.84615384615381</v>
      </c>
      <c r="AS276">
        <v>1.3593117408906883</v>
      </c>
      <c r="AT276" t="s">
        <v>734</v>
      </c>
    </row>
    <row r="277" spans="1:46" hidden="1" x14ac:dyDescent="0.25">
      <c r="A277" t="s">
        <v>55</v>
      </c>
      <c r="B277" t="s">
        <v>949</v>
      </c>
      <c r="C277" s="63" t="s">
        <v>949</v>
      </c>
      <c r="D277" s="63" t="s">
        <v>8</v>
      </c>
      <c r="E277" t="s">
        <v>8</v>
      </c>
      <c r="F277">
        <v>1</v>
      </c>
      <c r="G277">
        <v>1</v>
      </c>
      <c r="H277">
        <v>1</v>
      </c>
      <c r="I277">
        <v>2</v>
      </c>
      <c r="J277">
        <v>7</v>
      </c>
      <c r="K277">
        <v>3</v>
      </c>
      <c r="L277" t="s">
        <v>103</v>
      </c>
      <c r="M277">
        <v>3</v>
      </c>
      <c r="N277" t="s">
        <v>703</v>
      </c>
      <c r="O277" t="s">
        <v>4</v>
      </c>
      <c r="P277">
        <v>1</v>
      </c>
      <c r="Q277">
        <v>1</v>
      </c>
      <c r="R277">
        <v>0</v>
      </c>
      <c r="S277" t="s">
        <v>642</v>
      </c>
      <c r="T277" t="s">
        <v>689</v>
      </c>
      <c r="U277">
        <v>8.5</v>
      </c>
      <c r="V277">
        <v>1.118421052631579</v>
      </c>
      <c r="W277">
        <v>8.5</v>
      </c>
      <c r="X277" t="s">
        <v>39</v>
      </c>
      <c r="Y277" t="s">
        <v>735</v>
      </c>
      <c r="Z277" t="s">
        <v>949</v>
      </c>
      <c r="AA277">
        <v>25.5</v>
      </c>
      <c r="AB277">
        <v>25.5</v>
      </c>
      <c r="AC277">
        <v>25.5</v>
      </c>
      <c r="AD277">
        <v>325</v>
      </c>
      <c r="AE277">
        <v>1</v>
      </c>
      <c r="AF277">
        <v>0.33333333333333298</v>
      </c>
      <c r="AG277">
        <v>0.33333333333333298</v>
      </c>
      <c r="AH277">
        <v>2.6153846153846201E-2</v>
      </c>
      <c r="AI277">
        <v>7.8461538461538402E-2</v>
      </c>
      <c r="AJ277">
        <v>1692.8571428571429</v>
      </c>
      <c r="AK277">
        <v>23700</v>
      </c>
      <c r="AL277">
        <v>1859.5384615384614</v>
      </c>
      <c r="AM277">
        <v>11850</v>
      </c>
      <c r="AN277">
        <v>1692.8571428571429</v>
      </c>
      <c r="AO277">
        <v>23700</v>
      </c>
      <c r="AP277">
        <v>619.84615384615381</v>
      </c>
      <c r="AQ277">
        <v>0</v>
      </c>
      <c r="AR277">
        <v>619.84615384615381</v>
      </c>
      <c r="AS277">
        <v>1.3593117408906883</v>
      </c>
      <c r="AT277" t="s">
        <v>735</v>
      </c>
    </row>
    <row r="278" spans="1:46" hidden="1" x14ac:dyDescent="0.25">
      <c r="A278" t="s">
        <v>55</v>
      </c>
      <c r="B278" t="s">
        <v>949</v>
      </c>
      <c r="C278" s="63" t="s">
        <v>949</v>
      </c>
      <c r="D278" s="63" t="s">
        <v>8</v>
      </c>
      <c r="E278" t="s">
        <v>8</v>
      </c>
      <c r="F278">
        <v>1</v>
      </c>
      <c r="G278">
        <v>1</v>
      </c>
      <c r="H278">
        <v>1</v>
      </c>
      <c r="I278">
        <v>2</v>
      </c>
      <c r="J278">
        <v>7</v>
      </c>
      <c r="K278">
        <v>3</v>
      </c>
      <c r="L278" t="s">
        <v>103</v>
      </c>
      <c r="M278">
        <v>3</v>
      </c>
      <c r="N278" t="s">
        <v>703</v>
      </c>
      <c r="O278" t="s">
        <v>5</v>
      </c>
      <c r="P278">
        <v>2</v>
      </c>
      <c r="Q278">
        <v>1</v>
      </c>
      <c r="R278">
        <v>0</v>
      </c>
      <c r="S278" t="s">
        <v>642</v>
      </c>
      <c r="T278" t="s">
        <v>689</v>
      </c>
      <c r="U278">
        <v>8.5</v>
      </c>
      <c r="V278">
        <v>1.118421052631579</v>
      </c>
      <c r="W278">
        <v>8.5</v>
      </c>
      <c r="X278" t="s">
        <v>40</v>
      </c>
      <c r="Y278" t="s">
        <v>736</v>
      </c>
      <c r="Z278" t="s">
        <v>949</v>
      </c>
      <c r="AA278">
        <v>25.5</v>
      </c>
      <c r="AB278">
        <v>25.5</v>
      </c>
      <c r="AC278">
        <v>25.5</v>
      </c>
      <c r="AD278">
        <v>325</v>
      </c>
      <c r="AE278">
        <v>1</v>
      </c>
      <c r="AF278">
        <v>0.33333333333333298</v>
      </c>
      <c r="AG278">
        <v>0.33333333333333298</v>
      </c>
      <c r="AH278">
        <v>2.6153846153846201E-2</v>
      </c>
      <c r="AI278">
        <v>7.8461538461538402E-2</v>
      </c>
      <c r="AJ278">
        <v>1692.8571428571429</v>
      </c>
      <c r="AK278">
        <v>23700</v>
      </c>
      <c r="AL278">
        <v>1859.5384615384614</v>
      </c>
      <c r="AM278">
        <v>11850</v>
      </c>
      <c r="AN278">
        <v>1692.8571428571429</v>
      </c>
      <c r="AO278">
        <v>23700</v>
      </c>
      <c r="AP278">
        <v>619.84615384615381</v>
      </c>
      <c r="AQ278">
        <v>0</v>
      </c>
      <c r="AR278">
        <v>619.84615384615381</v>
      </c>
      <c r="AS278">
        <v>1.3593117408906883</v>
      </c>
      <c r="AT278" t="s">
        <v>736</v>
      </c>
    </row>
    <row r="279" spans="1:46" hidden="1" x14ac:dyDescent="0.25">
      <c r="A279" t="s">
        <v>55</v>
      </c>
      <c r="B279" t="s">
        <v>949</v>
      </c>
      <c r="C279" s="63" t="s">
        <v>949</v>
      </c>
      <c r="D279" s="63" t="s">
        <v>8</v>
      </c>
      <c r="E279" t="s">
        <v>8</v>
      </c>
      <c r="F279">
        <v>1</v>
      </c>
      <c r="G279">
        <v>1</v>
      </c>
      <c r="H279">
        <v>1</v>
      </c>
      <c r="I279">
        <v>2</v>
      </c>
      <c r="J279">
        <v>7</v>
      </c>
      <c r="K279">
        <v>3</v>
      </c>
      <c r="L279" t="s">
        <v>103</v>
      </c>
      <c r="M279">
        <v>3</v>
      </c>
      <c r="N279" t="s">
        <v>703</v>
      </c>
      <c r="O279" t="s">
        <v>31</v>
      </c>
      <c r="P279">
        <v>3</v>
      </c>
      <c r="Q279">
        <v>1</v>
      </c>
      <c r="R279">
        <v>0</v>
      </c>
      <c r="S279" t="s">
        <v>642</v>
      </c>
      <c r="T279" t="s">
        <v>689</v>
      </c>
      <c r="U279">
        <v>8.5</v>
      </c>
      <c r="V279">
        <v>1.118421052631579</v>
      </c>
      <c r="W279">
        <v>8.5</v>
      </c>
      <c r="X279" t="s">
        <v>41</v>
      </c>
      <c r="Y279" t="s">
        <v>737</v>
      </c>
      <c r="Z279" t="s">
        <v>949</v>
      </c>
      <c r="AA279">
        <v>25.5</v>
      </c>
      <c r="AB279">
        <v>25.5</v>
      </c>
      <c r="AC279">
        <v>25.5</v>
      </c>
      <c r="AD279">
        <v>325</v>
      </c>
      <c r="AE279">
        <v>1</v>
      </c>
      <c r="AF279">
        <v>0.33333333333333298</v>
      </c>
      <c r="AG279">
        <v>0.33333333333333298</v>
      </c>
      <c r="AH279">
        <v>2.6153846153846201E-2</v>
      </c>
      <c r="AI279">
        <v>7.8461538461538402E-2</v>
      </c>
      <c r="AJ279">
        <v>1692.8571428571429</v>
      </c>
      <c r="AK279">
        <v>23700</v>
      </c>
      <c r="AL279">
        <v>1859.5384615384614</v>
      </c>
      <c r="AM279">
        <v>11850</v>
      </c>
      <c r="AN279">
        <v>1692.8571428571429</v>
      </c>
      <c r="AO279">
        <v>23700</v>
      </c>
      <c r="AP279">
        <v>619.84615384615381</v>
      </c>
      <c r="AQ279">
        <v>0</v>
      </c>
      <c r="AR279">
        <v>619.84615384615381</v>
      </c>
      <c r="AS279">
        <v>1.3593117408906883</v>
      </c>
      <c r="AT279" t="s">
        <v>737</v>
      </c>
    </row>
    <row r="280" spans="1:46" hidden="1" x14ac:dyDescent="0.25">
      <c r="A280" t="s">
        <v>55</v>
      </c>
      <c r="B280" t="s">
        <v>949</v>
      </c>
      <c r="C280" s="63" t="s">
        <v>949</v>
      </c>
      <c r="D280" s="63" t="s">
        <v>8</v>
      </c>
      <c r="E280" t="s">
        <v>8</v>
      </c>
      <c r="F280">
        <v>1</v>
      </c>
      <c r="G280">
        <v>1</v>
      </c>
      <c r="H280">
        <v>1</v>
      </c>
      <c r="I280">
        <v>2</v>
      </c>
      <c r="J280">
        <v>7</v>
      </c>
      <c r="K280">
        <v>4</v>
      </c>
      <c r="L280" t="s">
        <v>101</v>
      </c>
      <c r="M280">
        <v>4</v>
      </c>
      <c r="N280" t="s">
        <v>705</v>
      </c>
      <c r="O280" t="s">
        <v>4</v>
      </c>
      <c r="P280">
        <v>1</v>
      </c>
      <c r="Q280">
        <v>1</v>
      </c>
      <c r="R280">
        <v>0</v>
      </c>
      <c r="S280" t="s">
        <v>642</v>
      </c>
      <c r="T280" t="s">
        <v>689</v>
      </c>
      <c r="U280">
        <v>9</v>
      </c>
      <c r="V280">
        <v>1.1842105263157896</v>
      </c>
      <c r="W280">
        <v>9</v>
      </c>
      <c r="X280" t="s">
        <v>42</v>
      </c>
      <c r="Y280" t="s">
        <v>738</v>
      </c>
      <c r="Z280" t="s">
        <v>949</v>
      </c>
      <c r="AA280">
        <v>26</v>
      </c>
      <c r="AB280">
        <v>26</v>
      </c>
      <c r="AC280">
        <v>26</v>
      </c>
      <c r="AD280">
        <v>325</v>
      </c>
      <c r="AE280">
        <v>1</v>
      </c>
      <c r="AF280">
        <v>0.34615384615384598</v>
      </c>
      <c r="AG280">
        <v>0.34615384615384598</v>
      </c>
      <c r="AH280">
        <v>2.76923076923077E-2</v>
      </c>
      <c r="AI280">
        <v>0.08</v>
      </c>
      <c r="AJ280">
        <v>1692.8571428571429</v>
      </c>
      <c r="AK280">
        <v>23700</v>
      </c>
      <c r="AL280">
        <v>1896</v>
      </c>
      <c r="AM280">
        <v>11850</v>
      </c>
      <c r="AN280">
        <v>1692.8571428571429</v>
      </c>
      <c r="AO280">
        <v>23700</v>
      </c>
      <c r="AP280">
        <v>656.30769230769238</v>
      </c>
      <c r="AQ280">
        <v>1.1368683772161603E-13</v>
      </c>
      <c r="AR280">
        <v>656.30769230769238</v>
      </c>
      <c r="AS280">
        <v>1.4392712550607289</v>
      </c>
      <c r="AT280" t="s">
        <v>738</v>
      </c>
    </row>
    <row r="281" spans="1:46" hidden="1" x14ac:dyDescent="0.25">
      <c r="A281" t="s">
        <v>55</v>
      </c>
      <c r="B281" t="s">
        <v>949</v>
      </c>
      <c r="C281" s="63" t="s">
        <v>949</v>
      </c>
      <c r="D281" s="63" t="s">
        <v>8</v>
      </c>
      <c r="E281" t="s">
        <v>8</v>
      </c>
      <c r="F281">
        <v>1</v>
      </c>
      <c r="G281">
        <v>1</v>
      </c>
      <c r="H281">
        <v>1</v>
      </c>
      <c r="I281">
        <v>2</v>
      </c>
      <c r="J281">
        <v>7</v>
      </c>
      <c r="K281">
        <v>4</v>
      </c>
      <c r="L281" t="s">
        <v>101</v>
      </c>
      <c r="M281">
        <v>4</v>
      </c>
      <c r="N281" t="s">
        <v>705</v>
      </c>
      <c r="O281" t="s">
        <v>5</v>
      </c>
      <c r="P281">
        <v>2</v>
      </c>
      <c r="Q281">
        <v>1</v>
      </c>
      <c r="R281">
        <v>0</v>
      </c>
      <c r="S281" t="s">
        <v>642</v>
      </c>
      <c r="T281" t="s">
        <v>689</v>
      </c>
      <c r="U281">
        <v>8.5</v>
      </c>
      <c r="V281">
        <v>1.118421052631579</v>
      </c>
      <c r="W281">
        <v>8.5</v>
      </c>
      <c r="X281" t="s">
        <v>43</v>
      </c>
      <c r="Y281" t="s">
        <v>739</v>
      </c>
      <c r="Z281" t="s">
        <v>949</v>
      </c>
      <c r="AA281">
        <v>26</v>
      </c>
      <c r="AB281">
        <v>26</v>
      </c>
      <c r="AC281">
        <v>26</v>
      </c>
      <c r="AD281">
        <v>325</v>
      </c>
      <c r="AE281">
        <v>1</v>
      </c>
      <c r="AF281">
        <v>0.32692307692307698</v>
      </c>
      <c r="AG281">
        <v>0.32692307692307698</v>
      </c>
      <c r="AH281">
        <v>2.6153846153846201E-2</v>
      </c>
      <c r="AI281">
        <v>0.08</v>
      </c>
      <c r="AJ281">
        <v>1692.8571428571429</v>
      </c>
      <c r="AK281">
        <v>23700</v>
      </c>
      <c r="AL281">
        <v>1896</v>
      </c>
      <c r="AM281">
        <v>11850</v>
      </c>
      <c r="AN281">
        <v>1692.8571428571429</v>
      </c>
      <c r="AO281">
        <v>23700</v>
      </c>
      <c r="AP281">
        <v>619.84615384615381</v>
      </c>
      <c r="AQ281">
        <v>0</v>
      </c>
      <c r="AR281">
        <v>619.84615384615381</v>
      </c>
      <c r="AS281">
        <v>1.3593117408906883</v>
      </c>
      <c r="AT281" t="s">
        <v>739</v>
      </c>
    </row>
    <row r="282" spans="1:46" hidden="1" x14ac:dyDescent="0.25">
      <c r="A282" t="s">
        <v>55</v>
      </c>
      <c r="B282" t="s">
        <v>949</v>
      </c>
      <c r="C282" s="63" t="s">
        <v>949</v>
      </c>
      <c r="D282" s="63" t="s">
        <v>8</v>
      </c>
      <c r="E282" t="s">
        <v>8</v>
      </c>
      <c r="F282">
        <v>1</v>
      </c>
      <c r="G282">
        <v>1</v>
      </c>
      <c r="H282">
        <v>1</v>
      </c>
      <c r="I282">
        <v>2</v>
      </c>
      <c r="J282">
        <v>7</v>
      </c>
      <c r="K282">
        <v>4</v>
      </c>
      <c r="L282" t="s">
        <v>101</v>
      </c>
      <c r="M282">
        <v>4</v>
      </c>
      <c r="N282" t="s">
        <v>705</v>
      </c>
      <c r="O282" t="s">
        <v>31</v>
      </c>
      <c r="P282">
        <v>3</v>
      </c>
      <c r="Q282">
        <v>1</v>
      </c>
      <c r="R282">
        <v>0</v>
      </c>
      <c r="S282" t="s">
        <v>642</v>
      </c>
      <c r="T282" t="s">
        <v>689</v>
      </c>
      <c r="U282">
        <v>8.5</v>
      </c>
      <c r="V282">
        <v>1.118421052631579</v>
      </c>
      <c r="W282">
        <v>8.5</v>
      </c>
      <c r="X282" t="s">
        <v>44</v>
      </c>
      <c r="Y282" t="s">
        <v>740</v>
      </c>
      <c r="Z282" t="s">
        <v>949</v>
      </c>
      <c r="AA282">
        <v>26</v>
      </c>
      <c r="AB282">
        <v>26</v>
      </c>
      <c r="AC282">
        <v>26</v>
      </c>
      <c r="AD282">
        <v>325</v>
      </c>
      <c r="AE282">
        <v>1</v>
      </c>
      <c r="AF282">
        <v>0.32692307692307698</v>
      </c>
      <c r="AG282">
        <v>0.32692307692307698</v>
      </c>
      <c r="AH282">
        <v>2.6153846153846201E-2</v>
      </c>
      <c r="AI282">
        <v>0.08</v>
      </c>
      <c r="AJ282">
        <v>1692.8571428571429</v>
      </c>
      <c r="AK282">
        <v>23700</v>
      </c>
      <c r="AL282">
        <v>1896</v>
      </c>
      <c r="AM282">
        <v>11850</v>
      </c>
      <c r="AN282">
        <v>1692.8571428571429</v>
      </c>
      <c r="AO282">
        <v>23700</v>
      </c>
      <c r="AP282">
        <v>619.84615384615381</v>
      </c>
      <c r="AQ282">
        <v>0</v>
      </c>
      <c r="AR282">
        <v>619.84615384615381</v>
      </c>
      <c r="AS282">
        <v>1.3593117408906883</v>
      </c>
      <c r="AT282" t="s">
        <v>740</v>
      </c>
    </row>
    <row r="283" spans="1:46" hidden="1" x14ac:dyDescent="0.25">
      <c r="A283" t="s">
        <v>55</v>
      </c>
      <c r="B283" t="s">
        <v>949</v>
      </c>
      <c r="C283" s="63" t="s">
        <v>949</v>
      </c>
      <c r="D283" s="63" t="s">
        <v>8</v>
      </c>
      <c r="E283" t="s">
        <v>8</v>
      </c>
      <c r="F283">
        <v>1</v>
      </c>
      <c r="G283">
        <v>1</v>
      </c>
      <c r="H283">
        <v>1</v>
      </c>
      <c r="I283">
        <v>2</v>
      </c>
      <c r="J283">
        <v>7</v>
      </c>
      <c r="K283">
        <v>5</v>
      </c>
      <c r="L283" t="s">
        <v>105</v>
      </c>
      <c r="M283">
        <v>5</v>
      </c>
      <c r="N283" t="s">
        <v>707</v>
      </c>
      <c r="O283" t="s">
        <v>4</v>
      </c>
      <c r="P283">
        <v>1</v>
      </c>
      <c r="Q283">
        <v>1</v>
      </c>
      <c r="R283">
        <v>0</v>
      </c>
      <c r="S283" t="s">
        <v>642</v>
      </c>
      <c r="T283" t="s">
        <v>689</v>
      </c>
      <c r="U283">
        <v>9</v>
      </c>
      <c r="V283">
        <v>1.1842105263157896</v>
      </c>
      <c r="W283">
        <v>9</v>
      </c>
      <c r="X283" t="s">
        <v>45</v>
      </c>
      <c r="Y283" t="s">
        <v>741</v>
      </c>
      <c r="Z283" t="s">
        <v>949</v>
      </c>
      <c r="AA283">
        <v>26</v>
      </c>
      <c r="AB283">
        <v>26</v>
      </c>
      <c r="AC283">
        <v>26</v>
      </c>
      <c r="AD283">
        <v>325</v>
      </c>
      <c r="AE283">
        <v>1</v>
      </c>
      <c r="AF283">
        <v>0.34615384615384598</v>
      </c>
      <c r="AG283">
        <v>0.34615384615384598</v>
      </c>
      <c r="AH283">
        <v>2.76923076923077E-2</v>
      </c>
      <c r="AI283">
        <v>0.08</v>
      </c>
      <c r="AJ283">
        <v>1692.8571428571429</v>
      </c>
      <c r="AK283">
        <v>23700</v>
      </c>
      <c r="AL283">
        <v>1896</v>
      </c>
      <c r="AM283">
        <v>11850</v>
      </c>
      <c r="AN283">
        <v>1692.8571428571429</v>
      </c>
      <c r="AO283">
        <v>23700</v>
      </c>
      <c r="AP283">
        <v>656.30769230769238</v>
      </c>
      <c r="AQ283">
        <v>1.1368683772161603E-13</v>
      </c>
      <c r="AR283">
        <v>656.30769230769238</v>
      </c>
      <c r="AS283">
        <v>1.4392712550607289</v>
      </c>
      <c r="AT283" t="s">
        <v>741</v>
      </c>
    </row>
    <row r="284" spans="1:46" hidden="1" x14ac:dyDescent="0.25">
      <c r="A284" t="s">
        <v>55</v>
      </c>
      <c r="B284" t="s">
        <v>949</v>
      </c>
      <c r="C284" s="63" t="s">
        <v>949</v>
      </c>
      <c r="D284" s="63" t="s">
        <v>8</v>
      </c>
      <c r="E284" t="s">
        <v>8</v>
      </c>
      <c r="F284">
        <v>1</v>
      </c>
      <c r="G284">
        <v>1</v>
      </c>
      <c r="H284">
        <v>1</v>
      </c>
      <c r="I284">
        <v>2</v>
      </c>
      <c r="J284">
        <v>7</v>
      </c>
      <c r="K284">
        <v>5</v>
      </c>
      <c r="L284" t="s">
        <v>105</v>
      </c>
      <c r="M284">
        <v>5</v>
      </c>
      <c r="N284" t="s">
        <v>707</v>
      </c>
      <c r="O284" t="s">
        <v>5</v>
      </c>
      <c r="P284">
        <v>2</v>
      </c>
      <c r="Q284">
        <v>1</v>
      </c>
      <c r="R284">
        <v>0</v>
      </c>
      <c r="S284" t="s">
        <v>642</v>
      </c>
      <c r="T284" t="s">
        <v>689</v>
      </c>
      <c r="U284">
        <v>8.5</v>
      </c>
      <c r="V284">
        <v>1.118421052631579</v>
      </c>
      <c r="W284">
        <v>8.5</v>
      </c>
      <c r="X284" t="s">
        <v>46</v>
      </c>
      <c r="Y284" t="s">
        <v>742</v>
      </c>
      <c r="Z284" t="s">
        <v>949</v>
      </c>
      <c r="AA284">
        <v>26</v>
      </c>
      <c r="AB284">
        <v>26</v>
      </c>
      <c r="AC284">
        <v>26</v>
      </c>
      <c r="AD284">
        <v>325</v>
      </c>
      <c r="AE284">
        <v>1</v>
      </c>
      <c r="AF284">
        <v>0.32692307692307698</v>
      </c>
      <c r="AG284">
        <v>0.32692307692307698</v>
      </c>
      <c r="AH284">
        <v>2.6153846153846201E-2</v>
      </c>
      <c r="AI284">
        <v>0.08</v>
      </c>
      <c r="AJ284">
        <v>1692.8571428571429</v>
      </c>
      <c r="AK284">
        <v>23700</v>
      </c>
      <c r="AL284">
        <v>1896</v>
      </c>
      <c r="AM284">
        <v>11850</v>
      </c>
      <c r="AN284">
        <v>1692.8571428571429</v>
      </c>
      <c r="AO284">
        <v>23700</v>
      </c>
      <c r="AP284">
        <v>619.84615384615381</v>
      </c>
      <c r="AQ284">
        <v>0</v>
      </c>
      <c r="AR284">
        <v>619.84615384615381</v>
      </c>
      <c r="AS284">
        <v>1.3593117408906883</v>
      </c>
      <c r="AT284" t="s">
        <v>742</v>
      </c>
    </row>
    <row r="285" spans="1:46" hidden="1" x14ac:dyDescent="0.25">
      <c r="A285" t="s">
        <v>55</v>
      </c>
      <c r="B285" t="s">
        <v>949</v>
      </c>
      <c r="C285" s="63" t="s">
        <v>949</v>
      </c>
      <c r="D285" s="63" t="s">
        <v>8</v>
      </c>
      <c r="E285" t="s">
        <v>8</v>
      </c>
      <c r="F285">
        <v>1</v>
      </c>
      <c r="G285">
        <v>1</v>
      </c>
      <c r="H285">
        <v>1</v>
      </c>
      <c r="I285">
        <v>2</v>
      </c>
      <c r="J285">
        <v>7</v>
      </c>
      <c r="K285">
        <v>5</v>
      </c>
      <c r="L285" t="s">
        <v>105</v>
      </c>
      <c r="M285">
        <v>5</v>
      </c>
      <c r="N285" t="s">
        <v>707</v>
      </c>
      <c r="O285" t="s">
        <v>31</v>
      </c>
      <c r="P285">
        <v>3</v>
      </c>
      <c r="Q285">
        <v>1</v>
      </c>
      <c r="R285">
        <v>0</v>
      </c>
      <c r="S285" t="s">
        <v>642</v>
      </c>
      <c r="T285" t="s">
        <v>689</v>
      </c>
      <c r="U285">
        <v>8.5</v>
      </c>
      <c r="V285">
        <v>1.118421052631579</v>
      </c>
      <c r="W285">
        <v>8.5</v>
      </c>
      <c r="X285" t="s">
        <v>47</v>
      </c>
      <c r="Y285" t="s">
        <v>743</v>
      </c>
      <c r="Z285" t="s">
        <v>949</v>
      </c>
      <c r="AA285">
        <v>26</v>
      </c>
      <c r="AB285">
        <v>26</v>
      </c>
      <c r="AC285">
        <v>26</v>
      </c>
      <c r="AD285">
        <v>325</v>
      </c>
      <c r="AE285">
        <v>1</v>
      </c>
      <c r="AF285">
        <v>0.32692307692307698</v>
      </c>
      <c r="AG285">
        <v>0.32692307692307698</v>
      </c>
      <c r="AH285">
        <v>2.6153846153846201E-2</v>
      </c>
      <c r="AI285">
        <v>0.08</v>
      </c>
      <c r="AJ285">
        <v>1692.8571428571429</v>
      </c>
      <c r="AK285">
        <v>23700</v>
      </c>
      <c r="AL285">
        <v>1896</v>
      </c>
      <c r="AM285">
        <v>11850</v>
      </c>
      <c r="AN285">
        <v>1692.8571428571429</v>
      </c>
      <c r="AO285">
        <v>23700</v>
      </c>
      <c r="AP285">
        <v>619.84615384615381</v>
      </c>
      <c r="AQ285">
        <v>0</v>
      </c>
      <c r="AR285">
        <v>619.84615384615381</v>
      </c>
      <c r="AS285">
        <v>1.3593117408906883</v>
      </c>
      <c r="AT285" t="s">
        <v>743</v>
      </c>
    </row>
    <row r="286" spans="1:46" hidden="1" x14ac:dyDescent="0.25">
      <c r="A286" t="s">
        <v>55</v>
      </c>
      <c r="B286" t="s">
        <v>949</v>
      </c>
      <c r="C286" s="63" t="s">
        <v>949</v>
      </c>
      <c r="D286" s="63" t="s">
        <v>8</v>
      </c>
      <c r="E286" t="s">
        <v>8</v>
      </c>
      <c r="F286">
        <v>1</v>
      </c>
      <c r="G286">
        <v>1</v>
      </c>
      <c r="H286">
        <v>1</v>
      </c>
      <c r="I286">
        <v>2</v>
      </c>
      <c r="J286">
        <v>7</v>
      </c>
      <c r="K286">
        <v>6</v>
      </c>
      <c r="L286" t="s">
        <v>113</v>
      </c>
      <c r="M286">
        <v>6</v>
      </c>
      <c r="N286" t="s">
        <v>709</v>
      </c>
      <c r="O286" t="s">
        <v>5</v>
      </c>
      <c r="P286">
        <v>2</v>
      </c>
      <c r="Q286">
        <v>1</v>
      </c>
      <c r="R286">
        <v>0</v>
      </c>
      <c r="S286" t="s">
        <v>642</v>
      </c>
      <c r="T286" t="s">
        <v>689</v>
      </c>
      <c r="U286">
        <v>8.5</v>
      </c>
      <c r="V286">
        <v>1.118421052631579</v>
      </c>
      <c r="W286">
        <v>8.5</v>
      </c>
      <c r="X286" t="s">
        <v>49</v>
      </c>
      <c r="Y286" t="s">
        <v>745</v>
      </c>
      <c r="Z286" t="s">
        <v>949</v>
      </c>
      <c r="AA286">
        <v>17</v>
      </c>
      <c r="AB286">
        <v>17</v>
      </c>
      <c r="AC286">
        <v>17</v>
      </c>
      <c r="AD286">
        <v>325</v>
      </c>
      <c r="AE286">
        <v>1</v>
      </c>
      <c r="AF286">
        <v>0.5</v>
      </c>
      <c r="AG286">
        <v>0.5</v>
      </c>
      <c r="AH286">
        <v>2.6153846153846201E-2</v>
      </c>
      <c r="AI286">
        <v>5.2307692307692298E-2</v>
      </c>
      <c r="AJ286">
        <v>1692.8571428571429</v>
      </c>
      <c r="AK286">
        <v>23700</v>
      </c>
      <c r="AL286">
        <v>1239.6923076923076</v>
      </c>
      <c r="AM286">
        <v>11850</v>
      </c>
      <c r="AN286">
        <v>1692.8571428571429</v>
      </c>
      <c r="AO286">
        <v>23700</v>
      </c>
      <c r="AP286">
        <v>619.84615384615381</v>
      </c>
      <c r="AQ286">
        <v>0</v>
      </c>
      <c r="AR286">
        <v>619.84615384615381</v>
      </c>
      <c r="AS286">
        <v>1.3593117408906883</v>
      </c>
      <c r="AT286" t="s">
        <v>745</v>
      </c>
    </row>
    <row r="287" spans="1:46" hidden="1" x14ac:dyDescent="0.25">
      <c r="A287" t="s">
        <v>55</v>
      </c>
      <c r="B287" t="s">
        <v>949</v>
      </c>
      <c r="C287" s="63" t="s">
        <v>949</v>
      </c>
      <c r="D287" s="63" t="s">
        <v>8</v>
      </c>
      <c r="E287" t="s">
        <v>8</v>
      </c>
      <c r="F287">
        <v>1</v>
      </c>
      <c r="G287">
        <v>1</v>
      </c>
      <c r="H287">
        <v>1</v>
      </c>
      <c r="I287">
        <v>2</v>
      </c>
      <c r="J287">
        <v>7</v>
      </c>
      <c r="K287">
        <v>6</v>
      </c>
      <c r="L287" t="s">
        <v>113</v>
      </c>
      <c r="M287">
        <v>6</v>
      </c>
      <c r="N287" t="s">
        <v>709</v>
      </c>
      <c r="O287" t="s">
        <v>31</v>
      </c>
      <c r="P287">
        <v>3</v>
      </c>
      <c r="Q287">
        <v>1</v>
      </c>
      <c r="R287">
        <v>0</v>
      </c>
      <c r="S287" t="s">
        <v>642</v>
      </c>
      <c r="T287" t="s">
        <v>689</v>
      </c>
      <c r="U287">
        <v>8.5</v>
      </c>
      <c r="V287">
        <v>1.118421052631579</v>
      </c>
      <c r="W287">
        <v>8.5</v>
      </c>
      <c r="X287" t="s">
        <v>50</v>
      </c>
      <c r="Y287" t="s">
        <v>746</v>
      </c>
      <c r="Z287" t="s">
        <v>949</v>
      </c>
      <c r="AA287">
        <v>17</v>
      </c>
      <c r="AB287">
        <v>17</v>
      </c>
      <c r="AC287">
        <v>17</v>
      </c>
      <c r="AD287">
        <v>325</v>
      </c>
      <c r="AE287">
        <v>1</v>
      </c>
      <c r="AF287">
        <v>0.5</v>
      </c>
      <c r="AG287">
        <v>0.5</v>
      </c>
      <c r="AH287">
        <v>2.6153846153846201E-2</v>
      </c>
      <c r="AI287">
        <v>5.2307692307692298E-2</v>
      </c>
      <c r="AJ287">
        <v>1692.8571428571429</v>
      </c>
      <c r="AK287">
        <v>23700</v>
      </c>
      <c r="AL287">
        <v>1239.6923076923076</v>
      </c>
      <c r="AM287">
        <v>11850</v>
      </c>
      <c r="AN287">
        <v>1692.8571428571429</v>
      </c>
      <c r="AO287">
        <v>23700</v>
      </c>
      <c r="AP287">
        <v>619.84615384615381</v>
      </c>
      <c r="AQ287">
        <v>0</v>
      </c>
      <c r="AR287">
        <v>619.84615384615381</v>
      </c>
      <c r="AS287">
        <v>1.3593117408906883</v>
      </c>
      <c r="AT287" t="s">
        <v>746</v>
      </c>
    </row>
    <row r="288" spans="1:46" hidden="1" x14ac:dyDescent="0.25">
      <c r="A288" t="s">
        <v>55</v>
      </c>
      <c r="B288" t="s">
        <v>949</v>
      </c>
      <c r="C288" s="63" t="s">
        <v>949</v>
      </c>
      <c r="D288" s="63" t="s">
        <v>8</v>
      </c>
      <c r="E288" t="s">
        <v>8</v>
      </c>
      <c r="F288">
        <v>1</v>
      </c>
      <c r="G288">
        <v>1</v>
      </c>
      <c r="H288">
        <v>1</v>
      </c>
      <c r="I288">
        <v>2</v>
      </c>
      <c r="J288">
        <v>7</v>
      </c>
      <c r="K288">
        <v>7</v>
      </c>
      <c r="L288" t="s">
        <v>114</v>
      </c>
      <c r="M288">
        <v>7</v>
      </c>
      <c r="N288" t="s">
        <v>711</v>
      </c>
      <c r="O288" t="s">
        <v>5</v>
      </c>
      <c r="P288">
        <v>2</v>
      </c>
      <c r="Q288">
        <v>1</v>
      </c>
      <c r="R288">
        <v>0</v>
      </c>
      <c r="S288" t="s">
        <v>642</v>
      </c>
      <c r="T288" t="s">
        <v>689</v>
      </c>
      <c r="U288">
        <v>8.5</v>
      </c>
      <c r="V288">
        <v>1.118421052631579</v>
      </c>
      <c r="W288">
        <v>8.5</v>
      </c>
      <c r="X288" t="s">
        <v>52</v>
      </c>
      <c r="Y288" t="s">
        <v>748</v>
      </c>
      <c r="Z288" t="s">
        <v>949</v>
      </c>
      <c r="AA288">
        <v>17</v>
      </c>
      <c r="AB288">
        <v>17</v>
      </c>
      <c r="AC288">
        <v>17</v>
      </c>
      <c r="AD288">
        <v>325</v>
      </c>
      <c r="AE288">
        <v>1</v>
      </c>
      <c r="AF288">
        <v>0.5</v>
      </c>
      <c r="AG288">
        <v>0.5</v>
      </c>
      <c r="AH288">
        <v>2.6153846153846201E-2</v>
      </c>
      <c r="AI288">
        <v>5.2307692307692298E-2</v>
      </c>
      <c r="AJ288">
        <v>1692.8571428571429</v>
      </c>
      <c r="AK288">
        <v>23700</v>
      </c>
      <c r="AL288">
        <v>1239.6923076923076</v>
      </c>
      <c r="AM288">
        <v>11850</v>
      </c>
      <c r="AN288">
        <v>1692.8571428571429</v>
      </c>
      <c r="AO288">
        <v>23700</v>
      </c>
      <c r="AP288">
        <v>619.84615384615381</v>
      </c>
      <c r="AQ288">
        <v>0</v>
      </c>
      <c r="AR288">
        <v>619.84615384615381</v>
      </c>
      <c r="AS288">
        <v>1.3593117408906883</v>
      </c>
      <c r="AT288" t="s">
        <v>748</v>
      </c>
    </row>
    <row r="289" spans="1:46" hidden="1" x14ac:dyDescent="0.25">
      <c r="A289" t="s">
        <v>55</v>
      </c>
      <c r="B289" t="s">
        <v>949</v>
      </c>
      <c r="C289" s="63" t="s">
        <v>949</v>
      </c>
      <c r="D289" s="63" t="s">
        <v>8</v>
      </c>
      <c r="E289" t="s">
        <v>8</v>
      </c>
      <c r="F289">
        <v>1</v>
      </c>
      <c r="G289">
        <v>1</v>
      </c>
      <c r="H289">
        <v>1</v>
      </c>
      <c r="I289">
        <v>2</v>
      </c>
      <c r="J289">
        <v>7</v>
      </c>
      <c r="K289">
        <v>7</v>
      </c>
      <c r="L289" t="s">
        <v>114</v>
      </c>
      <c r="M289">
        <v>7</v>
      </c>
      <c r="N289" t="s">
        <v>711</v>
      </c>
      <c r="O289" t="s">
        <v>31</v>
      </c>
      <c r="P289">
        <v>3</v>
      </c>
      <c r="Q289">
        <v>1</v>
      </c>
      <c r="R289">
        <v>0</v>
      </c>
      <c r="S289" t="s">
        <v>642</v>
      </c>
      <c r="T289" t="s">
        <v>689</v>
      </c>
      <c r="U289">
        <v>8.5</v>
      </c>
      <c r="V289">
        <v>1.118421052631579</v>
      </c>
      <c r="W289">
        <v>8.5</v>
      </c>
      <c r="X289" t="s">
        <v>53</v>
      </c>
      <c r="Y289" t="s">
        <v>749</v>
      </c>
      <c r="Z289" t="s">
        <v>949</v>
      </c>
      <c r="AA289">
        <v>17</v>
      </c>
      <c r="AB289">
        <v>17</v>
      </c>
      <c r="AC289">
        <v>17</v>
      </c>
      <c r="AD289">
        <v>325</v>
      </c>
      <c r="AE289">
        <v>1</v>
      </c>
      <c r="AF289">
        <v>0.5</v>
      </c>
      <c r="AG289">
        <v>0.5</v>
      </c>
      <c r="AH289">
        <v>2.6153846153846201E-2</v>
      </c>
      <c r="AI289">
        <v>5.2307692307692298E-2</v>
      </c>
      <c r="AJ289">
        <v>1692.8571428571429</v>
      </c>
      <c r="AK289">
        <v>23700</v>
      </c>
      <c r="AL289">
        <v>1239.6923076923076</v>
      </c>
      <c r="AM289">
        <v>11850</v>
      </c>
      <c r="AN289">
        <v>1692.8571428571429</v>
      </c>
      <c r="AO289">
        <v>23700</v>
      </c>
      <c r="AP289">
        <v>619.84615384615381</v>
      </c>
      <c r="AQ289">
        <v>0</v>
      </c>
      <c r="AR289">
        <v>619.84615384615381</v>
      </c>
      <c r="AS289">
        <v>1.3593117408906883</v>
      </c>
      <c r="AT289" t="s">
        <v>749</v>
      </c>
    </row>
    <row r="290" spans="1:46" hidden="1" x14ac:dyDescent="0.25">
      <c r="A290" t="s">
        <v>55</v>
      </c>
      <c r="B290" t="s">
        <v>949</v>
      </c>
      <c r="C290" s="63" t="s">
        <v>949</v>
      </c>
      <c r="D290" s="63" t="s">
        <v>8</v>
      </c>
      <c r="E290" t="s">
        <v>8</v>
      </c>
      <c r="F290">
        <v>1</v>
      </c>
      <c r="G290">
        <v>2</v>
      </c>
      <c r="H290">
        <v>2</v>
      </c>
      <c r="I290">
        <v>2</v>
      </c>
      <c r="J290">
        <v>7</v>
      </c>
      <c r="K290">
        <v>1</v>
      </c>
      <c r="L290" t="s">
        <v>99</v>
      </c>
      <c r="M290">
        <v>8</v>
      </c>
      <c r="N290" t="s">
        <v>713</v>
      </c>
      <c r="O290" t="s">
        <v>4</v>
      </c>
      <c r="P290">
        <v>1</v>
      </c>
      <c r="Q290">
        <v>1</v>
      </c>
      <c r="R290">
        <v>0</v>
      </c>
      <c r="S290" t="s">
        <v>642</v>
      </c>
      <c r="T290" t="s">
        <v>689</v>
      </c>
      <c r="U290">
        <v>9</v>
      </c>
      <c r="V290">
        <v>1.1842105263157896</v>
      </c>
      <c r="W290">
        <v>9</v>
      </c>
      <c r="X290" t="s">
        <v>33</v>
      </c>
      <c r="Y290" t="s">
        <v>750</v>
      </c>
      <c r="Z290" t="s">
        <v>949</v>
      </c>
      <c r="AA290">
        <v>26.5</v>
      </c>
      <c r="AB290">
        <v>26.5</v>
      </c>
      <c r="AC290">
        <v>26.5</v>
      </c>
      <c r="AD290">
        <v>325</v>
      </c>
      <c r="AE290">
        <v>1</v>
      </c>
      <c r="AF290">
        <v>0.339622641509434</v>
      </c>
      <c r="AG290">
        <v>0.339622641509434</v>
      </c>
      <c r="AH290">
        <v>2.76923076923077E-2</v>
      </c>
      <c r="AI290">
        <v>8.1538461538461504E-2</v>
      </c>
      <c r="AJ290">
        <v>1692.8571428571429</v>
      </c>
      <c r="AK290">
        <v>23700</v>
      </c>
      <c r="AL290">
        <v>1932.4615384615383</v>
      </c>
      <c r="AM290">
        <v>11850</v>
      </c>
      <c r="AN290">
        <v>1692.8571428571429</v>
      </c>
      <c r="AO290">
        <v>23700</v>
      </c>
      <c r="AP290">
        <v>656.30769230769238</v>
      </c>
      <c r="AQ290">
        <v>1.1368683772161603E-13</v>
      </c>
      <c r="AR290">
        <v>656.30769230769238</v>
      </c>
      <c r="AS290">
        <v>1.4392712550607289</v>
      </c>
      <c r="AT290" t="s">
        <v>750</v>
      </c>
    </row>
    <row r="291" spans="1:46" hidden="1" x14ac:dyDescent="0.25">
      <c r="A291" t="s">
        <v>55</v>
      </c>
      <c r="B291" t="s">
        <v>949</v>
      </c>
      <c r="C291" s="63" t="s">
        <v>949</v>
      </c>
      <c r="D291" s="63" t="s">
        <v>8</v>
      </c>
      <c r="E291" t="s">
        <v>8</v>
      </c>
      <c r="F291">
        <v>1</v>
      </c>
      <c r="G291">
        <v>2</v>
      </c>
      <c r="H291">
        <v>2</v>
      </c>
      <c r="I291">
        <v>2</v>
      </c>
      <c r="J291">
        <v>7</v>
      </c>
      <c r="K291">
        <v>1</v>
      </c>
      <c r="L291" t="s">
        <v>99</v>
      </c>
      <c r="M291">
        <v>8</v>
      </c>
      <c r="N291" t="s">
        <v>713</v>
      </c>
      <c r="O291" t="s">
        <v>5</v>
      </c>
      <c r="P291">
        <v>2</v>
      </c>
      <c r="Q291">
        <v>1</v>
      </c>
      <c r="R291">
        <v>0</v>
      </c>
      <c r="S291" t="s">
        <v>642</v>
      </c>
      <c r="T291" t="s">
        <v>689</v>
      </c>
      <c r="U291">
        <v>9</v>
      </c>
      <c r="V291">
        <v>1.1842105263157896</v>
      </c>
      <c r="W291">
        <v>9</v>
      </c>
      <c r="X291" t="s">
        <v>34</v>
      </c>
      <c r="Y291" t="s">
        <v>751</v>
      </c>
      <c r="Z291" t="s">
        <v>949</v>
      </c>
      <c r="AA291">
        <v>26.5</v>
      </c>
      <c r="AB291">
        <v>26.5</v>
      </c>
      <c r="AC291">
        <v>26.5</v>
      </c>
      <c r="AD291">
        <v>325</v>
      </c>
      <c r="AE291">
        <v>1</v>
      </c>
      <c r="AF291">
        <v>0.339622641509434</v>
      </c>
      <c r="AG291">
        <v>0.339622641509434</v>
      </c>
      <c r="AH291">
        <v>2.76923076923077E-2</v>
      </c>
      <c r="AI291">
        <v>8.1538461538461504E-2</v>
      </c>
      <c r="AJ291">
        <v>1692.8571428571429</v>
      </c>
      <c r="AK291">
        <v>23700</v>
      </c>
      <c r="AL291">
        <v>1932.4615384615383</v>
      </c>
      <c r="AM291">
        <v>11850</v>
      </c>
      <c r="AN291">
        <v>1692.8571428571429</v>
      </c>
      <c r="AO291">
        <v>23700</v>
      </c>
      <c r="AP291">
        <v>656.30769230769238</v>
      </c>
      <c r="AQ291">
        <v>1.1368683772161603E-13</v>
      </c>
      <c r="AR291">
        <v>656.30769230769238</v>
      </c>
      <c r="AS291">
        <v>1.4392712550607289</v>
      </c>
      <c r="AT291" t="s">
        <v>751</v>
      </c>
    </row>
    <row r="292" spans="1:46" hidden="1" x14ac:dyDescent="0.25">
      <c r="A292" t="s">
        <v>55</v>
      </c>
      <c r="B292" t="s">
        <v>949</v>
      </c>
      <c r="C292" s="63" t="s">
        <v>949</v>
      </c>
      <c r="D292" s="63" t="s">
        <v>8</v>
      </c>
      <c r="E292" t="s">
        <v>8</v>
      </c>
      <c r="F292">
        <v>1</v>
      </c>
      <c r="G292">
        <v>2</v>
      </c>
      <c r="H292">
        <v>2</v>
      </c>
      <c r="I292">
        <v>2</v>
      </c>
      <c r="J292">
        <v>7</v>
      </c>
      <c r="K292">
        <v>1</v>
      </c>
      <c r="L292" t="s">
        <v>99</v>
      </c>
      <c r="M292">
        <v>8</v>
      </c>
      <c r="N292" t="s">
        <v>713</v>
      </c>
      <c r="O292" t="s">
        <v>31</v>
      </c>
      <c r="P292">
        <v>3</v>
      </c>
      <c r="Q292">
        <v>1</v>
      </c>
      <c r="R292">
        <v>0</v>
      </c>
      <c r="S292" t="s">
        <v>642</v>
      </c>
      <c r="T292" t="s">
        <v>689</v>
      </c>
      <c r="U292">
        <v>8.5</v>
      </c>
      <c r="V292">
        <v>1.118421052631579</v>
      </c>
      <c r="W292">
        <v>8.5</v>
      </c>
      <c r="X292" t="s">
        <v>35</v>
      </c>
      <c r="Y292" t="s">
        <v>752</v>
      </c>
      <c r="Z292" t="s">
        <v>949</v>
      </c>
      <c r="AA292">
        <v>26.5</v>
      </c>
      <c r="AB292">
        <v>26.5</v>
      </c>
      <c r="AC292">
        <v>26.5</v>
      </c>
      <c r="AD292">
        <v>325</v>
      </c>
      <c r="AE292">
        <v>1</v>
      </c>
      <c r="AF292">
        <v>0.320754716981132</v>
      </c>
      <c r="AG292">
        <v>0.320754716981132</v>
      </c>
      <c r="AH292">
        <v>2.6153846153846201E-2</v>
      </c>
      <c r="AI292">
        <v>8.1538461538461504E-2</v>
      </c>
      <c r="AJ292">
        <v>1692.8571428571429</v>
      </c>
      <c r="AK292">
        <v>23700</v>
      </c>
      <c r="AL292">
        <v>1932.4615384615383</v>
      </c>
      <c r="AM292">
        <v>11850</v>
      </c>
      <c r="AN292">
        <v>1692.8571428571429</v>
      </c>
      <c r="AO292">
        <v>23700</v>
      </c>
      <c r="AP292">
        <v>619.84615384615381</v>
      </c>
      <c r="AQ292">
        <v>0</v>
      </c>
      <c r="AR292">
        <v>619.84615384615381</v>
      </c>
      <c r="AS292">
        <v>1.3593117408906883</v>
      </c>
      <c r="AT292" t="s">
        <v>752</v>
      </c>
    </row>
    <row r="293" spans="1:46" hidden="1" x14ac:dyDescent="0.25">
      <c r="A293" t="s">
        <v>55</v>
      </c>
      <c r="B293" t="s">
        <v>949</v>
      </c>
      <c r="C293" s="63" t="s">
        <v>949</v>
      </c>
      <c r="D293" s="63" t="s">
        <v>8</v>
      </c>
      <c r="E293" t="s">
        <v>8</v>
      </c>
      <c r="F293">
        <v>1</v>
      </c>
      <c r="G293">
        <v>2</v>
      </c>
      <c r="H293">
        <v>2</v>
      </c>
      <c r="I293">
        <v>2</v>
      </c>
      <c r="J293">
        <v>7</v>
      </c>
      <c r="K293">
        <v>2</v>
      </c>
      <c r="L293" t="s">
        <v>102</v>
      </c>
      <c r="M293">
        <v>9</v>
      </c>
      <c r="N293" t="s">
        <v>715</v>
      </c>
      <c r="O293" t="s">
        <v>4</v>
      </c>
      <c r="P293">
        <v>1</v>
      </c>
      <c r="Q293">
        <v>1</v>
      </c>
      <c r="R293">
        <v>0</v>
      </c>
      <c r="S293" t="s">
        <v>642</v>
      </c>
      <c r="T293" t="s">
        <v>689</v>
      </c>
      <c r="U293">
        <v>8.5</v>
      </c>
      <c r="V293">
        <v>1.118421052631579</v>
      </c>
      <c r="W293">
        <v>8.5</v>
      </c>
      <c r="X293" t="s">
        <v>36</v>
      </c>
      <c r="Y293" t="s">
        <v>753</v>
      </c>
      <c r="Z293" t="s">
        <v>949</v>
      </c>
      <c r="AA293">
        <v>25.5</v>
      </c>
      <c r="AB293">
        <v>25.5</v>
      </c>
      <c r="AC293">
        <v>25.5</v>
      </c>
      <c r="AD293">
        <v>325</v>
      </c>
      <c r="AE293">
        <v>1</v>
      </c>
      <c r="AF293">
        <v>0.33333333333333298</v>
      </c>
      <c r="AG293">
        <v>0.33333333333333298</v>
      </c>
      <c r="AH293">
        <v>2.6153846153846201E-2</v>
      </c>
      <c r="AI293">
        <v>7.8461538461538402E-2</v>
      </c>
      <c r="AJ293">
        <v>1692.8571428571429</v>
      </c>
      <c r="AK293">
        <v>23700</v>
      </c>
      <c r="AL293">
        <v>1859.5384615384614</v>
      </c>
      <c r="AM293">
        <v>11850</v>
      </c>
      <c r="AN293">
        <v>1692.8571428571429</v>
      </c>
      <c r="AO293">
        <v>23700</v>
      </c>
      <c r="AP293">
        <v>619.84615384615381</v>
      </c>
      <c r="AQ293">
        <v>0</v>
      </c>
      <c r="AR293">
        <v>619.84615384615381</v>
      </c>
      <c r="AS293">
        <v>1.3593117408906883</v>
      </c>
      <c r="AT293" t="s">
        <v>753</v>
      </c>
    </row>
    <row r="294" spans="1:46" hidden="1" x14ac:dyDescent="0.25">
      <c r="A294" t="s">
        <v>55</v>
      </c>
      <c r="B294" t="s">
        <v>949</v>
      </c>
      <c r="C294" s="63" t="s">
        <v>949</v>
      </c>
      <c r="D294" s="63" t="s">
        <v>8</v>
      </c>
      <c r="E294" t="s">
        <v>8</v>
      </c>
      <c r="F294">
        <v>1</v>
      </c>
      <c r="G294">
        <v>2</v>
      </c>
      <c r="H294">
        <v>2</v>
      </c>
      <c r="I294">
        <v>2</v>
      </c>
      <c r="J294">
        <v>7</v>
      </c>
      <c r="K294">
        <v>2</v>
      </c>
      <c r="L294" t="s">
        <v>102</v>
      </c>
      <c r="M294">
        <v>9</v>
      </c>
      <c r="N294" t="s">
        <v>715</v>
      </c>
      <c r="O294" t="s">
        <v>5</v>
      </c>
      <c r="P294">
        <v>2</v>
      </c>
      <c r="Q294">
        <v>1</v>
      </c>
      <c r="R294">
        <v>0</v>
      </c>
      <c r="S294" t="s">
        <v>642</v>
      </c>
      <c r="T294" t="s">
        <v>689</v>
      </c>
      <c r="U294">
        <v>8.5</v>
      </c>
      <c r="V294">
        <v>1.118421052631579</v>
      </c>
      <c r="W294">
        <v>8.5</v>
      </c>
      <c r="X294" t="s">
        <v>37</v>
      </c>
      <c r="Y294" t="s">
        <v>754</v>
      </c>
      <c r="Z294" t="s">
        <v>949</v>
      </c>
      <c r="AA294">
        <v>25.5</v>
      </c>
      <c r="AB294">
        <v>25.5</v>
      </c>
      <c r="AC294">
        <v>25.5</v>
      </c>
      <c r="AD294">
        <v>325</v>
      </c>
      <c r="AE294">
        <v>1</v>
      </c>
      <c r="AF294">
        <v>0.33333333333333298</v>
      </c>
      <c r="AG294">
        <v>0.33333333333333298</v>
      </c>
      <c r="AH294">
        <v>2.6153846153846201E-2</v>
      </c>
      <c r="AI294">
        <v>7.8461538461538402E-2</v>
      </c>
      <c r="AJ294">
        <v>1692.8571428571429</v>
      </c>
      <c r="AK294">
        <v>23700</v>
      </c>
      <c r="AL294">
        <v>1859.5384615384614</v>
      </c>
      <c r="AM294">
        <v>11850</v>
      </c>
      <c r="AN294">
        <v>1692.8571428571429</v>
      </c>
      <c r="AO294">
        <v>23700</v>
      </c>
      <c r="AP294">
        <v>619.84615384615381</v>
      </c>
      <c r="AQ294">
        <v>0</v>
      </c>
      <c r="AR294">
        <v>619.84615384615381</v>
      </c>
      <c r="AS294">
        <v>1.3593117408906883</v>
      </c>
      <c r="AT294" t="s">
        <v>754</v>
      </c>
    </row>
    <row r="295" spans="1:46" hidden="1" x14ac:dyDescent="0.25">
      <c r="A295" t="s">
        <v>55</v>
      </c>
      <c r="B295" t="s">
        <v>949</v>
      </c>
      <c r="C295" s="63" t="s">
        <v>949</v>
      </c>
      <c r="D295" s="63" t="s">
        <v>8</v>
      </c>
      <c r="E295" t="s">
        <v>8</v>
      </c>
      <c r="F295">
        <v>1</v>
      </c>
      <c r="G295">
        <v>2</v>
      </c>
      <c r="H295">
        <v>2</v>
      </c>
      <c r="I295">
        <v>2</v>
      </c>
      <c r="J295">
        <v>7</v>
      </c>
      <c r="K295">
        <v>2</v>
      </c>
      <c r="L295" t="s">
        <v>102</v>
      </c>
      <c r="M295">
        <v>9</v>
      </c>
      <c r="N295" t="s">
        <v>715</v>
      </c>
      <c r="O295" t="s">
        <v>31</v>
      </c>
      <c r="P295">
        <v>3</v>
      </c>
      <c r="Q295">
        <v>1</v>
      </c>
      <c r="R295">
        <v>0</v>
      </c>
      <c r="S295" t="s">
        <v>642</v>
      </c>
      <c r="T295" t="s">
        <v>689</v>
      </c>
      <c r="U295">
        <v>8.5</v>
      </c>
      <c r="V295">
        <v>1.118421052631579</v>
      </c>
      <c r="W295">
        <v>8.5</v>
      </c>
      <c r="X295" t="s">
        <v>38</v>
      </c>
      <c r="Y295" t="s">
        <v>755</v>
      </c>
      <c r="Z295" t="s">
        <v>949</v>
      </c>
      <c r="AA295">
        <v>25.5</v>
      </c>
      <c r="AB295">
        <v>25.5</v>
      </c>
      <c r="AC295">
        <v>25.5</v>
      </c>
      <c r="AD295">
        <v>325</v>
      </c>
      <c r="AE295">
        <v>1</v>
      </c>
      <c r="AF295">
        <v>0.33333333333333298</v>
      </c>
      <c r="AG295">
        <v>0.33333333333333298</v>
      </c>
      <c r="AH295">
        <v>2.6153846153846201E-2</v>
      </c>
      <c r="AI295">
        <v>7.8461538461538402E-2</v>
      </c>
      <c r="AJ295">
        <v>1692.8571428571429</v>
      </c>
      <c r="AK295">
        <v>23700</v>
      </c>
      <c r="AL295">
        <v>1859.5384615384614</v>
      </c>
      <c r="AM295">
        <v>11850</v>
      </c>
      <c r="AN295">
        <v>1692.8571428571429</v>
      </c>
      <c r="AO295">
        <v>23700</v>
      </c>
      <c r="AP295">
        <v>619.84615384615381</v>
      </c>
      <c r="AQ295">
        <v>0</v>
      </c>
      <c r="AR295">
        <v>619.84615384615381</v>
      </c>
      <c r="AS295">
        <v>1.3593117408906883</v>
      </c>
      <c r="AT295" t="s">
        <v>755</v>
      </c>
    </row>
    <row r="296" spans="1:46" hidden="1" x14ac:dyDescent="0.25">
      <c r="A296" t="s">
        <v>55</v>
      </c>
      <c r="B296" t="s">
        <v>949</v>
      </c>
      <c r="C296" s="63" t="s">
        <v>949</v>
      </c>
      <c r="D296" s="63" t="s">
        <v>8</v>
      </c>
      <c r="E296" t="s">
        <v>8</v>
      </c>
      <c r="F296">
        <v>1</v>
      </c>
      <c r="G296">
        <v>2</v>
      </c>
      <c r="H296">
        <v>2</v>
      </c>
      <c r="I296">
        <v>2</v>
      </c>
      <c r="J296">
        <v>7</v>
      </c>
      <c r="K296">
        <v>3</v>
      </c>
      <c r="L296" t="s">
        <v>103</v>
      </c>
      <c r="M296">
        <v>10</v>
      </c>
      <c r="N296" t="s">
        <v>717</v>
      </c>
      <c r="O296" t="s">
        <v>4</v>
      </c>
      <c r="P296">
        <v>1</v>
      </c>
      <c r="Q296">
        <v>1</v>
      </c>
      <c r="R296">
        <v>0</v>
      </c>
      <c r="S296" t="s">
        <v>642</v>
      </c>
      <c r="T296" t="s">
        <v>689</v>
      </c>
      <c r="U296">
        <v>9</v>
      </c>
      <c r="V296">
        <v>1.1842105263157896</v>
      </c>
      <c r="W296">
        <v>9</v>
      </c>
      <c r="X296" t="s">
        <v>39</v>
      </c>
      <c r="Y296" t="s">
        <v>756</v>
      </c>
      <c r="Z296" t="s">
        <v>949</v>
      </c>
      <c r="AA296">
        <v>26</v>
      </c>
      <c r="AB296">
        <v>26</v>
      </c>
      <c r="AC296">
        <v>26</v>
      </c>
      <c r="AD296">
        <v>325</v>
      </c>
      <c r="AE296">
        <v>1</v>
      </c>
      <c r="AF296">
        <v>0.34615384615384598</v>
      </c>
      <c r="AG296">
        <v>0.34615384615384598</v>
      </c>
      <c r="AH296">
        <v>2.76923076923077E-2</v>
      </c>
      <c r="AI296">
        <v>0.08</v>
      </c>
      <c r="AJ296">
        <v>1692.8571428571429</v>
      </c>
      <c r="AK296">
        <v>23700</v>
      </c>
      <c r="AL296">
        <v>1896</v>
      </c>
      <c r="AM296">
        <v>11850</v>
      </c>
      <c r="AN296">
        <v>1692.8571428571429</v>
      </c>
      <c r="AO296">
        <v>23700</v>
      </c>
      <c r="AP296">
        <v>656.30769230769238</v>
      </c>
      <c r="AQ296">
        <v>1.1368683772161603E-13</v>
      </c>
      <c r="AR296">
        <v>656.30769230769238</v>
      </c>
      <c r="AS296">
        <v>1.4392712550607289</v>
      </c>
      <c r="AT296" t="s">
        <v>756</v>
      </c>
    </row>
    <row r="297" spans="1:46" hidden="1" x14ac:dyDescent="0.25">
      <c r="A297" t="s">
        <v>55</v>
      </c>
      <c r="B297" t="s">
        <v>949</v>
      </c>
      <c r="C297" s="63" t="s">
        <v>949</v>
      </c>
      <c r="D297" s="63" t="s">
        <v>8</v>
      </c>
      <c r="E297" t="s">
        <v>8</v>
      </c>
      <c r="F297">
        <v>1</v>
      </c>
      <c r="G297">
        <v>2</v>
      </c>
      <c r="H297">
        <v>2</v>
      </c>
      <c r="I297">
        <v>2</v>
      </c>
      <c r="J297">
        <v>7</v>
      </c>
      <c r="K297">
        <v>3</v>
      </c>
      <c r="L297" t="s">
        <v>103</v>
      </c>
      <c r="M297">
        <v>10</v>
      </c>
      <c r="N297" t="s">
        <v>717</v>
      </c>
      <c r="O297" t="s">
        <v>5</v>
      </c>
      <c r="P297">
        <v>2</v>
      </c>
      <c r="Q297">
        <v>1</v>
      </c>
      <c r="R297">
        <v>0</v>
      </c>
      <c r="S297" t="s">
        <v>642</v>
      </c>
      <c r="T297" t="s">
        <v>689</v>
      </c>
      <c r="U297">
        <v>8.5</v>
      </c>
      <c r="V297">
        <v>1.118421052631579</v>
      </c>
      <c r="W297">
        <v>8.5</v>
      </c>
      <c r="X297" t="s">
        <v>40</v>
      </c>
      <c r="Y297" t="s">
        <v>757</v>
      </c>
      <c r="Z297" t="s">
        <v>949</v>
      </c>
      <c r="AA297">
        <v>26</v>
      </c>
      <c r="AB297">
        <v>26</v>
      </c>
      <c r="AC297">
        <v>26</v>
      </c>
      <c r="AD297">
        <v>325</v>
      </c>
      <c r="AE297">
        <v>1</v>
      </c>
      <c r="AF297">
        <v>0.32692307692307698</v>
      </c>
      <c r="AG297">
        <v>0.32692307692307698</v>
      </c>
      <c r="AH297">
        <v>2.6153846153846201E-2</v>
      </c>
      <c r="AI297">
        <v>0.08</v>
      </c>
      <c r="AJ297">
        <v>1692.8571428571429</v>
      </c>
      <c r="AK297">
        <v>23700</v>
      </c>
      <c r="AL297">
        <v>1896</v>
      </c>
      <c r="AM297">
        <v>11850</v>
      </c>
      <c r="AN297">
        <v>1692.8571428571429</v>
      </c>
      <c r="AO297">
        <v>23700</v>
      </c>
      <c r="AP297">
        <v>619.84615384615381</v>
      </c>
      <c r="AQ297">
        <v>0</v>
      </c>
      <c r="AR297">
        <v>619.84615384615381</v>
      </c>
      <c r="AS297">
        <v>1.3593117408906883</v>
      </c>
      <c r="AT297" t="s">
        <v>757</v>
      </c>
    </row>
    <row r="298" spans="1:46" hidden="1" x14ac:dyDescent="0.25">
      <c r="A298" t="s">
        <v>55</v>
      </c>
      <c r="B298" t="s">
        <v>949</v>
      </c>
      <c r="C298" s="63" t="s">
        <v>949</v>
      </c>
      <c r="D298" s="63" t="s">
        <v>8</v>
      </c>
      <c r="E298" t="s">
        <v>8</v>
      </c>
      <c r="F298">
        <v>1</v>
      </c>
      <c r="G298">
        <v>2</v>
      </c>
      <c r="H298">
        <v>2</v>
      </c>
      <c r="I298">
        <v>2</v>
      </c>
      <c r="J298">
        <v>7</v>
      </c>
      <c r="K298">
        <v>3</v>
      </c>
      <c r="L298" t="s">
        <v>103</v>
      </c>
      <c r="M298">
        <v>10</v>
      </c>
      <c r="N298" t="s">
        <v>717</v>
      </c>
      <c r="O298" t="s">
        <v>31</v>
      </c>
      <c r="P298">
        <v>3</v>
      </c>
      <c r="Q298">
        <v>1</v>
      </c>
      <c r="R298">
        <v>0</v>
      </c>
      <c r="S298" t="s">
        <v>642</v>
      </c>
      <c r="T298" t="s">
        <v>689</v>
      </c>
      <c r="U298">
        <v>8.5</v>
      </c>
      <c r="V298">
        <v>1.118421052631579</v>
      </c>
      <c r="W298">
        <v>8.5</v>
      </c>
      <c r="X298" t="s">
        <v>41</v>
      </c>
      <c r="Y298" t="s">
        <v>758</v>
      </c>
      <c r="Z298" t="s">
        <v>949</v>
      </c>
      <c r="AA298">
        <v>26</v>
      </c>
      <c r="AB298">
        <v>26</v>
      </c>
      <c r="AC298">
        <v>26</v>
      </c>
      <c r="AD298">
        <v>325</v>
      </c>
      <c r="AE298">
        <v>1</v>
      </c>
      <c r="AF298">
        <v>0.32692307692307698</v>
      </c>
      <c r="AG298">
        <v>0.32692307692307698</v>
      </c>
      <c r="AH298">
        <v>2.6153846153846201E-2</v>
      </c>
      <c r="AI298">
        <v>0.08</v>
      </c>
      <c r="AJ298">
        <v>1692.8571428571429</v>
      </c>
      <c r="AK298">
        <v>23700</v>
      </c>
      <c r="AL298">
        <v>1896</v>
      </c>
      <c r="AM298">
        <v>11850</v>
      </c>
      <c r="AN298">
        <v>1692.8571428571429</v>
      </c>
      <c r="AO298">
        <v>23700</v>
      </c>
      <c r="AP298">
        <v>619.84615384615381</v>
      </c>
      <c r="AQ298">
        <v>0</v>
      </c>
      <c r="AR298">
        <v>619.84615384615381</v>
      </c>
      <c r="AS298">
        <v>1.3593117408906883</v>
      </c>
      <c r="AT298" t="s">
        <v>758</v>
      </c>
    </row>
    <row r="299" spans="1:46" hidden="1" x14ac:dyDescent="0.25">
      <c r="A299" t="s">
        <v>55</v>
      </c>
      <c r="B299" t="s">
        <v>949</v>
      </c>
      <c r="C299" s="63" t="s">
        <v>949</v>
      </c>
      <c r="D299" s="63" t="s">
        <v>8</v>
      </c>
      <c r="E299" t="s">
        <v>8</v>
      </c>
      <c r="F299">
        <v>1</v>
      </c>
      <c r="G299">
        <v>2</v>
      </c>
      <c r="H299">
        <v>2</v>
      </c>
      <c r="I299">
        <v>2</v>
      </c>
      <c r="J299">
        <v>7</v>
      </c>
      <c r="K299">
        <v>4</v>
      </c>
      <c r="L299" t="s">
        <v>101</v>
      </c>
      <c r="M299">
        <v>11</v>
      </c>
      <c r="N299" t="s">
        <v>719</v>
      </c>
      <c r="O299" t="s">
        <v>4</v>
      </c>
      <c r="P299">
        <v>1</v>
      </c>
      <c r="Q299">
        <v>1</v>
      </c>
      <c r="R299">
        <v>0</v>
      </c>
      <c r="S299" t="s">
        <v>642</v>
      </c>
      <c r="T299" t="s">
        <v>689</v>
      </c>
      <c r="U299">
        <v>8.5</v>
      </c>
      <c r="V299">
        <v>1.118421052631579</v>
      </c>
      <c r="W299">
        <v>8.5</v>
      </c>
      <c r="X299" t="s">
        <v>42</v>
      </c>
      <c r="Y299" t="s">
        <v>759</v>
      </c>
      <c r="Z299" t="s">
        <v>949</v>
      </c>
      <c r="AA299">
        <v>25.5</v>
      </c>
      <c r="AB299">
        <v>25.5</v>
      </c>
      <c r="AC299">
        <v>25.5</v>
      </c>
      <c r="AD299">
        <v>325</v>
      </c>
      <c r="AE299">
        <v>1</v>
      </c>
      <c r="AF299">
        <v>0.33333333333333298</v>
      </c>
      <c r="AG299">
        <v>0.33333333333333298</v>
      </c>
      <c r="AH299">
        <v>2.6153846153846201E-2</v>
      </c>
      <c r="AI299">
        <v>7.8461538461538402E-2</v>
      </c>
      <c r="AJ299">
        <v>1692.8571428571429</v>
      </c>
      <c r="AK299">
        <v>23700</v>
      </c>
      <c r="AL299">
        <v>1859.5384615384614</v>
      </c>
      <c r="AM299">
        <v>11850</v>
      </c>
      <c r="AN299">
        <v>1692.8571428571429</v>
      </c>
      <c r="AO299">
        <v>23700</v>
      </c>
      <c r="AP299">
        <v>619.84615384615381</v>
      </c>
      <c r="AQ299">
        <v>0</v>
      </c>
      <c r="AR299">
        <v>619.84615384615381</v>
      </c>
      <c r="AS299">
        <v>1.3593117408906883</v>
      </c>
      <c r="AT299" t="s">
        <v>759</v>
      </c>
    </row>
    <row r="300" spans="1:46" hidden="1" x14ac:dyDescent="0.25">
      <c r="A300" t="s">
        <v>55</v>
      </c>
      <c r="B300" t="s">
        <v>949</v>
      </c>
      <c r="C300" s="63" t="s">
        <v>949</v>
      </c>
      <c r="D300" s="63" t="s">
        <v>8</v>
      </c>
      <c r="E300" t="s">
        <v>8</v>
      </c>
      <c r="F300">
        <v>1</v>
      </c>
      <c r="G300">
        <v>2</v>
      </c>
      <c r="H300">
        <v>2</v>
      </c>
      <c r="I300">
        <v>2</v>
      </c>
      <c r="J300">
        <v>7</v>
      </c>
      <c r="K300">
        <v>4</v>
      </c>
      <c r="L300" t="s">
        <v>101</v>
      </c>
      <c r="M300">
        <v>11</v>
      </c>
      <c r="N300" t="s">
        <v>719</v>
      </c>
      <c r="O300" t="s">
        <v>5</v>
      </c>
      <c r="P300">
        <v>2</v>
      </c>
      <c r="Q300">
        <v>1</v>
      </c>
      <c r="R300">
        <v>0</v>
      </c>
      <c r="S300" t="s">
        <v>642</v>
      </c>
      <c r="T300" t="s">
        <v>689</v>
      </c>
      <c r="U300">
        <v>8.5</v>
      </c>
      <c r="V300">
        <v>1.118421052631579</v>
      </c>
      <c r="W300">
        <v>8.5</v>
      </c>
      <c r="X300" t="s">
        <v>43</v>
      </c>
      <c r="Y300" t="s">
        <v>760</v>
      </c>
      <c r="Z300" t="s">
        <v>949</v>
      </c>
      <c r="AA300">
        <v>25.5</v>
      </c>
      <c r="AB300">
        <v>25.5</v>
      </c>
      <c r="AC300">
        <v>25.5</v>
      </c>
      <c r="AD300">
        <v>325</v>
      </c>
      <c r="AE300">
        <v>1</v>
      </c>
      <c r="AF300">
        <v>0.33333333333333298</v>
      </c>
      <c r="AG300">
        <v>0.33333333333333298</v>
      </c>
      <c r="AH300">
        <v>2.6153846153846201E-2</v>
      </c>
      <c r="AI300">
        <v>7.8461538461538402E-2</v>
      </c>
      <c r="AJ300">
        <v>1692.8571428571429</v>
      </c>
      <c r="AK300">
        <v>23700</v>
      </c>
      <c r="AL300">
        <v>1859.5384615384614</v>
      </c>
      <c r="AM300">
        <v>11850</v>
      </c>
      <c r="AN300">
        <v>1692.8571428571429</v>
      </c>
      <c r="AO300">
        <v>23700</v>
      </c>
      <c r="AP300">
        <v>619.84615384615381</v>
      </c>
      <c r="AQ300">
        <v>0</v>
      </c>
      <c r="AR300">
        <v>619.84615384615381</v>
      </c>
      <c r="AS300">
        <v>1.3593117408906883</v>
      </c>
      <c r="AT300" t="s">
        <v>760</v>
      </c>
    </row>
    <row r="301" spans="1:46" hidden="1" x14ac:dyDescent="0.25">
      <c r="A301" t="s">
        <v>55</v>
      </c>
      <c r="B301" t="s">
        <v>949</v>
      </c>
      <c r="C301" s="63" t="s">
        <v>949</v>
      </c>
      <c r="D301" s="63" t="s">
        <v>8</v>
      </c>
      <c r="E301" t="s">
        <v>8</v>
      </c>
      <c r="F301">
        <v>1</v>
      </c>
      <c r="G301">
        <v>2</v>
      </c>
      <c r="H301">
        <v>2</v>
      </c>
      <c r="I301">
        <v>2</v>
      </c>
      <c r="J301">
        <v>7</v>
      </c>
      <c r="K301">
        <v>4</v>
      </c>
      <c r="L301" t="s">
        <v>101</v>
      </c>
      <c r="M301">
        <v>11</v>
      </c>
      <c r="N301" t="s">
        <v>719</v>
      </c>
      <c r="O301" t="s">
        <v>31</v>
      </c>
      <c r="P301">
        <v>3</v>
      </c>
      <c r="Q301">
        <v>1</v>
      </c>
      <c r="R301">
        <v>0</v>
      </c>
      <c r="S301" t="s">
        <v>642</v>
      </c>
      <c r="T301" t="s">
        <v>689</v>
      </c>
      <c r="U301">
        <v>8.5</v>
      </c>
      <c r="V301">
        <v>1.118421052631579</v>
      </c>
      <c r="W301">
        <v>8.5</v>
      </c>
      <c r="X301" t="s">
        <v>44</v>
      </c>
      <c r="Y301" t="s">
        <v>761</v>
      </c>
      <c r="Z301" t="s">
        <v>949</v>
      </c>
      <c r="AA301">
        <v>25.5</v>
      </c>
      <c r="AB301">
        <v>25.5</v>
      </c>
      <c r="AC301">
        <v>25.5</v>
      </c>
      <c r="AD301">
        <v>325</v>
      </c>
      <c r="AE301">
        <v>1</v>
      </c>
      <c r="AF301">
        <v>0.33333333333333298</v>
      </c>
      <c r="AG301">
        <v>0.33333333333333298</v>
      </c>
      <c r="AH301">
        <v>2.6153846153846201E-2</v>
      </c>
      <c r="AI301">
        <v>7.8461538461538402E-2</v>
      </c>
      <c r="AJ301">
        <v>1692.8571428571429</v>
      </c>
      <c r="AK301">
        <v>23700</v>
      </c>
      <c r="AL301">
        <v>1859.5384615384614</v>
      </c>
      <c r="AM301">
        <v>11850</v>
      </c>
      <c r="AN301">
        <v>1692.8571428571429</v>
      </c>
      <c r="AO301">
        <v>23700</v>
      </c>
      <c r="AP301">
        <v>619.84615384615381</v>
      </c>
      <c r="AQ301">
        <v>0</v>
      </c>
      <c r="AR301">
        <v>619.84615384615381</v>
      </c>
      <c r="AS301">
        <v>1.3593117408906883</v>
      </c>
      <c r="AT301" t="s">
        <v>761</v>
      </c>
    </row>
    <row r="302" spans="1:46" hidden="1" x14ac:dyDescent="0.25">
      <c r="A302" t="s">
        <v>55</v>
      </c>
      <c r="B302" t="s">
        <v>949</v>
      </c>
      <c r="C302" s="63" t="s">
        <v>949</v>
      </c>
      <c r="D302" s="63" t="s">
        <v>8</v>
      </c>
      <c r="E302" t="s">
        <v>8</v>
      </c>
      <c r="F302">
        <v>1</v>
      </c>
      <c r="G302">
        <v>2</v>
      </c>
      <c r="H302">
        <v>2</v>
      </c>
      <c r="I302">
        <v>2</v>
      </c>
      <c r="J302">
        <v>7</v>
      </c>
      <c r="K302">
        <v>5</v>
      </c>
      <c r="L302" t="s">
        <v>105</v>
      </c>
      <c r="M302">
        <v>12</v>
      </c>
      <c r="N302" t="s">
        <v>721</v>
      </c>
      <c r="O302" t="s">
        <v>4</v>
      </c>
      <c r="P302">
        <v>1</v>
      </c>
      <c r="Q302">
        <v>1</v>
      </c>
      <c r="R302">
        <v>0</v>
      </c>
      <c r="S302" t="s">
        <v>642</v>
      </c>
      <c r="T302" t="s">
        <v>689</v>
      </c>
      <c r="U302">
        <v>9</v>
      </c>
      <c r="V302">
        <v>1.1842105263157896</v>
      </c>
      <c r="W302">
        <v>9</v>
      </c>
      <c r="X302" t="s">
        <v>45</v>
      </c>
      <c r="Y302" t="s">
        <v>762</v>
      </c>
      <c r="Z302" t="s">
        <v>949</v>
      </c>
      <c r="AA302">
        <v>26</v>
      </c>
      <c r="AB302">
        <v>26</v>
      </c>
      <c r="AC302">
        <v>26</v>
      </c>
      <c r="AD302">
        <v>325</v>
      </c>
      <c r="AE302">
        <v>1</v>
      </c>
      <c r="AF302">
        <v>0.34615384615384598</v>
      </c>
      <c r="AG302">
        <v>0.34615384615384598</v>
      </c>
      <c r="AH302">
        <v>2.76923076923077E-2</v>
      </c>
      <c r="AI302">
        <v>0.08</v>
      </c>
      <c r="AJ302">
        <v>1692.8571428571429</v>
      </c>
      <c r="AK302">
        <v>23700</v>
      </c>
      <c r="AL302">
        <v>1896</v>
      </c>
      <c r="AM302">
        <v>11850</v>
      </c>
      <c r="AN302">
        <v>1692.8571428571429</v>
      </c>
      <c r="AO302">
        <v>23700</v>
      </c>
      <c r="AP302">
        <v>656.30769230769238</v>
      </c>
      <c r="AQ302">
        <v>1.1368683772161603E-13</v>
      </c>
      <c r="AR302">
        <v>656.30769230769238</v>
      </c>
      <c r="AS302">
        <v>1.4392712550607289</v>
      </c>
      <c r="AT302" t="s">
        <v>762</v>
      </c>
    </row>
    <row r="303" spans="1:46" hidden="1" x14ac:dyDescent="0.25">
      <c r="A303" t="s">
        <v>55</v>
      </c>
      <c r="B303" t="s">
        <v>949</v>
      </c>
      <c r="C303" s="63" t="s">
        <v>949</v>
      </c>
      <c r="D303" s="63" t="s">
        <v>8</v>
      </c>
      <c r="E303" t="s">
        <v>8</v>
      </c>
      <c r="F303">
        <v>1</v>
      </c>
      <c r="G303">
        <v>2</v>
      </c>
      <c r="H303">
        <v>2</v>
      </c>
      <c r="I303">
        <v>2</v>
      </c>
      <c r="J303">
        <v>7</v>
      </c>
      <c r="K303">
        <v>5</v>
      </c>
      <c r="L303" t="s">
        <v>105</v>
      </c>
      <c r="M303">
        <v>12</v>
      </c>
      <c r="N303" t="s">
        <v>721</v>
      </c>
      <c r="O303" t="s">
        <v>5</v>
      </c>
      <c r="P303">
        <v>2</v>
      </c>
      <c r="Q303">
        <v>1</v>
      </c>
      <c r="R303">
        <v>0</v>
      </c>
      <c r="S303" t="s">
        <v>642</v>
      </c>
      <c r="T303" t="s">
        <v>689</v>
      </c>
      <c r="U303">
        <v>8.5</v>
      </c>
      <c r="V303">
        <v>1.118421052631579</v>
      </c>
      <c r="W303">
        <v>8.5</v>
      </c>
      <c r="X303" t="s">
        <v>46</v>
      </c>
      <c r="Y303" t="s">
        <v>763</v>
      </c>
      <c r="Z303" t="s">
        <v>949</v>
      </c>
      <c r="AA303">
        <v>26</v>
      </c>
      <c r="AB303">
        <v>26</v>
      </c>
      <c r="AC303">
        <v>26</v>
      </c>
      <c r="AD303">
        <v>325</v>
      </c>
      <c r="AE303">
        <v>1</v>
      </c>
      <c r="AF303">
        <v>0.32692307692307698</v>
      </c>
      <c r="AG303">
        <v>0.32692307692307698</v>
      </c>
      <c r="AH303">
        <v>2.6153846153846201E-2</v>
      </c>
      <c r="AI303">
        <v>0.08</v>
      </c>
      <c r="AJ303">
        <v>1692.8571428571429</v>
      </c>
      <c r="AK303">
        <v>23700</v>
      </c>
      <c r="AL303">
        <v>1896</v>
      </c>
      <c r="AM303">
        <v>11850</v>
      </c>
      <c r="AN303">
        <v>1692.8571428571429</v>
      </c>
      <c r="AO303">
        <v>23700</v>
      </c>
      <c r="AP303">
        <v>619.84615384615381</v>
      </c>
      <c r="AQ303">
        <v>0</v>
      </c>
      <c r="AR303">
        <v>619.84615384615381</v>
      </c>
      <c r="AS303">
        <v>1.3593117408906883</v>
      </c>
      <c r="AT303" t="s">
        <v>763</v>
      </c>
    </row>
    <row r="304" spans="1:46" hidden="1" x14ac:dyDescent="0.25">
      <c r="A304" t="s">
        <v>55</v>
      </c>
      <c r="B304" t="s">
        <v>949</v>
      </c>
      <c r="C304" s="63" t="s">
        <v>949</v>
      </c>
      <c r="D304" s="63" t="s">
        <v>8</v>
      </c>
      <c r="E304" t="s">
        <v>8</v>
      </c>
      <c r="F304">
        <v>1</v>
      </c>
      <c r="G304">
        <v>2</v>
      </c>
      <c r="H304">
        <v>2</v>
      </c>
      <c r="I304">
        <v>2</v>
      </c>
      <c r="J304">
        <v>7</v>
      </c>
      <c r="K304">
        <v>5</v>
      </c>
      <c r="L304" t="s">
        <v>105</v>
      </c>
      <c r="M304">
        <v>12</v>
      </c>
      <c r="N304" t="s">
        <v>721</v>
      </c>
      <c r="O304" t="s">
        <v>31</v>
      </c>
      <c r="P304">
        <v>3</v>
      </c>
      <c r="Q304">
        <v>1</v>
      </c>
      <c r="R304">
        <v>0</v>
      </c>
      <c r="S304" t="s">
        <v>642</v>
      </c>
      <c r="T304" t="s">
        <v>689</v>
      </c>
      <c r="U304">
        <v>8.5</v>
      </c>
      <c r="V304">
        <v>1.118421052631579</v>
      </c>
      <c r="W304">
        <v>8.5</v>
      </c>
      <c r="X304" t="s">
        <v>47</v>
      </c>
      <c r="Y304" t="s">
        <v>764</v>
      </c>
      <c r="Z304" t="s">
        <v>949</v>
      </c>
      <c r="AA304">
        <v>26</v>
      </c>
      <c r="AB304">
        <v>26</v>
      </c>
      <c r="AC304">
        <v>26</v>
      </c>
      <c r="AD304">
        <v>325</v>
      </c>
      <c r="AE304">
        <v>1</v>
      </c>
      <c r="AF304">
        <v>0.32692307692307698</v>
      </c>
      <c r="AG304">
        <v>0.32692307692307698</v>
      </c>
      <c r="AH304">
        <v>2.6153846153846201E-2</v>
      </c>
      <c r="AI304">
        <v>0.08</v>
      </c>
      <c r="AJ304">
        <v>1692.8571428571429</v>
      </c>
      <c r="AK304">
        <v>23700</v>
      </c>
      <c r="AL304">
        <v>1896</v>
      </c>
      <c r="AM304">
        <v>11850</v>
      </c>
      <c r="AN304">
        <v>1692.8571428571429</v>
      </c>
      <c r="AO304">
        <v>23700</v>
      </c>
      <c r="AP304">
        <v>619.84615384615381</v>
      </c>
      <c r="AQ304">
        <v>0</v>
      </c>
      <c r="AR304">
        <v>619.84615384615381</v>
      </c>
      <c r="AS304">
        <v>1.3593117408906883</v>
      </c>
      <c r="AT304" t="s">
        <v>764</v>
      </c>
    </row>
    <row r="305" spans="1:46" hidden="1" x14ac:dyDescent="0.25">
      <c r="A305" t="s">
        <v>55</v>
      </c>
      <c r="B305" t="s">
        <v>949</v>
      </c>
      <c r="C305" s="63" t="s">
        <v>949</v>
      </c>
      <c r="D305" s="63" t="s">
        <v>8</v>
      </c>
      <c r="E305" t="s">
        <v>8</v>
      </c>
      <c r="F305">
        <v>1</v>
      </c>
      <c r="G305">
        <v>2</v>
      </c>
      <c r="H305">
        <v>2</v>
      </c>
      <c r="I305">
        <v>2</v>
      </c>
      <c r="J305">
        <v>7</v>
      </c>
      <c r="K305">
        <v>6</v>
      </c>
      <c r="L305" t="s">
        <v>113</v>
      </c>
      <c r="M305">
        <v>13</v>
      </c>
      <c r="N305" t="s">
        <v>723</v>
      </c>
      <c r="O305" t="s">
        <v>5</v>
      </c>
      <c r="P305">
        <v>2</v>
      </c>
      <c r="Q305">
        <v>1</v>
      </c>
      <c r="R305">
        <v>0</v>
      </c>
      <c r="S305" t="s">
        <v>642</v>
      </c>
      <c r="T305" t="s">
        <v>689</v>
      </c>
      <c r="U305">
        <v>8.5</v>
      </c>
      <c r="V305">
        <v>1.118421052631579</v>
      </c>
      <c r="W305">
        <v>8.5</v>
      </c>
      <c r="X305" t="s">
        <v>49</v>
      </c>
      <c r="Y305" t="s">
        <v>766</v>
      </c>
      <c r="Z305" t="s">
        <v>949</v>
      </c>
      <c r="AA305">
        <v>16</v>
      </c>
      <c r="AB305">
        <v>16</v>
      </c>
      <c r="AC305">
        <v>16</v>
      </c>
      <c r="AD305">
        <v>325</v>
      </c>
      <c r="AE305">
        <v>1</v>
      </c>
      <c r="AF305">
        <v>0.53125</v>
      </c>
      <c r="AG305">
        <v>0.53125</v>
      </c>
      <c r="AH305">
        <v>2.6153846153846201E-2</v>
      </c>
      <c r="AI305">
        <v>4.9230769230769203E-2</v>
      </c>
      <c r="AJ305">
        <v>1692.8571428571429</v>
      </c>
      <c r="AK305">
        <v>23700</v>
      </c>
      <c r="AL305">
        <v>1166.7692307692307</v>
      </c>
      <c r="AM305">
        <v>11850</v>
      </c>
      <c r="AN305">
        <v>1692.8571428571429</v>
      </c>
      <c r="AO305">
        <v>23700</v>
      </c>
      <c r="AP305">
        <v>619.84615384615381</v>
      </c>
      <c r="AQ305">
        <v>0</v>
      </c>
      <c r="AR305">
        <v>619.84615384615381</v>
      </c>
      <c r="AS305">
        <v>1.3593117408906883</v>
      </c>
      <c r="AT305" t="s">
        <v>766</v>
      </c>
    </row>
    <row r="306" spans="1:46" hidden="1" x14ac:dyDescent="0.25">
      <c r="A306" t="s">
        <v>55</v>
      </c>
      <c r="B306" t="s">
        <v>949</v>
      </c>
      <c r="C306" s="63" t="s">
        <v>949</v>
      </c>
      <c r="D306" s="63" t="s">
        <v>8</v>
      </c>
      <c r="E306" t="s">
        <v>8</v>
      </c>
      <c r="F306">
        <v>1</v>
      </c>
      <c r="G306">
        <v>2</v>
      </c>
      <c r="H306">
        <v>2</v>
      </c>
      <c r="I306">
        <v>2</v>
      </c>
      <c r="J306">
        <v>7</v>
      </c>
      <c r="K306">
        <v>6</v>
      </c>
      <c r="L306" t="s">
        <v>113</v>
      </c>
      <c r="M306">
        <v>13</v>
      </c>
      <c r="N306" t="s">
        <v>723</v>
      </c>
      <c r="O306" t="s">
        <v>31</v>
      </c>
      <c r="P306">
        <v>3</v>
      </c>
      <c r="Q306">
        <v>1</v>
      </c>
      <c r="R306">
        <v>0</v>
      </c>
      <c r="S306" t="s">
        <v>642</v>
      </c>
      <c r="T306" t="s">
        <v>689</v>
      </c>
      <c r="U306">
        <v>7.5</v>
      </c>
      <c r="V306">
        <v>0.98684210526315796</v>
      </c>
      <c r="W306">
        <v>7.5</v>
      </c>
      <c r="X306" t="s">
        <v>50</v>
      </c>
      <c r="Y306" t="s">
        <v>767</v>
      </c>
      <c r="Z306" t="s">
        <v>949</v>
      </c>
      <c r="AA306">
        <v>16</v>
      </c>
      <c r="AB306">
        <v>16</v>
      </c>
      <c r="AC306">
        <v>16</v>
      </c>
      <c r="AD306">
        <v>325</v>
      </c>
      <c r="AE306">
        <v>1</v>
      </c>
      <c r="AF306">
        <v>0.46875</v>
      </c>
      <c r="AG306">
        <v>0.46875</v>
      </c>
      <c r="AH306">
        <v>2.3076923076923099E-2</v>
      </c>
      <c r="AI306">
        <v>4.9230769230769203E-2</v>
      </c>
      <c r="AJ306">
        <v>1692.8571428571429</v>
      </c>
      <c r="AK306">
        <v>23700</v>
      </c>
      <c r="AL306">
        <v>1166.7692307692307</v>
      </c>
      <c r="AM306">
        <v>11850</v>
      </c>
      <c r="AN306">
        <v>1692.8571428571429</v>
      </c>
      <c r="AO306">
        <v>23700</v>
      </c>
      <c r="AP306">
        <v>546.92307692307691</v>
      </c>
      <c r="AQ306">
        <v>0</v>
      </c>
      <c r="AR306">
        <v>546.92307692307691</v>
      </c>
      <c r="AS306">
        <v>1.1993927125506072</v>
      </c>
      <c r="AT306" t="s">
        <v>767</v>
      </c>
    </row>
    <row r="307" spans="1:46" hidden="1" x14ac:dyDescent="0.25">
      <c r="A307" t="s">
        <v>55</v>
      </c>
      <c r="B307" t="s">
        <v>949</v>
      </c>
      <c r="C307" s="63" t="s">
        <v>949</v>
      </c>
      <c r="D307" s="63" t="s">
        <v>8</v>
      </c>
      <c r="E307" t="s">
        <v>8</v>
      </c>
      <c r="F307">
        <v>1</v>
      </c>
      <c r="G307">
        <v>2</v>
      </c>
      <c r="H307">
        <v>2</v>
      </c>
      <c r="I307">
        <v>2</v>
      </c>
      <c r="J307">
        <v>7</v>
      </c>
      <c r="K307">
        <v>7</v>
      </c>
      <c r="L307" t="s">
        <v>114</v>
      </c>
      <c r="M307">
        <v>14</v>
      </c>
      <c r="N307" t="s">
        <v>725</v>
      </c>
      <c r="O307" t="s">
        <v>5</v>
      </c>
      <c r="P307">
        <v>2</v>
      </c>
      <c r="Q307">
        <v>1</v>
      </c>
      <c r="R307">
        <v>0</v>
      </c>
      <c r="S307" t="s">
        <v>642</v>
      </c>
      <c r="T307" t="s">
        <v>689</v>
      </c>
      <c r="U307">
        <v>8.5</v>
      </c>
      <c r="V307">
        <v>1.118421052631579</v>
      </c>
      <c r="W307">
        <v>8.5</v>
      </c>
      <c r="X307" t="s">
        <v>52</v>
      </c>
      <c r="Y307" t="s">
        <v>769</v>
      </c>
      <c r="Z307" t="s">
        <v>949</v>
      </c>
      <c r="AA307">
        <v>17</v>
      </c>
      <c r="AB307">
        <v>17</v>
      </c>
      <c r="AC307">
        <v>17</v>
      </c>
      <c r="AD307">
        <v>325</v>
      </c>
      <c r="AE307">
        <v>1</v>
      </c>
      <c r="AF307">
        <v>0.5</v>
      </c>
      <c r="AG307">
        <v>0.5</v>
      </c>
      <c r="AH307">
        <v>2.6153846153846201E-2</v>
      </c>
      <c r="AI307">
        <v>5.2307692307692298E-2</v>
      </c>
      <c r="AJ307">
        <v>1692.8571428571429</v>
      </c>
      <c r="AK307">
        <v>23700</v>
      </c>
      <c r="AL307">
        <v>1239.6923076923076</v>
      </c>
      <c r="AM307">
        <v>11850</v>
      </c>
      <c r="AN307">
        <v>1692.8571428571429</v>
      </c>
      <c r="AO307">
        <v>23700</v>
      </c>
      <c r="AP307">
        <v>619.84615384615381</v>
      </c>
      <c r="AQ307">
        <v>0</v>
      </c>
      <c r="AR307">
        <v>619.84615384615381</v>
      </c>
      <c r="AS307">
        <v>1.3593117408906883</v>
      </c>
      <c r="AT307" t="s">
        <v>769</v>
      </c>
    </row>
    <row r="308" spans="1:46" hidden="1" x14ac:dyDescent="0.25">
      <c r="A308" t="s">
        <v>55</v>
      </c>
      <c r="B308" t="s">
        <v>949</v>
      </c>
      <c r="C308" s="63" t="s">
        <v>949</v>
      </c>
      <c r="D308" s="63" t="s">
        <v>8</v>
      </c>
      <c r="E308" t="s">
        <v>8</v>
      </c>
      <c r="F308">
        <v>1</v>
      </c>
      <c r="G308">
        <v>2</v>
      </c>
      <c r="H308">
        <v>2</v>
      </c>
      <c r="I308">
        <v>2</v>
      </c>
      <c r="J308">
        <v>7</v>
      </c>
      <c r="K308">
        <v>7</v>
      </c>
      <c r="L308" t="s">
        <v>114</v>
      </c>
      <c r="M308">
        <v>14</v>
      </c>
      <c r="N308" t="s">
        <v>725</v>
      </c>
      <c r="O308" t="s">
        <v>31</v>
      </c>
      <c r="P308">
        <v>3</v>
      </c>
      <c r="Q308">
        <v>1</v>
      </c>
      <c r="R308">
        <v>0</v>
      </c>
      <c r="S308" t="s">
        <v>642</v>
      </c>
      <c r="T308" t="s">
        <v>689</v>
      </c>
      <c r="U308">
        <v>8.5</v>
      </c>
      <c r="V308">
        <v>1.118421052631579</v>
      </c>
      <c r="W308">
        <v>8.5</v>
      </c>
      <c r="X308" t="s">
        <v>53</v>
      </c>
      <c r="Y308" t="s">
        <v>770</v>
      </c>
      <c r="Z308" t="s">
        <v>949</v>
      </c>
      <c r="AA308">
        <v>17</v>
      </c>
      <c r="AB308">
        <v>17</v>
      </c>
      <c r="AC308">
        <v>17</v>
      </c>
      <c r="AD308">
        <v>325</v>
      </c>
      <c r="AE308">
        <v>1</v>
      </c>
      <c r="AF308">
        <v>0.5</v>
      </c>
      <c r="AG308">
        <v>0.5</v>
      </c>
      <c r="AH308">
        <v>2.6153846153846201E-2</v>
      </c>
      <c r="AI308">
        <v>5.2307692307692298E-2</v>
      </c>
      <c r="AJ308">
        <v>1692.8571428571429</v>
      </c>
      <c r="AK308">
        <v>23700</v>
      </c>
      <c r="AL308">
        <v>1239.6923076923076</v>
      </c>
      <c r="AM308">
        <v>11850</v>
      </c>
      <c r="AN308">
        <v>1692.8571428571429</v>
      </c>
      <c r="AO308">
        <v>23700</v>
      </c>
      <c r="AP308">
        <v>619.84615384615381</v>
      </c>
      <c r="AQ308">
        <v>0</v>
      </c>
      <c r="AR308">
        <v>619.84615384615381</v>
      </c>
      <c r="AS308">
        <v>1.3593117408906883</v>
      </c>
      <c r="AT308" t="s">
        <v>770</v>
      </c>
    </row>
    <row r="309" spans="1:46" hidden="1" x14ac:dyDescent="0.25">
      <c r="A309" t="s">
        <v>56</v>
      </c>
      <c r="B309" t="s">
        <v>945</v>
      </c>
      <c r="C309" s="63" t="s">
        <v>945</v>
      </c>
      <c r="D309" s="63" t="s">
        <v>671</v>
      </c>
      <c r="E309" t="s">
        <v>527</v>
      </c>
      <c r="F309">
        <v>1</v>
      </c>
      <c r="G309">
        <v>1</v>
      </c>
      <c r="H309">
        <v>1</v>
      </c>
      <c r="I309">
        <v>2</v>
      </c>
      <c r="J309">
        <v>7</v>
      </c>
      <c r="K309">
        <v>1</v>
      </c>
      <c r="L309" t="s">
        <v>99</v>
      </c>
      <c r="M309">
        <v>1</v>
      </c>
      <c r="N309" t="s">
        <v>699</v>
      </c>
      <c r="O309" t="s">
        <v>4</v>
      </c>
      <c r="P309">
        <v>1</v>
      </c>
      <c r="Q309">
        <v>12</v>
      </c>
      <c r="R309">
        <v>0</v>
      </c>
      <c r="S309" t="s">
        <v>642</v>
      </c>
      <c r="T309" t="s">
        <v>689</v>
      </c>
      <c r="U309">
        <v>92</v>
      </c>
      <c r="V309">
        <v>12.105263157894738</v>
      </c>
      <c r="W309">
        <v>92</v>
      </c>
      <c r="X309" t="s">
        <v>33</v>
      </c>
      <c r="Y309" t="s">
        <v>729</v>
      </c>
      <c r="Z309" t="s">
        <v>945</v>
      </c>
      <c r="AA309">
        <v>192</v>
      </c>
      <c r="AB309">
        <v>192</v>
      </c>
      <c r="AC309">
        <v>238.07499999999999</v>
      </c>
      <c r="AD309">
        <v>3235.9999999999986</v>
      </c>
      <c r="AE309">
        <v>0.80646854982673499</v>
      </c>
      <c r="AF309">
        <v>0.47916666666666702</v>
      </c>
      <c r="AG309">
        <v>0.38643284679197698</v>
      </c>
      <c r="AH309">
        <v>2.8430160692212599E-2</v>
      </c>
      <c r="AI309">
        <v>7.3570766378244806E-2</v>
      </c>
      <c r="AJ309">
        <v>12441.428571428571</v>
      </c>
      <c r="AK309">
        <v>174180</v>
      </c>
      <c r="AL309">
        <v>10334.536464771329</v>
      </c>
      <c r="AM309">
        <v>70215.639678615611</v>
      </c>
      <c r="AN309">
        <v>10050.029136500092</v>
      </c>
      <c r="AO309">
        <v>140700.4079110013</v>
      </c>
      <c r="AP309">
        <v>4951.965389369594</v>
      </c>
      <c r="AQ309">
        <v>-9.0949470177292824E-13</v>
      </c>
      <c r="AR309">
        <v>4951.965389369594</v>
      </c>
      <c r="AS309">
        <v>10.859573222301741</v>
      </c>
      <c r="AT309" t="s">
        <v>729</v>
      </c>
    </row>
    <row r="310" spans="1:46" hidden="1" x14ac:dyDescent="0.25">
      <c r="A310" t="s">
        <v>56</v>
      </c>
      <c r="B310" t="s">
        <v>945</v>
      </c>
      <c r="C310" s="63" t="s">
        <v>945</v>
      </c>
      <c r="D310" s="63" t="s">
        <v>671</v>
      </c>
      <c r="E310" t="s">
        <v>527</v>
      </c>
      <c r="F310">
        <v>1</v>
      </c>
      <c r="G310">
        <v>1</v>
      </c>
      <c r="H310">
        <v>1</v>
      </c>
      <c r="I310">
        <v>2</v>
      </c>
      <c r="J310">
        <v>7</v>
      </c>
      <c r="K310">
        <v>1</v>
      </c>
      <c r="L310" t="s">
        <v>99</v>
      </c>
      <c r="M310">
        <v>1</v>
      </c>
      <c r="N310" t="s">
        <v>699</v>
      </c>
      <c r="O310" t="s">
        <v>5</v>
      </c>
      <c r="P310">
        <v>2</v>
      </c>
      <c r="Q310">
        <v>8</v>
      </c>
      <c r="R310">
        <v>0</v>
      </c>
      <c r="S310" t="s">
        <v>642</v>
      </c>
      <c r="T310" t="s">
        <v>689</v>
      </c>
      <c r="U310">
        <v>66</v>
      </c>
      <c r="V310">
        <v>8.6842105263157894</v>
      </c>
      <c r="W310">
        <v>66</v>
      </c>
      <c r="X310" t="s">
        <v>34</v>
      </c>
      <c r="Y310" t="s">
        <v>730</v>
      </c>
      <c r="Z310" t="s">
        <v>945</v>
      </c>
      <c r="AA310">
        <v>192</v>
      </c>
      <c r="AB310">
        <v>192</v>
      </c>
      <c r="AC310">
        <v>238.07499999999999</v>
      </c>
      <c r="AD310">
        <v>3235.9999999999986</v>
      </c>
      <c r="AE310">
        <v>0.80646854982673499</v>
      </c>
      <c r="AF310">
        <v>0.34375</v>
      </c>
      <c r="AG310">
        <v>0.27722356400294001</v>
      </c>
      <c r="AH310">
        <v>2.0395550061804699E-2</v>
      </c>
      <c r="AI310">
        <v>7.3570766378244806E-2</v>
      </c>
      <c r="AJ310">
        <v>12441.428571428571</v>
      </c>
      <c r="AK310">
        <v>174180</v>
      </c>
      <c r="AL310">
        <v>10334.536464771329</v>
      </c>
      <c r="AM310">
        <v>70215.639678615611</v>
      </c>
      <c r="AN310">
        <v>10050.029136500092</v>
      </c>
      <c r="AO310">
        <v>140700.4079110013</v>
      </c>
      <c r="AP310">
        <v>3552.4969097651438</v>
      </c>
      <c r="AQ310">
        <v>-4.5474735088646412E-13</v>
      </c>
      <c r="AR310">
        <v>3552.4969097651438</v>
      </c>
      <c r="AS310">
        <v>7.7905633986077714</v>
      </c>
      <c r="AT310" t="s">
        <v>730</v>
      </c>
    </row>
    <row r="311" spans="1:46" hidden="1" x14ac:dyDescent="0.25">
      <c r="A311" t="s">
        <v>56</v>
      </c>
      <c r="B311" t="s">
        <v>945</v>
      </c>
      <c r="C311" s="63" t="s">
        <v>945</v>
      </c>
      <c r="D311" s="63" t="s">
        <v>671</v>
      </c>
      <c r="E311" t="s">
        <v>527</v>
      </c>
      <c r="F311">
        <v>1</v>
      </c>
      <c r="G311">
        <v>1</v>
      </c>
      <c r="H311">
        <v>1</v>
      </c>
      <c r="I311">
        <v>2</v>
      </c>
      <c r="J311">
        <v>7</v>
      </c>
      <c r="K311">
        <v>1</v>
      </c>
      <c r="L311" t="s">
        <v>99</v>
      </c>
      <c r="M311">
        <v>1</v>
      </c>
      <c r="N311" t="s">
        <v>699</v>
      </c>
      <c r="O311" t="s">
        <v>31</v>
      </c>
      <c r="P311">
        <v>3</v>
      </c>
      <c r="Q311">
        <v>4</v>
      </c>
      <c r="R311">
        <v>0</v>
      </c>
      <c r="S311" t="s">
        <v>642</v>
      </c>
      <c r="T311" t="s">
        <v>689</v>
      </c>
      <c r="U311">
        <v>34</v>
      </c>
      <c r="V311">
        <v>4.4736842105263159</v>
      </c>
      <c r="W311">
        <v>34</v>
      </c>
      <c r="X311" t="s">
        <v>35</v>
      </c>
      <c r="Y311" t="s">
        <v>731</v>
      </c>
      <c r="Z311" t="s">
        <v>945</v>
      </c>
      <c r="AA311">
        <v>192</v>
      </c>
      <c r="AB311">
        <v>192</v>
      </c>
      <c r="AC311">
        <v>238.07499999999999</v>
      </c>
      <c r="AD311">
        <v>3235.9999999999986</v>
      </c>
      <c r="AE311">
        <v>0.80646854982673499</v>
      </c>
      <c r="AF311">
        <v>0.17708333333333301</v>
      </c>
      <c r="AG311">
        <v>0.142812139031818</v>
      </c>
      <c r="AH311">
        <v>1.05067985166873E-2</v>
      </c>
      <c r="AI311">
        <v>7.3570766378244806E-2</v>
      </c>
      <c r="AJ311">
        <v>12441.428571428571</v>
      </c>
      <c r="AK311">
        <v>174180</v>
      </c>
      <c r="AL311">
        <v>10334.536464771329</v>
      </c>
      <c r="AM311">
        <v>70215.639678615611</v>
      </c>
      <c r="AN311">
        <v>10050.029136500092</v>
      </c>
      <c r="AO311">
        <v>140700.4079110013</v>
      </c>
      <c r="AP311">
        <v>1830.074165636589</v>
      </c>
      <c r="AQ311">
        <v>-4.5474735088646412E-13</v>
      </c>
      <c r="AR311">
        <v>1830.074165636589</v>
      </c>
      <c r="AS311">
        <v>4.0133205386767301</v>
      </c>
      <c r="AT311" t="s">
        <v>731</v>
      </c>
    </row>
    <row r="312" spans="1:46" hidden="1" x14ac:dyDescent="0.25">
      <c r="A312" t="s">
        <v>56</v>
      </c>
      <c r="B312" t="s">
        <v>945</v>
      </c>
      <c r="C312" s="63" t="s">
        <v>945</v>
      </c>
      <c r="D312" s="63" t="s">
        <v>671</v>
      </c>
      <c r="E312" t="s">
        <v>527</v>
      </c>
      <c r="F312">
        <v>1</v>
      </c>
      <c r="G312">
        <v>1</v>
      </c>
      <c r="H312">
        <v>1</v>
      </c>
      <c r="I312">
        <v>2</v>
      </c>
      <c r="J312">
        <v>7</v>
      </c>
      <c r="K312">
        <v>2</v>
      </c>
      <c r="L312" t="s">
        <v>102</v>
      </c>
      <c r="M312">
        <v>2</v>
      </c>
      <c r="N312" t="s">
        <v>701</v>
      </c>
      <c r="O312" t="s">
        <v>4</v>
      </c>
      <c r="P312">
        <v>1</v>
      </c>
      <c r="Q312">
        <v>12</v>
      </c>
      <c r="R312">
        <v>0</v>
      </c>
      <c r="S312" t="s">
        <v>642</v>
      </c>
      <c r="T312" t="s">
        <v>689</v>
      </c>
      <c r="U312">
        <v>92</v>
      </c>
      <c r="V312">
        <v>12.105263157894738</v>
      </c>
      <c r="W312">
        <v>92</v>
      </c>
      <c r="X312" t="s">
        <v>36</v>
      </c>
      <c r="Y312" t="s">
        <v>732</v>
      </c>
      <c r="Z312" t="s">
        <v>945</v>
      </c>
      <c r="AA312">
        <v>192</v>
      </c>
      <c r="AB312">
        <v>192</v>
      </c>
      <c r="AC312">
        <v>250.07499999999999</v>
      </c>
      <c r="AD312">
        <v>3235.9999999999986</v>
      </c>
      <c r="AE312">
        <v>0.76776966909927002</v>
      </c>
      <c r="AF312">
        <v>0.47916666666666702</v>
      </c>
      <c r="AG312">
        <v>0.367889633110067</v>
      </c>
      <c r="AH312">
        <v>2.8430160692212599E-2</v>
      </c>
      <c r="AI312">
        <v>7.7279048207663806E-2</v>
      </c>
      <c r="AJ312">
        <v>12441.428571428571</v>
      </c>
      <c r="AK312">
        <v>174180</v>
      </c>
      <c r="AL312">
        <v>10334.536464771325</v>
      </c>
      <c r="AM312">
        <v>70215.639678615611</v>
      </c>
      <c r="AN312">
        <v>10050.029136500092</v>
      </c>
      <c r="AO312">
        <v>140700.4079110013</v>
      </c>
      <c r="AP312">
        <v>4951.965389369594</v>
      </c>
      <c r="AQ312">
        <v>9.0949470177292824E-13</v>
      </c>
      <c r="AR312">
        <v>4951.965389369594</v>
      </c>
      <c r="AS312">
        <v>10.859573222301741</v>
      </c>
      <c r="AT312" t="s">
        <v>732</v>
      </c>
    </row>
    <row r="313" spans="1:46" hidden="1" x14ac:dyDescent="0.25">
      <c r="A313" t="s">
        <v>56</v>
      </c>
      <c r="B313" t="s">
        <v>945</v>
      </c>
      <c r="C313" s="63" t="s">
        <v>945</v>
      </c>
      <c r="D313" s="63" t="s">
        <v>671</v>
      </c>
      <c r="E313" t="s">
        <v>527</v>
      </c>
      <c r="F313">
        <v>1</v>
      </c>
      <c r="G313">
        <v>1</v>
      </c>
      <c r="H313">
        <v>1</v>
      </c>
      <c r="I313">
        <v>2</v>
      </c>
      <c r="J313">
        <v>7</v>
      </c>
      <c r="K313">
        <v>2</v>
      </c>
      <c r="L313" t="s">
        <v>102</v>
      </c>
      <c r="M313">
        <v>2</v>
      </c>
      <c r="N313" t="s">
        <v>701</v>
      </c>
      <c r="O313" t="s">
        <v>5</v>
      </c>
      <c r="P313">
        <v>2</v>
      </c>
      <c r="Q313">
        <v>8</v>
      </c>
      <c r="R313">
        <v>0</v>
      </c>
      <c r="S313" t="s">
        <v>642</v>
      </c>
      <c r="T313" t="s">
        <v>689</v>
      </c>
      <c r="U313">
        <v>66</v>
      </c>
      <c r="V313">
        <v>8.6842105263157894</v>
      </c>
      <c r="W313">
        <v>66</v>
      </c>
      <c r="X313" t="s">
        <v>37</v>
      </c>
      <c r="Y313" t="s">
        <v>733</v>
      </c>
      <c r="Z313" t="s">
        <v>945</v>
      </c>
      <c r="AA313">
        <v>192</v>
      </c>
      <c r="AB313">
        <v>192</v>
      </c>
      <c r="AC313">
        <v>250.07499999999999</v>
      </c>
      <c r="AD313">
        <v>3235.9999999999986</v>
      </c>
      <c r="AE313">
        <v>0.76776966909927002</v>
      </c>
      <c r="AF313">
        <v>0.34375</v>
      </c>
      <c r="AG313">
        <v>0.26392082375287401</v>
      </c>
      <c r="AH313">
        <v>2.0395550061804699E-2</v>
      </c>
      <c r="AI313">
        <v>7.7279048207663806E-2</v>
      </c>
      <c r="AJ313">
        <v>12441.428571428571</v>
      </c>
      <c r="AK313">
        <v>174180</v>
      </c>
      <c r="AL313">
        <v>10334.536464771325</v>
      </c>
      <c r="AM313">
        <v>70215.639678615611</v>
      </c>
      <c r="AN313">
        <v>10050.029136500092</v>
      </c>
      <c r="AO313">
        <v>140700.4079110013</v>
      </c>
      <c r="AP313">
        <v>3552.4969097651438</v>
      </c>
      <c r="AQ313">
        <v>9.0949470177292824E-13</v>
      </c>
      <c r="AR313">
        <v>3552.4969097651438</v>
      </c>
      <c r="AS313">
        <v>7.7905633986077714</v>
      </c>
      <c r="AT313" t="s">
        <v>733</v>
      </c>
    </row>
    <row r="314" spans="1:46" hidden="1" x14ac:dyDescent="0.25">
      <c r="A314" t="s">
        <v>56</v>
      </c>
      <c r="B314" t="s">
        <v>945</v>
      </c>
      <c r="C314" s="63" t="s">
        <v>945</v>
      </c>
      <c r="D314" s="63" t="s">
        <v>671</v>
      </c>
      <c r="E314" t="s">
        <v>527</v>
      </c>
      <c r="F314">
        <v>1</v>
      </c>
      <c r="G314">
        <v>1</v>
      </c>
      <c r="H314">
        <v>1</v>
      </c>
      <c r="I314">
        <v>2</v>
      </c>
      <c r="J314">
        <v>7</v>
      </c>
      <c r="K314">
        <v>2</v>
      </c>
      <c r="L314" t="s">
        <v>102</v>
      </c>
      <c r="M314">
        <v>2</v>
      </c>
      <c r="N314" t="s">
        <v>701</v>
      </c>
      <c r="O314" t="s">
        <v>31</v>
      </c>
      <c r="P314">
        <v>3</v>
      </c>
      <c r="Q314">
        <v>3</v>
      </c>
      <c r="R314">
        <v>0</v>
      </c>
      <c r="S314" t="s">
        <v>642</v>
      </c>
      <c r="T314" t="s">
        <v>689</v>
      </c>
      <c r="U314">
        <v>34</v>
      </c>
      <c r="V314">
        <v>4.4736842105263159</v>
      </c>
      <c r="W314">
        <v>34</v>
      </c>
      <c r="X314" t="s">
        <v>38</v>
      </c>
      <c r="Y314" t="s">
        <v>734</v>
      </c>
      <c r="Z314" t="s">
        <v>945</v>
      </c>
      <c r="AA314">
        <v>192</v>
      </c>
      <c r="AB314">
        <v>192</v>
      </c>
      <c r="AC314">
        <v>250.07499999999999</v>
      </c>
      <c r="AD314">
        <v>3235.9999999999986</v>
      </c>
      <c r="AE314">
        <v>0.76776966909927002</v>
      </c>
      <c r="AF314">
        <v>0.17708333333333301</v>
      </c>
      <c r="AG314">
        <v>0.13595921223632901</v>
      </c>
      <c r="AH314">
        <v>1.05067985166873E-2</v>
      </c>
      <c r="AI314">
        <v>7.7279048207663806E-2</v>
      </c>
      <c r="AJ314">
        <v>12441.428571428571</v>
      </c>
      <c r="AK314">
        <v>174180</v>
      </c>
      <c r="AL314">
        <v>10334.536464771325</v>
      </c>
      <c r="AM314">
        <v>70215.639678615611</v>
      </c>
      <c r="AN314">
        <v>10050.029136500092</v>
      </c>
      <c r="AO314">
        <v>140700.4079110013</v>
      </c>
      <c r="AP314">
        <v>1830.074165636589</v>
      </c>
      <c r="AQ314">
        <v>0</v>
      </c>
      <c r="AR314">
        <v>1830.074165636589</v>
      </c>
      <c r="AS314">
        <v>4.0133205386767301</v>
      </c>
      <c r="AT314" t="s">
        <v>734</v>
      </c>
    </row>
    <row r="315" spans="1:46" hidden="1" x14ac:dyDescent="0.25">
      <c r="A315" t="s">
        <v>56</v>
      </c>
      <c r="B315" t="s">
        <v>945</v>
      </c>
      <c r="C315" s="63" t="s">
        <v>945</v>
      </c>
      <c r="D315" s="63" t="s">
        <v>671</v>
      </c>
      <c r="E315" t="s">
        <v>527</v>
      </c>
      <c r="F315">
        <v>1</v>
      </c>
      <c r="G315">
        <v>1</v>
      </c>
      <c r="H315">
        <v>1</v>
      </c>
      <c r="I315">
        <v>2</v>
      </c>
      <c r="J315">
        <v>7</v>
      </c>
      <c r="K315">
        <v>3</v>
      </c>
      <c r="L315" t="s">
        <v>103</v>
      </c>
      <c r="M315">
        <v>3</v>
      </c>
      <c r="N315" t="s">
        <v>703</v>
      </c>
      <c r="O315" t="s">
        <v>4</v>
      </c>
      <c r="P315">
        <v>1</v>
      </c>
      <c r="Q315">
        <v>11</v>
      </c>
      <c r="R315">
        <v>0</v>
      </c>
      <c r="S315" t="s">
        <v>642</v>
      </c>
      <c r="T315" t="s">
        <v>689</v>
      </c>
      <c r="U315">
        <v>83.5</v>
      </c>
      <c r="V315">
        <v>10.986842105263158</v>
      </c>
      <c r="W315">
        <v>83.5</v>
      </c>
      <c r="X315" t="s">
        <v>39</v>
      </c>
      <c r="Y315" t="s">
        <v>735</v>
      </c>
      <c r="Z315" t="s">
        <v>945</v>
      </c>
      <c r="AA315">
        <v>177</v>
      </c>
      <c r="AB315">
        <v>177</v>
      </c>
      <c r="AC315">
        <v>251.67499999999998</v>
      </c>
      <c r="AD315">
        <v>3235.9999999999986</v>
      </c>
      <c r="AE315">
        <v>0.70328797059699999</v>
      </c>
      <c r="AF315">
        <v>0.47175141242937801</v>
      </c>
      <c r="AG315">
        <v>0.33177709347372603</v>
      </c>
      <c r="AH315">
        <v>2.5803461063040802E-2</v>
      </c>
      <c r="AI315">
        <v>7.7773485784919702E-2</v>
      </c>
      <c r="AJ315">
        <v>12441.428571428571</v>
      </c>
      <c r="AK315">
        <v>174180</v>
      </c>
      <c r="AL315">
        <v>9527.150803461067</v>
      </c>
      <c r="AM315">
        <v>70215.639678615611</v>
      </c>
      <c r="AN315">
        <v>10050.029136500092</v>
      </c>
      <c r="AO315">
        <v>140700.4079110013</v>
      </c>
      <c r="AP315">
        <v>4494.4468479604466</v>
      </c>
      <c r="AQ315">
        <v>0</v>
      </c>
      <c r="AR315">
        <v>4494.4468479604466</v>
      </c>
      <c r="AS315">
        <v>9.8562430876325582</v>
      </c>
      <c r="AT315" t="s">
        <v>735</v>
      </c>
    </row>
    <row r="316" spans="1:46" hidden="1" x14ac:dyDescent="0.25">
      <c r="A316" t="s">
        <v>56</v>
      </c>
      <c r="B316" t="s">
        <v>945</v>
      </c>
      <c r="C316" s="63" t="s">
        <v>945</v>
      </c>
      <c r="D316" s="63" t="s">
        <v>671</v>
      </c>
      <c r="E316" t="s">
        <v>527</v>
      </c>
      <c r="F316">
        <v>1</v>
      </c>
      <c r="G316">
        <v>1</v>
      </c>
      <c r="H316">
        <v>1</v>
      </c>
      <c r="I316">
        <v>2</v>
      </c>
      <c r="J316">
        <v>7</v>
      </c>
      <c r="K316">
        <v>3</v>
      </c>
      <c r="L316" t="s">
        <v>103</v>
      </c>
      <c r="M316">
        <v>3</v>
      </c>
      <c r="N316" t="s">
        <v>703</v>
      </c>
      <c r="O316" t="s">
        <v>5</v>
      </c>
      <c r="P316">
        <v>2</v>
      </c>
      <c r="Q316">
        <v>7</v>
      </c>
      <c r="R316">
        <v>0</v>
      </c>
      <c r="S316" t="s">
        <v>642</v>
      </c>
      <c r="T316" t="s">
        <v>689</v>
      </c>
      <c r="U316">
        <v>59.5</v>
      </c>
      <c r="V316">
        <v>7.8289473684210531</v>
      </c>
      <c r="W316">
        <v>59.5</v>
      </c>
      <c r="X316" t="s">
        <v>40</v>
      </c>
      <c r="Y316" t="s">
        <v>736</v>
      </c>
      <c r="Z316" t="s">
        <v>945</v>
      </c>
      <c r="AA316">
        <v>177</v>
      </c>
      <c r="AB316">
        <v>177</v>
      </c>
      <c r="AC316">
        <v>251.67499999999998</v>
      </c>
      <c r="AD316">
        <v>3235.9999999999986</v>
      </c>
      <c r="AE316">
        <v>0.70328797059699999</v>
      </c>
      <c r="AF316">
        <v>0.33615819209039599</v>
      </c>
      <c r="AG316">
        <v>0.236416012714811</v>
      </c>
      <c r="AH316">
        <v>1.8386897404202698E-2</v>
      </c>
      <c r="AI316">
        <v>7.7773485784919702E-2</v>
      </c>
      <c r="AJ316">
        <v>12441.428571428571</v>
      </c>
      <c r="AK316">
        <v>174180</v>
      </c>
      <c r="AL316">
        <v>9527.150803461067</v>
      </c>
      <c r="AM316">
        <v>70215.639678615611</v>
      </c>
      <c r="AN316">
        <v>10050.029136500092</v>
      </c>
      <c r="AO316">
        <v>140700.4079110013</v>
      </c>
      <c r="AP316">
        <v>3202.629789864031</v>
      </c>
      <c r="AQ316">
        <v>0</v>
      </c>
      <c r="AR316">
        <v>3202.629789864031</v>
      </c>
      <c r="AS316">
        <v>7.0233109426842786</v>
      </c>
      <c r="AT316" t="s">
        <v>736</v>
      </c>
    </row>
    <row r="317" spans="1:46" hidden="1" x14ac:dyDescent="0.25">
      <c r="A317" t="s">
        <v>56</v>
      </c>
      <c r="B317" t="s">
        <v>945</v>
      </c>
      <c r="C317" s="63" t="s">
        <v>945</v>
      </c>
      <c r="D317" s="63" t="s">
        <v>671</v>
      </c>
      <c r="E317" t="s">
        <v>527</v>
      </c>
      <c r="F317">
        <v>1</v>
      </c>
      <c r="G317">
        <v>1</v>
      </c>
      <c r="H317">
        <v>1</v>
      </c>
      <c r="I317">
        <v>2</v>
      </c>
      <c r="J317">
        <v>7</v>
      </c>
      <c r="K317">
        <v>3</v>
      </c>
      <c r="L317" t="s">
        <v>103</v>
      </c>
      <c r="M317">
        <v>3</v>
      </c>
      <c r="N317" t="s">
        <v>703</v>
      </c>
      <c r="O317" t="s">
        <v>31</v>
      </c>
      <c r="P317">
        <v>3</v>
      </c>
      <c r="Q317">
        <v>3</v>
      </c>
      <c r="R317">
        <v>0</v>
      </c>
      <c r="S317" t="s">
        <v>642</v>
      </c>
      <c r="T317" t="s">
        <v>689</v>
      </c>
      <c r="U317">
        <v>34</v>
      </c>
      <c r="V317">
        <v>4.4736842105263159</v>
      </c>
      <c r="W317">
        <v>34</v>
      </c>
      <c r="X317" t="s">
        <v>41</v>
      </c>
      <c r="Y317" t="s">
        <v>737</v>
      </c>
      <c r="Z317" t="s">
        <v>945</v>
      </c>
      <c r="AA317">
        <v>177</v>
      </c>
      <c r="AB317">
        <v>177</v>
      </c>
      <c r="AC317">
        <v>251.67499999999998</v>
      </c>
      <c r="AD317">
        <v>3235.9999999999986</v>
      </c>
      <c r="AE317">
        <v>0.70328797059699999</v>
      </c>
      <c r="AF317">
        <v>0.19209039548022599</v>
      </c>
      <c r="AG317">
        <v>0.13509486440846299</v>
      </c>
      <c r="AH317">
        <v>1.05067985166873E-2</v>
      </c>
      <c r="AI317">
        <v>7.7773485784919702E-2</v>
      </c>
      <c r="AJ317">
        <v>12441.428571428571</v>
      </c>
      <c r="AK317">
        <v>174180</v>
      </c>
      <c r="AL317">
        <v>9527.150803461067</v>
      </c>
      <c r="AM317">
        <v>70215.639678615611</v>
      </c>
      <c r="AN317">
        <v>10050.029136500092</v>
      </c>
      <c r="AO317">
        <v>140700.4079110013</v>
      </c>
      <c r="AP317">
        <v>1830.074165636589</v>
      </c>
      <c r="AQ317">
        <v>-2.2737367544323206E-13</v>
      </c>
      <c r="AR317">
        <v>1830.074165636589</v>
      </c>
      <c r="AS317">
        <v>4.0133205386767301</v>
      </c>
      <c r="AT317" t="s">
        <v>737</v>
      </c>
    </row>
    <row r="318" spans="1:46" hidden="1" x14ac:dyDescent="0.25">
      <c r="A318" t="s">
        <v>56</v>
      </c>
      <c r="B318" t="s">
        <v>945</v>
      </c>
      <c r="C318" s="63" t="s">
        <v>945</v>
      </c>
      <c r="D318" s="63" t="s">
        <v>671</v>
      </c>
      <c r="E318" t="s">
        <v>527</v>
      </c>
      <c r="F318">
        <v>1</v>
      </c>
      <c r="G318">
        <v>1</v>
      </c>
      <c r="H318">
        <v>1</v>
      </c>
      <c r="I318">
        <v>2</v>
      </c>
      <c r="J318">
        <v>7</v>
      </c>
      <c r="K318">
        <v>4</v>
      </c>
      <c r="L318" t="s">
        <v>101</v>
      </c>
      <c r="M318">
        <v>4</v>
      </c>
      <c r="N318" t="s">
        <v>705</v>
      </c>
      <c r="O318" t="s">
        <v>4</v>
      </c>
      <c r="P318">
        <v>1</v>
      </c>
      <c r="Q318">
        <v>12</v>
      </c>
      <c r="R318">
        <v>0</v>
      </c>
      <c r="S318" t="s">
        <v>642</v>
      </c>
      <c r="T318" t="s">
        <v>689</v>
      </c>
      <c r="U318">
        <v>92</v>
      </c>
      <c r="V318">
        <v>12.105263157894738</v>
      </c>
      <c r="W318">
        <v>92</v>
      </c>
      <c r="X318" t="s">
        <v>42</v>
      </c>
      <c r="Y318" t="s">
        <v>738</v>
      </c>
      <c r="Z318" t="s">
        <v>945</v>
      </c>
      <c r="AA318">
        <v>192</v>
      </c>
      <c r="AB318">
        <v>192</v>
      </c>
      <c r="AC318">
        <v>262.57499999999999</v>
      </c>
      <c r="AD318">
        <v>3235.9999999999986</v>
      </c>
      <c r="AE318">
        <v>0.73121965152813495</v>
      </c>
      <c r="AF318">
        <v>0.47916666666666702</v>
      </c>
      <c r="AG318">
        <v>0.350376083023898</v>
      </c>
      <c r="AH318">
        <v>2.8430160692212599E-2</v>
      </c>
      <c r="AI318">
        <v>8.1141841779975299E-2</v>
      </c>
      <c r="AJ318">
        <v>12441.428571428571</v>
      </c>
      <c r="AK318">
        <v>174180</v>
      </c>
      <c r="AL318">
        <v>10334.536464771327</v>
      </c>
      <c r="AM318">
        <v>70215.639678615611</v>
      </c>
      <c r="AN318">
        <v>10050.029136500092</v>
      </c>
      <c r="AO318">
        <v>140700.4079110013</v>
      </c>
      <c r="AP318">
        <v>4951.965389369594</v>
      </c>
      <c r="AQ318">
        <v>0</v>
      </c>
      <c r="AR318">
        <v>4951.965389369594</v>
      </c>
      <c r="AS318">
        <v>10.859573222301741</v>
      </c>
      <c r="AT318" t="s">
        <v>738</v>
      </c>
    </row>
    <row r="319" spans="1:46" hidden="1" x14ac:dyDescent="0.25">
      <c r="A319" t="s">
        <v>56</v>
      </c>
      <c r="B319" t="s">
        <v>945</v>
      </c>
      <c r="C319" s="63" t="s">
        <v>945</v>
      </c>
      <c r="D319" s="63" t="s">
        <v>671</v>
      </c>
      <c r="E319" t="s">
        <v>527</v>
      </c>
      <c r="F319">
        <v>1</v>
      </c>
      <c r="G319">
        <v>1</v>
      </c>
      <c r="H319">
        <v>1</v>
      </c>
      <c r="I319">
        <v>2</v>
      </c>
      <c r="J319">
        <v>7</v>
      </c>
      <c r="K319">
        <v>4</v>
      </c>
      <c r="L319" t="s">
        <v>101</v>
      </c>
      <c r="M319">
        <v>4</v>
      </c>
      <c r="N319" t="s">
        <v>705</v>
      </c>
      <c r="O319" t="s">
        <v>5</v>
      </c>
      <c r="P319">
        <v>2</v>
      </c>
      <c r="Q319">
        <v>8</v>
      </c>
      <c r="R319">
        <v>0</v>
      </c>
      <c r="S319" t="s">
        <v>642</v>
      </c>
      <c r="T319" t="s">
        <v>689</v>
      </c>
      <c r="U319">
        <v>66</v>
      </c>
      <c r="V319">
        <v>8.6842105263157894</v>
      </c>
      <c r="W319">
        <v>66</v>
      </c>
      <c r="X319" t="s">
        <v>43</v>
      </c>
      <c r="Y319" t="s">
        <v>739</v>
      </c>
      <c r="Z319" t="s">
        <v>945</v>
      </c>
      <c r="AA319">
        <v>192</v>
      </c>
      <c r="AB319">
        <v>192</v>
      </c>
      <c r="AC319">
        <v>262.57499999999999</v>
      </c>
      <c r="AD319">
        <v>3235.9999999999986</v>
      </c>
      <c r="AE319">
        <v>0.73121965152813495</v>
      </c>
      <c r="AF319">
        <v>0.34375</v>
      </c>
      <c r="AG319">
        <v>0.25135675521279599</v>
      </c>
      <c r="AH319">
        <v>2.0395550061804699E-2</v>
      </c>
      <c r="AI319">
        <v>8.1141841779975299E-2</v>
      </c>
      <c r="AJ319">
        <v>12441.428571428571</v>
      </c>
      <c r="AK319">
        <v>174180</v>
      </c>
      <c r="AL319">
        <v>10334.536464771327</v>
      </c>
      <c r="AM319">
        <v>70215.639678615611</v>
      </c>
      <c r="AN319">
        <v>10050.029136500092</v>
      </c>
      <c r="AO319">
        <v>140700.4079110013</v>
      </c>
      <c r="AP319">
        <v>3552.4969097651438</v>
      </c>
      <c r="AQ319">
        <v>0</v>
      </c>
      <c r="AR319">
        <v>3552.4969097651438</v>
      </c>
      <c r="AS319">
        <v>7.7905633986077714</v>
      </c>
      <c r="AT319" t="s">
        <v>739</v>
      </c>
    </row>
    <row r="320" spans="1:46" hidden="1" x14ac:dyDescent="0.25">
      <c r="A320" t="s">
        <v>56</v>
      </c>
      <c r="B320" t="s">
        <v>945</v>
      </c>
      <c r="C320" s="63" t="s">
        <v>945</v>
      </c>
      <c r="D320" s="63" t="s">
        <v>671</v>
      </c>
      <c r="E320" t="s">
        <v>527</v>
      </c>
      <c r="F320">
        <v>1</v>
      </c>
      <c r="G320">
        <v>1</v>
      </c>
      <c r="H320">
        <v>1</v>
      </c>
      <c r="I320">
        <v>2</v>
      </c>
      <c r="J320">
        <v>7</v>
      </c>
      <c r="K320">
        <v>4</v>
      </c>
      <c r="L320" t="s">
        <v>101</v>
      </c>
      <c r="M320">
        <v>4</v>
      </c>
      <c r="N320" t="s">
        <v>705</v>
      </c>
      <c r="O320" t="s">
        <v>31</v>
      </c>
      <c r="P320">
        <v>3</v>
      </c>
      <c r="Q320">
        <v>4</v>
      </c>
      <c r="R320">
        <v>0</v>
      </c>
      <c r="S320" t="s">
        <v>642</v>
      </c>
      <c r="T320" t="s">
        <v>689</v>
      </c>
      <c r="U320">
        <v>34</v>
      </c>
      <c r="V320">
        <v>4.4736842105263159</v>
      </c>
      <c r="W320">
        <v>34</v>
      </c>
      <c r="X320" t="s">
        <v>44</v>
      </c>
      <c r="Y320" t="s">
        <v>740</v>
      </c>
      <c r="Z320" t="s">
        <v>945</v>
      </c>
      <c r="AA320">
        <v>192</v>
      </c>
      <c r="AB320">
        <v>192</v>
      </c>
      <c r="AC320">
        <v>262.57499999999999</v>
      </c>
      <c r="AD320">
        <v>3235.9999999999986</v>
      </c>
      <c r="AE320">
        <v>0.73121965152813495</v>
      </c>
      <c r="AF320">
        <v>0.17708333333333301</v>
      </c>
      <c r="AG320">
        <v>0.12948681329144099</v>
      </c>
      <c r="AH320">
        <v>1.05067985166873E-2</v>
      </c>
      <c r="AI320">
        <v>8.1141841779975299E-2</v>
      </c>
      <c r="AJ320">
        <v>12441.428571428571</v>
      </c>
      <c r="AK320">
        <v>174180</v>
      </c>
      <c r="AL320">
        <v>10334.536464771327</v>
      </c>
      <c r="AM320">
        <v>70215.639678615611</v>
      </c>
      <c r="AN320">
        <v>10050.029136500092</v>
      </c>
      <c r="AO320">
        <v>140700.4079110013</v>
      </c>
      <c r="AP320">
        <v>1830.074165636589</v>
      </c>
      <c r="AQ320">
        <v>-2.2737367544323206E-13</v>
      </c>
      <c r="AR320">
        <v>1830.074165636589</v>
      </c>
      <c r="AS320">
        <v>4.0133205386767301</v>
      </c>
      <c r="AT320" t="s">
        <v>740</v>
      </c>
    </row>
    <row r="321" spans="1:46" hidden="1" x14ac:dyDescent="0.25">
      <c r="A321" t="s">
        <v>56</v>
      </c>
      <c r="B321" t="s">
        <v>945</v>
      </c>
      <c r="C321" s="63" t="s">
        <v>945</v>
      </c>
      <c r="D321" s="63" t="s">
        <v>671</v>
      </c>
      <c r="E321" t="s">
        <v>527</v>
      </c>
      <c r="F321">
        <v>1</v>
      </c>
      <c r="G321">
        <v>1</v>
      </c>
      <c r="H321">
        <v>1</v>
      </c>
      <c r="I321">
        <v>2</v>
      </c>
      <c r="J321">
        <v>7</v>
      </c>
      <c r="K321">
        <v>5</v>
      </c>
      <c r="L321" t="s">
        <v>105</v>
      </c>
      <c r="M321">
        <v>5</v>
      </c>
      <c r="N321" t="s">
        <v>707</v>
      </c>
      <c r="O321" t="s">
        <v>4</v>
      </c>
      <c r="P321">
        <v>1</v>
      </c>
      <c r="Q321">
        <v>11</v>
      </c>
      <c r="R321">
        <v>0</v>
      </c>
      <c r="S321" t="s">
        <v>642</v>
      </c>
      <c r="T321" t="s">
        <v>689</v>
      </c>
      <c r="U321">
        <v>83.5</v>
      </c>
      <c r="V321">
        <v>10.986842105263158</v>
      </c>
      <c r="W321">
        <v>83.5</v>
      </c>
      <c r="X321" t="s">
        <v>45</v>
      </c>
      <c r="Y321" t="s">
        <v>741</v>
      </c>
      <c r="Z321" t="s">
        <v>945</v>
      </c>
      <c r="AA321">
        <v>183.5</v>
      </c>
      <c r="AB321">
        <v>183.5</v>
      </c>
      <c r="AC321">
        <v>232.17500000000001</v>
      </c>
      <c r="AD321">
        <v>3235.9999999999986</v>
      </c>
      <c r="AE321">
        <v>0.79035210509314102</v>
      </c>
      <c r="AF321">
        <v>0.45504087193460502</v>
      </c>
      <c r="AG321">
        <v>0.35964251103693301</v>
      </c>
      <c r="AH321">
        <v>2.5803461063040802E-2</v>
      </c>
      <c r="AI321">
        <v>7.1747527812113798E-2</v>
      </c>
      <c r="AJ321">
        <v>12441.428571428571</v>
      </c>
      <c r="AK321">
        <v>174180</v>
      </c>
      <c r="AL321">
        <v>9877.0179233621802</v>
      </c>
      <c r="AM321">
        <v>70215.639678615611</v>
      </c>
      <c r="AN321">
        <v>10050.029136500092</v>
      </c>
      <c r="AO321">
        <v>140700.4079110013</v>
      </c>
      <c r="AP321">
        <v>4494.4468479604466</v>
      </c>
      <c r="AQ321">
        <v>-9.0949470177292824E-13</v>
      </c>
      <c r="AR321">
        <v>4494.4468479604466</v>
      </c>
      <c r="AS321">
        <v>9.8562430876325582</v>
      </c>
      <c r="AT321" t="s">
        <v>741</v>
      </c>
    </row>
    <row r="322" spans="1:46" hidden="1" x14ac:dyDescent="0.25">
      <c r="A322" t="s">
        <v>56</v>
      </c>
      <c r="B322" t="s">
        <v>945</v>
      </c>
      <c r="C322" s="63" t="s">
        <v>945</v>
      </c>
      <c r="D322" s="63" t="s">
        <v>671</v>
      </c>
      <c r="E322" t="s">
        <v>527</v>
      </c>
      <c r="F322">
        <v>1</v>
      </c>
      <c r="G322">
        <v>1</v>
      </c>
      <c r="H322">
        <v>1</v>
      </c>
      <c r="I322">
        <v>2</v>
      </c>
      <c r="J322">
        <v>7</v>
      </c>
      <c r="K322">
        <v>5</v>
      </c>
      <c r="L322" t="s">
        <v>105</v>
      </c>
      <c r="M322">
        <v>5</v>
      </c>
      <c r="N322" t="s">
        <v>707</v>
      </c>
      <c r="O322" t="s">
        <v>5</v>
      </c>
      <c r="P322">
        <v>2</v>
      </c>
      <c r="Q322">
        <v>8</v>
      </c>
      <c r="R322">
        <v>0</v>
      </c>
      <c r="S322" t="s">
        <v>642</v>
      </c>
      <c r="T322" t="s">
        <v>689</v>
      </c>
      <c r="U322">
        <v>66</v>
      </c>
      <c r="V322">
        <v>8.6842105263157894</v>
      </c>
      <c r="W322">
        <v>66</v>
      </c>
      <c r="X322" t="s">
        <v>46</v>
      </c>
      <c r="Y322" t="s">
        <v>742</v>
      </c>
      <c r="Z322" t="s">
        <v>945</v>
      </c>
      <c r="AA322">
        <v>183.5</v>
      </c>
      <c r="AB322">
        <v>183.5</v>
      </c>
      <c r="AC322">
        <v>232.17500000000001</v>
      </c>
      <c r="AD322">
        <v>3235.9999999999986</v>
      </c>
      <c r="AE322">
        <v>0.79035210509314102</v>
      </c>
      <c r="AF322">
        <v>0.35967302452316102</v>
      </c>
      <c r="AG322">
        <v>0.28426833207709701</v>
      </c>
      <c r="AH322">
        <v>2.0395550061804699E-2</v>
      </c>
      <c r="AI322">
        <v>7.1747527812113798E-2</v>
      </c>
      <c r="AJ322">
        <v>12441.428571428571</v>
      </c>
      <c r="AK322">
        <v>174180</v>
      </c>
      <c r="AL322">
        <v>9877.0179233621802</v>
      </c>
      <c r="AM322">
        <v>70215.639678615611</v>
      </c>
      <c r="AN322">
        <v>10050.029136500092</v>
      </c>
      <c r="AO322">
        <v>140700.4079110013</v>
      </c>
      <c r="AP322">
        <v>3552.4969097651438</v>
      </c>
      <c r="AQ322">
        <v>0</v>
      </c>
      <c r="AR322">
        <v>3552.4969097651438</v>
      </c>
      <c r="AS322">
        <v>7.7905633986077714</v>
      </c>
      <c r="AT322" t="s">
        <v>742</v>
      </c>
    </row>
    <row r="323" spans="1:46" hidden="1" x14ac:dyDescent="0.25">
      <c r="A323" t="s">
        <v>56</v>
      </c>
      <c r="B323" t="s">
        <v>945</v>
      </c>
      <c r="C323" s="63" t="s">
        <v>945</v>
      </c>
      <c r="D323" s="63" t="s">
        <v>671</v>
      </c>
      <c r="E323" t="s">
        <v>527</v>
      </c>
      <c r="F323">
        <v>1</v>
      </c>
      <c r="G323">
        <v>1</v>
      </c>
      <c r="H323">
        <v>1</v>
      </c>
      <c r="I323">
        <v>2</v>
      </c>
      <c r="J323">
        <v>7</v>
      </c>
      <c r="K323">
        <v>5</v>
      </c>
      <c r="L323" t="s">
        <v>105</v>
      </c>
      <c r="M323">
        <v>5</v>
      </c>
      <c r="N323" t="s">
        <v>707</v>
      </c>
      <c r="O323" t="s">
        <v>31</v>
      </c>
      <c r="P323">
        <v>3</v>
      </c>
      <c r="Q323">
        <v>4</v>
      </c>
      <c r="R323">
        <v>0</v>
      </c>
      <c r="S323" t="s">
        <v>642</v>
      </c>
      <c r="T323" t="s">
        <v>689</v>
      </c>
      <c r="U323">
        <v>34</v>
      </c>
      <c r="V323">
        <v>4.4736842105263159</v>
      </c>
      <c r="W323">
        <v>34</v>
      </c>
      <c r="X323" t="s">
        <v>47</v>
      </c>
      <c r="Y323" t="s">
        <v>743</v>
      </c>
      <c r="Z323" t="s">
        <v>945</v>
      </c>
      <c r="AA323">
        <v>183.5</v>
      </c>
      <c r="AB323">
        <v>183.5</v>
      </c>
      <c r="AC323">
        <v>232.17500000000001</v>
      </c>
      <c r="AD323">
        <v>3235.9999999999986</v>
      </c>
      <c r="AE323">
        <v>0.79035210509314102</v>
      </c>
      <c r="AF323">
        <v>0.18528610354223399</v>
      </c>
      <c r="AG323">
        <v>0.146441261979111</v>
      </c>
      <c r="AH323">
        <v>1.05067985166873E-2</v>
      </c>
      <c r="AI323">
        <v>7.1747527812113798E-2</v>
      </c>
      <c r="AJ323">
        <v>12441.428571428571</v>
      </c>
      <c r="AK323">
        <v>174180</v>
      </c>
      <c r="AL323">
        <v>9877.0179233621802</v>
      </c>
      <c r="AM323">
        <v>70215.639678615611</v>
      </c>
      <c r="AN323">
        <v>10050.029136500092</v>
      </c>
      <c r="AO323">
        <v>140700.4079110013</v>
      </c>
      <c r="AP323">
        <v>1830.074165636589</v>
      </c>
      <c r="AQ323">
        <v>-2.2737367544323206E-13</v>
      </c>
      <c r="AR323">
        <v>1830.074165636589</v>
      </c>
      <c r="AS323">
        <v>4.0133205386767301</v>
      </c>
      <c r="AT323" t="s">
        <v>743</v>
      </c>
    </row>
    <row r="324" spans="1:46" hidden="1" x14ac:dyDescent="0.25">
      <c r="A324" t="s">
        <v>56</v>
      </c>
      <c r="B324" t="s">
        <v>945</v>
      </c>
      <c r="C324" s="63" t="s">
        <v>945</v>
      </c>
      <c r="D324" s="63" t="s">
        <v>671</v>
      </c>
      <c r="E324" t="s">
        <v>527</v>
      </c>
      <c r="F324">
        <v>1</v>
      </c>
      <c r="G324">
        <v>1</v>
      </c>
      <c r="H324">
        <v>1</v>
      </c>
      <c r="I324">
        <v>2</v>
      </c>
      <c r="J324">
        <v>7</v>
      </c>
      <c r="K324">
        <v>6</v>
      </c>
      <c r="L324" t="s">
        <v>113</v>
      </c>
      <c r="M324">
        <v>6</v>
      </c>
      <c r="N324" t="s">
        <v>709</v>
      </c>
      <c r="O324" t="s">
        <v>4</v>
      </c>
      <c r="P324">
        <v>1</v>
      </c>
      <c r="Q324">
        <v>11</v>
      </c>
      <c r="R324">
        <v>0</v>
      </c>
      <c r="S324" t="s">
        <v>642</v>
      </c>
      <c r="T324" t="s">
        <v>689</v>
      </c>
      <c r="U324">
        <v>83.5</v>
      </c>
      <c r="V324">
        <v>10.986842105263158</v>
      </c>
      <c r="W324">
        <v>83.5</v>
      </c>
      <c r="X324" t="s">
        <v>48</v>
      </c>
      <c r="Y324" t="s">
        <v>744</v>
      </c>
      <c r="Z324" t="s">
        <v>945</v>
      </c>
      <c r="AA324">
        <v>183.5</v>
      </c>
      <c r="AB324">
        <v>183.5</v>
      </c>
      <c r="AC324">
        <v>192</v>
      </c>
      <c r="AD324">
        <v>3235.9999999999986</v>
      </c>
      <c r="AE324">
        <v>0.95572916666666596</v>
      </c>
      <c r="AF324">
        <v>0.45504087193460502</v>
      </c>
      <c r="AG324">
        <v>0.43489583333333298</v>
      </c>
      <c r="AH324">
        <v>2.5803461063040802E-2</v>
      </c>
      <c r="AI324">
        <v>5.9332509270704603E-2</v>
      </c>
      <c r="AJ324">
        <v>12441.428571428571</v>
      </c>
      <c r="AK324">
        <v>174180</v>
      </c>
      <c r="AL324">
        <v>9877.0179233621784</v>
      </c>
      <c r="AM324">
        <v>70215.639678615611</v>
      </c>
      <c r="AN324">
        <v>10050.029136500092</v>
      </c>
      <c r="AO324">
        <v>140700.4079110013</v>
      </c>
      <c r="AP324">
        <v>4494.4468479604466</v>
      </c>
      <c r="AQ324">
        <v>0</v>
      </c>
      <c r="AR324">
        <v>4494.4468479604466</v>
      </c>
      <c r="AS324">
        <v>9.8562430876325582</v>
      </c>
      <c r="AT324" t="s">
        <v>744</v>
      </c>
    </row>
    <row r="325" spans="1:46" hidden="1" x14ac:dyDescent="0.25">
      <c r="A325" t="s">
        <v>56</v>
      </c>
      <c r="B325" t="s">
        <v>945</v>
      </c>
      <c r="C325" s="63" t="s">
        <v>945</v>
      </c>
      <c r="D325" s="63" t="s">
        <v>671</v>
      </c>
      <c r="E325" t="s">
        <v>527</v>
      </c>
      <c r="F325">
        <v>1</v>
      </c>
      <c r="G325">
        <v>1</v>
      </c>
      <c r="H325">
        <v>1</v>
      </c>
      <c r="I325">
        <v>2</v>
      </c>
      <c r="J325">
        <v>7</v>
      </c>
      <c r="K325">
        <v>6</v>
      </c>
      <c r="L325" t="s">
        <v>113</v>
      </c>
      <c r="M325">
        <v>6</v>
      </c>
      <c r="N325" t="s">
        <v>709</v>
      </c>
      <c r="O325" t="s">
        <v>5</v>
      </c>
      <c r="P325">
        <v>2</v>
      </c>
      <c r="Q325">
        <v>8</v>
      </c>
      <c r="R325">
        <v>0</v>
      </c>
      <c r="S325" t="s">
        <v>642</v>
      </c>
      <c r="T325" t="s">
        <v>689</v>
      </c>
      <c r="U325">
        <v>66</v>
      </c>
      <c r="V325">
        <v>8.6842105263157894</v>
      </c>
      <c r="W325">
        <v>66</v>
      </c>
      <c r="X325" t="s">
        <v>49</v>
      </c>
      <c r="Y325" t="s">
        <v>745</v>
      </c>
      <c r="Z325" t="s">
        <v>945</v>
      </c>
      <c r="AA325">
        <v>183.5</v>
      </c>
      <c r="AB325">
        <v>183.5</v>
      </c>
      <c r="AC325">
        <v>192</v>
      </c>
      <c r="AD325">
        <v>3235.9999999999986</v>
      </c>
      <c r="AE325">
        <v>0.95572916666666596</v>
      </c>
      <c r="AF325">
        <v>0.35967302452316102</v>
      </c>
      <c r="AG325">
        <v>0.34375</v>
      </c>
      <c r="AH325">
        <v>2.0395550061804699E-2</v>
      </c>
      <c r="AI325">
        <v>5.9332509270704603E-2</v>
      </c>
      <c r="AJ325">
        <v>12441.428571428571</v>
      </c>
      <c r="AK325">
        <v>174180</v>
      </c>
      <c r="AL325">
        <v>9877.0179233621784</v>
      </c>
      <c r="AM325">
        <v>70215.639678615611</v>
      </c>
      <c r="AN325">
        <v>10050.029136500092</v>
      </c>
      <c r="AO325">
        <v>140700.4079110013</v>
      </c>
      <c r="AP325">
        <v>3552.4969097651438</v>
      </c>
      <c r="AQ325">
        <v>9.0949470177292824E-13</v>
      </c>
      <c r="AR325">
        <v>3552.4969097651438</v>
      </c>
      <c r="AS325">
        <v>7.7905633986077714</v>
      </c>
      <c r="AT325" t="s">
        <v>745</v>
      </c>
    </row>
    <row r="326" spans="1:46" hidden="1" x14ac:dyDescent="0.25">
      <c r="A326" t="s">
        <v>56</v>
      </c>
      <c r="B326" t="s">
        <v>945</v>
      </c>
      <c r="C326" s="63" t="s">
        <v>945</v>
      </c>
      <c r="D326" s="63" t="s">
        <v>671</v>
      </c>
      <c r="E326" t="s">
        <v>527</v>
      </c>
      <c r="F326">
        <v>1</v>
      </c>
      <c r="G326">
        <v>1</v>
      </c>
      <c r="H326">
        <v>1</v>
      </c>
      <c r="I326">
        <v>2</v>
      </c>
      <c r="J326">
        <v>7</v>
      </c>
      <c r="K326">
        <v>6</v>
      </c>
      <c r="L326" t="s">
        <v>113</v>
      </c>
      <c r="M326">
        <v>6</v>
      </c>
      <c r="N326" t="s">
        <v>709</v>
      </c>
      <c r="O326" t="s">
        <v>31</v>
      </c>
      <c r="P326">
        <v>3</v>
      </c>
      <c r="Q326">
        <v>4</v>
      </c>
      <c r="R326">
        <v>0</v>
      </c>
      <c r="S326" t="s">
        <v>642</v>
      </c>
      <c r="T326" t="s">
        <v>689</v>
      </c>
      <c r="U326">
        <v>34</v>
      </c>
      <c r="V326">
        <v>4.4736842105263159</v>
      </c>
      <c r="W326">
        <v>34</v>
      </c>
      <c r="X326" t="s">
        <v>50</v>
      </c>
      <c r="Y326" t="s">
        <v>746</v>
      </c>
      <c r="Z326" t="s">
        <v>945</v>
      </c>
      <c r="AA326">
        <v>183.5</v>
      </c>
      <c r="AB326">
        <v>183.5</v>
      </c>
      <c r="AC326">
        <v>192</v>
      </c>
      <c r="AD326">
        <v>3235.9999999999986</v>
      </c>
      <c r="AE326">
        <v>0.95572916666666596</v>
      </c>
      <c r="AF326">
        <v>0.18528610354223399</v>
      </c>
      <c r="AG326">
        <v>0.17708333333333301</v>
      </c>
      <c r="AH326">
        <v>1.05067985166873E-2</v>
      </c>
      <c r="AI326">
        <v>5.9332509270704603E-2</v>
      </c>
      <c r="AJ326">
        <v>12441.428571428571</v>
      </c>
      <c r="AK326">
        <v>174180</v>
      </c>
      <c r="AL326">
        <v>9877.0179233621784</v>
      </c>
      <c r="AM326">
        <v>70215.639678615611</v>
      </c>
      <c r="AN326">
        <v>10050.029136500092</v>
      </c>
      <c r="AO326">
        <v>140700.4079110013</v>
      </c>
      <c r="AP326">
        <v>1830.074165636589</v>
      </c>
      <c r="AQ326">
        <v>2.2737367544323206E-13</v>
      </c>
      <c r="AR326">
        <v>1830.074165636589</v>
      </c>
      <c r="AS326">
        <v>4.0133205386767301</v>
      </c>
      <c r="AT326" t="s">
        <v>746</v>
      </c>
    </row>
    <row r="327" spans="1:46" hidden="1" x14ac:dyDescent="0.25">
      <c r="A327" t="s">
        <v>56</v>
      </c>
      <c r="B327" t="s">
        <v>945</v>
      </c>
      <c r="C327" s="63" t="s">
        <v>945</v>
      </c>
      <c r="D327" s="63" t="s">
        <v>671</v>
      </c>
      <c r="E327" t="s">
        <v>527</v>
      </c>
      <c r="F327">
        <v>1</v>
      </c>
      <c r="G327">
        <v>1</v>
      </c>
      <c r="H327">
        <v>1</v>
      </c>
      <c r="I327">
        <v>2</v>
      </c>
      <c r="J327">
        <v>7</v>
      </c>
      <c r="K327">
        <v>7</v>
      </c>
      <c r="L327" t="s">
        <v>114</v>
      </c>
      <c r="M327">
        <v>7</v>
      </c>
      <c r="N327" t="s">
        <v>711</v>
      </c>
      <c r="O327" t="s">
        <v>4</v>
      </c>
      <c r="P327">
        <v>1</v>
      </c>
      <c r="Q327">
        <v>11</v>
      </c>
      <c r="R327">
        <v>0</v>
      </c>
      <c r="S327" t="s">
        <v>642</v>
      </c>
      <c r="T327" t="s">
        <v>689</v>
      </c>
      <c r="U327">
        <v>84.5</v>
      </c>
      <c r="V327">
        <v>11.118421052631579</v>
      </c>
      <c r="W327">
        <v>84.5</v>
      </c>
      <c r="X327" t="s">
        <v>51</v>
      </c>
      <c r="Y327" t="s">
        <v>747</v>
      </c>
      <c r="Z327" t="s">
        <v>945</v>
      </c>
      <c r="AA327">
        <v>184.5</v>
      </c>
      <c r="AB327">
        <v>184.5</v>
      </c>
      <c r="AC327">
        <v>193</v>
      </c>
      <c r="AD327">
        <v>3235.9999999999986</v>
      </c>
      <c r="AE327">
        <v>0.95595854922279799</v>
      </c>
      <c r="AF327">
        <v>0.45799457994579901</v>
      </c>
      <c r="AG327">
        <v>0.43782383419689103</v>
      </c>
      <c r="AH327">
        <v>2.6112484548825698E-2</v>
      </c>
      <c r="AI327">
        <v>5.96415327564895E-2</v>
      </c>
      <c r="AJ327">
        <v>12441.428571428571</v>
      </c>
      <c r="AK327">
        <v>174180</v>
      </c>
      <c r="AL327">
        <v>9930.843634116196</v>
      </c>
      <c r="AM327">
        <v>70215.639678615611</v>
      </c>
      <c r="AN327">
        <v>10050.029136500092</v>
      </c>
      <c r="AO327">
        <v>140700.4079110013</v>
      </c>
      <c r="AP327">
        <v>4548.2725587144641</v>
      </c>
      <c r="AQ327">
        <v>9.0949470177292824E-13</v>
      </c>
      <c r="AR327">
        <v>4548.2725587144641</v>
      </c>
      <c r="AS327">
        <v>9.9742819270054035</v>
      </c>
      <c r="AT327" t="s">
        <v>747</v>
      </c>
    </row>
    <row r="328" spans="1:46" hidden="1" x14ac:dyDescent="0.25">
      <c r="A328" t="s">
        <v>56</v>
      </c>
      <c r="B328" t="s">
        <v>945</v>
      </c>
      <c r="C328" s="63" t="s">
        <v>945</v>
      </c>
      <c r="D328" s="63" t="s">
        <v>671</v>
      </c>
      <c r="E328" t="s">
        <v>527</v>
      </c>
      <c r="F328">
        <v>1</v>
      </c>
      <c r="G328">
        <v>1</v>
      </c>
      <c r="H328">
        <v>1</v>
      </c>
      <c r="I328">
        <v>2</v>
      </c>
      <c r="J328">
        <v>7</v>
      </c>
      <c r="K328">
        <v>7</v>
      </c>
      <c r="L328" t="s">
        <v>114</v>
      </c>
      <c r="M328">
        <v>7</v>
      </c>
      <c r="N328" t="s">
        <v>711</v>
      </c>
      <c r="O328" t="s">
        <v>5</v>
      </c>
      <c r="P328">
        <v>2</v>
      </c>
      <c r="Q328">
        <v>8</v>
      </c>
      <c r="R328">
        <v>0</v>
      </c>
      <c r="S328" t="s">
        <v>642</v>
      </c>
      <c r="T328" t="s">
        <v>689</v>
      </c>
      <c r="U328">
        <v>66</v>
      </c>
      <c r="V328">
        <v>8.6842105263157894</v>
      </c>
      <c r="W328">
        <v>66</v>
      </c>
      <c r="X328" t="s">
        <v>52</v>
      </c>
      <c r="Y328" t="s">
        <v>748</v>
      </c>
      <c r="Z328" t="s">
        <v>945</v>
      </c>
      <c r="AA328">
        <v>184.5</v>
      </c>
      <c r="AB328">
        <v>184.5</v>
      </c>
      <c r="AC328">
        <v>193</v>
      </c>
      <c r="AD328">
        <v>3235.9999999999986</v>
      </c>
      <c r="AE328">
        <v>0.95595854922279799</v>
      </c>
      <c r="AF328">
        <v>0.35772357723577197</v>
      </c>
      <c r="AG328">
        <v>0.341968911917098</v>
      </c>
      <c r="AH328">
        <v>2.0395550061804699E-2</v>
      </c>
      <c r="AI328">
        <v>5.96415327564895E-2</v>
      </c>
      <c r="AJ328">
        <v>12441.428571428571</v>
      </c>
      <c r="AK328">
        <v>174180</v>
      </c>
      <c r="AL328">
        <v>9930.843634116196</v>
      </c>
      <c r="AM328">
        <v>70215.639678615611</v>
      </c>
      <c r="AN328">
        <v>10050.029136500092</v>
      </c>
      <c r="AO328">
        <v>140700.4079110013</v>
      </c>
      <c r="AP328">
        <v>3552.4969097651438</v>
      </c>
      <c r="AQ328">
        <v>4.5474735088646412E-13</v>
      </c>
      <c r="AR328">
        <v>3552.4969097651438</v>
      </c>
      <c r="AS328">
        <v>7.7905633986077714</v>
      </c>
      <c r="AT328" t="s">
        <v>748</v>
      </c>
    </row>
    <row r="329" spans="1:46" hidden="1" x14ac:dyDescent="0.25">
      <c r="A329" t="s">
        <v>56</v>
      </c>
      <c r="B329" t="s">
        <v>945</v>
      </c>
      <c r="C329" s="63" t="s">
        <v>945</v>
      </c>
      <c r="D329" s="63" t="s">
        <v>671</v>
      </c>
      <c r="E329" t="s">
        <v>527</v>
      </c>
      <c r="F329">
        <v>1</v>
      </c>
      <c r="G329">
        <v>1</v>
      </c>
      <c r="H329">
        <v>1</v>
      </c>
      <c r="I329">
        <v>2</v>
      </c>
      <c r="J329">
        <v>7</v>
      </c>
      <c r="K329">
        <v>7</v>
      </c>
      <c r="L329" t="s">
        <v>114</v>
      </c>
      <c r="M329">
        <v>7</v>
      </c>
      <c r="N329" t="s">
        <v>711</v>
      </c>
      <c r="O329" t="s">
        <v>31</v>
      </c>
      <c r="P329">
        <v>3</v>
      </c>
      <c r="Q329">
        <v>4</v>
      </c>
      <c r="R329">
        <v>0</v>
      </c>
      <c r="S329" t="s">
        <v>642</v>
      </c>
      <c r="T329" t="s">
        <v>689</v>
      </c>
      <c r="U329">
        <v>34</v>
      </c>
      <c r="V329">
        <v>4.4736842105263159</v>
      </c>
      <c r="W329">
        <v>34</v>
      </c>
      <c r="X329" t="s">
        <v>53</v>
      </c>
      <c r="Y329" t="s">
        <v>749</v>
      </c>
      <c r="Z329" t="s">
        <v>945</v>
      </c>
      <c r="AA329">
        <v>184.5</v>
      </c>
      <c r="AB329">
        <v>184.5</v>
      </c>
      <c r="AC329">
        <v>193</v>
      </c>
      <c r="AD329">
        <v>3235.9999999999986</v>
      </c>
      <c r="AE329">
        <v>0.95595854922279799</v>
      </c>
      <c r="AF329">
        <v>0.18428184281842799</v>
      </c>
      <c r="AG329">
        <v>0.176165803108808</v>
      </c>
      <c r="AH329">
        <v>1.05067985166873E-2</v>
      </c>
      <c r="AI329">
        <v>5.96415327564895E-2</v>
      </c>
      <c r="AJ329">
        <v>12441.428571428571</v>
      </c>
      <c r="AK329">
        <v>174180</v>
      </c>
      <c r="AL329">
        <v>9930.843634116196</v>
      </c>
      <c r="AM329">
        <v>70215.639678615611</v>
      </c>
      <c r="AN329">
        <v>10050.029136500092</v>
      </c>
      <c r="AO329">
        <v>140700.4079110013</v>
      </c>
      <c r="AP329">
        <v>1830.074165636589</v>
      </c>
      <c r="AQ329">
        <v>0</v>
      </c>
      <c r="AR329">
        <v>1830.074165636589</v>
      </c>
      <c r="AS329">
        <v>4.0133205386767301</v>
      </c>
      <c r="AT329" t="s">
        <v>749</v>
      </c>
    </row>
    <row r="330" spans="1:46" hidden="1" x14ac:dyDescent="0.25">
      <c r="A330" t="s">
        <v>56</v>
      </c>
      <c r="B330" t="s">
        <v>945</v>
      </c>
      <c r="C330" s="63" t="s">
        <v>945</v>
      </c>
      <c r="D330" s="63" t="s">
        <v>671</v>
      </c>
      <c r="E330" t="s">
        <v>527</v>
      </c>
      <c r="F330">
        <v>1</v>
      </c>
      <c r="G330">
        <v>2</v>
      </c>
      <c r="H330">
        <v>2</v>
      </c>
      <c r="I330">
        <v>2</v>
      </c>
      <c r="J330">
        <v>7</v>
      </c>
      <c r="K330">
        <v>1</v>
      </c>
      <c r="L330" t="s">
        <v>99</v>
      </c>
      <c r="M330">
        <v>8</v>
      </c>
      <c r="N330" t="s">
        <v>713</v>
      </c>
      <c r="O330" t="s">
        <v>4</v>
      </c>
      <c r="P330">
        <v>1</v>
      </c>
      <c r="Q330">
        <v>12</v>
      </c>
      <c r="R330">
        <v>0</v>
      </c>
      <c r="S330" t="s">
        <v>642</v>
      </c>
      <c r="T330" t="s">
        <v>689</v>
      </c>
      <c r="U330">
        <v>92</v>
      </c>
      <c r="V330">
        <v>12.105263157894738</v>
      </c>
      <c r="W330">
        <v>92</v>
      </c>
      <c r="X330" t="s">
        <v>33</v>
      </c>
      <c r="Y330" t="s">
        <v>750</v>
      </c>
      <c r="Z330" t="s">
        <v>945</v>
      </c>
      <c r="AA330">
        <v>192</v>
      </c>
      <c r="AB330">
        <v>192</v>
      </c>
      <c r="AC330">
        <v>239.92499999999998</v>
      </c>
      <c r="AD330">
        <v>3235.9999999999986</v>
      </c>
      <c r="AE330">
        <v>0.80025007814942195</v>
      </c>
      <c r="AF330">
        <v>0.47916666666666702</v>
      </c>
      <c r="AG330">
        <v>0.38345316244659799</v>
      </c>
      <c r="AH330">
        <v>2.8430160692212599E-2</v>
      </c>
      <c r="AI330">
        <v>7.4142459826946894E-2</v>
      </c>
      <c r="AJ330">
        <v>12441.428571428571</v>
      </c>
      <c r="AK330">
        <v>174180</v>
      </c>
      <c r="AL330">
        <v>10334.536464771327</v>
      </c>
      <c r="AM330">
        <v>70484.768232385701</v>
      </c>
      <c r="AN330">
        <v>10050.029136500092</v>
      </c>
      <c r="AO330">
        <v>140700.4079110013</v>
      </c>
      <c r="AP330">
        <v>4951.965389369594</v>
      </c>
      <c r="AQ330">
        <v>0</v>
      </c>
      <c r="AR330">
        <v>4951.965389369594</v>
      </c>
      <c r="AS330">
        <v>10.859573222301741</v>
      </c>
      <c r="AT330" t="s">
        <v>750</v>
      </c>
    </row>
    <row r="331" spans="1:46" hidden="1" x14ac:dyDescent="0.25">
      <c r="A331" t="s">
        <v>56</v>
      </c>
      <c r="B331" t="s">
        <v>945</v>
      </c>
      <c r="C331" s="63" t="s">
        <v>945</v>
      </c>
      <c r="D331" s="63" t="s">
        <v>671</v>
      </c>
      <c r="E331" t="s">
        <v>527</v>
      </c>
      <c r="F331">
        <v>1</v>
      </c>
      <c r="G331">
        <v>2</v>
      </c>
      <c r="H331">
        <v>2</v>
      </c>
      <c r="I331">
        <v>2</v>
      </c>
      <c r="J331">
        <v>7</v>
      </c>
      <c r="K331">
        <v>1</v>
      </c>
      <c r="L331" t="s">
        <v>99</v>
      </c>
      <c r="M331">
        <v>8</v>
      </c>
      <c r="N331" t="s">
        <v>713</v>
      </c>
      <c r="O331" t="s">
        <v>5</v>
      </c>
      <c r="P331">
        <v>2</v>
      </c>
      <c r="Q331">
        <v>8</v>
      </c>
      <c r="R331">
        <v>0</v>
      </c>
      <c r="S331" t="s">
        <v>642</v>
      </c>
      <c r="T331" t="s">
        <v>689</v>
      </c>
      <c r="U331">
        <v>66</v>
      </c>
      <c r="V331">
        <v>8.6842105263157894</v>
      </c>
      <c r="W331">
        <v>66</v>
      </c>
      <c r="X331" t="s">
        <v>34</v>
      </c>
      <c r="Y331" t="s">
        <v>751</v>
      </c>
      <c r="Z331" t="s">
        <v>945</v>
      </c>
      <c r="AA331">
        <v>192</v>
      </c>
      <c r="AB331">
        <v>192</v>
      </c>
      <c r="AC331">
        <v>239.92499999999998</v>
      </c>
      <c r="AD331">
        <v>3235.9999999999986</v>
      </c>
      <c r="AE331">
        <v>0.80025007814942195</v>
      </c>
      <c r="AF331">
        <v>0.34375</v>
      </c>
      <c r="AG331">
        <v>0.27508596436386401</v>
      </c>
      <c r="AH331">
        <v>2.0395550061804699E-2</v>
      </c>
      <c r="AI331">
        <v>7.4142459826946894E-2</v>
      </c>
      <c r="AJ331">
        <v>12441.428571428571</v>
      </c>
      <c r="AK331">
        <v>174180</v>
      </c>
      <c r="AL331">
        <v>10334.536464771327</v>
      </c>
      <c r="AM331">
        <v>70484.768232385701</v>
      </c>
      <c r="AN331">
        <v>10050.029136500092</v>
      </c>
      <c r="AO331">
        <v>140700.4079110013</v>
      </c>
      <c r="AP331">
        <v>3552.4969097651438</v>
      </c>
      <c r="AQ331">
        <v>0</v>
      </c>
      <c r="AR331">
        <v>3552.4969097651438</v>
      </c>
      <c r="AS331">
        <v>7.7905633986077714</v>
      </c>
      <c r="AT331" t="s">
        <v>751</v>
      </c>
    </row>
    <row r="332" spans="1:46" hidden="1" x14ac:dyDescent="0.25">
      <c r="A332" t="s">
        <v>56</v>
      </c>
      <c r="B332" t="s">
        <v>945</v>
      </c>
      <c r="C332" s="63" t="s">
        <v>945</v>
      </c>
      <c r="D332" s="63" t="s">
        <v>671</v>
      </c>
      <c r="E332" t="s">
        <v>527</v>
      </c>
      <c r="F332">
        <v>1</v>
      </c>
      <c r="G332">
        <v>2</v>
      </c>
      <c r="H332">
        <v>2</v>
      </c>
      <c r="I332">
        <v>2</v>
      </c>
      <c r="J332">
        <v>7</v>
      </c>
      <c r="K332">
        <v>1</v>
      </c>
      <c r="L332" t="s">
        <v>99</v>
      </c>
      <c r="M332">
        <v>8</v>
      </c>
      <c r="N332" t="s">
        <v>713</v>
      </c>
      <c r="O332" t="s">
        <v>31</v>
      </c>
      <c r="P332">
        <v>3</v>
      </c>
      <c r="Q332">
        <v>4</v>
      </c>
      <c r="R332">
        <v>0</v>
      </c>
      <c r="S332" t="s">
        <v>642</v>
      </c>
      <c r="T332" t="s">
        <v>689</v>
      </c>
      <c r="U332">
        <v>34</v>
      </c>
      <c r="V332">
        <v>4.4736842105263159</v>
      </c>
      <c r="W332">
        <v>34</v>
      </c>
      <c r="X332" t="s">
        <v>35</v>
      </c>
      <c r="Y332" t="s">
        <v>752</v>
      </c>
      <c r="Z332" t="s">
        <v>945</v>
      </c>
      <c r="AA332">
        <v>192</v>
      </c>
      <c r="AB332">
        <v>192</v>
      </c>
      <c r="AC332">
        <v>239.92499999999998</v>
      </c>
      <c r="AD332">
        <v>3235.9999999999986</v>
      </c>
      <c r="AE332">
        <v>0.80025007814942195</v>
      </c>
      <c r="AF332">
        <v>0.17708333333333301</v>
      </c>
      <c r="AG332">
        <v>0.14171095133896</v>
      </c>
      <c r="AH332">
        <v>1.05067985166873E-2</v>
      </c>
      <c r="AI332">
        <v>7.4142459826946894E-2</v>
      </c>
      <c r="AJ332">
        <v>12441.428571428571</v>
      </c>
      <c r="AK332">
        <v>174180</v>
      </c>
      <c r="AL332">
        <v>10334.536464771327</v>
      </c>
      <c r="AM332">
        <v>70484.768232385701</v>
      </c>
      <c r="AN332">
        <v>10050.029136500092</v>
      </c>
      <c r="AO332">
        <v>140700.4079110013</v>
      </c>
      <c r="AP332">
        <v>1830.074165636589</v>
      </c>
      <c r="AQ332">
        <v>-2.2737367544323206E-13</v>
      </c>
      <c r="AR332">
        <v>1830.074165636589</v>
      </c>
      <c r="AS332">
        <v>4.0133205386767301</v>
      </c>
      <c r="AT332" t="s">
        <v>752</v>
      </c>
    </row>
    <row r="333" spans="1:46" hidden="1" x14ac:dyDescent="0.25">
      <c r="A333" t="s">
        <v>56</v>
      </c>
      <c r="B333" t="s">
        <v>945</v>
      </c>
      <c r="C333" s="63" t="s">
        <v>945</v>
      </c>
      <c r="D333" s="63" t="s">
        <v>671</v>
      </c>
      <c r="E333" t="s">
        <v>527</v>
      </c>
      <c r="F333">
        <v>1</v>
      </c>
      <c r="G333">
        <v>2</v>
      </c>
      <c r="H333">
        <v>2</v>
      </c>
      <c r="I333">
        <v>2</v>
      </c>
      <c r="J333">
        <v>7</v>
      </c>
      <c r="K333">
        <v>2</v>
      </c>
      <c r="L333" t="s">
        <v>102</v>
      </c>
      <c r="M333">
        <v>9</v>
      </c>
      <c r="N333" t="s">
        <v>715</v>
      </c>
      <c r="O333" t="s">
        <v>4</v>
      </c>
      <c r="P333">
        <v>1</v>
      </c>
      <c r="Q333">
        <v>11</v>
      </c>
      <c r="R333">
        <v>0</v>
      </c>
      <c r="S333" t="s">
        <v>642</v>
      </c>
      <c r="T333" t="s">
        <v>689</v>
      </c>
      <c r="U333">
        <v>83.5</v>
      </c>
      <c r="V333">
        <v>10.986842105263158</v>
      </c>
      <c r="W333">
        <v>83.5</v>
      </c>
      <c r="X333" t="s">
        <v>36</v>
      </c>
      <c r="Y333" t="s">
        <v>753</v>
      </c>
      <c r="Z333" t="s">
        <v>945</v>
      </c>
      <c r="AA333">
        <v>183</v>
      </c>
      <c r="AB333">
        <v>183</v>
      </c>
      <c r="AC333">
        <v>250.17499999999998</v>
      </c>
      <c r="AD333">
        <v>3235.9999999999986</v>
      </c>
      <c r="AE333">
        <v>0.73148795842909997</v>
      </c>
      <c r="AF333">
        <v>0.45628415300546399</v>
      </c>
      <c r="AG333">
        <v>0.33376636354551797</v>
      </c>
      <c r="AH333">
        <v>2.5803461063040802E-2</v>
      </c>
      <c r="AI333">
        <v>7.7309950556242304E-2</v>
      </c>
      <c r="AJ333">
        <v>12441.428571428571</v>
      </c>
      <c r="AK333">
        <v>174180</v>
      </c>
      <c r="AL333">
        <v>9850.1050679851705</v>
      </c>
      <c r="AM333">
        <v>70484.768232385701</v>
      </c>
      <c r="AN333">
        <v>10050.029136500092</v>
      </c>
      <c r="AO333">
        <v>140700.4079110013</v>
      </c>
      <c r="AP333">
        <v>4494.4468479604466</v>
      </c>
      <c r="AQ333">
        <v>0</v>
      </c>
      <c r="AR333">
        <v>4494.4468479604466</v>
      </c>
      <c r="AS333">
        <v>9.8562430876325582</v>
      </c>
      <c r="AT333" t="s">
        <v>753</v>
      </c>
    </row>
    <row r="334" spans="1:46" hidden="1" x14ac:dyDescent="0.25">
      <c r="A334" t="s">
        <v>56</v>
      </c>
      <c r="B334" t="s">
        <v>945</v>
      </c>
      <c r="C334" s="63" t="s">
        <v>945</v>
      </c>
      <c r="D334" s="63" t="s">
        <v>671</v>
      </c>
      <c r="E334" t="s">
        <v>527</v>
      </c>
      <c r="F334">
        <v>1</v>
      </c>
      <c r="G334">
        <v>2</v>
      </c>
      <c r="H334">
        <v>2</v>
      </c>
      <c r="I334">
        <v>2</v>
      </c>
      <c r="J334">
        <v>7</v>
      </c>
      <c r="K334">
        <v>2</v>
      </c>
      <c r="L334" t="s">
        <v>102</v>
      </c>
      <c r="M334">
        <v>9</v>
      </c>
      <c r="N334" t="s">
        <v>715</v>
      </c>
      <c r="O334" t="s">
        <v>5</v>
      </c>
      <c r="P334">
        <v>2</v>
      </c>
      <c r="Q334">
        <v>7</v>
      </c>
      <c r="R334">
        <v>0</v>
      </c>
      <c r="S334" t="s">
        <v>642</v>
      </c>
      <c r="T334" t="s">
        <v>689</v>
      </c>
      <c r="U334">
        <v>65.5</v>
      </c>
      <c r="V334">
        <v>8.6184210526315788</v>
      </c>
      <c r="W334">
        <v>65.5</v>
      </c>
      <c r="X334" t="s">
        <v>37</v>
      </c>
      <c r="Y334" t="s">
        <v>754</v>
      </c>
      <c r="Z334" t="s">
        <v>945</v>
      </c>
      <c r="AA334">
        <v>183</v>
      </c>
      <c r="AB334">
        <v>183</v>
      </c>
      <c r="AC334">
        <v>250.17499999999998</v>
      </c>
      <c r="AD334">
        <v>3235.9999999999986</v>
      </c>
      <c r="AE334">
        <v>0.73148795842909997</v>
      </c>
      <c r="AF334">
        <v>0.35792349726776002</v>
      </c>
      <c r="AG334">
        <v>0.26181672829019698</v>
      </c>
      <c r="AH334">
        <v>2.0241038318912202E-2</v>
      </c>
      <c r="AI334">
        <v>7.7309950556242304E-2</v>
      </c>
      <c r="AJ334">
        <v>12441.428571428571</v>
      </c>
      <c r="AK334">
        <v>174180</v>
      </c>
      <c r="AL334">
        <v>9850.1050679851705</v>
      </c>
      <c r="AM334">
        <v>70484.768232385701</v>
      </c>
      <c r="AN334">
        <v>10050.029136500092</v>
      </c>
      <c r="AO334">
        <v>140700.4079110013</v>
      </c>
      <c r="AP334">
        <v>3525.584054388135</v>
      </c>
      <c r="AQ334">
        <v>0</v>
      </c>
      <c r="AR334">
        <v>3525.584054388135</v>
      </c>
      <c r="AS334">
        <v>7.7315439789213487</v>
      </c>
      <c r="AT334" t="s">
        <v>754</v>
      </c>
    </row>
    <row r="335" spans="1:46" hidden="1" x14ac:dyDescent="0.25">
      <c r="A335" t="s">
        <v>56</v>
      </c>
      <c r="B335" t="s">
        <v>945</v>
      </c>
      <c r="C335" s="63" t="s">
        <v>945</v>
      </c>
      <c r="D335" s="63" t="s">
        <v>671</v>
      </c>
      <c r="E335" t="s">
        <v>527</v>
      </c>
      <c r="F335">
        <v>1</v>
      </c>
      <c r="G335">
        <v>2</v>
      </c>
      <c r="H335">
        <v>2</v>
      </c>
      <c r="I335">
        <v>2</v>
      </c>
      <c r="J335">
        <v>7</v>
      </c>
      <c r="K335">
        <v>2</v>
      </c>
      <c r="L335" t="s">
        <v>102</v>
      </c>
      <c r="M335">
        <v>9</v>
      </c>
      <c r="N335" t="s">
        <v>715</v>
      </c>
      <c r="O335" t="s">
        <v>31</v>
      </c>
      <c r="P335">
        <v>3</v>
      </c>
      <c r="Q335">
        <v>4</v>
      </c>
      <c r="R335">
        <v>0</v>
      </c>
      <c r="S335" t="s">
        <v>642</v>
      </c>
      <c r="T335" t="s">
        <v>689</v>
      </c>
      <c r="U335">
        <v>34</v>
      </c>
      <c r="V335">
        <v>4.4736842105263159</v>
      </c>
      <c r="W335">
        <v>34</v>
      </c>
      <c r="X335" t="s">
        <v>38</v>
      </c>
      <c r="Y335" t="s">
        <v>755</v>
      </c>
      <c r="Z335" t="s">
        <v>945</v>
      </c>
      <c r="AA335">
        <v>183</v>
      </c>
      <c r="AB335">
        <v>183</v>
      </c>
      <c r="AC335">
        <v>250.17499999999998</v>
      </c>
      <c r="AD335">
        <v>3235.9999999999986</v>
      </c>
      <c r="AE335">
        <v>0.73148795842909997</v>
      </c>
      <c r="AF335">
        <v>0.185792349726776</v>
      </c>
      <c r="AG335">
        <v>0.13590486659338499</v>
      </c>
      <c r="AH335">
        <v>1.05067985166873E-2</v>
      </c>
      <c r="AI335">
        <v>7.7309950556242304E-2</v>
      </c>
      <c r="AJ335">
        <v>12441.428571428571</v>
      </c>
      <c r="AK335">
        <v>174180</v>
      </c>
      <c r="AL335">
        <v>9850.1050679851705</v>
      </c>
      <c r="AM335">
        <v>70484.768232385701</v>
      </c>
      <c r="AN335">
        <v>10050.029136500092</v>
      </c>
      <c r="AO335">
        <v>140700.4079110013</v>
      </c>
      <c r="AP335">
        <v>1830.074165636589</v>
      </c>
      <c r="AQ335">
        <v>-2.2737367544323206E-13</v>
      </c>
      <c r="AR335">
        <v>1830.074165636589</v>
      </c>
      <c r="AS335">
        <v>4.0133205386767301</v>
      </c>
      <c r="AT335" t="s">
        <v>755</v>
      </c>
    </row>
    <row r="336" spans="1:46" hidden="1" x14ac:dyDescent="0.25">
      <c r="A336" t="s">
        <v>56</v>
      </c>
      <c r="B336" t="s">
        <v>945</v>
      </c>
      <c r="C336" s="63" t="s">
        <v>945</v>
      </c>
      <c r="D336" s="63" t="s">
        <v>671</v>
      </c>
      <c r="E336" t="s">
        <v>527</v>
      </c>
      <c r="F336">
        <v>1</v>
      </c>
      <c r="G336">
        <v>2</v>
      </c>
      <c r="H336">
        <v>2</v>
      </c>
      <c r="I336">
        <v>2</v>
      </c>
      <c r="J336">
        <v>7</v>
      </c>
      <c r="K336">
        <v>3</v>
      </c>
      <c r="L336" t="s">
        <v>103</v>
      </c>
      <c r="M336">
        <v>10</v>
      </c>
      <c r="N336" t="s">
        <v>717</v>
      </c>
      <c r="O336" t="s">
        <v>4</v>
      </c>
      <c r="P336">
        <v>1</v>
      </c>
      <c r="Q336">
        <v>11</v>
      </c>
      <c r="R336">
        <v>0</v>
      </c>
      <c r="S336" t="s">
        <v>642</v>
      </c>
      <c r="T336" t="s">
        <v>689</v>
      </c>
      <c r="U336">
        <v>83.5</v>
      </c>
      <c r="V336">
        <v>10.986842105263158</v>
      </c>
      <c r="W336">
        <v>83.5</v>
      </c>
      <c r="X336" t="s">
        <v>39</v>
      </c>
      <c r="Y336" t="s">
        <v>756</v>
      </c>
      <c r="Z336" t="s">
        <v>945</v>
      </c>
      <c r="AA336">
        <v>177</v>
      </c>
      <c r="AB336">
        <v>177</v>
      </c>
      <c r="AC336">
        <v>251.67499999999998</v>
      </c>
      <c r="AD336">
        <v>3235.9999999999986</v>
      </c>
      <c r="AE336">
        <v>0.70328797059699999</v>
      </c>
      <c r="AF336">
        <v>0.47175141242937801</v>
      </c>
      <c r="AG336">
        <v>0.33177709347372603</v>
      </c>
      <c r="AH336">
        <v>2.5803461063040802E-2</v>
      </c>
      <c r="AI336">
        <v>7.7773485784919702E-2</v>
      </c>
      <c r="AJ336">
        <v>12441.428571428571</v>
      </c>
      <c r="AK336">
        <v>174180</v>
      </c>
      <c r="AL336">
        <v>9527.150803461067</v>
      </c>
      <c r="AM336">
        <v>70484.768232385701</v>
      </c>
      <c r="AN336">
        <v>10050.029136500092</v>
      </c>
      <c r="AO336">
        <v>140700.4079110013</v>
      </c>
      <c r="AP336">
        <v>4494.4468479604466</v>
      </c>
      <c r="AQ336">
        <v>0</v>
      </c>
      <c r="AR336">
        <v>4494.4468479604466</v>
      </c>
      <c r="AS336">
        <v>9.8562430876325582</v>
      </c>
      <c r="AT336" t="s">
        <v>756</v>
      </c>
    </row>
    <row r="337" spans="1:46" hidden="1" x14ac:dyDescent="0.25">
      <c r="A337" t="s">
        <v>56</v>
      </c>
      <c r="B337" t="s">
        <v>945</v>
      </c>
      <c r="C337" s="63" t="s">
        <v>945</v>
      </c>
      <c r="D337" s="63" t="s">
        <v>671</v>
      </c>
      <c r="E337" t="s">
        <v>527</v>
      </c>
      <c r="F337">
        <v>1</v>
      </c>
      <c r="G337">
        <v>2</v>
      </c>
      <c r="H337">
        <v>2</v>
      </c>
      <c r="I337">
        <v>2</v>
      </c>
      <c r="J337">
        <v>7</v>
      </c>
      <c r="K337">
        <v>3</v>
      </c>
      <c r="L337" t="s">
        <v>103</v>
      </c>
      <c r="M337">
        <v>10</v>
      </c>
      <c r="N337" t="s">
        <v>717</v>
      </c>
      <c r="O337" t="s">
        <v>5</v>
      </c>
      <c r="P337">
        <v>2</v>
      </c>
      <c r="Q337">
        <v>7</v>
      </c>
      <c r="R337">
        <v>0</v>
      </c>
      <c r="S337" t="s">
        <v>642</v>
      </c>
      <c r="T337" t="s">
        <v>689</v>
      </c>
      <c r="U337">
        <v>59.5</v>
      </c>
      <c r="V337">
        <v>7.8289473684210531</v>
      </c>
      <c r="W337">
        <v>59.5</v>
      </c>
      <c r="X337" t="s">
        <v>40</v>
      </c>
      <c r="Y337" t="s">
        <v>757</v>
      </c>
      <c r="Z337" t="s">
        <v>945</v>
      </c>
      <c r="AA337">
        <v>177</v>
      </c>
      <c r="AB337">
        <v>177</v>
      </c>
      <c r="AC337">
        <v>251.67499999999998</v>
      </c>
      <c r="AD337">
        <v>3235.9999999999986</v>
      </c>
      <c r="AE337">
        <v>0.70328797059699999</v>
      </c>
      <c r="AF337">
        <v>0.33615819209039599</v>
      </c>
      <c r="AG337">
        <v>0.236416012714811</v>
      </c>
      <c r="AH337">
        <v>1.8386897404202698E-2</v>
      </c>
      <c r="AI337">
        <v>7.7773485784919702E-2</v>
      </c>
      <c r="AJ337">
        <v>12441.428571428571</v>
      </c>
      <c r="AK337">
        <v>174180</v>
      </c>
      <c r="AL337">
        <v>9527.150803461067</v>
      </c>
      <c r="AM337">
        <v>70484.768232385701</v>
      </c>
      <c r="AN337">
        <v>10050.029136500092</v>
      </c>
      <c r="AO337">
        <v>140700.4079110013</v>
      </c>
      <c r="AP337">
        <v>3202.629789864031</v>
      </c>
      <c r="AQ337">
        <v>0</v>
      </c>
      <c r="AR337">
        <v>3202.629789864031</v>
      </c>
      <c r="AS337">
        <v>7.0233109426842786</v>
      </c>
      <c r="AT337" t="s">
        <v>757</v>
      </c>
    </row>
    <row r="338" spans="1:46" hidden="1" x14ac:dyDescent="0.25">
      <c r="A338" t="s">
        <v>56</v>
      </c>
      <c r="B338" t="s">
        <v>945</v>
      </c>
      <c r="C338" s="63" t="s">
        <v>945</v>
      </c>
      <c r="D338" s="63" t="s">
        <v>671</v>
      </c>
      <c r="E338" t="s">
        <v>527</v>
      </c>
      <c r="F338">
        <v>1</v>
      </c>
      <c r="G338">
        <v>2</v>
      </c>
      <c r="H338">
        <v>2</v>
      </c>
      <c r="I338">
        <v>2</v>
      </c>
      <c r="J338">
        <v>7</v>
      </c>
      <c r="K338">
        <v>3</v>
      </c>
      <c r="L338" t="s">
        <v>103</v>
      </c>
      <c r="M338">
        <v>10</v>
      </c>
      <c r="N338" t="s">
        <v>717</v>
      </c>
      <c r="O338" t="s">
        <v>31</v>
      </c>
      <c r="P338">
        <v>3</v>
      </c>
      <c r="Q338">
        <v>4</v>
      </c>
      <c r="R338">
        <v>0</v>
      </c>
      <c r="S338" t="s">
        <v>642</v>
      </c>
      <c r="T338" t="s">
        <v>689</v>
      </c>
      <c r="U338">
        <v>34</v>
      </c>
      <c r="V338">
        <v>4.4736842105263159</v>
      </c>
      <c r="W338">
        <v>34</v>
      </c>
      <c r="X338" t="s">
        <v>41</v>
      </c>
      <c r="Y338" t="s">
        <v>758</v>
      </c>
      <c r="Z338" t="s">
        <v>945</v>
      </c>
      <c r="AA338">
        <v>177</v>
      </c>
      <c r="AB338">
        <v>177</v>
      </c>
      <c r="AC338">
        <v>251.67499999999998</v>
      </c>
      <c r="AD338">
        <v>3235.9999999999986</v>
      </c>
      <c r="AE338">
        <v>0.70328797059699999</v>
      </c>
      <c r="AF338">
        <v>0.19209039548022599</v>
      </c>
      <c r="AG338">
        <v>0.13509486440846299</v>
      </c>
      <c r="AH338">
        <v>1.05067985166873E-2</v>
      </c>
      <c r="AI338">
        <v>7.7773485784919702E-2</v>
      </c>
      <c r="AJ338">
        <v>12441.428571428571</v>
      </c>
      <c r="AK338">
        <v>174180</v>
      </c>
      <c r="AL338">
        <v>9527.150803461067</v>
      </c>
      <c r="AM338">
        <v>70484.768232385701</v>
      </c>
      <c r="AN338">
        <v>10050.029136500092</v>
      </c>
      <c r="AO338">
        <v>140700.4079110013</v>
      </c>
      <c r="AP338">
        <v>1830.074165636589</v>
      </c>
      <c r="AQ338">
        <v>-2.2737367544323206E-13</v>
      </c>
      <c r="AR338">
        <v>1830.074165636589</v>
      </c>
      <c r="AS338">
        <v>4.0133205386767301</v>
      </c>
      <c r="AT338" t="s">
        <v>758</v>
      </c>
    </row>
    <row r="339" spans="1:46" hidden="1" x14ac:dyDescent="0.25">
      <c r="A339" t="s">
        <v>56</v>
      </c>
      <c r="B339" t="s">
        <v>945</v>
      </c>
      <c r="C339" s="63" t="s">
        <v>945</v>
      </c>
      <c r="D339" s="63" t="s">
        <v>671</v>
      </c>
      <c r="E339" t="s">
        <v>527</v>
      </c>
      <c r="F339">
        <v>1</v>
      </c>
      <c r="G339">
        <v>2</v>
      </c>
      <c r="H339">
        <v>2</v>
      </c>
      <c r="I339">
        <v>2</v>
      </c>
      <c r="J339">
        <v>7</v>
      </c>
      <c r="K339">
        <v>4</v>
      </c>
      <c r="L339" t="s">
        <v>101</v>
      </c>
      <c r="M339">
        <v>11</v>
      </c>
      <c r="N339" t="s">
        <v>719</v>
      </c>
      <c r="O339" t="s">
        <v>4</v>
      </c>
      <c r="P339">
        <v>1</v>
      </c>
      <c r="Q339">
        <v>12</v>
      </c>
      <c r="R339">
        <v>0</v>
      </c>
      <c r="S339" t="s">
        <v>642</v>
      </c>
      <c r="T339" t="s">
        <v>689</v>
      </c>
      <c r="U339">
        <v>92</v>
      </c>
      <c r="V339">
        <v>12.105263157894738</v>
      </c>
      <c r="W339">
        <v>92</v>
      </c>
      <c r="X339" t="s">
        <v>42</v>
      </c>
      <c r="Y339" t="s">
        <v>759</v>
      </c>
      <c r="Z339" t="s">
        <v>945</v>
      </c>
      <c r="AA339">
        <v>192</v>
      </c>
      <c r="AB339">
        <v>192</v>
      </c>
      <c r="AC339">
        <v>254.07499999999999</v>
      </c>
      <c r="AD339">
        <v>3235.9999999999986</v>
      </c>
      <c r="AE339">
        <v>0.755682377250812</v>
      </c>
      <c r="AF339">
        <v>0.47916666666666702</v>
      </c>
      <c r="AG339">
        <v>0.36209780576601402</v>
      </c>
      <c r="AH339">
        <v>2.8430160692212599E-2</v>
      </c>
      <c r="AI339">
        <v>7.8515142150803505E-2</v>
      </c>
      <c r="AJ339">
        <v>12441.428571428571</v>
      </c>
      <c r="AK339">
        <v>174180</v>
      </c>
      <c r="AL339">
        <v>10334.536464771327</v>
      </c>
      <c r="AM339">
        <v>70484.768232385701</v>
      </c>
      <c r="AN339">
        <v>10050.029136500092</v>
      </c>
      <c r="AO339">
        <v>140700.4079110013</v>
      </c>
      <c r="AP339">
        <v>4951.965389369594</v>
      </c>
      <c r="AQ339">
        <v>0</v>
      </c>
      <c r="AR339">
        <v>4951.965389369594</v>
      </c>
      <c r="AS339">
        <v>10.859573222301741</v>
      </c>
      <c r="AT339" t="s">
        <v>759</v>
      </c>
    </row>
    <row r="340" spans="1:46" hidden="1" x14ac:dyDescent="0.25">
      <c r="A340" t="s">
        <v>56</v>
      </c>
      <c r="B340" t="s">
        <v>945</v>
      </c>
      <c r="C340" s="63" t="s">
        <v>945</v>
      </c>
      <c r="D340" s="63" t="s">
        <v>671</v>
      </c>
      <c r="E340" t="s">
        <v>527</v>
      </c>
      <c r="F340">
        <v>1</v>
      </c>
      <c r="G340">
        <v>2</v>
      </c>
      <c r="H340">
        <v>2</v>
      </c>
      <c r="I340">
        <v>2</v>
      </c>
      <c r="J340">
        <v>7</v>
      </c>
      <c r="K340">
        <v>4</v>
      </c>
      <c r="L340" t="s">
        <v>101</v>
      </c>
      <c r="M340">
        <v>11</v>
      </c>
      <c r="N340" t="s">
        <v>719</v>
      </c>
      <c r="O340" t="s">
        <v>5</v>
      </c>
      <c r="P340">
        <v>2</v>
      </c>
      <c r="Q340">
        <v>8</v>
      </c>
      <c r="R340">
        <v>0</v>
      </c>
      <c r="S340" t="s">
        <v>642</v>
      </c>
      <c r="T340" t="s">
        <v>689</v>
      </c>
      <c r="U340">
        <v>66</v>
      </c>
      <c r="V340">
        <v>8.6842105263157894</v>
      </c>
      <c r="W340">
        <v>66</v>
      </c>
      <c r="X340" t="s">
        <v>43</v>
      </c>
      <c r="Y340" t="s">
        <v>760</v>
      </c>
      <c r="Z340" t="s">
        <v>945</v>
      </c>
      <c r="AA340">
        <v>192</v>
      </c>
      <c r="AB340">
        <v>192</v>
      </c>
      <c r="AC340">
        <v>254.07499999999999</v>
      </c>
      <c r="AD340">
        <v>3235.9999999999986</v>
      </c>
      <c r="AE340">
        <v>0.755682377250812</v>
      </c>
      <c r="AF340">
        <v>0.34375</v>
      </c>
      <c r="AG340">
        <v>0.259765817179967</v>
      </c>
      <c r="AH340">
        <v>2.0395550061804699E-2</v>
      </c>
      <c r="AI340">
        <v>7.8515142150803505E-2</v>
      </c>
      <c r="AJ340">
        <v>12441.428571428571</v>
      </c>
      <c r="AK340">
        <v>174180</v>
      </c>
      <c r="AL340">
        <v>10334.536464771327</v>
      </c>
      <c r="AM340">
        <v>70484.768232385701</v>
      </c>
      <c r="AN340">
        <v>10050.029136500092</v>
      </c>
      <c r="AO340">
        <v>140700.4079110013</v>
      </c>
      <c r="AP340">
        <v>3552.4969097651438</v>
      </c>
      <c r="AQ340">
        <v>0</v>
      </c>
      <c r="AR340">
        <v>3552.4969097651438</v>
      </c>
      <c r="AS340">
        <v>7.7905633986077714</v>
      </c>
      <c r="AT340" t="s">
        <v>760</v>
      </c>
    </row>
    <row r="341" spans="1:46" hidden="1" x14ac:dyDescent="0.25">
      <c r="A341" t="s">
        <v>56</v>
      </c>
      <c r="B341" t="s">
        <v>945</v>
      </c>
      <c r="C341" s="63" t="s">
        <v>945</v>
      </c>
      <c r="D341" s="63" t="s">
        <v>671</v>
      </c>
      <c r="E341" t="s">
        <v>527</v>
      </c>
      <c r="F341">
        <v>1</v>
      </c>
      <c r="G341">
        <v>2</v>
      </c>
      <c r="H341">
        <v>2</v>
      </c>
      <c r="I341">
        <v>2</v>
      </c>
      <c r="J341">
        <v>7</v>
      </c>
      <c r="K341">
        <v>4</v>
      </c>
      <c r="L341" t="s">
        <v>101</v>
      </c>
      <c r="M341">
        <v>11</v>
      </c>
      <c r="N341" t="s">
        <v>719</v>
      </c>
      <c r="O341" t="s">
        <v>31</v>
      </c>
      <c r="P341">
        <v>3</v>
      </c>
      <c r="Q341">
        <v>3</v>
      </c>
      <c r="R341">
        <v>0</v>
      </c>
      <c r="S341" t="s">
        <v>642</v>
      </c>
      <c r="T341" t="s">
        <v>689</v>
      </c>
      <c r="U341">
        <v>34</v>
      </c>
      <c r="V341">
        <v>4.4736842105263159</v>
      </c>
      <c r="W341">
        <v>34</v>
      </c>
      <c r="X341" t="s">
        <v>44</v>
      </c>
      <c r="Y341" t="s">
        <v>761</v>
      </c>
      <c r="Z341" t="s">
        <v>945</v>
      </c>
      <c r="AA341">
        <v>192</v>
      </c>
      <c r="AB341">
        <v>192</v>
      </c>
      <c r="AC341">
        <v>254.07499999999999</v>
      </c>
      <c r="AD341">
        <v>3235.9999999999986</v>
      </c>
      <c r="AE341">
        <v>0.755682377250812</v>
      </c>
      <c r="AF341">
        <v>0.17708333333333301</v>
      </c>
      <c r="AG341">
        <v>0.13381875430483101</v>
      </c>
      <c r="AH341">
        <v>1.05067985166873E-2</v>
      </c>
      <c r="AI341">
        <v>7.8515142150803505E-2</v>
      </c>
      <c r="AJ341">
        <v>12441.428571428571</v>
      </c>
      <c r="AK341">
        <v>174180</v>
      </c>
      <c r="AL341">
        <v>10334.536464771327</v>
      </c>
      <c r="AM341">
        <v>70484.768232385701</v>
      </c>
      <c r="AN341">
        <v>10050.029136500092</v>
      </c>
      <c r="AO341">
        <v>140700.4079110013</v>
      </c>
      <c r="AP341">
        <v>1830.074165636589</v>
      </c>
      <c r="AQ341">
        <v>-2.2737367544323206E-13</v>
      </c>
      <c r="AR341">
        <v>1830.074165636589</v>
      </c>
      <c r="AS341">
        <v>4.0133205386767301</v>
      </c>
      <c r="AT341" t="s">
        <v>761</v>
      </c>
    </row>
    <row r="342" spans="1:46" hidden="1" x14ac:dyDescent="0.25">
      <c r="A342" t="s">
        <v>56</v>
      </c>
      <c r="B342" t="s">
        <v>945</v>
      </c>
      <c r="C342" s="63" t="s">
        <v>945</v>
      </c>
      <c r="D342" s="63" t="s">
        <v>671</v>
      </c>
      <c r="E342" t="s">
        <v>527</v>
      </c>
      <c r="F342">
        <v>1</v>
      </c>
      <c r="G342">
        <v>2</v>
      </c>
      <c r="H342">
        <v>2</v>
      </c>
      <c r="I342">
        <v>2</v>
      </c>
      <c r="J342">
        <v>7</v>
      </c>
      <c r="K342">
        <v>5</v>
      </c>
      <c r="L342" t="s">
        <v>105</v>
      </c>
      <c r="M342">
        <v>12</v>
      </c>
      <c r="N342" t="s">
        <v>721</v>
      </c>
      <c r="O342" t="s">
        <v>4</v>
      </c>
      <c r="P342">
        <v>1</v>
      </c>
      <c r="Q342">
        <v>11</v>
      </c>
      <c r="R342">
        <v>0</v>
      </c>
      <c r="S342" t="s">
        <v>642</v>
      </c>
      <c r="T342" t="s">
        <v>689</v>
      </c>
      <c r="U342">
        <v>83.5</v>
      </c>
      <c r="V342">
        <v>10.986842105263158</v>
      </c>
      <c r="W342">
        <v>83.5</v>
      </c>
      <c r="X342" t="s">
        <v>45</v>
      </c>
      <c r="Y342" t="s">
        <v>762</v>
      </c>
      <c r="Z342" t="s">
        <v>945</v>
      </c>
      <c r="AA342">
        <v>183.5</v>
      </c>
      <c r="AB342">
        <v>183.5</v>
      </c>
      <c r="AC342">
        <v>232.17500000000001</v>
      </c>
      <c r="AD342">
        <v>3235.9999999999986</v>
      </c>
      <c r="AE342">
        <v>0.79035210509314102</v>
      </c>
      <c r="AF342">
        <v>0.45504087193460502</v>
      </c>
      <c r="AG342">
        <v>0.35964251103693301</v>
      </c>
      <c r="AH342">
        <v>2.5803461063040802E-2</v>
      </c>
      <c r="AI342">
        <v>7.1747527812113798E-2</v>
      </c>
      <c r="AJ342">
        <v>12441.428571428571</v>
      </c>
      <c r="AK342">
        <v>174180</v>
      </c>
      <c r="AL342">
        <v>9877.0179233621802</v>
      </c>
      <c r="AM342">
        <v>70484.768232385701</v>
      </c>
      <c r="AN342">
        <v>10050.029136500092</v>
      </c>
      <c r="AO342">
        <v>140700.4079110013</v>
      </c>
      <c r="AP342">
        <v>4494.4468479604466</v>
      </c>
      <c r="AQ342">
        <v>-9.0949470177292824E-13</v>
      </c>
      <c r="AR342">
        <v>4494.4468479604466</v>
      </c>
      <c r="AS342">
        <v>9.8562430876325582</v>
      </c>
      <c r="AT342" t="s">
        <v>762</v>
      </c>
    </row>
    <row r="343" spans="1:46" hidden="1" x14ac:dyDescent="0.25">
      <c r="A343" t="s">
        <v>56</v>
      </c>
      <c r="B343" t="s">
        <v>945</v>
      </c>
      <c r="C343" s="63" t="s">
        <v>945</v>
      </c>
      <c r="D343" s="63" t="s">
        <v>671</v>
      </c>
      <c r="E343" t="s">
        <v>527</v>
      </c>
      <c r="F343">
        <v>1</v>
      </c>
      <c r="G343">
        <v>2</v>
      </c>
      <c r="H343">
        <v>2</v>
      </c>
      <c r="I343">
        <v>2</v>
      </c>
      <c r="J343">
        <v>7</v>
      </c>
      <c r="K343">
        <v>5</v>
      </c>
      <c r="L343" t="s">
        <v>105</v>
      </c>
      <c r="M343">
        <v>12</v>
      </c>
      <c r="N343" t="s">
        <v>721</v>
      </c>
      <c r="O343" t="s">
        <v>5</v>
      </c>
      <c r="P343">
        <v>2</v>
      </c>
      <c r="Q343">
        <v>8</v>
      </c>
      <c r="R343">
        <v>0</v>
      </c>
      <c r="S343" t="s">
        <v>642</v>
      </c>
      <c r="T343" t="s">
        <v>689</v>
      </c>
      <c r="U343">
        <v>66</v>
      </c>
      <c r="V343">
        <v>8.6842105263157894</v>
      </c>
      <c r="W343">
        <v>66</v>
      </c>
      <c r="X343" t="s">
        <v>46</v>
      </c>
      <c r="Y343" t="s">
        <v>763</v>
      </c>
      <c r="Z343" t="s">
        <v>945</v>
      </c>
      <c r="AA343">
        <v>183.5</v>
      </c>
      <c r="AB343">
        <v>183.5</v>
      </c>
      <c r="AC343">
        <v>232.17500000000001</v>
      </c>
      <c r="AD343">
        <v>3235.9999999999986</v>
      </c>
      <c r="AE343">
        <v>0.79035210509314102</v>
      </c>
      <c r="AF343">
        <v>0.35967302452316102</v>
      </c>
      <c r="AG343">
        <v>0.28426833207709701</v>
      </c>
      <c r="AH343">
        <v>2.0395550061804699E-2</v>
      </c>
      <c r="AI343">
        <v>7.1747527812113798E-2</v>
      </c>
      <c r="AJ343">
        <v>12441.428571428571</v>
      </c>
      <c r="AK343">
        <v>174180</v>
      </c>
      <c r="AL343">
        <v>9877.0179233621802</v>
      </c>
      <c r="AM343">
        <v>70484.768232385701</v>
      </c>
      <c r="AN343">
        <v>10050.029136500092</v>
      </c>
      <c r="AO343">
        <v>140700.4079110013</v>
      </c>
      <c r="AP343">
        <v>3552.4969097651438</v>
      </c>
      <c r="AQ343">
        <v>0</v>
      </c>
      <c r="AR343">
        <v>3552.4969097651438</v>
      </c>
      <c r="AS343">
        <v>7.7905633986077714</v>
      </c>
      <c r="AT343" t="s">
        <v>763</v>
      </c>
    </row>
    <row r="344" spans="1:46" hidden="1" x14ac:dyDescent="0.25">
      <c r="A344" t="s">
        <v>56</v>
      </c>
      <c r="B344" t="s">
        <v>945</v>
      </c>
      <c r="C344" s="63" t="s">
        <v>945</v>
      </c>
      <c r="D344" s="63" t="s">
        <v>671</v>
      </c>
      <c r="E344" t="s">
        <v>527</v>
      </c>
      <c r="F344">
        <v>1</v>
      </c>
      <c r="G344">
        <v>2</v>
      </c>
      <c r="H344">
        <v>2</v>
      </c>
      <c r="I344">
        <v>2</v>
      </c>
      <c r="J344">
        <v>7</v>
      </c>
      <c r="K344">
        <v>5</v>
      </c>
      <c r="L344" t="s">
        <v>105</v>
      </c>
      <c r="M344">
        <v>12</v>
      </c>
      <c r="N344" t="s">
        <v>721</v>
      </c>
      <c r="O344" t="s">
        <v>31</v>
      </c>
      <c r="P344">
        <v>3</v>
      </c>
      <c r="Q344">
        <v>4</v>
      </c>
      <c r="R344">
        <v>0</v>
      </c>
      <c r="S344" t="s">
        <v>642</v>
      </c>
      <c r="T344" t="s">
        <v>689</v>
      </c>
      <c r="U344">
        <v>34</v>
      </c>
      <c r="V344">
        <v>4.4736842105263159</v>
      </c>
      <c r="W344">
        <v>34</v>
      </c>
      <c r="X344" t="s">
        <v>47</v>
      </c>
      <c r="Y344" t="s">
        <v>764</v>
      </c>
      <c r="Z344" t="s">
        <v>945</v>
      </c>
      <c r="AA344">
        <v>183.5</v>
      </c>
      <c r="AB344">
        <v>183.5</v>
      </c>
      <c r="AC344">
        <v>232.17500000000001</v>
      </c>
      <c r="AD344">
        <v>3235.9999999999986</v>
      </c>
      <c r="AE344">
        <v>0.79035210509314102</v>
      </c>
      <c r="AF344">
        <v>0.18528610354223399</v>
      </c>
      <c r="AG344">
        <v>0.146441261979111</v>
      </c>
      <c r="AH344">
        <v>1.05067985166873E-2</v>
      </c>
      <c r="AI344">
        <v>7.1747527812113798E-2</v>
      </c>
      <c r="AJ344">
        <v>12441.428571428571</v>
      </c>
      <c r="AK344">
        <v>174180</v>
      </c>
      <c r="AL344">
        <v>9877.0179233621802</v>
      </c>
      <c r="AM344">
        <v>70484.768232385701</v>
      </c>
      <c r="AN344">
        <v>10050.029136500092</v>
      </c>
      <c r="AO344">
        <v>140700.4079110013</v>
      </c>
      <c r="AP344">
        <v>1830.074165636589</v>
      </c>
      <c r="AQ344">
        <v>-2.2737367544323206E-13</v>
      </c>
      <c r="AR344">
        <v>1830.074165636589</v>
      </c>
      <c r="AS344">
        <v>4.0133205386767301</v>
      </c>
      <c r="AT344" t="s">
        <v>764</v>
      </c>
    </row>
    <row r="345" spans="1:46" hidden="1" x14ac:dyDescent="0.25">
      <c r="A345" t="s">
        <v>56</v>
      </c>
      <c r="B345" t="s">
        <v>945</v>
      </c>
      <c r="C345" s="63" t="s">
        <v>945</v>
      </c>
      <c r="D345" s="63" t="s">
        <v>671</v>
      </c>
      <c r="E345" t="s">
        <v>527</v>
      </c>
      <c r="F345">
        <v>1</v>
      </c>
      <c r="G345">
        <v>2</v>
      </c>
      <c r="H345">
        <v>2</v>
      </c>
      <c r="I345">
        <v>2</v>
      </c>
      <c r="J345">
        <v>7</v>
      </c>
      <c r="K345">
        <v>6</v>
      </c>
      <c r="L345" t="s">
        <v>113</v>
      </c>
      <c r="M345">
        <v>13</v>
      </c>
      <c r="N345" t="s">
        <v>723</v>
      </c>
      <c r="O345" t="s">
        <v>4</v>
      </c>
      <c r="P345">
        <v>1</v>
      </c>
      <c r="Q345">
        <v>12</v>
      </c>
      <c r="R345">
        <v>0</v>
      </c>
      <c r="S345" t="s">
        <v>642</v>
      </c>
      <c r="T345" t="s">
        <v>689</v>
      </c>
      <c r="U345">
        <v>92</v>
      </c>
      <c r="V345">
        <v>12.105263157894738</v>
      </c>
      <c r="W345">
        <v>92</v>
      </c>
      <c r="X345" t="s">
        <v>48</v>
      </c>
      <c r="Y345" t="s">
        <v>765</v>
      </c>
      <c r="Z345" t="s">
        <v>945</v>
      </c>
      <c r="AA345">
        <v>190</v>
      </c>
      <c r="AB345">
        <v>190</v>
      </c>
      <c r="AC345">
        <v>190</v>
      </c>
      <c r="AD345">
        <v>3235.9999999999986</v>
      </c>
      <c r="AE345">
        <v>1</v>
      </c>
      <c r="AF345">
        <v>0.48421052631578998</v>
      </c>
      <c r="AG345">
        <v>0.48421052631578998</v>
      </c>
      <c r="AH345">
        <v>2.8430160692212599E-2</v>
      </c>
      <c r="AI345">
        <v>5.8714462299134802E-2</v>
      </c>
      <c r="AJ345">
        <v>12441.428571428571</v>
      </c>
      <c r="AK345">
        <v>174180</v>
      </c>
      <c r="AL345">
        <v>10226.885043263293</v>
      </c>
      <c r="AM345">
        <v>70484.768232385701</v>
      </c>
      <c r="AN345">
        <v>10050.029136500092</v>
      </c>
      <c r="AO345">
        <v>140700.4079110013</v>
      </c>
      <c r="AP345">
        <v>4951.965389369594</v>
      </c>
      <c r="AQ345">
        <v>-9.0949470177292824E-13</v>
      </c>
      <c r="AR345">
        <v>4951.965389369594</v>
      </c>
      <c r="AS345">
        <v>10.859573222301741</v>
      </c>
      <c r="AT345" t="s">
        <v>765</v>
      </c>
    </row>
    <row r="346" spans="1:46" hidden="1" x14ac:dyDescent="0.25">
      <c r="A346" t="s">
        <v>56</v>
      </c>
      <c r="B346" t="s">
        <v>945</v>
      </c>
      <c r="C346" s="63" t="s">
        <v>945</v>
      </c>
      <c r="D346" s="63" t="s">
        <v>671</v>
      </c>
      <c r="E346" t="s">
        <v>527</v>
      </c>
      <c r="F346">
        <v>1</v>
      </c>
      <c r="G346">
        <v>2</v>
      </c>
      <c r="H346">
        <v>2</v>
      </c>
      <c r="I346">
        <v>2</v>
      </c>
      <c r="J346">
        <v>7</v>
      </c>
      <c r="K346">
        <v>6</v>
      </c>
      <c r="L346" t="s">
        <v>113</v>
      </c>
      <c r="M346">
        <v>13</v>
      </c>
      <c r="N346" t="s">
        <v>723</v>
      </c>
      <c r="O346" t="s">
        <v>5</v>
      </c>
      <c r="P346">
        <v>2</v>
      </c>
      <c r="Q346">
        <v>8</v>
      </c>
      <c r="R346">
        <v>0</v>
      </c>
      <c r="S346" t="s">
        <v>642</v>
      </c>
      <c r="T346" t="s">
        <v>689</v>
      </c>
      <c r="U346">
        <v>66</v>
      </c>
      <c r="V346">
        <v>8.6842105263157894</v>
      </c>
      <c r="W346">
        <v>66</v>
      </c>
      <c r="X346" t="s">
        <v>49</v>
      </c>
      <c r="Y346" t="s">
        <v>766</v>
      </c>
      <c r="Z346" t="s">
        <v>945</v>
      </c>
      <c r="AA346">
        <v>190</v>
      </c>
      <c r="AB346">
        <v>190</v>
      </c>
      <c r="AC346">
        <v>190</v>
      </c>
      <c r="AD346">
        <v>3235.9999999999986</v>
      </c>
      <c r="AE346">
        <v>1</v>
      </c>
      <c r="AF346">
        <v>0.34736842105263199</v>
      </c>
      <c r="AG346">
        <v>0.34736842105263199</v>
      </c>
      <c r="AH346">
        <v>2.0395550061804699E-2</v>
      </c>
      <c r="AI346">
        <v>5.8714462299134802E-2</v>
      </c>
      <c r="AJ346">
        <v>12441.428571428571</v>
      </c>
      <c r="AK346">
        <v>174180</v>
      </c>
      <c r="AL346">
        <v>10226.885043263293</v>
      </c>
      <c r="AM346">
        <v>70484.768232385701</v>
      </c>
      <c r="AN346">
        <v>10050.029136500092</v>
      </c>
      <c r="AO346">
        <v>140700.4079110013</v>
      </c>
      <c r="AP346">
        <v>3552.4969097651438</v>
      </c>
      <c r="AQ346">
        <v>-4.5474735088646412E-13</v>
      </c>
      <c r="AR346">
        <v>3552.4969097651438</v>
      </c>
      <c r="AS346">
        <v>7.7905633986077714</v>
      </c>
      <c r="AT346" t="s">
        <v>766</v>
      </c>
    </row>
    <row r="347" spans="1:46" hidden="1" x14ac:dyDescent="0.25">
      <c r="A347" t="s">
        <v>56</v>
      </c>
      <c r="B347" t="s">
        <v>945</v>
      </c>
      <c r="C347" s="63" t="s">
        <v>945</v>
      </c>
      <c r="D347" s="63" t="s">
        <v>671</v>
      </c>
      <c r="E347" t="s">
        <v>527</v>
      </c>
      <c r="F347">
        <v>1</v>
      </c>
      <c r="G347">
        <v>2</v>
      </c>
      <c r="H347">
        <v>2</v>
      </c>
      <c r="I347">
        <v>2</v>
      </c>
      <c r="J347">
        <v>7</v>
      </c>
      <c r="K347">
        <v>6</v>
      </c>
      <c r="L347" t="s">
        <v>113</v>
      </c>
      <c r="M347">
        <v>13</v>
      </c>
      <c r="N347" t="s">
        <v>723</v>
      </c>
      <c r="O347" t="s">
        <v>31</v>
      </c>
      <c r="P347">
        <v>3</v>
      </c>
      <c r="Q347">
        <v>4</v>
      </c>
      <c r="R347">
        <v>0</v>
      </c>
      <c r="S347" t="s">
        <v>642</v>
      </c>
      <c r="T347" t="s">
        <v>689</v>
      </c>
      <c r="U347">
        <v>32</v>
      </c>
      <c r="V347">
        <v>4.2105263157894735</v>
      </c>
      <c r="W347">
        <v>32</v>
      </c>
      <c r="X347" t="s">
        <v>50</v>
      </c>
      <c r="Y347" t="s">
        <v>767</v>
      </c>
      <c r="Z347" t="s">
        <v>945</v>
      </c>
      <c r="AA347">
        <v>190</v>
      </c>
      <c r="AB347">
        <v>190</v>
      </c>
      <c r="AC347">
        <v>190</v>
      </c>
      <c r="AD347">
        <v>3235.9999999999986</v>
      </c>
      <c r="AE347">
        <v>1</v>
      </c>
      <c r="AF347">
        <v>0.168421052631579</v>
      </c>
      <c r="AG347">
        <v>0.168421052631579</v>
      </c>
      <c r="AH347">
        <v>9.8887515451174298E-3</v>
      </c>
      <c r="AI347">
        <v>5.8714462299134802E-2</v>
      </c>
      <c r="AJ347">
        <v>12441.428571428571</v>
      </c>
      <c r="AK347">
        <v>174180</v>
      </c>
      <c r="AL347">
        <v>10226.885043263293</v>
      </c>
      <c r="AM347">
        <v>70484.768232385701</v>
      </c>
      <c r="AN347">
        <v>10050.029136500092</v>
      </c>
      <c r="AO347">
        <v>140700.4079110013</v>
      </c>
      <c r="AP347">
        <v>1722.4227441285545</v>
      </c>
      <c r="AQ347">
        <v>0</v>
      </c>
      <c r="AR347">
        <v>1722.4227441285545</v>
      </c>
      <c r="AS347">
        <v>3.7772428599310408</v>
      </c>
      <c r="AT347" t="s">
        <v>767</v>
      </c>
    </row>
    <row r="348" spans="1:46" hidden="1" x14ac:dyDescent="0.25">
      <c r="A348" t="s">
        <v>56</v>
      </c>
      <c r="B348" t="s">
        <v>945</v>
      </c>
      <c r="C348" s="63" t="s">
        <v>945</v>
      </c>
      <c r="D348" s="63" t="s">
        <v>671</v>
      </c>
      <c r="E348" t="s">
        <v>527</v>
      </c>
      <c r="F348">
        <v>1</v>
      </c>
      <c r="G348">
        <v>2</v>
      </c>
      <c r="H348">
        <v>2</v>
      </c>
      <c r="I348">
        <v>2</v>
      </c>
      <c r="J348">
        <v>7</v>
      </c>
      <c r="K348">
        <v>7</v>
      </c>
      <c r="L348" t="s">
        <v>114</v>
      </c>
      <c r="M348">
        <v>14</v>
      </c>
      <c r="N348" t="s">
        <v>725</v>
      </c>
      <c r="O348" t="s">
        <v>4</v>
      </c>
      <c r="P348">
        <v>1</v>
      </c>
      <c r="Q348">
        <v>12</v>
      </c>
      <c r="R348">
        <v>0</v>
      </c>
      <c r="S348" t="s">
        <v>642</v>
      </c>
      <c r="T348" t="s">
        <v>689</v>
      </c>
      <c r="U348">
        <v>92</v>
      </c>
      <c r="V348">
        <v>12.105263157894738</v>
      </c>
      <c r="W348">
        <v>92</v>
      </c>
      <c r="X348" t="s">
        <v>51</v>
      </c>
      <c r="Y348" t="s">
        <v>768</v>
      </c>
      <c r="Z348" t="s">
        <v>945</v>
      </c>
      <c r="AA348">
        <v>192</v>
      </c>
      <c r="AB348">
        <v>192</v>
      </c>
      <c r="AC348">
        <v>198.4</v>
      </c>
      <c r="AD348">
        <v>3235.9999999999986</v>
      </c>
      <c r="AE348">
        <v>0.967741935483871</v>
      </c>
      <c r="AF348">
        <v>0.47916666666666702</v>
      </c>
      <c r="AG348">
        <v>0.46370967741935498</v>
      </c>
      <c r="AH348">
        <v>2.8430160692212599E-2</v>
      </c>
      <c r="AI348">
        <v>6.1310259579728098E-2</v>
      </c>
      <c r="AJ348">
        <v>12441.428571428571</v>
      </c>
      <c r="AK348">
        <v>174180</v>
      </c>
      <c r="AL348">
        <v>10334.536464771325</v>
      </c>
      <c r="AM348">
        <v>70484.768232385701</v>
      </c>
      <c r="AN348">
        <v>10050.029136500092</v>
      </c>
      <c r="AO348">
        <v>140700.4079110013</v>
      </c>
      <c r="AP348">
        <v>4951.965389369594</v>
      </c>
      <c r="AQ348">
        <v>9.0949470177292824E-13</v>
      </c>
      <c r="AR348">
        <v>4951.965389369594</v>
      </c>
      <c r="AS348">
        <v>10.859573222301741</v>
      </c>
      <c r="AT348" t="s">
        <v>768</v>
      </c>
    </row>
    <row r="349" spans="1:46" hidden="1" x14ac:dyDescent="0.25">
      <c r="A349" t="s">
        <v>56</v>
      </c>
      <c r="B349" t="s">
        <v>945</v>
      </c>
      <c r="C349" s="63" t="s">
        <v>945</v>
      </c>
      <c r="D349" s="63" t="s">
        <v>671</v>
      </c>
      <c r="E349" t="s">
        <v>527</v>
      </c>
      <c r="F349">
        <v>1</v>
      </c>
      <c r="G349">
        <v>2</v>
      </c>
      <c r="H349">
        <v>2</v>
      </c>
      <c r="I349">
        <v>2</v>
      </c>
      <c r="J349">
        <v>7</v>
      </c>
      <c r="K349">
        <v>7</v>
      </c>
      <c r="L349" t="s">
        <v>114</v>
      </c>
      <c r="M349">
        <v>14</v>
      </c>
      <c r="N349" t="s">
        <v>725</v>
      </c>
      <c r="O349" t="s">
        <v>5</v>
      </c>
      <c r="P349">
        <v>2</v>
      </c>
      <c r="Q349">
        <v>8</v>
      </c>
      <c r="R349">
        <v>0</v>
      </c>
      <c r="S349" t="s">
        <v>642</v>
      </c>
      <c r="T349" t="s">
        <v>689</v>
      </c>
      <c r="U349">
        <v>66</v>
      </c>
      <c r="V349">
        <v>8.6842105263157894</v>
      </c>
      <c r="W349">
        <v>66</v>
      </c>
      <c r="X349" t="s">
        <v>52</v>
      </c>
      <c r="Y349" t="s">
        <v>769</v>
      </c>
      <c r="Z349" t="s">
        <v>945</v>
      </c>
      <c r="AA349">
        <v>192</v>
      </c>
      <c r="AB349">
        <v>192</v>
      </c>
      <c r="AC349">
        <v>198.4</v>
      </c>
      <c r="AD349">
        <v>3235.9999999999986</v>
      </c>
      <c r="AE349">
        <v>0.967741935483871</v>
      </c>
      <c r="AF349">
        <v>0.34375</v>
      </c>
      <c r="AG349">
        <v>0.33266129032258102</v>
      </c>
      <c r="AH349">
        <v>2.0395550061804699E-2</v>
      </c>
      <c r="AI349">
        <v>6.1310259579728098E-2</v>
      </c>
      <c r="AJ349">
        <v>12441.428571428571</v>
      </c>
      <c r="AK349">
        <v>174180</v>
      </c>
      <c r="AL349">
        <v>10334.536464771325</v>
      </c>
      <c r="AM349">
        <v>70484.768232385701</v>
      </c>
      <c r="AN349">
        <v>10050.029136500092</v>
      </c>
      <c r="AO349">
        <v>140700.4079110013</v>
      </c>
      <c r="AP349">
        <v>3552.4969097651438</v>
      </c>
      <c r="AQ349">
        <v>9.0949470177292824E-13</v>
      </c>
      <c r="AR349">
        <v>3552.4969097651438</v>
      </c>
      <c r="AS349">
        <v>7.7905633986077714</v>
      </c>
      <c r="AT349" t="s">
        <v>769</v>
      </c>
    </row>
    <row r="350" spans="1:46" hidden="1" x14ac:dyDescent="0.25">
      <c r="A350" t="s">
        <v>56</v>
      </c>
      <c r="B350" t="s">
        <v>945</v>
      </c>
      <c r="C350" s="63" t="s">
        <v>945</v>
      </c>
      <c r="D350" s="63" t="s">
        <v>671</v>
      </c>
      <c r="E350" t="s">
        <v>527</v>
      </c>
      <c r="F350">
        <v>1</v>
      </c>
      <c r="G350">
        <v>2</v>
      </c>
      <c r="H350">
        <v>2</v>
      </c>
      <c r="I350">
        <v>2</v>
      </c>
      <c r="J350">
        <v>7</v>
      </c>
      <c r="K350">
        <v>7</v>
      </c>
      <c r="L350" t="s">
        <v>114</v>
      </c>
      <c r="M350">
        <v>14</v>
      </c>
      <c r="N350" t="s">
        <v>725</v>
      </c>
      <c r="O350" t="s">
        <v>31</v>
      </c>
      <c r="P350">
        <v>3</v>
      </c>
      <c r="Q350">
        <v>4</v>
      </c>
      <c r="R350">
        <v>0</v>
      </c>
      <c r="S350" t="s">
        <v>642</v>
      </c>
      <c r="T350" t="s">
        <v>689</v>
      </c>
      <c r="U350">
        <v>34</v>
      </c>
      <c r="V350">
        <v>4.4736842105263159</v>
      </c>
      <c r="W350">
        <v>34</v>
      </c>
      <c r="X350" t="s">
        <v>53</v>
      </c>
      <c r="Y350" t="s">
        <v>770</v>
      </c>
      <c r="Z350" t="s">
        <v>945</v>
      </c>
      <c r="AA350">
        <v>192</v>
      </c>
      <c r="AB350">
        <v>192</v>
      </c>
      <c r="AC350">
        <v>198.4</v>
      </c>
      <c r="AD350">
        <v>3235.9999999999986</v>
      </c>
      <c r="AE350">
        <v>0.967741935483871</v>
      </c>
      <c r="AF350">
        <v>0.17708333333333301</v>
      </c>
      <c r="AG350">
        <v>0.171370967741935</v>
      </c>
      <c r="AH350">
        <v>1.05067985166873E-2</v>
      </c>
      <c r="AI350">
        <v>6.1310259579728098E-2</v>
      </c>
      <c r="AJ350">
        <v>12441.428571428571</v>
      </c>
      <c r="AK350">
        <v>174180</v>
      </c>
      <c r="AL350">
        <v>10334.536464771325</v>
      </c>
      <c r="AM350">
        <v>70484.768232385701</v>
      </c>
      <c r="AN350">
        <v>10050.029136500092</v>
      </c>
      <c r="AO350">
        <v>140700.4079110013</v>
      </c>
      <c r="AP350">
        <v>1830.074165636589</v>
      </c>
      <c r="AQ350">
        <v>0</v>
      </c>
      <c r="AR350">
        <v>1830.074165636589</v>
      </c>
      <c r="AS350">
        <v>4.0133205386767301</v>
      </c>
      <c r="AT350" t="s">
        <v>770</v>
      </c>
    </row>
    <row r="351" spans="1:46" hidden="1" x14ac:dyDescent="0.25">
      <c r="A351" t="s">
        <v>56</v>
      </c>
      <c r="B351" t="s">
        <v>946</v>
      </c>
      <c r="C351" s="63" t="s">
        <v>946</v>
      </c>
      <c r="D351" s="63" t="s">
        <v>671</v>
      </c>
      <c r="E351" t="s">
        <v>527</v>
      </c>
      <c r="F351">
        <v>0.95</v>
      </c>
      <c r="G351">
        <v>1</v>
      </c>
      <c r="H351">
        <v>1</v>
      </c>
      <c r="I351">
        <v>2</v>
      </c>
      <c r="J351">
        <v>7</v>
      </c>
      <c r="K351">
        <v>1</v>
      </c>
      <c r="L351" t="s">
        <v>99</v>
      </c>
      <c r="M351">
        <v>1</v>
      </c>
      <c r="N351" t="s">
        <v>699</v>
      </c>
      <c r="O351" t="s">
        <v>4</v>
      </c>
      <c r="P351">
        <v>1</v>
      </c>
      <c r="Q351">
        <v>2</v>
      </c>
      <c r="R351">
        <v>0</v>
      </c>
      <c r="S351" t="s">
        <v>642</v>
      </c>
      <c r="T351" t="s">
        <v>689</v>
      </c>
      <c r="U351">
        <v>8.5</v>
      </c>
      <c r="V351">
        <v>1.118421052631579</v>
      </c>
      <c r="W351">
        <v>8.0749999999999993</v>
      </c>
      <c r="X351" t="s">
        <v>33</v>
      </c>
      <c r="Y351" t="s">
        <v>729</v>
      </c>
      <c r="Z351" t="s">
        <v>946</v>
      </c>
      <c r="AA351">
        <v>8.5</v>
      </c>
      <c r="AB351">
        <v>8.0749999999999993</v>
      </c>
      <c r="AC351">
        <v>238.07499999999999</v>
      </c>
      <c r="AD351">
        <v>3235.9999999999986</v>
      </c>
      <c r="AE351">
        <v>3.3917883020056702E-2</v>
      </c>
      <c r="AF351">
        <v>1</v>
      </c>
      <c r="AG351">
        <v>3.3917883020056702E-2</v>
      </c>
      <c r="AH351">
        <v>2.4953646477132302E-3</v>
      </c>
      <c r="AI351">
        <v>7.3570766378244806E-2</v>
      </c>
      <c r="AJ351">
        <v>12441.428571428571</v>
      </c>
      <c r="AK351">
        <v>174180</v>
      </c>
      <c r="AL351">
        <v>434.6426143386899</v>
      </c>
      <c r="AM351">
        <v>2070.9442212608164</v>
      </c>
      <c r="AN351">
        <v>295.84917446583091</v>
      </c>
      <c r="AO351">
        <v>4141.8884425216329</v>
      </c>
      <c r="AP351">
        <v>434.6426143386899</v>
      </c>
      <c r="AQ351">
        <v>0</v>
      </c>
      <c r="AR351">
        <v>457.5185414091473</v>
      </c>
      <c r="AS351">
        <v>1.0033301346691827</v>
      </c>
      <c r="AT351" t="s">
        <v>729</v>
      </c>
    </row>
    <row r="352" spans="1:46" hidden="1" x14ac:dyDescent="0.25">
      <c r="A352" t="s">
        <v>56</v>
      </c>
      <c r="B352" t="s">
        <v>946</v>
      </c>
      <c r="C352" s="63" t="s">
        <v>946</v>
      </c>
      <c r="D352" s="63" t="s">
        <v>671</v>
      </c>
      <c r="E352" t="s">
        <v>527</v>
      </c>
      <c r="F352">
        <v>0.95</v>
      </c>
      <c r="G352">
        <v>1</v>
      </c>
      <c r="H352">
        <v>1</v>
      </c>
      <c r="I352">
        <v>2</v>
      </c>
      <c r="J352">
        <v>7</v>
      </c>
      <c r="K352">
        <v>2</v>
      </c>
      <c r="L352" t="s">
        <v>102</v>
      </c>
      <c r="M352">
        <v>2</v>
      </c>
      <c r="N352" t="s">
        <v>701</v>
      </c>
      <c r="O352" t="s">
        <v>4</v>
      </c>
      <c r="P352">
        <v>1</v>
      </c>
      <c r="Q352">
        <v>2</v>
      </c>
      <c r="R352">
        <v>0</v>
      </c>
      <c r="S352" t="s">
        <v>642</v>
      </c>
      <c r="T352" t="s">
        <v>689</v>
      </c>
      <c r="U352">
        <v>8.5</v>
      </c>
      <c r="V352">
        <v>1.118421052631579</v>
      </c>
      <c r="W352">
        <v>8.0749999999999993</v>
      </c>
      <c r="X352" t="s">
        <v>36</v>
      </c>
      <c r="Y352" t="s">
        <v>732</v>
      </c>
      <c r="Z352" t="s">
        <v>946</v>
      </c>
      <c r="AA352">
        <v>8.5</v>
      </c>
      <c r="AB352">
        <v>8.0749999999999993</v>
      </c>
      <c r="AC352">
        <v>250.07499999999999</v>
      </c>
      <c r="AD352">
        <v>3235.9999999999986</v>
      </c>
      <c r="AE352">
        <v>3.2290312906128202E-2</v>
      </c>
      <c r="AF352">
        <v>1</v>
      </c>
      <c r="AG352">
        <v>3.2290312906128202E-2</v>
      </c>
      <c r="AH352">
        <v>2.4953646477132302E-3</v>
      </c>
      <c r="AI352">
        <v>7.7279048207663806E-2</v>
      </c>
      <c r="AJ352">
        <v>12441.428571428571</v>
      </c>
      <c r="AK352">
        <v>174180</v>
      </c>
      <c r="AL352">
        <v>434.64261433868984</v>
      </c>
      <c r="AM352">
        <v>2070.9442212608164</v>
      </c>
      <c r="AN352">
        <v>295.84917446583091</v>
      </c>
      <c r="AO352">
        <v>4141.8884425216329</v>
      </c>
      <c r="AP352">
        <v>434.6426143386899</v>
      </c>
      <c r="AQ352">
        <v>5.6843418860808015E-14</v>
      </c>
      <c r="AR352">
        <v>457.5185414091473</v>
      </c>
      <c r="AS352">
        <v>1.0033301346691827</v>
      </c>
      <c r="AT352" t="s">
        <v>732</v>
      </c>
    </row>
    <row r="353" spans="1:46" hidden="1" x14ac:dyDescent="0.25">
      <c r="A353" t="s">
        <v>56</v>
      </c>
      <c r="B353" t="s">
        <v>946</v>
      </c>
      <c r="C353" s="63" t="s">
        <v>946</v>
      </c>
      <c r="D353" s="63" t="s">
        <v>671</v>
      </c>
      <c r="E353" t="s">
        <v>527</v>
      </c>
      <c r="F353">
        <v>0.95</v>
      </c>
      <c r="G353">
        <v>1</v>
      </c>
      <c r="H353">
        <v>1</v>
      </c>
      <c r="I353">
        <v>2</v>
      </c>
      <c r="J353">
        <v>7</v>
      </c>
      <c r="K353">
        <v>3</v>
      </c>
      <c r="L353" t="s">
        <v>103</v>
      </c>
      <c r="M353">
        <v>3</v>
      </c>
      <c r="N353" t="s">
        <v>703</v>
      </c>
      <c r="O353" t="s">
        <v>4</v>
      </c>
      <c r="P353">
        <v>1</v>
      </c>
      <c r="Q353">
        <v>2</v>
      </c>
      <c r="R353">
        <v>0</v>
      </c>
      <c r="S353" t="s">
        <v>642</v>
      </c>
      <c r="T353" t="s">
        <v>689</v>
      </c>
      <c r="U353">
        <v>8.5</v>
      </c>
      <c r="V353">
        <v>1.118421052631579</v>
      </c>
      <c r="W353">
        <v>8.0749999999999993</v>
      </c>
      <c r="X353" t="s">
        <v>39</v>
      </c>
      <c r="Y353" t="s">
        <v>735</v>
      </c>
      <c r="Z353" t="s">
        <v>946</v>
      </c>
      <c r="AA353">
        <v>8.5</v>
      </c>
      <c r="AB353">
        <v>8.0749999999999993</v>
      </c>
      <c r="AC353">
        <v>251.67499999999998</v>
      </c>
      <c r="AD353">
        <v>3235.9999999999986</v>
      </c>
      <c r="AE353">
        <v>3.208503029701E-2</v>
      </c>
      <c r="AF353">
        <v>1</v>
      </c>
      <c r="AG353">
        <v>3.208503029701E-2</v>
      </c>
      <c r="AH353">
        <v>2.4953646477132302E-3</v>
      </c>
      <c r="AI353">
        <v>7.7773485784919702E-2</v>
      </c>
      <c r="AJ353">
        <v>12441.428571428571</v>
      </c>
      <c r="AK353">
        <v>174180</v>
      </c>
      <c r="AL353">
        <v>434.64261433868995</v>
      </c>
      <c r="AM353">
        <v>2070.9442212608164</v>
      </c>
      <c r="AN353">
        <v>295.84917446583091</v>
      </c>
      <c r="AO353">
        <v>4141.8884425216329</v>
      </c>
      <c r="AP353">
        <v>434.6426143386899</v>
      </c>
      <c r="AQ353">
        <v>-5.6843418860808015E-14</v>
      </c>
      <c r="AR353">
        <v>457.5185414091473</v>
      </c>
      <c r="AS353">
        <v>1.0033301346691827</v>
      </c>
      <c r="AT353" t="s">
        <v>735</v>
      </c>
    </row>
    <row r="354" spans="1:46" hidden="1" x14ac:dyDescent="0.25">
      <c r="A354" t="s">
        <v>56</v>
      </c>
      <c r="B354" t="s">
        <v>946</v>
      </c>
      <c r="C354" s="63" t="s">
        <v>946</v>
      </c>
      <c r="D354" s="63" t="s">
        <v>671</v>
      </c>
      <c r="E354" t="s">
        <v>527</v>
      </c>
      <c r="F354">
        <v>0.95</v>
      </c>
      <c r="G354">
        <v>1</v>
      </c>
      <c r="H354">
        <v>1</v>
      </c>
      <c r="I354">
        <v>2</v>
      </c>
      <c r="J354">
        <v>7</v>
      </c>
      <c r="K354">
        <v>4</v>
      </c>
      <c r="L354" t="s">
        <v>101</v>
      </c>
      <c r="M354">
        <v>4</v>
      </c>
      <c r="N354" t="s">
        <v>705</v>
      </c>
      <c r="O354" t="s">
        <v>4</v>
      </c>
      <c r="P354">
        <v>1</v>
      </c>
      <c r="Q354">
        <v>2</v>
      </c>
      <c r="R354">
        <v>0</v>
      </c>
      <c r="S354" t="s">
        <v>642</v>
      </c>
      <c r="T354" t="s">
        <v>689</v>
      </c>
      <c r="U354">
        <v>8.5</v>
      </c>
      <c r="V354">
        <v>1.118421052631579</v>
      </c>
      <c r="W354">
        <v>8.0749999999999993</v>
      </c>
      <c r="X354" t="s">
        <v>42</v>
      </c>
      <c r="Y354" t="s">
        <v>738</v>
      </c>
      <c r="Z354" t="s">
        <v>946</v>
      </c>
      <c r="AA354">
        <v>8.5</v>
      </c>
      <c r="AB354">
        <v>8.0749999999999993</v>
      </c>
      <c r="AC354">
        <v>262.57499999999999</v>
      </c>
      <c r="AD354">
        <v>3235.9999999999986</v>
      </c>
      <c r="AE354">
        <v>3.0753118156717101E-2</v>
      </c>
      <c r="AF354">
        <v>1</v>
      </c>
      <c r="AG354">
        <v>3.0753118156717101E-2</v>
      </c>
      <c r="AH354">
        <v>2.4953646477132302E-3</v>
      </c>
      <c r="AI354">
        <v>8.1141841779975299E-2</v>
      </c>
      <c r="AJ354">
        <v>12441.428571428571</v>
      </c>
      <c r="AK354">
        <v>174180</v>
      </c>
      <c r="AL354">
        <v>434.6426143386899</v>
      </c>
      <c r="AM354">
        <v>2070.9442212608164</v>
      </c>
      <c r="AN354">
        <v>295.84917446583091</v>
      </c>
      <c r="AO354">
        <v>4141.8884425216329</v>
      </c>
      <c r="AP354">
        <v>434.6426143386899</v>
      </c>
      <c r="AQ354">
        <v>0</v>
      </c>
      <c r="AR354">
        <v>457.5185414091473</v>
      </c>
      <c r="AS354">
        <v>1.0033301346691827</v>
      </c>
      <c r="AT354" t="s">
        <v>738</v>
      </c>
    </row>
    <row r="355" spans="1:46" hidden="1" x14ac:dyDescent="0.25">
      <c r="A355" t="s">
        <v>56</v>
      </c>
      <c r="B355" t="s">
        <v>946</v>
      </c>
      <c r="C355" s="63" t="s">
        <v>946</v>
      </c>
      <c r="D355" s="63" t="s">
        <v>671</v>
      </c>
      <c r="E355" t="s">
        <v>527</v>
      </c>
      <c r="F355">
        <v>0.95</v>
      </c>
      <c r="G355">
        <v>1</v>
      </c>
      <c r="H355">
        <v>1</v>
      </c>
      <c r="I355">
        <v>2</v>
      </c>
      <c r="J355">
        <v>7</v>
      </c>
      <c r="K355">
        <v>5</v>
      </c>
      <c r="L355" t="s">
        <v>105</v>
      </c>
      <c r="M355">
        <v>5</v>
      </c>
      <c r="N355" t="s">
        <v>707</v>
      </c>
      <c r="O355" t="s">
        <v>4</v>
      </c>
      <c r="P355">
        <v>1</v>
      </c>
      <c r="Q355">
        <v>2</v>
      </c>
      <c r="R355">
        <v>0</v>
      </c>
      <c r="S355" t="s">
        <v>642</v>
      </c>
      <c r="T355" t="s">
        <v>689</v>
      </c>
      <c r="U355">
        <v>6.5</v>
      </c>
      <c r="V355">
        <v>0.85526315789473684</v>
      </c>
      <c r="W355">
        <v>6.1749999999999998</v>
      </c>
      <c r="X355" t="s">
        <v>45</v>
      </c>
      <c r="Y355" t="s">
        <v>741</v>
      </c>
      <c r="Z355" t="s">
        <v>946</v>
      </c>
      <c r="AA355">
        <v>6.5</v>
      </c>
      <c r="AB355">
        <v>6.1749999999999998</v>
      </c>
      <c r="AC355">
        <v>232.17500000000001</v>
      </c>
      <c r="AD355">
        <v>3235.9999999999986</v>
      </c>
      <c r="AE355">
        <v>2.6596317432970799E-2</v>
      </c>
      <c r="AF355">
        <v>1</v>
      </c>
      <c r="AG355">
        <v>2.6596317432970799E-2</v>
      </c>
      <c r="AH355">
        <v>1.9082200247218799E-3</v>
      </c>
      <c r="AI355">
        <v>7.1747527812113798E-2</v>
      </c>
      <c r="AJ355">
        <v>12441.428571428571</v>
      </c>
      <c r="AK355">
        <v>174180</v>
      </c>
      <c r="AL355">
        <v>332.37376390605704</v>
      </c>
      <c r="AM355">
        <v>2070.9442212608164</v>
      </c>
      <c r="AN355">
        <v>295.84917446583091</v>
      </c>
      <c r="AO355">
        <v>4141.8884425216329</v>
      </c>
      <c r="AP355">
        <v>332.37376390605698</v>
      </c>
      <c r="AQ355">
        <v>-5.6843418860808015E-14</v>
      </c>
      <c r="AR355">
        <v>349.86711990111263</v>
      </c>
      <c r="AS355">
        <v>0.76725245592349256</v>
      </c>
      <c r="AT355" t="s">
        <v>741</v>
      </c>
    </row>
    <row r="356" spans="1:46" hidden="1" x14ac:dyDescent="0.25">
      <c r="A356" t="s">
        <v>56</v>
      </c>
      <c r="B356" t="s">
        <v>946</v>
      </c>
      <c r="C356" s="63" t="s">
        <v>946</v>
      </c>
      <c r="D356" s="63" t="s">
        <v>671</v>
      </c>
      <c r="E356" t="s">
        <v>527</v>
      </c>
      <c r="F356">
        <v>0.95</v>
      </c>
      <c r="G356">
        <v>2</v>
      </c>
      <c r="H356">
        <v>2</v>
      </c>
      <c r="I356">
        <v>2</v>
      </c>
      <c r="J356">
        <v>7</v>
      </c>
      <c r="K356">
        <v>1</v>
      </c>
      <c r="L356" t="s">
        <v>99</v>
      </c>
      <c r="M356">
        <v>8</v>
      </c>
      <c r="N356" t="s">
        <v>713</v>
      </c>
      <c r="O356" t="s">
        <v>4</v>
      </c>
      <c r="P356">
        <v>1</v>
      </c>
      <c r="Q356">
        <v>2</v>
      </c>
      <c r="R356">
        <v>0</v>
      </c>
      <c r="S356" t="s">
        <v>642</v>
      </c>
      <c r="T356" t="s">
        <v>689</v>
      </c>
      <c r="U356">
        <v>8.5</v>
      </c>
      <c r="V356">
        <v>1.118421052631579</v>
      </c>
      <c r="W356">
        <v>8.0749999999999993</v>
      </c>
      <c r="X356" t="s">
        <v>33</v>
      </c>
      <c r="Y356" t="s">
        <v>750</v>
      </c>
      <c r="Z356" t="s">
        <v>946</v>
      </c>
      <c r="AA356">
        <v>8.5</v>
      </c>
      <c r="AB356">
        <v>8.0749999999999993</v>
      </c>
      <c r="AC356">
        <v>239.92499999999998</v>
      </c>
      <c r="AD356">
        <v>3235.9999999999986</v>
      </c>
      <c r="AE356">
        <v>3.3656350943002997E-2</v>
      </c>
      <c r="AF356">
        <v>1</v>
      </c>
      <c r="AG356">
        <v>3.3656350943002997E-2</v>
      </c>
      <c r="AH356">
        <v>2.4953646477132302E-3</v>
      </c>
      <c r="AI356">
        <v>7.4142459826946894E-2</v>
      </c>
      <c r="AJ356">
        <v>12441.428571428571</v>
      </c>
      <c r="AK356">
        <v>174180</v>
      </c>
      <c r="AL356">
        <v>434.64261433868995</v>
      </c>
      <c r="AM356">
        <v>2070.9442212608164</v>
      </c>
      <c r="AN356">
        <v>295.84917446583091</v>
      </c>
      <c r="AO356">
        <v>4141.8884425216329</v>
      </c>
      <c r="AP356">
        <v>434.6426143386899</v>
      </c>
      <c r="AQ356">
        <v>-5.6843418860808015E-14</v>
      </c>
      <c r="AR356">
        <v>457.5185414091473</v>
      </c>
      <c r="AS356">
        <v>1.0033301346691827</v>
      </c>
      <c r="AT356" t="s">
        <v>750</v>
      </c>
    </row>
    <row r="357" spans="1:46" hidden="1" x14ac:dyDescent="0.25">
      <c r="A357" t="s">
        <v>56</v>
      </c>
      <c r="B357" t="s">
        <v>946</v>
      </c>
      <c r="C357" s="63" t="s">
        <v>946</v>
      </c>
      <c r="D357" s="63" t="s">
        <v>671</v>
      </c>
      <c r="E357" t="s">
        <v>527</v>
      </c>
      <c r="F357">
        <v>0.95</v>
      </c>
      <c r="G357">
        <v>2</v>
      </c>
      <c r="H357">
        <v>2</v>
      </c>
      <c r="I357">
        <v>2</v>
      </c>
      <c r="J357">
        <v>7</v>
      </c>
      <c r="K357">
        <v>2</v>
      </c>
      <c r="L357" t="s">
        <v>102</v>
      </c>
      <c r="M357">
        <v>9</v>
      </c>
      <c r="N357" t="s">
        <v>715</v>
      </c>
      <c r="O357" t="s">
        <v>4</v>
      </c>
      <c r="P357">
        <v>1</v>
      </c>
      <c r="Q357">
        <v>2</v>
      </c>
      <c r="R357">
        <v>0</v>
      </c>
      <c r="S357" t="s">
        <v>642</v>
      </c>
      <c r="T357" t="s">
        <v>689</v>
      </c>
      <c r="U357">
        <v>8.5</v>
      </c>
      <c r="V357">
        <v>1.118421052631579</v>
      </c>
      <c r="W357">
        <v>8.0749999999999993</v>
      </c>
      <c r="X357" t="s">
        <v>36</v>
      </c>
      <c r="Y357" t="s">
        <v>753</v>
      </c>
      <c r="Z357" t="s">
        <v>946</v>
      </c>
      <c r="AA357">
        <v>8.5</v>
      </c>
      <c r="AB357">
        <v>8.0749999999999993</v>
      </c>
      <c r="AC357">
        <v>250.17499999999998</v>
      </c>
      <c r="AD357">
        <v>3235.9999999999986</v>
      </c>
      <c r="AE357">
        <v>3.2277405815928799E-2</v>
      </c>
      <c r="AF357">
        <v>1</v>
      </c>
      <c r="AG357">
        <v>3.2277405815928799E-2</v>
      </c>
      <c r="AH357">
        <v>2.4953646477132302E-3</v>
      </c>
      <c r="AI357">
        <v>7.7309950556242304E-2</v>
      </c>
      <c r="AJ357">
        <v>12441.428571428571</v>
      </c>
      <c r="AK357">
        <v>174180</v>
      </c>
      <c r="AL357">
        <v>434.64261433868984</v>
      </c>
      <c r="AM357">
        <v>2070.9442212608164</v>
      </c>
      <c r="AN357">
        <v>295.84917446583091</v>
      </c>
      <c r="AO357">
        <v>4141.8884425216329</v>
      </c>
      <c r="AP357">
        <v>434.6426143386899</v>
      </c>
      <c r="AQ357">
        <v>5.6843418860808015E-14</v>
      </c>
      <c r="AR357">
        <v>457.5185414091473</v>
      </c>
      <c r="AS357">
        <v>1.0033301346691827</v>
      </c>
      <c r="AT357" t="s">
        <v>753</v>
      </c>
    </row>
    <row r="358" spans="1:46" hidden="1" x14ac:dyDescent="0.25">
      <c r="A358" t="s">
        <v>56</v>
      </c>
      <c r="B358" t="s">
        <v>946</v>
      </c>
      <c r="C358" s="63" t="s">
        <v>946</v>
      </c>
      <c r="D358" s="63" t="s">
        <v>671</v>
      </c>
      <c r="E358" t="s">
        <v>527</v>
      </c>
      <c r="F358">
        <v>0.95</v>
      </c>
      <c r="G358">
        <v>2</v>
      </c>
      <c r="H358">
        <v>2</v>
      </c>
      <c r="I358">
        <v>2</v>
      </c>
      <c r="J358">
        <v>7</v>
      </c>
      <c r="K358">
        <v>3</v>
      </c>
      <c r="L358" t="s">
        <v>103</v>
      </c>
      <c r="M358">
        <v>10</v>
      </c>
      <c r="N358" t="s">
        <v>717</v>
      </c>
      <c r="O358" t="s">
        <v>4</v>
      </c>
      <c r="P358">
        <v>1</v>
      </c>
      <c r="Q358">
        <v>2</v>
      </c>
      <c r="R358">
        <v>0</v>
      </c>
      <c r="S358" t="s">
        <v>642</v>
      </c>
      <c r="T358" t="s">
        <v>689</v>
      </c>
      <c r="U358">
        <v>8.5</v>
      </c>
      <c r="V358">
        <v>1.118421052631579</v>
      </c>
      <c r="W358">
        <v>8.0749999999999993</v>
      </c>
      <c r="X358" t="s">
        <v>39</v>
      </c>
      <c r="Y358" t="s">
        <v>756</v>
      </c>
      <c r="Z358" t="s">
        <v>946</v>
      </c>
      <c r="AA358">
        <v>8.5</v>
      </c>
      <c r="AB358">
        <v>8.0749999999999993</v>
      </c>
      <c r="AC358">
        <v>251.67499999999998</v>
      </c>
      <c r="AD358">
        <v>3235.9999999999986</v>
      </c>
      <c r="AE358">
        <v>3.208503029701E-2</v>
      </c>
      <c r="AF358">
        <v>1</v>
      </c>
      <c r="AG358">
        <v>3.208503029701E-2</v>
      </c>
      <c r="AH358">
        <v>2.4953646477132302E-3</v>
      </c>
      <c r="AI358">
        <v>7.7773485784919702E-2</v>
      </c>
      <c r="AJ358">
        <v>12441.428571428571</v>
      </c>
      <c r="AK358">
        <v>174180</v>
      </c>
      <c r="AL358">
        <v>434.64261433868995</v>
      </c>
      <c r="AM358">
        <v>2070.9442212608164</v>
      </c>
      <c r="AN358">
        <v>295.84917446583091</v>
      </c>
      <c r="AO358">
        <v>4141.8884425216329</v>
      </c>
      <c r="AP358">
        <v>434.6426143386899</v>
      </c>
      <c r="AQ358">
        <v>-5.6843418860808015E-14</v>
      </c>
      <c r="AR358">
        <v>457.5185414091473</v>
      </c>
      <c r="AS358">
        <v>1.0033301346691827</v>
      </c>
      <c r="AT358" t="s">
        <v>756</v>
      </c>
    </row>
    <row r="359" spans="1:46" hidden="1" x14ac:dyDescent="0.25">
      <c r="A359" t="s">
        <v>56</v>
      </c>
      <c r="B359" t="s">
        <v>946</v>
      </c>
      <c r="C359" s="63" t="s">
        <v>946</v>
      </c>
      <c r="D359" s="63" t="s">
        <v>671</v>
      </c>
      <c r="E359" t="s">
        <v>527</v>
      </c>
      <c r="F359">
        <v>0.95</v>
      </c>
      <c r="G359">
        <v>2</v>
      </c>
      <c r="H359">
        <v>2</v>
      </c>
      <c r="I359">
        <v>2</v>
      </c>
      <c r="J359">
        <v>7</v>
      </c>
      <c r="K359">
        <v>4</v>
      </c>
      <c r="L359" t="s">
        <v>101</v>
      </c>
      <c r="M359">
        <v>11</v>
      </c>
      <c r="N359" t="s">
        <v>719</v>
      </c>
      <c r="O359" t="s">
        <v>4</v>
      </c>
      <c r="P359">
        <v>1</v>
      </c>
      <c r="Q359">
        <v>2</v>
      </c>
      <c r="R359">
        <v>0</v>
      </c>
      <c r="S359" t="s">
        <v>642</v>
      </c>
      <c r="T359" t="s">
        <v>689</v>
      </c>
      <c r="U359">
        <v>8.5</v>
      </c>
      <c r="V359">
        <v>1.118421052631579</v>
      </c>
      <c r="W359">
        <v>8.0749999999999993</v>
      </c>
      <c r="X359" t="s">
        <v>42</v>
      </c>
      <c r="Y359" t="s">
        <v>759</v>
      </c>
      <c r="Z359" t="s">
        <v>946</v>
      </c>
      <c r="AA359">
        <v>8.5</v>
      </c>
      <c r="AB359">
        <v>8.0749999999999993</v>
      </c>
      <c r="AC359">
        <v>254.07499999999999</v>
      </c>
      <c r="AD359">
        <v>3235.9999999999986</v>
      </c>
      <c r="AE359">
        <v>3.1781954147397401E-2</v>
      </c>
      <c r="AF359">
        <v>1</v>
      </c>
      <c r="AG359">
        <v>3.1781954147397401E-2</v>
      </c>
      <c r="AH359">
        <v>2.4953646477132302E-3</v>
      </c>
      <c r="AI359">
        <v>7.8515142150803505E-2</v>
      </c>
      <c r="AJ359">
        <v>12441.428571428571</v>
      </c>
      <c r="AK359">
        <v>174180</v>
      </c>
      <c r="AL359">
        <v>434.6426143386899</v>
      </c>
      <c r="AM359">
        <v>2070.9442212608164</v>
      </c>
      <c r="AN359">
        <v>295.84917446583091</v>
      </c>
      <c r="AO359">
        <v>4141.8884425216329</v>
      </c>
      <c r="AP359">
        <v>434.6426143386899</v>
      </c>
      <c r="AQ359">
        <v>0</v>
      </c>
      <c r="AR359">
        <v>457.5185414091473</v>
      </c>
      <c r="AS359">
        <v>1.0033301346691827</v>
      </c>
      <c r="AT359" t="s">
        <v>759</v>
      </c>
    </row>
    <row r="360" spans="1:46" hidden="1" x14ac:dyDescent="0.25">
      <c r="A360" t="s">
        <v>56</v>
      </c>
      <c r="B360" t="s">
        <v>946</v>
      </c>
      <c r="C360" s="63" t="s">
        <v>946</v>
      </c>
      <c r="D360" s="63" t="s">
        <v>671</v>
      </c>
      <c r="E360" t="s">
        <v>527</v>
      </c>
      <c r="F360">
        <v>0.95</v>
      </c>
      <c r="G360">
        <v>2</v>
      </c>
      <c r="H360">
        <v>2</v>
      </c>
      <c r="I360">
        <v>2</v>
      </c>
      <c r="J360">
        <v>7</v>
      </c>
      <c r="K360">
        <v>5</v>
      </c>
      <c r="L360" t="s">
        <v>105</v>
      </c>
      <c r="M360">
        <v>12</v>
      </c>
      <c r="N360" t="s">
        <v>721</v>
      </c>
      <c r="O360" t="s">
        <v>4</v>
      </c>
      <c r="P360">
        <v>1</v>
      </c>
      <c r="Q360">
        <v>2</v>
      </c>
      <c r="R360">
        <v>0</v>
      </c>
      <c r="S360" t="s">
        <v>642</v>
      </c>
      <c r="T360" t="s">
        <v>689</v>
      </c>
      <c r="U360">
        <v>6.5</v>
      </c>
      <c r="V360">
        <v>0.85526315789473684</v>
      </c>
      <c r="W360">
        <v>6.1749999999999998</v>
      </c>
      <c r="X360" t="s">
        <v>45</v>
      </c>
      <c r="Y360" t="s">
        <v>762</v>
      </c>
      <c r="Z360" t="s">
        <v>946</v>
      </c>
      <c r="AA360">
        <v>6.5</v>
      </c>
      <c r="AB360">
        <v>6.1749999999999998</v>
      </c>
      <c r="AC360">
        <v>232.17500000000001</v>
      </c>
      <c r="AD360">
        <v>3235.9999999999986</v>
      </c>
      <c r="AE360">
        <v>2.6596317432970799E-2</v>
      </c>
      <c r="AF360">
        <v>1</v>
      </c>
      <c r="AG360">
        <v>2.6596317432970799E-2</v>
      </c>
      <c r="AH360">
        <v>1.9082200247218799E-3</v>
      </c>
      <c r="AI360">
        <v>7.1747527812113798E-2</v>
      </c>
      <c r="AJ360">
        <v>12441.428571428571</v>
      </c>
      <c r="AK360">
        <v>174180</v>
      </c>
      <c r="AL360">
        <v>332.37376390605704</v>
      </c>
      <c r="AM360">
        <v>2070.9442212608164</v>
      </c>
      <c r="AN360">
        <v>295.84917446583091</v>
      </c>
      <c r="AO360">
        <v>4141.8884425216329</v>
      </c>
      <c r="AP360">
        <v>332.37376390605698</v>
      </c>
      <c r="AQ360">
        <v>-5.6843418860808015E-14</v>
      </c>
      <c r="AR360">
        <v>349.86711990111263</v>
      </c>
      <c r="AS360">
        <v>0.76725245592349256</v>
      </c>
      <c r="AT360" t="s">
        <v>762</v>
      </c>
    </row>
    <row r="361" spans="1:46" hidden="1" x14ac:dyDescent="0.25">
      <c r="A361" t="s">
        <v>56</v>
      </c>
      <c r="B361" t="s">
        <v>947</v>
      </c>
      <c r="C361" s="63" t="s">
        <v>947</v>
      </c>
      <c r="D361" s="63" t="s">
        <v>671</v>
      </c>
      <c r="E361" t="s">
        <v>527</v>
      </c>
      <c r="F361">
        <v>1</v>
      </c>
      <c r="G361">
        <v>1</v>
      </c>
      <c r="H361">
        <v>1</v>
      </c>
      <c r="I361">
        <v>2</v>
      </c>
      <c r="J361">
        <v>7</v>
      </c>
      <c r="K361">
        <v>1</v>
      </c>
      <c r="L361" t="s">
        <v>99</v>
      </c>
      <c r="M361">
        <v>1</v>
      </c>
      <c r="N361" t="s">
        <v>699</v>
      </c>
      <c r="O361" t="s">
        <v>4</v>
      </c>
      <c r="P361">
        <v>1</v>
      </c>
      <c r="Q361">
        <v>1</v>
      </c>
      <c r="R361">
        <v>0</v>
      </c>
      <c r="S361" t="s">
        <v>642</v>
      </c>
      <c r="T361" t="s">
        <v>689</v>
      </c>
      <c r="U361">
        <v>8.5</v>
      </c>
      <c r="V361">
        <v>1.118421052631579</v>
      </c>
      <c r="W361">
        <v>8.5</v>
      </c>
      <c r="X361" t="s">
        <v>33</v>
      </c>
      <c r="Y361" t="s">
        <v>729</v>
      </c>
      <c r="Z361" t="s">
        <v>947</v>
      </c>
      <c r="AA361">
        <v>8.5</v>
      </c>
      <c r="AB361">
        <v>8.5</v>
      </c>
      <c r="AC361">
        <v>238.07499999999999</v>
      </c>
      <c r="AD361">
        <v>3235.9999999999986</v>
      </c>
      <c r="AE361">
        <v>3.5703034757954402E-2</v>
      </c>
      <c r="AF361">
        <v>1</v>
      </c>
      <c r="AG361">
        <v>3.5703034757954402E-2</v>
      </c>
      <c r="AH361">
        <v>2.6266996291718198E-3</v>
      </c>
      <c r="AI361">
        <v>7.3570766378244806E-2</v>
      </c>
      <c r="AJ361">
        <v>12441.428571428571</v>
      </c>
      <c r="AK361">
        <v>174180</v>
      </c>
      <c r="AL361">
        <v>457.51854140914736</v>
      </c>
      <c r="AM361">
        <v>1830.0741656365892</v>
      </c>
      <c r="AN361">
        <v>228.75927070457368</v>
      </c>
      <c r="AO361">
        <v>3202.6297898640314</v>
      </c>
      <c r="AP361">
        <v>457.51854140914725</v>
      </c>
      <c r="AQ361">
        <v>-1.1368683772161603E-13</v>
      </c>
      <c r="AR361">
        <v>457.51854140914725</v>
      </c>
      <c r="AS361">
        <v>1.0033301346691825</v>
      </c>
      <c r="AT361" t="s">
        <v>729</v>
      </c>
    </row>
    <row r="362" spans="1:46" hidden="1" x14ac:dyDescent="0.25">
      <c r="A362" t="s">
        <v>56</v>
      </c>
      <c r="B362" t="s">
        <v>947</v>
      </c>
      <c r="C362" s="63" t="s">
        <v>947</v>
      </c>
      <c r="D362" s="63" t="s">
        <v>671</v>
      </c>
      <c r="E362" t="s">
        <v>527</v>
      </c>
      <c r="F362">
        <v>1</v>
      </c>
      <c r="G362">
        <v>1</v>
      </c>
      <c r="H362">
        <v>1</v>
      </c>
      <c r="I362">
        <v>2</v>
      </c>
      <c r="J362">
        <v>7</v>
      </c>
      <c r="K362">
        <v>2</v>
      </c>
      <c r="L362" t="s">
        <v>102</v>
      </c>
      <c r="M362">
        <v>2</v>
      </c>
      <c r="N362" t="s">
        <v>701</v>
      </c>
      <c r="O362" t="s">
        <v>4</v>
      </c>
      <c r="P362">
        <v>1</v>
      </c>
      <c r="Q362">
        <v>1</v>
      </c>
      <c r="R362">
        <v>0</v>
      </c>
      <c r="S362" t="s">
        <v>642</v>
      </c>
      <c r="T362" t="s">
        <v>689</v>
      </c>
      <c r="U362">
        <v>8.5</v>
      </c>
      <c r="V362">
        <v>1.118421052631579</v>
      </c>
      <c r="W362">
        <v>8.5</v>
      </c>
      <c r="X362" t="s">
        <v>36</v>
      </c>
      <c r="Y362" t="s">
        <v>732</v>
      </c>
      <c r="Z362" t="s">
        <v>947</v>
      </c>
      <c r="AA362">
        <v>8.5</v>
      </c>
      <c r="AB362">
        <v>8.5</v>
      </c>
      <c r="AC362">
        <v>250.07499999999999</v>
      </c>
      <c r="AD362">
        <v>3235.9999999999986</v>
      </c>
      <c r="AE362">
        <v>3.3989803059082301E-2</v>
      </c>
      <c r="AF362">
        <v>1</v>
      </c>
      <c r="AG362">
        <v>3.3989803059082301E-2</v>
      </c>
      <c r="AH362">
        <v>2.6266996291718198E-3</v>
      </c>
      <c r="AI362">
        <v>7.7279048207663806E-2</v>
      </c>
      <c r="AJ362">
        <v>12441.428571428571</v>
      </c>
      <c r="AK362">
        <v>174180</v>
      </c>
      <c r="AL362">
        <v>457.51854140914725</v>
      </c>
      <c r="AM362">
        <v>1830.0741656365892</v>
      </c>
      <c r="AN362">
        <v>228.75927070457368</v>
      </c>
      <c r="AO362">
        <v>3202.6297898640314</v>
      </c>
      <c r="AP362">
        <v>457.51854140914725</v>
      </c>
      <c r="AQ362">
        <v>0</v>
      </c>
      <c r="AR362">
        <v>457.51854140914725</v>
      </c>
      <c r="AS362">
        <v>1.0033301346691825</v>
      </c>
      <c r="AT362" t="s">
        <v>732</v>
      </c>
    </row>
    <row r="363" spans="1:46" hidden="1" x14ac:dyDescent="0.25">
      <c r="A363" t="s">
        <v>56</v>
      </c>
      <c r="B363" t="s">
        <v>947</v>
      </c>
      <c r="C363" s="63" t="s">
        <v>947</v>
      </c>
      <c r="D363" s="63" t="s">
        <v>671</v>
      </c>
      <c r="E363" t="s">
        <v>527</v>
      </c>
      <c r="F363">
        <v>1</v>
      </c>
      <c r="G363">
        <v>1</v>
      </c>
      <c r="H363">
        <v>1</v>
      </c>
      <c r="I363">
        <v>2</v>
      </c>
      <c r="J363">
        <v>7</v>
      </c>
      <c r="K363">
        <v>3</v>
      </c>
      <c r="L363" t="s">
        <v>103</v>
      </c>
      <c r="M363">
        <v>3</v>
      </c>
      <c r="N363" t="s">
        <v>703</v>
      </c>
      <c r="O363" t="s">
        <v>4</v>
      </c>
      <c r="P363">
        <v>1</v>
      </c>
      <c r="Q363">
        <v>1</v>
      </c>
      <c r="R363">
        <v>0</v>
      </c>
      <c r="S363" t="s">
        <v>642</v>
      </c>
      <c r="T363" t="s">
        <v>689</v>
      </c>
      <c r="U363">
        <v>8.5</v>
      </c>
      <c r="V363">
        <v>1.118421052631579</v>
      </c>
      <c r="W363">
        <v>8.5</v>
      </c>
      <c r="X363" t="s">
        <v>39</v>
      </c>
      <c r="Y363" t="s">
        <v>735</v>
      </c>
      <c r="Z363" t="s">
        <v>947</v>
      </c>
      <c r="AA363">
        <v>8.5</v>
      </c>
      <c r="AB363">
        <v>8.5</v>
      </c>
      <c r="AC363">
        <v>251.67499999999998</v>
      </c>
      <c r="AD363">
        <v>3235.9999999999986</v>
      </c>
      <c r="AE363">
        <v>3.3773716102115797E-2</v>
      </c>
      <c r="AF363">
        <v>1</v>
      </c>
      <c r="AG363">
        <v>3.3773716102115797E-2</v>
      </c>
      <c r="AH363">
        <v>2.6266996291718198E-3</v>
      </c>
      <c r="AI363">
        <v>7.7773485784919702E-2</v>
      </c>
      <c r="AJ363">
        <v>12441.428571428571</v>
      </c>
      <c r="AK363">
        <v>174180</v>
      </c>
      <c r="AL363">
        <v>457.5185414091473</v>
      </c>
      <c r="AM363">
        <v>1830.0741656365892</v>
      </c>
      <c r="AN363">
        <v>228.75927070457368</v>
      </c>
      <c r="AO363">
        <v>3202.6297898640314</v>
      </c>
      <c r="AP363">
        <v>457.51854140914725</v>
      </c>
      <c r="AQ363">
        <v>-5.6843418860808015E-14</v>
      </c>
      <c r="AR363">
        <v>457.51854140914725</v>
      </c>
      <c r="AS363">
        <v>1.0033301346691825</v>
      </c>
      <c r="AT363" t="s">
        <v>735</v>
      </c>
    </row>
    <row r="364" spans="1:46" hidden="1" x14ac:dyDescent="0.25">
      <c r="A364" t="s">
        <v>56</v>
      </c>
      <c r="B364" t="s">
        <v>947</v>
      </c>
      <c r="C364" s="63" t="s">
        <v>947</v>
      </c>
      <c r="D364" s="63" t="s">
        <v>671</v>
      </c>
      <c r="E364" t="s">
        <v>527</v>
      </c>
      <c r="F364">
        <v>1</v>
      </c>
      <c r="G364">
        <v>1</v>
      </c>
      <c r="H364">
        <v>1</v>
      </c>
      <c r="I364">
        <v>2</v>
      </c>
      <c r="J364">
        <v>7</v>
      </c>
      <c r="K364">
        <v>4</v>
      </c>
      <c r="L364" t="s">
        <v>101</v>
      </c>
      <c r="M364">
        <v>4</v>
      </c>
      <c r="N364" t="s">
        <v>705</v>
      </c>
      <c r="O364" t="s">
        <v>4</v>
      </c>
      <c r="P364">
        <v>1</v>
      </c>
      <c r="Q364">
        <v>1</v>
      </c>
      <c r="R364">
        <v>0</v>
      </c>
      <c r="S364" t="s">
        <v>642</v>
      </c>
      <c r="T364" t="s">
        <v>689</v>
      </c>
      <c r="U364">
        <v>8.5</v>
      </c>
      <c r="V364">
        <v>1.118421052631579</v>
      </c>
      <c r="W364">
        <v>8.5</v>
      </c>
      <c r="X364" t="s">
        <v>42</v>
      </c>
      <c r="Y364" t="s">
        <v>738</v>
      </c>
      <c r="Z364" t="s">
        <v>947</v>
      </c>
      <c r="AA364">
        <v>8.5</v>
      </c>
      <c r="AB364">
        <v>8.5</v>
      </c>
      <c r="AC364">
        <v>262.57499999999999</v>
      </c>
      <c r="AD364">
        <v>3235.9999999999986</v>
      </c>
      <c r="AE364">
        <v>3.2371703322860101E-2</v>
      </c>
      <c r="AF364">
        <v>1</v>
      </c>
      <c r="AG364">
        <v>3.2371703322860101E-2</v>
      </c>
      <c r="AH364">
        <v>2.6266996291718198E-3</v>
      </c>
      <c r="AI364">
        <v>8.1141841779975299E-2</v>
      </c>
      <c r="AJ364">
        <v>12441.428571428571</v>
      </c>
      <c r="AK364">
        <v>174180</v>
      </c>
      <c r="AL364">
        <v>457.5185414091473</v>
      </c>
      <c r="AM364">
        <v>1830.0741656365892</v>
      </c>
      <c r="AN364">
        <v>228.75927070457368</v>
      </c>
      <c r="AO364">
        <v>3202.6297898640314</v>
      </c>
      <c r="AP364">
        <v>457.51854140914725</v>
      </c>
      <c r="AQ364">
        <v>-5.6843418860808015E-14</v>
      </c>
      <c r="AR364">
        <v>457.51854140914725</v>
      </c>
      <c r="AS364">
        <v>1.0033301346691825</v>
      </c>
      <c r="AT364" t="s">
        <v>738</v>
      </c>
    </row>
    <row r="365" spans="1:46" hidden="1" x14ac:dyDescent="0.25">
      <c r="A365" t="s">
        <v>56</v>
      </c>
      <c r="B365" t="s">
        <v>947</v>
      </c>
      <c r="C365" s="63" t="s">
        <v>947</v>
      </c>
      <c r="D365" s="63" t="s">
        <v>671</v>
      </c>
      <c r="E365" t="s">
        <v>527</v>
      </c>
      <c r="F365">
        <v>1</v>
      </c>
      <c r="G365">
        <v>2</v>
      </c>
      <c r="H365">
        <v>2</v>
      </c>
      <c r="I365">
        <v>2</v>
      </c>
      <c r="J365">
        <v>7</v>
      </c>
      <c r="K365">
        <v>1</v>
      </c>
      <c r="L365" t="s">
        <v>99</v>
      </c>
      <c r="M365">
        <v>8</v>
      </c>
      <c r="N365" t="s">
        <v>713</v>
      </c>
      <c r="O365" t="s">
        <v>4</v>
      </c>
      <c r="P365">
        <v>1</v>
      </c>
      <c r="Q365">
        <v>1</v>
      </c>
      <c r="R365">
        <v>0</v>
      </c>
      <c r="S365" t="s">
        <v>642</v>
      </c>
      <c r="T365" t="s">
        <v>689</v>
      </c>
      <c r="U365">
        <v>8.5</v>
      </c>
      <c r="V365">
        <v>1.118421052631579</v>
      </c>
      <c r="W365">
        <v>8.5</v>
      </c>
      <c r="X365" t="s">
        <v>33</v>
      </c>
      <c r="Y365" t="s">
        <v>750</v>
      </c>
      <c r="Z365" t="s">
        <v>947</v>
      </c>
      <c r="AA365">
        <v>8.5</v>
      </c>
      <c r="AB365">
        <v>8.5</v>
      </c>
      <c r="AC365">
        <v>239.92499999999998</v>
      </c>
      <c r="AD365">
        <v>3235.9999999999986</v>
      </c>
      <c r="AE365">
        <v>3.542773783474E-2</v>
      </c>
      <c r="AF365">
        <v>1</v>
      </c>
      <c r="AG365">
        <v>3.542773783474E-2</v>
      </c>
      <c r="AH365">
        <v>2.6266996291718198E-3</v>
      </c>
      <c r="AI365">
        <v>7.4142459826946894E-2</v>
      </c>
      <c r="AJ365">
        <v>12441.428571428571</v>
      </c>
      <c r="AK365">
        <v>174180</v>
      </c>
      <c r="AL365">
        <v>457.51854140914736</v>
      </c>
      <c r="AM365">
        <v>1372.555624227442</v>
      </c>
      <c r="AN365">
        <v>228.75927070457368</v>
      </c>
      <c r="AO365">
        <v>3202.6297898640314</v>
      </c>
      <c r="AP365">
        <v>457.51854140914725</v>
      </c>
      <c r="AQ365">
        <v>-1.1368683772161603E-13</v>
      </c>
      <c r="AR365">
        <v>457.51854140914725</v>
      </c>
      <c r="AS365">
        <v>1.0033301346691825</v>
      </c>
      <c r="AT365" t="s">
        <v>750</v>
      </c>
    </row>
    <row r="366" spans="1:46" hidden="1" x14ac:dyDescent="0.25">
      <c r="A366" t="s">
        <v>56</v>
      </c>
      <c r="B366" t="s">
        <v>947</v>
      </c>
      <c r="C366" s="63" t="s">
        <v>947</v>
      </c>
      <c r="D366" s="63" t="s">
        <v>671</v>
      </c>
      <c r="E366" t="s">
        <v>527</v>
      </c>
      <c r="F366">
        <v>1</v>
      </c>
      <c r="G366">
        <v>2</v>
      </c>
      <c r="H366">
        <v>2</v>
      </c>
      <c r="I366">
        <v>2</v>
      </c>
      <c r="J366">
        <v>7</v>
      </c>
      <c r="K366">
        <v>2</v>
      </c>
      <c r="L366" t="s">
        <v>102</v>
      </c>
      <c r="M366">
        <v>9</v>
      </c>
      <c r="N366" t="s">
        <v>715</v>
      </c>
      <c r="O366" t="s">
        <v>4</v>
      </c>
      <c r="P366">
        <v>1</v>
      </c>
      <c r="Q366">
        <v>1</v>
      </c>
      <c r="R366">
        <v>0</v>
      </c>
      <c r="S366" t="s">
        <v>642</v>
      </c>
      <c r="T366" t="s">
        <v>689</v>
      </c>
      <c r="U366">
        <v>8.5</v>
      </c>
      <c r="V366">
        <v>1.118421052631579</v>
      </c>
      <c r="W366">
        <v>8.5</v>
      </c>
      <c r="X366" t="s">
        <v>36</v>
      </c>
      <c r="Y366" t="s">
        <v>753</v>
      </c>
      <c r="Z366" t="s">
        <v>947</v>
      </c>
      <c r="AA366">
        <v>8.5</v>
      </c>
      <c r="AB366">
        <v>8.5</v>
      </c>
      <c r="AC366">
        <v>250.17499999999998</v>
      </c>
      <c r="AD366">
        <v>3235.9999999999986</v>
      </c>
      <c r="AE366">
        <v>3.39762166483462E-2</v>
      </c>
      <c r="AF366">
        <v>1</v>
      </c>
      <c r="AG366">
        <v>3.39762166483462E-2</v>
      </c>
      <c r="AH366">
        <v>2.6266996291718198E-3</v>
      </c>
      <c r="AI366">
        <v>7.7309950556242304E-2</v>
      </c>
      <c r="AJ366">
        <v>12441.428571428571</v>
      </c>
      <c r="AK366">
        <v>174180</v>
      </c>
      <c r="AL366">
        <v>457.51854140914725</v>
      </c>
      <c r="AM366">
        <v>1372.555624227442</v>
      </c>
      <c r="AN366">
        <v>228.75927070457368</v>
      </c>
      <c r="AO366">
        <v>3202.6297898640314</v>
      </c>
      <c r="AP366">
        <v>457.51854140914725</v>
      </c>
      <c r="AQ366">
        <v>0</v>
      </c>
      <c r="AR366">
        <v>457.51854140914725</v>
      </c>
      <c r="AS366">
        <v>1.0033301346691825</v>
      </c>
      <c r="AT366" t="s">
        <v>753</v>
      </c>
    </row>
    <row r="367" spans="1:46" hidden="1" x14ac:dyDescent="0.25">
      <c r="A367" t="s">
        <v>56</v>
      </c>
      <c r="B367" t="s">
        <v>947</v>
      </c>
      <c r="C367" s="63" t="s">
        <v>947</v>
      </c>
      <c r="D367" s="63" t="s">
        <v>671</v>
      </c>
      <c r="E367" t="s">
        <v>527</v>
      </c>
      <c r="F367">
        <v>1</v>
      </c>
      <c r="G367">
        <v>2</v>
      </c>
      <c r="H367">
        <v>2</v>
      </c>
      <c r="I367">
        <v>2</v>
      </c>
      <c r="J367">
        <v>7</v>
      </c>
      <c r="K367">
        <v>3</v>
      </c>
      <c r="L367" t="s">
        <v>103</v>
      </c>
      <c r="M367">
        <v>10</v>
      </c>
      <c r="N367" t="s">
        <v>717</v>
      </c>
      <c r="O367" t="s">
        <v>4</v>
      </c>
      <c r="P367">
        <v>1</v>
      </c>
      <c r="Q367">
        <v>1</v>
      </c>
      <c r="R367">
        <v>0</v>
      </c>
      <c r="S367" t="s">
        <v>642</v>
      </c>
      <c r="T367" t="s">
        <v>689</v>
      </c>
      <c r="U367">
        <v>8.5</v>
      </c>
      <c r="V367">
        <v>1.118421052631579</v>
      </c>
      <c r="W367">
        <v>8.5</v>
      </c>
      <c r="X367" t="s">
        <v>39</v>
      </c>
      <c r="Y367" t="s">
        <v>756</v>
      </c>
      <c r="Z367" t="s">
        <v>947</v>
      </c>
      <c r="AA367">
        <v>8.5</v>
      </c>
      <c r="AB367">
        <v>8.5</v>
      </c>
      <c r="AC367">
        <v>251.67499999999998</v>
      </c>
      <c r="AD367">
        <v>3235.9999999999986</v>
      </c>
      <c r="AE367">
        <v>3.3773716102115797E-2</v>
      </c>
      <c r="AF367">
        <v>1</v>
      </c>
      <c r="AG367">
        <v>3.3773716102115797E-2</v>
      </c>
      <c r="AH367">
        <v>2.6266996291718198E-3</v>
      </c>
      <c r="AI367">
        <v>7.7773485784919702E-2</v>
      </c>
      <c r="AJ367">
        <v>12441.428571428571</v>
      </c>
      <c r="AK367">
        <v>174180</v>
      </c>
      <c r="AL367">
        <v>457.5185414091473</v>
      </c>
      <c r="AM367">
        <v>1372.555624227442</v>
      </c>
      <c r="AN367">
        <v>228.75927070457368</v>
      </c>
      <c r="AO367">
        <v>3202.6297898640314</v>
      </c>
      <c r="AP367">
        <v>457.51854140914725</v>
      </c>
      <c r="AQ367">
        <v>-5.6843418860808015E-14</v>
      </c>
      <c r="AR367">
        <v>457.51854140914725</v>
      </c>
      <c r="AS367">
        <v>1.0033301346691825</v>
      </c>
      <c r="AT367" t="s">
        <v>756</v>
      </c>
    </row>
    <row r="368" spans="1:46" hidden="1" x14ac:dyDescent="0.25">
      <c r="A368" t="s">
        <v>56</v>
      </c>
      <c r="B368" t="s">
        <v>948</v>
      </c>
      <c r="C368" s="63" t="s">
        <v>948</v>
      </c>
      <c r="D368" s="63" t="s">
        <v>671</v>
      </c>
      <c r="E368" t="s">
        <v>527</v>
      </c>
      <c r="F368">
        <v>1</v>
      </c>
      <c r="G368">
        <v>1</v>
      </c>
      <c r="H368">
        <v>1</v>
      </c>
      <c r="I368">
        <v>2</v>
      </c>
      <c r="J368">
        <v>7</v>
      </c>
      <c r="K368">
        <v>1</v>
      </c>
      <c r="L368" t="s">
        <v>99</v>
      </c>
      <c r="M368">
        <v>1</v>
      </c>
      <c r="N368" t="s">
        <v>699</v>
      </c>
      <c r="O368" t="s">
        <v>4</v>
      </c>
      <c r="P368">
        <v>1</v>
      </c>
      <c r="Q368">
        <v>1</v>
      </c>
      <c r="R368">
        <v>0</v>
      </c>
      <c r="S368" t="s">
        <v>642</v>
      </c>
      <c r="T368" t="s">
        <v>689</v>
      </c>
      <c r="U368">
        <v>8.5</v>
      </c>
      <c r="V368">
        <v>1.118421052631579</v>
      </c>
      <c r="W368">
        <v>8.5</v>
      </c>
      <c r="X368" t="s">
        <v>33</v>
      </c>
      <c r="Y368" t="s">
        <v>729</v>
      </c>
      <c r="Z368" t="s">
        <v>948</v>
      </c>
      <c r="AA368">
        <v>8.5</v>
      </c>
      <c r="AB368">
        <v>8.5</v>
      </c>
      <c r="AC368">
        <v>238.07499999999999</v>
      </c>
      <c r="AD368">
        <v>3235.9999999999986</v>
      </c>
      <c r="AE368">
        <v>3.5703034757954402E-2</v>
      </c>
      <c r="AF368">
        <v>1</v>
      </c>
      <c r="AG368">
        <v>3.5703034757954402E-2</v>
      </c>
      <c r="AH368">
        <v>2.6266996291718198E-3</v>
      </c>
      <c r="AI368">
        <v>7.3570766378244806E-2</v>
      </c>
      <c r="AJ368">
        <v>12441.428571428571</v>
      </c>
      <c r="AK368">
        <v>174180</v>
      </c>
      <c r="AL368">
        <v>457.51854140914736</v>
      </c>
      <c r="AM368">
        <v>5840.0896168108811</v>
      </c>
      <c r="AN368">
        <v>784.31749955853832</v>
      </c>
      <c r="AO368">
        <v>10980.444993819536</v>
      </c>
      <c r="AP368">
        <v>457.51854140914725</v>
      </c>
      <c r="AQ368">
        <v>-1.1368683772161603E-13</v>
      </c>
      <c r="AR368">
        <v>457.51854140914725</v>
      </c>
      <c r="AS368">
        <v>1.0033301346691825</v>
      </c>
      <c r="AT368" t="s">
        <v>729</v>
      </c>
    </row>
    <row r="369" spans="1:46" hidden="1" x14ac:dyDescent="0.25">
      <c r="A369" t="s">
        <v>56</v>
      </c>
      <c r="B369" t="s">
        <v>948</v>
      </c>
      <c r="C369" s="63" t="s">
        <v>948</v>
      </c>
      <c r="D369" s="63" t="s">
        <v>671</v>
      </c>
      <c r="E369" t="s">
        <v>527</v>
      </c>
      <c r="F369">
        <v>1</v>
      </c>
      <c r="G369">
        <v>1</v>
      </c>
      <c r="H369">
        <v>1</v>
      </c>
      <c r="I369">
        <v>2</v>
      </c>
      <c r="J369">
        <v>7</v>
      </c>
      <c r="K369">
        <v>2</v>
      </c>
      <c r="L369" t="s">
        <v>102</v>
      </c>
      <c r="M369">
        <v>2</v>
      </c>
      <c r="N369" t="s">
        <v>701</v>
      </c>
      <c r="O369" t="s">
        <v>4</v>
      </c>
      <c r="P369">
        <v>1</v>
      </c>
      <c r="Q369">
        <v>1</v>
      </c>
      <c r="R369">
        <v>0</v>
      </c>
      <c r="S369" t="s">
        <v>642</v>
      </c>
      <c r="T369" t="s">
        <v>689</v>
      </c>
      <c r="U369">
        <v>8.5</v>
      </c>
      <c r="V369">
        <v>1.118421052631579</v>
      </c>
      <c r="W369">
        <v>8.5</v>
      </c>
      <c r="X369" t="s">
        <v>36</v>
      </c>
      <c r="Y369" t="s">
        <v>732</v>
      </c>
      <c r="Z369" t="s">
        <v>948</v>
      </c>
      <c r="AA369">
        <v>8.5</v>
      </c>
      <c r="AB369">
        <v>8.5</v>
      </c>
      <c r="AC369">
        <v>250.07499999999999</v>
      </c>
      <c r="AD369">
        <v>3235.9999999999986</v>
      </c>
      <c r="AE369">
        <v>3.3989803059082301E-2</v>
      </c>
      <c r="AF369">
        <v>1</v>
      </c>
      <c r="AG369">
        <v>3.3989803059082301E-2</v>
      </c>
      <c r="AH369">
        <v>2.6266996291718198E-3</v>
      </c>
      <c r="AI369">
        <v>7.7279048207663806E-2</v>
      </c>
      <c r="AJ369">
        <v>12441.428571428571</v>
      </c>
      <c r="AK369">
        <v>174180</v>
      </c>
      <c r="AL369">
        <v>457.51854140914725</v>
      </c>
      <c r="AM369">
        <v>5840.0896168108811</v>
      </c>
      <c r="AN369">
        <v>784.31749955853832</v>
      </c>
      <c r="AO369">
        <v>10980.444993819536</v>
      </c>
      <c r="AP369">
        <v>457.51854140914725</v>
      </c>
      <c r="AQ369">
        <v>0</v>
      </c>
      <c r="AR369">
        <v>457.51854140914725</v>
      </c>
      <c r="AS369">
        <v>1.0033301346691825</v>
      </c>
      <c r="AT369" t="s">
        <v>732</v>
      </c>
    </row>
    <row r="370" spans="1:46" hidden="1" x14ac:dyDescent="0.25">
      <c r="A370" t="s">
        <v>56</v>
      </c>
      <c r="B370" t="s">
        <v>948</v>
      </c>
      <c r="C370" s="63" t="s">
        <v>948</v>
      </c>
      <c r="D370" s="63" t="s">
        <v>671</v>
      </c>
      <c r="E370" t="s">
        <v>527</v>
      </c>
      <c r="F370">
        <v>1</v>
      </c>
      <c r="G370">
        <v>1</v>
      </c>
      <c r="H370">
        <v>1</v>
      </c>
      <c r="I370">
        <v>2</v>
      </c>
      <c r="J370">
        <v>7</v>
      </c>
      <c r="K370">
        <v>3</v>
      </c>
      <c r="L370" t="s">
        <v>103</v>
      </c>
      <c r="M370">
        <v>3</v>
      </c>
      <c r="N370" t="s">
        <v>703</v>
      </c>
      <c r="O370" t="s">
        <v>4</v>
      </c>
      <c r="P370">
        <v>1</v>
      </c>
      <c r="Q370">
        <v>3</v>
      </c>
      <c r="R370">
        <v>0</v>
      </c>
      <c r="S370" t="s">
        <v>642</v>
      </c>
      <c r="T370" t="s">
        <v>689</v>
      </c>
      <c r="U370">
        <v>25.5</v>
      </c>
      <c r="V370">
        <v>3.3552631578947372</v>
      </c>
      <c r="W370">
        <v>25.5</v>
      </c>
      <c r="X370" t="s">
        <v>39</v>
      </c>
      <c r="Y370" t="s">
        <v>735</v>
      </c>
      <c r="Z370" t="s">
        <v>948</v>
      </c>
      <c r="AA370">
        <v>32</v>
      </c>
      <c r="AB370">
        <v>32</v>
      </c>
      <c r="AC370">
        <v>251.67499999999998</v>
      </c>
      <c r="AD370">
        <v>3235.9999999999986</v>
      </c>
      <c r="AE370">
        <v>0.127148107678554</v>
      </c>
      <c r="AF370">
        <v>0.796875</v>
      </c>
      <c r="AG370">
        <v>0.101321148306347</v>
      </c>
      <c r="AH370">
        <v>7.8800988875154503E-3</v>
      </c>
      <c r="AI370">
        <v>7.7773485784919702E-2</v>
      </c>
      <c r="AJ370">
        <v>12441.428571428571</v>
      </c>
      <c r="AK370">
        <v>174180</v>
      </c>
      <c r="AL370">
        <v>1722.4227441285545</v>
      </c>
      <c r="AM370">
        <v>5840.0896168108811</v>
      </c>
      <c r="AN370">
        <v>784.31749955853832</v>
      </c>
      <c r="AO370">
        <v>10980.444993819536</v>
      </c>
      <c r="AP370">
        <v>1372.5556242274417</v>
      </c>
      <c r="AQ370">
        <v>-2.2737367544323206E-13</v>
      </c>
      <c r="AR370">
        <v>1372.5556242274417</v>
      </c>
      <c r="AS370">
        <v>3.0099904040075476</v>
      </c>
      <c r="AT370" t="s">
        <v>735</v>
      </c>
    </row>
    <row r="371" spans="1:46" hidden="1" x14ac:dyDescent="0.25">
      <c r="A371" t="s">
        <v>56</v>
      </c>
      <c r="B371" t="s">
        <v>948</v>
      </c>
      <c r="C371" s="63" t="s">
        <v>948</v>
      </c>
      <c r="D371" s="63" t="s">
        <v>671</v>
      </c>
      <c r="E371" t="s">
        <v>527</v>
      </c>
      <c r="F371">
        <v>1</v>
      </c>
      <c r="G371">
        <v>1</v>
      </c>
      <c r="H371">
        <v>1</v>
      </c>
      <c r="I371">
        <v>2</v>
      </c>
      <c r="J371">
        <v>7</v>
      </c>
      <c r="K371">
        <v>3</v>
      </c>
      <c r="L371" t="s">
        <v>103</v>
      </c>
      <c r="M371">
        <v>3</v>
      </c>
      <c r="N371" t="s">
        <v>703</v>
      </c>
      <c r="O371" t="s">
        <v>5</v>
      </c>
      <c r="P371">
        <v>2</v>
      </c>
      <c r="Q371">
        <v>1</v>
      </c>
      <c r="R371">
        <v>0</v>
      </c>
      <c r="S371" t="s">
        <v>642</v>
      </c>
      <c r="T371" t="s">
        <v>689</v>
      </c>
      <c r="U371">
        <v>6.5</v>
      </c>
      <c r="V371">
        <v>0.85526315789473684</v>
      </c>
      <c r="W371">
        <v>6.5</v>
      </c>
      <c r="X371" t="s">
        <v>40</v>
      </c>
      <c r="Y371" t="s">
        <v>736</v>
      </c>
      <c r="Z371" t="s">
        <v>948</v>
      </c>
      <c r="AA371">
        <v>32</v>
      </c>
      <c r="AB371">
        <v>32</v>
      </c>
      <c r="AC371">
        <v>251.67499999999998</v>
      </c>
      <c r="AD371">
        <v>3235.9999999999986</v>
      </c>
      <c r="AE371">
        <v>0.127148107678554</v>
      </c>
      <c r="AF371">
        <v>0.203125</v>
      </c>
      <c r="AG371">
        <v>2.58269593722062E-2</v>
      </c>
      <c r="AH371">
        <v>2.0086526576019799E-3</v>
      </c>
      <c r="AI371">
        <v>7.7773485784919702E-2</v>
      </c>
      <c r="AJ371">
        <v>12441.428571428571</v>
      </c>
      <c r="AK371">
        <v>174180</v>
      </c>
      <c r="AL371">
        <v>1722.4227441285545</v>
      </c>
      <c r="AM371">
        <v>5840.0896168108811</v>
      </c>
      <c r="AN371">
        <v>784.31749955853832</v>
      </c>
      <c r="AO371">
        <v>10980.444993819536</v>
      </c>
      <c r="AP371">
        <v>349.86711990111263</v>
      </c>
      <c r="AQ371">
        <v>0</v>
      </c>
      <c r="AR371">
        <v>349.86711990111263</v>
      </c>
      <c r="AS371">
        <v>0.76725245592349256</v>
      </c>
      <c r="AT371" t="s">
        <v>736</v>
      </c>
    </row>
    <row r="372" spans="1:46" hidden="1" x14ac:dyDescent="0.25">
      <c r="A372" t="s">
        <v>56</v>
      </c>
      <c r="B372" t="s">
        <v>948</v>
      </c>
      <c r="C372" s="63" t="s">
        <v>948</v>
      </c>
      <c r="D372" s="63" t="s">
        <v>671</v>
      </c>
      <c r="E372" t="s">
        <v>527</v>
      </c>
      <c r="F372">
        <v>1</v>
      </c>
      <c r="G372">
        <v>1</v>
      </c>
      <c r="H372">
        <v>1</v>
      </c>
      <c r="I372">
        <v>2</v>
      </c>
      <c r="J372">
        <v>7</v>
      </c>
      <c r="K372">
        <v>4</v>
      </c>
      <c r="L372" t="s">
        <v>101</v>
      </c>
      <c r="M372">
        <v>4</v>
      </c>
      <c r="N372" t="s">
        <v>705</v>
      </c>
      <c r="O372" t="s">
        <v>4</v>
      </c>
      <c r="P372">
        <v>1</v>
      </c>
      <c r="Q372">
        <v>3</v>
      </c>
      <c r="R372">
        <v>0</v>
      </c>
      <c r="S372" t="s">
        <v>642</v>
      </c>
      <c r="T372" t="s">
        <v>689</v>
      </c>
      <c r="U372">
        <v>25.5</v>
      </c>
      <c r="V372">
        <v>3.3552631578947372</v>
      </c>
      <c r="W372">
        <v>25.5</v>
      </c>
      <c r="X372" t="s">
        <v>42</v>
      </c>
      <c r="Y372" t="s">
        <v>738</v>
      </c>
      <c r="Z372" t="s">
        <v>948</v>
      </c>
      <c r="AA372">
        <v>25.5</v>
      </c>
      <c r="AB372">
        <v>25.5</v>
      </c>
      <c r="AC372">
        <v>262.57499999999999</v>
      </c>
      <c r="AD372">
        <v>3235.9999999999986</v>
      </c>
      <c r="AE372">
        <v>9.7115109968580401E-2</v>
      </c>
      <c r="AF372">
        <v>1</v>
      </c>
      <c r="AG372">
        <v>9.7115109968580401E-2</v>
      </c>
      <c r="AH372">
        <v>7.8800988875154503E-3</v>
      </c>
      <c r="AI372">
        <v>8.1141841779975299E-2</v>
      </c>
      <c r="AJ372">
        <v>12441.428571428571</v>
      </c>
      <c r="AK372">
        <v>174180</v>
      </c>
      <c r="AL372">
        <v>1372.555624227442</v>
      </c>
      <c r="AM372">
        <v>5840.0896168108811</v>
      </c>
      <c r="AN372">
        <v>784.31749955853832</v>
      </c>
      <c r="AO372">
        <v>10980.444993819536</v>
      </c>
      <c r="AP372">
        <v>1372.5556242274417</v>
      </c>
      <c r="AQ372">
        <v>-2.2737367544323206E-13</v>
      </c>
      <c r="AR372">
        <v>1372.5556242274417</v>
      </c>
      <c r="AS372">
        <v>3.0099904040075476</v>
      </c>
      <c r="AT372" t="s">
        <v>738</v>
      </c>
    </row>
    <row r="373" spans="1:46" hidden="1" x14ac:dyDescent="0.25">
      <c r="A373" t="s">
        <v>56</v>
      </c>
      <c r="B373" t="s">
        <v>948</v>
      </c>
      <c r="C373" s="63" t="s">
        <v>948</v>
      </c>
      <c r="D373" s="63" t="s">
        <v>671</v>
      </c>
      <c r="E373" t="s">
        <v>527</v>
      </c>
      <c r="F373">
        <v>1</v>
      </c>
      <c r="G373">
        <v>1</v>
      </c>
      <c r="H373">
        <v>1</v>
      </c>
      <c r="I373">
        <v>2</v>
      </c>
      <c r="J373">
        <v>7</v>
      </c>
      <c r="K373">
        <v>5</v>
      </c>
      <c r="L373" t="s">
        <v>105</v>
      </c>
      <c r="M373">
        <v>5</v>
      </c>
      <c r="N373" t="s">
        <v>707</v>
      </c>
      <c r="O373" t="s">
        <v>4</v>
      </c>
      <c r="P373">
        <v>1</v>
      </c>
      <c r="Q373">
        <v>2</v>
      </c>
      <c r="R373">
        <v>0</v>
      </c>
      <c r="S373" t="s">
        <v>642</v>
      </c>
      <c r="T373" t="s">
        <v>689</v>
      </c>
      <c r="U373">
        <v>17</v>
      </c>
      <c r="V373">
        <v>2.236842105263158</v>
      </c>
      <c r="W373">
        <v>17</v>
      </c>
      <c r="X373" t="s">
        <v>45</v>
      </c>
      <c r="Y373" t="s">
        <v>741</v>
      </c>
      <c r="Z373" t="s">
        <v>948</v>
      </c>
      <c r="AA373">
        <v>17</v>
      </c>
      <c r="AB373">
        <v>17</v>
      </c>
      <c r="AC373">
        <v>232.17500000000001</v>
      </c>
      <c r="AD373">
        <v>3235.9999999999986</v>
      </c>
      <c r="AE373">
        <v>7.3220630989555294E-2</v>
      </c>
      <c r="AF373">
        <v>1</v>
      </c>
      <c r="AG373">
        <v>7.3220630989555294E-2</v>
      </c>
      <c r="AH373">
        <v>5.2533992583436396E-3</v>
      </c>
      <c r="AI373">
        <v>7.1747527812113798E-2</v>
      </c>
      <c r="AJ373">
        <v>12441.428571428571</v>
      </c>
      <c r="AK373">
        <v>174180</v>
      </c>
      <c r="AL373">
        <v>915.03708281829472</v>
      </c>
      <c r="AM373">
        <v>5840.0896168108811</v>
      </c>
      <c r="AN373">
        <v>784.31749955853832</v>
      </c>
      <c r="AO373">
        <v>10980.444993819536</v>
      </c>
      <c r="AP373">
        <v>915.03708281829449</v>
      </c>
      <c r="AQ373">
        <v>-2.2737367544323206E-13</v>
      </c>
      <c r="AR373">
        <v>915.03708281829449</v>
      </c>
      <c r="AS373">
        <v>2.0066602693383651</v>
      </c>
      <c r="AT373" t="s">
        <v>741</v>
      </c>
    </row>
    <row r="374" spans="1:46" hidden="1" x14ac:dyDescent="0.25">
      <c r="A374" t="s">
        <v>56</v>
      </c>
      <c r="B374" t="s">
        <v>948</v>
      </c>
      <c r="C374" s="63" t="s">
        <v>948</v>
      </c>
      <c r="D374" s="63" t="s">
        <v>671</v>
      </c>
      <c r="E374" t="s">
        <v>527</v>
      </c>
      <c r="F374">
        <v>1</v>
      </c>
      <c r="G374">
        <v>1</v>
      </c>
      <c r="H374">
        <v>1</v>
      </c>
      <c r="I374">
        <v>2</v>
      </c>
      <c r="J374">
        <v>7</v>
      </c>
      <c r="K374">
        <v>6</v>
      </c>
      <c r="L374" t="s">
        <v>113</v>
      </c>
      <c r="M374">
        <v>6</v>
      </c>
      <c r="N374" t="s">
        <v>709</v>
      </c>
      <c r="O374" t="s">
        <v>4</v>
      </c>
      <c r="P374">
        <v>1</v>
      </c>
      <c r="Q374">
        <v>1</v>
      </c>
      <c r="R374">
        <v>0</v>
      </c>
      <c r="S374" t="s">
        <v>642</v>
      </c>
      <c r="T374" t="s">
        <v>689</v>
      </c>
      <c r="U374">
        <v>8.5</v>
      </c>
      <c r="V374">
        <v>1.118421052631579</v>
      </c>
      <c r="W374">
        <v>8.5</v>
      </c>
      <c r="X374" t="s">
        <v>48</v>
      </c>
      <c r="Y374" t="s">
        <v>744</v>
      </c>
      <c r="Z374" t="s">
        <v>948</v>
      </c>
      <c r="AA374">
        <v>8.5</v>
      </c>
      <c r="AB374">
        <v>8.5</v>
      </c>
      <c r="AC374">
        <v>192</v>
      </c>
      <c r="AD374">
        <v>3235.9999999999986</v>
      </c>
      <c r="AE374">
        <v>4.4270833333333301E-2</v>
      </c>
      <c r="AF374">
        <v>1</v>
      </c>
      <c r="AG374">
        <v>4.4270833333333301E-2</v>
      </c>
      <c r="AH374">
        <v>2.6266996291718198E-3</v>
      </c>
      <c r="AI374">
        <v>5.9332509270704603E-2</v>
      </c>
      <c r="AJ374">
        <v>12441.428571428571</v>
      </c>
      <c r="AK374">
        <v>174180</v>
      </c>
      <c r="AL374">
        <v>457.5185414091473</v>
      </c>
      <c r="AM374">
        <v>5840.0896168108811</v>
      </c>
      <c r="AN374">
        <v>784.31749955853832</v>
      </c>
      <c r="AO374">
        <v>10980.444993819536</v>
      </c>
      <c r="AP374">
        <v>457.51854140914725</v>
      </c>
      <c r="AQ374">
        <v>-5.6843418860808015E-14</v>
      </c>
      <c r="AR374">
        <v>457.51854140914725</v>
      </c>
      <c r="AS374">
        <v>1.0033301346691825</v>
      </c>
      <c r="AT374" t="s">
        <v>744</v>
      </c>
    </row>
    <row r="375" spans="1:46" hidden="1" x14ac:dyDescent="0.25">
      <c r="A375" t="s">
        <v>56</v>
      </c>
      <c r="B375" t="s">
        <v>948</v>
      </c>
      <c r="C375" s="63" t="s">
        <v>948</v>
      </c>
      <c r="D375" s="63" t="s">
        <v>671</v>
      </c>
      <c r="E375" t="s">
        <v>527</v>
      </c>
      <c r="F375">
        <v>1</v>
      </c>
      <c r="G375">
        <v>1</v>
      </c>
      <c r="H375">
        <v>1</v>
      </c>
      <c r="I375">
        <v>2</v>
      </c>
      <c r="J375">
        <v>7</v>
      </c>
      <c r="K375">
        <v>7</v>
      </c>
      <c r="L375" t="s">
        <v>114</v>
      </c>
      <c r="M375">
        <v>7</v>
      </c>
      <c r="N375" t="s">
        <v>711</v>
      </c>
      <c r="O375" t="s">
        <v>4</v>
      </c>
      <c r="P375">
        <v>1</v>
      </c>
      <c r="Q375">
        <v>1</v>
      </c>
      <c r="R375">
        <v>0</v>
      </c>
      <c r="S375" t="s">
        <v>642</v>
      </c>
      <c r="T375" t="s">
        <v>689</v>
      </c>
      <c r="U375">
        <v>8.5</v>
      </c>
      <c r="V375">
        <v>1.118421052631579</v>
      </c>
      <c r="W375">
        <v>8.5</v>
      </c>
      <c r="X375" t="s">
        <v>51</v>
      </c>
      <c r="Y375" t="s">
        <v>747</v>
      </c>
      <c r="Z375" t="s">
        <v>948</v>
      </c>
      <c r="AA375">
        <v>8.5</v>
      </c>
      <c r="AB375">
        <v>8.5</v>
      </c>
      <c r="AC375">
        <v>193</v>
      </c>
      <c r="AD375">
        <v>3235.9999999999986</v>
      </c>
      <c r="AE375">
        <v>4.4041450777202097E-2</v>
      </c>
      <c r="AF375">
        <v>1</v>
      </c>
      <c r="AG375">
        <v>4.4041450777202097E-2</v>
      </c>
      <c r="AH375">
        <v>2.6266996291718198E-3</v>
      </c>
      <c r="AI375">
        <v>5.96415327564895E-2</v>
      </c>
      <c r="AJ375">
        <v>12441.428571428571</v>
      </c>
      <c r="AK375">
        <v>174180</v>
      </c>
      <c r="AL375">
        <v>457.51854140914725</v>
      </c>
      <c r="AM375">
        <v>5840.0896168108811</v>
      </c>
      <c r="AN375">
        <v>784.31749955853832</v>
      </c>
      <c r="AO375">
        <v>10980.444993819536</v>
      </c>
      <c r="AP375">
        <v>457.51854140914725</v>
      </c>
      <c r="AQ375">
        <v>0</v>
      </c>
      <c r="AR375">
        <v>457.51854140914725</v>
      </c>
      <c r="AS375">
        <v>1.0033301346691825</v>
      </c>
      <c r="AT375" t="s">
        <v>747</v>
      </c>
    </row>
    <row r="376" spans="1:46" hidden="1" x14ac:dyDescent="0.25">
      <c r="A376" t="s">
        <v>56</v>
      </c>
      <c r="B376" t="s">
        <v>948</v>
      </c>
      <c r="C376" s="63" t="s">
        <v>948</v>
      </c>
      <c r="D376" s="63" t="s">
        <v>671</v>
      </c>
      <c r="E376" t="s">
        <v>527</v>
      </c>
      <c r="F376">
        <v>1</v>
      </c>
      <c r="G376">
        <v>2</v>
      </c>
      <c r="H376">
        <v>2</v>
      </c>
      <c r="I376">
        <v>2</v>
      </c>
      <c r="J376">
        <v>7</v>
      </c>
      <c r="K376">
        <v>2</v>
      </c>
      <c r="L376" t="s">
        <v>102</v>
      </c>
      <c r="M376">
        <v>9</v>
      </c>
      <c r="N376" t="s">
        <v>715</v>
      </c>
      <c r="O376" t="s">
        <v>4</v>
      </c>
      <c r="P376">
        <v>1</v>
      </c>
      <c r="Q376">
        <v>2</v>
      </c>
      <c r="R376">
        <v>0</v>
      </c>
      <c r="S376" t="s">
        <v>642</v>
      </c>
      <c r="T376" t="s">
        <v>689</v>
      </c>
      <c r="U376">
        <v>17</v>
      </c>
      <c r="V376">
        <v>2.236842105263158</v>
      </c>
      <c r="W376">
        <v>17</v>
      </c>
      <c r="X376" t="s">
        <v>36</v>
      </c>
      <c r="Y376" t="s">
        <v>753</v>
      </c>
      <c r="Z376" t="s">
        <v>948</v>
      </c>
      <c r="AA376">
        <v>17</v>
      </c>
      <c r="AB376">
        <v>17</v>
      </c>
      <c r="AC376">
        <v>250.17499999999998</v>
      </c>
      <c r="AD376">
        <v>3235.9999999999986</v>
      </c>
      <c r="AE376">
        <v>6.7952433296692302E-2</v>
      </c>
      <c r="AF376">
        <v>1</v>
      </c>
      <c r="AG376">
        <v>6.7952433296692302E-2</v>
      </c>
      <c r="AH376">
        <v>5.2533992583436396E-3</v>
      </c>
      <c r="AI376">
        <v>7.7309950556242304E-2</v>
      </c>
      <c r="AJ376">
        <v>12441.428571428571</v>
      </c>
      <c r="AK376">
        <v>174180</v>
      </c>
      <c r="AL376">
        <v>915.03708281829449</v>
      </c>
      <c r="AM376">
        <v>5140.3553770086546</v>
      </c>
      <c r="AN376">
        <v>784.31749955853832</v>
      </c>
      <c r="AO376">
        <v>10980.444993819536</v>
      </c>
      <c r="AP376">
        <v>915.03708281829449</v>
      </c>
      <c r="AQ376">
        <v>0</v>
      </c>
      <c r="AR376">
        <v>915.03708281829449</v>
      </c>
      <c r="AS376">
        <v>2.0066602693383651</v>
      </c>
      <c r="AT376" t="s">
        <v>753</v>
      </c>
    </row>
    <row r="377" spans="1:46" hidden="1" x14ac:dyDescent="0.25">
      <c r="A377" t="s">
        <v>56</v>
      </c>
      <c r="B377" t="s">
        <v>948</v>
      </c>
      <c r="C377" s="63" t="s">
        <v>948</v>
      </c>
      <c r="D377" s="63" t="s">
        <v>671</v>
      </c>
      <c r="E377" t="s">
        <v>527</v>
      </c>
      <c r="F377">
        <v>1</v>
      </c>
      <c r="G377">
        <v>2</v>
      </c>
      <c r="H377">
        <v>2</v>
      </c>
      <c r="I377">
        <v>2</v>
      </c>
      <c r="J377">
        <v>7</v>
      </c>
      <c r="K377">
        <v>3</v>
      </c>
      <c r="L377" t="s">
        <v>103</v>
      </c>
      <c r="M377">
        <v>10</v>
      </c>
      <c r="N377" t="s">
        <v>717</v>
      </c>
      <c r="O377" t="s">
        <v>4</v>
      </c>
      <c r="P377">
        <v>1</v>
      </c>
      <c r="Q377">
        <v>3</v>
      </c>
      <c r="R377">
        <v>0</v>
      </c>
      <c r="S377" t="s">
        <v>642</v>
      </c>
      <c r="T377" t="s">
        <v>689</v>
      </c>
      <c r="U377">
        <v>25.5</v>
      </c>
      <c r="V377">
        <v>3.3552631578947372</v>
      </c>
      <c r="W377">
        <v>25.5</v>
      </c>
      <c r="X377" t="s">
        <v>39</v>
      </c>
      <c r="Y377" t="s">
        <v>756</v>
      </c>
      <c r="Z377" t="s">
        <v>948</v>
      </c>
      <c r="AA377">
        <v>32</v>
      </c>
      <c r="AB377">
        <v>32</v>
      </c>
      <c r="AC377">
        <v>251.67499999999998</v>
      </c>
      <c r="AD377">
        <v>3235.9999999999986</v>
      </c>
      <c r="AE377">
        <v>0.127148107678554</v>
      </c>
      <c r="AF377">
        <v>0.796875</v>
      </c>
      <c r="AG377">
        <v>0.101321148306347</v>
      </c>
      <c r="AH377">
        <v>7.8800988875154503E-3</v>
      </c>
      <c r="AI377">
        <v>7.7773485784919702E-2</v>
      </c>
      <c r="AJ377">
        <v>12441.428571428571</v>
      </c>
      <c r="AK377">
        <v>174180</v>
      </c>
      <c r="AL377">
        <v>1722.4227441285545</v>
      </c>
      <c r="AM377">
        <v>5140.3553770086546</v>
      </c>
      <c r="AN377">
        <v>784.31749955853832</v>
      </c>
      <c r="AO377">
        <v>10980.444993819536</v>
      </c>
      <c r="AP377">
        <v>1372.5556242274417</v>
      </c>
      <c r="AQ377">
        <v>-2.2737367544323206E-13</v>
      </c>
      <c r="AR377">
        <v>1372.5556242274417</v>
      </c>
      <c r="AS377">
        <v>3.0099904040075476</v>
      </c>
      <c r="AT377" t="s">
        <v>756</v>
      </c>
    </row>
    <row r="378" spans="1:46" hidden="1" x14ac:dyDescent="0.25">
      <c r="A378" t="s">
        <v>56</v>
      </c>
      <c r="B378" t="s">
        <v>948</v>
      </c>
      <c r="C378" s="63" t="s">
        <v>948</v>
      </c>
      <c r="D378" s="63" t="s">
        <v>671</v>
      </c>
      <c r="E378" t="s">
        <v>527</v>
      </c>
      <c r="F378">
        <v>1</v>
      </c>
      <c r="G378">
        <v>2</v>
      </c>
      <c r="H378">
        <v>2</v>
      </c>
      <c r="I378">
        <v>2</v>
      </c>
      <c r="J378">
        <v>7</v>
      </c>
      <c r="K378">
        <v>3</v>
      </c>
      <c r="L378" t="s">
        <v>103</v>
      </c>
      <c r="M378">
        <v>10</v>
      </c>
      <c r="N378" t="s">
        <v>717</v>
      </c>
      <c r="O378" t="s">
        <v>5</v>
      </c>
      <c r="P378">
        <v>2</v>
      </c>
      <c r="Q378">
        <v>1</v>
      </c>
      <c r="R378">
        <v>0</v>
      </c>
      <c r="S378" t="s">
        <v>642</v>
      </c>
      <c r="T378" t="s">
        <v>689</v>
      </c>
      <c r="U378">
        <v>6.5</v>
      </c>
      <c r="V378">
        <v>0.85526315789473684</v>
      </c>
      <c r="W378">
        <v>6.5</v>
      </c>
      <c r="X378" t="s">
        <v>40</v>
      </c>
      <c r="Y378" t="s">
        <v>757</v>
      </c>
      <c r="Z378" t="s">
        <v>948</v>
      </c>
      <c r="AA378">
        <v>32</v>
      </c>
      <c r="AB378">
        <v>32</v>
      </c>
      <c r="AC378">
        <v>251.67499999999998</v>
      </c>
      <c r="AD378">
        <v>3235.9999999999986</v>
      </c>
      <c r="AE378">
        <v>0.127148107678554</v>
      </c>
      <c r="AF378">
        <v>0.203125</v>
      </c>
      <c r="AG378">
        <v>2.58269593722062E-2</v>
      </c>
      <c r="AH378">
        <v>2.0086526576019799E-3</v>
      </c>
      <c r="AI378">
        <v>7.7773485784919702E-2</v>
      </c>
      <c r="AJ378">
        <v>12441.428571428571</v>
      </c>
      <c r="AK378">
        <v>174180</v>
      </c>
      <c r="AL378">
        <v>1722.4227441285545</v>
      </c>
      <c r="AM378">
        <v>5140.3553770086546</v>
      </c>
      <c r="AN378">
        <v>784.31749955853832</v>
      </c>
      <c r="AO378">
        <v>10980.444993819536</v>
      </c>
      <c r="AP378">
        <v>349.86711990111263</v>
      </c>
      <c r="AQ378">
        <v>0</v>
      </c>
      <c r="AR378">
        <v>349.86711990111263</v>
      </c>
      <c r="AS378">
        <v>0.76725245592349256</v>
      </c>
      <c r="AT378" t="s">
        <v>757</v>
      </c>
    </row>
    <row r="379" spans="1:46" hidden="1" x14ac:dyDescent="0.25">
      <c r="A379" t="s">
        <v>56</v>
      </c>
      <c r="B379" t="s">
        <v>948</v>
      </c>
      <c r="C379" s="63" t="s">
        <v>948</v>
      </c>
      <c r="D379" s="63" t="s">
        <v>671</v>
      </c>
      <c r="E379" t="s">
        <v>527</v>
      </c>
      <c r="F379">
        <v>1</v>
      </c>
      <c r="G379">
        <v>2</v>
      </c>
      <c r="H379">
        <v>2</v>
      </c>
      <c r="I379">
        <v>2</v>
      </c>
      <c r="J379">
        <v>7</v>
      </c>
      <c r="K379">
        <v>4</v>
      </c>
      <c r="L379" t="s">
        <v>101</v>
      </c>
      <c r="M379">
        <v>11</v>
      </c>
      <c r="N379" t="s">
        <v>719</v>
      </c>
      <c r="O379" t="s">
        <v>4</v>
      </c>
      <c r="P379">
        <v>1</v>
      </c>
      <c r="Q379">
        <v>3</v>
      </c>
      <c r="R379">
        <v>0</v>
      </c>
      <c r="S379" t="s">
        <v>642</v>
      </c>
      <c r="T379" t="s">
        <v>689</v>
      </c>
      <c r="U379">
        <v>25.5</v>
      </c>
      <c r="V379">
        <v>3.3552631578947372</v>
      </c>
      <c r="W379">
        <v>25.5</v>
      </c>
      <c r="X379" t="s">
        <v>42</v>
      </c>
      <c r="Y379" t="s">
        <v>759</v>
      </c>
      <c r="Z379" t="s">
        <v>948</v>
      </c>
      <c r="AA379">
        <v>25.5</v>
      </c>
      <c r="AB379">
        <v>25.5</v>
      </c>
      <c r="AC379">
        <v>254.07499999999999</v>
      </c>
      <c r="AD379">
        <v>3235.9999999999986</v>
      </c>
      <c r="AE379">
        <v>0.100364065728623</v>
      </c>
      <c r="AF379">
        <v>1</v>
      </c>
      <c r="AG379">
        <v>0.100364065728623</v>
      </c>
      <c r="AH379">
        <v>7.8800988875154503E-3</v>
      </c>
      <c r="AI379">
        <v>7.8515142150803505E-2</v>
      </c>
      <c r="AJ379">
        <v>12441.428571428571</v>
      </c>
      <c r="AK379">
        <v>174180</v>
      </c>
      <c r="AL379">
        <v>1372.5556242274417</v>
      </c>
      <c r="AM379">
        <v>5140.3553770086546</v>
      </c>
      <c r="AN379">
        <v>784.31749955853832</v>
      </c>
      <c r="AO379">
        <v>10980.444993819536</v>
      </c>
      <c r="AP379">
        <v>1372.5556242274417</v>
      </c>
      <c r="AQ379">
        <v>0</v>
      </c>
      <c r="AR379">
        <v>1372.5556242274417</v>
      </c>
      <c r="AS379">
        <v>3.0099904040075476</v>
      </c>
      <c r="AT379" t="s">
        <v>759</v>
      </c>
    </row>
    <row r="380" spans="1:46" hidden="1" x14ac:dyDescent="0.25">
      <c r="A380" t="s">
        <v>56</v>
      </c>
      <c r="B380" t="s">
        <v>948</v>
      </c>
      <c r="C380" s="63" t="s">
        <v>948</v>
      </c>
      <c r="D380" s="63" t="s">
        <v>671</v>
      </c>
      <c r="E380" t="s">
        <v>527</v>
      </c>
      <c r="F380">
        <v>1</v>
      </c>
      <c r="G380">
        <v>2</v>
      </c>
      <c r="H380">
        <v>2</v>
      </c>
      <c r="I380">
        <v>2</v>
      </c>
      <c r="J380">
        <v>7</v>
      </c>
      <c r="K380">
        <v>5</v>
      </c>
      <c r="L380" t="s">
        <v>105</v>
      </c>
      <c r="M380">
        <v>12</v>
      </c>
      <c r="N380" t="s">
        <v>721</v>
      </c>
      <c r="O380" t="s">
        <v>4</v>
      </c>
      <c r="P380">
        <v>1</v>
      </c>
      <c r="Q380">
        <v>2</v>
      </c>
      <c r="R380">
        <v>0</v>
      </c>
      <c r="S380" t="s">
        <v>642</v>
      </c>
      <c r="T380" t="s">
        <v>689</v>
      </c>
      <c r="U380">
        <v>17</v>
      </c>
      <c r="V380">
        <v>2.236842105263158</v>
      </c>
      <c r="W380">
        <v>17</v>
      </c>
      <c r="X380" t="s">
        <v>45</v>
      </c>
      <c r="Y380" t="s">
        <v>762</v>
      </c>
      <c r="Z380" t="s">
        <v>948</v>
      </c>
      <c r="AA380">
        <v>17</v>
      </c>
      <c r="AB380">
        <v>17</v>
      </c>
      <c r="AC380">
        <v>232.17500000000001</v>
      </c>
      <c r="AD380">
        <v>3235.9999999999986</v>
      </c>
      <c r="AE380">
        <v>7.3220630989555294E-2</v>
      </c>
      <c r="AF380">
        <v>1</v>
      </c>
      <c r="AG380">
        <v>7.3220630989555294E-2</v>
      </c>
      <c r="AH380">
        <v>5.2533992583436396E-3</v>
      </c>
      <c r="AI380">
        <v>7.1747527812113798E-2</v>
      </c>
      <c r="AJ380">
        <v>12441.428571428571</v>
      </c>
      <c r="AK380">
        <v>174180</v>
      </c>
      <c r="AL380">
        <v>915.03708281829472</v>
      </c>
      <c r="AM380">
        <v>5140.3553770086546</v>
      </c>
      <c r="AN380">
        <v>784.31749955853832</v>
      </c>
      <c r="AO380">
        <v>10980.444993819536</v>
      </c>
      <c r="AP380">
        <v>915.03708281829449</v>
      </c>
      <c r="AQ380">
        <v>-2.2737367544323206E-13</v>
      </c>
      <c r="AR380">
        <v>915.03708281829449</v>
      </c>
      <c r="AS380">
        <v>2.0066602693383651</v>
      </c>
      <c r="AT380" t="s">
        <v>762</v>
      </c>
    </row>
    <row r="381" spans="1:46" hidden="1" x14ac:dyDescent="0.25">
      <c r="A381" t="s">
        <v>56</v>
      </c>
      <c r="B381" t="s">
        <v>948</v>
      </c>
      <c r="C381" s="63" t="s">
        <v>948</v>
      </c>
      <c r="D381" s="63" t="s">
        <v>671</v>
      </c>
      <c r="E381" t="s">
        <v>527</v>
      </c>
      <c r="F381">
        <v>1</v>
      </c>
      <c r="G381">
        <v>2</v>
      </c>
      <c r="H381">
        <v>2</v>
      </c>
      <c r="I381">
        <v>2</v>
      </c>
      <c r="J381">
        <v>7</v>
      </c>
      <c r="K381">
        <v>7</v>
      </c>
      <c r="L381" t="s">
        <v>114</v>
      </c>
      <c r="M381">
        <v>14</v>
      </c>
      <c r="N381" t="s">
        <v>725</v>
      </c>
      <c r="O381" t="s">
        <v>4</v>
      </c>
      <c r="P381">
        <v>1</v>
      </c>
      <c r="Q381">
        <v>1</v>
      </c>
      <c r="R381">
        <v>0</v>
      </c>
      <c r="S381" t="s">
        <v>642</v>
      </c>
      <c r="T381" t="s">
        <v>689</v>
      </c>
      <c r="U381">
        <v>4</v>
      </c>
      <c r="V381">
        <v>0.52631578947368418</v>
      </c>
      <c r="W381">
        <v>4</v>
      </c>
      <c r="X381" t="s">
        <v>51</v>
      </c>
      <c r="Y381" t="s">
        <v>768</v>
      </c>
      <c r="Z381" t="s">
        <v>948</v>
      </c>
      <c r="AA381">
        <v>4</v>
      </c>
      <c r="AB381">
        <v>4</v>
      </c>
      <c r="AC381">
        <v>198.4</v>
      </c>
      <c r="AD381">
        <v>3235.9999999999986</v>
      </c>
      <c r="AE381">
        <v>2.0161290322580599E-2</v>
      </c>
      <c r="AF381">
        <v>1</v>
      </c>
      <c r="AG381">
        <v>2.0161290322580599E-2</v>
      </c>
      <c r="AH381">
        <v>1.23609394313968E-3</v>
      </c>
      <c r="AI381">
        <v>6.1310259579728098E-2</v>
      </c>
      <c r="AJ381">
        <v>12441.428571428571</v>
      </c>
      <c r="AK381">
        <v>174180</v>
      </c>
      <c r="AL381">
        <v>215.30284301606929</v>
      </c>
      <c r="AM381">
        <v>5140.3553770086546</v>
      </c>
      <c r="AN381">
        <v>784.31749955853832</v>
      </c>
      <c r="AO381">
        <v>10980.444993819536</v>
      </c>
      <c r="AP381">
        <v>215.30284301606932</v>
      </c>
      <c r="AQ381">
        <v>2.8421709430404007E-14</v>
      </c>
      <c r="AR381">
        <v>215.30284301606932</v>
      </c>
      <c r="AS381">
        <v>0.4721553574913801</v>
      </c>
      <c r="AT381" t="s">
        <v>768</v>
      </c>
    </row>
    <row r="382" spans="1:46" hidden="1" x14ac:dyDescent="0.25">
      <c r="A382" t="s">
        <v>56</v>
      </c>
      <c r="B382" t="s">
        <v>950</v>
      </c>
      <c r="C382" s="63" t="s">
        <v>950</v>
      </c>
      <c r="D382" s="63" t="s">
        <v>671</v>
      </c>
      <c r="E382" t="s">
        <v>527</v>
      </c>
      <c r="F382">
        <v>0.75</v>
      </c>
      <c r="G382">
        <v>1</v>
      </c>
      <c r="H382">
        <v>1</v>
      </c>
      <c r="I382">
        <v>2</v>
      </c>
      <c r="J382">
        <v>7</v>
      </c>
      <c r="K382">
        <v>1</v>
      </c>
      <c r="L382" t="s">
        <v>99</v>
      </c>
      <c r="M382">
        <v>1</v>
      </c>
      <c r="N382" t="s">
        <v>699</v>
      </c>
      <c r="O382" t="s">
        <v>4</v>
      </c>
      <c r="P382">
        <v>1</v>
      </c>
      <c r="Q382">
        <v>2</v>
      </c>
      <c r="R382">
        <v>0</v>
      </c>
      <c r="S382" t="s">
        <v>642</v>
      </c>
      <c r="T382" t="s">
        <v>689</v>
      </c>
      <c r="U382">
        <v>8</v>
      </c>
      <c r="V382">
        <v>1.0526315789473684</v>
      </c>
      <c r="W382">
        <v>6</v>
      </c>
      <c r="X382" t="s">
        <v>33</v>
      </c>
      <c r="Y382" t="s">
        <v>729</v>
      </c>
      <c r="Z382" t="s">
        <v>950</v>
      </c>
      <c r="AA382">
        <v>8</v>
      </c>
      <c r="AB382">
        <v>6</v>
      </c>
      <c r="AC382">
        <v>238.07499999999999</v>
      </c>
      <c r="AD382">
        <v>3235.9999999999986</v>
      </c>
      <c r="AE382">
        <v>2.52021421820855E-2</v>
      </c>
      <c r="AF382">
        <v>1</v>
      </c>
      <c r="AG382">
        <v>2.52021421820855E-2</v>
      </c>
      <c r="AH382">
        <v>1.8541409147095199E-3</v>
      </c>
      <c r="AI382">
        <v>7.3570766378244806E-2</v>
      </c>
      <c r="AJ382">
        <v>12441.428571428571</v>
      </c>
      <c r="AK382">
        <v>174180</v>
      </c>
      <c r="AL382">
        <v>322.95426452410402</v>
      </c>
      <c r="AM382">
        <v>1614.7713226205199</v>
      </c>
      <c r="AN382">
        <v>233.56513773618235</v>
      </c>
      <c r="AO382">
        <v>3269.9119283065529</v>
      </c>
      <c r="AP382">
        <v>322.95426452410396</v>
      </c>
      <c r="AQ382">
        <v>-5.6843418860808015E-14</v>
      </c>
      <c r="AR382">
        <v>430.60568603213864</v>
      </c>
      <c r="AS382">
        <v>0.9443107149827602</v>
      </c>
      <c r="AT382" t="s">
        <v>729</v>
      </c>
    </row>
    <row r="383" spans="1:46" hidden="1" x14ac:dyDescent="0.25">
      <c r="A383" t="s">
        <v>56</v>
      </c>
      <c r="B383" t="s">
        <v>950</v>
      </c>
      <c r="C383" s="63" t="s">
        <v>950</v>
      </c>
      <c r="D383" s="63" t="s">
        <v>671</v>
      </c>
      <c r="E383" t="s">
        <v>527</v>
      </c>
      <c r="F383">
        <v>0.75</v>
      </c>
      <c r="G383">
        <v>1</v>
      </c>
      <c r="H383">
        <v>1</v>
      </c>
      <c r="I383">
        <v>2</v>
      </c>
      <c r="J383">
        <v>7</v>
      </c>
      <c r="K383">
        <v>2</v>
      </c>
      <c r="L383" t="s">
        <v>102</v>
      </c>
      <c r="M383">
        <v>2</v>
      </c>
      <c r="N383" t="s">
        <v>701</v>
      </c>
      <c r="O383" t="s">
        <v>4</v>
      </c>
      <c r="P383">
        <v>1</v>
      </c>
      <c r="Q383">
        <v>2</v>
      </c>
      <c r="R383">
        <v>0</v>
      </c>
      <c r="S383" t="s">
        <v>642</v>
      </c>
      <c r="T383" t="s">
        <v>689</v>
      </c>
      <c r="U383">
        <v>8</v>
      </c>
      <c r="V383">
        <v>1.0526315789473684</v>
      </c>
      <c r="W383">
        <v>6</v>
      </c>
      <c r="X383" t="s">
        <v>36</v>
      </c>
      <c r="Y383" t="s">
        <v>732</v>
      </c>
      <c r="Z383" t="s">
        <v>950</v>
      </c>
      <c r="AA383">
        <v>8</v>
      </c>
      <c r="AB383">
        <v>6</v>
      </c>
      <c r="AC383">
        <v>250.07499999999999</v>
      </c>
      <c r="AD383">
        <v>3235.9999999999986</v>
      </c>
      <c r="AE383">
        <v>2.3992802159352199E-2</v>
      </c>
      <c r="AF383">
        <v>1</v>
      </c>
      <c r="AG383">
        <v>2.3992802159352199E-2</v>
      </c>
      <c r="AH383">
        <v>1.8541409147095199E-3</v>
      </c>
      <c r="AI383">
        <v>7.7279048207663806E-2</v>
      </c>
      <c r="AJ383">
        <v>12441.428571428571</v>
      </c>
      <c r="AK383">
        <v>174180</v>
      </c>
      <c r="AL383">
        <v>322.95426452410391</v>
      </c>
      <c r="AM383">
        <v>1614.7713226205199</v>
      </c>
      <c r="AN383">
        <v>233.56513773618235</v>
      </c>
      <c r="AO383">
        <v>3269.9119283065529</v>
      </c>
      <c r="AP383">
        <v>322.95426452410396</v>
      </c>
      <c r="AQ383">
        <v>5.6843418860808015E-14</v>
      </c>
      <c r="AR383">
        <v>430.60568603213864</v>
      </c>
      <c r="AS383">
        <v>0.9443107149827602</v>
      </c>
      <c r="AT383" t="s">
        <v>732</v>
      </c>
    </row>
    <row r="384" spans="1:46" hidden="1" x14ac:dyDescent="0.25">
      <c r="A384" t="s">
        <v>56</v>
      </c>
      <c r="B384" t="s">
        <v>950</v>
      </c>
      <c r="C384" s="63" t="s">
        <v>950</v>
      </c>
      <c r="D384" s="63" t="s">
        <v>671</v>
      </c>
      <c r="E384" t="s">
        <v>527</v>
      </c>
      <c r="F384">
        <v>0.75</v>
      </c>
      <c r="G384">
        <v>1</v>
      </c>
      <c r="H384">
        <v>1</v>
      </c>
      <c r="I384">
        <v>2</v>
      </c>
      <c r="J384">
        <v>7</v>
      </c>
      <c r="K384">
        <v>3</v>
      </c>
      <c r="L384" t="s">
        <v>103</v>
      </c>
      <c r="M384">
        <v>3</v>
      </c>
      <c r="N384" t="s">
        <v>703</v>
      </c>
      <c r="O384" t="s">
        <v>4</v>
      </c>
      <c r="P384">
        <v>1</v>
      </c>
      <c r="Q384">
        <v>2</v>
      </c>
      <c r="R384">
        <v>0</v>
      </c>
      <c r="S384" t="s">
        <v>642</v>
      </c>
      <c r="T384" t="s">
        <v>689</v>
      </c>
      <c r="U384">
        <v>8</v>
      </c>
      <c r="V384">
        <v>1.0526315789473684</v>
      </c>
      <c r="W384">
        <v>6</v>
      </c>
      <c r="X384" t="s">
        <v>39</v>
      </c>
      <c r="Y384" t="s">
        <v>735</v>
      </c>
      <c r="Z384" t="s">
        <v>950</v>
      </c>
      <c r="AA384">
        <v>8</v>
      </c>
      <c r="AB384">
        <v>6</v>
      </c>
      <c r="AC384">
        <v>251.67499999999998</v>
      </c>
      <c r="AD384">
        <v>3235.9999999999986</v>
      </c>
      <c r="AE384">
        <v>2.3840270189728799E-2</v>
      </c>
      <c r="AF384">
        <v>1</v>
      </c>
      <c r="AG384">
        <v>2.3840270189728799E-2</v>
      </c>
      <c r="AH384">
        <v>1.8541409147095199E-3</v>
      </c>
      <c r="AI384">
        <v>7.7773485784919702E-2</v>
      </c>
      <c r="AJ384">
        <v>12441.428571428571</v>
      </c>
      <c r="AK384">
        <v>174180</v>
      </c>
      <c r="AL384">
        <v>322.95426452410402</v>
      </c>
      <c r="AM384">
        <v>1614.7713226205199</v>
      </c>
      <c r="AN384">
        <v>233.56513773618235</v>
      </c>
      <c r="AO384">
        <v>3269.9119283065529</v>
      </c>
      <c r="AP384">
        <v>322.95426452410396</v>
      </c>
      <c r="AQ384">
        <v>-5.6843418860808015E-14</v>
      </c>
      <c r="AR384">
        <v>430.60568603213864</v>
      </c>
      <c r="AS384">
        <v>0.9443107149827602</v>
      </c>
      <c r="AT384" t="s">
        <v>735</v>
      </c>
    </row>
    <row r="385" spans="1:46" hidden="1" x14ac:dyDescent="0.25">
      <c r="A385" t="s">
        <v>56</v>
      </c>
      <c r="B385" t="s">
        <v>950</v>
      </c>
      <c r="C385" s="63" t="s">
        <v>950</v>
      </c>
      <c r="D385" s="63" t="s">
        <v>671</v>
      </c>
      <c r="E385" t="s">
        <v>527</v>
      </c>
      <c r="F385">
        <v>0.75</v>
      </c>
      <c r="G385">
        <v>1</v>
      </c>
      <c r="H385">
        <v>1</v>
      </c>
      <c r="I385">
        <v>2</v>
      </c>
      <c r="J385">
        <v>7</v>
      </c>
      <c r="K385">
        <v>4</v>
      </c>
      <c r="L385" t="s">
        <v>101</v>
      </c>
      <c r="M385">
        <v>4</v>
      </c>
      <c r="N385" t="s">
        <v>705</v>
      </c>
      <c r="O385" t="s">
        <v>4</v>
      </c>
      <c r="P385">
        <v>1</v>
      </c>
      <c r="Q385">
        <v>2</v>
      </c>
      <c r="R385">
        <v>0</v>
      </c>
      <c r="S385" t="s">
        <v>642</v>
      </c>
      <c r="T385" t="s">
        <v>689</v>
      </c>
      <c r="U385">
        <v>8</v>
      </c>
      <c r="V385">
        <v>1.0526315789473684</v>
      </c>
      <c r="W385">
        <v>6</v>
      </c>
      <c r="X385" t="s">
        <v>42</v>
      </c>
      <c r="Y385" t="s">
        <v>738</v>
      </c>
      <c r="Z385" t="s">
        <v>950</v>
      </c>
      <c r="AA385">
        <v>8</v>
      </c>
      <c r="AB385">
        <v>6</v>
      </c>
      <c r="AC385">
        <v>262.57499999999999</v>
      </c>
      <c r="AD385">
        <v>3235.9999999999986</v>
      </c>
      <c r="AE385">
        <v>2.28506141102542E-2</v>
      </c>
      <c r="AF385">
        <v>1</v>
      </c>
      <c r="AG385">
        <v>2.28506141102542E-2</v>
      </c>
      <c r="AH385">
        <v>1.8541409147095199E-3</v>
      </c>
      <c r="AI385">
        <v>8.1141841779975299E-2</v>
      </c>
      <c r="AJ385">
        <v>12441.428571428571</v>
      </c>
      <c r="AK385">
        <v>174180</v>
      </c>
      <c r="AL385">
        <v>322.95426452410396</v>
      </c>
      <c r="AM385">
        <v>1614.7713226205199</v>
      </c>
      <c r="AN385">
        <v>233.56513773618235</v>
      </c>
      <c r="AO385">
        <v>3269.9119283065529</v>
      </c>
      <c r="AP385">
        <v>322.95426452410396</v>
      </c>
      <c r="AQ385">
        <v>0</v>
      </c>
      <c r="AR385">
        <v>430.60568603213864</v>
      </c>
      <c r="AS385">
        <v>0.9443107149827602</v>
      </c>
      <c r="AT385" t="s">
        <v>738</v>
      </c>
    </row>
    <row r="386" spans="1:46" hidden="1" x14ac:dyDescent="0.25">
      <c r="A386" t="s">
        <v>56</v>
      </c>
      <c r="B386" t="s">
        <v>950</v>
      </c>
      <c r="C386" s="63" t="s">
        <v>950</v>
      </c>
      <c r="D386" s="63" t="s">
        <v>671</v>
      </c>
      <c r="E386" t="s">
        <v>527</v>
      </c>
      <c r="F386">
        <v>0.75</v>
      </c>
      <c r="G386">
        <v>1</v>
      </c>
      <c r="H386">
        <v>1</v>
      </c>
      <c r="I386">
        <v>2</v>
      </c>
      <c r="J386">
        <v>7</v>
      </c>
      <c r="K386">
        <v>5</v>
      </c>
      <c r="L386" t="s">
        <v>105</v>
      </c>
      <c r="M386">
        <v>5</v>
      </c>
      <c r="N386" t="s">
        <v>707</v>
      </c>
      <c r="O386" t="s">
        <v>4</v>
      </c>
      <c r="P386">
        <v>1</v>
      </c>
      <c r="Q386">
        <v>2</v>
      </c>
      <c r="R386">
        <v>0</v>
      </c>
      <c r="S386" t="s">
        <v>642</v>
      </c>
      <c r="T386" t="s">
        <v>689</v>
      </c>
      <c r="U386">
        <v>8</v>
      </c>
      <c r="V386">
        <v>1.0526315789473684</v>
      </c>
      <c r="W386">
        <v>6</v>
      </c>
      <c r="X386" t="s">
        <v>45</v>
      </c>
      <c r="Y386" t="s">
        <v>741</v>
      </c>
      <c r="Z386" t="s">
        <v>950</v>
      </c>
      <c r="AA386">
        <v>8</v>
      </c>
      <c r="AB386">
        <v>6</v>
      </c>
      <c r="AC386">
        <v>232.17500000000001</v>
      </c>
      <c r="AD386">
        <v>3235.9999999999986</v>
      </c>
      <c r="AE386">
        <v>2.5842575643372501E-2</v>
      </c>
      <c r="AF386">
        <v>1</v>
      </c>
      <c r="AG386">
        <v>2.5842575643372501E-2</v>
      </c>
      <c r="AH386">
        <v>1.8541409147095199E-3</v>
      </c>
      <c r="AI386">
        <v>7.1747527812113798E-2</v>
      </c>
      <c r="AJ386">
        <v>12441.428571428571</v>
      </c>
      <c r="AK386">
        <v>174180</v>
      </c>
      <c r="AL386">
        <v>322.95426452410402</v>
      </c>
      <c r="AM386">
        <v>1614.7713226205199</v>
      </c>
      <c r="AN386">
        <v>233.56513773618235</v>
      </c>
      <c r="AO386">
        <v>3269.9119283065529</v>
      </c>
      <c r="AP386">
        <v>322.95426452410396</v>
      </c>
      <c r="AQ386">
        <v>-5.6843418860808015E-14</v>
      </c>
      <c r="AR386">
        <v>430.60568603213864</v>
      </c>
      <c r="AS386">
        <v>0.9443107149827602</v>
      </c>
      <c r="AT386" t="s">
        <v>741</v>
      </c>
    </row>
    <row r="387" spans="1:46" hidden="1" x14ac:dyDescent="0.25">
      <c r="A387" t="s">
        <v>56</v>
      </c>
      <c r="B387" t="s">
        <v>950</v>
      </c>
      <c r="C387" s="63" t="s">
        <v>950</v>
      </c>
      <c r="D387" s="63" t="s">
        <v>671</v>
      </c>
      <c r="E387" t="s">
        <v>527</v>
      </c>
      <c r="F387">
        <v>0.75</v>
      </c>
      <c r="G387">
        <v>2</v>
      </c>
      <c r="H387">
        <v>2</v>
      </c>
      <c r="I387">
        <v>2</v>
      </c>
      <c r="J387">
        <v>7</v>
      </c>
      <c r="K387">
        <v>1</v>
      </c>
      <c r="L387" t="s">
        <v>99</v>
      </c>
      <c r="M387">
        <v>8</v>
      </c>
      <c r="N387" t="s">
        <v>713</v>
      </c>
      <c r="O387" t="s">
        <v>4</v>
      </c>
      <c r="P387">
        <v>1</v>
      </c>
      <c r="Q387">
        <v>2</v>
      </c>
      <c r="R387">
        <v>0</v>
      </c>
      <c r="S387" t="s">
        <v>642</v>
      </c>
      <c r="T387" t="s">
        <v>689</v>
      </c>
      <c r="U387">
        <v>9</v>
      </c>
      <c r="V387">
        <v>1.1842105263157896</v>
      </c>
      <c r="W387">
        <v>6.75</v>
      </c>
      <c r="X387" t="s">
        <v>33</v>
      </c>
      <c r="Y387" t="s">
        <v>750</v>
      </c>
      <c r="Z387" t="s">
        <v>950</v>
      </c>
      <c r="AA387">
        <v>9</v>
      </c>
      <c r="AB387">
        <v>6.75</v>
      </c>
      <c r="AC387">
        <v>239.92499999999998</v>
      </c>
      <c r="AD387">
        <v>3235.9999999999986</v>
      </c>
      <c r="AE387">
        <v>2.8133791809940599E-2</v>
      </c>
      <c r="AF387">
        <v>1</v>
      </c>
      <c r="AG387">
        <v>2.8133791809940599E-2</v>
      </c>
      <c r="AH387">
        <v>2.0859085290482098E-3</v>
      </c>
      <c r="AI387">
        <v>7.4142459826946894E-2</v>
      </c>
      <c r="AJ387">
        <v>12441.428571428571</v>
      </c>
      <c r="AK387">
        <v>174180</v>
      </c>
      <c r="AL387">
        <v>363.32354758961696</v>
      </c>
      <c r="AM387">
        <v>1655.140605686033</v>
      </c>
      <c r="AN387">
        <v>233.56513773618235</v>
      </c>
      <c r="AO387">
        <v>3269.9119283065529</v>
      </c>
      <c r="AP387">
        <v>363.32354758961696</v>
      </c>
      <c r="AQ387">
        <v>0</v>
      </c>
      <c r="AR387">
        <v>484.43139678615597</v>
      </c>
      <c r="AS387">
        <v>1.0623495543556052</v>
      </c>
      <c r="AT387" t="s">
        <v>750</v>
      </c>
    </row>
    <row r="388" spans="1:46" hidden="1" x14ac:dyDescent="0.25">
      <c r="A388" t="s">
        <v>56</v>
      </c>
      <c r="B388" t="s">
        <v>950</v>
      </c>
      <c r="C388" s="63" t="s">
        <v>950</v>
      </c>
      <c r="D388" s="63" t="s">
        <v>671</v>
      </c>
      <c r="E388" t="s">
        <v>527</v>
      </c>
      <c r="F388">
        <v>0.75</v>
      </c>
      <c r="G388">
        <v>2</v>
      </c>
      <c r="H388">
        <v>2</v>
      </c>
      <c r="I388">
        <v>2</v>
      </c>
      <c r="J388">
        <v>7</v>
      </c>
      <c r="K388">
        <v>2</v>
      </c>
      <c r="L388" t="s">
        <v>102</v>
      </c>
      <c r="M388">
        <v>9</v>
      </c>
      <c r="N388" t="s">
        <v>715</v>
      </c>
      <c r="O388" t="s">
        <v>4</v>
      </c>
      <c r="P388">
        <v>1</v>
      </c>
      <c r="Q388">
        <v>2</v>
      </c>
      <c r="R388">
        <v>0</v>
      </c>
      <c r="S388" t="s">
        <v>642</v>
      </c>
      <c r="T388" t="s">
        <v>689</v>
      </c>
      <c r="U388">
        <v>8</v>
      </c>
      <c r="V388">
        <v>1.0526315789473684</v>
      </c>
      <c r="W388">
        <v>6</v>
      </c>
      <c r="X388" t="s">
        <v>36</v>
      </c>
      <c r="Y388" t="s">
        <v>753</v>
      </c>
      <c r="Z388" t="s">
        <v>950</v>
      </c>
      <c r="AA388">
        <v>8</v>
      </c>
      <c r="AB388">
        <v>6</v>
      </c>
      <c r="AC388">
        <v>250.17499999999998</v>
      </c>
      <c r="AD388">
        <v>3235.9999999999986</v>
      </c>
      <c r="AE388">
        <v>2.39832117517738E-2</v>
      </c>
      <c r="AF388">
        <v>1</v>
      </c>
      <c r="AG388">
        <v>2.39832117517738E-2</v>
      </c>
      <c r="AH388">
        <v>1.8541409147095199E-3</v>
      </c>
      <c r="AI388">
        <v>7.7309950556242304E-2</v>
      </c>
      <c r="AJ388">
        <v>12441.428571428571</v>
      </c>
      <c r="AK388">
        <v>174180</v>
      </c>
      <c r="AL388">
        <v>322.95426452410396</v>
      </c>
      <c r="AM388">
        <v>1655.140605686033</v>
      </c>
      <c r="AN388">
        <v>233.56513773618235</v>
      </c>
      <c r="AO388">
        <v>3269.9119283065529</v>
      </c>
      <c r="AP388">
        <v>322.95426452410396</v>
      </c>
      <c r="AQ388">
        <v>0</v>
      </c>
      <c r="AR388">
        <v>430.60568603213864</v>
      </c>
      <c r="AS388">
        <v>0.9443107149827602</v>
      </c>
      <c r="AT388" t="s">
        <v>753</v>
      </c>
    </row>
    <row r="389" spans="1:46" hidden="1" x14ac:dyDescent="0.25">
      <c r="A389" t="s">
        <v>56</v>
      </c>
      <c r="B389" t="s">
        <v>950</v>
      </c>
      <c r="C389" s="63" t="s">
        <v>950</v>
      </c>
      <c r="D389" s="63" t="s">
        <v>671</v>
      </c>
      <c r="E389" t="s">
        <v>527</v>
      </c>
      <c r="F389">
        <v>0.75</v>
      </c>
      <c r="G389">
        <v>2</v>
      </c>
      <c r="H389">
        <v>2</v>
      </c>
      <c r="I389">
        <v>2</v>
      </c>
      <c r="J389">
        <v>7</v>
      </c>
      <c r="K389">
        <v>3</v>
      </c>
      <c r="L389" t="s">
        <v>103</v>
      </c>
      <c r="M389">
        <v>10</v>
      </c>
      <c r="N389" t="s">
        <v>717</v>
      </c>
      <c r="O389" t="s">
        <v>4</v>
      </c>
      <c r="P389">
        <v>1</v>
      </c>
      <c r="Q389">
        <v>2</v>
      </c>
      <c r="R389">
        <v>0</v>
      </c>
      <c r="S389" t="s">
        <v>642</v>
      </c>
      <c r="T389" t="s">
        <v>689</v>
      </c>
      <c r="U389">
        <v>8</v>
      </c>
      <c r="V389">
        <v>1.0526315789473684</v>
      </c>
      <c r="W389">
        <v>6</v>
      </c>
      <c r="X389" t="s">
        <v>39</v>
      </c>
      <c r="Y389" t="s">
        <v>756</v>
      </c>
      <c r="Z389" t="s">
        <v>950</v>
      </c>
      <c r="AA389">
        <v>8</v>
      </c>
      <c r="AB389">
        <v>6</v>
      </c>
      <c r="AC389">
        <v>251.67499999999998</v>
      </c>
      <c r="AD389">
        <v>3235.9999999999986</v>
      </c>
      <c r="AE389">
        <v>2.3840270189728799E-2</v>
      </c>
      <c r="AF389">
        <v>1</v>
      </c>
      <c r="AG389">
        <v>2.3840270189728799E-2</v>
      </c>
      <c r="AH389">
        <v>1.8541409147095199E-3</v>
      </c>
      <c r="AI389">
        <v>7.7773485784919702E-2</v>
      </c>
      <c r="AJ389">
        <v>12441.428571428571</v>
      </c>
      <c r="AK389">
        <v>174180</v>
      </c>
      <c r="AL389">
        <v>322.95426452410402</v>
      </c>
      <c r="AM389">
        <v>1655.140605686033</v>
      </c>
      <c r="AN389">
        <v>233.56513773618235</v>
      </c>
      <c r="AO389">
        <v>3269.9119283065529</v>
      </c>
      <c r="AP389">
        <v>322.95426452410396</v>
      </c>
      <c r="AQ389">
        <v>-5.6843418860808015E-14</v>
      </c>
      <c r="AR389">
        <v>430.60568603213864</v>
      </c>
      <c r="AS389">
        <v>0.9443107149827602</v>
      </c>
      <c r="AT389" t="s">
        <v>756</v>
      </c>
    </row>
    <row r="390" spans="1:46" hidden="1" x14ac:dyDescent="0.25">
      <c r="A390" t="s">
        <v>56</v>
      </c>
      <c r="B390" t="s">
        <v>950</v>
      </c>
      <c r="C390" s="63" t="s">
        <v>950</v>
      </c>
      <c r="D390" s="63" t="s">
        <v>671</v>
      </c>
      <c r="E390" t="s">
        <v>527</v>
      </c>
      <c r="F390">
        <v>0.75</v>
      </c>
      <c r="G390">
        <v>2</v>
      </c>
      <c r="H390">
        <v>2</v>
      </c>
      <c r="I390">
        <v>2</v>
      </c>
      <c r="J390">
        <v>7</v>
      </c>
      <c r="K390">
        <v>4</v>
      </c>
      <c r="L390" t="s">
        <v>101</v>
      </c>
      <c r="M390">
        <v>11</v>
      </c>
      <c r="N390" t="s">
        <v>719</v>
      </c>
      <c r="O390" t="s">
        <v>4</v>
      </c>
      <c r="P390">
        <v>1</v>
      </c>
      <c r="Q390">
        <v>2</v>
      </c>
      <c r="R390">
        <v>0</v>
      </c>
      <c r="S390" t="s">
        <v>642</v>
      </c>
      <c r="T390" t="s">
        <v>689</v>
      </c>
      <c r="U390">
        <v>8</v>
      </c>
      <c r="V390">
        <v>1.0526315789473684</v>
      </c>
      <c r="W390">
        <v>6</v>
      </c>
      <c r="X390" t="s">
        <v>42</v>
      </c>
      <c r="Y390" t="s">
        <v>759</v>
      </c>
      <c r="Z390" t="s">
        <v>950</v>
      </c>
      <c r="AA390">
        <v>8</v>
      </c>
      <c r="AB390">
        <v>6</v>
      </c>
      <c r="AC390">
        <v>254.07499999999999</v>
      </c>
      <c r="AD390">
        <v>3235.9999999999986</v>
      </c>
      <c r="AE390">
        <v>2.3615074289087899E-2</v>
      </c>
      <c r="AF390">
        <v>1</v>
      </c>
      <c r="AG390">
        <v>2.3615074289087899E-2</v>
      </c>
      <c r="AH390">
        <v>1.8541409147095199E-3</v>
      </c>
      <c r="AI390">
        <v>7.8515142150803505E-2</v>
      </c>
      <c r="AJ390">
        <v>12441.428571428571</v>
      </c>
      <c r="AK390">
        <v>174180</v>
      </c>
      <c r="AL390">
        <v>322.95426452410396</v>
      </c>
      <c r="AM390">
        <v>1655.140605686033</v>
      </c>
      <c r="AN390">
        <v>233.56513773618235</v>
      </c>
      <c r="AO390">
        <v>3269.9119283065529</v>
      </c>
      <c r="AP390">
        <v>322.95426452410396</v>
      </c>
      <c r="AQ390">
        <v>0</v>
      </c>
      <c r="AR390">
        <v>430.60568603213864</v>
      </c>
      <c r="AS390">
        <v>0.9443107149827602</v>
      </c>
      <c r="AT390" t="s">
        <v>759</v>
      </c>
    </row>
    <row r="391" spans="1:46" hidden="1" x14ac:dyDescent="0.25">
      <c r="A391" t="s">
        <v>56</v>
      </c>
      <c r="B391" t="s">
        <v>950</v>
      </c>
      <c r="C391" s="63" t="s">
        <v>950</v>
      </c>
      <c r="D391" s="63" t="s">
        <v>671</v>
      </c>
      <c r="E391" t="s">
        <v>527</v>
      </c>
      <c r="F391">
        <v>0.75</v>
      </c>
      <c r="G391">
        <v>2</v>
      </c>
      <c r="H391">
        <v>2</v>
      </c>
      <c r="I391">
        <v>2</v>
      </c>
      <c r="J391">
        <v>7</v>
      </c>
      <c r="K391">
        <v>5</v>
      </c>
      <c r="L391" t="s">
        <v>105</v>
      </c>
      <c r="M391">
        <v>12</v>
      </c>
      <c r="N391" t="s">
        <v>721</v>
      </c>
      <c r="O391" t="s">
        <v>4</v>
      </c>
      <c r="P391">
        <v>1</v>
      </c>
      <c r="Q391">
        <v>2</v>
      </c>
      <c r="R391">
        <v>0</v>
      </c>
      <c r="S391" t="s">
        <v>642</v>
      </c>
      <c r="T391" t="s">
        <v>689</v>
      </c>
      <c r="U391">
        <v>8</v>
      </c>
      <c r="V391">
        <v>1.0526315789473684</v>
      </c>
      <c r="W391">
        <v>6</v>
      </c>
      <c r="X391" t="s">
        <v>45</v>
      </c>
      <c r="Y391" t="s">
        <v>762</v>
      </c>
      <c r="Z391" t="s">
        <v>950</v>
      </c>
      <c r="AA391">
        <v>8</v>
      </c>
      <c r="AB391">
        <v>6</v>
      </c>
      <c r="AC391">
        <v>232.17500000000001</v>
      </c>
      <c r="AD391">
        <v>3235.9999999999986</v>
      </c>
      <c r="AE391">
        <v>2.5842575643372501E-2</v>
      </c>
      <c r="AF391">
        <v>1</v>
      </c>
      <c r="AG391">
        <v>2.5842575643372501E-2</v>
      </c>
      <c r="AH391">
        <v>1.8541409147095199E-3</v>
      </c>
      <c r="AI391">
        <v>7.1747527812113798E-2</v>
      </c>
      <c r="AJ391">
        <v>12441.428571428571</v>
      </c>
      <c r="AK391">
        <v>174180</v>
      </c>
      <c r="AL391">
        <v>322.95426452410402</v>
      </c>
      <c r="AM391">
        <v>1655.140605686033</v>
      </c>
      <c r="AN391">
        <v>233.56513773618235</v>
      </c>
      <c r="AO391">
        <v>3269.9119283065529</v>
      </c>
      <c r="AP391">
        <v>322.95426452410396</v>
      </c>
      <c r="AQ391">
        <v>-5.6843418860808015E-14</v>
      </c>
      <c r="AR391">
        <v>430.60568603213864</v>
      </c>
      <c r="AS391">
        <v>0.9443107149827602</v>
      </c>
      <c r="AT391" t="s">
        <v>762</v>
      </c>
    </row>
    <row r="392" spans="1:46" hidden="1" x14ac:dyDescent="0.25">
      <c r="A392" t="s">
        <v>56</v>
      </c>
      <c r="B392" t="s">
        <v>951</v>
      </c>
      <c r="C392" s="63" t="s">
        <v>951</v>
      </c>
      <c r="D392" s="63" t="s">
        <v>671</v>
      </c>
      <c r="E392" t="s">
        <v>527</v>
      </c>
      <c r="F392">
        <v>0.6</v>
      </c>
      <c r="G392">
        <v>1</v>
      </c>
      <c r="H392">
        <v>1</v>
      </c>
      <c r="I392">
        <v>2</v>
      </c>
      <c r="J392">
        <v>7</v>
      </c>
      <c r="K392">
        <v>1</v>
      </c>
      <c r="L392" t="s">
        <v>99</v>
      </c>
      <c r="M392">
        <v>1</v>
      </c>
      <c r="N392" t="s">
        <v>699</v>
      </c>
      <c r="O392" t="s">
        <v>4</v>
      </c>
      <c r="P392">
        <v>1</v>
      </c>
      <c r="Q392">
        <v>4</v>
      </c>
      <c r="R392">
        <v>0</v>
      </c>
      <c r="S392" t="s">
        <v>642</v>
      </c>
      <c r="T392" t="s">
        <v>689</v>
      </c>
      <c r="U392">
        <v>25</v>
      </c>
      <c r="V392">
        <v>3.2894736842105265</v>
      </c>
      <c r="W392">
        <v>15</v>
      </c>
      <c r="X392" t="s">
        <v>33</v>
      </c>
      <c r="Y392" t="s">
        <v>729</v>
      </c>
      <c r="Z392" t="s">
        <v>951</v>
      </c>
      <c r="AA392">
        <v>25</v>
      </c>
      <c r="AB392">
        <v>15</v>
      </c>
      <c r="AC392">
        <v>238.07499999999999</v>
      </c>
      <c r="AD392">
        <v>3235.9999999999986</v>
      </c>
      <c r="AE392">
        <v>6.3005355455213699E-2</v>
      </c>
      <c r="AF392">
        <v>1</v>
      </c>
      <c r="AG392">
        <v>6.3005355455213699E-2</v>
      </c>
      <c r="AH392">
        <v>4.6353522867737997E-3</v>
      </c>
      <c r="AI392">
        <v>7.3570766378244806E-2</v>
      </c>
      <c r="AJ392">
        <v>12441.428571428571</v>
      </c>
      <c r="AK392">
        <v>174180</v>
      </c>
      <c r="AL392">
        <v>807.38566131026005</v>
      </c>
      <c r="AM392">
        <v>5603.2564894932038</v>
      </c>
      <c r="AN392">
        <v>848.90835246335905</v>
      </c>
      <c r="AO392">
        <v>11884.716934487027</v>
      </c>
      <c r="AP392">
        <v>807.38566131025993</v>
      </c>
      <c r="AQ392">
        <v>-1.1368683772161603E-13</v>
      </c>
      <c r="AR392">
        <v>1345.6427688504332</v>
      </c>
      <c r="AS392">
        <v>2.9509709843211254</v>
      </c>
      <c r="AT392" t="s">
        <v>729</v>
      </c>
    </row>
    <row r="393" spans="1:46" hidden="1" x14ac:dyDescent="0.25">
      <c r="A393" t="s">
        <v>56</v>
      </c>
      <c r="B393" t="s">
        <v>951</v>
      </c>
      <c r="C393" s="63" t="s">
        <v>951</v>
      </c>
      <c r="D393" s="63" t="s">
        <v>671</v>
      </c>
      <c r="E393" t="s">
        <v>527</v>
      </c>
      <c r="F393">
        <v>0.6</v>
      </c>
      <c r="G393">
        <v>1</v>
      </c>
      <c r="H393">
        <v>1</v>
      </c>
      <c r="I393">
        <v>2</v>
      </c>
      <c r="J393">
        <v>7</v>
      </c>
      <c r="K393">
        <v>2</v>
      </c>
      <c r="L393" t="s">
        <v>102</v>
      </c>
      <c r="M393">
        <v>2</v>
      </c>
      <c r="N393" t="s">
        <v>701</v>
      </c>
      <c r="O393" t="s">
        <v>4</v>
      </c>
      <c r="P393">
        <v>1</v>
      </c>
      <c r="Q393">
        <v>7</v>
      </c>
      <c r="R393">
        <v>0</v>
      </c>
      <c r="S393" t="s">
        <v>642</v>
      </c>
      <c r="T393" t="s">
        <v>689</v>
      </c>
      <c r="U393">
        <v>45</v>
      </c>
      <c r="V393">
        <v>5.9210526315789478</v>
      </c>
      <c r="W393">
        <v>27</v>
      </c>
      <c r="X393" t="s">
        <v>36</v>
      </c>
      <c r="Y393" t="s">
        <v>732</v>
      </c>
      <c r="Z393" t="s">
        <v>951</v>
      </c>
      <c r="AA393">
        <v>45</v>
      </c>
      <c r="AB393">
        <v>27</v>
      </c>
      <c r="AC393">
        <v>250.07499999999999</v>
      </c>
      <c r="AD393">
        <v>3235.9999999999986</v>
      </c>
      <c r="AE393">
        <v>0.10796760971708499</v>
      </c>
      <c r="AF393">
        <v>1</v>
      </c>
      <c r="AG393">
        <v>0.10796760971708499</v>
      </c>
      <c r="AH393">
        <v>8.3436341161928392E-3</v>
      </c>
      <c r="AI393">
        <v>7.7279048207663806E-2</v>
      </c>
      <c r="AJ393">
        <v>12441.428571428571</v>
      </c>
      <c r="AK393">
        <v>174180</v>
      </c>
      <c r="AL393">
        <v>1453.2941903584676</v>
      </c>
      <c r="AM393">
        <v>5603.2564894932038</v>
      </c>
      <c r="AN393">
        <v>848.90835246335905</v>
      </c>
      <c r="AO393">
        <v>11884.716934487027</v>
      </c>
      <c r="AP393">
        <v>1453.2941903584679</v>
      </c>
      <c r="AQ393">
        <v>2.2737367544323206E-13</v>
      </c>
      <c r="AR393">
        <v>2422.1569839307799</v>
      </c>
      <c r="AS393">
        <v>5.3117477717780259</v>
      </c>
      <c r="AT393" t="s">
        <v>732</v>
      </c>
    </row>
    <row r="394" spans="1:46" hidden="1" x14ac:dyDescent="0.25">
      <c r="A394" t="s">
        <v>56</v>
      </c>
      <c r="B394" t="s">
        <v>951</v>
      </c>
      <c r="C394" s="63" t="s">
        <v>951</v>
      </c>
      <c r="D394" s="63" t="s">
        <v>671</v>
      </c>
      <c r="E394" t="s">
        <v>527</v>
      </c>
      <c r="F394">
        <v>0.6</v>
      </c>
      <c r="G394">
        <v>1</v>
      </c>
      <c r="H394">
        <v>1</v>
      </c>
      <c r="I394">
        <v>2</v>
      </c>
      <c r="J394">
        <v>7</v>
      </c>
      <c r="K394">
        <v>3</v>
      </c>
      <c r="L394" t="s">
        <v>103</v>
      </c>
      <c r="M394">
        <v>3</v>
      </c>
      <c r="N394" t="s">
        <v>703</v>
      </c>
      <c r="O394" t="s">
        <v>4</v>
      </c>
      <c r="P394">
        <v>1</v>
      </c>
      <c r="Q394">
        <v>4</v>
      </c>
      <c r="R394">
        <v>0</v>
      </c>
      <c r="S394" t="s">
        <v>642</v>
      </c>
      <c r="T394" t="s">
        <v>689</v>
      </c>
      <c r="U394">
        <v>33.5</v>
      </c>
      <c r="V394">
        <v>4.4078947368421053</v>
      </c>
      <c r="W394">
        <v>20.099999999999998</v>
      </c>
      <c r="X394" t="s">
        <v>39</v>
      </c>
      <c r="Y394" t="s">
        <v>735</v>
      </c>
      <c r="Z394" t="s">
        <v>951</v>
      </c>
      <c r="AA394">
        <v>33.5</v>
      </c>
      <c r="AB394">
        <v>20.099999999999998</v>
      </c>
      <c r="AC394">
        <v>251.67499999999998</v>
      </c>
      <c r="AD394">
        <v>3235.9999999999986</v>
      </c>
      <c r="AE394">
        <v>7.9864905135591496E-2</v>
      </c>
      <c r="AF394">
        <v>1</v>
      </c>
      <c r="AG394">
        <v>7.9864905135591496E-2</v>
      </c>
      <c r="AH394">
        <v>6.21137206427689E-3</v>
      </c>
      <c r="AI394">
        <v>7.7773485784919702E-2</v>
      </c>
      <c r="AJ394">
        <v>12441.428571428571</v>
      </c>
      <c r="AK394">
        <v>174180</v>
      </c>
      <c r="AL394">
        <v>1081.8967861557483</v>
      </c>
      <c r="AM394">
        <v>5603.2564894932038</v>
      </c>
      <c r="AN394">
        <v>848.90835246335905</v>
      </c>
      <c r="AO394">
        <v>11884.716934487027</v>
      </c>
      <c r="AP394">
        <v>1081.8967861557483</v>
      </c>
      <c r="AQ394">
        <v>0</v>
      </c>
      <c r="AR394">
        <v>1803.1613102595804</v>
      </c>
      <c r="AS394">
        <v>3.9543011189903079</v>
      </c>
      <c r="AT394" t="s">
        <v>735</v>
      </c>
    </row>
    <row r="395" spans="1:46" hidden="1" x14ac:dyDescent="0.25">
      <c r="A395" t="s">
        <v>56</v>
      </c>
      <c r="B395" t="s">
        <v>951</v>
      </c>
      <c r="C395" s="63" t="s">
        <v>951</v>
      </c>
      <c r="D395" s="63" t="s">
        <v>671</v>
      </c>
      <c r="E395" t="s">
        <v>527</v>
      </c>
      <c r="F395">
        <v>0.6</v>
      </c>
      <c r="G395">
        <v>1</v>
      </c>
      <c r="H395">
        <v>1</v>
      </c>
      <c r="I395">
        <v>2</v>
      </c>
      <c r="J395">
        <v>7</v>
      </c>
      <c r="K395">
        <v>4</v>
      </c>
      <c r="L395" t="s">
        <v>101</v>
      </c>
      <c r="M395">
        <v>4</v>
      </c>
      <c r="N395" t="s">
        <v>705</v>
      </c>
      <c r="O395" t="s">
        <v>4</v>
      </c>
      <c r="P395">
        <v>1</v>
      </c>
      <c r="Q395">
        <v>5</v>
      </c>
      <c r="R395">
        <v>0</v>
      </c>
      <c r="S395" t="s">
        <v>642</v>
      </c>
      <c r="T395" t="s">
        <v>689</v>
      </c>
      <c r="U395">
        <v>37.5</v>
      </c>
      <c r="V395">
        <v>4.9342105263157894</v>
      </c>
      <c r="W395">
        <v>22.5</v>
      </c>
      <c r="X395" t="s">
        <v>42</v>
      </c>
      <c r="Y395" t="s">
        <v>738</v>
      </c>
      <c r="Z395" t="s">
        <v>951</v>
      </c>
      <c r="AA395">
        <v>37.5</v>
      </c>
      <c r="AB395">
        <v>22.5</v>
      </c>
      <c r="AC395">
        <v>262.57499999999999</v>
      </c>
      <c r="AD395">
        <v>3235.9999999999986</v>
      </c>
      <c r="AE395">
        <v>8.5689802913453295E-2</v>
      </c>
      <c r="AF395">
        <v>1</v>
      </c>
      <c r="AG395">
        <v>8.5689802913453295E-2</v>
      </c>
      <c r="AH395">
        <v>6.9530284301606996E-3</v>
      </c>
      <c r="AI395">
        <v>8.1141841779975299E-2</v>
      </c>
      <c r="AJ395">
        <v>12441.428571428571</v>
      </c>
      <c r="AK395">
        <v>174180</v>
      </c>
      <c r="AL395">
        <v>1211.07849196539</v>
      </c>
      <c r="AM395">
        <v>5603.2564894932038</v>
      </c>
      <c r="AN395">
        <v>848.90835246335905</v>
      </c>
      <c r="AO395">
        <v>11884.716934487027</v>
      </c>
      <c r="AP395">
        <v>1211.07849196539</v>
      </c>
      <c r="AQ395">
        <v>0</v>
      </c>
      <c r="AR395">
        <v>2018.46415327565</v>
      </c>
      <c r="AS395">
        <v>4.4264564764816887</v>
      </c>
      <c r="AT395" t="s">
        <v>738</v>
      </c>
    </row>
    <row r="396" spans="1:46" hidden="1" x14ac:dyDescent="0.25">
      <c r="A396" t="s">
        <v>56</v>
      </c>
      <c r="B396" t="s">
        <v>951</v>
      </c>
      <c r="C396" s="63" t="s">
        <v>951</v>
      </c>
      <c r="D396" s="63" t="s">
        <v>671</v>
      </c>
      <c r="E396" t="s">
        <v>527</v>
      </c>
      <c r="F396">
        <v>0.6</v>
      </c>
      <c r="G396">
        <v>1</v>
      </c>
      <c r="H396">
        <v>1</v>
      </c>
      <c r="I396">
        <v>2</v>
      </c>
      <c r="J396">
        <v>7</v>
      </c>
      <c r="K396">
        <v>5</v>
      </c>
      <c r="L396" t="s">
        <v>105</v>
      </c>
      <c r="M396">
        <v>5</v>
      </c>
      <c r="N396" t="s">
        <v>707</v>
      </c>
      <c r="O396" t="s">
        <v>4</v>
      </c>
      <c r="P396">
        <v>1</v>
      </c>
      <c r="Q396">
        <v>4</v>
      </c>
      <c r="R396">
        <v>0</v>
      </c>
      <c r="S396" t="s">
        <v>642</v>
      </c>
      <c r="T396" t="s">
        <v>689</v>
      </c>
      <c r="U396">
        <v>32.5</v>
      </c>
      <c r="V396">
        <v>4.2763157894736841</v>
      </c>
      <c r="W396">
        <v>19.5</v>
      </c>
      <c r="X396" t="s">
        <v>45</v>
      </c>
      <c r="Y396" t="s">
        <v>741</v>
      </c>
      <c r="Z396" t="s">
        <v>951</v>
      </c>
      <c r="AA396">
        <v>32.5</v>
      </c>
      <c r="AB396">
        <v>19.5</v>
      </c>
      <c r="AC396">
        <v>232.17500000000001</v>
      </c>
      <c r="AD396">
        <v>3235.9999999999986</v>
      </c>
      <c r="AE396">
        <v>8.3988370840960502E-2</v>
      </c>
      <c r="AF396">
        <v>1</v>
      </c>
      <c r="AG396">
        <v>8.3988370840960502E-2</v>
      </c>
      <c r="AH396">
        <v>6.0259579728059402E-3</v>
      </c>
      <c r="AI396">
        <v>7.1747527812113798E-2</v>
      </c>
      <c r="AJ396">
        <v>12441.428571428571</v>
      </c>
      <c r="AK396">
        <v>174180</v>
      </c>
      <c r="AL396">
        <v>1049.6013597033379</v>
      </c>
      <c r="AM396">
        <v>5603.2564894932038</v>
      </c>
      <c r="AN396">
        <v>848.90835246335905</v>
      </c>
      <c r="AO396">
        <v>11884.716934487027</v>
      </c>
      <c r="AP396">
        <v>1049.6013597033379</v>
      </c>
      <c r="AQ396">
        <v>0</v>
      </c>
      <c r="AR396">
        <v>1749.3355995055633</v>
      </c>
      <c r="AS396">
        <v>3.8362622796174635</v>
      </c>
      <c r="AT396" t="s">
        <v>741</v>
      </c>
    </row>
    <row r="397" spans="1:46" hidden="1" x14ac:dyDescent="0.25">
      <c r="A397" t="s">
        <v>56</v>
      </c>
      <c r="B397" t="s">
        <v>951</v>
      </c>
      <c r="C397" s="63" t="s">
        <v>951</v>
      </c>
      <c r="D397" s="63" t="s">
        <v>671</v>
      </c>
      <c r="E397" t="s">
        <v>527</v>
      </c>
      <c r="F397">
        <v>0.6</v>
      </c>
      <c r="G397">
        <v>2</v>
      </c>
      <c r="H397">
        <v>2</v>
      </c>
      <c r="I397">
        <v>2</v>
      </c>
      <c r="J397">
        <v>7</v>
      </c>
      <c r="K397">
        <v>1</v>
      </c>
      <c r="L397" t="s">
        <v>99</v>
      </c>
      <c r="M397">
        <v>8</v>
      </c>
      <c r="N397" t="s">
        <v>713</v>
      </c>
      <c r="O397" t="s">
        <v>4</v>
      </c>
      <c r="P397">
        <v>1</v>
      </c>
      <c r="Q397">
        <v>5</v>
      </c>
      <c r="R397">
        <v>0</v>
      </c>
      <c r="S397" t="s">
        <v>642</v>
      </c>
      <c r="T397" t="s">
        <v>689</v>
      </c>
      <c r="U397">
        <v>41</v>
      </c>
      <c r="V397">
        <v>5.3947368421052637</v>
      </c>
      <c r="W397">
        <v>24.599999999999998</v>
      </c>
      <c r="X397" t="s">
        <v>33</v>
      </c>
      <c r="Y397" t="s">
        <v>750</v>
      </c>
      <c r="Z397" t="s">
        <v>951</v>
      </c>
      <c r="AA397">
        <v>41</v>
      </c>
      <c r="AB397">
        <v>24.599999999999998</v>
      </c>
      <c r="AC397">
        <v>239.92499999999998</v>
      </c>
      <c r="AD397">
        <v>3235.9999999999986</v>
      </c>
      <c r="AE397">
        <v>0.102532041262895</v>
      </c>
      <c r="AF397">
        <v>1</v>
      </c>
      <c r="AG397">
        <v>0.102532041262895</v>
      </c>
      <c r="AH397">
        <v>7.6019777503090304E-3</v>
      </c>
      <c r="AI397">
        <v>7.4142459826946894E-2</v>
      </c>
      <c r="AJ397">
        <v>12441.428571428571</v>
      </c>
      <c r="AK397">
        <v>174180</v>
      </c>
      <c r="AL397">
        <v>1324.1124845488262</v>
      </c>
      <c r="AM397">
        <v>6281.4604449938215</v>
      </c>
      <c r="AN397">
        <v>848.90835246335905</v>
      </c>
      <c r="AO397">
        <v>11884.716934487027</v>
      </c>
      <c r="AP397">
        <v>1324.1124845488262</v>
      </c>
      <c r="AQ397">
        <v>0</v>
      </c>
      <c r="AR397">
        <v>2206.8541409147106</v>
      </c>
      <c r="AS397">
        <v>4.8395924142866455</v>
      </c>
      <c r="AT397" t="s">
        <v>750</v>
      </c>
    </row>
    <row r="398" spans="1:46" hidden="1" x14ac:dyDescent="0.25">
      <c r="A398" t="s">
        <v>56</v>
      </c>
      <c r="B398" t="s">
        <v>951</v>
      </c>
      <c r="C398" s="63" t="s">
        <v>951</v>
      </c>
      <c r="D398" s="63" t="s">
        <v>671</v>
      </c>
      <c r="E398" t="s">
        <v>527</v>
      </c>
      <c r="F398">
        <v>0.6</v>
      </c>
      <c r="G398">
        <v>2</v>
      </c>
      <c r="H398">
        <v>2</v>
      </c>
      <c r="I398">
        <v>2</v>
      </c>
      <c r="J398">
        <v>7</v>
      </c>
      <c r="K398">
        <v>2</v>
      </c>
      <c r="L398" t="s">
        <v>102</v>
      </c>
      <c r="M398">
        <v>9</v>
      </c>
      <c r="N398" t="s">
        <v>715</v>
      </c>
      <c r="O398" t="s">
        <v>4</v>
      </c>
      <c r="P398">
        <v>1</v>
      </c>
      <c r="Q398">
        <v>7</v>
      </c>
      <c r="R398">
        <v>0</v>
      </c>
      <c r="S398" t="s">
        <v>642</v>
      </c>
      <c r="T398" t="s">
        <v>689</v>
      </c>
      <c r="U398">
        <v>46</v>
      </c>
      <c r="V398">
        <v>6.052631578947369</v>
      </c>
      <c r="W398">
        <v>27.599999999999998</v>
      </c>
      <c r="X398" t="s">
        <v>36</v>
      </c>
      <c r="Y398" t="s">
        <v>753</v>
      </c>
      <c r="Z398" t="s">
        <v>951</v>
      </c>
      <c r="AA398">
        <v>46</v>
      </c>
      <c r="AB398">
        <v>27.599999999999998</v>
      </c>
      <c r="AC398">
        <v>250.17499999999998</v>
      </c>
      <c r="AD398">
        <v>3235.9999999999986</v>
      </c>
      <c r="AE398">
        <v>0.110322774058159</v>
      </c>
      <c r="AF398">
        <v>1</v>
      </c>
      <c r="AG398">
        <v>0.110322774058159</v>
      </c>
      <c r="AH398">
        <v>8.5290482076637794E-3</v>
      </c>
      <c r="AI398">
        <v>7.7309950556242304E-2</v>
      </c>
      <c r="AJ398">
        <v>12441.428571428571</v>
      </c>
      <c r="AK398">
        <v>174180</v>
      </c>
      <c r="AL398">
        <v>1485.5896168108779</v>
      </c>
      <c r="AM398">
        <v>6281.4604449938215</v>
      </c>
      <c r="AN398">
        <v>848.90835246335905</v>
      </c>
      <c r="AO398">
        <v>11884.716934487027</v>
      </c>
      <c r="AP398">
        <v>1485.5896168108779</v>
      </c>
      <c r="AQ398">
        <v>0</v>
      </c>
      <c r="AR398">
        <v>2475.9826946847966</v>
      </c>
      <c r="AS398">
        <v>5.4297866111508695</v>
      </c>
      <c r="AT398" t="s">
        <v>753</v>
      </c>
    </row>
    <row r="399" spans="1:46" hidden="1" x14ac:dyDescent="0.25">
      <c r="A399" t="s">
        <v>56</v>
      </c>
      <c r="B399" t="s">
        <v>951</v>
      </c>
      <c r="C399" s="63" t="s">
        <v>951</v>
      </c>
      <c r="D399" s="63" t="s">
        <v>671</v>
      </c>
      <c r="E399" t="s">
        <v>527</v>
      </c>
      <c r="F399">
        <v>0.6</v>
      </c>
      <c r="G399">
        <v>2</v>
      </c>
      <c r="H399">
        <v>2</v>
      </c>
      <c r="I399">
        <v>2</v>
      </c>
      <c r="J399">
        <v>7</v>
      </c>
      <c r="K399">
        <v>3</v>
      </c>
      <c r="L399" t="s">
        <v>103</v>
      </c>
      <c r="M399">
        <v>10</v>
      </c>
      <c r="N399" t="s">
        <v>717</v>
      </c>
      <c r="O399" t="s">
        <v>4</v>
      </c>
      <c r="P399">
        <v>1</v>
      </c>
      <c r="Q399">
        <v>4</v>
      </c>
      <c r="R399">
        <v>0</v>
      </c>
      <c r="S399" t="s">
        <v>642</v>
      </c>
      <c r="T399" t="s">
        <v>689</v>
      </c>
      <c r="U399">
        <v>33.5</v>
      </c>
      <c r="V399">
        <v>4.4078947368421053</v>
      </c>
      <c r="W399">
        <v>20.099999999999998</v>
      </c>
      <c r="X399" t="s">
        <v>39</v>
      </c>
      <c r="Y399" t="s">
        <v>756</v>
      </c>
      <c r="Z399" t="s">
        <v>951</v>
      </c>
      <c r="AA399">
        <v>33.5</v>
      </c>
      <c r="AB399">
        <v>20.099999999999998</v>
      </c>
      <c r="AC399">
        <v>251.67499999999998</v>
      </c>
      <c r="AD399">
        <v>3235.9999999999986</v>
      </c>
      <c r="AE399">
        <v>7.9864905135591496E-2</v>
      </c>
      <c r="AF399">
        <v>1</v>
      </c>
      <c r="AG399">
        <v>7.9864905135591496E-2</v>
      </c>
      <c r="AH399">
        <v>6.21137206427689E-3</v>
      </c>
      <c r="AI399">
        <v>7.7773485784919702E-2</v>
      </c>
      <c r="AJ399">
        <v>12441.428571428571</v>
      </c>
      <c r="AK399">
        <v>174180</v>
      </c>
      <c r="AL399">
        <v>1081.8967861557483</v>
      </c>
      <c r="AM399">
        <v>6281.4604449938215</v>
      </c>
      <c r="AN399">
        <v>848.90835246335905</v>
      </c>
      <c r="AO399">
        <v>11884.716934487027</v>
      </c>
      <c r="AP399">
        <v>1081.8967861557483</v>
      </c>
      <c r="AQ399">
        <v>0</v>
      </c>
      <c r="AR399">
        <v>1803.1613102595804</v>
      </c>
      <c r="AS399">
        <v>3.9543011189903079</v>
      </c>
      <c r="AT399" t="s">
        <v>756</v>
      </c>
    </row>
    <row r="400" spans="1:46" hidden="1" x14ac:dyDescent="0.25">
      <c r="A400" t="s">
        <v>56</v>
      </c>
      <c r="B400" t="s">
        <v>951</v>
      </c>
      <c r="C400" s="63" t="s">
        <v>951</v>
      </c>
      <c r="D400" s="63" t="s">
        <v>671</v>
      </c>
      <c r="E400" t="s">
        <v>527</v>
      </c>
      <c r="F400">
        <v>0.6</v>
      </c>
      <c r="G400">
        <v>2</v>
      </c>
      <c r="H400">
        <v>2</v>
      </c>
      <c r="I400">
        <v>2</v>
      </c>
      <c r="J400">
        <v>7</v>
      </c>
      <c r="K400">
        <v>4</v>
      </c>
      <c r="L400" t="s">
        <v>101</v>
      </c>
      <c r="M400">
        <v>11</v>
      </c>
      <c r="N400" t="s">
        <v>719</v>
      </c>
      <c r="O400" t="s">
        <v>4</v>
      </c>
      <c r="P400">
        <v>1</v>
      </c>
      <c r="Q400">
        <v>5</v>
      </c>
      <c r="R400">
        <v>0</v>
      </c>
      <c r="S400" t="s">
        <v>642</v>
      </c>
      <c r="T400" t="s">
        <v>689</v>
      </c>
      <c r="U400">
        <v>37.5</v>
      </c>
      <c r="V400">
        <v>4.9342105263157894</v>
      </c>
      <c r="W400">
        <v>22.5</v>
      </c>
      <c r="X400" t="s">
        <v>42</v>
      </c>
      <c r="Y400" t="s">
        <v>759</v>
      </c>
      <c r="Z400" t="s">
        <v>951</v>
      </c>
      <c r="AA400">
        <v>37.5</v>
      </c>
      <c r="AB400">
        <v>22.5</v>
      </c>
      <c r="AC400">
        <v>254.07499999999999</v>
      </c>
      <c r="AD400">
        <v>3235.9999999999986</v>
      </c>
      <c r="AE400">
        <v>8.8556528584079502E-2</v>
      </c>
      <c r="AF400">
        <v>1</v>
      </c>
      <c r="AG400">
        <v>8.8556528584079502E-2</v>
      </c>
      <c r="AH400">
        <v>6.9530284301606996E-3</v>
      </c>
      <c r="AI400">
        <v>7.8515142150803505E-2</v>
      </c>
      <c r="AJ400">
        <v>12441.428571428571</v>
      </c>
      <c r="AK400">
        <v>174180</v>
      </c>
      <c r="AL400">
        <v>1211.0784919653897</v>
      </c>
      <c r="AM400">
        <v>6281.4604449938215</v>
      </c>
      <c r="AN400">
        <v>848.90835246335905</v>
      </c>
      <c r="AO400">
        <v>11884.716934487027</v>
      </c>
      <c r="AP400">
        <v>1211.07849196539</v>
      </c>
      <c r="AQ400">
        <v>2.2737367544323206E-13</v>
      </c>
      <c r="AR400">
        <v>2018.46415327565</v>
      </c>
      <c r="AS400">
        <v>4.4264564764816887</v>
      </c>
      <c r="AT400" t="s">
        <v>759</v>
      </c>
    </row>
    <row r="401" spans="1:46" hidden="1" x14ac:dyDescent="0.25">
      <c r="A401" t="s">
        <v>56</v>
      </c>
      <c r="B401" t="s">
        <v>951</v>
      </c>
      <c r="C401" s="63" t="s">
        <v>951</v>
      </c>
      <c r="D401" s="63" t="s">
        <v>671</v>
      </c>
      <c r="E401" t="s">
        <v>527</v>
      </c>
      <c r="F401">
        <v>0.6</v>
      </c>
      <c r="G401">
        <v>2</v>
      </c>
      <c r="H401">
        <v>2</v>
      </c>
      <c r="I401">
        <v>2</v>
      </c>
      <c r="J401">
        <v>7</v>
      </c>
      <c r="K401">
        <v>5</v>
      </c>
      <c r="L401" t="s">
        <v>105</v>
      </c>
      <c r="M401">
        <v>12</v>
      </c>
      <c r="N401" t="s">
        <v>721</v>
      </c>
      <c r="O401" t="s">
        <v>4</v>
      </c>
      <c r="P401">
        <v>1</v>
      </c>
      <c r="Q401">
        <v>4</v>
      </c>
      <c r="R401">
        <v>0</v>
      </c>
      <c r="S401" t="s">
        <v>642</v>
      </c>
      <c r="T401" t="s">
        <v>689</v>
      </c>
      <c r="U401">
        <v>32.5</v>
      </c>
      <c r="V401">
        <v>4.2763157894736841</v>
      </c>
      <c r="W401">
        <v>19.5</v>
      </c>
      <c r="X401" t="s">
        <v>45</v>
      </c>
      <c r="Y401" t="s">
        <v>762</v>
      </c>
      <c r="Z401" t="s">
        <v>951</v>
      </c>
      <c r="AA401">
        <v>32.5</v>
      </c>
      <c r="AB401">
        <v>19.5</v>
      </c>
      <c r="AC401">
        <v>232.17500000000001</v>
      </c>
      <c r="AD401">
        <v>3235.9999999999986</v>
      </c>
      <c r="AE401">
        <v>8.3988370840960502E-2</v>
      </c>
      <c r="AF401">
        <v>1</v>
      </c>
      <c r="AG401">
        <v>8.3988370840960502E-2</v>
      </c>
      <c r="AH401">
        <v>6.0259579728059402E-3</v>
      </c>
      <c r="AI401">
        <v>7.1747527812113798E-2</v>
      </c>
      <c r="AJ401">
        <v>12441.428571428571</v>
      </c>
      <c r="AK401">
        <v>174180</v>
      </c>
      <c r="AL401">
        <v>1049.6013597033379</v>
      </c>
      <c r="AM401">
        <v>6281.4604449938215</v>
      </c>
      <c r="AN401">
        <v>848.90835246335905</v>
      </c>
      <c r="AO401">
        <v>11884.716934487027</v>
      </c>
      <c r="AP401">
        <v>1049.6013597033379</v>
      </c>
      <c r="AQ401">
        <v>0</v>
      </c>
      <c r="AR401">
        <v>1749.3355995055633</v>
      </c>
      <c r="AS401">
        <v>3.8362622796174635</v>
      </c>
      <c r="AT401" t="s">
        <v>762</v>
      </c>
    </row>
    <row r="402" spans="1:46" hidden="1" x14ac:dyDescent="0.25">
      <c r="A402" t="s">
        <v>56</v>
      </c>
      <c r="B402" t="s">
        <v>951</v>
      </c>
      <c r="C402" s="63" t="s">
        <v>951</v>
      </c>
      <c r="D402" s="63" t="s">
        <v>671</v>
      </c>
      <c r="E402" t="s">
        <v>527</v>
      </c>
      <c r="F402">
        <v>0.6</v>
      </c>
      <c r="G402">
        <v>2</v>
      </c>
      <c r="H402">
        <v>2</v>
      </c>
      <c r="I402">
        <v>2</v>
      </c>
      <c r="J402">
        <v>7</v>
      </c>
      <c r="K402">
        <v>7</v>
      </c>
      <c r="L402" t="s">
        <v>114</v>
      </c>
      <c r="M402">
        <v>14</v>
      </c>
      <c r="N402" t="s">
        <v>725</v>
      </c>
      <c r="O402" t="s">
        <v>5</v>
      </c>
      <c r="P402">
        <v>2</v>
      </c>
      <c r="Q402">
        <v>1</v>
      </c>
      <c r="R402">
        <v>0</v>
      </c>
      <c r="S402" t="s">
        <v>642</v>
      </c>
      <c r="T402" t="s">
        <v>689</v>
      </c>
      <c r="U402">
        <v>4</v>
      </c>
      <c r="V402">
        <v>0.52631578947368418</v>
      </c>
      <c r="W402">
        <v>2.4</v>
      </c>
      <c r="X402" t="s">
        <v>52</v>
      </c>
      <c r="Y402" t="s">
        <v>769</v>
      </c>
      <c r="Z402" t="s">
        <v>951</v>
      </c>
      <c r="AA402">
        <v>4</v>
      </c>
      <c r="AB402">
        <v>2.4</v>
      </c>
      <c r="AC402">
        <v>198.4</v>
      </c>
      <c r="AD402">
        <v>3235.9999999999986</v>
      </c>
      <c r="AE402">
        <v>1.2096774193548401E-2</v>
      </c>
      <c r="AF402">
        <v>1</v>
      </c>
      <c r="AG402">
        <v>1.2096774193548401E-2</v>
      </c>
      <c r="AH402">
        <v>7.4165636588380799E-4</v>
      </c>
      <c r="AI402">
        <v>6.1310259579728098E-2</v>
      </c>
      <c r="AJ402">
        <v>12441.428571428571</v>
      </c>
      <c r="AK402">
        <v>174180</v>
      </c>
      <c r="AL402">
        <v>129.18170580964158</v>
      </c>
      <c r="AM402">
        <v>6281.4604449938215</v>
      </c>
      <c r="AN402">
        <v>848.90835246335905</v>
      </c>
      <c r="AO402">
        <v>11884.716934487027</v>
      </c>
      <c r="AP402">
        <v>129.18170580964158</v>
      </c>
      <c r="AQ402">
        <v>0</v>
      </c>
      <c r="AR402">
        <v>215.30284301606932</v>
      </c>
      <c r="AS402">
        <v>0.4721553574913801</v>
      </c>
      <c r="AT402" t="s">
        <v>769</v>
      </c>
    </row>
    <row r="403" spans="1:46" hidden="1" x14ac:dyDescent="0.25">
      <c r="A403" t="s">
        <v>56</v>
      </c>
      <c r="B403" t="s">
        <v>949</v>
      </c>
      <c r="C403" s="63" t="s">
        <v>949</v>
      </c>
      <c r="D403" s="63" t="s">
        <v>8</v>
      </c>
      <c r="E403" t="s">
        <v>8</v>
      </c>
      <c r="F403">
        <v>1</v>
      </c>
      <c r="G403">
        <v>1</v>
      </c>
      <c r="H403">
        <v>1</v>
      </c>
      <c r="I403">
        <v>2</v>
      </c>
      <c r="J403">
        <v>7</v>
      </c>
      <c r="K403">
        <v>1</v>
      </c>
      <c r="L403" t="s">
        <v>99</v>
      </c>
      <c r="M403">
        <v>1</v>
      </c>
      <c r="N403" t="s">
        <v>699</v>
      </c>
      <c r="O403" t="s">
        <v>4</v>
      </c>
      <c r="P403">
        <v>1</v>
      </c>
      <c r="Q403">
        <v>1</v>
      </c>
      <c r="R403">
        <v>0</v>
      </c>
      <c r="S403" t="s">
        <v>642</v>
      </c>
      <c r="T403" t="s">
        <v>689</v>
      </c>
      <c r="U403">
        <v>8.5</v>
      </c>
      <c r="V403">
        <v>1.118421052631579</v>
      </c>
      <c r="W403">
        <v>8.5</v>
      </c>
      <c r="X403" t="s">
        <v>33</v>
      </c>
      <c r="Y403" t="s">
        <v>729</v>
      </c>
      <c r="Z403" t="s">
        <v>949</v>
      </c>
      <c r="AA403">
        <v>35.5</v>
      </c>
      <c r="AB403">
        <v>35.5</v>
      </c>
      <c r="AC403">
        <v>35.5</v>
      </c>
      <c r="AD403">
        <v>559.5</v>
      </c>
      <c r="AE403">
        <v>1</v>
      </c>
      <c r="AF403">
        <v>0.23943661971831001</v>
      </c>
      <c r="AG403">
        <v>0.23943661971831001</v>
      </c>
      <c r="AH403">
        <v>1.51921358355675E-2</v>
      </c>
      <c r="AI403">
        <v>6.3449508489723E-2</v>
      </c>
      <c r="AJ403">
        <v>3162.8571428571427</v>
      </c>
      <c r="AK403">
        <v>44280</v>
      </c>
      <c r="AL403">
        <v>2809.5442359249332</v>
      </c>
      <c r="AM403">
        <v>22041.072386058979</v>
      </c>
      <c r="AN403">
        <v>3162.8571428571427</v>
      </c>
      <c r="AO403">
        <v>44280</v>
      </c>
      <c r="AP403">
        <v>672.70777479892763</v>
      </c>
      <c r="AQ403">
        <v>0</v>
      </c>
      <c r="AR403">
        <v>672.70777479892763</v>
      </c>
      <c r="AS403">
        <v>1.4752363482432624</v>
      </c>
      <c r="AT403" t="s">
        <v>729</v>
      </c>
    </row>
    <row r="404" spans="1:46" hidden="1" x14ac:dyDescent="0.25">
      <c r="A404" t="s">
        <v>56</v>
      </c>
      <c r="B404" t="s">
        <v>949</v>
      </c>
      <c r="C404" s="63" t="s">
        <v>949</v>
      </c>
      <c r="D404" s="63" t="s">
        <v>8</v>
      </c>
      <c r="E404" t="s">
        <v>8</v>
      </c>
      <c r="F404">
        <v>1</v>
      </c>
      <c r="G404">
        <v>1</v>
      </c>
      <c r="H404">
        <v>1</v>
      </c>
      <c r="I404">
        <v>2</v>
      </c>
      <c r="J404">
        <v>7</v>
      </c>
      <c r="K404">
        <v>1</v>
      </c>
      <c r="L404" t="s">
        <v>99</v>
      </c>
      <c r="M404">
        <v>1</v>
      </c>
      <c r="N404" t="s">
        <v>699</v>
      </c>
      <c r="O404" t="s">
        <v>5</v>
      </c>
      <c r="P404">
        <v>2</v>
      </c>
      <c r="Q404">
        <v>2</v>
      </c>
      <c r="R404">
        <v>0</v>
      </c>
      <c r="S404" t="s">
        <v>642</v>
      </c>
      <c r="T404" t="s">
        <v>689</v>
      </c>
      <c r="U404">
        <v>17</v>
      </c>
      <c r="V404">
        <v>2.236842105263158</v>
      </c>
      <c r="W404">
        <v>17</v>
      </c>
      <c r="X404" t="s">
        <v>34</v>
      </c>
      <c r="Y404" t="s">
        <v>730</v>
      </c>
      <c r="Z404" t="s">
        <v>949</v>
      </c>
      <c r="AA404">
        <v>35.5</v>
      </c>
      <c r="AB404">
        <v>35.5</v>
      </c>
      <c r="AC404">
        <v>35.5</v>
      </c>
      <c r="AD404">
        <v>559.5</v>
      </c>
      <c r="AE404">
        <v>1</v>
      </c>
      <c r="AF404">
        <v>0.47887323943662002</v>
      </c>
      <c r="AG404">
        <v>0.47887323943662002</v>
      </c>
      <c r="AH404">
        <v>3.0384271671134899E-2</v>
      </c>
      <c r="AI404">
        <v>6.3449508489723E-2</v>
      </c>
      <c r="AJ404">
        <v>3162.8571428571427</v>
      </c>
      <c r="AK404">
        <v>44280</v>
      </c>
      <c r="AL404">
        <v>2809.5442359249332</v>
      </c>
      <c r="AM404">
        <v>22041.072386058979</v>
      </c>
      <c r="AN404">
        <v>3162.8571428571427</v>
      </c>
      <c r="AO404">
        <v>44280</v>
      </c>
      <c r="AP404">
        <v>1345.4155495978553</v>
      </c>
      <c r="AQ404">
        <v>0</v>
      </c>
      <c r="AR404">
        <v>1345.4155495978553</v>
      </c>
      <c r="AS404">
        <v>2.9504726964865249</v>
      </c>
      <c r="AT404" t="s">
        <v>730</v>
      </c>
    </row>
    <row r="405" spans="1:46" hidden="1" x14ac:dyDescent="0.25">
      <c r="A405" t="s">
        <v>56</v>
      </c>
      <c r="B405" t="s">
        <v>949</v>
      </c>
      <c r="C405" s="63" t="s">
        <v>949</v>
      </c>
      <c r="D405" s="63" t="s">
        <v>8</v>
      </c>
      <c r="E405" t="s">
        <v>8</v>
      </c>
      <c r="F405">
        <v>1</v>
      </c>
      <c r="G405">
        <v>1</v>
      </c>
      <c r="H405">
        <v>1</v>
      </c>
      <c r="I405">
        <v>2</v>
      </c>
      <c r="J405">
        <v>7</v>
      </c>
      <c r="K405">
        <v>1</v>
      </c>
      <c r="L405" t="s">
        <v>99</v>
      </c>
      <c r="M405">
        <v>1</v>
      </c>
      <c r="N405" t="s">
        <v>699</v>
      </c>
      <c r="O405" t="s">
        <v>31</v>
      </c>
      <c r="P405">
        <v>3</v>
      </c>
      <c r="Q405">
        <v>1</v>
      </c>
      <c r="R405">
        <v>0</v>
      </c>
      <c r="S405" t="s">
        <v>642</v>
      </c>
      <c r="T405" t="s">
        <v>689</v>
      </c>
      <c r="U405">
        <v>10</v>
      </c>
      <c r="V405">
        <v>1.3157894736842106</v>
      </c>
      <c r="W405">
        <v>10</v>
      </c>
      <c r="X405" t="s">
        <v>35</v>
      </c>
      <c r="Y405" t="s">
        <v>731</v>
      </c>
      <c r="Z405" t="s">
        <v>949</v>
      </c>
      <c r="AA405">
        <v>35.5</v>
      </c>
      <c r="AB405">
        <v>35.5</v>
      </c>
      <c r="AC405">
        <v>35.5</v>
      </c>
      <c r="AD405">
        <v>559.5</v>
      </c>
      <c r="AE405">
        <v>1</v>
      </c>
      <c r="AF405">
        <v>0.28169014084506999</v>
      </c>
      <c r="AG405">
        <v>0.28169014084506999</v>
      </c>
      <c r="AH405">
        <v>1.7873100983020598E-2</v>
      </c>
      <c r="AI405">
        <v>6.3449508489723E-2</v>
      </c>
      <c r="AJ405">
        <v>3162.8571428571427</v>
      </c>
      <c r="AK405">
        <v>44280</v>
      </c>
      <c r="AL405">
        <v>2809.5442359249332</v>
      </c>
      <c r="AM405">
        <v>22041.072386058979</v>
      </c>
      <c r="AN405">
        <v>3162.8571428571427</v>
      </c>
      <c r="AO405">
        <v>44280</v>
      </c>
      <c r="AP405">
        <v>791.4209115281501</v>
      </c>
      <c r="AQ405">
        <v>-1.1368683772161603E-13</v>
      </c>
      <c r="AR405">
        <v>791.4209115281501</v>
      </c>
      <c r="AS405">
        <v>1.7355721744038379</v>
      </c>
      <c r="AT405" t="s">
        <v>731</v>
      </c>
    </row>
    <row r="406" spans="1:46" hidden="1" x14ac:dyDescent="0.25">
      <c r="A406" t="s">
        <v>56</v>
      </c>
      <c r="B406" t="s">
        <v>949</v>
      </c>
      <c r="C406" s="63" t="s">
        <v>949</v>
      </c>
      <c r="D406" s="63" t="s">
        <v>8</v>
      </c>
      <c r="E406" t="s">
        <v>8</v>
      </c>
      <c r="F406">
        <v>1</v>
      </c>
      <c r="G406">
        <v>1</v>
      </c>
      <c r="H406">
        <v>1</v>
      </c>
      <c r="I406">
        <v>2</v>
      </c>
      <c r="J406">
        <v>7</v>
      </c>
      <c r="K406">
        <v>2</v>
      </c>
      <c r="L406" t="s">
        <v>102</v>
      </c>
      <c r="M406">
        <v>2</v>
      </c>
      <c r="N406" t="s">
        <v>701</v>
      </c>
      <c r="O406" t="s">
        <v>4</v>
      </c>
      <c r="P406">
        <v>1</v>
      </c>
      <c r="Q406">
        <v>1</v>
      </c>
      <c r="R406">
        <v>0</v>
      </c>
      <c r="S406" t="s">
        <v>642</v>
      </c>
      <c r="T406" t="s">
        <v>689</v>
      </c>
      <c r="U406">
        <v>8.5</v>
      </c>
      <c r="V406">
        <v>1.118421052631579</v>
      </c>
      <c r="W406">
        <v>8.5</v>
      </c>
      <c r="X406" t="s">
        <v>36</v>
      </c>
      <c r="Y406" t="s">
        <v>732</v>
      </c>
      <c r="Z406" t="s">
        <v>949</v>
      </c>
      <c r="AA406">
        <v>35.5</v>
      </c>
      <c r="AB406">
        <v>35.5</v>
      </c>
      <c r="AC406">
        <v>35.5</v>
      </c>
      <c r="AD406">
        <v>559.5</v>
      </c>
      <c r="AE406">
        <v>1</v>
      </c>
      <c r="AF406">
        <v>0.23943661971831001</v>
      </c>
      <c r="AG406">
        <v>0.23943661971831001</v>
      </c>
      <c r="AH406">
        <v>1.51921358355675E-2</v>
      </c>
      <c r="AI406">
        <v>6.3449508489723E-2</v>
      </c>
      <c r="AJ406">
        <v>3162.8571428571427</v>
      </c>
      <c r="AK406">
        <v>44280</v>
      </c>
      <c r="AL406">
        <v>2809.5442359249332</v>
      </c>
      <c r="AM406">
        <v>22041.072386058979</v>
      </c>
      <c r="AN406">
        <v>3162.8571428571427</v>
      </c>
      <c r="AO406">
        <v>44280</v>
      </c>
      <c r="AP406">
        <v>672.70777479892763</v>
      </c>
      <c r="AQ406">
        <v>0</v>
      </c>
      <c r="AR406">
        <v>672.70777479892763</v>
      </c>
      <c r="AS406">
        <v>1.4752363482432624</v>
      </c>
      <c r="AT406" t="s">
        <v>732</v>
      </c>
    </row>
    <row r="407" spans="1:46" hidden="1" x14ac:dyDescent="0.25">
      <c r="A407" t="s">
        <v>56</v>
      </c>
      <c r="B407" t="s">
        <v>949</v>
      </c>
      <c r="C407" s="63" t="s">
        <v>949</v>
      </c>
      <c r="D407" s="63" t="s">
        <v>8</v>
      </c>
      <c r="E407" t="s">
        <v>8</v>
      </c>
      <c r="F407">
        <v>1</v>
      </c>
      <c r="G407">
        <v>1</v>
      </c>
      <c r="H407">
        <v>1</v>
      </c>
      <c r="I407">
        <v>2</v>
      </c>
      <c r="J407">
        <v>7</v>
      </c>
      <c r="K407">
        <v>2</v>
      </c>
      <c r="L407" t="s">
        <v>102</v>
      </c>
      <c r="M407">
        <v>2</v>
      </c>
      <c r="N407" t="s">
        <v>701</v>
      </c>
      <c r="O407" t="s">
        <v>5</v>
      </c>
      <c r="P407">
        <v>2</v>
      </c>
      <c r="Q407">
        <v>2</v>
      </c>
      <c r="R407">
        <v>0</v>
      </c>
      <c r="S407" t="s">
        <v>642</v>
      </c>
      <c r="T407" t="s">
        <v>689</v>
      </c>
      <c r="U407">
        <v>17</v>
      </c>
      <c r="V407">
        <v>2.236842105263158</v>
      </c>
      <c r="W407">
        <v>17</v>
      </c>
      <c r="X407" t="s">
        <v>37</v>
      </c>
      <c r="Y407" t="s">
        <v>733</v>
      </c>
      <c r="Z407" t="s">
        <v>949</v>
      </c>
      <c r="AA407">
        <v>35.5</v>
      </c>
      <c r="AB407">
        <v>35.5</v>
      </c>
      <c r="AC407">
        <v>35.5</v>
      </c>
      <c r="AD407">
        <v>559.5</v>
      </c>
      <c r="AE407">
        <v>1</v>
      </c>
      <c r="AF407">
        <v>0.47887323943662002</v>
      </c>
      <c r="AG407">
        <v>0.47887323943662002</v>
      </c>
      <c r="AH407">
        <v>3.0384271671134899E-2</v>
      </c>
      <c r="AI407">
        <v>6.3449508489723E-2</v>
      </c>
      <c r="AJ407">
        <v>3162.8571428571427</v>
      </c>
      <c r="AK407">
        <v>44280</v>
      </c>
      <c r="AL407">
        <v>2809.5442359249332</v>
      </c>
      <c r="AM407">
        <v>22041.072386058979</v>
      </c>
      <c r="AN407">
        <v>3162.8571428571427</v>
      </c>
      <c r="AO407">
        <v>44280</v>
      </c>
      <c r="AP407">
        <v>1345.4155495978553</v>
      </c>
      <c r="AQ407">
        <v>0</v>
      </c>
      <c r="AR407">
        <v>1345.4155495978553</v>
      </c>
      <c r="AS407">
        <v>2.9504726964865249</v>
      </c>
      <c r="AT407" t="s">
        <v>733</v>
      </c>
    </row>
    <row r="408" spans="1:46" hidden="1" x14ac:dyDescent="0.25">
      <c r="A408" t="s">
        <v>56</v>
      </c>
      <c r="B408" t="s">
        <v>949</v>
      </c>
      <c r="C408" s="63" t="s">
        <v>949</v>
      </c>
      <c r="D408" s="63" t="s">
        <v>8</v>
      </c>
      <c r="E408" t="s">
        <v>8</v>
      </c>
      <c r="F408">
        <v>1</v>
      </c>
      <c r="G408">
        <v>1</v>
      </c>
      <c r="H408">
        <v>1</v>
      </c>
      <c r="I408">
        <v>2</v>
      </c>
      <c r="J408">
        <v>7</v>
      </c>
      <c r="K408">
        <v>2</v>
      </c>
      <c r="L408" t="s">
        <v>102</v>
      </c>
      <c r="M408">
        <v>2</v>
      </c>
      <c r="N408" t="s">
        <v>701</v>
      </c>
      <c r="O408" t="s">
        <v>31</v>
      </c>
      <c r="P408">
        <v>3</v>
      </c>
      <c r="Q408">
        <v>1</v>
      </c>
      <c r="R408">
        <v>0</v>
      </c>
      <c r="S408" t="s">
        <v>642</v>
      </c>
      <c r="T408" t="s">
        <v>689</v>
      </c>
      <c r="U408">
        <v>10</v>
      </c>
      <c r="V408">
        <v>1.3157894736842106</v>
      </c>
      <c r="W408">
        <v>10</v>
      </c>
      <c r="X408" t="s">
        <v>38</v>
      </c>
      <c r="Y408" t="s">
        <v>734</v>
      </c>
      <c r="Z408" t="s">
        <v>949</v>
      </c>
      <c r="AA408">
        <v>35.5</v>
      </c>
      <c r="AB408">
        <v>35.5</v>
      </c>
      <c r="AC408">
        <v>35.5</v>
      </c>
      <c r="AD408">
        <v>559.5</v>
      </c>
      <c r="AE408">
        <v>1</v>
      </c>
      <c r="AF408">
        <v>0.28169014084506999</v>
      </c>
      <c r="AG408">
        <v>0.28169014084506999</v>
      </c>
      <c r="AH408">
        <v>1.7873100983020598E-2</v>
      </c>
      <c r="AI408">
        <v>6.3449508489723E-2</v>
      </c>
      <c r="AJ408">
        <v>3162.8571428571427</v>
      </c>
      <c r="AK408">
        <v>44280</v>
      </c>
      <c r="AL408">
        <v>2809.5442359249332</v>
      </c>
      <c r="AM408">
        <v>22041.072386058979</v>
      </c>
      <c r="AN408">
        <v>3162.8571428571427</v>
      </c>
      <c r="AO408">
        <v>44280</v>
      </c>
      <c r="AP408">
        <v>791.4209115281501</v>
      </c>
      <c r="AQ408">
        <v>-1.1368683772161603E-13</v>
      </c>
      <c r="AR408">
        <v>791.4209115281501</v>
      </c>
      <c r="AS408">
        <v>1.7355721744038379</v>
      </c>
      <c r="AT408" t="s">
        <v>734</v>
      </c>
    </row>
    <row r="409" spans="1:46" hidden="1" x14ac:dyDescent="0.25">
      <c r="A409" t="s">
        <v>56</v>
      </c>
      <c r="B409" t="s">
        <v>949</v>
      </c>
      <c r="C409" s="63" t="s">
        <v>949</v>
      </c>
      <c r="D409" s="63" t="s">
        <v>8</v>
      </c>
      <c r="E409" t="s">
        <v>8</v>
      </c>
      <c r="F409">
        <v>1</v>
      </c>
      <c r="G409">
        <v>1</v>
      </c>
      <c r="H409">
        <v>1</v>
      </c>
      <c r="I409">
        <v>2</v>
      </c>
      <c r="J409">
        <v>7</v>
      </c>
      <c r="K409">
        <v>3</v>
      </c>
      <c r="L409" t="s">
        <v>103</v>
      </c>
      <c r="M409">
        <v>3</v>
      </c>
      <c r="N409" t="s">
        <v>703</v>
      </c>
      <c r="O409" t="s">
        <v>4</v>
      </c>
      <c r="P409">
        <v>1</v>
      </c>
      <c r="Q409">
        <v>2</v>
      </c>
      <c r="R409">
        <v>0</v>
      </c>
      <c r="S409" t="s">
        <v>642</v>
      </c>
      <c r="T409" t="s">
        <v>689</v>
      </c>
      <c r="U409">
        <v>17</v>
      </c>
      <c r="V409">
        <v>2.236842105263158</v>
      </c>
      <c r="W409">
        <v>17</v>
      </c>
      <c r="X409" t="s">
        <v>39</v>
      </c>
      <c r="Y409" t="s">
        <v>735</v>
      </c>
      <c r="Z409" t="s">
        <v>949</v>
      </c>
      <c r="AA409">
        <v>44</v>
      </c>
      <c r="AB409">
        <v>44</v>
      </c>
      <c r="AC409">
        <v>44</v>
      </c>
      <c r="AD409">
        <v>559.5</v>
      </c>
      <c r="AE409">
        <v>1</v>
      </c>
      <c r="AF409">
        <v>0.38636363636363602</v>
      </c>
      <c r="AG409">
        <v>0.38636363636363602</v>
      </c>
      <c r="AH409">
        <v>3.0384271671134899E-2</v>
      </c>
      <c r="AI409">
        <v>7.8641644325290402E-2</v>
      </c>
      <c r="AJ409">
        <v>3162.8571428571427</v>
      </c>
      <c r="AK409">
        <v>44280</v>
      </c>
      <c r="AL409">
        <v>3482.2520107238611</v>
      </c>
      <c r="AM409">
        <v>22041.072386058979</v>
      </c>
      <c r="AN409">
        <v>3162.8571428571427</v>
      </c>
      <c r="AO409">
        <v>44280</v>
      </c>
      <c r="AP409">
        <v>1345.4155495978553</v>
      </c>
      <c r="AQ409">
        <v>-2.2737367544323206E-13</v>
      </c>
      <c r="AR409">
        <v>1345.4155495978553</v>
      </c>
      <c r="AS409">
        <v>2.9504726964865249</v>
      </c>
      <c r="AT409" t="s">
        <v>735</v>
      </c>
    </row>
    <row r="410" spans="1:46" hidden="1" x14ac:dyDescent="0.25">
      <c r="A410" t="s">
        <v>56</v>
      </c>
      <c r="B410" t="s">
        <v>949</v>
      </c>
      <c r="C410" s="63" t="s">
        <v>949</v>
      </c>
      <c r="D410" s="63" t="s">
        <v>8</v>
      </c>
      <c r="E410" t="s">
        <v>8</v>
      </c>
      <c r="F410">
        <v>1</v>
      </c>
      <c r="G410">
        <v>1</v>
      </c>
      <c r="H410">
        <v>1</v>
      </c>
      <c r="I410">
        <v>2</v>
      </c>
      <c r="J410">
        <v>7</v>
      </c>
      <c r="K410">
        <v>3</v>
      </c>
      <c r="L410" t="s">
        <v>103</v>
      </c>
      <c r="M410">
        <v>3</v>
      </c>
      <c r="N410" t="s">
        <v>703</v>
      </c>
      <c r="O410" t="s">
        <v>5</v>
      </c>
      <c r="P410">
        <v>2</v>
      </c>
      <c r="Q410">
        <v>2</v>
      </c>
      <c r="R410">
        <v>0</v>
      </c>
      <c r="S410" t="s">
        <v>642</v>
      </c>
      <c r="T410" t="s">
        <v>689</v>
      </c>
      <c r="U410">
        <v>17</v>
      </c>
      <c r="V410">
        <v>2.236842105263158</v>
      </c>
      <c r="W410">
        <v>17</v>
      </c>
      <c r="X410" t="s">
        <v>40</v>
      </c>
      <c r="Y410" t="s">
        <v>736</v>
      </c>
      <c r="Z410" t="s">
        <v>949</v>
      </c>
      <c r="AA410">
        <v>44</v>
      </c>
      <c r="AB410">
        <v>44</v>
      </c>
      <c r="AC410">
        <v>44</v>
      </c>
      <c r="AD410">
        <v>559.5</v>
      </c>
      <c r="AE410">
        <v>1</v>
      </c>
      <c r="AF410">
        <v>0.38636363636363602</v>
      </c>
      <c r="AG410">
        <v>0.38636363636363602</v>
      </c>
      <c r="AH410">
        <v>3.0384271671134899E-2</v>
      </c>
      <c r="AI410">
        <v>7.8641644325290402E-2</v>
      </c>
      <c r="AJ410">
        <v>3162.8571428571427</v>
      </c>
      <c r="AK410">
        <v>44280</v>
      </c>
      <c r="AL410">
        <v>3482.2520107238611</v>
      </c>
      <c r="AM410">
        <v>22041.072386058979</v>
      </c>
      <c r="AN410">
        <v>3162.8571428571427</v>
      </c>
      <c r="AO410">
        <v>44280</v>
      </c>
      <c r="AP410">
        <v>1345.4155495978553</v>
      </c>
      <c r="AQ410">
        <v>-2.2737367544323206E-13</v>
      </c>
      <c r="AR410">
        <v>1345.4155495978553</v>
      </c>
      <c r="AS410">
        <v>2.9504726964865249</v>
      </c>
      <c r="AT410" t="s">
        <v>736</v>
      </c>
    </row>
    <row r="411" spans="1:46" hidden="1" x14ac:dyDescent="0.25">
      <c r="A411" t="s">
        <v>56</v>
      </c>
      <c r="B411" t="s">
        <v>949</v>
      </c>
      <c r="C411" s="63" t="s">
        <v>949</v>
      </c>
      <c r="D411" s="63" t="s">
        <v>8</v>
      </c>
      <c r="E411" t="s">
        <v>8</v>
      </c>
      <c r="F411">
        <v>1</v>
      </c>
      <c r="G411">
        <v>1</v>
      </c>
      <c r="H411">
        <v>1</v>
      </c>
      <c r="I411">
        <v>2</v>
      </c>
      <c r="J411">
        <v>7</v>
      </c>
      <c r="K411">
        <v>3</v>
      </c>
      <c r="L411" t="s">
        <v>103</v>
      </c>
      <c r="M411">
        <v>3</v>
      </c>
      <c r="N411" t="s">
        <v>703</v>
      </c>
      <c r="O411" t="s">
        <v>31</v>
      </c>
      <c r="P411">
        <v>3</v>
      </c>
      <c r="Q411">
        <v>1</v>
      </c>
      <c r="R411">
        <v>0</v>
      </c>
      <c r="S411" t="s">
        <v>642</v>
      </c>
      <c r="T411" t="s">
        <v>689</v>
      </c>
      <c r="U411">
        <v>10</v>
      </c>
      <c r="V411">
        <v>1.3157894736842106</v>
      </c>
      <c r="W411">
        <v>10</v>
      </c>
      <c r="X411" t="s">
        <v>41</v>
      </c>
      <c r="Y411" t="s">
        <v>737</v>
      </c>
      <c r="Z411" t="s">
        <v>949</v>
      </c>
      <c r="AA411">
        <v>44</v>
      </c>
      <c r="AB411">
        <v>44</v>
      </c>
      <c r="AC411">
        <v>44</v>
      </c>
      <c r="AD411">
        <v>559.5</v>
      </c>
      <c r="AE411">
        <v>1</v>
      </c>
      <c r="AF411">
        <v>0.22727272727272699</v>
      </c>
      <c r="AG411">
        <v>0.22727272727272699</v>
      </c>
      <c r="AH411">
        <v>1.7873100983020598E-2</v>
      </c>
      <c r="AI411">
        <v>7.8641644325290402E-2</v>
      </c>
      <c r="AJ411">
        <v>3162.8571428571427</v>
      </c>
      <c r="AK411">
        <v>44280</v>
      </c>
      <c r="AL411">
        <v>3482.2520107238611</v>
      </c>
      <c r="AM411">
        <v>22041.072386058979</v>
      </c>
      <c r="AN411">
        <v>3162.8571428571427</v>
      </c>
      <c r="AO411">
        <v>44280</v>
      </c>
      <c r="AP411">
        <v>791.4209115281501</v>
      </c>
      <c r="AQ411">
        <v>-1.1368683772161603E-13</v>
      </c>
      <c r="AR411">
        <v>791.4209115281501</v>
      </c>
      <c r="AS411">
        <v>1.7355721744038379</v>
      </c>
      <c r="AT411" t="s">
        <v>737</v>
      </c>
    </row>
    <row r="412" spans="1:46" hidden="1" x14ac:dyDescent="0.25">
      <c r="A412" t="s">
        <v>56</v>
      </c>
      <c r="B412" t="s">
        <v>949</v>
      </c>
      <c r="C412" s="63" t="s">
        <v>949</v>
      </c>
      <c r="D412" s="63" t="s">
        <v>8</v>
      </c>
      <c r="E412" t="s">
        <v>8</v>
      </c>
      <c r="F412">
        <v>1</v>
      </c>
      <c r="G412">
        <v>1</v>
      </c>
      <c r="H412">
        <v>1</v>
      </c>
      <c r="I412">
        <v>2</v>
      </c>
      <c r="J412">
        <v>7</v>
      </c>
      <c r="K412">
        <v>4</v>
      </c>
      <c r="L412" t="s">
        <v>101</v>
      </c>
      <c r="M412">
        <v>4</v>
      </c>
      <c r="N412" t="s">
        <v>705</v>
      </c>
      <c r="O412" t="s">
        <v>4</v>
      </c>
      <c r="P412">
        <v>1</v>
      </c>
      <c r="Q412">
        <v>1</v>
      </c>
      <c r="R412">
        <v>0</v>
      </c>
      <c r="S412" t="s">
        <v>642</v>
      </c>
      <c r="T412" t="s">
        <v>689</v>
      </c>
      <c r="U412">
        <v>8.5</v>
      </c>
      <c r="V412">
        <v>1.118421052631579</v>
      </c>
      <c r="W412">
        <v>8.5</v>
      </c>
      <c r="X412" t="s">
        <v>42</v>
      </c>
      <c r="Y412" t="s">
        <v>738</v>
      </c>
      <c r="Z412" t="s">
        <v>949</v>
      </c>
      <c r="AA412">
        <v>33.5</v>
      </c>
      <c r="AB412">
        <v>33.5</v>
      </c>
      <c r="AC412">
        <v>33.5</v>
      </c>
      <c r="AD412">
        <v>559.5</v>
      </c>
      <c r="AE412">
        <v>1</v>
      </c>
      <c r="AF412">
        <v>0.25373134328358199</v>
      </c>
      <c r="AG412">
        <v>0.25373134328358199</v>
      </c>
      <c r="AH412">
        <v>1.51921358355675E-2</v>
      </c>
      <c r="AI412">
        <v>5.9874888293118898E-2</v>
      </c>
      <c r="AJ412">
        <v>3162.8571428571427</v>
      </c>
      <c r="AK412">
        <v>44280</v>
      </c>
      <c r="AL412">
        <v>2651.2600536193031</v>
      </c>
      <c r="AM412">
        <v>22041.072386058979</v>
      </c>
      <c r="AN412">
        <v>3162.8571428571427</v>
      </c>
      <c r="AO412">
        <v>44280</v>
      </c>
      <c r="AP412">
        <v>672.70777479892763</v>
      </c>
      <c r="AQ412">
        <v>0</v>
      </c>
      <c r="AR412">
        <v>672.70777479892763</v>
      </c>
      <c r="AS412">
        <v>1.4752363482432624</v>
      </c>
      <c r="AT412" t="s">
        <v>738</v>
      </c>
    </row>
    <row r="413" spans="1:46" hidden="1" x14ac:dyDescent="0.25">
      <c r="A413" t="s">
        <v>56</v>
      </c>
      <c r="B413" t="s">
        <v>949</v>
      </c>
      <c r="C413" s="63" t="s">
        <v>949</v>
      </c>
      <c r="D413" s="63" t="s">
        <v>8</v>
      </c>
      <c r="E413" t="s">
        <v>8</v>
      </c>
      <c r="F413">
        <v>1</v>
      </c>
      <c r="G413">
        <v>1</v>
      </c>
      <c r="H413">
        <v>1</v>
      </c>
      <c r="I413">
        <v>2</v>
      </c>
      <c r="J413">
        <v>7</v>
      </c>
      <c r="K413">
        <v>4</v>
      </c>
      <c r="L413" t="s">
        <v>101</v>
      </c>
      <c r="M413">
        <v>4</v>
      </c>
      <c r="N413" t="s">
        <v>705</v>
      </c>
      <c r="O413" t="s">
        <v>5</v>
      </c>
      <c r="P413">
        <v>2</v>
      </c>
      <c r="Q413">
        <v>2</v>
      </c>
      <c r="R413">
        <v>0</v>
      </c>
      <c r="S413" t="s">
        <v>642</v>
      </c>
      <c r="T413" t="s">
        <v>689</v>
      </c>
      <c r="U413">
        <v>15</v>
      </c>
      <c r="V413">
        <v>1.9736842105263159</v>
      </c>
      <c r="W413">
        <v>15</v>
      </c>
      <c r="X413" t="s">
        <v>43</v>
      </c>
      <c r="Y413" t="s">
        <v>739</v>
      </c>
      <c r="Z413" t="s">
        <v>949</v>
      </c>
      <c r="AA413">
        <v>33.5</v>
      </c>
      <c r="AB413">
        <v>33.5</v>
      </c>
      <c r="AC413">
        <v>33.5</v>
      </c>
      <c r="AD413">
        <v>559.5</v>
      </c>
      <c r="AE413">
        <v>1</v>
      </c>
      <c r="AF413">
        <v>0.44776119402985098</v>
      </c>
      <c r="AG413">
        <v>0.44776119402985098</v>
      </c>
      <c r="AH413">
        <v>2.68096514745308E-2</v>
      </c>
      <c r="AI413">
        <v>5.9874888293118898E-2</v>
      </c>
      <c r="AJ413">
        <v>3162.8571428571427</v>
      </c>
      <c r="AK413">
        <v>44280</v>
      </c>
      <c r="AL413">
        <v>2651.2600536193031</v>
      </c>
      <c r="AM413">
        <v>22041.072386058979</v>
      </c>
      <c r="AN413">
        <v>3162.8571428571427</v>
      </c>
      <c r="AO413">
        <v>44280</v>
      </c>
      <c r="AP413">
        <v>1187.1313672922251</v>
      </c>
      <c r="AQ413">
        <v>-2.2737367544323206E-13</v>
      </c>
      <c r="AR413">
        <v>1187.1313672922251</v>
      </c>
      <c r="AS413">
        <v>2.6033582616057571</v>
      </c>
      <c r="AT413" t="s">
        <v>739</v>
      </c>
    </row>
    <row r="414" spans="1:46" hidden="1" x14ac:dyDescent="0.25">
      <c r="A414" t="s">
        <v>56</v>
      </c>
      <c r="B414" t="s">
        <v>949</v>
      </c>
      <c r="C414" s="63" t="s">
        <v>949</v>
      </c>
      <c r="D414" s="63" t="s">
        <v>8</v>
      </c>
      <c r="E414" t="s">
        <v>8</v>
      </c>
      <c r="F414">
        <v>1</v>
      </c>
      <c r="G414">
        <v>1</v>
      </c>
      <c r="H414">
        <v>1</v>
      </c>
      <c r="I414">
        <v>2</v>
      </c>
      <c r="J414">
        <v>7</v>
      </c>
      <c r="K414">
        <v>4</v>
      </c>
      <c r="L414" t="s">
        <v>101</v>
      </c>
      <c r="M414">
        <v>4</v>
      </c>
      <c r="N414" t="s">
        <v>705</v>
      </c>
      <c r="O414" t="s">
        <v>31</v>
      </c>
      <c r="P414">
        <v>3</v>
      </c>
      <c r="Q414">
        <v>1</v>
      </c>
      <c r="R414">
        <v>0</v>
      </c>
      <c r="S414" t="s">
        <v>642</v>
      </c>
      <c r="T414" t="s">
        <v>689</v>
      </c>
      <c r="U414">
        <v>10</v>
      </c>
      <c r="V414">
        <v>1.3157894736842106</v>
      </c>
      <c r="W414">
        <v>10</v>
      </c>
      <c r="X414" t="s">
        <v>44</v>
      </c>
      <c r="Y414" t="s">
        <v>740</v>
      </c>
      <c r="Z414" t="s">
        <v>949</v>
      </c>
      <c r="AA414">
        <v>33.5</v>
      </c>
      <c r="AB414">
        <v>33.5</v>
      </c>
      <c r="AC414">
        <v>33.5</v>
      </c>
      <c r="AD414">
        <v>559.5</v>
      </c>
      <c r="AE414">
        <v>1</v>
      </c>
      <c r="AF414">
        <v>0.29850746268656703</v>
      </c>
      <c r="AG414">
        <v>0.29850746268656703</v>
      </c>
      <c r="AH414">
        <v>1.7873100983020598E-2</v>
      </c>
      <c r="AI414">
        <v>5.9874888293118898E-2</v>
      </c>
      <c r="AJ414">
        <v>3162.8571428571427</v>
      </c>
      <c r="AK414">
        <v>44280</v>
      </c>
      <c r="AL414">
        <v>2651.2600536193031</v>
      </c>
      <c r="AM414">
        <v>22041.072386058979</v>
      </c>
      <c r="AN414">
        <v>3162.8571428571427</v>
      </c>
      <c r="AO414">
        <v>44280</v>
      </c>
      <c r="AP414">
        <v>791.4209115281501</v>
      </c>
      <c r="AQ414">
        <v>0</v>
      </c>
      <c r="AR414">
        <v>791.4209115281501</v>
      </c>
      <c r="AS414">
        <v>1.7355721744038379</v>
      </c>
      <c r="AT414" t="s">
        <v>740</v>
      </c>
    </row>
    <row r="415" spans="1:46" hidden="1" x14ac:dyDescent="0.25">
      <c r="A415" t="s">
        <v>56</v>
      </c>
      <c r="B415" t="s">
        <v>949</v>
      </c>
      <c r="C415" s="63" t="s">
        <v>949</v>
      </c>
      <c r="D415" s="63" t="s">
        <v>8</v>
      </c>
      <c r="E415" t="s">
        <v>8</v>
      </c>
      <c r="F415">
        <v>1</v>
      </c>
      <c r="G415">
        <v>1</v>
      </c>
      <c r="H415">
        <v>1</v>
      </c>
      <c r="I415">
        <v>2</v>
      </c>
      <c r="J415">
        <v>7</v>
      </c>
      <c r="K415">
        <v>5</v>
      </c>
      <c r="L415" t="s">
        <v>105</v>
      </c>
      <c r="M415">
        <v>5</v>
      </c>
      <c r="N415" t="s">
        <v>707</v>
      </c>
      <c r="O415" t="s">
        <v>4</v>
      </c>
      <c r="P415">
        <v>1</v>
      </c>
      <c r="Q415">
        <v>4</v>
      </c>
      <c r="R415">
        <v>0</v>
      </c>
      <c r="S415" t="s">
        <v>642</v>
      </c>
      <c r="T415" t="s">
        <v>689</v>
      </c>
      <c r="U415">
        <v>34</v>
      </c>
      <c r="V415">
        <v>4.4736842105263159</v>
      </c>
      <c r="W415">
        <v>34</v>
      </c>
      <c r="X415" t="s">
        <v>45</v>
      </c>
      <c r="Y415" t="s">
        <v>741</v>
      </c>
      <c r="Z415" t="s">
        <v>949</v>
      </c>
      <c r="AA415">
        <v>59</v>
      </c>
      <c r="AB415">
        <v>59</v>
      </c>
      <c r="AC415">
        <v>59</v>
      </c>
      <c r="AD415">
        <v>559.5</v>
      </c>
      <c r="AE415">
        <v>1</v>
      </c>
      <c r="AF415">
        <v>0.57627118644067798</v>
      </c>
      <c r="AG415">
        <v>0.57627118644067798</v>
      </c>
      <c r="AH415">
        <v>6.0768543342269901E-2</v>
      </c>
      <c r="AI415">
        <v>0.105451295799821</v>
      </c>
      <c r="AJ415">
        <v>3162.8571428571427</v>
      </c>
      <c r="AK415">
        <v>44280</v>
      </c>
      <c r="AL415">
        <v>4669.3833780160858</v>
      </c>
      <c r="AM415">
        <v>22041.072386058979</v>
      </c>
      <c r="AN415">
        <v>3162.8571428571427</v>
      </c>
      <c r="AO415">
        <v>44280</v>
      </c>
      <c r="AP415">
        <v>2690.8310991957105</v>
      </c>
      <c r="AQ415">
        <v>0</v>
      </c>
      <c r="AR415">
        <v>2690.8310991957105</v>
      </c>
      <c r="AS415">
        <v>5.9009453929730498</v>
      </c>
      <c r="AT415" t="s">
        <v>741</v>
      </c>
    </row>
    <row r="416" spans="1:46" hidden="1" x14ac:dyDescent="0.25">
      <c r="A416" t="s">
        <v>56</v>
      </c>
      <c r="B416" t="s">
        <v>949</v>
      </c>
      <c r="C416" s="63" t="s">
        <v>949</v>
      </c>
      <c r="D416" s="63" t="s">
        <v>8</v>
      </c>
      <c r="E416" t="s">
        <v>8</v>
      </c>
      <c r="F416">
        <v>1</v>
      </c>
      <c r="G416">
        <v>1</v>
      </c>
      <c r="H416">
        <v>1</v>
      </c>
      <c r="I416">
        <v>2</v>
      </c>
      <c r="J416">
        <v>7</v>
      </c>
      <c r="K416">
        <v>5</v>
      </c>
      <c r="L416" t="s">
        <v>105</v>
      </c>
      <c r="M416">
        <v>5</v>
      </c>
      <c r="N416" t="s">
        <v>707</v>
      </c>
      <c r="O416" t="s">
        <v>5</v>
      </c>
      <c r="P416">
        <v>2</v>
      </c>
      <c r="Q416">
        <v>2</v>
      </c>
      <c r="R416">
        <v>0</v>
      </c>
      <c r="S416" t="s">
        <v>642</v>
      </c>
      <c r="T416" t="s">
        <v>689</v>
      </c>
      <c r="U416">
        <v>15</v>
      </c>
      <c r="V416">
        <v>1.9736842105263159</v>
      </c>
      <c r="W416">
        <v>15</v>
      </c>
      <c r="X416" t="s">
        <v>46</v>
      </c>
      <c r="Y416" t="s">
        <v>742</v>
      </c>
      <c r="Z416" t="s">
        <v>949</v>
      </c>
      <c r="AA416">
        <v>59</v>
      </c>
      <c r="AB416">
        <v>59</v>
      </c>
      <c r="AC416">
        <v>59</v>
      </c>
      <c r="AD416">
        <v>559.5</v>
      </c>
      <c r="AE416">
        <v>1</v>
      </c>
      <c r="AF416">
        <v>0.25423728813559299</v>
      </c>
      <c r="AG416">
        <v>0.25423728813559299</v>
      </c>
      <c r="AH416">
        <v>2.68096514745308E-2</v>
      </c>
      <c r="AI416">
        <v>0.105451295799821</v>
      </c>
      <c r="AJ416">
        <v>3162.8571428571427</v>
      </c>
      <c r="AK416">
        <v>44280</v>
      </c>
      <c r="AL416">
        <v>4669.3833780160858</v>
      </c>
      <c r="AM416">
        <v>22041.072386058979</v>
      </c>
      <c r="AN416">
        <v>3162.8571428571427</v>
      </c>
      <c r="AO416">
        <v>44280</v>
      </c>
      <c r="AP416">
        <v>1187.1313672922251</v>
      </c>
      <c r="AQ416">
        <v>0</v>
      </c>
      <c r="AR416">
        <v>1187.1313672922251</v>
      </c>
      <c r="AS416">
        <v>2.6033582616057571</v>
      </c>
      <c r="AT416" t="s">
        <v>742</v>
      </c>
    </row>
    <row r="417" spans="1:46" hidden="1" x14ac:dyDescent="0.25">
      <c r="A417" t="s">
        <v>56</v>
      </c>
      <c r="B417" t="s">
        <v>949</v>
      </c>
      <c r="C417" s="63" t="s">
        <v>949</v>
      </c>
      <c r="D417" s="63" t="s">
        <v>8</v>
      </c>
      <c r="E417" t="s">
        <v>8</v>
      </c>
      <c r="F417">
        <v>1</v>
      </c>
      <c r="G417">
        <v>1</v>
      </c>
      <c r="H417">
        <v>1</v>
      </c>
      <c r="I417">
        <v>2</v>
      </c>
      <c r="J417">
        <v>7</v>
      </c>
      <c r="K417">
        <v>5</v>
      </c>
      <c r="L417" t="s">
        <v>105</v>
      </c>
      <c r="M417">
        <v>5</v>
      </c>
      <c r="N417" t="s">
        <v>707</v>
      </c>
      <c r="O417" t="s">
        <v>31</v>
      </c>
      <c r="P417">
        <v>3</v>
      </c>
      <c r="Q417">
        <v>1</v>
      </c>
      <c r="R417">
        <v>0</v>
      </c>
      <c r="S417" t="s">
        <v>642</v>
      </c>
      <c r="T417" t="s">
        <v>689</v>
      </c>
      <c r="U417">
        <v>10</v>
      </c>
      <c r="V417">
        <v>1.3157894736842106</v>
      </c>
      <c r="W417">
        <v>10</v>
      </c>
      <c r="X417" t="s">
        <v>47</v>
      </c>
      <c r="Y417" t="s">
        <v>743</v>
      </c>
      <c r="Z417" t="s">
        <v>949</v>
      </c>
      <c r="AA417">
        <v>59</v>
      </c>
      <c r="AB417">
        <v>59</v>
      </c>
      <c r="AC417">
        <v>59</v>
      </c>
      <c r="AD417">
        <v>559.5</v>
      </c>
      <c r="AE417">
        <v>1</v>
      </c>
      <c r="AF417">
        <v>0.169491525423729</v>
      </c>
      <c r="AG417">
        <v>0.169491525423729</v>
      </c>
      <c r="AH417">
        <v>1.7873100983020598E-2</v>
      </c>
      <c r="AI417">
        <v>0.105451295799821</v>
      </c>
      <c r="AJ417">
        <v>3162.8571428571427</v>
      </c>
      <c r="AK417">
        <v>44280</v>
      </c>
      <c r="AL417">
        <v>4669.3833780160858</v>
      </c>
      <c r="AM417">
        <v>22041.072386058979</v>
      </c>
      <c r="AN417">
        <v>3162.8571428571427</v>
      </c>
      <c r="AO417">
        <v>44280</v>
      </c>
      <c r="AP417">
        <v>791.4209115281501</v>
      </c>
      <c r="AQ417">
        <v>0</v>
      </c>
      <c r="AR417">
        <v>791.4209115281501</v>
      </c>
      <c r="AS417">
        <v>1.7355721744038379</v>
      </c>
      <c r="AT417" t="s">
        <v>743</v>
      </c>
    </row>
    <row r="418" spans="1:46" hidden="1" x14ac:dyDescent="0.25">
      <c r="A418" t="s">
        <v>56</v>
      </c>
      <c r="B418" t="s">
        <v>949</v>
      </c>
      <c r="C418" s="63" t="s">
        <v>949</v>
      </c>
      <c r="D418" s="63" t="s">
        <v>8</v>
      </c>
      <c r="E418" t="s">
        <v>8</v>
      </c>
      <c r="F418">
        <v>1</v>
      </c>
      <c r="G418">
        <v>1</v>
      </c>
      <c r="H418">
        <v>1</v>
      </c>
      <c r="I418">
        <v>2</v>
      </c>
      <c r="J418">
        <v>7</v>
      </c>
      <c r="K418">
        <v>6</v>
      </c>
      <c r="L418" t="s">
        <v>113</v>
      </c>
      <c r="M418">
        <v>6</v>
      </c>
      <c r="N418" t="s">
        <v>709</v>
      </c>
      <c r="O418" t="s">
        <v>4</v>
      </c>
      <c r="P418">
        <v>1</v>
      </c>
      <c r="Q418">
        <v>1</v>
      </c>
      <c r="R418">
        <v>0</v>
      </c>
      <c r="S418" t="s">
        <v>642</v>
      </c>
      <c r="T418" t="s">
        <v>689</v>
      </c>
      <c r="U418">
        <v>8.5</v>
      </c>
      <c r="V418">
        <v>1.118421052631579</v>
      </c>
      <c r="W418">
        <v>8.5</v>
      </c>
      <c r="X418" t="s">
        <v>48</v>
      </c>
      <c r="Y418" t="s">
        <v>744</v>
      </c>
      <c r="Z418" t="s">
        <v>949</v>
      </c>
      <c r="AA418">
        <v>35.5</v>
      </c>
      <c r="AB418">
        <v>35.5</v>
      </c>
      <c r="AC418">
        <v>35.5</v>
      </c>
      <c r="AD418">
        <v>559.5</v>
      </c>
      <c r="AE418">
        <v>1</v>
      </c>
      <c r="AF418">
        <v>0.23943661971831001</v>
      </c>
      <c r="AG418">
        <v>0.23943661971831001</v>
      </c>
      <c r="AH418">
        <v>1.51921358355675E-2</v>
      </c>
      <c r="AI418">
        <v>6.3449508489723E-2</v>
      </c>
      <c r="AJ418">
        <v>3162.8571428571427</v>
      </c>
      <c r="AK418">
        <v>44280</v>
      </c>
      <c r="AL418">
        <v>2809.5442359249332</v>
      </c>
      <c r="AM418">
        <v>22041.072386058979</v>
      </c>
      <c r="AN418">
        <v>3162.8571428571427</v>
      </c>
      <c r="AO418">
        <v>44280</v>
      </c>
      <c r="AP418">
        <v>672.70777479892763</v>
      </c>
      <c r="AQ418">
        <v>0</v>
      </c>
      <c r="AR418">
        <v>672.70777479892763</v>
      </c>
      <c r="AS418">
        <v>1.4752363482432624</v>
      </c>
      <c r="AT418" t="s">
        <v>744</v>
      </c>
    </row>
    <row r="419" spans="1:46" hidden="1" x14ac:dyDescent="0.25">
      <c r="A419" t="s">
        <v>56</v>
      </c>
      <c r="B419" t="s">
        <v>949</v>
      </c>
      <c r="C419" s="63" t="s">
        <v>949</v>
      </c>
      <c r="D419" s="63" t="s">
        <v>8</v>
      </c>
      <c r="E419" t="s">
        <v>8</v>
      </c>
      <c r="F419">
        <v>1</v>
      </c>
      <c r="G419">
        <v>1</v>
      </c>
      <c r="H419">
        <v>1</v>
      </c>
      <c r="I419">
        <v>2</v>
      </c>
      <c r="J419">
        <v>7</v>
      </c>
      <c r="K419">
        <v>6</v>
      </c>
      <c r="L419" t="s">
        <v>113</v>
      </c>
      <c r="M419">
        <v>6</v>
      </c>
      <c r="N419" t="s">
        <v>709</v>
      </c>
      <c r="O419" t="s">
        <v>5</v>
      </c>
      <c r="P419">
        <v>2</v>
      </c>
      <c r="Q419">
        <v>2</v>
      </c>
      <c r="R419">
        <v>0</v>
      </c>
      <c r="S419" t="s">
        <v>642</v>
      </c>
      <c r="T419" t="s">
        <v>689</v>
      </c>
      <c r="U419">
        <v>17</v>
      </c>
      <c r="V419">
        <v>2.236842105263158</v>
      </c>
      <c r="W419">
        <v>17</v>
      </c>
      <c r="X419" t="s">
        <v>49</v>
      </c>
      <c r="Y419" t="s">
        <v>745</v>
      </c>
      <c r="Z419" t="s">
        <v>949</v>
      </c>
      <c r="AA419">
        <v>35.5</v>
      </c>
      <c r="AB419">
        <v>35.5</v>
      </c>
      <c r="AC419">
        <v>35.5</v>
      </c>
      <c r="AD419">
        <v>559.5</v>
      </c>
      <c r="AE419">
        <v>1</v>
      </c>
      <c r="AF419">
        <v>0.47887323943662002</v>
      </c>
      <c r="AG419">
        <v>0.47887323943662002</v>
      </c>
      <c r="AH419">
        <v>3.0384271671134899E-2</v>
      </c>
      <c r="AI419">
        <v>6.3449508489723E-2</v>
      </c>
      <c r="AJ419">
        <v>3162.8571428571427</v>
      </c>
      <c r="AK419">
        <v>44280</v>
      </c>
      <c r="AL419">
        <v>2809.5442359249332</v>
      </c>
      <c r="AM419">
        <v>22041.072386058979</v>
      </c>
      <c r="AN419">
        <v>3162.8571428571427</v>
      </c>
      <c r="AO419">
        <v>44280</v>
      </c>
      <c r="AP419">
        <v>1345.4155495978553</v>
      </c>
      <c r="AQ419">
        <v>0</v>
      </c>
      <c r="AR419">
        <v>1345.4155495978553</v>
      </c>
      <c r="AS419">
        <v>2.9504726964865249</v>
      </c>
      <c r="AT419" t="s">
        <v>745</v>
      </c>
    </row>
    <row r="420" spans="1:46" hidden="1" x14ac:dyDescent="0.25">
      <c r="A420" t="s">
        <v>56</v>
      </c>
      <c r="B420" t="s">
        <v>949</v>
      </c>
      <c r="C420" s="63" t="s">
        <v>949</v>
      </c>
      <c r="D420" s="63" t="s">
        <v>8</v>
      </c>
      <c r="E420" t="s">
        <v>8</v>
      </c>
      <c r="F420">
        <v>1</v>
      </c>
      <c r="G420">
        <v>1</v>
      </c>
      <c r="H420">
        <v>1</v>
      </c>
      <c r="I420">
        <v>2</v>
      </c>
      <c r="J420">
        <v>7</v>
      </c>
      <c r="K420">
        <v>6</v>
      </c>
      <c r="L420" t="s">
        <v>113</v>
      </c>
      <c r="M420">
        <v>6</v>
      </c>
      <c r="N420" t="s">
        <v>709</v>
      </c>
      <c r="O420" t="s">
        <v>31</v>
      </c>
      <c r="P420">
        <v>3</v>
      </c>
      <c r="Q420">
        <v>1</v>
      </c>
      <c r="R420">
        <v>0</v>
      </c>
      <c r="S420" t="s">
        <v>642</v>
      </c>
      <c r="T420" t="s">
        <v>689</v>
      </c>
      <c r="U420">
        <v>10</v>
      </c>
      <c r="V420">
        <v>1.3157894736842106</v>
      </c>
      <c r="W420">
        <v>10</v>
      </c>
      <c r="X420" t="s">
        <v>50</v>
      </c>
      <c r="Y420" t="s">
        <v>746</v>
      </c>
      <c r="Z420" t="s">
        <v>949</v>
      </c>
      <c r="AA420">
        <v>35.5</v>
      </c>
      <c r="AB420">
        <v>35.5</v>
      </c>
      <c r="AC420">
        <v>35.5</v>
      </c>
      <c r="AD420">
        <v>559.5</v>
      </c>
      <c r="AE420">
        <v>1</v>
      </c>
      <c r="AF420">
        <v>0.28169014084506999</v>
      </c>
      <c r="AG420">
        <v>0.28169014084506999</v>
      </c>
      <c r="AH420">
        <v>1.7873100983020598E-2</v>
      </c>
      <c r="AI420">
        <v>6.3449508489723E-2</v>
      </c>
      <c r="AJ420">
        <v>3162.8571428571427</v>
      </c>
      <c r="AK420">
        <v>44280</v>
      </c>
      <c r="AL420">
        <v>2809.5442359249332</v>
      </c>
      <c r="AM420">
        <v>22041.072386058979</v>
      </c>
      <c r="AN420">
        <v>3162.8571428571427</v>
      </c>
      <c r="AO420">
        <v>44280</v>
      </c>
      <c r="AP420">
        <v>791.4209115281501</v>
      </c>
      <c r="AQ420">
        <v>-1.1368683772161603E-13</v>
      </c>
      <c r="AR420">
        <v>791.4209115281501</v>
      </c>
      <c r="AS420">
        <v>1.7355721744038379</v>
      </c>
      <c r="AT420" t="s">
        <v>746</v>
      </c>
    </row>
    <row r="421" spans="1:46" hidden="1" x14ac:dyDescent="0.25">
      <c r="A421" t="s">
        <v>56</v>
      </c>
      <c r="B421" t="s">
        <v>949</v>
      </c>
      <c r="C421" s="63" t="s">
        <v>949</v>
      </c>
      <c r="D421" s="63" t="s">
        <v>8</v>
      </c>
      <c r="E421" t="s">
        <v>8</v>
      </c>
      <c r="F421">
        <v>1</v>
      </c>
      <c r="G421">
        <v>1</v>
      </c>
      <c r="H421">
        <v>1</v>
      </c>
      <c r="I421">
        <v>2</v>
      </c>
      <c r="J421">
        <v>7</v>
      </c>
      <c r="K421">
        <v>7</v>
      </c>
      <c r="L421" t="s">
        <v>114</v>
      </c>
      <c r="M421">
        <v>7</v>
      </c>
      <c r="N421" t="s">
        <v>711</v>
      </c>
      <c r="O421" t="s">
        <v>4</v>
      </c>
      <c r="P421">
        <v>1</v>
      </c>
      <c r="Q421">
        <v>1</v>
      </c>
      <c r="R421">
        <v>0</v>
      </c>
      <c r="S421" t="s">
        <v>642</v>
      </c>
      <c r="T421" t="s">
        <v>689</v>
      </c>
      <c r="U421">
        <v>8.5</v>
      </c>
      <c r="V421">
        <v>1.118421052631579</v>
      </c>
      <c r="W421">
        <v>8.5</v>
      </c>
      <c r="X421" t="s">
        <v>51</v>
      </c>
      <c r="Y421" t="s">
        <v>747</v>
      </c>
      <c r="Z421" t="s">
        <v>949</v>
      </c>
      <c r="AA421">
        <v>35.5</v>
      </c>
      <c r="AB421">
        <v>35.5</v>
      </c>
      <c r="AC421">
        <v>35.5</v>
      </c>
      <c r="AD421">
        <v>559.5</v>
      </c>
      <c r="AE421">
        <v>1</v>
      </c>
      <c r="AF421">
        <v>0.23943661971831001</v>
      </c>
      <c r="AG421">
        <v>0.23943661971831001</v>
      </c>
      <c r="AH421">
        <v>1.51921358355675E-2</v>
      </c>
      <c r="AI421">
        <v>6.3449508489723E-2</v>
      </c>
      <c r="AJ421">
        <v>3162.8571428571427</v>
      </c>
      <c r="AK421">
        <v>44280</v>
      </c>
      <c r="AL421">
        <v>2809.5442359249332</v>
      </c>
      <c r="AM421">
        <v>22041.072386058979</v>
      </c>
      <c r="AN421">
        <v>3162.8571428571427</v>
      </c>
      <c r="AO421">
        <v>44280</v>
      </c>
      <c r="AP421">
        <v>672.70777479892763</v>
      </c>
      <c r="AQ421">
        <v>0</v>
      </c>
      <c r="AR421">
        <v>672.70777479892763</v>
      </c>
      <c r="AS421">
        <v>1.4752363482432624</v>
      </c>
      <c r="AT421" t="s">
        <v>747</v>
      </c>
    </row>
    <row r="422" spans="1:46" hidden="1" x14ac:dyDescent="0.25">
      <c r="A422" t="s">
        <v>56</v>
      </c>
      <c r="B422" t="s">
        <v>949</v>
      </c>
      <c r="C422" s="63" t="s">
        <v>949</v>
      </c>
      <c r="D422" s="63" t="s">
        <v>8</v>
      </c>
      <c r="E422" t="s">
        <v>8</v>
      </c>
      <c r="F422">
        <v>1</v>
      </c>
      <c r="G422">
        <v>1</v>
      </c>
      <c r="H422">
        <v>1</v>
      </c>
      <c r="I422">
        <v>2</v>
      </c>
      <c r="J422">
        <v>7</v>
      </c>
      <c r="K422">
        <v>7</v>
      </c>
      <c r="L422" t="s">
        <v>114</v>
      </c>
      <c r="M422">
        <v>7</v>
      </c>
      <c r="N422" t="s">
        <v>711</v>
      </c>
      <c r="O422" t="s">
        <v>5</v>
      </c>
      <c r="P422">
        <v>2</v>
      </c>
      <c r="Q422">
        <v>2</v>
      </c>
      <c r="R422">
        <v>0</v>
      </c>
      <c r="S422" t="s">
        <v>642</v>
      </c>
      <c r="T422" t="s">
        <v>689</v>
      </c>
      <c r="U422">
        <v>17</v>
      </c>
      <c r="V422">
        <v>2.236842105263158</v>
      </c>
      <c r="W422">
        <v>17</v>
      </c>
      <c r="X422" t="s">
        <v>52</v>
      </c>
      <c r="Y422" t="s">
        <v>748</v>
      </c>
      <c r="Z422" t="s">
        <v>949</v>
      </c>
      <c r="AA422">
        <v>35.5</v>
      </c>
      <c r="AB422">
        <v>35.5</v>
      </c>
      <c r="AC422">
        <v>35.5</v>
      </c>
      <c r="AD422">
        <v>559.5</v>
      </c>
      <c r="AE422">
        <v>1</v>
      </c>
      <c r="AF422">
        <v>0.47887323943662002</v>
      </c>
      <c r="AG422">
        <v>0.47887323943662002</v>
      </c>
      <c r="AH422">
        <v>3.0384271671134899E-2</v>
      </c>
      <c r="AI422">
        <v>6.3449508489723E-2</v>
      </c>
      <c r="AJ422">
        <v>3162.8571428571427</v>
      </c>
      <c r="AK422">
        <v>44280</v>
      </c>
      <c r="AL422">
        <v>2809.5442359249332</v>
      </c>
      <c r="AM422">
        <v>22041.072386058979</v>
      </c>
      <c r="AN422">
        <v>3162.8571428571427</v>
      </c>
      <c r="AO422">
        <v>44280</v>
      </c>
      <c r="AP422">
        <v>1345.4155495978553</v>
      </c>
      <c r="AQ422">
        <v>0</v>
      </c>
      <c r="AR422">
        <v>1345.4155495978553</v>
      </c>
      <c r="AS422">
        <v>2.9504726964865249</v>
      </c>
      <c r="AT422" t="s">
        <v>748</v>
      </c>
    </row>
    <row r="423" spans="1:46" hidden="1" x14ac:dyDescent="0.25">
      <c r="A423" t="s">
        <v>56</v>
      </c>
      <c r="B423" t="s">
        <v>949</v>
      </c>
      <c r="C423" s="63" t="s">
        <v>949</v>
      </c>
      <c r="D423" s="63" t="s">
        <v>8</v>
      </c>
      <c r="E423" t="s">
        <v>8</v>
      </c>
      <c r="F423">
        <v>1</v>
      </c>
      <c r="G423">
        <v>1</v>
      </c>
      <c r="H423">
        <v>1</v>
      </c>
      <c r="I423">
        <v>2</v>
      </c>
      <c r="J423">
        <v>7</v>
      </c>
      <c r="K423">
        <v>7</v>
      </c>
      <c r="L423" t="s">
        <v>114</v>
      </c>
      <c r="M423">
        <v>7</v>
      </c>
      <c r="N423" t="s">
        <v>711</v>
      </c>
      <c r="O423" t="s">
        <v>31</v>
      </c>
      <c r="P423">
        <v>3</v>
      </c>
      <c r="Q423">
        <v>1</v>
      </c>
      <c r="R423">
        <v>0</v>
      </c>
      <c r="S423" t="s">
        <v>642</v>
      </c>
      <c r="T423" t="s">
        <v>689</v>
      </c>
      <c r="U423">
        <v>10</v>
      </c>
      <c r="V423">
        <v>1.3157894736842106</v>
      </c>
      <c r="W423">
        <v>10</v>
      </c>
      <c r="X423" t="s">
        <v>53</v>
      </c>
      <c r="Y423" t="s">
        <v>749</v>
      </c>
      <c r="Z423" t="s">
        <v>949</v>
      </c>
      <c r="AA423">
        <v>35.5</v>
      </c>
      <c r="AB423">
        <v>35.5</v>
      </c>
      <c r="AC423">
        <v>35.5</v>
      </c>
      <c r="AD423">
        <v>559.5</v>
      </c>
      <c r="AE423">
        <v>1</v>
      </c>
      <c r="AF423">
        <v>0.28169014084506999</v>
      </c>
      <c r="AG423">
        <v>0.28169014084506999</v>
      </c>
      <c r="AH423">
        <v>1.7873100983020598E-2</v>
      </c>
      <c r="AI423">
        <v>6.3449508489723E-2</v>
      </c>
      <c r="AJ423">
        <v>3162.8571428571427</v>
      </c>
      <c r="AK423">
        <v>44280</v>
      </c>
      <c r="AL423">
        <v>2809.5442359249332</v>
      </c>
      <c r="AM423">
        <v>22041.072386058979</v>
      </c>
      <c r="AN423">
        <v>3162.8571428571427</v>
      </c>
      <c r="AO423">
        <v>44280</v>
      </c>
      <c r="AP423">
        <v>791.4209115281501</v>
      </c>
      <c r="AQ423">
        <v>-1.1368683772161603E-13</v>
      </c>
      <c r="AR423">
        <v>791.4209115281501</v>
      </c>
      <c r="AS423">
        <v>1.7355721744038379</v>
      </c>
      <c r="AT423" t="s">
        <v>749</v>
      </c>
    </row>
    <row r="424" spans="1:46" hidden="1" x14ac:dyDescent="0.25">
      <c r="A424" t="s">
        <v>56</v>
      </c>
      <c r="B424" t="s">
        <v>949</v>
      </c>
      <c r="C424" s="63" t="s">
        <v>949</v>
      </c>
      <c r="D424" s="63" t="s">
        <v>8</v>
      </c>
      <c r="E424" t="s">
        <v>8</v>
      </c>
      <c r="F424">
        <v>1</v>
      </c>
      <c r="G424">
        <v>2</v>
      </c>
      <c r="H424">
        <v>2</v>
      </c>
      <c r="I424">
        <v>2</v>
      </c>
      <c r="J424">
        <v>7</v>
      </c>
      <c r="K424">
        <v>1</v>
      </c>
      <c r="L424" t="s">
        <v>99</v>
      </c>
      <c r="M424">
        <v>8</v>
      </c>
      <c r="N424" t="s">
        <v>713</v>
      </c>
      <c r="O424" t="s">
        <v>4</v>
      </c>
      <c r="P424">
        <v>1</v>
      </c>
      <c r="Q424">
        <v>1</v>
      </c>
      <c r="R424">
        <v>0</v>
      </c>
      <c r="S424" t="s">
        <v>642</v>
      </c>
      <c r="T424" t="s">
        <v>689</v>
      </c>
      <c r="U424">
        <v>6.5</v>
      </c>
      <c r="V424">
        <v>0.85526315789473684</v>
      </c>
      <c r="W424">
        <v>6.5</v>
      </c>
      <c r="X424" t="s">
        <v>33</v>
      </c>
      <c r="Y424" t="s">
        <v>750</v>
      </c>
      <c r="Z424" t="s">
        <v>949</v>
      </c>
      <c r="AA424">
        <v>33.5</v>
      </c>
      <c r="AB424">
        <v>33.5</v>
      </c>
      <c r="AC424">
        <v>33.5</v>
      </c>
      <c r="AD424">
        <v>559.5</v>
      </c>
      <c r="AE424">
        <v>1</v>
      </c>
      <c r="AF424">
        <v>0.19402985074626899</v>
      </c>
      <c r="AG424">
        <v>0.19402985074626899</v>
      </c>
      <c r="AH424">
        <v>1.16175156389634E-2</v>
      </c>
      <c r="AI424">
        <v>5.9874888293118898E-2</v>
      </c>
      <c r="AJ424">
        <v>3162.8571428571427</v>
      </c>
      <c r="AK424">
        <v>44280</v>
      </c>
      <c r="AL424">
        <v>2651.2600536193031</v>
      </c>
      <c r="AM424">
        <v>22238.927613941014</v>
      </c>
      <c r="AN424">
        <v>3162.8571428571427</v>
      </c>
      <c r="AO424">
        <v>44280</v>
      </c>
      <c r="AP424">
        <v>514.42359249329752</v>
      </c>
      <c r="AQ424">
        <v>-1.1368683772161603E-13</v>
      </c>
      <c r="AR424">
        <v>514.42359249329752</v>
      </c>
      <c r="AS424">
        <v>1.1281219133624945</v>
      </c>
      <c r="AT424" t="s">
        <v>750</v>
      </c>
    </row>
    <row r="425" spans="1:46" hidden="1" x14ac:dyDescent="0.25">
      <c r="A425" t="s">
        <v>56</v>
      </c>
      <c r="B425" t="s">
        <v>949</v>
      </c>
      <c r="C425" s="63" t="s">
        <v>949</v>
      </c>
      <c r="D425" s="63" t="s">
        <v>8</v>
      </c>
      <c r="E425" t="s">
        <v>8</v>
      </c>
      <c r="F425">
        <v>1</v>
      </c>
      <c r="G425">
        <v>2</v>
      </c>
      <c r="H425">
        <v>2</v>
      </c>
      <c r="I425">
        <v>2</v>
      </c>
      <c r="J425">
        <v>7</v>
      </c>
      <c r="K425">
        <v>1</v>
      </c>
      <c r="L425" t="s">
        <v>99</v>
      </c>
      <c r="M425">
        <v>8</v>
      </c>
      <c r="N425" t="s">
        <v>713</v>
      </c>
      <c r="O425" t="s">
        <v>5</v>
      </c>
      <c r="P425">
        <v>2</v>
      </c>
      <c r="Q425">
        <v>2</v>
      </c>
      <c r="R425">
        <v>0</v>
      </c>
      <c r="S425" t="s">
        <v>642</v>
      </c>
      <c r="T425" t="s">
        <v>689</v>
      </c>
      <c r="U425">
        <v>17</v>
      </c>
      <c r="V425">
        <v>2.236842105263158</v>
      </c>
      <c r="W425">
        <v>17</v>
      </c>
      <c r="X425" t="s">
        <v>34</v>
      </c>
      <c r="Y425" t="s">
        <v>751</v>
      </c>
      <c r="Z425" t="s">
        <v>949</v>
      </c>
      <c r="AA425">
        <v>33.5</v>
      </c>
      <c r="AB425">
        <v>33.5</v>
      </c>
      <c r="AC425">
        <v>33.5</v>
      </c>
      <c r="AD425">
        <v>559.5</v>
      </c>
      <c r="AE425">
        <v>1</v>
      </c>
      <c r="AF425">
        <v>0.50746268656716398</v>
      </c>
      <c r="AG425">
        <v>0.50746268656716398</v>
      </c>
      <c r="AH425">
        <v>3.0384271671134899E-2</v>
      </c>
      <c r="AI425">
        <v>5.9874888293118898E-2</v>
      </c>
      <c r="AJ425">
        <v>3162.8571428571427</v>
      </c>
      <c r="AK425">
        <v>44280</v>
      </c>
      <c r="AL425">
        <v>2651.2600536193031</v>
      </c>
      <c r="AM425">
        <v>22238.927613941014</v>
      </c>
      <c r="AN425">
        <v>3162.8571428571427</v>
      </c>
      <c r="AO425">
        <v>44280</v>
      </c>
      <c r="AP425">
        <v>1345.4155495978553</v>
      </c>
      <c r="AQ425">
        <v>0</v>
      </c>
      <c r="AR425">
        <v>1345.4155495978553</v>
      </c>
      <c r="AS425">
        <v>2.9504726964865249</v>
      </c>
      <c r="AT425" t="s">
        <v>751</v>
      </c>
    </row>
    <row r="426" spans="1:46" hidden="1" x14ac:dyDescent="0.25">
      <c r="A426" t="s">
        <v>56</v>
      </c>
      <c r="B426" t="s">
        <v>949</v>
      </c>
      <c r="C426" s="63" t="s">
        <v>949</v>
      </c>
      <c r="D426" s="63" t="s">
        <v>8</v>
      </c>
      <c r="E426" t="s">
        <v>8</v>
      </c>
      <c r="F426">
        <v>1</v>
      </c>
      <c r="G426">
        <v>2</v>
      </c>
      <c r="H426">
        <v>2</v>
      </c>
      <c r="I426">
        <v>2</v>
      </c>
      <c r="J426">
        <v>7</v>
      </c>
      <c r="K426">
        <v>1</v>
      </c>
      <c r="L426" t="s">
        <v>99</v>
      </c>
      <c r="M426">
        <v>8</v>
      </c>
      <c r="N426" t="s">
        <v>713</v>
      </c>
      <c r="O426" t="s">
        <v>31</v>
      </c>
      <c r="P426">
        <v>3</v>
      </c>
      <c r="Q426">
        <v>1</v>
      </c>
      <c r="R426">
        <v>0</v>
      </c>
      <c r="S426" t="s">
        <v>642</v>
      </c>
      <c r="T426" t="s">
        <v>689</v>
      </c>
      <c r="U426">
        <v>10</v>
      </c>
      <c r="V426">
        <v>1.3157894736842106</v>
      </c>
      <c r="W426">
        <v>10</v>
      </c>
      <c r="X426" t="s">
        <v>35</v>
      </c>
      <c r="Y426" t="s">
        <v>752</v>
      </c>
      <c r="Z426" t="s">
        <v>949</v>
      </c>
      <c r="AA426">
        <v>33.5</v>
      </c>
      <c r="AB426">
        <v>33.5</v>
      </c>
      <c r="AC426">
        <v>33.5</v>
      </c>
      <c r="AD426">
        <v>559.5</v>
      </c>
      <c r="AE426">
        <v>1</v>
      </c>
      <c r="AF426">
        <v>0.29850746268656703</v>
      </c>
      <c r="AG426">
        <v>0.29850746268656703</v>
      </c>
      <c r="AH426">
        <v>1.7873100983020598E-2</v>
      </c>
      <c r="AI426">
        <v>5.9874888293118898E-2</v>
      </c>
      <c r="AJ426">
        <v>3162.8571428571427</v>
      </c>
      <c r="AK426">
        <v>44280</v>
      </c>
      <c r="AL426">
        <v>2651.2600536193031</v>
      </c>
      <c r="AM426">
        <v>22238.927613941014</v>
      </c>
      <c r="AN426">
        <v>3162.8571428571427</v>
      </c>
      <c r="AO426">
        <v>44280</v>
      </c>
      <c r="AP426">
        <v>791.4209115281501</v>
      </c>
      <c r="AQ426">
        <v>0</v>
      </c>
      <c r="AR426">
        <v>791.4209115281501</v>
      </c>
      <c r="AS426">
        <v>1.7355721744038379</v>
      </c>
      <c r="AT426" t="s">
        <v>752</v>
      </c>
    </row>
    <row r="427" spans="1:46" hidden="1" x14ac:dyDescent="0.25">
      <c r="A427" t="s">
        <v>56</v>
      </c>
      <c r="B427" t="s">
        <v>949</v>
      </c>
      <c r="C427" s="63" t="s">
        <v>949</v>
      </c>
      <c r="D427" s="63" t="s">
        <v>8</v>
      </c>
      <c r="E427" t="s">
        <v>8</v>
      </c>
      <c r="F427">
        <v>1</v>
      </c>
      <c r="G427">
        <v>2</v>
      </c>
      <c r="H427">
        <v>2</v>
      </c>
      <c r="I427">
        <v>2</v>
      </c>
      <c r="J427">
        <v>7</v>
      </c>
      <c r="K427">
        <v>2</v>
      </c>
      <c r="L427" t="s">
        <v>102</v>
      </c>
      <c r="M427">
        <v>9</v>
      </c>
      <c r="N427" t="s">
        <v>715</v>
      </c>
      <c r="O427" t="s">
        <v>4</v>
      </c>
      <c r="P427">
        <v>1</v>
      </c>
      <c r="Q427">
        <v>1</v>
      </c>
      <c r="R427">
        <v>0</v>
      </c>
      <c r="S427" t="s">
        <v>642</v>
      </c>
      <c r="T427" t="s">
        <v>689</v>
      </c>
      <c r="U427">
        <v>8.5</v>
      </c>
      <c r="V427">
        <v>1.118421052631579</v>
      </c>
      <c r="W427">
        <v>8.5</v>
      </c>
      <c r="X427" t="s">
        <v>36</v>
      </c>
      <c r="Y427" t="s">
        <v>753</v>
      </c>
      <c r="Z427" t="s">
        <v>949</v>
      </c>
      <c r="AA427">
        <v>35.5</v>
      </c>
      <c r="AB427">
        <v>35.5</v>
      </c>
      <c r="AC427">
        <v>35.5</v>
      </c>
      <c r="AD427">
        <v>559.5</v>
      </c>
      <c r="AE427">
        <v>1</v>
      </c>
      <c r="AF427">
        <v>0.23943661971831001</v>
      </c>
      <c r="AG427">
        <v>0.23943661971831001</v>
      </c>
      <c r="AH427">
        <v>1.51921358355675E-2</v>
      </c>
      <c r="AI427">
        <v>6.3449508489723E-2</v>
      </c>
      <c r="AJ427">
        <v>3162.8571428571427</v>
      </c>
      <c r="AK427">
        <v>44280</v>
      </c>
      <c r="AL427">
        <v>2809.5442359249332</v>
      </c>
      <c r="AM427">
        <v>22238.927613941014</v>
      </c>
      <c r="AN427">
        <v>3162.8571428571427</v>
      </c>
      <c r="AO427">
        <v>44280</v>
      </c>
      <c r="AP427">
        <v>672.70777479892763</v>
      </c>
      <c r="AQ427">
        <v>0</v>
      </c>
      <c r="AR427">
        <v>672.70777479892763</v>
      </c>
      <c r="AS427">
        <v>1.4752363482432624</v>
      </c>
      <c r="AT427" t="s">
        <v>753</v>
      </c>
    </row>
    <row r="428" spans="1:46" hidden="1" x14ac:dyDescent="0.25">
      <c r="A428" t="s">
        <v>56</v>
      </c>
      <c r="B428" t="s">
        <v>949</v>
      </c>
      <c r="C428" s="63" t="s">
        <v>949</v>
      </c>
      <c r="D428" s="63" t="s">
        <v>8</v>
      </c>
      <c r="E428" t="s">
        <v>8</v>
      </c>
      <c r="F428">
        <v>1</v>
      </c>
      <c r="G428">
        <v>2</v>
      </c>
      <c r="H428">
        <v>2</v>
      </c>
      <c r="I428">
        <v>2</v>
      </c>
      <c r="J428">
        <v>7</v>
      </c>
      <c r="K428">
        <v>2</v>
      </c>
      <c r="L428" t="s">
        <v>102</v>
      </c>
      <c r="M428">
        <v>9</v>
      </c>
      <c r="N428" t="s">
        <v>715</v>
      </c>
      <c r="O428" t="s">
        <v>5</v>
      </c>
      <c r="P428">
        <v>2</v>
      </c>
      <c r="Q428">
        <v>2</v>
      </c>
      <c r="R428">
        <v>0</v>
      </c>
      <c r="S428" t="s">
        <v>642</v>
      </c>
      <c r="T428" t="s">
        <v>689</v>
      </c>
      <c r="U428">
        <v>17</v>
      </c>
      <c r="V428">
        <v>2.236842105263158</v>
      </c>
      <c r="W428">
        <v>17</v>
      </c>
      <c r="X428" t="s">
        <v>37</v>
      </c>
      <c r="Y428" t="s">
        <v>754</v>
      </c>
      <c r="Z428" t="s">
        <v>949</v>
      </c>
      <c r="AA428">
        <v>35.5</v>
      </c>
      <c r="AB428">
        <v>35.5</v>
      </c>
      <c r="AC428">
        <v>35.5</v>
      </c>
      <c r="AD428">
        <v>559.5</v>
      </c>
      <c r="AE428">
        <v>1</v>
      </c>
      <c r="AF428">
        <v>0.47887323943662002</v>
      </c>
      <c r="AG428">
        <v>0.47887323943662002</v>
      </c>
      <c r="AH428">
        <v>3.0384271671134899E-2</v>
      </c>
      <c r="AI428">
        <v>6.3449508489723E-2</v>
      </c>
      <c r="AJ428">
        <v>3162.8571428571427</v>
      </c>
      <c r="AK428">
        <v>44280</v>
      </c>
      <c r="AL428">
        <v>2809.5442359249332</v>
      </c>
      <c r="AM428">
        <v>22238.927613941014</v>
      </c>
      <c r="AN428">
        <v>3162.8571428571427</v>
      </c>
      <c r="AO428">
        <v>44280</v>
      </c>
      <c r="AP428">
        <v>1345.4155495978553</v>
      </c>
      <c r="AQ428">
        <v>0</v>
      </c>
      <c r="AR428">
        <v>1345.4155495978553</v>
      </c>
      <c r="AS428">
        <v>2.9504726964865249</v>
      </c>
      <c r="AT428" t="s">
        <v>754</v>
      </c>
    </row>
    <row r="429" spans="1:46" hidden="1" x14ac:dyDescent="0.25">
      <c r="A429" t="s">
        <v>56</v>
      </c>
      <c r="B429" t="s">
        <v>949</v>
      </c>
      <c r="C429" s="63" t="s">
        <v>949</v>
      </c>
      <c r="D429" s="63" t="s">
        <v>8</v>
      </c>
      <c r="E429" t="s">
        <v>8</v>
      </c>
      <c r="F429">
        <v>1</v>
      </c>
      <c r="G429">
        <v>2</v>
      </c>
      <c r="H429">
        <v>2</v>
      </c>
      <c r="I429">
        <v>2</v>
      </c>
      <c r="J429">
        <v>7</v>
      </c>
      <c r="K429">
        <v>2</v>
      </c>
      <c r="L429" t="s">
        <v>102</v>
      </c>
      <c r="M429">
        <v>9</v>
      </c>
      <c r="N429" t="s">
        <v>715</v>
      </c>
      <c r="O429" t="s">
        <v>31</v>
      </c>
      <c r="P429">
        <v>3</v>
      </c>
      <c r="Q429">
        <v>1</v>
      </c>
      <c r="R429">
        <v>0</v>
      </c>
      <c r="S429" t="s">
        <v>642</v>
      </c>
      <c r="T429" t="s">
        <v>689</v>
      </c>
      <c r="U429">
        <v>10</v>
      </c>
      <c r="V429">
        <v>1.3157894736842106</v>
      </c>
      <c r="W429">
        <v>10</v>
      </c>
      <c r="X429" t="s">
        <v>38</v>
      </c>
      <c r="Y429" t="s">
        <v>755</v>
      </c>
      <c r="Z429" t="s">
        <v>949</v>
      </c>
      <c r="AA429">
        <v>35.5</v>
      </c>
      <c r="AB429">
        <v>35.5</v>
      </c>
      <c r="AC429">
        <v>35.5</v>
      </c>
      <c r="AD429">
        <v>559.5</v>
      </c>
      <c r="AE429">
        <v>1</v>
      </c>
      <c r="AF429">
        <v>0.28169014084506999</v>
      </c>
      <c r="AG429">
        <v>0.28169014084506999</v>
      </c>
      <c r="AH429">
        <v>1.7873100983020598E-2</v>
      </c>
      <c r="AI429">
        <v>6.3449508489723E-2</v>
      </c>
      <c r="AJ429">
        <v>3162.8571428571427</v>
      </c>
      <c r="AK429">
        <v>44280</v>
      </c>
      <c r="AL429">
        <v>2809.5442359249332</v>
      </c>
      <c r="AM429">
        <v>22238.927613941014</v>
      </c>
      <c r="AN429">
        <v>3162.8571428571427</v>
      </c>
      <c r="AO429">
        <v>44280</v>
      </c>
      <c r="AP429">
        <v>791.4209115281501</v>
      </c>
      <c r="AQ429">
        <v>-1.1368683772161603E-13</v>
      </c>
      <c r="AR429">
        <v>791.4209115281501</v>
      </c>
      <c r="AS429">
        <v>1.7355721744038379</v>
      </c>
      <c r="AT429" t="s">
        <v>755</v>
      </c>
    </row>
    <row r="430" spans="1:46" hidden="1" x14ac:dyDescent="0.25">
      <c r="A430" t="s">
        <v>56</v>
      </c>
      <c r="B430" t="s">
        <v>949</v>
      </c>
      <c r="C430" s="63" t="s">
        <v>949</v>
      </c>
      <c r="D430" s="63" t="s">
        <v>8</v>
      </c>
      <c r="E430" t="s">
        <v>8</v>
      </c>
      <c r="F430">
        <v>1</v>
      </c>
      <c r="G430">
        <v>2</v>
      </c>
      <c r="H430">
        <v>2</v>
      </c>
      <c r="I430">
        <v>2</v>
      </c>
      <c r="J430">
        <v>7</v>
      </c>
      <c r="K430">
        <v>3</v>
      </c>
      <c r="L430" t="s">
        <v>103</v>
      </c>
      <c r="M430">
        <v>10</v>
      </c>
      <c r="N430" t="s">
        <v>717</v>
      </c>
      <c r="O430" t="s">
        <v>4</v>
      </c>
      <c r="P430">
        <v>1</v>
      </c>
      <c r="Q430">
        <v>2</v>
      </c>
      <c r="R430">
        <v>0</v>
      </c>
      <c r="S430" t="s">
        <v>642</v>
      </c>
      <c r="T430" t="s">
        <v>689</v>
      </c>
      <c r="U430">
        <v>17</v>
      </c>
      <c r="V430">
        <v>2.236842105263158</v>
      </c>
      <c r="W430">
        <v>17</v>
      </c>
      <c r="X430" t="s">
        <v>39</v>
      </c>
      <c r="Y430" t="s">
        <v>756</v>
      </c>
      <c r="Z430" t="s">
        <v>949</v>
      </c>
      <c r="AA430">
        <v>42</v>
      </c>
      <c r="AB430">
        <v>42</v>
      </c>
      <c r="AC430">
        <v>42</v>
      </c>
      <c r="AD430">
        <v>559.5</v>
      </c>
      <c r="AE430">
        <v>1</v>
      </c>
      <c r="AF430">
        <v>0.40476190476190499</v>
      </c>
      <c r="AG430">
        <v>0.40476190476190499</v>
      </c>
      <c r="AH430">
        <v>3.0384271671134899E-2</v>
      </c>
      <c r="AI430">
        <v>7.5067024128686294E-2</v>
      </c>
      <c r="AJ430">
        <v>3162.8571428571427</v>
      </c>
      <c r="AK430">
        <v>44280</v>
      </c>
      <c r="AL430">
        <v>3323.9678284182305</v>
      </c>
      <c r="AM430">
        <v>22238.927613941014</v>
      </c>
      <c r="AN430">
        <v>3162.8571428571427</v>
      </c>
      <c r="AO430">
        <v>44280</v>
      </c>
      <c r="AP430">
        <v>1345.4155495978553</v>
      </c>
      <c r="AQ430">
        <v>0</v>
      </c>
      <c r="AR430">
        <v>1345.4155495978553</v>
      </c>
      <c r="AS430">
        <v>2.9504726964865249</v>
      </c>
      <c r="AT430" t="s">
        <v>756</v>
      </c>
    </row>
    <row r="431" spans="1:46" hidden="1" x14ac:dyDescent="0.25">
      <c r="A431" t="s">
        <v>56</v>
      </c>
      <c r="B431" t="s">
        <v>949</v>
      </c>
      <c r="C431" s="63" t="s">
        <v>949</v>
      </c>
      <c r="D431" s="63" t="s">
        <v>8</v>
      </c>
      <c r="E431" t="s">
        <v>8</v>
      </c>
      <c r="F431">
        <v>1</v>
      </c>
      <c r="G431">
        <v>2</v>
      </c>
      <c r="H431">
        <v>2</v>
      </c>
      <c r="I431">
        <v>2</v>
      </c>
      <c r="J431">
        <v>7</v>
      </c>
      <c r="K431">
        <v>3</v>
      </c>
      <c r="L431" t="s">
        <v>103</v>
      </c>
      <c r="M431">
        <v>10</v>
      </c>
      <c r="N431" t="s">
        <v>717</v>
      </c>
      <c r="O431" t="s">
        <v>5</v>
      </c>
      <c r="P431">
        <v>2</v>
      </c>
      <c r="Q431">
        <v>2</v>
      </c>
      <c r="R431">
        <v>0</v>
      </c>
      <c r="S431" t="s">
        <v>642</v>
      </c>
      <c r="T431" t="s">
        <v>689</v>
      </c>
      <c r="U431">
        <v>15</v>
      </c>
      <c r="V431">
        <v>1.9736842105263159</v>
      </c>
      <c r="W431">
        <v>15</v>
      </c>
      <c r="X431" t="s">
        <v>40</v>
      </c>
      <c r="Y431" t="s">
        <v>757</v>
      </c>
      <c r="Z431" t="s">
        <v>949</v>
      </c>
      <c r="AA431">
        <v>42</v>
      </c>
      <c r="AB431">
        <v>42</v>
      </c>
      <c r="AC431">
        <v>42</v>
      </c>
      <c r="AD431">
        <v>559.5</v>
      </c>
      <c r="AE431">
        <v>1</v>
      </c>
      <c r="AF431">
        <v>0.35714285714285698</v>
      </c>
      <c r="AG431">
        <v>0.35714285714285698</v>
      </c>
      <c r="AH431">
        <v>2.68096514745308E-2</v>
      </c>
      <c r="AI431">
        <v>7.5067024128686294E-2</v>
      </c>
      <c r="AJ431">
        <v>3162.8571428571427</v>
      </c>
      <c r="AK431">
        <v>44280</v>
      </c>
      <c r="AL431">
        <v>3323.9678284182305</v>
      </c>
      <c r="AM431">
        <v>22238.927613941014</v>
      </c>
      <c r="AN431">
        <v>3162.8571428571427</v>
      </c>
      <c r="AO431">
        <v>44280</v>
      </c>
      <c r="AP431">
        <v>1187.1313672922251</v>
      </c>
      <c r="AQ431">
        <v>0</v>
      </c>
      <c r="AR431">
        <v>1187.1313672922251</v>
      </c>
      <c r="AS431">
        <v>2.6033582616057571</v>
      </c>
      <c r="AT431" t="s">
        <v>757</v>
      </c>
    </row>
    <row r="432" spans="1:46" hidden="1" x14ac:dyDescent="0.25">
      <c r="A432" t="s">
        <v>56</v>
      </c>
      <c r="B432" t="s">
        <v>949</v>
      </c>
      <c r="C432" s="63" t="s">
        <v>949</v>
      </c>
      <c r="D432" s="63" t="s">
        <v>8</v>
      </c>
      <c r="E432" t="s">
        <v>8</v>
      </c>
      <c r="F432">
        <v>1</v>
      </c>
      <c r="G432">
        <v>2</v>
      </c>
      <c r="H432">
        <v>2</v>
      </c>
      <c r="I432">
        <v>2</v>
      </c>
      <c r="J432">
        <v>7</v>
      </c>
      <c r="K432">
        <v>3</v>
      </c>
      <c r="L432" t="s">
        <v>103</v>
      </c>
      <c r="M432">
        <v>10</v>
      </c>
      <c r="N432" t="s">
        <v>717</v>
      </c>
      <c r="O432" t="s">
        <v>31</v>
      </c>
      <c r="P432">
        <v>3</v>
      </c>
      <c r="Q432">
        <v>1</v>
      </c>
      <c r="R432">
        <v>0</v>
      </c>
      <c r="S432" t="s">
        <v>642</v>
      </c>
      <c r="T432" t="s">
        <v>689</v>
      </c>
      <c r="U432">
        <v>10</v>
      </c>
      <c r="V432">
        <v>1.3157894736842106</v>
      </c>
      <c r="W432">
        <v>10</v>
      </c>
      <c r="X432" t="s">
        <v>41</v>
      </c>
      <c r="Y432" t="s">
        <v>758</v>
      </c>
      <c r="Z432" t="s">
        <v>949</v>
      </c>
      <c r="AA432">
        <v>42</v>
      </c>
      <c r="AB432">
        <v>42</v>
      </c>
      <c r="AC432">
        <v>42</v>
      </c>
      <c r="AD432">
        <v>559.5</v>
      </c>
      <c r="AE432">
        <v>1</v>
      </c>
      <c r="AF432">
        <v>0.238095238095238</v>
      </c>
      <c r="AG432">
        <v>0.238095238095238</v>
      </c>
      <c r="AH432">
        <v>1.7873100983020598E-2</v>
      </c>
      <c r="AI432">
        <v>7.5067024128686294E-2</v>
      </c>
      <c r="AJ432">
        <v>3162.8571428571427</v>
      </c>
      <c r="AK432">
        <v>44280</v>
      </c>
      <c r="AL432">
        <v>3323.9678284182305</v>
      </c>
      <c r="AM432">
        <v>22238.927613941014</v>
      </c>
      <c r="AN432">
        <v>3162.8571428571427</v>
      </c>
      <c r="AO432">
        <v>44280</v>
      </c>
      <c r="AP432">
        <v>791.4209115281501</v>
      </c>
      <c r="AQ432">
        <v>0</v>
      </c>
      <c r="AR432">
        <v>791.4209115281501</v>
      </c>
      <c r="AS432">
        <v>1.7355721744038379</v>
      </c>
      <c r="AT432" t="s">
        <v>758</v>
      </c>
    </row>
    <row r="433" spans="1:46" hidden="1" x14ac:dyDescent="0.25">
      <c r="A433" t="s">
        <v>56</v>
      </c>
      <c r="B433" t="s">
        <v>949</v>
      </c>
      <c r="C433" s="63" t="s">
        <v>949</v>
      </c>
      <c r="D433" s="63" t="s">
        <v>8</v>
      </c>
      <c r="E433" t="s">
        <v>8</v>
      </c>
      <c r="F433">
        <v>1</v>
      </c>
      <c r="G433">
        <v>2</v>
      </c>
      <c r="H433">
        <v>2</v>
      </c>
      <c r="I433">
        <v>2</v>
      </c>
      <c r="J433">
        <v>7</v>
      </c>
      <c r="K433">
        <v>4</v>
      </c>
      <c r="L433" t="s">
        <v>101</v>
      </c>
      <c r="M433">
        <v>11</v>
      </c>
      <c r="N433" t="s">
        <v>719</v>
      </c>
      <c r="O433" t="s">
        <v>4</v>
      </c>
      <c r="P433">
        <v>1</v>
      </c>
      <c r="Q433">
        <v>2</v>
      </c>
      <c r="R433">
        <v>0</v>
      </c>
      <c r="S433" t="s">
        <v>642</v>
      </c>
      <c r="T433" t="s">
        <v>689</v>
      </c>
      <c r="U433">
        <v>17</v>
      </c>
      <c r="V433">
        <v>2.236842105263158</v>
      </c>
      <c r="W433">
        <v>17</v>
      </c>
      <c r="X433" t="s">
        <v>42</v>
      </c>
      <c r="Y433" t="s">
        <v>759</v>
      </c>
      <c r="Z433" t="s">
        <v>949</v>
      </c>
      <c r="AA433">
        <v>42</v>
      </c>
      <c r="AB433">
        <v>42</v>
      </c>
      <c r="AC433">
        <v>42</v>
      </c>
      <c r="AD433">
        <v>559.5</v>
      </c>
      <c r="AE433">
        <v>1</v>
      </c>
      <c r="AF433">
        <v>0.40476190476190499</v>
      </c>
      <c r="AG433">
        <v>0.40476190476190499</v>
      </c>
      <c r="AH433">
        <v>3.0384271671134899E-2</v>
      </c>
      <c r="AI433">
        <v>7.5067024128686294E-2</v>
      </c>
      <c r="AJ433">
        <v>3162.8571428571427</v>
      </c>
      <c r="AK433">
        <v>44280</v>
      </c>
      <c r="AL433">
        <v>3323.9678284182305</v>
      </c>
      <c r="AM433">
        <v>22238.927613941014</v>
      </c>
      <c r="AN433">
        <v>3162.8571428571427</v>
      </c>
      <c r="AO433">
        <v>44280</v>
      </c>
      <c r="AP433">
        <v>1345.4155495978553</v>
      </c>
      <c r="AQ433">
        <v>0</v>
      </c>
      <c r="AR433">
        <v>1345.4155495978553</v>
      </c>
      <c r="AS433">
        <v>2.9504726964865249</v>
      </c>
      <c r="AT433" t="s">
        <v>759</v>
      </c>
    </row>
    <row r="434" spans="1:46" hidden="1" x14ac:dyDescent="0.25">
      <c r="A434" t="s">
        <v>56</v>
      </c>
      <c r="B434" t="s">
        <v>949</v>
      </c>
      <c r="C434" s="63" t="s">
        <v>949</v>
      </c>
      <c r="D434" s="63" t="s">
        <v>8</v>
      </c>
      <c r="E434" t="s">
        <v>8</v>
      </c>
      <c r="F434">
        <v>1</v>
      </c>
      <c r="G434">
        <v>2</v>
      </c>
      <c r="H434">
        <v>2</v>
      </c>
      <c r="I434">
        <v>2</v>
      </c>
      <c r="J434">
        <v>7</v>
      </c>
      <c r="K434">
        <v>4</v>
      </c>
      <c r="L434" t="s">
        <v>101</v>
      </c>
      <c r="M434">
        <v>11</v>
      </c>
      <c r="N434" t="s">
        <v>719</v>
      </c>
      <c r="O434" t="s">
        <v>5</v>
      </c>
      <c r="P434">
        <v>2</v>
      </c>
      <c r="Q434">
        <v>2</v>
      </c>
      <c r="R434">
        <v>0</v>
      </c>
      <c r="S434" t="s">
        <v>642</v>
      </c>
      <c r="T434" t="s">
        <v>689</v>
      </c>
      <c r="U434">
        <v>15</v>
      </c>
      <c r="V434">
        <v>1.9736842105263159</v>
      </c>
      <c r="W434">
        <v>15</v>
      </c>
      <c r="X434" t="s">
        <v>43</v>
      </c>
      <c r="Y434" t="s">
        <v>760</v>
      </c>
      <c r="Z434" t="s">
        <v>949</v>
      </c>
      <c r="AA434">
        <v>42</v>
      </c>
      <c r="AB434">
        <v>42</v>
      </c>
      <c r="AC434">
        <v>42</v>
      </c>
      <c r="AD434">
        <v>559.5</v>
      </c>
      <c r="AE434">
        <v>1</v>
      </c>
      <c r="AF434">
        <v>0.35714285714285698</v>
      </c>
      <c r="AG434">
        <v>0.35714285714285698</v>
      </c>
      <c r="AH434">
        <v>2.68096514745308E-2</v>
      </c>
      <c r="AI434">
        <v>7.5067024128686294E-2</v>
      </c>
      <c r="AJ434">
        <v>3162.8571428571427</v>
      </c>
      <c r="AK434">
        <v>44280</v>
      </c>
      <c r="AL434">
        <v>3323.9678284182305</v>
      </c>
      <c r="AM434">
        <v>22238.927613941014</v>
      </c>
      <c r="AN434">
        <v>3162.8571428571427</v>
      </c>
      <c r="AO434">
        <v>44280</v>
      </c>
      <c r="AP434">
        <v>1187.1313672922251</v>
      </c>
      <c r="AQ434">
        <v>0</v>
      </c>
      <c r="AR434">
        <v>1187.1313672922251</v>
      </c>
      <c r="AS434">
        <v>2.6033582616057571</v>
      </c>
      <c r="AT434" t="s">
        <v>760</v>
      </c>
    </row>
    <row r="435" spans="1:46" hidden="1" x14ac:dyDescent="0.25">
      <c r="A435" t="s">
        <v>56</v>
      </c>
      <c r="B435" t="s">
        <v>949</v>
      </c>
      <c r="C435" s="63" t="s">
        <v>949</v>
      </c>
      <c r="D435" s="63" t="s">
        <v>8</v>
      </c>
      <c r="E435" t="s">
        <v>8</v>
      </c>
      <c r="F435">
        <v>1</v>
      </c>
      <c r="G435">
        <v>2</v>
      </c>
      <c r="H435">
        <v>2</v>
      </c>
      <c r="I435">
        <v>2</v>
      </c>
      <c r="J435">
        <v>7</v>
      </c>
      <c r="K435">
        <v>4</v>
      </c>
      <c r="L435" t="s">
        <v>101</v>
      </c>
      <c r="M435">
        <v>11</v>
      </c>
      <c r="N435" t="s">
        <v>719</v>
      </c>
      <c r="O435" t="s">
        <v>31</v>
      </c>
      <c r="P435">
        <v>3</v>
      </c>
      <c r="Q435">
        <v>1</v>
      </c>
      <c r="R435">
        <v>0</v>
      </c>
      <c r="S435" t="s">
        <v>642</v>
      </c>
      <c r="T435" t="s">
        <v>689</v>
      </c>
      <c r="U435">
        <v>10</v>
      </c>
      <c r="V435">
        <v>1.3157894736842106</v>
      </c>
      <c r="W435">
        <v>10</v>
      </c>
      <c r="X435" t="s">
        <v>44</v>
      </c>
      <c r="Y435" t="s">
        <v>761</v>
      </c>
      <c r="Z435" t="s">
        <v>949</v>
      </c>
      <c r="AA435">
        <v>42</v>
      </c>
      <c r="AB435">
        <v>42</v>
      </c>
      <c r="AC435">
        <v>42</v>
      </c>
      <c r="AD435">
        <v>559.5</v>
      </c>
      <c r="AE435">
        <v>1</v>
      </c>
      <c r="AF435">
        <v>0.238095238095238</v>
      </c>
      <c r="AG435">
        <v>0.238095238095238</v>
      </c>
      <c r="AH435">
        <v>1.7873100983020598E-2</v>
      </c>
      <c r="AI435">
        <v>7.5067024128686294E-2</v>
      </c>
      <c r="AJ435">
        <v>3162.8571428571427</v>
      </c>
      <c r="AK435">
        <v>44280</v>
      </c>
      <c r="AL435">
        <v>3323.9678284182305</v>
      </c>
      <c r="AM435">
        <v>22238.927613941014</v>
      </c>
      <c r="AN435">
        <v>3162.8571428571427</v>
      </c>
      <c r="AO435">
        <v>44280</v>
      </c>
      <c r="AP435">
        <v>791.4209115281501</v>
      </c>
      <c r="AQ435">
        <v>0</v>
      </c>
      <c r="AR435">
        <v>791.4209115281501</v>
      </c>
      <c r="AS435">
        <v>1.7355721744038379</v>
      </c>
      <c r="AT435" t="s">
        <v>761</v>
      </c>
    </row>
    <row r="436" spans="1:46" hidden="1" x14ac:dyDescent="0.25">
      <c r="A436" t="s">
        <v>56</v>
      </c>
      <c r="B436" t="s">
        <v>949</v>
      </c>
      <c r="C436" s="63" t="s">
        <v>949</v>
      </c>
      <c r="D436" s="63" t="s">
        <v>8</v>
      </c>
      <c r="E436" t="s">
        <v>8</v>
      </c>
      <c r="F436">
        <v>1</v>
      </c>
      <c r="G436">
        <v>2</v>
      </c>
      <c r="H436">
        <v>2</v>
      </c>
      <c r="I436">
        <v>2</v>
      </c>
      <c r="J436">
        <v>7</v>
      </c>
      <c r="K436">
        <v>5</v>
      </c>
      <c r="L436" t="s">
        <v>105</v>
      </c>
      <c r="M436">
        <v>12</v>
      </c>
      <c r="N436" t="s">
        <v>721</v>
      </c>
      <c r="O436" t="s">
        <v>4</v>
      </c>
      <c r="P436">
        <v>1</v>
      </c>
      <c r="Q436">
        <v>4</v>
      </c>
      <c r="R436">
        <v>0</v>
      </c>
      <c r="S436" t="s">
        <v>642</v>
      </c>
      <c r="T436" t="s">
        <v>689</v>
      </c>
      <c r="U436">
        <v>32</v>
      </c>
      <c r="V436">
        <v>4.2105263157894735</v>
      </c>
      <c r="W436">
        <v>32</v>
      </c>
      <c r="X436" t="s">
        <v>45</v>
      </c>
      <c r="Y436" t="s">
        <v>762</v>
      </c>
      <c r="Z436" t="s">
        <v>949</v>
      </c>
      <c r="AA436">
        <v>59</v>
      </c>
      <c r="AB436">
        <v>59</v>
      </c>
      <c r="AC436">
        <v>59</v>
      </c>
      <c r="AD436">
        <v>559.5</v>
      </c>
      <c r="AE436">
        <v>1</v>
      </c>
      <c r="AF436">
        <v>0.54237288135593198</v>
      </c>
      <c r="AG436">
        <v>0.54237288135593198</v>
      </c>
      <c r="AH436">
        <v>5.71939231456658E-2</v>
      </c>
      <c r="AI436">
        <v>0.105451295799821</v>
      </c>
      <c r="AJ436">
        <v>3162.8571428571427</v>
      </c>
      <c r="AK436">
        <v>44280</v>
      </c>
      <c r="AL436">
        <v>4669.3833780160858</v>
      </c>
      <c r="AM436">
        <v>22238.927613941014</v>
      </c>
      <c r="AN436">
        <v>3162.8571428571427</v>
      </c>
      <c r="AO436">
        <v>44280</v>
      </c>
      <c r="AP436">
        <v>2532.5469168900804</v>
      </c>
      <c r="AQ436">
        <v>0</v>
      </c>
      <c r="AR436">
        <v>2532.5469168900804</v>
      </c>
      <c r="AS436">
        <v>5.5538309580922816</v>
      </c>
      <c r="AT436" t="s">
        <v>762</v>
      </c>
    </row>
    <row r="437" spans="1:46" hidden="1" x14ac:dyDescent="0.25">
      <c r="A437" t="s">
        <v>56</v>
      </c>
      <c r="B437" t="s">
        <v>949</v>
      </c>
      <c r="C437" s="63" t="s">
        <v>949</v>
      </c>
      <c r="D437" s="63" t="s">
        <v>8</v>
      </c>
      <c r="E437" t="s">
        <v>8</v>
      </c>
      <c r="F437">
        <v>1</v>
      </c>
      <c r="G437">
        <v>2</v>
      </c>
      <c r="H437">
        <v>2</v>
      </c>
      <c r="I437">
        <v>2</v>
      </c>
      <c r="J437">
        <v>7</v>
      </c>
      <c r="K437">
        <v>5</v>
      </c>
      <c r="L437" t="s">
        <v>105</v>
      </c>
      <c r="M437">
        <v>12</v>
      </c>
      <c r="N437" t="s">
        <v>721</v>
      </c>
      <c r="O437" t="s">
        <v>5</v>
      </c>
      <c r="P437">
        <v>2</v>
      </c>
      <c r="Q437">
        <v>2</v>
      </c>
      <c r="R437">
        <v>0</v>
      </c>
      <c r="S437" t="s">
        <v>642</v>
      </c>
      <c r="T437" t="s">
        <v>689</v>
      </c>
      <c r="U437">
        <v>17</v>
      </c>
      <c r="V437">
        <v>2.236842105263158</v>
      </c>
      <c r="W437">
        <v>17</v>
      </c>
      <c r="X437" t="s">
        <v>46</v>
      </c>
      <c r="Y437" t="s">
        <v>763</v>
      </c>
      <c r="Z437" t="s">
        <v>949</v>
      </c>
      <c r="AA437">
        <v>59</v>
      </c>
      <c r="AB437">
        <v>59</v>
      </c>
      <c r="AC437">
        <v>59</v>
      </c>
      <c r="AD437">
        <v>559.5</v>
      </c>
      <c r="AE437">
        <v>1</v>
      </c>
      <c r="AF437">
        <v>0.28813559322033899</v>
      </c>
      <c r="AG437">
        <v>0.28813559322033899</v>
      </c>
      <c r="AH437">
        <v>3.0384271671134899E-2</v>
      </c>
      <c r="AI437">
        <v>0.105451295799821</v>
      </c>
      <c r="AJ437">
        <v>3162.8571428571427</v>
      </c>
      <c r="AK437">
        <v>44280</v>
      </c>
      <c r="AL437">
        <v>4669.3833780160858</v>
      </c>
      <c r="AM437">
        <v>22238.927613941014</v>
      </c>
      <c r="AN437">
        <v>3162.8571428571427</v>
      </c>
      <c r="AO437">
        <v>44280</v>
      </c>
      <c r="AP437">
        <v>1345.4155495978553</v>
      </c>
      <c r="AQ437">
        <v>0</v>
      </c>
      <c r="AR437">
        <v>1345.4155495978553</v>
      </c>
      <c r="AS437">
        <v>2.9504726964865249</v>
      </c>
      <c r="AT437" t="s">
        <v>763</v>
      </c>
    </row>
    <row r="438" spans="1:46" hidden="1" x14ac:dyDescent="0.25">
      <c r="A438" t="s">
        <v>56</v>
      </c>
      <c r="B438" t="s">
        <v>949</v>
      </c>
      <c r="C438" s="63" t="s">
        <v>949</v>
      </c>
      <c r="D438" s="63" t="s">
        <v>8</v>
      </c>
      <c r="E438" t="s">
        <v>8</v>
      </c>
      <c r="F438">
        <v>1</v>
      </c>
      <c r="G438">
        <v>2</v>
      </c>
      <c r="H438">
        <v>2</v>
      </c>
      <c r="I438">
        <v>2</v>
      </c>
      <c r="J438">
        <v>7</v>
      </c>
      <c r="K438">
        <v>5</v>
      </c>
      <c r="L438" t="s">
        <v>105</v>
      </c>
      <c r="M438">
        <v>12</v>
      </c>
      <c r="N438" t="s">
        <v>721</v>
      </c>
      <c r="O438" t="s">
        <v>31</v>
      </c>
      <c r="P438">
        <v>3</v>
      </c>
      <c r="Q438">
        <v>1</v>
      </c>
      <c r="R438">
        <v>0</v>
      </c>
      <c r="S438" t="s">
        <v>642</v>
      </c>
      <c r="T438" t="s">
        <v>689</v>
      </c>
      <c r="U438">
        <v>10</v>
      </c>
      <c r="V438">
        <v>1.3157894736842106</v>
      </c>
      <c r="W438">
        <v>10</v>
      </c>
      <c r="X438" t="s">
        <v>47</v>
      </c>
      <c r="Y438" t="s">
        <v>764</v>
      </c>
      <c r="Z438" t="s">
        <v>949</v>
      </c>
      <c r="AA438">
        <v>59</v>
      </c>
      <c r="AB438">
        <v>59</v>
      </c>
      <c r="AC438">
        <v>59</v>
      </c>
      <c r="AD438">
        <v>559.5</v>
      </c>
      <c r="AE438">
        <v>1</v>
      </c>
      <c r="AF438">
        <v>0.169491525423729</v>
      </c>
      <c r="AG438">
        <v>0.169491525423729</v>
      </c>
      <c r="AH438">
        <v>1.7873100983020598E-2</v>
      </c>
      <c r="AI438">
        <v>0.105451295799821</v>
      </c>
      <c r="AJ438">
        <v>3162.8571428571427</v>
      </c>
      <c r="AK438">
        <v>44280</v>
      </c>
      <c r="AL438">
        <v>4669.3833780160858</v>
      </c>
      <c r="AM438">
        <v>22238.927613941014</v>
      </c>
      <c r="AN438">
        <v>3162.8571428571427</v>
      </c>
      <c r="AO438">
        <v>44280</v>
      </c>
      <c r="AP438">
        <v>791.4209115281501</v>
      </c>
      <c r="AQ438">
        <v>0</v>
      </c>
      <c r="AR438">
        <v>791.4209115281501</v>
      </c>
      <c r="AS438">
        <v>1.7355721744038379</v>
      </c>
      <c r="AT438" t="s">
        <v>764</v>
      </c>
    </row>
    <row r="439" spans="1:46" hidden="1" x14ac:dyDescent="0.25">
      <c r="A439" t="s">
        <v>56</v>
      </c>
      <c r="B439" t="s">
        <v>949</v>
      </c>
      <c r="C439" s="63" t="s">
        <v>949</v>
      </c>
      <c r="D439" s="63" t="s">
        <v>8</v>
      </c>
      <c r="E439" t="s">
        <v>8</v>
      </c>
      <c r="F439">
        <v>1</v>
      </c>
      <c r="G439">
        <v>2</v>
      </c>
      <c r="H439">
        <v>2</v>
      </c>
      <c r="I439">
        <v>2</v>
      </c>
      <c r="J439">
        <v>7</v>
      </c>
      <c r="K439">
        <v>6</v>
      </c>
      <c r="L439" t="s">
        <v>113</v>
      </c>
      <c r="M439">
        <v>13</v>
      </c>
      <c r="N439" t="s">
        <v>723</v>
      </c>
      <c r="O439" t="s">
        <v>4</v>
      </c>
      <c r="P439">
        <v>1</v>
      </c>
      <c r="Q439">
        <v>1</v>
      </c>
      <c r="R439">
        <v>0</v>
      </c>
      <c r="S439" t="s">
        <v>642</v>
      </c>
      <c r="T439" t="s">
        <v>689</v>
      </c>
      <c r="U439">
        <v>8.5</v>
      </c>
      <c r="V439">
        <v>1.118421052631579</v>
      </c>
      <c r="W439">
        <v>8.5</v>
      </c>
      <c r="X439" t="s">
        <v>48</v>
      </c>
      <c r="Y439" t="s">
        <v>765</v>
      </c>
      <c r="Z439" t="s">
        <v>949</v>
      </c>
      <c r="AA439">
        <v>33.5</v>
      </c>
      <c r="AB439">
        <v>33.5</v>
      </c>
      <c r="AC439">
        <v>33.5</v>
      </c>
      <c r="AD439">
        <v>559.5</v>
      </c>
      <c r="AE439">
        <v>1</v>
      </c>
      <c r="AF439">
        <v>0.25373134328358199</v>
      </c>
      <c r="AG439">
        <v>0.25373134328358199</v>
      </c>
      <c r="AH439">
        <v>1.51921358355675E-2</v>
      </c>
      <c r="AI439">
        <v>5.9874888293118898E-2</v>
      </c>
      <c r="AJ439">
        <v>3162.8571428571427</v>
      </c>
      <c r="AK439">
        <v>44280</v>
      </c>
      <c r="AL439">
        <v>2651.2600536193031</v>
      </c>
      <c r="AM439">
        <v>22238.927613941014</v>
      </c>
      <c r="AN439">
        <v>3162.8571428571427</v>
      </c>
      <c r="AO439">
        <v>44280</v>
      </c>
      <c r="AP439">
        <v>672.70777479892763</v>
      </c>
      <c r="AQ439">
        <v>0</v>
      </c>
      <c r="AR439">
        <v>672.70777479892763</v>
      </c>
      <c r="AS439">
        <v>1.4752363482432624</v>
      </c>
      <c r="AT439" t="s">
        <v>765</v>
      </c>
    </row>
    <row r="440" spans="1:46" hidden="1" x14ac:dyDescent="0.25">
      <c r="A440" t="s">
        <v>56</v>
      </c>
      <c r="B440" t="s">
        <v>949</v>
      </c>
      <c r="C440" s="63" t="s">
        <v>949</v>
      </c>
      <c r="D440" s="63" t="s">
        <v>8</v>
      </c>
      <c r="E440" t="s">
        <v>8</v>
      </c>
      <c r="F440">
        <v>1</v>
      </c>
      <c r="G440">
        <v>2</v>
      </c>
      <c r="H440">
        <v>2</v>
      </c>
      <c r="I440">
        <v>2</v>
      </c>
      <c r="J440">
        <v>7</v>
      </c>
      <c r="K440">
        <v>6</v>
      </c>
      <c r="L440" t="s">
        <v>113</v>
      </c>
      <c r="M440">
        <v>13</v>
      </c>
      <c r="N440" t="s">
        <v>723</v>
      </c>
      <c r="O440" t="s">
        <v>5</v>
      </c>
      <c r="P440">
        <v>2</v>
      </c>
      <c r="Q440">
        <v>2</v>
      </c>
      <c r="R440">
        <v>0</v>
      </c>
      <c r="S440" t="s">
        <v>642</v>
      </c>
      <c r="T440" t="s">
        <v>689</v>
      </c>
      <c r="U440">
        <v>15</v>
      </c>
      <c r="V440">
        <v>1.9736842105263159</v>
      </c>
      <c r="W440">
        <v>15</v>
      </c>
      <c r="X440" t="s">
        <v>49</v>
      </c>
      <c r="Y440" t="s">
        <v>766</v>
      </c>
      <c r="Z440" t="s">
        <v>949</v>
      </c>
      <c r="AA440">
        <v>33.5</v>
      </c>
      <c r="AB440">
        <v>33.5</v>
      </c>
      <c r="AC440">
        <v>33.5</v>
      </c>
      <c r="AD440">
        <v>559.5</v>
      </c>
      <c r="AE440">
        <v>1</v>
      </c>
      <c r="AF440">
        <v>0.44776119402985098</v>
      </c>
      <c r="AG440">
        <v>0.44776119402985098</v>
      </c>
      <c r="AH440">
        <v>2.68096514745308E-2</v>
      </c>
      <c r="AI440">
        <v>5.9874888293118898E-2</v>
      </c>
      <c r="AJ440">
        <v>3162.8571428571427</v>
      </c>
      <c r="AK440">
        <v>44280</v>
      </c>
      <c r="AL440">
        <v>2651.2600536193031</v>
      </c>
      <c r="AM440">
        <v>22238.927613941014</v>
      </c>
      <c r="AN440">
        <v>3162.8571428571427</v>
      </c>
      <c r="AO440">
        <v>44280</v>
      </c>
      <c r="AP440">
        <v>1187.1313672922251</v>
      </c>
      <c r="AQ440">
        <v>-2.2737367544323206E-13</v>
      </c>
      <c r="AR440">
        <v>1187.1313672922251</v>
      </c>
      <c r="AS440">
        <v>2.6033582616057571</v>
      </c>
      <c r="AT440" t="s">
        <v>766</v>
      </c>
    </row>
    <row r="441" spans="1:46" hidden="1" x14ac:dyDescent="0.25">
      <c r="A441" t="s">
        <v>56</v>
      </c>
      <c r="B441" t="s">
        <v>949</v>
      </c>
      <c r="C441" s="63" t="s">
        <v>949</v>
      </c>
      <c r="D441" s="63" t="s">
        <v>8</v>
      </c>
      <c r="E441" t="s">
        <v>8</v>
      </c>
      <c r="F441">
        <v>1</v>
      </c>
      <c r="G441">
        <v>2</v>
      </c>
      <c r="H441">
        <v>2</v>
      </c>
      <c r="I441">
        <v>2</v>
      </c>
      <c r="J441">
        <v>7</v>
      </c>
      <c r="K441">
        <v>6</v>
      </c>
      <c r="L441" t="s">
        <v>113</v>
      </c>
      <c r="M441">
        <v>13</v>
      </c>
      <c r="N441" t="s">
        <v>723</v>
      </c>
      <c r="O441" t="s">
        <v>31</v>
      </c>
      <c r="P441">
        <v>3</v>
      </c>
      <c r="Q441">
        <v>1</v>
      </c>
      <c r="R441">
        <v>0</v>
      </c>
      <c r="S441" t="s">
        <v>642</v>
      </c>
      <c r="T441" t="s">
        <v>689</v>
      </c>
      <c r="U441">
        <v>10</v>
      </c>
      <c r="V441">
        <v>1.3157894736842106</v>
      </c>
      <c r="W441">
        <v>10</v>
      </c>
      <c r="X441" t="s">
        <v>50</v>
      </c>
      <c r="Y441" t="s">
        <v>767</v>
      </c>
      <c r="Z441" t="s">
        <v>949</v>
      </c>
      <c r="AA441">
        <v>33.5</v>
      </c>
      <c r="AB441">
        <v>33.5</v>
      </c>
      <c r="AC441">
        <v>33.5</v>
      </c>
      <c r="AD441">
        <v>559.5</v>
      </c>
      <c r="AE441">
        <v>1</v>
      </c>
      <c r="AF441">
        <v>0.29850746268656703</v>
      </c>
      <c r="AG441">
        <v>0.29850746268656703</v>
      </c>
      <c r="AH441">
        <v>1.7873100983020598E-2</v>
      </c>
      <c r="AI441">
        <v>5.9874888293118898E-2</v>
      </c>
      <c r="AJ441">
        <v>3162.8571428571427</v>
      </c>
      <c r="AK441">
        <v>44280</v>
      </c>
      <c r="AL441">
        <v>2651.2600536193031</v>
      </c>
      <c r="AM441">
        <v>22238.927613941014</v>
      </c>
      <c r="AN441">
        <v>3162.8571428571427</v>
      </c>
      <c r="AO441">
        <v>44280</v>
      </c>
      <c r="AP441">
        <v>791.4209115281501</v>
      </c>
      <c r="AQ441">
        <v>0</v>
      </c>
      <c r="AR441">
        <v>791.4209115281501</v>
      </c>
      <c r="AS441">
        <v>1.7355721744038379</v>
      </c>
      <c r="AT441" t="s">
        <v>767</v>
      </c>
    </row>
    <row r="442" spans="1:46" hidden="1" x14ac:dyDescent="0.25">
      <c r="A442" t="s">
        <v>56</v>
      </c>
      <c r="B442" t="s">
        <v>949</v>
      </c>
      <c r="C442" s="63" t="s">
        <v>949</v>
      </c>
      <c r="D442" s="63" t="s">
        <v>8</v>
      </c>
      <c r="E442" t="s">
        <v>8</v>
      </c>
      <c r="F442">
        <v>1</v>
      </c>
      <c r="G442">
        <v>2</v>
      </c>
      <c r="H442">
        <v>2</v>
      </c>
      <c r="I442">
        <v>2</v>
      </c>
      <c r="J442">
        <v>7</v>
      </c>
      <c r="K442">
        <v>7</v>
      </c>
      <c r="L442" t="s">
        <v>114</v>
      </c>
      <c r="M442">
        <v>14</v>
      </c>
      <c r="N442" t="s">
        <v>725</v>
      </c>
      <c r="O442" t="s">
        <v>4</v>
      </c>
      <c r="P442">
        <v>1</v>
      </c>
      <c r="Q442">
        <v>1</v>
      </c>
      <c r="R442">
        <v>0</v>
      </c>
      <c r="S442" t="s">
        <v>642</v>
      </c>
      <c r="T442" t="s">
        <v>689</v>
      </c>
      <c r="U442">
        <v>8.5</v>
      </c>
      <c r="V442">
        <v>1.118421052631579</v>
      </c>
      <c r="W442">
        <v>8.5</v>
      </c>
      <c r="X442" t="s">
        <v>51</v>
      </c>
      <c r="Y442" t="s">
        <v>768</v>
      </c>
      <c r="Z442" t="s">
        <v>949</v>
      </c>
      <c r="AA442">
        <v>35.5</v>
      </c>
      <c r="AB442">
        <v>35.5</v>
      </c>
      <c r="AC442">
        <v>35.5</v>
      </c>
      <c r="AD442">
        <v>559.5</v>
      </c>
      <c r="AE442">
        <v>1</v>
      </c>
      <c r="AF442">
        <v>0.23943661971831001</v>
      </c>
      <c r="AG442">
        <v>0.23943661971831001</v>
      </c>
      <c r="AH442">
        <v>1.51921358355675E-2</v>
      </c>
      <c r="AI442">
        <v>6.3449508489723E-2</v>
      </c>
      <c r="AJ442">
        <v>3162.8571428571427</v>
      </c>
      <c r="AK442">
        <v>44280</v>
      </c>
      <c r="AL442">
        <v>2809.5442359249332</v>
      </c>
      <c r="AM442">
        <v>22238.927613941014</v>
      </c>
      <c r="AN442">
        <v>3162.8571428571427</v>
      </c>
      <c r="AO442">
        <v>44280</v>
      </c>
      <c r="AP442">
        <v>672.70777479892763</v>
      </c>
      <c r="AQ442">
        <v>0</v>
      </c>
      <c r="AR442">
        <v>672.70777479892763</v>
      </c>
      <c r="AS442">
        <v>1.4752363482432624</v>
      </c>
      <c r="AT442" t="s">
        <v>768</v>
      </c>
    </row>
    <row r="443" spans="1:46" hidden="1" x14ac:dyDescent="0.25">
      <c r="A443" t="s">
        <v>56</v>
      </c>
      <c r="B443" t="s">
        <v>949</v>
      </c>
      <c r="C443" s="63" t="s">
        <v>949</v>
      </c>
      <c r="D443" s="63" t="s">
        <v>8</v>
      </c>
      <c r="E443" t="s">
        <v>8</v>
      </c>
      <c r="F443">
        <v>1</v>
      </c>
      <c r="G443">
        <v>2</v>
      </c>
      <c r="H443">
        <v>2</v>
      </c>
      <c r="I443">
        <v>2</v>
      </c>
      <c r="J443">
        <v>7</v>
      </c>
      <c r="K443">
        <v>7</v>
      </c>
      <c r="L443" t="s">
        <v>114</v>
      </c>
      <c r="M443">
        <v>14</v>
      </c>
      <c r="N443" t="s">
        <v>725</v>
      </c>
      <c r="O443" t="s">
        <v>5</v>
      </c>
      <c r="P443">
        <v>2</v>
      </c>
      <c r="Q443">
        <v>2</v>
      </c>
      <c r="R443">
        <v>0</v>
      </c>
      <c r="S443" t="s">
        <v>642</v>
      </c>
      <c r="T443" t="s">
        <v>689</v>
      </c>
      <c r="U443">
        <v>17</v>
      </c>
      <c r="V443">
        <v>2.236842105263158</v>
      </c>
      <c r="W443">
        <v>17</v>
      </c>
      <c r="X443" t="s">
        <v>52</v>
      </c>
      <c r="Y443" t="s">
        <v>769</v>
      </c>
      <c r="Z443" t="s">
        <v>949</v>
      </c>
      <c r="AA443">
        <v>35.5</v>
      </c>
      <c r="AB443">
        <v>35.5</v>
      </c>
      <c r="AC443">
        <v>35.5</v>
      </c>
      <c r="AD443">
        <v>559.5</v>
      </c>
      <c r="AE443">
        <v>1</v>
      </c>
      <c r="AF443">
        <v>0.47887323943662002</v>
      </c>
      <c r="AG443">
        <v>0.47887323943662002</v>
      </c>
      <c r="AH443">
        <v>3.0384271671134899E-2</v>
      </c>
      <c r="AI443">
        <v>6.3449508489723E-2</v>
      </c>
      <c r="AJ443">
        <v>3162.8571428571427</v>
      </c>
      <c r="AK443">
        <v>44280</v>
      </c>
      <c r="AL443">
        <v>2809.5442359249332</v>
      </c>
      <c r="AM443">
        <v>22238.927613941014</v>
      </c>
      <c r="AN443">
        <v>3162.8571428571427</v>
      </c>
      <c r="AO443">
        <v>44280</v>
      </c>
      <c r="AP443">
        <v>1345.4155495978553</v>
      </c>
      <c r="AQ443">
        <v>0</v>
      </c>
      <c r="AR443">
        <v>1345.4155495978553</v>
      </c>
      <c r="AS443">
        <v>2.9504726964865249</v>
      </c>
      <c r="AT443" t="s">
        <v>769</v>
      </c>
    </row>
    <row r="444" spans="1:46" hidden="1" x14ac:dyDescent="0.25">
      <c r="A444" t="s">
        <v>56</v>
      </c>
      <c r="B444" t="s">
        <v>949</v>
      </c>
      <c r="C444" s="63" t="s">
        <v>949</v>
      </c>
      <c r="D444" s="63" t="s">
        <v>8</v>
      </c>
      <c r="E444" t="s">
        <v>8</v>
      </c>
      <c r="F444">
        <v>1</v>
      </c>
      <c r="G444">
        <v>2</v>
      </c>
      <c r="H444">
        <v>2</v>
      </c>
      <c r="I444">
        <v>2</v>
      </c>
      <c r="J444">
        <v>7</v>
      </c>
      <c r="K444">
        <v>7</v>
      </c>
      <c r="L444" t="s">
        <v>114</v>
      </c>
      <c r="M444">
        <v>14</v>
      </c>
      <c r="N444" t="s">
        <v>725</v>
      </c>
      <c r="O444" t="s">
        <v>31</v>
      </c>
      <c r="P444">
        <v>3</v>
      </c>
      <c r="Q444">
        <v>1</v>
      </c>
      <c r="R444">
        <v>0</v>
      </c>
      <c r="S444" t="s">
        <v>642</v>
      </c>
      <c r="T444" t="s">
        <v>689</v>
      </c>
      <c r="U444">
        <v>10</v>
      </c>
      <c r="V444">
        <v>1.3157894736842106</v>
      </c>
      <c r="W444">
        <v>10</v>
      </c>
      <c r="X444" t="s">
        <v>53</v>
      </c>
      <c r="Y444" t="s">
        <v>770</v>
      </c>
      <c r="Z444" t="s">
        <v>949</v>
      </c>
      <c r="AA444">
        <v>35.5</v>
      </c>
      <c r="AB444">
        <v>35.5</v>
      </c>
      <c r="AC444">
        <v>35.5</v>
      </c>
      <c r="AD444">
        <v>559.5</v>
      </c>
      <c r="AE444">
        <v>1</v>
      </c>
      <c r="AF444">
        <v>0.28169014084506999</v>
      </c>
      <c r="AG444">
        <v>0.28169014084506999</v>
      </c>
      <c r="AH444">
        <v>1.7873100983020598E-2</v>
      </c>
      <c r="AI444">
        <v>6.3449508489723E-2</v>
      </c>
      <c r="AJ444">
        <v>3162.8571428571427</v>
      </c>
      <c r="AK444">
        <v>44280</v>
      </c>
      <c r="AL444">
        <v>2809.5442359249332</v>
      </c>
      <c r="AM444">
        <v>22238.927613941014</v>
      </c>
      <c r="AN444">
        <v>3162.8571428571427</v>
      </c>
      <c r="AO444">
        <v>44280</v>
      </c>
      <c r="AP444">
        <v>791.4209115281501</v>
      </c>
      <c r="AQ444">
        <v>-1.1368683772161603E-13</v>
      </c>
      <c r="AR444">
        <v>791.4209115281501</v>
      </c>
      <c r="AS444">
        <v>1.7355721744038379</v>
      </c>
      <c r="AT444" t="s">
        <v>770</v>
      </c>
    </row>
  </sheetData>
  <phoneticPr fontId="10" type="noConversion"/>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3D868-473F-460C-A394-AB668CF455A9}">
  <dimension ref="A1:R252"/>
  <sheetViews>
    <sheetView workbookViewId="0"/>
  </sheetViews>
  <sheetFormatPr defaultRowHeight="15" x14ac:dyDescent="0.25"/>
  <cols>
    <col min="1" max="1" width="9.5703125" bestFit="1" customWidth="1"/>
    <col min="2" max="2" width="17.85546875" bestFit="1" customWidth="1"/>
    <col min="3" max="5" width="40" bestFit="1" customWidth="1"/>
    <col min="6" max="6" width="14" bestFit="1" customWidth="1"/>
    <col min="7" max="7" width="15" bestFit="1" customWidth="1"/>
    <col min="8" max="8" width="11.5703125" bestFit="1" customWidth="1"/>
    <col min="9" max="9" width="16.85546875" bestFit="1" customWidth="1"/>
    <col min="10" max="10" width="14" bestFit="1" customWidth="1"/>
    <col min="11" max="11" width="12.28515625" bestFit="1" customWidth="1"/>
    <col min="12" max="12" width="20" bestFit="1" customWidth="1"/>
    <col min="13" max="13" width="14.7109375" bestFit="1" customWidth="1"/>
    <col min="14" max="14" width="30.28515625" bestFit="1" customWidth="1"/>
    <col min="15" max="15" width="34.28515625" bestFit="1" customWidth="1"/>
    <col min="16" max="16" width="38.28515625" bestFit="1" customWidth="1"/>
    <col min="17" max="17" width="29.5703125" customWidth="1"/>
    <col min="18" max="19" width="35.42578125" bestFit="1" customWidth="1"/>
    <col min="20" max="20" width="32.42578125" bestFit="1" customWidth="1"/>
    <col min="21" max="21" width="26.85546875" bestFit="1" customWidth="1"/>
    <col min="22" max="22" width="23.7109375" bestFit="1" customWidth="1"/>
    <col min="23" max="23" width="31.7109375" bestFit="1" customWidth="1"/>
    <col min="24" max="24" width="26.140625" bestFit="1" customWidth="1"/>
  </cols>
  <sheetData>
    <row r="1" spans="1:18" x14ac:dyDescent="0.25">
      <c r="A1" t="s">
        <v>522</v>
      </c>
      <c r="B1" t="s">
        <v>523</v>
      </c>
      <c r="C1" t="s">
        <v>3</v>
      </c>
      <c r="D1" t="s">
        <v>629</v>
      </c>
      <c r="E1" t="s">
        <v>675</v>
      </c>
      <c r="F1" t="s">
        <v>674</v>
      </c>
      <c r="G1" t="s">
        <v>510</v>
      </c>
      <c r="H1" t="s">
        <v>75</v>
      </c>
      <c r="I1" t="s">
        <v>691</v>
      </c>
      <c r="J1" t="s">
        <v>538</v>
      </c>
      <c r="K1" t="s">
        <v>76</v>
      </c>
      <c r="L1" t="s">
        <v>692</v>
      </c>
      <c r="M1" t="s">
        <v>693</v>
      </c>
      <c r="N1" t="s">
        <v>654</v>
      </c>
      <c r="O1" t="s">
        <v>655</v>
      </c>
      <c r="P1" t="s">
        <v>656</v>
      </c>
      <c r="Q1" t="s">
        <v>647</v>
      </c>
      <c r="R1" t="s">
        <v>823</v>
      </c>
    </row>
    <row r="2" spans="1:18" hidden="1" x14ac:dyDescent="0.25">
      <c r="A2" t="s">
        <v>54</v>
      </c>
      <c r="B2" t="s">
        <v>527</v>
      </c>
      <c r="C2" t="s">
        <v>945</v>
      </c>
      <c r="D2" t="s">
        <v>945</v>
      </c>
      <c r="E2" s="63" t="s">
        <v>945</v>
      </c>
      <c r="F2" s="63" t="s">
        <v>671</v>
      </c>
      <c r="G2">
        <v>1</v>
      </c>
      <c r="H2">
        <v>1</v>
      </c>
      <c r="I2">
        <v>1</v>
      </c>
      <c r="J2">
        <v>1</v>
      </c>
      <c r="K2" t="s">
        <v>99</v>
      </c>
      <c r="L2">
        <v>1</v>
      </c>
      <c r="M2" t="s">
        <v>699</v>
      </c>
      <c r="N2">
        <v>256.5</v>
      </c>
      <c r="O2">
        <v>256.5</v>
      </c>
      <c r="P2">
        <v>368.25</v>
      </c>
      <c r="Q2">
        <v>0.69653767820773904</v>
      </c>
      <c r="R2">
        <v>7.5097887266498103E-2</v>
      </c>
    </row>
    <row r="3" spans="1:18" hidden="1" x14ac:dyDescent="0.25">
      <c r="A3" t="s">
        <v>54</v>
      </c>
      <c r="B3" t="s">
        <v>527</v>
      </c>
      <c r="C3" t="s">
        <v>946</v>
      </c>
      <c r="D3" t="s">
        <v>946</v>
      </c>
      <c r="E3" s="63" t="s">
        <v>946</v>
      </c>
      <c r="F3" s="63" t="s">
        <v>671</v>
      </c>
      <c r="G3">
        <v>0.95</v>
      </c>
      <c r="H3">
        <v>1</v>
      </c>
      <c r="I3">
        <v>1</v>
      </c>
      <c r="J3">
        <v>1</v>
      </c>
      <c r="K3" t="s">
        <v>99</v>
      </c>
      <c r="L3">
        <v>1</v>
      </c>
      <c r="M3" t="s">
        <v>699</v>
      </c>
      <c r="N3">
        <v>8.5</v>
      </c>
      <c r="O3">
        <v>8.0749999999999993</v>
      </c>
      <c r="P3">
        <v>368.25</v>
      </c>
      <c r="Q3">
        <v>2.1928038017650999E-2</v>
      </c>
      <c r="R3">
        <v>7.5097887266498103E-2</v>
      </c>
    </row>
    <row r="4" spans="1:18" hidden="1" x14ac:dyDescent="0.25">
      <c r="A4" t="s">
        <v>54</v>
      </c>
      <c r="B4" t="s">
        <v>527</v>
      </c>
      <c r="C4" t="s">
        <v>947</v>
      </c>
      <c r="D4" t="s">
        <v>947</v>
      </c>
      <c r="E4" s="63" t="s">
        <v>947</v>
      </c>
      <c r="F4" s="63" t="s">
        <v>671</v>
      </c>
      <c r="G4">
        <v>1</v>
      </c>
      <c r="H4">
        <v>1</v>
      </c>
      <c r="I4">
        <v>1</v>
      </c>
      <c r="J4">
        <v>1</v>
      </c>
      <c r="K4" t="s">
        <v>99</v>
      </c>
      <c r="L4">
        <v>1</v>
      </c>
      <c r="M4" t="s">
        <v>699</v>
      </c>
      <c r="N4">
        <v>8.5</v>
      </c>
      <c r="O4">
        <v>8.5</v>
      </c>
      <c r="P4">
        <v>368.25</v>
      </c>
      <c r="Q4">
        <v>2.3082145281737999E-2</v>
      </c>
      <c r="R4">
        <v>7.5097887266498103E-2</v>
      </c>
    </row>
    <row r="5" spans="1:18" hidden="1" x14ac:dyDescent="0.25">
      <c r="A5" t="s">
        <v>54</v>
      </c>
      <c r="B5" t="s">
        <v>527</v>
      </c>
      <c r="C5" t="s">
        <v>948</v>
      </c>
      <c r="D5" t="s">
        <v>948</v>
      </c>
      <c r="E5" s="63" t="s">
        <v>948</v>
      </c>
      <c r="F5" s="63" t="s">
        <v>671</v>
      </c>
      <c r="G5">
        <v>1</v>
      </c>
      <c r="H5">
        <v>1</v>
      </c>
      <c r="I5">
        <v>1</v>
      </c>
      <c r="J5">
        <v>1</v>
      </c>
      <c r="K5" t="s">
        <v>99</v>
      </c>
      <c r="L5">
        <v>1</v>
      </c>
      <c r="M5" t="s">
        <v>699</v>
      </c>
      <c r="N5">
        <v>66</v>
      </c>
      <c r="O5">
        <v>66</v>
      </c>
      <c r="P5">
        <v>368.25</v>
      </c>
      <c r="Q5">
        <v>0.179226069246436</v>
      </c>
      <c r="R5">
        <v>7.5097887266498103E-2</v>
      </c>
    </row>
    <row r="6" spans="1:18" hidden="1" x14ac:dyDescent="0.25">
      <c r="A6" t="s">
        <v>54</v>
      </c>
      <c r="B6" t="s">
        <v>527</v>
      </c>
      <c r="C6" t="s">
        <v>945</v>
      </c>
      <c r="D6" t="s">
        <v>945</v>
      </c>
      <c r="E6" s="63" t="s">
        <v>945</v>
      </c>
      <c r="F6" s="63" t="s">
        <v>671</v>
      </c>
      <c r="G6">
        <v>1</v>
      </c>
      <c r="H6">
        <v>1</v>
      </c>
      <c r="I6">
        <v>1</v>
      </c>
      <c r="J6">
        <v>2</v>
      </c>
      <c r="K6" t="s">
        <v>102</v>
      </c>
      <c r="L6">
        <v>2</v>
      </c>
      <c r="M6" t="s">
        <v>701</v>
      </c>
      <c r="N6">
        <v>267.25</v>
      </c>
      <c r="O6">
        <v>267.25</v>
      </c>
      <c r="P6">
        <v>361.15000000000003</v>
      </c>
      <c r="Q6">
        <v>0.73999723106742399</v>
      </c>
      <c r="R6">
        <v>7.3649971449547297E-2</v>
      </c>
    </row>
    <row r="7" spans="1:18" hidden="1" x14ac:dyDescent="0.25">
      <c r="A7" t="s">
        <v>54</v>
      </c>
      <c r="B7" t="s">
        <v>527</v>
      </c>
      <c r="C7" t="s">
        <v>946</v>
      </c>
      <c r="D7" t="s">
        <v>946</v>
      </c>
      <c r="E7" s="63" t="s">
        <v>946</v>
      </c>
      <c r="F7" s="63" t="s">
        <v>671</v>
      </c>
      <c r="G7">
        <v>0.95</v>
      </c>
      <c r="H7">
        <v>1</v>
      </c>
      <c r="I7">
        <v>1</v>
      </c>
      <c r="J7">
        <v>2</v>
      </c>
      <c r="K7" t="s">
        <v>102</v>
      </c>
      <c r="L7">
        <v>2</v>
      </c>
      <c r="M7" t="s">
        <v>701</v>
      </c>
      <c r="N7">
        <v>8</v>
      </c>
      <c r="O7">
        <v>7.6</v>
      </c>
      <c r="P7">
        <v>361.15000000000003</v>
      </c>
      <c r="Q7">
        <v>2.1043887581337399E-2</v>
      </c>
      <c r="R7">
        <v>7.3649971449547297E-2</v>
      </c>
    </row>
    <row r="8" spans="1:18" hidden="1" x14ac:dyDescent="0.25">
      <c r="A8" t="s">
        <v>54</v>
      </c>
      <c r="B8" t="s">
        <v>527</v>
      </c>
      <c r="C8" t="s">
        <v>948</v>
      </c>
      <c r="D8" t="s">
        <v>948</v>
      </c>
      <c r="E8" s="63" t="s">
        <v>948</v>
      </c>
      <c r="F8" s="63" t="s">
        <v>671</v>
      </c>
      <c r="G8">
        <v>1</v>
      </c>
      <c r="H8">
        <v>1</v>
      </c>
      <c r="I8">
        <v>1</v>
      </c>
      <c r="J8">
        <v>2</v>
      </c>
      <c r="K8" t="s">
        <v>102</v>
      </c>
      <c r="L8">
        <v>2</v>
      </c>
      <c r="M8" t="s">
        <v>701</v>
      </c>
      <c r="N8">
        <v>66.5</v>
      </c>
      <c r="O8">
        <v>66.5</v>
      </c>
      <c r="P8">
        <v>361.15000000000003</v>
      </c>
      <c r="Q8">
        <v>0.18413401633670201</v>
      </c>
      <c r="R8">
        <v>7.3649971449547297E-2</v>
      </c>
    </row>
    <row r="9" spans="1:18" hidden="1" x14ac:dyDescent="0.25">
      <c r="A9" t="s">
        <v>54</v>
      </c>
      <c r="B9" t="s">
        <v>527</v>
      </c>
      <c r="C9" t="s">
        <v>945</v>
      </c>
      <c r="D9" t="s">
        <v>945</v>
      </c>
      <c r="E9" s="63" t="s">
        <v>945</v>
      </c>
      <c r="F9" s="63" t="s">
        <v>671</v>
      </c>
      <c r="G9">
        <v>1</v>
      </c>
      <c r="H9">
        <v>1</v>
      </c>
      <c r="I9">
        <v>1</v>
      </c>
      <c r="J9">
        <v>3</v>
      </c>
      <c r="K9" t="s">
        <v>103</v>
      </c>
      <c r="L9">
        <v>3</v>
      </c>
      <c r="M9" t="s">
        <v>703</v>
      </c>
      <c r="N9">
        <v>261.75</v>
      </c>
      <c r="O9">
        <v>261.75</v>
      </c>
      <c r="P9">
        <v>370.35</v>
      </c>
      <c r="Q9">
        <v>0.70676387201296098</v>
      </c>
      <c r="R9">
        <v>7.5526144057427205E-2</v>
      </c>
    </row>
    <row r="10" spans="1:18" hidden="1" x14ac:dyDescent="0.25">
      <c r="A10" t="s">
        <v>54</v>
      </c>
      <c r="B10" t="s">
        <v>527</v>
      </c>
      <c r="C10" t="s">
        <v>946</v>
      </c>
      <c r="D10" t="s">
        <v>946</v>
      </c>
      <c r="E10" s="63" t="s">
        <v>946</v>
      </c>
      <c r="F10" s="63" t="s">
        <v>671</v>
      </c>
      <c r="G10">
        <v>0.95</v>
      </c>
      <c r="H10">
        <v>1</v>
      </c>
      <c r="I10">
        <v>1</v>
      </c>
      <c r="J10">
        <v>3</v>
      </c>
      <c r="K10" t="s">
        <v>103</v>
      </c>
      <c r="L10">
        <v>3</v>
      </c>
      <c r="M10" t="s">
        <v>703</v>
      </c>
      <c r="N10">
        <v>8</v>
      </c>
      <c r="O10">
        <v>7.6</v>
      </c>
      <c r="P10">
        <v>370.35</v>
      </c>
      <c r="Q10">
        <v>2.05211286620764E-2</v>
      </c>
      <c r="R10">
        <v>7.5526144057427205E-2</v>
      </c>
    </row>
    <row r="11" spans="1:18" hidden="1" x14ac:dyDescent="0.25">
      <c r="A11" t="s">
        <v>54</v>
      </c>
      <c r="B11" t="s">
        <v>527</v>
      </c>
      <c r="C11" t="s">
        <v>947</v>
      </c>
      <c r="D11" t="s">
        <v>947</v>
      </c>
      <c r="E11" s="63" t="s">
        <v>947</v>
      </c>
      <c r="F11" s="63" t="s">
        <v>671</v>
      </c>
      <c r="G11">
        <v>1</v>
      </c>
      <c r="H11">
        <v>1</v>
      </c>
      <c r="I11">
        <v>1</v>
      </c>
      <c r="J11">
        <v>3</v>
      </c>
      <c r="K11" t="s">
        <v>103</v>
      </c>
      <c r="L11">
        <v>3</v>
      </c>
      <c r="M11" t="s">
        <v>703</v>
      </c>
      <c r="N11">
        <v>8</v>
      </c>
      <c r="O11">
        <v>8</v>
      </c>
      <c r="P11">
        <v>370.35</v>
      </c>
      <c r="Q11">
        <v>2.1601188065343599E-2</v>
      </c>
      <c r="R11">
        <v>7.5526144057427205E-2</v>
      </c>
    </row>
    <row r="12" spans="1:18" hidden="1" x14ac:dyDescent="0.25">
      <c r="A12" t="s">
        <v>54</v>
      </c>
      <c r="B12" t="s">
        <v>527</v>
      </c>
      <c r="C12" t="s">
        <v>948</v>
      </c>
      <c r="D12" t="s">
        <v>948</v>
      </c>
      <c r="E12" s="63" t="s">
        <v>948</v>
      </c>
      <c r="F12" s="63" t="s">
        <v>671</v>
      </c>
      <c r="G12">
        <v>1</v>
      </c>
      <c r="H12">
        <v>1</v>
      </c>
      <c r="I12">
        <v>1</v>
      </c>
      <c r="J12">
        <v>3</v>
      </c>
      <c r="K12" t="s">
        <v>103</v>
      </c>
      <c r="L12">
        <v>3</v>
      </c>
      <c r="M12" t="s">
        <v>703</v>
      </c>
      <c r="N12">
        <v>66</v>
      </c>
      <c r="O12">
        <v>66</v>
      </c>
      <c r="P12">
        <v>370.35</v>
      </c>
      <c r="Q12">
        <v>0.178209801539085</v>
      </c>
      <c r="R12">
        <v>7.5526144057427205E-2</v>
      </c>
    </row>
    <row r="13" spans="1:18" hidden="1" x14ac:dyDescent="0.25">
      <c r="A13" t="s">
        <v>54</v>
      </c>
      <c r="B13" t="s">
        <v>527</v>
      </c>
      <c r="C13" t="s">
        <v>945</v>
      </c>
      <c r="D13" t="s">
        <v>945</v>
      </c>
      <c r="E13" s="63" t="s">
        <v>945</v>
      </c>
      <c r="F13" s="63" t="s">
        <v>671</v>
      </c>
      <c r="G13">
        <v>1</v>
      </c>
      <c r="H13">
        <v>1</v>
      </c>
      <c r="I13">
        <v>1</v>
      </c>
      <c r="J13">
        <v>4</v>
      </c>
      <c r="K13" t="s">
        <v>101</v>
      </c>
      <c r="L13">
        <v>4</v>
      </c>
      <c r="M13" t="s">
        <v>705</v>
      </c>
      <c r="N13">
        <v>255.25</v>
      </c>
      <c r="O13">
        <v>255.25</v>
      </c>
      <c r="P13">
        <v>356.05</v>
      </c>
      <c r="Q13">
        <v>0.7168936947058</v>
      </c>
      <c r="R13">
        <v>7.2609919243005194E-2</v>
      </c>
    </row>
    <row r="14" spans="1:18" hidden="1" x14ac:dyDescent="0.25">
      <c r="A14" t="s">
        <v>54</v>
      </c>
      <c r="B14" t="s">
        <v>527</v>
      </c>
      <c r="C14" t="s">
        <v>946</v>
      </c>
      <c r="D14" t="s">
        <v>946</v>
      </c>
      <c r="E14" s="63" t="s">
        <v>946</v>
      </c>
      <c r="F14" s="63" t="s">
        <v>671</v>
      </c>
      <c r="G14">
        <v>0.95</v>
      </c>
      <c r="H14">
        <v>1</v>
      </c>
      <c r="I14">
        <v>1</v>
      </c>
      <c r="J14">
        <v>4</v>
      </c>
      <c r="K14" t="s">
        <v>101</v>
      </c>
      <c r="L14">
        <v>4</v>
      </c>
      <c r="M14" t="s">
        <v>705</v>
      </c>
      <c r="N14">
        <v>8</v>
      </c>
      <c r="O14">
        <v>7.6</v>
      </c>
      <c r="P14">
        <v>356.05</v>
      </c>
      <c r="Q14">
        <v>2.13453166690072E-2</v>
      </c>
      <c r="R14">
        <v>7.2609919243005194E-2</v>
      </c>
    </row>
    <row r="15" spans="1:18" hidden="1" x14ac:dyDescent="0.25">
      <c r="A15" t="s">
        <v>54</v>
      </c>
      <c r="B15" t="s">
        <v>527</v>
      </c>
      <c r="C15" t="s">
        <v>947</v>
      </c>
      <c r="D15" t="s">
        <v>947</v>
      </c>
      <c r="E15" s="63" t="s">
        <v>947</v>
      </c>
      <c r="F15" s="63" t="s">
        <v>671</v>
      </c>
      <c r="G15">
        <v>1</v>
      </c>
      <c r="H15">
        <v>1</v>
      </c>
      <c r="I15">
        <v>1</v>
      </c>
      <c r="J15">
        <v>4</v>
      </c>
      <c r="K15" t="s">
        <v>101</v>
      </c>
      <c r="L15">
        <v>4</v>
      </c>
      <c r="M15" t="s">
        <v>705</v>
      </c>
      <c r="N15">
        <v>8</v>
      </c>
      <c r="O15">
        <v>8</v>
      </c>
      <c r="P15">
        <v>356.05</v>
      </c>
      <c r="Q15">
        <v>2.2468754388428599E-2</v>
      </c>
      <c r="R15">
        <v>7.2609919243005194E-2</v>
      </c>
    </row>
    <row r="16" spans="1:18" hidden="1" x14ac:dyDescent="0.25">
      <c r="A16" t="s">
        <v>54</v>
      </c>
      <c r="B16" t="s">
        <v>527</v>
      </c>
      <c r="C16" t="s">
        <v>948</v>
      </c>
      <c r="D16" t="s">
        <v>948</v>
      </c>
      <c r="E16" s="63" t="s">
        <v>948</v>
      </c>
      <c r="F16" s="63" t="s">
        <v>671</v>
      </c>
      <c r="G16">
        <v>1</v>
      </c>
      <c r="H16">
        <v>1</v>
      </c>
      <c r="I16">
        <v>1</v>
      </c>
      <c r="J16">
        <v>4</v>
      </c>
      <c r="K16" t="s">
        <v>101</v>
      </c>
      <c r="L16">
        <v>4</v>
      </c>
      <c r="M16" t="s">
        <v>705</v>
      </c>
      <c r="N16">
        <v>66</v>
      </c>
      <c r="O16">
        <v>66</v>
      </c>
      <c r="P16">
        <v>356.05</v>
      </c>
      <c r="Q16">
        <v>0.18536722370453601</v>
      </c>
      <c r="R16">
        <v>7.2609919243005194E-2</v>
      </c>
    </row>
    <row r="17" spans="1:18" hidden="1" x14ac:dyDescent="0.25">
      <c r="A17" t="s">
        <v>54</v>
      </c>
      <c r="B17" t="s">
        <v>527</v>
      </c>
      <c r="C17" t="s">
        <v>945</v>
      </c>
      <c r="D17" t="s">
        <v>945</v>
      </c>
      <c r="E17" s="63" t="s">
        <v>945</v>
      </c>
      <c r="F17" s="63" t="s">
        <v>671</v>
      </c>
      <c r="G17">
        <v>1</v>
      </c>
      <c r="H17">
        <v>1</v>
      </c>
      <c r="I17">
        <v>1</v>
      </c>
      <c r="J17">
        <v>5</v>
      </c>
      <c r="K17" t="s">
        <v>105</v>
      </c>
      <c r="L17">
        <v>5</v>
      </c>
      <c r="M17" t="s">
        <v>707</v>
      </c>
      <c r="N17">
        <v>248.5</v>
      </c>
      <c r="O17">
        <v>248.5</v>
      </c>
      <c r="P17">
        <v>357.1</v>
      </c>
      <c r="Q17">
        <v>0.69588350602072202</v>
      </c>
      <c r="R17">
        <v>7.2824047638469697E-2</v>
      </c>
    </row>
    <row r="18" spans="1:18" hidden="1" x14ac:dyDescent="0.25">
      <c r="A18" t="s">
        <v>54</v>
      </c>
      <c r="B18" t="s">
        <v>527</v>
      </c>
      <c r="C18" t="s">
        <v>946</v>
      </c>
      <c r="D18" t="s">
        <v>946</v>
      </c>
      <c r="E18" s="63" t="s">
        <v>946</v>
      </c>
      <c r="F18" s="63" t="s">
        <v>671</v>
      </c>
      <c r="G18">
        <v>0.95</v>
      </c>
      <c r="H18">
        <v>1</v>
      </c>
      <c r="I18">
        <v>1</v>
      </c>
      <c r="J18">
        <v>5</v>
      </c>
      <c r="K18" t="s">
        <v>105</v>
      </c>
      <c r="L18">
        <v>5</v>
      </c>
      <c r="M18" t="s">
        <v>707</v>
      </c>
      <c r="N18">
        <v>8</v>
      </c>
      <c r="O18">
        <v>7.6</v>
      </c>
      <c r="P18">
        <v>357.1</v>
      </c>
      <c r="Q18">
        <v>2.1282553906468799E-2</v>
      </c>
      <c r="R18">
        <v>7.2824047638469697E-2</v>
      </c>
    </row>
    <row r="19" spans="1:18" hidden="1" x14ac:dyDescent="0.25">
      <c r="A19" t="s">
        <v>54</v>
      </c>
      <c r="B19" t="s">
        <v>527</v>
      </c>
      <c r="C19" t="s">
        <v>947</v>
      </c>
      <c r="D19" t="s">
        <v>947</v>
      </c>
      <c r="E19" s="63" t="s">
        <v>947</v>
      </c>
      <c r="F19" s="63" t="s">
        <v>671</v>
      </c>
      <c r="G19">
        <v>1</v>
      </c>
      <c r="H19">
        <v>1</v>
      </c>
      <c r="I19">
        <v>1</v>
      </c>
      <c r="J19">
        <v>5</v>
      </c>
      <c r="K19" t="s">
        <v>105</v>
      </c>
      <c r="L19">
        <v>5</v>
      </c>
      <c r="M19" t="s">
        <v>707</v>
      </c>
      <c r="N19">
        <v>8</v>
      </c>
      <c r="O19">
        <v>8</v>
      </c>
      <c r="P19">
        <v>357.1</v>
      </c>
      <c r="Q19">
        <v>2.2402688322598702E-2</v>
      </c>
      <c r="R19">
        <v>7.2824047638469697E-2</v>
      </c>
    </row>
    <row r="20" spans="1:18" hidden="1" x14ac:dyDescent="0.25">
      <c r="A20" t="s">
        <v>54</v>
      </c>
      <c r="B20" t="s">
        <v>527</v>
      </c>
      <c r="C20" t="s">
        <v>948</v>
      </c>
      <c r="D20" t="s">
        <v>948</v>
      </c>
      <c r="E20" s="63" t="s">
        <v>948</v>
      </c>
      <c r="F20" s="63" t="s">
        <v>671</v>
      </c>
      <c r="G20">
        <v>1</v>
      </c>
      <c r="H20">
        <v>1</v>
      </c>
      <c r="I20">
        <v>1</v>
      </c>
      <c r="J20">
        <v>5</v>
      </c>
      <c r="K20" t="s">
        <v>105</v>
      </c>
      <c r="L20">
        <v>5</v>
      </c>
      <c r="M20" t="s">
        <v>707</v>
      </c>
      <c r="N20">
        <v>66</v>
      </c>
      <c r="O20">
        <v>66</v>
      </c>
      <c r="P20">
        <v>357.1</v>
      </c>
      <c r="Q20">
        <v>0.18482217866143899</v>
      </c>
      <c r="R20">
        <v>7.2824047638469697E-2</v>
      </c>
    </row>
    <row r="21" spans="1:18" hidden="1" x14ac:dyDescent="0.25">
      <c r="A21" t="s">
        <v>54</v>
      </c>
      <c r="B21" t="s">
        <v>527</v>
      </c>
      <c r="C21" t="s">
        <v>945</v>
      </c>
      <c r="D21" t="s">
        <v>945</v>
      </c>
      <c r="E21" s="63" t="s">
        <v>945</v>
      </c>
      <c r="F21" s="63" t="s">
        <v>671</v>
      </c>
      <c r="G21">
        <v>1</v>
      </c>
      <c r="H21">
        <v>1</v>
      </c>
      <c r="I21">
        <v>1</v>
      </c>
      <c r="J21">
        <v>6</v>
      </c>
      <c r="K21" t="s">
        <v>113</v>
      </c>
      <c r="L21">
        <v>6</v>
      </c>
      <c r="M21" t="s">
        <v>709</v>
      </c>
      <c r="N21">
        <v>248.5</v>
      </c>
      <c r="O21">
        <v>248.5</v>
      </c>
      <c r="P21">
        <v>319</v>
      </c>
      <c r="Q21">
        <v>0.77899686520376199</v>
      </c>
      <c r="R21">
        <v>6.5054245860184406E-2</v>
      </c>
    </row>
    <row r="22" spans="1:18" hidden="1" x14ac:dyDescent="0.25">
      <c r="A22" t="s">
        <v>54</v>
      </c>
      <c r="B22" t="s">
        <v>527</v>
      </c>
      <c r="C22" t="s">
        <v>948</v>
      </c>
      <c r="D22" t="s">
        <v>948</v>
      </c>
      <c r="E22" s="63" t="s">
        <v>948</v>
      </c>
      <c r="F22" s="63" t="s">
        <v>671</v>
      </c>
      <c r="G22">
        <v>1</v>
      </c>
      <c r="H22">
        <v>1</v>
      </c>
      <c r="I22">
        <v>1</v>
      </c>
      <c r="J22">
        <v>6</v>
      </c>
      <c r="K22" t="s">
        <v>113</v>
      </c>
      <c r="L22">
        <v>6</v>
      </c>
      <c r="M22" t="s">
        <v>709</v>
      </c>
      <c r="N22">
        <v>66</v>
      </c>
      <c r="O22">
        <v>66</v>
      </c>
      <c r="P22">
        <v>319</v>
      </c>
      <c r="Q22">
        <v>0.20689655172413801</v>
      </c>
      <c r="R22">
        <v>6.5054245860184406E-2</v>
      </c>
    </row>
    <row r="23" spans="1:18" hidden="1" x14ac:dyDescent="0.25">
      <c r="A23" t="s">
        <v>54</v>
      </c>
      <c r="B23" t="s">
        <v>527</v>
      </c>
      <c r="C23" t="s">
        <v>945</v>
      </c>
      <c r="D23" t="s">
        <v>945</v>
      </c>
      <c r="E23" s="63" t="s">
        <v>945</v>
      </c>
      <c r="F23" s="63" t="s">
        <v>671</v>
      </c>
      <c r="G23">
        <v>1</v>
      </c>
      <c r="H23">
        <v>1</v>
      </c>
      <c r="I23">
        <v>1</v>
      </c>
      <c r="J23">
        <v>7</v>
      </c>
      <c r="K23" t="s">
        <v>114</v>
      </c>
      <c r="L23">
        <v>7</v>
      </c>
      <c r="M23" t="s">
        <v>711</v>
      </c>
      <c r="N23">
        <v>256</v>
      </c>
      <c r="O23">
        <v>256</v>
      </c>
      <c r="P23">
        <v>326.5</v>
      </c>
      <c r="Q23">
        <v>0.78407350689127098</v>
      </c>
      <c r="R23">
        <v>6.6583734399216901E-2</v>
      </c>
    </row>
    <row r="24" spans="1:18" hidden="1" x14ac:dyDescent="0.25">
      <c r="A24" t="s">
        <v>54</v>
      </c>
      <c r="B24" t="s">
        <v>527</v>
      </c>
      <c r="C24" t="s">
        <v>948</v>
      </c>
      <c r="D24" t="s">
        <v>948</v>
      </c>
      <c r="E24" s="63" t="s">
        <v>948</v>
      </c>
      <c r="F24" s="63" t="s">
        <v>671</v>
      </c>
      <c r="G24">
        <v>1</v>
      </c>
      <c r="H24">
        <v>1</v>
      </c>
      <c r="I24">
        <v>1</v>
      </c>
      <c r="J24">
        <v>7</v>
      </c>
      <c r="K24" t="s">
        <v>114</v>
      </c>
      <c r="L24">
        <v>7</v>
      </c>
      <c r="M24" t="s">
        <v>711</v>
      </c>
      <c r="N24">
        <v>66</v>
      </c>
      <c r="O24">
        <v>66</v>
      </c>
      <c r="P24">
        <v>326.5</v>
      </c>
      <c r="Q24">
        <v>0.202143950995406</v>
      </c>
      <c r="R24">
        <v>6.6583734399216901E-2</v>
      </c>
    </row>
    <row r="25" spans="1:18" hidden="1" x14ac:dyDescent="0.25">
      <c r="A25" t="s">
        <v>54</v>
      </c>
      <c r="B25" t="s">
        <v>527</v>
      </c>
      <c r="C25" t="s">
        <v>945</v>
      </c>
      <c r="D25" t="s">
        <v>945</v>
      </c>
      <c r="E25" s="63" t="s">
        <v>945</v>
      </c>
      <c r="F25" s="63" t="s">
        <v>671</v>
      </c>
      <c r="G25">
        <v>1</v>
      </c>
      <c r="H25">
        <v>2</v>
      </c>
      <c r="I25">
        <v>2</v>
      </c>
      <c r="J25">
        <v>1</v>
      </c>
      <c r="K25" t="s">
        <v>99</v>
      </c>
      <c r="L25">
        <v>8</v>
      </c>
      <c r="M25" t="s">
        <v>713</v>
      </c>
      <c r="N25">
        <v>256.5</v>
      </c>
      <c r="O25">
        <v>256.5</v>
      </c>
      <c r="P25">
        <v>367.65</v>
      </c>
      <c r="Q25">
        <v>0.69767441860465096</v>
      </c>
      <c r="R25">
        <v>7.4975528183375495E-2</v>
      </c>
    </row>
    <row r="26" spans="1:18" hidden="1" x14ac:dyDescent="0.25">
      <c r="A26" t="s">
        <v>54</v>
      </c>
      <c r="B26" t="s">
        <v>527</v>
      </c>
      <c r="C26" t="s">
        <v>946</v>
      </c>
      <c r="D26" t="s">
        <v>946</v>
      </c>
      <c r="E26" s="63" t="s">
        <v>946</v>
      </c>
      <c r="F26" s="63" t="s">
        <v>671</v>
      </c>
      <c r="G26">
        <v>0.95</v>
      </c>
      <c r="H26">
        <v>2</v>
      </c>
      <c r="I26">
        <v>2</v>
      </c>
      <c r="J26">
        <v>1</v>
      </c>
      <c r="K26" t="s">
        <v>99</v>
      </c>
      <c r="L26">
        <v>8</v>
      </c>
      <c r="M26" t="s">
        <v>713</v>
      </c>
      <c r="N26">
        <v>8.5</v>
      </c>
      <c r="O26">
        <v>8.0749999999999993</v>
      </c>
      <c r="P26">
        <v>367.65</v>
      </c>
      <c r="Q26">
        <v>2.1963824289405701E-2</v>
      </c>
      <c r="R26">
        <v>7.4975528183375495E-2</v>
      </c>
    </row>
    <row r="27" spans="1:18" hidden="1" x14ac:dyDescent="0.25">
      <c r="A27" t="s">
        <v>54</v>
      </c>
      <c r="B27" t="s">
        <v>527</v>
      </c>
      <c r="C27" t="s">
        <v>947</v>
      </c>
      <c r="D27" t="s">
        <v>947</v>
      </c>
      <c r="E27" s="63" t="s">
        <v>947</v>
      </c>
      <c r="F27" s="63" t="s">
        <v>671</v>
      </c>
      <c r="G27">
        <v>1</v>
      </c>
      <c r="H27">
        <v>2</v>
      </c>
      <c r="I27">
        <v>2</v>
      </c>
      <c r="J27">
        <v>1</v>
      </c>
      <c r="K27" t="s">
        <v>99</v>
      </c>
      <c r="L27">
        <v>8</v>
      </c>
      <c r="M27" t="s">
        <v>713</v>
      </c>
      <c r="N27">
        <v>8.5</v>
      </c>
      <c r="O27">
        <v>8.5</v>
      </c>
      <c r="P27">
        <v>367.65</v>
      </c>
      <c r="Q27">
        <v>2.31198150414797E-2</v>
      </c>
      <c r="R27">
        <v>7.4975528183375495E-2</v>
      </c>
    </row>
    <row r="28" spans="1:18" hidden="1" x14ac:dyDescent="0.25">
      <c r="A28" t="s">
        <v>54</v>
      </c>
      <c r="B28" t="s">
        <v>527</v>
      </c>
      <c r="C28" t="s">
        <v>948</v>
      </c>
      <c r="D28" t="s">
        <v>948</v>
      </c>
      <c r="E28" s="63" t="s">
        <v>948</v>
      </c>
      <c r="F28" s="63" t="s">
        <v>671</v>
      </c>
      <c r="G28">
        <v>1</v>
      </c>
      <c r="H28">
        <v>2</v>
      </c>
      <c r="I28">
        <v>2</v>
      </c>
      <c r="J28">
        <v>1</v>
      </c>
      <c r="K28" t="s">
        <v>99</v>
      </c>
      <c r="L28">
        <v>8</v>
      </c>
      <c r="M28" t="s">
        <v>713</v>
      </c>
      <c r="N28">
        <v>66</v>
      </c>
      <c r="O28">
        <v>66</v>
      </c>
      <c r="P28">
        <v>367.65</v>
      </c>
      <c r="Q28">
        <v>0.17951856385148901</v>
      </c>
      <c r="R28">
        <v>7.4975528183375495E-2</v>
      </c>
    </row>
    <row r="29" spans="1:18" hidden="1" x14ac:dyDescent="0.25">
      <c r="A29" t="s">
        <v>54</v>
      </c>
      <c r="B29" t="s">
        <v>527</v>
      </c>
      <c r="C29" t="s">
        <v>945</v>
      </c>
      <c r="D29" t="s">
        <v>945</v>
      </c>
      <c r="E29" s="63" t="s">
        <v>945</v>
      </c>
      <c r="F29" s="63" t="s">
        <v>671</v>
      </c>
      <c r="G29">
        <v>1</v>
      </c>
      <c r="H29">
        <v>2</v>
      </c>
      <c r="I29">
        <v>2</v>
      </c>
      <c r="J29">
        <v>2</v>
      </c>
      <c r="K29" t="s">
        <v>102</v>
      </c>
      <c r="L29">
        <v>9</v>
      </c>
      <c r="M29" t="s">
        <v>715</v>
      </c>
      <c r="N29">
        <v>255.25</v>
      </c>
      <c r="O29">
        <v>255.25</v>
      </c>
      <c r="P29">
        <v>356.05</v>
      </c>
      <c r="Q29">
        <v>0.7168936947058</v>
      </c>
      <c r="R29">
        <v>7.2609919243005194E-2</v>
      </c>
    </row>
    <row r="30" spans="1:18" hidden="1" x14ac:dyDescent="0.25">
      <c r="A30" t="s">
        <v>54</v>
      </c>
      <c r="B30" t="s">
        <v>527</v>
      </c>
      <c r="C30" t="s">
        <v>946</v>
      </c>
      <c r="D30" t="s">
        <v>946</v>
      </c>
      <c r="E30" s="63" t="s">
        <v>946</v>
      </c>
      <c r="F30" s="63" t="s">
        <v>671</v>
      </c>
      <c r="G30">
        <v>0.95</v>
      </c>
      <c r="H30">
        <v>2</v>
      </c>
      <c r="I30">
        <v>2</v>
      </c>
      <c r="J30">
        <v>2</v>
      </c>
      <c r="K30" t="s">
        <v>102</v>
      </c>
      <c r="L30">
        <v>9</v>
      </c>
      <c r="M30" t="s">
        <v>715</v>
      </c>
      <c r="N30">
        <v>8</v>
      </c>
      <c r="O30">
        <v>7.6</v>
      </c>
      <c r="P30">
        <v>356.05</v>
      </c>
      <c r="Q30">
        <v>2.13453166690072E-2</v>
      </c>
      <c r="R30">
        <v>7.2609919243005194E-2</v>
      </c>
    </row>
    <row r="31" spans="1:18" hidden="1" x14ac:dyDescent="0.25">
      <c r="A31" t="s">
        <v>54</v>
      </c>
      <c r="B31" t="s">
        <v>527</v>
      </c>
      <c r="C31" t="s">
        <v>947</v>
      </c>
      <c r="D31" t="s">
        <v>947</v>
      </c>
      <c r="E31" s="63" t="s">
        <v>947</v>
      </c>
      <c r="F31" s="63" t="s">
        <v>671</v>
      </c>
      <c r="G31">
        <v>1</v>
      </c>
      <c r="H31">
        <v>2</v>
      </c>
      <c r="I31">
        <v>2</v>
      </c>
      <c r="J31">
        <v>2</v>
      </c>
      <c r="K31" t="s">
        <v>102</v>
      </c>
      <c r="L31">
        <v>9</v>
      </c>
      <c r="M31" t="s">
        <v>715</v>
      </c>
      <c r="N31">
        <v>8</v>
      </c>
      <c r="O31">
        <v>8</v>
      </c>
      <c r="P31">
        <v>356.05</v>
      </c>
      <c r="Q31">
        <v>2.2468754388428599E-2</v>
      </c>
      <c r="R31">
        <v>7.2609919243005194E-2</v>
      </c>
    </row>
    <row r="32" spans="1:18" hidden="1" x14ac:dyDescent="0.25">
      <c r="A32" t="s">
        <v>54</v>
      </c>
      <c r="B32" t="s">
        <v>527</v>
      </c>
      <c r="C32" t="s">
        <v>948</v>
      </c>
      <c r="D32" t="s">
        <v>948</v>
      </c>
      <c r="E32" s="63" t="s">
        <v>948</v>
      </c>
      <c r="F32" s="63" t="s">
        <v>671</v>
      </c>
      <c r="G32">
        <v>1</v>
      </c>
      <c r="H32">
        <v>2</v>
      </c>
      <c r="I32">
        <v>2</v>
      </c>
      <c r="J32">
        <v>2</v>
      </c>
      <c r="K32" t="s">
        <v>102</v>
      </c>
      <c r="L32">
        <v>9</v>
      </c>
      <c r="M32" t="s">
        <v>715</v>
      </c>
      <c r="N32">
        <v>66</v>
      </c>
      <c r="O32">
        <v>66</v>
      </c>
      <c r="P32">
        <v>356.05</v>
      </c>
      <c r="Q32">
        <v>0.18536722370453601</v>
      </c>
      <c r="R32">
        <v>7.2609919243005194E-2</v>
      </c>
    </row>
    <row r="33" spans="1:18" hidden="1" x14ac:dyDescent="0.25">
      <c r="A33" t="s">
        <v>54</v>
      </c>
      <c r="B33" t="s">
        <v>527</v>
      </c>
      <c r="C33" t="s">
        <v>945</v>
      </c>
      <c r="D33" t="s">
        <v>945</v>
      </c>
      <c r="E33" s="63" t="s">
        <v>945</v>
      </c>
      <c r="F33" s="63" t="s">
        <v>671</v>
      </c>
      <c r="G33">
        <v>1</v>
      </c>
      <c r="H33">
        <v>2</v>
      </c>
      <c r="I33">
        <v>2</v>
      </c>
      <c r="J33">
        <v>3</v>
      </c>
      <c r="K33" t="s">
        <v>103</v>
      </c>
      <c r="L33">
        <v>10</v>
      </c>
      <c r="M33" t="s">
        <v>717</v>
      </c>
      <c r="N33">
        <v>261.75</v>
      </c>
      <c r="O33">
        <v>261.75</v>
      </c>
      <c r="P33">
        <v>362.35</v>
      </c>
      <c r="Q33">
        <v>0.722367876362633</v>
      </c>
      <c r="R33">
        <v>7.38946896157925E-2</v>
      </c>
    </row>
    <row r="34" spans="1:18" hidden="1" x14ac:dyDescent="0.25">
      <c r="A34" t="s">
        <v>54</v>
      </c>
      <c r="B34" t="s">
        <v>527</v>
      </c>
      <c r="C34" t="s">
        <v>946</v>
      </c>
      <c r="D34" t="s">
        <v>946</v>
      </c>
      <c r="E34" s="63" t="s">
        <v>946</v>
      </c>
      <c r="F34" s="63" t="s">
        <v>671</v>
      </c>
      <c r="G34">
        <v>0.95</v>
      </c>
      <c r="H34">
        <v>2</v>
      </c>
      <c r="I34">
        <v>2</v>
      </c>
      <c r="J34">
        <v>3</v>
      </c>
      <c r="K34" t="s">
        <v>103</v>
      </c>
      <c r="L34">
        <v>10</v>
      </c>
      <c r="M34" t="s">
        <v>717</v>
      </c>
      <c r="N34">
        <v>8</v>
      </c>
      <c r="O34">
        <v>7.6</v>
      </c>
      <c r="P34">
        <v>362.35</v>
      </c>
      <c r="Q34">
        <v>2.0974196219125201E-2</v>
      </c>
      <c r="R34">
        <v>7.38946896157925E-2</v>
      </c>
    </row>
    <row r="35" spans="1:18" hidden="1" x14ac:dyDescent="0.25">
      <c r="A35" t="s">
        <v>54</v>
      </c>
      <c r="B35" t="s">
        <v>527</v>
      </c>
      <c r="C35" t="s">
        <v>948</v>
      </c>
      <c r="D35" t="s">
        <v>948</v>
      </c>
      <c r="E35" s="63" t="s">
        <v>948</v>
      </c>
      <c r="F35" s="63" t="s">
        <v>671</v>
      </c>
      <c r="G35">
        <v>1</v>
      </c>
      <c r="H35">
        <v>2</v>
      </c>
      <c r="I35">
        <v>2</v>
      </c>
      <c r="J35">
        <v>3</v>
      </c>
      <c r="K35" t="s">
        <v>103</v>
      </c>
      <c r="L35">
        <v>10</v>
      </c>
      <c r="M35" t="s">
        <v>717</v>
      </c>
      <c r="N35">
        <v>66</v>
      </c>
      <c r="O35">
        <v>66</v>
      </c>
      <c r="P35">
        <v>362.35</v>
      </c>
      <c r="Q35">
        <v>0.18214433558713999</v>
      </c>
      <c r="R35">
        <v>7.38946896157925E-2</v>
      </c>
    </row>
    <row r="36" spans="1:18" hidden="1" x14ac:dyDescent="0.25">
      <c r="A36" t="s">
        <v>54</v>
      </c>
      <c r="B36" t="s">
        <v>527</v>
      </c>
      <c r="C36" t="s">
        <v>945</v>
      </c>
      <c r="D36" t="s">
        <v>945</v>
      </c>
      <c r="E36" s="63" t="s">
        <v>945</v>
      </c>
      <c r="F36" s="63" t="s">
        <v>671</v>
      </c>
      <c r="G36">
        <v>1</v>
      </c>
      <c r="H36">
        <v>2</v>
      </c>
      <c r="I36">
        <v>2</v>
      </c>
      <c r="J36">
        <v>4</v>
      </c>
      <c r="K36" t="s">
        <v>101</v>
      </c>
      <c r="L36">
        <v>11</v>
      </c>
      <c r="M36" t="s">
        <v>719</v>
      </c>
      <c r="N36">
        <v>247.25</v>
      </c>
      <c r="O36">
        <v>247.25</v>
      </c>
      <c r="P36">
        <v>348.05</v>
      </c>
      <c r="Q36">
        <v>0.71038643873006801</v>
      </c>
      <c r="R36">
        <v>7.0978464801370406E-2</v>
      </c>
    </row>
    <row r="37" spans="1:18" hidden="1" x14ac:dyDescent="0.25">
      <c r="A37" t="s">
        <v>54</v>
      </c>
      <c r="B37" t="s">
        <v>527</v>
      </c>
      <c r="C37" t="s">
        <v>946</v>
      </c>
      <c r="D37" t="s">
        <v>946</v>
      </c>
      <c r="E37" s="63" t="s">
        <v>946</v>
      </c>
      <c r="F37" s="63" t="s">
        <v>671</v>
      </c>
      <c r="G37">
        <v>0.95</v>
      </c>
      <c r="H37">
        <v>2</v>
      </c>
      <c r="I37">
        <v>2</v>
      </c>
      <c r="J37">
        <v>4</v>
      </c>
      <c r="K37" t="s">
        <v>101</v>
      </c>
      <c r="L37">
        <v>11</v>
      </c>
      <c r="M37" t="s">
        <v>719</v>
      </c>
      <c r="N37">
        <v>8</v>
      </c>
      <c r="O37">
        <v>7.6</v>
      </c>
      <c r="P37">
        <v>348.05</v>
      </c>
      <c r="Q37">
        <v>2.1835943111621899E-2</v>
      </c>
      <c r="R37">
        <v>7.0978464801370406E-2</v>
      </c>
    </row>
    <row r="38" spans="1:18" hidden="1" x14ac:dyDescent="0.25">
      <c r="A38" t="s">
        <v>54</v>
      </c>
      <c r="B38" t="s">
        <v>527</v>
      </c>
      <c r="C38" t="s">
        <v>947</v>
      </c>
      <c r="D38" t="s">
        <v>947</v>
      </c>
      <c r="E38" s="63" t="s">
        <v>947</v>
      </c>
      <c r="F38" s="63" t="s">
        <v>671</v>
      </c>
      <c r="G38">
        <v>1</v>
      </c>
      <c r="H38">
        <v>2</v>
      </c>
      <c r="I38">
        <v>2</v>
      </c>
      <c r="J38">
        <v>4</v>
      </c>
      <c r="K38" t="s">
        <v>101</v>
      </c>
      <c r="L38">
        <v>11</v>
      </c>
      <c r="M38" t="s">
        <v>719</v>
      </c>
      <c r="N38">
        <v>8</v>
      </c>
      <c r="O38">
        <v>8</v>
      </c>
      <c r="P38">
        <v>348.05</v>
      </c>
      <c r="Q38">
        <v>2.29852032753915E-2</v>
      </c>
      <c r="R38">
        <v>7.0978464801370406E-2</v>
      </c>
    </row>
    <row r="39" spans="1:18" hidden="1" x14ac:dyDescent="0.25">
      <c r="A39" t="s">
        <v>54</v>
      </c>
      <c r="B39" t="s">
        <v>527</v>
      </c>
      <c r="C39" t="s">
        <v>948</v>
      </c>
      <c r="D39" t="s">
        <v>948</v>
      </c>
      <c r="E39" s="63" t="s">
        <v>948</v>
      </c>
      <c r="F39" s="63" t="s">
        <v>671</v>
      </c>
      <c r="G39">
        <v>1</v>
      </c>
      <c r="H39">
        <v>2</v>
      </c>
      <c r="I39">
        <v>2</v>
      </c>
      <c r="J39">
        <v>4</v>
      </c>
      <c r="K39" t="s">
        <v>101</v>
      </c>
      <c r="L39">
        <v>11</v>
      </c>
      <c r="M39" t="s">
        <v>719</v>
      </c>
      <c r="N39">
        <v>66</v>
      </c>
      <c r="O39">
        <v>66</v>
      </c>
      <c r="P39">
        <v>348.05</v>
      </c>
      <c r="Q39">
        <v>0.18962792702198</v>
      </c>
      <c r="R39">
        <v>7.0978464801370406E-2</v>
      </c>
    </row>
    <row r="40" spans="1:18" hidden="1" x14ac:dyDescent="0.25">
      <c r="A40" t="s">
        <v>54</v>
      </c>
      <c r="B40" t="s">
        <v>527</v>
      </c>
      <c r="C40" t="s">
        <v>945</v>
      </c>
      <c r="D40" t="s">
        <v>945</v>
      </c>
      <c r="E40" s="63" t="s">
        <v>945</v>
      </c>
      <c r="F40" s="63" t="s">
        <v>671</v>
      </c>
      <c r="G40">
        <v>1</v>
      </c>
      <c r="H40">
        <v>2</v>
      </c>
      <c r="I40">
        <v>2</v>
      </c>
      <c r="J40">
        <v>5</v>
      </c>
      <c r="K40" t="s">
        <v>105</v>
      </c>
      <c r="L40">
        <v>12</v>
      </c>
      <c r="M40" t="s">
        <v>721</v>
      </c>
      <c r="N40">
        <v>248.5</v>
      </c>
      <c r="O40">
        <v>248.5</v>
      </c>
      <c r="P40">
        <v>357.1</v>
      </c>
      <c r="Q40">
        <v>0.69588350602072202</v>
      </c>
      <c r="R40">
        <v>7.2824047638469697E-2</v>
      </c>
    </row>
    <row r="41" spans="1:18" hidden="1" x14ac:dyDescent="0.25">
      <c r="A41" t="s">
        <v>54</v>
      </c>
      <c r="B41" t="s">
        <v>527</v>
      </c>
      <c r="C41" t="s">
        <v>946</v>
      </c>
      <c r="D41" t="s">
        <v>946</v>
      </c>
      <c r="E41" s="63" t="s">
        <v>946</v>
      </c>
      <c r="F41" s="63" t="s">
        <v>671</v>
      </c>
      <c r="G41">
        <v>0.95</v>
      </c>
      <c r="H41">
        <v>2</v>
      </c>
      <c r="I41">
        <v>2</v>
      </c>
      <c r="J41">
        <v>5</v>
      </c>
      <c r="K41" t="s">
        <v>105</v>
      </c>
      <c r="L41">
        <v>12</v>
      </c>
      <c r="M41" t="s">
        <v>721</v>
      </c>
      <c r="N41">
        <v>8</v>
      </c>
      <c r="O41">
        <v>7.6</v>
      </c>
      <c r="P41">
        <v>357.1</v>
      </c>
      <c r="Q41">
        <v>2.1282553906468799E-2</v>
      </c>
      <c r="R41">
        <v>7.2824047638469697E-2</v>
      </c>
    </row>
    <row r="42" spans="1:18" hidden="1" x14ac:dyDescent="0.25">
      <c r="A42" t="s">
        <v>54</v>
      </c>
      <c r="B42" t="s">
        <v>527</v>
      </c>
      <c r="C42" t="s">
        <v>947</v>
      </c>
      <c r="D42" t="s">
        <v>947</v>
      </c>
      <c r="E42" s="63" t="s">
        <v>947</v>
      </c>
      <c r="F42" s="63" t="s">
        <v>671</v>
      </c>
      <c r="G42">
        <v>1</v>
      </c>
      <c r="H42">
        <v>2</v>
      </c>
      <c r="I42">
        <v>2</v>
      </c>
      <c r="J42">
        <v>5</v>
      </c>
      <c r="K42" t="s">
        <v>105</v>
      </c>
      <c r="L42">
        <v>12</v>
      </c>
      <c r="M42" t="s">
        <v>721</v>
      </c>
      <c r="N42">
        <v>8</v>
      </c>
      <c r="O42">
        <v>8</v>
      </c>
      <c r="P42">
        <v>357.1</v>
      </c>
      <c r="Q42">
        <v>2.2402688322598702E-2</v>
      </c>
      <c r="R42">
        <v>7.2824047638469697E-2</v>
      </c>
    </row>
    <row r="43" spans="1:18" hidden="1" x14ac:dyDescent="0.25">
      <c r="A43" t="s">
        <v>54</v>
      </c>
      <c r="B43" t="s">
        <v>527</v>
      </c>
      <c r="C43" t="s">
        <v>948</v>
      </c>
      <c r="D43" t="s">
        <v>948</v>
      </c>
      <c r="E43" s="63" t="s">
        <v>948</v>
      </c>
      <c r="F43" s="63" t="s">
        <v>671</v>
      </c>
      <c r="G43">
        <v>1</v>
      </c>
      <c r="H43">
        <v>2</v>
      </c>
      <c r="I43">
        <v>2</v>
      </c>
      <c r="J43">
        <v>5</v>
      </c>
      <c r="K43" t="s">
        <v>105</v>
      </c>
      <c r="L43">
        <v>12</v>
      </c>
      <c r="M43" t="s">
        <v>721</v>
      </c>
      <c r="N43">
        <v>66</v>
      </c>
      <c r="O43">
        <v>66</v>
      </c>
      <c r="P43">
        <v>357.1</v>
      </c>
      <c r="Q43">
        <v>0.18482217866143899</v>
      </c>
      <c r="R43">
        <v>7.2824047638469697E-2</v>
      </c>
    </row>
    <row r="44" spans="1:18" hidden="1" x14ac:dyDescent="0.25">
      <c r="A44" t="s">
        <v>54</v>
      </c>
      <c r="B44" t="s">
        <v>527</v>
      </c>
      <c r="C44" t="s">
        <v>945</v>
      </c>
      <c r="D44" t="s">
        <v>945</v>
      </c>
      <c r="E44" s="63" t="s">
        <v>945</v>
      </c>
      <c r="F44" s="63" t="s">
        <v>671</v>
      </c>
      <c r="G44">
        <v>1</v>
      </c>
      <c r="H44">
        <v>2</v>
      </c>
      <c r="I44">
        <v>2</v>
      </c>
      <c r="J44">
        <v>6</v>
      </c>
      <c r="K44" t="s">
        <v>113</v>
      </c>
      <c r="L44">
        <v>13</v>
      </c>
      <c r="M44" t="s">
        <v>723</v>
      </c>
      <c r="N44">
        <v>248.5</v>
      </c>
      <c r="O44">
        <v>248.5</v>
      </c>
      <c r="P44">
        <v>327.5</v>
      </c>
      <c r="Q44">
        <v>0.75877862595419798</v>
      </c>
      <c r="R44">
        <v>6.6787666204421295E-2</v>
      </c>
    </row>
    <row r="45" spans="1:18" hidden="1" x14ac:dyDescent="0.25">
      <c r="A45" t="s">
        <v>54</v>
      </c>
      <c r="B45" t="s">
        <v>527</v>
      </c>
      <c r="C45" t="s">
        <v>947</v>
      </c>
      <c r="D45" t="s">
        <v>947</v>
      </c>
      <c r="E45" s="63" t="s">
        <v>947</v>
      </c>
      <c r="F45" s="63" t="s">
        <v>671</v>
      </c>
      <c r="G45">
        <v>1</v>
      </c>
      <c r="H45">
        <v>2</v>
      </c>
      <c r="I45">
        <v>2</v>
      </c>
      <c r="J45">
        <v>6</v>
      </c>
      <c r="K45" t="s">
        <v>113</v>
      </c>
      <c r="L45">
        <v>13</v>
      </c>
      <c r="M45" t="s">
        <v>723</v>
      </c>
      <c r="N45">
        <v>8</v>
      </c>
      <c r="O45">
        <v>8</v>
      </c>
      <c r="P45">
        <v>327.5</v>
      </c>
      <c r="Q45">
        <v>2.4427480916030499E-2</v>
      </c>
      <c r="R45">
        <v>6.6787666204421295E-2</v>
      </c>
    </row>
    <row r="46" spans="1:18" hidden="1" x14ac:dyDescent="0.25">
      <c r="A46" t="s">
        <v>54</v>
      </c>
      <c r="B46" t="s">
        <v>527</v>
      </c>
      <c r="C46" t="s">
        <v>945</v>
      </c>
      <c r="D46" t="s">
        <v>945</v>
      </c>
      <c r="E46" s="63" t="s">
        <v>945</v>
      </c>
      <c r="F46" s="63" t="s">
        <v>671</v>
      </c>
      <c r="G46">
        <v>1</v>
      </c>
      <c r="H46">
        <v>2</v>
      </c>
      <c r="I46">
        <v>2</v>
      </c>
      <c r="J46">
        <v>7</v>
      </c>
      <c r="K46" t="s">
        <v>114</v>
      </c>
      <c r="L46">
        <v>14</v>
      </c>
      <c r="M46" t="s">
        <v>725</v>
      </c>
      <c r="N46">
        <v>248</v>
      </c>
      <c r="O46">
        <v>248</v>
      </c>
      <c r="P46">
        <v>326.5</v>
      </c>
      <c r="Q46">
        <v>0.75957120980091897</v>
      </c>
      <c r="R46">
        <v>6.6583734399216901E-2</v>
      </c>
    </row>
    <row r="47" spans="1:18" hidden="1" x14ac:dyDescent="0.25">
      <c r="A47" t="s">
        <v>54</v>
      </c>
      <c r="B47" t="s">
        <v>527</v>
      </c>
      <c r="C47" t="s">
        <v>947</v>
      </c>
      <c r="D47" t="s">
        <v>947</v>
      </c>
      <c r="E47" s="63" t="s">
        <v>947</v>
      </c>
      <c r="F47" s="63" t="s">
        <v>671</v>
      </c>
      <c r="G47">
        <v>1</v>
      </c>
      <c r="H47">
        <v>2</v>
      </c>
      <c r="I47">
        <v>2</v>
      </c>
      <c r="J47">
        <v>7</v>
      </c>
      <c r="K47" t="s">
        <v>114</v>
      </c>
      <c r="L47">
        <v>14</v>
      </c>
      <c r="M47" t="s">
        <v>725</v>
      </c>
      <c r="N47">
        <v>8</v>
      </c>
      <c r="O47">
        <v>8</v>
      </c>
      <c r="P47">
        <v>326.5</v>
      </c>
      <c r="Q47">
        <v>2.4502297090352201E-2</v>
      </c>
      <c r="R47">
        <v>6.6583734399216901E-2</v>
      </c>
    </row>
    <row r="48" spans="1:18" hidden="1" x14ac:dyDescent="0.25">
      <c r="A48" t="s">
        <v>54</v>
      </c>
      <c r="B48" t="s">
        <v>527</v>
      </c>
      <c r="C48" t="s">
        <v>948</v>
      </c>
      <c r="D48" t="s">
        <v>948</v>
      </c>
      <c r="E48" s="63" t="s">
        <v>948</v>
      </c>
      <c r="F48" s="63" t="s">
        <v>671</v>
      </c>
      <c r="G48">
        <v>1</v>
      </c>
      <c r="H48">
        <v>2</v>
      </c>
      <c r="I48">
        <v>2</v>
      </c>
      <c r="J48">
        <v>6</v>
      </c>
      <c r="K48" t="s">
        <v>113</v>
      </c>
      <c r="L48">
        <v>13</v>
      </c>
      <c r="M48" t="s">
        <v>723</v>
      </c>
      <c r="N48">
        <v>66.5</v>
      </c>
      <c r="O48">
        <v>66.5</v>
      </c>
      <c r="P48">
        <v>327.5</v>
      </c>
      <c r="Q48">
        <v>0.20305343511450399</v>
      </c>
      <c r="R48">
        <v>6.6787666204421295E-2</v>
      </c>
    </row>
    <row r="49" spans="1:18" hidden="1" x14ac:dyDescent="0.25">
      <c r="A49" t="s">
        <v>54</v>
      </c>
      <c r="B49" t="s">
        <v>527</v>
      </c>
      <c r="C49" t="s">
        <v>948</v>
      </c>
      <c r="D49" t="s">
        <v>948</v>
      </c>
      <c r="E49" s="63" t="s">
        <v>948</v>
      </c>
      <c r="F49" s="63" t="s">
        <v>671</v>
      </c>
      <c r="G49">
        <v>1</v>
      </c>
      <c r="H49">
        <v>2</v>
      </c>
      <c r="I49">
        <v>2</v>
      </c>
      <c r="J49">
        <v>7</v>
      </c>
      <c r="K49" t="s">
        <v>114</v>
      </c>
      <c r="L49">
        <v>14</v>
      </c>
      <c r="M49" t="s">
        <v>725</v>
      </c>
      <c r="N49">
        <v>66</v>
      </c>
      <c r="O49">
        <v>66</v>
      </c>
      <c r="P49">
        <v>326.5</v>
      </c>
      <c r="Q49">
        <v>0.202143950995406</v>
      </c>
      <c r="R49">
        <v>6.6583734399216901E-2</v>
      </c>
    </row>
    <row r="50" spans="1:18" x14ac:dyDescent="0.25">
      <c r="A50" t="s">
        <v>54</v>
      </c>
      <c r="B50" t="s">
        <v>8</v>
      </c>
      <c r="C50" t="s">
        <v>949</v>
      </c>
      <c r="D50" t="s">
        <v>949</v>
      </c>
      <c r="E50" s="63" t="s">
        <v>949</v>
      </c>
      <c r="F50" s="63" t="s">
        <v>8</v>
      </c>
      <c r="G50">
        <v>1</v>
      </c>
      <c r="H50">
        <v>1</v>
      </c>
      <c r="I50">
        <v>1</v>
      </c>
      <c r="J50">
        <v>1</v>
      </c>
      <c r="K50" t="s">
        <v>99</v>
      </c>
      <c r="L50">
        <v>1</v>
      </c>
      <c r="M50" t="s">
        <v>699</v>
      </c>
      <c r="N50">
        <v>75.5</v>
      </c>
      <c r="O50">
        <v>75.5</v>
      </c>
      <c r="P50">
        <v>75.5</v>
      </c>
      <c r="Q50">
        <v>1</v>
      </c>
      <c r="R50">
        <v>8.1533477321814193E-2</v>
      </c>
    </row>
    <row r="51" spans="1:18" hidden="1" x14ac:dyDescent="0.25">
      <c r="A51" t="s">
        <v>54</v>
      </c>
      <c r="B51" t="s">
        <v>8</v>
      </c>
      <c r="C51" t="s">
        <v>949</v>
      </c>
      <c r="D51" t="s">
        <v>949</v>
      </c>
      <c r="E51" s="63" t="s">
        <v>949</v>
      </c>
      <c r="F51" s="63" t="s">
        <v>8</v>
      </c>
      <c r="G51">
        <v>1</v>
      </c>
      <c r="H51">
        <v>1</v>
      </c>
      <c r="I51">
        <v>1</v>
      </c>
      <c r="J51">
        <v>2</v>
      </c>
      <c r="K51" t="s">
        <v>102</v>
      </c>
      <c r="L51">
        <v>2</v>
      </c>
      <c r="M51" t="s">
        <v>701</v>
      </c>
      <c r="N51">
        <v>75.5</v>
      </c>
      <c r="O51">
        <v>75.5</v>
      </c>
      <c r="P51">
        <v>75.5</v>
      </c>
      <c r="Q51">
        <v>1</v>
      </c>
      <c r="R51">
        <v>8.1533477321814193E-2</v>
      </c>
    </row>
    <row r="52" spans="1:18" hidden="1" x14ac:dyDescent="0.25">
      <c r="A52" t="s">
        <v>54</v>
      </c>
      <c r="B52" t="s">
        <v>8</v>
      </c>
      <c r="C52" t="s">
        <v>949</v>
      </c>
      <c r="D52" t="s">
        <v>949</v>
      </c>
      <c r="E52" s="63" t="s">
        <v>949</v>
      </c>
      <c r="F52" s="63" t="s">
        <v>8</v>
      </c>
      <c r="G52">
        <v>1</v>
      </c>
      <c r="H52">
        <v>1</v>
      </c>
      <c r="I52">
        <v>1</v>
      </c>
      <c r="J52">
        <v>3</v>
      </c>
      <c r="K52" t="s">
        <v>103</v>
      </c>
      <c r="L52">
        <v>3</v>
      </c>
      <c r="M52" t="s">
        <v>703</v>
      </c>
      <c r="N52">
        <v>71</v>
      </c>
      <c r="O52">
        <v>71</v>
      </c>
      <c r="P52">
        <v>71</v>
      </c>
      <c r="Q52">
        <v>1</v>
      </c>
      <c r="R52">
        <v>7.6673866090712695E-2</v>
      </c>
    </row>
    <row r="53" spans="1:18" hidden="1" x14ac:dyDescent="0.25">
      <c r="A53" t="s">
        <v>54</v>
      </c>
      <c r="B53" t="s">
        <v>8</v>
      </c>
      <c r="C53" t="s">
        <v>949</v>
      </c>
      <c r="D53" t="s">
        <v>949</v>
      </c>
      <c r="E53" s="63" t="s">
        <v>949</v>
      </c>
      <c r="F53" s="63" t="s">
        <v>8</v>
      </c>
      <c r="G53">
        <v>1</v>
      </c>
      <c r="H53">
        <v>1</v>
      </c>
      <c r="I53">
        <v>1</v>
      </c>
      <c r="J53">
        <v>4</v>
      </c>
      <c r="K53" t="s">
        <v>101</v>
      </c>
      <c r="L53">
        <v>4</v>
      </c>
      <c r="M53" t="s">
        <v>705</v>
      </c>
      <c r="N53">
        <v>77.5</v>
      </c>
      <c r="O53">
        <v>77.5</v>
      </c>
      <c r="P53">
        <v>77.5</v>
      </c>
      <c r="Q53">
        <v>1</v>
      </c>
      <c r="R53">
        <v>8.3693304535637197E-2</v>
      </c>
    </row>
    <row r="54" spans="1:18" hidden="1" x14ac:dyDescent="0.25">
      <c r="A54" t="s">
        <v>54</v>
      </c>
      <c r="B54" t="s">
        <v>8</v>
      </c>
      <c r="C54" t="s">
        <v>949</v>
      </c>
      <c r="D54" t="s">
        <v>949</v>
      </c>
      <c r="E54" s="63" t="s">
        <v>949</v>
      </c>
      <c r="F54" s="63" t="s">
        <v>8</v>
      </c>
      <c r="G54">
        <v>1</v>
      </c>
      <c r="H54">
        <v>1</v>
      </c>
      <c r="I54">
        <v>1</v>
      </c>
      <c r="J54">
        <v>5</v>
      </c>
      <c r="K54" t="s">
        <v>105</v>
      </c>
      <c r="L54">
        <v>5</v>
      </c>
      <c r="M54" t="s">
        <v>707</v>
      </c>
      <c r="N54">
        <v>59.5</v>
      </c>
      <c r="O54">
        <v>59.5</v>
      </c>
      <c r="P54">
        <v>59.5</v>
      </c>
      <c r="Q54">
        <v>1</v>
      </c>
      <c r="R54">
        <v>6.4254859611231105E-2</v>
      </c>
    </row>
    <row r="55" spans="1:18" hidden="1" x14ac:dyDescent="0.25">
      <c r="A55" t="s">
        <v>54</v>
      </c>
      <c r="B55" t="s">
        <v>8</v>
      </c>
      <c r="C55" t="s">
        <v>949</v>
      </c>
      <c r="D55" t="s">
        <v>949</v>
      </c>
      <c r="E55" s="63" t="s">
        <v>949</v>
      </c>
      <c r="F55" s="63" t="s">
        <v>8</v>
      </c>
      <c r="G55">
        <v>1</v>
      </c>
      <c r="H55">
        <v>1</v>
      </c>
      <c r="I55">
        <v>1</v>
      </c>
      <c r="J55">
        <v>6</v>
      </c>
      <c r="K55" t="s">
        <v>113</v>
      </c>
      <c r="L55">
        <v>6</v>
      </c>
      <c r="M55" t="s">
        <v>709</v>
      </c>
      <c r="N55">
        <v>51</v>
      </c>
      <c r="O55">
        <v>51</v>
      </c>
      <c r="P55">
        <v>51</v>
      </c>
      <c r="Q55">
        <v>1</v>
      </c>
      <c r="R55">
        <v>5.5075593952483799E-2</v>
      </c>
    </row>
    <row r="56" spans="1:18" hidden="1" x14ac:dyDescent="0.25">
      <c r="A56" t="s">
        <v>54</v>
      </c>
      <c r="B56" t="s">
        <v>8</v>
      </c>
      <c r="C56" t="s">
        <v>949</v>
      </c>
      <c r="D56" t="s">
        <v>949</v>
      </c>
      <c r="E56" s="63" t="s">
        <v>949</v>
      </c>
      <c r="F56" s="63" t="s">
        <v>8</v>
      </c>
      <c r="G56">
        <v>1</v>
      </c>
      <c r="H56">
        <v>1</v>
      </c>
      <c r="I56">
        <v>1</v>
      </c>
      <c r="J56">
        <v>7</v>
      </c>
      <c r="K56" t="s">
        <v>114</v>
      </c>
      <c r="L56">
        <v>7</v>
      </c>
      <c r="M56" t="s">
        <v>711</v>
      </c>
      <c r="N56">
        <v>59</v>
      </c>
      <c r="O56">
        <v>59</v>
      </c>
      <c r="P56">
        <v>59</v>
      </c>
      <c r="Q56">
        <v>1</v>
      </c>
      <c r="R56">
        <v>6.3714902807775406E-2</v>
      </c>
    </row>
    <row r="57" spans="1:18" x14ac:dyDescent="0.25">
      <c r="A57" t="s">
        <v>54</v>
      </c>
      <c r="B57" t="s">
        <v>8</v>
      </c>
      <c r="C57" t="s">
        <v>949</v>
      </c>
      <c r="D57" t="s">
        <v>949</v>
      </c>
      <c r="E57" s="63" t="s">
        <v>949</v>
      </c>
      <c r="F57" s="63" t="s">
        <v>8</v>
      </c>
      <c r="G57">
        <v>1</v>
      </c>
      <c r="H57">
        <v>2</v>
      </c>
      <c r="I57">
        <v>2</v>
      </c>
      <c r="J57">
        <v>1</v>
      </c>
      <c r="K57" t="s">
        <v>99</v>
      </c>
      <c r="L57">
        <v>8</v>
      </c>
      <c r="M57" t="s">
        <v>713</v>
      </c>
      <c r="N57">
        <v>59</v>
      </c>
      <c r="O57">
        <v>59</v>
      </c>
      <c r="P57">
        <v>59</v>
      </c>
      <c r="Q57">
        <v>1</v>
      </c>
      <c r="R57">
        <v>6.3714902807775406E-2</v>
      </c>
    </row>
    <row r="58" spans="1:18" hidden="1" x14ac:dyDescent="0.25">
      <c r="A58" t="s">
        <v>54</v>
      </c>
      <c r="B58" t="s">
        <v>8</v>
      </c>
      <c r="C58" t="s">
        <v>949</v>
      </c>
      <c r="D58" t="s">
        <v>949</v>
      </c>
      <c r="E58" s="63" t="s">
        <v>949</v>
      </c>
      <c r="F58" s="63" t="s">
        <v>8</v>
      </c>
      <c r="G58">
        <v>1</v>
      </c>
      <c r="H58">
        <v>2</v>
      </c>
      <c r="I58">
        <v>2</v>
      </c>
      <c r="J58">
        <v>2</v>
      </c>
      <c r="K58" t="s">
        <v>102</v>
      </c>
      <c r="L58">
        <v>9</v>
      </c>
      <c r="M58" t="s">
        <v>715</v>
      </c>
      <c r="N58">
        <v>84</v>
      </c>
      <c r="O58">
        <v>84</v>
      </c>
      <c r="P58">
        <v>84</v>
      </c>
      <c r="Q58">
        <v>1</v>
      </c>
      <c r="R58">
        <v>9.0712742980561603E-2</v>
      </c>
    </row>
    <row r="59" spans="1:18" hidden="1" x14ac:dyDescent="0.25">
      <c r="A59" t="s">
        <v>54</v>
      </c>
      <c r="B59" t="s">
        <v>8</v>
      </c>
      <c r="C59" t="s">
        <v>949</v>
      </c>
      <c r="D59" t="s">
        <v>949</v>
      </c>
      <c r="E59" s="63" t="s">
        <v>949</v>
      </c>
      <c r="F59" s="63" t="s">
        <v>8</v>
      </c>
      <c r="G59">
        <v>1</v>
      </c>
      <c r="H59">
        <v>2</v>
      </c>
      <c r="I59">
        <v>2</v>
      </c>
      <c r="J59">
        <v>3</v>
      </c>
      <c r="K59" t="s">
        <v>103</v>
      </c>
      <c r="L59">
        <v>10</v>
      </c>
      <c r="M59" t="s">
        <v>717</v>
      </c>
      <c r="N59">
        <v>67</v>
      </c>
      <c r="O59">
        <v>67</v>
      </c>
      <c r="P59">
        <v>67</v>
      </c>
      <c r="Q59">
        <v>1</v>
      </c>
      <c r="R59">
        <v>7.2354211663067006E-2</v>
      </c>
    </row>
    <row r="60" spans="1:18" hidden="1" x14ac:dyDescent="0.25">
      <c r="A60" t="s">
        <v>54</v>
      </c>
      <c r="B60" t="s">
        <v>8</v>
      </c>
      <c r="C60" t="s">
        <v>949</v>
      </c>
      <c r="D60" t="s">
        <v>949</v>
      </c>
      <c r="E60" s="63" t="s">
        <v>949</v>
      </c>
      <c r="F60" s="63" t="s">
        <v>8</v>
      </c>
      <c r="G60">
        <v>1</v>
      </c>
      <c r="H60">
        <v>2</v>
      </c>
      <c r="I60">
        <v>2</v>
      </c>
      <c r="J60">
        <v>4</v>
      </c>
      <c r="K60" t="s">
        <v>101</v>
      </c>
      <c r="L60">
        <v>11</v>
      </c>
      <c r="M60" t="s">
        <v>719</v>
      </c>
      <c r="N60">
        <v>75</v>
      </c>
      <c r="O60">
        <v>75</v>
      </c>
      <c r="P60">
        <v>75</v>
      </c>
      <c r="Q60">
        <v>1</v>
      </c>
      <c r="R60">
        <v>8.0993520518358494E-2</v>
      </c>
    </row>
    <row r="61" spans="1:18" hidden="1" x14ac:dyDescent="0.25">
      <c r="A61" t="s">
        <v>54</v>
      </c>
      <c r="B61" t="s">
        <v>8</v>
      </c>
      <c r="C61" t="s">
        <v>949</v>
      </c>
      <c r="D61" t="s">
        <v>949</v>
      </c>
      <c r="E61" s="63" t="s">
        <v>949</v>
      </c>
      <c r="F61" s="63" t="s">
        <v>8</v>
      </c>
      <c r="G61">
        <v>1</v>
      </c>
      <c r="H61">
        <v>2</v>
      </c>
      <c r="I61">
        <v>2</v>
      </c>
      <c r="J61">
        <v>5</v>
      </c>
      <c r="K61" t="s">
        <v>105</v>
      </c>
      <c r="L61">
        <v>12</v>
      </c>
      <c r="M61" t="s">
        <v>721</v>
      </c>
      <c r="N61">
        <v>58</v>
      </c>
      <c r="O61">
        <v>58</v>
      </c>
      <c r="P61">
        <v>58</v>
      </c>
      <c r="Q61">
        <v>1</v>
      </c>
      <c r="R61">
        <v>6.2634989200863897E-2</v>
      </c>
    </row>
    <row r="62" spans="1:18" hidden="1" x14ac:dyDescent="0.25">
      <c r="A62" t="s">
        <v>54</v>
      </c>
      <c r="B62" t="s">
        <v>8</v>
      </c>
      <c r="C62" t="s">
        <v>949</v>
      </c>
      <c r="D62" t="s">
        <v>949</v>
      </c>
      <c r="E62" s="63" t="s">
        <v>949</v>
      </c>
      <c r="F62" s="63" t="s">
        <v>8</v>
      </c>
      <c r="G62">
        <v>1</v>
      </c>
      <c r="H62">
        <v>2</v>
      </c>
      <c r="I62">
        <v>2</v>
      </c>
      <c r="J62">
        <v>6</v>
      </c>
      <c r="K62" t="s">
        <v>113</v>
      </c>
      <c r="L62">
        <v>13</v>
      </c>
      <c r="M62" t="s">
        <v>723</v>
      </c>
      <c r="N62">
        <v>63.5</v>
      </c>
      <c r="O62">
        <v>63.5</v>
      </c>
      <c r="P62">
        <v>63.5</v>
      </c>
      <c r="Q62">
        <v>1</v>
      </c>
      <c r="R62">
        <v>6.8574514038876905E-2</v>
      </c>
    </row>
    <row r="63" spans="1:18" hidden="1" x14ac:dyDescent="0.25">
      <c r="A63" t="s">
        <v>54</v>
      </c>
      <c r="B63" t="s">
        <v>8</v>
      </c>
      <c r="C63" t="s">
        <v>949</v>
      </c>
      <c r="D63" t="s">
        <v>949</v>
      </c>
      <c r="E63" s="63" t="s">
        <v>949</v>
      </c>
      <c r="F63" s="63" t="s">
        <v>8</v>
      </c>
      <c r="G63">
        <v>1</v>
      </c>
      <c r="H63">
        <v>2</v>
      </c>
      <c r="I63">
        <v>2</v>
      </c>
      <c r="J63">
        <v>7</v>
      </c>
      <c r="K63" t="s">
        <v>114</v>
      </c>
      <c r="L63">
        <v>14</v>
      </c>
      <c r="M63" t="s">
        <v>725</v>
      </c>
      <c r="N63">
        <v>50.5</v>
      </c>
      <c r="O63">
        <v>50.5</v>
      </c>
      <c r="P63">
        <v>50.5</v>
      </c>
      <c r="Q63">
        <v>1</v>
      </c>
      <c r="R63">
        <v>5.45356371490281E-2</v>
      </c>
    </row>
    <row r="64" spans="1:18" hidden="1" x14ac:dyDescent="0.25">
      <c r="A64" t="s">
        <v>54</v>
      </c>
      <c r="B64" t="s">
        <v>527</v>
      </c>
      <c r="C64" t="s">
        <v>950</v>
      </c>
      <c r="D64" t="s">
        <v>950</v>
      </c>
      <c r="E64" s="63" t="s">
        <v>950</v>
      </c>
      <c r="F64" s="63" t="s">
        <v>671</v>
      </c>
      <c r="G64">
        <v>0.75</v>
      </c>
      <c r="H64">
        <v>1</v>
      </c>
      <c r="I64">
        <v>1</v>
      </c>
      <c r="J64">
        <v>1</v>
      </c>
      <c r="K64" t="s">
        <v>99</v>
      </c>
      <c r="L64">
        <v>1</v>
      </c>
      <c r="M64" t="s">
        <v>699</v>
      </c>
      <c r="N64">
        <v>8.5</v>
      </c>
      <c r="O64">
        <v>6.375</v>
      </c>
      <c r="P64">
        <v>368.25</v>
      </c>
      <c r="Q64">
        <v>1.7311608961303501E-2</v>
      </c>
      <c r="R64">
        <v>7.5097887266498103E-2</v>
      </c>
    </row>
    <row r="65" spans="1:18" hidden="1" x14ac:dyDescent="0.25">
      <c r="A65" t="s">
        <v>54</v>
      </c>
      <c r="B65" t="s">
        <v>527</v>
      </c>
      <c r="C65" t="s">
        <v>950</v>
      </c>
      <c r="D65" t="s">
        <v>950</v>
      </c>
      <c r="E65" s="63" t="s">
        <v>950</v>
      </c>
      <c r="F65" s="63" t="s">
        <v>671</v>
      </c>
      <c r="G65">
        <v>0.75</v>
      </c>
      <c r="H65">
        <v>1</v>
      </c>
      <c r="I65">
        <v>1</v>
      </c>
      <c r="J65">
        <v>2</v>
      </c>
      <c r="K65" t="s">
        <v>102</v>
      </c>
      <c r="L65">
        <v>2</v>
      </c>
      <c r="M65" t="s">
        <v>701</v>
      </c>
      <c r="N65">
        <v>8</v>
      </c>
      <c r="O65">
        <v>6</v>
      </c>
      <c r="P65">
        <v>361.15000000000003</v>
      </c>
      <c r="Q65">
        <v>1.6613595458950602E-2</v>
      </c>
      <c r="R65">
        <v>7.3649971449547297E-2</v>
      </c>
    </row>
    <row r="66" spans="1:18" hidden="1" x14ac:dyDescent="0.25">
      <c r="A66" t="s">
        <v>54</v>
      </c>
      <c r="B66" t="s">
        <v>527</v>
      </c>
      <c r="C66" t="s">
        <v>950</v>
      </c>
      <c r="D66" t="s">
        <v>950</v>
      </c>
      <c r="E66" s="63" t="s">
        <v>950</v>
      </c>
      <c r="F66" s="63" t="s">
        <v>671</v>
      </c>
      <c r="G66">
        <v>0.75</v>
      </c>
      <c r="H66">
        <v>1</v>
      </c>
      <c r="I66">
        <v>1</v>
      </c>
      <c r="J66">
        <v>3</v>
      </c>
      <c r="K66" t="s">
        <v>103</v>
      </c>
      <c r="L66">
        <v>3</v>
      </c>
      <c r="M66" t="s">
        <v>703</v>
      </c>
      <c r="N66">
        <v>8</v>
      </c>
      <c r="O66">
        <v>6</v>
      </c>
      <c r="P66">
        <v>370.35</v>
      </c>
      <c r="Q66">
        <v>1.6200891049007699E-2</v>
      </c>
      <c r="R66">
        <v>7.5526144057427205E-2</v>
      </c>
    </row>
    <row r="67" spans="1:18" hidden="1" x14ac:dyDescent="0.25">
      <c r="A67" t="s">
        <v>54</v>
      </c>
      <c r="B67" t="s">
        <v>527</v>
      </c>
      <c r="C67" t="s">
        <v>950</v>
      </c>
      <c r="D67" t="s">
        <v>950</v>
      </c>
      <c r="E67" s="63" t="s">
        <v>950</v>
      </c>
      <c r="F67" s="63" t="s">
        <v>671</v>
      </c>
      <c r="G67">
        <v>0.75</v>
      </c>
      <c r="H67">
        <v>1</v>
      </c>
      <c r="I67">
        <v>1</v>
      </c>
      <c r="J67">
        <v>4</v>
      </c>
      <c r="K67" t="s">
        <v>101</v>
      </c>
      <c r="L67">
        <v>4</v>
      </c>
      <c r="M67" t="s">
        <v>705</v>
      </c>
      <c r="N67">
        <v>8</v>
      </c>
      <c r="O67">
        <v>6</v>
      </c>
      <c r="P67">
        <v>356.05</v>
      </c>
      <c r="Q67">
        <v>1.68515657913214E-2</v>
      </c>
      <c r="R67">
        <v>7.2609919243005194E-2</v>
      </c>
    </row>
    <row r="68" spans="1:18" hidden="1" x14ac:dyDescent="0.25">
      <c r="A68" t="s">
        <v>54</v>
      </c>
      <c r="B68" t="s">
        <v>527</v>
      </c>
      <c r="C68" t="s">
        <v>950</v>
      </c>
      <c r="D68" t="s">
        <v>950</v>
      </c>
      <c r="E68" s="63" t="s">
        <v>950</v>
      </c>
      <c r="F68" s="63" t="s">
        <v>671</v>
      </c>
      <c r="G68">
        <v>0.75</v>
      </c>
      <c r="H68">
        <v>1</v>
      </c>
      <c r="I68">
        <v>1</v>
      </c>
      <c r="J68">
        <v>5</v>
      </c>
      <c r="K68" t="s">
        <v>105</v>
      </c>
      <c r="L68">
        <v>5</v>
      </c>
      <c r="M68" t="s">
        <v>707</v>
      </c>
      <c r="N68">
        <v>8</v>
      </c>
      <c r="O68">
        <v>6</v>
      </c>
      <c r="P68">
        <v>357.1</v>
      </c>
      <c r="Q68">
        <v>1.6802016241948999E-2</v>
      </c>
      <c r="R68">
        <v>7.2824047638469697E-2</v>
      </c>
    </row>
    <row r="69" spans="1:18" hidden="1" x14ac:dyDescent="0.25">
      <c r="A69" t="s">
        <v>54</v>
      </c>
      <c r="B69" t="s">
        <v>527</v>
      </c>
      <c r="C69" t="s">
        <v>950</v>
      </c>
      <c r="D69" t="s">
        <v>950</v>
      </c>
      <c r="E69" s="63" t="s">
        <v>950</v>
      </c>
      <c r="F69" s="63" t="s">
        <v>671</v>
      </c>
      <c r="G69">
        <v>0.75</v>
      </c>
      <c r="H69">
        <v>2</v>
      </c>
      <c r="I69">
        <v>2</v>
      </c>
      <c r="J69">
        <v>1</v>
      </c>
      <c r="K69" t="s">
        <v>99</v>
      </c>
      <c r="L69">
        <v>8</v>
      </c>
      <c r="M69" t="s">
        <v>713</v>
      </c>
      <c r="N69">
        <v>8.5</v>
      </c>
      <c r="O69">
        <v>6.375</v>
      </c>
      <c r="P69">
        <v>367.65</v>
      </c>
      <c r="Q69">
        <v>1.73398612811098E-2</v>
      </c>
      <c r="R69">
        <v>7.4975528183375495E-2</v>
      </c>
    </row>
    <row r="70" spans="1:18" hidden="1" x14ac:dyDescent="0.25">
      <c r="A70" t="s">
        <v>54</v>
      </c>
      <c r="B70" t="s">
        <v>527</v>
      </c>
      <c r="C70" t="s">
        <v>950</v>
      </c>
      <c r="D70" t="s">
        <v>950</v>
      </c>
      <c r="E70" s="63" t="s">
        <v>950</v>
      </c>
      <c r="F70" s="63" t="s">
        <v>671</v>
      </c>
      <c r="G70">
        <v>0.75</v>
      </c>
      <c r="H70">
        <v>2</v>
      </c>
      <c r="I70">
        <v>2</v>
      </c>
      <c r="J70">
        <v>2</v>
      </c>
      <c r="K70" t="s">
        <v>102</v>
      </c>
      <c r="L70">
        <v>9</v>
      </c>
      <c r="M70" t="s">
        <v>715</v>
      </c>
      <c r="N70">
        <v>8</v>
      </c>
      <c r="O70">
        <v>6</v>
      </c>
      <c r="P70">
        <v>356.05</v>
      </c>
      <c r="Q70">
        <v>1.68515657913214E-2</v>
      </c>
      <c r="R70">
        <v>7.2609919243005194E-2</v>
      </c>
    </row>
    <row r="71" spans="1:18" hidden="1" x14ac:dyDescent="0.25">
      <c r="A71" t="s">
        <v>54</v>
      </c>
      <c r="B71" t="s">
        <v>527</v>
      </c>
      <c r="C71" t="s">
        <v>950</v>
      </c>
      <c r="D71" t="s">
        <v>950</v>
      </c>
      <c r="E71" s="63" t="s">
        <v>950</v>
      </c>
      <c r="F71" s="63" t="s">
        <v>671</v>
      </c>
      <c r="G71">
        <v>0.75</v>
      </c>
      <c r="H71">
        <v>2</v>
      </c>
      <c r="I71">
        <v>2</v>
      </c>
      <c r="J71">
        <v>3</v>
      </c>
      <c r="K71" t="s">
        <v>103</v>
      </c>
      <c r="L71">
        <v>10</v>
      </c>
      <c r="M71" t="s">
        <v>717</v>
      </c>
      <c r="N71">
        <v>8</v>
      </c>
      <c r="O71">
        <v>6</v>
      </c>
      <c r="P71">
        <v>362.35</v>
      </c>
      <c r="Q71">
        <v>1.6558575962467199E-2</v>
      </c>
      <c r="R71">
        <v>7.38946896157925E-2</v>
      </c>
    </row>
    <row r="72" spans="1:18" hidden="1" x14ac:dyDescent="0.25">
      <c r="A72" t="s">
        <v>54</v>
      </c>
      <c r="B72" t="s">
        <v>527</v>
      </c>
      <c r="C72" t="s">
        <v>950</v>
      </c>
      <c r="D72" t="s">
        <v>950</v>
      </c>
      <c r="E72" s="63" t="s">
        <v>950</v>
      </c>
      <c r="F72" s="63" t="s">
        <v>671</v>
      </c>
      <c r="G72">
        <v>0.75</v>
      </c>
      <c r="H72">
        <v>2</v>
      </c>
      <c r="I72">
        <v>2</v>
      </c>
      <c r="J72">
        <v>4</v>
      </c>
      <c r="K72" t="s">
        <v>101</v>
      </c>
      <c r="L72">
        <v>11</v>
      </c>
      <c r="M72" t="s">
        <v>719</v>
      </c>
      <c r="N72">
        <v>8</v>
      </c>
      <c r="O72">
        <v>6</v>
      </c>
      <c r="P72">
        <v>348.05</v>
      </c>
      <c r="Q72">
        <v>1.7238902456543598E-2</v>
      </c>
      <c r="R72">
        <v>7.0978464801370406E-2</v>
      </c>
    </row>
    <row r="73" spans="1:18" hidden="1" x14ac:dyDescent="0.25">
      <c r="A73" t="s">
        <v>54</v>
      </c>
      <c r="B73" t="s">
        <v>527</v>
      </c>
      <c r="C73" t="s">
        <v>950</v>
      </c>
      <c r="D73" t="s">
        <v>950</v>
      </c>
      <c r="E73" s="63" t="s">
        <v>950</v>
      </c>
      <c r="F73" s="63" t="s">
        <v>671</v>
      </c>
      <c r="G73">
        <v>0.75</v>
      </c>
      <c r="H73">
        <v>2</v>
      </c>
      <c r="I73">
        <v>2</v>
      </c>
      <c r="J73">
        <v>5</v>
      </c>
      <c r="K73" t="s">
        <v>105</v>
      </c>
      <c r="L73">
        <v>12</v>
      </c>
      <c r="M73" t="s">
        <v>721</v>
      </c>
      <c r="N73">
        <v>8</v>
      </c>
      <c r="O73">
        <v>6</v>
      </c>
      <c r="P73">
        <v>357.1</v>
      </c>
      <c r="Q73">
        <v>1.6802016241948999E-2</v>
      </c>
      <c r="R73">
        <v>7.2824047638469697E-2</v>
      </c>
    </row>
    <row r="74" spans="1:18" hidden="1" x14ac:dyDescent="0.25">
      <c r="A74" t="s">
        <v>54</v>
      </c>
      <c r="B74" t="s">
        <v>527</v>
      </c>
      <c r="C74" t="s">
        <v>951</v>
      </c>
      <c r="D74" t="s">
        <v>951</v>
      </c>
      <c r="E74" s="63" t="s">
        <v>951</v>
      </c>
      <c r="F74" s="63" t="s">
        <v>671</v>
      </c>
      <c r="G74">
        <v>0.6</v>
      </c>
      <c r="H74">
        <v>1</v>
      </c>
      <c r="I74">
        <v>1</v>
      </c>
      <c r="J74">
        <v>1</v>
      </c>
      <c r="K74" t="s">
        <v>99</v>
      </c>
      <c r="L74">
        <v>1</v>
      </c>
      <c r="M74" t="s">
        <v>699</v>
      </c>
      <c r="N74">
        <v>38</v>
      </c>
      <c r="O74">
        <v>22.8</v>
      </c>
      <c r="P74">
        <v>368.25</v>
      </c>
      <c r="Q74">
        <v>6.1914460285132401E-2</v>
      </c>
      <c r="R74">
        <v>7.5097887266498103E-2</v>
      </c>
    </row>
    <row r="75" spans="1:18" hidden="1" x14ac:dyDescent="0.25">
      <c r="A75" t="s">
        <v>54</v>
      </c>
      <c r="B75" t="s">
        <v>527</v>
      </c>
      <c r="C75" t="s">
        <v>951</v>
      </c>
      <c r="D75" t="s">
        <v>951</v>
      </c>
      <c r="E75" s="63" t="s">
        <v>951</v>
      </c>
      <c r="F75" s="63" t="s">
        <v>671</v>
      </c>
      <c r="G75">
        <v>0.6</v>
      </c>
      <c r="H75">
        <v>1</v>
      </c>
      <c r="I75">
        <v>1</v>
      </c>
      <c r="J75">
        <v>2</v>
      </c>
      <c r="K75" t="s">
        <v>102</v>
      </c>
      <c r="L75">
        <v>2</v>
      </c>
      <c r="M75" t="s">
        <v>701</v>
      </c>
      <c r="N75">
        <v>23</v>
      </c>
      <c r="O75">
        <v>13.799999999999999</v>
      </c>
      <c r="P75">
        <v>361.15000000000003</v>
      </c>
      <c r="Q75">
        <v>3.8211269555586298E-2</v>
      </c>
      <c r="R75">
        <v>7.3649971449547297E-2</v>
      </c>
    </row>
    <row r="76" spans="1:18" hidden="1" x14ac:dyDescent="0.25">
      <c r="A76" t="s">
        <v>54</v>
      </c>
      <c r="B76" t="s">
        <v>527</v>
      </c>
      <c r="C76" t="s">
        <v>951</v>
      </c>
      <c r="D76" t="s">
        <v>951</v>
      </c>
      <c r="E76" s="63" t="s">
        <v>951</v>
      </c>
      <c r="F76" s="63" t="s">
        <v>671</v>
      </c>
      <c r="G76">
        <v>0.6</v>
      </c>
      <c r="H76">
        <v>1</v>
      </c>
      <c r="I76">
        <v>1</v>
      </c>
      <c r="J76">
        <v>3</v>
      </c>
      <c r="K76" t="s">
        <v>103</v>
      </c>
      <c r="L76">
        <v>3</v>
      </c>
      <c r="M76" t="s">
        <v>703</v>
      </c>
      <c r="N76">
        <v>35</v>
      </c>
      <c r="O76">
        <v>21</v>
      </c>
      <c r="P76">
        <v>370.35</v>
      </c>
      <c r="Q76">
        <v>5.67031186715269E-2</v>
      </c>
      <c r="R76">
        <v>7.5526144057427205E-2</v>
      </c>
    </row>
    <row r="77" spans="1:18" hidden="1" x14ac:dyDescent="0.25">
      <c r="A77" t="s">
        <v>54</v>
      </c>
      <c r="B77" t="s">
        <v>527</v>
      </c>
      <c r="C77" t="s">
        <v>951</v>
      </c>
      <c r="D77" t="s">
        <v>951</v>
      </c>
      <c r="E77" s="63" t="s">
        <v>951</v>
      </c>
      <c r="F77" s="63" t="s">
        <v>671</v>
      </c>
      <c r="G77">
        <v>0.6</v>
      </c>
      <c r="H77">
        <v>1</v>
      </c>
      <c r="I77">
        <v>1</v>
      </c>
      <c r="J77">
        <v>4</v>
      </c>
      <c r="K77" t="s">
        <v>101</v>
      </c>
      <c r="L77">
        <v>4</v>
      </c>
      <c r="M77" t="s">
        <v>705</v>
      </c>
      <c r="N77">
        <v>22</v>
      </c>
      <c r="O77">
        <v>13.2</v>
      </c>
      <c r="P77">
        <v>356.05</v>
      </c>
      <c r="Q77">
        <v>3.7073444740907201E-2</v>
      </c>
      <c r="R77">
        <v>7.2609919243005194E-2</v>
      </c>
    </row>
    <row r="78" spans="1:18" hidden="1" x14ac:dyDescent="0.25">
      <c r="A78" t="s">
        <v>54</v>
      </c>
      <c r="B78" t="s">
        <v>527</v>
      </c>
      <c r="C78" t="s">
        <v>951</v>
      </c>
      <c r="D78" t="s">
        <v>951</v>
      </c>
      <c r="E78" s="63" t="s">
        <v>951</v>
      </c>
      <c r="F78" s="63" t="s">
        <v>671</v>
      </c>
      <c r="G78">
        <v>0.6</v>
      </c>
      <c r="H78">
        <v>1</v>
      </c>
      <c r="I78">
        <v>1</v>
      </c>
      <c r="J78">
        <v>5</v>
      </c>
      <c r="K78" t="s">
        <v>105</v>
      </c>
      <c r="L78">
        <v>5</v>
      </c>
      <c r="M78" t="s">
        <v>707</v>
      </c>
      <c r="N78">
        <v>35</v>
      </c>
      <c r="O78">
        <v>21</v>
      </c>
      <c r="P78">
        <v>357.1</v>
      </c>
      <c r="Q78">
        <v>5.8807056846821602E-2</v>
      </c>
      <c r="R78">
        <v>7.2824047638469697E-2</v>
      </c>
    </row>
    <row r="79" spans="1:18" hidden="1" x14ac:dyDescent="0.25">
      <c r="A79" t="s">
        <v>54</v>
      </c>
      <c r="B79" t="s">
        <v>527</v>
      </c>
      <c r="C79" t="s">
        <v>951</v>
      </c>
      <c r="D79" t="s">
        <v>951</v>
      </c>
      <c r="E79" s="63" t="s">
        <v>951</v>
      </c>
      <c r="F79" s="63" t="s">
        <v>671</v>
      </c>
      <c r="G79">
        <v>0.6</v>
      </c>
      <c r="H79">
        <v>1</v>
      </c>
      <c r="I79">
        <v>1</v>
      </c>
      <c r="J79">
        <v>6</v>
      </c>
      <c r="K79" t="s">
        <v>113</v>
      </c>
      <c r="L79">
        <v>6</v>
      </c>
      <c r="M79" t="s">
        <v>709</v>
      </c>
      <c r="N79">
        <v>7.5</v>
      </c>
      <c r="O79">
        <v>4.5</v>
      </c>
      <c r="P79">
        <v>319</v>
      </c>
      <c r="Q79">
        <v>1.41065830721003E-2</v>
      </c>
      <c r="R79">
        <v>6.5054245860184406E-2</v>
      </c>
    </row>
    <row r="80" spans="1:18" hidden="1" x14ac:dyDescent="0.25">
      <c r="A80" t="s">
        <v>54</v>
      </c>
      <c r="B80" t="s">
        <v>527</v>
      </c>
      <c r="C80" t="s">
        <v>951</v>
      </c>
      <c r="D80" t="s">
        <v>951</v>
      </c>
      <c r="E80" s="63" t="s">
        <v>951</v>
      </c>
      <c r="F80" s="63" t="s">
        <v>671</v>
      </c>
      <c r="G80">
        <v>0.6</v>
      </c>
      <c r="H80">
        <v>1</v>
      </c>
      <c r="I80">
        <v>1</v>
      </c>
      <c r="J80">
        <v>7</v>
      </c>
      <c r="K80" t="s">
        <v>114</v>
      </c>
      <c r="L80">
        <v>7</v>
      </c>
      <c r="M80" t="s">
        <v>711</v>
      </c>
      <c r="N80">
        <v>7.5</v>
      </c>
      <c r="O80">
        <v>4.5</v>
      </c>
      <c r="P80">
        <v>326.5</v>
      </c>
      <c r="Q80">
        <v>1.3782542113323099E-2</v>
      </c>
      <c r="R80">
        <v>6.6583734399216901E-2</v>
      </c>
    </row>
    <row r="81" spans="1:18" hidden="1" x14ac:dyDescent="0.25">
      <c r="A81" t="s">
        <v>54</v>
      </c>
      <c r="B81" t="s">
        <v>527</v>
      </c>
      <c r="C81" t="s">
        <v>951</v>
      </c>
      <c r="D81" t="s">
        <v>951</v>
      </c>
      <c r="E81" s="63" t="s">
        <v>951</v>
      </c>
      <c r="F81" s="63" t="s">
        <v>671</v>
      </c>
      <c r="G81">
        <v>0.6</v>
      </c>
      <c r="H81">
        <v>2</v>
      </c>
      <c r="I81">
        <v>2</v>
      </c>
      <c r="J81">
        <v>1</v>
      </c>
      <c r="K81" t="s">
        <v>99</v>
      </c>
      <c r="L81">
        <v>8</v>
      </c>
      <c r="M81" t="s">
        <v>713</v>
      </c>
      <c r="N81">
        <v>37</v>
      </c>
      <c r="O81">
        <v>22.2</v>
      </c>
      <c r="P81">
        <v>367.65</v>
      </c>
      <c r="Q81">
        <v>6.0383516931864598E-2</v>
      </c>
      <c r="R81">
        <v>7.4975528183375495E-2</v>
      </c>
    </row>
    <row r="82" spans="1:18" hidden="1" x14ac:dyDescent="0.25">
      <c r="A82" t="s">
        <v>54</v>
      </c>
      <c r="B82" t="s">
        <v>527</v>
      </c>
      <c r="C82" t="s">
        <v>951</v>
      </c>
      <c r="D82" t="s">
        <v>951</v>
      </c>
      <c r="E82" s="63" t="s">
        <v>951</v>
      </c>
      <c r="F82" s="63" t="s">
        <v>671</v>
      </c>
      <c r="G82">
        <v>0.6</v>
      </c>
      <c r="H82">
        <v>2</v>
      </c>
      <c r="I82">
        <v>2</v>
      </c>
      <c r="J82">
        <v>2</v>
      </c>
      <c r="K82" t="s">
        <v>102</v>
      </c>
      <c r="L82">
        <v>9</v>
      </c>
      <c r="M82" t="s">
        <v>715</v>
      </c>
      <c r="N82">
        <v>22</v>
      </c>
      <c r="O82">
        <v>13.2</v>
      </c>
      <c r="P82">
        <v>356.05</v>
      </c>
      <c r="Q82">
        <v>3.7073444740907201E-2</v>
      </c>
      <c r="R82">
        <v>7.2609919243005194E-2</v>
      </c>
    </row>
    <row r="83" spans="1:18" hidden="1" x14ac:dyDescent="0.25">
      <c r="A83" t="s">
        <v>54</v>
      </c>
      <c r="B83" t="s">
        <v>527</v>
      </c>
      <c r="C83" t="s">
        <v>951</v>
      </c>
      <c r="D83" t="s">
        <v>951</v>
      </c>
      <c r="E83" s="63" t="s">
        <v>951</v>
      </c>
      <c r="F83" s="63" t="s">
        <v>671</v>
      </c>
      <c r="G83">
        <v>0.6</v>
      </c>
      <c r="H83">
        <v>2</v>
      </c>
      <c r="I83">
        <v>2</v>
      </c>
      <c r="J83">
        <v>3</v>
      </c>
      <c r="K83" t="s">
        <v>103</v>
      </c>
      <c r="L83">
        <v>10</v>
      </c>
      <c r="M83" t="s">
        <v>717</v>
      </c>
      <c r="N83">
        <v>35</v>
      </c>
      <c r="O83">
        <v>21</v>
      </c>
      <c r="P83">
        <v>362.35</v>
      </c>
      <c r="Q83">
        <v>5.7955015868635301E-2</v>
      </c>
      <c r="R83">
        <v>7.38946896157925E-2</v>
      </c>
    </row>
    <row r="84" spans="1:18" hidden="1" x14ac:dyDescent="0.25">
      <c r="A84" t="s">
        <v>54</v>
      </c>
      <c r="B84" t="s">
        <v>527</v>
      </c>
      <c r="C84" t="s">
        <v>951</v>
      </c>
      <c r="D84" t="s">
        <v>951</v>
      </c>
      <c r="E84" s="63" t="s">
        <v>951</v>
      </c>
      <c r="F84" s="63" t="s">
        <v>671</v>
      </c>
      <c r="G84">
        <v>0.6</v>
      </c>
      <c r="H84">
        <v>2</v>
      </c>
      <c r="I84">
        <v>2</v>
      </c>
      <c r="J84">
        <v>4</v>
      </c>
      <c r="K84" t="s">
        <v>101</v>
      </c>
      <c r="L84">
        <v>11</v>
      </c>
      <c r="M84" t="s">
        <v>719</v>
      </c>
      <c r="N84">
        <v>22</v>
      </c>
      <c r="O84">
        <v>13.2</v>
      </c>
      <c r="P84">
        <v>348.05</v>
      </c>
      <c r="Q84">
        <v>3.7925585404395903E-2</v>
      </c>
      <c r="R84">
        <v>7.0978464801370406E-2</v>
      </c>
    </row>
    <row r="85" spans="1:18" hidden="1" x14ac:dyDescent="0.25">
      <c r="A85" t="s">
        <v>54</v>
      </c>
      <c r="B85" t="s">
        <v>527</v>
      </c>
      <c r="C85" t="s">
        <v>951</v>
      </c>
      <c r="D85" t="s">
        <v>951</v>
      </c>
      <c r="E85" s="63" t="s">
        <v>951</v>
      </c>
      <c r="F85" s="63" t="s">
        <v>671</v>
      </c>
      <c r="G85">
        <v>0.6</v>
      </c>
      <c r="H85">
        <v>2</v>
      </c>
      <c r="I85">
        <v>2</v>
      </c>
      <c r="J85">
        <v>5</v>
      </c>
      <c r="K85" t="s">
        <v>105</v>
      </c>
      <c r="L85">
        <v>12</v>
      </c>
      <c r="M85" t="s">
        <v>721</v>
      </c>
      <c r="N85">
        <v>35</v>
      </c>
      <c r="O85">
        <v>21</v>
      </c>
      <c r="P85">
        <v>357.1</v>
      </c>
      <c r="Q85">
        <v>5.8807056846821602E-2</v>
      </c>
      <c r="R85">
        <v>7.2824047638469697E-2</v>
      </c>
    </row>
    <row r="86" spans="1:18" hidden="1" x14ac:dyDescent="0.25">
      <c r="A86" t="s">
        <v>54</v>
      </c>
      <c r="B86" t="s">
        <v>527</v>
      </c>
      <c r="C86" t="s">
        <v>951</v>
      </c>
      <c r="D86" t="s">
        <v>951</v>
      </c>
      <c r="E86" s="63" t="s">
        <v>951</v>
      </c>
      <c r="F86" s="63" t="s">
        <v>671</v>
      </c>
      <c r="G86">
        <v>0.6</v>
      </c>
      <c r="H86">
        <v>2</v>
      </c>
      <c r="I86">
        <v>2</v>
      </c>
      <c r="J86">
        <v>6</v>
      </c>
      <c r="K86" t="s">
        <v>113</v>
      </c>
      <c r="L86">
        <v>13</v>
      </c>
      <c r="M86" t="s">
        <v>723</v>
      </c>
      <c r="N86">
        <v>7.5</v>
      </c>
      <c r="O86">
        <v>4.5</v>
      </c>
      <c r="P86">
        <v>327.5</v>
      </c>
      <c r="Q86">
        <v>1.3740458015267199E-2</v>
      </c>
      <c r="R86">
        <v>6.6787666204421295E-2</v>
      </c>
    </row>
    <row r="87" spans="1:18" hidden="1" x14ac:dyDescent="0.25">
      <c r="A87" t="s">
        <v>54</v>
      </c>
      <c r="B87" t="s">
        <v>527</v>
      </c>
      <c r="C87" t="s">
        <v>951</v>
      </c>
      <c r="D87" t="s">
        <v>951</v>
      </c>
      <c r="E87" s="63" t="s">
        <v>951</v>
      </c>
      <c r="F87" s="63" t="s">
        <v>671</v>
      </c>
      <c r="G87">
        <v>0.6</v>
      </c>
      <c r="H87">
        <v>2</v>
      </c>
      <c r="I87">
        <v>2</v>
      </c>
      <c r="J87">
        <v>7</v>
      </c>
      <c r="K87" t="s">
        <v>114</v>
      </c>
      <c r="L87">
        <v>14</v>
      </c>
      <c r="M87" t="s">
        <v>725</v>
      </c>
      <c r="N87">
        <v>7.5</v>
      </c>
      <c r="O87">
        <v>4.5</v>
      </c>
      <c r="P87">
        <v>326.5</v>
      </c>
      <c r="Q87">
        <v>1.3782542113323099E-2</v>
      </c>
      <c r="R87">
        <v>6.6583734399216901E-2</v>
      </c>
    </row>
    <row r="88" spans="1:18" hidden="1" x14ac:dyDescent="0.25">
      <c r="A88" t="s">
        <v>55</v>
      </c>
      <c r="B88" t="s">
        <v>527</v>
      </c>
      <c r="C88" t="s">
        <v>945</v>
      </c>
      <c r="D88" t="s">
        <v>945</v>
      </c>
      <c r="E88" s="63" t="s">
        <v>945</v>
      </c>
      <c r="F88" s="63" t="s">
        <v>671</v>
      </c>
      <c r="G88">
        <v>1</v>
      </c>
      <c r="H88">
        <v>1</v>
      </c>
      <c r="I88">
        <v>1</v>
      </c>
      <c r="J88">
        <v>1</v>
      </c>
      <c r="K88" t="s">
        <v>99</v>
      </c>
      <c r="L88">
        <v>1</v>
      </c>
      <c r="M88" t="s">
        <v>699</v>
      </c>
      <c r="N88">
        <v>85.5</v>
      </c>
      <c r="O88">
        <v>85.5</v>
      </c>
      <c r="P88">
        <v>122.75</v>
      </c>
      <c r="Q88">
        <v>0.69653767820773904</v>
      </c>
      <c r="R88">
        <v>7.4701801363193807E-2</v>
      </c>
    </row>
    <row r="89" spans="1:18" hidden="1" x14ac:dyDescent="0.25">
      <c r="A89" t="s">
        <v>55</v>
      </c>
      <c r="B89" t="s">
        <v>527</v>
      </c>
      <c r="C89" t="s">
        <v>945</v>
      </c>
      <c r="D89" t="s">
        <v>945</v>
      </c>
      <c r="E89" s="63" t="s">
        <v>945</v>
      </c>
      <c r="F89" s="63" t="s">
        <v>671</v>
      </c>
      <c r="G89">
        <v>1</v>
      </c>
      <c r="H89">
        <v>1</v>
      </c>
      <c r="I89">
        <v>1</v>
      </c>
      <c r="J89">
        <v>2</v>
      </c>
      <c r="K89" t="s">
        <v>102</v>
      </c>
      <c r="L89">
        <v>2</v>
      </c>
      <c r="M89" t="s">
        <v>701</v>
      </c>
      <c r="N89">
        <v>85.5</v>
      </c>
      <c r="O89">
        <v>85.5</v>
      </c>
      <c r="P89">
        <v>122.25</v>
      </c>
      <c r="Q89">
        <v>0.69938650306748495</v>
      </c>
      <c r="R89">
        <v>7.4397517039922104E-2</v>
      </c>
    </row>
    <row r="90" spans="1:18" hidden="1" x14ac:dyDescent="0.25">
      <c r="A90" t="s">
        <v>55</v>
      </c>
      <c r="B90" t="s">
        <v>527</v>
      </c>
      <c r="C90" t="s">
        <v>945</v>
      </c>
      <c r="D90" t="s">
        <v>945</v>
      </c>
      <c r="E90" s="63" t="s">
        <v>945</v>
      </c>
      <c r="F90" s="63" t="s">
        <v>671</v>
      </c>
      <c r="G90">
        <v>1</v>
      </c>
      <c r="H90">
        <v>1</v>
      </c>
      <c r="I90">
        <v>1</v>
      </c>
      <c r="J90">
        <v>3</v>
      </c>
      <c r="K90" t="s">
        <v>103</v>
      </c>
      <c r="L90">
        <v>3</v>
      </c>
      <c r="M90" t="s">
        <v>703</v>
      </c>
      <c r="N90">
        <v>85.5</v>
      </c>
      <c r="O90">
        <v>85.5</v>
      </c>
      <c r="P90">
        <v>114.75</v>
      </c>
      <c r="Q90">
        <v>0.74509803921568596</v>
      </c>
      <c r="R90">
        <v>6.98332521908471E-2</v>
      </c>
    </row>
    <row r="91" spans="1:18" hidden="1" x14ac:dyDescent="0.25">
      <c r="A91" t="s">
        <v>55</v>
      </c>
      <c r="B91" t="s">
        <v>527</v>
      </c>
      <c r="C91" t="s">
        <v>945</v>
      </c>
      <c r="D91" t="s">
        <v>945</v>
      </c>
      <c r="E91" s="63" t="s">
        <v>945</v>
      </c>
      <c r="F91" s="63" t="s">
        <v>671</v>
      </c>
      <c r="G91">
        <v>1</v>
      </c>
      <c r="H91">
        <v>1</v>
      </c>
      <c r="I91">
        <v>1</v>
      </c>
      <c r="J91">
        <v>4</v>
      </c>
      <c r="K91" t="s">
        <v>101</v>
      </c>
      <c r="L91">
        <v>4</v>
      </c>
      <c r="M91" t="s">
        <v>705</v>
      </c>
      <c r="N91">
        <v>85.5</v>
      </c>
      <c r="O91">
        <v>85.5</v>
      </c>
      <c r="P91">
        <v>122.25</v>
      </c>
      <c r="Q91">
        <v>0.69938650306748495</v>
      </c>
      <c r="R91">
        <v>7.4397517039922104E-2</v>
      </c>
    </row>
    <row r="92" spans="1:18" hidden="1" x14ac:dyDescent="0.25">
      <c r="A92" t="s">
        <v>55</v>
      </c>
      <c r="B92" t="s">
        <v>527</v>
      </c>
      <c r="C92" t="s">
        <v>945</v>
      </c>
      <c r="D92" t="s">
        <v>945</v>
      </c>
      <c r="E92" s="63" t="s">
        <v>945</v>
      </c>
      <c r="F92" s="63" t="s">
        <v>671</v>
      </c>
      <c r="G92">
        <v>1</v>
      </c>
      <c r="H92">
        <v>1</v>
      </c>
      <c r="I92">
        <v>1</v>
      </c>
      <c r="J92">
        <v>5</v>
      </c>
      <c r="K92" t="s">
        <v>105</v>
      </c>
      <c r="L92">
        <v>5</v>
      </c>
      <c r="M92" t="s">
        <v>707</v>
      </c>
      <c r="N92">
        <v>85.5</v>
      </c>
      <c r="O92">
        <v>85.5</v>
      </c>
      <c r="P92">
        <v>122.25</v>
      </c>
      <c r="Q92">
        <v>0.69938650306748495</v>
      </c>
      <c r="R92">
        <v>7.4397517039922104E-2</v>
      </c>
    </row>
    <row r="93" spans="1:18" hidden="1" x14ac:dyDescent="0.25">
      <c r="A93" t="s">
        <v>55</v>
      </c>
      <c r="B93" t="s">
        <v>527</v>
      </c>
      <c r="C93" t="s">
        <v>945</v>
      </c>
      <c r="D93" t="s">
        <v>945</v>
      </c>
      <c r="E93" s="63" t="s">
        <v>945</v>
      </c>
      <c r="F93" s="63" t="s">
        <v>671</v>
      </c>
      <c r="G93">
        <v>1</v>
      </c>
      <c r="H93">
        <v>1</v>
      </c>
      <c r="I93">
        <v>1</v>
      </c>
      <c r="J93">
        <v>6</v>
      </c>
      <c r="K93" t="s">
        <v>113</v>
      </c>
      <c r="L93">
        <v>6</v>
      </c>
      <c r="M93" t="s">
        <v>709</v>
      </c>
      <c r="N93">
        <v>85.5</v>
      </c>
      <c r="O93">
        <v>85.5</v>
      </c>
      <c r="P93">
        <v>105.6</v>
      </c>
      <c r="Q93">
        <v>0.80965909090909105</v>
      </c>
      <c r="R93">
        <v>6.4264849074975705E-2</v>
      </c>
    </row>
    <row r="94" spans="1:18" hidden="1" x14ac:dyDescent="0.25">
      <c r="A94" t="s">
        <v>55</v>
      </c>
      <c r="B94" t="s">
        <v>527</v>
      </c>
      <c r="C94" t="s">
        <v>945</v>
      </c>
      <c r="D94" t="s">
        <v>945</v>
      </c>
      <c r="E94" s="63" t="s">
        <v>945</v>
      </c>
      <c r="F94" s="63" t="s">
        <v>671</v>
      </c>
      <c r="G94">
        <v>1</v>
      </c>
      <c r="H94">
        <v>1</v>
      </c>
      <c r="I94">
        <v>1</v>
      </c>
      <c r="J94">
        <v>7</v>
      </c>
      <c r="K94" t="s">
        <v>114</v>
      </c>
      <c r="L94">
        <v>7</v>
      </c>
      <c r="M94" t="s">
        <v>711</v>
      </c>
      <c r="N94">
        <v>85.5</v>
      </c>
      <c r="O94">
        <v>85.5</v>
      </c>
      <c r="P94">
        <v>105.6</v>
      </c>
      <c r="Q94">
        <v>0.80965909090909105</v>
      </c>
      <c r="R94">
        <v>6.4264849074975705E-2</v>
      </c>
    </row>
    <row r="95" spans="1:18" hidden="1" x14ac:dyDescent="0.25">
      <c r="A95" t="s">
        <v>55</v>
      </c>
      <c r="B95" t="s">
        <v>527</v>
      </c>
      <c r="C95" t="s">
        <v>945</v>
      </c>
      <c r="D95" t="s">
        <v>945</v>
      </c>
      <c r="E95" s="63" t="s">
        <v>945</v>
      </c>
      <c r="F95" s="63" t="s">
        <v>671</v>
      </c>
      <c r="G95">
        <v>1</v>
      </c>
      <c r="H95">
        <v>2</v>
      </c>
      <c r="I95">
        <v>2</v>
      </c>
      <c r="J95">
        <v>1</v>
      </c>
      <c r="K95" t="s">
        <v>99</v>
      </c>
      <c r="L95">
        <v>8</v>
      </c>
      <c r="M95" t="s">
        <v>713</v>
      </c>
      <c r="N95">
        <v>85.5</v>
      </c>
      <c r="O95">
        <v>85.5</v>
      </c>
      <c r="P95">
        <v>122.25</v>
      </c>
      <c r="Q95">
        <v>0.69938650306748495</v>
      </c>
      <c r="R95">
        <v>7.4397517039922104E-2</v>
      </c>
    </row>
    <row r="96" spans="1:18" hidden="1" x14ac:dyDescent="0.25">
      <c r="A96" t="s">
        <v>55</v>
      </c>
      <c r="B96" t="s">
        <v>527</v>
      </c>
      <c r="C96" t="s">
        <v>945</v>
      </c>
      <c r="D96" t="s">
        <v>945</v>
      </c>
      <c r="E96" s="63" t="s">
        <v>945</v>
      </c>
      <c r="F96" s="63" t="s">
        <v>671</v>
      </c>
      <c r="G96">
        <v>1</v>
      </c>
      <c r="H96">
        <v>2</v>
      </c>
      <c r="I96">
        <v>2</v>
      </c>
      <c r="J96">
        <v>2</v>
      </c>
      <c r="K96" t="s">
        <v>102</v>
      </c>
      <c r="L96">
        <v>9</v>
      </c>
      <c r="M96" t="s">
        <v>715</v>
      </c>
      <c r="N96">
        <v>85.5</v>
      </c>
      <c r="O96">
        <v>85.5</v>
      </c>
      <c r="P96">
        <v>122.25</v>
      </c>
      <c r="Q96">
        <v>0.69938650306748495</v>
      </c>
      <c r="R96">
        <v>7.4397517039922104E-2</v>
      </c>
    </row>
    <row r="97" spans="1:18" hidden="1" x14ac:dyDescent="0.25">
      <c r="A97" t="s">
        <v>55</v>
      </c>
      <c r="B97" t="s">
        <v>527</v>
      </c>
      <c r="C97" t="s">
        <v>945</v>
      </c>
      <c r="D97" t="s">
        <v>945</v>
      </c>
      <c r="E97" s="63" t="s">
        <v>945</v>
      </c>
      <c r="F97" s="63" t="s">
        <v>671</v>
      </c>
      <c r="G97">
        <v>1</v>
      </c>
      <c r="H97">
        <v>2</v>
      </c>
      <c r="I97">
        <v>2</v>
      </c>
      <c r="J97">
        <v>3</v>
      </c>
      <c r="K97" t="s">
        <v>103</v>
      </c>
      <c r="L97">
        <v>10</v>
      </c>
      <c r="M97" t="s">
        <v>717</v>
      </c>
      <c r="N97">
        <v>85.5</v>
      </c>
      <c r="O97">
        <v>85.5</v>
      </c>
      <c r="P97">
        <v>125.65</v>
      </c>
      <c r="Q97">
        <v>0.68046159968165498</v>
      </c>
      <c r="R97">
        <v>7.6466650438169401E-2</v>
      </c>
    </row>
    <row r="98" spans="1:18" hidden="1" x14ac:dyDescent="0.25">
      <c r="A98" t="s">
        <v>55</v>
      </c>
      <c r="B98" t="s">
        <v>527</v>
      </c>
      <c r="C98" t="s">
        <v>945</v>
      </c>
      <c r="D98" t="s">
        <v>945</v>
      </c>
      <c r="E98" s="63" t="s">
        <v>945</v>
      </c>
      <c r="F98" s="63" t="s">
        <v>671</v>
      </c>
      <c r="G98">
        <v>1</v>
      </c>
      <c r="H98">
        <v>2</v>
      </c>
      <c r="I98">
        <v>2</v>
      </c>
      <c r="J98">
        <v>4</v>
      </c>
      <c r="K98" t="s">
        <v>101</v>
      </c>
      <c r="L98">
        <v>11</v>
      </c>
      <c r="M98" t="s">
        <v>719</v>
      </c>
      <c r="N98">
        <v>85.5</v>
      </c>
      <c r="O98">
        <v>85.5</v>
      </c>
      <c r="P98">
        <v>117.15</v>
      </c>
      <c r="Q98">
        <v>0.72983354673495504</v>
      </c>
      <c r="R98">
        <v>7.1293816942551103E-2</v>
      </c>
    </row>
    <row r="99" spans="1:18" hidden="1" x14ac:dyDescent="0.25">
      <c r="A99" t="s">
        <v>55</v>
      </c>
      <c r="B99" t="s">
        <v>527</v>
      </c>
      <c r="C99" t="s">
        <v>945</v>
      </c>
      <c r="D99" t="s">
        <v>945</v>
      </c>
      <c r="E99" s="63" t="s">
        <v>945</v>
      </c>
      <c r="F99" s="63" t="s">
        <v>671</v>
      </c>
      <c r="G99">
        <v>1</v>
      </c>
      <c r="H99">
        <v>2</v>
      </c>
      <c r="I99">
        <v>2</v>
      </c>
      <c r="J99">
        <v>5</v>
      </c>
      <c r="K99" t="s">
        <v>105</v>
      </c>
      <c r="L99">
        <v>12</v>
      </c>
      <c r="M99" t="s">
        <v>721</v>
      </c>
      <c r="N99">
        <v>85.5</v>
      </c>
      <c r="O99">
        <v>85.5</v>
      </c>
      <c r="P99">
        <v>113.25</v>
      </c>
      <c r="Q99">
        <v>0.75496688741721796</v>
      </c>
      <c r="R99">
        <v>6.8920399221032103E-2</v>
      </c>
    </row>
    <row r="100" spans="1:18" hidden="1" x14ac:dyDescent="0.25">
      <c r="A100" t="s">
        <v>55</v>
      </c>
      <c r="B100" t="s">
        <v>527</v>
      </c>
      <c r="C100" t="s">
        <v>945</v>
      </c>
      <c r="D100" t="s">
        <v>945</v>
      </c>
      <c r="E100" s="63" t="s">
        <v>945</v>
      </c>
      <c r="F100" s="63" t="s">
        <v>671</v>
      </c>
      <c r="G100">
        <v>1</v>
      </c>
      <c r="H100">
        <v>2</v>
      </c>
      <c r="I100">
        <v>2</v>
      </c>
      <c r="J100">
        <v>6</v>
      </c>
      <c r="K100" t="s">
        <v>113</v>
      </c>
      <c r="L100">
        <v>13</v>
      </c>
      <c r="M100" t="s">
        <v>723</v>
      </c>
      <c r="N100">
        <v>84.5</v>
      </c>
      <c r="O100">
        <v>84.5</v>
      </c>
      <c r="P100">
        <v>113.1</v>
      </c>
      <c r="Q100">
        <v>0.74712643678160895</v>
      </c>
      <c r="R100">
        <v>6.8829113924050597E-2</v>
      </c>
    </row>
    <row r="101" spans="1:18" hidden="1" x14ac:dyDescent="0.25">
      <c r="A101" t="s">
        <v>55</v>
      </c>
      <c r="B101" t="s">
        <v>527</v>
      </c>
      <c r="C101" t="s">
        <v>945</v>
      </c>
      <c r="D101" t="s">
        <v>945</v>
      </c>
      <c r="E101" s="63" t="s">
        <v>945</v>
      </c>
      <c r="F101" s="63" t="s">
        <v>671</v>
      </c>
      <c r="G101">
        <v>1</v>
      </c>
      <c r="H101">
        <v>2</v>
      </c>
      <c r="I101">
        <v>2</v>
      </c>
      <c r="J101">
        <v>7</v>
      </c>
      <c r="K101" t="s">
        <v>114</v>
      </c>
      <c r="L101">
        <v>14</v>
      </c>
      <c r="M101" t="s">
        <v>725</v>
      </c>
      <c r="N101">
        <v>85.5</v>
      </c>
      <c r="O101">
        <v>85.5</v>
      </c>
      <c r="P101">
        <v>114.1</v>
      </c>
      <c r="Q101">
        <v>0.749342681858019</v>
      </c>
      <c r="R101">
        <v>6.9437682570594003E-2</v>
      </c>
    </row>
    <row r="102" spans="1:18" hidden="1" x14ac:dyDescent="0.25">
      <c r="A102" t="s">
        <v>55</v>
      </c>
      <c r="B102" t="s">
        <v>527</v>
      </c>
      <c r="C102" t="s">
        <v>946</v>
      </c>
      <c r="D102" t="s">
        <v>946</v>
      </c>
      <c r="E102" s="63" t="s">
        <v>946</v>
      </c>
      <c r="F102" s="63" t="s">
        <v>671</v>
      </c>
      <c r="G102">
        <v>0.95</v>
      </c>
      <c r="H102">
        <v>1</v>
      </c>
      <c r="I102">
        <v>1</v>
      </c>
      <c r="J102">
        <v>1</v>
      </c>
      <c r="K102" t="s">
        <v>99</v>
      </c>
      <c r="L102">
        <v>1</v>
      </c>
      <c r="M102" t="s">
        <v>699</v>
      </c>
      <c r="N102">
        <v>4.5</v>
      </c>
      <c r="O102">
        <v>4.2749999999999995</v>
      </c>
      <c r="P102">
        <v>122.75</v>
      </c>
      <c r="Q102">
        <v>3.4826883910386998E-2</v>
      </c>
      <c r="R102">
        <v>7.4701801363193807E-2</v>
      </c>
    </row>
    <row r="103" spans="1:18" hidden="1" x14ac:dyDescent="0.25">
      <c r="A103" t="s">
        <v>55</v>
      </c>
      <c r="B103" t="s">
        <v>527</v>
      </c>
      <c r="C103" t="s">
        <v>946</v>
      </c>
      <c r="D103" t="s">
        <v>946</v>
      </c>
      <c r="E103" s="63" t="s">
        <v>946</v>
      </c>
      <c r="F103" s="63" t="s">
        <v>671</v>
      </c>
      <c r="G103">
        <v>0.95</v>
      </c>
      <c r="H103">
        <v>1</v>
      </c>
      <c r="I103">
        <v>1</v>
      </c>
      <c r="J103">
        <v>2</v>
      </c>
      <c r="K103" t="s">
        <v>102</v>
      </c>
      <c r="L103">
        <v>2</v>
      </c>
      <c r="M103" t="s">
        <v>701</v>
      </c>
      <c r="N103">
        <v>4.5</v>
      </c>
      <c r="O103">
        <v>4.2749999999999995</v>
      </c>
      <c r="P103">
        <v>122.25</v>
      </c>
      <c r="Q103">
        <v>3.4969325153374198E-2</v>
      </c>
      <c r="R103">
        <v>7.4397517039922104E-2</v>
      </c>
    </row>
    <row r="104" spans="1:18" hidden="1" x14ac:dyDescent="0.25">
      <c r="A104" t="s">
        <v>55</v>
      </c>
      <c r="B104" t="s">
        <v>527</v>
      </c>
      <c r="C104" t="s">
        <v>946</v>
      </c>
      <c r="D104" t="s">
        <v>946</v>
      </c>
      <c r="E104" s="63" t="s">
        <v>946</v>
      </c>
      <c r="F104" s="63" t="s">
        <v>671</v>
      </c>
      <c r="G104">
        <v>0.95</v>
      </c>
      <c r="H104">
        <v>1</v>
      </c>
      <c r="I104">
        <v>1</v>
      </c>
      <c r="J104">
        <v>3</v>
      </c>
      <c r="K104" t="s">
        <v>103</v>
      </c>
      <c r="L104">
        <v>3</v>
      </c>
      <c r="M104" t="s">
        <v>703</v>
      </c>
      <c r="N104">
        <v>4.5</v>
      </c>
      <c r="O104">
        <v>4.2749999999999995</v>
      </c>
      <c r="P104">
        <v>114.75</v>
      </c>
      <c r="Q104">
        <v>3.7254901960784299E-2</v>
      </c>
      <c r="R104">
        <v>6.98332521908471E-2</v>
      </c>
    </row>
    <row r="105" spans="1:18" hidden="1" x14ac:dyDescent="0.25">
      <c r="A105" t="s">
        <v>55</v>
      </c>
      <c r="B105" t="s">
        <v>527</v>
      </c>
      <c r="C105" t="s">
        <v>946</v>
      </c>
      <c r="D105" t="s">
        <v>946</v>
      </c>
      <c r="E105" s="63" t="s">
        <v>946</v>
      </c>
      <c r="F105" s="63" t="s">
        <v>671</v>
      </c>
      <c r="G105">
        <v>0.95</v>
      </c>
      <c r="H105">
        <v>1</v>
      </c>
      <c r="I105">
        <v>1</v>
      </c>
      <c r="J105">
        <v>4</v>
      </c>
      <c r="K105" t="s">
        <v>101</v>
      </c>
      <c r="L105">
        <v>4</v>
      </c>
      <c r="M105" t="s">
        <v>705</v>
      </c>
      <c r="N105">
        <v>4.5</v>
      </c>
      <c r="O105">
        <v>4.2749999999999995</v>
      </c>
      <c r="P105">
        <v>122.25</v>
      </c>
      <c r="Q105">
        <v>3.4969325153374198E-2</v>
      </c>
      <c r="R105">
        <v>7.4397517039922104E-2</v>
      </c>
    </row>
    <row r="106" spans="1:18" hidden="1" x14ac:dyDescent="0.25">
      <c r="A106" t="s">
        <v>55</v>
      </c>
      <c r="B106" t="s">
        <v>527</v>
      </c>
      <c r="C106" t="s">
        <v>946</v>
      </c>
      <c r="D106" t="s">
        <v>946</v>
      </c>
      <c r="E106" s="63" t="s">
        <v>946</v>
      </c>
      <c r="F106" s="63" t="s">
        <v>671</v>
      </c>
      <c r="G106">
        <v>0.95</v>
      </c>
      <c r="H106">
        <v>1</v>
      </c>
      <c r="I106">
        <v>1</v>
      </c>
      <c r="J106">
        <v>5</v>
      </c>
      <c r="K106" t="s">
        <v>105</v>
      </c>
      <c r="L106">
        <v>5</v>
      </c>
      <c r="M106" t="s">
        <v>707</v>
      </c>
      <c r="N106">
        <v>4.5</v>
      </c>
      <c r="O106">
        <v>4.2749999999999995</v>
      </c>
      <c r="P106">
        <v>122.25</v>
      </c>
      <c r="Q106">
        <v>3.4969325153374198E-2</v>
      </c>
      <c r="R106">
        <v>7.4397517039922104E-2</v>
      </c>
    </row>
    <row r="107" spans="1:18" hidden="1" x14ac:dyDescent="0.25">
      <c r="A107" t="s">
        <v>55</v>
      </c>
      <c r="B107" t="s">
        <v>527</v>
      </c>
      <c r="C107" t="s">
        <v>946</v>
      </c>
      <c r="D107" t="s">
        <v>946</v>
      </c>
      <c r="E107" s="63" t="s">
        <v>946</v>
      </c>
      <c r="F107" s="63" t="s">
        <v>671</v>
      </c>
      <c r="G107">
        <v>0.95</v>
      </c>
      <c r="H107">
        <v>2</v>
      </c>
      <c r="I107">
        <v>2</v>
      </c>
      <c r="J107">
        <v>1</v>
      </c>
      <c r="K107" t="s">
        <v>99</v>
      </c>
      <c r="L107">
        <v>8</v>
      </c>
      <c r="M107" t="s">
        <v>713</v>
      </c>
      <c r="N107">
        <v>4.5</v>
      </c>
      <c r="O107">
        <v>4.2749999999999995</v>
      </c>
      <c r="P107">
        <v>122.25</v>
      </c>
      <c r="Q107">
        <v>3.4969325153374198E-2</v>
      </c>
      <c r="R107">
        <v>7.4397517039922104E-2</v>
      </c>
    </row>
    <row r="108" spans="1:18" hidden="1" x14ac:dyDescent="0.25">
      <c r="A108" t="s">
        <v>55</v>
      </c>
      <c r="B108" t="s">
        <v>527</v>
      </c>
      <c r="C108" t="s">
        <v>946</v>
      </c>
      <c r="D108" t="s">
        <v>946</v>
      </c>
      <c r="E108" s="63" t="s">
        <v>946</v>
      </c>
      <c r="F108" s="63" t="s">
        <v>671</v>
      </c>
      <c r="G108">
        <v>0.95</v>
      </c>
      <c r="H108">
        <v>2</v>
      </c>
      <c r="I108">
        <v>2</v>
      </c>
      <c r="J108">
        <v>2</v>
      </c>
      <c r="K108" t="s">
        <v>102</v>
      </c>
      <c r="L108">
        <v>9</v>
      </c>
      <c r="M108" t="s">
        <v>715</v>
      </c>
      <c r="N108">
        <v>4.5</v>
      </c>
      <c r="O108">
        <v>4.2749999999999995</v>
      </c>
      <c r="P108">
        <v>122.25</v>
      </c>
      <c r="Q108">
        <v>3.4969325153374198E-2</v>
      </c>
      <c r="R108">
        <v>7.4397517039922104E-2</v>
      </c>
    </row>
    <row r="109" spans="1:18" hidden="1" x14ac:dyDescent="0.25">
      <c r="A109" t="s">
        <v>55</v>
      </c>
      <c r="B109" t="s">
        <v>527</v>
      </c>
      <c r="C109" t="s">
        <v>946</v>
      </c>
      <c r="D109" t="s">
        <v>946</v>
      </c>
      <c r="E109" s="63" t="s">
        <v>946</v>
      </c>
      <c r="F109" s="63" t="s">
        <v>671</v>
      </c>
      <c r="G109">
        <v>0.95</v>
      </c>
      <c r="H109">
        <v>2</v>
      </c>
      <c r="I109">
        <v>2</v>
      </c>
      <c r="J109">
        <v>3</v>
      </c>
      <c r="K109" t="s">
        <v>103</v>
      </c>
      <c r="L109">
        <v>10</v>
      </c>
      <c r="M109" t="s">
        <v>717</v>
      </c>
      <c r="N109">
        <v>4.5</v>
      </c>
      <c r="O109">
        <v>4.2749999999999995</v>
      </c>
      <c r="P109">
        <v>125.65</v>
      </c>
      <c r="Q109">
        <v>3.4023079984082799E-2</v>
      </c>
      <c r="R109">
        <v>7.6466650438169401E-2</v>
      </c>
    </row>
    <row r="110" spans="1:18" hidden="1" x14ac:dyDescent="0.25">
      <c r="A110" t="s">
        <v>55</v>
      </c>
      <c r="B110" t="s">
        <v>527</v>
      </c>
      <c r="C110" t="s">
        <v>946</v>
      </c>
      <c r="D110" t="s">
        <v>946</v>
      </c>
      <c r="E110" s="63" t="s">
        <v>946</v>
      </c>
      <c r="F110" s="63" t="s">
        <v>671</v>
      </c>
      <c r="G110">
        <v>0.95</v>
      </c>
      <c r="H110">
        <v>2</v>
      </c>
      <c r="I110">
        <v>2</v>
      </c>
      <c r="J110">
        <v>4</v>
      </c>
      <c r="K110" t="s">
        <v>101</v>
      </c>
      <c r="L110">
        <v>11</v>
      </c>
      <c r="M110" t="s">
        <v>719</v>
      </c>
      <c r="N110">
        <v>4.5</v>
      </c>
      <c r="O110">
        <v>4.2749999999999995</v>
      </c>
      <c r="P110">
        <v>117.15</v>
      </c>
      <c r="Q110">
        <v>3.6491677336747803E-2</v>
      </c>
      <c r="R110">
        <v>7.1293816942551103E-2</v>
      </c>
    </row>
    <row r="111" spans="1:18" hidden="1" x14ac:dyDescent="0.25">
      <c r="A111" t="s">
        <v>55</v>
      </c>
      <c r="B111" t="s">
        <v>527</v>
      </c>
      <c r="C111" t="s">
        <v>946</v>
      </c>
      <c r="D111" t="s">
        <v>946</v>
      </c>
      <c r="E111" s="63" t="s">
        <v>946</v>
      </c>
      <c r="F111" s="63" t="s">
        <v>671</v>
      </c>
      <c r="G111">
        <v>0.95</v>
      </c>
      <c r="H111">
        <v>2</v>
      </c>
      <c r="I111">
        <v>2</v>
      </c>
      <c r="J111">
        <v>5</v>
      </c>
      <c r="K111" t="s">
        <v>105</v>
      </c>
      <c r="L111">
        <v>12</v>
      </c>
      <c r="M111" t="s">
        <v>721</v>
      </c>
      <c r="N111">
        <v>4.5</v>
      </c>
      <c r="O111">
        <v>4.2749999999999995</v>
      </c>
      <c r="P111">
        <v>113.25</v>
      </c>
      <c r="Q111">
        <v>3.7748344370860901E-2</v>
      </c>
      <c r="R111">
        <v>6.8920399221032103E-2</v>
      </c>
    </row>
    <row r="112" spans="1:18" hidden="1" x14ac:dyDescent="0.25">
      <c r="A112" t="s">
        <v>55</v>
      </c>
      <c r="B112" t="s">
        <v>527</v>
      </c>
      <c r="C112" t="s">
        <v>947</v>
      </c>
      <c r="D112" t="s">
        <v>947</v>
      </c>
      <c r="E112" s="63" t="s">
        <v>947</v>
      </c>
      <c r="F112" s="63" t="s">
        <v>671</v>
      </c>
      <c r="G112">
        <v>1</v>
      </c>
      <c r="H112">
        <v>1</v>
      </c>
      <c r="I112">
        <v>1</v>
      </c>
      <c r="J112">
        <v>1</v>
      </c>
      <c r="K112" t="s">
        <v>99</v>
      </c>
      <c r="L112">
        <v>1</v>
      </c>
      <c r="M112" t="s">
        <v>699</v>
      </c>
      <c r="N112">
        <v>9.5</v>
      </c>
      <c r="O112">
        <v>9.5</v>
      </c>
      <c r="P112">
        <v>122.75</v>
      </c>
      <c r="Q112">
        <v>7.73930753564155E-2</v>
      </c>
      <c r="R112">
        <v>7.4701801363193807E-2</v>
      </c>
    </row>
    <row r="113" spans="1:18" hidden="1" x14ac:dyDescent="0.25">
      <c r="A113" t="s">
        <v>55</v>
      </c>
      <c r="B113" t="s">
        <v>527</v>
      </c>
      <c r="C113" t="s">
        <v>947</v>
      </c>
      <c r="D113" t="s">
        <v>947</v>
      </c>
      <c r="E113" s="63" t="s">
        <v>947</v>
      </c>
      <c r="F113" s="63" t="s">
        <v>671</v>
      </c>
      <c r="G113">
        <v>1</v>
      </c>
      <c r="H113">
        <v>1</v>
      </c>
      <c r="I113">
        <v>1</v>
      </c>
      <c r="J113">
        <v>2</v>
      </c>
      <c r="K113" t="s">
        <v>102</v>
      </c>
      <c r="L113">
        <v>2</v>
      </c>
      <c r="M113" t="s">
        <v>701</v>
      </c>
      <c r="N113">
        <v>9</v>
      </c>
      <c r="O113">
        <v>9</v>
      </c>
      <c r="P113">
        <v>122.25</v>
      </c>
      <c r="Q113">
        <v>7.3619631901840496E-2</v>
      </c>
      <c r="R113">
        <v>7.4397517039922104E-2</v>
      </c>
    </row>
    <row r="114" spans="1:18" hidden="1" x14ac:dyDescent="0.25">
      <c r="A114" t="s">
        <v>55</v>
      </c>
      <c r="B114" t="s">
        <v>527</v>
      </c>
      <c r="C114" t="s">
        <v>947</v>
      </c>
      <c r="D114" t="s">
        <v>947</v>
      </c>
      <c r="E114" s="63" t="s">
        <v>947</v>
      </c>
      <c r="F114" s="63" t="s">
        <v>671</v>
      </c>
      <c r="G114">
        <v>1</v>
      </c>
      <c r="H114">
        <v>1</v>
      </c>
      <c r="I114">
        <v>1</v>
      </c>
      <c r="J114">
        <v>4</v>
      </c>
      <c r="K114" t="s">
        <v>101</v>
      </c>
      <c r="L114">
        <v>4</v>
      </c>
      <c r="M114" t="s">
        <v>705</v>
      </c>
      <c r="N114">
        <v>9</v>
      </c>
      <c r="O114">
        <v>9</v>
      </c>
      <c r="P114">
        <v>122.25</v>
      </c>
      <c r="Q114">
        <v>7.3619631901840496E-2</v>
      </c>
      <c r="R114">
        <v>7.4397517039922104E-2</v>
      </c>
    </row>
    <row r="115" spans="1:18" hidden="1" x14ac:dyDescent="0.25">
      <c r="A115" t="s">
        <v>55</v>
      </c>
      <c r="B115" t="s">
        <v>527</v>
      </c>
      <c r="C115" t="s">
        <v>947</v>
      </c>
      <c r="D115" t="s">
        <v>947</v>
      </c>
      <c r="E115" s="63" t="s">
        <v>947</v>
      </c>
      <c r="F115" s="63" t="s">
        <v>671</v>
      </c>
      <c r="G115">
        <v>1</v>
      </c>
      <c r="H115">
        <v>1</v>
      </c>
      <c r="I115">
        <v>1</v>
      </c>
      <c r="J115">
        <v>5</v>
      </c>
      <c r="K115" t="s">
        <v>105</v>
      </c>
      <c r="L115">
        <v>5</v>
      </c>
      <c r="M115" t="s">
        <v>707</v>
      </c>
      <c r="N115">
        <v>9</v>
      </c>
      <c r="O115">
        <v>9</v>
      </c>
      <c r="P115">
        <v>122.25</v>
      </c>
      <c r="Q115">
        <v>7.3619631901840496E-2</v>
      </c>
      <c r="R115">
        <v>7.4397517039922104E-2</v>
      </c>
    </row>
    <row r="116" spans="1:18" hidden="1" x14ac:dyDescent="0.25">
      <c r="A116" t="s">
        <v>55</v>
      </c>
      <c r="B116" t="s">
        <v>527</v>
      </c>
      <c r="C116" t="s">
        <v>947</v>
      </c>
      <c r="D116" t="s">
        <v>947</v>
      </c>
      <c r="E116" s="63" t="s">
        <v>947</v>
      </c>
      <c r="F116" s="63" t="s">
        <v>671</v>
      </c>
      <c r="G116">
        <v>1</v>
      </c>
      <c r="H116">
        <v>2</v>
      </c>
      <c r="I116">
        <v>2</v>
      </c>
      <c r="J116">
        <v>1</v>
      </c>
      <c r="K116" t="s">
        <v>99</v>
      </c>
      <c r="L116">
        <v>8</v>
      </c>
      <c r="M116" t="s">
        <v>713</v>
      </c>
      <c r="N116">
        <v>9</v>
      </c>
      <c r="O116">
        <v>9</v>
      </c>
      <c r="P116">
        <v>122.25</v>
      </c>
      <c r="Q116">
        <v>7.3619631901840496E-2</v>
      </c>
      <c r="R116">
        <v>7.4397517039922104E-2</v>
      </c>
    </row>
    <row r="117" spans="1:18" hidden="1" x14ac:dyDescent="0.25">
      <c r="A117" t="s">
        <v>55</v>
      </c>
      <c r="B117" t="s">
        <v>527</v>
      </c>
      <c r="C117" t="s">
        <v>947</v>
      </c>
      <c r="D117" t="s">
        <v>947</v>
      </c>
      <c r="E117" s="63" t="s">
        <v>947</v>
      </c>
      <c r="F117" s="63" t="s">
        <v>671</v>
      </c>
      <c r="G117">
        <v>1</v>
      </c>
      <c r="H117">
        <v>2</v>
      </c>
      <c r="I117">
        <v>2</v>
      </c>
      <c r="J117">
        <v>2</v>
      </c>
      <c r="K117" t="s">
        <v>102</v>
      </c>
      <c r="L117">
        <v>9</v>
      </c>
      <c r="M117" t="s">
        <v>715</v>
      </c>
      <c r="N117">
        <v>9</v>
      </c>
      <c r="O117">
        <v>9</v>
      </c>
      <c r="P117">
        <v>122.25</v>
      </c>
      <c r="Q117">
        <v>7.3619631901840496E-2</v>
      </c>
      <c r="R117">
        <v>7.4397517039922104E-2</v>
      </c>
    </row>
    <row r="118" spans="1:18" hidden="1" x14ac:dyDescent="0.25">
      <c r="A118" t="s">
        <v>55</v>
      </c>
      <c r="B118" t="s">
        <v>527</v>
      </c>
      <c r="C118" t="s">
        <v>947</v>
      </c>
      <c r="D118" t="s">
        <v>947</v>
      </c>
      <c r="E118" s="63" t="s">
        <v>947</v>
      </c>
      <c r="F118" s="63" t="s">
        <v>671</v>
      </c>
      <c r="G118">
        <v>1</v>
      </c>
      <c r="H118">
        <v>2</v>
      </c>
      <c r="I118">
        <v>2</v>
      </c>
      <c r="J118">
        <v>3</v>
      </c>
      <c r="K118" t="s">
        <v>103</v>
      </c>
      <c r="L118">
        <v>10</v>
      </c>
      <c r="M118" t="s">
        <v>717</v>
      </c>
      <c r="N118">
        <v>9</v>
      </c>
      <c r="O118">
        <v>9</v>
      </c>
      <c r="P118">
        <v>125.65</v>
      </c>
      <c r="Q118">
        <v>7.1627536808595293E-2</v>
      </c>
      <c r="R118">
        <v>7.6466650438169401E-2</v>
      </c>
    </row>
    <row r="119" spans="1:18" hidden="1" x14ac:dyDescent="0.25">
      <c r="A119" t="s">
        <v>55</v>
      </c>
      <c r="B119" t="s">
        <v>527</v>
      </c>
      <c r="C119" t="s">
        <v>947</v>
      </c>
      <c r="D119" t="s">
        <v>947</v>
      </c>
      <c r="E119" s="63" t="s">
        <v>947</v>
      </c>
      <c r="F119" s="63" t="s">
        <v>671</v>
      </c>
      <c r="G119">
        <v>1</v>
      </c>
      <c r="H119">
        <v>2</v>
      </c>
      <c r="I119">
        <v>2</v>
      </c>
      <c r="J119">
        <v>6</v>
      </c>
      <c r="K119" t="s">
        <v>113</v>
      </c>
      <c r="L119">
        <v>13</v>
      </c>
      <c r="M119" t="s">
        <v>723</v>
      </c>
      <c r="N119">
        <v>8.5</v>
      </c>
      <c r="O119">
        <v>8.5</v>
      </c>
      <c r="P119">
        <v>113.1</v>
      </c>
      <c r="Q119">
        <v>7.5154730327144106E-2</v>
      </c>
      <c r="R119">
        <v>6.8829113924050597E-2</v>
      </c>
    </row>
    <row r="120" spans="1:18" hidden="1" x14ac:dyDescent="0.25">
      <c r="A120" t="s">
        <v>55</v>
      </c>
      <c r="B120" t="s">
        <v>527</v>
      </c>
      <c r="C120" t="s">
        <v>947</v>
      </c>
      <c r="D120" t="s">
        <v>947</v>
      </c>
      <c r="E120" s="63" t="s">
        <v>947</v>
      </c>
      <c r="F120" s="63" t="s">
        <v>671</v>
      </c>
      <c r="G120">
        <v>1</v>
      </c>
      <c r="H120">
        <v>2</v>
      </c>
      <c r="I120">
        <v>2</v>
      </c>
      <c r="J120">
        <v>7</v>
      </c>
      <c r="K120" t="s">
        <v>114</v>
      </c>
      <c r="L120">
        <v>14</v>
      </c>
      <c r="M120" t="s">
        <v>725</v>
      </c>
      <c r="N120">
        <v>8.5</v>
      </c>
      <c r="O120">
        <v>8.5</v>
      </c>
      <c r="P120">
        <v>114.1</v>
      </c>
      <c r="Q120">
        <v>7.4496056091148094E-2</v>
      </c>
      <c r="R120">
        <v>6.9437682570594003E-2</v>
      </c>
    </row>
    <row r="121" spans="1:18" hidden="1" x14ac:dyDescent="0.25">
      <c r="A121" t="s">
        <v>55</v>
      </c>
      <c r="B121" t="s">
        <v>527</v>
      </c>
      <c r="C121" t="s">
        <v>948</v>
      </c>
      <c r="D121" t="s">
        <v>948</v>
      </c>
      <c r="E121" s="63" t="s">
        <v>948</v>
      </c>
      <c r="F121" s="63" t="s">
        <v>671</v>
      </c>
      <c r="G121">
        <v>1</v>
      </c>
      <c r="H121">
        <v>1</v>
      </c>
      <c r="I121">
        <v>1</v>
      </c>
      <c r="J121">
        <v>1</v>
      </c>
      <c r="K121" t="s">
        <v>99</v>
      </c>
      <c r="L121">
        <v>1</v>
      </c>
      <c r="M121" t="s">
        <v>699</v>
      </c>
      <c r="N121">
        <v>15</v>
      </c>
      <c r="O121">
        <v>15</v>
      </c>
      <c r="P121">
        <v>122.75</v>
      </c>
      <c r="Q121">
        <v>0.12219959266802401</v>
      </c>
      <c r="R121">
        <v>7.4701801363193807E-2</v>
      </c>
    </row>
    <row r="122" spans="1:18" hidden="1" x14ac:dyDescent="0.25">
      <c r="A122" t="s">
        <v>55</v>
      </c>
      <c r="B122" t="s">
        <v>527</v>
      </c>
      <c r="C122" t="s">
        <v>948</v>
      </c>
      <c r="D122" t="s">
        <v>948</v>
      </c>
      <c r="E122" s="63" t="s">
        <v>948</v>
      </c>
      <c r="F122" s="63" t="s">
        <v>671</v>
      </c>
      <c r="G122">
        <v>1</v>
      </c>
      <c r="H122">
        <v>1</v>
      </c>
      <c r="I122">
        <v>1</v>
      </c>
      <c r="J122">
        <v>2</v>
      </c>
      <c r="K122" t="s">
        <v>102</v>
      </c>
      <c r="L122">
        <v>2</v>
      </c>
      <c r="M122" t="s">
        <v>701</v>
      </c>
      <c r="N122">
        <v>15</v>
      </c>
      <c r="O122">
        <v>15</v>
      </c>
      <c r="P122">
        <v>122.25</v>
      </c>
      <c r="Q122">
        <v>0.122699386503067</v>
      </c>
      <c r="R122">
        <v>7.4397517039922104E-2</v>
      </c>
    </row>
    <row r="123" spans="1:18" hidden="1" x14ac:dyDescent="0.25">
      <c r="A123" t="s">
        <v>55</v>
      </c>
      <c r="B123" t="s">
        <v>527</v>
      </c>
      <c r="C123" t="s">
        <v>948</v>
      </c>
      <c r="D123" t="s">
        <v>948</v>
      </c>
      <c r="E123" s="63" t="s">
        <v>948</v>
      </c>
      <c r="F123" s="63" t="s">
        <v>671</v>
      </c>
      <c r="G123">
        <v>1</v>
      </c>
      <c r="H123">
        <v>1</v>
      </c>
      <c r="I123">
        <v>1</v>
      </c>
      <c r="J123">
        <v>3</v>
      </c>
      <c r="K123" t="s">
        <v>103</v>
      </c>
      <c r="L123">
        <v>3</v>
      </c>
      <c r="M123" t="s">
        <v>703</v>
      </c>
      <c r="N123">
        <v>16.5</v>
      </c>
      <c r="O123">
        <v>16.5</v>
      </c>
      <c r="P123">
        <v>114.75</v>
      </c>
      <c r="Q123">
        <v>0.14379084967320299</v>
      </c>
      <c r="R123">
        <v>6.98332521908471E-2</v>
      </c>
    </row>
    <row r="124" spans="1:18" hidden="1" x14ac:dyDescent="0.25">
      <c r="A124" t="s">
        <v>55</v>
      </c>
      <c r="B124" t="s">
        <v>527</v>
      </c>
      <c r="C124" t="s">
        <v>948</v>
      </c>
      <c r="D124" t="s">
        <v>948</v>
      </c>
      <c r="E124" s="63" t="s">
        <v>948</v>
      </c>
      <c r="F124" s="63" t="s">
        <v>671</v>
      </c>
      <c r="G124">
        <v>1</v>
      </c>
      <c r="H124">
        <v>1</v>
      </c>
      <c r="I124">
        <v>1</v>
      </c>
      <c r="J124">
        <v>4</v>
      </c>
      <c r="K124" t="s">
        <v>101</v>
      </c>
      <c r="L124">
        <v>4</v>
      </c>
      <c r="M124" t="s">
        <v>705</v>
      </c>
      <c r="N124">
        <v>15</v>
      </c>
      <c r="O124">
        <v>15</v>
      </c>
      <c r="P124">
        <v>122.25</v>
      </c>
      <c r="Q124">
        <v>0.122699386503067</v>
      </c>
      <c r="R124">
        <v>7.4397517039922104E-2</v>
      </c>
    </row>
    <row r="125" spans="1:18" hidden="1" x14ac:dyDescent="0.25">
      <c r="A125" t="s">
        <v>55</v>
      </c>
      <c r="B125" t="s">
        <v>527</v>
      </c>
      <c r="C125" t="s">
        <v>948</v>
      </c>
      <c r="D125" t="s">
        <v>948</v>
      </c>
      <c r="E125" s="63" t="s">
        <v>948</v>
      </c>
      <c r="F125" s="63" t="s">
        <v>671</v>
      </c>
      <c r="G125">
        <v>1</v>
      </c>
      <c r="H125">
        <v>1</v>
      </c>
      <c r="I125">
        <v>1</v>
      </c>
      <c r="J125">
        <v>5</v>
      </c>
      <c r="K125" t="s">
        <v>105</v>
      </c>
      <c r="L125">
        <v>5</v>
      </c>
      <c r="M125" t="s">
        <v>707</v>
      </c>
      <c r="N125">
        <v>15</v>
      </c>
      <c r="O125">
        <v>15</v>
      </c>
      <c r="P125">
        <v>122.25</v>
      </c>
      <c r="Q125">
        <v>0.122699386503067</v>
      </c>
      <c r="R125">
        <v>7.4397517039922104E-2</v>
      </c>
    </row>
    <row r="126" spans="1:18" hidden="1" x14ac:dyDescent="0.25">
      <c r="A126" t="s">
        <v>55</v>
      </c>
      <c r="B126" t="s">
        <v>527</v>
      </c>
      <c r="C126" t="s">
        <v>948</v>
      </c>
      <c r="D126" t="s">
        <v>948</v>
      </c>
      <c r="E126" s="63" t="s">
        <v>948</v>
      </c>
      <c r="F126" s="63" t="s">
        <v>671</v>
      </c>
      <c r="G126">
        <v>1</v>
      </c>
      <c r="H126">
        <v>1</v>
      </c>
      <c r="I126">
        <v>1</v>
      </c>
      <c r="J126">
        <v>6</v>
      </c>
      <c r="K126" t="s">
        <v>113</v>
      </c>
      <c r="L126">
        <v>6</v>
      </c>
      <c r="M126" t="s">
        <v>709</v>
      </c>
      <c r="N126">
        <v>15</v>
      </c>
      <c r="O126">
        <v>15</v>
      </c>
      <c r="P126">
        <v>105.6</v>
      </c>
      <c r="Q126">
        <v>0.142045454545455</v>
      </c>
      <c r="R126">
        <v>6.4264849074975705E-2</v>
      </c>
    </row>
    <row r="127" spans="1:18" hidden="1" x14ac:dyDescent="0.25">
      <c r="A127" t="s">
        <v>55</v>
      </c>
      <c r="B127" t="s">
        <v>527</v>
      </c>
      <c r="C127" t="s">
        <v>948</v>
      </c>
      <c r="D127" t="s">
        <v>948</v>
      </c>
      <c r="E127" s="63" t="s">
        <v>948</v>
      </c>
      <c r="F127" s="63" t="s">
        <v>671</v>
      </c>
      <c r="G127">
        <v>1</v>
      </c>
      <c r="H127">
        <v>1</v>
      </c>
      <c r="I127">
        <v>1</v>
      </c>
      <c r="J127">
        <v>7</v>
      </c>
      <c r="K127" t="s">
        <v>114</v>
      </c>
      <c r="L127">
        <v>7</v>
      </c>
      <c r="M127" t="s">
        <v>711</v>
      </c>
      <c r="N127">
        <v>15</v>
      </c>
      <c r="O127">
        <v>15</v>
      </c>
      <c r="P127">
        <v>105.6</v>
      </c>
      <c r="Q127">
        <v>0.142045454545455</v>
      </c>
      <c r="R127">
        <v>6.4264849074975705E-2</v>
      </c>
    </row>
    <row r="128" spans="1:18" hidden="1" x14ac:dyDescent="0.25">
      <c r="A128" t="s">
        <v>55</v>
      </c>
      <c r="B128" t="s">
        <v>527</v>
      </c>
      <c r="C128" t="s">
        <v>948</v>
      </c>
      <c r="D128" t="s">
        <v>948</v>
      </c>
      <c r="E128" s="63" t="s">
        <v>948</v>
      </c>
      <c r="F128" s="63" t="s">
        <v>671</v>
      </c>
      <c r="G128">
        <v>1</v>
      </c>
      <c r="H128">
        <v>2</v>
      </c>
      <c r="I128">
        <v>2</v>
      </c>
      <c r="J128">
        <v>1</v>
      </c>
      <c r="K128" t="s">
        <v>99</v>
      </c>
      <c r="L128">
        <v>8</v>
      </c>
      <c r="M128" t="s">
        <v>713</v>
      </c>
      <c r="N128">
        <v>15</v>
      </c>
      <c r="O128">
        <v>15</v>
      </c>
      <c r="P128">
        <v>122.25</v>
      </c>
      <c r="Q128">
        <v>0.122699386503067</v>
      </c>
      <c r="R128">
        <v>7.4397517039922104E-2</v>
      </c>
    </row>
    <row r="129" spans="1:18" hidden="1" x14ac:dyDescent="0.25">
      <c r="A129" t="s">
        <v>55</v>
      </c>
      <c r="B129" t="s">
        <v>527</v>
      </c>
      <c r="C129" t="s">
        <v>948</v>
      </c>
      <c r="D129" t="s">
        <v>948</v>
      </c>
      <c r="E129" s="63" t="s">
        <v>948</v>
      </c>
      <c r="F129" s="63" t="s">
        <v>671</v>
      </c>
      <c r="G129">
        <v>1</v>
      </c>
      <c r="H129">
        <v>2</v>
      </c>
      <c r="I129">
        <v>2</v>
      </c>
      <c r="J129">
        <v>2</v>
      </c>
      <c r="K129" t="s">
        <v>102</v>
      </c>
      <c r="L129">
        <v>9</v>
      </c>
      <c r="M129" t="s">
        <v>715</v>
      </c>
      <c r="N129">
        <v>15</v>
      </c>
      <c r="O129">
        <v>15</v>
      </c>
      <c r="P129">
        <v>122.25</v>
      </c>
      <c r="Q129">
        <v>0.122699386503067</v>
      </c>
      <c r="R129">
        <v>7.4397517039922104E-2</v>
      </c>
    </row>
    <row r="130" spans="1:18" hidden="1" x14ac:dyDescent="0.25">
      <c r="A130" t="s">
        <v>55</v>
      </c>
      <c r="B130" t="s">
        <v>527</v>
      </c>
      <c r="C130" t="s">
        <v>948</v>
      </c>
      <c r="D130" t="s">
        <v>948</v>
      </c>
      <c r="E130" s="63" t="s">
        <v>948</v>
      </c>
      <c r="F130" s="63" t="s">
        <v>671</v>
      </c>
      <c r="G130">
        <v>1</v>
      </c>
      <c r="H130">
        <v>2</v>
      </c>
      <c r="I130">
        <v>2</v>
      </c>
      <c r="J130">
        <v>3</v>
      </c>
      <c r="K130" t="s">
        <v>103</v>
      </c>
      <c r="L130">
        <v>10</v>
      </c>
      <c r="M130" t="s">
        <v>717</v>
      </c>
      <c r="N130">
        <v>14.5</v>
      </c>
      <c r="O130">
        <v>14.5</v>
      </c>
      <c r="P130">
        <v>125.65</v>
      </c>
      <c r="Q130">
        <v>0.115399920413848</v>
      </c>
      <c r="R130">
        <v>7.6466650438169401E-2</v>
      </c>
    </row>
    <row r="131" spans="1:18" hidden="1" x14ac:dyDescent="0.25">
      <c r="A131" t="s">
        <v>55</v>
      </c>
      <c r="B131" t="s">
        <v>527</v>
      </c>
      <c r="C131" t="s">
        <v>948</v>
      </c>
      <c r="D131" t="s">
        <v>948</v>
      </c>
      <c r="E131" s="63" t="s">
        <v>948</v>
      </c>
      <c r="F131" s="63" t="s">
        <v>671</v>
      </c>
      <c r="G131">
        <v>1</v>
      </c>
      <c r="H131">
        <v>2</v>
      </c>
      <c r="I131">
        <v>2</v>
      </c>
      <c r="J131">
        <v>4</v>
      </c>
      <c r="K131" t="s">
        <v>101</v>
      </c>
      <c r="L131">
        <v>11</v>
      </c>
      <c r="M131" t="s">
        <v>719</v>
      </c>
      <c r="N131">
        <v>15</v>
      </c>
      <c r="O131">
        <v>15</v>
      </c>
      <c r="P131">
        <v>117.15</v>
      </c>
      <c r="Q131">
        <v>0.12804097311139601</v>
      </c>
      <c r="R131">
        <v>7.1293816942551103E-2</v>
      </c>
    </row>
    <row r="132" spans="1:18" hidden="1" x14ac:dyDescent="0.25">
      <c r="A132" t="s">
        <v>55</v>
      </c>
      <c r="B132" t="s">
        <v>527</v>
      </c>
      <c r="C132" t="s">
        <v>948</v>
      </c>
      <c r="D132" t="s">
        <v>948</v>
      </c>
      <c r="E132" s="63" t="s">
        <v>948</v>
      </c>
      <c r="F132" s="63" t="s">
        <v>671</v>
      </c>
      <c r="G132">
        <v>1</v>
      </c>
      <c r="H132">
        <v>2</v>
      </c>
      <c r="I132">
        <v>2</v>
      </c>
      <c r="J132">
        <v>5</v>
      </c>
      <c r="K132" t="s">
        <v>105</v>
      </c>
      <c r="L132">
        <v>12</v>
      </c>
      <c r="M132" t="s">
        <v>721</v>
      </c>
      <c r="N132">
        <v>15</v>
      </c>
      <c r="O132">
        <v>15</v>
      </c>
      <c r="P132">
        <v>113.25</v>
      </c>
      <c r="Q132">
        <v>0.13245033112582799</v>
      </c>
      <c r="R132">
        <v>6.8920399221032103E-2</v>
      </c>
    </row>
    <row r="133" spans="1:18" hidden="1" x14ac:dyDescent="0.25">
      <c r="A133" t="s">
        <v>55</v>
      </c>
      <c r="B133" t="s">
        <v>527</v>
      </c>
      <c r="C133" t="s">
        <v>948</v>
      </c>
      <c r="D133" t="s">
        <v>948</v>
      </c>
      <c r="E133" s="63" t="s">
        <v>948</v>
      </c>
      <c r="F133" s="63" t="s">
        <v>671</v>
      </c>
      <c r="G133">
        <v>1</v>
      </c>
      <c r="H133">
        <v>2</v>
      </c>
      <c r="I133">
        <v>2</v>
      </c>
      <c r="J133">
        <v>6</v>
      </c>
      <c r="K133" t="s">
        <v>113</v>
      </c>
      <c r="L133">
        <v>13</v>
      </c>
      <c r="M133" t="s">
        <v>723</v>
      </c>
      <c r="N133">
        <v>15</v>
      </c>
      <c r="O133">
        <v>15</v>
      </c>
      <c r="P133">
        <v>113.1</v>
      </c>
      <c r="Q133">
        <v>0.13262599469496</v>
      </c>
      <c r="R133">
        <v>6.8829113924050597E-2</v>
      </c>
    </row>
    <row r="134" spans="1:18" hidden="1" x14ac:dyDescent="0.25">
      <c r="A134" t="s">
        <v>55</v>
      </c>
      <c r="B134" t="s">
        <v>527</v>
      </c>
      <c r="C134" t="s">
        <v>948</v>
      </c>
      <c r="D134" t="s">
        <v>948</v>
      </c>
      <c r="E134" s="63" t="s">
        <v>948</v>
      </c>
      <c r="F134" s="63" t="s">
        <v>671</v>
      </c>
      <c r="G134">
        <v>1</v>
      </c>
      <c r="H134">
        <v>2</v>
      </c>
      <c r="I134">
        <v>2</v>
      </c>
      <c r="J134">
        <v>7</v>
      </c>
      <c r="K134" t="s">
        <v>114</v>
      </c>
      <c r="L134">
        <v>14</v>
      </c>
      <c r="M134" t="s">
        <v>725</v>
      </c>
      <c r="N134">
        <v>15</v>
      </c>
      <c r="O134">
        <v>15</v>
      </c>
      <c r="P134">
        <v>114.1</v>
      </c>
      <c r="Q134">
        <v>0.13146362839614401</v>
      </c>
      <c r="R134">
        <v>6.9437682570594003E-2</v>
      </c>
    </row>
    <row r="135" spans="1:18" hidden="1" x14ac:dyDescent="0.25">
      <c r="A135" t="s">
        <v>55</v>
      </c>
      <c r="B135" t="s">
        <v>8</v>
      </c>
      <c r="C135" t="s">
        <v>949</v>
      </c>
      <c r="D135" t="s">
        <v>949</v>
      </c>
      <c r="E135" s="63" t="s">
        <v>949</v>
      </c>
      <c r="F135" s="63" t="s">
        <v>8</v>
      </c>
      <c r="G135">
        <v>1</v>
      </c>
      <c r="H135">
        <v>1</v>
      </c>
      <c r="I135">
        <v>1</v>
      </c>
      <c r="J135">
        <v>1</v>
      </c>
      <c r="K135" t="s">
        <v>99</v>
      </c>
      <c r="L135">
        <v>1</v>
      </c>
      <c r="M135" t="s">
        <v>699</v>
      </c>
      <c r="N135">
        <v>25.5</v>
      </c>
      <c r="O135">
        <v>25.5</v>
      </c>
      <c r="P135">
        <v>25.5</v>
      </c>
      <c r="Q135">
        <v>1</v>
      </c>
      <c r="R135">
        <v>7.8461538461538402E-2</v>
      </c>
    </row>
    <row r="136" spans="1:18" hidden="1" x14ac:dyDescent="0.25">
      <c r="A136" t="s">
        <v>55</v>
      </c>
      <c r="B136" t="s">
        <v>8</v>
      </c>
      <c r="C136" t="s">
        <v>949</v>
      </c>
      <c r="D136" t="s">
        <v>949</v>
      </c>
      <c r="E136" s="63" t="s">
        <v>949</v>
      </c>
      <c r="F136" s="63" t="s">
        <v>8</v>
      </c>
      <c r="G136">
        <v>1</v>
      </c>
      <c r="H136">
        <v>1</v>
      </c>
      <c r="I136">
        <v>1</v>
      </c>
      <c r="J136">
        <v>2</v>
      </c>
      <c r="K136" t="s">
        <v>102</v>
      </c>
      <c r="L136">
        <v>2</v>
      </c>
      <c r="M136" t="s">
        <v>701</v>
      </c>
      <c r="N136">
        <v>25.5</v>
      </c>
      <c r="O136">
        <v>25.5</v>
      </c>
      <c r="P136">
        <v>25.5</v>
      </c>
      <c r="Q136">
        <v>1</v>
      </c>
      <c r="R136">
        <v>7.8461538461538402E-2</v>
      </c>
    </row>
    <row r="137" spans="1:18" hidden="1" x14ac:dyDescent="0.25">
      <c r="A137" t="s">
        <v>55</v>
      </c>
      <c r="B137" t="s">
        <v>8</v>
      </c>
      <c r="C137" t="s">
        <v>949</v>
      </c>
      <c r="D137" t="s">
        <v>949</v>
      </c>
      <c r="E137" s="63" t="s">
        <v>949</v>
      </c>
      <c r="F137" s="63" t="s">
        <v>8</v>
      </c>
      <c r="G137">
        <v>1</v>
      </c>
      <c r="H137">
        <v>1</v>
      </c>
      <c r="I137">
        <v>1</v>
      </c>
      <c r="J137">
        <v>3</v>
      </c>
      <c r="K137" t="s">
        <v>103</v>
      </c>
      <c r="L137">
        <v>3</v>
      </c>
      <c r="M137" t="s">
        <v>703</v>
      </c>
      <c r="N137">
        <v>25.5</v>
      </c>
      <c r="O137">
        <v>25.5</v>
      </c>
      <c r="P137">
        <v>25.5</v>
      </c>
      <c r="Q137">
        <v>1</v>
      </c>
      <c r="R137">
        <v>7.8461538461538402E-2</v>
      </c>
    </row>
    <row r="138" spans="1:18" hidden="1" x14ac:dyDescent="0.25">
      <c r="A138" t="s">
        <v>55</v>
      </c>
      <c r="B138" t="s">
        <v>8</v>
      </c>
      <c r="C138" t="s">
        <v>949</v>
      </c>
      <c r="D138" t="s">
        <v>949</v>
      </c>
      <c r="E138" s="63" t="s">
        <v>949</v>
      </c>
      <c r="F138" s="63" t="s">
        <v>8</v>
      </c>
      <c r="G138">
        <v>1</v>
      </c>
      <c r="H138">
        <v>1</v>
      </c>
      <c r="I138">
        <v>1</v>
      </c>
      <c r="J138">
        <v>4</v>
      </c>
      <c r="K138" t="s">
        <v>101</v>
      </c>
      <c r="L138">
        <v>4</v>
      </c>
      <c r="M138" t="s">
        <v>705</v>
      </c>
      <c r="N138">
        <v>26</v>
      </c>
      <c r="O138">
        <v>26</v>
      </c>
      <c r="P138">
        <v>26</v>
      </c>
      <c r="Q138">
        <v>1</v>
      </c>
      <c r="R138">
        <v>0.08</v>
      </c>
    </row>
    <row r="139" spans="1:18" hidden="1" x14ac:dyDescent="0.25">
      <c r="A139" t="s">
        <v>55</v>
      </c>
      <c r="B139" t="s">
        <v>8</v>
      </c>
      <c r="C139" t="s">
        <v>949</v>
      </c>
      <c r="D139" t="s">
        <v>949</v>
      </c>
      <c r="E139" s="63" t="s">
        <v>949</v>
      </c>
      <c r="F139" s="63" t="s">
        <v>8</v>
      </c>
      <c r="G139">
        <v>1</v>
      </c>
      <c r="H139">
        <v>1</v>
      </c>
      <c r="I139">
        <v>1</v>
      </c>
      <c r="J139">
        <v>5</v>
      </c>
      <c r="K139" t="s">
        <v>105</v>
      </c>
      <c r="L139">
        <v>5</v>
      </c>
      <c r="M139" t="s">
        <v>707</v>
      </c>
      <c r="N139">
        <v>26</v>
      </c>
      <c r="O139">
        <v>26</v>
      </c>
      <c r="P139">
        <v>26</v>
      </c>
      <c r="Q139">
        <v>1</v>
      </c>
      <c r="R139">
        <v>0.08</v>
      </c>
    </row>
    <row r="140" spans="1:18" hidden="1" x14ac:dyDescent="0.25">
      <c r="A140" t="s">
        <v>55</v>
      </c>
      <c r="B140" t="s">
        <v>8</v>
      </c>
      <c r="C140" t="s">
        <v>949</v>
      </c>
      <c r="D140" t="s">
        <v>949</v>
      </c>
      <c r="E140" s="63" t="s">
        <v>949</v>
      </c>
      <c r="F140" s="63" t="s">
        <v>8</v>
      </c>
      <c r="G140">
        <v>1</v>
      </c>
      <c r="H140">
        <v>1</v>
      </c>
      <c r="I140">
        <v>1</v>
      </c>
      <c r="J140">
        <v>6</v>
      </c>
      <c r="K140" t="s">
        <v>113</v>
      </c>
      <c r="L140">
        <v>6</v>
      </c>
      <c r="M140" t="s">
        <v>709</v>
      </c>
      <c r="N140">
        <v>17</v>
      </c>
      <c r="O140">
        <v>17</v>
      </c>
      <c r="P140">
        <v>17</v>
      </c>
      <c r="Q140">
        <v>1</v>
      </c>
      <c r="R140">
        <v>5.2307692307692298E-2</v>
      </c>
    </row>
    <row r="141" spans="1:18" hidden="1" x14ac:dyDescent="0.25">
      <c r="A141" t="s">
        <v>55</v>
      </c>
      <c r="B141" t="s">
        <v>8</v>
      </c>
      <c r="C141" t="s">
        <v>949</v>
      </c>
      <c r="D141" t="s">
        <v>949</v>
      </c>
      <c r="E141" s="63" t="s">
        <v>949</v>
      </c>
      <c r="F141" s="63" t="s">
        <v>8</v>
      </c>
      <c r="G141">
        <v>1</v>
      </c>
      <c r="H141">
        <v>1</v>
      </c>
      <c r="I141">
        <v>1</v>
      </c>
      <c r="J141">
        <v>7</v>
      </c>
      <c r="K141" t="s">
        <v>114</v>
      </c>
      <c r="L141">
        <v>7</v>
      </c>
      <c r="M141" t="s">
        <v>711</v>
      </c>
      <c r="N141">
        <v>17</v>
      </c>
      <c r="O141">
        <v>17</v>
      </c>
      <c r="P141">
        <v>17</v>
      </c>
      <c r="Q141">
        <v>1</v>
      </c>
      <c r="R141">
        <v>5.2307692307692298E-2</v>
      </c>
    </row>
    <row r="142" spans="1:18" hidden="1" x14ac:dyDescent="0.25">
      <c r="A142" t="s">
        <v>55</v>
      </c>
      <c r="B142" t="s">
        <v>8</v>
      </c>
      <c r="C142" t="s">
        <v>949</v>
      </c>
      <c r="D142" t="s">
        <v>949</v>
      </c>
      <c r="E142" s="63" t="s">
        <v>949</v>
      </c>
      <c r="F142" s="63" t="s">
        <v>8</v>
      </c>
      <c r="G142">
        <v>1</v>
      </c>
      <c r="H142">
        <v>2</v>
      </c>
      <c r="I142">
        <v>2</v>
      </c>
      <c r="J142">
        <v>1</v>
      </c>
      <c r="K142" t="s">
        <v>99</v>
      </c>
      <c r="L142">
        <v>8</v>
      </c>
      <c r="M142" t="s">
        <v>713</v>
      </c>
      <c r="N142">
        <v>26.5</v>
      </c>
      <c r="O142">
        <v>26.5</v>
      </c>
      <c r="P142">
        <v>26.5</v>
      </c>
      <c r="Q142">
        <v>1</v>
      </c>
      <c r="R142">
        <v>8.1538461538461504E-2</v>
      </c>
    </row>
    <row r="143" spans="1:18" hidden="1" x14ac:dyDescent="0.25">
      <c r="A143" t="s">
        <v>55</v>
      </c>
      <c r="B143" t="s">
        <v>8</v>
      </c>
      <c r="C143" t="s">
        <v>949</v>
      </c>
      <c r="D143" t="s">
        <v>949</v>
      </c>
      <c r="E143" s="63" t="s">
        <v>949</v>
      </c>
      <c r="F143" s="63" t="s">
        <v>8</v>
      </c>
      <c r="G143">
        <v>1</v>
      </c>
      <c r="H143">
        <v>2</v>
      </c>
      <c r="I143">
        <v>2</v>
      </c>
      <c r="J143">
        <v>2</v>
      </c>
      <c r="K143" t="s">
        <v>102</v>
      </c>
      <c r="L143">
        <v>9</v>
      </c>
      <c r="M143" t="s">
        <v>715</v>
      </c>
      <c r="N143">
        <v>25.5</v>
      </c>
      <c r="O143">
        <v>25.5</v>
      </c>
      <c r="P143">
        <v>25.5</v>
      </c>
      <c r="Q143">
        <v>1</v>
      </c>
      <c r="R143">
        <v>7.8461538461538402E-2</v>
      </c>
    </row>
    <row r="144" spans="1:18" hidden="1" x14ac:dyDescent="0.25">
      <c r="A144" t="s">
        <v>55</v>
      </c>
      <c r="B144" t="s">
        <v>8</v>
      </c>
      <c r="C144" t="s">
        <v>949</v>
      </c>
      <c r="D144" t="s">
        <v>949</v>
      </c>
      <c r="E144" s="63" t="s">
        <v>949</v>
      </c>
      <c r="F144" s="63" t="s">
        <v>8</v>
      </c>
      <c r="G144">
        <v>1</v>
      </c>
      <c r="H144">
        <v>2</v>
      </c>
      <c r="I144">
        <v>2</v>
      </c>
      <c r="J144">
        <v>3</v>
      </c>
      <c r="K144" t="s">
        <v>103</v>
      </c>
      <c r="L144">
        <v>10</v>
      </c>
      <c r="M144" t="s">
        <v>717</v>
      </c>
      <c r="N144">
        <v>26</v>
      </c>
      <c r="O144">
        <v>26</v>
      </c>
      <c r="P144">
        <v>26</v>
      </c>
      <c r="Q144">
        <v>1</v>
      </c>
      <c r="R144">
        <v>0.08</v>
      </c>
    </row>
    <row r="145" spans="1:18" hidden="1" x14ac:dyDescent="0.25">
      <c r="A145" t="s">
        <v>55</v>
      </c>
      <c r="B145" t="s">
        <v>8</v>
      </c>
      <c r="C145" t="s">
        <v>949</v>
      </c>
      <c r="D145" t="s">
        <v>949</v>
      </c>
      <c r="E145" s="63" t="s">
        <v>949</v>
      </c>
      <c r="F145" s="63" t="s">
        <v>8</v>
      </c>
      <c r="G145">
        <v>1</v>
      </c>
      <c r="H145">
        <v>2</v>
      </c>
      <c r="I145">
        <v>2</v>
      </c>
      <c r="J145">
        <v>4</v>
      </c>
      <c r="K145" t="s">
        <v>101</v>
      </c>
      <c r="L145">
        <v>11</v>
      </c>
      <c r="M145" t="s">
        <v>719</v>
      </c>
      <c r="N145">
        <v>25.5</v>
      </c>
      <c r="O145">
        <v>25.5</v>
      </c>
      <c r="P145">
        <v>25.5</v>
      </c>
      <c r="Q145">
        <v>1</v>
      </c>
      <c r="R145">
        <v>7.8461538461538402E-2</v>
      </c>
    </row>
    <row r="146" spans="1:18" hidden="1" x14ac:dyDescent="0.25">
      <c r="A146" t="s">
        <v>55</v>
      </c>
      <c r="B146" t="s">
        <v>8</v>
      </c>
      <c r="C146" t="s">
        <v>949</v>
      </c>
      <c r="D146" t="s">
        <v>949</v>
      </c>
      <c r="E146" s="63" t="s">
        <v>949</v>
      </c>
      <c r="F146" s="63" t="s">
        <v>8</v>
      </c>
      <c r="G146">
        <v>1</v>
      </c>
      <c r="H146">
        <v>2</v>
      </c>
      <c r="I146">
        <v>2</v>
      </c>
      <c r="J146">
        <v>5</v>
      </c>
      <c r="K146" t="s">
        <v>105</v>
      </c>
      <c r="L146">
        <v>12</v>
      </c>
      <c r="M146" t="s">
        <v>721</v>
      </c>
      <c r="N146">
        <v>26</v>
      </c>
      <c r="O146">
        <v>26</v>
      </c>
      <c r="P146">
        <v>26</v>
      </c>
      <c r="Q146">
        <v>1</v>
      </c>
      <c r="R146">
        <v>0.08</v>
      </c>
    </row>
    <row r="147" spans="1:18" hidden="1" x14ac:dyDescent="0.25">
      <c r="A147" t="s">
        <v>55</v>
      </c>
      <c r="B147" t="s">
        <v>8</v>
      </c>
      <c r="C147" t="s">
        <v>949</v>
      </c>
      <c r="D147" t="s">
        <v>949</v>
      </c>
      <c r="E147" s="63" t="s">
        <v>949</v>
      </c>
      <c r="F147" s="63" t="s">
        <v>8</v>
      </c>
      <c r="G147">
        <v>1</v>
      </c>
      <c r="H147">
        <v>2</v>
      </c>
      <c r="I147">
        <v>2</v>
      </c>
      <c r="J147">
        <v>6</v>
      </c>
      <c r="K147" t="s">
        <v>113</v>
      </c>
      <c r="L147">
        <v>13</v>
      </c>
      <c r="M147" t="s">
        <v>723</v>
      </c>
      <c r="N147">
        <v>16</v>
      </c>
      <c r="O147">
        <v>16</v>
      </c>
      <c r="P147">
        <v>16</v>
      </c>
      <c r="Q147">
        <v>1</v>
      </c>
      <c r="R147">
        <v>4.9230769230769203E-2</v>
      </c>
    </row>
    <row r="148" spans="1:18" hidden="1" x14ac:dyDescent="0.25">
      <c r="A148" t="s">
        <v>55</v>
      </c>
      <c r="B148" t="s">
        <v>8</v>
      </c>
      <c r="C148" t="s">
        <v>949</v>
      </c>
      <c r="D148" t="s">
        <v>949</v>
      </c>
      <c r="E148" s="63" t="s">
        <v>949</v>
      </c>
      <c r="F148" s="63" t="s">
        <v>8</v>
      </c>
      <c r="G148">
        <v>1</v>
      </c>
      <c r="H148">
        <v>2</v>
      </c>
      <c r="I148">
        <v>2</v>
      </c>
      <c r="J148">
        <v>7</v>
      </c>
      <c r="K148" t="s">
        <v>114</v>
      </c>
      <c r="L148">
        <v>14</v>
      </c>
      <c r="M148" t="s">
        <v>725</v>
      </c>
      <c r="N148">
        <v>17</v>
      </c>
      <c r="O148">
        <v>17</v>
      </c>
      <c r="P148">
        <v>17</v>
      </c>
      <c r="Q148">
        <v>1</v>
      </c>
      <c r="R148">
        <v>5.2307692307692298E-2</v>
      </c>
    </row>
    <row r="149" spans="1:18" hidden="1" x14ac:dyDescent="0.25">
      <c r="A149" t="s">
        <v>55</v>
      </c>
      <c r="B149" t="s">
        <v>527</v>
      </c>
      <c r="C149" t="s">
        <v>950</v>
      </c>
      <c r="D149" t="s">
        <v>950</v>
      </c>
      <c r="E149" s="63" t="s">
        <v>950</v>
      </c>
      <c r="F149" s="63" t="s">
        <v>671</v>
      </c>
      <c r="G149">
        <v>0.75</v>
      </c>
      <c r="H149">
        <v>1</v>
      </c>
      <c r="I149">
        <v>1</v>
      </c>
      <c r="J149">
        <v>1</v>
      </c>
      <c r="K149" t="s">
        <v>99</v>
      </c>
      <c r="L149">
        <v>1</v>
      </c>
      <c r="M149" t="s">
        <v>699</v>
      </c>
      <c r="N149">
        <v>4.5</v>
      </c>
      <c r="O149">
        <v>3.375</v>
      </c>
      <c r="P149">
        <v>122.75</v>
      </c>
      <c r="Q149">
        <v>2.7494908350305498E-2</v>
      </c>
      <c r="R149">
        <v>7.4701801363193807E-2</v>
      </c>
    </row>
    <row r="150" spans="1:18" hidden="1" x14ac:dyDescent="0.25">
      <c r="A150" t="s">
        <v>55</v>
      </c>
      <c r="B150" t="s">
        <v>527</v>
      </c>
      <c r="C150" t="s">
        <v>950</v>
      </c>
      <c r="D150" t="s">
        <v>950</v>
      </c>
      <c r="E150" s="63" t="s">
        <v>950</v>
      </c>
      <c r="F150" s="63" t="s">
        <v>671</v>
      </c>
      <c r="G150">
        <v>0.75</v>
      </c>
      <c r="H150">
        <v>1</v>
      </c>
      <c r="I150">
        <v>1</v>
      </c>
      <c r="J150">
        <v>2</v>
      </c>
      <c r="K150" t="s">
        <v>102</v>
      </c>
      <c r="L150">
        <v>2</v>
      </c>
      <c r="M150" t="s">
        <v>701</v>
      </c>
      <c r="N150">
        <v>4.5</v>
      </c>
      <c r="O150">
        <v>3.375</v>
      </c>
      <c r="P150">
        <v>122.25</v>
      </c>
      <c r="Q150">
        <v>2.7607361963190202E-2</v>
      </c>
      <c r="R150">
        <v>7.4397517039922104E-2</v>
      </c>
    </row>
    <row r="151" spans="1:18" hidden="1" x14ac:dyDescent="0.25">
      <c r="A151" t="s">
        <v>55</v>
      </c>
      <c r="B151" t="s">
        <v>527</v>
      </c>
      <c r="C151" t="s">
        <v>950</v>
      </c>
      <c r="D151" t="s">
        <v>950</v>
      </c>
      <c r="E151" s="63" t="s">
        <v>950</v>
      </c>
      <c r="F151" s="63" t="s">
        <v>671</v>
      </c>
      <c r="G151">
        <v>0.75</v>
      </c>
      <c r="H151">
        <v>1</v>
      </c>
      <c r="I151">
        <v>1</v>
      </c>
      <c r="J151">
        <v>3</v>
      </c>
      <c r="K151" t="s">
        <v>103</v>
      </c>
      <c r="L151">
        <v>3</v>
      </c>
      <c r="M151" t="s">
        <v>703</v>
      </c>
      <c r="N151">
        <v>4.5</v>
      </c>
      <c r="O151">
        <v>3.375</v>
      </c>
      <c r="P151">
        <v>114.75</v>
      </c>
      <c r="Q151">
        <v>2.9411764705882401E-2</v>
      </c>
      <c r="R151">
        <v>6.98332521908471E-2</v>
      </c>
    </row>
    <row r="152" spans="1:18" hidden="1" x14ac:dyDescent="0.25">
      <c r="A152" t="s">
        <v>55</v>
      </c>
      <c r="B152" t="s">
        <v>527</v>
      </c>
      <c r="C152" t="s">
        <v>950</v>
      </c>
      <c r="D152" t="s">
        <v>950</v>
      </c>
      <c r="E152" s="63" t="s">
        <v>950</v>
      </c>
      <c r="F152" s="63" t="s">
        <v>671</v>
      </c>
      <c r="G152">
        <v>0.75</v>
      </c>
      <c r="H152">
        <v>1</v>
      </c>
      <c r="I152">
        <v>1</v>
      </c>
      <c r="J152">
        <v>4</v>
      </c>
      <c r="K152" t="s">
        <v>101</v>
      </c>
      <c r="L152">
        <v>4</v>
      </c>
      <c r="M152" t="s">
        <v>705</v>
      </c>
      <c r="N152">
        <v>4.5</v>
      </c>
      <c r="O152">
        <v>3.375</v>
      </c>
      <c r="P152">
        <v>122.25</v>
      </c>
      <c r="Q152">
        <v>2.7607361963190202E-2</v>
      </c>
      <c r="R152">
        <v>7.4397517039922104E-2</v>
      </c>
    </row>
    <row r="153" spans="1:18" hidden="1" x14ac:dyDescent="0.25">
      <c r="A153" t="s">
        <v>55</v>
      </c>
      <c r="B153" t="s">
        <v>527</v>
      </c>
      <c r="C153" t="s">
        <v>950</v>
      </c>
      <c r="D153" t="s">
        <v>950</v>
      </c>
      <c r="E153" s="63" t="s">
        <v>950</v>
      </c>
      <c r="F153" s="63" t="s">
        <v>671</v>
      </c>
      <c r="G153">
        <v>0.75</v>
      </c>
      <c r="H153">
        <v>1</v>
      </c>
      <c r="I153">
        <v>1</v>
      </c>
      <c r="J153">
        <v>5</v>
      </c>
      <c r="K153" t="s">
        <v>105</v>
      </c>
      <c r="L153">
        <v>5</v>
      </c>
      <c r="M153" t="s">
        <v>707</v>
      </c>
      <c r="N153">
        <v>4.5</v>
      </c>
      <c r="O153">
        <v>3.375</v>
      </c>
      <c r="P153">
        <v>122.25</v>
      </c>
      <c r="Q153">
        <v>2.7607361963190202E-2</v>
      </c>
      <c r="R153">
        <v>7.4397517039922104E-2</v>
      </c>
    </row>
    <row r="154" spans="1:18" hidden="1" x14ac:dyDescent="0.25">
      <c r="A154" t="s">
        <v>55</v>
      </c>
      <c r="B154" t="s">
        <v>527</v>
      </c>
      <c r="C154" t="s">
        <v>950</v>
      </c>
      <c r="D154" t="s">
        <v>950</v>
      </c>
      <c r="E154" s="63" t="s">
        <v>950</v>
      </c>
      <c r="F154" s="63" t="s">
        <v>671</v>
      </c>
      <c r="G154">
        <v>0.75</v>
      </c>
      <c r="H154">
        <v>2</v>
      </c>
      <c r="I154">
        <v>2</v>
      </c>
      <c r="J154">
        <v>1</v>
      </c>
      <c r="K154" t="s">
        <v>99</v>
      </c>
      <c r="L154">
        <v>8</v>
      </c>
      <c r="M154" t="s">
        <v>713</v>
      </c>
      <c r="N154">
        <v>4.5</v>
      </c>
      <c r="O154">
        <v>3.375</v>
      </c>
      <c r="P154">
        <v>122.25</v>
      </c>
      <c r="Q154">
        <v>2.7607361963190202E-2</v>
      </c>
      <c r="R154">
        <v>7.4397517039922104E-2</v>
      </c>
    </row>
    <row r="155" spans="1:18" hidden="1" x14ac:dyDescent="0.25">
      <c r="A155" t="s">
        <v>55</v>
      </c>
      <c r="B155" t="s">
        <v>527</v>
      </c>
      <c r="C155" t="s">
        <v>950</v>
      </c>
      <c r="D155" t="s">
        <v>950</v>
      </c>
      <c r="E155" s="63" t="s">
        <v>950</v>
      </c>
      <c r="F155" s="63" t="s">
        <v>671</v>
      </c>
      <c r="G155">
        <v>0.75</v>
      </c>
      <c r="H155">
        <v>2</v>
      </c>
      <c r="I155">
        <v>2</v>
      </c>
      <c r="J155">
        <v>2</v>
      </c>
      <c r="K155" t="s">
        <v>102</v>
      </c>
      <c r="L155">
        <v>9</v>
      </c>
      <c r="M155" t="s">
        <v>715</v>
      </c>
      <c r="N155">
        <v>4.5</v>
      </c>
      <c r="O155">
        <v>3.375</v>
      </c>
      <c r="P155">
        <v>122.25</v>
      </c>
      <c r="Q155">
        <v>2.7607361963190202E-2</v>
      </c>
      <c r="R155">
        <v>7.4397517039922104E-2</v>
      </c>
    </row>
    <row r="156" spans="1:18" hidden="1" x14ac:dyDescent="0.25">
      <c r="A156" t="s">
        <v>55</v>
      </c>
      <c r="B156" t="s">
        <v>527</v>
      </c>
      <c r="C156" t="s">
        <v>950</v>
      </c>
      <c r="D156" t="s">
        <v>950</v>
      </c>
      <c r="E156" s="63" t="s">
        <v>950</v>
      </c>
      <c r="F156" s="63" t="s">
        <v>671</v>
      </c>
      <c r="G156">
        <v>0.75</v>
      </c>
      <c r="H156">
        <v>2</v>
      </c>
      <c r="I156">
        <v>2</v>
      </c>
      <c r="J156">
        <v>3</v>
      </c>
      <c r="K156" t="s">
        <v>103</v>
      </c>
      <c r="L156">
        <v>10</v>
      </c>
      <c r="M156" t="s">
        <v>717</v>
      </c>
      <c r="N156">
        <v>4.5</v>
      </c>
      <c r="O156">
        <v>3.375</v>
      </c>
      <c r="P156">
        <v>125.65</v>
      </c>
      <c r="Q156">
        <v>2.68603263032232E-2</v>
      </c>
      <c r="R156">
        <v>7.6466650438169401E-2</v>
      </c>
    </row>
    <row r="157" spans="1:18" hidden="1" x14ac:dyDescent="0.25">
      <c r="A157" t="s">
        <v>55</v>
      </c>
      <c r="B157" t="s">
        <v>527</v>
      </c>
      <c r="C157" t="s">
        <v>950</v>
      </c>
      <c r="D157" t="s">
        <v>950</v>
      </c>
      <c r="E157" s="63" t="s">
        <v>950</v>
      </c>
      <c r="F157" s="63" t="s">
        <v>671</v>
      </c>
      <c r="G157">
        <v>0.75</v>
      </c>
      <c r="H157">
        <v>2</v>
      </c>
      <c r="I157">
        <v>2</v>
      </c>
      <c r="J157">
        <v>4</v>
      </c>
      <c r="K157" t="s">
        <v>101</v>
      </c>
      <c r="L157">
        <v>11</v>
      </c>
      <c r="M157" t="s">
        <v>719</v>
      </c>
      <c r="N157">
        <v>4.5</v>
      </c>
      <c r="O157">
        <v>3.375</v>
      </c>
      <c r="P157">
        <v>117.15</v>
      </c>
      <c r="Q157">
        <v>2.8809218950064001E-2</v>
      </c>
      <c r="R157">
        <v>7.1293816942551103E-2</v>
      </c>
    </row>
    <row r="158" spans="1:18" hidden="1" x14ac:dyDescent="0.25">
      <c r="A158" t="s">
        <v>55</v>
      </c>
      <c r="B158" t="s">
        <v>527</v>
      </c>
      <c r="C158" t="s">
        <v>950</v>
      </c>
      <c r="D158" t="s">
        <v>950</v>
      </c>
      <c r="E158" s="63" t="s">
        <v>950</v>
      </c>
      <c r="F158" s="63" t="s">
        <v>671</v>
      </c>
      <c r="G158">
        <v>0.75</v>
      </c>
      <c r="H158">
        <v>2</v>
      </c>
      <c r="I158">
        <v>2</v>
      </c>
      <c r="J158">
        <v>5</v>
      </c>
      <c r="K158" t="s">
        <v>105</v>
      </c>
      <c r="L158">
        <v>12</v>
      </c>
      <c r="M158" t="s">
        <v>721</v>
      </c>
      <c r="N158">
        <v>4.5</v>
      </c>
      <c r="O158">
        <v>3.375</v>
      </c>
      <c r="P158">
        <v>113.25</v>
      </c>
      <c r="Q158">
        <v>2.9801324503311299E-2</v>
      </c>
      <c r="R158">
        <v>6.8920399221032103E-2</v>
      </c>
    </row>
    <row r="159" spans="1:18" hidden="1" x14ac:dyDescent="0.25">
      <c r="A159" t="s">
        <v>55</v>
      </c>
      <c r="B159" t="s">
        <v>527</v>
      </c>
      <c r="C159" t="s">
        <v>951</v>
      </c>
      <c r="D159" t="s">
        <v>951</v>
      </c>
      <c r="E159" s="63" t="s">
        <v>951</v>
      </c>
      <c r="F159" s="63" t="s">
        <v>671</v>
      </c>
      <c r="G159">
        <v>0.6</v>
      </c>
      <c r="H159">
        <v>1</v>
      </c>
      <c r="I159">
        <v>1</v>
      </c>
      <c r="J159">
        <v>1</v>
      </c>
      <c r="K159" t="s">
        <v>99</v>
      </c>
      <c r="L159">
        <v>1</v>
      </c>
      <c r="M159" t="s">
        <v>699</v>
      </c>
      <c r="N159">
        <v>8.5</v>
      </c>
      <c r="O159">
        <v>5.0999999999999996</v>
      </c>
      <c r="P159">
        <v>122.75</v>
      </c>
      <c r="Q159">
        <v>4.1547861507128303E-2</v>
      </c>
      <c r="R159">
        <v>7.4701801363193807E-2</v>
      </c>
    </row>
    <row r="160" spans="1:18" hidden="1" x14ac:dyDescent="0.25">
      <c r="A160" t="s">
        <v>55</v>
      </c>
      <c r="B160" t="s">
        <v>527</v>
      </c>
      <c r="C160" t="s">
        <v>951</v>
      </c>
      <c r="D160" t="s">
        <v>951</v>
      </c>
      <c r="E160" s="63" t="s">
        <v>951</v>
      </c>
      <c r="F160" s="63" t="s">
        <v>671</v>
      </c>
      <c r="G160">
        <v>0.6</v>
      </c>
      <c r="H160">
        <v>1</v>
      </c>
      <c r="I160">
        <v>1</v>
      </c>
      <c r="J160">
        <v>2</v>
      </c>
      <c r="K160" t="s">
        <v>102</v>
      </c>
      <c r="L160">
        <v>2</v>
      </c>
      <c r="M160" t="s">
        <v>701</v>
      </c>
      <c r="N160">
        <v>8.5</v>
      </c>
      <c r="O160">
        <v>5.0999999999999996</v>
      </c>
      <c r="P160">
        <v>122.25</v>
      </c>
      <c r="Q160">
        <v>4.1717791411042898E-2</v>
      </c>
      <c r="R160">
        <v>7.4397517039922104E-2</v>
      </c>
    </row>
    <row r="161" spans="1:18" hidden="1" x14ac:dyDescent="0.25">
      <c r="A161" t="s">
        <v>55</v>
      </c>
      <c r="B161" t="s">
        <v>527</v>
      </c>
      <c r="C161" t="s">
        <v>951</v>
      </c>
      <c r="D161" t="s">
        <v>951</v>
      </c>
      <c r="E161" s="63" t="s">
        <v>951</v>
      </c>
      <c r="F161" s="63" t="s">
        <v>671</v>
      </c>
      <c r="G161">
        <v>0.6</v>
      </c>
      <c r="H161">
        <v>1</v>
      </c>
      <c r="I161">
        <v>1</v>
      </c>
      <c r="J161">
        <v>3</v>
      </c>
      <c r="K161" t="s">
        <v>103</v>
      </c>
      <c r="L161">
        <v>3</v>
      </c>
      <c r="M161" t="s">
        <v>703</v>
      </c>
      <c r="N161">
        <v>8.5</v>
      </c>
      <c r="O161">
        <v>5.0999999999999996</v>
      </c>
      <c r="P161">
        <v>114.75</v>
      </c>
      <c r="Q161">
        <v>4.4444444444444398E-2</v>
      </c>
      <c r="R161">
        <v>6.98332521908471E-2</v>
      </c>
    </row>
    <row r="162" spans="1:18" hidden="1" x14ac:dyDescent="0.25">
      <c r="A162" t="s">
        <v>55</v>
      </c>
      <c r="B162" t="s">
        <v>527</v>
      </c>
      <c r="C162" t="s">
        <v>951</v>
      </c>
      <c r="D162" t="s">
        <v>951</v>
      </c>
      <c r="E162" s="63" t="s">
        <v>951</v>
      </c>
      <c r="F162" s="63" t="s">
        <v>671</v>
      </c>
      <c r="G162">
        <v>0.6</v>
      </c>
      <c r="H162">
        <v>1</v>
      </c>
      <c r="I162">
        <v>1</v>
      </c>
      <c r="J162">
        <v>4</v>
      </c>
      <c r="K162" t="s">
        <v>101</v>
      </c>
      <c r="L162">
        <v>4</v>
      </c>
      <c r="M162" t="s">
        <v>705</v>
      </c>
      <c r="N162">
        <v>8.5</v>
      </c>
      <c r="O162">
        <v>5.0999999999999996</v>
      </c>
      <c r="P162">
        <v>122.25</v>
      </c>
      <c r="Q162">
        <v>4.1717791411042898E-2</v>
      </c>
      <c r="R162">
        <v>7.4397517039922104E-2</v>
      </c>
    </row>
    <row r="163" spans="1:18" hidden="1" x14ac:dyDescent="0.25">
      <c r="A163" t="s">
        <v>55</v>
      </c>
      <c r="B163" t="s">
        <v>527</v>
      </c>
      <c r="C163" t="s">
        <v>951</v>
      </c>
      <c r="D163" t="s">
        <v>951</v>
      </c>
      <c r="E163" s="63" t="s">
        <v>951</v>
      </c>
      <c r="F163" s="63" t="s">
        <v>671</v>
      </c>
      <c r="G163">
        <v>0.6</v>
      </c>
      <c r="H163">
        <v>1</v>
      </c>
      <c r="I163">
        <v>1</v>
      </c>
      <c r="J163">
        <v>5</v>
      </c>
      <c r="K163" t="s">
        <v>105</v>
      </c>
      <c r="L163">
        <v>5</v>
      </c>
      <c r="M163" t="s">
        <v>707</v>
      </c>
      <c r="N163">
        <v>8.5</v>
      </c>
      <c r="O163">
        <v>5.0999999999999996</v>
      </c>
      <c r="P163">
        <v>122.25</v>
      </c>
      <c r="Q163">
        <v>4.1717791411042898E-2</v>
      </c>
      <c r="R163">
        <v>7.4397517039922104E-2</v>
      </c>
    </row>
    <row r="164" spans="1:18" hidden="1" x14ac:dyDescent="0.25">
      <c r="A164" t="s">
        <v>55</v>
      </c>
      <c r="B164" t="s">
        <v>527</v>
      </c>
      <c r="C164" t="s">
        <v>951</v>
      </c>
      <c r="D164" t="s">
        <v>951</v>
      </c>
      <c r="E164" s="63" t="s">
        <v>951</v>
      </c>
      <c r="F164" s="63" t="s">
        <v>671</v>
      </c>
      <c r="G164">
        <v>0.6</v>
      </c>
      <c r="H164">
        <v>1</v>
      </c>
      <c r="I164">
        <v>1</v>
      </c>
      <c r="J164">
        <v>6</v>
      </c>
      <c r="K164" t="s">
        <v>113</v>
      </c>
      <c r="L164">
        <v>6</v>
      </c>
      <c r="M164" t="s">
        <v>709</v>
      </c>
      <c r="N164">
        <v>8.5</v>
      </c>
      <c r="O164">
        <v>5.0999999999999996</v>
      </c>
      <c r="P164">
        <v>105.6</v>
      </c>
      <c r="Q164">
        <v>4.8295454545454503E-2</v>
      </c>
      <c r="R164">
        <v>6.4264849074975705E-2</v>
      </c>
    </row>
    <row r="165" spans="1:18" hidden="1" x14ac:dyDescent="0.25">
      <c r="A165" t="s">
        <v>55</v>
      </c>
      <c r="B165" t="s">
        <v>527</v>
      </c>
      <c r="C165" t="s">
        <v>951</v>
      </c>
      <c r="D165" t="s">
        <v>951</v>
      </c>
      <c r="E165" s="63" t="s">
        <v>951</v>
      </c>
      <c r="F165" s="63" t="s">
        <v>671</v>
      </c>
      <c r="G165">
        <v>0.6</v>
      </c>
      <c r="H165">
        <v>1</v>
      </c>
      <c r="I165">
        <v>1</v>
      </c>
      <c r="J165">
        <v>7</v>
      </c>
      <c r="K165" t="s">
        <v>114</v>
      </c>
      <c r="L165">
        <v>7</v>
      </c>
      <c r="M165" t="s">
        <v>711</v>
      </c>
      <c r="N165">
        <v>8.5</v>
      </c>
      <c r="O165">
        <v>5.0999999999999996</v>
      </c>
      <c r="P165">
        <v>105.6</v>
      </c>
      <c r="Q165">
        <v>4.8295454545454503E-2</v>
      </c>
      <c r="R165">
        <v>6.4264849074975705E-2</v>
      </c>
    </row>
    <row r="166" spans="1:18" hidden="1" x14ac:dyDescent="0.25">
      <c r="A166" t="s">
        <v>55</v>
      </c>
      <c r="B166" t="s">
        <v>527</v>
      </c>
      <c r="C166" t="s">
        <v>951</v>
      </c>
      <c r="D166" t="s">
        <v>951</v>
      </c>
      <c r="E166" s="63" t="s">
        <v>951</v>
      </c>
      <c r="F166" s="63" t="s">
        <v>671</v>
      </c>
      <c r="G166">
        <v>0.6</v>
      </c>
      <c r="H166">
        <v>2</v>
      </c>
      <c r="I166">
        <v>2</v>
      </c>
      <c r="J166">
        <v>1</v>
      </c>
      <c r="K166" t="s">
        <v>99</v>
      </c>
      <c r="L166">
        <v>8</v>
      </c>
      <c r="M166" t="s">
        <v>713</v>
      </c>
      <c r="N166">
        <v>8.5</v>
      </c>
      <c r="O166">
        <v>5.0999999999999996</v>
      </c>
      <c r="P166">
        <v>122.25</v>
      </c>
      <c r="Q166">
        <v>4.1717791411042898E-2</v>
      </c>
      <c r="R166">
        <v>7.4397517039922104E-2</v>
      </c>
    </row>
    <row r="167" spans="1:18" hidden="1" x14ac:dyDescent="0.25">
      <c r="A167" t="s">
        <v>55</v>
      </c>
      <c r="B167" t="s">
        <v>527</v>
      </c>
      <c r="C167" t="s">
        <v>951</v>
      </c>
      <c r="D167" t="s">
        <v>951</v>
      </c>
      <c r="E167" s="63" t="s">
        <v>951</v>
      </c>
      <c r="F167" s="63" t="s">
        <v>671</v>
      </c>
      <c r="G167">
        <v>0.6</v>
      </c>
      <c r="H167">
        <v>2</v>
      </c>
      <c r="I167">
        <v>2</v>
      </c>
      <c r="J167">
        <v>2</v>
      </c>
      <c r="K167" t="s">
        <v>102</v>
      </c>
      <c r="L167">
        <v>9</v>
      </c>
      <c r="M167" t="s">
        <v>715</v>
      </c>
      <c r="N167">
        <v>8.5</v>
      </c>
      <c r="O167">
        <v>5.0999999999999996</v>
      </c>
      <c r="P167">
        <v>122.25</v>
      </c>
      <c r="Q167">
        <v>4.1717791411042898E-2</v>
      </c>
      <c r="R167">
        <v>7.4397517039922104E-2</v>
      </c>
    </row>
    <row r="168" spans="1:18" hidden="1" x14ac:dyDescent="0.25">
      <c r="A168" t="s">
        <v>55</v>
      </c>
      <c r="B168" t="s">
        <v>527</v>
      </c>
      <c r="C168" t="s">
        <v>951</v>
      </c>
      <c r="D168" t="s">
        <v>951</v>
      </c>
      <c r="E168" s="63" t="s">
        <v>951</v>
      </c>
      <c r="F168" s="63" t="s">
        <v>671</v>
      </c>
      <c r="G168">
        <v>0.6</v>
      </c>
      <c r="H168">
        <v>2</v>
      </c>
      <c r="I168">
        <v>2</v>
      </c>
      <c r="J168">
        <v>3</v>
      </c>
      <c r="K168" t="s">
        <v>103</v>
      </c>
      <c r="L168">
        <v>10</v>
      </c>
      <c r="M168" t="s">
        <v>717</v>
      </c>
      <c r="N168">
        <v>15</v>
      </c>
      <c r="O168">
        <v>9</v>
      </c>
      <c r="P168">
        <v>125.65</v>
      </c>
      <c r="Q168">
        <v>7.1627536808595293E-2</v>
      </c>
      <c r="R168">
        <v>7.6466650438169401E-2</v>
      </c>
    </row>
    <row r="169" spans="1:18" hidden="1" x14ac:dyDescent="0.25">
      <c r="A169" t="s">
        <v>55</v>
      </c>
      <c r="B169" t="s">
        <v>527</v>
      </c>
      <c r="C169" t="s">
        <v>951</v>
      </c>
      <c r="D169" t="s">
        <v>951</v>
      </c>
      <c r="E169" s="63" t="s">
        <v>951</v>
      </c>
      <c r="F169" s="63" t="s">
        <v>671</v>
      </c>
      <c r="G169">
        <v>0.6</v>
      </c>
      <c r="H169">
        <v>2</v>
      </c>
      <c r="I169">
        <v>2</v>
      </c>
      <c r="J169">
        <v>4</v>
      </c>
      <c r="K169" t="s">
        <v>101</v>
      </c>
      <c r="L169">
        <v>11</v>
      </c>
      <c r="M169" t="s">
        <v>719</v>
      </c>
      <c r="N169">
        <v>15</v>
      </c>
      <c r="O169">
        <v>9</v>
      </c>
      <c r="P169">
        <v>117.15</v>
      </c>
      <c r="Q169">
        <v>7.6824583866837395E-2</v>
      </c>
      <c r="R169">
        <v>7.1293816942551103E-2</v>
      </c>
    </row>
    <row r="170" spans="1:18" hidden="1" x14ac:dyDescent="0.25">
      <c r="A170" t="s">
        <v>55</v>
      </c>
      <c r="B170" t="s">
        <v>527</v>
      </c>
      <c r="C170" t="s">
        <v>951</v>
      </c>
      <c r="D170" t="s">
        <v>951</v>
      </c>
      <c r="E170" s="63" t="s">
        <v>951</v>
      </c>
      <c r="F170" s="63" t="s">
        <v>671</v>
      </c>
      <c r="G170">
        <v>0.6</v>
      </c>
      <c r="H170">
        <v>2</v>
      </c>
      <c r="I170">
        <v>2</v>
      </c>
      <c r="J170">
        <v>5</v>
      </c>
      <c r="K170" t="s">
        <v>105</v>
      </c>
      <c r="L170">
        <v>12</v>
      </c>
      <c r="M170" t="s">
        <v>721</v>
      </c>
      <c r="N170">
        <v>8.5</v>
      </c>
      <c r="O170">
        <v>5.0999999999999996</v>
      </c>
      <c r="P170">
        <v>113.25</v>
      </c>
      <c r="Q170">
        <v>4.5033112582781497E-2</v>
      </c>
      <c r="R170">
        <v>6.8920399221032103E-2</v>
      </c>
    </row>
    <row r="171" spans="1:18" hidden="1" x14ac:dyDescent="0.25">
      <c r="A171" t="s">
        <v>55</v>
      </c>
      <c r="B171" t="s">
        <v>527</v>
      </c>
      <c r="C171" t="s">
        <v>951</v>
      </c>
      <c r="D171" t="s">
        <v>951</v>
      </c>
      <c r="E171" s="63" t="s">
        <v>951</v>
      </c>
      <c r="F171" s="63" t="s">
        <v>671</v>
      </c>
      <c r="G171">
        <v>0.6</v>
      </c>
      <c r="H171">
        <v>2</v>
      </c>
      <c r="I171">
        <v>2</v>
      </c>
      <c r="J171">
        <v>6</v>
      </c>
      <c r="K171" t="s">
        <v>113</v>
      </c>
      <c r="L171">
        <v>13</v>
      </c>
      <c r="M171" t="s">
        <v>723</v>
      </c>
      <c r="N171">
        <v>8.5</v>
      </c>
      <c r="O171">
        <v>5.0999999999999996</v>
      </c>
      <c r="P171">
        <v>113.1</v>
      </c>
      <c r="Q171">
        <v>4.5092838196286497E-2</v>
      </c>
      <c r="R171">
        <v>6.8829113924050597E-2</v>
      </c>
    </row>
    <row r="172" spans="1:18" hidden="1" x14ac:dyDescent="0.25">
      <c r="A172" t="s">
        <v>55</v>
      </c>
      <c r="B172" t="s">
        <v>527</v>
      </c>
      <c r="C172" t="s">
        <v>951</v>
      </c>
      <c r="D172" t="s">
        <v>951</v>
      </c>
      <c r="E172" s="63" t="s">
        <v>951</v>
      </c>
      <c r="F172" s="63" t="s">
        <v>671</v>
      </c>
      <c r="G172">
        <v>0.6</v>
      </c>
      <c r="H172">
        <v>2</v>
      </c>
      <c r="I172">
        <v>2</v>
      </c>
      <c r="J172">
        <v>7</v>
      </c>
      <c r="K172" t="s">
        <v>114</v>
      </c>
      <c r="L172">
        <v>14</v>
      </c>
      <c r="M172" t="s">
        <v>725</v>
      </c>
      <c r="N172">
        <v>8.5</v>
      </c>
      <c r="O172">
        <v>5.0999999999999996</v>
      </c>
      <c r="P172">
        <v>114.1</v>
      </c>
      <c r="Q172">
        <v>4.4697633654688901E-2</v>
      </c>
      <c r="R172">
        <v>6.9437682570594003E-2</v>
      </c>
    </row>
    <row r="173" spans="1:18" hidden="1" x14ac:dyDescent="0.25">
      <c r="A173" t="s">
        <v>56</v>
      </c>
      <c r="B173" t="s">
        <v>527</v>
      </c>
      <c r="C173" t="s">
        <v>945</v>
      </c>
      <c r="D173" t="s">
        <v>945</v>
      </c>
      <c r="E173" s="63" t="s">
        <v>945</v>
      </c>
      <c r="F173" s="63" t="s">
        <v>671</v>
      </c>
      <c r="G173">
        <v>1</v>
      </c>
      <c r="H173">
        <v>1</v>
      </c>
      <c r="I173">
        <v>1</v>
      </c>
      <c r="J173">
        <v>1</v>
      </c>
      <c r="K173" t="s">
        <v>99</v>
      </c>
      <c r="L173">
        <v>1</v>
      </c>
      <c r="M173" t="s">
        <v>699</v>
      </c>
      <c r="N173">
        <v>192</v>
      </c>
      <c r="O173">
        <v>192</v>
      </c>
      <c r="P173">
        <v>238.07499999999999</v>
      </c>
      <c r="Q173">
        <v>0.80646854982673499</v>
      </c>
      <c r="R173">
        <v>7.3570766378244806E-2</v>
      </c>
    </row>
    <row r="174" spans="1:18" hidden="1" x14ac:dyDescent="0.25">
      <c r="A174" t="s">
        <v>56</v>
      </c>
      <c r="B174" t="s">
        <v>527</v>
      </c>
      <c r="C174" t="s">
        <v>945</v>
      </c>
      <c r="D174" t="s">
        <v>945</v>
      </c>
      <c r="E174" s="63" t="s">
        <v>945</v>
      </c>
      <c r="F174" s="63" t="s">
        <v>671</v>
      </c>
      <c r="G174">
        <v>1</v>
      </c>
      <c r="H174">
        <v>1</v>
      </c>
      <c r="I174">
        <v>1</v>
      </c>
      <c r="J174">
        <v>2</v>
      </c>
      <c r="K174" t="s">
        <v>102</v>
      </c>
      <c r="L174">
        <v>2</v>
      </c>
      <c r="M174" t="s">
        <v>701</v>
      </c>
      <c r="N174">
        <v>192</v>
      </c>
      <c r="O174">
        <v>192</v>
      </c>
      <c r="P174">
        <v>250.07499999999999</v>
      </c>
      <c r="Q174">
        <v>0.76776966909927002</v>
      </c>
      <c r="R174">
        <v>7.7279048207663806E-2</v>
      </c>
    </row>
    <row r="175" spans="1:18" hidden="1" x14ac:dyDescent="0.25">
      <c r="A175" t="s">
        <v>56</v>
      </c>
      <c r="B175" t="s">
        <v>527</v>
      </c>
      <c r="C175" t="s">
        <v>945</v>
      </c>
      <c r="D175" t="s">
        <v>945</v>
      </c>
      <c r="E175" s="63" t="s">
        <v>945</v>
      </c>
      <c r="F175" s="63" t="s">
        <v>671</v>
      </c>
      <c r="G175">
        <v>1</v>
      </c>
      <c r="H175">
        <v>1</v>
      </c>
      <c r="I175">
        <v>1</v>
      </c>
      <c r="J175">
        <v>3</v>
      </c>
      <c r="K175" t="s">
        <v>103</v>
      </c>
      <c r="L175">
        <v>3</v>
      </c>
      <c r="M175" t="s">
        <v>703</v>
      </c>
      <c r="N175">
        <v>177</v>
      </c>
      <c r="O175">
        <v>177</v>
      </c>
      <c r="P175">
        <v>251.67499999999998</v>
      </c>
      <c r="Q175">
        <v>0.70328797059699999</v>
      </c>
      <c r="R175">
        <v>7.7773485784919702E-2</v>
      </c>
    </row>
    <row r="176" spans="1:18" hidden="1" x14ac:dyDescent="0.25">
      <c r="A176" t="s">
        <v>56</v>
      </c>
      <c r="B176" t="s">
        <v>527</v>
      </c>
      <c r="C176" t="s">
        <v>945</v>
      </c>
      <c r="D176" t="s">
        <v>945</v>
      </c>
      <c r="E176" s="63" t="s">
        <v>945</v>
      </c>
      <c r="F176" s="63" t="s">
        <v>671</v>
      </c>
      <c r="G176">
        <v>1</v>
      </c>
      <c r="H176">
        <v>1</v>
      </c>
      <c r="I176">
        <v>1</v>
      </c>
      <c r="J176">
        <v>4</v>
      </c>
      <c r="K176" t="s">
        <v>101</v>
      </c>
      <c r="L176">
        <v>4</v>
      </c>
      <c r="M176" t="s">
        <v>705</v>
      </c>
      <c r="N176">
        <v>192</v>
      </c>
      <c r="O176">
        <v>192</v>
      </c>
      <c r="P176">
        <v>262.57499999999999</v>
      </c>
      <c r="Q176">
        <v>0.73121965152813495</v>
      </c>
      <c r="R176">
        <v>8.1141841779975299E-2</v>
      </c>
    </row>
    <row r="177" spans="1:18" hidden="1" x14ac:dyDescent="0.25">
      <c r="A177" t="s">
        <v>56</v>
      </c>
      <c r="B177" t="s">
        <v>527</v>
      </c>
      <c r="C177" t="s">
        <v>945</v>
      </c>
      <c r="D177" t="s">
        <v>945</v>
      </c>
      <c r="E177" s="63" t="s">
        <v>945</v>
      </c>
      <c r="F177" s="63" t="s">
        <v>671</v>
      </c>
      <c r="G177">
        <v>1</v>
      </c>
      <c r="H177">
        <v>1</v>
      </c>
      <c r="I177">
        <v>1</v>
      </c>
      <c r="J177">
        <v>5</v>
      </c>
      <c r="K177" t="s">
        <v>105</v>
      </c>
      <c r="L177">
        <v>5</v>
      </c>
      <c r="M177" t="s">
        <v>707</v>
      </c>
      <c r="N177">
        <v>183.5</v>
      </c>
      <c r="O177">
        <v>183.5</v>
      </c>
      <c r="P177">
        <v>232.17500000000001</v>
      </c>
      <c r="Q177">
        <v>0.79035210509314102</v>
      </c>
      <c r="R177">
        <v>7.1747527812113798E-2</v>
      </c>
    </row>
    <row r="178" spans="1:18" hidden="1" x14ac:dyDescent="0.25">
      <c r="A178" t="s">
        <v>56</v>
      </c>
      <c r="B178" t="s">
        <v>527</v>
      </c>
      <c r="C178" t="s">
        <v>945</v>
      </c>
      <c r="D178" t="s">
        <v>945</v>
      </c>
      <c r="E178" s="63" t="s">
        <v>945</v>
      </c>
      <c r="F178" s="63" t="s">
        <v>671</v>
      </c>
      <c r="G178">
        <v>1</v>
      </c>
      <c r="H178">
        <v>1</v>
      </c>
      <c r="I178">
        <v>1</v>
      </c>
      <c r="J178">
        <v>6</v>
      </c>
      <c r="K178" t="s">
        <v>113</v>
      </c>
      <c r="L178">
        <v>6</v>
      </c>
      <c r="M178" t="s">
        <v>709</v>
      </c>
      <c r="N178">
        <v>183.5</v>
      </c>
      <c r="O178">
        <v>183.5</v>
      </c>
      <c r="P178">
        <v>192</v>
      </c>
      <c r="Q178">
        <v>0.95572916666666596</v>
      </c>
      <c r="R178">
        <v>5.9332509270704603E-2</v>
      </c>
    </row>
    <row r="179" spans="1:18" hidden="1" x14ac:dyDescent="0.25">
      <c r="A179" t="s">
        <v>56</v>
      </c>
      <c r="B179" t="s">
        <v>527</v>
      </c>
      <c r="C179" t="s">
        <v>945</v>
      </c>
      <c r="D179" t="s">
        <v>945</v>
      </c>
      <c r="E179" s="63" t="s">
        <v>945</v>
      </c>
      <c r="F179" s="63" t="s">
        <v>671</v>
      </c>
      <c r="G179">
        <v>1</v>
      </c>
      <c r="H179">
        <v>1</v>
      </c>
      <c r="I179">
        <v>1</v>
      </c>
      <c r="J179">
        <v>7</v>
      </c>
      <c r="K179" t="s">
        <v>114</v>
      </c>
      <c r="L179">
        <v>7</v>
      </c>
      <c r="M179" t="s">
        <v>711</v>
      </c>
      <c r="N179">
        <v>184.5</v>
      </c>
      <c r="O179">
        <v>184.5</v>
      </c>
      <c r="P179">
        <v>193</v>
      </c>
      <c r="Q179">
        <v>0.95595854922279799</v>
      </c>
      <c r="R179">
        <v>5.96415327564895E-2</v>
      </c>
    </row>
    <row r="180" spans="1:18" hidden="1" x14ac:dyDescent="0.25">
      <c r="A180" t="s">
        <v>56</v>
      </c>
      <c r="B180" t="s">
        <v>527</v>
      </c>
      <c r="C180" t="s">
        <v>945</v>
      </c>
      <c r="D180" t="s">
        <v>945</v>
      </c>
      <c r="E180" s="63" t="s">
        <v>945</v>
      </c>
      <c r="F180" s="63" t="s">
        <v>671</v>
      </c>
      <c r="G180">
        <v>1</v>
      </c>
      <c r="H180">
        <v>2</v>
      </c>
      <c r="I180">
        <v>2</v>
      </c>
      <c r="J180">
        <v>1</v>
      </c>
      <c r="K180" t="s">
        <v>99</v>
      </c>
      <c r="L180">
        <v>8</v>
      </c>
      <c r="M180" t="s">
        <v>713</v>
      </c>
      <c r="N180">
        <v>192</v>
      </c>
      <c r="O180">
        <v>192</v>
      </c>
      <c r="P180">
        <v>239.92499999999998</v>
      </c>
      <c r="Q180">
        <v>0.80025007814942195</v>
      </c>
      <c r="R180">
        <v>7.4142459826946894E-2</v>
      </c>
    </row>
    <row r="181" spans="1:18" hidden="1" x14ac:dyDescent="0.25">
      <c r="A181" t="s">
        <v>56</v>
      </c>
      <c r="B181" t="s">
        <v>527</v>
      </c>
      <c r="C181" t="s">
        <v>945</v>
      </c>
      <c r="D181" t="s">
        <v>945</v>
      </c>
      <c r="E181" s="63" t="s">
        <v>945</v>
      </c>
      <c r="F181" s="63" t="s">
        <v>671</v>
      </c>
      <c r="G181">
        <v>1</v>
      </c>
      <c r="H181">
        <v>2</v>
      </c>
      <c r="I181">
        <v>2</v>
      </c>
      <c r="J181">
        <v>2</v>
      </c>
      <c r="K181" t="s">
        <v>102</v>
      </c>
      <c r="L181">
        <v>9</v>
      </c>
      <c r="M181" t="s">
        <v>715</v>
      </c>
      <c r="N181">
        <v>183</v>
      </c>
      <c r="O181">
        <v>183</v>
      </c>
      <c r="P181">
        <v>250.17499999999998</v>
      </c>
      <c r="Q181">
        <v>0.73148795842909997</v>
      </c>
      <c r="R181">
        <v>7.7309950556242304E-2</v>
      </c>
    </row>
    <row r="182" spans="1:18" hidden="1" x14ac:dyDescent="0.25">
      <c r="A182" t="s">
        <v>56</v>
      </c>
      <c r="B182" t="s">
        <v>527</v>
      </c>
      <c r="C182" t="s">
        <v>945</v>
      </c>
      <c r="D182" t="s">
        <v>945</v>
      </c>
      <c r="E182" s="63" t="s">
        <v>945</v>
      </c>
      <c r="F182" s="63" t="s">
        <v>671</v>
      </c>
      <c r="G182">
        <v>1</v>
      </c>
      <c r="H182">
        <v>2</v>
      </c>
      <c r="I182">
        <v>2</v>
      </c>
      <c r="J182">
        <v>3</v>
      </c>
      <c r="K182" t="s">
        <v>103</v>
      </c>
      <c r="L182">
        <v>10</v>
      </c>
      <c r="M182" t="s">
        <v>717</v>
      </c>
      <c r="N182">
        <v>177</v>
      </c>
      <c r="O182">
        <v>177</v>
      </c>
      <c r="P182">
        <v>251.67499999999998</v>
      </c>
      <c r="Q182">
        <v>0.70328797059699999</v>
      </c>
      <c r="R182">
        <v>7.7773485784919702E-2</v>
      </c>
    </row>
    <row r="183" spans="1:18" hidden="1" x14ac:dyDescent="0.25">
      <c r="A183" t="s">
        <v>56</v>
      </c>
      <c r="B183" t="s">
        <v>527</v>
      </c>
      <c r="C183" t="s">
        <v>945</v>
      </c>
      <c r="D183" t="s">
        <v>945</v>
      </c>
      <c r="E183" s="63" t="s">
        <v>945</v>
      </c>
      <c r="F183" s="63" t="s">
        <v>671</v>
      </c>
      <c r="G183">
        <v>1</v>
      </c>
      <c r="H183">
        <v>2</v>
      </c>
      <c r="I183">
        <v>2</v>
      </c>
      <c r="J183">
        <v>4</v>
      </c>
      <c r="K183" t="s">
        <v>101</v>
      </c>
      <c r="L183">
        <v>11</v>
      </c>
      <c r="M183" t="s">
        <v>719</v>
      </c>
      <c r="N183">
        <v>192</v>
      </c>
      <c r="O183">
        <v>192</v>
      </c>
      <c r="P183">
        <v>254.07499999999999</v>
      </c>
      <c r="Q183">
        <v>0.755682377250812</v>
      </c>
      <c r="R183">
        <v>7.8515142150803505E-2</v>
      </c>
    </row>
    <row r="184" spans="1:18" hidden="1" x14ac:dyDescent="0.25">
      <c r="A184" t="s">
        <v>56</v>
      </c>
      <c r="B184" t="s">
        <v>527</v>
      </c>
      <c r="C184" t="s">
        <v>945</v>
      </c>
      <c r="D184" t="s">
        <v>945</v>
      </c>
      <c r="E184" s="63" t="s">
        <v>945</v>
      </c>
      <c r="F184" s="63" t="s">
        <v>671</v>
      </c>
      <c r="G184">
        <v>1</v>
      </c>
      <c r="H184">
        <v>2</v>
      </c>
      <c r="I184">
        <v>2</v>
      </c>
      <c r="J184">
        <v>5</v>
      </c>
      <c r="K184" t="s">
        <v>105</v>
      </c>
      <c r="L184">
        <v>12</v>
      </c>
      <c r="M184" t="s">
        <v>721</v>
      </c>
      <c r="N184">
        <v>183.5</v>
      </c>
      <c r="O184">
        <v>183.5</v>
      </c>
      <c r="P184">
        <v>232.17500000000001</v>
      </c>
      <c r="Q184">
        <v>0.79035210509314102</v>
      </c>
      <c r="R184">
        <v>7.1747527812113798E-2</v>
      </c>
    </row>
    <row r="185" spans="1:18" hidden="1" x14ac:dyDescent="0.25">
      <c r="A185" t="s">
        <v>56</v>
      </c>
      <c r="B185" t="s">
        <v>527</v>
      </c>
      <c r="C185" t="s">
        <v>945</v>
      </c>
      <c r="D185" t="s">
        <v>945</v>
      </c>
      <c r="E185" s="63" t="s">
        <v>945</v>
      </c>
      <c r="F185" s="63" t="s">
        <v>671</v>
      </c>
      <c r="G185">
        <v>1</v>
      </c>
      <c r="H185">
        <v>2</v>
      </c>
      <c r="I185">
        <v>2</v>
      </c>
      <c r="J185">
        <v>6</v>
      </c>
      <c r="K185" t="s">
        <v>113</v>
      </c>
      <c r="L185">
        <v>13</v>
      </c>
      <c r="M185" t="s">
        <v>723</v>
      </c>
      <c r="N185">
        <v>190</v>
      </c>
      <c r="O185">
        <v>190</v>
      </c>
      <c r="P185">
        <v>190</v>
      </c>
      <c r="Q185">
        <v>1</v>
      </c>
      <c r="R185">
        <v>5.8714462299134802E-2</v>
      </c>
    </row>
    <row r="186" spans="1:18" hidden="1" x14ac:dyDescent="0.25">
      <c r="A186" t="s">
        <v>56</v>
      </c>
      <c r="B186" t="s">
        <v>527</v>
      </c>
      <c r="C186" t="s">
        <v>945</v>
      </c>
      <c r="D186" t="s">
        <v>945</v>
      </c>
      <c r="E186" s="63" t="s">
        <v>945</v>
      </c>
      <c r="F186" s="63" t="s">
        <v>671</v>
      </c>
      <c r="G186">
        <v>1</v>
      </c>
      <c r="H186">
        <v>2</v>
      </c>
      <c r="I186">
        <v>2</v>
      </c>
      <c r="J186">
        <v>7</v>
      </c>
      <c r="K186" t="s">
        <v>114</v>
      </c>
      <c r="L186">
        <v>14</v>
      </c>
      <c r="M186" t="s">
        <v>725</v>
      </c>
      <c r="N186">
        <v>192</v>
      </c>
      <c r="O186">
        <v>192</v>
      </c>
      <c r="P186">
        <v>198.4</v>
      </c>
      <c r="Q186">
        <v>0.967741935483871</v>
      </c>
      <c r="R186">
        <v>6.1310259579728098E-2</v>
      </c>
    </row>
    <row r="187" spans="1:18" hidden="1" x14ac:dyDescent="0.25">
      <c r="A187" t="s">
        <v>56</v>
      </c>
      <c r="B187" t="s">
        <v>527</v>
      </c>
      <c r="C187" t="s">
        <v>946</v>
      </c>
      <c r="D187" t="s">
        <v>946</v>
      </c>
      <c r="E187" s="63" t="s">
        <v>946</v>
      </c>
      <c r="F187" s="63" t="s">
        <v>671</v>
      </c>
      <c r="G187">
        <v>0.95</v>
      </c>
      <c r="H187">
        <v>1</v>
      </c>
      <c r="I187">
        <v>1</v>
      </c>
      <c r="J187">
        <v>1</v>
      </c>
      <c r="K187" t="s">
        <v>99</v>
      </c>
      <c r="L187">
        <v>1</v>
      </c>
      <c r="M187" t="s">
        <v>699</v>
      </c>
      <c r="N187">
        <v>8.5</v>
      </c>
      <c r="O187">
        <v>8.0749999999999993</v>
      </c>
      <c r="P187">
        <v>238.07499999999999</v>
      </c>
      <c r="Q187">
        <v>3.3917883020056702E-2</v>
      </c>
      <c r="R187">
        <v>7.3570766378244806E-2</v>
      </c>
    </row>
    <row r="188" spans="1:18" hidden="1" x14ac:dyDescent="0.25">
      <c r="A188" t="s">
        <v>56</v>
      </c>
      <c r="B188" t="s">
        <v>527</v>
      </c>
      <c r="C188" t="s">
        <v>946</v>
      </c>
      <c r="D188" t="s">
        <v>946</v>
      </c>
      <c r="E188" s="63" t="s">
        <v>946</v>
      </c>
      <c r="F188" s="63" t="s">
        <v>671</v>
      </c>
      <c r="G188">
        <v>0.95</v>
      </c>
      <c r="H188">
        <v>1</v>
      </c>
      <c r="I188">
        <v>1</v>
      </c>
      <c r="J188">
        <v>2</v>
      </c>
      <c r="K188" t="s">
        <v>102</v>
      </c>
      <c r="L188">
        <v>2</v>
      </c>
      <c r="M188" t="s">
        <v>701</v>
      </c>
      <c r="N188">
        <v>8.5</v>
      </c>
      <c r="O188">
        <v>8.0749999999999993</v>
      </c>
      <c r="P188">
        <v>250.07499999999999</v>
      </c>
      <c r="Q188">
        <v>3.2290312906128202E-2</v>
      </c>
      <c r="R188">
        <v>7.7279048207663806E-2</v>
      </c>
    </row>
    <row r="189" spans="1:18" hidden="1" x14ac:dyDescent="0.25">
      <c r="A189" t="s">
        <v>56</v>
      </c>
      <c r="B189" t="s">
        <v>527</v>
      </c>
      <c r="C189" t="s">
        <v>946</v>
      </c>
      <c r="D189" t="s">
        <v>946</v>
      </c>
      <c r="E189" s="63" t="s">
        <v>946</v>
      </c>
      <c r="F189" s="63" t="s">
        <v>671</v>
      </c>
      <c r="G189">
        <v>0.95</v>
      </c>
      <c r="H189">
        <v>1</v>
      </c>
      <c r="I189">
        <v>1</v>
      </c>
      <c r="J189">
        <v>3</v>
      </c>
      <c r="K189" t="s">
        <v>103</v>
      </c>
      <c r="L189">
        <v>3</v>
      </c>
      <c r="M189" t="s">
        <v>703</v>
      </c>
      <c r="N189">
        <v>8.5</v>
      </c>
      <c r="O189">
        <v>8.0749999999999993</v>
      </c>
      <c r="P189">
        <v>251.67499999999998</v>
      </c>
      <c r="Q189">
        <v>3.208503029701E-2</v>
      </c>
      <c r="R189">
        <v>7.7773485784919702E-2</v>
      </c>
    </row>
    <row r="190" spans="1:18" hidden="1" x14ac:dyDescent="0.25">
      <c r="A190" t="s">
        <v>56</v>
      </c>
      <c r="B190" t="s">
        <v>527</v>
      </c>
      <c r="C190" t="s">
        <v>946</v>
      </c>
      <c r="D190" t="s">
        <v>946</v>
      </c>
      <c r="E190" s="63" t="s">
        <v>946</v>
      </c>
      <c r="F190" s="63" t="s">
        <v>671</v>
      </c>
      <c r="G190">
        <v>0.95</v>
      </c>
      <c r="H190">
        <v>1</v>
      </c>
      <c r="I190">
        <v>1</v>
      </c>
      <c r="J190">
        <v>4</v>
      </c>
      <c r="K190" t="s">
        <v>101</v>
      </c>
      <c r="L190">
        <v>4</v>
      </c>
      <c r="M190" t="s">
        <v>705</v>
      </c>
      <c r="N190">
        <v>8.5</v>
      </c>
      <c r="O190">
        <v>8.0749999999999993</v>
      </c>
      <c r="P190">
        <v>262.57499999999999</v>
      </c>
      <c r="Q190">
        <v>3.0753118156717101E-2</v>
      </c>
      <c r="R190">
        <v>8.1141841779975299E-2</v>
      </c>
    </row>
    <row r="191" spans="1:18" hidden="1" x14ac:dyDescent="0.25">
      <c r="A191" t="s">
        <v>56</v>
      </c>
      <c r="B191" t="s">
        <v>527</v>
      </c>
      <c r="C191" t="s">
        <v>946</v>
      </c>
      <c r="D191" t="s">
        <v>946</v>
      </c>
      <c r="E191" s="63" t="s">
        <v>946</v>
      </c>
      <c r="F191" s="63" t="s">
        <v>671</v>
      </c>
      <c r="G191">
        <v>0.95</v>
      </c>
      <c r="H191">
        <v>1</v>
      </c>
      <c r="I191">
        <v>1</v>
      </c>
      <c r="J191">
        <v>5</v>
      </c>
      <c r="K191" t="s">
        <v>105</v>
      </c>
      <c r="L191">
        <v>5</v>
      </c>
      <c r="M191" t="s">
        <v>707</v>
      </c>
      <c r="N191">
        <v>6.5</v>
      </c>
      <c r="O191">
        <v>6.1749999999999998</v>
      </c>
      <c r="P191">
        <v>232.17500000000001</v>
      </c>
      <c r="Q191">
        <v>2.6596317432970799E-2</v>
      </c>
      <c r="R191">
        <v>7.1747527812113798E-2</v>
      </c>
    </row>
    <row r="192" spans="1:18" hidden="1" x14ac:dyDescent="0.25">
      <c r="A192" t="s">
        <v>56</v>
      </c>
      <c r="B192" t="s">
        <v>527</v>
      </c>
      <c r="C192" t="s">
        <v>946</v>
      </c>
      <c r="D192" t="s">
        <v>946</v>
      </c>
      <c r="E192" s="63" t="s">
        <v>946</v>
      </c>
      <c r="F192" s="63" t="s">
        <v>671</v>
      </c>
      <c r="G192">
        <v>0.95</v>
      </c>
      <c r="H192">
        <v>2</v>
      </c>
      <c r="I192">
        <v>2</v>
      </c>
      <c r="J192">
        <v>1</v>
      </c>
      <c r="K192" t="s">
        <v>99</v>
      </c>
      <c r="L192">
        <v>8</v>
      </c>
      <c r="M192" t="s">
        <v>713</v>
      </c>
      <c r="N192">
        <v>8.5</v>
      </c>
      <c r="O192">
        <v>8.0749999999999993</v>
      </c>
      <c r="P192">
        <v>239.92499999999998</v>
      </c>
      <c r="Q192">
        <v>3.3656350943002997E-2</v>
      </c>
      <c r="R192">
        <v>7.4142459826946894E-2</v>
      </c>
    </row>
    <row r="193" spans="1:18" hidden="1" x14ac:dyDescent="0.25">
      <c r="A193" t="s">
        <v>56</v>
      </c>
      <c r="B193" t="s">
        <v>527</v>
      </c>
      <c r="C193" t="s">
        <v>946</v>
      </c>
      <c r="D193" t="s">
        <v>946</v>
      </c>
      <c r="E193" s="63" t="s">
        <v>946</v>
      </c>
      <c r="F193" s="63" t="s">
        <v>671</v>
      </c>
      <c r="G193">
        <v>0.95</v>
      </c>
      <c r="H193">
        <v>2</v>
      </c>
      <c r="I193">
        <v>2</v>
      </c>
      <c r="J193">
        <v>2</v>
      </c>
      <c r="K193" t="s">
        <v>102</v>
      </c>
      <c r="L193">
        <v>9</v>
      </c>
      <c r="M193" t="s">
        <v>715</v>
      </c>
      <c r="N193">
        <v>8.5</v>
      </c>
      <c r="O193">
        <v>8.0749999999999993</v>
      </c>
      <c r="P193">
        <v>250.17499999999998</v>
      </c>
      <c r="Q193">
        <v>3.2277405815928799E-2</v>
      </c>
      <c r="R193">
        <v>7.7309950556242304E-2</v>
      </c>
    </row>
    <row r="194" spans="1:18" hidden="1" x14ac:dyDescent="0.25">
      <c r="A194" t="s">
        <v>56</v>
      </c>
      <c r="B194" t="s">
        <v>527</v>
      </c>
      <c r="C194" t="s">
        <v>946</v>
      </c>
      <c r="D194" t="s">
        <v>946</v>
      </c>
      <c r="E194" s="63" t="s">
        <v>946</v>
      </c>
      <c r="F194" s="63" t="s">
        <v>671</v>
      </c>
      <c r="G194">
        <v>0.95</v>
      </c>
      <c r="H194">
        <v>2</v>
      </c>
      <c r="I194">
        <v>2</v>
      </c>
      <c r="J194">
        <v>3</v>
      </c>
      <c r="K194" t="s">
        <v>103</v>
      </c>
      <c r="L194">
        <v>10</v>
      </c>
      <c r="M194" t="s">
        <v>717</v>
      </c>
      <c r="N194">
        <v>8.5</v>
      </c>
      <c r="O194">
        <v>8.0749999999999993</v>
      </c>
      <c r="P194">
        <v>251.67499999999998</v>
      </c>
      <c r="Q194">
        <v>3.208503029701E-2</v>
      </c>
      <c r="R194">
        <v>7.7773485784919702E-2</v>
      </c>
    </row>
    <row r="195" spans="1:18" hidden="1" x14ac:dyDescent="0.25">
      <c r="A195" t="s">
        <v>56</v>
      </c>
      <c r="B195" t="s">
        <v>527</v>
      </c>
      <c r="C195" t="s">
        <v>946</v>
      </c>
      <c r="D195" t="s">
        <v>946</v>
      </c>
      <c r="E195" s="63" t="s">
        <v>946</v>
      </c>
      <c r="F195" s="63" t="s">
        <v>671</v>
      </c>
      <c r="G195">
        <v>0.95</v>
      </c>
      <c r="H195">
        <v>2</v>
      </c>
      <c r="I195">
        <v>2</v>
      </c>
      <c r="J195">
        <v>4</v>
      </c>
      <c r="K195" t="s">
        <v>101</v>
      </c>
      <c r="L195">
        <v>11</v>
      </c>
      <c r="M195" t="s">
        <v>719</v>
      </c>
      <c r="N195">
        <v>8.5</v>
      </c>
      <c r="O195">
        <v>8.0749999999999993</v>
      </c>
      <c r="P195">
        <v>254.07499999999999</v>
      </c>
      <c r="Q195">
        <v>3.1781954147397401E-2</v>
      </c>
      <c r="R195">
        <v>7.8515142150803505E-2</v>
      </c>
    </row>
    <row r="196" spans="1:18" hidden="1" x14ac:dyDescent="0.25">
      <c r="A196" t="s">
        <v>56</v>
      </c>
      <c r="B196" t="s">
        <v>527</v>
      </c>
      <c r="C196" t="s">
        <v>946</v>
      </c>
      <c r="D196" t="s">
        <v>946</v>
      </c>
      <c r="E196" s="63" t="s">
        <v>946</v>
      </c>
      <c r="F196" s="63" t="s">
        <v>671</v>
      </c>
      <c r="G196">
        <v>0.95</v>
      </c>
      <c r="H196">
        <v>2</v>
      </c>
      <c r="I196">
        <v>2</v>
      </c>
      <c r="J196">
        <v>5</v>
      </c>
      <c r="K196" t="s">
        <v>105</v>
      </c>
      <c r="L196">
        <v>12</v>
      </c>
      <c r="M196" t="s">
        <v>721</v>
      </c>
      <c r="N196">
        <v>6.5</v>
      </c>
      <c r="O196">
        <v>6.1749999999999998</v>
      </c>
      <c r="P196">
        <v>232.17500000000001</v>
      </c>
      <c r="Q196">
        <v>2.6596317432970799E-2</v>
      </c>
      <c r="R196">
        <v>7.1747527812113798E-2</v>
      </c>
    </row>
    <row r="197" spans="1:18" hidden="1" x14ac:dyDescent="0.25">
      <c r="A197" t="s">
        <v>56</v>
      </c>
      <c r="B197" t="s">
        <v>527</v>
      </c>
      <c r="C197" t="s">
        <v>947</v>
      </c>
      <c r="D197" t="s">
        <v>947</v>
      </c>
      <c r="E197" s="63" t="s">
        <v>947</v>
      </c>
      <c r="F197" s="63" t="s">
        <v>671</v>
      </c>
      <c r="G197">
        <v>1</v>
      </c>
      <c r="H197">
        <v>1</v>
      </c>
      <c r="I197">
        <v>1</v>
      </c>
      <c r="J197">
        <v>1</v>
      </c>
      <c r="K197" t="s">
        <v>99</v>
      </c>
      <c r="L197">
        <v>1</v>
      </c>
      <c r="M197" t="s">
        <v>699</v>
      </c>
      <c r="N197">
        <v>8.5</v>
      </c>
      <c r="O197">
        <v>8.5</v>
      </c>
      <c r="P197">
        <v>238.07499999999999</v>
      </c>
      <c r="Q197">
        <v>3.5703034757954402E-2</v>
      </c>
      <c r="R197">
        <v>7.3570766378244806E-2</v>
      </c>
    </row>
    <row r="198" spans="1:18" hidden="1" x14ac:dyDescent="0.25">
      <c r="A198" t="s">
        <v>56</v>
      </c>
      <c r="B198" t="s">
        <v>527</v>
      </c>
      <c r="C198" t="s">
        <v>947</v>
      </c>
      <c r="D198" t="s">
        <v>947</v>
      </c>
      <c r="E198" s="63" t="s">
        <v>947</v>
      </c>
      <c r="F198" s="63" t="s">
        <v>671</v>
      </c>
      <c r="G198">
        <v>1</v>
      </c>
      <c r="H198">
        <v>1</v>
      </c>
      <c r="I198">
        <v>1</v>
      </c>
      <c r="J198">
        <v>2</v>
      </c>
      <c r="K198" t="s">
        <v>102</v>
      </c>
      <c r="L198">
        <v>2</v>
      </c>
      <c r="M198" t="s">
        <v>701</v>
      </c>
      <c r="N198">
        <v>8.5</v>
      </c>
      <c r="O198">
        <v>8.5</v>
      </c>
      <c r="P198">
        <v>250.07499999999999</v>
      </c>
      <c r="Q198">
        <v>3.3989803059082301E-2</v>
      </c>
      <c r="R198">
        <v>7.7279048207663806E-2</v>
      </c>
    </row>
    <row r="199" spans="1:18" hidden="1" x14ac:dyDescent="0.25">
      <c r="A199" t="s">
        <v>56</v>
      </c>
      <c r="B199" t="s">
        <v>527</v>
      </c>
      <c r="C199" t="s">
        <v>947</v>
      </c>
      <c r="D199" t="s">
        <v>947</v>
      </c>
      <c r="E199" s="63" t="s">
        <v>947</v>
      </c>
      <c r="F199" s="63" t="s">
        <v>671</v>
      </c>
      <c r="G199">
        <v>1</v>
      </c>
      <c r="H199">
        <v>1</v>
      </c>
      <c r="I199">
        <v>1</v>
      </c>
      <c r="J199">
        <v>3</v>
      </c>
      <c r="K199" t="s">
        <v>103</v>
      </c>
      <c r="L199">
        <v>3</v>
      </c>
      <c r="M199" t="s">
        <v>703</v>
      </c>
      <c r="N199">
        <v>8.5</v>
      </c>
      <c r="O199">
        <v>8.5</v>
      </c>
      <c r="P199">
        <v>251.67499999999998</v>
      </c>
      <c r="Q199">
        <v>3.3773716102115797E-2</v>
      </c>
      <c r="R199">
        <v>7.7773485784919702E-2</v>
      </c>
    </row>
    <row r="200" spans="1:18" hidden="1" x14ac:dyDescent="0.25">
      <c r="A200" t="s">
        <v>56</v>
      </c>
      <c r="B200" t="s">
        <v>527</v>
      </c>
      <c r="C200" t="s">
        <v>947</v>
      </c>
      <c r="D200" t="s">
        <v>947</v>
      </c>
      <c r="E200" s="63" t="s">
        <v>947</v>
      </c>
      <c r="F200" s="63" t="s">
        <v>671</v>
      </c>
      <c r="G200">
        <v>1</v>
      </c>
      <c r="H200">
        <v>1</v>
      </c>
      <c r="I200">
        <v>1</v>
      </c>
      <c r="J200">
        <v>4</v>
      </c>
      <c r="K200" t="s">
        <v>101</v>
      </c>
      <c r="L200">
        <v>4</v>
      </c>
      <c r="M200" t="s">
        <v>705</v>
      </c>
      <c r="N200">
        <v>8.5</v>
      </c>
      <c r="O200">
        <v>8.5</v>
      </c>
      <c r="P200">
        <v>262.57499999999999</v>
      </c>
      <c r="Q200">
        <v>3.2371703322860101E-2</v>
      </c>
      <c r="R200">
        <v>8.1141841779975299E-2</v>
      </c>
    </row>
    <row r="201" spans="1:18" hidden="1" x14ac:dyDescent="0.25">
      <c r="A201" t="s">
        <v>56</v>
      </c>
      <c r="B201" t="s">
        <v>527</v>
      </c>
      <c r="C201" t="s">
        <v>947</v>
      </c>
      <c r="D201" t="s">
        <v>947</v>
      </c>
      <c r="E201" s="63" t="s">
        <v>947</v>
      </c>
      <c r="F201" s="63" t="s">
        <v>671</v>
      </c>
      <c r="G201">
        <v>1</v>
      </c>
      <c r="H201">
        <v>2</v>
      </c>
      <c r="I201">
        <v>2</v>
      </c>
      <c r="J201">
        <v>1</v>
      </c>
      <c r="K201" t="s">
        <v>99</v>
      </c>
      <c r="L201">
        <v>8</v>
      </c>
      <c r="M201" t="s">
        <v>713</v>
      </c>
      <c r="N201">
        <v>8.5</v>
      </c>
      <c r="O201">
        <v>8.5</v>
      </c>
      <c r="P201">
        <v>239.92499999999998</v>
      </c>
      <c r="Q201">
        <v>3.542773783474E-2</v>
      </c>
      <c r="R201">
        <v>7.4142459826946894E-2</v>
      </c>
    </row>
    <row r="202" spans="1:18" hidden="1" x14ac:dyDescent="0.25">
      <c r="A202" t="s">
        <v>56</v>
      </c>
      <c r="B202" t="s">
        <v>527</v>
      </c>
      <c r="C202" t="s">
        <v>947</v>
      </c>
      <c r="D202" t="s">
        <v>947</v>
      </c>
      <c r="E202" s="63" t="s">
        <v>947</v>
      </c>
      <c r="F202" s="63" t="s">
        <v>671</v>
      </c>
      <c r="G202">
        <v>1</v>
      </c>
      <c r="H202">
        <v>2</v>
      </c>
      <c r="I202">
        <v>2</v>
      </c>
      <c r="J202">
        <v>2</v>
      </c>
      <c r="K202" t="s">
        <v>102</v>
      </c>
      <c r="L202">
        <v>9</v>
      </c>
      <c r="M202" t="s">
        <v>715</v>
      </c>
      <c r="N202">
        <v>8.5</v>
      </c>
      <c r="O202">
        <v>8.5</v>
      </c>
      <c r="P202">
        <v>250.17499999999998</v>
      </c>
      <c r="Q202">
        <v>3.39762166483462E-2</v>
      </c>
      <c r="R202">
        <v>7.7309950556242304E-2</v>
      </c>
    </row>
    <row r="203" spans="1:18" hidden="1" x14ac:dyDescent="0.25">
      <c r="A203" t="s">
        <v>56</v>
      </c>
      <c r="B203" t="s">
        <v>527</v>
      </c>
      <c r="C203" t="s">
        <v>947</v>
      </c>
      <c r="D203" t="s">
        <v>947</v>
      </c>
      <c r="E203" s="63" t="s">
        <v>947</v>
      </c>
      <c r="F203" s="63" t="s">
        <v>671</v>
      </c>
      <c r="G203">
        <v>1</v>
      </c>
      <c r="H203">
        <v>2</v>
      </c>
      <c r="I203">
        <v>2</v>
      </c>
      <c r="J203">
        <v>3</v>
      </c>
      <c r="K203" t="s">
        <v>103</v>
      </c>
      <c r="L203">
        <v>10</v>
      </c>
      <c r="M203" t="s">
        <v>717</v>
      </c>
      <c r="N203">
        <v>8.5</v>
      </c>
      <c r="O203">
        <v>8.5</v>
      </c>
      <c r="P203">
        <v>251.67499999999998</v>
      </c>
      <c r="Q203">
        <v>3.3773716102115797E-2</v>
      </c>
      <c r="R203">
        <v>7.7773485784919702E-2</v>
      </c>
    </row>
    <row r="204" spans="1:18" hidden="1" x14ac:dyDescent="0.25">
      <c r="A204" t="s">
        <v>56</v>
      </c>
      <c r="B204" t="s">
        <v>527</v>
      </c>
      <c r="C204" t="s">
        <v>948</v>
      </c>
      <c r="D204" t="s">
        <v>948</v>
      </c>
      <c r="E204" s="63" t="s">
        <v>948</v>
      </c>
      <c r="F204" s="63" t="s">
        <v>671</v>
      </c>
      <c r="G204">
        <v>1</v>
      </c>
      <c r="H204">
        <v>1</v>
      </c>
      <c r="I204">
        <v>1</v>
      </c>
      <c r="J204">
        <v>1</v>
      </c>
      <c r="K204" t="s">
        <v>99</v>
      </c>
      <c r="L204">
        <v>1</v>
      </c>
      <c r="M204" t="s">
        <v>699</v>
      </c>
      <c r="N204">
        <v>8.5</v>
      </c>
      <c r="O204">
        <v>8.5</v>
      </c>
      <c r="P204">
        <v>238.07499999999999</v>
      </c>
      <c r="Q204">
        <v>3.5703034757954402E-2</v>
      </c>
      <c r="R204">
        <v>7.3570766378244806E-2</v>
      </c>
    </row>
    <row r="205" spans="1:18" hidden="1" x14ac:dyDescent="0.25">
      <c r="A205" t="s">
        <v>56</v>
      </c>
      <c r="B205" t="s">
        <v>527</v>
      </c>
      <c r="C205" t="s">
        <v>948</v>
      </c>
      <c r="D205" t="s">
        <v>948</v>
      </c>
      <c r="E205" s="63" t="s">
        <v>948</v>
      </c>
      <c r="F205" s="63" t="s">
        <v>671</v>
      </c>
      <c r="G205">
        <v>1</v>
      </c>
      <c r="H205">
        <v>1</v>
      </c>
      <c r="I205">
        <v>1</v>
      </c>
      <c r="J205">
        <v>2</v>
      </c>
      <c r="K205" t="s">
        <v>102</v>
      </c>
      <c r="L205">
        <v>2</v>
      </c>
      <c r="M205" t="s">
        <v>701</v>
      </c>
      <c r="N205">
        <v>8.5</v>
      </c>
      <c r="O205">
        <v>8.5</v>
      </c>
      <c r="P205">
        <v>250.07499999999999</v>
      </c>
      <c r="Q205">
        <v>3.3989803059082301E-2</v>
      </c>
      <c r="R205">
        <v>7.7279048207663806E-2</v>
      </c>
    </row>
    <row r="206" spans="1:18" hidden="1" x14ac:dyDescent="0.25">
      <c r="A206" t="s">
        <v>56</v>
      </c>
      <c r="B206" t="s">
        <v>527</v>
      </c>
      <c r="C206" t="s">
        <v>948</v>
      </c>
      <c r="D206" t="s">
        <v>948</v>
      </c>
      <c r="E206" s="63" t="s">
        <v>948</v>
      </c>
      <c r="F206" s="63" t="s">
        <v>671</v>
      </c>
      <c r="G206">
        <v>1</v>
      </c>
      <c r="H206">
        <v>1</v>
      </c>
      <c r="I206">
        <v>1</v>
      </c>
      <c r="J206">
        <v>3</v>
      </c>
      <c r="K206" t="s">
        <v>103</v>
      </c>
      <c r="L206">
        <v>3</v>
      </c>
      <c r="M206" t="s">
        <v>703</v>
      </c>
      <c r="N206">
        <v>32</v>
      </c>
      <c r="O206">
        <v>32</v>
      </c>
      <c r="P206">
        <v>251.67499999999998</v>
      </c>
      <c r="Q206">
        <v>0.127148107678554</v>
      </c>
      <c r="R206">
        <v>7.7773485784919702E-2</v>
      </c>
    </row>
    <row r="207" spans="1:18" hidden="1" x14ac:dyDescent="0.25">
      <c r="A207" t="s">
        <v>56</v>
      </c>
      <c r="B207" t="s">
        <v>527</v>
      </c>
      <c r="C207" t="s">
        <v>948</v>
      </c>
      <c r="D207" t="s">
        <v>948</v>
      </c>
      <c r="E207" s="63" t="s">
        <v>948</v>
      </c>
      <c r="F207" s="63" t="s">
        <v>671</v>
      </c>
      <c r="G207">
        <v>1</v>
      </c>
      <c r="H207">
        <v>1</v>
      </c>
      <c r="I207">
        <v>1</v>
      </c>
      <c r="J207">
        <v>4</v>
      </c>
      <c r="K207" t="s">
        <v>101</v>
      </c>
      <c r="L207">
        <v>4</v>
      </c>
      <c r="M207" t="s">
        <v>705</v>
      </c>
      <c r="N207">
        <v>25.5</v>
      </c>
      <c r="O207">
        <v>25.5</v>
      </c>
      <c r="P207">
        <v>262.57499999999999</v>
      </c>
      <c r="Q207">
        <v>9.7115109968580401E-2</v>
      </c>
      <c r="R207">
        <v>8.1141841779975299E-2</v>
      </c>
    </row>
    <row r="208" spans="1:18" hidden="1" x14ac:dyDescent="0.25">
      <c r="A208" t="s">
        <v>56</v>
      </c>
      <c r="B208" t="s">
        <v>527</v>
      </c>
      <c r="C208" t="s">
        <v>948</v>
      </c>
      <c r="D208" t="s">
        <v>948</v>
      </c>
      <c r="E208" s="63" t="s">
        <v>948</v>
      </c>
      <c r="F208" s="63" t="s">
        <v>671</v>
      </c>
      <c r="G208">
        <v>1</v>
      </c>
      <c r="H208">
        <v>1</v>
      </c>
      <c r="I208">
        <v>1</v>
      </c>
      <c r="J208">
        <v>5</v>
      </c>
      <c r="K208" t="s">
        <v>105</v>
      </c>
      <c r="L208">
        <v>5</v>
      </c>
      <c r="M208" t="s">
        <v>707</v>
      </c>
      <c r="N208">
        <v>17</v>
      </c>
      <c r="O208">
        <v>17</v>
      </c>
      <c r="P208">
        <v>232.17500000000001</v>
      </c>
      <c r="Q208">
        <v>7.3220630989555294E-2</v>
      </c>
      <c r="R208">
        <v>7.1747527812113798E-2</v>
      </c>
    </row>
    <row r="209" spans="1:18" hidden="1" x14ac:dyDescent="0.25">
      <c r="A209" t="s">
        <v>56</v>
      </c>
      <c r="B209" t="s">
        <v>527</v>
      </c>
      <c r="C209" t="s">
        <v>948</v>
      </c>
      <c r="D209" t="s">
        <v>948</v>
      </c>
      <c r="E209" s="63" t="s">
        <v>948</v>
      </c>
      <c r="F209" s="63" t="s">
        <v>671</v>
      </c>
      <c r="G209">
        <v>1</v>
      </c>
      <c r="H209">
        <v>1</v>
      </c>
      <c r="I209">
        <v>1</v>
      </c>
      <c r="J209">
        <v>6</v>
      </c>
      <c r="K209" t="s">
        <v>113</v>
      </c>
      <c r="L209">
        <v>6</v>
      </c>
      <c r="M209" t="s">
        <v>709</v>
      </c>
      <c r="N209">
        <v>8.5</v>
      </c>
      <c r="O209">
        <v>8.5</v>
      </c>
      <c r="P209">
        <v>192</v>
      </c>
      <c r="Q209">
        <v>4.4270833333333301E-2</v>
      </c>
      <c r="R209">
        <v>5.9332509270704603E-2</v>
      </c>
    </row>
    <row r="210" spans="1:18" hidden="1" x14ac:dyDescent="0.25">
      <c r="A210" t="s">
        <v>56</v>
      </c>
      <c r="B210" t="s">
        <v>527</v>
      </c>
      <c r="C210" t="s">
        <v>948</v>
      </c>
      <c r="D210" t="s">
        <v>948</v>
      </c>
      <c r="E210" s="63" t="s">
        <v>948</v>
      </c>
      <c r="F210" s="63" t="s">
        <v>671</v>
      </c>
      <c r="G210">
        <v>1</v>
      </c>
      <c r="H210">
        <v>1</v>
      </c>
      <c r="I210">
        <v>1</v>
      </c>
      <c r="J210">
        <v>7</v>
      </c>
      <c r="K210" t="s">
        <v>114</v>
      </c>
      <c r="L210">
        <v>7</v>
      </c>
      <c r="M210" t="s">
        <v>711</v>
      </c>
      <c r="N210">
        <v>8.5</v>
      </c>
      <c r="O210">
        <v>8.5</v>
      </c>
      <c r="P210">
        <v>193</v>
      </c>
      <c r="Q210">
        <v>4.4041450777202097E-2</v>
      </c>
      <c r="R210">
        <v>5.96415327564895E-2</v>
      </c>
    </row>
    <row r="211" spans="1:18" hidden="1" x14ac:dyDescent="0.25">
      <c r="A211" t="s">
        <v>56</v>
      </c>
      <c r="B211" t="s">
        <v>527</v>
      </c>
      <c r="C211" t="s">
        <v>948</v>
      </c>
      <c r="D211" t="s">
        <v>948</v>
      </c>
      <c r="E211" s="63" t="s">
        <v>948</v>
      </c>
      <c r="F211" s="63" t="s">
        <v>671</v>
      </c>
      <c r="G211">
        <v>1</v>
      </c>
      <c r="H211">
        <v>2</v>
      </c>
      <c r="I211">
        <v>2</v>
      </c>
      <c r="J211">
        <v>2</v>
      </c>
      <c r="K211" t="s">
        <v>102</v>
      </c>
      <c r="L211">
        <v>9</v>
      </c>
      <c r="M211" t="s">
        <v>715</v>
      </c>
      <c r="N211">
        <v>17</v>
      </c>
      <c r="O211">
        <v>17</v>
      </c>
      <c r="P211">
        <v>250.17499999999998</v>
      </c>
      <c r="Q211">
        <v>6.7952433296692302E-2</v>
      </c>
      <c r="R211">
        <v>7.7309950556242304E-2</v>
      </c>
    </row>
    <row r="212" spans="1:18" hidden="1" x14ac:dyDescent="0.25">
      <c r="A212" t="s">
        <v>56</v>
      </c>
      <c r="B212" t="s">
        <v>527</v>
      </c>
      <c r="C212" t="s">
        <v>948</v>
      </c>
      <c r="D212" t="s">
        <v>948</v>
      </c>
      <c r="E212" s="63" t="s">
        <v>948</v>
      </c>
      <c r="F212" s="63" t="s">
        <v>671</v>
      </c>
      <c r="G212">
        <v>1</v>
      </c>
      <c r="H212">
        <v>2</v>
      </c>
      <c r="I212">
        <v>2</v>
      </c>
      <c r="J212">
        <v>3</v>
      </c>
      <c r="K212" t="s">
        <v>103</v>
      </c>
      <c r="L212">
        <v>10</v>
      </c>
      <c r="M212" t="s">
        <v>717</v>
      </c>
      <c r="N212">
        <v>32</v>
      </c>
      <c r="O212">
        <v>32</v>
      </c>
      <c r="P212">
        <v>251.67499999999998</v>
      </c>
      <c r="Q212">
        <v>0.127148107678554</v>
      </c>
      <c r="R212">
        <v>7.7773485784919702E-2</v>
      </c>
    </row>
    <row r="213" spans="1:18" hidden="1" x14ac:dyDescent="0.25">
      <c r="A213" t="s">
        <v>56</v>
      </c>
      <c r="B213" t="s">
        <v>527</v>
      </c>
      <c r="C213" t="s">
        <v>948</v>
      </c>
      <c r="D213" t="s">
        <v>948</v>
      </c>
      <c r="E213" s="63" t="s">
        <v>948</v>
      </c>
      <c r="F213" s="63" t="s">
        <v>671</v>
      </c>
      <c r="G213">
        <v>1</v>
      </c>
      <c r="H213">
        <v>2</v>
      </c>
      <c r="I213">
        <v>2</v>
      </c>
      <c r="J213">
        <v>4</v>
      </c>
      <c r="K213" t="s">
        <v>101</v>
      </c>
      <c r="L213">
        <v>11</v>
      </c>
      <c r="M213" t="s">
        <v>719</v>
      </c>
      <c r="N213">
        <v>25.5</v>
      </c>
      <c r="O213">
        <v>25.5</v>
      </c>
      <c r="P213">
        <v>254.07499999999999</v>
      </c>
      <c r="Q213">
        <v>0.100364065728623</v>
      </c>
      <c r="R213">
        <v>7.8515142150803505E-2</v>
      </c>
    </row>
    <row r="214" spans="1:18" hidden="1" x14ac:dyDescent="0.25">
      <c r="A214" t="s">
        <v>56</v>
      </c>
      <c r="B214" t="s">
        <v>527</v>
      </c>
      <c r="C214" t="s">
        <v>948</v>
      </c>
      <c r="D214" t="s">
        <v>948</v>
      </c>
      <c r="E214" s="63" t="s">
        <v>948</v>
      </c>
      <c r="F214" s="63" t="s">
        <v>671</v>
      </c>
      <c r="G214">
        <v>1</v>
      </c>
      <c r="H214">
        <v>2</v>
      </c>
      <c r="I214">
        <v>2</v>
      </c>
      <c r="J214">
        <v>5</v>
      </c>
      <c r="K214" t="s">
        <v>105</v>
      </c>
      <c r="L214">
        <v>12</v>
      </c>
      <c r="M214" t="s">
        <v>721</v>
      </c>
      <c r="N214">
        <v>17</v>
      </c>
      <c r="O214">
        <v>17</v>
      </c>
      <c r="P214">
        <v>232.17500000000001</v>
      </c>
      <c r="Q214">
        <v>7.3220630989555294E-2</v>
      </c>
      <c r="R214">
        <v>7.1747527812113798E-2</v>
      </c>
    </row>
    <row r="215" spans="1:18" hidden="1" x14ac:dyDescent="0.25">
      <c r="A215" t="s">
        <v>56</v>
      </c>
      <c r="B215" t="s">
        <v>527</v>
      </c>
      <c r="C215" t="s">
        <v>948</v>
      </c>
      <c r="D215" t="s">
        <v>948</v>
      </c>
      <c r="E215" s="63" t="s">
        <v>948</v>
      </c>
      <c r="F215" s="63" t="s">
        <v>671</v>
      </c>
      <c r="G215">
        <v>1</v>
      </c>
      <c r="H215">
        <v>2</v>
      </c>
      <c r="I215">
        <v>2</v>
      </c>
      <c r="J215">
        <v>7</v>
      </c>
      <c r="K215" t="s">
        <v>114</v>
      </c>
      <c r="L215">
        <v>14</v>
      </c>
      <c r="M215" t="s">
        <v>725</v>
      </c>
      <c r="N215">
        <v>4</v>
      </c>
      <c r="O215">
        <v>4</v>
      </c>
      <c r="P215">
        <v>198.4</v>
      </c>
      <c r="Q215">
        <v>2.0161290322580599E-2</v>
      </c>
      <c r="R215">
        <v>6.1310259579728098E-2</v>
      </c>
    </row>
    <row r="216" spans="1:18" hidden="1" x14ac:dyDescent="0.25">
      <c r="A216" t="s">
        <v>56</v>
      </c>
      <c r="B216" t="s">
        <v>8</v>
      </c>
      <c r="C216" t="s">
        <v>949</v>
      </c>
      <c r="D216" t="s">
        <v>949</v>
      </c>
      <c r="E216" s="63" t="s">
        <v>949</v>
      </c>
      <c r="F216" s="63" t="s">
        <v>8</v>
      </c>
      <c r="G216">
        <v>1</v>
      </c>
      <c r="H216">
        <v>1</v>
      </c>
      <c r="I216">
        <v>1</v>
      </c>
      <c r="J216">
        <v>1</v>
      </c>
      <c r="K216" t="s">
        <v>99</v>
      </c>
      <c r="L216">
        <v>1</v>
      </c>
      <c r="M216" t="s">
        <v>699</v>
      </c>
      <c r="N216">
        <v>35.5</v>
      </c>
      <c r="O216">
        <v>35.5</v>
      </c>
      <c r="P216">
        <v>35.5</v>
      </c>
      <c r="Q216">
        <v>1</v>
      </c>
      <c r="R216">
        <v>6.3449508489723E-2</v>
      </c>
    </row>
    <row r="217" spans="1:18" hidden="1" x14ac:dyDescent="0.25">
      <c r="A217" t="s">
        <v>56</v>
      </c>
      <c r="B217" t="s">
        <v>8</v>
      </c>
      <c r="C217" t="s">
        <v>949</v>
      </c>
      <c r="D217" t="s">
        <v>949</v>
      </c>
      <c r="E217" s="63" t="s">
        <v>949</v>
      </c>
      <c r="F217" s="63" t="s">
        <v>8</v>
      </c>
      <c r="G217">
        <v>1</v>
      </c>
      <c r="H217">
        <v>1</v>
      </c>
      <c r="I217">
        <v>1</v>
      </c>
      <c r="J217">
        <v>2</v>
      </c>
      <c r="K217" t="s">
        <v>102</v>
      </c>
      <c r="L217">
        <v>2</v>
      </c>
      <c r="M217" t="s">
        <v>701</v>
      </c>
      <c r="N217">
        <v>35.5</v>
      </c>
      <c r="O217">
        <v>35.5</v>
      </c>
      <c r="P217">
        <v>35.5</v>
      </c>
      <c r="Q217">
        <v>1</v>
      </c>
      <c r="R217">
        <v>6.3449508489723E-2</v>
      </c>
    </row>
    <row r="218" spans="1:18" hidden="1" x14ac:dyDescent="0.25">
      <c r="A218" t="s">
        <v>56</v>
      </c>
      <c r="B218" t="s">
        <v>8</v>
      </c>
      <c r="C218" t="s">
        <v>949</v>
      </c>
      <c r="D218" t="s">
        <v>949</v>
      </c>
      <c r="E218" s="63" t="s">
        <v>949</v>
      </c>
      <c r="F218" s="63" t="s">
        <v>8</v>
      </c>
      <c r="G218">
        <v>1</v>
      </c>
      <c r="H218">
        <v>1</v>
      </c>
      <c r="I218">
        <v>1</v>
      </c>
      <c r="J218">
        <v>3</v>
      </c>
      <c r="K218" t="s">
        <v>103</v>
      </c>
      <c r="L218">
        <v>3</v>
      </c>
      <c r="M218" t="s">
        <v>703</v>
      </c>
      <c r="N218">
        <v>44</v>
      </c>
      <c r="O218">
        <v>44</v>
      </c>
      <c r="P218">
        <v>44</v>
      </c>
      <c r="Q218">
        <v>1</v>
      </c>
      <c r="R218">
        <v>7.8641644325290402E-2</v>
      </c>
    </row>
    <row r="219" spans="1:18" hidden="1" x14ac:dyDescent="0.25">
      <c r="A219" t="s">
        <v>56</v>
      </c>
      <c r="B219" t="s">
        <v>8</v>
      </c>
      <c r="C219" t="s">
        <v>949</v>
      </c>
      <c r="D219" t="s">
        <v>949</v>
      </c>
      <c r="E219" s="63" t="s">
        <v>949</v>
      </c>
      <c r="F219" s="63" t="s">
        <v>8</v>
      </c>
      <c r="G219">
        <v>1</v>
      </c>
      <c r="H219">
        <v>1</v>
      </c>
      <c r="I219">
        <v>1</v>
      </c>
      <c r="J219">
        <v>4</v>
      </c>
      <c r="K219" t="s">
        <v>101</v>
      </c>
      <c r="L219">
        <v>4</v>
      </c>
      <c r="M219" t="s">
        <v>705</v>
      </c>
      <c r="N219">
        <v>33.5</v>
      </c>
      <c r="O219">
        <v>33.5</v>
      </c>
      <c r="P219">
        <v>33.5</v>
      </c>
      <c r="Q219">
        <v>1</v>
      </c>
      <c r="R219">
        <v>5.9874888293118898E-2</v>
      </c>
    </row>
    <row r="220" spans="1:18" hidden="1" x14ac:dyDescent="0.25">
      <c r="A220" t="s">
        <v>56</v>
      </c>
      <c r="B220" t="s">
        <v>8</v>
      </c>
      <c r="C220" t="s">
        <v>949</v>
      </c>
      <c r="D220" t="s">
        <v>949</v>
      </c>
      <c r="E220" s="63" t="s">
        <v>949</v>
      </c>
      <c r="F220" s="63" t="s">
        <v>8</v>
      </c>
      <c r="G220">
        <v>1</v>
      </c>
      <c r="H220">
        <v>1</v>
      </c>
      <c r="I220">
        <v>1</v>
      </c>
      <c r="J220">
        <v>5</v>
      </c>
      <c r="K220" t="s">
        <v>105</v>
      </c>
      <c r="L220">
        <v>5</v>
      </c>
      <c r="M220" t="s">
        <v>707</v>
      </c>
      <c r="N220">
        <v>59</v>
      </c>
      <c r="O220">
        <v>59</v>
      </c>
      <c r="P220">
        <v>59</v>
      </c>
      <c r="Q220">
        <v>1</v>
      </c>
      <c r="R220">
        <v>0.105451295799821</v>
      </c>
    </row>
    <row r="221" spans="1:18" hidden="1" x14ac:dyDescent="0.25">
      <c r="A221" t="s">
        <v>56</v>
      </c>
      <c r="B221" t="s">
        <v>8</v>
      </c>
      <c r="C221" t="s">
        <v>949</v>
      </c>
      <c r="D221" t="s">
        <v>949</v>
      </c>
      <c r="E221" s="63" t="s">
        <v>949</v>
      </c>
      <c r="F221" s="63" t="s">
        <v>8</v>
      </c>
      <c r="G221">
        <v>1</v>
      </c>
      <c r="H221">
        <v>1</v>
      </c>
      <c r="I221">
        <v>1</v>
      </c>
      <c r="J221">
        <v>6</v>
      </c>
      <c r="K221" t="s">
        <v>113</v>
      </c>
      <c r="L221">
        <v>6</v>
      </c>
      <c r="M221" t="s">
        <v>709</v>
      </c>
      <c r="N221">
        <v>35.5</v>
      </c>
      <c r="O221">
        <v>35.5</v>
      </c>
      <c r="P221">
        <v>35.5</v>
      </c>
      <c r="Q221">
        <v>1</v>
      </c>
      <c r="R221">
        <v>6.3449508489723E-2</v>
      </c>
    </row>
    <row r="222" spans="1:18" hidden="1" x14ac:dyDescent="0.25">
      <c r="A222" t="s">
        <v>56</v>
      </c>
      <c r="B222" t="s">
        <v>8</v>
      </c>
      <c r="C222" t="s">
        <v>949</v>
      </c>
      <c r="D222" t="s">
        <v>949</v>
      </c>
      <c r="E222" s="63" t="s">
        <v>949</v>
      </c>
      <c r="F222" s="63" t="s">
        <v>8</v>
      </c>
      <c r="G222">
        <v>1</v>
      </c>
      <c r="H222">
        <v>1</v>
      </c>
      <c r="I222">
        <v>1</v>
      </c>
      <c r="J222">
        <v>7</v>
      </c>
      <c r="K222" t="s">
        <v>114</v>
      </c>
      <c r="L222">
        <v>7</v>
      </c>
      <c r="M222" t="s">
        <v>711</v>
      </c>
      <c r="N222">
        <v>35.5</v>
      </c>
      <c r="O222">
        <v>35.5</v>
      </c>
      <c r="P222">
        <v>35.5</v>
      </c>
      <c r="Q222">
        <v>1</v>
      </c>
      <c r="R222">
        <v>6.3449508489723E-2</v>
      </c>
    </row>
    <row r="223" spans="1:18" hidden="1" x14ac:dyDescent="0.25">
      <c r="A223" t="s">
        <v>56</v>
      </c>
      <c r="B223" t="s">
        <v>8</v>
      </c>
      <c r="C223" t="s">
        <v>949</v>
      </c>
      <c r="D223" t="s">
        <v>949</v>
      </c>
      <c r="E223" s="63" t="s">
        <v>949</v>
      </c>
      <c r="F223" s="63" t="s">
        <v>8</v>
      </c>
      <c r="G223">
        <v>1</v>
      </c>
      <c r="H223">
        <v>2</v>
      </c>
      <c r="I223">
        <v>2</v>
      </c>
      <c r="J223">
        <v>1</v>
      </c>
      <c r="K223" t="s">
        <v>99</v>
      </c>
      <c r="L223">
        <v>8</v>
      </c>
      <c r="M223" t="s">
        <v>713</v>
      </c>
      <c r="N223">
        <v>33.5</v>
      </c>
      <c r="O223">
        <v>33.5</v>
      </c>
      <c r="P223">
        <v>33.5</v>
      </c>
      <c r="Q223">
        <v>1</v>
      </c>
      <c r="R223">
        <v>5.9874888293118898E-2</v>
      </c>
    </row>
    <row r="224" spans="1:18" hidden="1" x14ac:dyDescent="0.25">
      <c r="A224" t="s">
        <v>56</v>
      </c>
      <c r="B224" t="s">
        <v>8</v>
      </c>
      <c r="C224" t="s">
        <v>949</v>
      </c>
      <c r="D224" t="s">
        <v>949</v>
      </c>
      <c r="E224" s="63" t="s">
        <v>949</v>
      </c>
      <c r="F224" s="63" t="s">
        <v>8</v>
      </c>
      <c r="G224">
        <v>1</v>
      </c>
      <c r="H224">
        <v>2</v>
      </c>
      <c r="I224">
        <v>2</v>
      </c>
      <c r="J224">
        <v>2</v>
      </c>
      <c r="K224" t="s">
        <v>102</v>
      </c>
      <c r="L224">
        <v>9</v>
      </c>
      <c r="M224" t="s">
        <v>715</v>
      </c>
      <c r="N224">
        <v>35.5</v>
      </c>
      <c r="O224">
        <v>35.5</v>
      </c>
      <c r="P224">
        <v>35.5</v>
      </c>
      <c r="Q224">
        <v>1</v>
      </c>
      <c r="R224">
        <v>6.3449508489723E-2</v>
      </c>
    </row>
    <row r="225" spans="1:18" hidden="1" x14ac:dyDescent="0.25">
      <c r="A225" t="s">
        <v>56</v>
      </c>
      <c r="B225" t="s">
        <v>8</v>
      </c>
      <c r="C225" t="s">
        <v>949</v>
      </c>
      <c r="D225" t="s">
        <v>949</v>
      </c>
      <c r="E225" s="63" t="s">
        <v>949</v>
      </c>
      <c r="F225" s="63" t="s">
        <v>8</v>
      </c>
      <c r="G225">
        <v>1</v>
      </c>
      <c r="H225">
        <v>2</v>
      </c>
      <c r="I225">
        <v>2</v>
      </c>
      <c r="J225">
        <v>3</v>
      </c>
      <c r="K225" t="s">
        <v>103</v>
      </c>
      <c r="L225">
        <v>10</v>
      </c>
      <c r="M225" t="s">
        <v>717</v>
      </c>
      <c r="N225">
        <v>42</v>
      </c>
      <c r="O225">
        <v>42</v>
      </c>
      <c r="P225">
        <v>42</v>
      </c>
      <c r="Q225">
        <v>1</v>
      </c>
      <c r="R225">
        <v>7.5067024128686294E-2</v>
      </c>
    </row>
    <row r="226" spans="1:18" hidden="1" x14ac:dyDescent="0.25">
      <c r="A226" t="s">
        <v>56</v>
      </c>
      <c r="B226" t="s">
        <v>8</v>
      </c>
      <c r="C226" t="s">
        <v>949</v>
      </c>
      <c r="D226" t="s">
        <v>949</v>
      </c>
      <c r="E226" s="63" t="s">
        <v>949</v>
      </c>
      <c r="F226" s="63" t="s">
        <v>8</v>
      </c>
      <c r="G226">
        <v>1</v>
      </c>
      <c r="H226">
        <v>2</v>
      </c>
      <c r="I226">
        <v>2</v>
      </c>
      <c r="J226">
        <v>4</v>
      </c>
      <c r="K226" t="s">
        <v>101</v>
      </c>
      <c r="L226">
        <v>11</v>
      </c>
      <c r="M226" t="s">
        <v>719</v>
      </c>
      <c r="N226">
        <v>42</v>
      </c>
      <c r="O226">
        <v>42</v>
      </c>
      <c r="P226">
        <v>42</v>
      </c>
      <c r="Q226">
        <v>1</v>
      </c>
      <c r="R226">
        <v>7.5067024128686294E-2</v>
      </c>
    </row>
    <row r="227" spans="1:18" hidden="1" x14ac:dyDescent="0.25">
      <c r="A227" t="s">
        <v>56</v>
      </c>
      <c r="B227" t="s">
        <v>8</v>
      </c>
      <c r="C227" t="s">
        <v>949</v>
      </c>
      <c r="D227" t="s">
        <v>949</v>
      </c>
      <c r="E227" s="63" t="s">
        <v>949</v>
      </c>
      <c r="F227" s="63" t="s">
        <v>8</v>
      </c>
      <c r="G227">
        <v>1</v>
      </c>
      <c r="H227">
        <v>2</v>
      </c>
      <c r="I227">
        <v>2</v>
      </c>
      <c r="J227">
        <v>5</v>
      </c>
      <c r="K227" t="s">
        <v>105</v>
      </c>
      <c r="L227">
        <v>12</v>
      </c>
      <c r="M227" t="s">
        <v>721</v>
      </c>
      <c r="N227">
        <v>59</v>
      </c>
      <c r="O227">
        <v>59</v>
      </c>
      <c r="P227">
        <v>59</v>
      </c>
      <c r="Q227">
        <v>1</v>
      </c>
      <c r="R227">
        <v>0.105451295799821</v>
      </c>
    </row>
    <row r="228" spans="1:18" hidden="1" x14ac:dyDescent="0.25">
      <c r="A228" t="s">
        <v>56</v>
      </c>
      <c r="B228" t="s">
        <v>8</v>
      </c>
      <c r="C228" t="s">
        <v>949</v>
      </c>
      <c r="D228" t="s">
        <v>949</v>
      </c>
      <c r="E228" s="63" t="s">
        <v>949</v>
      </c>
      <c r="F228" s="63" t="s">
        <v>8</v>
      </c>
      <c r="G228">
        <v>1</v>
      </c>
      <c r="H228">
        <v>2</v>
      </c>
      <c r="I228">
        <v>2</v>
      </c>
      <c r="J228">
        <v>6</v>
      </c>
      <c r="K228" t="s">
        <v>113</v>
      </c>
      <c r="L228">
        <v>13</v>
      </c>
      <c r="M228" t="s">
        <v>723</v>
      </c>
      <c r="N228">
        <v>33.5</v>
      </c>
      <c r="O228">
        <v>33.5</v>
      </c>
      <c r="P228">
        <v>33.5</v>
      </c>
      <c r="Q228">
        <v>1</v>
      </c>
      <c r="R228">
        <v>5.9874888293118898E-2</v>
      </c>
    </row>
    <row r="229" spans="1:18" hidden="1" x14ac:dyDescent="0.25">
      <c r="A229" t="s">
        <v>56</v>
      </c>
      <c r="B229" t="s">
        <v>8</v>
      </c>
      <c r="C229" t="s">
        <v>949</v>
      </c>
      <c r="D229" t="s">
        <v>949</v>
      </c>
      <c r="E229" s="63" t="s">
        <v>949</v>
      </c>
      <c r="F229" s="63" t="s">
        <v>8</v>
      </c>
      <c r="G229">
        <v>1</v>
      </c>
      <c r="H229">
        <v>2</v>
      </c>
      <c r="I229">
        <v>2</v>
      </c>
      <c r="J229">
        <v>7</v>
      </c>
      <c r="K229" t="s">
        <v>114</v>
      </c>
      <c r="L229">
        <v>14</v>
      </c>
      <c r="M229" t="s">
        <v>725</v>
      </c>
      <c r="N229">
        <v>35.5</v>
      </c>
      <c r="O229">
        <v>35.5</v>
      </c>
      <c r="P229">
        <v>35.5</v>
      </c>
      <c r="Q229">
        <v>1</v>
      </c>
      <c r="R229">
        <v>6.3449508489723E-2</v>
      </c>
    </row>
    <row r="230" spans="1:18" hidden="1" x14ac:dyDescent="0.25">
      <c r="A230" t="s">
        <v>56</v>
      </c>
      <c r="B230" t="s">
        <v>527</v>
      </c>
      <c r="C230" t="s">
        <v>950</v>
      </c>
      <c r="D230" t="s">
        <v>950</v>
      </c>
      <c r="E230" s="63" t="s">
        <v>950</v>
      </c>
      <c r="F230" s="63" t="s">
        <v>671</v>
      </c>
      <c r="G230">
        <v>0.75</v>
      </c>
      <c r="H230">
        <v>1</v>
      </c>
      <c r="I230">
        <v>1</v>
      </c>
      <c r="J230">
        <v>1</v>
      </c>
      <c r="K230" t="s">
        <v>99</v>
      </c>
      <c r="L230">
        <v>1</v>
      </c>
      <c r="M230" t="s">
        <v>699</v>
      </c>
      <c r="N230">
        <v>8</v>
      </c>
      <c r="O230">
        <v>6</v>
      </c>
      <c r="P230">
        <v>238.07499999999999</v>
      </c>
      <c r="Q230">
        <v>2.52021421820855E-2</v>
      </c>
      <c r="R230">
        <v>7.3570766378244806E-2</v>
      </c>
    </row>
    <row r="231" spans="1:18" hidden="1" x14ac:dyDescent="0.25">
      <c r="A231" t="s">
        <v>56</v>
      </c>
      <c r="B231" t="s">
        <v>527</v>
      </c>
      <c r="C231" t="s">
        <v>950</v>
      </c>
      <c r="D231" t="s">
        <v>950</v>
      </c>
      <c r="E231" s="63" t="s">
        <v>950</v>
      </c>
      <c r="F231" s="63" t="s">
        <v>671</v>
      </c>
      <c r="G231">
        <v>0.75</v>
      </c>
      <c r="H231">
        <v>1</v>
      </c>
      <c r="I231">
        <v>1</v>
      </c>
      <c r="J231">
        <v>2</v>
      </c>
      <c r="K231" t="s">
        <v>102</v>
      </c>
      <c r="L231">
        <v>2</v>
      </c>
      <c r="M231" t="s">
        <v>701</v>
      </c>
      <c r="N231">
        <v>8</v>
      </c>
      <c r="O231">
        <v>6</v>
      </c>
      <c r="P231">
        <v>250.07499999999999</v>
      </c>
      <c r="Q231">
        <v>2.3992802159352199E-2</v>
      </c>
      <c r="R231">
        <v>7.7279048207663806E-2</v>
      </c>
    </row>
    <row r="232" spans="1:18" hidden="1" x14ac:dyDescent="0.25">
      <c r="A232" t="s">
        <v>56</v>
      </c>
      <c r="B232" t="s">
        <v>527</v>
      </c>
      <c r="C232" t="s">
        <v>950</v>
      </c>
      <c r="D232" t="s">
        <v>950</v>
      </c>
      <c r="E232" s="63" t="s">
        <v>950</v>
      </c>
      <c r="F232" s="63" t="s">
        <v>671</v>
      </c>
      <c r="G232">
        <v>0.75</v>
      </c>
      <c r="H232">
        <v>1</v>
      </c>
      <c r="I232">
        <v>1</v>
      </c>
      <c r="J232">
        <v>3</v>
      </c>
      <c r="K232" t="s">
        <v>103</v>
      </c>
      <c r="L232">
        <v>3</v>
      </c>
      <c r="M232" t="s">
        <v>703</v>
      </c>
      <c r="N232">
        <v>8</v>
      </c>
      <c r="O232">
        <v>6</v>
      </c>
      <c r="P232">
        <v>251.67499999999998</v>
      </c>
      <c r="Q232">
        <v>2.3840270189728799E-2</v>
      </c>
      <c r="R232">
        <v>7.7773485784919702E-2</v>
      </c>
    </row>
    <row r="233" spans="1:18" hidden="1" x14ac:dyDescent="0.25">
      <c r="A233" t="s">
        <v>56</v>
      </c>
      <c r="B233" t="s">
        <v>527</v>
      </c>
      <c r="C233" t="s">
        <v>950</v>
      </c>
      <c r="D233" t="s">
        <v>950</v>
      </c>
      <c r="E233" s="63" t="s">
        <v>950</v>
      </c>
      <c r="F233" s="63" t="s">
        <v>671</v>
      </c>
      <c r="G233">
        <v>0.75</v>
      </c>
      <c r="H233">
        <v>1</v>
      </c>
      <c r="I233">
        <v>1</v>
      </c>
      <c r="J233">
        <v>4</v>
      </c>
      <c r="K233" t="s">
        <v>101</v>
      </c>
      <c r="L233">
        <v>4</v>
      </c>
      <c r="M233" t="s">
        <v>705</v>
      </c>
      <c r="N233">
        <v>8</v>
      </c>
      <c r="O233">
        <v>6</v>
      </c>
      <c r="P233">
        <v>262.57499999999999</v>
      </c>
      <c r="Q233">
        <v>2.28506141102542E-2</v>
      </c>
      <c r="R233">
        <v>8.1141841779975299E-2</v>
      </c>
    </row>
    <row r="234" spans="1:18" hidden="1" x14ac:dyDescent="0.25">
      <c r="A234" t="s">
        <v>56</v>
      </c>
      <c r="B234" t="s">
        <v>527</v>
      </c>
      <c r="C234" t="s">
        <v>950</v>
      </c>
      <c r="D234" t="s">
        <v>950</v>
      </c>
      <c r="E234" s="63" t="s">
        <v>950</v>
      </c>
      <c r="F234" s="63" t="s">
        <v>671</v>
      </c>
      <c r="G234">
        <v>0.75</v>
      </c>
      <c r="H234">
        <v>1</v>
      </c>
      <c r="I234">
        <v>1</v>
      </c>
      <c r="J234">
        <v>5</v>
      </c>
      <c r="K234" t="s">
        <v>105</v>
      </c>
      <c r="L234">
        <v>5</v>
      </c>
      <c r="M234" t="s">
        <v>707</v>
      </c>
      <c r="N234">
        <v>8</v>
      </c>
      <c r="O234">
        <v>6</v>
      </c>
      <c r="P234">
        <v>232.17500000000001</v>
      </c>
      <c r="Q234">
        <v>2.5842575643372501E-2</v>
      </c>
      <c r="R234">
        <v>7.1747527812113798E-2</v>
      </c>
    </row>
    <row r="235" spans="1:18" hidden="1" x14ac:dyDescent="0.25">
      <c r="A235" t="s">
        <v>56</v>
      </c>
      <c r="B235" t="s">
        <v>527</v>
      </c>
      <c r="C235" t="s">
        <v>950</v>
      </c>
      <c r="D235" t="s">
        <v>950</v>
      </c>
      <c r="E235" s="63" t="s">
        <v>950</v>
      </c>
      <c r="F235" s="63" t="s">
        <v>671</v>
      </c>
      <c r="G235">
        <v>0.75</v>
      </c>
      <c r="H235">
        <v>2</v>
      </c>
      <c r="I235">
        <v>2</v>
      </c>
      <c r="J235">
        <v>1</v>
      </c>
      <c r="K235" t="s">
        <v>99</v>
      </c>
      <c r="L235">
        <v>8</v>
      </c>
      <c r="M235" t="s">
        <v>713</v>
      </c>
      <c r="N235">
        <v>9</v>
      </c>
      <c r="O235">
        <v>6.75</v>
      </c>
      <c r="P235">
        <v>239.92499999999998</v>
      </c>
      <c r="Q235">
        <v>2.8133791809940599E-2</v>
      </c>
      <c r="R235">
        <v>7.4142459826946894E-2</v>
      </c>
    </row>
    <row r="236" spans="1:18" hidden="1" x14ac:dyDescent="0.25">
      <c r="A236" t="s">
        <v>56</v>
      </c>
      <c r="B236" t="s">
        <v>527</v>
      </c>
      <c r="C236" t="s">
        <v>950</v>
      </c>
      <c r="D236" t="s">
        <v>950</v>
      </c>
      <c r="E236" s="63" t="s">
        <v>950</v>
      </c>
      <c r="F236" s="63" t="s">
        <v>671</v>
      </c>
      <c r="G236">
        <v>0.75</v>
      </c>
      <c r="H236">
        <v>2</v>
      </c>
      <c r="I236">
        <v>2</v>
      </c>
      <c r="J236">
        <v>2</v>
      </c>
      <c r="K236" t="s">
        <v>102</v>
      </c>
      <c r="L236">
        <v>9</v>
      </c>
      <c r="M236" t="s">
        <v>715</v>
      </c>
      <c r="N236">
        <v>8</v>
      </c>
      <c r="O236">
        <v>6</v>
      </c>
      <c r="P236">
        <v>250.17499999999998</v>
      </c>
      <c r="Q236">
        <v>2.39832117517738E-2</v>
      </c>
      <c r="R236">
        <v>7.7309950556242304E-2</v>
      </c>
    </row>
    <row r="237" spans="1:18" hidden="1" x14ac:dyDescent="0.25">
      <c r="A237" t="s">
        <v>56</v>
      </c>
      <c r="B237" t="s">
        <v>527</v>
      </c>
      <c r="C237" t="s">
        <v>950</v>
      </c>
      <c r="D237" t="s">
        <v>950</v>
      </c>
      <c r="E237" s="63" t="s">
        <v>950</v>
      </c>
      <c r="F237" s="63" t="s">
        <v>671</v>
      </c>
      <c r="G237">
        <v>0.75</v>
      </c>
      <c r="H237">
        <v>2</v>
      </c>
      <c r="I237">
        <v>2</v>
      </c>
      <c r="J237">
        <v>3</v>
      </c>
      <c r="K237" t="s">
        <v>103</v>
      </c>
      <c r="L237">
        <v>10</v>
      </c>
      <c r="M237" t="s">
        <v>717</v>
      </c>
      <c r="N237">
        <v>8</v>
      </c>
      <c r="O237">
        <v>6</v>
      </c>
      <c r="P237">
        <v>251.67499999999998</v>
      </c>
      <c r="Q237">
        <v>2.3840270189728799E-2</v>
      </c>
      <c r="R237">
        <v>7.7773485784919702E-2</v>
      </c>
    </row>
    <row r="238" spans="1:18" hidden="1" x14ac:dyDescent="0.25">
      <c r="A238" t="s">
        <v>56</v>
      </c>
      <c r="B238" t="s">
        <v>527</v>
      </c>
      <c r="C238" t="s">
        <v>950</v>
      </c>
      <c r="D238" t="s">
        <v>950</v>
      </c>
      <c r="E238" s="63" t="s">
        <v>950</v>
      </c>
      <c r="F238" s="63" t="s">
        <v>671</v>
      </c>
      <c r="G238">
        <v>0.75</v>
      </c>
      <c r="H238">
        <v>2</v>
      </c>
      <c r="I238">
        <v>2</v>
      </c>
      <c r="J238">
        <v>4</v>
      </c>
      <c r="K238" t="s">
        <v>101</v>
      </c>
      <c r="L238">
        <v>11</v>
      </c>
      <c r="M238" t="s">
        <v>719</v>
      </c>
      <c r="N238">
        <v>8</v>
      </c>
      <c r="O238">
        <v>6</v>
      </c>
      <c r="P238">
        <v>254.07499999999999</v>
      </c>
      <c r="Q238">
        <v>2.3615074289087899E-2</v>
      </c>
      <c r="R238">
        <v>7.8515142150803505E-2</v>
      </c>
    </row>
    <row r="239" spans="1:18" hidden="1" x14ac:dyDescent="0.25">
      <c r="A239" t="s">
        <v>56</v>
      </c>
      <c r="B239" t="s">
        <v>527</v>
      </c>
      <c r="C239" t="s">
        <v>950</v>
      </c>
      <c r="D239" t="s">
        <v>950</v>
      </c>
      <c r="E239" s="63" t="s">
        <v>950</v>
      </c>
      <c r="F239" s="63" t="s">
        <v>671</v>
      </c>
      <c r="G239">
        <v>0.75</v>
      </c>
      <c r="H239">
        <v>2</v>
      </c>
      <c r="I239">
        <v>2</v>
      </c>
      <c r="J239">
        <v>5</v>
      </c>
      <c r="K239" t="s">
        <v>105</v>
      </c>
      <c r="L239">
        <v>12</v>
      </c>
      <c r="M239" t="s">
        <v>721</v>
      </c>
      <c r="N239">
        <v>8</v>
      </c>
      <c r="O239">
        <v>6</v>
      </c>
      <c r="P239">
        <v>232.17500000000001</v>
      </c>
      <c r="Q239">
        <v>2.5842575643372501E-2</v>
      </c>
      <c r="R239">
        <v>7.1747527812113798E-2</v>
      </c>
    </row>
    <row r="240" spans="1:18" hidden="1" x14ac:dyDescent="0.25">
      <c r="A240" t="s">
        <v>56</v>
      </c>
      <c r="B240" t="s">
        <v>527</v>
      </c>
      <c r="C240" t="s">
        <v>951</v>
      </c>
      <c r="D240" t="s">
        <v>951</v>
      </c>
      <c r="E240" s="63" t="s">
        <v>951</v>
      </c>
      <c r="F240" s="63" t="s">
        <v>671</v>
      </c>
      <c r="G240">
        <v>0.6</v>
      </c>
      <c r="H240">
        <v>1</v>
      </c>
      <c r="I240">
        <v>1</v>
      </c>
      <c r="J240">
        <v>1</v>
      </c>
      <c r="K240" t="s">
        <v>99</v>
      </c>
      <c r="L240">
        <v>1</v>
      </c>
      <c r="M240" t="s">
        <v>699</v>
      </c>
      <c r="N240">
        <v>25</v>
      </c>
      <c r="O240">
        <v>15</v>
      </c>
      <c r="P240">
        <v>238.07499999999999</v>
      </c>
      <c r="Q240">
        <v>6.3005355455213699E-2</v>
      </c>
      <c r="R240">
        <v>7.3570766378244806E-2</v>
      </c>
    </row>
    <row r="241" spans="1:18" hidden="1" x14ac:dyDescent="0.25">
      <c r="A241" t="s">
        <v>56</v>
      </c>
      <c r="B241" t="s">
        <v>527</v>
      </c>
      <c r="C241" t="s">
        <v>951</v>
      </c>
      <c r="D241" t="s">
        <v>951</v>
      </c>
      <c r="E241" s="63" t="s">
        <v>951</v>
      </c>
      <c r="F241" s="63" t="s">
        <v>671</v>
      </c>
      <c r="G241">
        <v>0.6</v>
      </c>
      <c r="H241">
        <v>1</v>
      </c>
      <c r="I241">
        <v>1</v>
      </c>
      <c r="J241">
        <v>2</v>
      </c>
      <c r="K241" t="s">
        <v>102</v>
      </c>
      <c r="L241">
        <v>2</v>
      </c>
      <c r="M241" t="s">
        <v>701</v>
      </c>
      <c r="N241">
        <v>45</v>
      </c>
      <c r="O241">
        <v>27</v>
      </c>
      <c r="P241">
        <v>250.07499999999999</v>
      </c>
      <c r="Q241">
        <v>0.10796760971708499</v>
      </c>
      <c r="R241">
        <v>7.7279048207663806E-2</v>
      </c>
    </row>
    <row r="242" spans="1:18" hidden="1" x14ac:dyDescent="0.25">
      <c r="A242" t="s">
        <v>56</v>
      </c>
      <c r="B242" t="s">
        <v>527</v>
      </c>
      <c r="C242" t="s">
        <v>951</v>
      </c>
      <c r="D242" t="s">
        <v>951</v>
      </c>
      <c r="E242" s="63" t="s">
        <v>951</v>
      </c>
      <c r="F242" s="63" t="s">
        <v>671</v>
      </c>
      <c r="G242">
        <v>0.6</v>
      </c>
      <c r="H242">
        <v>1</v>
      </c>
      <c r="I242">
        <v>1</v>
      </c>
      <c r="J242">
        <v>3</v>
      </c>
      <c r="K242" t="s">
        <v>103</v>
      </c>
      <c r="L242">
        <v>3</v>
      </c>
      <c r="M242" t="s">
        <v>703</v>
      </c>
      <c r="N242">
        <v>33.5</v>
      </c>
      <c r="O242">
        <v>20.099999999999998</v>
      </c>
      <c r="P242">
        <v>251.67499999999998</v>
      </c>
      <c r="Q242">
        <v>7.9864905135591496E-2</v>
      </c>
      <c r="R242">
        <v>7.7773485784919702E-2</v>
      </c>
    </row>
    <row r="243" spans="1:18" hidden="1" x14ac:dyDescent="0.25">
      <c r="A243" t="s">
        <v>56</v>
      </c>
      <c r="B243" t="s">
        <v>527</v>
      </c>
      <c r="C243" t="s">
        <v>951</v>
      </c>
      <c r="D243" t="s">
        <v>951</v>
      </c>
      <c r="E243" s="63" t="s">
        <v>951</v>
      </c>
      <c r="F243" s="63" t="s">
        <v>671</v>
      </c>
      <c r="G243">
        <v>0.6</v>
      </c>
      <c r="H243">
        <v>1</v>
      </c>
      <c r="I243">
        <v>1</v>
      </c>
      <c r="J243">
        <v>4</v>
      </c>
      <c r="K243" t="s">
        <v>101</v>
      </c>
      <c r="L243">
        <v>4</v>
      </c>
      <c r="M243" t="s">
        <v>705</v>
      </c>
      <c r="N243">
        <v>37.5</v>
      </c>
      <c r="O243">
        <v>22.5</v>
      </c>
      <c r="P243">
        <v>262.57499999999999</v>
      </c>
      <c r="Q243">
        <v>8.5689802913453295E-2</v>
      </c>
      <c r="R243">
        <v>8.1141841779975299E-2</v>
      </c>
    </row>
    <row r="244" spans="1:18" hidden="1" x14ac:dyDescent="0.25">
      <c r="A244" t="s">
        <v>56</v>
      </c>
      <c r="B244" t="s">
        <v>527</v>
      </c>
      <c r="C244" t="s">
        <v>951</v>
      </c>
      <c r="D244" t="s">
        <v>951</v>
      </c>
      <c r="E244" s="63" t="s">
        <v>951</v>
      </c>
      <c r="F244" s="63" t="s">
        <v>671</v>
      </c>
      <c r="G244">
        <v>0.6</v>
      </c>
      <c r="H244">
        <v>1</v>
      </c>
      <c r="I244">
        <v>1</v>
      </c>
      <c r="J244">
        <v>5</v>
      </c>
      <c r="K244" t="s">
        <v>105</v>
      </c>
      <c r="L244">
        <v>5</v>
      </c>
      <c r="M244" t="s">
        <v>707</v>
      </c>
      <c r="N244">
        <v>32.5</v>
      </c>
      <c r="O244">
        <v>19.5</v>
      </c>
      <c r="P244">
        <v>232.17500000000001</v>
      </c>
      <c r="Q244">
        <v>8.3988370840960502E-2</v>
      </c>
      <c r="R244">
        <v>7.1747527812113798E-2</v>
      </c>
    </row>
    <row r="245" spans="1:18" hidden="1" x14ac:dyDescent="0.25">
      <c r="A245" t="s">
        <v>56</v>
      </c>
      <c r="B245" t="s">
        <v>527</v>
      </c>
      <c r="C245" t="s">
        <v>951</v>
      </c>
      <c r="D245" t="s">
        <v>951</v>
      </c>
      <c r="E245" s="63" t="s">
        <v>951</v>
      </c>
      <c r="F245" s="63" t="s">
        <v>671</v>
      </c>
      <c r="G245">
        <v>0.6</v>
      </c>
      <c r="H245">
        <v>2</v>
      </c>
      <c r="I245">
        <v>2</v>
      </c>
      <c r="J245">
        <v>1</v>
      </c>
      <c r="K245" t="s">
        <v>99</v>
      </c>
      <c r="L245">
        <v>8</v>
      </c>
      <c r="M245" t="s">
        <v>713</v>
      </c>
      <c r="N245">
        <v>41</v>
      </c>
      <c r="O245">
        <v>24.599999999999998</v>
      </c>
      <c r="P245">
        <v>239.92499999999998</v>
      </c>
      <c r="Q245">
        <v>0.102532041262895</v>
      </c>
      <c r="R245">
        <v>7.4142459826946894E-2</v>
      </c>
    </row>
    <row r="246" spans="1:18" hidden="1" x14ac:dyDescent="0.25">
      <c r="A246" t="s">
        <v>56</v>
      </c>
      <c r="B246" t="s">
        <v>527</v>
      </c>
      <c r="C246" t="s">
        <v>951</v>
      </c>
      <c r="D246" t="s">
        <v>951</v>
      </c>
      <c r="E246" s="63" t="s">
        <v>951</v>
      </c>
      <c r="F246" s="63" t="s">
        <v>671</v>
      </c>
      <c r="G246">
        <v>0.6</v>
      </c>
      <c r="H246">
        <v>2</v>
      </c>
      <c r="I246">
        <v>2</v>
      </c>
      <c r="J246">
        <v>2</v>
      </c>
      <c r="K246" t="s">
        <v>102</v>
      </c>
      <c r="L246">
        <v>9</v>
      </c>
      <c r="M246" t="s">
        <v>715</v>
      </c>
      <c r="N246">
        <v>46</v>
      </c>
      <c r="O246">
        <v>27.599999999999998</v>
      </c>
      <c r="P246">
        <v>250.17499999999998</v>
      </c>
      <c r="Q246">
        <v>0.110322774058159</v>
      </c>
      <c r="R246">
        <v>7.7309950556242304E-2</v>
      </c>
    </row>
    <row r="247" spans="1:18" hidden="1" x14ac:dyDescent="0.25">
      <c r="A247" t="s">
        <v>56</v>
      </c>
      <c r="B247" t="s">
        <v>527</v>
      </c>
      <c r="C247" t="s">
        <v>951</v>
      </c>
      <c r="D247" t="s">
        <v>951</v>
      </c>
      <c r="E247" s="63" t="s">
        <v>951</v>
      </c>
      <c r="F247" s="63" t="s">
        <v>671</v>
      </c>
      <c r="G247">
        <v>0.6</v>
      </c>
      <c r="H247">
        <v>2</v>
      </c>
      <c r="I247">
        <v>2</v>
      </c>
      <c r="J247">
        <v>3</v>
      </c>
      <c r="K247" t="s">
        <v>103</v>
      </c>
      <c r="L247">
        <v>10</v>
      </c>
      <c r="M247" t="s">
        <v>717</v>
      </c>
      <c r="N247">
        <v>33.5</v>
      </c>
      <c r="O247">
        <v>20.099999999999998</v>
      </c>
      <c r="P247">
        <v>251.67499999999998</v>
      </c>
      <c r="Q247">
        <v>7.9864905135591496E-2</v>
      </c>
      <c r="R247">
        <v>7.7773485784919702E-2</v>
      </c>
    </row>
    <row r="248" spans="1:18" hidden="1" x14ac:dyDescent="0.25">
      <c r="A248" t="s">
        <v>56</v>
      </c>
      <c r="B248" t="s">
        <v>527</v>
      </c>
      <c r="C248" t="s">
        <v>951</v>
      </c>
      <c r="D248" t="s">
        <v>951</v>
      </c>
      <c r="E248" s="63" t="s">
        <v>951</v>
      </c>
      <c r="F248" s="63" t="s">
        <v>671</v>
      </c>
      <c r="G248">
        <v>0.6</v>
      </c>
      <c r="H248">
        <v>2</v>
      </c>
      <c r="I248">
        <v>2</v>
      </c>
      <c r="J248">
        <v>4</v>
      </c>
      <c r="K248" t="s">
        <v>101</v>
      </c>
      <c r="L248">
        <v>11</v>
      </c>
      <c r="M248" t="s">
        <v>719</v>
      </c>
      <c r="N248">
        <v>37.5</v>
      </c>
      <c r="O248">
        <v>22.5</v>
      </c>
      <c r="P248">
        <v>254.07499999999999</v>
      </c>
      <c r="Q248">
        <v>8.8556528584079502E-2</v>
      </c>
      <c r="R248">
        <v>7.8515142150803505E-2</v>
      </c>
    </row>
    <row r="249" spans="1:18" hidden="1" x14ac:dyDescent="0.25">
      <c r="A249" t="s">
        <v>56</v>
      </c>
      <c r="B249" t="s">
        <v>527</v>
      </c>
      <c r="C249" t="s">
        <v>951</v>
      </c>
      <c r="D249" t="s">
        <v>951</v>
      </c>
      <c r="E249" s="63" t="s">
        <v>951</v>
      </c>
      <c r="F249" s="63" t="s">
        <v>671</v>
      </c>
      <c r="G249">
        <v>0.6</v>
      </c>
      <c r="H249">
        <v>2</v>
      </c>
      <c r="I249">
        <v>2</v>
      </c>
      <c r="J249">
        <v>5</v>
      </c>
      <c r="K249" t="s">
        <v>105</v>
      </c>
      <c r="L249">
        <v>12</v>
      </c>
      <c r="M249" t="s">
        <v>721</v>
      </c>
      <c r="N249">
        <v>32.5</v>
      </c>
      <c r="O249">
        <v>19.5</v>
      </c>
      <c r="P249">
        <v>232.17500000000001</v>
      </c>
      <c r="Q249">
        <v>8.3988370840960502E-2</v>
      </c>
      <c r="R249">
        <v>7.1747527812113798E-2</v>
      </c>
    </row>
    <row r="250" spans="1:18" hidden="1" x14ac:dyDescent="0.25">
      <c r="A250" t="s">
        <v>56</v>
      </c>
      <c r="B250" t="s">
        <v>527</v>
      </c>
      <c r="C250" t="s">
        <v>951</v>
      </c>
      <c r="D250" t="s">
        <v>951</v>
      </c>
      <c r="E250" s="63" t="s">
        <v>951</v>
      </c>
      <c r="F250" s="63" t="s">
        <v>671</v>
      </c>
      <c r="G250">
        <v>0.6</v>
      </c>
      <c r="H250">
        <v>2</v>
      </c>
      <c r="I250">
        <v>2</v>
      </c>
      <c r="J250">
        <v>7</v>
      </c>
      <c r="K250" t="s">
        <v>114</v>
      </c>
      <c r="L250">
        <v>14</v>
      </c>
      <c r="M250" t="s">
        <v>725</v>
      </c>
      <c r="N250">
        <v>4</v>
      </c>
      <c r="O250">
        <v>2.4</v>
      </c>
      <c r="P250">
        <v>198.4</v>
      </c>
      <c r="Q250">
        <v>1.2096774193548401E-2</v>
      </c>
      <c r="R250">
        <v>6.1310259579728098E-2</v>
      </c>
    </row>
    <row r="251" spans="1:18" x14ac:dyDescent="0.25">
      <c r="O251">
        <f>SUBTOTAL(109,MW_Role_Distribution[RoleDayHistoricalProductiveHours])</f>
        <v>134.5</v>
      </c>
    </row>
    <row r="252" spans="1:18" x14ac:dyDescent="0.25">
      <c r="J252">
        <f>MW_Role_Distribution[[#Totals],[RoleDayHistoricalProductiveHours]]/7.6</f>
        <v>17.697368421052634</v>
      </c>
      <c r="K252" t="s">
        <v>550</v>
      </c>
    </row>
  </sheetData>
  <phoneticPr fontId="10" type="noConversion"/>
  <pageMargins left="0.7" right="0.7" top="0.75" bottom="0.75" header="0.3" footer="0.3"/>
  <pageSetup paperSize="9" orientation="portrait" r:id="rId1"/>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755-88C5-4B29-8C1E-4FFB1ABEC8A3}">
  <dimension ref="A1:H433"/>
  <sheetViews>
    <sheetView workbookViewId="0"/>
  </sheetViews>
  <sheetFormatPr defaultRowHeight="15" x14ac:dyDescent="0.25"/>
  <cols>
    <col min="1" max="1" width="53.7109375" bestFit="1" customWidth="1"/>
    <col min="2" max="2" width="10.5703125" bestFit="1" customWidth="1"/>
    <col min="3" max="3" width="9.5703125" bestFit="1" customWidth="1"/>
    <col min="4" max="4" width="17.85546875" bestFit="1" customWidth="1"/>
    <col min="5" max="5" width="40" bestFit="1" customWidth="1"/>
    <col min="6" max="6" width="8.85546875" bestFit="1" customWidth="1"/>
    <col min="7" max="7" width="11.42578125" bestFit="1" customWidth="1"/>
    <col min="8" max="8" width="81.140625" bestFit="1" customWidth="1"/>
  </cols>
  <sheetData>
    <row r="1" spans="1:8" x14ac:dyDescent="0.25">
      <c r="A1" t="s">
        <v>520</v>
      </c>
      <c r="B1" t="s">
        <v>521</v>
      </c>
      <c r="C1" t="s">
        <v>522</v>
      </c>
      <c r="D1" t="s">
        <v>523</v>
      </c>
      <c r="E1" t="s">
        <v>3</v>
      </c>
      <c r="F1" t="s">
        <v>524</v>
      </c>
      <c r="G1" t="s">
        <v>525</v>
      </c>
      <c r="H1" t="s">
        <v>526</v>
      </c>
    </row>
    <row r="2" spans="1:8" x14ac:dyDescent="0.25">
      <c r="A2" t="s">
        <v>678</v>
      </c>
      <c r="B2" t="s">
        <v>533</v>
      </c>
      <c r="C2" t="s">
        <v>54</v>
      </c>
      <c r="F2">
        <v>3006.75</v>
      </c>
      <c r="G2">
        <v>3006.75</v>
      </c>
      <c r="H2" t="s">
        <v>679</v>
      </c>
    </row>
    <row r="3" spans="1:8" x14ac:dyDescent="0.25">
      <c r="A3" t="s">
        <v>678</v>
      </c>
      <c r="B3" t="s">
        <v>533</v>
      </c>
      <c r="C3" t="s">
        <v>54</v>
      </c>
      <c r="F3">
        <v>2980.75</v>
      </c>
      <c r="G3">
        <v>2980.75</v>
      </c>
      <c r="H3" t="s">
        <v>680</v>
      </c>
    </row>
    <row r="4" spans="1:8" x14ac:dyDescent="0.25">
      <c r="A4" t="s">
        <v>678</v>
      </c>
      <c r="B4" t="s">
        <v>533</v>
      </c>
      <c r="C4" t="s">
        <v>55</v>
      </c>
      <c r="F4">
        <v>1008.5</v>
      </c>
      <c r="G4">
        <v>1008.5</v>
      </c>
      <c r="H4" t="s">
        <v>679</v>
      </c>
    </row>
    <row r="5" spans="1:8" x14ac:dyDescent="0.25">
      <c r="A5" t="s">
        <v>678</v>
      </c>
      <c r="B5" t="s">
        <v>533</v>
      </c>
      <c r="C5" t="s">
        <v>55</v>
      </c>
      <c r="F5">
        <v>1026</v>
      </c>
      <c r="G5">
        <v>1026</v>
      </c>
      <c r="H5" t="s">
        <v>680</v>
      </c>
    </row>
    <row r="6" spans="1:8" x14ac:dyDescent="0.25">
      <c r="A6" t="s">
        <v>678</v>
      </c>
      <c r="B6" t="s">
        <v>533</v>
      </c>
      <c r="C6" t="s">
        <v>56</v>
      </c>
      <c r="F6">
        <v>1979.5</v>
      </c>
      <c r="G6">
        <v>1979.5</v>
      </c>
      <c r="H6" t="s">
        <v>679</v>
      </c>
    </row>
    <row r="7" spans="1:8" x14ac:dyDescent="0.25">
      <c r="A7" t="s">
        <v>678</v>
      </c>
      <c r="B7" t="s">
        <v>533</v>
      </c>
      <c r="C7" t="s">
        <v>56</v>
      </c>
      <c r="F7">
        <v>1987.5</v>
      </c>
      <c r="G7">
        <v>1987.5</v>
      </c>
      <c r="H7" t="s">
        <v>680</v>
      </c>
    </row>
    <row r="8" spans="1:8" x14ac:dyDescent="0.25">
      <c r="A8" t="s">
        <v>771</v>
      </c>
      <c r="B8" t="s">
        <v>533</v>
      </c>
      <c r="C8" t="s">
        <v>54</v>
      </c>
      <c r="F8">
        <v>2</v>
      </c>
      <c r="G8">
        <v>2</v>
      </c>
      <c r="H8" t="s">
        <v>772</v>
      </c>
    </row>
    <row r="9" spans="1:8" x14ac:dyDescent="0.25">
      <c r="A9" t="s">
        <v>771</v>
      </c>
      <c r="B9" t="s">
        <v>533</v>
      </c>
      <c r="C9" t="s">
        <v>55</v>
      </c>
      <c r="F9">
        <v>2</v>
      </c>
      <c r="G9">
        <v>2</v>
      </c>
      <c r="H9" t="s">
        <v>772</v>
      </c>
    </row>
    <row r="10" spans="1:8" x14ac:dyDescent="0.25">
      <c r="A10" t="s">
        <v>771</v>
      </c>
      <c r="B10" t="s">
        <v>533</v>
      </c>
      <c r="C10" t="s">
        <v>56</v>
      </c>
      <c r="F10">
        <v>2</v>
      </c>
      <c r="G10">
        <v>2</v>
      </c>
      <c r="H10" t="s">
        <v>772</v>
      </c>
    </row>
    <row r="11" spans="1:8" x14ac:dyDescent="0.25">
      <c r="A11" t="s">
        <v>681</v>
      </c>
      <c r="B11" t="s">
        <v>533</v>
      </c>
      <c r="C11" t="s">
        <v>54</v>
      </c>
      <c r="D11" t="s">
        <v>527</v>
      </c>
      <c r="F11">
        <v>0.99999999999999967</v>
      </c>
      <c r="G11">
        <v>1</v>
      </c>
      <c r="H11" t="s">
        <v>773</v>
      </c>
    </row>
    <row r="12" spans="1:8" x14ac:dyDescent="0.25">
      <c r="A12" t="s">
        <v>681</v>
      </c>
      <c r="B12" t="s">
        <v>533</v>
      </c>
      <c r="C12" t="s">
        <v>54</v>
      </c>
      <c r="D12" t="s">
        <v>8</v>
      </c>
      <c r="F12">
        <v>1.0000000000000002</v>
      </c>
      <c r="G12">
        <v>1</v>
      </c>
      <c r="H12" t="s">
        <v>773</v>
      </c>
    </row>
    <row r="13" spans="1:8" x14ac:dyDescent="0.25">
      <c r="A13" t="s">
        <v>681</v>
      </c>
      <c r="B13" t="s">
        <v>533</v>
      </c>
      <c r="C13" t="s">
        <v>55</v>
      </c>
      <c r="D13" t="s">
        <v>527</v>
      </c>
      <c r="F13">
        <v>0.99999999999999856</v>
      </c>
      <c r="G13">
        <v>1</v>
      </c>
      <c r="H13" t="s">
        <v>773</v>
      </c>
    </row>
    <row r="14" spans="1:8" x14ac:dyDescent="0.25">
      <c r="A14" t="s">
        <v>681</v>
      </c>
      <c r="B14" t="s">
        <v>533</v>
      </c>
      <c r="C14" t="s">
        <v>55</v>
      </c>
      <c r="D14" t="s">
        <v>8</v>
      </c>
      <c r="F14">
        <v>1.0000000000000002</v>
      </c>
      <c r="G14">
        <v>1</v>
      </c>
      <c r="H14" t="s">
        <v>773</v>
      </c>
    </row>
    <row r="15" spans="1:8" x14ac:dyDescent="0.25">
      <c r="A15" t="s">
        <v>681</v>
      </c>
      <c r="B15" t="s">
        <v>533</v>
      </c>
      <c r="C15" t="s">
        <v>56</v>
      </c>
      <c r="D15" t="s">
        <v>527</v>
      </c>
      <c r="F15">
        <v>1.0000000000000009</v>
      </c>
      <c r="G15">
        <v>1</v>
      </c>
      <c r="H15" t="s">
        <v>773</v>
      </c>
    </row>
    <row r="16" spans="1:8" x14ac:dyDescent="0.25">
      <c r="A16" t="s">
        <v>681</v>
      </c>
      <c r="B16" t="s">
        <v>533</v>
      </c>
      <c r="C16" t="s">
        <v>56</v>
      </c>
      <c r="D16" t="s">
        <v>8</v>
      </c>
      <c r="F16">
        <v>0.99999999999999933</v>
      </c>
      <c r="G16">
        <v>1</v>
      </c>
      <c r="H16" t="s">
        <v>773</v>
      </c>
    </row>
    <row r="17" spans="1:8" x14ac:dyDescent="0.25">
      <c r="A17" t="s">
        <v>532</v>
      </c>
      <c r="B17" t="s">
        <v>533</v>
      </c>
      <c r="C17" t="s">
        <v>54</v>
      </c>
      <c r="D17" t="s">
        <v>527</v>
      </c>
      <c r="F17">
        <v>0.99999999999999989</v>
      </c>
      <c r="G17">
        <v>1</v>
      </c>
      <c r="H17" t="s">
        <v>774</v>
      </c>
    </row>
    <row r="18" spans="1:8" x14ac:dyDescent="0.25">
      <c r="A18" t="s">
        <v>532</v>
      </c>
      <c r="B18" t="s">
        <v>533</v>
      </c>
      <c r="C18" t="s">
        <v>54</v>
      </c>
      <c r="D18" t="s">
        <v>527</v>
      </c>
      <c r="F18">
        <v>0.99999999999999978</v>
      </c>
      <c r="G18">
        <v>1</v>
      </c>
      <c r="H18" t="s">
        <v>775</v>
      </c>
    </row>
    <row r="19" spans="1:8" x14ac:dyDescent="0.25">
      <c r="A19" t="s">
        <v>532</v>
      </c>
      <c r="B19" t="s">
        <v>533</v>
      </c>
      <c r="C19" t="s">
        <v>54</v>
      </c>
      <c r="D19" t="s">
        <v>527</v>
      </c>
      <c r="F19">
        <v>0.99999999999999989</v>
      </c>
      <c r="G19">
        <v>1</v>
      </c>
      <c r="H19" t="s">
        <v>776</v>
      </c>
    </row>
    <row r="20" spans="1:8" x14ac:dyDescent="0.25">
      <c r="A20" t="s">
        <v>532</v>
      </c>
      <c r="B20" t="s">
        <v>533</v>
      </c>
      <c r="C20" t="s">
        <v>54</v>
      </c>
      <c r="D20" t="s">
        <v>527</v>
      </c>
      <c r="F20">
        <v>0.99999999999999989</v>
      </c>
      <c r="G20">
        <v>1</v>
      </c>
      <c r="H20" t="s">
        <v>777</v>
      </c>
    </row>
    <row r="21" spans="1:8" x14ac:dyDescent="0.25">
      <c r="A21" t="s">
        <v>532</v>
      </c>
      <c r="B21" t="s">
        <v>533</v>
      </c>
      <c r="C21" t="s">
        <v>54</v>
      </c>
      <c r="D21" t="s">
        <v>527</v>
      </c>
      <c r="F21">
        <v>1</v>
      </c>
      <c r="G21">
        <v>1</v>
      </c>
      <c r="H21" t="s">
        <v>778</v>
      </c>
    </row>
    <row r="22" spans="1:8" x14ac:dyDescent="0.25">
      <c r="A22" t="s">
        <v>532</v>
      </c>
      <c r="B22" t="s">
        <v>533</v>
      </c>
      <c r="C22" t="s">
        <v>54</v>
      </c>
      <c r="D22" t="s">
        <v>527</v>
      </c>
      <c r="F22">
        <v>1</v>
      </c>
      <c r="G22">
        <v>1</v>
      </c>
      <c r="H22" t="s">
        <v>779</v>
      </c>
    </row>
    <row r="23" spans="1:8" x14ac:dyDescent="0.25">
      <c r="A23" t="s">
        <v>532</v>
      </c>
      <c r="B23" t="s">
        <v>533</v>
      </c>
      <c r="C23" t="s">
        <v>54</v>
      </c>
      <c r="D23" t="s">
        <v>527</v>
      </c>
      <c r="F23">
        <v>1</v>
      </c>
      <c r="G23">
        <v>1</v>
      </c>
      <c r="H23" t="s">
        <v>780</v>
      </c>
    </row>
    <row r="24" spans="1:8" x14ac:dyDescent="0.25">
      <c r="A24" t="s">
        <v>532</v>
      </c>
      <c r="B24" t="s">
        <v>533</v>
      </c>
      <c r="C24" t="s">
        <v>54</v>
      </c>
      <c r="D24" t="s">
        <v>527</v>
      </c>
      <c r="F24">
        <v>1</v>
      </c>
      <c r="G24">
        <v>1</v>
      </c>
      <c r="H24" t="s">
        <v>781</v>
      </c>
    </row>
    <row r="25" spans="1:8" x14ac:dyDescent="0.25">
      <c r="A25" t="s">
        <v>532</v>
      </c>
      <c r="B25" t="s">
        <v>533</v>
      </c>
      <c r="C25" t="s">
        <v>54</v>
      </c>
      <c r="D25" t="s">
        <v>527</v>
      </c>
      <c r="F25">
        <v>0.99999999999999989</v>
      </c>
      <c r="G25">
        <v>1</v>
      </c>
      <c r="H25" t="s">
        <v>782</v>
      </c>
    </row>
    <row r="26" spans="1:8" x14ac:dyDescent="0.25">
      <c r="A26" t="s">
        <v>532</v>
      </c>
      <c r="B26" t="s">
        <v>533</v>
      </c>
      <c r="C26" t="s">
        <v>54</v>
      </c>
      <c r="D26" t="s">
        <v>527</v>
      </c>
      <c r="F26">
        <v>0.99999999999999989</v>
      </c>
      <c r="G26">
        <v>1</v>
      </c>
      <c r="H26" t="s">
        <v>783</v>
      </c>
    </row>
    <row r="27" spans="1:8" x14ac:dyDescent="0.25">
      <c r="A27" t="s">
        <v>532</v>
      </c>
      <c r="B27" t="s">
        <v>533</v>
      </c>
      <c r="C27" t="s">
        <v>54</v>
      </c>
      <c r="D27" t="s">
        <v>527</v>
      </c>
      <c r="F27">
        <v>0.99999999999999989</v>
      </c>
      <c r="G27">
        <v>1</v>
      </c>
      <c r="H27" t="s">
        <v>784</v>
      </c>
    </row>
    <row r="28" spans="1:8" x14ac:dyDescent="0.25">
      <c r="A28" t="s">
        <v>532</v>
      </c>
      <c r="B28" t="s">
        <v>533</v>
      </c>
      <c r="C28" t="s">
        <v>54</v>
      </c>
      <c r="D28" t="s">
        <v>527</v>
      </c>
      <c r="F28">
        <v>1</v>
      </c>
      <c r="G28">
        <v>1</v>
      </c>
      <c r="H28" t="s">
        <v>785</v>
      </c>
    </row>
    <row r="29" spans="1:8" x14ac:dyDescent="0.25">
      <c r="A29" t="s">
        <v>532</v>
      </c>
      <c r="B29" t="s">
        <v>533</v>
      </c>
      <c r="C29" t="s">
        <v>54</v>
      </c>
      <c r="D29" t="s">
        <v>527</v>
      </c>
      <c r="F29">
        <v>0.99999999999999989</v>
      </c>
      <c r="G29">
        <v>1</v>
      </c>
      <c r="H29" t="s">
        <v>786</v>
      </c>
    </row>
    <row r="30" spans="1:8" x14ac:dyDescent="0.25">
      <c r="A30" t="s">
        <v>532</v>
      </c>
      <c r="B30" t="s">
        <v>533</v>
      </c>
      <c r="C30" t="s">
        <v>54</v>
      </c>
      <c r="D30" t="s">
        <v>527</v>
      </c>
      <c r="F30">
        <v>1</v>
      </c>
      <c r="G30">
        <v>1</v>
      </c>
      <c r="H30" t="s">
        <v>787</v>
      </c>
    </row>
    <row r="31" spans="1:8" x14ac:dyDescent="0.25">
      <c r="A31" t="s">
        <v>532</v>
      </c>
      <c r="B31" t="s">
        <v>533</v>
      </c>
      <c r="C31" t="s">
        <v>54</v>
      </c>
      <c r="D31" t="s">
        <v>8</v>
      </c>
      <c r="F31">
        <v>1</v>
      </c>
      <c r="G31">
        <v>1</v>
      </c>
      <c r="H31" t="s">
        <v>774</v>
      </c>
    </row>
    <row r="32" spans="1:8" x14ac:dyDescent="0.25">
      <c r="A32" t="s">
        <v>532</v>
      </c>
      <c r="B32" t="s">
        <v>533</v>
      </c>
      <c r="C32" t="s">
        <v>54</v>
      </c>
      <c r="D32" t="s">
        <v>8</v>
      </c>
      <c r="F32">
        <v>1</v>
      </c>
      <c r="G32">
        <v>1</v>
      </c>
      <c r="H32" t="s">
        <v>775</v>
      </c>
    </row>
    <row r="33" spans="1:8" x14ac:dyDescent="0.25">
      <c r="A33" t="s">
        <v>532</v>
      </c>
      <c r="B33" t="s">
        <v>533</v>
      </c>
      <c r="C33" t="s">
        <v>54</v>
      </c>
      <c r="D33" t="s">
        <v>8</v>
      </c>
      <c r="F33">
        <v>1</v>
      </c>
      <c r="G33">
        <v>1</v>
      </c>
      <c r="H33" t="s">
        <v>776</v>
      </c>
    </row>
    <row r="34" spans="1:8" x14ac:dyDescent="0.25">
      <c r="A34" t="s">
        <v>532</v>
      </c>
      <c r="B34" t="s">
        <v>533</v>
      </c>
      <c r="C34" t="s">
        <v>54</v>
      </c>
      <c r="D34" t="s">
        <v>8</v>
      </c>
      <c r="F34">
        <v>1</v>
      </c>
      <c r="G34">
        <v>1</v>
      </c>
      <c r="H34" t="s">
        <v>777</v>
      </c>
    </row>
    <row r="35" spans="1:8" x14ac:dyDescent="0.25">
      <c r="A35" t="s">
        <v>532</v>
      </c>
      <c r="B35" t="s">
        <v>533</v>
      </c>
      <c r="C35" t="s">
        <v>54</v>
      </c>
      <c r="D35" t="s">
        <v>8</v>
      </c>
      <c r="F35">
        <v>1</v>
      </c>
      <c r="G35">
        <v>1</v>
      </c>
      <c r="H35" t="s">
        <v>778</v>
      </c>
    </row>
    <row r="36" spans="1:8" x14ac:dyDescent="0.25">
      <c r="A36" t="s">
        <v>532</v>
      </c>
      <c r="B36" t="s">
        <v>533</v>
      </c>
      <c r="C36" t="s">
        <v>54</v>
      </c>
      <c r="D36" t="s">
        <v>8</v>
      </c>
      <c r="F36">
        <v>1</v>
      </c>
      <c r="G36">
        <v>1</v>
      </c>
      <c r="H36" t="s">
        <v>779</v>
      </c>
    </row>
    <row r="37" spans="1:8" x14ac:dyDescent="0.25">
      <c r="A37" t="s">
        <v>532</v>
      </c>
      <c r="B37" t="s">
        <v>533</v>
      </c>
      <c r="C37" t="s">
        <v>54</v>
      </c>
      <c r="D37" t="s">
        <v>8</v>
      </c>
      <c r="F37">
        <v>1</v>
      </c>
      <c r="G37">
        <v>1</v>
      </c>
      <c r="H37" t="s">
        <v>780</v>
      </c>
    </row>
    <row r="38" spans="1:8" x14ac:dyDescent="0.25">
      <c r="A38" t="s">
        <v>532</v>
      </c>
      <c r="B38" t="s">
        <v>533</v>
      </c>
      <c r="C38" t="s">
        <v>54</v>
      </c>
      <c r="D38" t="s">
        <v>8</v>
      </c>
      <c r="F38">
        <v>1</v>
      </c>
      <c r="G38">
        <v>1</v>
      </c>
      <c r="H38" t="s">
        <v>781</v>
      </c>
    </row>
    <row r="39" spans="1:8" x14ac:dyDescent="0.25">
      <c r="A39" t="s">
        <v>532</v>
      </c>
      <c r="B39" t="s">
        <v>533</v>
      </c>
      <c r="C39" t="s">
        <v>54</v>
      </c>
      <c r="D39" t="s">
        <v>8</v>
      </c>
      <c r="F39">
        <v>1</v>
      </c>
      <c r="G39">
        <v>1</v>
      </c>
      <c r="H39" t="s">
        <v>782</v>
      </c>
    </row>
    <row r="40" spans="1:8" x14ac:dyDescent="0.25">
      <c r="A40" t="s">
        <v>532</v>
      </c>
      <c r="B40" t="s">
        <v>533</v>
      </c>
      <c r="C40" t="s">
        <v>54</v>
      </c>
      <c r="D40" t="s">
        <v>8</v>
      </c>
      <c r="F40">
        <v>1</v>
      </c>
      <c r="G40">
        <v>1</v>
      </c>
      <c r="H40" t="s">
        <v>783</v>
      </c>
    </row>
    <row r="41" spans="1:8" x14ac:dyDescent="0.25">
      <c r="A41" t="s">
        <v>532</v>
      </c>
      <c r="B41" t="s">
        <v>533</v>
      </c>
      <c r="C41" t="s">
        <v>54</v>
      </c>
      <c r="D41" t="s">
        <v>8</v>
      </c>
      <c r="F41">
        <v>1</v>
      </c>
      <c r="G41">
        <v>1</v>
      </c>
      <c r="H41" t="s">
        <v>784</v>
      </c>
    </row>
    <row r="42" spans="1:8" x14ac:dyDescent="0.25">
      <c r="A42" t="s">
        <v>532</v>
      </c>
      <c r="B42" t="s">
        <v>533</v>
      </c>
      <c r="C42" t="s">
        <v>54</v>
      </c>
      <c r="D42" t="s">
        <v>8</v>
      </c>
      <c r="F42">
        <v>1</v>
      </c>
      <c r="G42">
        <v>1</v>
      </c>
      <c r="H42" t="s">
        <v>785</v>
      </c>
    </row>
    <row r="43" spans="1:8" x14ac:dyDescent="0.25">
      <c r="A43" t="s">
        <v>532</v>
      </c>
      <c r="B43" t="s">
        <v>533</v>
      </c>
      <c r="C43" t="s">
        <v>54</v>
      </c>
      <c r="D43" t="s">
        <v>8</v>
      </c>
      <c r="F43">
        <v>1</v>
      </c>
      <c r="G43">
        <v>1</v>
      </c>
      <c r="H43" t="s">
        <v>786</v>
      </c>
    </row>
    <row r="44" spans="1:8" x14ac:dyDescent="0.25">
      <c r="A44" t="s">
        <v>532</v>
      </c>
      <c r="B44" t="s">
        <v>533</v>
      </c>
      <c r="C44" t="s">
        <v>54</v>
      </c>
      <c r="D44" t="s">
        <v>8</v>
      </c>
      <c r="F44">
        <v>1</v>
      </c>
      <c r="G44">
        <v>1</v>
      </c>
      <c r="H44" t="s">
        <v>787</v>
      </c>
    </row>
    <row r="45" spans="1:8" x14ac:dyDescent="0.25">
      <c r="A45" t="s">
        <v>532</v>
      </c>
      <c r="B45" t="s">
        <v>533</v>
      </c>
      <c r="C45" t="s">
        <v>55</v>
      </c>
      <c r="D45" t="s">
        <v>527</v>
      </c>
      <c r="F45">
        <v>1</v>
      </c>
      <c r="G45">
        <v>1</v>
      </c>
      <c r="H45" t="s">
        <v>774</v>
      </c>
    </row>
    <row r="46" spans="1:8" x14ac:dyDescent="0.25">
      <c r="A46" t="s">
        <v>532</v>
      </c>
      <c r="B46" t="s">
        <v>533</v>
      </c>
      <c r="C46" t="s">
        <v>55</v>
      </c>
      <c r="D46" t="s">
        <v>527</v>
      </c>
      <c r="F46">
        <v>0.99999999999999989</v>
      </c>
      <c r="G46">
        <v>1</v>
      </c>
      <c r="H46" t="s">
        <v>775</v>
      </c>
    </row>
    <row r="47" spans="1:8" x14ac:dyDescent="0.25">
      <c r="A47" t="s">
        <v>532</v>
      </c>
      <c r="B47" t="s">
        <v>533</v>
      </c>
      <c r="C47" t="s">
        <v>55</v>
      </c>
      <c r="D47" t="s">
        <v>527</v>
      </c>
      <c r="F47">
        <v>1</v>
      </c>
      <c r="G47">
        <v>1</v>
      </c>
      <c r="H47" t="s">
        <v>776</v>
      </c>
    </row>
    <row r="48" spans="1:8" x14ac:dyDescent="0.25">
      <c r="A48" t="s">
        <v>532</v>
      </c>
      <c r="B48" t="s">
        <v>533</v>
      </c>
      <c r="C48" t="s">
        <v>55</v>
      </c>
      <c r="D48" t="s">
        <v>527</v>
      </c>
      <c r="F48">
        <v>0.99999999999999989</v>
      </c>
      <c r="G48">
        <v>1</v>
      </c>
      <c r="H48" t="s">
        <v>777</v>
      </c>
    </row>
    <row r="49" spans="1:8" x14ac:dyDescent="0.25">
      <c r="A49" t="s">
        <v>532</v>
      </c>
      <c r="B49" t="s">
        <v>533</v>
      </c>
      <c r="C49" t="s">
        <v>55</v>
      </c>
      <c r="D49" t="s">
        <v>527</v>
      </c>
      <c r="F49">
        <v>0.99999999999999989</v>
      </c>
      <c r="G49">
        <v>1</v>
      </c>
      <c r="H49" t="s">
        <v>778</v>
      </c>
    </row>
    <row r="50" spans="1:8" x14ac:dyDescent="0.25">
      <c r="A50" t="s">
        <v>532</v>
      </c>
      <c r="B50" t="s">
        <v>533</v>
      </c>
      <c r="C50" t="s">
        <v>55</v>
      </c>
      <c r="D50" t="s">
        <v>527</v>
      </c>
      <c r="F50">
        <v>1</v>
      </c>
      <c r="G50">
        <v>1</v>
      </c>
      <c r="H50" t="s">
        <v>779</v>
      </c>
    </row>
    <row r="51" spans="1:8" x14ac:dyDescent="0.25">
      <c r="A51" t="s">
        <v>532</v>
      </c>
      <c r="B51" t="s">
        <v>533</v>
      </c>
      <c r="C51" t="s">
        <v>55</v>
      </c>
      <c r="D51" t="s">
        <v>527</v>
      </c>
      <c r="F51">
        <v>1</v>
      </c>
      <c r="G51">
        <v>1</v>
      </c>
      <c r="H51" t="s">
        <v>780</v>
      </c>
    </row>
    <row r="52" spans="1:8" x14ac:dyDescent="0.25">
      <c r="A52" t="s">
        <v>532</v>
      </c>
      <c r="B52" t="s">
        <v>533</v>
      </c>
      <c r="C52" t="s">
        <v>55</v>
      </c>
      <c r="D52" t="s">
        <v>527</v>
      </c>
      <c r="F52">
        <v>0.99999999999999989</v>
      </c>
      <c r="G52">
        <v>1</v>
      </c>
      <c r="H52" t="s">
        <v>781</v>
      </c>
    </row>
    <row r="53" spans="1:8" x14ac:dyDescent="0.25">
      <c r="A53" t="s">
        <v>532</v>
      </c>
      <c r="B53" t="s">
        <v>533</v>
      </c>
      <c r="C53" t="s">
        <v>55</v>
      </c>
      <c r="D53" t="s">
        <v>527</v>
      </c>
      <c r="F53">
        <v>0.99999999999999989</v>
      </c>
      <c r="G53">
        <v>1</v>
      </c>
      <c r="H53" t="s">
        <v>782</v>
      </c>
    </row>
    <row r="54" spans="1:8" x14ac:dyDescent="0.25">
      <c r="A54" t="s">
        <v>532</v>
      </c>
      <c r="B54" t="s">
        <v>533</v>
      </c>
      <c r="C54" t="s">
        <v>55</v>
      </c>
      <c r="D54" t="s">
        <v>527</v>
      </c>
      <c r="F54">
        <v>0.99999999999999989</v>
      </c>
      <c r="G54">
        <v>1</v>
      </c>
      <c r="H54" t="s">
        <v>783</v>
      </c>
    </row>
    <row r="55" spans="1:8" x14ac:dyDescent="0.25">
      <c r="A55" t="s">
        <v>532</v>
      </c>
      <c r="B55" t="s">
        <v>533</v>
      </c>
      <c r="C55" t="s">
        <v>55</v>
      </c>
      <c r="D55" t="s">
        <v>527</v>
      </c>
      <c r="F55">
        <v>1</v>
      </c>
      <c r="G55">
        <v>1</v>
      </c>
      <c r="H55" t="s">
        <v>784</v>
      </c>
    </row>
    <row r="56" spans="1:8" x14ac:dyDescent="0.25">
      <c r="A56" t="s">
        <v>532</v>
      </c>
      <c r="B56" t="s">
        <v>533</v>
      </c>
      <c r="C56" t="s">
        <v>55</v>
      </c>
      <c r="D56" t="s">
        <v>527</v>
      </c>
      <c r="F56">
        <v>1</v>
      </c>
      <c r="G56">
        <v>1</v>
      </c>
      <c r="H56" t="s">
        <v>785</v>
      </c>
    </row>
    <row r="57" spans="1:8" x14ac:dyDescent="0.25">
      <c r="A57" t="s">
        <v>532</v>
      </c>
      <c r="B57" t="s">
        <v>533</v>
      </c>
      <c r="C57" t="s">
        <v>55</v>
      </c>
      <c r="D57" t="s">
        <v>527</v>
      </c>
      <c r="F57">
        <v>1.0000000000000002</v>
      </c>
      <c r="G57">
        <v>1</v>
      </c>
      <c r="H57" t="s">
        <v>786</v>
      </c>
    </row>
    <row r="58" spans="1:8" x14ac:dyDescent="0.25">
      <c r="A58" t="s">
        <v>532</v>
      </c>
      <c r="B58" t="s">
        <v>533</v>
      </c>
      <c r="C58" t="s">
        <v>55</v>
      </c>
      <c r="D58" t="s">
        <v>527</v>
      </c>
      <c r="F58">
        <v>0.99999999999999989</v>
      </c>
      <c r="G58">
        <v>1</v>
      </c>
      <c r="H58" t="s">
        <v>787</v>
      </c>
    </row>
    <row r="59" spans="1:8" x14ac:dyDescent="0.25">
      <c r="A59" t="s">
        <v>532</v>
      </c>
      <c r="B59" t="s">
        <v>533</v>
      </c>
      <c r="C59" t="s">
        <v>55</v>
      </c>
      <c r="D59" t="s">
        <v>8</v>
      </c>
      <c r="F59">
        <v>1</v>
      </c>
      <c r="G59">
        <v>1</v>
      </c>
      <c r="H59" t="s">
        <v>774</v>
      </c>
    </row>
    <row r="60" spans="1:8" x14ac:dyDescent="0.25">
      <c r="A60" t="s">
        <v>532</v>
      </c>
      <c r="B60" t="s">
        <v>533</v>
      </c>
      <c r="C60" t="s">
        <v>55</v>
      </c>
      <c r="D60" t="s">
        <v>8</v>
      </c>
      <c r="F60">
        <v>1</v>
      </c>
      <c r="G60">
        <v>1</v>
      </c>
      <c r="H60" t="s">
        <v>775</v>
      </c>
    </row>
    <row r="61" spans="1:8" x14ac:dyDescent="0.25">
      <c r="A61" t="s">
        <v>532</v>
      </c>
      <c r="B61" t="s">
        <v>533</v>
      </c>
      <c r="C61" t="s">
        <v>55</v>
      </c>
      <c r="D61" t="s">
        <v>8</v>
      </c>
      <c r="F61">
        <v>1</v>
      </c>
      <c r="G61">
        <v>1</v>
      </c>
      <c r="H61" t="s">
        <v>776</v>
      </c>
    </row>
    <row r="62" spans="1:8" x14ac:dyDescent="0.25">
      <c r="A62" t="s">
        <v>532</v>
      </c>
      <c r="B62" t="s">
        <v>533</v>
      </c>
      <c r="C62" t="s">
        <v>55</v>
      </c>
      <c r="D62" t="s">
        <v>8</v>
      </c>
      <c r="F62">
        <v>1</v>
      </c>
      <c r="G62">
        <v>1</v>
      </c>
      <c r="H62" t="s">
        <v>777</v>
      </c>
    </row>
    <row r="63" spans="1:8" x14ac:dyDescent="0.25">
      <c r="A63" t="s">
        <v>532</v>
      </c>
      <c r="B63" t="s">
        <v>533</v>
      </c>
      <c r="C63" t="s">
        <v>55</v>
      </c>
      <c r="D63" t="s">
        <v>8</v>
      </c>
      <c r="F63">
        <v>1</v>
      </c>
      <c r="G63">
        <v>1</v>
      </c>
      <c r="H63" t="s">
        <v>778</v>
      </c>
    </row>
    <row r="64" spans="1:8" x14ac:dyDescent="0.25">
      <c r="A64" t="s">
        <v>532</v>
      </c>
      <c r="B64" t="s">
        <v>533</v>
      </c>
      <c r="C64" t="s">
        <v>55</v>
      </c>
      <c r="D64" t="s">
        <v>8</v>
      </c>
      <c r="F64">
        <v>1</v>
      </c>
      <c r="G64">
        <v>1</v>
      </c>
      <c r="H64" t="s">
        <v>779</v>
      </c>
    </row>
    <row r="65" spans="1:8" x14ac:dyDescent="0.25">
      <c r="A65" t="s">
        <v>532</v>
      </c>
      <c r="B65" t="s">
        <v>533</v>
      </c>
      <c r="C65" t="s">
        <v>55</v>
      </c>
      <c r="D65" t="s">
        <v>8</v>
      </c>
      <c r="F65">
        <v>1</v>
      </c>
      <c r="G65">
        <v>1</v>
      </c>
      <c r="H65" t="s">
        <v>780</v>
      </c>
    </row>
    <row r="66" spans="1:8" x14ac:dyDescent="0.25">
      <c r="A66" t="s">
        <v>532</v>
      </c>
      <c r="B66" t="s">
        <v>533</v>
      </c>
      <c r="C66" t="s">
        <v>55</v>
      </c>
      <c r="D66" t="s">
        <v>8</v>
      </c>
      <c r="F66">
        <v>1</v>
      </c>
      <c r="G66">
        <v>1</v>
      </c>
      <c r="H66" t="s">
        <v>781</v>
      </c>
    </row>
    <row r="67" spans="1:8" x14ac:dyDescent="0.25">
      <c r="A67" t="s">
        <v>532</v>
      </c>
      <c r="B67" t="s">
        <v>533</v>
      </c>
      <c r="C67" t="s">
        <v>55</v>
      </c>
      <c r="D67" t="s">
        <v>8</v>
      </c>
      <c r="F67">
        <v>1</v>
      </c>
      <c r="G67">
        <v>1</v>
      </c>
      <c r="H67" t="s">
        <v>782</v>
      </c>
    </row>
    <row r="68" spans="1:8" x14ac:dyDescent="0.25">
      <c r="A68" t="s">
        <v>532</v>
      </c>
      <c r="B68" t="s">
        <v>533</v>
      </c>
      <c r="C68" t="s">
        <v>55</v>
      </c>
      <c r="D68" t="s">
        <v>8</v>
      </c>
      <c r="F68">
        <v>1</v>
      </c>
      <c r="G68">
        <v>1</v>
      </c>
      <c r="H68" t="s">
        <v>783</v>
      </c>
    </row>
    <row r="69" spans="1:8" x14ac:dyDescent="0.25">
      <c r="A69" t="s">
        <v>532</v>
      </c>
      <c r="B69" t="s">
        <v>533</v>
      </c>
      <c r="C69" t="s">
        <v>55</v>
      </c>
      <c r="D69" t="s">
        <v>8</v>
      </c>
      <c r="F69">
        <v>1</v>
      </c>
      <c r="G69">
        <v>1</v>
      </c>
      <c r="H69" t="s">
        <v>784</v>
      </c>
    </row>
    <row r="70" spans="1:8" x14ac:dyDescent="0.25">
      <c r="A70" t="s">
        <v>532</v>
      </c>
      <c r="B70" t="s">
        <v>533</v>
      </c>
      <c r="C70" t="s">
        <v>55</v>
      </c>
      <c r="D70" t="s">
        <v>8</v>
      </c>
      <c r="F70">
        <v>1</v>
      </c>
      <c r="G70">
        <v>1</v>
      </c>
      <c r="H70" t="s">
        <v>785</v>
      </c>
    </row>
    <row r="71" spans="1:8" x14ac:dyDescent="0.25">
      <c r="A71" t="s">
        <v>532</v>
      </c>
      <c r="B71" t="s">
        <v>533</v>
      </c>
      <c r="C71" t="s">
        <v>55</v>
      </c>
      <c r="D71" t="s">
        <v>8</v>
      </c>
      <c r="F71">
        <v>1</v>
      </c>
      <c r="G71">
        <v>1</v>
      </c>
      <c r="H71" t="s">
        <v>786</v>
      </c>
    </row>
    <row r="72" spans="1:8" x14ac:dyDescent="0.25">
      <c r="A72" t="s">
        <v>532</v>
      </c>
      <c r="B72" t="s">
        <v>533</v>
      </c>
      <c r="C72" t="s">
        <v>55</v>
      </c>
      <c r="D72" t="s">
        <v>8</v>
      </c>
      <c r="F72">
        <v>1</v>
      </c>
      <c r="G72">
        <v>1</v>
      </c>
      <c r="H72" t="s">
        <v>787</v>
      </c>
    </row>
    <row r="73" spans="1:8" x14ac:dyDescent="0.25">
      <c r="A73" t="s">
        <v>532</v>
      </c>
      <c r="B73" t="s">
        <v>533</v>
      </c>
      <c r="C73" t="s">
        <v>56</v>
      </c>
      <c r="D73" t="s">
        <v>527</v>
      </c>
      <c r="F73">
        <v>1.0000000000000002</v>
      </c>
      <c r="G73">
        <v>1</v>
      </c>
      <c r="H73" t="s">
        <v>774</v>
      </c>
    </row>
    <row r="74" spans="1:8" x14ac:dyDescent="0.25">
      <c r="A74" t="s">
        <v>532</v>
      </c>
      <c r="B74" t="s">
        <v>533</v>
      </c>
      <c r="C74" t="s">
        <v>56</v>
      </c>
      <c r="D74" t="s">
        <v>527</v>
      </c>
      <c r="F74">
        <v>1</v>
      </c>
      <c r="G74">
        <v>1</v>
      </c>
      <c r="H74" t="s">
        <v>775</v>
      </c>
    </row>
    <row r="75" spans="1:8" x14ac:dyDescent="0.25">
      <c r="A75" t="s">
        <v>532</v>
      </c>
      <c r="B75" t="s">
        <v>533</v>
      </c>
      <c r="C75" t="s">
        <v>56</v>
      </c>
      <c r="D75" t="s">
        <v>527</v>
      </c>
      <c r="F75">
        <v>0.99999999999999989</v>
      </c>
      <c r="G75">
        <v>1</v>
      </c>
      <c r="H75" t="s">
        <v>776</v>
      </c>
    </row>
    <row r="76" spans="1:8" x14ac:dyDescent="0.25">
      <c r="A76" t="s">
        <v>532</v>
      </c>
      <c r="B76" t="s">
        <v>533</v>
      </c>
      <c r="C76" t="s">
        <v>56</v>
      </c>
      <c r="D76" t="s">
        <v>527</v>
      </c>
      <c r="F76">
        <v>1</v>
      </c>
      <c r="G76">
        <v>1</v>
      </c>
      <c r="H76" t="s">
        <v>777</v>
      </c>
    </row>
    <row r="77" spans="1:8" x14ac:dyDescent="0.25">
      <c r="A77" t="s">
        <v>532</v>
      </c>
      <c r="B77" t="s">
        <v>533</v>
      </c>
      <c r="C77" t="s">
        <v>56</v>
      </c>
      <c r="D77" t="s">
        <v>527</v>
      </c>
      <c r="F77">
        <v>1</v>
      </c>
      <c r="G77">
        <v>1</v>
      </c>
      <c r="H77" t="s">
        <v>778</v>
      </c>
    </row>
    <row r="78" spans="1:8" x14ac:dyDescent="0.25">
      <c r="A78" t="s">
        <v>532</v>
      </c>
      <c r="B78" t="s">
        <v>533</v>
      </c>
      <c r="C78" t="s">
        <v>56</v>
      </c>
      <c r="D78" t="s">
        <v>527</v>
      </c>
      <c r="F78">
        <v>1</v>
      </c>
      <c r="G78">
        <v>1</v>
      </c>
      <c r="H78" t="s">
        <v>779</v>
      </c>
    </row>
    <row r="79" spans="1:8" x14ac:dyDescent="0.25">
      <c r="A79" t="s">
        <v>532</v>
      </c>
      <c r="B79" t="s">
        <v>533</v>
      </c>
      <c r="C79" t="s">
        <v>56</v>
      </c>
      <c r="D79" t="s">
        <v>527</v>
      </c>
      <c r="F79">
        <v>1</v>
      </c>
      <c r="G79">
        <v>1</v>
      </c>
      <c r="H79" t="s">
        <v>780</v>
      </c>
    </row>
    <row r="80" spans="1:8" x14ac:dyDescent="0.25">
      <c r="A80" t="s">
        <v>532</v>
      </c>
      <c r="B80" t="s">
        <v>533</v>
      </c>
      <c r="C80" t="s">
        <v>56</v>
      </c>
      <c r="D80" t="s">
        <v>527</v>
      </c>
      <c r="F80">
        <v>1</v>
      </c>
      <c r="G80">
        <v>1</v>
      </c>
      <c r="H80" t="s">
        <v>781</v>
      </c>
    </row>
    <row r="81" spans="1:8" x14ac:dyDescent="0.25">
      <c r="A81" t="s">
        <v>532</v>
      </c>
      <c r="B81" t="s">
        <v>533</v>
      </c>
      <c r="C81" t="s">
        <v>56</v>
      </c>
      <c r="D81" t="s">
        <v>527</v>
      </c>
      <c r="F81">
        <v>1</v>
      </c>
      <c r="G81">
        <v>1</v>
      </c>
      <c r="H81" t="s">
        <v>782</v>
      </c>
    </row>
    <row r="82" spans="1:8" x14ac:dyDescent="0.25">
      <c r="A82" t="s">
        <v>532</v>
      </c>
      <c r="B82" t="s">
        <v>533</v>
      </c>
      <c r="C82" t="s">
        <v>56</v>
      </c>
      <c r="D82" t="s">
        <v>527</v>
      </c>
      <c r="F82">
        <v>0.99999999999999989</v>
      </c>
      <c r="G82">
        <v>1</v>
      </c>
      <c r="H82" t="s">
        <v>783</v>
      </c>
    </row>
    <row r="83" spans="1:8" x14ac:dyDescent="0.25">
      <c r="A83" t="s">
        <v>532</v>
      </c>
      <c r="B83" t="s">
        <v>533</v>
      </c>
      <c r="C83" t="s">
        <v>56</v>
      </c>
      <c r="D83" t="s">
        <v>527</v>
      </c>
      <c r="F83">
        <v>0.99999999999999989</v>
      </c>
      <c r="G83">
        <v>1</v>
      </c>
      <c r="H83" t="s">
        <v>784</v>
      </c>
    </row>
    <row r="84" spans="1:8" x14ac:dyDescent="0.25">
      <c r="A84" t="s">
        <v>532</v>
      </c>
      <c r="B84" t="s">
        <v>533</v>
      </c>
      <c r="C84" t="s">
        <v>56</v>
      </c>
      <c r="D84" t="s">
        <v>527</v>
      </c>
      <c r="F84">
        <v>1</v>
      </c>
      <c r="G84">
        <v>1</v>
      </c>
      <c r="H84" t="s">
        <v>785</v>
      </c>
    </row>
    <row r="85" spans="1:8" x14ac:dyDescent="0.25">
      <c r="A85" t="s">
        <v>532</v>
      </c>
      <c r="B85" t="s">
        <v>533</v>
      </c>
      <c r="C85" t="s">
        <v>56</v>
      </c>
      <c r="D85" t="s">
        <v>527</v>
      </c>
      <c r="F85">
        <v>1</v>
      </c>
      <c r="G85">
        <v>1</v>
      </c>
      <c r="H85" t="s">
        <v>786</v>
      </c>
    </row>
    <row r="86" spans="1:8" x14ac:dyDescent="0.25">
      <c r="A86" t="s">
        <v>532</v>
      </c>
      <c r="B86" t="s">
        <v>533</v>
      </c>
      <c r="C86" t="s">
        <v>56</v>
      </c>
      <c r="D86" t="s">
        <v>527</v>
      </c>
      <c r="F86">
        <v>0.99999999999999989</v>
      </c>
      <c r="G86">
        <v>1</v>
      </c>
      <c r="H86" t="s">
        <v>787</v>
      </c>
    </row>
    <row r="87" spans="1:8" x14ac:dyDescent="0.25">
      <c r="A87" t="s">
        <v>532</v>
      </c>
      <c r="B87" t="s">
        <v>533</v>
      </c>
      <c r="C87" t="s">
        <v>56</v>
      </c>
      <c r="D87" t="s">
        <v>8</v>
      </c>
      <c r="F87">
        <v>1</v>
      </c>
      <c r="G87">
        <v>1</v>
      </c>
      <c r="H87" t="s">
        <v>774</v>
      </c>
    </row>
    <row r="88" spans="1:8" x14ac:dyDescent="0.25">
      <c r="A88" t="s">
        <v>532</v>
      </c>
      <c r="B88" t="s">
        <v>533</v>
      </c>
      <c r="C88" t="s">
        <v>56</v>
      </c>
      <c r="D88" t="s">
        <v>8</v>
      </c>
      <c r="F88">
        <v>1</v>
      </c>
      <c r="G88">
        <v>1</v>
      </c>
      <c r="H88" t="s">
        <v>775</v>
      </c>
    </row>
    <row r="89" spans="1:8" x14ac:dyDescent="0.25">
      <c r="A89" t="s">
        <v>532</v>
      </c>
      <c r="B89" t="s">
        <v>533</v>
      </c>
      <c r="C89" t="s">
        <v>56</v>
      </c>
      <c r="D89" t="s">
        <v>8</v>
      </c>
      <c r="F89">
        <v>1</v>
      </c>
      <c r="G89">
        <v>1</v>
      </c>
      <c r="H89" t="s">
        <v>776</v>
      </c>
    </row>
    <row r="90" spans="1:8" x14ac:dyDescent="0.25">
      <c r="A90" t="s">
        <v>532</v>
      </c>
      <c r="B90" t="s">
        <v>533</v>
      </c>
      <c r="C90" t="s">
        <v>56</v>
      </c>
      <c r="D90" t="s">
        <v>8</v>
      </c>
      <c r="F90">
        <v>1</v>
      </c>
      <c r="G90">
        <v>1</v>
      </c>
      <c r="H90" t="s">
        <v>777</v>
      </c>
    </row>
    <row r="91" spans="1:8" x14ac:dyDescent="0.25">
      <c r="A91" t="s">
        <v>532</v>
      </c>
      <c r="B91" t="s">
        <v>533</v>
      </c>
      <c r="C91" t="s">
        <v>56</v>
      </c>
      <c r="D91" t="s">
        <v>8</v>
      </c>
      <c r="F91">
        <v>1</v>
      </c>
      <c r="G91">
        <v>1</v>
      </c>
      <c r="H91" t="s">
        <v>778</v>
      </c>
    </row>
    <row r="92" spans="1:8" x14ac:dyDescent="0.25">
      <c r="A92" t="s">
        <v>532</v>
      </c>
      <c r="B92" t="s">
        <v>533</v>
      </c>
      <c r="C92" t="s">
        <v>56</v>
      </c>
      <c r="D92" t="s">
        <v>8</v>
      </c>
      <c r="F92">
        <v>1</v>
      </c>
      <c r="G92">
        <v>1</v>
      </c>
      <c r="H92" t="s">
        <v>779</v>
      </c>
    </row>
    <row r="93" spans="1:8" x14ac:dyDescent="0.25">
      <c r="A93" t="s">
        <v>532</v>
      </c>
      <c r="B93" t="s">
        <v>533</v>
      </c>
      <c r="C93" t="s">
        <v>56</v>
      </c>
      <c r="D93" t="s">
        <v>8</v>
      </c>
      <c r="F93">
        <v>1</v>
      </c>
      <c r="G93">
        <v>1</v>
      </c>
      <c r="H93" t="s">
        <v>780</v>
      </c>
    </row>
    <row r="94" spans="1:8" x14ac:dyDescent="0.25">
      <c r="A94" t="s">
        <v>532</v>
      </c>
      <c r="B94" t="s">
        <v>533</v>
      </c>
      <c r="C94" t="s">
        <v>56</v>
      </c>
      <c r="D94" t="s">
        <v>8</v>
      </c>
      <c r="F94">
        <v>1</v>
      </c>
      <c r="G94">
        <v>1</v>
      </c>
      <c r="H94" t="s">
        <v>781</v>
      </c>
    </row>
    <row r="95" spans="1:8" x14ac:dyDescent="0.25">
      <c r="A95" t="s">
        <v>532</v>
      </c>
      <c r="B95" t="s">
        <v>533</v>
      </c>
      <c r="C95" t="s">
        <v>56</v>
      </c>
      <c r="D95" t="s">
        <v>8</v>
      </c>
      <c r="F95">
        <v>1</v>
      </c>
      <c r="G95">
        <v>1</v>
      </c>
      <c r="H95" t="s">
        <v>782</v>
      </c>
    </row>
    <row r="96" spans="1:8" x14ac:dyDescent="0.25">
      <c r="A96" t="s">
        <v>532</v>
      </c>
      <c r="B96" t="s">
        <v>533</v>
      </c>
      <c r="C96" t="s">
        <v>56</v>
      </c>
      <c r="D96" t="s">
        <v>8</v>
      </c>
      <c r="F96">
        <v>1</v>
      </c>
      <c r="G96">
        <v>1</v>
      </c>
      <c r="H96" t="s">
        <v>783</v>
      </c>
    </row>
    <row r="97" spans="1:8" x14ac:dyDescent="0.25">
      <c r="A97" t="s">
        <v>532</v>
      </c>
      <c r="B97" t="s">
        <v>533</v>
      </c>
      <c r="C97" t="s">
        <v>56</v>
      </c>
      <c r="D97" t="s">
        <v>8</v>
      </c>
      <c r="F97">
        <v>1</v>
      </c>
      <c r="G97">
        <v>1</v>
      </c>
      <c r="H97" t="s">
        <v>784</v>
      </c>
    </row>
    <row r="98" spans="1:8" x14ac:dyDescent="0.25">
      <c r="A98" t="s">
        <v>532</v>
      </c>
      <c r="B98" t="s">
        <v>533</v>
      </c>
      <c r="C98" t="s">
        <v>56</v>
      </c>
      <c r="D98" t="s">
        <v>8</v>
      </c>
      <c r="F98">
        <v>1</v>
      </c>
      <c r="G98">
        <v>1</v>
      </c>
      <c r="H98" t="s">
        <v>785</v>
      </c>
    </row>
    <row r="99" spans="1:8" x14ac:dyDescent="0.25">
      <c r="A99" t="s">
        <v>532</v>
      </c>
      <c r="B99" t="s">
        <v>533</v>
      </c>
      <c r="C99" t="s">
        <v>56</v>
      </c>
      <c r="D99" t="s">
        <v>8</v>
      </c>
      <c r="F99">
        <v>1</v>
      </c>
      <c r="G99">
        <v>1</v>
      </c>
      <c r="H99" t="s">
        <v>786</v>
      </c>
    </row>
    <row r="100" spans="1:8" x14ac:dyDescent="0.25">
      <c r="A100" t="s">
        <v>532</v>
      </c>
      <c r="B100" t="s">
        <v>533</v>
      </c>
      <c r="C100" t="s">
        <v>56</v>
      </c>
      <c r="D100" t="s">
        <v>8</v>
      </c>
      <c r="F100">
        <v>1</v>
      </c>
      <c r="G100">
        <v>1</v>
      </c>
      <c r="H100" t="s">
        <v>787</v>
      </c>
    </row>
    <row r="101" spans="1:8" x14ac:dyDescent="0.25">
      <c r="A101" t="s">
        <v>534</v>
      </c>
      <c r="B101" t="s">
        <v>533</v>
      </c>
      <c r="C101" t="s">
        <v>54</v>
      </c>
      <c r="D101" t="s">
        <v>527</v>
      </c>
      <c r="E101" t="s">
        <v>945</v>
      </c>
      <c r="F101">
        <v>1</v>
      </c>
      <c r="G101">
        <v>1</v>
      </c>
      <c r="H101" t="s">
        <v>952</v>
      </c>
    </row>
    <row r="102" spans="1:8" x14ac:dyDescent="0.25">
      <c r="A102" t="s">
        <v>534</v>
      </c>
      <c r="B102" t="s">
        <v>533</v>
      </c>
      <c r="C102" t="s">
        <v>54</v>
      </c>
      <c r="D102" t="s">
        <v>527</v>
      </c>
      <c r="E102" t="s">
        <v>946</v>
      </c>
      <c r="F102">
        <v>1</v>
      </c>
      <c r="G102">
        <v>1</v>
      </c>
      <c r="H102" t="s">
        <v>953</v>
      </c>
    </row>
    <row r="103" spans="1:8" x14ac:dyDescent="0.25">
      <c r="A103" t="s">
        <v>534</v>
      </c>
      <c r="B103" t="s">
        <v>533</v>
      </c>
      <c r="C103" t="s">
        <v>54</v>
      </c>
      <c r="D103" t="s">
        <v>527</v>
      </c>
      <c r="E103" t="s">
        <v>947</v>
      </c>
      <c r="F103">
        <v>1</v>
      </c>
      <c r="G103">
        <v>1</v>
      </c>
      <c r="H103" t="s">
        <v>954</v>
      </c>
    </row>
    <row r="104" spans="1:8" x14ac:dyDescent="0.25">
      <c r="A104" t="s">
        <v>534</v>
      </c>
      <c r="B104" t="s">
        <v>533</v>
      </c>
      <c r="C104" t="s">
        <v>54</v>
      </c>
      <c r="D104" t="s">
        <v>527</v>
      </c>
      <c r="E104" t="s">
        <v>948</v>
      </c>
      <c r="F104">
        <v>1</v>
      </c>
      <c r="G104">
        <v>1</v>
      </c>
      <c r="H104" t="s">
        <v>955</v>
      </c>
    </row>
    <row r="105" spans="1:8" x14ac:dyDescent="0.25">
      <c r="A105" t="s">
        <v>534</v>
      </c>
      <c r="B105" t="s">
        <v>533</v>
      </c>
      <c r="C105" t="s">
        <v>54</v>
      </c>
      <c r="D105" t="s">
        <v>527</v>
      </c>
      <c r="E105" t="s">
        <v>945</v>
      </c>
      <c r="F105">
        <v>1</v>
      </c>
      <c r="G105">
        <v>1</v>
      </c>
      <c r="H105" t="s">
        <v>956</v>
      </c>
    </row>
    <row r="106" spans="1:8" x14ac:dyDescent="0.25">
      <c r="A106" t="s">
        <v>534</v>
      </c>
      <c r="B106" t="s">
        <v>533</v>
      </c>
      <c r="C106" t="s">
        <v>54</v>
      </c>
      <c r="D106" t="s">
        <v>527</v>
      </c>
      <c r="E106" t="s">
        <v>946</v>
      </c>
      <c r="F106">
        <v>1</v>
      </c>
      <c r="G106">
        <v>1</v>
      </c>
      <c r="H106" t="s">
        <v>957</v>
      </c>
    </row>
    <row r="107" spans="1:8" x14ac:dyDescent="0.25">
      <c r="A107" t="s">
        <v>534</v>
      </c>
      <c r="B107" t="s">
        <v>533</v>
      </c>
      <c r="C107" t="s">
        <v>54</v>
      </c>
      <c r="D107" t="s">
        <v>527</v>
      </c>
      <c r="E107" t="s">
        <v>948</v>
      </c>
      <c r="F107">
        <v>1</v>
      </c>
      <c r="G107">
        <v>1</v>
      </c>
      <c r="H107" t="s">
        <v>958</v>
      </c>
    </row>
    <row r="108" spans="1:8" x14ac:dyDescent="0.25">
      <c r="A108" t="s">
        <v>534</v>
      </c>
      <c r="B108" t="s">
        <v>533</v>
      </c>
      <c r="C108" t="s">
        <v>54</v>
      </c>
      <c r="D108" t="s">
        <v>527</v>
      </c>
      <c r="E108" t="s">
        <v>945</v>
      </c>
      <c r="F108">
        <v>1</v>
      </c>
      <c r="G108">
        <v>1</v>
      </c>
      <c r="H108" t="s">
        <v>959</v>
      </c>
    </row>
    <row r="109" spans="1:8" x14ac:dyDescent="0.25">
      <c r="A109" t="s">
        <v>534</v>
      </c>
      <c r="B109" t="s">
        <v>533</v>
      </c>
      <c r="C109" t="s">
        <v>54</v>
      </c>
      <c r="D109" t="s">
        <v>527</v>
      </c>
      <c r="E109" t="s">
        <v>946</v>
      </c>
      <c r="F109">
        <v>1</v>
      </c>
      <c r="G109">
        <v>1</v>
      </c>
      <c r="H109" t="s">
        <v>960</v>
      </c>
    </row>
    <row r="110" spans="1:8" x14ac:dyDescent="0.25">
      <c r="A110" t="s">
        <v>534</v>
      </c>
      <c r="B110" t="s">
        <v>533</v>
      </c>
      <c r="C110" t="s">
        <v>54</v>
      </c>
      <c r="D110" t="s">
        <v>527</v>
      </c>
      <c r="E110" t="s">
        <v>947</v>
      </c>
      <c r="F110">
        <v>1</v>
      </c>
      <c r="G110">
        <v>1</v>
      </c>
      <c r="H110" t="s">
        <v>961</v>
      </c>
    </row>
    <row r="111" spans="1:8" x14ac:dyDescent="0.25">
      <c r="A111" t="s">
        <v>534</v>
      </c>
      <c r="B111" t="s">
        <v>533</v>
      </c>
      <c r="C111" t="s">
        <v>54</v>
      </c>
      <c r="D111" t="s">
        <v>527</v>
      </c>
      <c r="E111" t="s">
        <v>948</v>
      </c>
      <c r="F111">
        <v>1</v>
      </c>
      <c r="G111">
        <v>1</v>
      </c>
      <c r="H111" t="s">
        <v>962</v>
      </c>
    </row>
    <row r="112" spans="1:8" x14ac:dyDescent="0.25">
      <c r="A112" t="s">
        <v>534</v>
      </c>
      <c r="B112" t="s">
        <v>533</v>
      </c>
      <c r="C112" t="s">
        <v>54</v>
      </c>
      <c r="D112" t="s">
        <v>527</v>
      </c>
      <c r="E112" t="s">
        <v>945</v>
      </c>
      <c r="F112">
        <v>1</v>
      </c>
      <c r="G112">
        <v>1</v>
      </c>
      <c r="H112" t="s">
        <v>963</v>
      </c>
    </row>
    <row r="113" spans="1:8" x14ac:dyDescent="0.25">
      <c r="A113" t="s">
        <v>534</v>
      </c>
      <c r="B113" t="s">
        <v>533</v>
      </c>
      <c r="C113" t="s">
        <v>54</v>
      </c>
      <c r="D113" t="s">
        <v>527</v>
      </c>
      <c r="E113" t="s">
        <v>946</v>
      </c>
      <c r="F113">
        <v>1</v>
      </c>
      <c r="G113">
        <v>1</v>
      </c>
      <c r="H113" t="s">
        <v>964</v>
      </c>
    </row>
    <row r="114" spans="1:8" x14ac:dyDescent="0.25">
      <c r="A114" t="s">
        <v>534</v>
      </c>
      <c r="B114" t="s">
        <v>533</v>
      </c>
      <c r="C114" t="s">
        <v>54</v>
      </c>
      <c r="D114" t="s">
        <v>527</v>
      </c>
      <c r="E114" t="s">
        <v>947</v>
      </c>
      <c r="F114">
        <v>1</v>
      </c>
      <c r="G114">
        <v>1</v>
      </c>
      <c r="H114" t="s">
        <v>965</v>
      </c>
    </row>
    <row r="115" spans="1:8" x14ac:dyDescent="0.25">
      <c r="A115" t="s">
        <v>534</v>
      </c>
      <c r="B115" t="s">
        <v>533</v>
      </c>
      <c r="C115" t="s">
        <v>54</v>
      </c>
      <c r="D115" t="s">
        <v>527</v>
      </c>
      <c r="E115" t="s">
        <v>948</v>
      </c>
      <c r="F115">
        <v>1</v>
      </c>
      <c r="G115">
        <v>1</v>
      </c>
      <c r="H115" t="s">
        <v>966</v>
      </c>
    </row>
    <row r="116" spans="1:8" x14ac:dyDescent="0.25">
      <c r="A116" t="s">
        <v>534</v>
      </c>
      <c r="B116" t="s">
        <v>533</v>
      </c>
      <c r="C116" t="s">
        <v>54</v>
      </c>
      <c r="D116" t="s">
        <v>527</v>
      </c>
      <c r="E116" t="s">
        <v>945</v>
      </c>
      <c r="F116">
        <v>1</v>
      </c>
      <c r="G116">
        <v>1</v>
      </c>
      <c r="H116" t="s">
        <v>967</v>
      </c>
    </row>
    <row r="117" spans="1:8" x14ac:dyDescent="0.25">
      <c r="A117" t="s">
        <v>534</v>
      </c>
      <c r="B117" t="s">
        <v>533</v>
      </c>
      <c r="C117" t="s">
        <v>54</v>
      </c>
      <c r="D117" t="s">
        <v>527</v>
      </c>
      <c r="E117" t="s">
        <v>946</v>
      </c>
      <c r="F117">
        <v>1</v>
      </c>
      <c r="G117">
        <v>1</v>
      </c>
      <c r="H117" t="s">
        <v>968</v>
      </c>
    </row>
    <row r="118" spans="1:8" x14ac:dyDescent="0.25">
      <c r="A118" t="s">
        <v>534</v>
      </c>
      <c r="B118" t="s">
        <v>533</v>
      </c>
      <c r="C118" t="s">
        <v>54</v>
      </c>
      <c r="D118" t="s">
        <v>527</v>
      </c>
      <c r="E118" t="s">
        <v>947</v>
      </c>
      <c r="F118">
        <v>1</v>
      </c>
      <c r="G118">
        <v>1</v>
      </c>
      <c r="H118" t="s">
        <v>969</v>
      </c>
    </row>
    <row r="119" spans="1:8" x14ac:dyDescent="0.25">
      <c r="A119" t="s">
        <v>534</v>
      </c>
      <c r="B119" t="s">
        <v>533</v>
      </c>
      <c r="C119" t="s">
        <v>54</v>
      </c>
      <c r="D119" t="s">
        <v>527</v>
      </c>
      <c r="E119" t="s">
        <v>948</v>
      </c>
      <c r="F119">
        <v>1</v>
      </c>
      <c r="G119">
        <v>1</v>
      </c>
      <c r="H119" t="s">
        <v>970</v>
      </c>
    </row>
    <row r="120" spans="1:8" x14ac:dyDescent="0.25">
      <c r="A120" t="s">
        <v>534</v>
      </c>
      <c r="B120" t="s">
        <v>533</v>
      </c>
      <c r="C120" t="s">
        <v>54</v>
      </c>
      <c r="D120" t="s">
        <v>527</v>
      </c>
      <c r="E120" t="s">
        <v>945</v>
      </c>
      <c r="F120">
        <v>1</v>
      </c>
      <c r="G120">
        <v>1</v>
      </c>
      <c r="H120" t="s">
        <v>971</v>
      </c>
    </row>
    <row r="121" spans="1:8" x14ac:dyDescent="0.25">
      <c r="A121" t="s">
        <v>534</v>
      </c>
      <c r="B121" t="s">
        <v>533</v>
      </c>
      <c r="C121" t="s">
        <v>54</v>
      </c>
      <c r="D121" t="s">
        <v>527</v>
      </c>
      <c r="E121" t="s">
        <v>948</v>
      </c>
      <c r="F121">
        <v>1</v>
      </c>
      <c r="G121">
        <v>1</v>
      </c>
      <c r="H121" t="s">
        <v>972</v>
      </c>
    </row>
    <row r="122" spans="1:8" x14ac:dyDescent="0.25">
      <c r="A122" t="s">
        <v>534</v>
      </c>
      <c r="B122" t="s">
        <v>533</v>
      </c>
      <c r="C122" t="s">
        <v>54</v>
      </c>
      <c r="D122" t="s">
        <v>527</v>
      </c>
      <c r="E122" t="s">
        <v>945</v>
      </c>
      <c r="F122">
        <v>1</v>
      </c>
      <c r="G122">
        <v>1</v>
      </c>
      <c r="H122" t="s">
        <v>973</v>
      </c>
    </row>
    <row r="123" spans="1:8" x14ac:dyDescent="0.25">
      <c r="A123" t="s">
        <v>534</v>
      </c>
      <c r="B123" t="s">
        <v>533</v>
      </c>
      <c r="C123" t="s">
        <v>54</v>
      </c>
      <c r="D123" t="s">
        <v>527</v>
      </c>
      <c r="E123" t="s">
        <v>948</v>
      </c>
      <c r="F123">
        <v>1</v>
      </c>
      <c r="G123">
        <v>1</v>
      </c>
      <c r="H123" t="s">
        <v>974</v>
      </c>
    </row>
    <row r="124" spans="1:8" x14ac:dyDescent="0.25">
      <c r="A124" t="s">
        <v>534</v>
      </c>
      <c r="B124" t="s">
        <v>533</v>
      </c>
      <c r="C124" t="s">
        <v>54</v>
      </c>
      <c r="D124" t="s">
        <v>527</v>
      </c>
      <c r="E124" t="s">
        <v>945</v>
      </c>
      <c r="F124">
        <v>1</v>
      </c>
      <c r="G124">
        <v>1</v>
      </c>
      <c r="H124" t="s">
        <v>975</v>
      </c>
    </row>
    <row r="125" spans="1:8" x14ac:dyDescent="0.25">
      <c r="A125" t="s">
        <v>534</v>
      </c>
      <c r="B125" t="s">
        <v>533</v>
      </c>
      <c r="C125" t="s">
        <v>54</v>
      </c>
      <c r="D125" t="s">
        <v>527</v>
      </c>
      <c r="E125" t="s">
        <v>946</v>
      </c>
      <c r="F125">
        <v>1</v>
      </c>
      <c r="G125">
        <v>1</v>
      </c>
      <c r="H125" t="s">
        <v>976</v>
      </c>
    </row>
    <row r="126" spans="1:8" x14ac:dyDescent="0.25">
      <c r="A126" t="s">
        <v>534</v>
      </c>
      <c r="B126" t="s">
        <v>533</v>
      </c>
      <c r="C126" t="s">
        <v>54</v>
      </c>
      <c r="D126" t="s">
        <v>527</v>
      </c>
      <c r="E126" t="s">
        <v>947</v>
      </c>
      <c r="F126">
        <v>1</v>
      </c>
      <c r="G126">
        <v>1</v>
      </c>
      <c r="H126" t="s">
        <v>977</v>
      </c>
    </row>
    <row r="127" spans="1:8" x14ac:dyDescent="0.25">
      <c r="A127" t="s">
        <v>534</v>
      </c>
      <c r="B127" t="s">
        <v>533</v>
      </c>
      <c r="C127" t="s">
        <v>54</v>
      </c>
      <c r="D127" t="s">
        <v>527</v>
      </c>
      <c r="E127" t="s">
        <v>948</v>
      </c>
      <c r="F127">
        <v>1</v>
      </c>
      <c r="G127">
        <v>1</v>
      </c>
      <c r="H127" t="s">
        <v>978</v>
      </c>
    </row>
    <row r="128" spans="1:8" x14ac:dyDescent="0.25">
      <c r="A128" t="s">
        <v>534</v>
      </c>
      <c r="B128" t="s">
        <v>533</v>
      </c>
      <c r="C128" t="s">
        <v>54</v>
      </c>
      <c r="D128" t="s">
        <v>527</v>
      </c>
      <c r="E128" t="s">
        <v>945</v>
      </c>
      <c r="F128">
        <v>1</v>
      </c>
      <c r="G128">
        <v>1</v>
      </c>
      <c r="H128" t="s">
        <v>979</v>
      </c>
    </row>
    <row r="129" spans="1:8" x14ac:dyDescent="0.25">
      <c r="A129" t="s">
        <v>534</v>
      </c>
      <c r="B129" t="s">
        <v>533</v>
      </c>
      <c r="C129" t="s">
        <v>54</v>
      </c>
      <c r="D129" t="s">
        <v>527</v>
      </c>
      <c r="E129" t="s">
        <v>946</v>
      </c>
      <c r="F129">
        <v>1</v>
      </c>
      <c r="G129">
        <v>1</v>
      </c>
      <c r="H129" t="s">
        <v>980</v>
      </c>
    </row>
    <row r="130" spans="1:8" x14ac:dyDescent="0.25">
      <c r="A130" t="s">
        <v>534</v>
      </c>
      <c r="B130" t="s">
        <v>533</v>
      </c>
      <c r="C130" t="s">
        <v>54</v>
      </c>
      <c r="D130" t="s">
        <v>527</v>
      </c>
      <c r="E130" t="s">
        <v>947</v>
      </c>
      <c r="F130">
        <v>1</v>
      </c>
      <c r="G130">
        <v>1</v>
      </c>
      <c r="H130" t="s">
        <v>981</v>
      </c>
    </row>
    <row r="131" spans="1:8" x14ac:dyDescent="0.25">
      <c r="A131" t="s">
        <v>534</v>
      </c>
      <c r="B131" t="s">
        <v>533</v>
      </c>
      <c r="C131" t="s">
        <v>54</v>
      </c>
      <c r="D131" t="s">
        <v>527</v>
      </c>
      <c r="E131" t="s">
        <v>948</v>
      </c>
      <c r="F131">
        <v>1</v>
      </c>
      <c r="G131">
        <v>1</v>
      </c>
      <c r="H131" t="s">
        <v>982</v>
      </c>
    </row>
    <row r="132" spans="1:8" x14ac:dyDescent="0.25">
      <c r="A132" t="s">
        <v>534</v>
      </c>
      <c r="B132" t="s">
        <v>533</v>
      </c>
      <c r="C132" t="s">
        <v>54</v>
      </c>
      <c r="D132" t="s">
        <v>527</v>
      </c>
      <c r="E132" t="s">
        <v>945</v>
      </c>
      <c r="F132">
        <v>1</v>
      </c>
      <c r="G132">
        <v>1</v>
      </c>
      <c r="H132" t="s">
        <v>983</v>
      </c>
    </row>
    <row r="133" spans="1:8" x14ac:dyDescent="0.25">
      <c r="A133" t="s">
        <v>534</v>
      </c>
      <c r="B133" t="s">
        <v>533</v>
      </c>
      <c r="C133" t="s">
        <v>54</v>
      </c>
      <c r="D133" t="s">
        <v>527</v>
      </c>
      <c r="E133" t="s">
        <v>946</v>
      </c>
      <c r="F133">
        <v>1</v>
      </c>
      <c r="G133">
        <v>1</v>
      </c>
      <c r="H133" t="s">
        <v>984</v>
      </c>
    </row>
    <row r="134" spans="1:8" x14ac:dyDescent="0.25">
      <c r="A134" t="s">
        <v>534</v>
      </c>
      <c r="B134" t="s">
        <v>533</v>
      </c>
      <c r="C134" t="s">
        <v>54</v>
      </c>
      <c r="D134" t="s">
        <v>527</v>
      </c>
      <c r="E134" t="s">
        <v>948</v>
      </c>
      <c r="F134">
        <v>1</v>
      </c>
      <c r="G134">
        <v>1</v>
      </c>
      <c r="H134" t="s">
        <v>985</v>
      </c>
    </row>
    <row r="135" spans="1:8" x14ac:dyDescent="0.25">
      <c r="A135" t="s">
        <v>534</v>
      </c>
      <c r="B135" t="s">
        <v>533</v>
      </c>
      <c r="C135" t="s">
        <v>54</v>
      </c>
      <c r="D135" t="s">
        <v>527</v>
      </c>
      <c r="E135" t="s">
        <v>945</v>
      </c>
      <c r="F135">
        <v>1</v>
      </c>
      <c r="G135">
        <v>1</v>
      </c>
      <c r="H135" t="s">
        <v>986</v>
      </c>
    </row>
    <row r="136" spans="1:8" x14ac:dyDescent="0.25">
      <c r="A136" t="s">
        <v>534</v>
      </c>
      <c r="B136" t="s">
        <v>533</v>
      </c>
      <c r="C136" t="s">
        <v>54</v>
      </c>
      <c r="D136" t="s">
        <v>527</v>
      </c>
      <c r="E136" t="s">
        <v>946</v>
      </c>
      <c r="F136">
        <v>1</v>
      </c>
      <c r="G136">
        <v>1</v>
      </c>
      <c r="H136" t="s">
        <v>987</v>
      </c>
    </row>
    <row r="137" spans="1:8" x14ac:dyDescent="0.25">
      <c r="A137" t="s">
        <v>534</v>
      </c>
      <c r="B137" t="s">
        <v>533</v>
      </c>
      <c r="C137" t="s">
        <v>54</v>
      </c>
      <c r="D137" t="s">
        <v>527</v>
      </c>
      <c r="E137" t="s">
        <v>947</v>
      </c>
      <c r="F137">
        <v>1</v>
      </c>
      <c r="G137">
        <v>1</v>
      </c>
      <c r="H137" t="s">
        <v>988</v>
      </c>
    </row>
    <row r="138" spans="1:8" x14ac:dyDescent="0.25">
      <c r="A138" t="s">
        <v>534</v>
      </c>
      <c r="B138" t="s">
        <v>533</v>
      </c>
      <c r="C138" t="s">
        <v>54</v>
      </c>
      <c r="D138" t="s">
        <v>527</v>
      </c>
      <c r="E138" t="s">
        <v>948</v>
      </c>
      <c r="F138">
        <v>1</v>
      </c>
      <c r="G138">
        <v>1</v>
      </c>
      <c r="H138" t="s">
        <v>989</v>
      </c>
    </row>
    <row r="139" spans="1:8" x14ac:dyDescent="0.25">
      <c r="A139" t="s">
        <v>534</v>
      </c>
      <c r="B139" t="s">
        <v>533</v>
      </c>
      <c r="C139" t="s">
        <v>54</v>
      </c>
      <c r="D139" t="s">
        <v>527</v>
      </c>
      <c r="E139" t="s">
        <v>945</v>
      </c>
      <c r="F139">
        <v>1</v>
      </c>
      <c r="G139">
        <v>1</v>
      </c>
      <c r="H139" t="s">
        <v>990</v>
      </c>
    </row>
    <row r="140" spans="1:8" x14ac:dyDescent="0.25">
      <c r="A140" t="s">
        <v>534</v>
      </c>
      <c r="B140" t="s">
        <v>533</v>
      </c>
      <c r="C140" t="s">
        <v>54</v>
      </c>
      <c r="D140" t="s">
        <v>527</v>
      </c>
      <c r="E140" t="s">
        <v>946</v>
      </c>
      <c r="F140">
        <v>1</v>
      </c>
      <c r="G140">
        <v>1</v>
      </c>
      <c r="H140" t="s">
        <v>991</v>
      </c>
    </row>
    <row r="141" spans="1:8" x14ac:dyDescent="0.25">
      <c r="A141" t="s">
        <v>534</v>
      </c>
      <c r="B141" t="s">
        <v>533</v>
      </c>
      <c r="C141" t="s">
        <v>54</v>
      </c>
      <c r="D141" t="s">
        <v>527</v>
      </c>
      <c r="E141" t="s">
        <v>947</v>
      </c>
      <c r="F141">
        <v>1</v>
      </c>
      <c r="G141">
        <v>1</v>
      </c>
      <c r="H141" t="s">
        <v>992</v>
      </c>
    </row>
    <row r="142" spans="1:8" x14ac:dyDescent="0.25">
      <c r="A142" t="s">
        <v>534</v>
      </c>
      <c r="B142" t="s">
        <v>533</v>
      </c>
      <c r="C142" t="s">
        <v>54</v>
      </c>
      <c r="D142" t="s">
        <v>527</v>
      </c>
      <c r="E142" t="s">
        <v>948</v>
      </c>
      <c r="F142">
        <v>1</v>
      </c>
      <c r="G142">
        <v>1</v>
      </c>
      <c r="H142" t="s">
        <v>993</v>
      </c>
    </row>
    <row r="143" spans="1:8" x14ac:dyDescent="0.25">
      <c r="A143" t="s">
        <v>534</v>
      </c>
      <c r="B143" t="s">
        <v>533</v>
      </c>
      <c r="C143" t="s">
        <v>54</v>
      </c>
      <c r="D143" t="s">
        <v>527</v>
      </c>
      <c r="E143" t="s">
        <v>945</v>
      </c>
      <c r="F143">
        <v>1</v>
      </c>
      <c r="G143">
        <v>1</v>
      </c>
      <c r="H143" t="s">
        <v>994</v>
      </c>
    </row>
    <row r="144" spans="1:8" x14ac:dyDescent="0.25">
      <c r="A144" t="s">
        <v>534</v>
      </c>
      <c r="B144" t="s">
        <v>533</v>
      </c>
      <c r="C144" t="s">
        <v>54</v>
      </c>
      <c r="D144" t="s">
        <v>527</v>
      </c>
      <c r="E144" t="s">
        <v>947</v>
      </c>
      <c r="F144">
        <v>1</v>
      </c>
      <c r="G144">
        <v>1</v>
      </c>
      <c r="H144" t="s">
        <v>995</v>
      </c>
    </row>
    <row r="145" spans="1:8" x14ac:dyDescent="0.25">
      <c r="A145" t="s">
        <v>534</v>
      </c>
      <c r="B145" t="s">
        <v>533</v>
      </c>
      <c r="C145" t="s">
        <v>54</v>
      </c>
      <c r="D145" t="s">
        <v>527</v>
      </c>
      <c r="E145" t="s">
        <v>945</v>
      </c>
      <c r="F145">
        <v>1</v>
      </c>
      <c r="G145">
        <v>1</v>
      </c>
      <c r="H145" t="s">
        <v>996</v>
      </c>
    </row>
    <row r="146" spans="1:8" x14ac:dyDescent="0.25">
      <c r="A146" t="s">
        <v>534</v>
      </c>
      <c r="B146" t="s">
        <v>533</v>
      </c>
      <c r="C146" t="s">
        <v>54</v>
      </c>
      <c r="D146" t="s">
        <v>527</v>
      </c>
      <c r="E146" t="s">
        <v>947</v>
      </c>
      <c r="F146">
        <v>1</v>
      </c>
      <c r="G146">
        <v>1</v>
      </c>
      <c r="H146" t="s">
        <v>997</v>
      </c>
    </row>
    <row r="147" spans="1:8" x14ac:dyDescent="0.25">
      <c r="A147" t="s">
        <v>534</v>
      </c>
      <c r="B147" t="s">
        <v>533</v>
      </c>
      <c r="C147" t="s">
        <v>54</v>
      </c>
      <c r="D147" t="s">
        <v>527</v>
      </c>
      <c r="E147" t="s">
        <v>948</v>
      </c>
      <c r="F147">
        <v>1</v>
      </c>
      <c r="G147">
        <v>1</v>
      </c>
      <c r="H147" t="s">
        <v>998</v>
      </c>
    </row>
    <row r="148" spans="1:8" x14ac:dyDescent="0.25">
      <c r="A148" t="s">
        <v>534</v>
      </c>
      <c r="B148" t="s">
        <v>533</v>
      </c>
      <c r="C148" t="s">
        <v>54</v>
      </c>
      <c r="D148" t="s">
        <v>527</v>
      </c>
      <c r="E148" t="s">
        <v>948</v>
      </c>
      <c r="F148">
        <v>1</v>
      </c>
      <c r="G148">
        <v>1</v>
      </c>
      <c r="H148" t="s">
        <v>999</v>
      </c>
    </row>
    <row r="149" spans="1:8" x14ac:dyDescent="0.25">
      <c r="A149" t="s">
        <v>534</v>
      </c>
      <c r="B149" t="s">
        <v>533</v>
      </c>
      <c r="C149" t="s">
        <v>54</v>
      </c>
      <c r="D149" t="s">
        <v>8</v>
      </c>
      <c r="E149" t="s">
        <v>949</v>
      </c>
      <c r="F149">
        <v>1</v>
      </c>
      <c r="G149">
        <v>1</v>
      </c>
      <c r="H149" t="s">
        <v>1000</v>
      </c>
    </row>
    <row r="150" spans="1:8" x14ac:dyDescent="0.25">
      <c r="A150" t="s">
        <v>534</v>
      </c>
      <c r="B150" t="s">
        <v>533</v>
      </c>
      <c r="C150" t="s">
        <v>54</v>
      </c>
      <c r="D150" t="s">
        <v>8</v>
      </c>
      <c r="E150" t="s">
        <v>949</v>
      </c>
      <c r="F150">
        <v>1</v>
      </c>
      <c r="G150">
        <v>1</v>
      </c>
      <c r="H150" t="s">
        <v>1001</v>
      </c>
    </row>
    <row r="151" spans="1:8" x14ac:dyDescent="0.25">
      <c r="A151" t="s">
        <v>534</v>
      </c>
      <c r="B151" t="s">
        <v>533</v>
      </c>
      <c r="C151" t="s">
        <v>54</v>
      </c>
      <c r="D151" t="s">
        <v>8</v>
      </c>
      <c r="E151" t="s">
        <v>949</v>
      </c>
      <c r="F151">
        <v>0.99999999999999989</v>
      </c>
      <c r="G151">
        <v>1</v>
      </c>
      <c r="H151" t="s">
        <v>1002</v>
      </c>
    </row>
    <row r="152" spans="1:8" x14ac:dyDescent="0.25">
      <c r="A152" t="s">
        <v>534</v>
      </c>
      <c r="B152" t="s">
        <v>533</v>
      </c>
      <c r="C152" t="s">
        <v>54</v>
      </c>
      <c r="D152" t="s">
        <v>8</v>
      </c>
      <c r="E152" t="s">
        <v>949</v>
      </c>
      <c r="F152">
        <v>1</v>
      </c>
      <c r="G152">
        <v>1</v>
      </c>
      <c r="H152" t="s">
        <v>1003</v>
      </c>
    </row>
    <row r="153" spans="1:8" x14ac:dyDescent="0.25">
      <c r="A153" t="s">
        <v>534</v>
      </c>
      <c r="B153" t="s">
        <v>533</v>
      </c>
      <c r="C153" t="s">
        <v>54</v>
      </c>
      <c r="D153" t="s">
        <v>8</v>
      </c>
      <c r="E153" t="s">
        <v>949</v>
      </c>
      <c r="F153">
        <v>1</v>
      </c>
      <c r="G153">
        <v>1</v>
      </c>
      <c r="H153" t="s">
        <v>1004</v>
      </c>
    </row>
    <row r="154" spans="1:8" x14ac:dyDescent="0.25">
      <c r="A154" t="s">
        <v>534</v>
      </c>
      <c r="B154" t="s">
        <v>533</v>
      </c>
      <c r="C154" t="s">
        <v>54</v>
      </c>
      <c r="D154" t="s">
        <v>8</v>
      </c>
      <c r="E154" t="s">
        <v>949</v>
      </c>
      <c r="F154">
        <v>0.99999999999999989</v>
      </c>
      <c r="G154">
        <v>1</v>
      </c>
      <c r="H154" t="s">
        <v>1005</v>
      </c>
    </row>
    <row r="155" spans="1:8" x14ac:dyDescent="0.25">
      <c r="A155" t="s">
        <v>534</v>
      </c>
      <c r="B155" t="s">
        <v>533</v>
      </c>
      <c r="C155" t="s">
        <v>54</v>
      </c>
      <c r="D155" t="s">
        <v>8</v>
      </c>
      <c r="E155" t="s">
        <v>949</v>
      </c>
      <c r="F155">
        <v>1</v>
      </c>
      <c r="G155">
        <v>1</v>
      </c>
      <c r="H155" t="s">
        <v>1006</v>
      </c>
    </row>
    <row r="156" spans="1:8" x14ac:dyDescent="0.25">
      <c r="A156" t="s">
        <v>534</v>
      </c>
      <c r="B156" t="s">
        <v>533</v>
      </c>
      <c r="C156" t="s">
        <v>54</v>
      </c>
      <c r="D156" t="s">
        <v>8</v>
      </c>
      <c r="E156" t="s">
        <v>949</v>
      </c>
      <c r="F156">
        <v>1</v>
      </c>
      <c r="G156">
        <v>1</v>
      </c>
      <c r="H156" t="s">
        <v>1007</v>
      </c>
    </row>
    <row r="157" spans="1:8" x14ac:dyDescent="0.25">
      <c r="A157" t="s">
        <v>534</v>
      </c>
      <c r="B157" t="s">
        <v>533</v>
      </c>
      <c r="C157" t="s">
        <v>54</v>
      </c>
      <c r="D157" t="s">
        <v>8</v>
      </c>
      <c r="E157" t="s">
        <v>949</v>
      </c>
      <c r="F157">
        <v>0.99999999999999989</v>
      </c>
      <c r="G157">
        <v>1</v>
      </c>
      <c r="H157" t="s">
        <v>1008</v>
      </c>
    </row>
    <row r="158" spans="1:8" x14ac:dyDescent="0.25">
      <c r="A158" t="s">
        <v>534</v>
      </c>
      <c r="B158" t="s">
        <v>533</v>
      </c>
      <c r="C158" t="s">
        <v>54</v>
      </c>
      <c r="D158" t="s">
        <v>8</v>
      </c>
      <c r="E158" t="s">
        <v>949</v>
      </c>
      <c r="F158">
        <v>1</v>
      </c>
      <c r="G158">
        <v>1</v>
      </c>
      <c r="H158" t="s">
        <v>1009</v>
      </c>
    </row>
    <row r="159" spans="1:8" x14ac:dyDescent="0.25">
      <c r="A159" t="s">
        <v>534</v>
      </c>
      <c r="B159" t="s">
        <v>533</v>
      </c>
      <c r="C159" t="s">
        <v>54</v>
      </c>
      <c r="D159" t="s">
        <v>8</v>
      </c>
      <c r="E159" t="s">
        <v>949</v>
      </c>
      <c r="F159">
        <v>1</v>
      </c>
      <c r="G159">
        <v>1</v>
      </c>
      <c r="H159" t="s">
        <v>1010</v>
      </c>
    </row>
    <row r="160" spans="1:8" x14ac:dyDescent="0.25">
      <c r="A160" t="s">
        <v>534</v>
      </c>
      <c r="B160" t="s">
        <v>533</v>
      </c>
      <c r="C160" t="s">
        <v>54</v>
      </c>
      <c r="D160" t="s">
        <v>8</v>
      </c>
      <c r="E160" t="s">
        <v>949</v>
      </c>
      <c r="F160">
        <v>1</v>
      </c>
      <c r="G160">
        <v>1</v>
      </c>
      <c r="H160" t="s">
        <v>1011</v>
      </c>
    </row>
    <row r="161" spans="1:8" x14ac:dyDescent="0.25">
      <c r="A161" t="s">
        <v>534</v>
      </c>
      <c r="B161" t="s">
        <v>533</v>
      </c>
      <c r="C161" t="s">
        <v>54</v>
      </c>
      <c r="D161" t="s">
        <v>8</v>
      </c>
      <c r="E161" t="s">
        <v>949</v>
      </c>
      <c r="F161">
        <v>1</v>
      </c>
      <c r="G161">
        <v>1</v>
      </c>
      <c r="H161" t="s">
        <v>1012</v>
      </c>
    </row>
    <row r="162" spans="1:8" x14ac:dyDescent="0.25">
      <c r="A162" t="s">
        <v>534</v>
      </c>
      <c r="B162" t="s">
        <v>533</v>
      </c>
      <c r="C162" t="s">
        <v>54</v>
      </c>
      <c r="D162" t="s">
        <v>8</v>
      </c>
      <c r="E162" t="s">
        <v>949</v>
      </c>
      <c r="F162">
        <v>1</v>
      </c>
      <c r="G162">
        <v>1</v>
      </c>
      <c r="H162" t="s">
        <v>1013</v>
      </c>
    </row>
    <row r="163" spans="1:8" x14ac:dyDescent="0.25">
      <c r="A163" t="s">
        <v>534</v>
      </c>
      <c r="B163" t="s">
        <v>533</v>
      </c>
      <c r="C163" t="s">
        <v>54</v>
      </c>
      <c r="D163" t="s">
        <v>527</v>
      </c>
      <c r="E163" t="s">
        <v>950</v>
      </c>
      <c r="F163">
        <v>1</v>
      </c>
      <c r="G163">
        <v>1</v>
      </c>
      <c r="H163" t="s">
        <v>1014</v>
      </c>
    </row>
    <row r="164" spans="1:8" x14ac:dyDescent="0.25">
      <c r="A164" t="s">
        <v>534</v>
      </c>
      <c r="B164" t="s">
        <v>533</v>
      </c>
      <c r="C164" t="s">
        <v>54</v>
      </c>
      <c r="D164" t="s">
        <v>527</v>
      </c>
      <c r="E164" t="s">
        <v>950</v>
      </c>
      <c r="F164">
        <v>1</v>
      </c>
      <c r="G164">
        <v>1</v>
      </c>
      <c r="H164" t="s">
        <v>1015</v>
      </c>
    </row>
    <row r="165" spans="1:8" x14ac:dyDescent="0.25">
      <c r="A165" t="s">
        <v>534</v>
      </c>
      <c r="B165" t="s">
        <v>533</v>
      </c>
      <c r="C165" t="s">
        <v>54</v>
      </c>
      <c r="D165" t="s">
        <v>527</v>
      </c>
      <c r="E165" t="s">
        <v>950</v>
      </c>
      <c r="F165">
        <v>1</v>
      </c>
      <c r="G165">
        <v>1</v>
      </c>
      <c r="H165" t="s">
        <v>1016</v>
      </c>
    </row>
    <row r="166" spans="1:8" x14ac:dyDescent="0.25">
      <c r="A166" t="s">
        <v>534</v>
      </c>
      <c r="B166" t="s">
        <v>533</v>
      </c>
      <c r="C166" t="s">
        <v>54</v>
      </c>
      <c r="D166" t="s">
        <v>527</v>
      </c>
      <c r="E166" t="s">
        <v>950</v>
      </c>
      <c r="F166">
        <v>1</v>
      </c>
      <c r="G166">
        <v>1</v>
      </c>
      <c r="H166" t="s">
        <v>1017</v>
      </c>
    </row>
    <row r="167" spans="1:8" x14ac:dyDescent="0.25">
      <c r="A167" t="s">
        <v>534</v>
      </c>
      <c r="B167" t="s">
        <v>533</v>
      </c>
      <c r="C167" t="s">
        <v>54</v>
      </c>
      <c r="D167" t="s">
        <v>527</v>
      </c>
      <c r="E167" t="s">
        <v>950</v>
      </c>
      <c r="F167">
        <v>1</v>
      </c>
      <c r="G167">
        <v>1</v>
      </c>
      <c r="H167" t="s">
        <v>1018</v>
      </c>
    </row>
    <row r="168" spans="1:8" x14ac:dyDescent="0.25">
      <c r="A168" t="s">
        <v>534</v>
      </c>
      <c r="B168" t="s">
        <v>533</v>
      </c>
      <c r="C168" t="s">
        <v>54</v>
      </c>
      <c r="D168" t="s">
        <v>527</v>
      </c>
      <c r="E168" t="s">
        <v>950</v>
      </c>
      <c r="F168">
        <v>1</v>
      </c>
      <c r="G168">
        <v>1</v>
      </c>
      <c r="H168" t="s">
        <v>1019</v>
      </c>
    </row>
    <row r="169" spans="1:8" x14ac:dyDescent="0.25">
      <c r="A169" t="s">
        <v>534</v>
      </c>
      <c r="B169" t="s">
        <v>533</v>
      </c>
      <c r="C169" t="s">
        <v>54</v>
      </c>
      <c r="D169" t="s">
        <v>527</v>
      </c>
      <c r="E169" t="s">
        <v>950</v>
      </c>
      <c r="F169">
        <v>1</v>
      </c>
      <c r="G169">
        <v>1</v>
      </c>
      <c r="H169" t="s">
        <v>1020</v>
      </c>
    </row>
    <row r="170" spans="1:8" x14ac:dyDescent="0.25">
      <c r="A170" t="s">
        <v>534</v>
      </c>
      <c r="B170" t="s">
        <v>533</v>
      </c>
      <c r="C170" t="s">
        <v>54</v>
      </c>
      <c r="D170" t="s">
        <v>527</v>
      </c>
      <c r="E170" t="s">
        <v>950</v>
      </c>
      <c r="F170">
        <v>1</v>
      </c>
      <c r="G170">
        <v>1</v>
      </c>
      <c r="H170" t="s">
        <v>1021</v>
      </c>
    </row>
    <row r="171" spans="1:8" x14ac:dyDescent="0.25">
      <c r="A171" t="s">
        <v>534</v>
      </c>
      <c r="B171" t="s">
        <v>533</v>
      </c>
      <c r="C171" t="s">
        <v>54</v>
      </c>
      <c r="D171" t="s">
        <v>527</v>
      </c>
      <c r="E171" t="s">
        <v>950</v>
      </c>
      <c r="F171">
        <v>1</v>
      </c>
      <c r="G171">
        <v>1</v>
      </c>
      <c r="H171" t="s">
        <v>1022</v>
      </c>
    </row>
    <row r="172" spans="1:8" x14ac:dyDescent="0.25">
      <c r="A172" t="s">
        <v>534</v>
      </c>
      <c r="B172" t="s">
        <v>533</v>
      </c>
      <c r="C172" t="s">
        <v>54</v>
      </c>
      <c r="D172" t="s">
        <v>527</v>
      </c>
      <c r="E172" t="s">
        <v>950</v>
      </c>
      <c r="F172">
        <v>1</v>
      </c>
      <c r="G172">
        <v>1</v>
      </c>
      <c r="H172" t="s">
        <v>1023</v>
      </c>
    </row>
    <row r="173" spans="1:8" x14ac:dyDescent="0.25">
      <c r="A173" t="s">
        <v>534</v>
      </c>
      <c r="B173" t="s">
        <v>533</v>
      </c>
      <c r="C173" t="s">
        <v>54</v>
      </c>
      <c r="D173" t="s">
        <v>527</v>
      </c>
      <c r="E173" t="s">
        <v>951</v>
      </c>
      <c r="F173">
        <v>1</v>
      </c>
      <c r="G173">
        <v>1</v>
      </c>
      <c r="H173" t="s">
        <v>1024</v>
      </c>
    </row>
    <row r="174" spans="1:8" x14ac:dyDescent="0.25">
      <c r="A174" t="s">
        <v>534</v>
      </c>
      <c r="B174" t="s">
        <v>533</v>
      </c>
      <c r="C174" t="s">
        <v>54</v>
      </c>
      <c r="D174" t="s">
        <v>527</v>
      </c>
      <c r="E174" t="s">
        <v>951</v>
      </c>
      <c r="F174">
        <v>1</v>
      </c>
      <c r="G174">
        <v>1</v>
      </c>
      <c r="H174" t="s">
        <v>1025</v>
      </c>
    </row>
    <row r="175" spans="1:8" x14ac:dyDescent="0.25">
      <c r="A175" t="s">
        <v>534</v>
      </c>
      <c r="B175" t="s">
        <v>533</v>
      </c>
      <c r="C175" t="s">
        <v>54</v>
      </c>
      <c r="D175" t="s">
        <v>527</v>
      </c>
      <c r="E175" t="s">
        <v>951</v>
      </c>
      <c r="F175">
        <v>1</v>
      </c>
      <c r="G175">
        <v>1</v>
      </c>
      <c r="H175" t="s">
        <v>1026</v>
      </c>
    </row>
    <row r="176" spans="1:8" x14ac:dyDescent="0.25">
      <c r="A176" t="s">
        <v>534</v>
      </c>
      <c r="B176" t="s">
        <v>533</v>
      </c>
      <c r="C176" t="s">
        <v>54</v>
      </c>
      <c r="D176" t="s">
        <v>527</v>
      </c>
      <c r="E176" t="s">
        <v>951</v>
      </c>
      <c r="F176">
        <v>1</v>
      </c>
      <c r="G176">
        <v>1</v>
      </c>
      <c r="H176" t="s">
        <v>1027</v>
      </c>
    </row>
    <row r="177" spans="1:8" x14ac:dyDescent="0.25">
      <c r="A177" t="s">
        <v>534</v>
      </c>
      <c r="B177" t="s">
        <v>533</v>
      </c>
      <c r="C177" t="s">
        <v>54</v>
      </c>
      <c r="D177" t="s">
        <v>527</v>
      </c>
      <c r="E177" t="s">
        <v>951</v>
      </c>
      <c r="F177">
        <v>1</v>
      </c>
      <c r="G177">
        <v>1</v>
      </c>
      <c r="H177" t="s">
        <v>1028</v>
      </c>
    </row>
    <row r="178" spans="1:8" x14ac:dyDescent="0.25">
      <c r="A178" t="s">
        <v>534</v>
      </c>
      <c r="B178" t="s">
        <v>533</v>
      </c>
      <c r="C178" t="s">
        <v>54</v>
      </c>
      <c r="D178" t="s">
        <v>527</v>
      </c>
      <c r="E178" t="s">
        <v>951</v>
      </c>
      <c r="F178">
        <v>1</v>
      </c>
      <c r="G178">
        <v>1</v>
      </c>
      <c r="H178" t="s">
        <v>1029</v>
      </c>
    </row>
    <row r="179" spans="1:8" x14ac:dyDescent="0.25">
      <c r="A179" t="s">
        <v>534</v>
      </c>
      <c r="B179" t="s">
        <v>533</v>
      </c>
      <c r="C179" t="s">
        <v>54</v>
      </c>
      <c r="D179" t="s">
        <v>527</v>
      </c>
      <c r="E179" t="s">
        <v>951</v>
      </c>
      <c r="F179">
        <v>1</v>
      </c>
      <c r="G179">
        <v>1</v>
      </c>
      <c r="H179" t="s">
        <v>1030</v>
      </c>
    </row>
    <row r="180" spans="1:8" x14ac:dyDescent="0.25">
      <c r="A180" t="s">
        <v>534</v>
      </c>
      <c r="B180" t="s">
        <v>533</v>
      </c>
      <c r="C180" t="s">
        <v>54</v>
      </c>
      <c r="D180" t="s">
        <v>527</v>
      </c>
      <c r="E180" t="s">
        <v>951</v>
      </c>
      <c r="F180">
        <v>1</v>
      </c>
      <c r="G180">
        <v>1</v>
      </c>
      <c r="H180" t="s">
        <v>1031</v>
      </c>
    </row>
    <row r="181" spans="1:8" x14ac:dyDescent="0.25">
      <c r="A181" t="s">
        <v>534</v>
      </c>
      <c r="B181" t="s">
        <v>533</v>
      </c>
      <c r="C181" t="s">
        <v>54</v>
      </c>
      <c r="D181" t="s">
        <v>527</v>
      </c>
      <c r="E181" t="s">
        <v>951</v>
      </c>
      <c r="F181">
        <v>1</v>
      </c>
      <c r="G181">
        <v>1</v>
      </c>
      <c r="H181" t="s">
        <v>1032</v>
      </c>
    </row>
    <row r="182" spans="1:8" x14ac:dyDescent="0.25">
      <c r="A182" t="s">
        <v>534</v>
      </c>
      <c r="B182" t="s">
        <v>533</v>
      </c>
      <c r="C182" t="s">
        <v>54</v>
      </c>
      <c r="D182" t="s">
        <v>527</v>
      </c>
      <c r="E182" t="s">
        <v>951</v>
      </c>
      <c r="F182">
        <v>1</v>
      </c>
      <c r="G182">
        <v>1</v>
      </c>
      <c r="H182" t="s">
        <v>1033</v>
      </c>
    </row>
    <row r="183" spans="1:8" x14ac:dyDescent="0.25">
      <c r="A183" t="s">
        <v>534</v>
      </c>
      <c r="B183" t="s">
        <v>533</v>
      </c>
      <c r="C183" t="s">
        <v>54</v>
      </c>
      <c r="D183" t="s">
        <v>527</v>
      </c>
      <c r="E183" t="s">
        <v>951</v>
      </c>
      <c r="F183">
        <v>1</v>
      </c>
      <c r="G183">
        <v>1</v>
      </c>
      <c r="H183" t="s">
        <v>1034</v>
      </c>
    </row>
    <row r="184" spans="1:8" x14ac:dyDescent="0.25">
      <c r="A184" t="s">
        <v>534</v>
      </c>
      <c r="B184" t="s">
        <v>533</v>
      </c>
      <c r="C184" t="s">
        <v>54</v>
      </c>
      <c r="D184" t="s">
        <v>527</v>
      </c>
      <c r="E184" t="s">
        <v>951</v>
      </c>
      <c r="F184">
        <v>1</v>
      </c>
      <c r="G184">
        <v>1</v>
      </c>
      <c r="H184" t="s">
        <v>1035</v>
      </c>
    </row>
    <row r="185" spans="1:8" x14ac:dyDescent="0.25">
      <c r="A185" t="s">
        <v>534</v>
      </c>
      <c r="B185" t="s">
        <v>533</v>
      </c>
      <c r="C185" t="s">
        <v>54</v>
      </c>
      <c r="D185" t="s">
        <v>527</v>
      </c>
      <c r="E185" t="s">
        <v>951</v>
      </c>
      <c r="F185">
        <v>1</v>
      </c>
      <c r="G185">
        <v>1</v>
      </c>
      <c r="H185" t="s">
        <v>1036</v>
      </c>
    </row>
    <row r="186" spans="1:8" x14ac:dyDescent="0.25">
      <c r="A186" t="s">
        <v>534</v>
      </c>
      <c r="B186" t="s">
        <v>533</v>
      </c>
      <c r="C186" t="s">
        <v>54</v>
      </c>
      <c r="D186" t="s">
        <v>527</v>
      </c>
      <c r="E186" t="s">
        <v>951</v>
      </c>
      <c r="F186">
        <v>1</v>
      </c>
      <c r="G186">
        <v>1</v>
      </c>
      <c r="H186" t="s">
        <v>1037</v>
      </c>
    </row>
    <row r="187" spans="1:8" x14ac:dyDescent="0.25">
      <c r="A187" t="s">
        <v>534</v>
      </c>
      <c r="B187" t="s">
        <v>533</v>
      </c>
      <c r="C187" t="s">
        <v>55</v>
      </c>
      <c r="D187" t="s">
        <v>527</v>
      </c>
      <c r="E187" t="s">
        <v>945</v>
      </c>
      <c r="F187">
        <v>1</v>
      </c>
      <c r="G187">
        <v>1</v>
      </c>
      <c r="H187" t="s">
        <v>952</v>
      </c>
    </row>
    <row r="188" spans="1:8" x14ac:dyDescent="0.25">
      <c r="A188" t="s">
        <v>534</v>
      </c>
      <c r="B188" t="s">
        <v>533</v>
      </c>
      <c r="C188" t="s">
        <v>55</v>
      </c>
      <c r="D188" t="s">
        <v>527</v>
      </c>
      <c r="E188" t="s">
        <v>945</v>
      </c>
      <c r="F188">
        <v>1</v>
      </c>
      <c r="G188">
        <v>1</v>
      </c>
      <c r="H188" t="s">
        <v>956</v>
      </c>
    </row>
    <row r="189" spans="1:8" x14ac:dyDescent="0.25">
      <c r="A189" t="s">
        <v>534</v>
      </c>
      <c r="B189" t="s">
        <v>533</v>
      </c>
      <c r="C189" t="s">
        <v>55</v>
      </c>
      <c r="D189" t="s">
        <v>527</v>
      </c>
      <c r="E189" t="s">
        <v>945</v>
      </c>
      <c r="F189">
        <v>1</v>
      </c>
      <c r="G189">
        <v>1</v>
      </c>
      <c r="H189" t="s">
        <v>959</v>
      </c>
    </row>
    <row r="190" spans="1:8" x14ac:dyDescent="0.25">
      <c r="A190" t="s">
        <v>534</v>
      </c>
      <c r="B190" t="s">
        <v>533</v>
      </c>
      <c r="C190" t="s">
        <v>55</v>
      </c>
      <c r="D190" t="s">
        <v>527</v>
      </c>
      <c r="E190" t="s">
        <v>945</v>
      </c>
      <c r="F190">
        <v>1</v>
      </c>
      <c r="G190">
        <v>1</v>
      </c>
      <c r="H190" t="s">
        <v>963</v>
      </c>
    </row>
    <row r="191" spans="1:8" x14ac:dyDescent="0.25">
      <c r="A191" t="s">
        <v>534</v>
      </c>
      <c r="B191" t="s">
        <v>533</v>
      </c>
      <c r="C191" t="s">
        <v>55</v>
      </c>
      <c r="D191" t="s">
        <v>527</v>
      </c>
      <c r="E191" t="s">
        <v>945</v>
      </c>
      <c r="F191">
        <v>1</v>
      </c>
      <c r="G191">
        <v>1</v>
      </c>
      <c r="H191" t="s">
        <v>967</v>
      </c>
    </row>
    <row r="192" spans="1:8" x14ac:dyDescent="0.25">
      <c r="A192" t="s">
        <v>534</v>
      </c>
      <c r="B192" t="s">
        <v>533</v>
      </c>
      <c r="C192" t="s">
        <v>55</v>
      </c>
      <c r="D192" t="s">
        <v>527</v>
      </c>
      <c r="E192" t="s">
        <v>945</v>
      </c>
      <c r="F192">
        <v>1</v>
      </c>
      <c r="G192">
        <v>1</v>
      </c>
      <c r="H192" t="s">
        <v>971</v>
      </c>
    </row>
    <row r="193" spans="1:8" x14ac:dyDescent="0.25">
      <c r="A193" t="s">
        <v>534</v>
      </c>
      <c r="B193" t="s">
        <v>533</v>
      </c>
      <c r="C193" t="s">
        <v>55</v>
      </c>
      <c r="D193" t="s">
        <v>527</v>
      </c>
      <c r="E193" t="s">
        <v>945</v>
      </c>
      <c r="F193">
        <v>1</v>
      </c>
      <c r="G193">
        <v>1</v>
      </c>
      <c r="H193" t="s">
        <v>973</v>
      </c>
    </row>
    <row r="194" spans="1:8" x14ac:dyDescent="0.25">
      <c r="A194" t="s">
        <v>534</v>
      </c>
      <c r="B194" t="s">
        <v>533</v>
      </c>
      <c r="C194" t="s">
        <v>55</v>
      </c>
      <c r="D194" t="s">
        <v>527</v>
      </c>
      <c r="E194" t="s">
        <v>945</v>
      </c>
      <c r="F194">
        <v>1</v>
      </c>
      <c r="G194">
        <v>1</v>
      </c>
      <c r="H194" t="s">
        <v>975</v>
      </c>
    </row>
    <row r="195" spans="1:8" x14ac:dyDescent="0.25">
      <c r="A195" t="s">
        <v>534</v>
      </c>
      <c r="B195" t="s">
        <v>533</v>
      </c>
      <c r="C195" t="s">
        <v>55</v>
      </c>
      <c r="D195" t="s">
        <v>527</v>
      </c>
      <c r="E195" t="s">
        <v>945</v>
      </c>
      <c r="F195">
        <v>1</v>
      </c>
      <c r="G195">
        <v>1</v>
      </c>
      <c r="H195" t="s">
        <v>979</v>
      </c>
    </row>
    <row r="196" spans="1:8" x14ac:dyDescent="0.25">
      <c r="A196" t="s">
        <v>534</v>
      </c>
      <c r="B196" t="s">
        <v>533</v>
      </c>
      <c r="C196" t="s">
        <v>55</v>
      </c>
      <c r="D196" t="s">
        <v>527</v>
      </c>
      <c r="E196" t="s">
        <v>945</v>
      </c>
      <c r="F196">
        <v>1</v>
      </c>
      <c r="G196">
        <v>1</v>
      </c>
      <c r="H196" t="s">
        <v>983</v>
      </c>
    </row>
    <row r="197" spans="1:8" x14ac:dyDescent="0.25">
      <c r="A197" t="s">
        <v>534</v>
      </c>
      <c r="B197" t="s">
        <v>533</v>
      </c>
      <c r="C197" t="s">
        <v>55</v>
      </c>
      <c r="D197" t="s">
        <v>527</v>
      </c>
      <c r="E197" t="s">
        <v>945</v>
      </c>
      <c r="F197">
        <v>1</v>
      </c>
      <c r="G197">
        <v>1</v>
      </c>
      <c r="H197" t="s">
        <v>986</v>
      </c>
    </row>
    <row r="198" spans="1:8" x14ac:dyDescent="0.25">
      <c r="A198" t="s">
        <v>534</v>
      </c>
      <c r="B198" t="s">
        <v>533</v>
      </c>
      <c r="C198" t="s">
        <v>55</v>
      </c>
      <c r="D198" t="s">
        <v>527</v>
      </c>
      <c r="E198" t="s">
        <v>945</v>
      </c>
      <c r="F198">
        <v>1</v>
      </c>
      <c r="G198">
        <v>1</v>
      </c>
      <c r="H198" t="s">
        <v>990</v>
      </c>
    </row>
    <row r="199" spans="1:8" x14ac:dyDescent="0.25">
      <c r="A199" t="s">
        <v>534</v>
      </c>
      <c r="B199" t="s">
        <v>533</v>
      </c>
      <c r="C199" t="s">
        <v>55</v>
      </c>
      <c r="D199" t="s">
        <v>527</v>
      </c>
      <c r="E199" t="s">
        <v>945</v>
      </c>
      <c r="F199">
        <v>1</v>
      </c>
      <c r="G199">
        <v>1</v>
      </c>
      <c r="H199" t="s">
        <v>994</v>
      </c>
    </row>
    <row r="200" spans="1:8" x14ac:dyDescent="0.25">
      <c r="A200" t="s">
        <v>534</v>
      </c>
      <c r="B200" t="s">
        <v>533</v>
      </c>
      <c r="C200" t="s">
        <v>55</v>
      </c>
      <c r="D200" t="s">
        <v>527</v>
      </c>
      <c r="E200" t="s">
        <v>945</v>
      </c>
      <c r="F200">
        <v>1</v>
      </c>
      <c r="G200">
        <v>1</v>
      </c>
      <c r="H200" t="s">
        <v>996</v>
      </c>
    </row>
    <row r="201" spans="1:8" x14ac:dyDescent="0.25">
      <c r="A201" t="s">
        <v>534</v>
      </c>
      <c r="B201" t="s">
        <v>533</v>
      </c>
      <c r="C201" t="s">
        <v>55</v>
      </c>
      <c r="D201" t="s">
        <v>527</v>
      </c>
      <c r="E201" t="s">
        <v>946</v>
      </c>
      <c r="F201">
        <v>1</v>
      </c>
      <c r="G201">
        <v>1</v>
      </c>
      <c r="H201" t="s">
        <v>953</v>
      </c>
    </row>
    <row r="202" spans="1:8" x14ac:dyDescent="0.25">
      <c r="A202" t="s">
        <v>534</v>
      </c>
      <c r="B202" t="s">
        <v>533</v>
      </c>
      <c r="C202" t="s">
        <v>55</v>
      </c>
      <c r="D202" t="s">
        <v>527</v>
      </c>
      <c r="E202" t="s">
        <v>946</v>
      </c>
      <c r="F202">
        <v>1</v>
      </c>
      <c r="G202">
        <v>1</v>
      </c>
      <c r="H202" t="s">
        <v>957</v>
      </c>
    </row>
    <row r="203" spans="1:8" x14ac:dyDescent="0.25">
      <c r="A203" t="s">
        <v>534</v>
      </c>
      <c r="B203" t="s">
        <v>533</v>
      </c>
      <c r="C203" t="s">
        <v>55</v>
      </c>
      <c r="D203" t="s">
        <v>527</v>
      </c>
      <c r="E203" t="s">
        <v>946</v>
      </c>
      <c r="F203">
        <v>1</v>
      </c>
      <c r="G203">
        <v>1</v>
      </c>
      <c r="H203" t="s">
        <v>960</v>
      </c>
    </row>
    <row r="204" spans="1:8" x14ac:dyDescent="0.25">
      <c r="A204" t="s">
        <v>534</v>
      </c>
      <c r="B204" t="s">
        <v>533</v>
      </c>
      <c r="C204" t="s">
        <v>55</v>
      </c>
      <c r="D204" t="s">
        <v>527</v>
      </c>
      <c r="E204" t="s">
        <v>946</v>
      </c>
      <c r="F204">
        <v>1</v>
      </c>
      <c r="G204">
        <v>1</v>
      </c>
      <c r="H204" t="s">
        <v>964</v>
      </c>
    </row>
    <row r="205" spans="1:8" x14ac:dyDescent="0.25">
      <c r="A205" t="s">
        <v>534</v>
      </c>
      <c r="B205" t="s">
        <v>533</v>
      </c>
      <c r="C205" t="s">
        <v>55</v>
      </c>
      <c r="D205" t="s">
        <v>527</v>
      </c>
      <c r="E205" t="s">
        <v>946</v>
      </c>
      <c r="F205">
        <v>1</v>
      </c>
      <c r="G205">
        <v>1</v>
      </c>
      <c r="H205" t="s">
        <v>968</v>
      </c>
    </row>
    <row r="206" spans="1:8" x14ac:dyDescent="0.25">
      <c r="A206" t="s">
        <v>534</v>
      </c>
      <c r="B206" t="s">
        <v>533</v>
      </c>
      <c r="C206" t="s">
        <v>55</v>
      </c>
      <c r="D206" t="s">
        <v>527</v>
      </c>
      <c r="E206" t="s">
        <v>946</v>
      </c>
      <c r="F206">
        <v>1</v>
      </c>
      <c r="G206">
        <v>1</v>
      </c>
      <c r="H206" t="s">
        <v>976</v>
      </c>
    </row>
    <row r="207" spans="1:8" x14ac:dyDescent="0.25">
      <c r="A207" t="s">
        <v>534</v>
      </c>
      <c r="B207" t="s">
        <v>533</v>
      </c>
      <c r="C207" t="s">
        <v>55</v>
      </c>
      <c r="D207" t="s">
        <v>527</v>
      </c>
      <c r="E207" t="s">
        <v>946</v>
      </c>
      <c r="F207">
        <v>1</v>
      </c>
      <c r="G207">
        <v>1</v>
      </c>
      <c r="H207" t="s">
        <v>980</v>
      </c>
    </row>
    <row r="208" spans="1:8" x14ac:dyDescent="0.25">
      <c r="A208" t="s">
        <v>534</v>
      </c>
      <c r="B208" t="s">
        <v>533</v>
      </c>
      <c r="C208" t="s">
        <v>55</v>
      </c>
      <c r="D208" t="s">
        <v>527</v>
      </c>
      <c r="E208" t="s">
        <v>946</v>
      </c>
      <c r="F208">
        <v>1</v>
      </c>
      <c r="G208">
        <v>1</v>
      </c>
      <c r="H208" t="s">
        <v>984</v>
      </c>
    </row>
    <row r="209" spans="1:8" x14ac:dyDescent="0.25">
      <c r="A209" t="s">
        <v>534</v>
      </c>
      <c r="B209" t="s">
        <v>533</v>
      </c>
      <c r="C209" t="s">
        <v>55</v>
      </c>
      <c r="D209" t="s">
        <v>527</v>
      </c>
      <c r="E209" t="s">
        <v>946</v>
      </c>
      <c r="F209">
        <v>1</v>
      </c>
      <c r="G209">
        <v>1</v>
      </c>
      <c r="H209" t="s">
        <v>987</v>
      </c>
    </row>
    <row r="210" spans="1:8" x14ac:dyDescent="0.25">
      <c r="A210" t="s">
        <v>534</v>
      </c>
      <c r="B210" t="s">
        <v>533</v>
      </c>
      <c r="C210" t="s">
        <v>55</v>
      </c>
      <c r="D210" t="s">
        <v>527</v>
      </c>
      <c r="E210" t="s">
        <v>946</v>
      </c>
      <c r="F210">
        <v>1</v>
      </c>
      <c r="G210">
        <v>1</v>
      </c>
      <c r="H210" t="s">
        <v>991</v>
      </c>
    </row>
    <row r="211" spans="1:8" x14ac:dyDescent="0.25">
      <c r="A211" t="s">
        <v>534</v>
      </c>
      <c r="B211" t="s">
        <v>533</v>
      </c>
      <c r="C211" t="s">
        <v>55</v>
      </c>
      <c r="D211" t="s">
        <v>527</v>
      </c>
      <c r="E211" t="s">
        <v>947</v>
      </c>
      <c r="F211">
        <v>1</v>
      </c>
      <c r="G211">
        <v>1</v>
      </c>
      <c r="H211" t="s">
        <v>954</v>
      </c>
    </row>
    <row r="212" spans="1:8" x14ac:dyDescent="0.25">
      <c r="A212" t="s">
        <v>534</v>
      </c>
      <c r="B212" t="s">
        <v>533</v>
      </c>
      <c r="C212" t="s">
        <v>55</v>
      </c>
      <c r="D212" t="s">
        <v>527</v>
      </c>
      <c r="E212" t="s">
        <v>947</v>
      </c>
      <c r="F212">
        <v>1</v>
      </c>
      <c r="G212">
        <v>1</v>
      </c>
      <c r="H212" t="s">
        <v>1038</v>
      </c>
    </row>
    <row r="213" spans="1:8" x14ac:dyDescent="0.25">
      <c r="A213" t="s">
        <v>534</v>
      </c>
      <c r="B213" t="s">
        <v>533</v>
      </c>
      <c r="C213" t="s">
        <v>55</v>
      </c>
      <c r="D213" t="s">
        <v>527</v>
      </c>
      <c r="E213" t="s">
        <v>947</v>
      </c>
      <c r="F213">
        <v>1</v>
      </c>
      <c r="G213">
        <v>1</v>
      </c>
      <c r="H213" t="s">
        <v>965</v>
      </c>
    </row>
    <row r="214" spans="1:8" x14ac:dyDescent="0.25">
      <c r="A214" t="s">
        <v>534</v>
      </c>
      <c r="B214" t="s">
        <v>533</v>
      </c>
      <c r="C214" t="s">
        <v>55</v>
      </c>
      <c r="D214" t="s">
        <v>527</v>
      </c>
      <c r="E214" t="s">
        <v>947</v>
      </c>
      <c r="F214">
        <v>1</v>
      </c>
      <c r="G214">
        <v>1</v>
      </c>
      <c r="H214" t="s">
        <v>969</v>
      </c>
    </row>
    <row r="215" spans="1:8" x14ac:dyDescent="0.25">
      <c r="A215" t="s">
        <v>534</v>
      </c>
      <c r="B215" t="s">
        <v>533</v>
      </c>
      <c r="C215" t="s">
        <v>55</v>
      </c>
      <c r="D215" t="s">
        <v>527</v>
      </c>
      <c r="E215" t="s">
        <v>947</v>
      </c>
      <c r="F215">
        <v>1</v>
      </c>
      <c r="G215">
        <v>1</v>
      </c>
      <c r="H215" t="s">
        <v>977</v>
      </c>
    </row>
    <row r="216" spans="1:8" x14ac:dyDescent="0.25">
      <c r="A216" t="s">
        <v>534</v>
      </c>
      <c r="B216" t="s">
        <v>533</v>
      </c>
      <c r="C216" t="s">
        <v>55</v>
      </c>
      <c r="D216" t="s">
        <v>527</v>
      </c>
      <c r="E216" t="s">
        <v>947</v>
      </c>
      <c r="F216">
        <v>1</v>
      </c>
      <c r="G216">
        <v>1</v>
      </c>
      <c r="H216" t="s">
        <v>981</v>
      </c>
    </row>
    <row r="217" spans="1:8" x14ac:dyDescent="0.25">
      <c r="A217" t="s">
        <v>534</v>
      </c>
      <c r="B217" t="s">
        <v>533</v>
      </c>
      <c r="C217" t="s">
        <v>55</v>
      </c>
      <c r="D217" t="s">
        <v>527</v>
      </c>
      <c r="E217" t="s">
        <v>947</v>
      </c>
      <c r="F217">
        <v>1</v>
      </c>
      <c r="G217">
        <v>1</v>
      </c>
      <c r="H217" t="s">
        <v>1039</v>
      </c>
    </row>
    <row r="218" spans="1:8" x14ac:dyDescent="0.25">
      <c r="A218" t="s">
        <v>534</v>
      </c>
      <c r="B218" t="s">
        <v>533</v>
      </c>
      <c r="C218" t="s">
        <v>55</v>
      </c>
      <c r="D218" t="s">
        <v>527</v>
      </c>
      <c r="E218" t="s">
        <v>947</v>
      </c>
      <c r="F218">
        <v>1</v>
      </c>
      <c r="G218">
        <v>1</v>
      </c>
      <c r="H218" t="s">
        <v>995</v>
      </c>
    </row>
    <row r="219" spans="1:8" x14ac:dyDescent="0.25">
      <c r="A219" t="s">
        <v>534</v>
      </c>
      <c r="B219" t="s">
        <v>533</v>
      </c>
      <c r="C219" t="s">
        <v>55</v>
      </c>
      <c r="D219" t="s">
        <v>527</v>
      </c>
      <c r="E219" t="s">
        <v>947</v>
      </c>
      <c r="F219">
        <v>1</v>
      </c>
      <c r="G219">
        <v>1</v>
      </c>
      <c r="H219" t="s">
        <v>997</v>
      </c>
    </row>
    <row r="220" spans="1:8" x14ac:dyDescent="0.25">
      <c r="A220" t="s">
        <v>534</v>
      </c>
      <c r="B220" t="s">
        <v>533</v>
      </c>
      <c r="C220" t="s">
        <v>55</v>
      </c>
      <c r="D220" t="s">
        <v>527</v>
      </c>
      <c r="E220" t="s">
        <v>948</v>
      </c>
      <c r="F220">
        <v>1</v>
      </c>
      <c r="G220">
        <v>1</v>
      </c>
      <c r="H220" t="s">
        <v>955</v>
      </c>
    </row>
    <row r="221" spans="1:8" x14ac:dyDescent="0.25">
      <c r="A221" t="s">
        <v>534</v>
      </c>
      <c r="B221" t="s">
        <v>533</v>
      </c>
      <c r="C221" t="s">
        <v>55</v>
      </c>
      <c r="D221" t="s">
        <v>527</v>
      </c>
      <c r="E221" t="s">
        <v>948</v>
      </c>
      <c r="F221">
        <v>1</v>
      </c>
      <c r="G221">
        <v>1</v>
      </c>
      <c r="H221" t="s">
        <v>958</v>
      </c>
    </row>
    <row r="222" spans="1:8" x14ac:dyDescent="0.25">
      <c r="A222" t="s">
        <v>534</v>
      </c>
      <c r="B222" t="s">
        <v>533</v>
      </c>
      <c r="C222" t="s">
        <v>55</v>
      </c>
      <c r="D222" t="s">
        <v>527</v>
      </c>
      <c r="E222" t="s">
        <v>948</v>
      </c>
      <c r="F222">
        <v>1</v>
      </c>
      <c r="G222">
        <v>1</v>
      </c>
      <c r="H222" t="s">
        <v>962</v>
      </c>
    </row>
    <row r="223" spans="1:8" x14ac:dyDescent="0.25">
      <c r="A223" t="s">
        <v>534</v>
      </c>
      <c r="B223" t="s">
        <v>533</v>
      </c>
      <c r="C223" t="s">
        <v>55</v>
      </c>
      <c r="D223" t="s">
        <v>527</v>
      </c>
      <c r="E223" t="s">
        <v>948</v>
      </c>
      <c r="F223">
        <v>1</v>
      </c>
      <c r="G223">
        <v>1</v>
      </c>
      <c r="H223" t="s">
        <v>966</v>
      </c>
    </row>
    <row r="224" spans="1:8" x14ac:dyDescent="0.25">
      <c r="A224" t="s">
        <v>534</v>
      </c>
      <c r="B224" t="s">
        <v>533</v>
      </c>
      <c r="C224" t="s">
        <v>55</v>
      </c>
      <c r="D224" t="s">
        <v>527</v>
      </c>
      <c r="E224" t="s">
        <v>948</v>
      </c>
      <c r="F224">
        <v>1</v>
      </c>
      <c r="G224">
        <v>1</v>
      </c>
      <c r="H224" t="s">
        <v>970</v>
      </c>
    </row>
    <row r="225" spans="1:8" x14ac:dyDescent="0.25">
      <c r="A225" t="s">
        <v>534</v>
      </c>
      <c r="B225" t="s">
        <v>533</v>
      </c>
      <c r="C225" t="s">
        <v>55</v>
      </c>
      <c r="D225" t="s">
        <v>527</v>
      </c>
      <c r="E225" t="s">
        <v>948</v>
      </c>
      <c r="F225">
        <v>1</v>
      </c>
      <c r="G225">
        <v>1</v>
      </c>
      <c r="H225" t="s">
        <v>972</v>
      </c>
    </row>
    <row r="226" spans="1:8" x14ac:dyDescent="0.25">
      <c r="A226" t="s">
        <v>534</v>
      </c>
      <c r="B226" t="s">
        <v>533</v>
      </c>
      <c r="C226" t="s">
        <v>55</v>
      </c>
      <c r="D226" t="s">
        <v>527</v>
      </c>
      <c r="E226" t="s">
        <v>948</v>
      </c>
      <c r="F226">
        <v>1</v>
      </c>
      <c r="G226">
        <v>1</v>
      </c>
      <c r="H226" t="s">
        <v>974</v>
      </c>
    </row>
    <row r="227" spans="1:8" x14ac:dyDescent="0.25">
      <c r="A227" t="s">
        <v>534</v>
      </c>
      <c r="B227" t="s">
        <v>533</v>
      </c>
      <c r="C227" t="s">
        <v>55</v>
      </c>
      <c r="D227" t="s">
        <v>527</v>
      </c>
      <c r="E227" t="s">
        <v>948</v>
      </c>
      <c r="F227">
        <v>1</v>
      </c>
      <c r="G227">
        <v>1</v>
      </c>
      <c r="H227" t="s">
        <v>978</v>
      </c>
    </row>
    <row r="228" spans="1:8" x14ac:dyDescent="0.25">
      <c r="A228" t="s">
        <v>534</v>
      </c>
      <c r="B228" t="s">
        <v>533</v>
      </c>
      <c r="C228" t="s">
        <v>55</v>
      </c>
      <c r="D228" t="s">
        <v>527</v>
      </c>
      <c r="E228" t="s">
        <v>948</v>
      </c>
      <c r="F228">
        <v>1</v>
      </c>
      <c r="G228">
        <v>1</v>
      </c>
      <c r="H228" t="s">
        <v>982</v>
      </c>
    </row>
    <row r="229" spans="1:8" x14ac:dyDescent="0.25">
      <c r="A229" t="s">
        <v>534</v>
      </c>
      <c r="B229" t="s">
        <v>533</v>
      </c>
      <c r="C229" t="s">
        <v>55</v>
      </c>
      <c r="D229" t="s">
        <v>527</v>
      </c>
      <c r="E229" t="s">
        <v>948</v>
      </c>
      <c r="F229">
        <v>1</v>
      </c>
      <c r="G229">
        <v>1</v>
      </c>
      <c r="H229" t="s">
        <v>985</v>
      </c>
    </row>
    <row r="230" spans="1:8" x14ac:dyDescent="0.25">
      <c r="A230" t="s">
        <v>534</v>
      </c>
      <c r="B230" t="s">
        <v>533</v>
      </c>
      <c r="C230" t="s">
        <v>55</v>
      </c>
      <c r="D230" t="s">
        <v>527</v>
      </c>
      <c r="E230" t="s">
        <v>948</v>
      </c>
      <c r="F230">
        <v>1</v>
      </c>
      <c r="G230">
        <v>1</v>
      </c>
      <c r="H230" t="s">
        <v>989</v>
      </c>
    </row>
    <row r="231" spans="1:8" x14ac:dyDescent="0.25">
      <c r="A231" t="s">
        <v>534</v>
      </c>
      <c r="B231" t="s">
        <v>533</v>
      </c>
      <c r="C231" t="s">
        <v>55</v>
      </c>
      <c r="D231" t="s">
        <v>527</v>
      </c>
      <c r="E231" t="s">
        <v>948</v>
      </c>
      <c r="F231">
        <v>1</v>
      </c>
      <c r="G231">
        <v>1</v>
      </c>
      <c r="H231" t="s">
        <v>993</v>
      </c>
    </row>
    <row r="232" spans="1:8" x14ac:dyDescent="0.25">
      <c r="A232" t="s">
        <v>534</v>
      </c>
      <c r="B232" t="s">
        <v>533</v>
      </c>
      <c r="C232" t="s">
        <v>55</v>
      </c>
      <c r="D232" t="s">
        <v>527</v>
      </c>
      <c r="E232" t="s">
        <v>948</v>
      </c>
      <c r="F232">
        <v>1</v>
      </c>
      <c r="G232">
        <v>1</v>
      </c>
      <c r="H232" t="s">
        <v>998</v>
      </c>
    </row>
    <row r="233" spans="1:8" x14ac:dyDescent="0.25">
      <c r="A233" t="s">
        <v>534</v>
      </c>
      <c r="B233" t="s">
        <v>533</v>
      </c>
      <c r="C233" t="s">
        <v>55</v>
      </c>
      <c r="D233" t="s">
        <v>527</v>
      </c>
      <c r="E233" t="s">
        <v>948</v>
      </c>
      <c r="F233">
        <v>1</v>
      </c>
      <c r="G233">
        <v>1</v>
      </c>
      <c r="H233" t="s">
        <v>999</v>
      </c>
    </row>
    <row r="234" spans="1:8" x14ac:dyDescent="0.25">
      <c r="A234" t="s">
        <v>534</v>
      </c>
      <c r="B234" t="s">
        <v>533</v>
      </c>
      <c r="C234" t="s">
        <v>55</v>
      </c>
      <c r="D234" t="s">
        <v>8</v>
      </c>
      <c r="E234" t="s">
        <v>949</v>
      </c>
      <c r="F234">
        <v>1</v>
      </c>
      <c r="G234">
        <v>1</v>
      </c>
      <c r="H234" t="s">
        <v>1000</v>
      </c>
    </row>
    <row r="235" spans="1:8" x14ac:dyDescent="0.25">
      <c r="A235" t="s">
        <v>534</v>
      </c>
      <c r="B235" t="s">
        <v>533</v>
      </c>
      <c r="C235" t="s">
        <v>55</v>
      </c>
      <c r="D235" t="s">
        <v>8</v>
      </c>
      <c r="E235" t="s">
        <v>949</v>
      </c>
      <c r="F235">
        <v>1</v>
      </c>
      <c r="G235">
        <v>1</v>
      </c>
      <c r="H235" t="s">
        <v>1001</v>
      </c>
    </row>
    <row r="236" spans="1:8" x14ac:dyDescent="0.25">
      <c r="A236" t="s">
        <v>534</v>
      </c>
      <c r="B236" t="s">
        <v>533</v>
      </c>
      <c r="C236" t="s">
        <v>55</v>
      </c>
      <c r="D236" t="s">
        <v>8</v>
      </c>
      <c r="E236" t="s">
        <v>949</v>
      </c>
      <c r="F236">
        <v>1</v>
      </c>
      <c r="G236">
        <v>1</v>
      </c>
      <c r="H236" t="s">
        <v>1002</v>
      </c>
    </row>
    <row r="237" spans="1:8" x14ac:dyDescent="0.25">
      <c r="A237" t="s">
        <v>534</v>
      </c>
      <c r="B237" t="s">
        <v>533</v>
      </c>
      <c r="C237" t="s">
        <v>55</v>
      </c>
      <c r="D237" t="s">
        <v>8</v>
      </c>
      <c r="E237" t="s">
        <v>949</v>
      </c>
      <c r="F237">
        <v>1</v>
      </c>
      <c r="G237">
        <v>1</v>
      </c>
      <c r="H237" t="s">
        <v>1003</v>
      </c>
    </row>
    <row r="238" spans="1:8" x14ac:dyDescent="0.25">
      <c r="A238" t="s">
        <v>534</v>
      </c>
      <c r="B238" t="s">
        <v>533</v>
      </c>
      <c r="C238" t="s">
        <v>55</v>
      </c>
      <c r="D238" t="s">
        <v>8</v>
      </c>
      <c r="E238" t="s">
        <v>949</v>
      </c>
      <c r="F238">
        <v>1</v>
      </c>
      <c r="G238">
        <v>1</v>
      </c>
      <c r="H238" t="s">
        <v>1004</v>
      </c>
    </row>
    <row r="239" spans="1:8" x14ac:dyDescent="0.25">
      <c r="A239" t="s">
        <v>534</v>
      </c>
      <c r="B239" t="s">
        <v>533</v>
      </c>
      <c r="C239" t="s">
        <v>55</v>
      </c>
      <c r="D239" t="s">
        <v>8</v>
      </c>
      <c r="E239" t="s">
        <v>949</v>
      </c>
      <c r="F239">
        <v>1</v>
      </c>
      <c r="G239">
        <v>1</v>
      </c>
      <c r="H239" t="s">
        <v>1005</v>
      </c>
    </row>
    <row r="240" spans="1:8" x14ac:dyDescent="0.25">
      <c r="A240" t="s">
        <v>534</v>
      </c>
      <c r="B240" t="s">
        <v>533</v>
      </c>
      <c r="C240" t="s">
        <v>55</v>
      </c>
      <c r="D240" t="s">
        <v>8</v>
      </c>
      <c r="E240" t="s">
        <v>949</v>
      </c>
      <c r="F240">
        <v>1</v>
      </c>
      <c r="G240">
        <v>1</v>
      </c>
      <c r="H240" t="s">
        <v>1006</v>
      </c>
    </row>
    <row r="241" spans="1:8" x14ac:dyDescent="0.25">
      <c r="A241" t="s">
        <v>534</v>
      </c>
      <c r="B241" t="s">
        <v>533</v>
      </c>
      <c r="C241" t="s">
        <v>55</v>
      </c>
      <c r="D241" t="s">
        <v>8</v>
      </c>
      <c r="E241" t="s">
        <v>949</v>
      </c>
      <c r="F241">
        <v>1</v>
      </c>
      <c r="G241">
        <v>1</v>
      </c>
      <c r="H241" t="s">
        <v>1007</v>
      </c>
    </row>
    <row r="242" spans="1:8" x14ac:dyDescent="0.25">
      <c r="A242" t="s">
        <v>534</v>
      </c>
      <c r="B242" t="s">
        <v>533</v>
      </c>
      <c r="C242" t="s">
        <v>55</v>
      </c>
      <c r="D242" t="s">
        <v>8</v>
      </c>
      <c r="E242" t="s">
        <v>949</v>
      </c>
      <c r="F242">
        <v>1</v>
      </c>
      <c r="G242">
        <v>1</v>
      </c>
      <c r="H242" t="s">
        <v>1008</v>
      </c>
    </row>
    <row r="243" spans="1:8" x14ac:dyDescent="0.25">
      <c r="A243" t="s">
        <v>534</v>
      </c>
      <c r="B243" t="s">
        <v>533</v>
      </c>
      <c r="C243" t="s">
        <v>55</v>
      </c>
      <c r="D243" t="s">
        <v>8</v>
      </c>
      <c r="E243" t="s">
        <v>949</v>
      </c>
      <c r="F243">
        <v>1</v>
      </c>
      <c r="G243">
        <v>1</v>
      </c>
      <c r="H243" t="s">
        <v>1009</v>
      </c>
    </row>
    <row r="244" spans="1:8" x14ac:dyDescent="0.25">
      <c r="A244" t="s">
        <v>534</v>
      </c>
      <c r="B244" t="s">
        <v>533</v>
      </c>
      <c r="C244" t="s">
        <v>55</v>
      </c>
      <c r="D244" t="s">
        <v>8</v>
      </c>
      <c r="E244" t="s">
        <v>949</v>
      </c>
      <c r="F244">
        <v>1</v>
      </c>
      <c r="G244">
        <v>1</v>
      </c>
      <c r="H244" t="s">
        <v>1010</v>
      </c>
    </row>
    <row r="245" spans="1:8" x14ac:dyDescent="0.25">
      <c r="A245" t="s">
        <v>534</v>
      </c>
      <c r="B245" t="s">
        <v>533</v>
      </c>
      <c r="C245" t="s">
        <v>55</v>
      </c>
      <c r="D245" t="s">
        <v>8</v>
      </c>
      <c r="E245" t="s">
        <v>949</v>
      </c>
      <c r="F245">
        <v>1</v>
      </c>
      <c r="G245">
        <v>1</v>
      </c>
      <c r="H245" t="s">
        <v>1011</v>
      </c>
    </row>
    <row r="246" spans="1:8" x14ac:dyDescent="0.25">
      <c r="A246" t="s">
        <v>534</v>
      </c>
      <c r="B246" t="s">
        <v>533</v>
      </c>
      <c r="C246" t="s">
        <v>55</v>
      </c>
      <c r="D246" t="s">
        <v>8</v>
      </c>
      <c r="E246" t="s">
        <v>949</v>
      </c>
      <c r="F246">
        <v>1</v>
      </c>
      <c r="G246">
        <v>1</v>
      </c>
      <c r="H246" t="s">
        <v>1012</v>
      </c>
    </row>
    <row r="247" spans="1:8" x14ac:dyDescent="0.25">
      <c r="A247" t="s">
        <v>534</v>
      </c>
      <c r="B247" t="s">
        <v>533</v>
      </c>
      <c r="C247" t="s">
        <v>55</v>
      </c>
      <c r="D247" t="s">
        <v>8</v>
      </c>
      <c r="E247" t="s">
        <v>949</v>
      </c>
      <c r="F247">
        <v>1</v>
      </c>
      <c r="G247">
        <v>1</v>
      </c>
      <c r="H247" t="s">
        <v>1013</v>
      </c>
    </row>
    <row r="248" spans="1:8" x14ac:dyDescent="0.25">
      <c r="A248" t="s">
        <v>534</v>
      </c>
      <c r="B248" t="s">
        <v>533</v>
      </c>
      <c r="C248" t="s">
        <v>55</v>
      </c>
      <c r="D248" t="s">
        <v>527</v>
      </c>
      <c r="E248" t="s">
        <v>950</v>
      </c>
      <c r="F248">
        <v>1</v>
      </c>
      <c r="G248">
        <v>1</v>
      </c>
      <c r="H248" t="s">
        <v>1014</v>
      </c>
    </row>
    <row r="249" spans="1:8" x14ac:dyDescent="0.25">
      <c r="A249" t="s">
        <v>534</v>
      </c>
      <c r="B249" t="s">
        <v>533</v>
      </c>
      <c r="C249" t="s">
        <v>55</v>
      </c>
      <c r="D249" t="s">
        <v>527</v>
      </c>
      <c r="E249" t="s">
        <v>950</v>
      </c>
      <c r="F249">
        <v>1</v>
      </c>
      <c r="G249">
        <v>1</v>
      </c>
      <c r="H249" t="s">
        <v>1015</v>
      </c>
    </row>
    <row r="250" spans="1:8" x14ac:dyDescent="0.25">
      <c r="A250" t="s">
        <v>534</v>
      </c>
      <c r="B250" t="s">
        <v>533</v>
      </c>
      <c r="C250" t="s">
        <v>55</v>
      </c>
      <c r="D250" t="s">
        <v>527</v>
      </c>
      <c r="E250" t="s">
        <v>950</v>
      </c>
      <c r="F250">
        <v>1</v>
      </c>
      <c r="G250">
        <v>1</v>
      </c>
      <c r="H250" t="s">
        <v>1016</v>
      </c>
    </row>
    <row r="251" spans="1:8" x14ac:dyDescent="0.25">
      <c r="A251" t="s">
        <v>534</v>
      </c>
      <c r="B251" t="s">
        <v>533</v>
      </c>
      <c r="C251" t="s">
        <v>55</v>
      </c>
      <c r="D251" t="s">
        <v>527</v>
      </c>
      <c r="E251" t="s">
        <v>950</v>
      </c>
      <c r="F251">
        <v>1</v>
      </c>
      <c r="G251">
        <v>1</v>
      </c>
      <c r="H251" t="s">
        <v>1017</v>
      </c>
    </row>
    <row r="252" spans="1:8" x14ac:dyDescent="0.25">
      <c r="A252" t="s">
        <v>534</v>
      </c>
      <c r="B252" t="s">
        <v>533</v>
      </c>
      <c r="C252" t="s">
        <v>55</v>
      </c>
      <c r="D252" t="s">
        <v>527</v>
      </c>
      <c r="E252" t="s">
        <v>950</v>
      </c>
      <c r="F252">
        <v>1</v>
      </c>
      <c r="G252">
        <v>1</v>
      </c>
      <c r="H252" t="s">
        <v>1018</v>
      </c>
    </row>
    <row r="253" spans="1:8" x14ac:dyDescent="0.25">
      <c r="A253" t="s">
        <v>534</v>
      </c>
      <c r="B253" t="s">
        <v>533</v>
      </c>
      <c r="C253" t="s">
        <v>55</v>
      </c>
      <c r="D253" t="s">
        <v>527</v>
      </c>
      <c r="E253" t="s">
        <v>950</v>
      </c>
      <c r="F253">
        <v>1</v>
      </c>
      <c r="G253">
        <v>1</v>
      </c>
      <c r="H253" t="s">
        <v>1019</v>
      </c>
    </row>
    <row r="254" spans="1:8" x14ac:dyDescent="0.25">
      <c r="A254" t="s">
        <v>534</v>
      </c>
      <c r="B254" t="s">
        <v>533</v>
      </c>
      <c r="C254" t="s">
        <v>55</v>
      </c>
      <c r="D254" t="s">
        <v>527</v>
      </c>
      <c r="E254" t="s">
        <v>950</v>
      </c>
      <c r="F254">
        <v>1</v>
      </c>
      <c r="G254">
        <v>1</v>
      </c>
      <c r="H254" t="s">
        <v>1020</v>
      </c>
    </row>
    <row r="255" spans="1:8" x14ac:dyDescent="0.25">
      <c r="A255" t="s">
        <v>534</v>
      </c>
      <c r="B255" t="s">
        <v>533</v>
      </c>
      <c r="C255" t="s">
        <v>55</v>
      </c>
      <c r="D255" t="s">
        <v>527</v>
      </c>
      <c r="E255" t="s">
        <v>950</v>
      </c>
      <c r="F255">
        <v>1</v>
      </c>
      <c r="G255">
        <v>1</v>
      </c>
      <c r="H255" t="s">
        <v>1021</v>
      </c>
    </row>
    <row r="256" spans="1:8" x14ac:dyDescent="0.25">
      <c r="A256" t="s">
        <v>534</v>
      </c>
      <c r="B256" t="s">
        <v>533</v>
      </c>
      <c r="C256" t="s">
        <v>55</v>
      </c>
      <c r="D256" t="s">
        <v>527</v>
      </c>
      <c r="E256" t="s">
        <v>950</v>
      </c>
      <c r="F256">
        <v>1</v>
      </c>
      <c r="G256">
        <v>1</v>
      </c>
      <c r="H256" t="s">
        <v>1022</v>
      </c>
    </row>
    <row r="257" spans="1:8" x14ac:dyDescent="0.25">
      <c r="A257" t="s">
        <v>534</v>
      </c>
      <c r="B257" t="s">
        <v>533</v>
      </c>
      <c r="C257" t="s">
        <v>55</v>
      </c>
      <c r="D257" t="s">
        <v>527</v>
      </c>
      <c r="E257" t="s">
        <v>950</v>
      </c>
      <c r="F257">
        <v>1</v>
      </c>
      <c r="G257">
        <v>1</v>
      </c>
      <c r="H257" t="s">
        <v>1023</v>
      </c>
    </row>
    <row r="258" spans="1:8" x14ac:dyDescent="0.25">
      <c r="A258" t="s">
        <v>534</v>
      </c>
      <c r="B258" t="s">
        <v>533</v>
      </c>
      <c r="C258" t="s">
        <v>55</v>
      </c>
      <c r="D258" t="s">
        <v>527</v>
      </c>
      <c r="E258" t="s">
        <v>951</v>
      </c>
      <c r="F258">
        <v>1</v>
      </c>
      <c r="G258">
        <v>1</v>
      </c>
      <c r="H258" t="s">
        <v>1024</v>
      </c>
    </row>
    <row r="259" spans="1:8" x14ac:dyDescent="0.25">
      <c r="A259" t="s">
        <v>534</v>
      </c>
      <c r="B259" t="s">
        <v>533</v>
      </c>
      <c r="C259" t="s">
        <v>55</v>
      </c>
      <c r="D259" t="s">
        <v>527</v>
      </c>
      <c r="E259" t="s">
        <v>951</v>
      </c>
      <c r="F259">
        <v>1</v>
      </c>
      <c r="G259">
        <v>1</v>
      </c>
      <c r="H259" t="s">
        <v>1025</v>
      </c>
    </row>
    <row r="260" spans="1:8" x14ac:dyDescent="0.25">
      <c r="A260" t="s">
        <v>534</v>
      </c>
      <c r="B260" t="s">
        <v>533</v>
      </c>
      <c r="C260" t="s">
        <v>55</v>
      </c>
      <c r="D260" t="s">
        <v>527</v>
      </c>
      <c r="E260" t="s">
        <v>951</v>
      </c>
      <c r="F260">
        <v>1</v>
      </c>
      <c r="G260">
        <v>1</v>
      </c>
      <c r="H260" t="s">
        <v>1026</v>
      </c>
    </row>
    <row r="261" spans="1:8" x14ac:dyDescent="0.25">
      <c r="A261" t="s">
        <v>534</v>
      </c>
      <c r="B261" t="s">
        <v>533</v>
      </c>
      <c r="C261" t="s">
        <v>55</v>
      </c>
      <c r="D261" t="s">
        <v>527</v>
      </c>
      <c r="E261" t="s">
        <v>951</v>
      </c>
      <c r="F261">
        <v>1</v>
      </c>
      <c r="G261">
        <v>1</v>
      </c>
      <c r="H261" t="s">
        <v>1027</v>
      </c>
    </row>
    <row r="262" spans="1:8" x14ac:dyDescent="0.25">
      <c r="A262" t="s">
        <v>534</v>
      </c>
      <c r="B262" t="s">
        <v>533</v>
      </c>
      <c r="C262" t="s">
        <v>55</v>
      </c>
      <c r="D262" t="s">
        <v>527</v>
      </c>
      <c r="E262" t="s">
        <v>951</v>
      </c>
      <c r="F262">
        <v>1</v>
      </c>
      <c r="G262">
        <v>1</v>
      </c>
      <c r="H262" t="s">
        <v>1028</v>
      </c>
    </row>
    <row r="263" spans="1:8" x14ac:dyDescent="0.25">
      <c r="A263" t="s">
        <v>534</v>
      </c>
      <c r="B263" t="s">
        <v>533</v>
      </c>
      <c r="C263" t="s">
        <v>55</v>
      </c>
      <c r="D263" t="s">
        <v>527</v>
      </c>
      <c r="E263" t="s">
        <v>951</v>
      </c>
      <c r="F263">
        <v>1</v>
      </c>
      <c r="G263">
        <v>1</v>
      </c>
      <c r="H263" t="s">
        <v>1029</v>
      </c>
    </row>
    <row r="264" spans="1:8" x14ac:dyDescent="0.25">
      <c r="A264" t="s">
        <v>534</v>
      </c>
      <c r="B264" t="s">
        <v>533</v>
      </c>
      <c r="C264" t="s">
        <v>55</v>
      </c>
      <c r="D264" t="s">
        <v>527</v>
      </c>
      <c r="E264" t="s">
        <v>951</v>
      </c>
      <c r="F264">
        <v>1</v>
      </c>
      <c r="G264">
        <v>1</v>
      </c>
      <c r="H264" t="s">
        <v>1030</v>
      </c>
    </row>
    <row r="265" spans="1:8" x14ac:dyDescent="0.25">
      <c r="A265" t="s">
        <v>534</v>
      </c>
      <c r="B265" t="s">
        <v>533</v>
      </c>
      <c r="C265" t="s">
        <v>55</v>
      </c>
      <c r="D265" t="s">
        <v>527</v>
      </c>
      <c r="E265" t="s">
        <v>951</v>
      </c>
      <c r="F265">
        <v>1</v>
      </c>
      <c r="G265">
        <v>1</v>
      </c>
      <c r="H265" t="s">
        <v>1031</v>
      </c>
    </row>
    <row r="266" spans="1:8" x14ac:dyDescent="0.25">
      <c r="A266" t="s">
        <v>534</v>
      </c>
      <c r="B266" t="s">
        <v>533</v>
      </c>
      <c r="C266" t="s">
        <v>55</v>
      </c>
      <c r="D266" t="s">
        <v>527</v>
      </c>
      <c r="E266" t="s">
        <v>951</v>
      </c>
      <c r="F266">
        <v>1</v>
      </c>
      <c r="G266">
        <v>1</v>
      </c>
      <c r="H266" t="s">
        <v>1032</v>
      </c>
    </row>
    <row r="267" spans="1:8" x14ac:dyDescent="0.25">
      <c r="A267" t="s">
        <v>534</v>
      </c>
      <c r="B267" t="s">
        <v>533</v>
      </c>
      <c r="C267" t="s">
        <v>55</v>
      </c>
      <c r="D267" t="s">
        <v>527</v>
      </c>
      <c r="E267" t="s">
        <v>951</v>
      </c>
      <c r="F267">
        <v>1</v>
      </c>
      <c r="G267">
        <v>1</v>
      </c>
      <c r="H267" t="s">
        <v>1033</v>
      </c>
    </row>
    <row r="268" spans="1:8" x14ac:dyDescent="0.25">
      <c r="A268" t="s">
        <v>534</v>
      </c>
      <c r="B268" t="s">
        <v>533</v>
      </c>
      <c r="C268" t="s">
        <v>55</v>
      </c>
      <c r="D268" t="s">
        <v>527</v>
      </c>
      <c r="E268" t="s">
        <v>951</v>
      </c>
      <c r="F268">
        <v>1</v>
      </c>
      <c r="G268">
        <v>1</v>
      </c>
      <c r="H268" t="s">
        <v>1034</v>
      </c>
    </row>
    <row r="269" spans="1:8" x14ac:dyDescent="0.25">
      <c r="A269" t="s">
        <v>534</v>
      </c>
      <c r="B269" t="s">
        <v>533</v>
      </c>
      <c r="C269" t="s">
        <v>55</v>
      </c>
      <c r="D269" t="s">
        <v>527</v>
      </c>
      <c r="E269" t="s">
        <v>951</v>
      </c>
      <c r="F269">
        <v>1</v>
      </c>
      <c r="G269">
        <v>1</v>
      </c>
      <c r="H269" t="s">
        <v>1035</v>
      </c>
    </row>
    <row r="270" spans="1:8" x14ac:dyDescent="0.25">
      <c r="A270" t="s">
        <v>534</v>
      </c>
      <c r="B270" t="s">
        <v>533</v>
      </c>
      <c r="C270" t="s">
        <v>55</v>
      </c>
      <c r="D270" t="s">
        <v>527</v>
      </c>
      <c r="E270" t="s">
        <v>951</v>
      </c>
      <c r="F270">
        <v>1</v>
      </c>
      <c r="G270">
        <v>1</v>
      </c>
      <c r="H270" t="s">
        <v>1036</v>
      </c>
    </row>
    <row r="271" spans="1:8" x14ac:dyDescent="0.25">
      <c r="A271" t="s">
        <v>534</v>
      </c>
      <c r="B271" t="s">
        <v>533</v>
      </c>
      <c r="C271" t="s">
        <v>55</v>
      </c>
      <c r="D271" t="s">
        <v>527</v>
      </c>
      <c r="E271" t="s">
        <v>951</v>
      </c>
      <c r="F271">
        <v>1</v>
      </c>
      <c r="G271">
        <v>1</v>
      </c>
      <c r="H271" t="s">
        <v>1037</v>
      </c>
    </row>
    <row r="272" spans="1:8" x14ac:dyDescent="0.25">
      <c r="A272" t="s">
        <v>534</v>
      </c>
      <c r="B272" t="s">
        <v>533</v>
      </c>
      <c r="C272" t="s">
        <v>56</v>
      </c>
      <c r="D272" t="s">
        <v>527</v>
      </c>
      <c r="E272" t="s">
        <v>945</v>
      </c>
      <c r="F272">
        <v>1</v>
      </c>
      <c r="G272">
        <v>1</v>
      </c>
      <c r="H272" t="s">
        <v>952</v>
      </c>
    </row>
    <row r="273" spans="1:8" x14ac:dyDescent="0.25">
      <c r="A273" t="s">
        <v>534</v>
      </c>
      <c r="B273" t="s">
        <v>533</v>
      </c>
      <c r="C273" t="s">
        <v>56</v>
      </c>
      <c r="D273" t="s">
        <v>527</v>
      </c>
      <c r="E273" t="s">
        <v>945</v>
      </c>
      <c r="F273">
        <v>1</v>
      </c>
      <c r="G273">
        <v>1</v>
      </c>
      <c r="H273" t="s">
        <v>956</v>
      </c>
    </row>
    <row r="274" spans="1:8" x14ac:dyDescent="0.25">
      <c r="A274" t="s">
        <v>534</v>
      </c>
      <c r="B274" t="s">
        <v>533</v>
      </c>
      <c r="C274" t="s">
        <v>56</v>
      </c>
      <c r="D274" t="s">
        <v>527</v>
      </c>
      <c r="E274" t="s">
        <v>945</v>
      </c>
      <c r="F274">
        <v>1</v>
      </c>
      <c r="G274">
        <v>1</v>
      </c>
      <c r="H274" t="s">
        <v>959</v>
      </c>
    </row>
    <row r="275" spans="1:8" x14ac:dyDescent="0.25">
      <c r="A275" t="s">
        <v>534</v>
      </c>
      <c r="B275" t="s">
        <v>533</v>
      </c>
      <c r="C275" t="s">
        <v>56</v>
      </c>
      <c r="D275" t="s">
        <v>527</v>
      </c>
      <c r="E275" t="s">
        <v>945</v>
      </c>
      <c r="F275">
        <v>1</v>
      </c>
      <c r="G275">
        <v>1</v>
      </c>
      <c r="H275" t="s">
        <v>963</v>
      </c>
    </row>
    <row r="276" spans="1:8" x14ac:dyDescent="0.25">
      <c r="A276" t="s">
        <v>534</v>
      </c>
      <c r="B276" t="s">
        <v>533</v>
      </c>
      <c r="C276" t="s">
        <v>56</v>
      </c>
      <c r="D276" t="s">
        <v>527</v>
      </c>
      <c r="E276" t="s">
        <v>945</v>
      </c>
      <c r="F276">
        <v>0.99999999999999989</v>
      </c>
      <c r="G276">
        <v>1</v>
      </c>
      <c r="H276" t="s">
        <v>967</v>
      </c>
    </row>
    <row r="277" spans="1:8" x14ac:dyDescent="0.25">
      <c r="A277" t="s">
        <v>534</v>
      </c>
      <c r="B277" t="s">
        <v>533</v>
      </c>
      <c r="C277" t="s">
        <v>56</v>
      </c>
      <c r="D277" t="s">
        <v>527</v>
      </c>
      <c r="E277" t="s">
        <v>945</v>
      </c>
      <c r="F277">
        <v>0.99999999999999989</v>
      </c>
      <c r="G277">
        <v>1</v>
      </c>
      <c r="H277" t="s">
        <v>971</v>
      </c>
    </row>
    <row r="278" spans="1:8" x14ac:dyDescent="0.25">
      <c r="A278" t="s">
        <v>534</v>
      </c>
      <c r="B278" t="s">
        <v>533</v>
      </c>
      <c r="C278" t="s">
        <v>56</v>
      </c>
      <c r="D278" t="s">
        <v>527</v>
      </c>
      <c r="E278" t="s">
        <v>945</v>
      </c>
      <c r="F278">
        <v>1</v>
      </c>
      <c r="G278">
        <v>1</v>
      </c>
      <c r="H278" t="s">
        <v>973</v>
      </c>
    </row>
    <row r="279" spans="1:8" x14ac:dyDescent="0.25">
      <c r="A279" t="s">
        <v>534</v>
      </c>
      <c r="B279" t="s">
        <v>533</v>
      </c>
      <c r="C279" t="s">
        <v>56</v>
      </c>
      <c r="D279" t="s">
        <v>527</v>
      </c>
      <c r="E279" t="s">
        <v>945</v>
      </c>
      <c r="F279">
        <v>1</v>
      </c>
      <c r="G279">
        <v>1</v>
      </c>
      <c r="H279" t="s">
        <v>975</v>
      </c>
    </row>
    <row r="280" spans="1:8" x14ac:dyDescent="0.25">
      <c r="A280" t="s">
        <v>534</v>
      </c>
      <c r="B280" t="s">
        <v>533</v>
      </c>
      <c r="C280" t="s">
        <v>56</v>
      </c>
      <c r="D280" t="s">
        <v>527</v>
      </c>
      <c r="E280" t="s">
        <v>945</v>
      </c>
      <c r="F280">
        <v>1</v>
      </c>
      <c r="G280">
        <v>1</v>
      </c>
      <c r="H280" t="s">
        <v>979</v>
      </c>
    </row>
    <row r="281" spans="1:8" x14ac:dyDescent="0.25">
      <c r="A281" t="s">
        <v>534</v>
      </c>
      <c r="B281" t="s">
        <v>533</v>
      </c>
      <c r="C281" t="s">
        <v>56</v>
      </c>
      <c r="D281" t="s">
        <v>527</v>
      </c>
      <c r="E281" t="s">
        <v>945</v>
      </c>
      <c r="F281">
        <v>1</v>
      </c>
      <c r="G281">
        <v>1</v>
      </c>
      <c r="H281" t="s">
        <v>983</v>
      </c>
    </row>
    <row r="282" spans="1:8" x14ac:dyDescent="0.25">
      <c r="A282" t="s">
        <v>534</v>
      </c>
      <c r="B282" t="s">
        <v>533</v>
      </c>
      <c r="C282" t="s">
        <v>56</v>
      </c>
      <c r="D282" t="s">
        <v>527</v>
      </c>
      <c r="E282" t="s">
        <v>945</v>
      </c>
      <c r="F282">
        <v>1</v>
      </c>
      <c r="G282">
        <v>1</v>
      </c>
      <c r="H282" t="s">
        <v>986</v>
      </c>
    </row>
    <row r="283" spans="1:8" x14ac:dyDescent="0.25">
      <c r="A283" t="s">
        <v>534</v>
      </c>
      <c r="B283" t="s">
        <v>533</v>
      </c>
      <c r="C283" t="s">
        <v>56</v>
      </c>
      <c r="D283" t="s">
        <v>527</v>
      </c>
      <c r="E283" t="s">
        <v>945</v>
      </c>
      <c r="F283">
        <v>0.99999999999999989</v>
      </c>
      <c r="G283">
        <v>1</v>
      </c>
      <c r="H283" t="s">
        <v>990</v>
      </c>
    </row>
    <row r="284" spans="1:8" x14ac:dyDescent="0.25">
      <c r="A284" t="s">
        <v>534</v>
      </c>
      <c r="B284" t="s">
        <v>533</v>
      </c>
      <c r="C284" t="s">
        <v>56</v>
      </c>
      <c r="D284" t="s">
        <v>527</v>
      </c>
      <c r="E284" t="s">
        <v>945</v>
      </c>
      <c r="F284">
        <v>1</v>
      </c>
      <c r="G284">
        <v>1</v>
      </c>
      <c r="H284" t="s">
        <v>994</v>
      </c>
    </row>
    <row r="285" spans="1:8" x14ac:dyDescent="0.25">
      <c r="A285" t="s">
        <v>534</v>
      </c>
      <c r="B285" t="s">
        <v>533</v>
      </c>
      <c r="C285" t="s">
        <v>56</v>
      </c>
      <c r="D285" t="s">
        <v>527</v>
      </c>
      <c r="E285" t="s">
        <v>945</v>
      </c>
      <c r="F285">
        <v>1</v>
      </c>
      <c r="G285">
        <v>1</v>
      </c>
      <c r="H285" t="s">
        <v>996</v>
      </c>
    </row>
    <row r="286" spans="1:8" x14ac:dyDescent="0.25">
      <c r="A286" t="s">
        <v>534</v>
      </c>
      <c r="B286" t="s">
        <v>533</v>
      </c>
      <c r="C286" t="s">
        <v>56</v>
      </c>
      <c r="D286" t="s">
        <v>527</v>
      </c>
      <c r="E286" t="s">
        <v>946</v>
      </c>
      <c r="F286">
        <v>1</v>
      </c>
      <c r="G286">
        <v>1</v>
      </c>
      <c r="H286" t="s">
        <v>953</v>
      </c>
    </row>
    <row r="287" spans="1:8" x14ac:dyDescent="0.25">
      <c r="A287" t="s">
        <v>534</v>
      </c>
      <c r="B287" t="s">
        <v>533</v>
      </c>
      <c r="C287" t="s">
        <v>56</v>
      </c>
      <c r="D287" t="s">
        <v>527</v>
      </c>
      <c r="E287" t="s">
        <v>946</v>
      </c>
      <c r="F287">
        <v>1</v>
      </c>
      <c r="G287">
        <v>1</v>
      </c>
      <c r="H287" t="s">
        <v>957</v>
      </c>
    </row>
    <row r="288" spans="1:8" x14ac:dyDescent="0.25">
      <c r="A288" t="s">
        <v>534</v>
      </c>
      <c r="B288" t="s">
        <v>533</v>
      </c>
      <c r="C288" t="s">
        <v>56</v>
      </c>
      <c r="D288" t="s">
        <v>527</v>
      </c>
      <c r="E288" t="s">
        <v>946</v>
      </c>
      <c r="F288">
        <v>1</v>
      </c>
      <c r="G288">
        <v>1</v>
      </c>
      <c r="H288" t="s">
        <v>960</v>
      </c>
    </row>
    <row r="289" spans="1:8" x14ac:dyDescent="0.25">
      <c r="A289" t="s">
        <v>534</v>
      </c>
      <c r="B289" t="s">
        <v>533</v>
      </c>
      <c r="C289" t="s">
        <v>56</v>
      </c>
      <c r="D289" t="s">
        <v>527</v>
      </c>
      <c r="E289" t="s">
        <v>946</v>
      </c>
      <c r="F289">
        <v>1</v>
      </c>
      <c r="G289">
        <v>1</v>
      </c>
      <c r="H289" t="s">
        <v>964</v>
      </c>
    </row>
    <row r="290" spans="1:8" x14ac:dyDescent="0.25">
      <c r="A290" t="s">
        <v>534</v>
      </c>
      <c r="B290" t="s">
        <v>533</v>
      </c>
      <c r="C290" t="s">
        <v>56</v>
      </c>
      <c r="D290" t="s">
        <v>527</v>
      </c>
      <c r="E290" t="s">
        <v>946</v>
      </c>
      <c r="F290">
        <v>1</v>
      </c>
      <c r="G290">
        <v>1</v>
      </c>
      <c r="H290" t="s">
        <v>968</v>
      </c>
    </row>
    <row r="291" spans="1:8" x14ac:dyDescent="0.25">
      <c r="A291" t="s">
        <v>534</v>
      </c>
      <c r="B291" t="s">
        <v>533</v>
      </c>
      <c r="C291" t="s">
        <v>56</v>
      </c>
      <c r="D291" t="s">
        <v>527</v>
      </c>
      <c r="E291" t="s">
        <v>946</v>
      </c>
      <c r="F291">
        <v>1</v>
      </c>
      <c r="G291">
        <v>1</v>
      </c>
      <c r="H291" t="s">
        <v>976</v>
      </c>
    </row>
    <row r="292" spans="1:8" x14ac:dyDescent="0.25">
      <c r="A292" t="s">
        <v>534</v>
      </c>
      <c r="B292" t="s">
        <v>533</v>
      </c>
      <c r="C292" t="s">
        <v>56</v>
      </c>
      <c r="D292" t="s">
        <v>527</v>
      </c>
      <c r="E292" t="s">
        <v>946</v>
      </c>
      <c r="F292">
        <v>1</v>
      </c>
      <c r="G292">
        <v>1</v>
      </c>
      <c r="H292" t="s">
        <v>980</v>
      </c>
    </row>
    <row r="293" spans="1:8" x14ac:dyDescent="0.25">
      <c r="A293" t="s">
        <v>534</v>
      </c>
      <c r="B293" t="s">
        <v>533</v>
      </c>
      <c r="C293" t="s">
        <v>56</v>
      </c>
      <c r="D293" t="s">
        <v>527</v>
      </c>
      <c r="E293" t="s">
        <v>946</v>
      </c>
      <c r="F293">
        <v>1</v>
      </c>
      <c r="G293">
        <v>1</v>
      </c>
      <c r="H293" t="s">
        <v>984</v>
      </c>
    </row>
    <row r="294" spans="1:8" x14ac:dyDescent="0.25">
      <c r="A294" t="s">
        <v>534</v>
      </c>
      <c r="B294" t="s">
        <v>533</v>
      </c>
      <c r="C294" t="s">
        <v>56</v>
      </c>
      <c r="D294" t="s">
        <v>527</v>
      </c>
      <c r="E294" t="s">
        <v>946</v>
      </c>
      <c r="F294">
        <v>1</v>
      </c>
      <c r="G294">
        <v>1</v>
      </c>
      <c r="H294" t="s">
        <v>987</v>
      </c>
    </row>
    <row r="295" spans="1:8" x14ac:dyDescent="0.25">
      <c r="A295" t="s">
        <v>534</v>
      </c>
      <c r="B295" t="s">
        <v>533</v>
      </c>
      <c r="C295" t="s">
        <v>56</v>
      </c>
      <c r="D295" t="s">
        <v>527</v>
      </c>
      <c r="E295" t="s">
        <v>946</v>
      </c>
      <c r="F295">
        <v>1</v>
      </c>
      <c r="G295">
        <v>1</v>
      </c>
      <c r="H295" t="s">
        <v>991</v>
      </c>
    </row>
    <row r="296" spans="1:8" x14ac:dyDescent="0.25">
      <c r="A296" t="s">
        <v>534</v>
      </c>
      <c r="B296" t="s">
        <v>533</v>
      </c>
      <c r="C296" t="s">
        <v>56</v>
      </c>
      <c r="D296" t="s">
        <v>527</v>
      </c>
      <c r="E296" t="s">
        <v>947</v>
      </c>
      <c r="F296">
        <v>1</v>
      </c>
      <c r="G296">
        <v>1</v>
      </c>
      <c r="H296" t="s">
        <v>954</v>
      </c>
    </row>
    <row r="297" spans="1:8" x14ac:dyDescent="0.25">
      <c r="A297" t="s">
        <v>534</v>
      </c>
      <c r="B297" t="s">
        <v>533</v>
      </c>
      <c r="C297" t="s">
        <v>56</v>
      </c>
      <c r="D297" t="s">
        <v>527</v>
      </c>
      <c r="E297" t="s">
        <v>947</v>
      </c>
      <c r="F297">
        <v>1</v>
      </c>
      <c r="G297">
        <v>1</v>
      </c>
      <c r="H297" t="s">
        <v>1038</v>
      </c>
    </row>
    <row r="298" spans="1:8" x14ac:dyDescent="0.25">
      <c r="A298" t="s">
        <v>534</v>
      </c>
      <c r="B298" t="s">
        <v>533</v>
      </c>
      <c r="C298" t="s">
        <v>56</v>
      </c>
      <c r="D298" t="s">
        <v>527</v>
      </c>
      <c r="E298" t="s">
        <v>947</v>
      </c>
      <c r="F298">
        <v>1</v>
      </c>
      <c r="G298">
        <v>1</v>
      </c>
      <c r="H298" t="s">
        <v>961</v>
      </c>
    </row>
    <row r="299" spans="1:8" x14ac:dyDescent="0.25">
      <c r="A299" t="s">
        <v>534</v>
      </c>
      <c r="B299" t="s">
        <v>533</v>
      </c>
      <c r="C299" t="s">
        <v>56</v>
      </c>
      <c r="D299" t="s">
        <v>527</v>
      </c>
      <c r="E299" t="s">
        <v>947</v>
      </c>
      <c r="F299">
        <v>1</v>
      </c>
      <c r="G299">
        <v>1</v>
      </c>
      <c r="H299" t="s">
        <v>965</v>
      </c>
    </row>
    <row r="300" spans="1:8" x14ac:dyDescent="0.25">
      <c r="A300" t="s">
        <v>534</v>
      </c>
      <c r="B300" t="s">
        <v>533</v>
      </c>
      <c r="C300" t="s">
        <v>56</v>
      </c>
      <c r="D300" t="s">
        <v>527</v>
      </c>
      <c r="E300" t="s">
        <v>947</v>
      </c>
      <c r="F300">
        <v>1</v>
      </c>
      <c r="G300">
        <v>1</v>
      </c>
      <c r="H300" t="s">
        <v>977</v>
      </c>
    </row>
    <row r="301" spans="1:8" x14ac:dyDescent="0.25">
      <c r="A301" t="s">
        <v>534</v>
      </c>
      <c r="B301" t="s">
        <v>533</v>
      </c>
      <c r="C301" t="s">
        <v>56</v>
      </c>
      <c r="D301" t="s">
        <v>527</v>
      </c>
      <c r="E301" t="s">
        <v>947</v>
      </c>
      <c r="F301">
        <v>1</v>
      </c>
      <c r="G301">
        <v>1</v>
      </c>
      <c r="H301" t="s">
        <v>981</v>
      </c>
    </row>
    <row r="302" spans="1:8" x14ac:dyDescent="0.25">
      <c r="A302" t="s">
        <v>534</v>
      </c>
      <c r="B302" t="s">
        <v>533</v>
      </c>
      <c r="C302" t="s">
        <v>56</v>
      </c>
      <c r="D302" t="s">
        <v>527</v>
      </c>
      <c r="E302" t="s">
        <v>947</v>
      </c>
      <c r="F302">
        <v>1</v>
      </c>
      <c r="G302">
        <v>1</v>
      </c>
      <c r="H302" t="s">
        <v>1039</v>
      </c>
    </row>
    <row r="303" spans="1:8" x14ac:dyDescent="0.25">
      <c r="A303" t="s">
        <v>534</v>
      </c>
      <c r="B303" t="s">
        <v>533</v>
      </c>
      <c r="C303" t="s">
        <v>56</v>
      </c>
      <c r="D303" t="s">
        <v>527</v>
      </c>
      <c r="E303" t="s">
        <v>948</v>
      </c>
      <c r="F303">
        <v>1</v>
      </c>
      <c r="G303">
        <v>1</v>
      </c>
      <c r="H303" t="s">
        <v>955</v>
      </c>
    </row>
    <row r="304" spans="1:8" x14ac:dyDescent="0.25">
      <c r="A304" t="s">
        <v>534</v>
      </c>
      <c r="B304" t="s">
        <v>533</v>
      </c>
      <c r="C304" t="s">
        <v>56</v>
      </c>
      <c r="D304" t="s">
        <v>527</v>
      </c>
      <c r="E304" t="s">
        <v>948</v>
      </c>
      <c r="F304">
        <v>1</v>
      </c>
      <c r="G304">
        <v>1</v>
      </c>
      <c r="H304" t="s">
        <v>958</v>
      </c>
    </row>
    <row r="305" spans="1:8" x14ac:dyDescent="0.25">
      <c r="A305" t="s">
        <v>534</v>
      </c>
      <c r="B305" t="s">
        <v>533</v>
      </c>
      <c r="C305" t="s">
        <v>56</v>
      </c>
      <c r="D305" t="s">
        <v>527</v>
      </c>
      <c r="E305" t="s">
        <v>948</v>
      </c>
      <c r="F305">
        <v>1</v>
      </c>
      <c r="G305">
        <v>1</v>
      </c>
      <c r="H305" t="s">
        <v>962</v>
      </c>
    </row>
    <row r="306" spans="1:8" x14ac:dyDescent="0.25">
      <c r="A306" t="s">
        <v>534</v>
      </c>
      <c r="B306" t="s">
        <v>533</v>
      </c>
      <c r="C306" t="s">
        <v>56</v>
      </c>
      <c r="D306" t="s">
        <v>527</v>
      </c>
      <c r="E306" t="s">
        <v>948</v>
      </c>
      <c r="F306">
        <v>1</v>
      </c>
      <c r="G306">
        <v>1</v>
      </c>
      <c r="H306" t="s">
        <v>966</v>
      </c>
    </row>
    <row r="307" spans="1:8" x14ac:dyDescent="0.25">
      <c r="A307" t="s">
        <v>534</v>
      </c>
      <c r="B307" t="s">
        <v>533</v>
      </c>
      <c r="C307" t="s">
        <v>56</v>
      </c>
      <c r="D307" t="s">
        <v>527</v>
      </c>
      <c r="E307" t="s">
        <v>948</v>
      </c>
      <c r="F307">
        <v>1</v>
      </c>
      <c r="G307">
        <v>1</v>
      </c>
      <c r="H307" t="s">
        <v>970</v>
      </c>
    </row>
    <row r="308" spans="1:8" x14ac:dyDescent="0.25">
      <c r="A308" t="s">
        <v>534</v>
      </c>
      <c r="B308" t="s">
        <v>533</v>
      </c>
      <c r="C308" t="s">
        <v>56</v>
      </c>
      <c r="D308" t="s">
        <v>527</v>
      </c>
      <c r="E308" t="s">
        <v>948</v>
      </c>
      <c r="F308">
        <v>1</v>
      </c>
      <c r="G308">
        <v>1</v>
      </c>
      <c r="H308" t="s">
        <v>972</v>
      </c>
    </row>
    <row r="309" spans="1:8" x14ac:dyDescent="0.25">
      <c r="A309" t="s">
        <v>534</v>
      </c>
      <c r="B309" t="s">
        <v>533</v>
      </c>
      <c r="C309" t="s">
        <v>56</v>
      </c>
      <c r="D309" t="s">
        <v>527</v>
      </c>
      <c r="E309" t="s">
        <v>948</v>
      </c>
      <c r="F309">
        <v>1</v>
      </c>
      <c r="G309">
        <v>1</v>
      </c>
      <c r="H309" t="s">
        <v>974</v>
      </c>
    </row>
    <row r="310" spans="1:8" x14ac:dyDescent="0.25">
      <c r="A310" t="s">
        <v>534</v>
      </c>
      <c r="B310" t="s">
        <v>533</v>
      </c>
      <c r="C310" t="s">
        <v>56</v>
      </c>
      <c r="D310" t="s">
        <v>527</v>
      </c>
      <c r="E310" t="s">
        <v>948</v>
      </c>
      <c r="F310">
        <v>1</v>
      </c>
      <c r="G310">
        <v>1</v>
      </c>
      <c r="H310" t="s">
        <v>982</v>
      </c>
    </row>
    <row r="311" spans="1:8" x14ac:dyDescent="0.25">
      <c r="A311" t="s">
        <v>534</v>
      </c>
      <c r="B311" t="s">
        <v>533</v>
      </c>
      <c r="C311" t="s">
        <v>56</v>
      </c>
      <c r="D311" t="s">
        <v>527</v>
      </c>
      <c r="E311" t="s">
        <v>948</v>
      </c>
      <c r="F311">
        <v>1</v>
      </c>
      <c r="G311">
        <v>1</v>
      </c>
      <c r="H311" t="s">
        <v>985</v>
      </c>
    </row>
    <row r="312" spans="1:8" x14ac:dyDescent="0.25">
      <c r="A312" t="s">
        <v>534</v>
      </c>
      <c r="B312" t="s">
        <v>533</v>
      </c>
      <c r="C312" t="s">
        <v>56</v>
      </c>
      <c r="D312" t="s">
        <v>527</v>
      </c>
      <c r="E312" t="s">
        <v>948</v>
      </c>
      <c r="F312">
        <v>1</v>
      </c>
      <c r="G312">
        <v>1</v>
      </c>
      <c r="H312" t="s">
        <v>989</v>
      </c>
    </row>
    <row r="313" spans="1:8" x14ac:dyDescent="0.25">
      <c r="A313" t="s">
        <v>534</v>
      </c>
      <c r="B313" t="s">
        <v>533</v>
      </c>
      <c r="C313" t="s">
        <v>56</v>
      </c>
      <c r="D313" t="s">
        <v>527</v>
      </c>
      <c r="E313" t="s">
        <v>948</v>
      </c>
      <c r="F313">
        <v>1</v>
      </c>
      <c r="G313">
        <v>1</v>
      </c>
      <c r="H313" t="s">
        <v>993</v>
      </c>
    </row>
    <row r="314" spans="1:8" x14ac:dyDescent="0.25">
      <c r="A314" t="s">
        <v>534</v>
      </c>
      <c r="B314" t="s">
        <v>533</v>
      </c>
      <c r="C314" t="s">
        <v>56</v>
      </c>
      <c r="D314" t="s">
        <v>527</v>
      </c>
      <c r="E314" t="s">
        <v>948</v>
      </c>
      <c r="F314">
        <v>1</v>
      </c>
      <c r="G314">
        <v>1</v>
      </c>
      <c r="H314" t="s">
        <v>999</v>
      </c>
    </row>
    <row r="315" spans="1:8" x14ac:dyDescent="0.25">
      <c r="A315" t="s">
        <v>534</v>
      </c>
      <c r="B315" t="s">
        <v>533</v>
      </c>
      <c r="C315" t="s">
        <v>56</v>
      </c>
      <c r="D315" t="s">
        <v>8</v>
      </c>
      <c r="E315" t="s">
        <v>949</v>
      </c>
      <c r="F315">
        <v>1</v>
      </c>
      <c r="G315">
        <v>1</v>
      </c>
      <c r="H315" t="s">
        <v>1000</v>
      </c>
    </row>
    <row r="316" spans="1:8" x14ac:dyDescent="0.25">
      <c r="A316" t="s">
        <v>534</v>
      </c>
      <c r="B316" t="s">
        <v>533</v>
      </c>
      <c r="C316" t="s">
        <v>56</v>
      </c>
      <c r="D316" t="s">
        <v>8</v>
      </c>
      <c r="E316" t="s">
        <v>949</v>
      </c>
      <c r="F316">
        <v>1</v>
      </c>
      <c r="G316">
        <v>1</v>
      </c>
      <c r="H316" t="s">
        <v>1001</v>
      </c>
    </row>
    <row r="317" spans="1:8" x14ac:dyDescent="0.25">
      <c r="A317" t="s">
        <v>534</v>
      </c>
      <c r="B317" t="s">
        <v>533</v>
      </c>
      <c r="C317" t="s">
        <v>56</v>
      </c>
      <c r="D317" t="s">
        <v>8</v>
      </c>
      <c r="E317" t="s">
        <v>949</v>
      </c>
      <c r="F317">
        <v>1</v>
      </c>
      <c r="G317">
        <v>1</v>
      </c>
      <c r="H317" t="s">
        <v>1002</v>
      </c>
    </row>
    <row r="318" spans="1:8" x14ac:dyDescent="0.25">
      <c r="A318" t="s">
        <v>534</v>
      </c>
      <c r="B318" t="s">
        <v>533</v>
      </c>
      <c r="C318" t="s">
        <v>56</v>
      </c>
      <c r="D318" t="s">
        <v>8</v>
      </c>
      <c r="E318" t="s">
        <v>949</v>
      </c>
      <c r="F318">
        <v>1</v>
      </c>
      <c r="G318">
        <v>1</v>
      </c>
      <c r="H318" t="s">
        <v>1003</v>
      </c>
    </row>
    <row r="319" spans="1:8" x14ac:dyDescent="0.25">
      <c r="A319" t="s">
        <v>534</v>
      </c>
      <c r="B319" t="s">
        <v>533</v>
      </c>
      <c r="C319" t="s">
        <v>56</v>
      </c>
      <c r="D319" t="s">
        <v>8</v>
      </c>
      <c r="E319" t="s">
        <v>949</v>
      </c>
      <c r="F319">
        <v>1</v>
      </c>
      <c r="G319">
        <v>1</v>
      </c>
      <c r="H319" t="s">
        <v>1004</v>
      </c>
    </row>
    <row r="320" spans="1:8" x14ac:dyDescent="0.25">
      <c r="A320" t="s">
        <v>534</v>
      </c>
      <c r="B320" t="s">
        <v>533</v>
      </c>
      <c r="C320" t="s">
        <v>56</v>
      </c>
      <c r="D320" t="s">
        <v>8</v>
      </c>
      <c r="E320" t="s">
        <v>949</v>
      </c>
      <c r="F320">
        <v>1</v>
      </c>
      <c r="G320">
        <v>1</v>
      </c>
      <c r="H320" t="s">
        <v>1005</v>
      </c>
    </row>
    <row r="321" spans="1:8" x14ac:dyDescent="0.25">
      <c r="A321" t="s">
        <v>534</v>
      </c>
      <c r="B321" t="s">
        <v>533</v>
      </c>
      <c r="C321" t="s">
        <v>56</v>
      </c>
      <c r="D321" t="s">
        <v>8</v>
      </c>
      <c r="E321" t="s">
        <v>949</v>
      </c>
      <c r="F321">
        <v>1</v>
      </c>
      <c r="G321">
        <v>1</v>
      </c>
      <c r="H321" t="s">
        <v>1006</v>
      </c>
    </row>
    <row r="322" spans="1:8" x14ac:dyDescent="0.25">
      <c r="A322" t="s">
        <v>534</v>
      </c>
      <c r="B322" t="s">
        <v>533</v>
      </c>
      <c r="C322" t="s">
        <v>56</v>
      </c>
      <c r="D322" t="s">
        <v>8</v>
      </c>
      <c r="E322" t="s">
        <v>949</v>
      </c>
      <c r="F322">
        <v>1</v>
      </c>
      <c r="G322">
        <v>1</v>
      </c>
      <c r="H322" t="s">
        <v>1007</v>
      </c>
    </row>
    <row r="323" spans="1:8" x14ac:dyDescent="0.25">
      <c r="A323" t="s">
        <v>534</v>
      </c>
      <c r="B323" t="s">
        <v>533</v>
      </c>
      <c r="C323" t="s">
        <v>56</v>
      </c>
      <c r="D323" t="s">
        <v>8</v>
      </c>
      <c r="E323" t="s">
        <v>949</v>
      </c>
      <c r="F323">
        <v>1</v>
      </c>
      <c r="G323">
        <v>1</v>
      </c>
      <c r="H323" t="s">
        <v>1008</v>
      </c>
    </row>
    <row r="324" spans="1:8" x14ac:dyDescent="0.25">
      <c r="A324" t="s">
        <v>534</v>
      </c>
      <c r="B324" t="s">
        <v>533</v>
      </c>
      <c r="C324" t="s">
        <v>56</v>
      </c>
      <c r="D324" t="s">
        <v>8</v>
      </c>
      <c r="E324" t="s">
        <v>949</v>
      </c>
      <c r="F324">
        <v>1</v>
      </c>
      <c r="G324">
        <v>1</v>
      </c>
      <c r="H324" t="s">
        <v>1009</v>
      </c>
    </row>
    <row r="325" spans="1:8" x14ac:dyDescent="0.25">
      <c r="A325" t="s">
        <v>534</v>
      </c>
      <c r="B325" t="s">
        <v>533</v>
      </c>
      <c r="C325" t="s">
        <v>56</v>
      </c>
      <c r="D325" t="s">
        <v>8</v>
      </c>
      <c r="E325" t="s">
        <v>949</v>
      </c>
      <c r="F325">
        <v>1</v>
      </c>
      <c r="G325">
        <v>1</v>
      </c>
      <c r="H325" t="s">
        <v>1010</v>
      </c>
    </row>
    <row r="326" spans="1:8" x14ac:dyDescent="0.25">
      <c r="A326" t="s">
        <v>534</v>
      </c>
      <c r="B326" t="s">
        <v>533</v>
      </c>
      <c r="C326" t="s">
        <v>56</v>
      </c>
      <c r="D326" t="s">
        <v>8</v>
      </c>
      <c r="E326" t="s">
        <v>949</v>
      </c>
      <c r="F326">
        <v>1</v>
      </c>
      <c r="G326">
        <v>1</v>
      </c>
      <c r="H326" t="s">
        <v>1011</v>
      </c>
    </row>
    <row r="327" spans="1:8" x14ac:dyDescent="0.25">
      <c r="A327" t="s">
        <v>534</v>
      </c>
      <c r="B327" t="s">
        <v>533</v>
      </c>
      <c r="C327" t="s">
        <v>56</v>
      </c>
      <c r="D327" t="s">
        <v>8</v>
      </c>
      <c r="E327" t="s">
        <v>949</v>
      </c>
      <c r="F327">
        <v>1</v>
      </c>
      <c r="G327">
        <v>1</v>
      </c>
      <c r="H327" t="s">
        <v>1012</v>
      </c>
    </row>
    <row r="328" spans="1:8" x14ac:dyDescent="0.25">
      <c r="A328" t="s">
        <v>534</v>
      </c>
      <c r="B328" t="s">
        <v>533</v>
      </c>
      <c r="C328" t="s">
        <v>56</v>
      </c>
      <c r="D328" t="s">
        <v>8</v>
      </c>
      <c r="E328" t="s">
        <v>949</v>
      </c>
      <c r="F328">
        <v>1</v>
      </c>
      <c r="G328">
        <v>1</v>
      </c>
      <c r="H328" t="s">
        <v>1013</v>
      </c>
    </row>
    <row r="329" spans="1:8" x14ac:dyDescent="0.25">
      <c r="A329" t="s">
        <v>534</v>
      </c>
      <c r="B329" t="s">
        <v>533</v>
      </c>
      <c r="C329" t="s">
        <v>56</v>
      </c>
      <c r="D329" t="s">
        <v>527</v>
      </c>
      <c r="E329" t="s">
        <v>950</v>
      </c>
      <c r="F329">
        <v>1</v>
      </c>
      <c r="G329">
        <v>1</v>
      </c>
      <c r="H329" t="s">
        <v>1014</v>
      </c>
    </row>
    <row r="330" spans="1:8" x14ac:dyDescent="0.25">
      <c r="A330" t="s">
        <v>534</v>
      </c>
      <c r="B330" t="s">
        <v>533</v>
      </c>
      <c r="C330" t="s">
        <v>56</v>
      </c>
      <c r="D330" t="s">
        <v>527</v>
      </c>
      <c r="E330" t="s">
        <v>950</v>
      </c>
      <c r="F330">
        <v>1</v>
      </c>
      <c r="G330">
        <v>1</v>
      </c>
      <c r="H330" t="s">
        <v>1015</v>
      </c>
    </row>
    <row r="331" spans="1:8" x14ac:dyDescent="0.25">
      <c r="A331" t="s">
        <v>534</v>
      </c>
      <c r="B331" t="s">
        <v>533</v>
      </c>
      <c r="C331" t="s">
        <v>56</v>
      </c>
      <c r="D331" t="s">
        <v>527</v>
      </c>
      <c r="E331" t="s">
        <v>950</v>
      </c>
      <c r="F331">
        <v>1</v>
      </c>
      <c r="G331">
        <v>1</v>
      </c>
      <c r="H331" t="s">
        <v>1016</v>
      </c>
    </row>
    <row r="332" spans="1:8" x14ac:dyDescent="0.25">
      <c r="A332" t="s">
        <v>534</v>
      </c>
      <c r="B332" t="s">
        <v>533</v>
      </c>
      <c r="C332" t="s">
        <v>56</v>
      </c>
      <c r="D332" t="s">
        <v>527</v>
      </c>
      <c r="E332" t="s">
        <v>950</v>
      </c>
      <c r="F332">
        <v>1</v>
      </c>
      <c r="G332">
        <v>1</v>
      </c>
      <c r="H332" t="s">
        <v>1017</v>
      </c>
    </row>
    <row r="333" spans="1:8" x14ac:dyDescent="0.25">
      <c r="A333" t="s">
        <v>534</v>
      </c>
      <c r="B333" t="s">
        <v>533</v>
      </c>
      <c r="C333" t="s">
        <v>56</v>
      </c>
      <c r="D333" t="s">
        <v>527</v>
      </c>
      <c r="E333" t="s">
        <v>950</v>
      </c>
      <c r="F333">
        <v>1</v>
      </c>
      <c r="G333">
        <v>1</v>
      </c>
      <c r="H333" t="s">
        <v>1018</v>
      </c>
    </row>
    <row r="334" spans="1:8" x14ac:dyDescent="0.25">
      <c r="A334" t="s">
        <v>534</v>
      </c>
      <c r="B334" t="s">
        <v>533</v>
      </c>
      <c r="C334" t="s">
        <v>56</v>
      </c>
      <c r="D334" t="s">
        <v>527</v>
      </c>
      <c r="E334" t="s">
        <v>950</v>
      </c>
      <c r="F334">
        <v>1</v>
      </c>
      <c r="G334">
        <v>1</v>
      </c>
      <c r="H334" t="s">
        <v>1019</v>
      </c>
    </row>
    <row r="335" spans="1:8" x14ac:dyDescent="0.25">
      <c r="A335" t="s">
        <v>534</v>
      </c>
      <c r="B335" t="s">
        <v>533</v>
      </c>
      <c r="C335" t="s">
        <v>56</v>
      </c>
      <c r="D335" t="s">
        <v>527</v>
      </c>
      <c r="E335" t="s">
        <v>950</v>
      </c>
      <c r="F335">
        <v>1</v>
      </c>
      <c r="G335">
        <v>1</v>
      </c>
      <c r="H335" t="s">
        <v>1020</v>
      </c>
    </row>
    <row r="336" spans="1:8" x14ac:dyDescent="0.25">
      <c r="A336" t="s">
        <v>534</v>
      </c>
      <c r="B336" t="s">
        <v>533</v>
      </c>
      <c r="C336" t="s">
        <v>56</v>
      </c>
      <c r="D336" t="s">
        <v>527</v>
      </c>
      <c r="E336" t="s">
        <v>950</v>
      </c>
      <c r="F336">
        <v>1</v>
      </c>
      <c r="G336">
        <v>1</v>
      </c>
      <c r="H336" t="s">
        <v>1021</v>
      </c>
    </row>
    <row r="337" spans="1:8" x14ac:dyDescent="0.25">
      <c r="A337" t="s">
        <v>534</v>
      </c>
      <c r="B337" t="s">
        <v>533</v>
      </c>
      <c r="C337" t="s">
        <v>56</v>
      </c>
      <c r="D337" t="s">
        <v>527</v>
      </c>
      <c r="E337" t="s">
        <v>950</v>
      </c>
      <c r="F337">
        <v>1</v>
      </c>
      <c r="G337">
        <v>1</v>
      </c>
      <c r="H337" t="s">
        <v>1022</v>
      </c>
    </row>
    <row r="338" spans="1:8" x14ac:dyDescent="0.25">
      <c r="A338" t="s">
        <v>534</v>
      </c>
      <c r="B338" t="s">
        <v>533</v>
      </c>
      <c r="C338" t="s">
        <v>56</v>
      </c>
      <c r="D338" t="s">
        <v>527</v>
      </c>
      <c r="E338" t="s">
        <v>950</v>
      </c>
      <c r="F338">
        <v>1</v>
      </c>
      <c r="G338">
        <v>1</v>
      </c>
      <c r="H338" t="s">
        <v>1023</v>
      </c>
    </row>
    <row r="339" spans="1:8" x14ac:dyDescent="0.25">
      <c r="A339" t="s">
        <v>534</v>
      </c>
      <c r="B339" t="s">
        <v>533</v>
      </c>
      <c r="C339" t="s">
        <v>56</v>
      </c>
      <c r="D339" t="s">
        <v>527</v>
      </c>
      <c r="E339" t="s">
        <v>951</v>
      </c>
      <c r="F339">
        <v>1</v>
      </c>
      <c r="G339">
        <v>1</v>
      </c>
      <c r="H339" t="s">
        <v>1024</v>
      </c>
    </row>
    <row r="340" spans="1:8" x14ac:dyDescent="0.25">
      <c r="A340" t="s">
        <v>534</v>
      </c>
      <c r="B340" t="s">
        <v>533</v>
      </c>
      <c r="C340" t="s">
        <v>56</v>
      </c>
      <c r="D340" t="s">
        <v>527</v>
      </c>
      <c r="E340" t="s">
        <v>951</v>
      </c>
      <c r="F340">
        <v>1</v>
      </c>
      <c r="G340">
        <v>1</v>
      </c>
      <c r="H340" t="s">
        <v>1025</v>
      </c>
    </row>
    <row r="341" spans="1:8" x14ac:dyDescent="0.25">
      <c r="A341" t="s">
        <v>534</v>
      </c>
      <c r="B341" t="s">
        <v>533</v>
      </c>
      <c r="C341" t="s">
        <v>56</v>
      </c>
      <c r="D341" t="s">
        <v>527</v>
      </c>
      <c r="E341" t="s">
        <v>951</v>
      </c>
      <c r="F341">
        <v>1</v>
      </c>
      <c r="G341">
        <v>1</v>
      </c>
      <c r="H341" t="s">
        <v>1026</v>
      </c>
    </row>
    <row r="342" spans="1:8" x14ac:dyDescent="0.25">
      <c r="A342" t="s">
        <v>534</v>
      </c>
      <c r="B342" t="s">
        <v>533</v>
      </c>
      <c r="C342" t="s">
        <v>56</v>
      </c>
      <c r="D342" t="s">
        <v>527</v>
      </c>
      <c r="E342" t="s">
        <v>951</v>
      </c>
      <c r="F342">
        <v>1</v>
      </c>
      <c r="G342">
        <v>1</v>
      </c>
      <c r="H342" t="s">
        <v>1027</v>
      </c>
    </row>
    <row r="343" spans="1:8" x14ac:dyDescent="0.25">
      <c r="A343" t="s">
        <v>534</v>
      </c>
      <c r="B343" t="s">
        <v>533</v>
      </c>
      <c r="C343" t="s">
        <v>56</v>
      </c>
      <c r="D343" t="s">
        <v>527</v>
      </c>
      <c r="E343" t="s">
        <v>951</v>
      </c>
      <c r="F343">
        <v>1</v>
      </c>
      <c r="G343">
        <v>1</v>
      </c>
      <c r="H343" t="s">
        <v>1028</v>
      </c>
    </row>
    <row r="344" spans="1:8" x14ac:dyDescent="0.25">
      <c r="A344" t="s">
        <v>534</v>
      </c>
      <c r="B344" t="s">
        <v>533</v>
      </c>
      <c r="C344" t="s">
        <v>56</v>
      </c>
      <c r="D344" t="s">
        <v>527</v>
      </c>
      <c r="E344" t="s">
        <v>951</v>
      </c>
      <c r="F344">
        <v>1</v>
      </c>
      <c r="G344">
        <v>1</v>
      </c>
      <c r="H344" t="s">
        <v>1031</v>
      </c>
    </row>
    <row r="345" spans="1:8" x14ac:dyDescent="0.25">
      <c r="A345" t="s">
        <v>534</v>
      </c>
      <c r="B345" t="s">
        <v>533</v>
      </c>
      <c r="C345" t="s">
        <v>56</v>
      </c>
      <c r="D345" t="s">
        <v>527</v>
      </c>
      <c r="E345" t="s">
        <v>951</v>
      </c>
      <c r="F345">
        <v>1</v>
      </c>
      <c r="G345">
        <v>1</v>
      </c>
      <c r="H345" t="s">
        <v>1032</v>
      </c>
    </row>
    <row r="346" spans="1:8" x14ac:dyDescent="0.25">
      <c r="A346" t="s">
        <v>534</v>
      </c>
      <c r="B346" t="s">
        <v>533</v>
      </c>
      <c r="C346" t="s">
        <v>56</v>
      </c>
      <c r="D346" t="s">
        <v>527</v>
      </c>
      <c r="E346" t="s">
        <v>951</v>
      </c>
      <c r="F346">
        <v>1</v>
      </c>
      <c r="G346">
        <v>1</v>
      </c>
      <c r="H346" t="s">
        <v>1033</v>
      </c>
    </row>
    <row r="347" spans="1:8" x14ac:dyDescent="0.25">
      <c r="A347" t="s">
        <v>534</v>
      </c>
      <c r="B347" t="s">
        <v>533</v>
      </c>
      <c r="C347" t="s">
        <v>56</v>
      </c>
      <c r="D347" t="s">
        <v>527</v>
      </c>
      <c r="E347" t="s">
        <v>951</v>
      </c>
      <c r="F347">
        <v>1</v>
      </c>
      <c r="G347">
        <v>1</v>
      </c>
      <c r="H347" t="s">
        <v>1034</v>
      </c>
    </row>
    <row r="348" spans="1:8" x14ac:dyDescent="0.25">
      <c r="A348" t="s">
        <v>534</v>
      </c>
      <c r="B348" t="s">
        <v>533</v>
      </c>
      <c r="C348" t="s">
        <v>56</v>
      </c>
      <c r="D348" t="s">
        <v>527</v>
      </c>
      <c r="E348" t="s">
        <v>951</v>
      </c>
      <c r="F348">
        <v>1</v>
      </c>
      <c r="G348">
        <v>1</v>
      </c>
      <c r="H348" t="s">
        <v>1035</v>
      </c>
    </row>
    <row r="349" spans="1:8" x14ac:dyDescent="0.25">
      <c r="A349" t="s">
        <v>534</v>
      </c>
      <c r="B349" t="s">
        <v>533</v>
      </c>
      <c r="C349" t="s">
        <v>56</v>
      </c>
      <c r="D349" t="s">
        <v>527</v>
      </c>
      <c r="E349" t="s">
        <v>951</v>
      </c>
      <c r="F349">
        <v>1</v>
      </c>
      <c r="G349">
        <v>1</v>
      </c>
      <c r="H349" t="s">
        <v>1037</v>
      </c>
    </row>
    <row r="350" spans="1:8" x14ac:dyDescent="0.25">
      <c r="A350" t="s">
        <v>652</v>
      </c>
      <c r="B350" t="s">
        <v>533</v>
      </c>
      <c r="C350" t="s">
        <v>54</v>
      </c>
      <c r="D350" t="s">
        <v>527</v>
      </c>
      <c r="F350">
        <v>1</v>
      </c>
      <c r="G350">
        <v>1</v>
      </c>
      <c r="H350" t="s">
        <v>788</v>
      </c>
    </row>
    <row r="351" spans="1:8" x14ac:dyDescent="0.25">
      <c r="A351" t="s">
        <v>652</v>
      </c>
      <c r="B351" t="s">
        <v>533</v>
      </c>
      <c r="C351" t="s">
        <v>54</v>
      </c>
      <c r="D351" t="s">
        <v>527</v>
      </c>
      <c r="F351">
        <v>0.99999999999999978</v>
      </c>
      <c r="G351">
        <v>1</v>
      </c>
      <c r="H351" t="s">
        <v>789</v>
      </c>
    </row>
    <row r="352" spans="1:8" x14ac:dyDescent="0.25">
      <c r="A352" t="s">
        <v>652</v>
      </c>
      <c r="B352" t="s">
        <v>533</v>
      </c>
      <c r="C352" t="s">
        <v>54</v>
      </c>
      <c r="D352" t="s">
        <v>527</v>
      </c>
      <c r="F352">
        <v>0.99999999999999989</v>
      </c>
      <c r="G352">
        <v>1</v>
      </c>
      <c r="H352" t="s">
        <v>790</v>
      </c>
    </row>
    <row r="353" spans="1:8" x14ac:dyDescent="0.25">
      <c r="A353" t="s">
        <v>652</v>
      </c>
      <c r="B353" t="s">
        <v>533</v>
      </c>
      <c r="C353" t="s">
        <v>54</v>
      </c>
      <c r="D353" t="s">
        <v>527</v>
      </c>
      <c r="F353">
        <v>1</v>
      </c>
      <c r="G353">
        <v>1</v>
      </c>
      <c r="H353" t="s">
        <v>791</v>
      </c>
    </row>
    <row r="354" spans="1:8" x14ac:dyDescent="0.25">
      <c r="A354" t="s">
        <v>652</v>
      </c>
      <c r="B354" t="s">
        <v>533</v>
      </c>
      <c r="C354" t="s">
        <v>54</v>
      </c>
      <c r="D354" t="s">
        <v>527</v>
      </c>
      <c r="F354">
        <v>1</v>
      </c>
      <c r="G354">
        <v>1</v>
      </c>
      <c r="H354" t="s">
        <v>792</v>
      </c>
    </row>
    <row r="355" spans="1:8" x14ac:dyDescent="0.25">
      <c r="A355" t="s">
        <v>652</v>
      </c>
      <c r="B355" t="s">
        <v>533</v>
      </c>
      <c r="C355" t="s">
        <v>54</v>
      </c>
      <c r="D355" t="s">
        <v>527</v>
      </c>
      <c r="F355">
        <v>1</v>
      </c>
      <c r="G355">
        <v>1</v>
      </c>
      <c r="H355" t="s">
        <v>793</v>
      </c>
    </row>
    <row r="356" spans="1:8" x14ac:dyDescent="0.25">
      <c r="A356" t="s">
        <v>652</v>
      </c>
      <c r="B356" t="s">
        <v>533</v>
      </c>
      <c r="C356" t="s">
        <v>54</v>
      </c>
      <c r="D356" t="s">
        <v>527</v>
      </c>
      <c r="F356">
        <v>0.99999999999999989</v>
      </c>
      <c r="G356">
        <v>1</v>
      </c>
      <c r="H356" t="s">
        <v>794</v>
      </c>
    </row>
    <row r="357" spans="1:8" x14ac:dyDescent="0.25">
      <c r="A357" t="s">
        <v>652</v>
      </c>
      <c r="B357" t="s">
        <v>533</v>
      </c>
      <c r="C357" t="s">
        <v>54</v>
      </c>
      <c r="D357" t="s">
        <v>527</v>
      </c>
      <c r="F357">
        <v>1</v>
      </c>
      <c r="G357">
        <v>1</v>
      </c>
      <c r="H357" t="s">
        <v>795</v>
      </c>
    </row>
    <row r="358" spans="1:8" x14ac:dyDescent="0.25">
      <c r="A358" t="s">
        <v>652</v>
      </c>
      <c r="B358" t="s">
        <v>533</v>
      </c>
      <c r="C358" t="s">
        <v>54</v>
      </c>
      <c r="D358" t="s">
        <v>527</v>
      </c>
      <c r="F358">
        <v>1</v>
      </c>
      <c r="G358">
        <v>1</v>
      </c>
      <c r="H358" t="s">
        <v>796</v>
      </c>
    </row>
    <row r="359" spans="1:8" x14ac:dyDescent="0.25">
      <c r="A359" t="s">
        <v>652</v>
      </c>
      <c r="B359" t="s">
        <v>533</v>
      </c>
      <c r="C359" t="s">
        <v>54</v>
      </c>
      <c r="D359" t="s">
        <v>527</v>
      </c>
      <c r="F359">
        <v>0.99999999999999989</v>
      </c>
      <c r="G359">
        <v>1</v>
      </c>
      <c r="H359" t="s">
        <v>797</v>
      </c>
    </row>
    <row r="360" spans="1:8" x14ac:dyDescent="0.25">
      <c r="A360" t="s">
        <v>652</v>
      </c>
      <c r="B360" t="s">
        <v>533</v>
      </c>
      <c r="C360" t="s">
        <v>54</v>
      </c>
      <c r="D360" t="s">
        <v>527</v>
      </c>
      <c r="F360">
        <v>0.99999999999999989</v>
      </c>
      <c r="G360">
        <v>1</v>
      </c>
      <c r="H360" t="s">
        <v>798</v>
      </c>
    </row>
    <row r="361" spans="1:8" x14ac:dyDescent="0.25">
      <c r="A361" t="s">
        <v>652</v>
      </c>
      <c r="B361" t="s">
        <v>533</v>
      </c>
      <c r="C361" t="s">
        <v>54</v>
      </c>
      <c r="D361" t="s">
        <v>527</v>
      </c>
      <c r="F361">
        <v>1</v>
      </c>
      <c r="G361">
        <v>1</v>
      </c>
      <c r="H361" t="s">
        <v>799</v>
      </c>
    </row>
    <row r="362" spans="1:8" x14ac:dyDescent="0.25">
      <c r="A362" t="s">
        <v>652</v>
      </c>
      <c r="B362" t="s">
        <v>533</v>
      </c>
      <c r="C362" t="s">
        <v>54</v>
      </c>
      <c r="D362" t="s">
        <v>527</v>
      </c>
      <c r="F362">
        <v>1</v>
      </c>
      <c r="G362">
        <v>1</v>
      </c>
      <c r="H362" t="s">
        <v>800</v>
      </c>
    </row>
    <row r="363" spans="1:8" x14ac:dyDescent="0.25">
      <c r="A363" t="s">
        <v>652</v>
      </c>
      <c r="B363" t="s">
        <v>533</v>
      </c>
      <c r="C363" t="s">
        <v>54</v>
      </c>
      <c r="D363" t="s">
        <v>527</v>
      </c>
      <c r="F363">
        <v>1</v>
      </c>
      <c r="G363">
        <v>1</v>
      </c>
      <c r="H363" t="s">
        <v>801</v>
      </c>
    </row>
    <row r="364" spans="1:8" x14ac:dyDescent="0.25">
      <c r="A364" t="s">
        <v>652</v>
      </c>
      <c r="B364" t="s">
        <v>533</v>
      </c>
      <c r="C364" t="s">
        <v>54</v>
      </c>
      <c r="D364" t="s">
        <v>8</v>
      </c>
      <c r="F364">
        <v>1</v>
      </c>
      <c r="G364">
        <v>1</v>
      </c>
      <c r="H364" t="s">
        <v>788</v>
      </c>
    </row>
    <row r="365" spans="1:8" x14ac:dyDescent="0.25">
      <c r="A365" t="s">
        <v>652</v>
      </c>
      <c r="B365" t="s">
        <v>533</v>
      </c>
      <c r="C365" t="s">
        <v>54</v>
      </c>
      <c r="D365" t="s">
        <v>8</v>
      </c>
      <c r="F365">
        <v>1</v>
      </c>
      <c r="G365">
        <v>1</v>
      </c>
      <c r="H365" t="s">
        <v>789</v>
      </c>
    </row>
    <row r="366" spans="1:8" x14ac:dyDescent="0.25">
      <c r="A366" t="s">
        <v>652</v>
      </c>
      <c r="B366" t="s">
        <v>533</v>
      </c>
      <c r="C366" t="s">
        <v>54</v>
      </c>
      <c r="D366" t="s">
        <v>8</v>
      </c>
      <c r="F366">
        <v>0.99999999999999989</v>
      </c>
      <c r="G366">
        <v>1</v>
      </c>
      <c r="H366" t="s">
        <v>790</v>
      </c>
    </row>
    <row r="367" spans="1:8" x14ac:dyDescent="0.25">
      <c r="A367" t="s">
        <v>652</v>
      </c>
      <c r="B367" t="s">
        <v>533</v>
      </c>
      <c r="C367" t="s">
        <v>54</v>
      </c>
      <c r="D367" t="s">
        <v>8</v>
      </c>
      <c r="F367">
        <v>1</v>
      </c>
      <c r="G367">
        <v>1</v>
      </c>
      <c r="H367" t="s">
        <v>791</v>
      </c>
    </row>
    <row r="368" spans="1:8" x14ac:dyDescent="0.25">
      <c r="A368" t="s">
        <v>652</v>
      </c>
      <c r="B368" t="s">
        <v>533</v>
      </c>
      <c r="C368" t="s">
        <v>54</v>
      </c>
      <c r="D368" t="s">
        <v>8</v>
      </c>
      <c r="F368">
        <v>1</v>
      </c>
      <c r="G368">
        <v>1</v>
      </c>
      <c r="H368" t="s">
        <v>792</v>
      </c>
    </row>
    <row r="369" spans="1:8" x14ac:dyDescent="0.25">
      <c r="A369" t="s">
        <v>652</v>
      </c>
      <c r="B369" t="s">
        <v>533</v>
      </c>
      <c r="C369" t="s">
        <v>54</v>
      </c>
      <c r="D369" t="s">
        <v>8</v>
      </c>
      <c r="F369">
        <v>0.99999999999999989</v>
      </c>
      <c r="G369">
        <v>1</v>
      </c>
      <c r="H369" t="s">
        <v>793</v>
      </c>
    </row>
    <row r="370" spans="1:8" x14ac:dyDescent="0.25">
      <c r="A370" t="s">
        <v>652</v>
      </c>
      <c r="B370" t="s">
        <v>533</v>
      </c>
      <c r="C370" t="s">
        <v>54</v>
      </c>
      <c r="D370" t="s">
        <v>8</v>
      </c>
      <c r="F370">
        <v>1</v>
      </c>
      <c r="G370">
        <v>1</v>
      </c>
      <c r="H370" t="s">
        <v>794</v>
      </c>
    </row>
    <row r="371" spans="1:8" x14ac:dyDescent="0.25">
      <c r="A371" t="s">
        <v>652</v>
      </c>
      <c r="B371" t="s">
        <v>533</v>
      </c>
      <c r="C371" t="s">
        <v>54</v>
      </c>
      <c r="D371" t="s">
        <v>8</v>
      </c>
      <c r="F371">
        <v>1</v>
      </c>
      <c r="G371">
        <v>1</v>
      </c>
      <c r="H371" t="s">
        <v>795</v>
      </c>
    </row>
    <row r="372" spans="1:8" x14ac:dyDescent="0.25">
      <c r="A372" t="s">
        <v>652</v>
      </c>
      <c r="B372" t="s">
        <v>533</v>
      </c>
      <c r="C372" t="s">
        <v>54</v>
      </c>
      <c r="D372" t="s">
        <v>8</v>
      </c>
      <c r="F372">
        <v>0.99999999999999989</v>
      </c>
      <c r="G372">
        <v>1</v>
      </c>
      <c r="H372" t="s">
        <v>796</v>
      </c>
    </row>
    <row r="373" spans="1:8" x14ac:dyDescent="0.25">
      <c r="A373" t="s">
        <v>652</v>
      </c>
      <c r="B373" t="s">
        <v>533</v>
      </c>
      <c r="C373" t="s">
        <v>54</v>
      </c>
      <c r="D373" t="s">
        <v>8</v>
      </c>
      <c r="F373">
        <v>1</v>
      </c>
      <c r="G373">
        <v>1</v>
      </c>
      <c r="H373" t="s">
        <v>797</v>
      </c>
    </row>
    <row r="374" spans="1:8" x14ac:dyDescent="0.25">
      <c r="A374" t="s">
        <v>652</v>
      </c>
      <c r="B374" t="s">
        <v>533</v>
      </c>
      <c r="C374" t="s">
        <v>54</v>
      </c>
      <c r="D374" t="s">
        <v>8</v>
      </c>
      <c r="F374">
        <v>1</v>
      </c>
      <c r="G374">
        <v>1</v>
      </c>
      <c r="H374" t="s">
        <v>798</v>
      </c>
    </row>
    <row r="375" spans="1:8" x14ac:dyDescent="0.25">
      <c r="A375" t="s">
        <v>652</v>
      </c>
      <c r="B375" t="s">
        <v>533</v>
      </c>
      <c r="C375" t="s">
        <v>54</v>
      </c>
      <c r="D375" t="s">
        <v>8</v>
      </c>
      <c r="F375">
        <v>1</v>
      </c>
      <c r="G375">
        <v>1</v>
      </c>
      <c r="H375" t="s">
        <v>799</v>
      </c>
    </row>
    <row r="376" spans="1:8" x14ac:dyDescent="0.25">
      <c r="A376" t="s">
        <v>652</v>
      </c>
      <c r="B376" t="s">
        <v>533</v>
      </c>
      <c r="C376" t="s">
        <v>54</v>
      </c>
      <c r="D376" t="s">
        <v>8</v>
      </c>
      <c r="F376">
        <v>1</v>
      </c>
      <c r="G376">
        <v>1</v>
      </c>
      <c r="H376" t="s">
        <v>800</v>
      </c>
    </row>
    <row r="377" spans="1:8" x14ac:dyDescent="0.25">
      <c r="A377" t="s">
        <v>652</v>
      </c>
      <c r="B377" t="s">
        <v>533</v>
      </c>
      <c r="C377" t="s">
        <v>54</v>
      </c>
      <c r="D377" t="s">
        <v>8</v>
      </c>
      <c r="F377">
        <v>1</v>
      </c>
      <c r="G377">
        <v>1</v>
      </c>
      <c r="H377" t="s">
        <v>801</v>
      </c>
    </row>
    <row r="378" spans="1:8" x14ac:dyDescent="0.25">
      <c r="A378" t="s">
        <v>652</v>
      </c>
      <c r="B378" t="s">
        <v>533</v>
      </c>
      <c r="C378" t="s">
        <v>55</v>
      </c>
      <c r="D378" t="s">
        <v>527</v>
      </c>
      <c r="F378">
        <v>0.99999999999999989</v>
      </c>
      <c r="G378">
        <v>1</v>
      </c>
      <c r="H378" t="s">
        <v>788</v>
      </c>
    </row>
    <row r="379" spans="1:8" x14ac:dyDescent="0.25">
      <c r="A379" t="s">
        <v>652</v>
      </c>
      <c r="B379" t="s">
        <v>533</v>
      </c>
      <c r="C379" t="s">
        <v>55</v>
      </c>
      <c r="D379" t="s">
        <v>527</v>
      </c>
      <c r="F379">
        <v>0.99999999999999989</v>
      </c>
      <c r="G379">
        <v>1</v>
      </c>
      <c r="H379" t="s">
        <v>789</v>
      </c>
    </row>
    <row r="380" spans="1:8" x14ac:dyDescent="0.25">
      <c r="A380" t="s">
        <v>652</v>
      </c>
      <c r="B380" t="s">
        <v>533</v>
      </c>
      <c r="C380" t="s">
        <v>55</v>
      </c>
      <c r="D380" t="s">
        <v>527</v>
      </c>
      <c r="F380">
        <v>1</v>
      </c>
      <c r="G380">
        <v>1</v>
      </c>
      <c r="H380" t="s">
        <v>790</v>
      </c>
    </row>
    <row r="381" spans="1:8" x14ac:dyDescent="0.25">
      <c r="A381" t="s">
        <v>652</v>
      </c>
      <c r="B381" t="s">
        <v>533</v>
      </c>
      <c r="C381" t="s">
        <v>55</v>
      </c>
      <c r="D381" t="s">
        <v>527</v>
      </c>
      <c r="F381">
        <v>0.99999999999999989</v>
      </c>
      <c r="G381">
        <v>1</v>
      </c>
      <c r="H381" t="s">
        <v>791</v>
      </c>
    </row>
    <row r="382" spans="1:8" x14ac:dyDescent="0.25">
      <c r="A382" t="s">
        <v>652</v>
      </c>
      <c r="B382" t="s">
        <v>533</v>
      </c>
      <c r="C382" t="s">
        <v>55</v>
      </c>
      <c r="D382" t="s">
        <v>527</v>
      </c>
      <c r="F382">
        <v>0.99999999999999989</v>
      </c>
      <c r="G382">
        <v>1</v>
      </c>
      <c r="H382" t="s">
        <v>792</v>
      </c>
    </row>
    <row r="383" spans="1:8" x14ac:dyDescent="0.25">
      <c r="A383" t="s">
        <v>652</v>
      </c>
      <c r="B383" t="s">
        <v>533</v>
      </c>
      <c r="C383" t="s">
        <v>55</v>
      </c>
      <c r="D383" t="s">
        <v>527</v>
      </c>
      <c r="F383">
        <v>1</v>
      </c>
      <c r="G383">
        <v>1</v>
      </c>
      <c r="H383" t="s">
        <v>793</v>
      </c>
    </row>
    <row r="384" spans="1:8" x14ac:dyDescent="0.25">
      <c r="A384" t="s">
        <v>652</v>
      </c>
      <c r="B384" t="s">
        <v>533</v>
      </c>
      <c r="C384" t="s">
        <v>55</v>
      </c>
      <c r="D384" t="s">
        <v>527</v>
      </c>
      <c r="F384">
        <v>1</v>
      </c>
      <c r="G384">
        <v>1</v>
      </c>
      <c r="H384" t="s">
        <v>794</v>
      </c>
    </row>
    <row r="385" spans="1:8" x14ac:dyDescent="0.25">
      <c r="A385" t="s">
        <v>652</v>
      </c>
      <c r="B385" t="s">
        <v>533</v>
      </c>
      <c r="C385" t="s">
        <v>55</v>
      </c>
      <c r="D385" t="s">
        <v>527</v>
      </c>
      <c r="F385">
        <v>0.99999999999999989</v>
      </c>
      <c r="G385">
        <v>1</v>
      </c>
      <c r="H385" t="s">
        <v>795</v>
      </c>
    </row>
    <row r="386" spans="1:8" x14ac:dyDescent="0.25">
      <c r="A386" t="s">
        <v>652</v>
      </c>
      <c r="B386" t="s">
        <v>533</v>
      </c>
      <c r="C386" t="s">
        <v>55</v>
      </c>
      <c r="D386" t="s">
        <v>527</v>
      </c>
      <c r="F386">
        <v>0.99999999999999989</v>
      </c>
      <c r="G386">
        <v>1</v>
      </c>
      <c r="H386" t="s">
        <v>796</v>
      </c>
    </row>
    <row r="387" spans="1:8" x14ac:dyDescent="0.25">
      <c r="A387" t="s">
        <v>652</v>
      </c>
      <c r="B387" t="s">
        <v>533</v>
      </c>
      <c r="C387" t="s">
        <v>55</v>
      </c>
      <c r="D387" t="s">
        <v>527</v>
      </c>
      <c r="F387">
        <v>0.99999999999999989</v>
      </c>
      <c r="G387">
        <v>1</v>
      </c>
      <c r="H387" t="s">
        <v>797</v>
      </c>
    </row>
    <row r="388" spans="1:8" x14ac:dyDescent="0.25">
      <c r="A388" t="s">
        <v>652</v>
      </c>
      <c r="B388" t="s">
        <v>533</v>
      </c>
      <c r="C388" t="s">
        <v>55</v>
      </c>
      <c r="D388" t="s">
        <v>527</v>
      </c>
      <c r="F388">
        <v>1</v>
      </c>
      <c r="G388">
        <v>1</v>
      </c>
      <c r="H388" t="s">
        <v>798</v>
      </c>
    </row>
    <row r="389" spans="1:8" x14ac:dyDescent="0.25">
      <c r="A389" t="s">
        <v>652</v>
      </c>
      <c r="B389" t="s">
        <v>533</v>
      </c>
      <c r="C389" t="s">
        <v>55</v>
      </c>
      <c r="D389" t="s">
        <v>527</v>
      </c>
      <c r="F389">
        <v>1.0000000000000002</v>
      </c>
      <c r="G389">
        <v>1</v>
      </c>
      <c r="H389" t="s">
        <v>799</v>
      </c>
    </row>
    <row r="390" spans="1:8" x14ac:dyDescent="0.25">
      <c r="A390" t="s">
        <v>652</v>
      </c>
      <c r="B390" t="s">
        <v>533</v>
      </c>
      <c r="C390" t="s">
        <v>55</v>
      </c>
      <c r="D390" t="s">
        <v>527</v>
      </c>
      <c r="F390">
        <v>1.0000000000000002</v>
      </c>
      <c r="G390">
        <v>1</v>
      </c>
      <c r="H390" t="s">
        <v>800</v>
      </c>
    </row>
    <row r="391" spans="1:8" x14ac:dyDescent="0.25">
      <c r="A391" t="s">
        <v>652</v>
      </c>
      <c r="B391" t="s">
        <v>533</v>
      </c>
      <c r="C391" t="s">
        <v>55</v>
      </c>
      <c r="D391" t="s">
        <v>527</v>
      </c>
      <c r="F391">
        <v>0.99999999999999989</v>
      </c>
      <c r="G391">
        <v>1</v>
      </c>
      <c r="H391" t="s">
        <v>801</v>
      </c>
    </row>
    <row r="392" spans="1:8" x14ac:dyDescent="0.25">
      <c r="A392" t="s">
        <v>652</v>
      </c>
      <c r="B392" t="s">
        <v>533</v>
      </c>
      <c r="C392" t="s">
        <v>55</v>
      </c>
      <c r="D392" t="s">
        <v>8</v>
      </c>
      <c r="F392">
        <v>1</v>
      </c>
      <c r="G392">
        <v>1</v>
      </c>
      <c r="H392" t="s">
        <v>788</v>
      </c>
    </row>
    <row r="393" spans="1:8" x14ac:dyDescent="0.25">
      <c r="A393" t="s">
        <v>652</v>
      </c>
      <c r="B393" t="s">
        <v>533</v>
      </c>
      <c r="C393" t="s">
        <v>55</v>
      </c>
      <c r="D393" t="s">
        <v>8</v>
      </c>
      <c r="F393">
        <v>1</v>
      </c>
      <c r="G393">
        <v>1</v>
      </c>
      <c r="H393" t="s">
        <v>789</v>
      </c>
    </row>
    <row r="394" spans="1:8" x14ac:dyDescent="0.25">
      <c r="A394" t="s">
        <v>652</v>
      </c>
      <c r="B394" t="s">
        <v>533</v>
      </c>
      <c r="C394" t="s">
        <v>55</v>
      </c>
      <c r="D394" t="s">
        <v>8</v>
      </c>
      <c r="F394">
        <v>1</v>
      </c>
      <c r="G394">
        <v>1</v>
      </c>
      <c r="H394" t="s">
        <v>790</v>
      </c>
    </row>
    <row r="395" spans="1:8" x14ac:dyDescent="0.25">
      <c r="A395" t="s">
        <v>652</v>
      </c>
      <c r="B395" t="s">
        <v>533</v>
      </c>
      <c r="C395" t="s">
        <v>55</v>
      </c>
      <c r="D395" t="s">
        <v>8</v>
      </c>
      <c r="F395">
        <v>1</v>
      </c>
      <c r="G395">
        <v>1</v>
      </c>
      <c r="H395" t="s">
        <v>791</v>
      </c>
    </row>
    <row r="396" spans="1:8" x14ac:dyDescent="0.25">
      <c r="A396" t="s">
        <v>652</v>
      </c>
      <c r="B396" t="s">
        <v>533</v>
      </c>
      <c r="C396" t="s">
        <v>55</v>
      </c>
      <c r="D396" t="s">
        <v>8</v>
      </c>
      <c r="F396">
        <v>1</v>
      </c>
      <c r="G396">
        <v>1</v>
      </c>
      <c r="H396" t="s">
        <v>792</v>
      </c>
    </row>
    <row r="397" spans="1:8" x14ac:dyDescent="0.25">
      <c r="A397" t="s">
        <v>652</v>
      </c>
      <c r="B397" t="s">
        <v>533</v>
      </c>
      <c r="C397" t="s">
        <v>55</v>
      </c>
      <c r="D397" t="s">
        <v>8</v>
      </c>
      <c r="F397">
        <v>1</v>
      </c>
      <c r="G397">
        <v>1</v>
      </c>
      <c r="H397" t="s">
        <v>793</v>
      </c>
    </row>
    <row r="398" spans="1:8" x14ac:dyDescent="0.25">
      <c r="A398" t="s">
        <v>652</v>
      </c>
      <c r="B398" t="s">
        <v>533</v>
      </c>
      <c r="C398" t="s">
        <v>55</v>
      </c>
      <c r="D398" t="s">
        <v>8</v>
      </c>
      <c r="F398">
        <v>1</v>
      </c>
      <c r="G398">
        <v>1</v>
      </c>
      <c r="H398" t="s">
        <v>794</v>
      </c>
    </row>
    <row r="399" spans="1:8" x14ac:dyDescent="0.25">
      <c r="A399" t="s">
        <v>652</v>
      </c>
      <c r="B399" t="s">
        <v>533</v>
      </c>
      <c r="C399" t="s">
        <v>55</v>
      </c>
      <c r="D399" t="s">
        <v>8</v>
      </c>
      <c r="F399">
        <v>1</v>
      </c>
      <c r="G399">
        <v>1</v>
      </c>
      <c r="H399" t="s">
        <v>795</v>
      </c>
    </row>
    <row r="400" spans="1:8" x14ac:dyDescent="0.25">
      <c r="A400" t="s">
        <v>652</v>
      </c>
      <c r="B400" t="s">
        <v>533</v>
      </c>
      <c r="C400" t="s">
        <v>55</v>
      </c>
      <c r="D400" t="s">
        <v>8</v>
      </c>
      <c r="F400">
        <v>1</v>
      </c>
      <c r="G400">
        <v>1</v>
      </c>
      <c r="H400" t="s">
        <v>796</v>
      </c>
    </row>
    <row r="401" spans="1:8" x14ac:dyDescent="0.25">
      <c r="A401" t="s">
        <v>652</v>
      </c>
      <c r="B401" t="s">
        <v>533</v>
      </c>
      <c r="C401" t="s">
        <v>55</v>
      </c>
      <c r="D401" t="s">
        <v>8</v>
      </c>
      <c r="F401">
        <v>1</v>
      </c>
      <c r="G401">
        <v>1</v>
      </c>
      <c r="H401" t="s">
        <v>797</v>
      </c>
    </row>
    <row r="402" spans="1:8" x14ac:dyDescent="0.25">
      <c r="A402" t="s">
        <v>652</v>
      </c>
      <c r="B402" t="s">
        <v>533</v>
      </c>
      <c r="C402" t="s">
        <v>55</v>
      </c>
      <c r="D402" t="s">
        <v>8</v>
      </c>
      <c r="F402">
        <v>1</v>
      </c>
      <c r="G402">
        <v>1</v>
      </c>
      <c r="H402" t="s">
        <v>798</v>
      </c>
    </row>
    <row r="403" spans="1:8" x14ac:dyDescent="0.25">
      <c r="A403" t="s">
        <v>652</v>
      </c>
      <c r="B403" t="s">
        <v>533</v>
      </c>
      <c r="C403" t="s">
        <v>55</v>
      </c>
      <c r="D403" t="s">
        <v>8</v>
      </c>
      <c r="F403">
        <v>1</v>
      </c>
      <c r="G403">
        <v>1</v>
      </c>
      <c r="H403" t="s">
        <v>799</v>
      </c>
    </row>
    <row r="404" spans="1:8" x14ac:dyDescent="0.25">
      <c r="A404" t="s">
        <v>652</v>
      </c>
      <c r="B404" t="s">
        <v>533</v>
      </c>
      <c r="C404" t="s">
        <v>55</v>
      </c>
      <c r="D404" t="s">
        <v>8</v>
      </c>
      <c r="F404">
        <v>1</v>
      </c>
      <c r="G404">
        <v>1</v>
      </c>
      <c r="H404" t="s">
        <v>800</v>
      </c>
    </row>
    <row r="405" spans="1:8" x14ac:dyDescent="0.25">
      <c r="A405" t="s">
        <v>652</v>
      </c>
      <c r="B405" t="s">
        <v>533</v>
      </c>
      <c r="C405" t="s">
        <v>55</v>
      </c>
      <c r="D405" t="s">
        <v>8</v>
      </c>
      <c r="F405">
        <v>1</v>
      </c>
      <c r="G405">
        <v>1</v>
      </c>
      <c r="H405" t="s">
        <v>801</v>
      </c>
    </row>
    <row r="406" spans="1:8" x14ac:dyDescent="0.25">
      <c r="A406" t="s">
        <v>652</v>
      </c>
      <c r="B406" t="s">
        <v>533</v>
      </c>
      <c r="C406" t="s">
        <v>56</v>
      </c>
      <c r="D406" t="s">
        <v>527</v>
      </c>
      <c r="F406">
        <v>1</v>
      </c>
      <c r="G406">
        <v>1</v>
      </c>
      <c r="H406" t="s">
        <v>788</v>
      </c>
    </row>
    <row r="407" spans="1:8" x14ac:dyDescent="0.25">
      <c r="A407" t="s">
        <v>652</v>
      </c>
      <c r="B407" t="s">
        <v>533</v>
      </c>
      <c r="C407" t="s">
        <v>56</v>
      </c>
      <c r="D407" t="s">
        <v>527</v>
      </c>
      <c r="F407">
        <v>1</v>
      </c>
      <c r="G407">
        <v>1</v>
      </c>
      <c r="H407" t="s">
        <v>789</v>
      </c>
    </row>
    <row r="408" spans="1:8" x14ac:dyDescent="0.25">
      <c r="A408" t="s">
        <v>652</v>
      </c>
      <c r="B408" t="s">
        <v>533</v>
      </c>
      <c r="C408" t="s">
        <v>56</v>
      </c>
      <c r="D408" t="s">
        <v>527</v>
      </c>
      <c r="F408">
        <v>0.99999999999999989</v>
      </c>
      <c r="G408">
        <v>1</v>
      </c>
      <c r="H408" t="s">
        <v>790</v>
      </c>
    </row>
    <row r="409" spans="1:8" x14ac:dyDescent="0.25">
      <c r="A409" t="s">
        <v>652</v>
      </c>
      <c r="B409" t="s">
        <v>533</v>
      </c>
      <c r="C409" t="s">
        <v>56</v>
      </c>
      <c r="D409" t="s">
        <v>527</v>
      </c>
      <c r="F409">
        <v>1</v>
      </c>
      <c r="G409">
        <v>1</v>
      </c>
      <c r="H409" t="s">
        <v>791</v>
      </c>
    </row>
    <row r="410" spans="1:8" x14ac:dyDescent="0.25">
      <c r="A410" t="s">
        <v>652</v>
      </c>
      <c r="B410" t="s">
        <v>533</v>
      </c>
      <c r="C410" t="s">
        <v>56</v>
      </c>
      <c r="D410" t="s">
        <v>527</v>
      </c>
      <c r="F410">
        <v>1</v>
      </c>
      <c r="G410">
        <v>1</v>
      </c>
      <c r="H410" t="s">
        <v>792</v>
      </c>
    </row>
    <row r="411" spans="1:8" x14ac:dyDescent="0.25">
      <c r="A411" t="s">
        <v>652</v>
      </c>
      <c r="B411" t="s">
        <v>533</v>
      </c>
      <c r="C411" t="s">
        <v>56</v>
      </c>
      <c r="D411" t="s">
        <v>527</v>
      </c>
      <c r="F411">
        <v>1</v>
      </c>
      <c r="G411">
        <v>1</v>
      </c>
      <c r="H411" t="s">
        <v>793</v>
      </c>
    </row>
    <row r="412" spans="1:8" x14ac:dyDescent="0.25">
      <c r="A412" t="s">
        <v>652</v>
      </c>
      <c r="B412" t="s">
        <v>533</v>
      </c>
      <c r="C412" t="s">
        <v>56</v>
      </c>
      <c r="D412" t="s">
        <v>527</v>
      </c>
      <c r="F412">
        <v>1</v>
      </c>
      <c r="G412">
        <v>1</v>
      </c>
      <c r="H412" t="s">
        <v>794</v>
      </c>
    </row>
    <row r="413" spans="1:8" x14ac:dyDescent="0.25">
      <c r="A413" t="s">
        <v>652</v>
      </c>
      <c r="B413" t="s">
        <v>533</v>
      </c>
      <c r="C413" t="s">
        <v>56</v>
      </c>
      <c r="D413" t="s">
        <v>527</v>
      </c>
      <c r="F413">
        <v>1</v>
      </c>
      <c r="G413">
        <v>1</v>
      </c>
      <c r="H413" t="s">
        <v>795</v>
      </c>
    </row>
    <row r="414" spans="1:8" x14ac:dyDescent="0.25">
      <c r="A414" t="s">
        <v>652</v>
      </c>
      <c r="B414" t="s">
        <v>533</v>
      </c>
      <c r="C414" t="s">
        <v>56</v>
      </c>
      <c r="D414" t="s">
        <v>527</v>
      </c>
      <c r="F414">
        <v>1</v>
      </c>
      <c r="G414">
        <v>1</v>
      </c>
      <c r="H414" t="s">
        <v>796</v>
      </c>
    </row>
    <row r="415" spans="1:8" x14ac:dyDescent="0.25">
      <c r="A415" t="s">
        <v>652</v>
      </c>
      <c r="B415" t="s">
        <v>533</v>
      </c>
      <c r="C415" t="s">
        <v>56</v>
      </c>
      <c r="D415" t="s">
        <v>527</v>
      </c>
      <c r="F415">
        <v>0.99999999999999989</v>
      </c>
      <c r="G415">
        <v>1</v>
      </c>
      <c r="H415" t="s">
        <v>797</v>
      </c>
    </row>
    <row r="416" spans="1:8" x14ac:dyDescent="0.25">
      <c r="A416" t="s">
        <v>652</v>
      </c>
      <c r="B416" t="s">
        <v>533</v>
      </c>
      <c r="C416" t="s">
        <v>56</v>
      </c>
      <c r="D416" t="s">
        <v>527</v>
      </c>
      <c r="F416">
        <v>0.99999999999999989</v>
      </c>
      <c r="G416">
        <v>1</v>
      </c>
      <c r="H416" t="s">
        <v>798</v>
      </c>
    </row>
    <row r="417" spans="1:8" x14ac:dyDescent="0.25">
      <c r="A417" t="s">
        <v>652</v>
      </c>
      <c r="B417" t="s">
        <v>533</v>
      </c>
      <c r="C417" t="s">
        <v>56</v>
      </c>
      <c r="D417" t="s">
        <v>527</v>
      </c>
      <c r="F417">
        <v>1</v>
      </c>
      <c r="G417">
        <v>1</v>
      </c>
      <c r="H417" t="s">
        <v>799</v>
      </c>
    </row>
    <row r="418" spans="1:8" x14ac:dyDescent="0.25">
      <c r="A418" t="s">
        <v>652</v>
      </c>
      <c r="B418" t="s">
        <v>533</v>
      </c>
      <c r="C418" t="s">
        <v>56</v>
      </c>
      <c r="D418" t="s">
        <v>527</v>
      </c>
      <c r="F418">
        <v>1</v>
      </c>
      <c r="G418">
        <v>1</v>
      </c>
      <c r="H418" t="s">
        <v>800</v>
      </c>
    </row>
    <row r="419" spans="1:8" x14ac:dyDescent="0.25">
      <c r="A419" t="s">
        <v>652</v>
      </c>
      <c r="B419" t="s">
        <v>533</v>
      </c>
      <c r="C419" t="s">
        <v>56</v>
      </c>
      <c r="D419" t="s">
        <v>527</v>
      </c>
      <c r="F419">
        <v>1</v>
      </c>
      <c r="G419">
        <v>1</v>
      </c>
      <c r="H419" t="s">
        <v>801</v>
      </c>
    </row>
    <row r="420" spans="1:8" x14ac:dyDescent="0.25">
      <c r="A420" t="s">
        <v>652</v>
      </c>
      <c r="B420" t="s">
        <v>533</v>
      </c>
      <c r="C420" t="s">
        <v>56</v>
      </c>
      <c r="D420" t="s">
        <v>8</v>
      </c>
      <c r="F420">
        <v>1</v>
      </c>
      <c r="G420">
        <v>1</v>
      </c>
      <c r="H420" t="s">
        <v>788</v>
      </c>
    </row>
    <row r="421" spans="1:8" x14ac:dyDescent="0.25">
      <c r="A421" t="s">
        <v>652</v>
      </c>
      <c r="B421" t="s">
        <v>533</v>
      </c>
      <c r="C421" t="s">
        <v>56</v>
      </c>
      <c r="D421" t="s">
        <v>8</v>
      </c>
      <c r="F421">
        <v>1</v>
      </c>
      <c r="G421">
        <v>1</v>
      </c>
      <c r="H421" t="s">
        <v>789</v>
      </c>
    </row>
    <row r="422" spans="1:8" x14ac:dyDescent="0.25">
      <c r="A422" t="s">
        <v>652</v>
      </c>
      <c r="B422" t="s">
        <v>533</v>
      </c>
      <c r="C422" t="s">
        <v>56</v>
      </c>
      <c r="D422" t="s">
        <v>8</v>
      </c>
      <c r="F422">
        <v>1</v>
      </c>
      <c r="G422">
        <v>1</v>
      </c>
      <c r="H422" t="s">
        <v>790</v>
      </c>
    </row>
    <row r="423" spans="1:8" x14ac:dyDescent="0.25">
      <c r="A423" t="s">
        <v>652</v>
      </c>
      <c r="B423" t="s">
        <v>533</v>
      </c>
      <c r="C423" t="s">
        <v>56</v>
      </c>
      <c r="D423" t="s">
        <v>8</v>
      </c>
      <c r="F423">
        <v>1</v>
      </c>
      <c r="G423">
        <v>1</v>
      </c>
      <c r="H423" t="s">
        <v>791</v>
      </c>
    </row>
    <row r="424" spans="1:8" x14ac:dyDescent="0.25">
      <c r="A424" t="s">
        <v>652</v>
      </c>
      <c r="B424" t="s">
        <v>533</v>
      </c>
      <c r="C424" t="s">
        <v>56</v>
      </c>
      <c r="D424" t="s">
        <v>8</v>
      </c>
      <c r="F424">
        <v>1</v>
      </c>
      <c r="G424">
        <v>1</v>
      </c>
      <c r="H424" t="s">
        <v>792</v>
      </c>
    </row>
    <row r="425" spans="1:8" x14ac:dyDescent="0.25">
      <c r="A425" t="s">
        <v>652</v>
      </c>
      <c r="B425" t="s">
        <v>533</v>
      </c>
      <c r="C425" t="s">
        <v>56</v>
      </c>
      <c r="D425" t="s">
        <v>8</v>
      </c>
      <c r="F425">
        <v>1</v>
      </c>
      <c r="G425">
        <v>1</v>
      </c>
      <c r="H425" t="s">
        <v>793</v>
      </c>
    </row>
    <row r="426" spans="1:8" x14ac:dyDescent="0.25">
      <c r="A426" t="s">
        <v>652</v>
      </c>
      <c r="B426" t="s">
        <v>533</v>
      </c>
      <c r="C426" t="s">
        <v>56</v>
      </c>
      <c r="D426" t="s">
        <v>8</v>
      </c>
      <c r="F426">
        <v>1</v>
      </c>
      <c r="G426">
        <v>1</v>
      </c>
      <c r="H426" t="s">
        <v>794</v>
      </c>
    </row>
    <row r="427" spans="1:8" x14ac:dyDescent="0.25">
      <c r="A427" t="s">
        <v>652</v>
      </c>
      <c r="B427" t="s">
        <v>533</v>
      </c>
      <c r="C427" t="s">
        <v>56</v>
      </c>
      <c r="D427" t="s">
        <v>8</v>
      </c>
      <c r="F427">
        <v>1</v>
      </c>
      <c r="G427">
        <v>1</v>
      </c>
      <c r="H427" t="s">
        <v>795</v>
      </c>
    </row>
    <row r="428" spans="1:8" x14ac:dyDescent="0.25">
      <c r="A428" t="s">
        <v>652</v>
      </c>
      <c r="B428" t="s">
        <v>533</v>
      </c>
      <c r="C428" t="s">
        <v>56</v>
      </c>
      <c r="D428" t="s">
        <v>8</v>
      </c>
      <c r="F428">
        <v>1</v>
      </c>
      <c r="G428">
        <v>1</v>
      </c>
      <c r="H428" t="s">
        <v>796</v>
      </c>
    </row>
    <row r="429" spans="1:8" x14ac:dyDescent="0.25">
      <c r="A429" t="s">
        <v>652</v>
      </c>
      <c r="B429" t="s">
        <v>533</v>
      </c>
      <c r="C429" t="s">
        <v>56</v>
      </c>
      <c r="D429" t="s">
        <v>8</v>
      </c>
      <c r="F429">
        <v>1</v>
      </c>
      <c r="G429">
        <v>1</v>
      </c>
      <c r="H429" t="s">
        <v>797</v>
      </c>
    </row>
    <row r="430" spans="1:8" x14ac:dyDescent="0.25">
      <c r="A430" t="s">
        <v>652</v>
      </c>
      <c r="B430" t="s">
        <v>533</v>
      </c>
      <c r="C430" t="s">
        <v>56</v>
      </c>
      <c r="D430" t="s">
        <v>8</v>
      </c>
      <c r="F430">
        <v>1</v>
      </c>
      <c r="G430">
        <v>1</v>
      </c>
      <c r="H430" t="s">
        <v>798</v>
      </c>
    </row>
    <row r="431" spans="1:8" x14ac:dyDescent="0.25">
      <c r="A431" t="s">
        <v>652</v>
      </c>
      <c r="B431" t="s">
        <v>533</v>
      </c>
      <c r="C431" t="s">
        <v>56</v>
      </c>
      <c r="D431" t="s">
        <v>8</v>
      </c>
      <c r="F431">
        <v>1</v>
      </c>
      <c r="G431">
        <v>1</v>
      </c>
      <c r="H431" t="s">
        <v>799</v>
      </c>
    </row>
    <row r="432" spans="1:8" x14ac:dyDescent="0.25">
      <c r="A432" t="s">
        <v>652</v>
      </c>
      <c r="B432" t="s">
        <v>533</v>
      </c>
      <c r="C432" t="s">
        <v>56</v>
      </c>
      <c r="D432" t="s">
        <v>8</v>
      </c>
      <c r="F432">
        <v>1</v>
      </c>
      <c r="G432">
        <v>1</v>
      </c>
      <c r="H432" t="s">
        <v>800</v>
      </c>
    </row>
    <row r="433" spans="1:8" x14ac:dyDescent="0.25">
      <c r="A433" t="s">
        <v>652</v>
      </c>
      <c r="B433" t="s">
        <v>533</v>
      </c>
      <c r="C433" t="s">
        <v>56</v>
      </c>
      <c r="D433" t="s">
        <v>8</v>
      </c>
      <c r="F433">
        <v>1</v>
      </c>
      <c r="G433">
        <v>1</v>
      </c>
      <c r="H433" t="s">
        <v>801</v>
      </c>
    </row>
  </sheetData>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DA747-BF50-44A7-9C1D-32B4B5D645CD}">
  <dimension ref="A1:AI444"/>
  <sheetViews>
    <sheetView workbookViewId="0"/>
  </sheetViews>
  <sheetFormatPr defaultRowHeight="15" x14ac:dyDescent="0.25"/>
  <cols>
    <col min="1" max="1" width="9.5703125" bestFit="1" customWidth="1"/>
    <col min="2" max="3" width="40" bestFit="1" customWidth="1"/>
    <col min="4" max="4" width="14" bestFit="1" customWidth="1"/>
    <col min="5" max="5" width="17.85546875" bestFit="1" customWidth="1"/>
    <col min="6" max="6" width="15" bestFit="1" customWidth="1"/>
    <col min="7" max="7" width="11.5703125" bestFit="1" customWidth="1"/>
    <col min="8" max="8" width="16.85546875" bestFit="1" customWidth="1"/>
    <col min="9" max="9" width="25.7109375" bestFit="1" customWidth="1"/>
    <col min="10" max="10" width="22.85546875" bestFit="1" customWidth="1"/>
    <col min="11" max="11" width="14" bestFit="1" customWidth="1"/>
    <col min="12" max="12" width="12.28515625" bestFit="1" customWidth="1"/>
    <col min="13" max="13" width="20" bestFit="1" customWidth="1"/>
    <col min="14" max="14" width="14.7109375" bestFit="1" customWidth="1"/>
    <col min="15" max="15" width="7.42578125" bestFit="1" customWidth="1"/>
    <col min="16" max="16" width="12.42578125" bestFit="1" customWidth="1"/>
    <col min="17" max="17" width="18.5703125" bestFit="1" customWidth="1"/>
    <col min="18" max="18" width="24.5703125" bestFit="1" customWidth="1"/>
    <col min="19" max="19" width="25.7109375" bestFit="1" customWidth="1"/>
    <col min="20" max="20" width="20.7109375" bestFit="1" customWidth="1"/>
    <col min="21" max="21" width="22.7109375" bestFit="1" customWidth="1"/>
    <col min="22" max="22" width="20.5703125" bestFit="1" customWidth="1"/>
    <col min="23" max="23" width="26.7109375" bestFit="1" customWidth="1"/>
    <col min="24" max="24" width="14.5703125" bestFit="1" customWidth="1"/>
    <col min="25" max="25" width="19" bestFit="1" customWidth="1"/>
    <col min="26" max="26" width="40" bestFit="1" customWidth="1"/>
    <col min="27" max="27" width="30.28515625" bestFit="1" customWidth="1"/>
    <col min="28" max="28" width="34.28515625" bestFit="1" customWidth="1"/>
    <col min="29" max="29" width="38.28515625" bestFit="1" customWidth="1"/>
    <col min="30" max="30" width="43.28515625" bestFit="1" customWidth="1"/>
    <col min="31" max="31" width="29.5703125" bestFit="1" customWidth="1"/>
    <col min="32" max="32" width="27.28515625" bestFit="1" customWidth="1"/>
    <col min="33" max="33" width="35.42578125" bestFit="1" customWidth="1"/>
    <col min="34" max="34" width="43.85546875" customWidth="1"/>
    <col min="35" max="37" width="35.42578125" bestFit="1" customWidth="1"/>
    <col min="38" max="38" width="42" bestFit="1" customWidth="1"/>
    <col min="39" max="39" width="32.42578125" bestFit="1" customWidth="1"/>
    <col min="40" max="40" width="41" bestFit="1" customWidth="1"/>
    <col min="41" max="41" width="26.85546875" bestFit="1" customWidth="1"/>
    <col min="42" max="42" width="19.28515625" bestFit="1" customWidth="1"/>
  </cols>
  <sheetData>
    <row r="1" spans="1:35" x14ac:dyDescent="0.25">
      <c r="A1" t="s">
        <v>522</v>
      </c>
      <c r="B1" t="s">
        <v>3</v>
      </c>
      <c r="C1" t="s">
        <v>675</v>
      </c>
      <c r="D1" t="s">
        <v>674</v>
      </c>
      <c r="E1" t="s">
        <v>523</v>
      </c>
      <c r="F1" t="s">
        <v>510</v>
      </c>
      <c r="G1" t="s">
        <v>75</v>
      </c>
      <c r="H1" t="s">
        <v>691</v>
      </c>
      <c r="I1" t="s">
        <v>727</v>
      </c>
      <c r="J1" t="s">
        <v>683</v>
      </c>
      <c r="K1" t="s">
        <v>538</v>
      </c>
      <c r="L1" t="s">
        <v>76</v>
      </c>
      <c r="M1" t="s">
        <v>692</v>
      </c>
      <c r="N1" t="s">
        <v>693</v>
      </c>
      <c r="O1" t="s">
        <v>29</v>
      </c>
      <c r="P1" t="s">
        <v>539</v>
      </c>
      <c r="Q1" t="s">
        <v>684</v>
      </c>
      <c r="R1" t="s">
        <v>685</v>
      </c>
      <c r="S1" t="s">
        <v>686</v>
      </c>
      <c r="T1" t="s">
        <v>687</v>
      </c>
      <c r="U1" t="s">
        <v>541</v>
      </c>
      <c r="V1" t="s">
        <v>688</v>
      </c>
      <c r="W1" t="s">
        <v>653</v>
      </c>
      <c r="X1" t="s">
        <v>630</v>
      </c>
      <c r="Y1" t="s">
        <v>728</v>
      </c>
      <c r="Z1" t="s">
        <v>629</v>
      </c>
      <c r="AA1" t="s">
        <v>654</v>
      </c>
      <c r="AB1" t="s">
        <v>655</v>
      </c>
      <c r="AC1" t="s">
        <v>656</v>
      </c>
      <c r="AD1" t="s">
        <v>821</v>
      </c>
      <c r="AE1" t="s">
        <v>647</v>
      </c>
      <c r="AF1" t="s">
        <v>657</v>
      </c>
      <c r="AG1" t="s">
        <v>658</v>
      </c>
      <c r="AH1" t="s">
        <v>822</v>
      </c>
      <c r="AI1" t="s">
        <v>823</v>
      </c>
    </row>
    <row r="2" spans="1:35" hidden="1" x14ac:dyDescent="0.25">
      <c r="A2" t="s">
        <v>54</v>
      </c>
      <c r="B2" t="s">
        <v>945</v>
      </c>
      <c r="C2" s="63" t="s">
        <v>945</v>
      </c>
      <c r="D2" s="63" t="s">
        <v>671</v>
      </c>
      <c r="E2" t="s">
        <v>527</v>
      </c>
      <c r="F2">
        <v>1</v>
      </c>
      <c r="G2">
        <v>1</v>
      </c>
      <c r="H2">
        <v>1</v>
      </c>
      <c r="I2">
        <v>2</v>
      </c>
      <c r="J2">
        <v>7</v>
      </c>
      <c r="K2">
        <v>1</v>
      </c>
      <c r="L2" t="s">
        <v>99</v>
      </c>
      <c r="M2">
        <v>1</v>
      </c>
      <c r="N2" t="s">
        <v>699</v>
      </c>
      <c r="O2" t="s">
        <v>4</v>
      </c>
      <c r="P2">
        <v>1</v>
      </c>
      <c r="Q2">
        <v>14</v>
      </c>
      <c r="R2">
        <v>0</v>
      </c>
      <c r="S2" t="s">
        <v>642</v>
      </c>
      <c r="T2" t="s">
        <v>689</v>
      </c>
      <c r="U2">
        <v>112.5</v>
      </c>
      <c r="V2">
        <v>14.80263157894737</v>
      </c>
      <c r="W2">
        <v>112.5</v>
      </c>
      <c r="X2" t="s">
        <v>33</v>
      </c>
      <c r="Y2" t="s">
        <v>729</v>
      </c>
      <c r="Z2" t="s">
        <v>945</v>
      </c>
      <c r="AA2">
        <v>256.5</v>
      </c>
      <c r="AB2">
        <v>256.5</v>
      </c>
      <c r="AC2">
        <v>368.25</v>
      </c>
      <c r="AD2">
        <v>4903.5999999999985</v>
      </c>
      <c r="AE2">
        <v>0.69653767820773904</v>
      </c>
      <c r="AF2">
        <v>0.43859649122806998</v>
      </c>
      <c r="AG2">
        <v>0.30549898167006101</v>
      </c>
      <c r="AH2">
        <v>2.2942328085488201E-2</v>
      </c>
      <c r="AI2">
        <v>7.5097887266498103E-2</v>
      </c>
    </row>
    <row r="3" spans="1:35" hidden="1" x14ac:dyDescent="0.25">
      <c r="A3" t="s">
        <v>54</v>
      </c>
      <c r="B3" t="s">
        <v>945</v>
      </c>
      <c r="C3" s="63" t="s">
        <v>945</v>
      </c>
      <c r="D3" s="63" t="s">
        <v>671</v>
      </c>
      <c r="E3" t="s">
        <v>527</v>
      </c>
      <c r="F3">
        <v>1</v>
      </c>
      <c r="G3">
        <v>1</v>
      </c>
      <c r="H3">
        <v>1</v>
      </c>
      <c r="I3">
        <v>2</v>
      </c>
      <c r="J3">
        <v>7</v>
      </c>
      <c r="K3">
        <v>1</v>
      </c>
      <c r="L3" t="s">
        <v>99</v>
      </c>
      <c r="M3">
        <v>1</v>
      </c>
      <c r="N3" t="s">
        <v>699</v>
      </c>
      <c r="O3" t="s">
        <v>5</v>
      </c>
      <c r="P3">
        <v>2</v>
      </c>
      <c r="Q3">
        <v>13</v>
      </c>
      <c r="R3">
        <v>0</v>
      </c>
      <c r="S3" t="s">
        <v>642</v>
      </c>
      <c r="T3" t="s">
        <v>689</v>
      </c>
      <c r="U3">
        <v>104</v>
      </c>
      <c r="V3">
        <v>13.684210526315789</v>
      </c>
      <c r="W3">
        <v>104</v>
      </c>
      <c r="X3" t="s">
        <v>34</v>
      </c>
      <c r="Y3" t="s">
        <v>730</v>
      </c>
      <c r="Z3" t="s">
        <v>945</v>
      </c>
      <c r="AA3">
        <v>256.5</v>
      </c>
      <c r="AB3">
        <v>256.5</v>
      </c>
      <c r="AC3">
        <v>368.25</v>
      </c>
      <c r="AD3">
        <v>4903.5999999999985</v>
      </c>
      <c r="AE3">
        <v>0.69653767820773904</v>
      </c>
      <c r="AF3">
        <v>0.40545808966861602</v>
      </c>
      <c r="AG3">
        <v>0.28241683638832299</v>
      </c>
      <c r="AH3">
        <v>2.1208907741251299E-2</v>
      </c>
      <c r="AI3">
        <v>7.5097887266498103E-2</v>
      </c>
    </row>
    <row r="4" spans="1:35" hidden="1" x14ac:dyDescent="0.25">
      <c r="A4" t="s">
        <v>54</v>
      </c>
      <c r="B4" t="s">
        <v>945</v>
      </c>
      <c r="C4" s="63" t="s">
        <v>945</v>
      </c>
      <c r="D4" s="63" t="s">
        <v>671</v>
      </c>
      <c r="E4" t="s">
        <v>527</v>
      </c>
      <c r="F4">
        <v>1</v>
      </c>
      <c r="G4">
        <v>1</v>
      </c>
      <c r="H4">
        <v>1</v>
      </c>
      <c r="I4">
        <v>2</v>
      </c>
      <c r="J4">
        <v>7</v>
      </c>
      <c r="K4">
        <v>1</v>
      </c>
      <c r="L4" t="s">
        <v>99</v>
      </c>
      <c r="M4">
        <v>1</v>
      </c>
      <c r="N4" t="s">
        <v>699</v>
      </c>
      <c r="O4" t="s">
        <v>31</v>
      </c>
      <c r="P4">
        <v>3</v>
      </c>
      <c r="Q4">
        <v>5</v>
      </c>
      <c r="R4">
        <v>0</v>
      </c>
      <c r="S4" t="s">
        <v>642</v>
      </c>
      <c r="T4" t="s">
        <v>689</v>
      </c>
      <c r="U4">
        <v>40</v>
      </c>
      <c r="V4">
        <v>5.2631578947368425</v>
      </c>
      <c r="W4">
        <v>40</v>
      </c>
      <c r="X4" t="s">
        <v>35</v>
      </c>
      <c r="Y4" t="s">
        <v>731</v>
      </c>
      <c r="Z4" t="s">
        <v>945</v>
      </c>
      <c r="AA4">
        <v>256.5</v>
      </c>
      <c r="AB4">
        <v>256.5</v>
      </c>
      <c r="AC4">
        <v>368.25</v>
      </c>
      <c r="AD4">
        <v>4903.5999999999985</v>
      </c>
      <c r="AE4">
        <v>0.69653767820773904</v>
      </c>
      <c r="AF4">
        <v>0.155945419103314</v>
      </c>
      <c r="AG4">
        <v>0.108621860149355</v>
      </c>
      <c r="AH4">
        <v>8.1572722081735896E-3</v>
      </c>
      <c r="AI4">
        <v>7.5097887266498103E-2</v>
      </c>
    </row>
    <row r="5" spans="1:35" hidden="1" x14ac:dyDescent="0.25">
      <c r="A5" t="s">
        <v>54</v>
      </c>
      <c r="B5" t="s">
        <v>946</v>
      </c>
      <c r="C5" s="63" t="s">
        <v>946</v>
      </c>
      <c r="D5" s="63" t="s">
        <v>671</v>
      </c>
      <c r="E5" t="s">
        <v>527</v>
      </c>
      <c r="F5">
        <v>0.95</v>
      </c>
      <c r="G5">
        <v>1</v>
      </c>
      <c r="H5">
        <v>1</v>
      </c>
      <c r="I5">
        <v>2</v>
      </c>
      <c r="J5">
        <v>7</v>
      </c>
      <c r="K5">
        <v>1</v>
      </c>
      <c r="L5" t="s">
        <v>99</v>
      </c>
      <c r="M5">
        <v>1</v>
      </c>
      <c r="N5" t="s">
        <v>699</v>
      </c>
      <c r="O5" t="s">
        <v>4</v>
      </c>
      <c r="P5">
        <v>1</v>
      </c>
      <c r="Q5">
        <v>1</v>
      </c>
      <c r="R5">
        <v>0</v>
      </c>
      <c r="S5" t="s">
        <v>642</v>
      </c>
      <c r="T5" t="s">
        <v>689</v>
      </c>
      <c r="U5">
        <v>8.5</v>
      </c>
      <c r="V5">
        <v>1.118421052631579</v>
      </c>
      <c r="W5">
        <v>8.0749999999999993</v>
      </c>
      <c r="X5" t="s">
        <v>33</v>
      </c>
      <c r="Y5" t="s">
        <v>729</v>
      </c>
      <c r="Z5" t="s">
        <v>946</v>
      </c>
      <c r="AA5">
        <v>8.5</v>
      </c>
      <c r="AB5">
        <v>8.0749999999999993</v>
      </c>
      <c r="AC5">
        <v>368.25</v>
      </c>
      <c r="AD5">
        <v>4903.5999999999985</v>
      </c>
      <c r="AE5">
        <v>2.1928038017650999E-2</v>
      </c>
      <c r="AF5">
        <v>1</v>
      </c>
      <c r="AG5">
        <v>2.1928038017650999E-2</v>
      </c>
      <c r="AH5">
        <v>1.6467493270250399E-3</v>
      </c>
      <c r="AI5">
        <v>7.5097887266498103E-2</v>
      </c>
    </row>
    <row r="6" spans="1:35" hidden="1" x14ac:dyDescent="0.25">
      <c r="A6" t="s">
        <v>54</v>
      </c>
      <c r="B6" t="s">
        <v>947</v>
      </c>
      <c r="C6" s="63" t="s">
        <v>947</v>
      </c>
      <c r="D6" s="63" t="s">
        <v>671</v>
      </c>
      <c r="E6" t="s">
        <v>527</v>
      </c>
      <c r="F6">
        <v>1</v>
      </c>
      <c r="G6">
        <v>1</v>
      </c>
      <c r="H6">
        <v>1</v>
      </c>
      <c r="I6">
        <v>2</v>
      </c>
      <c r="J6">
        <v>7</v>
      </c>
      <c r="K6">
        <v>1</v>
      </c>
      <c r="L6" t="s">
        <v>99</v>
      </c>
      <c r="M6">
        <v>1</v>
      </c>
      <c r="N6" t="s">
        <v>699</v>
      </c>
      <c r="O6" t="s">
        <v>4</v>
      </c>
      <c r="P6">
        <v>1</v>
      </c>
      <c r="Q6">
        <v>1</v>
      </c>
      <c r="R6">
        <v>0</v>
      </c>
      <c r="S6" t="s">
        <v>642</v>
      </c>
      <c r="T6" t="s">
        <v>689</v>
      </c>
      <c r="U6">
        <v>8.5</v>
      </c>
      <c r="V6">
        <v>1.118421052631579</v>
      </c>
      <c r="W6">
        <v>8.5</v>
      </c>
      <c r="X6" t="s">
        <v>33</v>
      </c>
      <c r="Y6" t="s">
        <v>729</v>
      </c>
      <c r="Z6" t="s">
        <v>947</v>
      </c>
      <c r="AA6">
        <v>8.5</v>
      </c>
      <c r="AB6">
        <v>8.5</v>
      </c>
      <c r="AC6">
        <v>368.25</v>
      </c>
      <c r="AD6">
        <v>4903.5999999999985</v>
      </c>
      <c r="AE6">
        <v>2.3082145281737999E-2</v>
      </c>
      <c r="AF6">
        <v>1</v>
      </c>
      <c r="AG6">
        <v>2.3082145281737999E-2</v>
      </c>
      <c r="AH6">
        <v>1.7334203442368899E-3</v>
      </c>
      <c r="AI6">
        <v>7.5097887266498103E-2</v>
      </c>
    </row>
    <row r="7" spans="1:35" hidden="1" x14ac:dyDescent="0.25">
      <c r="A7" t="s">
        <v>54</v>
      </c>
      <c r="B7" t="s">
        <v>948</v>
      </c>
      <c r="C7" s="63" t="s">
        <v>948</v>
      </c>
      <c r="D7" s="63" t="s">
        <v>671</v>
      </c>
      <c r="E7" t="s">
        <v>527</v>
      </c>
      <c r="F7">
        <v>1</v>
      </c>
      <c r="G7">
        <v>1</v>
      </c>
      <c r="H7">
        <v>1</v>
      </c>
      <c r="I7">
        <v>2</v>
      </c>
      <c r="J7">
        <v>7</v>
      </c>
      <c r="K7">
        <v>1</v>
      </c>
      <c r="L7" t="s">
        <v>99</v>
      </c>
      <c r="M7">
        <v>1</v>
      </c>
      <c r="N7" t="s">
        <v>699</v>
      </c>
      <c r="O7" t="s">
        <v>4</v>
      </c>
      <c r="P7">
        <v>1</v>
      </c>
      <c r="Q7">
        <v>4</v>
      </c>
      <c r="R7">
        <v>0</v>
      </c>
      <c r="S7" t="s">
        <v>642</v>
      </c>
      <c r="T7" t="s">
        <v>689</v>
      </c>
      <c r="U7">
        <v>34</v>
      </c>
      <c r="V7">
        <v>4.4736842105263159</v>
      </c>
      <c r="W7">
        <v>34</v>
      </c>
      <c r="X7" t="s">
        <v>33</v>
      </c>
      <c r="Y7" t="s">
        <v>729</v>
      </c>
      <c r="Z7" t="s">
        <v>948</v>
      </c>
      <c r="AA7">
        <v>66</v>
      </c>
      <c r="AB7">
        <v>66</v>
      </c>
      <c r="AC7">
        <v>368.25</v>
      </c>
      <c r="AD7">
        <v>4903.5999999999985</v>
      </c>
      <c r="AE7">
        <v>0.179226069246436</v>
      </c>
      <c r="AF7">
        <v>0.51515151515151503</v>
      </c>
      <c r="AG7">
        <v>9.2328581126951803E-2</v>
      </c>
      <c r="AH7">
        <v>6.9336813769475501E-3</v>
      </c>
      <c r="AI7">
        <v>7.5097887266498103E-2</v>
      </c>
    </row>
    <row r="8" spans="1:35" hidden="1" x14ac:dyDescent="0.25">
      <c r="A8" t="s">
        <v>54</v>
      </c>
      <c r="B8" t="s">
        <v>948</v>
      </c>
      <c r="C8" s="63" t="s">
        <v>948</v>
      </c>
      <c r="D8" s="63" t="s">
        <v>671</v>
      </c>
      <c r="E8" t="s">
        <v>527</v>
      </c>
      <c r="F8">
        <v>1</v>
      </c>
      <c r="G8">
        <v>1</v>
      </c>
      <c r="H8">
        <v>1</v>
      </c>
      <c r="I8">
        <v>2</v>
      </c>
      <c r="J8">
        <v>7</v>
      </c>
      <c r="K8">
        <v>1</v>
      </c>
      <c r="L8" t="s">
        <v>99</v>
      </c>
      <c r="M8">
        <v>1</v>
      </c>
      <c r="N8" t="s">
        <v>699</v>
      </c>
      <c r="O8" t="s">
        <v>5</v>
      </c>
      <c r="P8">
        <v>2</v>
      </c>
      <c r="Q8">
        <v>4</v>
      </c>
      <c r="R8">
        <v>0</v>
      </c>
      <c r="S8" t="s">
        <v>642</v>
      </c>
      <c r="T8" t="s">
        <v>689</v>
      </c>
      <c r="U8">
        <v>32</v>
      </c>
      <c r="V8">
        <v>4.2105263157894735</v>
      </c>
      <c r="W8">
        <v>32</v>
      </c>
      <c r="X8" t="s">
        <v>34</v>
      </c>
      <c r="Y8" t="s">
        <v>730</v>
      </c>
      <c r="Z8" t="s">
        <v>948</v>
      </c>
      <c r="AA8">
        <v>66</v>
      </c>
      <c r="AB8">
        <v>66</v>
      </c>
      <c r="AC8">
        <v>368.25</v>
      </c>
      <c r="AD8">
        <v>4903.5999999999985</v>
      </c>
      <c r="AE8">
        <v>0.179226069246436</v>
      </c>
      <c r="AF8">
        <v>0.48484848484848497</v>
      </c>
      <c r="AG8">
        <v>8.6897488119484001E-2</v>
      </c>
      <c r="AH8">
        <v>6.5258177665388703E-3</v>
      </c>
      <c r="AI8">
        <v>7.5097887266498103E-2</v>
      </c>
    </row>
    <row r="9" spans="1:35" hidden="1" x14ac:dyDescent="0.25">
      <c r="A9" t="s">
        <v>54</v>
      </c>
      <c r="B9" t="s">
        <v>945</v>
      </c>
      <c r="C9" s="63" t="s">
        <v>945</v>
      </c>
      <c r="D9" s="63" t="s">
        <v>671</v>
      </c>
      <c r="E9" t="s">
        <v>527</v>
      </c>
      <c r="F9">
        <v>1</v>
      </c>
      <c r="G9">
        <v>1</v>
      </c>
      <c r="H9">
        <v>1</v>
      </c>
      <c r="I9">
        <v>2</v>
      </c>
      <c r="J9">
        <v>7</v>
      </c>
      <c r="K9">
        <v>2</v>
      </c>
      <c r="L9" t="s">
        <v>102</v>
      </c>
      <c r="M9">
        <v>2</v>
      </c>
      <c r="N9" t="s">
        <v>701</v>
      </c>
      <c r="O9" t="s">
        <v>4</v>
      </c>
      <c r="P9">
        <v>1</v>
      </c>
      <c r="Q9">
        <v>16</v>
      </c>
      <c r="R9">
        <v>0</v>
      </c>
      <c r="S9" t="s">
        <v>642</v>
      </c>
      <c r="T9" t="s">
        <v>689</v>
      </c>
      <c r="U9">
        <v>123.25</v>
      </c>
      <c r="V9">
        <v>16.217105263157894</v>
      </c>
      <c r="W9">
        <v>123.25</v>
      </c>
      <c r="X9" t="s">
        <v>36</v>
      </c>
      <c r="Y9" t="s">
        <v>732</v>
      </c>
      <c r="Z9" t="s">
        <v>945</v>
      </c>
      <c r="AA9">
        <v>267.25</v>
      </c>
      <c r="AB9">
        <v>267.25</v>
      </c>
      <c r="AC9">
        <v>361.15000000000003</v>
      </c>
      <c r="AD9">
        <v>4903.5999999999985</v>
      </c>
      <c r="AE9">
        <v>0.73999723106742399</v>
      </c>
      <c r="AF9">
        <v>0.46117867165575299</v>
      </c>
      <c r="AG9">
        <v>0.34127094005260999</v>
      </c>
      <c r="AH9">
        <v>2.5134594991434899E-2</v>
      </c>
      <c r="AI9">
        <v>7.3649971449547297E-2</v>
      </c>
    </row>
    <row r="10" spans="1:35" hidden="1" x14ac:dyDescent="0.25">
      <c r="A10" t="s">
        <v>54</v>
      </c>
      <c r="B10" t="s">
        <v>945</v>
      </c>
      <c r="C10" s="63" t="s">
        <v>945</v>
      </c>
      <c r="D10" s="63" t="s">
        <v>671</v>
      </c>
      <c r="E10" t="s">
        <v>527</v>
      </c>
      <c r="F10">
        <v>1</v>
      </c>
      <c r="G10">
        <v>1</v>
      </c>
      <c r="H10">
        <v>1</v>
      </c>
      <c r="I10">
        <v>2</v>
      </c>
      <c r="J10">
        <v>7</v>
      </c>
      <c r="K10">
        <v>2</v>
      </c>
      <c r="L10" t="s">
        <v>102</v>
      </c>
      <c r="M10">
        <v>2</v>
      </c>
      <c r="N10" t="s">
        <v>701</v>
      </c>
      <c r="O10" t="s">
        <v>5</v>
      </c>
      <c r="P10">
        <v>2</v>
      </c>
      <c r="Q10">
        <v>13</v>
      </c>
      <c r="R10">
        <v>0</v>
      </c>
      <c r="S10" t="s">
        <v>642</v>
      </c>
      <c r="T10" t="s">
        <v>689</v>
      </c>
      <c r="U10">
        <v>104</v>
      </c>
      <c r="V10">
        <v>13.684210526315789</v>
      </c>
      <c r="W10">
        <v>104</v>
      </c>
      <c r="X10" t="s">
        <v>37</v>
      </c>
      <c r="Y10" t="s">
        <v>733</v>
      </c>
      <c r="Z10" t="s">
        <v>945</v>
      </c>
      <c r="AA10">
        <v>267.25</v>
      </c>
      <c r="AB10">
        <v>267.25</v>
      </c>
      <c r="AC10">
        <v>361.15000000000003</v>
      </c>
      <c r="AD10">
        <v>4903.5999999999985</v>
      </c>
      <c r="AE10">
        <v>0.73999723106742399</v>
      </c>
      <c r="AF10">
        <v>0.38914873713751202</v>
      </c>
      <c r="AG10">
        <v>0.28796898795514297</v>
      </c>
      <c r="AH10">
        <v>2.1208907741251299E-2</v>
      </c>
      <c r="AI10">
        <v>7.3649971449547297E-2</v>
      </c>
    </row>
    <row r="11" spans="1:35" hidden="1" x14ac:dyDescent="0.25">
      <c r="A11" t="s">
        <v>54</v>
      </c>
      <c r="B11" t="s">
        <v>945</v>
      </c>
      <c r="C11" s="63" t="s">
        <v>945</v>
      </c>
      <c r="D11" s="63" t="s">
        <v>671</v>
      </c>
      <c r="E11" t="s">
        <v>527</v>
      </c>
      <c r="F11">
        <v>1</v>
      </c>
      <c r="G11">
        <v>1</v>
      </c>
      <c r="H11">
        <v>1</v>
      </c>
      <c r="I11">
        <v>2</v>
      </c>
      <c r="J11">
        <v>7</v>
      </c>
      <c r="K11">
        <v>2</v>
      </c>
      <c r="L11" t="s">
        <v>102</v>
      </c>
      <c r="M11">
        <v>2</v>
      </c>
      <c r="N11" t="s">
        <v>701</v>
      </c>
      <c r="O11" t="s">
        <v>31</v>
      </c>
      <c r="P11">
        <v>3</v>
      </c>
      <c r="Q11">
        <v>5</v>
      </c>
      <c r="R11">
        <v>0</v>
      </c>
      <c r="S11" t="s">
        <v>642</v>
      </c>
      <c r="T11" t="s">
        <v>689</v>
      </c>
      <c r="U11">
        <v>40</v>
      </c>
      <c r="V11">
        <v>5.2631578947368425</v>
      </c>
      <c r="W11">
        <v>40</v>
      </c>
      <c r="X11" t="s">
        <v>38</v>
      </c>
      <c r="Y11" t="s">
        <v>734</v>
      </c>
      <c r="Z11" t="s">
        <v>945</v>
      </c>
      <c r="AA11">
        <v>267.25</v>
      </c>
      <c r="AB11">
        <v>267.25</v>
      </c>
      <c r="AC11">
        <v>361.15000000000003</v>
      </c>
      <c r="AD11">
        <v>4903.5999999999985</v>
      </c>
      <c r="AE11">
        <v>0.73999723106742399</v>
      </c>
      <c r="AF11">
        <v>0.14967259120673501</v>
      </c>
      <c r="AG11">
        <v>0.11075730305967001</v>
      </c>
      <c r="AH11">
        <v>8.1572722081735896E-3</v>
      </c>
      <c r="AI11">
        <v>7.3649971449547297E-2</v>
      </c>
    </row>
    <row r="12" spans="1:35" hidden="1" x14ac:dyDescent="0.25">
      <c r="A12" t="s">
        <v>54</v>
      </c>
      <c r="B12" t="s">
        <v>946</v>
      </c>
      <c r="C12" s="63" t="s">
        <v>946</v>
      </c>
      <c r="D12" s="63" t="s">
        <v>671</v>
      </c>
      <c r="E12" t="s">
        <v>527</v>
      </c>
      <c r="F12">
        <v>0.95</v>
      </c>
      <c r="G12">
        <v>1</v>
      </c>
      <c r="H12">
        <v>1</v>
      </c>
      <c r="I12">
        <v>2</v>
      </c>
      <c r="J12">
        <v>7</v>
      </c>
      <c r="K12">
        <v>2</v>
      </c>
      <c r="L12" t="s">
        <v>102</v>
      </c>
      <c r="M12">
        <v>2</v>
      </c>
      <c r="N12" t="s">
        <v>701</v>
      </c>
      <c r="O12" t="s">
        <v>4</v>
      </c>
      <c r="P12">
        <v>1</v>
      </c>
      <c r="Q12">
        <v>1</v>
      </c>
      <c r="R12">
        <v>0</v>
      </c>
      <c r="S12" t="s">
        <v>642</v>
      </c>
      <c r="T12" t="s">
        <v>689</v>
      </c>
      <c r="U12">
        <v>8</v>
      </c>
      <c r="V12">
        <v>1.0526315789473684</v>
      </c>
      <c r="W12">
        <v>7.6</v>
      </c>
      <c r="X12" t="s">
        <v>36</v>
      </c>
      <c r="Y12" t="s">
        <v>732</v>
      </c>
      <c r="Z12" t="s">
        <v>946</v>
      </c>
      <c r="AA12">
        <v>8</v>
      </c>
      <c r="AB12">
        <v>7.6</v>
      </c>
      <c r="AC12">
        <v>361.15000000000003</v>
      </c>
      <c r="AD12">
        <v>4903.5999999999985</v>
      </c>
      <c r="AE12">
        <v>2.1043887581337399E-2</v>
      </c>
      <c r="AF12">
        <v>1</v>
      </c>
      <c r="AG12">
        <v>2.1043887581337399E-2</v>
      </c>
      <c r="AH12">
        <v>1.54988171955298E-3</v>
      </c>
      <c r="AI12">
        <v>7.3649971449547297E-2</v>
      </c>
    </row>
    <row r="13" spans="1:35" hidden="1" x14ac:dyDescent="0.25">
      <c r="A13" t="s">
        <v>54</v>
      </c>
      <c r="B13" t="s">
        <v>948</v>
      </c>
      <c r="C13" s="63" t="s">
        <v>948</v>
      </c>
      <c r="D13" s="63" t="s">
        <v>671</v>
      </c>
      <c r="E13" t="s">
        <v>527</v>
      </c>
      <c r="F13">
        <v>1</v>
      </c>
      <c r="G13">
        <v>1</v>
      </c>
      <c r="H13">
        <v>1</v>
      </c>
      <c r="I13">
        <v>2</v>
      </c>
      <c r="J13">
        <v>7</v>
      </c>
      <c r="K13">
        <v>2</v>
      </c>
      <c r="L13" t="s">
        <v>102</v>
      </c>
      <c r="M13">
        <v>2</v>
      </c>
      <c r="N13" t="s">
        <v>701</v>
      </c>
      <c r="O13" t="s">
        <v>4</v>
      </c>
      <c r="P13">
        <v>1</v>
      </c>
      <c r="Q13">
        <v>4</v>
      </c>
      <c r="R13">
        <v>0</v>
      </c>
      <c r="S13" t="s">
        <v>642</v>
      </c>
      <c r="T13" t="s">
        <v>689</v>
      </c>
      <c r="U13">
        <v>34</v>
      </c>
      <c r="V13">
        <v>4.4736842105263159</v>
      </c>
      <c r="W13">
        <v>34</v>
      </c>
      <c r="X13" t="s">
        <v>36</v>
      </c>
      <c r="Y13" t="s">
        <v>732</v>
      </c>
      <c r="Z13" t="s">
        <v>948</v>
      </c>
      <c r="AA13">
        <v>66.5</v>
      </c>
      <c r="AB13">
        <v>66.5</v>
      </c>
      <c r="AC13">
        <v>361.15000000000003</v>
      </c>
      <c r="AD13">
        <v>4903.5999999999985</v>
      </c>
      <c r="AE13">
        <v>0.18413401633670201</v>
      </c>
      <c r="AF13">
        <v>0.511278195488722</v>
      </c>
      <c r="AG13">
        <v>9.4143707600719898E-2</v>
      </c>
      <c r="AH13">
        <v>6.9336813769475501E-3</v>
      </c>
      <c r="AI13">
        <v>7.3649971449547297E-2</v>
      </c>
    </row>
    <row r="14" spans="1:35" hidden="1" x14ac:dyDescent="0.25">
      <c r="A14" t="s">
        <v>54</v>
      </c>
      <c r="B14" t="s">
        <v>948</v>
      </c>
      <c r="C14" s="63" t="s">
        <v>948</v>
      </c>
      <c r="D14" s="63" t="s">
        <v>671</v>
      </c>
      <c r="E14" t="s">
        <v>527</v>
      </c>
      <c r="F14">
        <v>1</v>
      </c>
      <c r="G14">
        <v>1</v>
      </c>
      <c r="H14">
        <v>1</v>
      </c>
      <c r="I14">
        <v>2</v>
      </c>
      <c r="J14">
        <v>7</v>
      </c>
      <c r="K14">
        <v>2</v>
      </c>
      <c r="L14" t="s">
        <v>102</v>
      </c>
      <c r="M14">
        <v>2</v>
      </c>
      <c r="N14" t="s">
        <v>701</v>
      </c>
      <c r="O14" t="s">
        <v>5</v>
      </c>
      <c r="P14">
        <v>2</v>
      </c>
      <c r="Q14">
        <v>4</v>
      </c>
      <c r="R14">
        <v>0</v>
      </c>
      <c r="S14" t="s">
        <v>642</v>
      </c>
      <c r="T14" t="s">
        <v>689</v>
      </c>
      <c r="U14">
        <v>32.5</v>
      </c>
      <c r="V14">
        <v>4.2763157894736841</v>
      </c>
      <c r="W14">
        <v>32.5</v>
      </c>
      <c r="X14" t="s">
        <v>37</v>
      </c>
      <c r="Y14" t="s">
        <v>733</v>
      </c>
      <c r="Z14" t="s">
        <v>948</v>
      </c>
      <c r="AA14">
        <v>66.5</v>
      </c>
      <c r="AB14">
        <v>66.5</v>
      </c>
      <c r="AC14">
        <v>361.15000000000003</v>
      </c>
      <c r="AD14">
        <v>4903.5999999999985</v>
      </c>
      <c r="AE14">
        <v>0.18413401633670201</v>
      </c>
      <c r="AF14">
        <v>0.488721804511278</v>
      </c>
      <c r="AG14">
        <v>8.9990308735982294E-2</v>
      </c>
      <c r="AH14">
        <v>6.6277836691410403E-3</v>
      </c>
      <c r="AI14">
        <v>7.3649971449547297E-2</v>
      </c>
    </row>
    <row r="15" spans="1:35" hidden="1" x14ac:dyDescent="0.25">
      <c r="A15" t="s">
        <v>54</v>
      </c>
      <c r="B15" t="s">
        <v>945</v>
      </c>
      <c r="C15" s="63" t="s">
        <v>945</v>
      </c>
      <c r="D15" s="63" t="s">
        <v>671</v>
      </c>
      <c r="E15" t="s">
        <v>527</v>
      </c>
      <c r="F15">
        <v>1</v>
      </c>
      <c r="G15">
        <v>1</v>
      </c>
      <c r="H15">
        <v>1</v>
      </c>
      <c r="I15">
        <v>2</v>
      </c>
      <c r="J15">
        <v>7</v>
      </c>
      <c r="K15">
        <v>3</v>
      </c>
      <c r="L15" t="s">
        <v>103</v>
      </c>
      <c r="M15">
        <v>3</v>
      </c>
      <c r="N15" t="s">
        <v>703</v>
      </c>
      <c r="O15" t="s">
        <v>4</v>
      </c>
      <c r="P15">
        <v>1</v>
      </c>
      <c r="Q15">
        <v>15</v>
      </c>
      <c r="R15">
        <v>0</v>
      </c>
      <c r="S15" t="s">
        <v>642</v>
      </c>
      <c r="T15" t="s">
        <v>689</v>
      </c>
      <c r="U15">
        <v>119.25</v>
      </c>
      <c r="V15">
        <v>15.690789473684211</v>
      </c>
      <c r="W15">
        <v>119.25</v>
      </c>
      <c r="X15" t="s">
        <v>39</v>
      </c>
      <c r="Y15" t="s">
        <v>735</v>
      </c>
      <c r="Z15" t="s">
        <v>945</v>
      </c>
      <c r="AA15">
        <v>261.75</v>
      </c>
      <c r="AB15">
        <v>261.75</v>
      </c>
      <c r="AC15">
        <v>370.35</v>
      </c>
      <c r="AD15">
        <v>4903.5999999999985</v>
      </c>
      <c r="AE15">
        <v>0.70676387201296098</v>
      </c>
      <c r="AF15">
        <v>0.45558739255014302</v>
      </c>
      <c r="AG15">
        <v>0.32199270959902798</v>
      </c>
      <c r="AH15">
        <v>2.4318867770617501E-2</v>
      </c>
      <c r="AI15">
        <v>7.5526144057427205E-2</v>
      </c>
    </row>
    <row r="16" spans="1:35" hidden="1" x14ac:dyDescent="0.25">
      <c r="A16" t="s">
        <v>54</v>
      </c>
      <c r="B16" t="s">
        <v>945</v>
      </c>
      <c r="C16" s="63" t="s">
        <v>945</v>
      </c>
      <c r="D16" s="63" t="s">
        <v>671</v>
      </c>
      <c r="E16" t="s">
        <v>527</v>
      </c>
      <c r="F16">
        <v>1</v>
      </c>
      <c r="G16">
        <v>1</v>
      </c>
      <c r="H16">
        <v>1</v>
      </c>
      <c r="I16">
        <v>2</v>
      </c>
      <c r="J16">
        <v>7</v>
      </c>
      <c r="K16">
        <v>3</v>
      </c>
      <c r="L16" t="s">
        <v>103</v>
      </c>
      <c r="M16">
        <v>3</v>
      </c>
      <c r="N16" t="s">
        <v>703</v>
      </c>
      <c r="O16" t="s">
        <v>5</v>
      </c>
      <c r="P16">
        <v>2</v>
      </c>
      <c r="Q16">
        <v>13</v>
      </c>
      <c r="R16">
        <v>0</v>
      </c>
      <c r="S16" t="s">
        <v>642</v>
      </c>
      <c r="T16" t="s">
        <v>689</v>
      </c>
      <c r="U16">
        <v>102.5</v>
      </c>
      <c r="V16">
        <v>13.486842105263159</v>
      </c>
      <c r="W16">
        <v>102.5</v>
      </c>
      <c r="X16" t="s">
        <v>40</v>
      </c>
      <c r="Y16" t="s">
        <v>736</v>
      </c>
      <c r="Z16" t="s">
        <v>945</v>
      </c>
      <c r="AA16">
        <v>261.75</v>
      </c>
      <c r="AB16">
        <v>261.75</v>
      </c>
      <c r="AC16">
        <v>370.35</v>
      </c>
      <c r="AD16">
        <v>4903.5999999999985</v>
      </c>
      <c r="AE16">
        <v>0.70676387201296098</v>
      </c>
      <c r="AF16">
        <v>0.391595033428844</v>
      </c>
      <c r="AG16">
        <v>0.27676522208721499</v>
      </c>
      <c r="AH16">
        <v>2.0903010033444799E-2</v>
      </c>
      <c r="AI16">
        <v>7.5526144057427205E-2</v>
      </c>
    </row>
    <row r="17" spans="1:35" hidden="1" x14ac:dyDescent="0.25">
      <c r="A17" t="s">
        <v>54</v>
      </c>
      <c r="B17" t="s">
        <v>945</v>
      </c>
      <c r="C17" s="63" t="s">
        <v>945</v>
      </c>
      <c r="D17" s="63" t="s">
        <v>671</v>
      </c>
      <c r="E17" t="s">
        <v>527</v>
      </c>
      <c r="F17">
        <v>1</v>
      </c>
      <c r="G17">
        <v>1</v>
      </c>
      <c r="H17">
        <v>1</v>
      </c>
      <c r="I17">
        <v>2</v>
      </c>
      <c r="J17">
        <v>7</v>
      </c>
      <c r="K17">
        <v>3</v>
      </c>
      <c r="L17" t="s">
        <v>103</v>
      </c>
      <c r="M17">
        <v>3</v>
      </c>
      <c r="N17" t="s">
        <v>703</v>
      </c>
      <c r="O17" t="s">
        <v>31</v>
      </c>
      <c r="P17">
        <v>3</v>
      </c>
      <c r="Q17">
        <v>5</v>
      </c>
      <c r="R17">
        <v>0</v>
      </c>
      <c r="S17" t="s">
        <v>642</v>
      </c>
      <c r="T17" t="s">
        <v>689</v>
      </c>
      <c r="U17">
        <v>40</v>
      </c>
      <c r="V17">
        <v>5.2631578947368425</v>
      </c>
      <c r="W17">
        <v>40</v>
      </c>
      <c r="X17" t="s">
        <v>41</v>
      </c>
      <c r="Y17" t="s">
        <v>737</v>
      </c>
      <c r="Z17" t="s">
        <v>945</v>
      </c>
      <c r="AA17">
        <v>261.75</v>
      </c>
      <c r="AB17">
        <v>261.75</v>
      </c>
      <c r="AC17">
        <v>370.35</v>
      </c>
      <c r="AD17">
        <v>4903.5999999999985</v>
      </c>
      <c r="AE17">
        <v>0.70676387201296098</v>
      </c>
      <c r="AF17">
        <v>0.15281757402101201</v>
      </c>
      <c r="AG17">
        <v>0.10800594032671799</v>
      </c>
      <c r="AH17">
        <v>8.1572722081735896E-3</v>
      </c>
      <c r="AI17">
        <v>7.5526144057427205E-2</v>
      </c>
    </row>
    <row r="18" spans="1:35" hidden="1" x14ac:dyDescent="0.25">
      <c r="A18" t="s">
        <v>54</v>
      </c>
      <c r="B18" t="s">
        <v>946</v>
      </c>
      <c r="C18" s="63" t="s">
        <v>946</v>
      </c>
      <c r="D18" s="63" t="s">
        <v>671</v>
      </c>
      <c r="E18" t="s">
        <v>527</v>
      </c>
      <c r="F18">
        <v>0.95</v>
      </c>
      <c r="G18">
        <v>1</v>
      </c>
      <c r="H18">
        <v>1</v>
      </c>
      <c r="I18">
        <v>2</v>
      </c>
      <c r="J18">
        <v>7</v>
      </c>
      <c r="K18">
        <v>3</v>
      </c>
      <c r="L18" t="s">
        <v>103</v>
      </c>
      <c r="M18">
        <v>3</v>
      </c>
      <c r="N18" t="s">
        <v>703</v>
      </c>
      <c r="O18" t="s">
        <v>4</v>
      </c>
      <c r="P18">
        <v>1</v>
      </c>
      <c r="Q18">
        <v>1</v>
      </c>
      <c r="R18">
        <v>0</v>
      </c>
      <c r="S18" t="s">
        <v>642</v>
      </c>
      <c r="T18" t="s">
        <v>689</v>
      </c>
      <c r="U18">
        <v>8</v>
      </c>
      <c r="V18">
        <v>1.0526315789473684</v>
      </c>
      <c r="W18">
        <v>7.6</v>
      </c>
      <c r="X18" t="s">
        <v>39</v>
      </c>
      <c r="Y18" t="s">
        <v>735</v>
      </c>
      <c r="Z18" t="s">
        <v>946</v>
      </c>
      <c r="AA18">
        <v>8</v>
      </c>
      <c r="AB18">
        <v>7.6</v>
      </c>
      <c r="AC18">
        <v>370.35</v>
      </c>
      <c r="AD18">
        <v>4903.5999999999985</v>
      </c>
      <c r="AE18">
        <v>2.05211286620764E-2</v>
      </c>
      <c r="AF18">
        <v>1</v>
      </c>
      <c r="AG18">
        <v>2.05211286620764E-2</v>
      </c>
      <c r="AH18">
        <v>1.54988171955298E-3</v>
      </c>
      <c r="AI18">
        <v>7.5526144057427205E-2</v>
      </c>
    </row>
    <row r="19" spans="1:35" hidden="1" x14ac:dyDescent="0.25">
      <c r="A19" t="s">
        <v>54</v>
      </c>
      <c r="B19" t="s">
        <v>947</v>
      </c>
      <c r="C19" s="63" t="s">
        <v>947</v>
      </c>
      <c r="D19" s="63" t="s">
        <v>671</v>
      </c>
      <c r="E19" t="s">
        <v>527</v>
      </c>
      <c r="F19">
        <v>1</v>
      </c>
      <c r="G19">
        <v>1</v>
      </c>
      <c r="H19">
        <v>1</v>
      </c>
      <c r="I19">
        <v>2</v>
      </c>
      <c r="J19">
        <v>7</v>
      </c>
      <c r="K19">
        <v>3</v>
      </c>
      <c r="L19" t="s">
        <v>103</v>
      </c>
      <c r="M19">
        <v>3</v>
      </c>
      <c r="N19" t="s">
        <v>703</v>
      </c>
      <c r="O19" t="s">
        <v>4</v>
      </c>
      <c r="P19">
        <v>1</v>
      </c>
      <c r="Q19">
        <v>1</v>
      </c>
      <c r="R19">
        <v>0</v>
      </c>
      <c r="S19" t="s">
        <v>642</v>
      </c>
      <c r="T19" t="s">
        <v>689</v>
      </c>
      <c r="U19">
        <v>8</v>
      </c>
      <c r="V19">
        <v>1.0526315789473684</v>
      </c>
      <c r="W19">
        <v>8</v>
      </c>
      <c r="X19" t="s">
        <v>39</v>
      </c>
      <c r="Y19" t="s">
        <v>735</v>
      </c>
      <c r="Z19" t="s">
        <v>947</v>
      </c>
      <c r="AA19">
        <v>8</v>
      </c>
      <c r="AB19">
        <v>8</v>
      </c>
      <c r="AC19">
        <v>370.35</v>
      </c>
      <c r="AD19">
        <v>4903.5999999999985</v>
      </c>
      <c r="AE19">
        <v>2.1601188065343599E-2</v>
      </c>
      <c r="AF19">
        <v>1</v>
      </c>
      <c r="AG19">
        <v>2.1601188065343599E-2</v>
      </c>
      <c r="AH19">
        <v>1.63145444163472E-3</v>
      </c>
      <c r="AI19">
        <v>7.5526144057427205E-2</v>
      </c>
    </row>
    <row r="20" spans="1:35" hidden="1" x14ac:dyDescent="0.25">
      <c r="A20" t="s">
        <v>54</v>
      </c>
      <c r="B20" t="s">
        <v>948</v>
      </c>
      <c r="C20" s="63" t="s">
        <v>948</v>
      </c>
      <c r="D20" s="63" t="s">
        <v>671</v>
      </c>
      <c r="E20" t="s">
        <v>527</v>
      </c>
      <c r="F20">
        <v>1</v>
      </c>
      <c r="G20">
        <v>1</v>
      </c>
      <c r="H20">
        <v>1</v>
      </c>
      <c r="I20">
        <v>2</v>
      </c>
      <c r="J20">
        <v>7</v>
      </c>
      <c r="K20">
        <v>3</v>
      </c>
      <c r="L20" t="s">
        <v>103</v>
      </c>
      <c r="M20">
        <v>3</v>
      </c>
      <c r="N20" t="s">
        <v>703</v>
      </c>
      <c r="O20" t="s">
        <v>4</v>
      </c>
      <c r="P20">
        <v>1</v>
      </c>
      <c r="Q20">
        <v>4</v>
      </c>
      <c r="R20">
        <v>0</v>
      </c>
      <c r="S20" t="s">
        <v>642</v>
      </c>
      <c r="T20" t="s">
        <v>689</v>
      </c>
      <c r="U20">
        <v>34</v>
      </c>
      <c r="V20">
        <v>4.4736842105263159</v>
      </c>
      <c r="W20">
        <v>34</v>
      </c>
      <c r="X20" t="s">
        <v>39</v>
      </c>
      <c r="Y20" t="s">
        <v>735</v>
      </c>
      <c r="Z20" t="s">
        <v>948</v>
      </c>
      <c r="AA20">
        <v>66</v>
      </c>
      <c r="AB20">
        <v>66</v>
      </c>
      <c r="AC20">
        <v>370.35</v>
      </c>
      <c r="AD20">
        <v>4903.5999999999985</v>
      </c>
      <c r="AE20">
        <v>0.178209801539085</v>
      </c>
      <c r="AF20">
        <v>0.51515151515151503</v>
      </c>
      <c r="AG20">
        <v>9.1805049277710299E-2</v>
      </c>
      <c r="AH20">
        <v>6.9336813769475501E-3</v>
      </c>
      <c r="AI20">
        <v>7.5526144057427205E-2</v>
      </c>
    </row>
    <row r="21" spans="1:35" hidden="1" x14ac:dyDescent="0.25">
      <c r="A21" t="s">
        <v>54</v>
      </c>
      <c r="B21" t="s">
        <v>948</v>
      </c>
      <c r="C21" s="63" t="s">
        <v>948</v>
      </c>
      <c r="D21" s="63" t="s">
        <v>671</v>
      </c>
      <c r="E21" t="s">
        <v>527</v>
      </c>
      <c r="F21">
        <v>1</v>
      </c>
      <c r="G21">
        <v>1</v>
      </c>
      <c r="H21">
        <v>1</v>
      </c>
      <c r="I21">
        <v>2</v>
      </c>
      <c r="J21">
        <v>7</v>
      </c>
      <c r="K21">
        <v>3</v>
      </c>
      <c r="L21" t="s">
        <v>103</v>
      </c>
      <c r="M21">
        <v>3</v>
      </c>
      <c r="N21" t="s">
        <v>703</v>
      </c>
      <c r="O21" t="s">
        <v>5</v>
      </c>
      <c r="P21">
        <v>2</v>
      </c>
      <c r="Q21">
        <v>4</v>
      </c>
      <c r="R21">
        <v>0</v>
      </c>
      <c r="S21" t="s">
        <v>642</v>
      </c>
      <c r="T21" t="s">
        <v>689</v>
      </c>
      <c r="U21">
        <v>32</v>
      </c>
      <c r="V21">
        <v>4.2105263157894735</v>
      </c>
      <c r="W21">
        <v>32</v>
      </c>
      <c r="X21" t="s">
        <v>40</v>
      </c>
      <c r="Y21" t="s">
        <v>736</v>
      </c>
      <c r="Z21" t="s">
        <v>948</v>
      </c>
      <c r="AA21">
        <v>66</v>
      </c>
      <c r="AB21">
        <v>66</v>
      </c>
      <c r="AC21">
        <v>370.35</v>
      </c>
      <c r="AD21">
        <v>4903.5999999999985</v>
      </c>
      <c r="AE21">
        <v>0.178209801539085</v>
      </c>
      <c r="AF21">
        <v>0.48484848484848497</v>
      </c>
      <c r="AG21">
        <v>8.6404752261374396E-2</v>
      </c>
      <c r="AH21">
        <v>6.5258177665388703E-3</v>
      </c>
      <c r="AI21">
        <v>7.5526144057427205E-2</v>
      </c>
    </row>
    <row r="22" spans="1:35" hidden="1" x14ac:dyDescent="0.25">
      <c r="A22" t="s">
        <v>54</v>
      </c>
      <c r="B22" t="s">
        <v>945</v>
      </c>
      <c r="C22" s="63" t="s">
        <v>945</v>
      </c>
      <c r="D22" s="63" t="s">
        <v>671</v>
      </c>
      <c r="E22" t="s">
        <v>527</v>
      </c>
      <c r="F22">
        <v>1</v>
      </c>
      <c r="G22">
        <v>1</v>
      </c>
      <c r="H22">
        <v>1</v>
      </c>
      <c r="I22">
        <v>2</v>
      </c>
      <c r="J22">
        <v>7</v>
      </c>
      <c r="K22">
        <v>4</v>
      </c>
      <c r="L22" t="s">
        <v>101</v>
      </c>
      <c r="M22">
        <v>4</v>
      </c>
      <c r="N22" t="s">
        <v>705</v>
      </c>
      <c r="O22" t="s">
        <v>4</v>
      </c>
      <c r="P22">
        <v>1</v>
      </c>
      <c r="Q22">
        <v>14</v>
      </c>
      <c r="R22">
        <v>0</v>
      </c>
      <c r="S22" t="s">
        <v>642</v>
      </c>
      <c r="T22" t="s">
        <v>689</v>
      </c>
      <c r="U22">
        <v>111.25</v>
      </c>
      <c r="V22">
        <v>14.638157894736842</v>
      </c>
      <c r="W22">
        <v>111.25</v>
      </c>
      <c r="X22" t="s">
        <v>42</v>
      </c>
      <c r="Y22" t="s">
        <v>738</v>
      </c>
      <c r="Z22" t="s">
        <v>945</v>
      </c>
      <c r="AA22">
        <v>255.25</v>
      </c>
      <c r="AB22">
        <v>255.25</v>
      </c>
      <c r="AC22">
        <v>356.05</v>
      </c>
      <c r="AD22">
        <v>4903.5999999999985</v>
      </c>
      <c r="AE22">
        <v>0.7168936947058</v>
      </c>
      <c r="AF22">
        <v>0.435847208619001</v>
      </c>
      <c r="AG22">
        <v>0.31245611571408499</v>
      </c>
      <c r="AH22">
        <v>2.2687413328982799E-2</v>
      </c>
      <c r="AI22">
        <v>7.2609919243005194E-2</v>
      </c>
    </row>
    <row r="23" spans="1:35" hidden="1" x14ac:dyDescent="0.25">
      <c r="A23" t="s">
        <v>54</v>
      </c>
      <c r="B23" t="s">
        <v>945</v>
      </c>
      <c r="C23" s="63" t="s">
        <v>945</v>
      </c>
      <c r="D23" s="63" t="s">
        <v>671</v>
      </c>
      <c r="E23" t="s">
        <v>527</v>
      </c>
      <c r="F23">
        <v>1</v>
      </c>
      <c r="G23">
        <v>1</v>
      </c>
      <c r="H23">
        <v>1</v>
      </c>
      <c r="I23">
        <v>2</v>
      </c>
      <c r="J23">
        <v>7</v>
      </c>
      <c r="K23">
        <v>4</v>
      </c>
      <c r="L23" t="s">
        <v>101</v>
      </c>
      <c r="M23">
        <v>4</v>
      </c>
      <c r="N23" t="s">
        <v>705</v>
      </c>
      <c r="O23" t="s">
        <v>5</v>
      </c>
      <c r="P23">
        <v>2</v>
      </c>
      <c r="Q23">
        <v>13</v>
      </c>
      <c r="R23">
        <v>0</v>
      </c>
      <c r="S23" t="s">
        <v>642</v>
      </c>
      <c r="T23" t="s">
        <v>689</v>
      </c>
      <c r="U23">
        <v>104</v>
      </c>
      <c r="V23">
        <v>13.684210526315789</v>
      </c>
      <c r="W23">
        <v>104</v>
      </c>
      <c r="X23" t="s">
        <v>43</v>
      </c>
      <c r="Y23" t="s">
        <v>739</v>
      </c>
      <c r="Z23" t="s">
        <v>945</v>
      </c>
      <c r="AA23">
        <v>255.25</v>
      </c>
      <c r="AB23">
        <v>255.25</v>
      </c>
      <c r="AC23">
        <v>356.05</v>
      </c>
      <c r="AD23">
        <v>4903.5999999999985</v>
      </c>
      <c r="AE23">
        <v>0.7168936947058</v>
      </c>
      <c r="AF23">
        <v>0.40744368266405501</v>
      </c>
      <c r="AG23">
        <v>0.292093807049572</v>
      </c>
      <c r="AH23">
        <v>2.1208907741251299E-2</v>
      </c>
      <c r="AI23">
        <v>7.2609919243005194E-2</v>
      </c>
    </row>
    <row r="24" spans="1:35" hidden="1" x14ac:dyDescent="0.25">
      <c r="A24" t="s">
        <v>54</v>
      </c>
      <c r="B24" t="s">
        <v>945</v>
      </c>
      <c r="C24" s="63" t="s">
        <v>945</v>
      </c>
      <c r="D24" s="63" t="s">
        <v>671</v>
      </c>
      <c r="E24" t="s">
        <v>527</v>
      </c>
      <c r="F24">
        <v>1</v>
      </c>
      <c r="G24">
        <v>1</v>
      </c>
      <c r="H24">
        <v>1</v>
      </c>
      <c r="I24">
        <v>2</v>
      </c>
      <c r="J24">
        <v>7</v>
      </c>
      <c r="K24">
        <v>4</v>
      </c>
      <c r="L24" t="s">
        <v>101</v>
      </c>
      <c r="M24">
        <v>4</v>
      </c>
      <c r="N24" t="s">
        <v>705</v>
      </c>
      <c r="O24" t="s">
        <v>31</v>
      </c>
      <c r="P24">
        <v>3</v>
      </c>
      <c r="Q24">
        <v>5</v>
      </c>
      <c r="R24">
        <v>0</v>
      </c>
      <c r="S24" t="s">
        <v>642</v>
      </c>
      <c r="T24" t="s">
        <v>689</v>
      </c>
      <c r="U24">
        <v>40</v>
      </c>
      <c r="V24">
        <v>5.2631578947368425</v>
      </c>
      <c r="W24">
        <v>40</v>
      </c>
      <c r="X24" t="s">
        <v>44</v>
      </c>
      <c r="Y24" t="s">
        <v>740</v>
      </c>
      <c r="Z24" t="s">
        <v>945</v>
      </c>
      <c r="AA24">
        <v>255.25</v>
      </c>
      <c r="AB24">
        <v>255.25</v>
      </c>
      <c r="AC24">
        <v>356.05</v>
      </c>
      <c r="AD24">
        <v>4903.5999999999985</v>
      </c>
      <c r="AE24">
        <v>0.7168936947058</v>
      </c>
      <c r="AF24">
        <v>0.15670910871694399</v>
      </c>
      <c r="AG24">
        <v>0.112343771942143</v>
      </c>
      <c r="AH24">
        <v>8.1572722081735896E-3</v>
      </c>
      <c r="AI24">
        <v>7.2609919243005194E-2</v>
      </c>
    </row>
    <row r="25" spans="1:35" hidden="1" x14ac:dyDescent="0.25">
      <c r="A25" t="s">
        <v>54</v>
      </c>
      <c r="B25" t="s">
        <v>946</v>
      </c>
      <c r="C25" s="63" t="s">
        <v>946</v>
      </c>
      <c r="D25" s="63" t="s">
        <v>671</v>
      </c>
      <c r="E25" t="s">
        <v>527</v>
      </c>
      <c r="F25">
        <v>0.95</v>
      </c>
      <c r="G25">
        <v>1</v>
      </c>
      <c r="H25">
        <v>1</v>
      </c>
      <c r="I25">
        <v>2</v>
      </c>
      <c r="J25">
        <v>7</v>
      </c>
      <c r="K25">
        <v>4</v>
      </c>
      <c r="L25" t="s">
        <v>101</v>
      </c>
      <c r="M25">
        <v>4</v>
      </c>
      <c r="N25" t="s">
        <v>705</v>
      </c>
      <c r="O25" t="s">
        <v>4</v>
      </c>
      <c r="P25">
        <v>1</v>
      </c>
      <c r="Q25">
        <v>1</v>
      </c>
      <c r="R25">
        <v>0</v>
      </c>
      <c r="S25" t="s">
        <v>642</v>
      </c>
      <c r="T25" t="s">
        <v>689</v>
      </c>
      <c r="U25">
        <v>8</v>
      </c>
      <c r="V25">
        <v>1.0526315789473684</v>
      </c>
      <c r="W25">
        <v>7.6</v>
      </c>
      <c r="X25" t="s">
        <v>42</v>
      </c>
      <c r="Y25" t="s">
        <v>738</v>
      </c>
      <c r="Z25" t="s">
        <v>946</v>
      </c>
      <c r="AA25">
        <v>8</v>
      </c>
      <c r="AB25">
        <v>7.6</v>
      </c>
      <c r="AC25">
        <v>356.05</v>
      </c>
      <c r="AD25">
        <v>4903.5999999999985</v>
      </c>
      <c r="AE25">
        <v>2.13453166690072E-2</v>
      </c>
      <c r="AF25">
        <v>1</v>
      </c>
      <c r="AG25">
        <v>2.13453166690072E-2</v>
      </c>
      <c r="AH25">
        <v>1.54988171955298E-3</v>
      </c>
      <c r="AI25">
        <v>7.2609919243005194E-2</v>
      </c>
    </row>
    <row r="26" spans="1:35" hidden="1" x14ac:dyDescent="0.25">
      <c r="A26" t="s">
        <v>54</v>
      </c>
      <c r="B26" t="s">
        <v>947</v>
      </c>
      <c r="C26" s="63" t="s">
        <v>947</v>
      </c>
      <c r="D26" s="63" t="s">
        <v>671</v>
      </c>
      <c r="E26" t="s">
        <v>527</v>
      </c>
      <c r="F26">
        <v>1</v>
      </c>
      <c r="G26">
        <v>1</v>
      </c>
      <c r="H26">
        <v>1</v>
      </c>
      <c r="I26">
        <v>2</v>
      </c>
      <c r="J26">
        <v>7</v>
      </c>
      <c r="K26">
        <v>4</v>
      </c>
      <c r="L26" t="s">
        <v>101</v>
      </c>
      <c r="M26">
        <v>4</v>
      </c>
      <c r="N26" t="s">
        <v>705</v>
      </c>
      <c r="O26" t="s">
        <v>4</v>
      </c>
      <c r="P26">
        <v>1</v>
      </c>
      <c r="Q26">
        <v>1</v>
      </c>
      <c r="R26">
        <v>0</v>
      </c>
      <c r="S26" t="s">
        <v>642</v>
      </c>
      <c r="T26" t="s">
        <v>689</v>
      </c>
      <c r="U26">
        <v>8</v>
      </c>
      <c r="V26">
        <v>1.0526315789473684</v>
      </c>
      <c r="W26">
        <v>8</v>
      </c>
      <c r="X26" t="s">
        <v>42</v>
      </c>
      <c r="Y26" t="s">
        <v>738</v>
      </c>
      <c r="Z26" t="s">
        <v>947</v>
      </c>
      <c r="AA26">
        <v>8</v>
      </c>
      <c r="AB26">
        <v>8</v>
      </c>
      <c r="AC26">
        <v>356.05</v>
      </c>
      <c r="AD26">
        <v>4903.5999999999985</v>
      </c>
      <c r="AE26">
        <v>2.2468754388428599E-2</v>
      </c>
      <c r="AF26">
        <v>1</v>
      </c>
      <c r="AG26">
        <v>2.2468754388428599E-2</v>
      </c>
      <c r="AH26">
        <v>1.63145444163472E-3</v>
      </c>
      <c r="AI26">
        <v>7.2609919243005194E-2</v>
      </c>
    </row>
    <row r="27" spans="1:35" hidden="1" x14ac:dyDescent="0.25">
      <c r="A27" t="s">
        <v>54</v>
      </c>
      <c r="B27" t="s">
        <v>948</v>
      </c>
      <c r="C27" s="63" t="s">
        <v>948</v>
      </c>
      <c r="D27" s="63" t="s">
        <v>671</v>
      </c>
      <c r="E27" t="s">
        <v>527</v>
      </c>
      <c r="F27">
        <v>1</v>
      </c>
      <c r="G27">
        <v>1</v>
      </c>
      <c r="H27">
        <v>1</v>
      </c>
      <c r="I27">
        <v>2</v>
      </c>
      <c r="J27">
        <v>7</v>
      </c>
      <c r="K27">
        <v>4</v>
      </c>
      <c r="L27" t="s">
        <v>101</v>
      </c>
      <c r="M27">
        <v>4</v>
      </c>
      <c r="N27" t="s">
        <v>705</v>
      </c>
      <c r="O27" t="s">
        <v>4</v>
      </c>
      <c r="P27">
        <v>1</v>
      </c>
      <c r="Q27">
        <v>4</v>
      </c>
      <c r="R27">
        <v>0</v>
      </c>
      <c r="S27" t="s">
        <v>642</v>
      </c>
      <c r="T27" t="s">
        <v>689</v>
      </c>
      <c r="U27">
        <v>34</v>
      </c>
      <c r="V27">
        <v>4.4736842105263159</v>
      </c>
      <c r="W27">
        <v>34</v>
      </c>
      <c r="X27" t="s">
        <v>42</v>
      </c>
      <c r="Y27" t="s">
        <v>738</v>
      </c>
      <c r="Z27" t="s">
        <v>948</v>
      </c>
      <c r="AA27">
        <v>66</v>
      </c>
      <c r="AB27">
        <v>66</v>
      </c>
      <c r="AC27">
        <v>356.05</v>
      </c>
      <c r="AD27">
        <v>4903.5999999999985</v>
      </c>
      <c r="AE27">
        <v>0.18536722370453601</v>
      </c>
      <c r="AF27">
        <v>0.51515151515151503</v>
      </c>
      <c r="AG27">
        <v>9.5492206150821504E-2</v>
      </c>
      <c r="AH27">
        <v>6.9336813769475501E-3</v>
      </c>
      <c r="AI27">
        <v>7.2609919243005194E-2</v>
      </c>
    </row>
    <row r="28" spans="1:35" hidden="1" x14ac:dyDescent="0.25">
      <c r="A28" t="s">
        <v>54</v>
      </c>
      <c r="B28" t="s">
        <v>948</v>
      </c>
      <c r="C28" s="63" t="s">
        <v>948</v>
      </c>
      <c r="D28" s="63" t="s">
        <v>671</v>
      </c>
      <c r="E28" t="s">
        <v>527</v>
      </c>
      <c r="F28">
        <v>1</v>
      </c>
      <c r="G28">
        <v>1</v>
      </c>
      <c r="H28">
        <v>1</v>
      </c>
      <c r="I28">
        <v>2</v>
      </c>
      <c r="J28">
        <v>7</v>
      </c>
      <c r="K28">
        <v>4</v>
      </c>
      <c r="L28" t="s">
        <v>101</v>
      </c>
      <c r="M28">
        <v>4</v>
      </c>
      <c r="N28" t="s">
        <v>705</v>
      </c>
      <c r="O28" t="s">
        <v>5</v>
      </c>
      <c r="P28">
        <v>2</v>
      </c>
      <c r="Q28">
        <v>4</v>
      </c>
      <c r="R28">
        <v>0</v>
      </c>
      <c r="S28" t="s">
        <v>642</v>
      </c>
      <c r="T28" t="s">
        <v>689</v>
      </c>
      <c r="U28">
        <v>32</v>
      </c>
      <c r="V28">
        <v>4.2105263157894735</v>
      </c>
      <c r="W28">
        <v>32</v>
      </c>
      <c r="X28" t="s">
        <v>43</v>
      </c>
      <c r="Y28" t="s">
        <v>739</v>
      </c>
      <c r="Z28" t="s">
        <v>948</v>
      </c>
      <c r="AA28">
        <v>66</v>
      </c>
      <c r="AB28">
        <v>66</v>
      </c>
      <c r="AC28">
        <v>356.05</v>
      </c>
      <c r="AD28">
        <v>4903.5999999999985</v>
      </c>
      <c r="AE28">
        <v>0.18536722370453601</v>
      </c>
      <c r="AF28">
        <v>0.48484848484848497</v>
      </c>
      <c r="AG28">
        <v>8.9875017553714395E-2</v>
      </c>
      <c r="AH28">
        <v>6.5258177665388703E-3</v>
      </c>
      <c r="AI28">
        <v>7.2609919243005194E-2</v>
      </c>
    </row>
    <row r="29" spans="1:35" hidden="1" x14ac:dyDescent="0.25">
      <c r="A29" t="s">
        <v>54</v>
      </c>
      <c r="B29" t="s">
        <v>945</v>
      </c>
      <c r="C29" s="63" t="s">
        <v>945</v>
      </c>
      <c r="D29" s="63" t="s">
        <v>671</v>
      </c>
      <c r="E29" t="s">
        <v>527</v>
      </c>
      <c r="F29">
        <v>1</v>
      </c>
      <c r="G29">
        <v>1</v>
      </c>
      <c r="H29">
        <v>1</v>
      </c>
      <c r="I29">
        <v>2</v>
      </c>
      <c r="J29">
        <v>7</v>
      </c>
      <c r="K29">
        <v>5</v>
      </c>
      <c r="L29" t="s">
        <v>105</v>
      </c>
      <c r="M29">
        <v>5</v>
      </c>
      <c r="N29" t="s">
        <v>707</v>
      </c>
      <c r="O29" t="s">
        <v>4</v>
      </c>
      <c r="P29">
        <v>1</v>
      </c>
      <c r="Q29">
        <v>13</v>
      </c>
      <c r="R29">
        <v>0</v>
      </c>
      <c r="S29" t="s">
        <v>642</v>
      </c>
      <c r="T29" t="s">
        <v>689</v>
      </c>
      <c r="U29">
        <v>104</v>
      </c>
      <c r="V29">
        <v>13.684210526315789</v>
      </c>
      <c r="W29">
        <v>104</v>
      </c>
      <c r="X29" t="s">
        <v>45</v>
      </c>
      <c r="Y29" t="s">
        <v>741</v>
      </c>
      <c r="Z29" t="s">
        <v>945</v>
      </c>
      <c r="AA29">
        <v>248.5</v>
      </c>
      <c r="AB29">
        <v>248.5</v>
      </c>
      <c r="AC29">
        <v>357.1</v>
      </c>
      <c r="AD29">
        <v>4903.5999999999985</v>
      </c>
      <c r="AE29">
        <v>0.69588350602072202</v>
      </c>
      <c r="AF29">
        <v>0.41851106639838997</v>
      </c>
      <c r="AG29">
        <v>0.29123494819378298</v>
      </c>
      <c r="AH29">
        <v>2.1208907741251299E-2</v>
      </c>
      <c r="AI29">
        <v>7.2824047638469697E-2</v>
      </c>
    </row>
    <row r="30" spans="1:35" hidden="1" x14ac:dyDescent="0.25">
      <c r="A30" t="s">
        <v>54</v>
      </c>
      <c r="B30" t="s">
        <v>945</v>
      </c>
      <c r="C30" s="63" t="s">
        <v>945</v>
      </c>
      <c r="D30" s="63" t="s">
        <v>671</v>
      </c>
      <c r="E30" t="s">
        <v>527</v>
      </c>
      <c r="F30">
        <v>1</v>
      </c>
      <c r="G30">
        <v>1</v>
      </c>
      <c r="H30">
        <v>1</v>
      </c>
      <c r="I30">
        <v>2</v>
      </c>
      <c r="J30">
        <v>7</v>
      </c>
      <c r="K30">
        <v>5</v>
      </c>
      <c r="L30" t="s">
        <v>105</v>
      </c>
      <c r="M30">
        <v>5</v>
      </c>
      <c r="N30" t="s">
        <v>707</v>
      </c>
      <c r="O30" t="s">
        <v>5</v>
      </c>
      <c r="P30">
        <v>2</v>
      </c>
      <c r="Q30">
        <v>13</v>
      </c>
      <c r="R30">
        <v>0</v>
      </c>
      <c r="S30" t="s">
        <v>642</v>
      </c>
      <c r="T30" t="s">
        <v>689</v>
      </c>
      <c r="U30">
        <v>104.5</v>
      </c>
      <c r="V30">
        <v>13.75</v>
      </c>
      <c r="W30">
        <v>104.5</v>
      </c>
      <c r="X30" t="s">
        <v>46</v>
      </c>
      <c r="Y30" t="s">
        <v>742</v>
      </c>
      <c r="Z30" t="s">
        <v>945</v>
      </c>
      <c r="AA30">
        <v>248.5</v>
      </c>
      <c r="AB30">
        <v>248.5</v>
      </c>
      <c r="AC30">
        <v>357.1</v>
      </c>
      <c r="AD30">
        <v>4903.5999999999985</v>
      </c>
      <c r="AE30">
        <v>0.69588350602072202</v>
      </c>
      <c r="AF30">
        <v>0.42052313883299802</v>
      </c>
      <c r="AG30">
        <v>0.292635116213946</v>
      </c>
      <c r="AH30">
        <v>2.1310873643853499E-2</v>
      </c>
      <c r="AI30">
        <v>7.2824047638469697E-2</v>
      </c>
    </row>
    <row r="31" spans="1:35" hidden="1" x14ac:dyDescent="0.25">
      <c r="A31" t="s">
        <v>54</v>
      </c>
      <c r="B31" t="s">
        <v>945</v>
      </c>
      <c r="C31" s="63" t="s">
        <v>945</v>
      </c>
      <c r="D31" s="63" t="s">
        <v>671</v>
      </c>
      <c r="E31" t="s">
        <v>527</v>
      </c>
      <c r="F31">
        <v>1</v>
      </c>
      <c r="G31">
        <v>1</v>
      </c>
      <c r="H31">
        <v>1</v>
      </c>
      <c r="I31">
        <v>2</v>
      </c>
      <c r="J31">
        <v>7</v>
      </c>
      <c r="K31">
        <v>5</v>
      </c>
      <c r="L31" t="s">
        <v>105</v>
      </c>
      <c r="M31">
        <v>5</v>
      </c>
      <c r="N31" t="s">
        <v>707</v>
      </c>
      <c r="O31" t="s">
        <v>31</v>
      </c>
      <c r="P31">
        <v>3</v>
      </c>
      <c r="Q31">
        <v>5</v>
      </c>
      <c r="R31">
        <v>0</v>
      </c>
      <c r="S31" t="s">
        <v>642</v>
      </c>
      <c r="T31" t="s">
        <v>689</v>
      </c>
      <c r="U31">
        <v>40</v>
      </c>
      <c r="V31">
        <v>5.2631578947368425</v>
      </c>
      <c r="W31">
        <v>40</v>
      </c>
      <c r="X31" t="s">
        <v>47</v>
      </c>
      <c r="Y31" t="s">
        <v>743</v>
      </c>
      <c r="Z31" t="s">
        <v>945</v>
      </c>
      <c r="AA31">
        <v>248.5</v>
      </c>
      <c r="AB31">
        <v>248.5</v>
      </c>
      <c r="AC31">
        <v>357.1</v>
      </c>
      <c r="AD31">
        <v>4903.5999999999985</v>
      </c>
      <c r="AE31">
        <v>0.69588350602072202</v>
      </c>
      <c r="AF31">
        <v>0.160965794768612</v>
      </c>
      <c r="AG31">
        <v>0.11201344161299399</v>
      </c>
      <c r="AH31">
        <v>8.1572722081735896E-3</v>
      </c>
      <c r="AI31">
        <v>7.2824047638469697E-2</v>
      </c>
    </row>
    <row r="32" spans="1:35" hidden="1" x14ac:dyDescent="0.25">
      <c r="A32" t="s">
        <v>54</v>
      </c>
      <c r="B32" t="s">
        <v>946</v>
      </c>
      <c r="C32" s="63" t="s">
        <v>946</v>
      </c>
      <c r="D32" s="63" t="s">
        <v>671</v>
      </c>
      <c r="E32" t="s">
        <v>527</v>
      </c>
      <c r="F32">
        <v>0.95</v>
      </c>
      <c r="G32">
        <v>1</v>
      </c>
      <c r="H32">
        <v>1</v>
      </c>
      <c r="I32">
        <v>2</v>
      </c>
      <c r="J32">
        <v>7</v>
      </c>
      <c r="K32">
        <v>5</v>
      </c>
      <c r="L32" t="s">
        <v>105</v>
      </c>
      <c r="M32">
        <v>5</v>
      </c>
      <c r="N32" t="s">
        <v>707</v>
      </c>
      <c r="O32" t="s">
        <v>4</v>
      </c>
      <c r="P32">
        <v>1</v>
      </c>
      <c r="Q32">
        <v>1</v>
      </c>
      <c r="R32">
        <v>0</v>
      </c>
      <c r="S32" t="s">
        <v>642</v>
      </c>
      <c r="T32" t="s">
        <v>689</v>
      </c>
      <c r="U32">
        <v>8</v>
      </c>
      <c r="V32">
        <v>1.0526315789473684</v>
      </c>
      <c r="W32">
        <v>7.6</v>
      </c>
      <c r="X32" t="s">
        <v>45</v>
      </c>
      <c r="Y32" t="s">
        <v>741</v>
      </c>
      <c r="Z32" t="s">
        <v>946</v>
      </c>
      <c r="AA32">
        <v>8</v>
      </c>
      <c r="AB32">
        <v>7.6</v>
      </c>
      <c r="AC32">
        <v>357.1</v>
      </c>
      <c r="AD32">
        <v>4903.5999999999985</v>
      </c>
      <c r="AE32">
        <v>2.1282553906468799E-2</v>
      </c>
      <c r="AF32">
        <v>1</v>
      </c>
      <c r="AG32">
        <v>2.1282553906468799E-2</v>
      </c>
      <c r="AH32">
        <v>1.54988171955298E-3</v>
      </c>
      <c r="AI32">
        <v>7.2824047638469697E-2</v>
      </c>
    </row>
    <row r="33" spans="1:35" hidden="1" x14ac:dyDescent="0.25">
      <c r="A33" t="s">
        <v>54</v>
      </c>
      <c r="B33" t="s">
        <v>947</v>
      </c>
      <c r="C33" s="63" t="s">
        <v>947</v>
      </c>
      <c r="D33" s="63" t="s">
        <v>671</v>
      </c>
      <c r="E33" t="s">
        <v>527</v>
      </c>
      <c r="F33">
        <v>1</v>
      </c>
      <c r="G33">
        <v>1</v>
      </c>
      <c r="H33">
        <v>1</v>
      </c>
      <c r="I33">
        <v>2</v>
      </c>
      <c r="J33">
        <v>7</v>
      </c>
      <c r="K33">
        <v>5</v>
      </c>
      <c r="L33" t="s">
        <v>105</v>
      </c>
      <c r="M33">
        <v>5</v>
      </c>
      <c r="N33" t="s">
        <v>707</v>
      </c>
      <c r="O33" t="s">
        <v>4</v>
      </c>
      <c r="P33">
        <v>1</v>
      </c>
      <c r="Q33">
        <v>1</v>
      </c>
      <c r="R33">
        <v>0</v>
      </c>
      <c r="S33" t="s">
        <v>642</v>
      </c>
      <c r="T33" t="s">
        <v>689</v>
      </c>
      <c r="U33">
        <v>8</v>
      </c>
      <c r="V33">
        <v>1.0526315789473684</v>
      </c>
      <c r="W33">
        <v>8</v>
      </c>
      <c r="X33" t="s">
        <v>45</v>
      </c>
      <c r="Y33" t="s">
        <v>741</v>
      </c>
      <c r="Z33" t="s">
        <v>947</v>
      </c>
      <c r="AA33">
        <v>8</v>
      </c>
      <c r="AB33">
        <v>8</v>
      </c>
      <c r="AC33">
        <v>357.1</v>
      </c>
      <c r="AD33">
        <v>4903.5999999999985</v>
      </c>
      <c r="AE33">
        <v>2.2402688322598702E-2</v>
      </c>
      <c r="AF33">
        <v>1</v>
      </c>
      <c r="AG33">
        <v>2.2402688322598702E-2</v>
      </c>
      <c r="AH33">
        <v>1.63145444163472E-3</v>
      </c>
      <c r="AI33">
        <v>7.2824047638469697E-2</v>
      </c>
    </row>
    <row r="34" spans="1:35" hidden="1" x14ac:dyDescent="0.25">
      <c r="A34" t="s">
        <v>54</v>
      </c>
      <c r="B34" t="s">
        <v>948</v>
      </c>
      <c r="C34" s="63" t="s">
        <v>948</v>
      </c>
      <c r="D34" s="63" t="s">
        <v>671</v>
      </c>
      <c r="E34" t="s">
        <v>527</v>
      </c>
      <c r="F34">
        <v>1</v>
      </c>
      <c r="G34">
        <v>1</v>
      </c>
      <c r="H34">
        <v>1</v>
      </c>
      <c r="I34">
        <v>2</v>
      </c>
      <c r="J34">
        <v>7</v>
      </c>
      <c r="K34">
        <v>5</v>
      </c>
      <c r="L34" t="s">
        <v>105</v>
      </c>
      <c r="M34">
        <v>5</v>
      </c>
      <c r="N34" t="s">
        <v>707</v>
      </c>
      <c r="O34" t="s">
        <v>4</v>
      </c>
      <c r="P34">
        <v>1</v>
      </c>
      <c r="Q34">
        <v>4</v>
      </c>
      <c r="R34">
        <v>0</v>
      </c>
      <c r="S34" t="s">
        <v>642</v>
      </c>
      <c r="T34" t="s">
        <v>689</v>
      </c>
      <c r="U34">
        <v>34</v>
      </c>
      <c r="V34">
        <v>4.4736842105263159</v>
      </c>
      <c r="W34">
        <v>34</v>
      </c>
      <c r="X34" t="s">
        <v>45</v>
      </c>
      <c r="Y34" t="s">
        <v>741</v>
      </c>
      <c r="Z34" t="s">
        <v>948</v>
      </c>
      <c r="AA34">
        <v>66</v>
      </c>
      <c r="AB34">
        <v>66</v>
      </c>
      <c r="AC34">
        <v>357.1</v>
      </c>
      <c r="AD34">
        <v>4903.5999999999985</v>
      </c>
      <c r="AE34">
        <v>0.18482217866143899</v>
      </c>
      <c r="AF34">
        <v>0.51515151515151503</v>
      </c>
      <c r="AG34">
        <v>9.5211425371044503E-2</v>
      </c>
      <c r="AH34">
        <v>6.9336813769475501E-3</v>
      </c>
      <c r="AI34">
        <v>7.2824047638469697E-2</v>
      </c>
    </row>
    <row r="35" spans="1:35" hidden="1" x14ac:dyDescent="0.25">
      <c r="A35" t="s">
        <v>54</v>
      </c>
      <c r="B35" t="s">
        <v>948</v>
      </c>
      <c r="C35" s="63" t="s">
        <v>948</v>
      </c>
      <c r="D35" s="63" t="s">
        <v>671</v>
      </c>
      <c r="E35" t="s">
        <v>527</v>
      </c>
      <c r="F35">
        <v>1</v>
      </c>
      <c r="G35">
        <v>1</v>
      </c>
      <c r="H35">
        <v>1</v>
      </c>
      <c r="I35">
        <v>2</v>
      </c>
      <c r="J35">
        <v>7</v>
      </c>
      <c r="K35">
        <v>5</v>
      </c>
      <c r="L35" t="s">
        <v>105</v>
      </c>
      <c r="M35">
        <v>5</v>
      </c>
      <c r="N35" t="s">
        <v>707</v>
      </c>
      <c r="O35" t="s">
        <v>5</v>
      </c>
      <c r="P35">
        <v>2</v>
      </c>
      <c r="Q35">
        <v>4</v>
      </c>
      <c r="R35">
        <v>0</v>
      </c>
      <c r="S35" t="s">
        <v>642</v>
      </c>
      <c r="T35" t="s">
        <v>689</v>
      </c>
      <c r="U35">
        <v>32</v>
      </c>
      <c r="V35">
        <v>4.2105263157894735</v>
      </c>
      <c r="W35">
        <v>32</v>
      </c>
      <c r="X35" t="s">
        <v>46</v>
      </c>
      <c r="Y35" t="s">
        <v>742</v>
      </c>
      <c r="Z35" t="s">
        <v>948</v>
      </c>
      <c r="AA35">
        <v>66</v>
      </c>
      <c r="AB35">
        <v>66</v>
      </c>
      <c r="AC35">
        <v>357.1</v>
      </c>
      <c r="AD35">
        <v>4903.5999999999985</v>
      </c>
      <c r="AE35">
        <v>0.18482217866143899</v>
      </c>
      <c r="AF35">
        <v>0.48484848484848497</v>
      </c>
      <c r="AG35">
        <v>8.9610753290394807E-2</v>
      </c>
      <c r="AH35">
        <v>6.5258177665388703E-3</v>
      </c>
      <c r="AI35">
        <v>7.2824047638469697E-2</v>
      </c>
    </row>
    <row r="36" spans="1:35" hidden="1" x14ac:dyDescent="0.25">
      <c r="A36" t="s">
        <v>54</v>
      </c>
      <c r="B36" t="s">
        <v>945</v>
      </c>
      <c r="C36" s="63" t="s">
        <v>945</v>
      </c>
      <c r="D36" s="63" t="s">
        <v>671</v>
      </c>
      <c r="E36" t="s">
        <v>527</v>
      </c>
      <c r="F36">
        <v>1</v>
      </c>
      <c r="G36">
        <v>1</v>
      </c>
      <c r="H36">
        <v>1</v>
      </c>
      <c r="I36">
        <v>2</v>
      </c>
      <c r="J36">
        <v>7</v>
      </c>
      <c r="K36">
        <v>6</v>
      </c>
      <c r="L36" t="s">
        <v>113</v>
      </c>
      <c r="M36">
        <v>6</v>
      </c>
      <c r="N36" t="s">
        <v>709</v>
      </c>
      <c r="O36" t="s">
        <v>4</v>
      </c>
      <c r="P36">
        <v>1</v>
      </c>
      <c r="Q36">
        <v>13</v>
      </c>
      <c r="R36">
        <v>0</v>
      </c>
      <c r="S36" t="s">
        <v>642</v>
      </c>
      <c r="T36" t="s">
        <v>689</v>
      </c>
      <c r="U36">
        <v>104.5</v>
      </c>
      <c r="V36">
        <v>13.75</v>
      </c>
      <c r="W36">
        <v>104.5</v>
      </c>
      <c r="X36" t="s">
        <v>48</v>
      </c>
      <c r="Y36" t="s">
        <v>744</v>
      </c>
      <c r="Z36" t="s">
        <v>945</v>
      </c>
      <c r="AA36">
        <v>248.5</v>
      </c>
      <c r="AB36">
        <v>248.5</v>
      </c>
      <c r="AC36">
        <v>319</v>
      </c>
      <c r="AD36">
        <v>4903.5999999999985</v>
      </c>
      <c r="AE36">
        <v>0.77899686520376199</v>
      </c>
      <c r="AF36">
        <v>0.42052313883299802</v>
      </c>
      <c r="AG36">
        <v>0.32758620689655199</v>
      </c>
      <c r="AH36">
        <v>2.1310873643853499E-2</v>
      </c>
      <c r="AI36">
        <v>6.5054245860184406E-2</v>
      </c>
    </row>
    <row r="37" spans="1:35" hidden="1" x14ac:dyDescent="0.25">
      <c r="A37" t="s">
        <v>54</v>
      </c>
      <c r="B37" t="s">
        <v>945</v>
      </c>
      <c r="C37" s="63" t="s">
        <v>945</v>
      </c>
      <c r="D37" s="63" t="s">
        <v>671</v>
      </c>
      <c r="E37" t="s">
        <v>527</v>
      </c>
      <c r="F37">
        <v>1</v>
      </c>
      <c r="G37">
        <v>1</v>
      </c>
      <c r="H37">
        <v>1</v>
      </c>
      <c r="I37">
        <v>2</v>
      </c>
      <c r="J37">
        <v>7</v>
      </c>
      <c r="K37">
        <v>6</v>
      </c>
      <c r="L37" t="s">
        <v>113</v>
      </c>
      <c r="M37">
        <v>6</v>
      </c>
      <c r="N37" t="s">
        <v>709</v>
      </c>
      <c r="O37" t="s">
        <v>5</v>
      </c>
      <c r="P37">
        <v>2</v>
      </c>
      <c r="Q37">
        <v>13</v>
      </c>
      <c r="R37">
        <v>0</v>
      </c>
      <c r="S37" t="s">
        <v>642</v>
      </c>
      <c r="T37" t="s">
        <v>689</v>
      </c>
      <c r="U37">
        <v>104</v>
      </c>
      <c r="V37">
        <v>13.684210526315789</v>
      </c>
      <c r="W37">
        <v>104</v>
      </c>
      <c r="X37" t="s">
        <v>49</v>
      </c>
      <c r="Y37" t="s">
        <v>745</v>
      </c>
      <c r="Z37" t="s">
        <v>945</v>
      </c>
      <c r="AA37">
        <v>248.5</v>
      </c>
      <c r="AB37">
        <v>248.5</v>
      </c>
      <c r="AC37">
        <v>319</v>
      </c>
      <c r="AD37">
        <v>4903.5999999999985</v>
      </c>
      <c r="AE37">
        <v>0.77899686520376199</v>
      </c>
      <c r="AF37">
        <v>0.41851106639838997</v>
      </c>
      <c r="AG37">
        <v>0.326018808777429</v>
      </c>
      <c r="AH37">
        <v>2.1208907741251299E-2</v>
      </c>
      <c r="AI37">
        <v>6.5054245860184406E-2</v>
      </c>
    </row>
    <row r="38" spans="1:35" hidden="1" x14ac:dyDescent="0.25">
      <c r="A38" t="s">
        <v>54</v>
      </c>
      <c r="B38" t="s">
        <v>945</v>
      </c>
      <c r="C38" s="63" t="s">
        <v>945</v>
      </c>
      <c r="D38" s="63" t="s">
        <v>671</v>
      </c>
      <c r="E38" t="s">
        <v>527</v>
      </c>
      <c r="F38">
        <v>1</v>
      </c>
      <c r="G38">
        <v>1</v>
      </c>
      <c r="H38">
        <v>1</v>
      </c>
      <c r="I38">
        <v>2</v>
      </c>
      <c r="J38">
        <v>7</v>
      </c>
      <c r="K38">
        <v>6</v>
      </c>
      <c r="L38" t="s">
        <v>113</v>
      </c>
      <c r="M38">
        <v>6</v>
      </c>
      <c r="N38" t="s">
        <v>709</v>
      </c>
      <c r="O38" t="s">
        <v>31</v>
      </c>
      <c r="P38">
        <v>3</v>
      </c>
      <c r="Q38">
        <v>5</v>
      </c>
      <c r="R38">
        <v>0</v>
      </c>
      <c r="S38" t="s">
        <v>642</v>
      </c>
      <c r="T38" t="s">
        <v>689</v>
      </c>
      <c r="U38">
        <v>40</v>
      </c>
      <c r="V38">
        <v>5.2631578947368425</v>
      </c>
      <c r="W38">
        <v>40</v>
      </c>
      <c r="X38" t="s">
        <v>50</v>
      </c>
      <c r="Y38" t="s">
        <v>746</v>
      </c>
      <c r="Z38" t="s">
        <v>945</v>
      </c>
      <c r="AA38">
        <v>248.5</v>
      </c>
      <c r="AB38">
        <v>248.5</v>
      </c>
      <c r="AC38">
        <v>319</v>
      </c>
      <c r="AD38">
        <v>4903.5999999999985</v>
      </c>
      <c r="AE38">
        <v>0.77899686520376199</v>
      </c>
      <c r="AF38">
        <v>0.160965794768612</v>
      </c>
      <c r="AG38">
        <v>0.125391849529781</v>
      </c>
      <c r="AH38">
        <v>8.1572722081735896E-3</v>
      </c>
      <c r="AI38">
        <v>6.5054245860184406E-2</v>
      </c>
    </row>
    <row r="39" spans="1:35" hidden="1" x14ac:dyDescent="0.25">
      <c r="A39" t="s">
        <v>54</v>
      </c>
      <c r="B39" t="s">
        <v>948</v>
      </c>
      <c r="C39" s="63" t="s">
        <v>948</v>
      </c>
      <c r="D39" s="63" t="s">
        <v>671</v>
      </c>
      <c r="E39" t="s">
        <v>527</v>
      </c>
      <c r="F39">
        <v>1</v>
      </c>
      <c r="G39">
        <v>1</v>
      </c>
      <c r="H39">
        <v>1</v>
      </c>
      <c r="I39">
        <v>2</v>
      </c>
      <c r="J39">
        <v>7</v>
      </c>
      <c r="K39">
        <v>6</v>
      </c>
      <c r="L39" t="s">
        <v>113</v>
      </c>
      <c r="M39">
        <v>6</v>
      </c>
      <c r="N39" t="s">
        <v>709</v>
      </c>
      <c r="O39" t="s">
        <v>4</v>
      </c>
      <c r="P39">
        <v>1</v>
      </c>
      <c r="Q39">
        <v>4</v>
      </c>
      <c r="R39">
        <v>0</v>
      </c>
      <c r="S39" t="s">
        <v>642</v>
      </c>
      <c r="T39" t="s">
        <v>689</v>
      </c>
      <c r="U39">
        <v>34</v>
      </c>
      <c r="V39">
        <v>4.4736842105263159</v>
      </c>
      <c r="W39">
        <v>34</v>
      </c>
      <c r="X39" t="s">
        <v>48</v>
      </c>
      <c r="Y39" t="s">
        <v>744</v>
      </c>
      <c r="Z39" t="s">
        <v>948</v>
      </c>
      <c r="AA39">
        <v>66</v>
      </c>
      <c r="AB39">
        <v>66</v>
      </c>
      <c r="AC39">
        <v>319</v>
      </c>
      <c r="AD39">
        <v>4903.5999999999985</v>
      </c>
      <c r="AE39">
        <v>0.20689655172413801</v>
      </c>
      <c r="AF39">
        <v>0.51515151515151503</v>
      </c>
      <c r="AG39">
        <v>0.10658307210031299</v>
      </c>
      <c r="AH39">
        <v>6.9336813769475501E-3</v>
      </c>
      <c r="AI39">
        <v>6.5054245860184406E-2</v>
      </c>
    </row>
    <row r="40" spans="1:35" hidden="1" x14ac:dyDescent="0.25">
      <c r="A40" t="s">
        <v>54</v>
      </c>
      <c r="B40" t="s">
        <v>948</v>
      </c>
      <c r="C40" s="63" t="s">
        <v>948</v>
      </c>
      <c r="D40" s="63" t="s">
        <v>671</v>
      </c>
      <c r="E40" t="s">
        <v>527</v>
      </c>
      <c r="F40">
        <v>1</v>
      </c>
      <c r="G40">
        <v>1</v>
      </c>
      <c r="H40">
        <v>1</v>
      </c>
      <c r="I40">
        <v>2</v>
      </c>
      <c r="J40">
        <v>7</v>
      </c>
      <c r="K40">
        <v>6</v>
      </c>
      <c r="L40" t="s">
        <v>113</v>
      </c>
      <c r="M40">
        <v>6</v>
      </c>
      <c r="N40" t="s">
        <v>709</v>
      </c>
      <c r="O40" t="s">
        <v>5</v>
      </c>
      <c r="P40">
        <v>2</v>
      </c>
      <c r="Q40">
        <v>4</v>
      </c>
      <c r="R40">
        <v>0</v>
      </c>
      <c r="S40" t="s">
        <v>642</v>
      </c>
      <c r="T40" t="s">
        <v>689</v>
      </c>
      <c r="U40">
        <v>32</v>
      </c>
      <c r="V40">
        <v>4.2105263157894735</v>
      </c>
      <c r="W40">
        <v>32</v>
      </c>
      <c r="X40" t="s">
        <v>49</v>
      </c>
      <c r="Y40" t="s">
        <v>745</v>
      </c>
      <c r="Z40" t="s">
        <v>948</v>
      </c>
      <c r="AA40">
        <v>66</v>
      </c>
      <c r="AB40">
        <v>66</v>
      </c>
      <c r="AC40">
        <v>319</v>
      </c>
      <c r="AD40">
        <v>4903.5999999999985</v>
      </c>
      <c r="AE40">
        <v>0.20689655172413801</v>
      </c>
      <c r="AF40">
        <v>0.48484848484848497</v>
      </c>
      <c r="AG40">
        <v>0.100313479623824</v>
      </c>
      <c r="AH40">
        <v>6.5258177665388703E-3</v>
      </c>
      <c r="AI40">
        <v>6.5054245860184406E-2</v>
      </c>
    </row>
    <row r="41" spans="1:35" hidden="1" x14ac:dyDescent="0.25">
      <c r="A41" t="s">
        <v>54</v>
      </c>
      <c r="B41" t="s">
        <v>945</v>
      </c>
      <c r="C41" s="63" t="s">
        <v>945</v>
      </c>
      <c r="D41" s="63" t="s">
        <v>671</v>
      </c>
      <c r="E41" t="s">
        <v>527</v>
      </c>
      <c r="F41">
        <v>1</v>
      </c>
      <c r="G41">
        <v>1</v>
      </c>
      <c r="H41">
        <v>1</v>
      </c>
      <c r="I41">
        <v>2</v>
      </c>
      <c r="J41">
        <v>7</v>
      </c>
      <c r="K41">
        <v>7</v>
      </c>
      <c r="L41" t="s">
        <v>114</v>
      </c>
      <c r="M41">
        <v>7</v>
      </c>
      <c r="N41" t="s">
        <v>711</v>
      </c>
      <c r="O41" t="s">
        <v>4</v>
      </c>
      <c r="P41">
        <v>1</v>
      </c>
      <c r="Q41">
        <v>13</v>
      </c>
      <c r="R41">
        <v>0</v>
      </c>
      <c r="S41" t="s">
        <v>642</v>
      </c>
      <c r="T41" t="s">
        <v>689</v>
      </c>
      <c r="U41">
        <v>104</v>
      </c>
      <c r="V41">
        <v>13.684210526315789</v>
      </c>
      <c r="W41">
        <v>104</v>
      </c>
      <c r="X41" t="s">
        <v>51</v>
      </c>
      <c r="Y41" t="s">
        <v>747</v>
      </c>
      <c r="Z41" t="s">
        <v>945</v>
      </c>
      <c r="AA41">
        <v>256</v>
      </c>
      <c r="AB41">
        <v>256</v>
      </c>
      <c r="AC41">
        <v>326.5</v>
      </c>
      <c r="AD41">
        <v>4903.5999999999985</v>
      </c>
      <c r="AE41">
        <v>0.78407350689127098</v>
      </c>
      <c r="AF41">
        <v>0.40625</v>
      </c>
      <c r="AG41">
        <v>0.31852986217457901</v>
      </c>
      <c r="AH41">
        <v>2.1208907741251299E-2</v>
      </c>
      <c r="AI41">
        <v>6.6583734399216901E-2</v>
      </c>
    </row>
    <row r="42" spans="1:35" hidden="1" x14ac:dyDescent="0.25">
      <c r="A42" t="s">
        <v>54</v>
      </c>
      <c r="B42" t="s">
        <v>945</v>
      </c>
      <c r="C42" s="63" t="s">
        <v>945</v>
      </c>
      <c r="D42" s="63" t="s">
        <v>671</v>
      </c>
      <c r="E42" t="s">
        <v>527</v>
      </c>
      <c r="F42">
        <v>1</v>
      </c>
      <c r="G42">
        <v>1</v>
      </c>
      <c r="H42">
        <v>1</v>
      </c>
      <c r="I42">
        <v>2</v>
      </c>
      <c r="J42">
        <v>7</v>
      </c>
      <c r="K42">
        <v>7</v>
      </c>
      <c r="L42" t="s">
        <v>114</v>
      </c>
      <c r="M42">
        <v>7</v>
      </c>
      <c r="N42" t="s">
        <v>711</v>
      </c>
      <c r="O42" t="s">
        <v>5</v>
      </c>
      <c r="P42">
        <v>2</v>
      </c>
      <c r="Q42">
        <v>14</v>
      </c>
      <c r="R42">
        <v>0</v>
      </c>
      <c r="S42" t="s">
        <v>642</v>
      </c>
      <c r="T42" t="s">
        <v>689</v>
      </c>
      <c r="U42">
        <v>112</v>
      </c>
      <c r="V42">
        <v>14.736842105263159</v>
      </c>
      <c r="W42">
        <v>112</v>
      </c>
      <c r="X42" t="s">
        <v>52</v>
      </c>
      <c r="Y42" t="s">
        <v>748</v>
      </c>
      <c r="Z42" t="s">
        <v>945</v>
      </c>
      <c r="AA42">
        <v>256</v>
      </c>
      <c r="AB42">
        <v>256</v>
      </c>
      <c r="AC42">
        <v>326.5</v>
      </c>
      <c r="AD42">
        <v>4903.5999999999985</v>
      </c>
      <c r="AE42">
        <v>0.78407350689127098</v>
      </c>
      <c r="AF42">
        <v>0.4375</v>
      </c>
      <c r="AG42">
        <v>0.34303215926493102</v>
      </c>
      <c r="AH42">
        <v>2.2840362182886001E-2</v>
      </c>
      <c r="AI42">
        <v>6.6583734399216901E-2</v>
      </c>
    </row>
    <row r="43" spans="1:35" hidden="1" x14ac:dyDescent="0.25">
      <c r="A43" t="s">
        <v>54</v>
      </c>
      <c r="B43" t="s">
        <v>945</v>
      </c>
      <c r="C43" s="63" t="s">
        <v>945</v>
      </c>
      <c r="D43" s="63" t="s">
        <v>671</v>
      </c>
      <c r="E43" t="s">
        <v>527</v>
      </c>
      <c r="F43">
        <v>1</v>
      </c>
      <c r="G43">
        <v>1</v>
      </c>
      <c r="H43">
        <v>1</v>
      </c>
      <c r="I43">
        <v>2</v>
      </c>
      <c r="J43">
        <v>7</v>
      </c>
      <c r="K43">
        <v>7</v>
      </c>
      <c r="L43" t="s">
        <v>114</v>
      </c>
      <c r="M43">
        <v>7</v>
      </c>
      <c r="N43" t="s">
        <v>711</v>
      </c>
      <c r="O43" t="s">
        <v>31</v>
      </c>
      <c r="P43">
        <v>3</v>
      </c>
      <c r="Q43">
        <v>5</v>
      </c>
      <c r="R43">
        <v>0</v>
      </c>
      <c r="S43" t="s">
        <v>642</v>
      </c>
      <c r="T43" t="s">
        <v>689</v>
      </c>
      <c r="U43">
        <v>40</v>
      </c>
      <c r="V43">
        <v>5.2631578947368425</v>
      </c>
      <c r="W43">
        <v>40</v>
      </c>
      <c r="X43" t="s">
        <v>53</v>
      </c>
      <c r="Y43" t="s">
        <v>749</v>
      </c>
      <c r="Z43" t="s">
        <v>945</v>
      </c>
      <c r="AA43">
        <v>256</v>
      </c>
      <c r="AB43">
        <v>256</v>
      </c>
      <c r="AC43">
        <v>326.5</v>
      </c>
      <c r="AD43">
        <v>4903.5999999999985</v>
      </c>
      <c r="AE43">
        <v>0.78407350689127098</v>
      </c>
      <c r="AF43">
        <v>0.15625</v>
      </c>
      <c r="AG43">
        <v>0.12251148545176101</v>
      </c>
      <c r="AH43">
        <v>8.1572722081735896E-3</v>
      </c>
      <c r="AI43">
        <v>6.6583734399216901E-2</v>
      </c>
    </row>
    <row r="44" spans="1:35" hidden="1" x14ac:dyDescent="0.25">
      <c r="A44" t="s">
        <v>54</v>
      </c>
      <c r="B44" t="s">
        <v>948</v>
      </c>
      <c r="C44" s="63" t="s">
        <v>948</v>
      </c>
      <c r="D44" s="63" t="s">
        <v>671</v>
      </c>
      <c r="E44" t="s">
        <v>527</v>
      </c>
      <c r="F44">
        <v>1</v>
      </c>
      <c r="G44">
        <v>1</v>
      </c>
      <c r="H44">
        <v>1</v>
      </c>
      <c r="I44">
        <v>2</v>
      </c>
      <c r="J44">
        <v>7</v>
      </c>
      <c r="K44">
        <v>7</v>
      </c>
      <c r="L44" t="s">
        <v>114</v>
      </c>
      <c r="M44">
        <v>7</v>
      </c>
      <c r="N44" t="s">
        <v>711</v>
      </c>
      <c r="O44" t="s">
        <v>4</v>
      </c>
      <c r="P44">
        <v>1</v>
      </c>
      <c r="Q44">
        <v>4</v>
      </c>
      <c r="R44">
        <v>0</v>
      </c>
      <c r="S44" t="s">
        <v>642</v>
      </c>
      <c r="T44" t="s">
        <v>689</v>
      </c>
      <c r="U44">
        <v>34</v>
      </c>
      <c r="V44">
        <v>4.4736842105263159</v>
      </c>
      <c r="W44">
        <v>34</v>
      </c>
      <c r="X44" t="s">
        <v>51</v>
      </c>
      <c r="Y44" t="s">
        <v>747</v>
      </c>
      <c r="Z44" t="s">
        <v>948</v>
      </c>
      <c r="AA44">
        <v>66</v>
      </c>
      <c r="AB44">
        <v>66</v>
      </c>
      <c r="AC44">
        <v>326.5</v>
      </c>
      <c r="AD44">
        <v>4903.5999999999985</v>
      </c>
      <c r="AE44">
        <v>0.202143950995406</v>
      </c>
      <c r="AF44">
        <v>0.51515151515151503</v>
      </c>
      <c r="AG44">
        <v>0.104134762633997</v>
      </c>
      <c r="AH44">
        <v>6.9336813769475501E-3</v>
      </c>
      <c r="AI44">
        <v>6.6583734399216901E-2</v>
      </c>
    </row>
    <row r="45" spans="1:35" hidden="1" x14ac:dyDescent="0.25">
      <c r="A45" t="s">
        <v>54</v>
      </c>
      <c r="B45" t="s">
        <v>948</v>
      </c>
      <c r="C45" s="63" t="s">
        <v>948</v>
      </c>
      <c r="D45" s="63" t="s">
        <v>671</v>
      </c>
      <c r="E45" t="s">
        <v>527</v>
      </c>
      <c r="F45">
        <v>1</v>
      </c>
      <c r="G45">
        <v>1</v>
      </c>
      <c r="H45">
        <v>1</v>
      </c>
      <c r="I45">
        <v>2</v>
      </c>
      <c r="J45">
        <v>7</v>
      </c>
      <c r="K45">
        <v>7</v>
      </c>
      <c r="L45" t="s">
        <v>114</v>
      </c>
      <c r="M45">
        <v>7</v>
      </c>
      <c r="N45" t="s">
        <v>711</v>
      </c>
      <c r="O45" t="s">
        <v>5</v>
      </c>
      <c r="P45">
        <v>2</v>
      </c>
      <c r="Q45">
        <v>4</v>
      </c>
      <c r="R45">
        <v>0</v>
      </c>
      <c r="S45" t="s">
        <v>642</v>
      </c>
      <c r="T45" t="s">
        <v>689</v>
      </c>
      <c r="U45">
        <v>32</v>
      </c>
      <c r="V45">
        <v>4.2105263157894735</v>
      </c>
      <c r="W45">
        <v>32</v>
      </c>
      <c r="X45" t="s">
        <v>52</v>
      </c>
      <c r="Y45" t="s">
        <v>748</v>
      </c>
      <c r="Z45" t="s">
        <v>948</v>
      </c>
      <c r="AA45">
        <v>66</v>
      </c>
      <c r="AB45">
        <v>66</v>
      </c>
      <c r="AC45">
        <v>326.5</v>
      </c>
      <c r="AD45">
        <v>4903.5999999999985</v>
      </c>
      <c r="AE45">
        <v>0.202143950995406</v>
      </c>
      <c r="AF45">
        <v>0.48484848484848497</v>
      </c>
      <c r="AG45">
        <v>9.80091883614089E-2</v>
      </c>
      <c r="AH45">
        <v>6.5258177665388703E-3</v>
      </c>
      <c r="AI45">
        <v>6.6583734399216901E-2</v>
      </c>
    </row>
    <row r="46" spans="1:35" hidden="1" x14ac:dyDescent="0.25">
      <c r="A46" t="s">
        <v>54</v>
      </c>
      <c r="B46" t="s">
        <v>945</v>
      </c>
      <c r="C46" s="63" t="s">
        <v>945</v>
      </c>
      <c r="D46" s="63" t="s">
        <v>671</v>
      </c>
      <c r="E46" t="s">
        <v>527</v>
      </c>
      <c r="F46">
        <v>1</v>
      </c>
      <c r="G46">
        <v>2</v>
      </c>
      <c r="H46">
        <v>2</v>
      </c>
      <c r="I46">
        <v>2</v>
      </c>
      <c r="J46">
        <v>7</v>
      </c>
      <c r="K46">
        <v>1</v>
      </c>
      <c r="L46" t="s">
        <v>99</v>
      </c>
      <c r="M46">
        <v>8</v>
      </c>
      <c r="N46" t="s">
        <v>713</v>
      </c>
      <c r="O46" t="s">
        <v>4</v>
      </c>
      <c r="P46">
        <v>1</v>
      </c>
      <c r="Q46">
        <v>14</v>
      </c>
      <c r="R46">
        <v>0</v>
      </c>
      <c r="S46" t="s">
        <v>642</v>
      </c>
      <c r="T46" t="s">
        <v>689</v>
      </c>
      <c r="U46">
        <v>112.5</v>
      </c>
      <c r="V46">
        <v>14.80263157894737</v>
      </c>
      <c r="W46">
        <v>112.5</v>
      </c>
      <c r="X46" t="s">
        <v>33</v>
      </c>
      <c r="Y46" t="s">
        <v>750</v>
      </c>
      <c r="Z46" t="s">
        <v>945</v>
      </c>
      <c r="AA46">
        <v>256.5</v>
      </c>
      <c r="AB46">
        <v>256.5</v>
      </c>
      <c r="AC46">
        <v>367.65</v>
      </c>
      <c r="AD46">
        <v>4903.5999999999985</v>
      </c>
      <c r="AE46">
        <v>0.69767441860465096</v>
      </c>
      <c r="AF46">
        <v>0.43859649122806998</v>
      </c>
      <c r="AG46">
        <v>0.30599755201958401</v>
      </c>
      <c r="AH46">
        <v>2.2942328085488201E-2</v>
      </c>
      <c r="AI46">
        <v>7.4975528183375495E-2</v>
      </c>
    </row>
    <row r="47" spans="1:35" hidden="1" x14ac:dyDescent="0.25">
      <c r="A47" t="s">
        <v>54</v>
      </c>
      <c r="B47" t="s">
        <v>945</v>
      </c>
      <c r="C47" s="63" t="s">
        <v>945</v>
      </c>
      <c r="D47" s="63" t="s">
        <v>671</v>
      </c>
      <c r="E47" t="s">
        <v>527</v>
      </c>
      <c r="F47">
        <v>1</v>
      </c>
      <c r="G47">
        <v>2</v>
      </c>
      <c r="H47">
        <v>2</v>
      </c>
      <c r="I47">
        <v>2</v>
      </c>
      <c r="J47">
        <v>7</v>
      </c>
      <c r="K47">
        <v>1</v>
      </c>
      <c r="L47" t="s">
        <v>99</v>
      </c>
      <c r="M47">
        <v>8</v>
      </c>
      <c r="N47" t="s">
        <v>713</v>
      </c>
      <c r="O47" t="s">
        <v>5</v>
      </c>
      <c r="P47">
        <v>2</v>
      </c>
      <c r="Q47">
        <v>13</v>
      </c>
      <c r="R47">
        <v>0</v>
      </c>
      <c r="S47" t="s">
        <v>642</v>
      </c>
      <c r="T47" t="s">
        <v>689</v>
      </c>
      <c r="U47">
        <v>104</v>
      </c>
      <c r="V47">
        <v>13.684210526315789</v>
      </c>
      <c r="W47">
        <v>104</v>
      </c>
      <c r="X47" t="s">
        <v>34</v>
      </c>
      <c r="Y47" t="s">
        <v>751</v>
      </c>
      <c r="Z47" t="s">
        <v>945</v>
      </c>
      <c r="AA47">
        <v>256.5</v>
      </c>
      <c r="AB47">
        <v>256.5</v>
      </c>
      <c r="AC47">
        <v>367.65</v>
      </c>
      <c r="AD47">
        <v>4903.5999999999985</v>
      </c>
      <c r="AE47">
        <v>0.69767441860465096</v>
      </c>
      <c r="AF47">
        <v>0.40545808966861602</v>
      </c>
      <c r="AG47">
        <v>0.28287773697810398</v>
      </c>
      <c r="AH47">
        <v>2.1208907741251299E-2</v>
      </c>
      <c r="AI47">
        <v>7.4975528183375495E-2</v>
      </c>
    </row>
    <row r="48" spans="1:35" hidden="1" x14ac:dyDescent="0.25">
      <c r="A48" t="s">
        <v>54</v>
      </c>
      <c r="B48" t="s">
        <v>945</v>
      </c>
      <c r="C48" s="63" t="s">
        <v>945</v>
      </c>
      <c r="D48" s="63" t="s">
        <v>671</v>
      </c>
      <c r="E48" t="s">
        <v>527</v>
      </c>
      <c r="F48">
        <v>1</v>
      </c>
      <c r="G48">
        <v>2</v>
      </c>
      <c r="H48">
        <v>2</v>
      </c>
      <c r="I48">
        <v>2</v>
      </c>
      <c r="J48">
        <v>7</v>
      </c>
      <c r="K48">
        <v>1</v>
      </c>
      <c r="L48" t="s">
        <v>99</v>
      </c>
      <c r="M48">
        <v>8</v>
      </c>
      <c r="N48" t="s">
        <v>713</v>
      </c>
      <c r="O48" t="s">
        <v>31</v>
      </c>
      <c r="P48">
        <v>3</v>
      </c>
      <c r="Q48">
        <v>5</v>
      </c>
      <c r="R48">
        <v>0</v>
      </c>
      <c r="S48" t="s">
        <v>642</v>
      </c>
      <c r="T48" t="s">
        <v>689</v>
      </c>
      <c r="U48">
        <v>40</v>
      </c>
      <c r="V48">
        <v>5.2631578947368425</v>
      </c>
      <c r="W48">
        <v>40</v>
      </c>
      <c r="X48" t="s">
        <v>35</v>
      </c>
      <c r="Y48" t="s">
        <v>752</v>
      </c>
      <c r="Z48" t="s">
        <v>945</v>
      </c>
      <c r="AA48">
        <v>256.5</v>
      </c>
      <c r="AB48">
        <v>256.5</v>
      </c>
      <c r="AC48">
        <v>367.65</v>
      </c>
      <c r="AD48">
        <v>4903.5999999999985</v>
      </c>
      <c r="AE48">
        <v>0.69767441860465096</v>
      </c>
      <c r="AF48">
        <v>0.155945419103314</v>
      </c>
      <c r="AG48">
        <v>0.108799129606963</v>
      </c>
      <c r="AH48">
        <v>8.1572722081735896E-3</v>
      </c>
      <c r="AI48">
        <v>7.4975528183375495E-2</v>
      </c>
    </row>
    <row r="49" spans="1:35" hidden="1" x14ac:dyDescent="0.25">
      <c r="A49" t="s">
        <v>54</v>
      </c>
      <c r="B49" t="s">
        <v>946</v>
      </c>
      <c r="C49" s="63" t="s">
        <v>946</v>
      </c>
      <c r="D49" s="63" t="s">
        <v>671</v>
      </c>
      <c r="E49" t="s">
        <v>527</v>
      </c>
      <c r="F49">
        <v>0.95</v>
      </c>
      <c r="G49">
        <v>2</v>
      </c>
      <c r="H49">
        <v>2</v>
      </c>
      <c r="I49">
        <v>2</v>
      </c>
      <c r="J49">
        <v>7</v>
      </c>
      <c r="K49">
        <v>1</v>
      </c>
      <c r="L49" t="s">
        <v>99</v>
      </c>
      <c r="M49">
        <v>8</v>
      </c>
      <c r="N49" t="s">
        <v>713</v>
      </c>
      <c r="O49" t="s">
        <v>4</v>
      </c>
      <c r="P49">
        <v>1</v>
      </c>
      <c r="Q49">
        <v>1</v>
      </c>
      <c r="R49">
        <v>0</v>
      </c>
      <c r="S49" t="s">
        <v>642</v>
      </c>
      <c r="T49" t="s">
        <v>689</v>
      </c>
      <c r="U49">
        <v>8.5</v>
      </c>
      <c r="V49">
        <v>1.118421052631579</v>
      </c>
      <c r="W49">
        <v>8.0749999999999993</v>
      </c>
      <c r="X49" t="s">
        <v>33</v>
      </c>
      <c r="Y49" t="s">
        <v>750</v>
      </c>
      <c r="Z49" t="s">
        <v>946</v>
      </c>
      <c r="AA49">
        <v>8.5</v>
      </c>
      <c r="AB49">
        <v>8.0749999999999993</v>
      </c>
      <c r="AC49">
        <v>367.65</v>
      </c>
      <c r="AD49">
        <v>4903.5999999999985</v>
      </c>
      <c r="AE49">
        <v>2.1963824289405701E-2</v>
      </c>
      <c r="AF49">
        <v>1</v>
      </c>
      <c r="AG49">
        <v>2.1963824289405701E-2</v>
      </c>
      <c r="AH49">
        <v>1.6467493270250399E-3</v>
      </c>
      <c r="AI49">
        <v>7.4975528183375495E-2</v>
      </c>
    </row>
    <row r="50" spans="1:35" hidden="1" x14ac:dyDescent="0.25">
      <c r="A50" t="s">
        <v>54</v>
      </c>
      <c r="B50" t="s">
        <v>947</v>
      </c>
      <c r="C50" s="63" t="s">
        <v>947</v>
      </c>
      <c r="D50" s="63" t="s">
        <v>671</v>
      </c>
      <c r="E50" t="s">
        <v>527</v>
      </c>
      <c r="F50">
        <v>1</v>
      </c>
      <c r="G50">
        <v>2</v>
      </c>
      <c r="H50">
        <v>2</v>
      </c>
      <c r="I50">
        <v>2</v>
      </c>
      <c r="J50">
        <v>7</v>
      </c>
      <c r="K50">
        <v>1</v>
      </c>
      <c r="L50" t="s">
        <v>99</v>
      </c>
      <c r="M50">
        <v>8</v>
      </c>
      <c r="N50" t="s">
        <v>713</v>
      </c>
      <c r="O50" t="s">
        <v>4</v>
      </c>
      <c r="P50">
        <v>1</v>
      </c>
      <c r="Q50">
        <v>1</v>
      </c>
      <c r="R50">
        <v>0</v>
      </c>
      <c r="S50" t="s">
        <v>642</v>
      </c>
      <c r="T50" t="s">
        <v>689</v>
      </c>
      <c r="U50">
        <v>8.5</v>
      </c>
      <c r="V50">
        <v>1.118421052631579</v>
      </c>
      <c r="W50">
        <v>8.5</v>
      </c>
      <c r="X50" t="s">
        <v>33</v>
      </c>
      <c r="Y50" t="s">
        <v>750</v>
      </c>
      <c r="Z50" t="s">
        <v>947</v>
      </c>
      <c r="AA50">
        <v>8.5</v>
      </c>
      <c r="AB50">
        <v>8.5</v>
      </c>
      <c r="AC50">
        <v>367.65</v>
      </c>
      <c r="AD50">
        <v>4903.5999999999985</v>
      </c>
      <c r="AE50">
        <v>2.31198150414797E-2</v>
      </c>
      <c r="AF50">
        <v>1</v>
      </c>
      <c r="AG50">
        <v>2.31198150414797E-2</v>
      </c>
      <c r="AH50">
        <v>1.7334203442368899E-3</v>
      </c>
      <c r="AI50">
        <v>7.4975528183375495E-2</v>
      </c>
    </row>
    <row r="51" spans="1:35" hidden="1" x14ac:dyDescent="0.25">
      <c r="A51" t="s">
        <v>54</v>
      </c>
      <c r="B51" t="s">
        <v>948</v>
      </c>
      <c r="C51" s="63" t="s">
        <v>948</v>
      </c>
      <c r="D51" s="63" t="s">
        <v>671</v>
      </c>
      <c r="E51" t="s">
        <v>527</v>
      </c>
      <c r="F51">
        <v>1</v>
      </c>
      <c r="G51">
        <v>2</v>
      </c>
      <c r="H51">
        <v>2</v>
      </c>
      <c r="I51">
        <v>2</v>
      </c>
      <c r="J51">
        <v>7</v>
      </c>
      <c r="K51">
        <v>1</v>
      </c>
      <c r="L51" t="s">
        <v>99</v>
      </c>
      <c r="M51">
        <v>8</v>
      </c>
      <c r="N51" t="s">
        <v>713</v>
      </c>
      <c r="O51" t="s">
        <v>4</v>
      </c>
      <c r="P51">
        <v>1</v>
      </c>
      <c r="Q51">
        <v>4</v>
      </c>
      <c r="R51">
        <v>0</v>
      </c>
      <c r="S51" t="s">
        <v>642</v>
      </c>
      <c r="T51" t="s">
        <v>689</v>
      </c>
      <c r="U51">
        <v>34</v>
      </c>
      <c r="V51">
        <v>4.4736842105263159</v>
      </c>
      <c r="W51">
        <v>34</v>
      </c>
      <c r="X51" t="s">
        <v>33</v>
      </c>
      <c r="Y51" t="s">
        <v>750</v>
      </c>
      <c r="Z51" t="s">
        <v>948</v>
      </c>
      <c r="AA51">
        <v>66</v>
      </c>
      <c r="AB51">
        <v>66</v>
      </c>
      <c r="AC51">
        <v>367.65</v>
      </c>
      <c r="AD51">
        <v>4903.5999999999985</v>
      </c>
      <c r="AE51">
        <v>0.17951856385148901</v>
      </c>
      <c r="AF51">
        <v>0.51515151515151503</v>
      </c>
      <c r="AG51">
        <v>9.2479260165918703E-2</v>
      </c>
      <c r="AH51">
        <v>6.9336813769475501E-3</v>
      </c>
      <c r="AI51">
        <v>7.4975528183375495E-2</v>
      </c>
    </row>
    <row r="52" spans="1:35" hidden="1" x14ac:dyDescent="0.25">
      <c r="A52" t="s">
        <v>54</v>
      </c>
      <c r="B52" t="s">
        <v>948</v>
      </c>
      <c r="C52" s="63" t="s">
        <v>948</v>
      </c>
      <c r="D52" s="63" t="s">
        <v>671</v>
      </c>
      <c r="E52" t="s">
        <v>527</v>
      </c>
      <c r="F52">
        <v>1</v>
      </c>
      <c r="G52">
        <v>2</v>
      </c>
      <c r="H52">
        <v>2</v>
      </c>
      <c r="I52">
        <v>2</v>
      </c>
      <c r="J52">
        <v>7</v>
      </c>
      <c r="K52">
        <v>1</v>
      </c>
      <c r="L52" t="s">
        <v>99</v>
      </c>
      <c r="M52">
        <v>8</v>
      </c>
      <c r="N52" t="s">
        <v>713</v>
      </c>
      <c r="O52" t="s">
        <v>5</v>
      </c>
      <c r="P52">
        <v>2</v>
      </c>
      <c r="Q52">
        <v>4</v>
      </c>
      <c r="R52">
        <v>0</v>
      </c>
      <c r="S52" t="s">
        <v>642</v>
      </c>
      <c r="T52" t="s">
        <v>689</v>
      </c>
      <c r="U52">
        <v>32</v>
      </c>
      <c r="V52">
        <v>4.2105263157894735</v>
      </c>
      <c r="W52">
        <v>32</v>
      </c>
      <c r="X52" t="s">
        <v>34</v>
      </c>
      <c r="Y52" t="s">
        <v>751</v>
      </c>
      <c r="Z52" t="s">
        <v>948</v>
      </c>
      <c r="AA52">
        <v>66</v>
      </c>
      <c r="AB52">
        <v>66</v>
      </c>
      <c r="AC52">
        <v>367.65</v>
      </c>
      <c r="AD52">
        <v>4903.5999999999985</v>
      </c>
      <c r="AE52">
        <v>0.17951856385148901</v>
      </c>
      <c r="AF52">
        <v>0.48484848484848497</v>
      </c>
      <c r="AG52">
        <v>8.7039303685570502E-2</v>
      </c>
      <c r="AH52">
        <v>6.5258177665388703E-3</v>
      </c>
      <c r="AI52">
        <v>7.4975528183375495E-2</v>
      </c>
    </row>
    <row r="53" spans="1:35" hidden="1" x14ac:dyDescent="0.25">
      <c r="A53" t="s">
        <v>54</v>
      </c>
      <c r="B53" t="s">
        <v>945</v>
      </c>
      <c r="C53" s="63" t="s">
        <v>945</v>
      </c>
      <c r="D53" s="63" t="s">
        <v>671</v>
      </c>
      <c r="E53" t="s">
        <v>527</v>
      </c>
      <c r="F53">
        <v>1</v>
      </c>
      <c r="G53">
        <v>2</v>
      </c>
      <c r="H53">
        <v>2</v>
      </c>
      <c r="I53">
        <v>2</v>
      </c>
      <c r="J53">
        <v>7</v>
      </c>
      <c r="K53">
        <v>2</v>
      </c>
      <c r="L53" t="s">
        <v>102</v>
      </c>
      <c r="M53">
        <v>9</v>
      </c>
      <c r="N53" t="s">
        <v>715</v>
      </c>
      <c r="O53" t="s">
        <v>4</v>
      </c>
      <c r="P53">
        <v>1</v>
      </c>
      <c r="Q53">
        <v>14</v>
      </c>
      <c r="R53">
        <v>0</v>
      </c>
      <c r="S53" t="s">
        <v>642</v>
      </c>
      <c r="T53" t="s">
        <v>689</v>
      </c>
      <c r="U53">
        <v>111.25</v>
      </c>
      <c r="V53">
        <v>14.638157894736842</v>
      </c>
      <c r="W53">
        <v>111.25</v>
      </c>
      <c r="X53" t="s">
        <v>36</v>
      </c>
      <c r="Y53" t="s">
        <v>753</v>
      </c>
      <c r="Z53" t="s">
        <v>945</v>
      </c>
      <c r="AA53">
        <v>255.25</v>
      </c>
      <c r="AB53">
        <v>255.25</v>
      </c>
      <c r="AC53">
        <v>356.05</v>
      </c>
      <c r="AD53">
        <v>4903.5999999999985</v>
      </c>
      <c r="AE53">
        <v>0.7168936947058</v>
      </c>
      <c r="AF53">
        <v>0.435847208619001</v>
      </c>
      <c r="AG53">
        <v>0.31245611571408499</v>
      </c>
      <c r="AH53">
        <v>2.2687413328982799E-2</v>
      </c>
      <c r="AI53">
        <v>7.2609919243005194E-2</v>
      </c>
    </row>
    <row r="54" spans="1:35" hidden="1" x14ac:dyDescent="0.25">
      <c r="A54" t="s">
        <v>54</v>
      </c>
      <c r="B54" t="s">
        <v>945</v>
      </c>
      <c r="C54" s="63" t="s">
        <v>945</v>
      </c>
      <c r="D54" s="63" t="s">
        <v>671</v>
      </c>
      <c r="E54" t="s">
        <v>527</v>
      </c>
      <c r="F54">
        <v>1</v>
      </c>
      <c r="G54">
        <v>2</v>
      </c>
      <c r="H54">
        <v>2</v>
      </c>
      <c r="I54">
        <v>2</v>
      </c>
      <c r="J54">
        <v>7</v>
      </c>
      <c r="K54">
        <v>2</v>
      </c>
      <c r="L54" t="s">
        <v>102</v>
      </c>
      <c r="M54">
        <v>9</v>
      </c>
      <c r="N54" t="s">
        <v>715</v>
      </c>
      <c r="O54" t="s">
        <v>5</v>
      </c>
      <c r="P54">
        <v>2</v>
      </c>
      <c r="Q54">
        <v>13</v>
      </c>
      <c r="R54">
        <v>0</v>
      </c>
      <c r="S54" t="s">
        <v>642</v>
      </c>
      <c r="T54" t="s">
        <v>689</v>
      </c>
      <c r="U54">
        <v>104</v>
      </c>
      <c r="V54">
        <v>13.684210526315789</v>
      </c>
      <c r="W54">
        <v>104</v>
      </c>
      <c r="X54" t="s">
        <v>37</v>
      </c>
      <c r="Y54" t="s">
        <v>754</v>
      </c>
      <c r="Z54" t="s">
        <v>945</v>
      </c>
      <c r="AA54">
        <v>255.25</v>
      </c>
      <c r="AB54">
        <v>255.25</v>
      </c>
      <c r="AC54">
        <v>356.05</v>
      </c>
      <c r="AD54">
        <v>4903.5999999999985</v>
      </c>
      <c r="AE54">
        <v>0.7168936947058</v>
      </c>
      <c r="AF54">
        <v>0.40744368266405501</v>
      </c>
      <c r="AG54">
        <v>0.292093807049572</v>
      </c>
      <c r="AH54">
        <v>2.1208907741251299E-2</v>
      </c>
      <c r="AI54">
        <v>7.2609919243005194E-2</v>
      </c>
    </row>
    <row r="55" spans="1:35" hidden="1" x14ac:dyDescent="0.25">
      <c r="A55" t="s">
        <v>54</v>
      </c>
      <c r="B55" t="s">
        <v>945</v>
      </c>
      <c r="C55" s="63" t="s">
        <v>945</v>
      </c>
      <c r="D55" s="63" t="s">
        <v>671</v>
      </c>
      <c r="E55" t="s">
        <v>527</v>
      </c>
      <c r="F55">
        <v>1</v>
      </c>
      <c r="G55">
        <v>2</v>
      </c>
      <c r="H55">
        <v>2</v>
      </c>
      <c r="I55">
        <v>2</v>
      </c>
      <c r="J55">
        <v>7</v>
      </c>
      <c r="K55">
        <v>2</v>
      </c>
      <c r="L55" t="s">
        <v>102</v>
      </c>
      <c r="M55">
        <v>9</v>
      </c>
      <c r="N55" t="s">
        <v>715</v>
      </c>
      <c r="O55" t="s">
        <v>31</v>
      </c>
      <c r="P55">
        <v>3</v>
      </c>
      <c r="Q55">
        <v>5</v>
      </c>
      <c r="R55">
        <v>0</v>
      </c>
      <c r="S55" t="s">
        <v>642</v>
      </c>
      <c r="T55" t="s">
        <v>689</v>
      </c>
      <c r="U55">
        <v>40</v>
      </c>
      <c r="V55">
        <v>5.2631578947368425</v>
      </c>
      <c r="W55">
        <v>40</v>
      </c>
      <c r="X55" t="s">
        <v>38</v>
      </c>
      <c r="Y55" t="s">
        <v>755</v>
      </c>
      <c r="Z55" t="s">
        <v>945</v>
      </c>
      <c r="AA55">
        <v>255.25</v>
      </c>
      <c r="AB55">
        <v>255.25</v>
      </c>
      <c r="AC55">
        <v>356.05</v>
      </c>
      <c r="AD55">
        <v>4903.5999999999985</v>
      </c>
      <c r="AE55">
        <v>0.7168936947058</v>
      </c>
      <c r="AF55">
        <v>0.15670910871694399</v>
      </c>
      <c r="AG55">
        <v>0.112343771942143</v>
      </c>
      <c r="AH55">
        <v>8.1572722081735896E-3</v>
      </c>
      <c r="AI55">
        <v>7.2609919243005194E-2</v>
      </c>
    </row>
    <row r="56" spans="1:35" hidden="1" x14ac:dyDescent="0.25">
      <c r="A56" t="s">
        <v>54</v>
      </c>
      <c r="B56" t="s">
        <v>946</v>
      </c>
      <c r="C56" s="63" t="s">
        <v>946</v>
      </c>
      <c r="D56" s="63" t="s">
        <v>671</v>
      </c>
      <c r="E56" t="s">
        <v>527</v>
      </c>
      <c r="F56">
        <v>0.95</v>
      </c>
      <c r="G56">
        <v>2</v>
      </c>
      <c r="H56">
        <v>2</v>
      </c>
      <c r="I56">
        <v>2</v>
      </c>
      <c r="J56">
        <v>7</v>
      </c>
      <c r="K56">
        <v>2</v>
      </c>
      <c r="L56" t="s">
        <v>102</v>
      </c>
      <c r="M56">
        <v>9</v>
      </c>
      <c r="N56" t="s">
        <v>715</v>
      </c>
      <c r="O56" t="s">
        <v>4</v>
      </c>
      <c r="P56">
        <v>1</v>
      </c>
      <c r="Q56">
        <v>1</v>
      </c>
      <c r="R56">
        <v>0</v>
      </c>
      <c r="S56" t="s">
        <v>642</v>
      </c>
      <c r="T56" t="s">
        <v>689</v>
      </c>
      <c r="U56">
        <v>8</v>
      </c>
      <c r="V56">
        <v>1.0526315789473684</v>
      </c>
      <c r="W56">
        <v>7.6</v>
      </c>
      <c r="X56" t="s">
        <v>36</v>
      </c>
      <c r="Y56" t="s">
        <v>753</v>
      </c>
      <c r="Z56" t="s">
        <v>946</v>
      </c>
      <c r="AA56">
        <v>8</v>
      </c>
      <c r="AB56">
        <v>7.6</v>
      </c>
      <c r="AC56">
        <v>356.05</v>
      </c>
      <c r="AD56">
        <v>4903.5999999999985</v>
      </c>
      <c r="AE56">
        <v>2.13453166690072E-2</v>
      </c>
      <c r="AF56">
        <v>1</v>
      </c>
      <c r="AG56">
        <v>2.13453166690072E-2</v>
      </c>
      <c r="AH56">
        <v>1.54988171955298E-3</v>
      </c>
      <c r="AI56">
        <v>7.2609919243005194E-2</v>
      </c>
    </row>
    <row r="57" spans="1:35" hidden="1" x14ac:dyDescent="0.25">
      <c r="A57" t="s">
        <v>54</v>
      </c>
      <c r="B57" t="s">
        <v>947</v>
      </c>
      <c r="C57" s="63" t="s">
        <v>947</v>
      </c>
      <c r="D57" s="63" t="s">
        <v>671</v>
      </c>
      <c r="E57" t="s">
        <v>527</v>
      </c>
      <c r="F57">
        <v>1</v>
      </c>
      <c r="G57">
        <v>2</v>
      </c>
      <c r="H57">
        <v>2</v>
      </c>
      <c r="I57">
        <v>2</v>
      </c>
      <c r="J57">
        <v>7</v>
      </c>
      <c r="K57">
        <v>2</v>
      </c>
      <c r="L57" t="s">
        <v>102</v>
      </c>
      <c r="M57">
        <v>9</v>
      </c>
      <c r="N57" t="s">
        <v>715</v>
      </c>
      <c r="O57" t="s">
        <v>4</v>
      </c>
      <c r="P57">
        <v>1</v>
      </c>
      <c r="Q57">
        <v>1</v>
      </c>
      <c r="R57">
        <v>0</v>
      </c>
      <c r="S57" t="s">
        <v>642</v>
      </c>
      <c r="T57" t="s">
        <v>689</v>
      </c>
      <c r="U57">
        <v>8</v>
      </c>
      <c r="V57">
        <v>1.0526315789473684</v>
      </c>
      <c r="W57">
        <v>8</v>
      </c>
      <c r="X57" t="s">
        <v>36</v>
      </c>
      <c r="Y57" t="s">
        <v>753</v>
      </c>
      <c r="Z57" t="s">
        <v>947</v>
      </c>
      <c r="AA57">
        <v>8</v>
      </c>
      <c r="AB57">
        <v>8</v>
      </c>
      <c r="AC57">
        <v>356.05</v>
      </c>
      <c r="AD57">
        <v>4903.5999999999985</v>
      </c>
      <c r="AE57">
        <v>2.2468754388428599E-2</v>
      </c>
      <c r="AF57">
        <v>1</v>
      </c>
      <c r="AG57">
        <v>2.2468754388428599E-2</v>
      </c>
      <c r="AH57">
        <v>1.63145444163472E-3</v>
      </c>
      <c r="AI57">
        <v>7.2609919243005194E-2</v>
      </c>
    </row>
    <row r="58" spans="1:35" hidden="1" x14ac:dyDescent="0.25">
      <c r="A58" t="s">
        <v>54</v>
      </c>
      <c r="B58" t="s">
        <v>948</v>
      </c>
      <c r="C58" s="63" t="s">
        <v>948</v>
      </c>
      <c r="D58" s="63" t="s">
        <v>671</v>
      </c>
      <c r="E58" t="s">
        <v>527</v>
      </c>
      <c r="F58">
        <v>1</v>
      </c>
      <c r="G58">
        <v>2</v>
      </c>
      <c r="H58">
        <v>2</v>
      </c>
      <c r="I58">
        <v>2</v>
      </c>
      <c r="J58">
        <v>7</v>
      </c>
      <c r="K58">
        <v>2</v>
      </c>
      <c r="L58" t="s">
        <v>102</v>
      </c>
      <c r="M58">
        <v>9</v>
      </c>
      <c r="N58" t="s">
        <v>715</v>
      </c>
      <c r="O58" t="s">
        <v>4</v>
      </c>
      <c r="P58">
        <v>1</v>
      </c>
      <c r="Q58">
        <v>4</v>
      </c>
      <c r="R58">
        <v>0</v>
      </c>
      <c r="S58" t="s">
        <v>642</v>
      </c>
      <c r="T58" t="s">
        <v>689</v>
      </c>
      <c r="U58">
        <v>34</v>
      </c>
      <c r="V58">
        <v>4.4736842105263159</v>
      </c>
      <c r="W58">
        <v>34</v>
      </c>
      <c r="X58" t="s">
        <v>36</v>
      </c>
      <c r="Y58" t="s">
        <v>753</v>
      </c>
      <c r="Z58" t="s">
        <v>948</v>
      </c>
      <c r="AA58">
        <v>66</v>
      </c>
      <c r="AB58">
        <v>66</v>
      </c>
      <c r="AC58">
        <v>356.05</v>
      </c>
      <c r="AD58">
        <v>4903.5999999999985</v>
      </c>
      <c r="AE58">
        <v>0.18536722370453601</v>
      </c>
      <c r="AF58">
        <v>0.51515151515151503</v>
      </c>
      <c r="AG58">
        <v>9.5492206150821504E-2</v>
      </c>
      <c r="AH58">
        <v>6.9336813769475501E-3</v>
      </c>
      <c r="AI58">
        <v>7.2609919243005194E-2</v>
      </c>
    </row>
    <row r="59" spans="1:35" hidden="1" x14ac:dyDescent="0.25">
      <c r="A59" t="s">
        <v>54</v>
      </c>
      <c r="B59" t="s">
        <v>948</v>
      </c>
      <c r="C59" s="63" t="s">
        <v>948</v>
      </c>
      <c r="D59" s="63" t="s">
        <v>671</v>
      </c>
      <c r="E59" t="s">
        <v>527</v>
      </c>
      <c r="F59">
        <v>1</v>
      </c>
      <c r="G59">
        <v>2</v>
      </c>
      <c r="H59">
        <v>2</v>
      </c>
      <c r="I59">
        <v>2</v>
      </c>
      <c r="J59">
        <v>7</v>
      </c>
      <c r="K59">
        <v>2</v>
      </c>
      <c r="L59" t="s">
        <v>102</v>
      </c>
      <c r="M59">
        <v>9</v>
      </c>
      <c r="N59" t="s">
        <v>715</v>
      </c>
      <c r="O59" t="s">
        <v>5</v>
      </c>
      <c r="P59">
        <v>2</v>
      </c>
      <c r="Q59">
        <v>4</v>
      </c>
      <c r="R59">
        <v>0</v>
      </c>
      <c r="S59" t="s">
        <v>642</v>
      </c>
      <c r="T59" t="s">
        <v>689</v>
      </c>
      <c r="U59">
        <v>32</v>
      </c>
      <c r="V59">
        <v>4.2105263157894735</v>
      </c>
      <c r="W59">
        <v>32</v>
      </c>
      <c r="X59" t="s">
        <v>37</v>
      </c>
      <c r="Y59" t="s">
        <v>754</v>
      </c>
      <c r="Z59" t="s">
        <v>948</v>
      </c>
      <c r="AA59">
        <v>66</v>
      </c>
      <c r="AB59">
        <v>66</v>
      </c>
      <c r="AC59">
        <v>356.05</v>
      </c>
      <c r="AD59">
        <v>4903.5999999999985</v>
      </c>
      <c r="AE59">
        <v>0.18536722370453601</v>
      </c>
      <c r="AF59">
        <v>0.48484848484848497</v>
      </c>
      <c r="AG59">
        <v>8.9875017553714395E-2</v>
      </c>
      <c r="AH59">
        <v>6.5258177665388703E-3</v>
      </c>
      <c r="AI59">
        <v>7.2609919243005194E-2</v>
      </c>
    </row>
    <row r="60" spans="1:35" hidden="1" x14ac:dyDescent="0.25">
      <c r="A60" t="s">
        <v>54</v>
      </c>
      <c r="B60" t="s">
        <v>945</v>
      </c>
      <c r="C60" s="63" t="s">
        <v>945</v>
      </c>
      <c r="D60" s="63" t="s">
        <v>671</v>
      </c>
      <c r="E60" t="s">
        <v>527</v>
      </c>
      <c r="F60">
        <v>1</v>
      </c>
      <c r="G60">
        <v>2</v>
      </c>
      <c r="H60">
        <v>2</v>
      </c>
      <c r="I60">
        <v>2</v>
      </c>
      <c r="J60">
        <v>7</v>
      </c>
      <c r="K60">
        <v>3</v>
      </c>
      <c r="L60" t="s">
        <v>103</v>
      </c>
      <c r="M60">
        <v>10</v>
      </c>
      <c r="N60" t="s">
        <v>717</v>
      </c>
      <c r="O60" t="s">
        <v>4</v>
      </c>
      <c r="P60">
        <v>1</v>
      </c>
      <c r="Q60">
        <v>15</v>
      </c>
      <c r="R60">
        <v>0</v>
      </c>
      <c r="S60" t="s">
        <v>642</v>
      </c>
      <c r="T60" t="s">
        <v>689</v>
      </c>
      <c r="U60">
        <v>119.25</v>
      </c>
      <c r="V60">
        <v>15.690789473684211</v>
      </c>
      <c r="W60">
        <v>119.25</v>
      </c>
      <c r="X60" t="s">
        <v>39</v>
      </c>
      <c r="Y60" t="s">
        <v>756</v>
      </c>
      <c r="Z60" t="s">
        <v>945</v>
      </c>
      <c r="AA60">
        <v>261.75</v>
      </c>
      <c r="AB60">
        <v>261.75</v>
      </c>
      <c r="AC60">
        <v>362.35</v>
      </c>
      <c r="AD60">
        <v>4903.5999999999985</v>
      </c>
      <c r="AE60">
        <v>0.722367876362633</v>
      </c>
      <c r="AF60">
        <v>0.45558739255014302</v>
      </c>
      <c r="AG60">
        <v>0.32910169725403599</v>
      </c>
      <c r="AH60">
        <v>2.4318867770617501E-2</v>
      </c>
      <c r="AI60">
        <v>7.38946896157925E-2</v>
      </c>
    </row>
    <row r="61" spans="1:35" hidden="1" x14ac:dyDescent="0.25">
      <c r="A61" t="s">
        <v>54</v>
      </c>
      <c r="B61" t="s">
        <v>945</v>
      </c>
      <c r="C61" s="63" t="s">
        <v>945</v>
      </c>
      <c r="D61" s="63" t="s">
        <v>671</v>
      </c>
      <c r="E61" t="s">
        <v>527</v>
      </c>
      <c r="F61">
        <v>1</v>
      </c>
      <c r="G61">
        <v>2</v>
      </c>
      <c r="H61">
        <v>2</v>
      </c>
      <c r="I61">
        <v>2</v>
      </c>
      <c r="J61">
        <v>7</v>
      </c>
      <c r="K61">
        <v>3</v>
      </c>
      <c r="L61" t="s">
        <v>103</v>
      </c>
      <c r="M61">
        <v>10</v>
      </c>
      <c r="N61" t="s">
        <v>717</v>
      </c>
      <c r="O61" t="s">
        <v>5</v>
      </c>
      <c r="P61">
        <v>2</v>
      </c>
      <c r="Q61">
        <v>13</v>
      </c>
      <c r="R61">
        <v>0</v>
      </c>
      <c r="S61" t="s">
        <v>642</v>
      </c>
      <c r="T61" t="s">
        <v>689</v>
      </c>
      <c r="U61">
        <v>102.5</v>
      </c>
      <c r="V61">
        <v>13.486842105263159</v>
      </c>
      <c r="W61">
        <v>102.5</v>
      </c>
      <c r="X61" t="s">
        <v>40</v>
      </c>
      <c r="Y61" t="s">
        <v>757</v>
      </c>
      <c r="Z61" t="s">
        <v>945</v>
      </c>
      <c r="AA61">
        <v>261.75</v>
      </c>
      <c r="AB61">
        <v>261.75</v>
      </c>
      <c r="AC61">
        <v>362.35</v>
      </c>
      <c r="AD61">
        <v>4903.5999999999985</v>
      </c>
      <c r="AE61">
        <v>0.722367876362633</v>
      </c>
      <c r="AF61">
        <v>0.391595033428844</v>
      </c>
      <c r="AG61">
        <v>0.28287567269214797</v>
      </c>
      <c r="AH61">
        <v>2.0903010033444799E-2</v>
      </c>
      <c r="AI61">
        <v>7.38946896157925E-2</v>
      </c>
    </row>
    <row r="62" spans="1:35" hidden="1" x14ac:dyDescent="0.25">
      <c r="A62" t="s">
        <v>54</v>
      </c>
      <c r="B62" t="s">
        <v>945</v>
      </c>
      <c r="C62" s="63" t="s">
        <v>945</v>
      </c>
      <c r="D62" s="63" t="s">
        <v>671</v>
      </c>
      <c r="E62" t="s">
        <v>527</v>
      </c>
      <c r="F62">
        <v>1</v>
      </c>
      <c r="G62">
        <v>2</v>
      </c>
      <c r="H62">
        <v>2</v>
      </c>
      <c r="I62">
        <v>2</v>
      </c>
      <c r="J62">
        <v>7</v>
      </c>
      <c r="K62">
        <v>3</v>
      </c>
      <c r="L62" t="s">
        <v>103</v>
      </c>
      <c r="M62">
        <v>10</v>
      </c>
      <c r="N62" t="s">
        <v>717</v>
      </c>
      <c r="O62" t="s">
        <v>31</v>
      </c>
      <c r="P62">
        <v>3</v>
      </c>
      <c r="Q62">
        <v>5</v>
      </c>
      <c r="R62">
        <v>0</v>
      </c>
      <c r="S62" t="s">
        <v>642</v>
      </c>
      <c r="T62" t="s">
        <v>689</v>
      </c>
      <c r="U62">
        <v>40</v>
      </c>
      <c r="V62">
        <v>5.2631578947368425</v>
      </c>
      <c r="W62">
        <v>40</v>
      </c>
      <c r="X62" t="s">
        <v>41</v>
      </c>
      <c r="Y62" t="s">
        <v>758</v>
      </c>
      <c r="Z62" t="s">
        <v>945</v>
      </c>
      <c r="AA62">
        <v>261.75</v>
      </c>
      <c r="AB62">
        <v>261.75</v>
      </c>
      <c r="AC62">
        <v>362.35</v>
      </c>
      <c r="AD62">
        <v>4903.5999999999985</v>
      </c>
      <c r="AE62">
        <v>0.722367876362633</v>
      </c>
      <c r="AF62">
        <v>0.15281757402101201</v>
      </c>
      <c r="AG62">
        <v>0.110390506416448</v>
      </c>
      <c r="AH62">
        <v>8.1572722081735896E-3</v>
      </c>
      <c r="AI62">
        <v>7.38946896157925E-2</v>
      </c>
    </row>
    <row r="63" spans="1:35" hidden="1" x14ac:dyDescent="0.25">
      <c r="A63" t="s">
        <v>54</v>
      </c>
      <c r="B63" t="s">
        <v>946</v>
      </c>
      <c r="C63" s="63" t="s">
        <v>946</v>
      </c>
      <c r="D63" s="63" t="s">
        <v>671</v>
      </c>
      <c r="E63" t="s">
        <v>527</v>
      </c>
      <c r="F63">
        <v>0.95</v>
      </c>
      <c r="G63">
        <v>2</v>
      </c>
      <c r="H63">
        <v>2</v>
      </c>
      <c r="I63">
        <v>2</v>
      </c>
      <c r="J63">
        <v>7</v>
      </c>
      <c r="K63">
        <v>3</v>
      </c>
      <c r="L63" t="s">
        <v>103</v>
      </c>
      <c r="M63">
        <v>10</v>
      </c>
      <c r="N63" t="s">
        <v>717</v>
      </c>
      <c r="O63" t="s">
        <v>4</v>
      </c>
      <c r="P63">
        <v>1</v>
      </c>
      <c r="Q63">
        <v>1</v>
      </c>
      <c r="R63">
        <v>0</v>
      </c>
      <c r="S63" t="s">
        <v>642</v>
      </c>
      <c r="T63" t="s">
        <v>689</v>
      </c>
      <c r="U63">
        <v>8</v>
      </c>
      <c r="V63">
        <v>1.0526315789473684</v>
      </c>
      <c r="W63">
        <v>7.6</v>
      </c>
      <c r="X63" t="s">
        <v>39</v>
      </c>
      <c r="Y63" t="s">
        <v>756</v>
      </c>
      <c r="Z63" t="s">
        <v>946</v>
      </c>
      <c r="AA63">
        <v>8</v>
      </c>
      <c r="AB63">
        <v>7.6</v>
      </c>
      <c r="AC63">
        <v>362.35</v>
      </c>
      <c r="AD63">
        <v>4903.5999999999985</v>
      </c>
      <c r="AE63">
        <v>2.0974196219125201E-2</v>
      </c>
      <c r="AF63">
        <v>1</v>
      </c>
      <c r="AG63">
        <v>2.0974196219125201E-2</v>
      </c>
      <c r="AH63">
        <v>1.54988171955298E-3</v>
      </c>
      <c r="AI63">
        <v>7.38946896157925E-2</v>
      </c>
    </row>
    <row r="64" spans="1:35" hidden="1" x14ac:dyDescent="0.25">
      <c r="A64" t="s">
        <v>54</v>
      </c>
      <c r="B64" t="s">
        <v>948</v>
      </c>
      <c r="C64" s="63" t="s">
        <v>948</v>
      </c>
      <c r="D64" s="63" t="s">
        <v>671</v>
      </c>
      <c r="E64" t="s">
        <v>527</v>
      </c>
      <c r="F64">
        <v>1</v>
      </c>
      <c r="G64">
        <v>2</v>
      </c>
      <c r="H64">
        <v>2</v>
      </c>
      <c r="I64">
        <v>2</v>
      </c>
      <c r="J64">
        <v>7</v>
      </c>
      <c r="K64">
        <v>3</v>
      </c>
      <c r="L64" t="s">
        <v>103</v>
      </c>
      <c r="M64">
        <v>10</v>
      </c>
      <c r="N64" t="s">
        <v>717</v>
      </c>
      <c r="O64" t="s">
        <v>4</v>
      </c>
      <c r="P64">
        <v>1</v>
      </c>
      <c r="Q64">
        <v>4</v>
      </c>
      <c r="R64">
        <v>0</v>
      </c>
      <c r="S64" t="s">
        <v>642</v>
      </c>
      <c r="T64" t="s">
        <v>689</v>
      </c>
      <c r="U64">
        <v>34</v>
      </c>
      <c r="V64">
        <v>4.4736842105263159</v>
      </c>
      <c r="W64">
        <v>34</v>
      </c>
      <c r="X64" t="s">
        <v>39</v>
      </c>
      <c r="Y64" t="s">
        <v>756</v>
      </c>
      <c r="Z64" t="s">
        <v>948</v>
      </c>
      <c r="AA64">
        <v>66</v>
      </c>
      <c r="AB64">
        <v>66</v>
      </c>
      <c r="AC64">
        <v>362.35</v>
      </c>
      <c r="AD64">
        <v>4903.5999999999985</v>
      </c>
      <c r="AE64">
        <v>0.18214433558713999</v>
      </c>
      <c r="AF64">
        <v>0.51515151515151503</v>
      </c>
      <c r="AG64">
        <v>9.3831930453981E-2</v>
      </c>
      <c r="AH64">
        <v>6.9336813769475501E-3</v>
      </c>
      <c r="AI64">
        <v>7.38946896157925E-2</v>
      </c>
    </row>
    <row r="65" spans="1:35" hidden="1" x14ac:dyDescent="0.25">
      <c r="A65" t="s">
        <v>54</v>
      </c>
      <c r="B65" t="s">
        <v>948</v>
      </c>
      <c r="C65" s="63" t="s">
        <v>948</v>
      </c>
      <c r="D65" s="63" t="s">
        <v>671</v>
      </c>
      <c r="E65" t="s">
        <v>527</v>
      </c>
      <c r="F65">
        <v>1</v>
      </c>
      <c r="G65">
        <v>2</v>
      </c>
      <c r="H65">
        <v>2</v>
      </c>
      <c r="I65">
        <v>2</v>
      </c>
      <c r="J65">
        <v>7</v>
      </c>
      <c r="K65">
        <v>3</v>
      </c>
      <c r="L65" t="s">
        <v>103</v>
      </c>
      <c r="M65">
        <v>10</v>
      </c>
      <c r="N65" t="s">
        <v>717</v>
      </c>
      <c r="O65" t="s">
        <v>5</v>
      </c>
      <c r="P65">
        <v>2</v>
      </c>
      <c r="Q65">
        <v>4</v>
      </c>
      <c r="R65">
        <v>0</v>
      </c>
      <c r="S65" t="s">
        <v>642</v>
      </c>
      <c r="T65" t="s">
        <v>689</v>
      </c>
      <c r="U65">
        <v>32</v>
      </c>
      <c r="V65">
        <v>4.2105263157894735</v>
      </c>
      <c r="W65">
        <v>32</v>
      </c>
      <c r="X65" t="s">
        <v>40</v>
      </c>
      <c r="Y65" t="s">
        <v>757</v>
      </c>
      <c r="Z65" t="s">
        <v>948</v>
      </c>
      <c r="AA65">
        <v>66</v>
      </c>
      <c r="AB65">
        <v>66</v>
      </c>
      <c r="AC65">
        <v>362.35</v>
      </c>
      <c r="AD65">
        <v>4903.5999999999985</v>
      </c>
      <c r="AE65">
        <v>0.18214433558713999</v>
      </c>
      <c r="AF65">
        <v>0.48484848484848497</v>
      </c>
      <c r="AG65">
        <v>8.8312405133158495E-2</v>
      </c>
      <c r="AH65">
        <v>6.5258177665388703E-3</v>
      </c>
      <c r="AI65">
        <v>7.38946896157925E-2</v>
      </c>
    </row>
    <row r="66" spans="1:35" hidden="1" x14ac:dyDescent="0.25">
      <c r="A66" t="s">
        <v>54</v>
      </c>
      <c r="B66" t="s">
        <v>945</v>
      </c>
      <c r="C66" s="63" t="s">
        <v>945</v>
      </c>
      <c r="D66" s="63" t="s">
        <v>671</v>
      </c>
      <c r="E66" t="s">
        <v>527</v>
      </c>
      <c r="F66">
        <v>1</v>
      </c>
      <c r="G66">
        <v>2</v>
      </c>
      <c r="H66">
        <v>2</v>
      </c>
      <c r="I66">
        <v>2</v>
      </c>
      <c r="J66">
        <v>7</v>
      </c>
      <c r="K66">
        <v>4</v>
      </c>
      <c r="L66" t="s">
        <v>101</v>
      </c>
      <c r="M66">
        <v>11</v>
      </c>
      <c r="N66" t="s">
        <v>719</v>
      </c>
      <c r="O66" t="s">
        <v>4</v>
      </c>
      <c r="P66">
        <v>1</v>
      </c>
      <c r="Q66">
        <v>13</v>
      </c>
      <c r="R66">
        <v>0</v>
      </c>
      <c r="S66" t="s">
        <v>642</v>
      </c>
      <c r="T66" t="s">
        <v>689</v>
      </c>
      <c r="U66">
        <v>103.25</v>
      </c>
      <c r="V66">
        <v>13.585526315789474</v>
      </c>
      <c r="W66">
        <v>103.25</v>
      </c>
      <c r="X66" t="s">
        <v>42</v>
      </c>
      <c r="Y66" t="s">
        <v>759</v>
      </c>
      <c r="Z66" t="s">
        <v>945</v>
      </c>
      <c r="AA66">
        <v>247.25</v>
      </c>
      <c r="AB66">
        <v>247.25</v>
      </c>
      <c r="AC66">
        <v>348.05</v>
      </c>
      <c r="AD66">
        <v>4903.5999999999985</v>
      </c>
      <c r="AE66">
        <v>0.71038643873006801</v>
      </c>
      <c r="AF66">
        <v>0.41759352881698703</v>
      </c>
      <c r="AG66">
        <v>0.29665277977302101</v>
      </c>
      <c r="AH66">
        <v>2.1055958887348101E-2</v>
      </c>
      <c r="AI66">
        <v>7.0978464801370406E-2</v>
      </c>
    </row>
    <row r="67" spans="1:35" hidden="1" x14ac:dyDescent="0.25">
      <c r="A67" t="s">
        <v>54</v>
      </c>
      <c r="B67" t="s">
        <v>945</v>
      </c>
      <c r="C67" s="63" t="s">
        <v>945</v>
      </c>
      <c r="D67" s="63" t="s">
        <v>671</v>
      </c>
      <c r="E67" t="s">
        <v>527</v>
      </c>
      <c r="F67">
        <v>1</v>
      </c>
      <c r="G67">
        <v>2</v>
      </c>
      <c r="H67">
        <v>2</v>
      </c>
      <c r="I67">
        <v>2</v>
      </c>
      <c r="J67">
        <v>7</v>
      </c>
      <c r="K67">
        <v>4</v>
      </c>
      <c r="L67" t="s">
        <v>101</v>
      </c>
      <c r="M67">
        <v>11</v>
      </c>
      <c r="N67" t="s">
        <v>719</v>
      </c>
      <c r="O67" t="s">
        <v>5</v>
      </c>
      <c r="P67">
        <v>2</v>
      </c>
      <c r="Q67">
        <v>13</v>
      </c>
      <c r="R67">
        <v>0</v>
      </c>
      <c r="S67" t="s">
        <v>642</v>
      </c>
      <c r="T67" t="s">
        <v>689</v>
      </c>
      <c r="U67">
        <v>104</v>
      </c>
      <c r="V67">
        <v>13.684210526315789</v>
      </c>
      <c r="W67">
        <v>104</v>
      </c>
      <c r="X67" t="s">
        <v>43</v>
      </c>
      <c r="Y67" t="s">
        <v>760</v>
      </c>
      <c r="Z67" t="s">
        <v>945</v>
      </c>
      <c r="AA67">
        <v>247.25</v>
      </c>
      <c r="AB67">
        <v>247.25</v>
      </c>
      <c r="AC67">
        <v>348.05</v>
      </c>
      <c r="AD67">
        <v>4903.5999999999985</v>
      </c>
      <c r="AE67">
        <v>0.71038643873006801</v>
      </c>
      <c r="AF67">
        <v>0.420626895854398</v>
      </c>
      <c r="AG67">
        <v>0.29880764258008902</v>
      </c>
      <c r="AH67">
        <v>2.1208907741251299E-2</v>
      </c>
      <c r="AI67">
        <v>7.0978464801370406E-2</v>
      </c>
    </row>
    <row r="68" spans="1:35" hidden="1" x14ac:dyDescent="0.25">
      <c r="A68" t="s">
        <v>54</v>
      </c>
      <c r="B68" t="s">
        <v>945</v>
      </c>
      <c r="C68" s="63" t="s">
        <v>945</v>
      </c>
      <c r="D68" s="63" t="s">
        <v>671</v>
      </c>
      <c r="E68" t="s">
        <v>527</v>
      </c>
      <c r="F68">
        <v>1</v>
      </c>
      <c r="G68">
        <v>2</v>
      </c>
      <c r="H68">
        <v>2</v>
      </c>
      <c r="I68">
        <v>2</v>
      </c>
      <c r="J68">
        <v>7</v>
      </c>
      <c r="K68">
        <v>4</v>
      </c>
      <c r="L68" t="s">
        <v>101</v>
      </c>
      <c r="M68">
        <v>11</v>
      </c>
      <c r="N68" t="s">
        <v>719</v>
      </c>
      <c r="O68" t="s">
        <v>31</v>
      </c>
      <c r="P68">
        <v>3</v>
      </c>
      <c r="Q68">
        <v>5</v>
      </c>
      <c r="R68">
        <v>0</v>
      </c>
      <c r="S68" t="s">
        <v>642</v>
      </c>
      <c r="T68" t="s">
        <v>689</v>
      </c>
      <c r="U68">
        <v>40</v>
      </c>
      <c r="V68">
        <v>5.2631578947368425</v>
      </c>
      <c r="W68">
        <v>40</v>
      </c>
      <c r="X68" t="s">
        <v>44</v>
      </c>
      <c r="Y68" t="s">
        <v>761</v>
      </c>
      <c r="Z68" t="s">
        <v>945</v>
      </c>
      <c r="AA68">
        <v>247.25</v>
      </c>
      <c r="AB68">
        <v>247.25</v>
      </c>
      <c r="AC68">
        <v>348.05</v>
      </c>
      <c r="AD68">
        <v>4903.5999999999985</v>
      </c>
      <c r="AE68">
        <v>0.71038643873006801</v>
      </c>
      <c r="AF68">
        <v>0.16177957532861501</v>
      </c>
      <c r="AG68">
        <v>0.114926016376957</v>
      </c>
      <c r="AH68">
        <v>8.1572722081735896E-3</v>
      </c>
      <c r="AI68">
        <v>7.0978464801370406E-2</v>
      </c>
    </row>
    <row r="69" spans="1:35" hidden="1" x14ac:dyDescent="0.25">
      <c r="A69" t="s">
        <v>54</v>
      </c>
      <c r="B69" t="s">
        <v>946</v>
      </c>
      <c r="C69" s="63" t="s">
        <v>946</v>
      </c>
      <c r="D69" s="63" t="s">
        <v>671</v>
      </c>
      <c r="E69" t="s">
        <v>527</v>
      </c>
      <c r="F69">
        <v>0.95</v>
      </c>
      <c r="G69">
        <v>2</v>
      </c>
      <c r="H69">
        <v>2</v>
      </c>
      <c r="I69">
        <v>2</v>
      </c>
      <c r="J69">
        <v>7</v>
      </c>
      <c r="K69">
        <v>4</v>
      </c>
      <c r="L69" t="s">
        <v>101</v>
      </c>
      <c r="M69">
        <v>11</v>
      </c>
      <c r="N69" t="s">
        <v>719</v>
      </c>
      <c r="O69" t="s">
        <v>4</v>
      </c>
      <c r="P69">
        <v>1</v>
      </c>
      <c r="Q69">
        <v>1</v>
      </c>
      <c r="R69">
        <v>0</v>
      </c>
      <c r="S69" t="s">
        <v>642</v>
      </c>
      <c r="T69" t="s">
        <v>689</v>
      </c>
      <c r="U69">
        <v>8</v>
      </c>
      <c r="V69">
        <v>1.0526315789473684</v>
      </c>
      <c r="W69">
        <v>7.6</v>
      </c>
      <c r="X69" t="s">
        <v>42</v>
      </c>
      <c r="Y69" t="s">
        <v>759</v>
      </c>
      <c r="Z69" t="s">
        <v>946</v>
      </c>
      <c r="AA69">
        <v>8</v>
      </c>
      <c r="AB69">
        <v>7.6</v>
      </c>
      <c r="AC69">
        <v>348.05</v>
      </c>
      <c r="AD69">
        <v>4903.5999999999985</v>
      </c>
      <c r="AE69">
        <v>2.1835943111621899E-2</v>
      </c>
      <c r="AF69">
        <v>1</v>
      </c>
      <c r="AG69">
        <v>2.1835943111621899E-2</v>
      </c>
      <c r="AH69">
        <v>1.54988171955298E-3</v>
      </c>
      <c r="AI69">
        <v>7.0978464801370406E-2</v>
      </c>
    </row>
    <row r="70" spans="1:35" hidden="1" x14ac:dyDescent="0.25">
      <c r="A70" t="s">
        <v>54</v>
      </c>
      <c r="B70" t="s">
        <v>947</v>
      </c>
      <c r="C70" s="63" t="s">
        <v>947</v>
      </c>
      <c r="D70" s="63" t="s">
        <v>671</v>
      </c>
      <c r="E70" t="s">
        <v>527</v>
      </c>
      <c r="F70">
        <v>1</v>
      </c>
      <c r="G70">
        <v>2</v>
      </c>
      <c r="H70">
        <v>2</v>
      </c>
      <c r="I70">
        <v>2</v>
      </c>
      <c r="J70">
        <v>7</v>
      </c>
      <c r="K70">
        <v>4</v>
      </c>
      <c r="L70" t="s">
        <v>101</v>
      </c>
      <c r="M70">
        <v>11</v>
      </c>
      <c r="N70" t="s">
        <v>719</v>
      </c>
      <c r="O70" t="s">
        <v>4</v>
      </c>
      <c r="P70">
        <v>1</v>
      </c>
      <c r="Q70">
        <v>1</v>
      </c>
      <c r="R70">
        <v>0</v>
      </c>
      <c r="S70" t="s">
        <v>642</v>
      </c>
      <c r="T70" t="s">
        <v>689</v>
      </c>
      <c r="U70">
        <v>8</v>
      </c>
      <c r="V70">
        <v>1.0526315789473684</v>
      </c>
      <c r="W70">
        <v>8</v>
      </c>
      <c r="X70" t="s">
        <v>42</v>
      </c>
      <c r="Y70" t="s">
        <v>759</v>
      </c>
      <c r="Z70" t="s">
        <v>947</v>
      </c>
      <c r="AA70">
        <v>8</v>
      </c>
      <c r="AB70">
        <v>8</v>
      </c>
      <c r="AC70">
        <v>348.05</v>
      </c>
      <c r="AD70">
        <v>4903.5999999999985</v>
      </c>
      <c r="AE70">
        <v>2.29852032753915E-2</v>
      </c>
      <c r="AF70">
        <v>1</v>
      </c>
      <c r="AG70">
        <v>2.29852032753915E-2</v>
      </c>
      <c r="AH70">
        <v>1.63145444163472E-3</v>
      </c>
      <c r="AI70">
        <v>7.0978464801370406E-2</v>
      </c>
    </row>
    <row r="71" spans="1:35" hidden="1" x14ac:dyDescent="0.25">
      <c r="A71" t="s">
        <v>54</v>
      </c>
      <c r="B71" t="s">
        <v>948</v>
      </c>
      <c r="C71" s="63" t="s">
        <v>948</v>
      </c>
      <c r="D71" s="63" t="s">
        <v>671</v>
      </c>
      <c r="E71" t="s">
        <v>527</v>
      </c>
      <c r="F71">
        <v>1</v>
      </c>
      <c r="G71">
        <v>2</v>
      </c>
      <c r="H71">
        <v>2</v>
      </c>
      <c r="I71">
        <v>2</v>
      </c>
      <c r="J71">
        <v>7</v>
      </c>
      <c r="K71">
        <v>4</v>
      </c>
      <c r="L71" t="s">
        <v>101</v>
      </c>
      <c r="M71">
        <v>11</v>
      </c>
      <c r="N71" t="s">
        <v>719</v>
      </c>
      <c r="O71" t="s">
        <v>4</v>
      </c>
      <c r="P71">
        <v>1</v>
      </c>
      <c r="Q71">
        <v>4</v>
      </c>
      <c r="R71">
        <v>0</v>
      </c>
      <c r="S71" t="s">
        <v>642</v>
      </c>
      <c r="T71" t="s">
        <v>689</v>
      </c>
      <c r="U71">
        <v>34</v>
      </c>
      <c r="V71">
        <v>4.4736842105263159</v>
      </c>
      <c r="W71">
        <v>34</v>
      </c>
      <c r="X71" t="s">
        <v>42</v>
      </c>
      <c r="Y71" t="s">
        <v>759</v>
      </c>
      <c r="Z71" t="s">
        <v>948</v>
      </c>
      <c r="AA71">
        <v>66</v>
      </c>
      <c r="AB71">
        <v>66</v>
      </c>
      <c r="AC71">
        <v>348.05</v>
      </c>
      <c r="AD71">
        <v>4903.5999999999985</v>
      </c>
      <c r="AE71">
        <v>0.18962792702198</v>
      </c>
      <c r="AF71">
        <v>0.51515151515151503</v>
      </c>
      <c r="AG71">
        <v>9.7687113920413696E-2</v>
      </c>
      <c r="AH71">
        <v>6.9336813769475501E-3</v>
      </c>
      <c r="AI71">
        <v>7.0978464801370406E-2</v>
      </c>
    </row>
    <row r="72" spans="1:35" hidden="1" x14ac:dyDescent="0.25">
      <c r="A72" t="s">
        <v>54</v>
      </c>
      <c r="B72" t="s">
        <v>948</v>
      </c>
      <c r="C72" s="63" t="s">
        <v>948</v>
      </c>
      <c r="D72" s="63" t="s">
        <v>671</v>
      </c>
      <c r="E72" t="s">
        <v>527</v>
      </c>
      <c r="F72">
        <v>1</v>
      </c>
      <c r="G72">
        <v>2</v>
      </c>
      <c r="H72">
        <v>2</v>
      </c>
      <c r="I72">
        <v>2</v>
      </c>
      <c r="J72">
        <v>7</v>
      </c>
      <c r="K72">
        <v>4</v>
      </c>
      <c r="L72" t="s">
        <v>101</v>
      </c>
      <c r="M72">
        <v>11</v>
      </c>
      <c r="N72" t="s">
        <v>719</v>
      </c>
      <c r="O72" t="s">
        <v>5</v>
      </c>
      <c r="P72">
        <v>2</v>
      </c>
      <c r="Q72">
        <v>4</v>
      </c>
      <c r="R72">
        <v>0</v>
      </c>
      <c r="S72" t="s">
        <v>642</v>
      </c>
      <c r="T72" t="s">
        <v>689</v>
      </c>
      <c r="U72">
        <v>32</v>
      </c>
      <c r="V72">
        <v>4.2105263157894735</v>
      </c>
      <c r="W72">
        <v>32</v>
      </c>
      <c r="X72" t="s">
        <v>43</v>
      </c>
      <c r="Y72" t="s">
        <v>760</v>
      </c>
      <c r="Z72" t="s">
        <v>948</v>
      </c>
      <c r="AA72">
        <v>66</v>
      </c>
      <c r="AB72">
        <v>66</v>
      </c>
      <c r="AC72">
        <v>348.05</v>
      </c>
      <c r="AD72">
        <v>4903.5999999999985</v>
      </c>
      <c r="AE72">
        <v>0.18962792702198</v>
      </c>
      <c r="AF72">
        <v>0.48484848484848497</v>
      </c>
      <c r="AG72">
        <v>9.1940813101565905E-2</v>
      </c>
      <c r="AH72">
        <v>6.5258177665388703E-3</v>
      </c>
      <c r="AI72">
        <v>7.0978464801370406E-2</v>
      </c>
    </row>
    <row r="73" spans="1:35" hidden="1" x14ac:dyDescent="0.25">
      <c r="A73" t="s">
        <v>54</v>
      </c>
      <c r="B73" t="s">
        <v>945</v>
      </c>
      <c r="C73" s="63" t="s">
        <v>945</v>
      </c>
      <c r="D73" s="63" t="s">
        <v>671</v>
      </c>
      <c r="E73" t="s">
        <v>527</v>
      </c>
      <c r="F73">
        <v>1</v>
      </c>
      <c r="G73">
        <v>2</v>
      </c>
      <c r="H73">
        <v>2</v>
      </c>
      <c r="I73">
        <v>2</v>
      </c>
      <c r="J73">
        <v>7</v>
      </c>
      <c r="K73">
        <v>5</v>
      </c>
      <c r="L73" t="s">
        <v>105</v>
      </c>
      <c r="M73">
        <v>12</v>
      </c>
      <c r="N73" t="s">
        <v>721</v>
      </c>
      <c r="O73" t="s">
        <v>4</v>
      </c>
      <c r="P73">
        <v>1</v>
      </c>
      <c r="Q73">
        <v>13</v>
      </c>
      <c r="R73">
        <v>0</v>
      </c>
      <c r="S73" t="s">
        <v>642</v>
      </c>
      <c r="T73" t="s">
        <v>689</v>
      </c>
      <c r="U73">
        <v>104</v>
      </c>
      <c r="V73">
        <v>13.684210526315789</v>
      </c>
      <c r="W73">
        <v>104</v>
      </c>
      <c r="X73" t="s">
        <v>45</v>
      </c>
      <c r="Y73" t="s">
        <v>762</v>
      </c>
      <c r="Z73" t="s">
        <v>945</v>
      </c>
      <c r="AA73">
        <v>248.5</v>
      </c>
      <c r="AB73">
        <v>248.5</v>
      </c>
      <c r="AC73">
        <v>357.1</v>
      </c>
      <c r="AD73">
        <v>4903.5999999999985</v>
      </c>
      <c r="AE73">
        <v>0.69588350602072202</v>
      </c>
      <c r="AF73">
        <v>0.41851106639838997</v>
      </c>
      <c r="AG73">
        <v>0.29123494819378298</v>
      </c>
      <c r="AH73">
        <v>2.1208907741251299E-2</v>
      </c>
      <c r="AI73">
        <v>7.2824047638469697E-2</v>
      </c>
    </row>
    <row r="74" spans="1:35" hidden="1" x14ac:dyDescent="0.25">
      <c r="A74" t="s">
        <v>54</v>
      </c>
      <c r="B74" t="s">
        <v>945</v>
      </c>
      <c r="C74" s="63" t="s">
        <v>945</v>
      </c>
      <c r="D74" s="63" t="s">
        <v>671</v>
      </c>
      <c r="E74" t="s">
        <v>527</v>
      </c>
      <c r="F74">
        <v>1</v>
      </c>
      <c r="G74">
        <v>2</v>
      </c>
      <c r="H74">
        <v>2</v>
      </c>
      <c r="I74">
        <v>2</v>
      </c>
      <c r="J74">
        <v>7</v>
      </c>
      <c r="K74">
        <v>5</v>
      </c>
      <c r="L74" t="s">
        <v>105</v>
      </c>
      <c r="M74">
        <v>12</v>
      </c>
      <c r="N74" t="s">
        <v>721</v>
      </c>
      <c r="O74" t="s">
        <v>5</v>
      </c>
      <c r="P74">
        <v>2</v>
      </c>
      <c r="Q74">
        <v>13</v>
      </c>
      <c r="R74">
        <v>0</v>
      </c>
      <c r="S74" t="s">
        <v>642</v>
      </c>
      <c r="T74" t="s">
        <v>689</v>
      </c>
      <c r="U74">
        <v>104.5</v>
      </c>
      <c r="V74">
        <v>13.75</v>
      </c>
      <c r="W74">
        <v>104.5</v>
      </c>
      <c r="X74" t="s">
        <v>46</v>
      </c>
      <c r="Y74" t="s">
        <v>763</v>
      </c>
      <c r="Z74" t="s">
        <v>945</v>
      </c>
      <c r="AA74">
        <v>248.5</v>
      </c>
      <c r="AB74">
        <v>248.5</v>
      </c>
      <c r="AC74">
        <v>357.1</v>
      </c>
      <c r="AD74">
        <v>4903.5999999999985</v>
      </c>
      <c r="AE74">
        <v>0.69588350602072202</v>
      </c>
      <c r="AF74">
        <v>0.42052313883299802</v>
      </c>
      <c r="AG74">
        <v>0.292635116213946</v>
      </c>
      <c r="AH74">
        <v>2.1310873643853499E-2</v>
      </c>
      <c r="AI74">
        <v>7.2824047638469697E-2</v>
      </c>
    </row>
    <row r="75" spans="1:35" hidden="1" x14ac:dyDescent="0.25">
      <c r="A75" t="s">
        <v>54</v>
      </c>
      <c r="B75" t="s">
        <v>945</v>
      </c>
      <c r="C75" s="63" t="s">
        <v>945</v>
      </c>
      <c r="D75" s="63" t="s">
        <v>671</v>
      </c>
      <c r="E75" t="s">
        <v>527</v>
      </c>
      <c r="F75">
        <v>1</v>
      </c>
      <c r="G75">
        <v>2</v>
      </c>
      <c r="H75">
        <v>2</v>
      </c>
      <c r="I75">
        <v>2</v>
      </c>
      <c r="J75">
        <v>7</v>
      </c>
      <c r="K75">
        <v>5</v>
      </c>
      <c r="L75" t="s">
        <v>105</v>
      </c>
      <c r="M75">
        <v>12</v>
      </c>
      <c r="N75" t="s">
        <v>721</v>
      </c>
      <c r="O75" t="s">
        <v>31</v>
      </c>
      <c r="P75">
        <v>3</v>
      </c>
      <c r="Q75">
        <v>5</v>
      </c>
      <c r="R75">
        <v>0</v>
      </c>
      <c r="S75" t="s">
        <v>642</v>
      </c>
      <c r="T75" t="s">
        <v>689</v>
      </c>
      <c r="U75">
        <v>40</v>
      </c>
      <c r="V75">
        <v>5.2631578947368425</v>
      </c>
      <c r="W75">
        <v>40</v>
      </c>
      <c r="X75" t="s">
        <v>47</v>
      </c>
      <c r="Y75" t="s">
        <v>764</v>
      </c>
      <c r="Z75" t="s">
        <v>945</v>
      </c>
      <c r="AA75">
        <v>248.5</v>
      </c>
      <c r="AB75">
        <v>248.5</v>
      </c>
      <c r="AC75">
        <v>357.1</v>
      </c>
      <c r="AD75">
        <v>4903.5999999999985</v>
      </c>
      <c r="AE75">
        <v>0.69588350602072202</v>
      </c>
      <c r="AF75">
        <v>0.160965794768612</v>
      </c>
      <c r="AG75">
        <v>0.11201344161299399</v>
      </c>
      <c r="AH75">
        <v>8.1572722081735896E-3</v>
      </c>
      <c r="AI75">
        <v>7.2824047638469697E-2</v>
      </c>
    </row>
    <row r="76" spans="1:35" hidden="1" x14ac:dyDescent="0.25">
      <c r="A76" t="s">
        <v>54</v>
      </c>
      <c r="B76" t="s">
        <v>946</v>
      </c>
      <c r="C76" s="63" t="s">
        <v>946</v>
      </c>
      <c r="D76" s="63" t="s">
        <v>671</v>
      </c>
      <c r="E76" t="s">
        <v>527</v>
      </c>
      <c r="F76">
        <v>0.95</v>
      </c>
      <c r="G76">
        <v>2</v>
      </c>
      <c r="H76">
        <v>2</v>
      </c>
      <c r="I76">
        <v>2</v>
      </c>
      <c r="J76">
        <v>7</v>
      </c>
      <c r="K76">
        <v>5</v>
      </c>
      <c r="L76" t="s">
        <v>105</v>
      </c>
      <c r="M76">
        <v>12</v>
      </c>
      <c r="N76" t="s">
        <v>721</v>
      </c>
      <c r="O76" t="s">
        <v>4</v>
      </c>
      <c r="P76">
        <v>1</v>
      </c>
      <c r="Q76">
        <v>1</v>
      </c>
      <c r="R76">
        <v>0</v>
      </c>
      <c r="S76" t="s">
        <v>642</v>
      </c>
      <c r="T76" t="s">
        <v>689</v>
      </c>
      <c r="U76">
        <v>8</v>
      </c>
      <c r="V76">
        <v>1.0526315789473684</v>
      </c>
      <c r="W76">
        <v>7.6</v>
      </c>
      <c r="X76" t="s">
        <v>45</v>
      </c>
      <c r="Y76" t="s">
        <v>762</v>
      </c>
      <c r="Z76" t="s">
        <v>946</v>
      </c>
      <c r="AA76">
        <v>8</v>
      </c>
      <c r="AB76">
        <v>7.6</v>
      </c>
      <c r="AC76">
        <v>357.1</v>
      </c>
      <c r="AD76">
        <v>4903.5999999999985</v>
      </c>
      <c r="AE76">
        <v>2.1282553906468799E-2</v>
      </c>
      <c r="AF76">
        <v>1</v>
      </c>
      <c r="AG76">
        <v>2.1282553906468799E-2</v>
      </c>
      <c r="AH76">
        <v>1.54988171955298E-3</v>
      </c>
      <c r="AI76">
        <v>7.2824047638469697E-2</v>
      </c>
    </row>
    <row r="77" spans="1:35" hidden="1" x14ac:dyDescent="0.25">
      <c r="A77" t="s">
        <v>54</v>
      </c>
      <c r="B77" t="s">
        <v>947</v>
      </c>
      <c r="C77" s="63" t="s">
        <v>947</v>
      </c>
      <c r="D77" s="63" t="s">
        <v>671</v>
      </c>
      <c r="E77" t="s">
        <v>527</v>
      </c>
      <c r="F77">
        <v>1</v>
      </c>
      <c r="G77">
        <v>2</v>
      </c>
      <c r="H77">
        <v>2</v>
      </c>
      <c r="I77">
        <v>2</v>
      </c>
      <c r="J77">
        <v>7</v>
      </c>
      <c r="K77">
        <v>5</v>
      </c>
      <c r="L77" t="s">
        <v>105</v>
      </c>
      <c r="M77">
        <v>12</v>
      </c>
      <c r="N77" t="s">
        <v>721</v>
      </c>
      <c r="O77" t="s">
        <v>4</v>
      </c>
      <c r="P77">
        <v>1</v>
      </c>
      <c r="Q77">
        <v>1</v>
      </c>
      <c r="R77">
        <v>0</v>
      </c>
      <c r="S77" t="s">
        <v>642</v>
      </c>
      <c r="T77" t="s">
        <v>689</v>
      </c>
      <c r="U77">
        <v>8</v>
      </c>
      <c r="V77">
        <v>1.0526315789473684</v>
      </c>
      <c r="W77">
        <v>8</v>
      </c>
      <c r="X77" t="s">
        <v>45</v>
      </c>
      <c r="Y77" t="s">
        <v>762</v>
      </c>
      <c r="Z77" t="s">
        <v>947</v>
      </c>
      <c r="AA77">
        <v>8</v>
      </c>
      <c r="AB77">
        <v>8</v>
      </c>
      <c r="AC77">
        <v>357.1</v>
      </c>
      <c r="AD77">
        <v>4903.5999999999985</v>
      </c>
      <c r="AE77">
        <v>2.2402688322598702E-2</v>
      </c>
      <c r="AF77">
        <v>1</v>
      </c>
      <c r="AG77">
        <v>2.2402688322598702E-2</v>
      </c>
      <c r="AH77">
        <v>1.63145444163472E-3</v>
      </c>
      <c r="AI77">
        <v>7.2824047638469697E-2</v>
      </c>
    </row>
    <row r="78" spans="1:35" hidden="1" x14ac:dyDescent="0.25">
      <c r="A78" t="s">
        <v>54</v>
      </c>
      <c r="B78" t="s">
        <v>948</v>
      </c>
      <c r="C78" s="63" t="s">
        <v>948</v>
      </c>
      <c r="D78" s="63" t="s">
        <v>671</v>
      </c>
      <c r="E78" t="s">
        <v>527</v>
      </c>
      <c r="F78">
        <v>1</v>
      </c>
      <c r="G78">
        <v>2</v>
      </c>
      <c r="H78">
        <v>2</v>
      </c>
      <c r="I78">
        <v>2</v>
      </c>
      <c r="J78">
        <v>7</v>
      </c>
      <c r="K78">
        <v>5</v>
      </c>
      <c r="L78" t="s">
        <v>105</v>
      </c>
      <c r="M78">
        <v>12</v>
      </c>
      <c r="N78" t="s">
        <v>721</v>
      </c>
      <c r="O78" t="s">
        <v>4</v>
      </c>
      <c r="P78">
        <v>1</v>
      </c>
      <c r="Q78">
        <v>4</v>
      </c>
      <c r="R78">
        <v>0</v>
      </c>
      <c r="S78" t="s">
        <v>642</v>
      </c>
      <c r="T78" t="s">
        <v>689</v>
      </c>
      <c r="U78">
        <v>34</v>
      </c>
      <c r="V78">
        <v>4.4736842105263159</v>
      </c>
      <c r="W78">
        <v>34</v>
      </c>
      <c r="X78" t="s">
        <v>45</v>
      </c>
      <c r="Y78" t="s">
        <v>762</v>
      </c>
      <c r="Z78" t="s">
        <v>948</v>
      </c>
      <c r="AA78">
        <v>66</v>
      </c>
      <c r="AB78">
        <v>66</v>
      </c>
      <c r="AC78">
        <v>357.1</v>
      </c>
      <c r="AD78">
        <v>4903.5999999999985</v>
      </c>
      <c r="AE78">
        <v>0.18482217866143899</v>
      </c>
      <c r="AF78">
        <v>0.51515151515151503</v>
      </c>
      <c r="AG78">
        <v>9.5211425371044503E-2</v>
      </c>
      <c r="AH78">
        <v>6.9336813769475501E-3</v>
      </c>
      <c r="AI78">
        <v>7.2824047638469697E-2</v>
      </c>
    </row>
    <row r="79" spans="1:35" hidden="1" x14ac:dyDescent="0.25">
      <c r="A79" t="s">
        <v>54</v>
      </c>
      <c r="B79" t="s">
        <v>945</v>
      </c>
      <c r="C79" s="63" t="s">
        <v>945</v>
      </c>
      <c r="D79" s="63" t="s">
        <v>671</v>
      </c>
      <c r="E79" t="s">
        <v>527</v>
      </c>
      <c r="F79">
        <v>1</v>
      </c>
      <c r="G79">
        <v>2</v>
      </c>
      <c r="H79">
        <v>2</v>
      </c>
      <c r="I79">
        <v>2</v>
      </c>
      <c r="J79">
        <v>7</v>
      </c>
      <c r="K79">
        <v>6</v>
      </c>
      <c r="L79" t="s">
        <v>113</v>
      </c>
      <c r="M79">
        <v>13</v>
      </c>
      <c r="N79" t="s">
        <v>723</v>
      </c>
      <c r="O79" t="s">
        <v>4</v>
      </c>
      <c r="P79">
        <v>1</v>
      </c>
      <c r="Q79">
        <v>13</v>
      </c>
      <c r="R79">
        <v>0</v>
      </c>
      <c r="S79" t="s">
        <v>642</v>
      </c>
      <c r="T79" t="s">
        <v>689</v>
      </c>
      <c r="U79">
        <v>104.5</v>
      </c>
      <c r="V79">
        <v>13.75</v>
      </c>
      <c r="W79">
        <v>104.5</v>
      </c>
      <c r="X79" t="s">
        <v>48</v>
      </c>
      <c r="Y79" t="s">
        <v>765</v>
      </c>
      <c r="Z79" t="s">
        <v>945</v>
      </c>
      <c r="AA79">
        <v>248.5</v>
      </c>
      <c r="AB79">
        <v>248.5</v>
      </c>
      <c r="AC79">
        <v>327.5</v>
      </c>
      <c r="AD79">
        <v>4903.5999999999985</v>
      </c>
      <c r="AE79">
        <v>0.75877862595419798</v>
      </c>
      <c r="AF79">
        <v>0.42052313883299802</v>
      </c>
      <c r="AG79">
        <v>0.31908396946564899</v>
      </c>
      <c r="AH79">
        <v>2.1310873643853499E-2</v>
      </c>
      <c r="AI79">
        <v>6.6787666204421295E-2</v>
      </c>
    </row>
    <row r="80" spans="1:35" hidden="1" x14ac:dyDescent="0.25">
      <c r="A80" t="s">
        <v>54</v>
      </c>
      <c r="B80" t="s">
        <v>945</v>
      </c>
      <c r="C80" s="63" t="s">
        <v>945</v>
      </c>
      <c r="D80" s="63" t="s">
        <v>671</v>
      </c>
      <c r="E80" t="s">
        <v>527</v>
      </c>
      <c r="F80">
        <v>1</v>
      </c>
      <c r="G80">
        <v>2</v>
      </c>
      <c r="H80">
        <v>2</v>
      </c>
      <c r="I80">
        <v>2</v>
      </c>
      <c r="J80">
        <v>7</v>
      </c>
      <c r="K80">
        <v>6</v>
      </c>
      <c r="L80" t="s">
        <v>113</v>
      </c>
      <c r="M80">
        <v>13</v>
      </c>
      <c r="N80" t="s">
        <v>723</v>
      </c>
      <c r="O80" t="s">
        <v>5</v>
      </c>
      <c r="P80">
        <v>2</v>
      </c>
      <c r="Q80">
        <v>13</v>
      </c>
      <c r="R80">
        <v>0</v>
      </c>
      <c r="S80" t="s">
        <v>642</v>
      </c>
      <c r="T80" t="s">
        <v>689</v>
      </c>
      <c r="U80">
        <v>104</v>
      </c>
      <c r="V80">
        <v>13.684210526315789</v>
      </c>
      <c r="W80">
        <v>104</v>
      </c>
      <c r="X80" t="s">
        <v>49</v>
      </c>
      <c r="Y80" t="s">
        <v>766</v>
      </c>
      <c r="Z80" t="s">
        <v>945</v>
      </c>
      <c r="AA80">
        <v>248.5</v>
      </c>
      <c r="AB80">
        <v>248.5</v>
      </c>
      <c r="AC80">
        <v>327.5</v>
      </c>
      <c r="AD80">
        <v>4903.5999999999985</v>
      </c>
      <c r="AE80">
        <v>0.75877862595419798</v>
      </c>
      <c r="AF80">
        <v>0.41851106639838997</v>
      </c>
      <c r="AG80">
        <v>0.31755725190839701</v>
      </c>
      <c r="AH80">
        <v>2.1208907741251299E-2</v>
      </c>
      <c r="AI80">
        <v>6.6787666204421295E-2</v>
      </c>
    </row>
    <row r="81" spans="1:35" hidden="1" x14ac:dyDescent="0.25">
      <c r="A81" t="s">
        <v>54</v>
      </c>
      <c r="B81" t="s">
        <v>945</v>
      </c>
      <c r="C81" s="63" t="s">
        <v>945</v>
      </c>
      <c r="D81" s="63" t="s">
        <v>671</v>
      </c>
      <c r="E81" t="s">
        <v>527</v>
      </c>
      <c r="F81">
        <v>1</v>
      </c>
      <c r="G81">
        <v>2</v>
      </c>
      <c r="H81">
        <v>2</v>
      </c>
      <c r="I81">
        <v>2</v>
      </c>
      <c r="J81">
        <v>7</v>
      </c>
      <c r="K81">
        <v>6</v>
      </c>
      <c r="L81" t="s">
        <v>113</v>
      </c>
      <c r="M81">
        <v>13</v>
      </c>
      <c r="N81" t="s">
        <v>723</v>
      </c>
      <c r="O81" t="s">
        <v>31</v>
      </c>
      <c r="P81">
        <v>3</v>
      </c>
      <c r="Q81">
        <v>5</v>
      </c>
      <c r="R81">
        <v>0</v>
      </c>
      <c r="S81" t="s">
        <v>642</v>
      </c>
      <c r="T81" t="s">
        <v>689</v>
      </c>
      <c r="U81">
        <v>40</v>
      </c>
      <c r="V81">
        <v>5.2631578947368425</v>
      </c>
      <c r="W81">
        <v>40</v>
      </c>
      <c r="X81" t="s">
        <v>50</v>
      </c>
      <c r="Y81" t="s">
        <v>767</v>
      </c>
      <c r="Z81" t="s">
        <v>945</v>
      </c>
      <c r="AA81">
        <v>248.5</v>
      </c>
      <c r="AB81">
        <v>248.5</v>
      </c>
      <c r="AC81">
        <v>327.5</v>
      </c>
      <c r="AD81">
        <v>4903.5999999999985</v>
      </c>
      <c r="AE81">
        <v>0.75877862595419798</v>
      </c>
      <c r="AF81">
        <v>0.160965794768612</v>
      </c>
      <c r="AG81">
        <v>0.122137404580153</v>
      </c>
      <c r="AH81">
        <v>8.1572722081735896E-3</v>
      </c>
      <c r="AI81">
        <v>6.6787666204421295E-2</v>
      </c>
    </row>
    <row r="82" spans="1:35" hidden="1" x14ac:dyDescent="0.25">
      <c r="A82" t="s">
        <v>54</v>
      </c>
      <c r="B82" t="s">
        <v>947</v>
      </c>
      <c r="C82" s="63" t="s">
        <v>947</v>
      </c>
      <c r="D82" s="63" t="s">
        <v>671</v>
      </c>
      <c r="E82" t="s">
        <v>527</v>
      </c>
      <c r="F82">
        <v>1</v>
      </c>
      <c r="G82">
        <v>2</v>
      </c>
      <c r="H82">
        <v>2</v>
      </c>
      <c r="I82">
        <v>2</v>
      </c>
      <c r="J82">
        <v>7</v>
      </c>
      <c r="K82">
        <v>6</v>
      </c>
      <c r="L82" t="s">
        <v>113</v>
      </c>
      <c r="M82">
        <v>13</v>
      </c>
      <c r="N82" t="s">
        <v>723</v>
      </c>
      <c r="O82" t="s">
        <v>4</v>
      </c>
      <c r="P82">
        <v>1</v>
      </c>
      <c r="Q82">
        <v>1</v>
      </c>
      <c r="R82">
        <v>0</v>
      </c>
      <c r="S82" t="s">
        <v>642</v>
      </c>
      <c r="T82" t="s">
        <v>689</v>
      </c>
      <c r="U82">
        <v>8</v>
      </c>
      <c r="V82">
        <v>1.0526315789473684</v>
      </c>
      <c r="W82">
        <v>8</v>
      </c>
      <c r="X82" t="s">
        <v>48</v>
      </c>
      <c r="Y82" t="s">
        <v>765</v>
      </c>
      <c r="Z82" t="s">
        <v>947</v>
      </c>
      <c r="AA82">
        <v>8</v>
      </c>
      <c r="AB82">
        <v>8</v>
      </c>
      <c r="AC82">
        <v>327.5</v>
      </c>
      <c r="AD82">
        <v>4903.5999999999985</v>
      </c>
      <c r="AE82">
        <v>2.4427480916030499E-2</v>
      </c>
      <c r="AF82">
        <v>1</v>
      </c>
      <c r="AG82">
        <v>2.4427480916030499E-2</v>
      </c>
      <c r="AH82">
        <v>1.63145444163472E-3</v>
      </c>
      <c r="AI82">
        <v>6.6787666204421295E-2</v>
      </c>
    </row>
    <row r="83" spans="1:35" hidden="1" x14ac:dyDescent="0.25">
      <c r="A83" t="s">
        <v>54</v>
      </c>
      <c r="B83" t="s">
        <v>945</v>
      </c>
      <c r="C83" s="63" t="s">
        <v>945</v>
      </c>
      <c r="D83" s="63" t="s">
        <v>671</v>
      </c>
      <c r="E83" t="s">
        <v>527</v>
      </c>
      <c r="F83">
        <v>1</v>
      </c>
      <c r="G83">
        <v>2</v>
      </c>
      <c r="H83">
        <v>2</v>
      </c>
      <c r="I83">
        <v>2</v>
      </c>
      <c r="J83">
        <v>7</v>
      </c>
      <c r="K83">
        <v>7</v>
      </c>
      <c r="L83" t="s">
        <v>114</v>
      </c>
      <c r="M83">
        <v>14</v>
      </c>
      <c r="N83" t="s">
        <v>725</v>
      </c>
      <c r="O83" t="s">
        <v>4</v>
      </c>
      <c r="P83">
        <v>1</v>
      </c>
      <c r="Q83">
        <v>13</v>
      </c>
      <c r="R83">
        <v>0</v>
      </c>
      <c r="S83" t="s">
        <v>642</v>
      </c>
      <c r="T83" t="s">
        <v>689</v>
      </c>
      <c r="U83">
        <v>104</v>
      </c>
      <c r="V83">
        <v>13.684210526315789</v>
      </c>
      <c r="W83">
        <v>104</v>
      </c>
      <c r="X83" t="s">
        <v>51</v>
      </c>
      <c r="Y83" t="s">
        <v>768</v>
      </c>
      <c r="Z83" t="s">
        <v>945</v>
      </c>
      <c r="AA83">
        <v>248</v>
      </c>
      <c r="AB83">
        <v>248</v>
      </c>
      <c r="AC83">
        <v>326.5</v>
      </c>
      <c r="AD83">
        <v>4903.5999999999985</v>
      </c>
      <c r="AE83">
        <v>0.75957120980091897</v>
      </c>
      <c r="AF83">
        <v>0.41935483870967699</v>
      </c>
      <c r="AG83">
        <v>0.31852986217457901</v>
      </c>
      <c r="AH83">
        <v>2.1208907741251299E-2</v>
      </c>
      <c r="AI83">
        <v>6.6583734399216901E-2</v>
      </c>
    </row>
    <row r="84" spans="1:35" hidden="1" x14ac:dyDescent="0.25">
      <c r="A84" t="s">
        <v>54</v>
      </c>
      <c r="B84" t="s">
        <v>945</v>
      </c>
      <c r="C84" s="63" t="s">
        <v>945</v>
      </c>
      <c r="D84" s="63" t="s">
        <v>671</v>
      </c>
      <c r="E84" t="s">
        <v>527</v>
      </c>
      <c r="F84">
        <v>1</v>
      </c>
      <c r="G84">
        <v>2</v>
      </c>
      <c r="H84">
        <v>2</v>
      </c>
      <c r="I84">
        <v>2</v>
      </c>
      <c r="J84">
        <v>7</v>
      </c>
      <c r="K84">
        <v>7</v>
      </c>
      <c r="L84" t="s">
        <v>114</v>
      </c>
      <c r="M84">
        <v>14</v>
      </c>
      <c r="N84" t="s">
        <v>725</v>
      </c>
      <c r="O84" t="s">
        <v>5</v>
      </c>
      <c r="P84">
        <v>2</v>
      </c>
      <c r="Q84">
        <v>13</v>
      </c>
      <c r="R84">
        <v>0</v>
      </c>
      <c r="S84" t="s">
        <v>642</v>
      </c>
      <c r="T84" t="s">
        <v>689</v>
      </c>
      <c r="U84">
        <v>104</v>
      </c>
      <c r="V84">
        <v>13.684210526315789</v>
      </c>
      <c r="W84">
        <v>104</v>
      </c>
      <c r="X84" t="s">
        <v>52</v>
      </c>
      <c r="Y84" t="s">
        <v>769</v>
      </c>
      <c r="Z84" t="s">
        <v>945</v>
      </c>
      <c r="AA84">
        <v>248</v>
      </c>
      <c r="AB84">
        <v>248</v>
      </c>
      <c r="AC84">
        <v>326.5</v>
      </c>
      <c r="AD84">
        <v>4903.5999999999985</v>
      </c>
      <c r="AE84">
        <v>0.75957120980091897</v>
      </c>
      <c r="AF84">
        <v>0.41935483870967699</v>
      </c>
      <c r="AG84">
        <v>0.31852986217457901</v>
      </c>
      <c r="AH84">
        <v>2.1208907741251299E-2</v>
      </c>
      <c r="AI84">
        <v>6.6583734399216901E-2</v>
      </c>
    </row>
    <row r="85" spans="1:35" hidden="1" x14ac:dyDescent="0.25">
      <c r="A85" t="s">
        <v>54</v>
      </c>
      <c r="B85" t="s">
        <v>945</v>
      </c>
      <c r="C85" s="63" t="s">
        <v>945</v>
      </c>
      <c r="D85" s="63" t="s">
        <v>671</v>
      </c>
      <c r="E85" t="s">
        <v>527</v>
      </c>
      <c r="F85">
        <v>1</v>
      </c>
      <c r="G85">
        <v>2</v>
      </c>
      <c r="H85">
        <v>2</v>
      </c>
      <c r="I85">
        <v>2</v>
      </c>
      <c r="J85">
        <v>7</v>
      </c>
      <c r="K85">
        <v>7</v>
      </c>
      <c r="L85" t="s">
        <v>114</v>
      </c>
      <c r="M85">
        <v>14</v>
      </c>
      <c r="N85" t="s">
        <v>725</v>
      </c>
      <c r="O85" t="s">
        <v>31</v>
      </c>
      <c r="P85">
        <v>3</v>
      </c>
      <c r="Q85">
        <v>5</v>
      </c>
      <c r="R85">
        <v>0</v>
      </c>
      <c r="S85" t="s">
        <v>642</v>
      </c>
      <c r="T85" t="s">
        <v>689</v>
      </c>
      <c r="U85">
        <v>40</v>
      </c>
      <c r="V85">
        <v>5.2631578947368425</v>
      </c>
      <c r="W85">
        <v>40</v>
      </c>
      <c r="X85" t="s">
        <v>53</v>
      </c>
      <c r="Y85" t="s">
        <v>770</v>
      </c>
      <c r="Z85" t="s">
        <v>945</v>
      </c>
      <c r="AA85">
        <v>248</v>
      </c>
      <c r="AB85">
        <v>248</v>
      </c>
      <c r="AC85">
        <v>326.5</v>
      </c>
      <c r="AD85">
        <v>4903.5999999999985</v>
      </c>
      <c r="AE85">
        <v>0.75957120980091897</v>
      </c>
      <c r="AF85">
        <v>0.16129032258064499</v>
      </c>
      <c r="AG85">
        <v>0.12251148545176101</v>
      </c>
      <c r="AH85">
        <v>8.1572722081735896E-3</v>
      </c>
      <c r="AI85">
        <v>6.6583734399216901E-2</v>
      </c>
    </row>
    <row r="86" spans="1:35" hidden="1" x14ac:dyDescent="0.25">
      <c r="A86" t="s">
        <v>54</v>
      </c>
      <c r="B86" t="s">
        <v>947</v>
      </c>
      <c r="C86" s="63" t="s">
        <v>947</v>
      </c>
      <c r="D86" s="63" t="s">
        <v>671</v>
      </c>
      <c r="E86" t="s">
        <v>527</v>
      </c>
      <c r="F86">
        <v>1</v>
      </c>
      <c r="G86">
        <v>2</v>
      </c>
      <c r="H86">
        <v>2</v>
      </c>
      <c r="I86">
        <v>2</v>
      </c>
      <c r="J86">
        <v>7</v>
      </c>
      <c r="K86">
        <v>7</v>
      </c>
      <c r="L86" t="s">
        <v>114</v>
      </c>
      <c r="M86">
        <v>14</v>
      </c>
      <c r="N86" t="s">
        <v>725</v>
      </c>
      <c r="O86" t="s">
        <v>4</v>
      </c>
      <c r="P86">
        <v>1</v>
      </c>
      <c r="Q86">
        <v>1</v>
      </c>
      <c r="R86">
        <v>0</v>
      </c>
      <c r="S86" t="s">
        <v>642</v>
      </c>
      <c r="T86" t="s">
        <v>689</v>
      </c>
      <c r="U86">
        <v>8</v>
      </c>
      <c r="V86">
        <v>1.0526315789473684</v>
      </c>
      <c r="W86">
        <v>8</v>
      </c>
      <c r="X86" t="s">
        <v>51</v>
      </c>
      <c r="Y86" t="s">
        <v>768</v>
      </c>
      <c r="Z86" t="s">
        <v>947</v>
      </c>
      <c r="AA86">
        <v>8</v>
      </c>
      <c r="AB86">
        <v>8</v>
      </c>
      <c r="AC86">
        <v>326.5</v>
      </c>
      <c r="AD86">
        <v>4903.5999999999985</v>
      </c>
      <c r="AE86">
        <v>2.4502297090352201E-2</v>
      </c>
      <c r="AF86">
        <v>1</v>
      </c>
      <c r="AG86">
        <v>2.4502297090352201E-2</v>
      </c>
      <c r="AH86">
        <v>1.63145444163472E-3</v>
      </c>
      <c r="AI86">
        <v>6.6583734399216901E-2</v>
      </c>
    </row>
    <row r="87" spans="1:35" hidden="1" x14ac:dyDescent="0.25">
      <c r="A87" t="s">
        <v>54</v>
      </c>
      <c r="B87" t="s">
        <v>948</v>
      </c>
      <c r="C87" s="63" t="s">
        <v>948</v>
      </c>
      <c r="D87" s="63" t="s">
        <v>671</v>
      </c>
      <c r="E87" t="s">
        <v>527</v>
      </c>
      <c r="F87">
        <v>1</v>
      </c>
      <c r="G87">
        <v>2</v>
      </c>
      <c r="H87">
        <v>2</v>
      </c>
      <c r="I87">
        <v>2</v>
      </c>
      <c r="J87">
        <v>7</v>
      </c>
      <c r="K87">
        <v>5</v>
      </c>
      <c r="L87" t="s">
        <v>105</v>
      </c>
      <c r="M87">
        <v>12</v>
      </c>
      <c r="N87" t="s">
        <v>721</v>
      </c>
      <c r="O87" t="s">
        <v>5</v>
      </c>
      <c r="P87">
        <v>2</v>
      </c>
      <c r="Q87">
        <v>4</v>
      </c>
      <c r="R87">
        <v>0</v>
      </c>
      <c r="S87" t="s">
        <v>642</v>
      </c>
      <c r="T87" t="s">
        <v>689</v>
      </c>
      <c r="U87">
        <v>32</v>
      </c>
      <c r="V87">
        <v>4.2105263157894735</v>
      </c>
      <c r="W87">
        <v>32</v>
      </c>
      <c r="X87" t="s">
        <v>46</v>
      </c>
      <c r="Y87" t="s">
        <v>763</v>
      </c>
      <c r="Z87" t="s">
        <v>948</v>
      </c>
      <c r="AA87">
        <v>66</v>
      </c>
      <c r="AB87">
        <v>66</v>
      </c>
      <c r="AC87">
        <v>357.1</v>
      </c>
      <c r="AD87">
        <v>4903.5999999999985</v>
      </c>
      <c r="AE87">
        <v>0.18482217866143899</v>
      </c>
      <c r="AF87">
        <v>0.48484848484848497</v>
      </c>
      <c r="AG87">
        <v>8.9610753290394807E-2</v>
      </c>
      <c r="AH87">
        <v>6.5258177665388703E-3</v>
      </c>
      <c r="AI87">
        <v>7.2824047638469697E-2</v>
      </c>
    </row>
    <row r="88" spans="1:35" hidden="1" x14ac:dyDescent="0.25">
      <c r="A88" t="s">
        <v>54</v>
      </c>
      <c r="B88" t="s">
        <v>948</v>
      </c>
      <c r="C88" s="63" t="s">
        <v>948</v>
      </c>
      <c r="D88" s="63" t="s">
        <v>671</v>
      </c>
      <c r="E88" t="s">
        <v>527</v>
      </c>
      <c r="F88">
        <v>1</v>
      </c>
      <c r="G88">
        <v>2</v>
      </c>
      <c r="H88">
        <v>2</v>
      </c>
      <c r="I88">
        <v>2</v>
      </c>
      <c r="J88">
        <v>7</v>
      </c>
      <c r="K88">
        <v>6</v>
      </c>
      <c r="L88" t="s">
        <v>113</v>
      </c>
      <c r="M88">
        <v>13</v>
      </c>
      <c r="N88" t="s">
        <v>723</v>
      </c>
      <c r="O88" t="s">
        <v>4</v>
      </c>
      <c r="P88">
        <v>1</v>
      </c>
      <c r="Q88">
        <v>4</v>
      </c>
      <c r="R88">
        <v>0</v>
      </c>
      <c r="S88" t="s">
        <v>642</v>
      </c>
      <c r="T88" t="s">
        <v>689</v>
      </c>
      <c r="U88">
        <v>34</v>
      </c>
      <c r="V88">
        <v>4.4736842105263159</v>
      </c>
      <c r="W88">
        <v>34</v>
      </c>
      <c r="X88" t="s">
        <v>48</v>
      </c>
      <c r="Y88" t="s">
        <v>765</v>
      </c>
      <c r="Z88" t="s">
        <v>948</v>
      </c>
      <c r="AA88">
        <v>66.5</v>
      </c>
      <c r="AB88">
        <v>66.5</v>
      </c>
      <c r="AC88">
        <v>327.5</v>
      </c>
      <c r="AD88">
        <v>4903.5999999999985</v>
      </c>
      <c r="AE88">
        <v>0.20305343511450399</v>
      </c>
      <c r="AF88">
        <v>0.511278195488722</v>
      </c>
      <c r="AG88">
        <v>0.10381679389313</v>
      </c>
      <c r="AH88">
        <v>6.9336813769475501E-3</v>
      </c>
      <c r="AI88">
        <v>6.6787666204421295E-2</v>
      </c>
    </row>
    <row r="89" spans="1:35" hidden="1" x14ac:dyDescent="0.25">
      <c r="A89" t="s">
        <v>54</v>
      </c>
      <c r="B89" t="s">
        <v>948</v>
      </c>
      <c r="C89" s="63" t="s">
        <v>948</v>
      </c>
      <c r="D89" s="63" t="s">
        <v>671</v>
      </c>
      <c r="E89" t="s">
        <v>527</v>
      </c>
      <c r="F89">
        <v>1</v>
      </c>
      <c r="G89">
        <v>2</v>
      </c>
      <c r="H89">
        <v>2</v>
      </c>
      <c r="I89">
        <v>2</v>
      </c>
      <c r="J89">
        <v>7</v>
      </c>
      <c r="K89">
        <v>6</v>
      </c>
      <c r="L89" t="s">
        <v>113</v>
      </c>
      <c r="M89">
        <v>13</v>
      </c>
      <c r="N89" t="s">
        <v>723</v>
      </c>
      <c r="O89" t="s">
        <v>5</v>
      </c>
      <c r="P89">
        <v>2</v>
      </c>
      <c r="Q89">
        <v>4</v>
      </c>
      <c r="R89">
        <v>0</v>
      </c>
      <c r="S89" t="s">
        <v>642</v>
      </c>
      <c r="T89" t="s">
        <v>689</v>
      </c>
      <c r="U89">
        <v>32.5</v>
      </c>
      <c r="V89">
        <v>4.2763157894736841</v>
      </c>
      <c r="W89">
        <v>32.5</v>
      </c>
      <c r="X89" t="s">
        <v>49</v>
      </c>
      <c r="Y89" t="s">
        <v>766</v>
      </c>
      <c r="Z89" t="s">
        <v>948</v>
      </c>
      <c r="AA89">
        <v>66.5</v>
      </c>
      <c r="AB89">
        <v>66.5</v>
      </c>
      <c r="AC89">
        <v>327.5</v>
      </c>
      <c r="AD89">
        <v>4903.5999999999985</v>
      </c>
      <c r="AE89">
        <v>0.20305343511450399</v>
      </c>
      <c r="AF89">
        <v>0.488721804511278</v>
      </c>
      <c r="AG89">
        <v>9.9236641221374003E-2</v>
      </c>
      <c r="AH89">
        <v>6.6277836691410403E-3</v>
      </c>
      <c r="AI89">
        <v>6.6787666204421295E-2</v>
      </c>
    </row>
    <row r="90" spans="1:35" hidden="1" x14ac:dyDescent="0.25">
      <c r="A90" t="s">
        <v>54</v>
      </c>
      <c r="B90" t="s">
        <v>948</v>
      </c>
      <c r="C90" s="63" t="s">
        <v>948</v>
      </c>
      <c r="D90" s="63" t="s">
        <v>671</v>
      </c>
      <c r="E90" t="s">
        <v>527</v>
      </c>
      <c r="F90">
        <v>1</v>
      </c>
      <c r="G90">
        <v>2</v>
      </c>
      <c r="H90">
        <v>2</v>
      </c>
      <c r="I90">
        <v>2</v>
      </c>
      <c r="J90">
        <v>7</v>
      </c>
      <c r="K90">
        <v>7</v>
      </c>
      <c r="L90" t="s">
        <v>114</v>
      </c>
      <c r="M90">
        <v>14</v>
      </c>
      <c r="N90" t="s">
        <v>725</v>
      </c>
      <c r="O90" t="s">
        <v>4</v>
      </c>
      <c r="P90">
        <v>1</v>
      </c>
      <c r="Q90">
        <v>4</v>
      </c>
      <c r="R90">
        <v>0</v>
      </c>
      <c r="S90" t="s">
        <v>642</v>
      </c>
      <c r="T90" t="s">
        <v>689</v>
      </c>
      <c r="U90">
        <v>34</v>
      </c>
      <c r="V90">
        <v>4.4736842105263159</v>
      </c>
      <c r="W90">
        <v>34</v>
      </c>
      <c r="X90" t="s">
        <v>51</v>
      </c>
      <c r="Y90" t="s">
        <v>768</v>
      </c>
      <c r="Z90" t="s">
        <v>948</v>
      </c>
      <c r="AA90">
        <v>66</v>
      </c>
      <c r="AB90">
        <v>66</v>
      </c>
      <c r="AC90">
        <v>326.5</v>
      </c>
      <c r="AD90">
        <v>4903.5999999999985</v>
      </c>
      <c r="AE90">
        <v>0.202143950995406</v>
      </c>
      <c r="AF90">
        <v>0.51515151515151503</v>
      </c>
      <c r="AG90">
        <v>0.104134762633997</v>
      </c>
      <c r="AH90">
        <v>6.9336813769475501E-3</v>
      </c>
      <c r="AI90">
        <v>6.6583734399216901E-2</v>
      </c>
    </row>
    <row r="91" spans="1:35" hidden="1" x14ac:dyDescent="0.25">
      <c r="A91" t="s">
        <v>54</v>
      </c>
      <c r="B91" t="s">
        <v>948</v>
      </c>
      <c r="C91" s="63" t="s">
        <v>948</v>
      </c>
      <c r="D91" s="63" t="s">
        <v>671</v>
      </c>
      <c r="E91" t="s">
        <v>527</v>
      </c>
      <c r="F91">
        <v>1</v>
      </c>
      <c r="G91">
        <v>2</v>
      </c>
      <c r="H91">
        <v>2</v>
      </c>
      <c r="I91">
        <v>2</v>
      </c>
      <c r="J91">
        <v>7</v>
      </c>
      <c r="K91">
        <v>7</v>
      </c>
      <c r="L91" t="s">
        <v>114</v>
      </c>
      <c r="M91">
        <v>14</v>
      </c>
      <c r="N91" t="s">
        <v>725</v>
      </c>
      <c r="O91" t="s">
        <v>5</v>
      </c>
      <c r="P91">
        <v>2</v>
      </c>
      <c r="Q91">
        <v>4</v>
      </c>
      <c r="R91">
        <v>0</v>
      </c>
      <c r="S91" t="s">
        <v>642</v>
      </c>
      <c r="T91" t="s">
        <v>689</v>
      </c>
      <c r="U91">
        <v>32</v>
      </c>
      <c r="V91">
        <v>4.2105263157894735</v>
      </c>
      <c r="W91">
        <v>32</v>
      </c>
      <c r="X91" t="s">
        <v>52</v>
      </c>
      <c r="Y91" t="s">
        <v>769</v>
      </c>
      <c r="Z91" t="s">
        <v>948</v>
      </c>
      <c r="AA91">
        <v>66</v>
      </c>
      <c r="AB91">
        <v>66</v>
      </c>
      <c r="AC91">
        <v>326.5</v>
      </c>
      <c r="AD91">
        <v>4903.5999999999985</v>
      </c>
      <c r="AE91">
        <v>0.202143950995406</v>
      </c>
      <c r="AF91">
        <v>0.48484848484848497</v>
      </c>
      <c r="AG91">
        <v>9.80091883614089E-2</v>
      </c>
      <c r="AH91">
        <v>6.5258177665388703E-3</v>
      </c>
      <c r="AI91">
        <v>6.6583734399216901E-2</v>
      </c>
    </row>
    <row r="92" spans="1:35" x14ac:dyDescent="0.25">
      <c r="A92" t="s">
        <v>54</v>
      </c>
      <c r="B92" t="s">
        <v>949</v>
      </c>
      <c r="C92" s="63" t="s">
        <v>949</v>
      </c>
      <c r="D92" s="63" t="s">
        <v>8</v>
      </c>
      <c r="E92" t="s">
        <v>8</v>
      </c>
      <c r="F92">
        <v>1</v>
      </c>
      <c r="G92">
        <v>1</v>
      </c>
      <c r="H92">
        <v>1</v>
      </c>
      <c r="I92">
        <v>2</v>
      </c>
      <c r="J92">
        <v>7</v>
      </c>
      <c r="K92">
        <v>1</v>
      </c>
      <c r="L92" t="s">
        <v>99</v>
      </c>
      <c r="M92">
        <v>1</v>
      </c>
      <c r="N92" t="s">
        <v>699</v>
      </c>
      <c r="O92" t="s">
        <v>4</v>
      </c>
      <c r="P92">
        <v>1</v>
      </c>
      <c r="Q92">
        <v>5</v>
      </c>
      <c r="R92">
        <v>0</v>
      </c>
      <c r="S92" t="s">
        <v>642</v>
      </c>
      <c r="T92" t="s">
        <v>689</v>
      </c>
      <c r="U92">
        <v>41.5</v>
      </c>
      <c r="V92">
        <v>5.4605263157894743</v>
      </c>
      <c r="W92">
        <v>41.5</v>
      </c>
      <c r="X92" t="s">
        <v>33</v>
      </c>
      <c r="Y92" t="s">
        <v>729</v>
      </c>
      <c r="Z92" t="s">
        <v>949</v>
      </c>
      <c r="AA92">
        <v>75.5</v>
      </c>
      <c r="AB92">
        <v>75.5</v>
      </c>
      <c r="AC92">
        <v>75.5</v>
      </c>
      <c r="AD92">
        <v>926</v>
      </c>
      <c r="AE92">
        <v>1</v>
      </c>
      <c r="AF92">
        <v>0.54966887417218602</v>
      </c>
      <c r="AG92">
        <v>0.54966887417218602</v>
      </c>
      <c r="AH92">
        <v>4.4816414686825103E-2</v>
      </c>
      <c r="AI92">
        <v>8.1533477321814193E-2</v>
      </c>
    </row>
    <row r="93" spans="1:35" x14ac:dyDescent="0.25">
      <c r="A93" t="s">
        <v>54</v>
      </c>
      <c r="B93" t="s">
        <v>949</v>
      </c>
      <c r="C93" s="63" t="s">
        <v>949</v>
      </c>
      <c r="D93" s="63" t="s">
        <v>8</v>
      </c>
      <c r="E93" t="s">
        <v>8</v>
      </c>
      <c r="F93">
        <v>1</v>
      </c>
      <c r="G93">
        <v>1</v>
      </c>
      <c r="H93">
        <v>1</v>
      </c>
      <c r="I93">
        <v>2</v>
      </c>
      <c r="J93">
        <v>7</v>
      </c>
      <c r="K93">
        <v>1</v>
      </c>
      <c r="L93" t="s">
        <v>99</v>
      </c>
      <c r="M93">
        <v>1</v>
      </c>
      <c r="N93" t="s">
        <v>699</v>
      </c>
      <c r="O93" t="s">
        <v>5</v>
      </c>
      <c r="P93">
        <v>2</v>
      </c>
      <c r="Q93">
        <v>3</v>
      </c>
      <c r="R93">
        <v>0</v>
      </c>
      <c r="S93" t="s">
        <v>642</v>
      </c>
      <c r="T93" t="s">
        <v>689</v>
      </c>
      <c r="U93">
        <v>25.5</v>
      </c>
      <c r="V93">
        <v>3.3552631578947372</v>
      </c>
      <c r="W93">
        <v>25.5</v>
      </c>
      <c r="X93" t="s">
        <v>34</v>
      </c>
      <c r="Y93" t="s">
        <v>730</v>
      </c>
      <c r="Z93" t="s">
        <v>949</v>
      </c>
      <c r="AA93">
        <v>75.5</v>
      </c>
      <c r="AB93">
        <v>75.5</v>
      </c>
      <c r="AC93">
        <v>75.5</v>
      </c>
      <c r="AD93">
        <v>926</v>
      </c>
      <c r="AE93">
        <v>1</v>
      </c>
      <c r="AF93">
        <v>0.33774834437086099</v>
      </c>
      <c r="AG93">
        <v>0.33774834437086099</v>
      </c>
      <c r="AH93">
        <v>2.75377969762419E-2</v>
      </c>
      <c r="AI93">
        <v>8.1533477321814193E-2</v>
      </c>
    </row>
    <row r="94" spans="1:35" x14ac:dyDescent="0.25">
      <c r="A94" t="s">
        <v>54</v>
      </c>
      <c r="B94" t="s">
        <v>949</v>
      </c>
      <c r="C94" s="63" t="s">
        <v>949</v>
      </c>
      <c r="D94" s="63" t="s">
        <v>8</v>
      </c>
      <c r="E94" t="s">
        <v>8</v>
      </c>
      <c r="F94">
        <v>1</v>
      </c>
      <c r="G94">
        <v>1</v>
      </c>
      <c r="H94">
        <v>1</v>
      </c>
      <c r="I94">
        <v>2</v>
      </c>
      <c r="J94">
        <v>7</v>
      </c>
      <c r="K94">
        <v>1</v>
      </c>
      <c r="L94" t="s">
        <v>99</v>
      </c>
      <c r="M94">
        <v>1</v>
      </c>
      <c r="N94" t="s">
        <v>699</v>
      </c>
      <c r="O94" t="s">
        <v>31</v>
      </c>
      <c r="P94">
        <v>3</v>
      </c>
      <c r="Q94">
        <v>1</v>
      </c>
      <c r="R94">
        <v>0</v>
      </c>
      <c r="S94" t="s">
        <v>642</v>
      </c>
      <c r="T94" t="s">
        <v>689</v>
      </c>
      <c r="U94">
        <v>8.5</v>
      </c>
      <c r="V94">
        <v>1.118421052631579</v>
      </c>
      <c r="W94">
        <v>8.5</v>
      </c>
      <c r="X94" t="s">
        <v>35</v>
      </c>
      <c r="Y94" t="s">
        <v>731</v>
      </c>
      <c r="Z94" t="s">
        <v>949</v>
      </c>
      <c r="AA94">
        <v>75.5</v>
      </c>
      <c r="AB94">
        <v>75.5</v>
      </c>
      <c r="AC94">
        <v>75.5</v>
      </c>
      <c r="AD94">
        <v>926</v>
      </c>
      <c r="AE94">
        <v>1</v>
      </c>
      <c r="AF94">
        <v>0.112582781456954</v>
      </c>
      <c r="AG94">
        <v>0.112582781456954</v>
      </c>
      <c r="AH94">
        <v>9.1792656587473005E-3</v>
      </c>
      <c r="AI94">
        <v>8.1533477321814193E-2</v>
      </c>
    </row>
    <row r="95" spans="1:35" hidden="1" x14ac:dyDescent="0.25">
      <c r="A95" t="s">
        <v>54</v>
      </c>
      <c r="B95" t="s">
        <v>949</v>
      </c>
      <c r="C95" s="63" t="s">
        <v>949</v>
      </c>
      <c r="D95" s="63" t="s">
        <v>8</v>
      </c>
      <c r="E95" t="s">
        <v>8</v>
      </c>
      <c r="F95">
        <v>1</v>
      </c>
      <c r="G95">
        <v>1</v>
      </c>
      <c r="H95">
        <v>1</v>
      </c>
      <c r="I95">
        <v>2</v>
      </c>
      <c r="J95">
        <v>7</v>
      </c>
      <c r="K95">
        <v>2</v>
      </c>
      <c r="L95" t="s">
        <v>102</v>
      </c>
      <c r="M95">
        <v>2</v>
      </c>
      <c r="N95" t="s">
        <v>701</v>
      </c>
      <c r="O95" t="s">
        <v>4</v>
      </c>
      <c r="P95">
        <v>1</v>
      </c>
      <c r="Q95">
        <v>5</v>
      </c>
      <c r="R95">
        <v>0</v>
      </c>
      <c r="S95" t="s">
        <v>642</v>
      </c>
      <c r="T95" t="s">
        <v>689</v>
      </c>
      <c r="U95">
        <v>41.5</v>
      </c>
      <c r="V95">
        <v>5.4605263157894743</v>
      </c>
      <c r="W95">
        <v>41.5</v>
      </c>
      <c r="X95" t="s">
        <v>36</v>
      </c>
      <c r="Y95" t="s">
        <v>732</v>
      </c>
      <c r="Z95" t="s">
        <v>949</v>
      </c>
      <c r="AA95">
        <v>75.5</v>
      </c>
      <c r="AB95">
        <v>75.5</v>
      </c>
      <c r="AC95">
        <v>75.5</v>
      </c>
      <c r="AD95">
        <v>926</v>
      </c>
      <c r="AE95">
        <v>1</v>
      </c>
      <c r="AF95">
        <v>0.54966887417218602</v>
      </c>
      <c r="AG95">
        <v>0.54966887417218602</v>
      </c>
      <c r="AH95">
        <v>4.4816414686825103E-2</v>
      </c>
      <c r="AI95">
        <v>8.1533477321814193E-2</v>
      </c>
    </row>
    <row r="96" spans="1:35" hidden="1" x14ac:dyDescent="0.25">
      <c r="A96" t="s">
        <v>54</v>
      </c>
      <c r="B96" t="s">
        <v>949</v>
      </c>
      <c r="C96" s="63" t="s">
        <v>949</v>
      </c>
      <c r="D96" s="63" t="s">
        <v>8</v>
      </c>
      <c r="E96" t="s">
        <v>8</v>
      </c>
      <c r="F96">
        <v>1</v>
      </c>
      <c r="G96">
        <v>1</v>
      </c>
      <c r="H96">
        <v>1</v>
      </c>
      <c r="I96">
        <v>2</v>
      </c>
      <c r="J96">
        <v>7</v>
      </c>
      <c r="K96">
        <v>2</v>
      </c>
      <c r="L96" t="s">
        <v>102</v>
      </c>
      <c r="M96">
        <v>2</v>
      </c>
      <c r="N96" t="s">
        <v>701</v>
      </c>
      <c r="O96" t="s">
        <v>5</v>
      </c>
      <c r="P96">
        <v>2</v>
      </c>
      <c r="Q96">
        <v>3</v>
      </c>
      <c r="R96">
        <v>0</v>
      </c>
      <c r="S96" t="s">
        <v>642</v>
      </c>
      <c r="T96" t="s">
        <v>689</v>
      </c>
      <c r="U96">
        <v>25.5</v>
      </c>
      <c r="V96">
        <v>3.3552631578947372</v>
      </c>
      <c r="W96">
        <v>25.5</v>
      </c>
      <c r="X96" t="s">
        <v>37</v>
      </c>
      <c r="Y96" t="s">
        <v>733</v>
      </c>
      <c r="Z96" t="s">
        <v>949</v>
      </c>
      <c r="AA96">
        <v>75.5</v>
      </c>
      <c r="AB96">
        <v>75.5</v>
      </c>
      <c r="AC96">
        <v>75.5</v>
      </c>
      <c r="AD96">
        <v>926</v>
      </c>
      <c r="AE96">
        <v>1</v>
      </c>
      <c r="AF96">
        <v>0.33774834437086099</v>
      </c>
      <c r="AG96">
        <v>0.33774834437086099</v>
      </c>
      <c r="AH96">
        <v>2.75377969762419E-2</v>
      </c>
      <c r="AI96">
        <v>8.1533477321814193E-2</v>
      </c>
    </row>
    <row r="97" spans="1:35" hidden="1" x14ac:dyDescent="0.25">
      <c r="A97" t="s">
        <v>54</v>
      </c>
      <c r="B97" t="s">
        <v>949</v>
      </c>
      <c r="C97" s="63" t="s">
        <v>949</v>
      </c>
      <c r="D97" s="63" t="s">
        <v>8</v>
      </c>
      <c r="E97" t="s">
        <v>8</v>
      </c>
      <c r="F97">
        <v>1</v>
      </c>
      <c r="G97">
        <v>1</v>
      </c>
      <c r="H97">
        <v>1</v>
      </c>
      <c r="I97">
        <v>2</v>
      </c>
      <c r="J97">
        <v>7</v>
      </c>
      <c r="K97">
        <v>2</v>
      </c>
      <c r="L97" t="s">
        <v>102</v>
      </c>
      <c r="M97">
        <v>2</v>
      </c>
      <c r="N97" t="s">
        <v>701</v>
      </c>
      <c r="O97" t="s">
        <v>31</v>
      </c>
      <c r="P97">
        <v>3</v>
      </c>
      <c r="Q97">
        <v>1</v>
      </c>
      <c r="R97">
        <v>0</v>
      </c>
      <c r="S97" t="s">
        <v>642</v>
      </c>
      <c r="T97" t="s">
        <v>689</v>
      </c>
      <c r="U97">
        <v>8.5</v>
      </c>
      <c r="V97">
        <v>1.118421052631579</v>
      </c>
      <c r="W97">
        <v>8.5</v>
      </c>
      <c r="X97" t="s">
        <v>38</v>
      </c>
      <c r="Y97" t="s">
        <v>734</v>
      </c>
      <c r="Z97" t="s">
        <v>949</v>
      </c>
      <c r="AA97">
        <v>75.5</v>
      </c>
      <c r="AB97">
        <v>75.5</v>
      </c>
      <c r="AC97">
        <v>75.5</v>
      </c>
      <c r="AD97">
        <v>926</v>
      </c>
      <c r="AE97">
        <v>1</v>
      </c>
      <c r="AF97">
        <v>0.112582781456954</v>
      </c>
      <c r="AG97">
        <v>0.112582781456954</v>
      </c>
      <c r="AH97">
        <v>9.1792656587473005E-3</v>
      </c>
      <c r="AI97">
        <v>8.1533477321814193E-2</v>
      </c>
    </row>
    <row r="98" spans="1:35" hidden="1" x14ac:dyDescent="0.25">
      <c r="A98" t="s">
        <v>54</v>
      </c>
      <c r="B98" t="s">
        <v>949</v>
      </c>
      <c r="C98" s="63" t="s">
        <v>949</v>
      </c>
      <c r="D98" s="63" t="s">
        <v>8</v>
      </c>
      <c r="E98" t="s">
        <v>8</v>
      </c>
      <c r="F98">
        <v>1</v>
      </c>
      <c r="G98">
        <v>1</v>
      </c>
      <c r="H98">
        <v>1</v>
      </c>
      <c r="I98">
        <v>2</v>
      </c>
      <c r="J98">
        <v>7</v>
      </c>
      <c r="K98">
        <v>3</v>
      </c>
      <c r="L98" t="s">
        <v>103</v>
      </c>
      <c r="M98">
        <v>3</v>
      </c>
      <c r="N98" t="s">
        <v>703</v>
      </c>
      <c r="O98" t="s">
        <v>4</v>
      </c>
      <c r="P98">
        <v>1</v>
      </c>
      <c r="Q98">
        <v>4</v>
      </c>
      <c r="R98">
        <v>0</v>
      </c>
      <c r="S98" t="s">
        <v>642</v>
      </c>
      <c r="T98" t="s">
        <v>689</v>
      </c>
      <c r="U98">
        <v>33</v>
      </c>
      <c r="V98">
        <v>4.3421052631578947</v>
      </c>
      <c r="W98">
        <v>33</v>
      </c>
      <c r="X98" t="s">
        <v>39</v>
      </c>
      <c r="Y98" t="s">
        <v>735</v>
      </c>
      <c r="Z98" t="s">
        <v>949</v>
      </c>
      <c r="AA98">
        <v>71</v>
      </c>
      <c r="AB98">
        <v>71</v>
      </c>
      <c r="AC98">
        <v>71</v>
      </c>
      <c r="AD98">
        <v>926</v>
      </c>
      <c r="AE98">
        <v>1</v>
      </c>
      <c r="AF98">
        <v>0.46478873239436602</v>
      </c>
      <c r="AG98">
        <v>0.46478873239436602</v>
      </c>
      <c r="AH98">
        <v>3.5637149028077797E-2</v>
      </c>
      <c r="AI98">
        <v>7.6673866090712695E-2</v>
      </c>
    </row>
    <row r="99" spans="1:35" hidden="1" x14ac:dyDescent="0.25">
      <c r="A99" t="s">
        <v>54</v>
      </c>
      <c r="B99" t="s">
        <v>949</v>
      </c>
      <c r="C99" s="63" t="s">
        <v>949</v>
      </c>
      <c r="D99" s="63" t="s">
        <v>8</v>
      </c>
      <c r="E99" t="s">
        <v>8</v>
      </c>
      <c r="F99">
        <v>1</v>
      </c>
      <c r="G99">
        <v>1</v>
      </c>
      <c r="H99">
        <v>1</v>
      </c>
      <c r="I99">
        <v>2</v>
      </c>
      <c r="J99">
        <v>7</v>
      </c>
      <c r="K99">
        <v>3</v>
      </c>
      <c r="L99" t="s">
        <v>103</v>
      </c>
      <c r="M99">
        <v>3</v>
      </c>
      <c r="N99" t="s">
        <v>703</v>
      </c>
      <c r="O99" t="s">
        <v>5</v>
      </c>
      <c r="P99">
        <v>2</v>
      </c>
      <c r="Q99">
        <v>4</v>
      </c>
      <c r="R99">
        <v>0</v>
      </c>
      <c r="S99" t="s">
        <v>642</v>
      </c>
      <c r="T99" t="s">
        <v>689</v>
      </c>
      <c r="U99">
        <v>29.5</v>
      </c>
      <c r="V99">
        <v>3.8815789473684212</v>
      </c>
      <c r="W99">
        <v>29.5</v>
      </c>
      <c r="X99" t="s">
        <v>40</v>
      </c>
      <c r="Y99" t="s">
        <v>736</v>
      </c>
      <c r="Z99" t="s">
        <v>949</v>
      </c>
      <c r="AA99">
        <v>71</v>
      </c>
      <c r="AB99">
        <v>71</v>
      </c>
      <c r="AC99">
        <v>71</v>
      </c>
      <c r="AD99">
        <v>926</v>
      </c>
      <c r="AE99">
        <v>1</v>
      </c>
      <c r="AF99">
        <v>0.41549295774647899</v>
      </c>
      <c r="AG99">
        <v>0.41549295774647899</v>
      </c>
      <c r="AH99">
        <v>3.1857451403887703E-2</v>
      </c>
      <c r="AI99">
        <v>7.6673866090712695E-2</v>
      </c>
    </row>
    <row r="100" spans="1:35" hidden="1" x14ac:dyDescent="0.25">
      <c r="A100" t="s">
        <v>54</v>
      </c>
      <c r="B100" t="s">
        <v>949</v>
      </c>
      <c r="C100" s="63" t="s">
        <v>949</v>
      </c>
      <c r="D100" s="63" t="s">
        <v>8</v>
      </c>
      <c r="E100" t="s">
        <v>8</v>
      </c>
      <c r="F100">
        <v>1</v>
      </c>
      <c r="G100">
        <v>1</v>
      </c>
      <c r="H100">
        <v>1</v>
      </c>
      <c r="I100">
        <v>2</v>
      </c>
      <c r="J100">
        <v>7</v>
      </c>
      <c r="K100">
        <v>3</v>
      </c>
      <c r="L100" t="s">
        <v>103</v>
      </c>
      <c r="M100">
        <v>3</v>
      </c>
      <c r="N100" t="s">
        <v>703</v>
      </c>
      <c r="O100" t="s">
        <v>31</v>
      </c>
      <c r="P100">
        <v>3</v>
      </c>
      <c r="Q100">
        <v>1</v>
      </c>
      <c r="R100">
        <v>0</v>
      </c>
      <c r="S100" t="s">
        <v>642</v>
      </c>
      <c r="T100" t="s">
        <v>689</v>
      </c>
      <c r="U100">
        <v>8.5</v>
      </c>
      <c r="V100">
        <v>1.118421052631579</v>
      </c>
      <c r="W100">
        <v>8.5</v>
      </c>
      <c r="X100" t="s">
        <v>41</v>
      </c>
      <c r="Y100" t="s">
        <v>737</v>
      </c>
      <c r="Z100" t="s">
        <v>949</v>
      </c>
      <c r="AA100">
        <v>71</v>
      </c>
      <c r="AB100">
        <v>71</v>
      </c>
      <c r="AC100">
        <v>71</v>
      </c>
      <c r="AD100">
        <v>926</v>
      </c>
      <c r="AE100">
        <v>1</v>
      </c>
      <c r="AF100">
        <v>0.11971830985915501</v>
      </c>
      <c r="AG100">
        <v>0.11971830985915501</v>
      </c>
      <c r="AH100">
        <v>9.1792656587473005E-3</v>
      </c>
      <c r="AI100">
        <v>7.6673866090712695E-2</v>
      </c>
    </row>
    <row r="101" spans="1:35" hidden="1" x14ac:dyDescent="0.25">
      <c r="A101" t="s">
        <v>54</v>
      </c>
      <c r="B101" t="s">
        <v>949</v>
      </c>
      <c r="C101" s="63" t="s">
        <v>949</v>
      </c>
      <c r="D101" s="63" t="s">
        <v>8</v>
      </c>
      <c r="E101" t="s">
        <v>8</v>
      </c>
      <c r="F101">
        <v>1</v>
      </c>
      <c r="G101">
        <v>1</v>
      </c>
      <c r="H101">
        <v>1</v>
      </c>
      <c r="I101">
        <v>2</v>
      </c>
      <c r="J101">
        <v>7</v>
      </c>
      <c r="K101">
        <v>4</v>
      </c>
      <c r="L101" t="s">
        <v>101</v>
      </c>
      <c r="M101">
        <v>4</v>
      </c>
      <c r="N101" t="s">
        <v>705</v>
      </c>
      <c r="O101" t="s">
        <v>4</v>
      </c>
      <c r="P101">
        <v>1</v>
      </c>
      <c r="Q101">
        <v>5</v>
      </c>
      <c r="R101">
        <v>0</v>
      </c>
      <c r="S101" t="s">
        <v>642</v>
      </c>
      <c r="T101" t="s">
        <v>689</v>
      </c>
      <c r="U101">
        <v>42.5</v>
      </c>
      <c r="V101">
        <v>5.5921052631578947</v>
      </c>
      <c r="W101">
        <v>42.5</v>
      </c>
      <c r="X101" t="s">
        <v>42</v>
      </c>
      <c r="Y101" t="s">
        <v>738</v>
      </c>
      <c r="Z101" t="s">
        <v>949</v>
      </c>
      <c r="AA101">
        <v>77.5</v>
      </c>
      <c r="AB101">
        <v>77.5</v>
      </c>
      <c r="AC101">
        <v>77.5</v>
      </c>
      <c r="AD101">
        <v>926</v>
      </c>
      <c r="AE101">
        <v>1</v>
      </c>
      <c r="AF101">
        <v>0.54838709677419395</v>
      </c>
      <c r="AG101">
        <v>0.54838709677419395</v>
      </c>
      <c r="AH101">
        <v>4.5896328293736501E-2</v>
      </c>
      <c r="AI101">
        <v>8.3693304535637197E-2</v>
      </c>
    </row>
    <row r="102" spans="1:35" hidden="1" x14ac:dyDescent="0.25">
      <c r="A102" t="s">
        <v>54</v>
      </c>
      <c r="B102" t="s">
        <v>949</v>
      </c>
      <c r="C102" s="63" t="s">
        <v>949</v>
      </c>
      <c r="D102" s="63" t="s">
        <v>8</v>
      </c>
      <c r="E102" t="s">
        <v>8</v>
      </c>
      <c r="F102">
        <v>1</v>
      </c>
      <c r="G102">
        <v>1</v>
      </c>
      <c r="H102">
        <v>1</v>
      </c>
      <c r="I102">
        <v>2</v>
      </c>
      <c r="J102">
        <v>7</v>
      </c>
      <c r="K102">
        <v>4</v>
      </c>
      <c r="L102" t="s">
        <v>101</v>
      </c>
      <c r="M102">
        <v>4</v>
      </c>
      <c r="N102" t="s">
        <v>705</v>
      </c>
      <c r="O102" t="s">
        <v>5</v>
      </c>
      <c r="P102">
        <v>2</v>
      </c>
      <c r="Q102">
        <v>3</v>
      </c>
      <c r="R102">
        <v>0</v>
      </c>
      <c r="S102" t="s">
        <v>642</v>
      </c>
      <c r="T102" t="s">
        <v>689</v>
      </c>
      <c r="U102">
        <v>26.5</v>
      </c>
      <c r="V102">
        <v>3.486842105263158</v>
      </c>
      <c r="W102">
        <v>26.5</v>
      </c>
      <c r="X102" t="s">
        <v>43</v>
      </c>
      <c r="Y102" t="s">
        <v>739</v>
      </c>
      <c r="Z102" t="s">
        <v>949</v>
      </c>
      <c r="AA102">
        <v>77.5</v>
      </c>
      <c r="AB102">
        <v>77.5</v>
      </c>
      <c r="AC102">
        <v>77.5</v>
      </c>
      <c r="AD102">
        <v>926</v>
      </c>
      <c r="AE102">
        <v>1</v>
      </c>
      <c r="AF102">
        <v>0.341935483870968</v>
      </c>
      <c r="AG102">
        <v>0.341935483870968</v>
      </c>
      <c r="AH102">
        <v>2.8617710583153301E-2</v>
      </c>
      <c r="AI102">
        <v>8.3693304535637197E-2</v>
      </c>
    </row>
    <row r="103" spans="1:35" hidden="1" x14ac:dyDescent="0.25">
      <c r="A103" t="s">
        <v>54</v>
      </c>
      <c r="B103" t="s">
        <v>949</v>
      </c>
      <c r="C103" s="63" t="s">
        <v>949</v>
      </c>
      <c r="D103" s="63" t="s">
        <v>8</v>
      </c>
      <c r="E103" t="s">
        <v>8</v>
      </c>
      <c r="F103">
        <v>1</v>
      </c>
      <c r="G103">
        <v>1</v>
      </c>
      <c r="H103">
        <v>1</v>
      </c>
      <c r="I103">
        <v>2</v>
      </c>
      <c r="J103">
        <v>7</v>
      </c>
      <c r="K103">
        <v>4</v>
      </c>
      <c r="L103" t="s">
        <v>101</v>
      </c>
      <c r="M103">
        <v>4</v>
      </c>
      <c r="N103" t="s">
        <v>705</v>
      </c>
      <c r="O103" t="s">
        <v>31</v>
      </c>
      <c r="P103">
        <v>3</v>
      </c>
      <c r="Q103">
        <v>1</v>
      </c>
      <c r="R103">
        <v>0</v>
      </c>
      <c r="S103" t="s">
        <v>642</v>
      </c>
      <c r="T103" t="s">
        <v>689</v>
      </c>
      <c r="U103">
        <v>8.5</v>
      </c>
      <c r="V103">
        <v>1.118421052631579</v>
      </c>
      <c r="W103">
        <v>8.5</v>
      </c>
      <c r="X103" t="s">
        <v>44</v>
      </c>
      <c r="Y103" t="s">
        <v>740</v>
      </c>
      <c r="Z103" t="s">
        <v>949</v>
      </c>
      <c r="AA103">
        <v>77.5</v>
      </c>
      <c r="AB103">
        <v>77.5</v>
      </c>
      <c r="AC103">
        <v>77.5</v>
      </c>
      <c r="AD103">
        <v>926</v>
      </c>
      <c r="AE103">
        <v>1</v>
      </c>
      <c r="AF103">
        <v>0.109677419354839</v>
      </c>
      <c r="AG103">
        <v>0.109677419354839</v>
      </c>
      <c r="AH103">
        <v>9.1792656587473005E-3</v>
      </c>
      <c r="AI103">
        <v>8.3693304535637197E-2</v>
      </c>
    </row>
    <row r="104" spans="1:35" hidden="1" x14ac:dyDescent="0.25">
      <c r="A104" t="s">
        <v>54</v>
      </c>
      <c r="B104" t="s">
        <v>949</v>
      </c>
      <c r="C104" s="63" t="s">
        <v>949</v>
      </c>
      <c r="D104" s="63" t="s">
        <v>8</v>
      </c>
      <c r="E104" t="s">
        <v>8</v>
      </c>
      <c r="F104">
        <v>1</v>
      </c>
      <c r="G104">
        <v>1</v>
      </c>
      <c r="H104">
        <v>1</v>
      </c>
      <c r="I104">
        <v>2</v>
      </c>
      <c r="J104">
        <v>7</v>
      </c>
      <c r="K104">
        <v>5</v>
      </c>
      <c r="L104" t="s">
        <v>105</v>
      </c>
      <c r="M104">
        <v>5</v>
      </c>
      <c r="N104" t="s">
        <v>707</v>
      </c>
      <c r="O104" t="s">
        <v>4</v>
      </c>
      <c r="P104">
        <v>1</v>
      </c>
      <c r="Q104">
        <v>4</v>
      </c>
      <c r="R104">
        <v>0</v>
      </c>
      <c r="S104" t="s">
        <v>642</v>
      </c>
      <c r="T104" t="s">
        <v>689</v>
      </c>
      <c r="U104">
        <v>34</v>
      </c>
      <c r="V104">
        <v>4.4736842105263159</v>
      </c>
      <c r="W104">
        <v>34</v>
      </c>
      <c r="X104" t="s">
        <v>45</v>
      </c>
      <c r="Y104" t="s">
        <v>741</v>
      </c>
      <c r="Z104" t="s">
        <v>949</v>
      </c>
      <c r="AA104">
        <v>59.5</v>
      </c>
      <c r="AB104">
        <v>59.5</v>
      </c>
      <c r="AC104">
        <v>59.5</v>
      </c>
      <c r="AD104">
        <v>926</v>
      </c>
      <c r="AE104">
        <v>1</v>
      </c>
      <c r="AF104">
        <v>0.57142857142857095</v>
      </c>
      <c r="AG104">
        <v>0.57142857142857095</v>
      </c>
      <c r="AH104">
        <v>3.6717062634989202E-2</v>
      </c>
      <c r="AI104">
        <v>6.4254859611231105E-2</v>
      </c>
    </row>
    <row r="105" spans="1:35" hidden="1" x14ac:dyDescent="0.25">
      <c r="A105" t="s">
        <v>54</v>
      </c>
      <c r="B105" t="s">
        <v>949</v>
      </c>
      <c r="C105" s="63" t="s">
        <v>949</v>
      </c>
      <c r="D105" s="63" t="s">
        <v>8</v>
      </c>
      <c r="E105" t="s">
        <v>8</v>
      </c>
      <c r="F105">
        <v>1</v>
      </c>
      <c r="G105">
        <v>1</v>
      </c>
      <c r="H105">
        <v>1</v>
      </c>
      <c r="I105">
        <v>2</v>
      </c>
      <c r="J105">
        <v>7</v>
      </c>
      <c r="K105">
        <v>5</v>
      </c>
      <c r="L105" t="s">
        <v>105</v>
      </c>
      <c r="M105">
        <v>5</v>
      </c>
      <c r="N105" t="s">
        <v>707</v>
      </c>
      <c r="O105" t="s">
        <v>5</v>
      </c>
      <c r="P105">
        <v>2</v>
      </c>
      <c r="Q105">
        <v>2</v>
      </c>
      <c r="R105">
        <v>0</v>
      </c>
      <c r="S105" t="s">
        <v>642</v>
      </c>
      <c r="T105" t="s">
        <v>689</v>
      </c>
      <c r="U105">
        <v>17</v>
      </c>
      <c r="V105">
        <v>2.236842105263158</v>
      </c>
      <c r="W105">
        <v>17</v>
      </c>
      <c r="X105" t="s">
        <v>46</v>
      </c>
      <c r="Y105" t="s">
        <v>742</v>
      </c>
      <c r="Z105" t="s">
        <v>949</v>
      </c>
      <c r="AA105">
        <v>59.5</v>
      </c>
      <c r="AB105">
        <v>59.5</v>
      </c>
      <c r="AC105">
        <v>59.5</v>
      </c>
      <c r="AD105">
        <v>926</v>
      </c>
      <c r="AE105">
        <v>1</v>
      </c>
      <c r="AF105">
        <v>0.28571428571428598</v>
      </c>
      <c r="AG105">
        <v>0.28571428571428598</v>
      </c>
      <c r="AH105">
        <v>1.8358531317494601E-2</v>
      </c>
      <c r="AI105">
        <v>6.4254859611231105E-2</v>
      </c>
    </row>
    <row r="106" spans="1:35" hidden="1" x14ac:dyDescent="0.25">
      <c r="A106" t="s">
        <v>54</v>
      </c>
      <c r="B106" t="s">
        <v>949</v>
      </c>
      <c r="C106" s="63" t="s">
        <v>949</v>
      </c>
      <c r="D106" s="63" t="s">
        <v>8</v>
      </c>
      <c r="E106" t="s">
        <v>8</v>
      </c>
      <c r="F106">
        <v>1</v>
      </c>
      <c r="G106">
        <v>1</v>
      </c>
      <c r="H106">
        <v>1</v>
      </c>
      <c r="I106">
        <v>2</v>
      </c>
      <c r="J106">
        <v>7</v>
      </c>
      <c r="K106">
        <v>5</v>
      </c>
      <c r="L106" t="s">
        <v>105</v>
      </c>
      <c r="M106">
        <v>5</v>
      </c>
      <c r="N106" t="s">
        <v>707</v>
      </c>
      <c r="O106" t="s">
        <v>31</v>
      </c>
      <c r="P106">
        <v>3</v>
      </c>
      <c r="Q106">
        <v>1</v>
      </c>
      <c r="R106">
        <v>0</v>
      </c>
      <c r="S106" t="s">
        <v>642</v>
      </c>
      <c r="T106" t="s">
        <v>689</v>
      </c>
      <c r="U106">
        <v>8.5</v>
      </c>
      <c r="V106">
        <v>1.118421052631579</v>
      </c>
      <c r="W106">
        <v>8.5</v>
      </c>
      <c r="X106" t="s">
        <v>47</v>
      </c>
      <c r="Y106" t="s">
        <v>743</v>
      </c>
      <c r="Z106" t="s">
        <v>949</v>
      </c>
      <c r="AA106">
        <v>59.5</v>
      </c>
      <c r="AB106">
        <v>59.5</v>
      </c>
      <c r="AC106">
        <v>59.5</v>
      </c>
      <c r="AD106">
        <v>926</v>
      </c>
      <c r="AE106">
        <v>1</v>
      </c>
      <c r="AF106">
        <v>0.14285714285714299</v>
      </c>
      <c r="AG106">
        <v>0.14285714285714299</v>
      </c>
      <c r="AH106">
        <v>9.1792656587473005E-3</v>
      </c>
      <c r="AI106">
        <v>6.4254859611231105E-2</v>
      </c>
    </row>
    <row r="107" spans="1:35" hidden="1" x14ac:dyDescent="0.25">
      <c r="A107" t="s">
        <v>54</v>
      </c>
      <c r="B107" t="s">
        <v>949</v>
      </c>
      <c r="C107" s="63" t="s">
        <v>949</v>
      </c>
      <c r="D107" s="63" t="s">
        <v>8</v>
      </c>
      <c r="E107" t="s">
        <v>8</v>
      </c>
      <c r="F107">
        <v>1</v>
      </c>
      <c r="G107">
        <v>1</v>
      </c>
      <c r="H107">
        <v>1</v>
      </c>
      <c r="I107">
        <v>2</v>
      </c>
      <c r="J107">
        <v>7</v>
      </c>
      <c r="K107">
        <v>6</v>
      </c>
      <c r="L107" t="s">
        <v>113</v>
      </c>
      <c r="M107">
        <v>6</v>
      </c>
      <c r="N107" t="s">
        <v>709</v>
      </c>
      <c r="O107" t="s">
        <v>4</v>
      </c>
      <c r="P107">
        <v>1</v>
      </c>
      <c r="Q107">
        <v>2</v>
      </c>
      <c r="R107">
        <v>0</v>
      </c>
      <c r="S107" t="s">
        <v>642</v>
      </c>
      <c r="T107" t="s">
        <v>689</v>
      </c>
      <c r="U107">
        <v>17</v>
      </c>
      <c r="V107">
        <v>2.236842105263158</v>
      </c>
      <c r="W107">
        <v>17</v>
      </c>
      <c r="X107" t="s">
        <v>48</v>
      </c>
      <c r="Y107" t="s">
        <v>744</v>
      </c>
      <c r="Z107" t="s">
        <v>949</v>
      </c>
      <c r="AA107">
        <v>51</v>
      </c>
      <c r="AB107">
        <v>51</v>
      </c>
      <c r="AC107">
        <v>51</v>
      </c>
      <c r="AD107">
        <v>926</v>
      </c>
      <c r="AE107">
        <v>1</v>
      </c>
      <c r="AF107">
        <v>0.33333333333333298</v>
      </c>
      <c r="AG107">
        <v>0.33333333333333298</v>
      </c>
      <c r="AH107">
        <v>1.8358531317494601E-2</v>
      </c>
      <c r="AI107">
        <v>5.5075593952483799E-2</v>
      </c>
    </row>
    <row r="108" spans="1:35" hidden="1" x14ac:dyDescent="0.25">
      <c r="A108" t="s">
        <v>54</v>
      </c>
      <c r="B108" t="s">
        <v>949</v>
      </c>
      <c r="C108" s="63" t="s">
        <v>949</v>
      </c>
      <c r="D108" s="63" t="s">
        <v>8</v>
      </c>
      <c r="E108" t="s">
        <v>8</v>
      </c>
      <c r="F108">
        <v>1</v>
      </c>
      <c r="G108">
        <v>1</v>
      </c>
      <c r="H108">
        <v>1</v>
      </c>
      <c r="I108">
        <v>2</v>
      </c>
      <c r="J108">
        <v>7</v>
      </c>
      <c r="K108">
        <v>6</v>
      </c>
      <c r="L108" t="s">
        <v>113</v>
      </c>
      <c r="M108">
        <v>6</v>
      </c>
      <c r="N108" t="s">
        <v>709</v>
      </c>
      <c r="O108" t="s">
        <v>5</v>
      </c>
      <c r="P108">
        <v>2</v>
      </c>
      <c r="Q108">
        <v>3</v>
      </c>
      <c r="R108">
        <v>0</v>
      </c>
      <c r="S108" t="s">
        <v>642</v>
      </c>
      <c r="T108" t="s">
        <v>689</v>
      </c>
      <c r="U108">
        <v>25.5</v>
      </c>
      <c r="V108">
        <v>3.3552631578947372</v>
      </c>
      <c r="W108">
        <v>25.5</v>
      </c>
      <c r="X108" t="s">
        <v>49</v>
      </c>
      <c r="Y108" t="s">
        <v>745</v>
      </c>
      <c r="Z108" t="s">
        <v>949</v>
      </c>
      <c r="AA108">
        <v>51</v>
      </c>
      <c r="AB108">
        <v>51</v>
      </c>
      <c r="AC108">
        <v>51</v>
      </c>
      <c r="AD108">
        <v>926</v>
      </c>
      <c r="AE108">
        <v>1</v>
      </c>
      <c r="AF108">
        <v>0.5</v>
      </c>
      <c r="AG108">
        <v>0.5</v>
      </c>
      <c r="AH108">
        <v>2.75377969762419E-2</v>
      </c>
      <c r="AI108">
        <v>5.5075593952483799E-2</v>
      </c>
    </row>
    <row r="109" spans="1:35" hidden="1" x14ac:dyDescent="0.25">
      <c r="A109" t="s">
        <v>54</v>
      </c>
      <c r="B109" t="s">
        <v>949</v>
      </c>
      <c r="C109" s="63" t="s">
        <v>949</v>
      </c>
      <c r="D109" s="63" t="s">
        <v>8</v>
      </c>
      <c r="E109" t="s">
        <v>8</v>
      </c>
      <c r="F109">
        <v>1</v>
      </c>
      <c r="G109">
        <v>1</v>
      </c>
      <c r="H109">
        <v>1</v>
      </c>
      <c r="I109">
        <v>2</v>
      </c>
      <c r="J109">
        <v>7</v>
      </c>
      <c r="K109">
        <v>6</v>
      </c>
      <c r="L109" t="s">
        <v>113</v>
      </c>
      <c r="M109">
        <v>6</v>
      </c>
      <c r="N109" t="s">
        <v>709</v>
      </c>
      <c r="O109" t="s">
        <v>31</v>
      </c>
      <c r="P109">
        <v>3</v>
      </c>
      <c r="Q109">
        <v>1</v>
      </c>
      <c r="R109">
        <v>0</v>
      </c>
      <c r="S109" t="s">
        <v>642</v>
      </c>
      <c r="T109" t="s">
        <v>689</v>
      </c>
      <c r="U109">
        <v>8.5</v>
      </c>
      <c r="V109">
        <v>1.118421052631579</v>
      </c>
      <c r="W109">
        <v>8.5</v>
      </c>
      <c r="X109" t="s">
        <v>50</v>
      </c>
      <c r="Y109" t="s">
        <v>746</v>
      </c>
      <c r="Z109" t="s">
        <v>949</v>
      </c>
      <c r="AA109">
        <v>51</v>
      </c>
      <c r="AB109">
        <v>51</v>
      </c>
      <c r="AC109">
        <v>51</v>
      </c>
      <c r="AD109">
        <v>926</v>
      </c>
      <c r="AE109">
        <v>1</v>
      </c>
      <c r="AF109">
        <v>0.16666666666666699</v>
      </c>
      <c r="AG109">
        <v>0.16666666666666699</v>
      </c>
      <c r="AH109">
        <v>9.1792656587473005E-3</v>
      </c>
      <c r="AI109">
        <v>5.5075593952483799E-2</v>
      </c>
    </row>
    <row r="110" spans="1:35" hidden="1" x14ac:dyDescent="0.25">
      <c r="A110" t="s">
        <v>54</v>
      </c>
      <c r="B110" t="s">
        <v>949</v>
      </c>
      <c r="C110" s="63" t="s">
        <v>949</v>
      </c>
      <c r="D110" s="63" t="s">
        <v>8</v>
      </c>
      <c r="E110" t="s">
        <v>8</v>
      </c>
      <c r="F110">
        <v>1</v>
      </c>
      <c r="G110">
        <v>1</v>
      </c>
      <c r="H110">
        <v>1</v>
      </c>
      <c r="I110">
        <v>2</v>
      </c>
      <c r="J110">
        <v>7</v>
      </c>
      <c r="K110">
        <v>7</v>
      </c>
      <c r="L110" t="s">
        <v>114</v>
      </c>
      <c r="M110">
        <v>7</v>
      </c>
      <c r="N110" t="s">
        <v>711</v>
      </c>
      <c r="O110" t="s">
        <v>4</v>
      </c>
      <c r="P110">
        <v>1</v>
      </c>
      <c r="Q110">
        <v>3</v>
      </c>
      <c r="R110">
        <v>0</v>
      </c>
      <c r="S110" t="s">
        <v>642</v>
      </c>
      <c r="T110" t="s">
        <v>689</v>
      </c>
      <c r="U110">
        <v>25</v>
      </c>
      <c r="V110">
        <v>3.2894736842105265</v>
      </c>
      <c r="W110">
        <v>25</v>
      </c>
      <c r="X110" t="s">
        <v>51</v>
      </c>
      <c r="Y110" t="s">
        <v>747</v>
      </c>
      <c r="Z110" t="s">
        <v>949</v>
      </c>
      <c r="AA110">
        <v>59</v>
      </c>
      <c r="AB110">
        <v>59</v>
      </c>
      <c r="AC110">
        <v>59</v>
      </c>
      <c r="AD110">
        <v>926</v>
      </c>
      <c r="AE110">
        <v>1</v>
      </c>
      <c r="AF110">
        <v>0.42372881355932202</v>
      </c>
      <c r="AG110">
        <v>0.42372881355932202</v>
      </c>
      <c r="AH110">
        <v>2.6997840172786201E-2</v>
      </c>
      <c r="AI110">
        <v>6.3714902807775406E-2</v>
      </c>
    </row>
    <row r="111" spans="1:35" hidden="1" x14ac:dyDescent="0.25">
      <c r="A111" t="s">
        <v>54</v>
      </c>
      <c r="B111" t="s">
        <v>949</v>
      </c>
      <c r="C111" s="63" t="s">
        <v>949</v>
      </c>
      <c r="D111" s="63" t="s">
        <v>8</v>
      </c>
      <c r="E111" t="s">
        <v>8</v>
      </c>
      <c r="F111">
        <v>1</v>
      </c>
      <c r="G111">
        <v>1</v>
      </c>
      <c r="H111">
        <v>1</v>
      </c>
      <c r="I111">
        <v>2</v>
      </c>
      <c r="J111">
        <v>7</v>
      </c>
      <c r="K111">
        <v>7</v>
      </c>
      <c r="L111" t="s">
        <v>114</v>
      </c>
      <c r="M111">
        <v>7</v>
      </c>
      <c r="N111" t="s">
        <v>711</v>
      </c>
      <c r="O111" t="s">
        <v>5</v>
      </c>
      <c r="P111">
        <v>2</v>
      </c>
      <c r="Q111">
        <v>3</v>
      </c>
      <c r="R111">
        <v>0</v>
      </c>
      <c r="S111" t="s">
        <v>642</v>
      </c>
      <c r="T111" t="s">
        <v>689</v>
      </c>
      <c r="U111">
        <v>25.5</v>
      </c>
      <c r="V111">
        <v>3.3552631578947372</v>
      </c>
      <c r="W111">
        <v>25.5</v>
      </c>
      <c r="X111" t="s">
        <v>52</v>
      </c>
      <c r="Y111" t="s">
        <v>748</v>
      </c>
      <c r="Z111" t="s">
        <v>949</v>
      </c>
      <c r="AA111">
        <v>59</v>
      </c>
      <c r="AB111">
        <v>59</v>
      </c>
      <c r="AC111">
        <v>59</v>
      </c>
      <c r="AD111">
        <v>926</v>
      </c>
      <c r="AE111">
        <v>1</v>
      </c>
      <c r="AF111">
        <v>0.43220338983050799</v>
      </c>
      <c r="AG111">
        <v>0.43220338983050799</v>
      </c>
      <c r="AH111">
        <v>2.75377969762419E-2</v>
      </c>
      <c r="AI111">
        <v>6.3714902807775406E-2</v>
      </c>
    </row>
    <row r="112" spans="1:35" hidden="1" x14ac:dyDescent="0.25">
      <c r="A112" t="s">
        <v>54</v>
      </c>
      <c r="B112" t="s">
        <v>949</v>
      </c>
      <c r="C112" s="63" t="s">
        <v>949</v>
      </c>
      <c r="D112" s="63" t="s">
        <v>8</v>
      </c>
      <c r="E112" t="s">
        <v>8</v>
      </c>
      <c r="F112">
        <v>1</v>
      </c>
      <c r="G112">
        <v>1</v>
      </c>
      <c r="H112">
        <v>1</v>
      </c>
      <c r="I112">
        <v>2</v>
      </c>
      <c r="J112">
        <v>7</v>
      </c>
      <c r="K112">
        <v>7</v>
      </c>
      <c r="L112" t="s">
        <v>114</v>
      </c>
      <c r="M112">
        <v>7</v>
      </c>
      <c r="N112" t="s">
        <v>711</v>
      </c>
      <c r="O112" t="s">
        <v>31</v>
      </c>
      <c r="P112">
        <v>3</v>
      </c>
      <c r="Q112">
        <v>1</v>
      </c>
      <c r="R112">
        <v>0</v>
      </c>
      <c r="S112" t="s">
        <v>642</v>
      </c>
      <c r="T112" t="s">
        <v>689</v>
      </c>
      <c r="U112">
        <v>8.5</v>
      </c>
      <c r="V112">
        <v>1.118421052631579</v>
      </c>
      <c r="W112">
        <v>8.5</v>
      </c>
      <c r="X112" t="s">
        <v>53</v>
      </c>
      <c r="Y112" t="s">
        <v>749</v>
      </c>
      <c r="Z112" t="s">
        <v>949</v>
      </c>
      <c r="AA112">
        <v>59</v>
      </c>
      <c r="AB112">
        <v>59</v>
      </c>
      <c r="AC112">
        <v>59</v>
      </c>
      <c r="AD112">
        <v>926</v>
      </c>
      <c r="AE112">
        <v>1</v>
      </c>
      <c r="AF112">
        <v>0.14406779661017</v>
      </c>
      <c r="AG112">
        <v>0.14406779661017</v>
      </c>
      <c r="AH112">
        <v>9.1792656587473005E-3</v>
      </c>
      <c r="AI112">
        <v>6.3714902807775406E-2</v>
      </c>
    </row>
    <row r="113" spans="1:35" x14ac:dyDescent="0.25">
      <c r="A113" t="s">
        <v>54</v>
      </c>
      <c r="B113" t="s">
        <v>949</v>
      </c>
      <c r="C113" s="63" t="s">
        <v>949</v>
      </c>
      <c r="D113" s="63" t="s">
        <v>8</v>
      </c>
      <c r="E113" t="s">
        <v>8</v>
      </c>
      <c r="F113">
        <v>1</v>
      </c>
      <c r="G113">
        <v>2</v>
      </c>
      <c r="H113">
        <v>2</v>
      </c>
      <c r="I113">
        <v>2</v>
      </c>
      <c r="J113">
        <v>7</v>
      </c>
      <c r="K113">
        <v>1</v>
      </c>
      <c r="L113" t="s">
        <v>99</v>
      </c>
      <c r="M113">
        <v>8</v>
      </c>
      <c r="N113" t="s">
        <v>713</v>
      </c>
      <c r="O113" t="s">
        <v>4</v>
      </c>
      <c r="P113">
        <v>1</v>
      </c>
      <c r="Q113">
        <v>3</v>
      </c>
      <c r="R113">
        <v>0</v>
      </c>
      <c r="S113" t="s">
        <v>642</v>
      </c>
      <c r="T113" t="s">
        <v>689</v>
      </c>
      <c r="U113">
        <v>25</v>
      </c>
      <c r="V113">
        <v>3.2894736842105265</v>
      </c>
      <c r="W113">
        <v>25</v>
      </c>
      <c r="X113" t="s">
        <v>33</v>
      </c>
      <c r="Y113" t="s">
        <v>750</v>
      </c>
      <c r="Z113" t="s">
        <v>949</v>
      </c>
      <c r="AA113">
        <v>59</v>
      </c>
      <c r="AB113">
        <v>59</v>
      </c>
      <c r="AC113">
        <v>59</v>
      </c>
      <c r="AD113">
        <v>926</v>
      </c>
      <c r="AE113">
        <v>1</v>
      </c>
      <c r="AF113">
        <v>0.42372881355932202</v>
      </c>
      <c r="AG113">
        <v>0.42372881355932202</v>
      </c>
      <c r="AH113">
        <v>2.6997840172786201E-2</v>
      </c>
      <c r="AI113">
        <v>6.3714902807775406E-2</v>
      </c>
    </row>
    <row r="114" spans="1:35" x14ac:dyDescent="0.25">
      <c r="A114" t="s">
        <v>54</v>
      </c>
      <c r="B114" t="s">
        <v>949</v>
      </c>
      <c r="C114" s="63" t="s">
        <v>949</v>
      </c>
      <c r="D114" s="63" t="s">
        <v>8</v>
      </c>
      <c r="E114" t="s">
        <v>8</v>
      </c>
      <c r="F114">
        <v>1</v>
      </c>
      <c r="G114">
        <v>2</v>
      </c>
      <c r="H114">
        <v>2</v>
      </c>
      <c r="I114">
        <v>2</v>
      </c>
      <c r="J114">
        <v>7</v>
      </c>
      <c r="K114">
        <v>1</v>
      </c>
      <c r="L114" t="s">
        <v>99</v>
      </c>
      <c r="M114">
        <v>8</v>
      </c>
      <c r="N114" t="s">
        <v>713</v>
      </c>
      <c r="O114" t="s">
        <v>5</v>
      </c>
      <c r="P114">
        <v>2</v>
      </c>
      <c r="Q114">
        <v>3</v>
      </c>
      <c r="R114">
        <v>0</v>
      </c>
      <c r="S114" t="s">
        <v>642</v>
      </c>
      <c r="T114" t="s">
        <v>689</v>
      </c>
      <c r="U114">
        <v>25.5</v>
      </c>
      <c r="V114">
        <v>3.3552631578947372</v>
      </c>
      <c r="W114">
        <v>25.5</v>
      </c>
      <c r="X114" t="s">
        <v>34</v>
      </c>
      <c r="Y114" t="s">
        <v>751</v>
      </c>
      <c r="Z114" t="s">
        <v>949</v>
      </c>
      <c r="AA114">
        <v>59</v>
      </c>
      <c r="AB114">
        <v>59</v>
      </c>
      <c r="AC114">
        <v>59</v>
      </c>
      <c r="AD114">
        <v>926</v>
      </c>
      <c r="AE114">
        <v>1</v>
      </c>
      <c r="AF114">
        <v>0.43220338983050799</v>
      </c>
      <c r="AG114">
        <v>0.43220338983050799</v>
      </c>
      <c r="AH114">
        <v>2.75377969762419E-2</v>
      </c>
      <c r="AI114">
        <v>6.3714902807775406E-2</v>
      </c>
    </row>
    <row r="115" spans="1:35" x14ac:dyDescent="0.25">
      <c r="A115" t="s">
        <v>54</v>
      </c>
      <c r="B115" t="s">
        <v>949</v>
      </c>
      <c r="C115" s="63" t="s">
        <v>949</v>
      </c>
      <c r="D115" s="63" t="s">
        <v>8</v>
      </c>
      <c r="E115" t="s">
        <v>8</v>
      </c>
      <c r="F115">
        <v>1</v>
      </c>
      <c r="G115">
        <v>2</v>
      </c>
      <c r="H115">
        <v>2</v>
      </c>
      <c r="I115">
        <v>2</v>
      </c>
      <c r="J115">
        <v>7</v>
      </c>
      <c r="K115">
        <v>1</v>
      </c>
      <c r="L115" t="s">
        <v>99</v>
      </c>
      <c r="M115">
        <v>8</v>
      </c>
      <c r="N115" t="s">
        <v>713</v>
      </c>
      <c r="O115" t="s">
        <v>31</v>
      </c>
      <c r="P115">
        <v>3</v>
      </c>
      <c r="Q115">
        <v>1</v>
      </c>
      <c r="R115">
        <v>0</v>
      </c>
      <c r="S115" t="s">
        <v>642</v>
      </c>
      <c r="T115" t="s">
        <v>689</v>
      </c>
      <c r="U115">
        <v>8.5</v>
      </c>
      <c r="V115">
        <v>1.118421052631579</v>
      </c>
      <c r="W115">
        <v>8.5</v>
      </c>
      <c r="X115" t="s">
        <v>35</v>
      </c>
      <c r="Y115" t="s">
        <v>752</v>
      </c>
      <c r="Z115" t="s">
        <v>949</v>
      </c>
      <c r="AA115">
        <v>59</v>
      </c>
      <c r="AB115">
        <v>59</v>
      </c>
      <c r="AC115">
        <v>59</v>
      </c>
      <c r="AD115">
        <v>926</v>
      </c>
      <c r="AE115">
        <v>1</v>
      </c>
      <c r="AF115">
        <v>0.14406779661017</v>
      </c>
      <c r="AG115">
        <v>0.14406779661017</v>
      </c>
      <c r="AH115">
        <v>9.1792656587473005E-3</v>
      </c>
      <c r="AI115">
        <v>6.3714902807775406E-2</v>
      </c>
    </row>
    <row r="116" spans="1:35" hidden="1" x14ac:dyDescent="0.25">
      <c r="A116" t="s">
        <v>54</v>
      </c>
      <c r="B116" t="s">
        <v>949</v>
      </c>
      <c r="C116" s="63" t="s">
        <v>949</v>
      </c>
      <c r="D116" s="63" t="s">
        <v>8</v>
      </c>
      <c r="E116" t="s">
        <v>8</v>
      </c>
      <c r="F116">
        <v>1</v>
      </c>
      <c r="G116">
        <v>2</v>
      </c>
      <c r="H116">
        <v>2</v>
      </c>
      <c r="I116">
        <v>2</v>
      </c>
      <c r="J116">
        <v>7</v>
      </c>
      <c r="K116">
        <v>2</v>
      </c>
      <c r="L116" t="s">
        <v>102</v>
      </c>
      <c r="M116">
        <v>9</v>
      </c>
      <c r="N116" t="s">
        <v>715</v>
      </c>
      <c r="O116" t="s">
        <v>4</v>
      </c>
      <c r="P116">
        <v>1</v>
      </c>
      <c r="Q116">
        <v>6</v>
      </c>
      <c r="R116">
        <v>0</v>
      </c>
      <c r="S116" t="s">
        <v>642</v>
      </c>
      <c r="T116" t="s">
        <v>689</v>
      </c>
      <c r="U116">
        <v>50</v>
      </c>
      <c r="V116">
        <v>6.5789473684210531</v>
      </c>
      <c r="W116">
        <v>50</v>
      </c>
      <c r="X116" t="s">
        <v>36</v>
      </c>
      <c r="Y116" t="s">
        <v>753</v>
      </c>
      <c r="Z116" t="s">
        <v>949</v>
      </c>
      <c r="AA116">
        <v>84</v>
      </c>
      <c r="AB116">
        <v>84</v>
      </c>
      <c r="AC116">
        <v>84</v>
      </c>
      <c r="AD116">
        <v>926</v>
      </c>
      <c r="AE116">
        <v>1</v>
      </c>
      <c r="AF116">
        <v>0.59523809523809501</v>
      </c>
      <c r="AG116">
        <v>0.59523809523809501</v>
      </c>
      <c r="AH116">
        <v>5.3995680345572401E-2</v>
      </c>
      <c r="AI116">
        <v>9.0712742980561603E-2</v>
      </c>
    </row>
    <row r="117" spans="1:35" hidden="1" x14ac:dyDescent="0.25">
      <c r="A117" t="s">
        <v>54</v>
      </c>
      <c r="B117" t="s">
        <v>949</v>
      </c>
      <c r="C117" s="63" t="s">
        <v>949</v>
      </c>
      <c r="D117" s="63" t="s">
        <v>8</v>
      </c>
      <c r="E117" t="s">
        <v>8</v>
      </c>
      <c r="F117">
        <v>1</v>
      </c>
      <c r="G117">
        <v>2</v>
      </c>
      <c r="H117">
        <v>2</v>
      </c>
      <c r="I117">
        <v>2</v>
      </c>
      <c r="J117">
        <v>7</v>
      </c>
      <c r="K117">
        <v>2</v>
      </c>
      <c r="L117" t="s">
        <v>102</v>
      </c>
      <c r="M117">
        <v>9</v>
      </c>
      <c r="N117" t="s">
        <v>715</v>
      </c>
      <c r="O117" t="s">
        <v>5</v>
      </c>
      <c r="P117">
        <v>2</v>
      </c>
      <c r="Q117">
        <v>3</v>
      </c>
      <c r="R117">
        <v>0</v>
      </c>
      <c r="S117" t="s">
        <v>642</v>
      </c>
      <c r="T117" t="s">
        <v>689</v>
      </c>
      <c r="U117">
        <v>25.5</v>
      </c>
      <c r="V117">
        <v>3.3552631578947372</v>
      </c>
      <c r="W117">
        <v>25.5</v>
      </c>
      <c r="X117" t="s">
        <v>37</v>
      </c>
      <c r="Y117" t="s">
        <v>754</v>
      </c>
      <c r="Z117" t="s">
        <v>949</v>
      </c>
      <c r="AA117">
        <v>84</v>
      </c>
      <c r="AB117">
        <v>84</v>
      </c>
      <c r="AC117">
        <v>84</v>
      </c>
      <c r="AD117">
        <v>926</v>
      </c>
      <c r="AE117">
        <v>1</v>
      </c>
      <c r="AF117">
        <v>0.30357142857142899</v>
      </c>
      <c r="AG117">
        <v>0.30357142857142899</v>
      </c>
      <c r="AH117">
        <v>2.75377969762419E-2</v>
      </c>
      <c r="AI117">
        <v>9.0712742980561603E-2</v>
      </c>
    </row>
    <row r="118" spans="1:35" hidden="1" x14ac:dyDescent="0.25">
      <c r="A118" t="s">
        <v>54</v>
      </c>
      <c r="B118" t="s">
        <v>949</v>
      </c>
      <c r="C118" s="63" t="s">
        <v>949</v>
      </c>
      <c r="D118" s="63" t="s">
        <v>8</v>
      </c>
      <c r="E118" t="s">
        <v>8</v>
      </c>
      <c r="F118">
        <v>1</v>
      </c>
      <c r="G118">
        <v>2</v>
      </c>
      <c r="H118">
        <v>2</v>
      </c>
      <c r="I118">
        <v>2</v>
      </c>
      <c r="J118">
        <v>7</v>
      </c>
      <c r="K118">
        <v>2</v>
      </c>
      <c r="L118" t="s">
        <v>102</v>
      </c>
      <c r="M118">
        <v>9</v>
      </c>
      <c r="N118" t="s">
        <v>715</v>
      </c>
      <c r="O118" t="s">
        <v>31</v>
      </c>
      <c r="P118">
        <v>3</v>
      </c>
      <c r="Q118">
        <v>1</v>
      </c>
      <c r="R118">
        <v>0</v>
      </c>
      <c r="S118" t="s">
        <v>642</v>
      </c>
      <c r="T118" t="s">
        <v>689</v>
      </c>
      <c r="U118">
        <v>8.5</v>
      </c>
      <c r="V118">
        <v>1.118421052631579</v>
      </c>
      <c r="W118">
        <v>8.5</v>
      </c>
      <c r="X118" t="s">
        <v>38</v>
      </c>
      <c r="Y118" t="s">
        <v>755</v>
      </c>
      <c r="Z118" t="s">
        <v>949</v>
      </c>
      <c r="AA118">
        <v>84</v>
      </c>
      <c r="AB118">
        <v>84</v>
      </c>
      <c r="AC118">
        <v>84</v>
      </c>
      <c r="AD118">
        <v>926</v>
      </c>
      <c r="AE118">
        <v>1</v>
      </c>
      <c r="AF118">
        <v>0.101190476190476</v>
      </c>
      <c r="AG118">
        <v>0.101190476190476</v>
      </c>
      <c r="AH118">
        <v>9.1792656587473005E-3</v>
      </c>
      <c r="AI118">
        <v>9.0712742980561603E-2</v>
      </c>
    </row>
    <row r="119" spans="1:35" hidden="1" x14ac:dyDescent="0.25">
      <c r="A119" t="s">
        <v>54</v>
      </c>
      <c r="B119" t="s">
        <v>949</v>
      </c>
      <c r="C119" s="63" t="s">
        <v>949</v>
      </c>
      <c r="D119" s="63" t="s">
        <v>8</v>
      </c>
      <c r="E119" t="s">
        <v>8</v>
      </c>
      <c r="F119">
        <v>1</v>
      </c>
      <c r="G119">
        <v>2</v>
      </c>
      <c r="H119">
        <v>2</v>
      </c>
      <c r="I119">
        <v>2</v>
      </c>
      <c r="J119">
        <v>7</v>
      </c>
      <c r="K119">
        <v>3</v>
      </c>
      <c r="L119" t="s">
        <v>103</v>
      </c>
      <c r="M119">
        <v>10</v>
      </c>
      <c r="N119" t="s">
        <v>717</v>
      </c>
      <c r="O119" t="s">
        <v>4</v>
      </c>
      <c r="P119">
        <v>1</v>
      </c>
      <c r="Q119">
        <v>5</v>
      </c>
      <c r="R119">
        <v>0</v>
      </c>
      <c r="S119" t="s">
        <v>642</v>
      </c>
      <c r="T119" t="s">
        <v>689</v>
      </c>
      <c r="U119">
        <v>41.5</v>
      </c>
      <c r="V119">
        <v>5.4605263157894743</v>
      </c>
      <c r="W119">
        <v>41.5</v>
      </c>
      <c r="X119" t="s">
        <v>39</v>
      </c>
      <c r="Y119" t="s">
        <v>756</v>
      </c>
      <c r="Z119" t="s">
        <v>949</v>
      </c>
      <c r="AA119">
        <v>67</v>
      </c>
      <c r="AB119">
        <v>67</v>
      </c>
      <c r="AC119">
        <v>67</v>
      </c>
      <c r="AD119">
        <v>926</v>
      </c>
      <c r="AE119">
        <v>1</v>
      </c>
      <c r="AF119">
        <v>0.61940298507462699</v>
      </c>
      <c r="AG119">
        <v>0.61940298507462699</v>
      </c>
      <c r="AH119">
        <v>4.4816414686825103E-2</v>
      </c>
      <c r="AI119">
        <v>7.2354211663067006E-2</v>
      </c>
    </row>
    <row r="120" spans="1:35" hidden="1" x14ac:dyDescent="0.25">
      <c r="A120" t="s">
        <v>54</v>
      </c>
      <c r="B120" t="s">
        <v>949</v>
      </c>
      <c r="C120" s="63" t="s">
        <v>949</v>
      </c>
      <c r="D120" s="63" t="s">
        <v>8</v>
      </c>
      <c r="E120" t="s">
        <v>8</v>
      </c>
      <c r="F120">
        <v>1</v>
      </c>
      <c r="G120">
        <v>2</v>
      </c>
      <c r="H120">
        <v>2</v>
      </c>
      <c r="I120">
        <v>2</v>
      </c>
      <c r="J120">
        <v>7</v>
      </c>
      <c r="K120">
        <v>3</v>
      </c>
      <c r="L120" t="s">
        <v>103</v>
      </c>
      <c r="M120">
        <v>10</v>
      </c>
      <c r="N120" t="s">
        <v>717</v>
      </c>
      <c r="O120" t="s">
        <v>5</v>
      </c>
      <c r="P120">
        <v>2</v>
      </c>
      <c r="Q120">
        <v>2</v>
      </c>
      <c r="R120">
        <v>0</v>
      </c>
      <c r="S120" t="s">
        <v>642</v>
      </c>
      <c r="T120" t="s">
        <v>689</v>
      </c>
      <c r="U120">
        <v>17</v>
      </c>
      <c r="V120">
        <v>2.236842105263158</v>
      </c>
      <c r="W120">
        <v>17</v>
      </c>
      <c r="X120" t="s">
        <v>40</v>
      </c>
      <c r="Y120" t="s">
        <v>757</v>
      </c>
      <c r="Z120" t="s">
        <v>949</v>
      </c>
      <c r="AA120">
        <v>67</v>
      </c>
      <c r="AB120">
        <v>67</v>
      </c>
      <c r="AC120">
        <v>67</v>
      </c>
      <c r="AD120">
        <v>926</v>
      </c>
      <c r="AE120">
        <v>1</v>
      </c>
      <c r="AF120">
        <v>0.25373134328358199</v>
      </c>
      <c r="AG120">
        <v>0.25373134328358199</v>
      </c>
      <c r="AH120">
        <v>1.8358531317494601E-2</v>
      </c>
      <c r="AI120">
        <v>7.2354211663067006E-2</v>
      </c>
    </row>
    <row r="121" spans="1:35" hidden="1" x14ac:dyDescent="0.25">
      <c r="A121" t="s">
        <v>54</v>
      </c>
      <c r="B121" t="s">
        <v>949</v>
      </c>
      <c r="C121" s="63" t="s">
        <v>949</v>
      </c>
      <c r="D121" s="63" t="s">
        <v>8</v>
      </c>
      <c r="E121" t="s">
        <v>8</v>
      </c>
      <c r="F121">
        <v>1</v>
      </c>
      <c r="G121">
        <v>2</v>
      </c>
      <c r="H121">
        <v>2</v>
      </c>
      <c r="I121">
        <v>2</v>
      </c>
      <c r="J121">
        <v>7</v>
      </c>
      <c r="K121">
        <v>3</v>
      </c>
      <c r="L121" t="s">
        <v>103</v>
      </c>
      <c r="M121">
        <v>10</v>
      </c>
      <c r="N121" t="s">
        <v>717</v>
      </c>
      <c r="O121" t="s">
        <v>31</v>
      </c>
      <c r="P121">
        <v>3</v>
      </c>
      <c r="Q121">
        <v>1</v>
      </c>
      <c r="R121">
        <v>0</v>
      </c>
      <c r="S121" t="s">
        <v>642</v>
      </c>
      <c r="T121" t="s">
        <v>689</v>
      </c>
      <c r="U121">
        <v>8.5</v>
      </c>
      <c r="V121">
        <v>1.118421052631579</v>
      </c>
      <c r="W121">
        <v>8.5</v>
      </c>
      <c r="X121" t="s">
        <v>41</v>
      </c>
      <c r="Y121" t="s">
        <v>758</v>
      </c>
      <c r="Z121" t="s">
        <v>949</v>
      </c>
      <c r="AA121">
        <v>67</v>
      </c>
      <c r="AB121">
        <v>67</v>
      </c>
      <c r="AC121">
        <v>67</v>
      </c>
      <c r="AD121">
        <v>926</v>
      </c>
      <c r="AE121">
        <v>1</v>
      </c>
      <c r="AF121">
        <v>0.12686567164179099</v>
      </c>
      <c r="AG121">
        <v>0.12686567164179099</v>
      </c>
      <c r="AH121">
        <v>9.1792656587473005E-3</v>
      </c>
      <c r="AI121">
        <v>7.2354211663067006E-2</v>
      </c>
    </row>
    <row r="122" spans="1:35" hidden="1" x14ac:dyDescent="0.25">
      <c r="A122" t="s">
        <v>54</v>
      </c>
      <c r="B122" t="s">
        <v>949</v>
      </c>
      <c r="C122" s="63" t="s">
        <v>949</v>
      </c>
      <c r="D122" s="63" t="s">
        <v>8</v>
      </c>
      <c r="E122" t="s">
        <v>8</v>
      </c>
      <c r="F122">
        <v>1</v>
      </c>
      <c r="G122">
        <v>2</v>
      </c>
      <c r="H122">
        <v>2</v>
      </c>
      <c r="I122">
        <v>2</v>
      </c>
      <c r="J122">
        <v>7</v>
      </c>
      <c r="K122">
        <v>4</v>
      </c>
      <c r="L122" t="s">
        <v>101</v>
      </c>
      <c r="M122">
        <v>11</v>
      </c>
      <c r="N122" t="s">
        <v>719</v>
      </c>
      <c r="O122" t="s">
        <v>4</v>
      </c>
      <c r="P122">
        <v>1</v>
      </c>
      <c r="Q122">
        <v>5</v>
      </c>
      <c r="R122">
        <v>0</v>
      </c>
      <c r="S122" t="s">
        <v>642</v>
      </c>
      <c r="T122" t="s">
        <v>689</v>
      </c>
      <c r="U122">
        <v>41</v>
      </c>
      <c r="V122">
        <v>5.3947368421052637</v>
      </c>
      <c r="W122">
        <v>41</v>
      </c>
      <c r="X122" t="s">
        <v>42</v>
      </c>
      <c r="Y122" t="s">
        <v>759</v>
      </c>
      <c r="Z122" t="s">
        <v>949</v>
      </c>
      <c r="AA122">
        <v>75</v>
      </c>
      <c r="AB122">
        <v>75</v>
      </c>
      <c r="AC122">
        <v>75</v>
      </c>
      <c r="AD122">
        <v>926</v>
      </c>
      <c r="AE122">
        <v>1</v>
      </c>
      <c r="AF122">
        <v>0.54666666666666697</v>
      </c>
      <c r="AG122">
        <v>0.54666666666666697</v>
      </c>
      <c r="AH122">
        <v>4.42764578833693E-2</v>
      </c>
      <c r="AI122">
        <v>8.0993520518358494E-2</v>
      </c>
    </row>
    <row r="123" spans="1:35" hidden="1" x14ac:dyDescent="0.25">
      <c r="A123" t="s">
        <v>54</v>
      </c>
      <c r="B123" t="s">
        <v>949</v>
      </c>
      <c r="C123" s="63" t="s">
        <v>949</v>
      </c>
      <c r="D123" s="63" t="s">
        <v>8</v>
      </c>
      <c r="E123" t="s">
        <v>8</v>
      </c>
      <c r="F123">
        <v>1</v>
      </c>
      <c r="G123">
        <v>2</v>
      </c>
      <c r="H123">
        <v>2</v>
      </c>
      <c r="I123">
        <v>2</v>
      </c>
      <c r="J123">
        <v>7</v>
      </c>
      <c r="K123">
        <v>4</v>
      </c>
      <c r="L123" t="s">
        <v>101</v>
      </c>
      <c r="M123">
        <v>11</v>
      </c>
      <c r="N123" t="s">
        <v>719</v>
      </c>
      <c r="O123" t="s">
        <v>5</v>
      </c>
      <c r="P123">
        <v>2</v>
      </c>
      <c r="Q123">
        <v>3</v>
      </c>
      <c r="R123">
        <v>0</v>
      </c>
      <c r="S123" t="s">
        <v>642</v>
      </c>
      <c r="T123" t="s">
        <v>689</v>
      </c>
      <c r="U123">
        <v>25.5</v>
      </c>
      <c r="V123">
        <v>3.3552631578947372</v>
      </c>
      <c r="W123">
        <v>25.5</v>
      </c>
      <c r="X123" t="s">
        <v>43</v>
      </c>
      <c r="Y123" t="s">
        <v>760</v>
      </c>
      <c r="Z123" t="s">
        <v>949</v>
      </c>
      <c r="AA123">
        <v>75</v>
      </c>
      <c r="AB123">
        <v>75</v>
      </c>
      <c r="AC123">
        <v>75</v>
      </c>
      <c r="AD123">
        <v>926</v>
      </c>
      <c r="AE123">
        <v>1</v>
      </c>
      <c r="AF123">
        <v>0.34</v>
      </c>
      <c r="AG123">
        <v>0.34</v>
      </c>
      <c r="AH123">
        <v>2.75377969762419E-2</v>
      </c>
      <c r="AI123">
        <v>8.0993520518358494E-2</v>
      </c>
    </row>
    <row r="124" spans="1:35" hidden="1" x14ac:dyDescent="0.25">
      <c r="A124" t="s">
        <v>54</v>
      </c>
      <c r="B124" t="s">
        <v>949</v>
      </c>
      <c r="C124" s="63" t="s">
        <v>949</v>
      </c>
      <c r="D124" s="63" t="s">
        <v>8</v>
      </c>
      <c r="E124" t="s">
        <v>8</v>
      </c>
      <c r="F124">
        <v>1</v>
      </c>
      <c r="G124">
        <v>2</v>
      </c>
      <c r="H124">
        <v>2</v>
      </c>
      <c r="I124">
        <v>2</v>
      </c>
      <c r="J124">
        <v>7</v>
      </c>
      <c r="K124">
        <v>4</v>
      </c>
      <c r="L124" t="s">
        <v>101</v>
      </c>
      <c r="M124">
        <v>11</v>
      </c>
      <c r="N124" t="s">
        <v>719</v>
      </c>
      <c r="O124" t="s">
        <v>31</v>
      </c>
      <c r="P124">
        <v>3</v>
      </c>
      <c r="Q124">
        <v>1</v>
      </c>
      <c r="R124">
        <v>0</v>
      </c>
      <c r="S124" t="s">
        <v>642</v>
      </c>
      <c r="T124" t="s">
        <v>689</v>
      </c>
      <c r="U124">
        <v>8.5</v>
      </c>
      <c r="V124">
        <v>1.118421052631579</v>
      </c>
      <c r="W124">
        <v>8.5</v>
      </c>
      <c r="X124" t="s">
        <v>44</v>
      </c>
      <c r="Y124" t="s">
        <v>761</v>
      </c>
      <c r="Z124" t="s">
        <v>949</v>
      </c>
      <c r="AA124">
        <v>75</v>
      </c>
      <c r="AB124">
        <v>75</v>
      </c>
      <c r="AC124">
        <v>75</v>
      </c>
      <c r="AD124">
        <v>926</v>
      </c>
      <c r="AE124">
        <v>1</v>
      </c>
      <c r="AF124">
        <v>0.11333333333333299</v>
      </c>
      <c r="AG124">
        <v>0.11333333333333299</v>
      </c>
      <c r="AH124">
        <v>9.1792656587473005E-3</v>
      </c>
      <c r="AI124">
        <v>8.0993520518358494E-2</v>
      </c>
    </row>
    <row r="125" spans="1:35" hidden="1" x14ac:dyDescent="0.25">
      <c r="A125" t="s">
        <v>54</v>
      </c>
      <c r="B125" t="s">
        <v>949</v>
      </c>
      <c r="C125" s="63" t="s">
        <v>949</v>
      </c>
      <c r="D125" s="63" t="s">
        <v>8</v>
      </c>
      <c r="E125" t="s">
        <v>8</v>
      </c>
      <c r="F125">
        <v>1</v>
      </c>
      <c r="G125">
        <v>2</v>
      </c>
      <c r="H125">
        <v>2</v>
      </c>
      <c r="I125">
        <v>2</v>
      </c>
      <c r="J125">
        <v>7</v>
      </c>
      <c r="K125">
        <v>5</v>
      </c>
      <c r="L125" t="s">
        <v>105</v>
      </c>
      <c r="M125">
        <v>12</v>
      </c>
      <c r="N125" t="s">
        <v>721</v>
      </c>
      <c r="O125" t="s">
        <v>4</v>
      </c>
      <c r="P125">
        <v>1</v>
      </c>
      <c r="Q125">
        <v>4</v>
      </c>
      <c r="R125">
        <v>0</v>
      </c>
      <c r="S125" t="s">
        <v>642</v>
      </c>
      <c r="T125" t="s">
        <v>689</v>
      </c>
      <c r="U125">
        <v>32.5</v>
      </c>
      <c r="V125">
        <v>4.2763157894736841</v>
      </c>
      <c r="W125">
        <v>32.5</v>
      </c>
      <c r="X125" t="s">
        <v>45</v>
      </c>
      <c r="Y125" t="s">
        <v>762</v>
      </c>
      <c r="Z125" t="s">
        <v>949</v>
      </c>
      <c r="AA125">
        <v>58</v>
      </c>
      <c r="AB125">
        <v>58</v>
      </c>
      <c r="AC125">
        <v>58</v>
      </c>
      <c r="AD125">
        <v>926</v>
      </c>
      <c r="AE125">
        <v>1</v>
      </c>
      <c r="AF125">
        <v>0.56034482758620696</v>
      </c>
      <c r="AG125">
        <v>0.56034482758620696</v>
      </c>
      <c r="AH125">
        <v>3.5097192224622001E-2</v>
      </c>
      <c r="AI125">
        <v>6.2634989200863897E-2</v>
      </c>
    </row>
    <row r="126" spans="1:35" hidden="1" x14ac:dyDescent="0.25">
      <c r="A126" t="s">
        <v>54</v>
      </c>
      <c r="B126" t="s">
        <v>949</v>
      </c>
      <c r="C126" s="63" t="s">
        <v>949</v>
      </c>
      <c r="D126" s="63" t="s">
        <v>8</v>
      </c>
      <c r="E126" t="s">
        <v>8</v>
      </c>
      <c r="F126">
        <v>1</v>
      </c>
      <c r="G126">
        <v>2</v>
      </c>
      <c r="H126">
        <v>2</v>
      </c>
      <c r="I126">
        <v>2</v>
      </c>
      <c r="J126">
        <v>7</v>
      </c>
      <c r="K126">
        <v>5</v>
      </c>
      <c r="L126" t="s">
        <v>105</v>
      </c>
      <c r="M126">
        <v>12</v>
      </c>
      <c r="N126" t="s">
        <v>721</v>
      </c>
      <c r="O126" t="s">
        <v>5</v>
      </c>
      <c r="P126">
        <v>2</v>
      </c>
      <c r="Q126">
        <v>2</v>
      </c>
      <c r="R126">
        <v>0</v>
      </c>
      <c r="S126" t="s">
        <v>642</v>
      </c>
      <c r="T126" t="s">
        <v>689</v>
      </c>
      <c r="U126">
        <v>17</v>
      </c>
      <c r="V126">
        <v>2.236842105263158</v>
      </c>
      <c r="W126">
        <v>17</v>
      </c>
      <c r="X126" t="s">
        <v>46</v>
      </c>
      <c r="Y126" t="s">
        <v>763</v>
      </c>
      <c r="Z126" t="s">
        <v>949</v>
      </c>
      <c r="AA126">
        <v>58</v>
      </c>
      <c r="AB126">
        <v>58</v>
      </c>
      <c r="AC126">
        <v>58</v>
      </c>
      <c r="AD126">
        <v>926</v>
      </c>
      <c r="AE126">
        <v>1</v>
      </c>
      <c r="AF126">
        <v>0.29310344827586199</v>
      </c>
      <c r="AG126">
        <v>0.29310344827586199</v>
      </c>
      <c r="AH126">
        <v>1.8358531317494601E-2</v>
      </c>
      <c r="AI126">
        <v>6.2634989200863897E-2</v>
      </c>
    </row>
    <row r="127" spans="1:35" hidden="1" x14ac:dyDescent="0.25">
      <c r="A127" t="s">
        <v>54</v>
      </c>
      <c r="B127" t="s">
        <v>949</v>
      </c>
      <c r="C127" s="63" t="s">
        <v>949</v>
      </c>
      <c r="D127" s="63" t="s">
        <v>8</v>
      </c>
      <c r="E127" t="s">
        <v>8</v>
      </c>
      <c r="F127">
        <v>1</v>
      </c>
      <c r="G127">
        <v>2</v>
      </c>
      <c r="H127">
        <v>2</v>
      </c>
      <c r="I127">
        <v>2</v>
      </c>
      <c r="J127">
        <v>7</v>
      </c>
      <c r="K127">
        <v>5</v>
      </c>
      <c r="L127" t="s">
        <v>105</v>
      </c>
      <c r="M127">
        <v>12</v>
      </c>
      <c r="N127" t="s">
        <v>721</v>
      </c>
      <c r="O127" t="s">
        <v>31</v>
      </c>
      <c r="P127">
        <v>3</v>
      </c>
      <c r="Q127">
        <v>1</v>
      </c>
      <c r="R127">
        <v>0</v>
      </c>
      <c r="S127" t="s">
        <v>642</v>
      </c>
      <c r="T127" t="s">
        <v>689</v>
      </c>
      <c r="U127">
        <v>8.5</v>
      </c>
      <c r="V127">
        <v>1.118421052631579</v>
      </c>
      <c r="W127">
        <v>8.5</v>
      </c>
      <c r="X127" t="s">
        <v>47</v>
      </c>
      <c r="Y127" t="s">
        <v>764</v>
      </c>
      <c r="Z127" t="s">
        <v>949</v>
      </c>
      <c r="AA127">
        <v>58</v>
      </c>
      <c r="AB127">
        <v>58</v>
      </c>
      <c r="AC127">
        <v>58</v>
      </c>
      <c r="AD127">
        <v>926</v>
      </c>
      <c r="AE127">
        <v>1</v>
      </c>
      <c r="AF127">
        <v>0.14655172413793099</v>
      </c>
      <c r="AG127">
        <v>0.14655172413793099</v>
      </c>
      <c r="AH127">
        <v>9.1792656587473005E-3</v>
      </c>
      <c r="AI127">
        <v>6.2634989200863897E-2</v>
      </c>
    </row>
    <row r="128" spans="1:35" hidden="1" x14ac:dyDescent="0.25">
      <c r="A128" t="s">
        <v>54</v>
      </c>
      <c r="B128" t="s">
        <v>949</v>
      </c>
      <c r="C128" s="63" t="s">
        <v>949</v>
      </c>
      <c r="D128" s="63" t="s">
        <v>8</v>
      </c>
      <c r="E128" t="s">
        <v>8</v>
      </c>
      <c r="F128">
        <v>1</v>
      </c>
      <c r="G128">
        <v>2</v>
      </c>
      <c r="H128">
        <v>2</v>
      </c>
      <c r="I128">
        <v>2</v>
      </c>
      <c r="J128">
        <v>7</v>
      </c>
      <c r="K128">
        <v>6</v>
      </c>
      <c r="L128" t="s">
        <v>113</v>
      </c>
      <c r="M128">
        <v>13</v>
      </c>
      <c r="N128" t="s">
        <v>723</v>
      </c>
      <c r="O128" t="s">
        <v>4</v>
      </c>
      <c r="P128">
        <v>1</v>
      </c>
      <c r="Q128">
        <v>5</v>
      </c>
      <c r="R128">
        <v>0</v>
      </c>
      <c r="S128" t="s">
        <v>642</v>
      </c>
      <c r="T128" t="s">
        <v>689</v>
      </c>
      <c r="U128">
        <v>38</v>
      </c>
      <c r="V128">
        <v>5</v>
      </c>
      <c r="W128">
        <v>38</v>
      </c>
      <c r="X128" t="s">
        <v>48</v>
      </c>
      <c r="Y128" t="s">
        <v>765</v>
      </c>
      <c r="Z128" t="s">
        <v>949</v>
      </c>
      <c r="AA128">
        <v>63.5</v>
      </c>
      <c r="AB128">
        <v>63.5</v>
      </c>
      <c r="AC128">
        <v>63.5</v>
      </c>
      <c r="AD128">
        <v>926</v>
      </c>
      <c r="AE128">
        <v>1</v>
      </c>
      <c r="AF128">
        <v>0.59842519685039397</v>
      </c>
      <c r="AG128">
        <v>0.59842519685039397</v>
      </c>
      <c r="AH128">
        <v>4.1036717062635002E-2</v>
      </c>
      <c r="AI128">
        <v>6.8574514038876905E-2</v>
      </c>
    </row>
    <row r="129" spans="1:35" hidden="1" x14ac:dyDescent="0.25">
      <c r="A129" t="s">
        <v>54</v>
      </c>
      <c r="B129" t="s">
        <v>949</v>
      </c>
      <c r="C129" s="63" t="s">
        <v>949</v>
      </c>
      <c r="D129" s="63" t="s">
        <v>8</v>
      </c>
      <c r="E129" t="s">
        <v>8</v>
      </c>
      <c r="F129">
        <v>1</v>
      </c>
      <c r="G129">
        <v>2</v>
      </c>
      <c r="H129">
        <v>2</v>
      </c>
      <c r="I129">
        <v>2</v>
      </c>
      <c r="J129">
        <v>7</v>
      </c>
      <c r="K129">
        <v>6</v>
      </c>
      <c r="L129" t="s">
        <v>113</v>
      </c>
      <c r="M129">
        <v>13</v>
      </c>
      <c r="N129" t="s">
        <v>723</v>
      </c>
      <c r="O129" t="s">
        <v>5</v>
      </c>
      <c r="P129">
        <v>2</v>
      </c>
      <c r="Q129">
        <v>2</v>
      </c>
      <c r="R129">
        <v>0</v>
      </c>
      <c r="S129" t="s">
        <v>642</v>
      </c>
      <c r="T129" t="s">
        <v>689</v>
      </c>
      <c r="U129">
        <v>17</v>
      </c>
      <c r="V129">
        <v>2.236842105263158</v>
      </c>
      <c r="W129">
        <v>17</v>
      </c>
      <c r="X129" t="s">
        <v>49</v>
      </c>
      <c r="Y129" t="s">
        <v>766</v>
      </c>
      <c r="Z129" t="s">
        <v>949</v>
      </c>
      <c r="AA129">
        <v>63.5</v>
      </c>
      <c r="AB129">
        <v>63.5</v>
      </c>
      <c r="AC129">
        <v>63.5</v>
      </c>
      <c r="AD129">
        <v>926</v>
      </c>
      <c r="AE129">
        <v>1</v>
      </c>
      <c r="AF129">
        <v>0.267716535433071</v>
      </c>
      <c r="AG129">
        <v>0.267716535433071</v>
      </c>
      <c r="AH129">
        <v>1.8358531317494601E-2</v>
      </c>
      <c r="AI129">
        <v>6.8574514038876905E-2</v>
      </c>
    </row>
    <row r="130" spans="1:35" hidden="1" x14ac:dyDescent="0.25">
      <c r="A130" t="s">
        <v>54</v>
      </c>
      <c r="B130" t="s">
        <v>949</v>
      </c>
      <c r="C130" s="63" t="s">
        <v>949</v>
      </c>
      <c r="D130" s="63" t="s">
        <v>8</v>
      </c>
      <c r="E130" t="s">
        <v>8</v>
      </c>
      <c r="F130">
        <v>1</v>
      </c>
      <c r="G130">
        <v>2</v>
      </c>
      <c r="H130">
        <v>2</v>
      </c>
      <c r="I130">
        <v>2</v>
      </c>
      <c r="J130">
        <v>7</v>
      </c>
      <c r="K130">
        <v>6</v>
      </c>
      <c r="L130" t="s">
        <v>113</v>
      </c>
      <c r="M130">
        <v>13</v>
      </c>
      <c r="N130" t="s">
        <v>723</v>
      </c>
      <c r="O130" t="s">
        <v>31</v>
      </c>
      <c r="P130">
        <v>3</v>
      </c>
      <c r="Q130">
        <v>1</v>
      </c>
      <c r="R130">
        <v>0</v>
      </c>
      <c r="S130" t="s">
        <v>642</v>
      </c>
      <c r="T130" t="s">
        <v>689</v>
      </c>
      <c r="U130">
        <v>8.5</v>
      </c>
      <c r="V130">
        <v>1.118421052631579</v>
      </c>
      <c r="W130">
        <v>8.5</v>
      </c>
      <c r="X130" t="s">
        <v>50</v>
      </c>
      <c r="Y130" t="s">
        <v>767</v>
      </c>
      <c r="Z130" t="s">
        <v>949</v>
      </c>
      <c r="AA130">
        <v>63.5</v>
      </c>
      <c r="AB130">
        <v>63.5</v>
      </c>
      <c r="AC130">
        <v>63.5</v>
      </c>
      <c r="AD130">
        <v>926</v>
      </c>
      <c r="AE130">
        <v>1</v>
      </c>
      <c r="AF130">
        <v>0.133858267716535</v>
      </c>
      <c r="AG130">
        <v>0.133858267716535</v>
      </c>
      <c r="AH130">
        <v>9.1792656587473005E-3</v>
      </c>
      <c r="AI130">
        <v>6.8574514038876905E-2</v>
      </c>
    </row>
    <row r="131" spans="1:35" hidden="1" x14ac:dyDescent="0.25">
      <c r="A131" t="s">
        <v>54</v>
      </c>
      <c r="B131" t="s">
        <v>949</v>
      </c>
      <c r="C131" s="63" t="s">
        <v>949</v>
      </c>
      <c r="D131" s="63" t="s">
        <v>8</v>
      </c>
      <c r="E131" t="s">
        <v>8</v>
      </c>
      <c r="F131">
        <v>1</v>
      </c>
      <c r="G131">
        <v>2</v>
      </c>
      <c r="H131">
        <v>2</v>
      </c>
      <c r="I131">
        <v>2</v>
      </c>
      <c r="J131">
        <v>7</v>
      </c>
      <c r="K131">
        <v>7</v>
      </c>
      <c r="L131" t="s">
        <v>114</v>
      </c>
      <c r="M131">
        <v>14</v>
      </c>
      <c r="N131" t="s">
        <v>725</v>
      </c>
      <c r="O131" t="s">
        <v>4</v>
      </c>
      <c r="P131">
        <v>1</v>
      </c>
      <c r="Q131">
        <v>4</v>
      </c>
      <c r="R131">
        <v>0</v>
      </c>
      <c r="S131" t="s">
        <v>642</v>
      </c>
      <c r="T131" t="s">
        <v>689</v>
      </c>
      <c r="U131">
        <v>25</v>
      </c>
      <c r="V131">
        <v>3.2894736842105265</v>
      </c>
      <c r="W131">
        <v>25</v>
      </c>
      <c r="X131" t="s">
        <v>51</v>
      </c>
      <c r="Y131" t="s">
        <v>768</v>
      </c>
      <c r="Z131" t="s">
        <v>949</v>
      </c>
      <c r="AA131">
        <v>50.5</v>
      </c>
      <c r="AB131">
        <v>50.5</v>
      </c>
      <c r="AC131">
        <v>50.5</v>
      </c>
      <c r="AD131">
        <v>926</v>
      </c>
      <c r="AE131">
        <v>1</v>
      </c>
      <c r="AF131">
        <v>0.49504950495049499</v>
      </c>
      <c r="AG131">
        <v>0.49504950495049499</v>
      </c>
      <c r="AH131">
        <v>2.6997840172786201E-2</v>
      </c>
      <c r="AI131">
        <v>5.45356371490281E-2</v>
      </c>
    </row>
    <row r="132" spans="1:35" hidden="1" x14ac:dyDescent="0.25">
      <c r="A132" t="s">
        <v>54</v>
      </c>
      <c r="B132" t="s">
        <v>949</v>
      </c>
      <c r="C132" s="63" t="s">
        <v>949</v>
      </c>
      <c r="D132" s="63" t="s">
        <v>8</v>
      </c>
      <c r="E132" t="s">
        <v>8</v>
      </c>
      <c r="F132">
        <v>1</v>
      </c>
      <c r="G132">
        <v>2</v>
      </c>
      <c r="H132">
        <v>2</v>
      </c>
      <c r="I132">
        <v>2</v>
      </c>
      <c r="J132">
        <v>7</v>
      </c>
      <c r="K132">
        <v>7</v>
      </c>
      <c r="L132" t="s">
        <v>114</v>
      </c>
      <c r="M132">
        <v>14</v>
      </c>
      <c r="N132" t="s">
        <v>725</v>
      </c>
      <c r="O132" t="s">
        <v>5</v>
      </c>
      <c r="P132">
        <v>2</v>
      </c>
      <c r="Q132">
        <v>2</v>
      </c>
      <c r="R132">
        <v>0</v>
      </c>
      <c r="S132" t="s">
        <v>642</v>
      </c>
      <c r="T132" t="s">
        <v>689</v>
      </c>
      <c r="U132">
        <v>17</v>
      </c>
      <c r="V132">
        <v>2.236842105263158</v>
      </c>
      <c r="W132">
        <v>17</v>
      </c>
      <c r="X132" t="s">
        <v>52</v>
      </c>
      <c r="Y132" t="s">
        <v>769</v>
      </c>
      <c r="Z132" t="s">
        <v>949</v>
      </c>
      <c r="AA132">
        <v>50.5</v>
      </c>
      <c r="AB132">
        <v>50.5</v>
      </c>
      <c r="AC132">
        <v>50.5</v>
      </c>
      <c r="AD132">
        <v>926</v>
      </c>
      <c r="AE132">
        <v>1</v>
      </c>
      <c r="AF132">
        <v>0.33663366336633699</v>
      </c>
      <c r="AG132">
        <v>0.33663366336633699</v>
      </c>
      <c r="AH132">
        <v>1.8358531317494601E-2</v>
      </c>
      <c r="AI132">
        <v>5.45356371490281E-2</v>
      </c>
    </row>
    <row r="133" spans="1:35" hidden="1" x14ac:dyDescent="0.25">
      <c r="A133" t="s">
        <v>54</v>
      </c>
      <c r="B133" t="s">
        <v>949</v>
      </c>
      <c r="C133" s="63" t="s">
        <v>949</v>
      </c>
      <c r="D133" s="63" t="s">
        <v>8</v>
      </c>
      <c r="E133" t="s">
        <v>8</v>
      </c>
      <c r="F133">
        <v>1</v>
      </c>
      <c r="G133">
        <v>2</v>
      </c>
      <c r="H133">
        <v>2</v>
      </c>
      <c r="I133">
        <v>2</v>
      </c>
      <c r="J133">
        <v>7</v>
      </c>
      <c r="K133">
        <v>7</v>
      </c>
      <c r="L133" t="s">
        <v>114</v>
      </c>
      <c r="M133">
        <v>14</v>
      </c>
      <c r="N133" t="s">
        <v>725</v>
      </c>
      <c r="O133" t="s">
        <v>31</v>
      </c>
      <c r="P133">
        <v>3</v>
      </c>
      <c r="Q133">
        <v>1</v>
      </c>
      <c r="R133">
        <v>0</v>
      </c>
      <c r="S133" t="s">
        <v>642</v>
      </c>
      <c r="T133" t="s">
        <v>689</v>
      </c>
      <c r="U133">
        <v>8.5</v>
      </c>
      <c r="V133">
        <v>1.118421052631579</v>
      </c>
      <c r="W133">
        <v>8.5</v>
      </c>
      <c r="X133" t="s">
        <v>53</v>
      </c>
      <c r="Y133" t="s">
        <v>770</v>
      </c>
      <c r="Z133" t="s">
        <v>949</v>
      </c>
      <c r="AA133">
        <v>50.5</v>
      </c>
      <c r="AB133">
        <v>50.5</v>
      </c>
      <c r="AC133">
        <v>50.5</v>
      </c>
      <c r="AD133">
        <v>926</v>
      </c>
      <c r="AE133">
        <v>1</v>
      </c>
      <c r="AF133">
        <v>0.16831683168316799</v>
      </c>
      <c r="AG133">
        <v>0.16831683168316799</v>
      </c>
      <c r="AH133">
        <v>9.1792656587473005E-3</v>
      </c>
      <c r="AI133">
        <v>5.45356371490281E-2</v>
      </c>
    </row>
    <row r="134" spans="1:35" hidden="1" x14ac:dyDescent="0.25">
      <c r="A134" t="s">
        <v>54</v>
      </c>
      <c r="B134" t="s">
        <v>950</v>
      </c>
      <c r="C134" s="63" t="s">
        <v>950</v>
      </c>
      <c r="D134" s="63" t="s">
        <v>671</v>
      </c>
      <c r="E134" t="s">
        <v>527</v>
      </c>
      <c r="F134">
        <v>0.75</v>
      </c>
      <c r="G134">
        <v>1</v>
      </c>
      <c r="H134">
        <v>1</v>
      </c>
      <c r="I134">
        <v>2</v>
      </c>
      <c r="J134">
        <v>7</v>
      </c>
      <c r="K134">
        <v>1</v>
      </c>
      <c r="L134" t="s">
        <v>99</v>
      </c>
      <c r="M134">
        <v>1</v>
      </c>
      <c r="N134" t="s">
        <v>699</v>
      </c>
      <c r="O134" t="s">
        <v>4</v>
      </c>
      <c r="P134">
        <v>1</v>
      </c>
      <c r="Q134">
        <v>1</v>
      </c>
      <c r="R134">
        <v>0</v>
      </c>
      <c r="S134" t="s">
        <v>642</v>
      </c>
      <c r="T134" t="s">
        <v>689</v>
      </c>
      <c r="U134">
        <v>8.5</v>
      </c>
      <c r="V134">
        <v>1.118421052631579</v>
      </c>
      <c r="W134">
        <v>6.375</v>
      </c>
      <c r="X134" t="s">
        <v>33</v>
      </c>
      <c r="Y134" t="s">
        <v>729</v>
      </c>
      <c r="Z134" t="s">
        <v>950</v>
      </c>
      <c r="AA134">
        <v>8.5</v>
      </c>
      <c r="AB134">
        <v>6.375</v>
      </c>
      <c r="AC134">
        <v>368.25</v>
      </c>
      <c r="AD134">
        <v>4903.5999999999985</v>
      </c>
      <c r="AE134">
        <v>1.7311608961303501E-2</v>
      </c>
      <c r="AF134">
        <v>1</v>
      </c>
      <c r="AG134">
        <v>1.7311608961303501E-2</v>
      </c>
      <c r="AH134">
        <v>1.30006525817767E-3</v>
      </c>
      <c r="AI134">
        <v>7.5097887266498103E-2</v>
      </c>
    </row>
    <row r="135" spans="1:35" hidden="1" x14ac:dyDescent="0.25">
      <c r="A135" t="s">
        <v>54</v>
      </c>
      <c r="B135" t="s">
        <v>950</v>
      </c>
      <c r="C135" s="63" t="s">
        <v>950</v>
      </c>
      <c r="D135" s="63" t="s">
        <v>671</v>
      </c>
      <c r="E135" t="s">
        <v>527</v>
      </c>
      <c r="F135">
        <v>0.75</v>
      </c>
      <c r="G135">
        <v>1</v>
      </c>
      <c r="H135">
        <v>1</v>
      </c>
      <c r="I135">
        <v>2</v>
      </c>
      <c r="J135">
        <v>7</v>
      </c>
      <c r="K135">
        <v>2</v>
      </c>
      <c r="L135" t="s">
        <v>102</v>
      </c>
      <c r="M135">
        <v>2</v>
      </c>
      <c r="N135" t="s">
        <v>701</v>
      </c>
      <c r="O135" t="s">
        <v>4</v>
      </c>
      <c r="P135">
        <v>1</v>
      </c>
      <c r="Q135">
        <v>1</v>
      </c>
      <c r="R135">
        <v>0</v>
      </c>
      <c r="S135" t="s">
        <v>642</v>
      </c>
      <c r="T135" t="s">
        <v>689</v>
      </c>
      <c r="U135">
        <v>8</v>
      </c>
      <c r="V135">
        <v>1.0526315789473684</v>
      </c>
      <c r="W135">
        <v>6</v>
      </c>
      <c r="X135" t="s">
        <v>36</v>
      </c>
      <c r="Y135" t="s">
        <v>732</v>
      </c>
      <c r="Z135" t="s">
        <v>950</v>
      </c>
      <c r="AA135">
        <v>8</v>
      </c>
      <c r="AB135">
        <v>6</v>
      </c>
      <c r="AC135">
        <v>361.15000000000003</v>
      </c>
      <c r="AD135">
        <v>4903.5999999999985</v>
      </c>
      <c r="AE135">
        <v>1.6613595458950602E-2</v>
      </c>
      <c r="AF135">
        <v>1</v>
      </c>
      <c r="AG135">
        <v>1.6613595458950602E-2</v>
      </c>
      <c r="AH135">
        <v>1.2235908312260399E-3</v>
      </c>
      <c r="AI135">
        <v>7.3649971449547297E-2</v>
      </c>
    </row>
    <row r="136" spans="1:35" hidden="1" x14ac:dyDescent="0.25">
      <c r="A136" t="s">
        <v>54</v>
      </c>
      <c r="B136" t="s">
        <v>950</v>
      </c>
      <c r="C136" s="63" t="s">
        <v>950</v>
      </c>
      <c r="D136" s="63" t="s">
        <v>671</v>
      </c>
      <c r="E136" t="s">
        <v>527</v>
      </c>
      <c r="F136">
        <v>0.75</v>
      </c>
      <c r="G136">
        <v>1</v>
      </c>
      <c r="H136">
        <v>1</v>
      </c>
      <c r="I136">
        <v>2</v>
      </c>
      <c r="J136">
        <v>7</v>
      </c>
      <c r="K136">
        <v>3</v>
      </c>
      <c r="L136" t="s">
        <v>103</v>
      </c>
      <c r="M136">
        <v>3</v>
      </c>
      <c r="N136" t="s">
        <v>703</v>
      </c>
      <c r="O136" t="s">
        <v>4</v>
      </c>
      <c r="P136">
        <v>1</v>
      </c>
      <c r="Q136">
        <v>1</v>
      </c>
      <c r="R136">
        <v>0</v>
      </c>
      <c r="S136" t="s">
        <v>642</v>
      </c>
      <c r="T136" t="s">
        <v>689</v>
      </c>
      <c r="U136">
        <v>8</v>
      </c>
      <c r="V136">
        <v>1.0526315789473684</v>
      </c>
      <c r="W136">
        <v>6</v>
      </c>
      <c r="X136" t="s">
        <v>39</v>
      </c>
      <c r="Y136" t="s">
        <v>735</v>
      </c>
      <c r="Z136" t="s">
        <v>950</v>
      </c>
      <c r="AA136">
        <v>8</v>
      </c>
      <c r="AB136">
        <v>6</v>
      </c>
      <c r="AC136">
        <v>370.35</v>
      </c>
      <c r="AD136">
        <v>4903.5999999999985</v>
      </c>
      <c r="AE136">
        <v>1.6200891049007699E-2</v>
      </c>
      <c r="AF136">
        <v>1</v>
      </c>
      <c r="AG136">
        <v>1.6200891049007699E-2</v>
      </c>
      <c r="AH136">
        <v>1.2235908312260399E-3</v>
      </c>
      <c r="AI136">
        <v>7.5526144057427205E-2</v>
      </c>
    </row>
    <row r="137" spans="1:35" hidden="1" x14ac:dyDescent="0.25">
      <c r="A137" t="s">
        <v>54</v>
      </c>
      <c r="B137" t="s">
        <v>950</v>
      </c>
      <c r="C137" s="63" t="s">
        <v>950</v>
      </c>
      <c r="D137" s="63" t="s">
        <v>671</v>
      </c>
      <c r="E137" t="s">
        <v>527</v>
      </c>
      <c r="F137">
        <v>0.75</v>
      </c>
      <c r="G137">
        <v>1</v>
      </c>
      <c r="H137">
        <v>1</v>
      </c>
      <c r="I137">
        <v>2</v>
      </c>
      <c r="J137">
        <v>7</v>
      </c>
      <c r="K137">
        <v>4</v>
      </c>
      <c r="L137" t="s">
        <v>101</v>
      </c>
      <c r="M137">
        <v>4</v>
      </c>
      <c r="N137" t="s">
        <v>705</v>
      </c>
      <c r="O137" t="s">
        <v>4</v>
      </c>
      <c r="P137">
        <v>1</v>
      </c>
      <c r="Q137">
        <v>1</v>
      </c>
      <c r="R137">
        <v>0</v>
      </c>
      <c r="S137" t="s">
        <v>642</v>
      </c>
      <c r="T137" t="s">
        <v>689</v>
      </c>
      <c r="U137">
        <v>8</v>
      </c>
      <c r="V137">
        <v>1.0526315789473684</v>
      </c>
      <c r="W137">
        <v>6</v>
      </c>
      <c r="X137" t="s">
        <v>42</v>
      </c>
      <c r="Y137" t="s">
        <v>738</v>
      </c>
      <c r="Z137" t="s">
        <v>950</v>
      </c>
      <c r="AA137">
        <v>8</v>
      </c>
      <c r="AB137">
        <v>6</v>
      </c>
      <c r="AC137">
        <v>356.05</v>
      </c>
      <c r="AD137">
        <v>4903.5999999999985</v>
      </c>
      <c r="AE137">
        <v>1.68515657913214E-2</v>
      </c>
      <c r="AF137">
        <v>1</v>
      </c>
      <c r="AG137">
        <v>1.68515657913214E-2</v>
      </c>
      <c r="AH137">
        <v>1.2235908312260399E-3</v>
      </c>
      <c r="AI137">
        <v>7.2609919243005194E-2</v>
      </c>
    </row>
    <row r="138" spans="1:35" hidden="1" x14ac:dyDescent="0.25">
      <c r="A138" t="s">
        <v>54</v>
      </c>
      <c r="B138" t="s">
        <v>950</v>
      </c>
      <c r="C138" s="63" t="s">
        <v>950</v>
      </c>
      <c r="D138" s="63" t="s">
        <v>671</v>
      </c>
      <c r="E138" t="s">
        <v>527</v>
      </c>
      <c r="F138">
        <v>0.75</v>
      </c>
      <c r="G138">
        <v>1</v>
      </c>
      <c r="H138">
        <v>1</v>
      </c>
      <c r="I138">
        <v>2</v>
      </c>
      <c r="J138">
        <v>7</v>
      </c>
      <c r="K138">
        <v>5</v>
      </c>
      <c r="L138" t="s">
        <v>105</v>
      </c>
      <c r="M138">
        <v>5</v>
      </c>
      <c r="N138" t="s">
        <v>707</v>
      </c>
      <c r="O138" t="s">
        <v>4</v>
      </c>
      <c r="P138">
        <v>1</v>
      </c>
      <c r="Q138">
        <v>1</v>
      </c>
      <c r="R138">
        <v>0</v>
      </c>
      <c r="S138" t="s">
        <v>642</v>
      </c>
      <c r="T138" t="s">
        <v>689</v>
      </c>
      <c r="U138">
        <v>8</v>
      </c>
      <c r="V138">
        <v>1.0526315789473684</v>
      </c>
      <c r="W138">
        <v>6</v>
      </c>
      <c r="X138" t="s">
        <v>45</v>
      </c>
      <c r="Y138" t="s">
        <v>741</v>
      </c>
      <c r="Z138" t="s">
        <v>950</v>
      </c>
      <c r="AA138">
        <v>8</v>
      </c>
      <c r="AB138">
        <v>6</v>
      </c>
      <c r="AC138">
        <v>357.1</v>
      </c>
      <c r="AD138">
        <v>4903.5999999999985</v>
      </c>
      <c r="AE138">
        <v>1.6802016241948999E-2</v>
      </c>
      <c r="AF138">
        <v>1</v>
      </c>
      <c r="AG138">
        <v>1.6802016241948999E-2</v>
      </c>
      <c r="AH138">
        <v>1.2235908312260399E-3</v>
      </c>
      <c r="AI138">
        <v>7.2824047638469697E-2</v>
      </c>
    </row>
    <row r="139" spans="1:35" hidden="1" x14ac:dyDescent="0.25">
      <c r="A139" t="s">
        <v>54</v>
      </c>
      <c r="B139" t="s">
        <v>950</v>
      </c>
      <c r="C139" s="63" t="s">
        <v>950</v>
      </c>
      <c r="D139" s="63" t="s">
        <v>671</v>
      </c>
      <c r="E139" t="s">
        <v>527</v>
      </c>
      <c r="F139">
        <v>0.75</v>
      </c>
      <c r="G139">
        <v>2</v>
      </c>
      <c r="H139">
        <v>2</v>
      </c>
      <c r="I139">
        <v>2</v>
      </c>
      <c r="J139">
        <v>7</v>
      </c>
      <c r="K139">
        <v>1</v>
      </c>
      <c r="L139" t="s">
        <v>99</v>
      </c>
      <c r="M139">
        <v>8</v>
      </c>
      <c r="N139" t="s">
        <v>713</v>
      </c>
      <c r="O139" t="s">
        <v>4</v>
      </c>
      <c r="P139">
        <v>1</v>
      </c>
      <c r="Q139">
        <v>1</v>
      </c>
      <c r="R139">
        <v>0</v>
      </c>
      <c r="S139" t="s">
        <v>642</v>
      </c>
      <c r="T139" t="s">
        <v>689</v>
      </c>
      <c r="U139">
        <v>8.5</v>
      </c>
      <c r="V139">
        <v>1.118421052631579</v>
      </c>
      <c r="W139">
        <v>6.375</v>
      </c>
      <c r="X139" t="s">
        <v>33</v>
      </c>
      <c r="Y139" t="s">
        <v>750</v>
      </c>
      <c r="Z139" t="s">
        <v>950</v>
      </c>
      <c r="AA139">
        <v>8.5</v>
      </c>
      <c r="AB139">
        <v>6.375</v>
      </c>
      <c r="AC139">
        <v>367.65</v>
      </c>
      <c r="AD139">
        <v>4903.5999999999985</v>
      </c>
      <c r="AE139">
        <v>1.73398612811098E-2</v>
      </c>
      <c r="AF139">
        <v>1</v>
      </c>
      <c r="AG139">
        <v>1.73398612811098E-2</v>
      </c>
      <c r="AH139">
        <v>1.30006525817767E-3</v>
      </c>
      <c r="AI139">
        <v>7.4975528183375495E-2</v>
      </c>
    </row>
    <row r="140" spans="1:35" hidden="1" x14ac:dyDescent="0.25">
      <c r="A140" t="s">
        <v>54</v>
      </c>
      <c r="B140" t="s">
        <v>950</v>
      </c>
      <c r="C140" s="63" t="s">
        <v>950</v>
      </c>
      <c r="D140" s="63" t="s">
        <v>671</v>
      </c>
      <c r="E140" t="s">
        <v>527</v>
      </c>
      <c r="F140">
        <v>0.75</v>
      </c>
      <c r="G140">
        <v>2</v>
      </c>
      <c r="H140">
        <v>2</v>
      </c>
      <c r="I140">
        <v>2</v>
      </c>
      <c r="J140">
        <v>7</v>
      </c>
      <c r="K140">
        <v>2</v>
      </c>
      <c r="L140" t="s">
        <v>102</v>
      </c>
      <c r="M140">
        <v>9</v>
      </c>
      <c r="N140" t="s">
        <v>715</v>
      </c>
      <c r="O140" t="s">
        <v>4</v>
      </c>
      <c r="P140">
        <v>1</v>
      </c>
      <c r="Q140">
        <v>1</v>
      </c>
      <c r="R140">
        <v>0</v>
      </c>
      <c r="S140" t="s">
        <v>642</v>
      </c>
      <c r="T140" t="s">
        <v>689</v>
      </c>
      <c r="U140">
        <v>8</v>
      </c>
      <c r="V140">
        <v>1.0526315789473684</v>
      </c>
      <c r="W140">
        <v>6</v>
      </c>
      <c r="X140" t="s">
        <v>36</v>
      </c>
      <c r="Y140" t="s">
        <v>753</v>
      </c>
      <c r="Z140" t="s">
        <v>950</v>
      </c>
      <c r="AA140">
        <v>8</v>
      </c>
      <c r="AB140">
        <v>6</v>
      </c>
      <c r="AC140">
        <v>356.05</v>
      </c>
      <c r="AD140">
        <v>4903.5999999999985</v>
      </c>
      <c r="AE140">
        <v>1.68515657913214E-2</v>
      </c>
      <c r="AF140">
        <v>1</v>
      </c>
      <c r="AG140">
        <v>1.68515657913214E-2</v>
      </c>
      <c r="AH140">
        <v>1.2235908312260399E-3</v>
      </c>
      <c r="AI140">
        <v>7.2609919243005194E-2</v>
      </c>
    </row>
    <row r="141" spans="1:35" hidden="1" x14ac:dyDescent="0.25">
      <c r="A141" t="s">
        <v>54</v>
      </c>
      <c r="B141" t="s">
        <v>950</v>
      </c>
      <c r="C141" s="63" t="s">
        <v>950</v>
      </c>
      <c r="D141" s="63" t="s">
        <v>671</v>
      </c>
      <c r="E141" t="s">
        <v>527</v>
      </c>
      <c r="F141">
        <v>0.75</v>
      </c>
      <c r="G141">
        <v>2</v>
      </c>
      <c r="H141">
        <v>2</v>
      </c>
      <c r="I141">
        <v>2</v>
      </c>
      <c r="J141">
        <v>7</v>
      </c>
      <c r="K141">
        <v>3</v>
      </c>
      <c r="L141" t="s">
        <v>103</v>
      </c>
      <c r="M141">
        <v>10</v>
      </c>
      <c r="N141" t="s">
        <v>717</v>
      </c>
      <c r="O141" t="s">
        <v>4</v>
      </c>
      <c r="P141">
        <v>1</v>
      </c>
      <c r="Q141">
        <v>1</v>
      </c>
      <c r="R141">
        <v>0</v>
      </c>
      <c r="S141" t="s">
        <v>642</v>
      </c>
      <c r="T141" t="s">
        <v>689</v>
      </c>
      <c r="U141">
        <v>8</v>
      </c>
      <c r="V141">
        <v>1.0526315789473684</v>
      </c>
      <c r="W141">
        <v>6</v>
      </c>
      <c r="X141" t="s">
        <v>39</v>
      </c>
      <c r="Y141" t="s">
        <v>756</v>
      </c>
      <c r="Z141" t="s">
        <v>950</v>
      </c>
      <c r="AA141">
        <v>8</v>
      </c>
      <c r="AB141">
        <v>6</v>
      </c>
      <c r="AC141">
        <v>362.35</v>
      </c>
      <c r="AD141">
        <v>4903.5999999999985</v>
      </c>
      <c r="AE141">
        <v>1.6558575962467199E-2</v>
      </c>
      <c r="AF141">
        <v>1</v>
      </c>
      <c r="AG141">
        <v>1.6558575962467199E-2</v>
      </c>
      <c r="AH141">
        <v>1.2235908312260399E-3</v>
      </c>
      <c r="AI141">
        <v>7.38946896157925E-2</v>
      </c>
    </row>
    <row r="142" spans="1:35" hidden="1" x14ac:dyDescent="0.25">
      <c r="A142" t="s">
        <v>54</v>
      </c>
      <c r="B142" t="s">
        <v>950</v>
      </c>
      <c r="C142" s="63" t="s">
        <v>950</v>
      </c>
      <c r="D142" s="63" t="s">
        <v>671</v>
      </c>
      <c r="E142" t="s">
        <v>527</v>
      </c>
      <c r="F142">
        <v>0.75</v>
      </c>
      <c r="G142">
        <v>2</v>
      </c>
      <c r="H142">
        <v>2</v>
      </c>
      <c r="I142">
        <v>2</v>
      </c>
      <c r="J142">
        <v>7</v>
      </c>
      <c r="K142">
        <v>4</v>
      </c>
      <c r="L142" t="s">
        <v>101</v>
      </c>
      <c r="M142">
        <v>11</v>
      </c>
      <c r="N142" t="s">
        <v>719</v>
      </c>
      <c r="O142" t="s">
        <v>4</v>
      </c>
      <c r="P142">
        <v>1</v>
      </c>
      <c r="Q142">
        <v>1</v>
      </c>
      <c r="R142">
        <v>0</v>
      </c>
      <c r="S142" t="s">
        <v>642</v>
      </c>
      <c r="T142" t="s">
        <v>689</v>
      </c>
      <c r="U142">
        <v>8</v>
      </c>
      <c r="V142">
        <v>1.0526315789473684</v>
      </c>
      <c r="W142">
        <v>6</v>
      </c>
      <c r="X142" t="s">
        <v>42</v>
      </c>
      <c r="Y142" t="s">
        <v>759</v>
      </c>
      <c r="Z142" t="s">
        <v>950</v>
      </c>
      <c r="AA142">
        <v>8</v>
      </c>
      <c r="AB142">
        <v>6</v>
      </c>
      <c r="AC142">
        <v>348.05</v>
      </c>
      <c r="AD142">
        <v>4903.5999999999985</v>
      </c>
      <c r="AE142">
        <v>1.7238902456543598E-2</v>
      </c>
      <c r="AF142">
        <v>1</v>
      </c>
      <c r="AG142">
        <v>1.7238902456543598E-2</v>
      </c>
      <c r="AH142">
        <v>1.2235908312260399E-3</v>
      </c>
      <c r="AI142">
        <v>7.0978464801370406E-2</v>
      </c>
    </row>
    <row r="143" spans="1:35" hidden="1" x14ac:dyDescent="0.25">
      <c r="A143" t="s">
        <v>54</v>
      </c>
      <c r="B143" t="s">
        <v>950</v>
      </c>
      <c r="C143" s="63" t="s">
        <v>950</v>
      </c>
      <c r="D143" s="63" t="s">
        <v>671</v>
      </c>
      <c r="E143" t="s">
        <v>527</v>
      </c>
      <c r="F143">
        <v>0.75</v>
      </c>
      <c r="G143">
        <v>2</v>
      </c>
      <c r="H143">
        <v>2</v>
      </c>
      <c r="I143">
        <v>2</v>
      </c>
      <c r="J143">
        <v>7</v>
      </c>
      <c r="K143">
        <v>5</v>
      </c>
      <c r="L143" t="s">
        <v>105</v>
      </c>
      <c r="M143">
        <v>12</v>
      </c>
      <c r="N143" t="s">
        <v>721</v>
      </c>
      <c r="O143" t="s">
        <v>4</v>
      </c>
      <c r="P143">
        <v>1</v>
      </c>
      <c r="Q143">
        <v>1</v>
      </c>
      <c r="R143">
        <v>0</v>
      </c>
      <c r="S143" t="s">
        <v>642</v>
      </c>
      <c r="T143" t="s">
        <v>689</v>
      </c>
      <c r="U143">
        <v>8</v>
      </c>
      <c r="V143">
        <v>1.0526315789473684</v>
      </c>
      <c r="W143">
        <v>6</v>
      </c>
      <c r="X143" t="s">
        <v>45</v>
      </c>
      <c r="Y143" t="s">
        <v>762</v>
      </c>
      <c r="Z143" t="s">
        <v>950</v>
      </c>
      <c r="AA143">
        <v>8</v>
      </c>
      <c r="AB143">
        <v>6</v>
      </c>
      <c r="AC143">
        <v>357.1</v>
      </c>
      <c r="AD143">
        <v>4903.5999999999985</v>
      </c>
      <c r="AE143">
        <v>1.6802016241948999E-2</v>
      </c>
      <c r="AF143">
        <v>1</v>
      </c>
      <c r="AG143">
        <v>1.6802016241948999E-2</v>
      </c>
      <c r="AH143">
        <v>1.2235908312260399E-3</v>
      </c>
      <c r="AI143">
        <v>7.2824047638469697E-2</v>
      </c>
    </row>
    <row r="144" spans="1:35" hidden="1" x14ac:dyDescent="0.25">
      <c r="A144" t="s">
        <v>54</v>
      </c>
      <c r="B144" t="s">
        <v>951</v>
      </c>
      <c r="C144" s="63" t="s">
        <v>951</v>
      </c>
      <c r="D144" s="63" t="s">
        <v>671</v>
      </c>
      <c r="E144" t="s">
        <v>527</v>
      </c>
      <c r="F144">
        <v>0.6</v>
      </c>
      <c r="G144">
        <v>1</v>
      </c>
      <c r="H144">
        <v>1</v>
      </c>
      <c r="I144">
        <v>2</v>
      </c>
      <c r="J144">
        <v>7</v>
      </c>
      <c r="K144">
        <v>1</v>
      </c>
      <c r="L144" t="s">
        <v>99</v>
      </c>
      <c r="M144">
        <v>1</v>
      </c>
      <c r="N144" t="s">
        <v>699</v>
      </c>
      <c r="O144" t="s">
        <v>4</v>
      </c>
      <c r="P144">
        <v>1</v>
      </c>
      <c r="Q144">
        <v>5</v>
      </c>
      <c r="R144">
        <v>0</v>
      </c>
      <c r="S144" t="s">
        <v>642</v>
      </c>
      <c r="T144" t="s">
        <v>689</v>
      </c>
      <c r="U144">
        <v>38</v>
      </c>
      <c r="V144">
        <v>5</v>
      </c>
      <c r="W144">
        <v>22.8</v>
      </c>
      <c r="X144" t="s">
        <v>33</v>
      </c>
      <c r="Y144" t="s">
        <v>729</v>
      </c>
      <c r="Z144" t="s">
        <v>951</v>
      </c>
      <c r="AA144">
        <v>38</v>
      </c>
      <c r="AB144">
        <v>22.8</v>
      </c>
      <c r="AC144">
        <v>368.25</v>
      </c>
      <c r="AD144">
        <v>4903.5999999999985</v>
      </c>
      <c r="AE144">
        <v>6.1914460285132401E-2</v>
      </c>
      <c r="AF144">
        <v>1</v>
      </c>
      <c r="AG144">
        <v>6.1914460285132401E-2</v>
      </c>
      <c r="AH144">
        <v>4.6496451586589497E-3</v>
      </c>
      <c r="AI144">
        <v>7.5097887266498103E-2</v>
      </c>
    </row>
    <row r="145" spans="1:35" hidden="1" x14ac:dyDescent="0.25">
      <c r="A145" t="s">
        <v>54</v>
      </c>
      <c r="B145" t="s">
        <v>951</v>
      </c>
      <c r="C145" s="63" t="s">
        <v>951</v>
      </c>
      <c r="D145" s="63" t="s">
        <v>671</v>
      </c>
      <c r="E145" t="s">
        <v>527</v>
      </c>
      <c r="F145">
        <v>0.6</v>
      </c>
      <c r="G145">
        <v>1</v>
      </c>
      <c r="H145">
        <v>1</v>
      </c>
      <c r="I145">
        <v>2</v>
      </c>
      <c r="J145">
        <v>7</v>
      </c>
      <c r="K145">
        <v>2</v>
      </c>
      <c r="L145" t="s">
        <v>102</v>
      </c>
      <c r="M145">
        <v>2</v>
      </c>
      <c r="N145" t="s">
        <v>701</v>
      </c>
      <c r="O145" t="s">
        <v>4</v>
      </c>
      <c r="P145">
        <v>1</v>
      </c>
      <c r="Q145">
        <v>3</v>
      </c>
      <c r="R145">
        <v>0</v>
      </c>
      <c r="S145" t="s">
        <v>642</v>
      </c>
      <c r="T145" t="s">
        <v>689</v>
      </c>
      <c r="U145">
        <v>23</v>
      </c>
      <c r="V145">
        <v>3.0263157894736845</v>
      </c>
      <c r="W145">
        <v>13.799999999999999</v>
      </c>
      <c r="X145" t="s">
        <v>36</v>
      </c>
      <c r="Y145" t="s">
        <v>732</v>
      </c>
      <c r="Z145" t="s">
        <v>951</v>
      </c>
      <c r="AA145">
        <v>23</v>
      </c>
      <c r="AB145">
        <v>13.799999999999999</v>
      </c>
      <c r="AC145">
        <v>361.15000000000003</v>
      </c>
      <c r="AD145">
        <v>4903.5999999999985</v>
      </c>
      <c r="AE145">
        <v>3.8211269555586298E-2</v>
      </c>
      <c r="AF145">
        <v>1</v>
      </c>
      <c r="AG145">
        <v>3.8211269555586298E-2</v>
      </c>
      <c r="AH145">
        <v>2.81425891181989E-3</v>
      </c>
      <c r="AI145">
        <v>7.3649971449547297E-2</v>
      </c>
    </row>
    <row r="146" spans="1:35" hidden="1" x14ac:dyDescent="0.25">
      <c r="A146" t="s">
        <v>54</v>
      </c>
      <c r="B146" t="s">
        <v>951</v>
      </c>
      <c r="C146" s="63" t="s">
        <v>951</v>
      </c>
      <c r="D146" s="63" t="s">
        <v>671</v>
      </c>
      <c r="E146" t="s">
        <v>527</v>
      </c>
      <c r="F146">
        <v>0.6</v>
      </c>
      <c r="G146">
        <v>1</v>
      </c>
      <c r="H146">
        <v>1</v>
      </c>
      <c r="I146">
        <v>2</v>
      </c>
      <c r="J146">
        <v>7</v>
      </c>
      <c r="K146">
        <v>3</v>
      </c>
      <c r="L146" t="s">
        <v>103</v>
      </c>
      <c r="M146">
        <v>3</v>
      </c>
      <c r="N146" t="s">
        <v>703</v>
      </c>
      <c r="O146" t="s">
        <v>4</v>
      </c>
      <c r="P146">
        <v>1</v>
      </c>
      <c r="Q146">
        <v>5</v>
      </c>
      <c r="R146">
        <v>0</v>
      </c>
      <c r="S146" t="s">
        <v>642</v>
      </c>
      <c r="T146" t="s">
        <v>689</v>
      </c>
      <c r="U146">
        <v>35</v>
      </c>
      <c r="V146">
        <v>4.6052631578947372</v>
      </c>
      <c r="W146">
        <v>21</v>
      </c>
      <c r="X146" t="s">
        <v>39</v>
      </c>
      <c r="Y146" t="s">
        <v>735</v>
      </c>
      <c r="Z146" t="s">
        <v>951</v>
      </c>
      <c r="AA146">
        <v>35</v>
      </c>
      <c r="AB146">
        <v>21</v>
      </c>
      <c r="AC146">
        <v>370.35</v>
      </c>
      <c r="AD146">
        <v>4903.5999999999985</v>
      </c>
      <c r="AE146">
        <v>5.67031186715269E-2</v>
      </c>
      <c r="AF146">
        <v>1</v>
      </c>
      <c r="AG146">
        <v>5.67031186715269E-2</v>
      </c>
      <c r="AH146">
        <v>4.2825679092911399E-3</v>
      </c>
      <c r="AI146">
        <v>7.5526144057427205E-2</v>
      </c>
    </row>
    <row r="147" spans="1:35" hidden="1" x14ac:dyDescent="0.25">
      <c r="A147" t="s">
        <v>54</v>
      </c>
      <c r="B147" t="s">
        <v>951</v>
      </c>
      <c r="C147" s="63" t="s">
        <v>951</v>
      </c>
      <c r="D147" s="63" t="s">
        <v>671</v>
      </c>
      <c r="E147" t="s">
        <v>527</v>
      </c>
      <c r="F147">
        <v>0.6</v>
      </c>
      <c r="G147">
        <v>1</v>
      </c>
      <c r="H147">
        <v>1</v>
      </c>
      <c r="I147">
        <v>2</v>
      </c>
      <c r="J147">
        <v>7</v>
      </c>
      <c r="K147">
        <v>4</v>
      </c>
      <c r="L147" t="s">
        <v>101</v>
      </c>
      <c r="M147">
        <v>4</v>
      </c>
      <c r="N147" t="s">
        <v>705</v>
      </c>
      <c r="O147" t="s">
        <v>4</v>
      </c>
      <c r="P147">
        <v>1</v>
      </c>
      <c r="Q147">
        <v>3</v>
      </c>
      <c r="R147">
        <v>0</v>
      </c>
      <c r="S147" t="s">
        <v>642</v>
      </c>
      <c r="T147" t="s">
        <v>689</v>
      </c>
      <c r="U147">
        <v>22</v>
      </c>
      <c r="V147">
        <v>2.8947368421052633</v>
      </c>
      <c r="W147">
        <v>13.2</v>
      </c>
      <c r="X147" t="s">
        <v>42</v>
      </c>
      <c r="Y147" t="s">
        <v>738</v>
      </c>
      <c r="Z147" t="s">
        <v>951</v>
      </c>
      <c r="AA147">
        <v>22</v>
      </c>
      <c r="AB147">
        <v>13.2</v>
      </c>
      <c r="AC147">
        <v>356.05</v>
      </c>
      <c r="AD147">
        <v>4903.5999999999985</v>
      </c>
      <c r="AE147">
        <v>3.7073444740907201E-2</v>
      </c>
      <c r="AF147">
        <v>1</v>
      </c>
      <c r="AG147">
        <v>3.7073444740907201E-2</v>
      </c>
      <c r="AH147">
        <v>2.6918998286972798E-3</v>
      </c>
      <c r="AI147">
        <v>7.2609919243005194E-2</v>
      </c>
    </row>
    <row r="148" spans="1:35" hidden="1" x14ac:dyDescent="0.25">
      <c r="A148" t="s">
        <v>54</v>
      </c>
      <c r="B148" t="s">
        <v>951</v>
      </c>
      <c r="C148" s="63" t="s">
        <v>951</v>
      </c>
      <c r="D148" s="63" t="s">
        <v>671</v>
      </c>
      <c r="E148" t="s">
        <v>527</v>
      </c>
      <c r="F148">
        <v>0.6</v>
      </c>
      <c r="G148">
        <v>1</v>
      </c>
      <c r="H148">
        <v>1</v>
      </c>
      <c r="I148">
        <v>2</v>
      </c>
      <c r="J148">
        <v>7</v>
      </c>
      <c r="K148">
        <v>5</v>
      </c>
      <c r="L148" t="s">
        <v>105</v>
      </c>
      <c r="M148">
        <v>5</v>
      </c>
      <c r="N148" t="s">
        <v>707</v>
      </c>
      <c r="O148" t="s">
        <v>4</v>
      </c>
      <c r="P148">
        <v>1</v>
      </c>
      <c r="Q148">
        <v>5</v>
      </c>
      <c r="R148">
        <v>0</v>
      </c>
      <c r="S148" t="s">
        <v>642</v>
      </c>
      <c r="T148" t="s">
        <v>689</v>
      </c>
      <c r="U148">
        <v>35</v>
      </c>
      <c r="V148">
        <v>4.6052631578947372</v>
      </c>
      <c r="W148">
        <v>21</v>
      </c>
      <c r="X148" t="s">
        <v>45</v>
      </c>
      <c r="Y148" t="s">
        <v>741</v>
      </c>
      <c r="Z148" t="s">
        <v>951</v>
      </c>
      <c r="AA148">
        <v>35</v>
      </c>
      <c r="AB148">
        <v>21</v>
      </c>
      <c r="AC148">
        <v>357.1</v>
      </c>
      <c r="AD148">
        <v>4903.5999999999985</v>
      </c>
      <c r="AE148">
        <v>5.8807056846821602E-2</v>
      </c>
      <c r="AF148">
        <v>1</v>
      </c>
      <c r="AG148">
        <v>5.8807056846821602E-2</v>
      </c>
      <c r="AH148">
        <v>4.2825679092911399E-3</v>
      </c>
      <c r="AI148">
        <v>7.2824047638469697E-2</v>
      </c>
    </row>
    <row r="149" spans="1:35" hidden="1" x14ac:dyDescent="0.25">
      <c r="A149" t="s">
        <v>54</v>
      </c>
      <c r="B149" t="s">
        <v>951</v>
      </c>
      <c r="C149" s="63" t="s">
        <v>951</v>
      </c>
      <c r="D149" s="63" t="s">
        <v>671</v>
      </c>
      <c r="E149" t="s">
        <v>527</v>
      </c>
      <c r="F149">
        <v>0.6</v>
      </c>
      <c r="G149">
        <v>1</v>
      </c>
      <c r="H149">
        <v>1</v>
      </c>
      <c r="I149">
        <v>2</v>
      </c>
      <c r="J149">
        <v>7</v>
      </c>
      <c r="K149">
        <v>6</v>
      </c>
      <c r="L149" t="s">
        <v>113</v>
      </c>
      <c r="M149">
        <v>6</v>
      </c>
      <c r="N149" t="s">
        <v>709</v>
      </c>
      <c r="O149" t="s">
        <v>4</v>
      </c>
      <c r="P149">
        <v>1</v>
      </c>
      <c r="Q149">
        <v>1</v>
      </c>
      <c r="R149">
        <v>0</v>
      </c>
      <c r="S149" t="s">
        <v>642</v>
      </c>
      <c r="T149" t="s">
        <v>689</v>
      </c>
      <c r="U149">
        <v>7.5</v>
      </c>
      <c r="V149">
        <v>0.98684210526315796</v>
      </c>
      <c r="W149">
        <v>4.5</v>
      </c>
      <c r="X149" t="s">
        <v>48</v>
      </c>
      <c r="Y149" t="s">
        <v>744</v>
      </c>
      <c r="Z149" t="s">
        <v>951</v>
      </c>
      <c r="AA149">
        <v>7.5</v>
      </c>
      <c r="AB149">
        <v>4.5</v>
      </c>
      <c r="AC149">
        <v>319</v>
      </c>
      <c r="AD149">
        <v>4903.5999999999985</v>
      </c>
      <c r="AE149">
        <v>1.41065830721003E-2</v>
      </c>
      <c r="AF149">
        <v>1</v>
      </c>
      <c r="AG149">
        <v>1.41065830721003E-2</v>
      </c>
      <c r="AH149">
        <v>9.1769312341952896E-4</v>
      </c>
      <c r="AI149">
        <v>6.5054245860184406E-2</v>
      </c>
    </row>
    <row r="150" spans="1:35" hidden="1" x14ac:dyDescent="0.25">
      <c r="A150" t="s">
        <v>54</v>
      </c>
      <c r="B150" t="s">
        <v>951</v>
      </c>
      <c r="C150" s="63" t="s">
        <v>951</v>
      </c>
      <c r="D150" s="63" t="s">
        <v>671</v>
      </c>
      <c r="E150" t="s">
        <v>527</v>
      </c>
      <c r="F150">
        <v>0.6</v>
      </c>
      <c r="G150">
        <v>1</v>
      </c>
      <c r="H150">
        <v>1</v>
      </c>
      <c r="I150">
        <v>2</v>
      </c>
      <c r="J150">
        <v>7</v>
      </c>
      <c r="K150">
        <v>7</v>
      </c>
      <c r="L150" t="s">
        <v>114</v>
      </c>
      <c r="M150">
        <v>7</v>
      </c>
      <c r="N150" t="s">
        <v>711</v>
      </c>
      <c r="O150" t="s">
        <v>4</v>
      </c>
      <c r="P150">
        <v>1</v>
      </c>
      <c r="Q150">
        <v>1</v>
      </c>
      <c r="R150">
        <v>0</v>
      </c>
      <c r="S150" t="s">
        <v>642</v>
      </c>
      <c r="T150" t="s">
        <v>689</v>
      </c>
      <c r="U150">
        <v>7.5</v>
      </c>
      <c r="V150">
        <v>0.98684210526315796</v>
      </c>
      <c r="W150">
        <v>4.5</v>
      </c>
      <c r="X150" t="s">
        <v>51</v>
      </c>
      <c r="Y150" t="s">
        <v>747</v>
      </c>
      <c r="Z150" t="s">
        <v>951</v>
      </c>
      <c r="AA150">
        <v>7.5</v>
      </c>
      <c r="AB150">
        <v>4.5</v>
      </c>
      <c r="AC150">
        <v>326.5</v>
      </c>
      <c r="AD150">
        <v>4903.5999999999985</v>
      </c>
      <c r="AE150">
        <v>1.3782542113323099E-2</v>
      </c>
      <c r="AF150">
        <v>1</v>
      </c>
      <c r="AG150">
        <v>1.3782542113323099E-2</v>
      </c>
      <c r="AH150">
        <v>9.1769312341952896E-4</v>
      </c>
      <c r="AI150">
        <v>6.6583734399216901E-2</v>
      </c>
    </row>
    <row r="151" spans="1:35" hidden="1" x14ac:dyDescent="0.25">
      <c r="A151" t="s">
        <v>54</v>
      </c>
      <c r="B151" t="s">
        <v>951</v>
      </c>
      <c r="C151" s="63" t="s">
        <v>951</v>
      </c>
      <c r="D151" s="63" t="s">
        <v>671</v>
      </c>
      <c r="E151" t="s">
        <v>527</v>
      </c>
      <c r="F151">
        <v>0.6</v>
      </c>
      <c r="G151">
        <v>2</v>
      </c>
      <c r="H151">
        <v>2</v>
      </c>
      <c r="I151">
        <v>2</v>
      </c>
      <c r="J151">
        <v>7</v>
      </c>
      <c r="K151">
        <v>1</v>
      </c>
      <c r="L151" t="s">
        <v>99</v>
      </c>
      <c r="M151">
        <v>8</v>
      </c>
      <c r="N151" t="s">
        <v>713</v>
      </c>
      <c r="O151" t="s">
        <v>4</v>
      </c>
      <c r="P151">
        <v>1</v>
      </c>
      <c r="Q151">
        <v>5</v>
      </c>
      <c r="R151">
        <v>0</v>
      </c>
      <c r="S151" t="s">
        <v>642</v>
      </c>
      <c r="T151" t="s">
        <v>689</v>
      </c>
      <c r="U151">
        <v>37</v>
      </c>
      <c r="V151">
        <v>4.8684210526315788</v>
      </c>
      <c r="W151">
        <v>22.2</v>
      </c>
      <c r="X151" t="s">
        <v>33</v>
      </c>
      <c r="Y151" t="s">
        <v>750</v>
      </c>
      <c r="Z151" t="s">
        <v>951</v>
      </c>
      <c r="AA151">
        <v>37</v>
      </c>
      <c r="AB151">
        <v>22.2</v>
      </c>
      <c r="AC151">
        <v>367.65</v>
      </c>
      <c r="AD151">
        <v>4903.5999999999985</v>
      </c>
      <c r="AE151">
        <v>6.0383516931864598E-2</v>
      </c>
      <c r="AF151">
        <v>1</v>
      </c>
      <c r="AG151">
        <v>6.0383516931864598E-2</v>
      </c>
      <c r="AH151">
        <v>4.5272860755363404E-3</v>
      </c>
      <c r="AI151">
        <v>7.4975528183375495E-2</v>
      </c>
    </row>
    <row r="152" spans="1:35" hidden="1" x14ac:dyDescent="0.25">
      <c r="A152" t="s">
        <v>54</v>
      </c>
      <c r="B152" t="s">
        <v>951</v>
      </c>
      <c r="C152" s="63" t="s">
        <v>951</v>
      </c>
      <c r="D152" s="63" t="s">
        <v>671</v>
      </c>
      <c r="E152" t="s">
        <v>527</v>
      </c>
      <c r="F152">
        <v>0.6</v>
      </c>
      <c r="G152">
        <v>2</v>
      </c>
      <c r="H152">
        <v>2</v>
      </c>
      <c r="I152">
        <v>2</v>
      </c>
      <c r="J152">
        <v>7</v>
      </c>
      <c r="K152">
        <v>2</v>
      </c>
      <c r="L152" t="s">
        <v>102</v>
      </c>
      <c r="M152">
        <v>9</v>
      </c>
      <c r="N152" t="s">
        <v>715</v>
      </c>
      <c r="O152" t="s">
        <v>4</v>
      </c>
      <c r="P152">
        <v>1</v>
      </c>
      <c r="Q152">
        <v>3</v>
      </c>
      <c r="R152">
        <v>0</v>
      </c>
      <c r="S152" t="s">
        <v>642</v>
      </c>
      <c r="T152" t="s">
        <v>689</v>
      </c>
      <c r="U152">
        <v>22</v>
      </c>
      <c r="V152">
        <v>2.8947368421052633</v>
      </c>
      <c r="W152">
        <v>13.2</v>
      </c>
      <c r="X152" t="s">
        <v>36</v>
      </c>
      <c r="Y152" t="s">
        <v>753</v>
      </c>
      <c r="Z152" t="s">
        <v>951</v>
      </c>
      <c r="AA152">
        <v>22</v>
      </c>
      <c r="AB152">
        <v>13.2</v>
      </c>
      <c r="AC152">
        <v>356.05</v>
      </c>
      <c r="AD152">
        <v>4903.5999999999985</v>
      </c>
      <c r="AE152">
        <v>3.7073444740907201E-2</v>
      </c>
      <c r="AF152">
        <v>1</v>
      </c>
      <c r="AG152">
        <v>3.7073444740907201E-2</v>
      </c>
      <c r="AH152">
        <v>2.6918998286972798E-3</v>
      </c>
      <c r="AI152">
        <v>7.2609919243005194E-2</v>
      </c>
    </row>
    <row r="153" spans="1:35" hidden="1" x14ac:dyDescent="0.25">
      <c r="A153" t="s">
        <v>54</v>
      </c>
      <c r="B153" t="s">
        <v>951</v>
      </c>
      <c r="C153" s="63" t="s">
        <v>951</v>
      </c>
      <c r="D153" s="63" t="s">
        <v>671</v>
      </c>
      <c r="E153" t="s">
        <v>527</v>
      </c>
      <c r="F153">
        <v>0.6</v>
      </c>
      <c r="G153">
        <v>2</v>
      </c>
      <c r="H153">
        <v>2</v>
      </c>
      <c r="I153">
        <v>2</v>
      </c>
      <c r="J153">
        <v>7</v>
      </c>
      <c r="K153">
        <v>3</v>
      </c>
      <c r="L153" t="s">
        <v>103</v>
      </c>
      <c r="M153">
        <v>10</v>
      </c>
      <c r="N153" t="s">
        <v>717</v>
      </c>
      <c r="O153" t="s">
        <v>4</v>
      </c>
      <c r="P153">
        <v>1</v>
      </c>
      <c r="Q153">
        <v>5</v>
      </c>
      <c r="R153">
        <v>0</v>
      </c>
      <c r="S153" t="s">
        <v>642</v>
      </c>
      <c r="T153" t="s">
        <v>689</v>
      </c>
      <c r="U153">
        <v>35</v>
      </c>
      <c r="V153">
        <v>4.6052631578947372</v>
      </c>
      <c r="W153">
        <v>21</v>
      </c>
      <c r="X153" t="s">
        <v>39</v>
      </c>
      <c r="Y153" t="s">
        <v>756</v>
      </c>
      <c r="Z153" t="s">
        <v>951</v>
      </c>
      <c r="AA153">
        <v>35</v>
      </c>
      <c r="AB153">
        <v>21</v>
      </c>
      <c r="AC153">
        <v>362.35</v>
      </c>
      <c r="AD153">
        <v>4903.5999999999985</v>
      </c>
      <c r="AE153">
        <v>5.7955015868635301E-2</v>
      </c>
      <c r="AF153">
        <v>1</v>
      </c>
      <c r="AG153">
        <v>5.7955015868635301E-2</v>
      </c>
      <c r="AH153">
        <v>4.2825679092911399E-3</v>
      </c>
      <c r="AI153">
        <v>7.38946896157925E-2</v>
      </c>
    </row>
    <row r="154" spans="1:35" hidden="1" x14ac:dyDescent="0.25">
      <c r="A154" t="s">
        <v>54</v>
      </c>
      <c r="B154" t="s">
        <v>951</v>
      </c>
      <c r="C154" s="63" t="s">
        <v>951</v>
      </c>
      <c r="D154" s="63" t="s">
        <v>671</v>
      </c>
      <c r="E154" t="s">
        <v>527</v>
      </c>
      <c r="F154">
        <v>0.6</v>
      </c>
      <c r="G154">
        <v>2</v>
      </c>
      <c r="H154">
        <v>2</v>
      </c>
      <c r="I154">
        <v>2</v>
      </c>
      <c r="J154">
        <v>7</v>
      </c>
      <c r="K154">
        <v>4</v>
      </c>
      <c r="L154" t="s">
        <v>101</v>
      </c>
      <c r="M154">
        <v>11</v>
      </c>
      <c r="N154" t="s">
        <v>719</v>
      </c>
      <c r="O154" t="s">
        <v>4</v>
      </c>
      <c r="P154">
        <v>1</v>
      </c>
      <c r="Q154">
        <v>3</v>
      </c>
      <c r="R154">
        <v>0</v>
      </c>
      <c r="S154" t="s">
        <v>642</v>
      </c>
      <c r="T154" t="s">
        <v>689</v>
      </c>
      <c r="U154">
        <v>22</v>
      </c>
      <c r="V154">
        <v>2.8947368421052633</v>
      </c>
      <c r="W154">
        <v>13.2</v>
      </c>
      <c r="X154" t="s">
        <v>42</v>
      </c>
      <c r="Y154" t="s">
        <v>759</v>
      </c>
      <c r="Z154" t="s">
        <v>951</v>
      </c>
      <c r="AA154">
        <v>22</v>
      </c>
      <c r="AB154">
        <v>13.2</v>
      </c>
      <c r="AC154">
        <v>348.05</v>
      </c>
      <c r="AD154">
        <v>4903.5999999999985</v>
      </c>
      <c r="AE154">
        <v>3.7925585404395903E-2</v>
      </c>
      <c r="AF154">
        <v>1</v>
      </c>
      <c r="AG154">
        <v>3.7925585404395903E-2</v>
      </c>
      <c r="AH154">
        <v>2.6918998286972798E-3</v>
      </c>
      <c r="AI154">
        <v>7.0978464801370406E-2</v>
      </c>
    </row>
    <row r="155" spans="1:35" hidden="1" x14ac:dyDescent="0.25">
      <c r="A155" t="s">
        <v>54</v>
      </c>
      <c r="B155" t="s">
        <v>951</v>
      </c>
      <c r="C155" s="63" t="s">
        <v>951</v>
      </c>
      <c r="D155" s="63" t="s">
        <v>671</v>
      </c>
      <c r="E155" t="s">
        <v>527</v>
      </c>
      <c r="F155">
        <v>0.6</v>
      </c>
      <c r="G155">
        <v>2</v>
      </c>
      <c r="H155">
        <v>2</v>
      </c>
      <c r="I155">
        <v>2</v>
      </c>
      <c r="J155">
        <v>7</v>
      </c>
      <c r="K155">
        <v>5</v>
      </c>
      <c r="L155" t="s">
        <v>105</v>
      </c>
      <c r="M155">
        <v>12</v>
      </c>
      <c r="N155" t="s">
        <v>721</v>
      </c>
      <c r="O155" t="s">
        <v>4</v>
      </c>
      <c r="P155">
        <v>1</v>
      </c>
      <c r="Q155">
        <v>5</v>
      </c>
      <c r="R155">
        <v>0</v>
      </c>
      <c r="S155" t="s">
        <v>642</v>
      </c>
      <c r="T155" t="s">
        <v>689</v>
      </c>
      <c r="U155">
        <v>35</v>
      </c>
      <c r="V155">
        <v>4.6052631578947372</v>
      </c>
      <c r="W155">
        <v>21</v>
      </c>
      <c r="X155" t="s">
        <v>45</v>
      </c>
      <c r="Y155" t="s">
        <v>762</v>
      </c>
      <c r="Z155" t="s">
        <v>951</v>
      </c>
      <c r="AA155">
        <v>35</v>
      </c>
      <c r="AB155">
        <v>21</v>
      </c>
      <c r="AC155">
        <v>357.1</v>
      </c>
      <c r="AD155">
        <v>4903.5999999999985</v>
      </c>
      <c r="AE155">
        <v>5.8807056846821602E-2</v>
      </c>
      <c r="AF155">
        <v>1</v>
      </c>
      <c r="AG155">
        <v>5.8807056846821602E-2</v>
      </c>
      <c r="AH155">
        <v>4.2825679092911399E-3</v>
      </c>
      <c r="AI155">
        <v>7.2824047638469697E-2</v>
      </c>
    </row>
    <row r="156" spans="1:35" hidden="1" x14ac:dyDescent="0.25">
      <c r="A156" t="s">
        <v>54</v>
      </c>
      <c r="B156" t="s">
        <v>951</v>
      </c>
      <c r="C156" s="63" t="s">
        <v>951</v>
      </c>
      <c r="D156" s="63" t="s">
        <v>671</v>
      </c>
      <c r="E156" t="s">
        <v>527</v>
      </c>
      <c r="F156">
        <v>0.6</v>
      </c>
      <c r="G156">
        <v>2</v>
      </c>
      <c r="H156">
        <v>2</v>
      </c>
      <c r="I156">
        <v>2</v>
      </c>
      <c r="J156">
        <v>7</v>
      </c>
      <c r="K156">
        <v>6</v>
      </c>
      <c r="L156" t="s">
        <v>113</v>
      </c>
      <c r="M156">
        <v>13</v>
      </c>
      <c r="N156" t="s">
        <v>723</v>
      </c>
      <c r="O156" t="s">
        <v>4</v>
      </c>
      <c r="P156">
        <v>1</v>
      </c>
      <c r="Q156">
        <v>1</v>
      </c>
      <c r="R156">
        <v>0</v>
      </c>
      <c r="S156" t="s">
        <v>642</v>
      </c>
      <c r="T156" t="s">
        <v>689</v>
      </c>
      <c r="U156">
        <v>7.5</v>
      </c>
      <c r="V156">
        <v>0.98684210526315796</v>
      </c>
      <c r="W156">
        <v>4.5</v>
      </c>
      <c r="X156" t="s">
        <v>48</v>
      </c>
      <c r="Y156" t="s">
        <v>765</v>
      </c>
      <c r="Z156" t="s">
        <v>951</v>
      </c>
      <c r="AA156">
        <v>7.5</v>
      </c>
      <c r="AB156">
        <v>4.5</v>
      </c>
      <c r="AC156">
        <v>327.5</v>
      </c>
      <c r="AD156">
        <v>4903.5999999999985</v>
      </c>
      <c r="AE156">
        <v>1.3740458015267199E-2</v>
      </c>
      <c r="AF156">
        <v>1</v>
      </c>
      <c r="AG156">
        <v>1.3740458015267199E-2</v>
      </c>
      <c r="AH156">
        <v>9.1769312341952896E-4</v>
      </c>
      <c r="AI156">
        <v>6.6787666204421295E-2</v>
      </c>
    </row>
    <row r="157" spans="1:35" hidden="1" x14ac:dyDescent="0.25">
      <c r="A157" t="s">
        <v>54</v>
      </c>
      <c r="B157" t="s">
        <v>951</v>
      </c>
      <c r="C157" s="63" t="s">
        <v>951</v>
      </c>
      <c r="D157" s="63" t="s">
        <v>671</v>
      </c>
      <c r="E157" t="s">
        <v>527</v>
      </c>
      <c r="F157">
        <v>0.6</v>
      </c>
      <c r="G157">
        <v>2</v>
      </c>
      <c r="H157">
        <v>2</v>
      </c>
      <c r="I157">
        <v>2</v>
      </c>
      <c r="J157">
        <v>7</v>
      </c>
      <c r="K157">
        <v>7</v>
      </c>
      <c r="L157" t="s">
        <v>114</v>
      </c>
      <c r="M157">
        <v>14</v>
      </c>
      <c r="N157" t="s">
        <v>725</v>
      </c>
      <c r="O157" t="s">
        <v>4</v>
      </c>
      <c r="P157">
        <v>1</v>
      </c>
      <c r="Q157">
        <v>1</v>
      </c>
      <c r="R157">
        <v>0</v>
      </c>
      <c r="S157" t="s">
        <v>642</v>
      </c>
      <c r="T157" t="s">
        <v>689</v>
      </c>
      <c r="U157">
        <v>7.5</v>
      </c>
      <c r="V157">
        <v>0.98684210526315796</v>
      </c>
      <c r="W157">
        <v>4.5</v>
      </c>
      <c r="X157" t="s">
        <v>51</v>
      </c>
      <c r="Y157" t="s">
        <v>768</v>
      </c>
      <c r="Z157" t="s">
        <v>951</v>
      </c>
      <c r="AA157">
        <v>7.5</v>
      </c>
      <c r="AB157">
        <v>4.5</v>
      </c>
      <c r="AC157">
        <v>326.5</v>
      </c>
      <c r="AD157">
        <v>4903.5999999999985</v>
      </c>
      <c r="AE157">
        <v>1.3782542113323099E-2</v>
      </c>
      <c r="AF157">
        <v>1</v>
      </c>
      <c r="AG157">
        <v>1.3782542113323099E-2</v>
      </c>
      <c r="AH157">
        <v>9.1769312341952896E-4</v>
      </c>
      <c r="AI157">
        <v>6.6583734399216901E-2</v>
      </c>
    </row>
    <row r="158" spans="1:35" hidden="1" x14ac:dyDescent="0.25">
      <c r="A158" t="s">
        <v>55</v>
      </c>
      <c r="B158" t="s">
        <v>945</v>
      </c>
      <c r="C158" s="63" t="s">
        <v>945</v>
      </c>
      <c r="D158" s="63" t="s">
        <v>671</v>
      </c>
      <c r="E158" t="s">
        <v>527</v>
      </c>
      <c r="F158">
        <v>1</v>
      </c>
      <c r="G158">
        <v>1</v>
      </c>
      <c r="H158">
        <v>1</v>
      </c>
      <c r="I158">
        <v>2</v>
      </c>
      <c r="J158">
        <v>7</v>
      </c>
      <c r="K158">
        <v>1</v>
      </c>
      <c r="L158" t="s">
        <v>99</v>
      </c>
      <c r="M158">
        <v>1</v>
      </c>
      <c r="N158" t="s">
        <v>699</v>
      </c>
      <c r="O158" t="s">
        <v>4</v>
      </c>
      <c r="P158">
        <v>1</v>
      </c>
      <c r="Q158">
        <v>5</v>
      </c>
      <c r="R158">
        <v>0</v>
      </c>
      <c r="S158" t="s">
        <v>642</v>
      </c>
      <c r="T158" t="s">
        <v>689</v>
      </c>
      <c r="U158">
        <v>40.5</v>
      </c>
      <c r="V158">
        <v>5.3289473684210531</v>
      </c>
      <c r="W158">
        <v>40.5</v>
      </c>
      <c r="X158" t="s">
        <v>33</v>
      </c>
      <c r="Y158" t="s">
        <v>729</v>
      </c>
      <c r="Z158" t="s">
        <v>945</v>
      </c>
      <c r="AA158">
        <v>85.5</v>
      </c>
      <c r="AB158">
        <v>85.5</v>
      </c>
      <c r="AC158">
        <v>122.75</v>
      </c>
      <c r="AD158">
        <v>1643.1999999999998</v>
      </c>
      <c r="AE158">
        <v>0.69653767820773904</v>
      </c>
      <c r="AF158">
        <v>0.47368421052631599</v>
      </c>
      <c r="AG158">
        <v>0.32993890020366601</v>
      </c>
      <c r="AH158">
        <v>2.4647030185004901E-2</v>
      </c>
      <c r="AI158">
        <v>7.4701801363193807E-2</v>
      </c>
    </row>
    <row r="159" spans="1:35" hidden="1" x14ac:dyDescent="0.25">
      <c r="A159" t="s">
        <v>55</v>
      </c>
      <c r="B159" t="s">
        <v>945</v>
      </c>
      <c r="C159" s="63" t="s">
        <v>945</v>
      </c>
      <c r="D159" s="63" t="s">
        <v>671</v>
      </c>
      <c r="E159" t="s">
        <v>527</v>
      </c>
      <c r="F159">
        <v>1</v>
      </c>
      <c r="G159">
        <v>1</v>
      </c>
      <c r="H159">
        <v>1</v>
      </c>
      <c r="I159">
        <v>2</v>
      </c>
      <c r="J159">
        <v>7</v>
      </c>
      <c r="K159">
        <v>1</v>
      </c>
      <c r="L159" t="s">
        <v>99</v>
      </c>
      <c r="M159">
        <v>1</v>
      </c>
      <c r="N159" t="s">
        <v>699</v>
      </c>
      <c r="O159" t="s">
        <v>5</v>
      </c>
      <c r="P159">
        <v>2</v>
      </c>
      <c r="Q159">
        <v>4</v>
      </c>
      <c r="R159">
        <v>0</v>
      </c>
      <c r="S159" t="s">
        <v>642</v>
      </c>
      <c r="T159" t="s">
        <v>689</v>
      </c>
      <c r="U159">
        <v>29</v>
      </c>
      <c r="V159">
        <v>3.8157894736842106</v>
      </c>
      <c r="W159">
        <v>29</v>
      </c>
      <c r="X159" t="s">
        <v>34</v>
      </c>
      <c r="Y159" t="s">
        <v>730</v>
      </c>
      <c r="Z159" t="s">
        <v>945</v>
      </c>
      <c r="AA159">
        <v>85.5</v>
      </c>
      <c r="AB159">
        <v>85.5</v>
      </c>
      <c r="AC159">
        <v>122.75</v>
      </c>
      <c r="AD159">
        <v>1643.1999999999998</v>
      </c>
      <c r="AE159">
        <v>0.69653767820773904</v>
      </c>
      <c r="AF159">
        <v>0.33918128654970803</v>
      </c>
      <c r="AG159">
        <v>0.236252545824847</v>
      </c>
      <c r="AH159">
        <v>1.76484907497566E-2</v>
      </c>
      <c r="AI159">
        <v>7.4701801363193807E-2</v>
      </c>
    </row>
    <row r="160" spans="1:35" hidden="1" x14ac:dyDescent="0.25">
      <c r="A160" t="s">
        <v>55</v>
      </c>
      <c r="B160" t="s">
        <v>945</v>
      </c>
      <c r="C160" s="63" t="s">
        <v>945</v>
      </c>
      <c r="D160" s="63" t="s">
        <v>671</v>
      </c>
      <c r="E160" t="s">
        <v>527</v>
      </c>
      <c r="F160">
        <v>1</v>
      </c>
      <c r="G160">
        <v>1</v>
      </c>
      <c r="H160">
        <v>1</v>
      </c>
      <c r="I160">
        <v>2</v>
      </c>
      <c r="J160">
        <v>7</v>
      </c>
      <c r="K160">
        <v>1</v>
      </c>
      <c r="L160" t="s">
        <v>99</v>
      </c>
      <c r="M160">
        <v>1</v>
      </c>
      <c r="N160" t="s">
        <v>699</v>
      </c>
      <c r="O160" t="s">
        <v>31</v>
      </c>
      <c r="P160">
        <v>3</v>
      </c>
      <c r="Q160">
        <v>2</v>
      </c>
      <c r="R160">
        <v>0</v>
      </c>
      <c r="S160" t="s">
        <v>642</v>
      </c>
      <c r="T160" t="s">
        <v>689</v>
      </c>
      <c r="U160">
        <v>16</v>
      </c>
      <c r="V160">
        <v>2.1052631578947367</v>
      </c>
      <c r="W160">
        <v>16</v>
      </c>
      <c r="X160" t="s">
        <v>35</v>
      </c>
      <c r="Y160" t="s">
        <v>731</v>
      </c>
      <c r="Z160" t="s">
        <v>945</v>
      </c>
      <c r="AA160">
        <v>85.5</v>
      </c>
      <c r="AB160">
        <v>85.5</v>
      </c>
      <c r="AC160">
        <v>122.75</v>
      </c>
      <c r="AD160">
        <v>1643.1999999999998</v>
      </c>
      <c r="AE160">
        <v>0.69653767820773904</v>
      </c>
      <c r="AF160">
        <v>0.18713450292397699</v>
      </c>
      <c r="AG160">
        <v>0.130346232179226</v>
      </c>
      <c r="AH160">
        <v>9.7370983446932804E-3</v>
      </c>
      <c r="AI160">
        <v>7.4701801363193807E-2</v>
      </c>
    </row>
    <row r="161" spans="1:35" hidden="1" x14ac:dyDescent="0.25">
      <c r="A161" t="s">
        <v>55</v>
      </c>
      <c r="B161" t="s">
        <v>945</v>
      </c>
      <c r="C161" s="63" t="s">
        <v>945</v>
      </c>
      <c r="D161" s="63" t="s">
        <v>671</v>
      </c>
      <c r="E161" t="s">
        <v>527</v>
      </c>
      <c r="F161">
        <v>1</v>
      </c>
      <c r="G161">
        <v>1</v>
      </c>
      <c r="H161">
        <v>1</v>
      </c>
      <c r="I161">
        <v>2</v>
      </c>
      <c r="J161">
        <v>7</v>
      </c>
      <c r="K161">
        <v>2</v>
      </c>
      <c r="L161" t="s">
        <v>102</v>
      </c>
      <c r="M161">
        <v>2</v>
      </c>
      <c r="N161" t="s">
        <v>701</v>
      </c>
      <c r="O161" t="s">
        <v>4</v>
      </c>
      <c r="P161">
        <v>1</v>
      </c>
      <c r="Q161">
        <v>5</v>
      </c>
      <c r="R161">
        <v>0</v>
      </c>
      <c r="S161" t="s">
        <v>642</v>
      </c>
      <c r="T161" t="s">
        <v>689</v>
      </c>
      <c r="U161">
        <v>40.5</v>
      </c>
      <c r="V161">
        <v>5.3289473684210531</v>
      </c>
      <c r="W161">
        <v>40.5</v>
      </c>
      <c r="X161" t="s">
        <v>36</v>
      </c>
      <c r="Y161" t="s">
        <v>732</v>
      </c>
      <c r="Z161" t="s">
        <v>945</v>
      </c>
      <c r="AA161">
        <v>85.5</v>
      </c>
      <c r="AB161">
        <v>85.5</v>
      </c>
      <c r="AC161">
        <v>122.25</v>
      </c>
      <c r="AD161">
        <v>1643.1999999999998</v>
      </c>
      <c r="AE161">
        <v>0.69938650306748495</v>
      </c>
      <c r="AF161">
        <v>0.47368421052631599</v>
      </c>
      <c r="AG161">
        <v>0.33128834355828202</v>
      </c>
      <c r="AH161">
        <v>2.4647030185004901E-2</v>
      </c>
      <c r="AI161">
        <v>7.4397517039922104E-2</v>
      </c>
    </row>
    <row r="162" spans="1:35" hidden="1" x14ac:dyDescent="0.25">
      <c r="A162" t="s">
        <v>55</v>
      </c>
      <c r="B162" t="s">
        <v>945</v>
      </c>
      <c r="C162" s="63" t="s">
        <v>945</v>
      </c>
      <c r="D162" s="63" t="s">
        <v>671</v>
      </c>
      <c r="E162" t="s">
        <v>527</v>
      </c>
      <c r="F162">
        <v>1</v>
      </c>
      <c r="G162">
        <v>1</v>
      </c>
      <c r="H162">
        <v>1</v>
      </c>
      <c r="I162">
        <v>2</v>
      </c>
      <c r="J162">
        <v>7</v>
      </c>
      <c r="K162">
        <v>2</v>
      </c>
      <c r="L162" t="s">
        <v>102</v>
      </c>
      <c r="M162">
        <v>2</v>
      </c>
      <c r="N162" t="s">
        <v>701</v>
      </c>
      <c r="O162" t="s">
        <v>5</v>
      </c>
      <c r="P162">
        <v>2</v>
      </c>
      <c r="Q162">
        <v>4</v>
      </c>
      <c r="R162">
        <v>0</v>
      </c>
      <c r="S162" t="s">
        <v>642</v>
      </c>
      <c r="T162" t="s">
        <v>689</v>
      </c>
      <c r="U162">
        <v>29</v>
      </c>
      <c r="V162">
        <v>3.8157894736842106</v>
      </c>
      <c r="W162">
        <v>29</v>
      </c>
      <c r="X162" t="s">
        <v>37</v>
      </c>
      <c r="Y162" t="s">
        <v>733</v>
      </c>
      <c r="Z162" t="s">
        <v>945</v>
      </c>
      <c r="AA162">
        <v>85.5</v>
      </c>
      <c r="AB162">
        <v>85.5</v>
      </c>
      <c r="AC162">
        <v>122.25</v>
      </c>
      <c r="AD162">
        <v>1643.1999999999998</v>
      </c>
      <c r="AE162">
        <v>0.69938650306748495</v>
      </c>
      <c r="AF162">
        <v>0.33918128654970803</v>
      </c>
      <c r="AG162">
        <v>0.23721881390593</v>
      </c>
      <c r="AH162">
        <v>1.76484907497566E-2</v>
      </c>
      <c r="AI162">
        <v>7.4397517039922104E-2</v>
      </c>
    </row>
    <row r="163" spans="1:35" hidden="1" x14ac:dyDescent="0.25">
      <c r="A163" t="s">
        <v>55</v>
      </c>
      <c r="B163" t="s">
        <v>945</v>
      </c>
      <c r="C163" s="63" t="s">
        <v>945</v>
      </c>
      <c r="D163" s="63" t="s">
        <v>671</v>
      </c>
      <c r="E163" t="s">
        <v>527</v>
      </c>
      <c r="F163">
        <v>1</v>
      </c>
      <c r="G163">
        <v>1</v>
      </c>
      <c r="H163">
        <v>1</v>
      </c>
      <c r="I163">
        <v>2</v>
      </c>
      <c r="J163">
        <v>7</v>
      </c>
      <c r="K163">
        <v>2</v>
      </c>
      <c r="L163" t="s">
        <v>102</v>
      </c>
      <c r="M163">
        <v>2</v>
      </c>
      <c r="N163" t="s">
        <v>701</v>
      </c>
      <c r="O163" t="s">
        <v>31</v>
      </c>
      <c r="P163">
        <v>3</v>
      </c>
      <c r="Q163">
        <v>2</v>
      </c>
      <c r="R163">
        <v>0</v>
      </c>
      <c r="S163" t="s">
        <v>642</v>
      </c>
      <c r="T163" t="s">
        <v>689</v>
      </c>
      <c r="U163">
        <v>16</v>
      </c>
      <c r="V163">
        <v>2.1052631578947367</v>
      </c>
      <c r="W163">
        <v>16</v>
      </c>
      <c r="X163" t="s">
        <v>38</v>
      </c>
      <c r="Y163" t="s">
        <v>734</v>
      </c>
      <c r="Z163" t="s">
        <v>945</v>
      </c>
      <c r="AA163">
        <v>85.5</v>
      </c>
      <c r="AB163">
        <v>85.5</v>
      </c>
      <c r="AC163">
        <v>122.25</v>
      </c>
      <c r="AD163">
        <v>1643.1999999999998</v>
      </c>
      <c r="AE163">
        <v>0.69938650306748495</v>
      </c>
      <c r="AF163">
        <v>0.18713450292397699</v>
      </c>
      <c r="AG163">
        <v>0.130879345603272</v>
      </c>
      <c r="AH163">
        <v>9.7370983446932804E-3</v>
      </c>
      <c r="AI163">
        <v>7.4397517039922104E-2</v>
      </c>
    </row>
    <row r="164" spans="1:35" hidden="1" x14ac:dyDescent="0.25">
      <c r="A164" t="s">
        <v>55</v>
      </c>
      <c r="B164" t="s">
        <v>945</v>
      </c>
      <c r="C164" s="63" t="s">
        <v>945</v>
      </c>
      <c r="D164" s="63" t="s">
        <v>671</v>
      </c>
      <c r="E164" t="s">
        <v>527</v>
      </c>
      <c r="F164">
        <v>1</v>
      </c>
      <c r="G164">
        <v>1</v>
      </c>
      <c r="H164">
        <v>1</v>
      </c>
      <c r="I164">
        <v>2</v>
      </c>
      <c r="J164">
        <v>7</v>
      </c>
      <c r="K164">
        <v>3</v>
      </c>
      <c r="L164" t="s">
        <v>103</v>
      </c>
      <c r="M164">
        <v>3</v>
      </c>
      <c r="N164" t="s">
        <v>703</v>
      </c>
      <c r="O164" t="s">
        <v>4</v>
      </c>
      <c r="P164">
        <v>1</v>
      </c>
      <c r="Q164">
        <v>5</v>
      </c>
      <c r="R164">
        <v>0</v>
      </c>
      <c r="S164" t="s">
        <v>642</v>
      </c>
      <c r="T164" t="s">
        <v>689</v>
      </c>
      <c r="U164">
        <v>40.5</v>
      </c>
      <c r="V164">
        <v>5.3289473684210531</v>
      </c>
      <c r="W164">
        <v>40.5</v>
      </c>
      <c r="X164" t="s">
        <v>39</v>
      </c>
      <c r="Y164" t="s">
        <v>735</v>
      </c>
      <c r="Z164" t="s">
        <v>945</v>
      </c>
      <c r="AA164">
        <v>85.5</v>
      </c>
      <c r="AB164">
        <v>85.5</v>
      </c>
      <c r="AC164">
        <v>114.75</v>
      </c>
      <c r="AD164">
        <v>1643.1999999999998</v>
      </c>
      <c r="AE164">
        <v>0.74509803921568596</v>
      </c>
      <c r="AF164">
        <v>0.47368421052631599</v>
      </c>
      <c r="AG164">
        <v>0.35294117647058798</v>
      </c>
      <c r="AH164">
        <v>2.4647030185004901E-2</v>
      </c>
      <c r="AI164">
        <v>6.98332521908471E-2</v>
      </c>
    </row>
    <row r="165" spans="1:35" hidden="1" x14ac:dyDescent="0.25">
      <c r="A165" t="s">
        <v>55</v>
      </c>
      <c r="B165" t="s">
        <v>945</v>
      </c>
      <c r="C165" s="63" t="s">
        <v>945</v>
      </c>
      <c r="D165" s="63" t="s">
        <v>671</v>
      </c>
      <c r="E165" t="s">
        <v>527</v>
      </c>
      <c r="F165">
        <v>1</v>
      </c>
      <c r="G165">
        <v>1</v>
      </c>
      <c r="H165">
        <v>1</v>
      </c>
      <c r="I165">
        <v>2</v>
      </c>
      <c r="J165">
        <v>7</v>
      </c>
      <c r="K165">
        <v>3</v>
      </c>
      <c r="L165" t="s">
        <v>103</v>
      </c>
      <c r="M165">
        <v>3</v>
      </c>
      <c r="N165" t="s">
        <v>703</v>
      </c>
      <c r="O165" t="s">
        <v>5</v>
      </c>
      <c r="P165">
        <v>2</v>
      </c>
      <c r="Q165">
        <v>4</v>
      </c>
      <c r="R165">
        <v>0</v>
      </c>
      <c r="S165" t="s">
        <v>642</v>
      </c>
      <c r="T165" t="s">
        <v>689</v>
      </c>
      <c r="U165">
        <v>29</v>
      </c>
      <c r="V165">
        <v>3.8157894736842106</v>
      </c>
      <c r="W165">
        <v>29</v>
      </c>
      <c r="X165" t="s">
        <v>40</v>
      </c>
      <c r="Y165" t="s">
        <v>736</v>
      </c>
      <c r="Z165" t="s">
        <v>945</v>
      </c>
      <c r="AA165">
        <v>85.5</v>
      </c>
      <c r="AB165">
        <v>85.5</v>
      </c>
      <c r="AC165">
        <v>114.75</v>
      </c>
      <c r="AD165">
        <v>1643.1999999999998</v>
      </c>
      <c r="AE165">
        <v>0.74509803921568596</v>
      </c>
      <c r="AF165">
        <v>0.33918128654970803</v>
      </c>
      <c r="AG165">
        <v>0.25272331154684102</v>
      </c>
      <c r="AH165">
        <v>1.76484907497566E-2</v>
      </c>
      <c r="AI165">
        <v>6.98332521908471E-2</v>
      </c>
    </row>
    <row r="166" spans="1:35" hidden="1" x14ac:dyDescent="0.25">
      <c r="A166" t="s">
        <v>55</v>
      </c>
      <c r="B166" t="s">
        <v>945</v>
      </c>
      <c r="C166" s="63" t="s">
        <v>945</v>
      </c>
      <c r="D166" s="63" t="s">
        <v>671</v>
      </c>
      <c r="E166" t="s">
        <v>527</v>
      </c>
      <c r="F166">
        <v>1</v>
      </c>
      <c r="G166">
        <v>1</v>
      </c>
      <c r="H166">
        <v>1</v>
      </c>
      <c r="I166">
        <v>2</v>
      </c>
      <c r="J166">
        <v>7</v>
      </c>
      <c r="K166">
        <v>3</v>
      </c>
      <c r="L166" t="s">
        <v>103</v>
      </c>
      <c r="M166">
        <v>3</v>
      </c>
      <c r="N166" t="s">
        <v>703</v>
      </c>
      <c r="O166" t="s">
        <v>31</v>
      </c>
      <c r="P166">
        <v>3</v>
      </c>
      <c r="Q166">
        <v>2</v>
      </c>
      <c r="R166">
        <v>0</v>
      </c>
      <c r="S166" t="s">
        <v>642</v>
      </c>
      <c r="T166" t="s">
        <v>689</v>
      </c>
      <c r="U166">
        <v>16</v>
      </c>
      <c r="V166">
        <v>2.1052631578947367</v>
      </c>
      <c r="W166">
        <v>16</v>
      </c>
      <c r="X166" t="s">
        <v>41</v>
      </c>
      <c r="Y166" t="s">
        <v>737</v>
      </c>
      <c r="Z166" t="s">
        <v>945</v>
      </c>
      <c r="AA166">
        <v>85.5</v>
      </c>
      <c r="AB166">
        <v>85.5</v>
      </c>
      <c r="AC166">
        <v>114.75</v>
      </c>
      <c r="AD166">
        <v>1643.1999999999998</v>
      </c>
      <c r="AE166">
        <v>0.74509803921568596</v>
      </c>
      <c r="AF166">
        <v>0.18713450292397699</v>
      </c>
      <c r="AG166">
        <v>0.13943355119825701</v>
      </c>
      <c r="AH166">
        <v>9.7370983446932804E-3</v>
      </c>
      <c r="AI166">
        <v>6.98332521908471E-2</v>
      </c>
    </row>
    <row r="167" spans="1:35" hidden="1" x14ac:dyDescent="0.25">
      <c r="A167" t="s">
        <v>55</v>
      </c>
      <c r="B167" t="s">
        <v>945</v>
      </c>
      <c r="C167" s="63" t="s">
        <v>945</v>
      </c>
      <c r="D167" s="63" t="s">
        <v>671</v>
      </c>
      <c r="E167" t="s">
        <v>527</v>
      </c>
      <c r="F167">
        <v>1</v>
      </c>
      <c r="G167">
        <v>1</v>
      </c>
      <c r="H167">
        <v>1</v>
      </c>
      <c r="I167">
        <v>2</v>
      </c>
      <c r="J167">
        <v>7</v>
      </c>
      <c r="K167">
        <v>4</v>
      </c>
      <c r="L167" t="s">
        <v>101</v>
      </c>
      <c r="M167">
        <v>4</v>
      </c>
      <c r="N167" t="s">
        <v>705</v>
      </c>
      <c r="O167" t="s">
        <v>4</v>
      </c>
      <c r="P167">
        <v>1</v>
      </c>
      <c r="Q167">
        <v>5</v>
      </c>
      <c r="R167">
        <v>0</v>
      </c>
      <c r="S167" t="s">
        <v>642</v>
      </c>
      <c r="T167" t="s">
        <v>689</v>
      </c>
      <c r="U167">
        <v>40.5</v>
      </c>
      <c r="V167">
        <v>5.3289473684210531</v>
      </c>
      <c r="W167">
        <v>40.5</v>
      </c>
      <c r="X167" t="s">
        <v>42</v>
      </c>
      <c r="Y167" t="s">
        <v>738</v>
      </c>
      <c r="Z167" t="s">
        <v>945</v>
      </c>
      <c r="AA167">
        <v>85.5</v>
      </c>
      <c r="AB167">
        <v>85.5</v>
      </c>
      <c r="AC167">
        <v>122.25</v>
      </c>
      <c r="AD167">
        <v>1643.1999999999998</v>
      </c>
      <c r="AE167">
        <v>0.69938650306748495</v>
      </c>
      <c r="AF167">
        <v>0.47368421052631599</v>
      </c>
      <c r="AG167">
        <v>0.33128834355828202</v>
      </c>
      <c r="AH167">
        <v>2.4647030185004901E-2</v>
      </c>
      <c r="AI167">
        <v>7.4397517039922104E-2</v>
      </c>
    </row>
    <row r="168" spans="1:35" hidden="1" x14ac:dyDescent="0.25">
      <c r="A168" t="s">
        <v>55</v>
      </c>
      <c r="B168" t="s">
        <v>945</v>
      </c>
      <c r="C168" s="63" t="s">
        <v>945</v>
      </c>
      <c r="D168" s="63" t="s">
        <v>671</v>
      </c>
      <c r="E168" t="s">
        <v>527</v>
      </c>
      <c r="F168">
        <v>1</v>
      </c>
      <c r="G168">
        <v>1</v>
      </c>
      <c r="H168">
        <v>1</v>
      </c>
      <c r="I168">
        <v>2</v>
      </c>
      <c r="J168">
        <v>7</v>
      </c>
      <c r="K168">
        <v>4</v>
      </c>
      <c r="L168" t="s">
        <v>101</v>
      </c>
      <c r="M168">
        <v>4</v>
      </c>
      <c r="N168" t="s">
        <v>705</v>
      </c>
      <c r="O168" t="s">
        <v>5</v>
      </c>
      <c r="P168">
        <v>2</v>
      </c>
      <c r="Q168">
        <v>4</v>
      </c>
      <c r="R168">
        <v>0</v>
      </c>
      <c r="S168" t="s">
        <v>642</v>
      </c>
      <c r="T168" t="s">
        <v>689</v>
      </c>
      <c r="U168">
        <v>29</v>
      </c>
      <c r="V168">
        <v>3.8157894736842106</v>
      </c>
      <c r="W168">
        <v>29</v>
      </c>
      <c r="X168" t="s">
        <v>43</v>
      </c>
      <c r="Y168" t="s">
        <v>739</v>
      </c>
      <c r="Z168" t="s">
        <v>945</v>
      </c>
      <c r="AA168">
        <v>85.5</v>
      </c>
      <c r="AB168">
        <v>85.5</v>
      </c>
      <c r="AC168">
        <v>122.25</v>
      </c>
      <c r="AD168">
        <v>1643.1999999999998</v>
      </c>
      <c r="AE168">
        <v>0.69938650306748495</v>
      </c>
      <c r="AF168">
        <v>0.33918128654970803</v>
      </c>
      <c r="AG168">
        <v>0.23721881390593</v>
      </c>
      <c r="AH168">
        <v>1.76484907497566E-2</v>
      </c>
      <c r="AI168">
        <v>7.4397517039922104E-2</v>
      </c>
    </row>
    <row r="169" spans="1:35" hidden="1" x14ac:dyDescent="0.25">
      <c r="A169" t="s">
        <v>55</v>
      </c>
      <c r="B169" t="s">
        <v>945</v>
      </c>
      <c r="C169" s="63" t="s">
        <v>945</v>
      </c>
      <c r="D169" s="63" t="s">
        <v>671</v>
      </c>
      <c r="E169" t="s">
        <v>527</v>
      </c>
      <c r="F169">
        <v>1</v>
      </c>
      <c r="G169">
        <v>1</v>
      </c>
      <c r="H169">
        <v>1</v>
      </c>
      <c r="I169">
        <v>2</v>
      </c>
      <c r="J169">
        <v>7</v>
      </c>
      <c r="K169">
        <v>4</v>
      </c>
      <c r="L169" t="s">
        <v>101</v>
      </c>
      <c r="M169">
        <v>4</v>
      </c>
      <c r="N169" t="s">
        <v>705</v>
      </c>
      <c r="O169" t="s">
        <v>31</v>
      </c>
      <c r="P169">
        <v>3</v>
      </c>
      <c r="Q169">
        <v>2</v>
      </c>
      <c r="R169">
        <v>0</v>
      </c>
      <c r="S169" t="s">
        <v>642</v>
      </c>
      <c r="T169" t="s">
        <v>689</v>
      </c>
      <c r="U169">
        <v>16</v>
      </c>
      <c r="V169">
        <v>2.1052631578947367</v>
      </c>
      <c r="W169">
        <v>16</v>
      </c>
      <c r="X169" t="s">
        <v>44</v>
      </c>
      <c r="Y169" t="s">
        <v>740</v>
      </c>
      <c r="Z169" t="s">
        <v>945</v>
      </c>
      <c r="AA169">
        <v>85.5</v>
      </c>
      <c r="AB169">
        <v>85.5</v>
      </c>
      <c r="AC169">
        <v>122.25</v>
      </c>
      <c r="AD169">
        <v>1643.1999999999998</v>
      </c>
      <c r="AE169">
        <v>0.69938650306748495</v>
      </c>
      <c r="AF169">
        <v>0.18713450292397699</v>
      </c>
      <c r="AG169">
        <v>0.130879345603272</v>
      </c>
      <c r="AH169">
        <v>9.7370983446932804E-3</v>
      </c>
      <c r="AI169">
        <v>7.4397517039922104E-2</v>
      </c>
    </row>
    <row r="170" spans="1:35" hidden="1" x14ac:dyDescent="0.25">
      <c r="A170" t="s">
        <v>55</v>
      </c>
      <c r="B170" t="s">
        <v>945</v>
      </c>
      <c r="C170" s="63" t="s">
        <v>945</v>
      </c>
      <c r="D170" s="63" t="s">
        <v>671</v>
      </c>
      <c r="E170" t="s">
        <v>527</v>
      </c>
      <c r="F170">
        <v>1</v>
      </c>
      <c r="G170">
        <v>1</v>
      </c>
      <c r="H170">
        <v>1</v>
      </c>
      <c r="I170">
        <v>2</v>
      </c>
      <c r="J170">
        <v>7</v>
      </c>
      <c r="K170">
        <v>5</v>
      </c>
      <c r="L170" t="s">
        <v>105</v>
      </c>
      <c r="M170">
        <v>5</v>
      </c>
      <c r="N170" t="s">
        <v>707</v>
      </c>
      <c r="O170" t="s">
        <v>4</v>
      </c>
      <c r="P170">
        <v>1</v>
      </c>
      <c r="Q170">
        <v>5</v>
      </c>
      <c r="R170">
        <v>0</v>
      </c>
      <c r="S170" t="s">
        <v>642</v>
      </c>
      <c r="T170" t="s">
        <v>689</v>
      </c>
      <c r="U170">
        <v>40.5</v>
      </c>
      <c r="V170">
        <v>5.3289473684210531</v>
      </c>
      <c r="W170">
        <v>40.5</v>
      </c>
      <c r="X170" t="s">
        <v>45</v>
      </c>
      <c r="Y170" t="s">
        <v>741</v>
      </c>
      <c r="Z170" t="s">
        <v>945</v>
      </c>
      <c r="AA170">
        <v>85.5</v>
      </c>
      <c r="AB170">
        <v>85.5</v>
      </c>
      <c r="AC170">
        <v>122.25</v>
      </c>
      <c r="AD170">
        <v>1643.1999999999998</v>
      </c>
      <c r="AE170">
        <v>0.69938650306748495</v>
      </c>
      <c r="AF170">
        <v>0.47368421052631599</v>
      </c>
      <c r="AG170">
        <v>0.33128834355828202</v>
      </c>
      <c r="AH170">
        <v>2.4647030185004901E-2</v>
      </c>
      <c r="AI170">
        <v>7.4397517039922104E-2</v>
      </c>
    </row>
    <row r="171" spans="1:35" hidden="1" x14ac:dyDescent="0.25">
      <c r="A171" t="s">
        <v>55</v>
      </c>
      <c r="B171" t="s">
        <v>945</v>
      </c>
      <c r="C171" s="63" t="s">
        <v>945</v>
      </c>
      <c r="D171" s="63" t="s">
        <v>671</v>
      </c>
      <c r="E171" t="s">
        <v>527</v>
      </c>
      <c r="F171">
        <v>1</v>
      </c>
      <c r="G171">
        <v>1</v>
      </c>
      <c r="H171">
        <v>1</v>
      </c>
      <c r="I171">
        <v>2</v>
      </c>
      <c r="J171">
        <v>7</v>
      </c>
      <c r="K171">
        <v>5</v>
      </c>
      <c r="L171" t="s">
        <v>105</v>
      </c>
      <c r="M171">
        <v>5</v>
      </c>
      <c r="N171" t="s">
        <v>707</v>
      </c>
      <c r="O171" t="s">
        <v>5</v>
      </c>
      <c r="P171">
        <v>2</v>
      </c>
      <c r="Q171">
        <v>4</v>
      </c>
      <c r="R171">
        <v>0</v>
      </c>
      <c r="S171" t="s">
        <v>642</v>
      </c>
      <c r="T171" t="s">
        <v>689</v>
      </c>
      <c r="U171">
        <v>29</v>
      </c>
      <c r="V171">
        <v>3.8157894736842106</v>
      </c>
      <c r="W171">
        <v>29</v>
      </c>
      <c r="X171" t="s">
        <v>46</v>
      </c>
      <c r="Y171" t="s">
        <v>742</v>
      </c>
      <c r="Z171" t="s">
        <v>945</v>
      </c>
      <c r="AA171">
        <v>85.5</v>
      </c>
      <c r="AB171">
        <v>85.5</v>
      </c>
      <c r="AC171">
        <v>122.25</v>
      </c>
      <c r="AD171">
        <v>1643.1999999999998</v>
      </c>
      <c r="AE171">
        <v>0.69938650306748495</v>
      </c>
      <c r="AF171">
        <v>0.33918128654970803</v>
      </c>
      <c r="AG171">
        <v>0.23721881390593</v>
      </c>
      <c r="AH171">
        <v>1.76484907497566E-2</v>
      </c>
      <c r="AI171">
        <v>7.4397517039922104E-2</v>
      </c>
    </row>
    <row r="172" spans="1:35" hidden="1" x14ac:dyDescent="0.25">
      <c r="A172" t="s">
        <v>55</v>
      </c>
      <c r="B172" t="s">
        <v>945</v>
      </c>
      <c r="C172" s="63" t="s">
        <v>945</v>
      </c>
      <c r="D172" s="63" t="s">
        <v>671</v>
      </c>
      <c r="E172" t="s">
        <v>527</v>
      </c>
      <c r="F172">
        <v>1</v>
      </c>
      <c r="G172">
        <v>1</v>
      </c>
      <c r="H172">
        <v>1</v>
      </c>
      <c r="I172">
        <v>2</v>
      </c>
      <c r="J172">
        <v>7</v>
      </c>
      <c r="K172">
        <v>5</v>
      </c>
      <c r="L172" t="s">
        <v>105</v>
      </c>
      <c r="M172">
        <v>5</v>
      </c>
      <c r="N172" t="s">
        <v>707</v>
      </c>
      <c r="O172" t="s">
        <v>31</v>
      </c>
      <c r="P172">
        <v>3</v>
      </c>
      <c r="Q172">
        <v>2</v>
      </c>
      <c r="R172">
        <v>0</v>
      </c>
      <c r="S172" t="s">
        <v>642</v>
      </c>
      <c r="T172" t="s">
        <v>689</v>
      </c>
      <c r="U172">
        <v>16</v>
      </c>
      <c r="V172">
        <v>2.1052631578947367</v>
      </c>
      <c r="W172">
        <v>16</v>
      </c>
      <c r="X172" t="s">
        <v>47</v>
      </c>
      <c r="Y172" t="s">
        <v>743</v>
      </c>
      <c r="Z172" t="s">
        <v>945</v>
      </c>
      <c r="AA172">
        <v>85.5</v>
      </c>
      <c r="AB172">
        <v>85.5</v>
      </c>
      <c r="AC172">
        <v>122.25</v>
      </c>
      <c r="AD172">
        <v>1643.1999999999998</v>
      </c>
      <c r="AE172">
        <v>0.69938650306748495</v>
      </c>
      <c r="AF172">
        <v>0.18713450292397699</v>
      </c>
      <c r="AG172">
        <v>0.130879345603272</v>
      </c>
      <c r="AH172">
        <v>9.7370983446932804E-3</v>
      </c>
      <c r="AI172">
        <v>7.4397517039922104E-2</v>
      </c>
    </row>
    <row r="173" spans="1:35" hidden="1" x14ac:dyDescent="0.25">
      <c r="A173" t="s">
        <v>55</v>
      </c>
      <c r="B173" t="s">
        <v>945</v>
      </c>
      <c r="C173" s="63" t="s">
        <v>945</v>
      </c>
      <c r="D173" s="63" t="s">
        <v>671</v>
      </c>
      <c r="E173" t="s">
        <v>527</v>
      </c>
      <c r="F173">
        <v>1</v>
      </c>
      <c r="G173">
        <v>1</v>
      </c>
      <c r="H173">
        <v>1</v>
      </c>
      <c r="I173">
        <v>2</v>
      </c>
      <c r="J173">
        <v>7</v>
      </c>
      <c r="K173">
        <v>6</v>
      </c>
      <c r="L173" t="s">
        <v>113</v>
      </c>
      <c r="M173">
        <v>6</v>
      </c>
      <c r="N173" t="s">
        <v>709</v>
      </c>
      <c r="O173" t="s">
        <v>4</v>
      </c>
      <c r="P173">
        <v>1</v>
      </c>
      <c r="Q173">
        <v>5</v>
      </c>
      <c r="R173">
        <v>0</v>
      </c>
      <c r="S173" t="s">
        <v>642</v>
      </c>
      <c r="T173" t="s">
        <v>689</v>
      </c>
      <c r="U173">
        <v>40.5</v>
      </c>
      <c r="V173">
        <v>5.3289473684210531</v>
      </c>
      <c r="W173">
        <v>40.5</v>
      </c>
      <c r="X173" t="s">
        <v>48</v>
      </c>
      <c r="Y173" t="s">
        <v>744</v>
      </c>
      <c r="Z173" t="s">
        <v>945</v>
      </c>
      <c r="AA173">
        <v>85.5</v>
      </c>
      <c r="AB173">
        <v>85.5</v>
      </c>
      <c r="AC173">
        <v>105.6</v>
      </c>
      <c r="AD173">
        <v>1643.1999999999998</v>
      </c>
      <c r="AE173">
        <v>0.80965909090909105</v>
      </c>
      <c r="AF173">
        <v>0.47368421052631599</v>
      </c>
      <c r="AG173">
        <v>0.38352272727272702</v>
      </c>
      <c r="AH173">
        <v>2.4647030185004901E-2</v>
      </c>
      <c r="AI173">
        <v>6.4264849074975705E-2</v>
      </c>
    </row>
    <row r="174" spans="1:35" hidden="1" x14ac:dyDescent="0.25">
      <c r="A174" t="s">
        <v>55</v>
      </c>
      <c r="B174" t="s">
        <v>945</v>
      </c>
      <c r="C174" s="63" t="s">
        <v>945</v>
      </c>
      <c r="D174" s="63" t="s">
        <v>671</v>
      </c>
      <c r="E174" t="s">
        <v>527</v>
      </c>
      <c r="F174">
        <v>1</v>
      </c>
      <c r="G174">
        <v>1</v>
      </c>
      <c r="H174">
        <v>1</v>
      </c>
      <c r="I174">
        <v>2</v>
      </c>
      <c r="J174">
        <v>7</v>
      </c>
      <c r="K174">
        <v>6</v>
      </c>
      <c r="L174" t="s">
        <v>113</v>
      </c>
      <c r="M174">
        <v>6</v>
      </c>
      <c r="N174" t="s">
        <v>709</v>
      </c>
      <c r="O174" t="s">
        <v>5</v>
      </c>
      <c r="P174">
        <v>2</v>
      </c>
      <c r="Q174">
        <v>4</v>
      </c>
      <c r="R174">
        <v>0</v>
      </c>
      <c r="S174" t="s">
        <v>642</v>
      </c>
      <c r="T174" t="s">
        <v>689</v>
      </c>
      <c r="U174">
        <v>29</v>
      </c>
      <c r="V174">
        <v>3.8157894736842106</v>
      </c>
      <c r="W174">
        <v>29</v>
      </c>
      <c r="X174" t="s">
        <v>49</v>
      </c>
      <c r="Y174" t="s">
        <v>745</v>
      </c>
      <c r="Z174" t="s">
        <v>945</v>
      </c>
      <c r="AA174">
        <v>85.5</v>
      </c>
      <c r="AB174">
        <v>85.5</v>
      </c>
      <c r="AC174">
        <v>105.6</v>
      </c>
      <c r="AD174">
        <v>1643.1999999999998</v>
      </c>
      <c r="AE174">
        <v>0.80965909090909105</v>
      </c>
      <c r="AF174">
        <v>0.33918128654970803</v>
      </c>
      <c r="AG174">
        <v>0.27462121212121199</v>
      </c>
      <c r="AH174">
        <v>1.76484907497566E-2</v>
      </c>
      <c r="AI174">
        <v>6.4264849074975705E-2</v>
      </c>
    </row>
    <row r="175" spans="1:35" hidden="1" x14ac:dyDescent="0.25">
      <c r="A175" t="s">
        <v>55</v>
      </c>
      <c r="B175" t="s">
        <v>945</v>
      </c>
      <c r="C175" s="63" t="s">
        <v>945</v>
      </c>
      <c r="D175" s="63" t="s">
        <v>671</v>
      </c>
      <c r="E175" t="s">
        <v>527</v>
      </c>
      <c r="F175">
        <v>1</v>
      </c>
      <c r="G175">
        <v>1</v>
      </c>
      <c r="H175">
        <v>1</v>
      </c>
      <c r="I175">
        <v>2</v>
      </c>
      <c r="J175">
        <v>7</v>
      </c>
      <c r="K175">
        <v>6</v>
      </c>
      <c r="L175" t="s">
        <v>113</v>
      </c>
      <c r="M175">
        <v>6</v>
      </c>
      <c r="N175" t="s">
        <v>709</v>
      </c>
      <c r="O175" t="s">
        <v>31</v>
      </c>
      <c r="P175">
        <v>3</v>
      </c>
      <c r="Q175">
        <v>2</v>
      </c>
      <c r="R175">
        <v>0</v>
      </c>
      <c r="S175" t="s">
        <v>642</v>
      </c>
      <c r="T175" t="s">
        <v>689</v>
      </c>
      <c r="U175">
        <v>16</v>
      </c>
      <c r="V175">
        <v>2.1052631578947367</v>
      </c>
      <c r="W175">
        <v>16</v>
      </c>
      <c r="X175" t="s">
        <v>50</v>
      </c>
      <c r="Y175" t="s">
        <v>746</v>
      </c>
      <c r="Z175" t="s">
        <v>945</v>
      </c>
      <c r="AA175">
        <v>85.5</v>
      </c>
      <c r="AB175">
        <v>85.5</v>
      </c>
      <c r="AC175">
        <v>105.6</v>
      </c>
      <c r="AD175">
        <v>1643.1999999999998</v>
      </c>
      <c r="AE175">
        <v>0.80965909090909105</v>
      </c>
      <c r="AF175">
        <v>0.18713450292397699</v>
      </c>
      <c r="AG175">
        <v>0.15151515151515199</v>
      </c>
      <c r="AH175">
        <v>9.7370983446932804E-3</v>
      </c>
      <c r="AI175">
        <v>6.4264849074975705E-2</v>
      </c>
    </row>
    <row r="176" spans="1:35" hidden="1" x14ac:dyDescent="0.25">
      <c r="A176" t="s">
        <v>55</v>
      </c>
      <c r="B176" t="s">
        <v>945</v>
      </c>
      <c r="C176" s="63" t="s">
        <v>945</v>
      </c>
      <c r="D176" s="63" t="s">
        <v>671</v>
      </c>
      <c r="E176" t="s">
        <v>527</v>
      </c>
      <c r="F176">
        <v>1</v>
      </c>
      <c r="G176">
        <v>1</v>
      </c>
      <c r="H176">
        <v>1</v>
      </c>
      <c r="I176">
        <v>2</v>
      </c>
      <c r="J176">
        <v>7</v>
      </c>
      <c r="K176">
        <v>7</v>
      </c>
      <c r="L176" t="s">
        <v>114</v>
      </c>
      <c r="M176">
        <v>7</v>
      </c>
      <c r="N176" t="s">
        <v>711</v>
      </c>
      <c r="O176" t="s">
        <v>4</v>
      </c>
      <c r="P176">
        <v>1</v>
      </c>
      <c r="Q176">
        <v>5</v>
      </c>
      <c r="R176">
        <v>0</v>
      </c>
      <c r="S176" t="s">
        <v>642</v>
      </c>
      <c r="T176" t="s">
        <v>689</v>
      </c>
      <c r="U176">
        <v>40.5</v>
      </c>
      <c r="V176">
        <v>5.3289473684210531</v>
      </c>
      <c r="W176">
        <v>40.5</v>
      </c>
      <c r="X176" t="s">
        <v>51</v>
      </c>
      <c r="Y176" t="s">
        <v>747</v>
      </c>
      <c r="Z176" t="s">
        <v>945</v>
      </c>
      <c r="AA176">
        <v>85.5</v>
      </c>
      <c r="AB176">
        <v>85.5</v>
      </c>
      <c r="AC176">
        <v>105.6</v>
      </c>
      <c r="AD176">
        <v>1643.1999999999998</v>
      </c>
      <c r="AE176">
        <v>0.80965909090909105</v>
      </c>
      <c r="AF176">
        <v>0.47368421052631599</v>
      </c>
      <c r="AG176">
        <v>0.38352272727272702</v>
      </c>
      <c r="AH176">
        <v>2.4647030185004901E-2</v>
      </c>
      <c r="AI176">
        <v>6.4264849074975705E-2</v>
      </c>
    </row>
    <row r="177" spans="1:35" hidden="1" x14ac:dyDescent="0.25">
      <c r="A177" t="s">
        <v>55</v>
      </c>
      <c r="B177" t="s">
        <v>945</v>
      </c>
      <c r="C177" s="63" t="s">
        <v>945</v>
      </c>
      <c r="D177" s="63" t="s">
        <v>671</v>
      </c>
      <c r="E177" t="s">
        <v>527</v>
      </c>
      <c r="F177">
        <v>1</v>
      </c>
      <c r="G177">
        <v>1</v>
      </c>
      <c r="H177">
        <v>1</v>
      </c>
      <c r="I177">
        <v>2</v>
      </c>
      <c r="J177">
        <v>7</v>
      </c>
      <c r="K177">
        <v>7</v>
      </c>
      <c r="L177" t="s">
        <v>114</v>
      </c>
      <c r="M177">
        <v>7</v>
      </c>
      <c r="N177" t="s">
        <v>711</v>
      </c>
      <c r="O177" t="s">
        <v>5</v>
      </c>
      <c r="P177">
        <v>2</v>
      </c>
      <c r="Q177">
        <v>4</v>
      </c>
      <c r="R177">
        <v>0</v>
      </c>
      <c r="S177" t="s">
        <v>642</v>
      </c>
      <c r="T177" t="s">
        <v>689</v>
      </c>
      <c r="U177">
        <v>29</v>
      </c>
      <c r="V177">
        <v>3.8157894736842106</v>
      </c>
      <c r="W177">
        <v>29</v>
      </c>
      <c r="X177" t="s">
        <v>52</v>
      </c>
      <c r="Y177" t="s">
        <v>748</v>
      </c>
      <c r="Z177" t="s">
        <v>945</v>
      </c>
      <c r="AA177">
        <v>85.5</v>
      </c>
      <c r="AB177">
        <v>85.5</v>
      </c>
      <c r="AC177">
        <v>105.6</v>
      </c>
      <c r="AD177">
        <v>1643.1999999999998</v>
      </c>
      <c r="AE177">
        <v>0.80965909090909105</v>
      </c>
      <c r="AF177">
        <v>0.33918128654970803</v>
      </c>
      <c r="AG177">
        <v>0.27462121212121199</v>
      </c>
      <c r="AH177">
        <v>1.76484907497566E-2</v>
      </c>
      <c r="AI177">
        <v>6.4264849074975705E-2</v>
      </c>
    </row>
    <row r="178" spans="1:35" hidden="1" x14ac:dyDescent="0.25">
      <c r="A178" t="s">
        <v>55</v>
      </c>
      <c r="B178" t="s">
        <v>945</v>
      </c>
      <c r="C178" s="63" t="s">
        <v>945</v>
      </c>
      <c r="D178" s="63" t="s">
        <v>671</v>
      </c>
      <c r="E178" t="s">
        <v>527</v>
      </c>
      <c r="F178">
        <v>1</v>
      </c>
      <c r="G178">
        <v>1</v>
      </c>
      <c r="H178">
        <v>1</v>
      </c>
      <c r="I178">
        <v>2</v>
      </c>
      <c r="J178">
        <v>7</v>
      </c>
      <c r="K178">
        <v>7</v>
      </c>
      <c r="L178" t="s">
        <v>114</v>
      </c>
      <c r="M178">
        <v>7</v>
      </c>
      <c r="N178" t="s">
        <v>711</v>
      </c>
      <c r="O178" t="s">
        <v>31</v>
      </c>
      <c r="P178">
        <v>3</v>
      </c>
      <c r="Q178">
        <v>2</v>
      </c>
      <c r="R178">
        <v>0</v>
      </c>
      <c r="S178" t="s">
        <v>642</v>
      </c>
      <c r="T178" t="s">
        <v>689</v>
      </c>
      <c r="U178">
        <v>16</v>
      </c>
      <c r="V178">
        <v>2.1052631578947367</v>
      </c>
      <c r="W178">
        <v>16</v>
      </c>
      <c r="X178" t="s">
        <v>53</v>
      </c>
      <c r="Y178" t="s">
        <v>749</v>
      </c>
      <c r="Z178" t="s">
        <v>945</v>
      </c>
      <c r="AA178">
        <v>85.5</v>
      </c>
      <c r="AB178">
        <v>85.5</v>
      </c>
      <c r="AC178">
        <v>105.6</v>
      </c>
      <c r="AD178">
        <v>1643.1999999999998</v>
      </c>
      <c r="AE178">
        <v>0.80965909090909105</v>
      </c>
      <c r="AF178">
        <v>0.18713450292397699</v>
      </c>
      <c r="AG178">
        <v>0.15151515151515199</v>
      </c>
      <c r="AH178">
        <v>9.7370983446932804E-3</v>
      </c>
      <c r="AI178">
        <v>6.4264849074975705E-2</v>
      </c>
    </row>
    <row r="179" spans="1:35" hidden="1" x14ac:dyDescent="0.25">
      <c r="A179" t="s">
        <v>55</v>
      </c>
      <c r="B179" t="s">
        <v>945</v>
      </c>
      <c r="C179" s="63" t="s">
        <v>945</v>
      </c>
      <c r="D179" s="63" t="s">
        <v>671</v>
      </c>
      <c r="E179" t="s">
        <v>527</v>
      </c>
      <c r="F179">
        <v>1</v>
      </c>
      <c r="G179">
        <v>2</v>
      </c>
      <c r="H179">
        <v>2</v>
      </c>
      <c r="I179">
        <v>2</v>
      </c>
      <c r="J179">
        <v>7</v>
      </c>
      <c r="K179">
        <v>1</v>
      </c>
      <c r="L179" t="s">
        <v>99</v>
      </c>
      <c r="M179">
        <v>8</v>
      </c>
      <c r="N179" t="s">
        <v>713</v>
      </c>
      <c r="O179" t="s">
        <v>4</v>
      </c>
      <c r="P179">
        <v>1</v>
      </c>
      <c r="Q179">
        <v>5</v>
      </c>
      <c r="R179">
        <v>0</v>
      </c>
      <c r="S179" t="s">
        <v>642</v>
      </c>
      <c r="T179" t="s">
        <v>689</v>
      </c>
      <c r="U179">
        <v>40.5</v>
      </c>
      <c r="V179">
        <v>5.3289473684210531</v>
      </c>
      <c r="W179">
        <v>40.5</v>
      </c>
      <c r="X179" t="s">
        <v>33</v>
      </c>
      <c r="Y179" t="s">
        <v>750</v>
      </c>
      <c r="Z179" t="s">
        <v>945</v>
      </c>
      <c r="AA179">
        <v>85.5</v>
      </c>
      <c r="AB179">
        <v>85.5</v>
      </c>
      <c r="AC179">
        <v>122.25</v>
      </c>
      <c r="AD179">
        <v>1643.1999999999998</v>
      </c>
      <c r="AE179">
        <v>0.69938650306748495</v>
      </c>
      <c r="AF179">
        <v>0.47368421052631599</v>
      </c>
      <c r="AG179">
        <v>0.33128834355828202</v>
      </c>
      <c r="AH179">
        <v>2.4647030185004901E-2</v>
      </c>
      <c r="AI179">
        <v>7.4397517039922104E-2</v>
      </c>
    </row>
    <row r="180" spans="1:35" hidden="1" x14ac:dyDescent="0.25">
      <c r="A180" t="s">
        <v>55</v>
      </c>
      <c r="B180" t="s">
        <v>945</v>
      </c>
      <c r="C180" s="63" t="s">
        <v>945</v>
      </c>
      <c r="D180" s="63" t="s">
        <v>671</v>
      </c>
      <c r="E180" t="s">
        <v>527</v>
      </c>
      <c r="F180">
        <v>1</v>
      </c>
      <c r="G180">
        <v>2</v>
      </c>
      <c r="H180">
        <v>2</v>
      </c>
      <c r="I180">
        <v>2</v>
      </c>
      <c r="J180">
        <v>7</v>
      </c>
      <c r="K180">
        <v>1</v>
      </c>
      <c r="L180" t="s">
        <v>99</v>
      </c>
      <c r="M180">
        <v>8</v>
      </c>
      <c r="N180" t="s">
        <v>713</v>
      </c>
      <c r="O180" t="s">
        <v>5</v>
      </c>
      <c r="P180">
        <v>2</v>
      </c>
      <c r="Q180">
        <v>4</v>
      </c>
      <c r="R180">
        <v>0</v>
      </c>
      <c r="S180" t="s">
        <v>642</v>
      </c>
      <c r="T180" t="s">
        <v>689</v>
      </c>
      <c r="U180">
        <v>29</v>
      </c>
      <c r="V180">
        <v>3.8157894736842106</v>
      </c>
      <c r="W180">
        <v>29</v>
      </c>
      <c r="X180" t="s">
        <v>34</v>
      </c>
      <c r="Y180" t="s">
        <v>751</v>
      </c>
      <c r="Z180" t="s">
        <v>945</v>
      </c>
      <c r="AA180">
        <v>85.5</v>
      </c>
      <c r="AB180">
        <v>85.5</v>
      </c>
      <c r="AC180">
        <v>122.25</v>
      </c>
      <c r="AD180">
        <v>1643.1999999999998</v>
      </c>
      <c r="AE180">
        <v>0.69938650306748495</v>
      </c>
      <c r="AF180">
        <v>0.33918128654970803</v>
      </c>
      <c r="AG180">
        <v>0.23721881390593</v>
      </c>
      <c r="AH180">
        <v>1.76484907497566E-2</v>
      </c>
      <c r="AI180">
        <v>7.4397517039922104E-2</v>
      </c>
    </row>
    <row r="181" spans="1:35" hidden="1" x14ac:dyDescent="0.25">
      <c r="A181" t="s">
        <v>55</v>
      </c>
      <c r="B181" t="s">
        <v>945</v>
      </c>
      <c r="C181" s="63" t="s">
        <v>945</v>
      </c>
      <c r="D181" s="63" t="s">
        <v>671</v>
      </c>
      <c r="E181" t="s">
        <v>527</v>
      </c>
      <c r="F181">
        <v>1</v>
      </c>
      <c r="G181">
        <v>2</v>
      </c>
      <c r="H181">
        <v>2</v>
      </c>
      <c r="I181">
        <v>2</v>
      </c>
      <c r="J181">
        <v>7</v>
      </c>
      <c r="K181">
        <v>1</v>
      </c>
      <c r="L181" t="s">
        <v>99</v>
      </c>
      <c r="M181">
        <v>8</v>
      </c>
      <c r="N181" t="s">
        <v>713</v>
      </c>
      <c r="O181" t="s">
        <v>31</v>
      </c>
      <c r="P181">
        <v>3</v>
      </c>
      <c r="Q181">
        <v>2</v>
      </c>
      <c r="R181">
        <v>0</v>
      </c>
      <c r="S181" t="s">
        <v>642</v>
      </c>
      <c r="T181" t="s">
        <v>689</v>
      </c>
      <c r="U181">
        <v>16</v>
      </c>
      <c r="V181">
        <v>2.1052631578947367</v>
      </c>
      <c r="W181">
        <v>16</v>
      </c>
      <c r="X181" t="s">
        <v>35</v>
      </c>
      <c r="Y181" t="s">
        <v>752</v>
      </c>
      <c r="Z181" t="s">
        <v>945</v>
      </c>
      <c r="AA181">
        <v>85.5</v>
      </c>
      <c r="AB181">
        <v>85.5</v>
      </c>
      <c r="AC181">
        <v>122.25</v>
      </c>
      <c r="AD181">
        <v>1643.1999999999998</v>
      </c>
      <c r="AE181">
        <v>0.69938650306748495</v>
      </c>
      <c r="AF181">
        <v>0.18713450292397699</v>
      </c>
      <c r="AG181">
        <v>0.130879345603272</v>
      </c>
      <c r="AH181">
        <v>9.7370983446932804E-3</v>
      </c>
      <c r="AI181">
        <v>7.4397517039922104E-2</v>
      </c>
    </row>
    <row r="182" spans="1:35" hidden="1" x14ac:dyDescent="0.25">
      <c r="A182" t="s">
        <v>55</v>
      </c>
      <c r="B182" t="s">
        <v>945</v>
      </c>
      <c r="C182" s="63" t="s">
        <v>945</v>
      </c>
      <c r="D182" s="63" t="s">
        <v>671</v>
      </c>
      <c r="E182" t="s">
        <v>527</v>
      </c>
      <c r="F182">
        <v>1</v>
      </c>
      <c r="G182">
        <v>2</v>
      </c>
      <c r="H182">
        <v>2</v>
      </c>
      <c r="I182">
        <v>2</v>
      </c>
      <c r="J182">
        <v>7</v>
      </c>
      <c r="K182">
        <v>2</v>
      </c>
      <c r="L182" t="s">
        <v>102</v>
      </c>
      <c r="M182">
        <v>9</v>
      </c>
      <c r="N182" t="s">
        <v>715</v>
      </c>
      <c r="O182" t="s">
        <v>4</v>
      </c>
      <c r="P182">
        <v>1</v>
      </c>
      <c r="Q182">
        <v>5</v>
      </c>
      <c r="R182">
        <v>0</v>
      </c>
      <c r="S182" t="s">
        <v>642</v>
      </c>
      <c r="T182" t="s">
        <v>689</v>
      </c>
      <c r="U182">
        <v>40.5</v>
      </c>
      <c r="V182">
        <v>5.3289473684210531</v>
      </c>
      <c r="W182">
        <v>40.5</v>
      </c>
      <c r="X182" t="s">
        <v>36</v>
      </c>
      <c r="Y182" t="s">
        <v>753</v>
      </c>
      <c r="Z182" t="s">
        <v>945</v>
      </c>
      <c r="AA182">
        <v>85.5</v>
      </c>
      <c r="AB182">
        <v>85.5</v>
      </c>
      <c r="AC182">
        <v>122.25</v>
      </c>
      <c r="AD182">
        <v>1643.1999999999998</v>
      </c>
      <c r="AE182">
        <v>0.69938650306748495</v>
      </c>
      <c r="AF182">
        <v>0.47368421052631599</v>
      </c>
      <c r="AG182">
        <v>0.33128834355828202</v>
      </c>
      <c r="AH182">
        <v>2.4647030185004901E-2</v>
      </c>
      <c r="AI182">
        <v>7.4397517039922104E-2</v>
      </c>
    </row>
    <row r="183" spans="1:35" hidden="1" x14ac:dyDescent="0.25">
      <c r="A183" t="s">
        <v>55</v>
      </c>
      <c r="B183" t="s">
        <v>945</v>
      </c>
      <c r="C183" s="63" t="s">
        <v>945</v>
      </c>
      <c r="D183" s="63" t="s">
        <v>671</v>
      </c>
      <c r="E183" t="s">
        <v>527</v>
      </c>
      <c r="F183">
        <v>1</v>
      </c>
      <c r="G183">
        <v>2</v>
      </c>
      <c r="H183">
        <v>2</v>
      </c>
      <c r="I183">
        <v>2</v>
      </c>
      <c r="J183">
        <v>7</v>
      </c>
      <c r="K183">
        <v>2</v>
      </c>
      <c r="L183" t="s">
        <v>102</v>
      </c>
      <c r="M183">
        <v>9</v>
      </c>
      <c r="N183" t="s">
        <v>715</v>
      </c>
      <c r="O183" t="s">
        <v>5</v>
      </c>
      <c r="P183">
        <v>2</v>
      </c>
      <c r="Q183">
        <v>4</v>
      </c>
      <c r="R183">
        <v>0</v>
      </c>
      <c r="S183" t="s">
        <v>642</v>
      </c>
      <c r="T183" t="s">
        <v>689</v>
      </c>
      <c r="U183">
        <v>29</v>
      </c>
      <c r="V183">
        <v>3.8157894736842106</v>
      </c>
      <c r="W183">
        <v>29</v>
      </c>
      <c r="X183" t="s">
        <v>37</v>
      </c>
      <c r="Y183" t="s">
        <v>754</v>
      </c>
      <c r="Z183" t="s">
        <v>945</v>
      </c>
      <c r="AA183">
        <v>85.5</v>
      </c>
      <c r="AB183">
        <v>85.5</v>
      </c>
      <c r="AC183">
        <v>122.25</v>
      </c>
      <c r="AD183">
        <v>1643.1999999999998</v>
      </c>
      <c r="AE183">
        <v>0.69938650306748495</v>
      </c>
      <c r="AF183">
        <v>0.33918128654970803</v>
      </c>
      <c r="AG183">
        <v>0.23721881390593</v>
      </c>
      <c r="AH183">
        <v>1.76484907497566E-2</v>
      </c>
      <c r="AI183">
        <v>7.4397517039922104E-2</v>
      </c>
    </row>
    <row r="184" spans="1:35" hidden="1" x14ac:dyDescent="0.25">
      <c r="A184" t="s">
        <v>55</v>
      </c>
      <c r="B184" t="s">
        <v>945</v>
      </c>
      <c r="C184" s="63" t="s">
        <v>945</v>
      </c>
      <c r="D184" s="63" t="s">
        <v>671</v>
      </c>
      <c r="E184" t="s">
        <v>527</v>
      </c>
      <c r="F184">
        <v>1</v>
      </c>
      <c r="G184">
        <v>2</v>
      </c>
      <c r="H184">
        <v>2</v>
      </c>
      <c r="I184">
        <v>2</v>
      </c>
      <c r="J184">
        <v>7</v>
      </c>
      <c r="K184">
        <v>2</v>
      </c>
      <c r="L184" t="s">
        <v>102</v>
      </c>
      <c r="M184">
        <v>9</v>
      </c>
      <c r="N184" t="s">
        <v>715</v>
      </c>
      <c r="O184" t="s">
        <v>31</v>
      </c>
      <c r="P184">
        <v>3</v>
      </c>
      <c r="Q184">
        <v>2</v>
      </c>
      <c r="R184">
        <v>0</v>
      </c>
      <c r="S184" t="s">
        <v>642</v>
      </c>
      <c r="T184" t="s">
        <v>689</v>
      </c>
      <c r="U184">
        <v>16</v>
      </c>
      <c r="V184">
        <v>2.1052631578947367</v>
      </c>
      <c r="W184">
        <v>16</v>
      </c>
      <c r="X184" t="s">
        <v>38</v>
      </c>
      <c r="Y184" t="s">
        <v>755</v>
      </c>
      <c r="Z184" t="s">
        <v>945</v>
      </c>
      <c r="AA184">
        <v>85.5</v>
      </c>
      <c r="AB184">
        <v>85.5</v>
      </c>
      <c r="AC184">
        <v>122.25</v>
      </c>
      <c r="AD184">
        <v>1643.1999999999998</v>
      </c>
      <c r="AE184">
        <v>0.69938650306748495</v>
      </c>
      <c r="AF184">
        <v>0.18713450292397699</v>
      </c>
      <c r="AG184">
        <v>0.130879345603272</v>
      </c>
      <c r="AH184">
        <v>9.7370983446932804E-3</v>
      </c>
      <c r="AI184">
        <v>7.4397517039922104E-2</v>
      </c>
    </row>
    <row r="185" spans="1:35" hidden="1" x14ac:dyDescent="0.25">
      <c r="A185" t="s">
        <v>55</v>
      </c>
      <c r="B185" t="s">
        <v>945</v>
      </c>
      <c r="C185" s="63" t="s">
        <v>945</v>
      </c>
      <c r="D185" s="63" t="s">
        <v>671</v>
      </c>
      <c r="E185" t="s">
        <v>527</v>
      </c>
      <c r="F185">
        <v>1</v>
      </c>
      <c r="G185">
        <v>2</v>
      </c>
      <c r="H185">
        <v>2</v>
      </c>
      <c r="I185">
        <v>2</v>
      </c>
      <c r="J185">
        <v>7</v>
      </c>
      <c r="K185">
        <v>3</v>
      </c>
      <c r="L185" t="s">
        <v>103</v>
      </c>
      <c r="M185">
        <v>10</v>
      </c>
      <c r="N185" t="s">
        <v>717</v>
      </c>
      <c r="O185" t="s">
        <v>4</v>
      </c>
      <c r="P185">
        <v>1</v>
      </c>
      <c r="Q185">
        <v>5</v>
      </c>
      <c r="R185">
        <v>0</v>
      </c>
      <c r="S185" t="s">
        <v>642</v>
      </c>
      <c r="T185" t="s">
        <v>689</v>
      </c>
      <c r="U185">
        <v>40.5</v>
      </c>
      <c r="V185">
        <v>5.3289473684210531</v>
      </c>
      <c r="W185">
        <v>40.5</v>
      </c>
      <c r="X185" t="s">
        <v>39</v>
      </c>
      <c r="Y185" t="s">
        <v>756</v>
      </c>
      <c r="Z185" t="s">
        <v>945</v>
      </c>
      <c r="AA185">
        <v>85.5</v>
      </c>
      <c r="AB185">
        <v>85.5</v>
      </c>
      <c r="AC185">
        <v>125.65</v>
      </c>
      <c r="AD185">
        <v>1643.1999999999998</v>
      </c>
      <c r="AE185">
        <v>0.68046159968165498</v>
      </c>
      <c r="AF185">
        <v>0.47368421052631599</v>
      </c>
      <c r="AG185">
        <v>0.32232391563867901</v>
      </c>
      <c r="AH185">
        <v>2.4647030185004901E-2</v>
      </c>
      <c r="AI185">
        <v>7.6466650438169401E-2</v>
      </c>
    </row>
    <row r="186" spans="1:35" hidden="1" x14ac:dyDescent="0.25">
      <c r="A186" t="s">
        <v>55</v>
      </c>
      <c r="B186" t="s">
        <v>945</v>
      </c>
      <c r="C186" s="63" t="s">
        <v>945</v>
      </c>
      <c r="D186" s="63" t="s">
        <v>671</v>
      </c>
      <c r="E186" t="s">
        <v>527</v>
      </c>
      <c r="F186">
        <v>1</v>
      </c>
      <c r="G186">
        <v>2</v>
      </c>
      <c r="H186">
        <v>2</v>
      </c>
      <c r="I186">
        <v>2</v>
      </c>
      <c r="J186">
        <v>7</v>
      </c>
      <c r="K186">
        <v>3</v>
      </c>
      <c r="L186" t="s">
        <v>103</v>
      </c>
      <c r="M186">
        <v>10</v>
      </c>
      <c r="N186" t="s">
        <v>717</v>
      </c>
      <c r="O186" t="s">
        <v>5</v>
      </c>
      <c r="P186">
        <v>2</v>
      </c>
      <c r="Q186">
        <v>4</v>
      </c>
      <c r="R186">
        <v>0</v>
      </c>
      <c r="S186" t="s">
        <v>642</v>
      </c>
      <c r="T186" t="s">
        <v>689</v>
      </c>
      <c r="U186">
        <v>29</v>
      </c>
      <c r="V186">
        <v>3.8157894736842106</v>
      </c>
      <c r="W186">
        <v>29</v>
      </c>
      <c r="X186" t="s">
        <v>40</v>
      </c>
      <c r="Y186" t="s">
        <v>757</v>
      </c>
      <c r="Z186" t="s">
        <v>945</v>
      </c>
      <c r="AA186">
        <v>85.5</v>
      </c>
      <c r="AB186">
        <v>85.5</v>
      </c>
      <c r="AC186">
        <v>125.65</v>
      </c>
      <c r="AD186">
        <v>1643.1999999999998</v>
      </c>
      <c r="AE186">
        <v>0.68046159968165498</v>
      </c>
      <c r="AF186">
        <v>0.33918128654970803</v>
      </c>
      <c r="AG186">
        <v>0.230799840827696</v>
      </c>
      <c r="AH186">
        <v>1.76484907497566E-2</v>
      </c>
      <c r="AI186">
        <v>7.6466650438169401E-2</v>
      </c>
    </row>
    <row r="187" spans="1:35" hidden="1" x14ac:dyDescent="0.25">
      <c r="A187" t="s">
        <v>55</v>
      </c>
      <c r="B187" t="s">
        <v>945</v>
      </c>
      <c r="C187" s="63" t="s">
        <v>945</v>
      </c>
      <c r="D187" s="63" t="s">
        <v>671</v>
      </c>
      <c r="E187" t="s">
        <v>527</v>
      </c>
      <c r="F187">
        <v>1</v>
      </c>
      <c r="G187">
        <v>2</v>
      </c>
      <c r="H187">
        <v>2</v>
      </c>
      <c r="I187">
        <v>2</v>
      </c>
      <c r="J187">
        <v>7</v>
      </c>
      <c r="K187">
        <v>3</v>
      </c>
      <c r="L187" t="s">
        <v>103</v>
      </c>
      <c r="M187">
        <v>10</v>
      </c>
      <c r="N187" t="s">
        <v>717</v>
      </c>
      <c r="O187" t="s">
        <v>31</v>
      </c>
      <c r="P187">
        <v>3</v>
      </c>
      <c r="Q187">
        <v>2</v>
      </c>
      <c r="R187">
        <v>0</v>
      </c>
      <c r="S187" t="s">
        <v>642</v>
      </c>
      <c r="T187" t="s">
        <v>689</v>
      </c>
      <c r="U187">
        <v>16</v>
      </c>
      <c r="V187">
        <v>2.1052631578947367</v>
      </c>
      <c r="W187">
        <v>16</v>
      </c>
      <c r="X187" t="s">
        <v>41</v>
      </c>
      <c r="Y187" t="s">
        <v>758</v>
      </c>
      <c r="Z187" t="s">
        <v>945</v>
      </c>
      <c r="AA187">
        <v>85.5</v>
      </c>
      <c r="AB187">
        <v>85.5</v>
      </c>
      <c r="AC187">
        <v>125.65</v>
      </c>
      <c r="AD187">
        <v>1643.1999999999998</v>
      </c>
      <c r="AE187">
        <v>0.68046159968165498</v>
      </c>
      <c r="AF187">
        <v>0.18713450292397699</v>
      </c>
      <c r="AG187">
        <v>0.12733784321528099</v>
      </c>
      <c r="AH187">
        <v>9.7370983446932804E-3</v>
      </c>
      <c r="AI187">
        <v>7.6466650438169401E-2</v>
      </c>
    </row>
    <row r="188" spans="1:35" hidden="1" x14ac:dyDescent="0.25">
      <c r="A188" t="s">
        <v>55</v>
      </c>
      <c r="B188" t="s">
        <v>945</v>
      </c>
      <c r="C188" s="63" t="s">
        <v>945</v>
      </c>
      <c r="D188" s="63" t="s">
        <v>671</v>
      </c>
      <c r="E188" t="s">
        <v>527</v>
      </c>
      <c r="F188">
        <v>1</v>
      </c>
      <c r="G188">
        <v>2</v>
      </c>
      <c r="H188">
        <v>2</v>
      </c>
      <c r="I188">
        <v>2</v>
      </c>
      <c r="J188">
        <v>7</v>
      </c>
      <c r="K188">
        <v>4</v>
      </c>
      <c r="L188" t="s">
        <v>101</v>
      </c>
      <c r="M188">
        <v>11</v>
      </c>
      <c r="N188" t="s">
        <v>719</v>
      </c>
      <c r="O188" t="s">
        <v>4</v>
      </c>
      <c r="P188">
        <v>1</v>
      </c>
      <c r="Q188">
        <v>5</v>
      </c>
      <c r="R188">
        <v>0</v>
      </c>
      <c r="S188" t="s">
        <v>642</v>
      </c>
      <c r="T188" t="s">
        <v>689</v>
      </c>
      <c r="U188">
        <v>40.5</v>
      </c>
      <c r="V188">
        <v>5.3289473684210531</v>
      </c>
      <c r="W188">
        <v>40.5</v>
      </c>
      <c r="X188" t="s">
        <v>42</v>
      </c>
      <c r="Y188" t="s">
        <v>759</v>
      </c>
      <c r="Z188" t="s">
        <v>945</v>
      </c>
      <c r="AA188">
        <v>85.5</v>
      </c>
      <c r="AB188">
        <v>85.5</v>
      </c>
      <c r="AC188">
        <v>117.15</v>
      </c>
      <c r="AD188">
        <v>1643.1999999999998</v>
      </c>
      <c r="AE188">
        <v>0.72983354673495504</v>
      </c>
      <c r="AF188">
        <v>0.47368421052631599</v>
      </c>
      <c r="AG188">
        <v>0.34571062740076802</v>
      </c>
      <c r="AH188">
        <v>2.4647030185004901E-2</v>
      </c>
      <c r="AI188">
        <v>7.1293816942551103E-2</v>
      </c>
    </row>
    <row r="189" spans="1:35" hidden="1" x14ac:dyDescent="0.25">
      <c r="A189" t="s">
        <v>55</v>
      </c>
      <c r="B189" t="s">
        <v>945</v>
      </c>
      <c r="C189" s="63" t="s">
        <v>945</v>
      </c>
      <c r="D189" s="63" t="s">
        <v>671</v>
      </c>
      <c r="E189" t="s">
        <v>527</v>
      </c>
      <c r="F189">
        <v>1</v>
      </c>
      <c r="G189">
        <v>2</v>
      </c>
      <c r="H189">
        <v>2</v>
      </c>
      <c r="I189">
        <v>2</v>
      </c>
      <c r="J189">
        <v>7</v>
      </c>
      <c r="K189">
        <v>4</v>
      </c>
      <c r="L189" t="s">
        <v>101</v>
      </c>
      <c r="M189">
        <v>11</v>
      </c>
      <c r="N189" t="s">
        <v>719</v>
      </c>
      <c r="O189" t="s">
        <v>5</v>
      </c>
      <c r="P189">
        <v>2</v>
      </c>
      <c r="Q189">
        <v>4</v>
      </c>
      <c r="R189">
        <v>0</v>
      </c>
      <c r="S189" t="s">
        <v>642</v>
      </c>
      <c r="T189" t="s">
        <v>689</v>
      </c>
      <c r="U189">
        <v>29</v>
      </c>
      <c r="V189">
        <v>3.8157894736842106</v>
      </c>
      <c r="W189">
        <v>29</v>
      </c>
      <c r="X189" t="s">
        <v>43</v>
      </c>
      <c r="Y189" t="s">
        <v>760</v>
      </c>
      <c r="Z189" t="s">
        <v>945</v>
      </c>
      <c r="AA189">
        <v>85.5</v>
      </c>
      <c r="AB189">
        <v>85.5</v>
      </c>
      <c r="AC189">
        <v>117.15</v>
      </c>
      <c r="AD189">
        <v>1643.1999999999998</v>
      </c>
      <c r="AE189">
        <v>0.72983354673495504</v>
      </c>
      <c r="AF189">
        <v>0.33918128654970803</v>
      </c>
      <c r="AG189">
        <v>0.24754588134869801</v>
      </c>
      <c r="AH189">
        <v>1.76484907497566E-2</v>
      </c>
      <c r="AI189">
        <v>7.1293816942551103E-2</v>
      </c>
    </row>
    <row r="190" spans="1:35" hidden="1" x14ac:dyDescent="0.25">
      <c r="A190" t="s">
        <v>55</v>
      </c>
      <c r="B190" t="s">
        <v>945</v>
      </c>
      <c r="C190" s="63" t="s">
        <v>945</v>
      </c>
      <c r="D190" s="63" t="s">
        <v>671</v>
      </c>
      <c r="E190" t="s">
        <v>527</v>
      </c>
      <c r="F190">
        <v>1</v>
      </c>
      <c r="G190">
        <v>2</v>
      </c>
      <c r="H190">
        <v>2</v>
      </c>
      <c r="I190">
        <v>2</v>
      </c>
      <c r="J190">
        <v>7</v>
      </c>
      <c r="K190">
        <v>4</v>
      </c>
      <c r="L190" t="s">
        <v>101</v>
      </c>
      <c r="M190">
        <v>11</v>
      </c>
      <c r="N190" t="s">
        <v>719</v>
      </c>
      <c r="O190" t="s">
        <v>31</v>
      </c>
      <c r="P190">
        <v>3</v>
      </c>
      <c r="Q190">
        <v>2</v>
      </c>
      <c r="R190">
        <v>0</v>
      </c>
      <c r="S190" t="s">
        <v>642</v>
      </c>
      <c r="T190" t="s">
        <v>689</v>
      </c>
      <c r="U190">
        <v>16</v>
      </c>
      <c r="V190">
        <v>2.1052631578947367</v>
      </c>
      <c r="W190">
        <v>16</v>
      </c>
      <c r="X190" t="s">
        <v>44</v>
      </c>
      <c r="Y190" t="s">
        <v>761</v>
      </c>
      <c r="Z190" t="s">
        <v>945</v>
      </c>
      <c r="AA190">
        <v>85.5</v>
      </c>
      <c r="AB190">
        <v>85.5</v>
      </c>
      <c r="AC190">
        <v>117.15</v>
      </c>
      <c r="AD190">
        <v>1643.1999999999998</v>
      </c>
      <c r="AE190">
        <v>0.72983354673495504</v>
      </c>
      <c r="AF190">
        <v>0.18713450292397699</v>
      </c>
      <c r="AG190">
        <v>0.13657703798548901</v>
      </c>
      <c r="AH190">
        <v>9.7370983446932804E-3</v>
      </c>
      <c r="AI190">
        <v>7.1293816942551103E-2</v>
      </c>
    </row>
    <row r="191" spans="1:35" hidden="1" x14ac:dyDescent="0.25">
      <c r="A191" t="s">
        <v>55</v>
      </c>
      <c r="B191" t="s">
        <v>945</v>
      </c>
      <c r="C191" s="63" t="s">
        <v>945</v>
      </c>
      <c r="D191" s="63" t="s">
        <v>671</v>
      </c>
      <c r="E191" t="s">
        <v>527</v>
      </c>
      <c r="F191">
        <v>1</v>
      </c>
      <c r="G191">
        <v>2</v>
      </c>
      <c r="H191">
        <v>2</v>
      </c>
      <c r="I191">
        <v>2</v>
      </c>
      <c r="J191">
        <v>7</v>
      </c>
      <c r="K191">
        <v>5</v>
      </c>
      <c r="L191" t="s">
        <v>105</v>
      </c>
      <c r="M191">
        <v>12</v>
      </c>
      <c r="N191" t="s">
        <v>721</v>
      </c>
      <c r="O191" t="s">
        <v>4</v>
      </c>
      <c r="P191">
        <v>1</v>
      </c>
      <c r="Q191">
        <v>5</v>
      </c>
      <c r="R191">
        <v>0</v>
      </c>
      <c r="S191" t="s">
        <v>642</v>
      </c>
      <c r="T191" t="s">
        <v>689</v>
      </c>
      <c r="U191">
        <v>40.5</v>
      </c>
      <c r="V191">
        <v>5.3289473684210531</v>
      </c>
      <c r="W191">
        <v>40.5</v>
      </c>
      <c r="X191" t="s">
        <v>45</v>
      </c>
      <c r="Y191" t="s">
        <v>762</v>
      </c>
      <c r="Z191" t="s">
        <v>945</v>
      </c>
      <c r="AA191">
        <v>85.5</v>
      </c>
      <c r="AB191">
        <v>85.5</v>
      </c>
      <c r="AC191">
        <v>113.25</v>
      </c>
      <c r="AD191">
        <v>1643.1999999999998</v>
      </c>
      <c r="AE191">
        <v>0.75496688741721796</v>
      </c>
      <c r="AF191">
        <v>0.47368421052631599</v>
      </c>
      <c r="AG191">
        <v>0.35761589403973498</v>
      </c>
      <c r="AH191">
        <v>2.4647030185004901E-2</v>
      </c>
      <c r="AI191">
        <v>6.8920399221032103E-2</v>
      </c>
    </row>
    <row r="192" spans="1:35" hidden="1" x14ac:dyDescent="0.25">
      <c r="A192" t="s">
        <v>55</v>
      </c>
      <c r="B192" t="s">
        <v>945</v>
      </c>
      <c r="C192" s="63" t="s">
        <v>945</v>
      </c>
      <c r="D192" s="63" t="s">
        <v>671</v>
      </c>
      <c r="E192" t="s">
        <v>527</v>
      </c>
      <c r="F192">
        <v>1</v>
      </c>
      <c r="G192">
        <v>2</v>
      </c>
      <c r="H192">
        <v>2</v>
      </c>
      <c r="I192">
        <v>2</v>
      </c>
      <c r="J192">
        <v>7</v>
      </c>
      <c r="K192">
        <v>5</v>
      </c>
      <c r="L192" t="s">
        <v>105</v>
      </c>
      <c r="M192">
        <v>12</v>
      </c>
      <c r="N192" t="s">
        <v>721</v>
      </c>
      <c r="O192" t="s">
        <v>5</v>
      </c>
      <c r="P192">
        <v>2</v>
      </c>
      <c r="Q192">
        <v>4</v>
      </c>
      <c r="R192">
        <v>0</v>
      </c>
      <c r="S192" t="s">
        <v>642</v>
      </c>
      <c r="T192" t="s">
        <v>689</v>
      </c>
      <c r="U192">
        <v>29</v>
      </c>
      <c r="V192">
        <v>3.8157894736842106</v>
      </c>
      <c r="W192">
        <v>29</v>
      </c>
      <c r="X192" t="s">
        <v>46</v>
      </c>
      <c r="Y192" t="s">
        <v>763</v>
      </c>
      <c r="Z192" t="s">
        <v>945</v>
      </c>
      <c r="AA192">
        <v>85.5</v>
      </c>
      <c r="AB192">
        <v>85.5</v>
      </c>
      <c r="AC192">
        <v>113.25</v>
      </c>
      <c r="AD192">
        <v>1643.1999999999998</v>
      </c>
      <c r="AE192">
        <v>0.75496688741721796</v>
      </c>
      <c r="AF192">
        <v>0.33918128654970803</v>
      </c>
      <c r="AG192">
        <v>0.25607064017659997</v>
      </c>
      <c r="AH192">
        <v>1.76484907497566E-2</v>
      </c>
      <c r="AI192">
        <v>6.8920399221032103E-2</v>
      </c>
    </row>
    <row r="193" spans="1:35" hidden="1" x14ac:dyDescent="0.25">
      <c r="A193" t="s">
        <v>55</v>
      </c>
      <c r="B193" t="s">
        <v>945</v>
      </c>
      <c r="C193" s="63" t="s">
        <v>945</v>
      </c>
      <c r="D193" s="63" t="s">
        <v>671</v>
      </c>
      <c r="E193" t="s">
        <v>527</v>
      </c>
      <c r="F193">
        <v>1</v>
      </c>
      <c r="G193">
        <v>2</v>
      </c>
      <c r="H193">
        <v>2</v>
      </c>
      <c r="I193">
        <v>2</v>
      </c>
      <c r="J193">
        <v>7</v>
      </c>
      <c r="K193">
        <v>5</v>
      </c>
      <c r="L193" t="s">
        <v>105</v>
      </c>
      <c r="M193">
        <v>12</v>
      </c>
      <c r="N193" t="s">
        <v>721</v>
      </c>
      <c r="O193" t="s">
        <v>31</v>
      </c>
      <c r="P193">
        <v>3</v>
      </c>
      <c r="Q193">
        <v>2</v>
      </c>
      <c r="R193">
        <v>0</v>
      </c>
      <c r="S193" t="s">
        <v>642</v>
      </c>
      <c r="T193" t="s">
        <v>689</v>
      </c>
      <c r="U193">
        <v>16</v>
      </c>
      <c r="V193">
        <v>2.1052631578947367</v>
      </c>
      <c r="W193">
        <v>16</v>
      </c>
      <c r="X193" t="s">
        <v>47</v>
      </c>
      <c r="Y193" t="s">
        <v>764</v>
      </c>
      <c r="Z193" t="s">
        <v>945</v>
      </c>
      <c r="AA193">
        <v>85.5</v>
      </c>
      <c r="AB193">
        <v>85.5</v>
      </c>
      <c r="AC193">
        <v>113.25</v>
      </c>
      <c r="AD193">
        <v>1643.1999999999998</v>
      </c>
      <c r="AE193">
        <v>0.75496688741721796</v>
      </c>
      <c r="AF193">
        <v>0.18713450292397699</v>
      </c>
      <c r="AG193">
        <v>0.141280353200883</v>
      </c>
      <c r="AH193">
        <v>9.7370983446932804E-3</v>
      </c>
      <c r="AI193">
        <v>6.8920399221032103E-2</v>
      </c>
    </row>
    <row r="194" spans="1:35" hidden="1" x14ac:dyDescent="0.25">
      <c r="A194" t="s">
        <v>55</v>
      </c>
      <c r="B194" t="s">
        <v>945</v>
      </c>
      <c r="C194" s="63" t="s">
        <v>945</v>
      </c>
      <c r="D194" s="63" t="s">
        <v>671</v>
      </c>
      <c r="E194" t="s">
        <v>527</v>
      </c>
      <c r="F194">
        <v>1</v>
      </c>
      <c r="G194">
        <v>2</v>
      </c>
      <c r="H194">
        <v>2</v>
      </c>
      <c r="I194">
        <v>2</v>
      </c>
      <c r="J194">
        <v>7</v>
      </c>
      <c r="K194">
        <v>6</v>
      </c>
      <c r="L194" t="s">
        <v>113</v>
      </c>
      <c r="M194">
        <v>13</v>
      </c>
      <c r="N194" t="s">
        <v>723</v>
      </c>
      <c r="O194" t="s">
        <v>4</v>
      </c>
      <c r="P194">
        <v>1</v>
      </c>
      <c r="Q194">
        <v>5</v>
      </c>
      <c r="R194">
        <v>0</v>
      </c>
      <c r="S194" t="s">
        <v>642</v>
      </c>
      <c r="T194" t="s">
        <v>689</v>
      </c>
      <c r="U194">
        <v>40.5</v>
      </c>
      <c r="V194">
        <v>5.3289473684210531</v>
      </c>
      <c r="W194">
        <v>40.5</v>
      </c>
      <c r="X194" t="s">
        <v>48</v>
      </c>
      <c r="Y194" t="s">
        <v>765</v>
      </c>
      <c r="Z194" t="s">
        <v>945</v>
      </c>
      <c r="AA194">
        <v>84.5</v>
      </c>
      <c r="AB194">
        <v>84.5</v>
      </c>
      <c r="AC194">
        <v>113.1</v>
      </c>
      <c r="AD194">
        <v>1643.1999999999998</v>
      </c>
      <c r="AE194">
        <v>0.74712643678160895</v>
      </c>
      <c r="AF194">
        <v>0.47928994082840198</v>
      </c>
      <c r="AG194">
        <v>0.358090185676393</v>
      </c>
      <c r="AH194">
        <v>2.4647030185004901E-2</v>
      </c>
      <c r="AI194">
        <v>6.8829113924050597E-2</v>
      </c>
    </row>
    <row r="195" spans="1:35" hidden="1" x14ac:dyDescent="0.25">
      <c r="A195" t="s">
        <v>55</v>
      </c>
      <c r="B195" t="s">
        <v>945</v>
      </c>
      <c r="C195" s="63" t="s">
        <v>945</v>
      </c>
      <c r="D195" s="63" t="s">
        <v>671</v>
      </c>
      <c r="E195" t="s">
        <v>527</v>
      </c>
      <c r="F195">
        <v>1</v>
      </c>
      <c r="G195">
        <v>2</v>
      </c>
      <c r="H195">
        <v>2</v>
      </c>
      <c r="I195">
        <v>2</v>
      </c>
      <c r="J195">
        <v>7</v>
      </c>
      <c r="K195">
        <v>6</v>
      </c>
      <c r="L195" t="s">
        <v>113</v>
      </c>
      <c r="M195">
        <v>13</v>
      </c>
      <c r="N195" t="s">
        <v>723</v>
      </c>
      <c r="O195" t="s">
        <v>5</v>
      </c>
      <c r="P195">
        <v>2</v>
      </c>
      <c r="Q195">
        <v>4</v>
      </c>
      <c r="R195">
        <v>0</v>
      </c>
      <c r="S195" t="s">
        <v>642</v>
      </c>
      <c r="T195" t="s">
        <v>689</v>
      </c>
      <c r="U195">
        <v>29</v>
      </c>
      <c r="V195">
        <v>3.8157894736842106</v>
      </c>
      <c r="W195">
        <v>29</v>
      </c>
      <c r="X195" t="s">
        <v>49</v>
      </c>
      <c r="Y195" t="s">
        <v>766</v>
      </c>
      <c r="Z195" t="s">
        <v>945</v>
      </c>
      <c r="AA195">
        <v>84.5</v>
      </c>
      <c r="AB195">
        <v>84.5</v>
      </c>
      <c r="AC195">
        <v>113.1</v>
      </c>
      <c r="AD195">
        <v>1643.1999999999998</v>
      </c>
      <c r="AE195">
        <v>0.74712643678160895</v>
      </c>
      <c r="AF195">
        <v>0.34319526627218899</v>
      </c>
      <c r="AG195">
        <v>0.256410256410256</v>
      </c>
      <c r="AH195">
        <v>1.76484907497566E-2</v>
      </c>
      <c r="AI195">
        <v>6.8829113924050597E-2</v>
      </c>
    </row>
    <row r="196" spans="1:35" hidden="1" x14ac:dyDescent="0.25">
      <c r="A196" t="s">
        <v>55</v>
      </c>
      <c r="B196" t="s">
        <v>945</v>
      </c>
      <c r="C196" s="63" t="s">
        <v>945</v>
      </c>
      <c r="D196" s="63" t="s">
        <v>671</v>
      </c>
      <c r="E196" t="s">
        <v>527</v>
      </c>
      <c r="F196">
        <v>1</v>
      </c>
      <c r="G196">
        <v>2</v>
      </c>
      <c r="H196">
        <v>2</v>
      </c>
      <c r="I196">
        <v>2</v>
      </c>
      <c r="J196">
        <v>7</v>
      </c>
      <c r="K196">
        <v>6</v>
      </c>
      <c r="L196" t="s">
        <v>113</v>
      </c>
      <c r="M196">
        <v>13</v>
      </c>
      <c r="N196" t="s">
        <v>723</v>
      </c>
      <c r="O196" t="s">
        <v>31</v>
      </c>
      <c r="P196">
        <v>3</v>
      </c>
      <c r="Q196">
        <v>2</v>
      </c>
      <c r="R196">
        <v>0</v>
      </c>
      <c r="S196" t="s">
        <v>642</v>
      </c>
      <c r="T196" t="s">
        <v>689</v>
      </c>
      <c r="U196">
        <v>15</v>
      </c>
      <c r="V196">
        <v>1.9736842105263159</v>
      </c>
      <c r="W196">
        <v>15</v>
      </c>
      <c r="X196" t="s">
        <v>50</v>
      </c>
      <c r="Y196" t="s">
        <v>767</v>
      </c>
      <c r="Z196" t="s">
        <v>945</v>
      </c>
      <c r="AA196">
        <v>84.5</v>
      </c>
      <c r="AB196">
        <v>84.5</v>
      </c>
      <c r="AC196">
        <v>113.1</v>
      </c>
      <c r="AD196">
        <v>1643.1999999999998</v>
      </c>
      <c r="AE196">
        <v>0.74712643678160895</v>
      </c>
      <c r="AF196">
        <v>0.177514792899408</v>
      </c>
      <c r="AG196">
        <v>0.13262599469496</v>
      </c>
      <c r="AH196">
        <v>9.1285296981499509E-3</v>
      </c>
      <c r="AI196">
        <v>6.8829113924050597E-2</v>
      </c>
    </row>
    <row r="197" spans="1:35" hidden="1" x14ac:dyDescent="0.25">
      <c r="A197" t="s">
        <v>55</v>
      </c>
      <c r="B197" t="s">
        <v>945</v>
      </c>
      <c r="C197" s="63" t="s">
        <v>945</v>
      </c>
      <c r="D197" s="63" t="s">
        <v>671</v>
      </c>
      <c r="E197" t="s">
        <v>527</v>
      </c>
      <c r="F197">
        <v>1</v>
      </c>
      <c r="G197">
        <v>2</v>
      </c>
      <c r="H197">
        <v>2</v>
      </c>
      <c r="I197">
        <v>2</v>
      </c>
      <c r="J197">
        <v>7</v>
      </c>
      <c r="K197">
        <v>7</v>
      </c>
      <c r="L197" t="s">
        <v>114</v>
      </c>
      <c r="M197">
        <v>14</v>
      </c>
      <c r="N197" t="s">
        <v>725</v>
      </c>
      <c r="O197" t="s">
        <v>4</v>
      </c>
      <c r="P197">
        <v>1</v>
      </c>
      <c r="Q197">
        <v>5</v>
      </c>
      <c r="R197">
        <v>0</v>
      </c>
      <c r="S197" t="s">
        <v>642</v>
      </c>
      <c r="T197" t="s">
        <v>689</v>
      </c>
      <c r="U197">
        <v>40.5</v>
      </c>
      <c r="V197">
        <v>5.3289473684210531</v>
      </c>
      <c r="W197">
        <v>40.5</v>
      </c>
      <c r="X197" t="s">
        <v>51</v>
      </c>
      <c r="Y197" t="s">
        <v>768</v>
      </c>
      <c r="Z197" t="s">
        <v>945</v>
      </c>
      <c r="AA197">
        <v>85.5</v>
      </c>
      <c r="AB197">
        <v>85.5</v>
      </c>
      <c r="AC197">
        <v>114.1</v>
      </c>
      <c r="AD197">
        <v>1643.1999999999998</v>
      </c>
      <c r="AE197">
        <v>0.749342681858019</v>
      </c>
      <c r="AF197">
        <v>0.47368421052631599</v>
      </c>
      <c r="AG197">
        <v>0.35495179666958798</v>
      </c>
      <c r="AH197">
        <v>2.4647030185004901E-2</v>
      </c>
      <c r="AI197">
        <v>6.9437682570594003E-2</v>
      </c>
    </row>
    <row r="198" spans="1:35" hidden="1" x14ac:dyDescent="0.25">
      <c r="A198" t="s">
        <v>55</v>
      </c>
      <c r="B198" t="s">
        <v>945</v>
      </c>
      <c r="C198" s="63" t="s">
        <v>945</v>
      </c>
      <c r="D198" s="63" t="s">
        <v>671</v>
      </c>
      <c r="E198" t="s">
        <v>527</v>
      </c>
      <c r="F198">
        <v>1</v>
      </c>
      <c r="G198">
        <v>2</v>
      </c>
      <c r="H198">
        <v>2</v>
      </c>
      <c r="I198">
        <v>2</v>
      </c>
      <c r="J198">
        <v>7</v>
      </c>
      <c r="K198">
        <v>7</v>
      </c>
      <c r="L198" t="s">
        <v>114</v>
      </c>
      <c r="M198">
        <v>14</v>
      </c>
      <c r="N198" t="s">
        <v>725</v>
      </c>
      <c r="O198" t="s">
        <v>5</v>
      </c>
      <c r="P198">
        <v>2</v>
      </c>
      <c r="Q198">
        <v>4</v>
      </c>
      <c r="R198">
        <v>0</v>
      </c>
      <c r="S198" t="s">
        <v>642</v>
      </c>
      <c r="T198" t="s">
        <v>689</v>
      </c>
      <c r="U198">
        <v>29</v>
      </c>
      <c r="V198">
        <v>3.8157894736842106</v>
      </c>
      <c r="W198">
        <v>29</v>
      </c>
      <c r="X198" t="s">
        <v>52</v>
      </c>
      <c r="Y198" t="s">
        <v>769</v>
      </c>
      <c r="Z198" t="s">
        <v>945</v>
      </c>
      <c r="AA198">
        <v>85.5</v>
      </c>
      <c r="AB198">
        <v>85.5</v>
      </c>
      <c r="AC198">
        <v>114.1</v>
      </c>
      <c r="AD198">
        <v>1643.1999999999998</v>
      </c>
      <c r="AE198">
        <v>0.749342681858019</v>
      </c>
      <c r="AF198">
        <v>0.33918128654970803</v>
      </c>
      <c r="AG198">
        <v>0.254163014899211</v>
      </c>
      <c r="AH198">
        <v>1.76484907497566E-2</v>
      </c>
      <c r="AI198">
        <v>6.9437682570594003E-2</v>
      </c>
    </row>
    <row r="199" spans="1:35" hidden="1" x14ac:dyDescent="0.25">
      <c r="A199" t="s">
        <v>55</v>
      </c>
      <c r="B199" t="s">
        <v>945</v>
      </c>
      <c r="C199" s="63" t="s">
        <v>945</v>
      </c>
      <c r="D199" s="63" t="s">
        <v>671</v>
      </c>
      <c r="E199" t="s">
        <v>527</v>
      </c>
      <c r="F199">
        <v>1</v>
      </c>
      <c r="G199">
        <v>2</v>
      </c>
      <c r="H199">
        <v>2</v>
      </c>
      <c r="I199">
        <v>2</v>
      </c>
      <c r="J199">
        <v>7</v>
      </c>
      <c r="K199">
        <v>7</v>
      </c>
      <c r="L199" t="s">
        <v>114</v>
      </c>
      <c r="M199">
        <v>14</v>
      </c>
      <c r="N199" t="s">
        <v>725</v>
      </c>
      <c r="O199" t="s">
        <v>31</v>
      </c>
      <c r="P199">
        <v>3</v>
      </c>
      <c r="Q199">
        <v>2</v>
      </c>
      <c r="R199">
        <v>0</v>
      </c>
      <c r="S199" t="s">
        <v>642</v>
      </c>
      <c r="T199" t="s">
        <v>689</v>
      </c>
      <c r="U199">
        <v>16</v>
      </c>
      <c r="V199">
        <v>2.1052631578947367</v>
      </c>
      <c r="W199">
        <v>16</v>
      </c>
      <c r="X199" t="s">
        <v>53</v>
      </c>
      <c r="Y199" t="s">
        <v>770</v>
      </c>
      <c r="Z199" t="s">
        <v>945</v>
      </c>
      <c r="AA199">
        <v>85.5</v>
      </c>
      <c r="AB199">
        <v>85.5</v>
      </c>
      <c r="AC199">
        <v>114.1</v>
      </c>
      <c r="AD199">
        <v>1643.1999999999998</v>
      </c>
      <c r="AE199">
        <v>0.749342681858019</v>
      </c>
      <c r="AF199">
        <v>0.18713450292397699</v>
      </c>
      <c r="AG199">
        <v>0.14022787028922001</v>
      </c>
      <c r="AH199">
        <v>9.7370983446932804E-3</v>
      </c>
      <c r="AI199">
        <v>6.9437682570594003E-2</v>
      </c>
    </row>
    <row r="200" spans="1:35" hidden="1" x14ac:dyDescent="0.25">
      <c r="A200" t="s">
        <v>55</v>
      </c>
      <c r="B200" t="s">
        <v>946</v>
      </c>
      <c r="C200" s="63" t="s">
        <v>946</v>
      </c>
      <c r="D200" s="63" t="s">
        <v>671</v>
      </c>
      <c r="E200" t="s">
        <v>527</v>
      </c>
      <c r="F200">
        <v>0.95</v>
      </c>
      <c r="G200">
        <v>1</v>
      </c>
      <c r="H200">
        <v>1</v>
      </c>
      <c r="I200">
        <v>2</v>
      </c>
      <c r="J200">
        <v>7</v>
      </c>
      <c r="K200">
        <v>1</v>
      </c>
      <c r="L200" t="s">
        <v>99</v>
      </c>
      <c r="M200">
        <v>1</v>
      </c>
      <c r="N200" t="s">
        <v>699</v>
      </c>
      <c r="O200" t="s">
        <v>4</v>
      </c>
      <c r="P200">
        <v>1</v>
      </c>
      <c r="Q200">
        <v>1</v>
      </c>
      <c r="R200">
        <v>0</v>
      </c>
      <c r="S200" t="s">
        <v>642</v>
      </c>
      <c r="T200" t="s">
        <v>689</v>
      </c>
      <c r="U200">
        <v>4.5</v>
      </c>
      <c r="V200">
        <v>0.5921052631578948</v>
      </c>
      <c r="W200">
        <v>4.2749999999999995</v>
      </c>
      <c r="X200" t="s">
        <v>33</v>
      </c>
      <c r="Y200" t="s">
        <v>729</v>
      </c>
      <c r="Z200" t="s">
        <v>946</v>
      </c>
      <c r="AA200">
        <v>4.5</v>
      </c>
      <c r="AB200">
        <v>4.2749999999999995</v>
      </c>
      <c r="AC200">
        <v>122.75</v>
      </c>
      <c r="AD200">
        <v>1643.1999999999998</v>
      </c>
      <c r="AE200">
        <v>3.4826883910386998E-2</v>
      </c>
      <c r="AF200">
        <v>1</v>
      </c>
      <c r="AG200">
        <v>3.4826883910386998E-2</v>
      </c>
      <c r="AH200">
        <v>2.6016309639727399E-3</v>
      </c>
      <c r="AI200">
        <v>7.4701801363193807E-2</v>
      </c>
    </row>
    <row r="201" spans="1:35" hidden="1" x14ac:dyDescent="0.25">
      <c r="A201" t="s">
        <v>55</v>
      </c>
      <c r="B201" t="s">
        <v>946</v>
      </c>
      <c r="C201" s="63" t="s">
        <v>946</v>
      </c>
      <c r="D201" s="63" t="s">
        <v>671</v>
      </c>
      <c r="E201" t="s">
        <v>527</v>
      </c>
      <c r="F201">
        <v>0.95</v>
      </c>
      <c r="G201">
        <v>1</v>
      </c>
      <c r="H201">
        <v>1</v>
      </c>
      <c r="I201">
        <v>2</v>
      </c>
      <c r="J201">
        <v>7</v>
      </c>
      <c r="K201">
        <v>2</v>
      </c>
      <c r="L201" t="s">
        <v>102</v>
      </c>
      <c r="M201">
        <v>2</v>
      </c>
      <c r="N201" t="s">
        <v>701</v>
      </c>
      <c r="O201" t="s">
        <v>4</v>
      </c>
      <c r="P201">
        <v>1</v>
      </c>
      <c r="Q201">
        <v>1</v>
      </c>
      <c r="R201">
        <v>0</v>
      </c>
      <c r="S201" t="s">
        <v>642</v>
      </c>
      <c r="T201" t="s">
        <v>689</v>
      </c>
      <c r="U201">
        <v>4.5</v>
      </c>
      <c r="V201">
        <v>0.5921052631578948</v>
      </c>
      <c r="W201">
        <v>4.2749999999999995</v>
      </c>
      <c r="X201" t="s">
        <v>36</v>
      </c>
      <c r="Y201" t="s">
        <v>732</v>
      </c>
      <c r="Z201" t="s">
        <v>946</v>
      </c>
      <c r="AA201">
        <v>4.5</v>
      </c>
      <c r="AB201">
        <v>4.2749999999999995</v>
      </c>
      <c r="AC201">
        <v>122.25</v>
      </c>
      <c r="AD201">
        <v>1643.1999999999998</v>
      </c>
      <c r="AE201">
        <v>3.4969325153374198E-2</v>
      </c>
      <c r="AF201">
        <v>1</v>
      </c>
      <c r="AG201">
        <v>3.4969325153374198E-2</v>
      </c>
      <c r="AH201">
        <v>2.6016309639727399E-3</v>
      </c>
      <c r="AI201">
        <v>7.4397517039922104E-2</v>
      </c>
    </row>
    <row r="202" spans="1:35" hidden="1" x14ac:dyDescent="0.25">
      <c r="A202" t="s">
        <v>55</v>
      </c>
      <c r="B202" t="s">
        <v>946</v>
      </c>
      <c r="C202" s="63" t="s">
        <v>946</v>
      </c>
      <c r="D202" s="63" t="s">
        <v>671</v>
      </c>
      <c r="E202" t="s">
        <v>527</v>
      </c>
      <c r="F202">
        <v>0.95</v>
      </c>
      <c r="G202">
        <v>1</v>
      </c>
      <c r="H202">
        <v>1</v>
      </c>
      <c r="I202">
        <v>2</v>
      </c>
      <c r="J202">
        <v>7</v>
      </c>
      <c r="K202">
        <v>3</v>
      </c>
      <c r="L202" t="s">
        <v>103</v>
      </c>
      <c r="M202">
        <v>3</v>
      </c>
      <c r="N202" t="s">
        <v>703</v>
      </c>
      <c r="O202" t="s">
        <v>4</v>
      </c>
      <c r="P202">
        <v>1</v>
      </c>
      <c r="Q202">
        <v>1</v>
      </c>
      <c r="R202">
        <v>0</v>
      </c>
      <c r="S202" t="s">
        <v>642</v>
      </c>
      <c r="T202" t="s">
        <v>689</v>
      </c>
      <c r="U202">
        <v>4.5</v>
      </c>
      <c r="V202">
        <v>0.5921052631578948</v>
      </c>
      <c r="W202">
        <v>4.2749999999999995</v>
      </c>
      <c r="X202" t="s">
        <v>39</v>
      </c>
      <c r="Y202" t="s">
        <v>735</v>
      </c>
      <c r="Z202" t="s">
        <v>946</v>
      </c>
      <c r="AA202">
        <v>4.5</v>
      </c>
      <c r="AB202">
        <v>4.2749999999999995</v>
      </c>
      <c r="AC202">
        <v>114.75</v>
      </c>
      <c r="AD202">
        <v>1643.1999999999998</v>
      </c>
      <c r="AE202">
        <v>3.7254901960784299E-2</v>
      </c>
      <c r="AF202">
        <v>1</v>
      </c>
      <c r="AG202">
        <v>3.7254901960784299E-2</v>
      </c>
      <c r="AH202">
        <v>2.6016309639727399E-3</v>
      </c>
      <c r="AI202">
        <v>6.98332521908471E-2</v>
      </c>
    </row>
    <row r="203" spans="1:35" hidden="1" x14ac:dyDescent="0.25">
      <c r="A203" t="s">
        <v>55</v>
      </c>
      <c r="B203" t="s">
        <v>946</v>
      </c>
      <c r="C203" s="63" t="s">
        <v>946</v>
      </c>
      <c r="D203" s="63" t="s">
        <v>671</v>
      </c>
      <c r="E203" t="s">
        <v>527</v>
      </c>
      <c r="F203">
        <v>0.95</v>
      </c>
      <c r="G203">
        <v>1</v>
      </c>
      <c r="H203">
        <v>1</v>
      </c>
      <c r="I203">
        <v>2</v>
      </c>
      <c r="J203">
        <v>7</v>
      </c>
      <c r="K203">
        <v>4</v>
      </c>
      <c r="L203" t="s">
        <v>101</v>
      </c>
      <c r="M203">
        <v>4</v>
      </c>
      <c r="N203" t="s">
        <v>705</v>
      </c>
      <c r="O203" t="s">
        <v>4</v>
      </c>
      <c r="P203">
        <v>1</v>
      </c>
      <c r="Q203">
        <v>1</v>
      </c>
      <c r="R203">
        <v>0</v>
      </c>
      <c r="S203" t="s">
        <v>642</v>
      </c>
      <c r="T203" t="s">
        <v>689</v>
      </c>
      <c r="U203">
        <v>4.5</v>
      </c>
      <c r="V203">
        <v>0.5921052631578948</v>
      </c>
      <c r="W203">
        <v>4.2749999999999995</v>
      </c>
      <c r="X203" t="s">
        <v>42</v>
      </c>
      <c r="Y203" t="s">
        <v>738</v>
      </c>
      <c r="Z203" t="s">
        <v>946</v>
      </c>
      <c r="AA203">
        <v>4.5</v>
      </c>
      <c r="AB203">
        <v>4.2749999999999995</v>
      </c>
      <c r="AC203">
        <v>122.25</v>
      </c>
      <c r="AD203">
        <v>1643.1999999999998</v>
      </c>
      <c r="AE203">
        <v>3.4969325153374198E-2</v>
      </c>
      <c r="AF203">
        <v>1</v>
      </c>
      <c r="AG203">
        <v>3.4969325153374198E-2</v>
      </c>
      <c r="AH203">
        <v>2.6016309639727399E-3</v>
      </c>
      <c r="AI203">
        <v>7.4397517039922104E-2</v>
      </c>
    </row>
    <row r="204" spans="1:35" hidden="1" x14ac:dyDescent="0.25">
      <c r="A204" t="s">
        <v>55</v>
      </c>
      <c r="B204" t="s">
        <v>946</v>
      </c>
      <c r="C204" s="63" t="s">
        <v>946</v>
      </c>
      <c r="D204" s="63" t="s">
        <v>671</v>
      </c>
      <c r="E204" t="s">
        <v>527</v>
      </c>
      <c r="F204">
        <v>0.95</v>
      </c>
      <c r="G204">
        <v>1</v>
      </c>
      <c r="H204">
        <v>1</v>
      </c>
      <c r="I204">
        <v>2</v>
      </c>
      <c r="J204">
        <v>7</v>
      </c>
      <c r="K204">
        <v>5</v>
      </c>
      <c r="L204" t="s">
        <v>105</v>
      </c>
      <c r="M204">
        <v>5</v>
      </c>
      <c r="N204" t="s">
        <v>707</v>
      </c>
      <c r="O204" t="s">
        <v>4</v>
      </c>
      <c r="P204">
        <v>1</v>
      </c>
      <c r="Q204">
        <v>1</v>
      </c>
      <c r="R204">
        <v>0</v>
      </c>
      <c r="S204" t="s">
        <v>642</v>
      </c>
      <c r="T204" t="s">
        <v>689</v>
      </c>
      <c r="U204">
        <v>4.5</v>
      </c>
      <c r="V204">
        <v>0.5921052631578948</v>
      </c>
      <c r="W204">
        <v>4.2749999999999995</v>
      </c>
      <c r="X204" t="s">
        <v>45</v>
      </c>
      <c r="Y204" t="s">
        <v>741</v>
      </c>
      <c r="Z204" t="s">
        <v>946</v>
      </c>
      <c r="AA204">
        <v>4.5</v>
      </c>
      <c r="AB204">
        <v>4.2749999999999995</v>
      </c>
      <c r="AC204">
        <v>122.25</v>
      </c>
      <c r="AD204">
        <v>1643.1999999999998</v>
      </c>
      <c r="AE204">
        <v>3.4969325153374198E-2</v>
      </c>
      <c r="AF204">
        <v>1</v>
      </c>
      <c r="AG204">
        <v>3.4969325153374198E-2</v>
      </c>
      <c r="AH204">
        <v>2.6016309639727399E-3</v>
      </c>
      <c r="AI204">
        <v>7.4397517039922104E-2</v>
      </c>
    </row>
    <row r="205" spans="1:35" hidden="1" x14ac:dyDescent="0.25">
      <c r="A205" t="s">
        <v>55</v>
      </c>
      <c r="B205" t="s">
        <v>946</v>
      </c>
      <c r="C205" s="63" t="s">
        <v>946</v>
      </c>
      <c r="D205" s="63" t="s">
        <v>671</v>
      </c>
      <c r="E205" t="s">
        <v>527</v>
      </c>
      <c r="F205">
        <v>0.95</v>
      </c>
      <c r="G205">
        <v>2</v>
      </c>
      <c r="H205">
        <v>2</v>
      </c>
      <c r="I205">
        <v>2</v>
      </c>
      <c r="J205">
        <v>7</v>
      </c>
      <c r="K205">
        <v>1</v>
      </c>
      <c r="L205" t="s">
        <v>99</v>
      </c>
      <c r="M205">
        <v>8</v>
      </c>
      <c r="N205" t="s">
        <v>713</v>
      </c>
      <c r="O205" t="s">
        <v>4</v>
      </c>
      <c r="P205">
        <v>1</v>
      </c>
      <c r="Q205">
        <v>1</v>
      </c>
      <c r="R205">
        <v>0</v>
      </c>
      <c r="S205" t="s">
        <v>642</v>
      </c>
      <c r="T205" t="s">
        <v>689</v>
      </c>
      <c r="U205">
        <v>4.5</v>
      </c>
      <c r="V205">
        <v>0.5921052631578948</v>
      </c>
      <c r="W205">
        <v>4.2749999999999995</v>
      </c>
      <c r="X205" t="s">
        <v>33</v>
      </c>
      <c r="Y205" t="s">
        <v>750</v>
      </c>
      <c r="Z205" t="s">
        <v>946</v>
      </c>
      <c r="AA205">
        <v>4.5</v>
      </c>
      <c r="AB205">
        <v>4.2749999999999995</v>
      </c>
      <c r="AC205">
        <v>122.25</v>
      </c>
      <c r="AD205">
        <v>1643.1999999999998</v>
      </c>
      <c r="AE205">
        <v>3.4969325153374198E-2</v>
      </c>
      <c r="AF205">
        <v>1</v>
      </c>
      <c r="AG205">
        <v>3.4969325153374198E-2</v>
      </c>
      <c r="AH205">
        <v>2.6016309639727399E-3</v>
      </c>
      <c r="AI205">
        <v>7.4397517039922104E-2</v>
      </c>
    </row>
    <row r="206" spans="1:35" hidden="1" x14ac:dyDescent="0.25">
      <c r="A206" t="s">
        <v>55</v>
      </c>
      <c r="B206" t="s">
        <v>946</v>
      </c>
      <c r="C206" s="63" t="s">
        <v>946</v>
      </c>
      <c r="D206" s="63" t="s">
        <v>671</v>
      </c>
      <c r="E206" t="s">
        <v>527</v>
      </c>
      <c r="F206">
        <v>0.95</v>
      </c>
      <c r="G206">
        <v>2</v>
      </c>
      <c r="H206">
        <v>2</v>
      </c>
      <c r="I206">
        <v>2</v>
      </c>
      <c r="J206">
        <v>7</v>
      </c>
      <c r="K206">
        <v>2</v>
      </c>
      <c r="L206" t="s">
        <v>102</v>
      </c>
      <c r="M206">
        <v>9</v>
      </c>
      <c r="N206" t="s">
        <v>715</v>
      </c>
      <c r="O206" t="s">
        <v>4</v>
      </c>
      <c r="P206">
        <v>1</v>
      </c>
      <c r="Q206">
        <v>1</v>
      </c>
      <c r="R206">
        <v>0</v>
      </c>
      <c r="S206" t="s">
        <v>642</v>
      </c>
      <c r="T206" t="s">
        <v>689</v>
      </c>
      <c r="U206">
        <v>4.5</v>
      </c>
      <c r="V206">
        <v>0.5921052631578948</v>
      </c>
      <c r="W206">
        <v>4.2749999999999995</v>
      </c>
      <c r="X206" t="s">
        <v>36</v>
      </c>
      <c r="Y206" t="s">
        <v>753</v>
      </c>
      <c r="Z206" t="s">
        <v>946</v>
      </c>
      <c r="AA206">
        <v>4.5</v>
      </c>
      <c r="AB206">
        <v>4.2749999999999995</v>
      </c>
      <c r="AC206">
        <v>122.25</v>
      </c>
      <c r="AD206">
        <v>1643.1999999999998</v>
      </c>
      <c r="AE206">
        <v>3.4969325153374198E-2</v>
      </c>
      <c r="AF206">
        <v>1</v>
      </c>
      <c r="AG206">
        <v>3.4969325153374198E-2</v>
      </c>
      <c r="AH206">
        <v>2.6016309639727399E-3</v>
      </c>
      <c r="AI206">
        <v>7.4397517039922104E-2</v>
      </c>
    </row>
    <row r="207" spans="1:35" hidden="1" x14ac:dyDescent="0.25">
      <c r="A207" t="s">
        <v>55</v>
      </c>
      <c r="B207" t="s">
        <v>946</v>
      </c>
      <c r="C207" s="63" t="s">
        <v>946</v>
      </c>
      <c r="D207" s="63" t="s">
        <v>671</v>
      </c>
      <c r="E207" t="s">
        <v>527</v>
      </c>
      <c r="F207">
        <v>0.95</v>
      </c>
      <c r="G207">
        <v>2</v>
      </c>
      <c r="H207">
        <v>2</v>
      </c>
      <c r="I207">
        <v>2</v>
      </c>
      <c r="J207">
        <v>7</v>
      </c>
      <c r="K207">
        <v>3</v>
      </c>
      <c r="L207" t="s">
        <v>103</v>
      </c>
      <c r="M207">
        <v>10</v>
      </c>
      <c r="N207" t="s">
        <v>717</v>
      </c>
      <c r="O207" t="s">
        <v>4</v>
      </c>
      <c r="P207">
        <v>1</v>
      </c>
      <c r="Q207">
        <v>1</v>
      </c>
      <c r="R207">
        <v>0</v>
      </c>
      <c r="S207" t="s">
        <v>642</v>
      </c>
      <c r="T207" t="s">
        <v>689</v>
      </c>
      <c r="U207">
        <v>4.5</v>
      </c>
      <c r="V207">
        <v>0.5921052631578948</v>
      </c>
      <c r="W207">
        <v>4.2749999999999995</v>
      </c>
      <c r="X207" t="s">
        <v>39</v>
      </c>
      <c r="Y207" t="s">
        <v>756</v>
      </c>
      <c r="Z207" t="s">
        <v>946</v>
      </c>
      <c r="AA207">
        <v>4.5</v>
      </c>
      <c r="AB207">
        <v>4.2749999999999995</v>
      </c>
      <c r="AC207">
        <v>125.65</v>
      </c>
      <c r="AD207">
        <v>1643.1999999999998</v>
      </c>
      <c r="AE207">
        <v>3.4023079984082799E-2</v>
      </c>
      <c r="AF207">
        <v>1</v>
      </c>
      <c r="AG207">
        <v>3.4023079984082799E-2</v>
      </c>
      <c r="AH207">
        <v>2.6016309639727399E-3</v>
      </c>
      <c r="AI207">
        <v>7.6466650438169401E-2</v>
      </c>
    </row>
    <row r="208" spans="1:35" hidden="1" x14ac:dyDescent="0.25">
      <c r="A208" t="s">
        <v>55</v>
      </c>
      <c r="B208" t="s">
        <v>946</v>
      </c>
      <c r="C208" s="63" t="s">
        <v>946</v>
      </c>
      <c r="D208" s="63" t="s">
        <v>671</v>
      </c>
      <c r="E208" t="s">
        <v>527</v>
      </c>
      <c r="F208">
        <v>0.95</v>
      </c>
      <c r="G208">
        <v>2</v>
      </c>
      <c r="H208">
        <v>2</v>
      </c>
      <c r="I208">
        <v>2</v>
      </c>
      <c r="J208">
        <v>7</v>
      </c>
      <c r="K208">
        <v>4</v>
      </c>
      <c r="L208" t="s">
        <v>101</v>
      </c>
      <c r="M208">
        <v>11</v>
      </c>
      <c r="N208" t="s">
        <v>719</v>
      </c>
      <c r="O208" t="s">
        <v>4</v>
      </c>
      <c r="P208">
        <v>1</v>
      </c>
      <c r="Q208">
        <v>1</v>
      </c>
      <c r="R208">
        <v>0</v>
      </c>
      <c r="S208" t="s">
        <v>642</v>
      </c>
      <c r="T208" t="s">
        <v>689</v>
      </c>
      <c r="U208">
        <v>4.5</v>
      </c>
      <c r="V208">
        <v>0.5921052631578948</v>
      </c>
      <c r="W208">
        <v>4.2749999999999995</v>
      </c>
      <c r="X208" t="s">
        <v>42</v>
      </c>
      <c r="Y208" t="s">
        <v>759</v>
      </c>
      <c r="Z208" t="s">
        <v>946</v>
      </c>
      <c r="AA208">
        <v>4.5</v>
      </c>
      <c r="AB208">
        <v>4.2749999999999995</v>
      </c>
      <c r="AC208">
        <v>117.15</v>
      </c>
      <c r="AD208">
        <v>1643.1999999999998</v>
      </c>
      <c r="AE208">
        <v>3.6491677336747803E-2</v>
      </c>
      <c r="AF208">
        <v>1</v>
      </c>
      <c r="AG208">
        <v>3.6491677336747803E-2</v>
      </c>
      <c r="AH208">
        <v>2.6016309639727399E-3</v>
      </c>
      <c r="AI208">
        <v>7.1293816942551103E-2</v>
      </c>
    </row>
    <row r="209" spans="1:35" hidden="1" x14ac:dyDescent="0.25">
      <c r="A209" t="s">
        <v>55</v>
      </c>
      <c r="B209" t="s">
        <v>946</v>
      </c>
      <c r="C209" s="63" t="s">
        <v>946</v>
      </c>
      <c r="D209" s="63" t="s">
        <v>671</v>
      </c>
      <c r="E209" t="s">
        <v>527</v>
      </c>
      <c r="F209">
        <v>0.95</v>
      </c>
      <c r="G209">
        <v>2</v>
      </c>
      <c r="H209">
        <v>2</v>
      </c>
      <c r="I209">
        <v>2</v>
      </c>
      <c r="J209">
        <v>7</v>
      </c>
      <c r="K209">
        <v>5</v>
      </c>
      <c r="L209" t="s">
        <v>105</v>
      </c>
      <c r="M209">
        <v>12</v>
      </c>
      <c r="N209" t="s">
        <v>721</v>
      </c>
      <c r="O209" t="s">
        <v>4</v>
      </c>
      <c r="P209">
        <v>1</v>
      </c>
      <c r="Q209">
        <v>1</v>
      </c>
      <c r="R209">
        <v>0</v>
      </c>
      <c r="S209" t="s">
        <v>642</v>
      </c>
      <c r="T209" t="s">
        <v>689</v>
      </c>
      <c r="U209">
        <v>4.5</v>
      </c>
      <c r="V209">
        <v>0.5921052631578948</v>
      </c>
      <c r="W209">
        <v>4.2749999999999995</v>
      </c>
      <c r="X209" t="s">
        <v>45</v>
      </c>
      <c r="Y209" t="s">
        <v>762</v>
      </c>
      <c r="Z209" t="s">
        <v>946</v>
      </c>
      <c r="AA209">
        <v>4.5</v>
      </c>
      <c r="AB209">
        <v>4.2749999999999995</v>
      </c>
      <c r="AC209">
        <v>113.25</v>
      </c>
      <c r="AD209">
        <v>1643.1999999999998</v>
      </c>
      <c r="AE209">
        <v>3.7748344370860901E-2</v>
      </c>
      <c r="AF209">
        <v>1</v>
      </c>
      <c r="AG209">
        <v>3.7748344370860901E-2</v>
      </c>
      <c r="AH209">
        <v>2.6016309639727399E-3</v>
      </c>
      <c r="AI209">
        <v>6.8920399221032103E-2</v>
      </c>
    </row>
    <row r="210" spans="1:35" hidden="1" x14ac:dyDescent="0.25">
      <c r="A210" t="s">
        <v>55</v>
      </c>
      <c r="B210" t="s">
        <v>947</v>
      </c>
      <c r="C210" s="63" t="s">
        <v>947</v>
      </c>
      <c r="D210" s="63" t="s">
        <v>671</v>
      </c>
      <c r="E210" t="s">
        <v>527</v>
      </c>
      <c r="F210">
        <v>1</v>
      </c>
      <c r="G210">
        <v>1</v>
      </c>
      <c r="H210">
        <v>1</v>
      </c>
      <c r="I210">
        <v>2</v>
      </c>
      <c r="J210">
        <v>7</v>
      </c>
      <c r="K210">
        <v>1</v>
      </c>
      <c r="L210" t="s">
        <v>99</v>
      </c>
      <c r="M210">
        <v>1</v>
      </c>
      <c r="N210" t="s">
        <v>699</v>
      </c>
      <c r="O210" t="s">
        <v>4</v>
      </c>
      <c r="P210">
        <v>1</v>
      </c>
      <c r="Q210">
        <v>1</v>
      </c>
      <c r="R210">
        <v>0</v>
      </c>
      <c r="S210" t="s">
        <v>642</v>
      </c>
      <c r="T210" t="s">
        <v>689</v>
      </c>
      <c r="U210">
        <v>9.5</v>
      </c>
      <c r="V210">
        <v>1.25</v>
      </c>
      <c r="W210">
        <v>9.5</v>
      </c>
      <c r="X210" t="s">
        <v>33</v>
      </c>
      <c r="Y210" t="s">
        <v>729</v>
      </c>
      <c r="Z210" t="s">
        <v>947</v>
      </c>
      <c r="AA210">
        <v>9.5</v>
      </c>
      <c r="AB210">
        <v>9.5</v>
      </c>
      <c r="AC210">
        <v>122.75</v>
      </c>
      <c r="AD210">
        <v>1643.1999999999998</v>
      </c>
      <c r="AE210">
        <v>7.73930753564155E-2</v>
      </c>
      <c r="AF210">
        <v>1</v>
      </c>
      <c r="AG210">
        <v>7.73930753564155E-2</v>
      </c>
      <c r="AH210">
        <v>5.7814021421616398E-3</v>
      </c>
      <c r="AI210">
        <v>7.4701801363193807E-2</v>
      </c>
    </row>
    <row r="211" spans="1:35" hidden="1" x14ac:dyDescent="0.25">
      <c r="A211" t="s">
        <v>55</v>
      </c>
      <c r="B211" t="s">
        <v>947</v>
      </c>
      <c r="C211" s="63" t="s">
        <v>947</v>
      </c>
      <c r="D211" s="63" t="s">
        <v>671</v>
      </c>
      <c r="E211" t="s">
        <v>527</v>
      </c>
      <c r="F211">
        <v>1</v>
      </c>
      <c r="G211">
        <v>1</v>
      </c>
      <c r="H211">
        <v>1</v>
      </c>
      <c r="I211">
        <v>2</v>
      </c>
      <c r="J211">
        <v>7</v>
      </c>
      <c r="K211">
        <v>2</v>
      </c>
      <c r="L211" t="s">
        <v>102</v>
      </c>
      <c r="M211">
        <v>2</v>
      </c>
      <c r="N211" t="s">
        <v>701</v>
      </c>
      <c r="O211" t="s">
        <v>4</v>
      </c>
      <c r="P211">
        <v>1</v>
      </c>
      <c r="Q211">
        <v>1</v>
      </c>
      <c r="R211">
        <v>0</v>
      </c>
      <c r="S211" t="s">
        <v>642</v>
      </c>
      <c r="T211" t="s">
        <v>689</v>
      </c>
      <c r="U211">
        <v>9</v>
      </c>
      <c r="V211">
        <v>1.1842105263157896</v>
      </c>
      <c r="W211">
        <v>9</v>
      </c>
      <c r="X211" t="s">
        <v>36</v>
      </c>
      <c r="Y211" t="s">
        <v>732</v>
      </c>
      <c r="Z211" t="s">
        <v>947</v>
      </c>
      <c r="AA211">
        <v>9</v>
      </c>
      <c r="AB211">
        <v>9</v>
      </c>
      <c r="AC211">
        <v>122.25</v>
      </c>
      <c r="AD211">
        <v>1643.1999999999998</v>
      </c>
      <c r="AE211">
        <v>7.3619631901840496E-2</v>
      </c>
      <c r="AF211">
        <v>1</v>
      </c>
      <c r="AG211">
        <v>7.3619631901840496E-2</v>
      </c>
      <c r="AH211">
        <v>5.4771178188899698E-3</v>
      </c>
      <c r="AI211">
        <v>7.4397517039922104E-2</v>
      </c>
    </row>
    <row r="212" spans="1:35" hidden="1" x14ac:dyDescent="0.25">
      <c r="A212" t="s">
        <v>55</v>
      </c>
      <c r="B212" t="s">
        <v>947</v>
      </c>
      <c r="C212" s="63" t="s">
        <v>947</v>
      </c>
      <c r="D212" s="63" t="s">
        <v>671</v>
      </c>
      <c r="E212" t="s">
        <v>527</v>
      </c>
      <c r="F212">
        <v>1</v>
      </c>
      <c r="G212">
        <v>1</v>
      </c>
      <c r="H212">
        <v>1</v>
      </c>
      <c r="I212">
        <v>2</v>
      </c>
      <c r="J212">
        <v>7</v>
      </c>
      <c r="K212">
        <v>4</v>
      </c>
      <c r="L212" t="s">
        <v>101</v>
      </c>
      <c r="M212">
        <v>4</v>
      </c>
      <c r="N212" t="s">
        <v>705</v>
      </c>
      <c r="O212" t="s">
        <v>4</v>
      </c>
      <c r="P212">
        <v>1</v>
      </c>
      <c r="Q212">
        <v>1</v>
      </c>
      <c r="R212">
        <v>0</v>
      </c>
      <c r="S212" t="s">
        <v>642</v>
      </c>
      <c r="T212" t="s">
        <v>689</v>
      </c>
      <c r="U212">
        <v>9</v>
      </c>
      <c r="V212">
        <v>1.1842105263157896</v>
      </c>
      <c r="W212">
        <v>9</v>
      </c>
      <c r="X212" t="s">
        <v>42</v>
      </c>
      <c r="Y212" t="s">
        <v>738</v>
      </c>
      <c r="Z212" t="s">
        <v>947</v>
      </c>
      <c r="AA212">
        <v>9</v>
      </c>
      <c r="AB212">
        <v>9</v>
      </c>
      <c r="AC212">
        <v>122.25</v>
      </c>
      <c r="AD212">
        <v>1643.1999999999998</v>
      </c>
      <c r="AE212">
        <v>7.3619631901840496E-2</v>
      </c>
      <c r="AF212">
        <v>1</v>
      </c>
      <c r="AG212">
        <v>7.3619631901840496E-2</v>
      </c>
      <c r="AH212">
        <v>5.4771178188899698E-3</v>
      </c>
      <c r="AI212">
        <v>7.4397517039922104E-2</v>
      </c>
    </row>
    <row r="213" spans="1:35" hidden="1" x14ac:dyDescent="0.25">
      <c r="A213" t="s">
        <v>55</v>
      </c>
      <c r="B213" t="s">
        <v>947</v>
      </c>
      <c r="C213" s="63" t="s">
        <v>947</v>
      </c>
      <c r="D213" s="63" t="s">
        <v>671</v>
      </c>
      <c r="E213" t="s">
        <v>527</v>
      </c>
      <c r="F213">
        <v>1</v>
      </c>
      <c r="G213">
        <v>1</v>
      </c>
      <c r="H213">
        <v>1</v>
      </c>
      <c r="I213">
        <v>2</v>
      </c>
      <c r="J213">
        <v>7</v>
      </c>
      <c r="K213">
        <v>5</v>
      </c>
      <c r="L213" t="s">
        <v>105</v>
      </c>
      <c r="M213">
        <v>5</v>
      </c>
      <c r="N213" t="s">
        <v>707</v>
      </c>
      <c r="O213" t="s">
        <v>4</v>
      </c>
      <c r="P213">
        <v>1</v>
      </c>
      <c r="Q213">
        <v>1</v>
      </c>
      <c r="R213">
        <v>0</v>
      </c>
      <c r="S213" t="s">
        <v>642</v>
      </c>
      <c r="T213" t="s">
        <v>689</v>
      </c>
      <c r="U213">
        <v>9</v>
      </c>
      <c r="V213">
        <v>1.1842105263157896</v>
      </c>
      <c r="W213">
        <v>9</v>
      </c>
      <c r="X213" t="s">
        <v>45</v>
      </c>
      <c r="Y213" t="s">
        <v>741</v>
      </c>
      <c r="Z213" t="s">
        <v>947</v>
      </c>
      <c r="AA213">
        <v>9</v>
      </c>
      <c r="AB213">
        <v>9</v>
      </c>
      <c r="AC213">
        <v>122.25</v>
      </c>
      <c r="AD213">
        <v>1643.1999999999998</v>
      </c>
      <c r="AE213">
        <v>7.3619631901840496E-2</v>
      </c>
      <c r="AF213">
        <v>1</v>
      </c>
      <c r="AG213">
        <v>7.3619631901840496E-2</v>
      </c>
      <c r="AH213">
        <v>5.4771178188899698E-3</v>
      </c>
      <c r="AI213">
        <v>7.4397517039922104E-2</v>
      </c>
    </row>
    <row r="214" spans="1:35" hidden="1" x14ac:dyDescent="0.25">
      <c r="A214" t="s">
        <v>55</v>
      </c>
      <c r="B214" t="s">
        <v>947</v>
      </c>
      <c r="C214" s="63" t="s">
        <v>947</v>
      </c>
      <c r="D214" s="63" t="s">
        <v>671</v>
      </c>
      <c r="E214" t="s">
        <v>527</v>
      </c>
      <c r="F214">
        <v>1</v>
      </c>
      <c r="G214">
        <v>2</v>
      </c>
      <c r="H214">
        <v>2</v>
      </c>
      <c r="I214">
        <v>2</v>
      </c>
      <c r="J214">
        <v>7</v>
      </c>
      <c r="K214">
        <v>1</v>
      </c>
      <c r="L214" t="s">
        <v>99</v>
      </c>
      <c r="M214">
        <v>8</v>
      </c>
      <c r="N214" t="s">
        <v>713</v>
      </c>
      <c r="O214" t="s">
        <v>4</v>
      </c>
      <c r="P214">
        <v>1</v>
      </c>
      <c r="Q214">
        <v>1</v>
      </c>
      <c r="R214">
        <v>0</v>
      </c>
      <c r="S214" t="s">
        <v>642</v>
      </c>
      <c r="T214" t="s">
        <v>689</v>
      </c>
      <c r="U214">
        <v>9</v>
      </c>
      <c r="V214">
        <v>1.1842105263157896</v>
      </c>
      <c r="W214">
        <v>9</v>
      </c>
      <c r="X214" t="s">
        <v>33</v>
      </c>
      <c r="Y214" t="s">
        <v>750</v>
      </c>
      <c r="Z214" t="s">
        <v>947</v>
      </c>
      <c r="AA214">
        <v>9</v>
      </c>
      <c r="AB214">
        <v>9</v>
      </c>
      <c r="AC214">
        <v>122.25</v>
      </c>
      <c r="AD214">
        <v>1643.1999999999998</v>
      </c>
      <c r="AE214">
        <v>7.3619631901840496E-2</v>
      </c>
      <c r="AF214">
        <v>1</v>
      </c>
      <c r="AG214">
        <v>7.3619631901840496E-2</v>
      </c>
      <c r="AH214">
        <v>5.4771178188899698E-3</v>
      </c>
      <c r="AI214">
        <v>7.4397517039922104E-2</v>
      </c>
    </row>
    <row r="215" spans="1:35" hidden="1" x14ac:dyDescent="0.25">
      <c r="A215" t="s">
        <v>55</v>
      </c>
      <c r="B215" t="s">
        <v>947</v>
      </c>
      <c r="C215" s="63" t="s">
        <v>947</v>
      </c>
      <c r="D215" s="63" t="s">
        <v>671</v>
      </c>
      <c r="E215" t="s">
        <v>527</v>
      </c>
      <c r="F215">
        <v>1</v>
      </c>
      <c r="G215">
        <v>2</v>
      </c>
      <c r="H215">
        <v>2</v>
      </c>
      <c r="I215">
        <v>2</v>
      </c>
      <c r="J215">
        <v>7</v>
      </c>
      <c r="K215">
        <v>2</v>
      </c>
      <c r="L215" t="s">
        <v>102</v>
      </c>
      <c r="M215">
        <v>9</v>
      </c>
      <c r="N215" t="s">
        <v>715</v>
      </c>
      <c r="O215" t="s">
        <v>4</v>
      </c>
      <c r="P215">
        <v>1</v>
      </c>
      <c r="Q215">
        <v>1</v>
      </c>
      <c r="R215">
        <v>0</v>
      </c>
      <c r="S215" t="s">
        <v>642</v>
      </c>
      <c r="T215" t="s">
        <v>689</v>
      </c>
      <c r="U215">
        <v>9</v>
      </c>
      <c r="V215">
        <v>1.1842105263157896</v>
      </c>
      <c r="W215">
        <v>9</v>
      </c>
      <c r="X215" t="s">
        <v>36</v>
      </c>
      <c r="Y215" t="s">
        <v>753</v>
      </c>
      <c r="Z215" t="s">
        <v>947</v>
      </c>
      <c r="AA215">
        <v>9</v>
      </c>
      <c r="AB215">
        <v>9</v>
      </c>
      <c r="AC215">
        <v>122.25</v>
      </c>
      <c r="AD215">
        <v>1643.1999999999998</v>
      </c>
      <c r="AE215">
        <v>7.3619631901840496E-2</v>
      </c>
      <c r="AF215">
        <v>1</v>
      </c>
      <c r="AG215">
        <v>7.3619631901840496E-2</v>
      </c>
      <c r="AH215">
        <v>5.4771178188899698E-3</v>
      </c>
      <c r="AI215">
        <v>7.4397517039922104E-2</v>
      </c>
    </row>
    <row r="216" spans="1:35" hidden="1" x14ac:dyDescent="0.25">
      <c r="A216" t="s">
        <v>55</v>
      </c>
      <c r="B216" t="s">
        <v>947</v>
      </c>
      <c r="C216" s="63" t="s">
        <v>947</v>
      </c>
      <c r="D216" s="63" t="s">
        <v>671</v>
      </c>
      <c r="E216" t="s">
        <v>527</v>
      </c>
      <c r="F216">
        <v>1</v>
      </c>
      <c r="G216">
        <v>2</v>
      </c>
      <c r="H216">
        <v>2</v>
      </c>
      <c r="I216">
        <v>2</v>
      </c>
      <c r="J216">
        <v>7</v>
      </c>
      <c r="K216">
        <v>3</v>
      </c>
      <c r="L216" t="s">
        <v>103</v>
      </c>
      <c r="M216">
        <v>10</v>
      </c>
      <c r="N216" t="s">
        <v>717</v>
      </c>
      <c r="O216" t="s">
        <v>4</v>
      </c>
      <c r="P216">
        <v>1</v>
      </c>
      <c r="Q216">
        <v>1</v>
      </c>
      <c r="R216">
        <v>0</v>
      </c>
      <c r="S216" t="s">
        <v>642</v>
      </c>
      <c r="T216" t="s">
        <v>689</v>
      </c>
      <c r="U216">
        <v>9</v>
      </c>
      <c r="V216">
        <v>1.1842105263157896</v>
      </c>
      <c r="W216">
        <v>9</v>
      </c>
      <c r="X216" t="s">
        <v>39</v>
      </c>
      <c r="Y216" t="s">
        <v>756</v>
      </c>
      <c r="Z216" t="s">
        <v>947</v>
      </c>
      <c r="AA216">
        <v>9</v>
      </c>
      <c r="AB216">
        <v>9</v>
      </c>
      <c r="AC216">
        <v>125.65</v>
      </c>
      <c r="AD216">
        <v>1643.1999999999998</v>
      </c>
      <c r="AE216">
        <v>7.1627536808595293E-2</v>
      </c>
      <c r="AF216">
        <v>1</v>
      </c>
      <c r="AG216">
        <v>7.1627536808595293E-2</v>
      </c>
      <c r="AH216">
        <v>5.4771178188899698E-3</v>
      </c>
      <c r="AI216">
        <v>7.6466650438169401E-2</v>
      </c>
    </row>
    <row r="217" spans="1:35" hidden="1" x14ac:dyDescent="0.25">
      <c r="A217" t="s">
        <v>55</v>
      </c>
      <c r="B217" t="s">
        <v>947</v>
      </c>
      <c r="C217" s="63" t="s">
        <v>947</v>
      </c>
      <c r="D217" s="63" t="s">
        <v>671</v>
      </c>
      <c r="E217" t="s">
        <v>527</v>
      </c>
      <c r="F217">
        <v>1</v>
      </c>
      <c r="G217">
        <v>2</v>
      </c>
      <c r="H217">
        <v>2</v>
      </c>
      <c r="I217">
        <v>2</v>
      </c>
      <c r="J217">
        <v>7</v>
      </c>
      <c r="K217">
        <v>6</v>
      </c>
      <c r="L217" t="s">
        <v>113</v>
      </c>
      <c r="M217">
        <v>13</v>
      </c>
      <c r="N217" t="s">
        <v>723</v>
      </c>
      <c r="O217" t="s">
        <v>4</v>
      </c>
      <c r="P217">
        <v>1</v>
      </c>
      <c r="Q217">
        <v>1</v>
      </c>
      <c r="R217">
        <v>0</v>
      </c>
      <c r="S217" t="s">
        <v>642</v>
      </c>
      <c r="T217" t="s">
        <v>689</v>
      </c>
      <c r="U217">
        <v>8.5</v>
      </c>
      <c r="V217">
        <v>1.118421052631579</v>
      </c>
      <c r="W217">
        <v>8.5</v>
      </c>
      <c r="X217" t="s">
        <v>48</v>
      </c>
      <c r="Y217" t="s">
        <v>765</v>
      </c>
      <c r="Z217" t="s">
        <v>947</v>
      </c>
      <c r="AA217">
        <v>8.5</v>
      </c>
      <c r="AB217">
        <v>8.5</v>
      </c>
      <c r="AC217">
        <v>113.1</v>
      </c>
      <c r="AD217">
        <v>1643.1999999999998</v>
      </c>
      <c r="AE217">
        <v>7.5154730327144106E-2</v>
      </c>
      <c r="AF217">
        <v>1</v>
      </c>
      <c r="AG217">
        <v>7.5154730327144106E-2</v>
      </c>
      <c r="AH217">
        <v>5.1728334956183102E-3</v>
      </c>
      <c r="AI217">
        <v>6.8829113924050597E-2</v>
      </c>
    </row>
    <row r="218" spans="1:35" hidden="1" x14ac:dyDescent="0.25">
      <c r="A218" t="s">
        <v>55</v>
      </c>
      <c r="B218" t="s">
        <v>947</v>
      </c>
      <c r="C218" s="63" t="s">
        <v>947</v>
      </c>
      <c r="D218" s="63" t="s">
        <v>671</v>
      </c>
      <c r="E218" t="s">
        <v>527</v>
      </c>
      <c r="F218">
        <v>1</v>
      </c>
      <c r="G218">
        <v>2</v>
      </c>
      <c r="H218">
        <v>2</v>
      </c>
      <c r="I218">
        <v>2</v>
      </c>
      <c r="J218">
        <v>7</v>
      </c>
      <c r="K218">
        <v>7</v>
      </c>
      <c r="L218" t="s">
        <v>114</v>
      </c>
      <c r="M218">
        <v>14</v>
      </c>
      <c r="N218" t="s">
        <v>725</v>
      </c>
      <c r="O218" t="s">
        <v>4</v>
      </c>
      <c r="P218">
        <v>1</v>
      </c>
      <c r="Q218">
        <v>1</v>
      </c>
      <c r="R218">
        <v>0</v>
      </c>
      <c r="S218" t="s">
        <v>642</v>
      </c>
      <c r="T218" t="s">
        <v>689</v>
      </c>
      <c r="U218">
        <v>8.5</v>
      </c>
      <c r="V218">
        <v>1.118421052631579</v>
      </c>
      <c r="W218">
        <v>8.5</v>
      </c>
      <c r="X218" t="s">
        <v>51</v>
      </c>
      <c r="Y218" t="s">
        <v>768</v>
      </c>
      <c r="Z218" t="s">
        <v>947</v>
      </c>
      <c r="AA218">
        <v>8.5</v>
      </c>
      <c r="AB218">
        <v>8.5</v>
      </c>
      <c r="AC218">
        <v>114.1</v>
      </c>
      <c r="AD218">
        <v>1643.1999999999998</v>
      </c>
      <c r="AE218">
        <v>7.4496056091148094E-2</v>
      </c>
      <c r="AF218">
        <v>1</v>
      </c>
      <c r="AG218">
        <v>7.4496056091148094E-2</v>
      </c>
      <c r="AH218">
        <v>5.1728334956183102E-3</v>
      </c>
      <c r="AI218">
        <v>6.9437682570594003E-2</v>
      </c>
    </row>
    <row r="219" spans="1:35" hidden="1" x14ac:dyDescent="0.25">
      <c r="A219" t="s">
        <v>55</v>
      </c>
      <c r="B219" t="s">
        <v>948</v>
      </c>
      <c r="C219" s="63" t="s">
        <v>948</v>
      </c>
      <c r="D219" s="63" t="s">
        <v>671</v>
      </c>
      <c r="E219" t="s">
        <v>527</v>
      </c>
      <c r="F219">
        <v>1</v>
      </c>
      <c r="G219">
        <v>1</v>
      </c>
      <c r="H219">
        <v>1</v>
      </c>
      <c r="I219">
        <v>2</v>
      </c>
      <c r="J219">
        <v>7</v>
      </c>
      <c r="K219">
        <v>1</v>
      </c>
      <c r="L219" t="s">
        <v>99</v>
      </c>
      <c r="M219">
        <v>1</v>
      </c>
      <c r="N219" t="s">
        <v>699</v>
      </c>
      <c r="O219" t="s">
        <v>4</v>
      </c>
      <c r="P219">
        <v>1</v>
      </c>
      <c r="Q219">
        <v>1</v>
      </c>
      <c r="R219">
        <v>0</v>
      </c>
      <c r="S219" t="s">
        <v>642</v>
      </c>
      <c r="T219" t="s">
        <v>689</v>
      </c>
      <c r="U219">
        <v>8.5</v>
      </c>
      <c r="V219">
        <v>1.118421052631579</v>
      </c>
      <c r="W219">
        <v>8.5</v>
      </c>
      <c r="X219" t="s">
        <v>33</v>
      </c>
      <c r="Y219" t="s">
        <v>729</v>
      </c>
      <c r="Z219" t="s">
        <v>948</v>
      </c>
      <c r="AA219">
        <v>15</v>
      </c>
      <c r="AB219">
        <v>15</v>
      </c>
      <c r="AC219">
        <v>122.75</v>
      </c>
      <c r="AD219">
        <v>1643.1999999999998</v>
      </c>
      <c r="AE219">
        <v>0.12219959266802401</v>
      </c>
      <c r="AF219">
        <v>0.56666666666666698</v>
      </c>
      <c r="AG219">
        <v>6.9246435845213797E-2</v>
      </c>
      <c r="AH219">
        <v>5.1728334956183102E-3</v>
      </c>
      <c r="AI219">
        <v>7.4701801363193807E-2</v>
      </c>
    </row>
    <row r="220" spans="1:35" hidden="1" x14ac:dyDescent="0.25">
      <c r="A220" t="s">
        <v>55</v>
      </c>
      <c r="B220" t="s">
        <v>948</v>
      </c>
      <c r="C220" s="63" t="s">
        <v>948</v>
      </c>
      <c r="D220" s="63" t="s">
        <v>671</v>
      </c>
      <c r="E220" t="s">
        <v>527</v>
      </c>
      <c r="F220">
        <v>1</v>
      </c>
      <c r="G220">
        <v>1</v>
      </c>
      <c r="H220">
        <v>1</v>
      </c>
      <c r="I220">
        <v>2</v>
      </c>
      <c r="J220">
        <v>7</v>
      </c>
      <c r="K220">
        <v>1</v>
      </c>
      <c r="L220" t="s">
        <v>99</v>
      </c>
      <c r="M220">
        <v>1</v>
      </c>
      <c r="N220" t="s">
        <v>699</v>
      </c>
      <c r="O220" t="s">
        <v>5</v>
      </c>
      <c r="P220">
        <v>2</v>
      </c>
      <c r="Q220">
        <v>1</v>
      </c>
      <c r="R220">
        <v>0</v>
      </c>
      <c r="S220" t="s">
        <v>642</v>
      </c>
      <c r="T220" t="s">
        <v>689</v>
      </c>
      <c r="U220">
        <v>6.5</v>
      </c>
      <c r="V220">
        <v>0.85526315789473684</v>
      </c>
      <c r="W220">
        <v>6.5</v>
      </c>
      <c r="X220" t="s">
        <v>34</v>
      </c>
      <c r="Y220" t="s">
        <v>730</v>
      </c>
      <c r="Z220" t="s">
        <v>948</v>
      </c>
      <c r="AA220">
        <v>15</v>
      </c>
      <c r="AB220">
        <v>15</v>
      </c>
      <c r="AC220">
        <v>122.75</v>
      </c>
      <c r="AD220">
        <v>1643.1999999999998</v>
      </c>
      <c r="AE220">
        <v>0.12219959266802401</v>
      </c>
      <c r="AF220">
        <v>0.43333333333333302</v>
      </c>
      <c r="AG220">
        <v>5.2953156822810599E-2</v>
      </c>
      <c r="AH220">
        <v>3.9556962025316502E-3</v>
      </c>
      <c r="AI220">
        <v>7.4701801363193807E-2</v>
      </c>
    </row>
    <row r="221" spans="1:35" hidden="1" x14ac:dyDescent="0.25">
      <c r="A221" t="s">
        <v>55</v>
      </c>
      <c r="B221" t="s">
        <v>948</v>
      </c>
      <c r="C221" s="63" t="s">
        <v>948</v>
      </c>
      <c r="D221" s="63" t="s">
        <v>671</v>
      </c>
      <c r="E221" t="s">
        <v>527</v>
      </c>
      <c r="F221">
        <v>1</v>
      </c>
      <c r="G221">
        <v>1</v>
      </c>
      <c r="H221">
        <v>1</v>
      </c>
      <c r="I221">
        <v>2</v>
      </c>
      <c r="J221">
        <v>7</v>
      </c>
      <c r="K221">
        <v>2</v>
      </c>
      <c r="L221" t="s">
        <v>102</v>
      </c>
      <c r="M221">
        <v>2</v>
      </c>
      <c r="N221" t="s">
        <v>701</v>
      </c>
      <c r="O221" t="s">
        <v>4</v>
      </c>
      <c r="P221">
        <v>1</v>
      </c>
      <c r="Q221">
        <v>1</v>
      </c>
      <c r="R221">
        <v>0</v>
      </c>
      <c r="S221" t="s">
        <v>642</v>
      </c>
      <c r="T221" t="s">
        <v>689</v>
      </c>
      <c r="U221">
        <v>8.5</v>
      </c>
      <c r="V221">
        <v>1.118421052631579</v>
      </c>
      <c r="W221">
        <v>8.5</v>
      </c>
      <c r="X221" t="s">
        <v>36</v>
      </c>
      <c r="Y221" t="s">
        <v>732</v>
      </c>
      <c r="Z221" t="s">
        <v>948</v>
      </c>
      <c r="AA221">
        <v>15</v>
      </c>
      <c r="AB221">
        <v>15</v>
      </c>
      <c r="AC221">
        <v>122.25</v>
      </c>
      <c r="AD221">
        <v>1643.1999999999998</v>
      </c>
      <c r="AE221">
        <v>0.122699386503067</v>
      </c>
      <c r="AF221">
        <v>0.56666666666666698</v>
      </c>
      <c r="AG221">
        <v>6.9529652351738205E-2</v>
      </c>
      <c r="AH221">
        <v>5.1728334956183102E-3</v>
      </c>
      <c r="AI221">
        <v>7.4397517039922104E-2</v>
      </c>
    </row>
    <row r="222" spans="1:35" hidden="1" x14ac:dyDescent="0.25">
      <c r="A222" t="s">
        <v>55</v>
      </c>
      <c r="B222" t="s">
        <v>948</v>
      </c>
      <c r="C222" s="63" t="s">
        <v>948</v>
      </c>
      <c r="D222" s="63" t="s">
        <v>671</v>
      </c>
      <c r="E222" t="s">
        <v>527</v>
      </c>
      <c r="F222">
        <v>1</v>
      </c>
      <c r="G222">
        <v>1</v>
      </c>
      <c r="H222">
        <v>1</v>
      </c>
      <c r="I222">
        <v>2</v>
      </c>
      <c r="J222">
        <v>7</v>
      </c>
      <c r="K222">
        <v>2</v>
      </c>
      <c r="L222" t="s">
        <v>102</v>
      </c>
      <c r="M222">
        <v>2</v>
      </c>
      <c r="N222" t="s">
        <v>701</v>
      </c>
      <c r="O222" t="s">
        <v>5</v>
      </c>
      <c r="P222">
        <v>2</v>
      </c>
      <c r="Q222">
        <v>1</v>
      </c>
      <c r="R222">
        <v>0</v>
      </c>
      <c r="S222" t="s">
        <v>642</v>
      </c>
      <c r="T222" t="s">
        <v>689</v>
      </c>
      <c r="U222">
        <v>6.5</v>
      </c>
      <c r="V222">
        <v>0.85526315789473684</v>
      </c>
      <c r="W222">
        <v>6.5</v>
      </c>
      <c r="X222" t="s">
        <v>37</v>
      </c>
      <c r="Y222" t="s">
        <v>733</v>
      </c>
      <c r="Z222" t="s">
        <v>948</v>
      </c>
      <c r="AA222">
        <v>15</v>
      </c>
      <c r="AB222">
        <v>15</v>
      </c>
      <c r="AC222">
        <v>122.25</v>
      </c>
      <c r="AD222">
        <v>1643.1999999999998</v>
      </c>
      <c r="AE222">
        <v>0.122699386503067</v>
      </c>
      <c r="AF222">
        <v>0.43333333333333302</v>
      </c>
      <c r="AG222">
        <v>5.3169734151329202E-2</v>
      </c>
      <c r="AH222">
        <v>3.9556962025316502E-3</v>
      </c>
      <c r="AI222">
        <v>7.4397517039922104E-2</v>
      </c>
    </row>
    <row r="223" spans="1:35" hidden="1" x14ac:dyDescent="0.25">
      <c r="A223" t="s">
        <v>55</v>
      </c>
      <c r="B223" t="s">
        <v>948</v>
      </c>
      <c r="C223" s="63" t="s">
        <v>948</v>
      </c>
      <c r="D223" s="63" t="s">
        <v>671</v>
      </c>
      <c r="E223" t="s">
        <v>527</v>
      </c>
      <c r="F223">
        <v>1</v>
      </c>
      <c r="G223">
        <v>1</v>
      </c>
      <c r="H223">
        <v>1</v>
      </c>
      <c r="I223">
        <v>2</v>
      </c>
      <c r="J223">
        <v>7</v>
      </c>
      <c r="K223">
        <v>3</v>
      </c>
      <c r="L223" t="s">
        <v>103</v>
      </c>
      <c r="M223">
        <v>3</v>
      </c>
      <c r="N223" t="s">
        <v>703</v>
      </c>
      <c r="O223" t="s">
        <v>4</v>
      </c>
      <c r="P223">
        <v>1</v>
      </c>
      <c r="Q223">
        <v>1</v>
      </c>
      <c r="R223">
        <v>0</v>
      </c>
      <c r="S223" t="s">
        <v>642</v>
      </c>
      <c r="T223" t="s">
        <v>689</v>
      </c>
      <c r="U223">
        <v>8.5</v>
      </c>
      <c r="V223">
        <v>1.118421052631579</v>
      </c>
      <c r="W223">
        <v>8.5</v>
      </c>
      <c r="X223" t="s">
        <v>39</v>
      </c>
      <c r="Y223" t="s">
        <v>735</v>
      </c>
      <c r="Z223" t="s">
        <v>948</v>
      </c>
      <c r="AA223">
        <v>16.5</v>
      </c>
      <c r="AB223">
        <v>16.5</v>
      </c>
      <c r="AC223">
        <v>114.75</v>
      </c>
      <c r="AD223">
        <v>1643.1999999999998</v>
      </c>
      <c r="AE223">
        <v>0.14379084967320299</v>
      </c>
      <c r="AF223">
        <v>0.51515151515151503</v>
      </c>
      <c r="AG223">
        <v>7.4074074074074098E-2</v>
      </c>
      <c r="AH223">
        <v>5.1728334956183102E-3</v>
      </c>
      <c r="AI223">
        <v>6.98332521908471E-2</v>
      </c>
    </row>
    <row r="224" spans="1:35" hidden="1" x14ac:dyDescent="0.25">
      <c r="A224" t="s">
        <v>55</v>
      </c>
      <c r="B224" t="s">
        <v>948</v>
      </c>
      <c r="C224" s="63" t="s">
        <v>948</v>
      </c>
      <c r="D224" s="63" t="s">
        <v>671</v>
      </c>
      <c r="E224" t="s">
        <v>527</v>
      </c>
      <c r="F224">
        <v>1</v>
      </c>
      <c r="G224">
        <v>1</v>
      </c>
      <c r="H224">
        <v>1</v>
      </c>
      <c r="I224">
        <v>2</v>
      </c>
      <c r="J224">
        <v>7</v>
      </c>
      <c r="K224">
        <v>3</v>
      </c>
      <c r="L224" t="s">
        <v>103</v>
      </c>
      <c r="M224">
        <v>3</v>
      </c>
      <c r="N224" t="s">
        <v>703</v>
      </c>
      <c r="O224" t="s">
        <v>5</v>
      </c>
      <c r="P224">
        <v>2</v>
      </c>
      <c r="Q224">
        <v>1</v>
      </c>
      <c r="R224">
        <v>0</v>
      </c>
      <c r="S224" t="s">
        <v>642</v>
      </c>
      <c r="T224" t="s">
        <v>689</v>
      </c>
      <c r="U224">
        <v>8</v>
      </c>
      <c r="V224">
        <v>1.0526315789473684</v>
      </c>
      <c r="W224">
        <v>8</v>
      </c>
      <c r="X224" t="s">
        <v>40</v>
      </c>
      <c r="Y224" t="s">
        <v>736</v>
      </c>
      <c r="Z224" t="s">
        <v>948</v>
      </c>
      <c r="AA224">
        <v>16.5</v>
      </c>
      <c r="AB224">
        <v>16.5</v>
      </c>
      <c r="AC224">
        <v>114.75</v>
      </c>
      <c r="AD224">
        <v>1643.1999999999998</v>
      </c>
      <c r="AE224">
        <v>0.14379084967320299</v>
      </c>
      <c r="AF224">
        <v>0.48484848484848497</v>
      </c>
      <c r="AG224">
        <v>6.9716775599128603E-2</v>
      </c>
      <c r="AH224">
        <v>4.8685491723466402E-3</v>
      </c>
      <c r="AI224">
        <v>6.98332521908471E-2</v>
      </c>
    </row>
    <row r="225" spans="1:35" hidden="1" x14ac:dyDescent="0.25">
      <c r="A225" t="s">
        <v>55</v>
      </c>
      <c r="B225" t="s">
        <v>948</v>
      </c>
      <c r="C225" s="63" t="s">
        <v>948</v>
      </c>
      <c r="D225" s="63" t="s">
        <v>671</v>
      </c>
      <c r="E225" t="s">
        <v>527</v>
      </c>
      <c r="F225">
        <v>1</v>
      </c>
      <c r="G225">
        <v>1</v>
      </c>
      <c r="H225">
        <v>1</v>
      </c>
      <c r="I225">
        <v>2</v>
      </c>
      <c r="J225">
        <v>7</v>
      </c>
      <c r="K225">
        <v>4</v>
      </c>
      <c r="L225" t="s">
        <v>101</v>
      </c>
      <c r="M225">
        <v>4</v>
      </c>
      <c r="N225" t="s">
        <v>705</v>
      </c>
      <c r="O225" t="s">
        <v>4</v>
      </c>
      <c r="P225">
        <v>1</v>
      </c>
      <c r="Q225">
        <v>1</v>
      </c>
      <c r="R225">
        <v>0</v>
      </c>
      <c r="S225" t="s">
        <v>642</v>
      </c>
      <c r="T225" t="s">
        <v>689</v>
      </c>
      <c r="U225">
        <v>8.5</v>
      </c>
      <c r="V225">
        <v>1.118421052631579</v>
      </c>
      <c r="W225">
        <v>8.5</v>
      </c>
      <c r="X225" t="s">
        <v>42</v>
      </c>
      <c r="Y225" t="s">
        <v>738</v>
      </c>
      <c r="Z225" t="s">
        <v>948</v>
      </c>
      <c r="AA225">
        <v>15</v>
      </c>
      <c r="AB225">
        <v>15</v>
      </c>
      <c r="AC225">
        <v>122.25</v>
      </c>
      <c r="AD225">
        <v>1643.1999999999998</v>
      </c>
      <c r="AE225">
        <v>0.122699386503067</v>
      </c>
      <c r="AF225">
        <v>0.56666666666666698</v>
      </c>
      <c r="AG225">
        <v>6.9529652351738205E-2</v>
      </c>
      <c r="AH225">
        <v>5.1728334956183102E-3</v>
      </c>
      <c r="AI225">
        <v>7.4397517039922104E-2</v>
      </c>
    </row>
    <row r="226" spans="1:35" hidden="1" x14ac:dyDescent="0.25">
      <c r="A226" t="s">
        <v>55</v>
      </c>
      <c r="B226" t="s">
        <v>948</v>
      </c>
      <c r="C226" s="63" t="s">
        <v>948</v>
      </c>
      <c r="D226" s="63" t="s">
        <v>671</v>
      </c>
      <c r="E226" t="s">
        <v>527</v>
      </c>
      <c r="F226">
        <v>1</v>
      </c>
      <c r="G226">
        <v>1</v>
      </c>
      <c r="H226">
        <v>1</v>
      </c>
      <c r="I226">
        <v>2</v>
      </c>
      <c r="J226">
        <v>7</v>
      </c>
      <c r="K226">
        <v>4</v>
      </c>
      <c r="L226" t="s">
        <v>101</v>
      </c>
      <c r="M226">
        <v>4</v>
      </c>
      <c r="N226" t="s">
        <v>705</v>
      </c>
      <c r="O226" t="s">
        <v>5</v>
      </c>
      <c r="P226">
        <v>2</v>
      </c>
      <c r="Q226">
        <v>1</v>
      </c>
      <c r="R226">
        <v>0</v>
      </c>
      <c r="S226" t="s">
        <v>642</v>
      </c>
      <c r="T226" t="s">
        <v>689</v>
      </c>
      <c r="U226">
        <v>6.5</v>
      </c>
      <c r="V226">
        <v>0.85526315789473684</v>
      </c>
      <c r="W226">
        <v>6.5</v>
      </c>
      <c r="X226" t="s">
        <v>43</v>
      </c>
      <c r="Y226" t="s">
        <v>739</v>
      </c>
      <c r="Z226" t="s">
        <v>948</v>
      </c>
      <c r="AA226">
        <v>15</v>
      </c>
      <c r="AB226">
        <v>15</v>
      </c>
      <c r="AC226">
        <v>122.25</v>
      </c>
      <c r="AD226">
        <v>1643.1999999999998</v>
      </c>
      <c r="AE226">
        <v>0.122699386503067</v>
      </c>
      <c r="AF226">
        <v>0.43333333333333302</v>
      </c>
      <c r="AG226">
        <v>5.3169734151329202E-2</v>
      </c>
      <c r="AH226">
        <v>3.9556962025316502E-3</v>
      </c>
      <c r="AI226">
        <v>7.4397517039922104E-2</v>
      </c>
    </row>
    <row r="227" spans="1:35" hidden="1" x14ac:dyDescent="0.25">
      <c r="A227" t="s">
        <v>55</v>
      </c>
      <c r="B227" t="s">
        <v>948</v>
      </c>
      <c r="C227" s="63" t="s">
        <v>948</v>
      </c>
      <c r="D227" s="63" t="s">
        <v>671</v>
      </c>
      <c r="E227" t="s">
        <v>527</v>
      </c>
      <c r="F227">
        <v>1</v>
      </c>
      <c r="G227">
        <v>1</v>
      </c>
      <c r="H227">
        <v>1</v>
      </c>
      <c r="I227">
        <v>2</v>
      </c>
      <c r="J227">
        <v>7</v>
      </c>
      <c r="K227">
        <v>5</v>
      </c>
      <c r="L227" t="s">
        <v>105</v>
      </c>
      <c r="M227">
        <v>5</v>
      </c>
      <c r="N227" t="s">
        <v>707</v>
      </c>
      <c r="O227" t="s">
        <v>4</v>
      </c>
      <c r="P227">
        <v>1</v>
      </c>
      <c r="Q227">
        <v>1</v>
      </c>
      <c r="R227">
        <v>0</v>
      </c>
      <c r="S227" t="s">
        <v>642</v>
      </c>
      <c r="T227" t="s">
        <v>689</v>
      </c>
      <c r="U227">
        <v>8.5</v>
      </c>
      <c r="V227">
        <v>1.118421052631579</v>
      </c>
      <c r="W227">
        <v>8.5</v>
      </c>
      <c r="X227" t="s">
        <v>45</v>
      </c>
      <c r="Y227" t="s">
        <v>741</v>
      </c>
      <c r="Z227" t="s">
        <v>948</v>
      </c>
      <c r="AA227">
        <v>15</v>
      </c>
      <c r="AB227">
        <v>15</v>
      </c>
      <c r="AC227">
        <v>122.25</v>
      </c>
      <c r="AD227">
        <v>1643.1999999999998</v>
      </c>
      <c r="AE227">
        <v>0.122699386503067</v>
      </c>
      <c r="AF227">
        <v>0.56666666666666698</v>
      </c>
      <c r="AG227">
        <v>6.9529652351738205E-2</v>
      </c>
      <c r="AH227">
        <v>5.1728334956183102E-3</v>
      </c>
      <c r="AI227">
        <v>7.4397517039922104E-2</v>
      </c>
    </row>
    <row r="228" spans="1:35" hidden="1" x14ac:dyDescent="0.25">
      <c r="A228" t="s">
        <v>55</v>
      </c>
      <c r="B228" t="s">
        <v>948</v>
      </c>
      <c r="C228" s="63" t="s">
        <v>948</v>
      </c>
      <c r="D228" s="63" t="s">
        <v>671</v>
      </c>
      <c r="E228" t="s">
        <v>527</v>
      </c>
      <c r="F228">
        <v>1</v>
      </c>
      <c r="G228">
        <v>1</v>
      </c>
      <c r="H228">
        <v>1</v>
      </c>
      <c r="I228">
        <v>2</v>
      </c>
      <c r="J228">
        <v>7</v>
      </c>
      <c r="K228">
        <v>5</v>
      </c>
      <c r="L228" t="s">
        <v>105</v>
      </c>
      <c r="M228">
        <v>5</v>
      </c>
      <c r="N228" t="s">
        <v>707</v>
      </c>
      <c r="O228" t="s">
        <v>5</v>
      </c>
      <c r="P228">
        <v>2</v>
      </c>
      <c r="Q228">
        <v>1</v>
      </c>
      <c r="R228">
        <v>0</v>
      </c>
      <c r="S228" t="s">
        <v>642</v>
      </c>
      <c r="T228" t="s">
        <v>689</v>
      </c>
      <c r="U228">
        <v>6.5</v>
      </c>
      <c r="V228">
        <v>0.85526315789473684</v>
      </c>
      <c r="W228">
        <v>6.5</v>
      </c>
      <c r="X228" t="s">
        <v>46</v>
      </c>
      <c r="Y228" t="s">
        <v>742</v>
      </c>
      <c r="Z228" t="s">
        <v>948</v>
      </c>
      <c r="AA228">
        <v>15</v>
      </c>
      <c r="AB228">
        <v>15</v>
      </c>
      <c r="AC228">
        <v>122.25</v>
      </c>
      <c r="AD228">
        <v>1643.1999999999998</v>
      </c>
      <c r="AE228">
        <v>0.122699386503067</v>
      </c>
      <c r="AF228">
        <v>0.43333333333333302</v>
      </c>
      <c r="AG228">
        <v>5.3169734151329202E-2</v>
      </c>
      <c r="AH228">
        <v>3.9556962025316502E-3</v>
      </c>
      <c r="AI228">
        <v>7.4397517039922104E-2</v>
      </c>
    </row>
    <row r="229" spans="1:35" hidden="1" x14ac:dyDescent="0.25">
      <c r="A229" t="s">
        <v>55</v>
      </c>
      <c r="B229" t="s">
        <v>948</v>
      </c>
      <c r="C229" s="63" t="s">
        <v>948</v>
      </c>
      <c r="D229" s="63" t="s">
        <v>671</v>
      </c>
      <c r="E229" t="s">
        <v>527</v>
      </c>
      <c r="F229">
        <v>1</v>
      </c>
      <c r="G229">
        <v>1</v>
      </c>
      <c r="H229">
        <v>1</v>
      </c>
      <c r="I229">
        <v>2</v>
      </c>
      <c r="J229">
        <v>7</v>
      </c>
      <c r="K229">
        <v>6</v>
      </c>
      <c r="L229" t="s">
        <v>113</v>
      </c>
      <c r="M229">
        <v>6</v>
      </c>
      <c r="N229" t="s">
        <v>709</v>
      </c>
      <c r="O229" t="s">
        <v>4</v>
      </c>
      <c r="P229">
        <v>1</v>
      </c>
      <c r="Q229">
        <v>1</v>
      </c>
      <c r="R229">
        <v>0</v>
      </c>
      <c r="S229" t="s">
        <v>642</v>
      </c>
      <c r="T229" t="s">
        <v>689</v>
      </c>
      <c r="U229">
        <v>8.5</v>
      </c>
      <c r="V229">
        <v>1.118421052631579</v>
      </c>
      <c r="W229">
        <v>8.5</v>
      </c>
      <c r="X229" t="s">
        <v>48</v>
      </c>
      <c r="Y229" t="s">
        <v>744</v>
      </c>
      <c r="Z229" t="s">
        <v>948</v>
      </c>
      <c r="AA229">
        <v>15</v>
      </c>
      <c r="AB229">
        <v>15</v>
      </c>
      <c r="AC229">
        <v>105.6</v>
      </c>
      <c r="AD229">
        <v>1643.1999999999998</v>
      </c>
      <c r="AE229">
        <v>0.142045454545455</v>
      </c>
      <c r="AF229">
        <v>0.56666666666666698</v>
      </c>
      <c r="AG229">
        <v>8.0492424242424199E-2</v>
      </c>
      <c r="AH229">
        <v>5.1728334956183102E-3</v>
      </c>
      <c r="AI229">
        <v>6.4264849074975705E-2</v>
      </c>
    </row>
    <row r="230" spans="1:35" hidden="1" x14ac:dyDescent="0.25">
      <c r="A230" t="s">
        <v>55</v>
      </c>
      <c r="B230" t="s">
        <v>948</v>
      </c>
      <c r="C230" s="63" t="s">
        <v>948</v>
      </c>
      <c r="D230" s="63" t="s">
        <v>671</v>
      </c>
      <c r="E230" t="s">
        <v>527</v>
      </c>
      <c r="F230">
        <v>1</v>
      </c>
      <c r="G230">
        <v>1</v>
      </c>
      <c r="H230">
        <v>1</v>
      </c>
      <c r="I230">
        <v>2</v>
      </c>
      <c r="J230">
        <v>7</v>
      </c>
      <c r="K230">
        <v>6</v>
      </c>
      <c r="L230" t="s">
        <v>113</v>
      </c>
      <c r="M230">
        <v>6</v>
      </c>
      <c r="N230" t="s">
        <v>709</v>
      </c>
      <c r="O230" t="s">
        <v>5</v>
      </c>
      <c r="P230">
        <v>2</v>
      </c>
      <c r="Q230">
        <v>1</v>
      </c>
      <c r="R230">
        <v>0</v>
      </c>
      <c r="S230" t="s">
        <v>642</v>
      </c>
      <c r="T230" t="s">
        <v>689</v>
      </c>
      <c r="U230">
        <v>6.5</v>
      </c>
      <c r="V230">
        <v>0.85526315789473684</v>
      </c>
      <c r="W230">
        <v>6.5</v>
      </c>
      <c r="X230" t="s">
        <v>49</v>
      </c>
      <c r="Y230" t="s">
        <v>745</v>
      </c>
      <c r="Z230" t="s">
        <v>948</v>
      </c>
      <c r="AA230">
        <v>15</v>
      </c>
      <c r="AB230">
        <v>15</v>
      </c>
      <c r="AC230">
        <v>105.6</v>
      </c>
      <c r="AD230">
        <v>1643.1999999999998</v>
      </c>
      <c r="AE230">
        <v>0.142045454545455</v>
      </c>
      <c r="AF230">
        <v>0.43333333333333302</v>
      </c>
      <c r="AG230">
        <v>6.1553030303030297E-2</v>
      </c>
      <c r="AH230">
        <v>3.9556962025316502E-3</v>
      </c>
      <c r="AI230">
        <v>6.4264849074975705E-2</v>
      </c>
    </row>
    <row r="231" spans="1:35" hidden="1" x14ac:dyDescent="0.25">
      <c r="A231" t="s">
        <v>55</v>
      </c>
      <c r="B231" t="s">
        <v>948</v>
      </c>
      <c r="C231" s="63" t="s">
        <v>948</v>
      </c>
      <c r="D231" s="63" t="s">
        <v>671</v>
      </c>
      <c r="E231" t="s">
        <v>527</v>
      </c>
      <c r="F231">
        <v>1</v>
      </c>
      <c r="G231">
        <v>1</v>
      </c>
      <c r="H231">
        <v>1</v>
      </c>
      <c r="I231">
        <v>2</v>
      </c>
      <c r="J231">
        <v>7</v>
      </c>
      <c r="K231">
        <v>7</v>
      </c>
      <c r="L231" t="s">
        <v>114</v>
      </c>
      <c r="M231">
        <v>7</v>
      </c>
      <c r="N231" t="s">
        <v>711</v>
      </c>
      <c r="O231" t="s">
        <v>4</v>
      </c>
      <c r="P231">
        <v>1</v>
      </c>
      <c r="Q231">
        <v>1</v>
      </c>
      <c r="R231">
        <v>0</v>
      </c>
      <c r="S231" t="s">
        <v>642</v>
      </c>
      <c r="T231" t="s">
        <v>689</v>
      </c>
      <c r="U231">
        <v>8.5</v>
      </c>
      <c r="V231">
        <v>1.118421052631579</v>
      </c>
      <c r="W231">
        <v>8.5</v>
      </c>
      <c r="X231" t="s">
        <v>51</v>
      </c>
      <c r="Y231" t="s">
        <v>747</v>
      </c>
      <c r="Z231" t="s">
        <v>948</v>
      </c>
      <c r="AA231">
        <v>15</v>
      </c>
      <c r="AB231">
        <v>15</v>
      </c>
      <c r="AC231">
        <v>105.6</v>
      </c>
      <c r="AD231">
        <v>1643.1999999999998</v>
      </c>
      <c r="AE231">
        <v>0.142045454545455</v>
      </c>
      <c r="AF231">
        <v>0.56666666666666698</v>
      </c>
      <c r="AG231">
        <v>8.0492424242424199E-2</v>
      </c>
      <c r="AH231">
        <v>5.1728334956183102E-3</v>
      </c>
      <c r="AI231">
        <v>6.4264849074975705E-2</v>
      </c>
    </row>
    <row r="232" spans="1:35" hidden="1" x14ac:dyDescent="0.25">
      <c r="A232" t="s">
        <v>55</v>
      </c>
      <c r="B232" t="s">
        <v>948</v>
      </c>
      <c r="C232" s="63" t="s">
        <v>948</v>
      </c>
      <c r="D232" s="63" t="s">
        <v>671</v>
      </c>
      <c r="E232" t="s">
        <v>527</v>
      </c>
      <c r="F232">
        <v>1</v>
      </c>
      <c r="G232">
        <v>1</v>
      </c>
      <c r="H232">
        <v>1</v>
      </c>
      <c r="I232">
        <v>2</v>
      </c>
      <c r="J232">
        <v>7</v>
      </c>
      <c r="K232">
        <v>7</v>
      </c>
      <c r="L232" t="s">
        <v>114</v>
      </c>
      <c r="M232">
        <v>7</v>
      </c>
      <c r="N232" t="s">
        <v>711</v>
      </c>
      <c r="O232" t="s">
        <v>5</v>
      </c>
      <c r="P232">
        <v>2</v>
      </c>
      <c r="Q232">
        <v>1</v>
      </c>
      <c r="R232">
        <v>0</v>
      </c>
      <c r="S232" t="s">
        <v>642</v>
      </c>
      <c r="T232" t="s">
        <v>689</v>
      </c>
      <c r="U232">
        <v>6.5</v>
      </c>
      <c r="V232">
        <v>0.85526315789473684</v>
      </c>
      <c r="W232">
        <v>6.5</v>
      </c>
      <c r="X232" t="s">
        <v>52</v>
      </c>
      <c r="Y232" t="s">
        <v>748</v>
      </c>
      <c r="Z232" t="s">
        <v>948</v>
      </c>
      <c r="AA232">
        <v>15</v>
      </c>
      <c r="AB232">
        <v>15</v>
      </c>
      <c r="AC232">
        <v>105.6</v>
      </c>
      <c r="AD232">
        <v>1643.1999999999998</v>
      </c>
      <c r="AE232">
        <v>0.142045454545455</v>
      </c>
      <c r="AF232">
        <v>0.43333333333333302</v>
      </c>
      <c r="AG232">
        <v>6.1553030303030297E-2</v>
      </c>
      <c r="AH232">
        <v>3.9556962025316502E-3</v>
      </c>
      <c r="AI232">
        <v>6.4264849074975705E-2</v>
      </c>
    </row>
    <row r="233" spans="1:35" hidden="1" x14ac:dyDescent="0.25">
      <c r="A233" t="s">
        <v>55</v>
      </c>
      <c r="B233" t="s">
        <v>948</v>
      </c>
      <c r="C233" s="63" t="s">
        <v>948</v>
      </c>
      <c r="D233" s="63" t="s">
        <v>671</v>
      </c>
      <c r="E233" t="s">
        <v>527</v>
      </c>
      <c r="F233">
        <v>1</v>
      </c>
      <c r="G233">
        <v>2</v>
      </c>
      <c r="H233">
        <v>2</v>
      </c>
      <c r="I233">
        <v>2</v>
      </c>
      <c r="J233">
        <v>7</v>
      </c>
      <c r="K233">
        <v>1</v>
      </c>
      <c r="L233" t="s">
        <v>99</v>
      </c>
      <c r="M233">
        <v>8</v>
      </c>
      <c r="N233" t="s">
        <v>713</v>
      </c>
      <c r="O233" t="s">
        <v>4</v>
      </c>
      <c r="P233">
        <v>1</v>
      </c>
      <c r="Q233">
        <v>1</v>
      </c>
      <c r="R233">
        <v>0</v>
      </c>
      <c r="S233" t="s">
        <v>642</v>
      </c>
      <c r="T233" t="s">
        <v>689</v>
      </c>
      <c r="U233">
        <v>8.5</v>
      </c>
      <c r="V233">
        <v>1.118421052631579</v>
      </c>
      <c r="W233">
        <v>8.5</v>
      </c>
      <c r="X233" t="s">
        <v>33</v>
      </c>
      <c r="Y233" t="s">
        <v>750</v>
      </c>
      <c r="Z233" t="s">
        <v>948</v>
      </c>
      <c r="AA233">
        <v>15</v>
      </c>
      <c r="AB233">
        <v>15</v>
      </c>
      <c r="AC233">
        <v>122.25</v>
      </c>
      <c r="AD233">
        <v>1643.1999999999998</v>
      </c>
      <c r="AE233">
        <v>0.122699386503067</v>
      </c>
      <c r="AF233">
        <v>0.56666666666666698</v>
      </c>
      <c r="AG233">
        <v>6.9529652351738205E-2</v>
      </c>
      <c r="AH233">
        <v>5.1728334956183102E-3</v>
      </c>
      <c r="AI233">
        <v>7.4397517039922104E-2</v>
      </c>
    </row>
    <row r="234" spans="1:35" hidden="1" x14ac:dyDescent="0.25">
      <c r="A234" t="s">
        <v>55</v>
      </c>
      <c r="B234" t="s">
        <v>948</v>
      </c>
      <c r="C234" s="63" t="s">
        <v>948</v>
      </c>
      <c r="D234" s="63" t="s">
        <v>671</v>
      </c>
      <c r="E234" t="s">
        <v>527</v>
      </c>
      <c r="F234">
        <v>1</v>
      </c>
      <c r="G234">
        <v>2</v>
      </c>
      <c r="H234">
        <v>2</v>
      </c>
      <c r="I234">
        <v>2</v>
      </c>
      <c r="J234">
        <v>7</v>
      </c>
      <c r="K234">
        <v>1</v>
      </c>
      <c r="L234" t="s">
        <v>99</v>
      </c>
      <c r="M234">
        <v>8</v>
      </c>
      <c r="N234" t="s">
        <v>713</v>
      </c>
      <c r="O234" t="s">
        <v>5</v>
      </c>
      <c r="P234">
        <v>2</v>
      </c>
      <c r="Q234">
        <v>1</v>
      </c>
      <c r="R234">
        <v>0</v>
      </c>
      <c r="S234" t="s">
        <v>642</v>
      </c>
      <c r="T234" t="s">
        <v>689</v>
      </c>
      <c r="U234">
        <v>6.5</v>
      </c>
      <c r="V234">
        <v>0.85526315789473684</v>
      </c>
      <c r="W234">
        <v>6.5</v>
      </c>
      <c r="X234" t="s">
        <v>34</v>
      </c>
      <c r="Y234" t="s">
        <v>751</v>
      </c>
      <c r="Z234" t="s">
        <v>948</v>
      </c>
      <c r="AA234">
        <v>15</v>
      </c>
      <c r="AB234">
        <v>15</v>
      </c>
      <c r="AC234">
        <v>122.25</v>
      </c>
      <c r="AD234">
        <v>1643.1999999999998</v>
      </c>
      <c r="AE234">
        <v>0.122699386503067</v>
      </c>
      <c r="AF234">
        <v>0.43333333333333302</v>
      </c>
      <c r="AG234">
        <v>5.3169734151329202E-2</v>
      </c>
      <c r="AH234">
        <v>3.9556962025316502E-3</v>
      </c>
      <c r="AI234">
        <v>7.4397517039922104E-2</v>
      </c>
    </row>
    <row r="235" spans="1:35" hidden="1" x14ac:dyDescent="0.25">
      <c r="A235" t="s">
        <v>55</v>
      </c>
      <c r="B235" t="s">
        <v>948</v>
      </c>
      <c r="C235" s="63" t="s">
        <v>948</v>
      </c>
      <c r="D235" s="63" t="s">
        <v>671</v>
      </c>
      <c r="E235" t="s">
        <v>527</v>
      </c>
      <c r="F235">
        <v>1</v>
      </c>
      <c r="G235">
        <v>2</v>
      </c>
      <c r="H235">
        <v>2</v>
      </c>
      <c r="I235">
        <v>2</v>
      </c>
      <c r="J235">
        <v>7</v>
      </c>
      <c r="K235">
        <v>2</v>
      </c>
      <c r="L235" t="s">
        <v>102</v>
      </c>
      <c r="M235">
        <v>9</v>
      </c>
      <c r="N235" t="s">
        <v>715</v>
      </c>
      <c r="O235" t="s">
        <v>4</v>
      </c>
      <c r="P235">
        <v>1</v>
      </c>
      <c r="Q235">
        <v>1</v>
      </c>
      <c r="R235">
        <v>0</v>
      </c>
      <c r="S235" t="s">
        <v>642</v>
      </c>
      <c r="T235" t="s">
        <v>689</v>
      </c>
      <c r="U235">
        <v>8.5</v>
      </c>
      <c r="V235">
        <v>1.118421052631579</v>
      </c>
      <c r="W235">
        <v>8.5</v>
      </c>
      <c r="X235" t="s">
        <v>36</v>
      </c>
      <c r="Y235" t="s">
        <v>753</v>
      </c>
      <c r="Z235" t="s">
        <v>948</v>
      </c>
      <c r="AA235">
        <v>15</v>
      </c>
      <c r="AB235">
        <v>15</v>
      </c>
      <c r="AC235">
        <v>122.25</v>
      </c>
      <c r="AD235">
        <v>1643.1999999999998</v>
      </c>
      <c r="AE235">
        <v>0.122699386503067</v>
      </c>
      <c r="AF235">
        <v>0.56666666666666698</v>
      </c>
      <c r="AG235">
        <v>6.9529652351738205E-2</v>
      </c>
      <c r="AH235">
        <v>5.1728334956183102E-3</v>
      </c>
      <c r="AI235">
        <v>7.4397517039922104E-2</v>
      </c>
    </row>
    <row r="236" spans="1:35" hidden="1" x14ac:dyDescent="0.25">
      <c r="A236" t="s">
        <v>55</v>
      </c>
      <c r="B236" t="s">
        <v>948</v>
      </c>
      <c r="C236" s="63" t="s">
        <v>948</v>
      </c>
      <c r="D236" s="63" t="s">
        <v>671</v>
      </c>
      <c r="E236" t="s">
        <v>527</v>
      </c>
      <c r="F236">
        <v>1</v>
      </c>
      <c r="G236">
        <v>2</v>
      </c>
      <c r="H236">
        <v>2</v>
      </c>
      <c r="I236">
        <v>2</v>
      </c>
      <c r="J236">
        <v>7</v>
      </c>
      <c r="K236">
        <v>2</v>
      </c>
      <c r="L236" t="s">
        <v>102</v>
      </c>
      <c r="M236">
        <v>9</v>
      </c>
      <c r="N236" t="s">
        <v>715</v>
      </c>
      <c r="O236" t="s">
        <v>5</v>
      </c>
      <c r="P236">
        <v>2</v>
      </c>
      <c r="Q236">
        <v>1</v>
      </c>
      <c r="R236">
        <v>0</v>
      </c>
      <c r="S236" t="s">
        <v>642</v>
      </c>
      <c r="T236" t="s">
        <v>689</v>
      </c>
      <c r="U236">
        <v>6.5</v>
      </c>
      <c r="V236">
        <v>0.85526315789473684</v>
      </c>
      <c r="W236">
        <v>6.5</v>
      </c>
      <c r="X236" t="s">
        <v>37</v>
      </c>
      <c r="Y236" t="s">
        <v>754</v>
      </c>
      <c r="Z236" t="s">
        <v>948</v>
      </c>
      <c r="AA236">
        <v>15</v>
      </c>
      <c r="AB236">
        <v>15</v>
      </c>
      <c r="AC236">
        <v>122.25</v>
      </c>
      <c r="AD236">
        <v>1643.1999999999998</v>
      </c>
      <c r="AE236">
        <v>0.122699386503067</v>
      </c>
      <c r="AF236">
        <v>0.43333333333333302</v>
      </c>
      <c r="AG236">
        <v>5.3169734151329202E-2</v>
      </c>
      <c r="AH236">
        <v>3.9556962025316502E-3</v>
      </c>
      <c r="AI236">
        <v>7.4397517039922104E-2</v>
      </c>
    </row>
    <row r="237" spans="1:35" hidden="1" x14ac:dyDescent="0.25">
      <c r="A237" t="s">
        <v>55</v>
      </c>
      <c r="B237" t="s">
        <v>948</v>
      </c>
      <c r="C237" s="63" t="s">
        <v>948</v>
      </c>
      <c r="D237" s="63" t="s">
        <v>671</v>
      </c>
      <c r="E237" t="s">
        <v>527</v>
      </c>
      <c r="F237">
        <v>1</v>
      </c>
      <c r="G237">
        <v>2</v>
      </c>
      <c r="H237">
        <v>2</v>
      </c>
      <c r="I237">
        <v>2</v>
      </c>
      <c r="J237">
        <v>7</v>
      </c>
      <c r="K237">
        <v>3</v>
      </c>
      <c r="L237" t="s">
        <v>103</v>
      </c>
      <c r="M237">
        <v>10</v>
      </c>
      <c r="N237" t="s">
        <v>717</v>
      </c>
      <c r="O237" t="s">
        <v>4</v>
      </c>
      <c r="P237">
        <v>1</v>
      </c>
      <c r="Q237">
        <v>1</v>
      </c>
      <c r="R237">
        <v>0</v>
      </c>
      <c r="S237" t="s">
        <v>642</v>
      </c>
      <c r="T237" t="s">
        <v>689</v>
      </c>
      <c r="U237">
        <v>6.5</v>
      </c>
      <c r="V237">
        <v>0.85526315789473684</v>
      </c>
      <c r="W237">
        <v>6.5</v>
      </c>
      <c r="X237" t="s">
        <v>39</v>
      </c>
      <c r="Y237" t="s">
        <v>756</v>
      </c>
      <c r="Z237" t="s">
        <v>948</v>
      </c>
      <c r="AA237">
        <v>14.5</v>
      </c>
      <c r="AB237">
        <v>14.5</v>
      </c>
      <c r="AC237">
        <v>125.65</v>
      </c>
      <c r="AD237">
        <v>1643.1999999999998</v>
      </c>
      <c r="AE237">
        <v>0.115399920413848</v>
      </c>
      <c r="AF237">
        <v>0.44827586206896602</v>
      </c>
      <c r="AG237">
        <v>5.1730998806207698E-2</v>
      </c>
      <c r="AH237">
        <v>3.9556962025316502E-3</v>
      </c>
      <c r="AI237">
        <v>7.6466650438169401E-2</v>
      </c>
    </row>
    <row r="238" spans="1:35" hidden="1" x14ac:dyDescent="0.25">
      <c r="A238" t="s">
        <v>55</v>
      </c>
      <c r="B238" t="s">
        <v>948</v>
      </c>
      <c r="C238" s="63" t="s">
        <v>948</v>
      </c>
      <c r="D238" s="63" t="s">
        <v>671</v>
      </c>
      <c r="E238" t="s">
        <v>527</v>
      </c>
      <c r="F238">
        <v>1</v>
      </c>
      <c r="G238">
        <v>2</v>
      </c>
      <c r="H238">
        <v>2</v>
      </c>
      <c r="I238">
        <v>2</v>
      </c>
      <c r="J238">
        <v>7</v>
      </c>
      <c r="K238">
        <v>3</v>
      </c>
      <c r="L238" t="s">
        <v>103</v>
      </c>
      <c r="M238">
        <v>10</v>
      </c>
      <c r="N238" t="s">
        <v>717</v>
      </c>
      <c r="O238" t="s">
        <v>5</v>
      </c>
      <c r="P238">
        <v>2</v>
      </c>
      <c r="Q238">
        <v>1</v>
      </c>
      <c r="R238">
        <v>0</v>
      </c>
      <c r="S238" t="s">
        <v>642</v>
      </c>
      <c r="T238" t="s">
        <v>689</v>
      </c>
      <c r="U238">
        <v>8</v>
      </c>
      <c r="V238">
        <v>1.0526315789473684</v>
      </c>
      <c r="W238">
        <v>8</v>
      </c>
      <c r="X238" t="s">
        <v>40</v>
      </c>
      <c r="Y238" t="s">
        <v>757</v>
      </c>
      <c r="Z238" t="s">
        <v>948</v>
      </c>
      <c r="AA238">
        <v>14.5</v>
      </c>
      <c r="AB238">
        <v>14.5</v>
      </c>
      <c r="AC238">
        <v>125.65</v>
      </c>
      <c r="AD238">
        <v>1643.1999999999998</v>
      </c>
      <c r="AE238">
        <v>0.115399920413848</v>
      </c>
      <c r="AF238">
        <v>0.55172413793103403</v>
      </c>
      <c r="AG238">
        <v>6.3668921607640303E-2</v>
      </c>
      <c r="AH238">
        <v>4.8685491723466402E-3</v>
      </c>
      <c r="AI238">
        <v>7.6466650438169401E-2</v>
      </c>
    </row>
    <row r="239" spans="1:35" hidden="1" x14ac:dyDescent="0.25">
      <c r="A239" t="s">
        <v>55</v>
      </c>
      <c r="B239" t="s">
        <v>948</v>
      </c>
      <c r="C239" s="63" t="s">
        <v>948</v>
      </c>
      <c r="D239" s="63" t="s">
        <v>671</v>
      </c>
      <c r="E239" t="s">
        <v>527</v>
      </c>
      <c r="F239">
        <v>1</v>
      </c>
      <c r="G239">
        <v>2</v>
      </c>
      <c r="H239">
        <v>2</v>
      </c>
      <c r="I239">
        <v>2</v>
      </c>
      <c r="J239">
        <v>7</v>
      </c>
      <c r="K239">
        <v>4</v>
      </c>
      <c r="L239" t="s">
        <v>101</v>
      </c>
      <c r="M239">
        <v>11</v>
      </c>
      <c r="N239" t="s">
        <v>719</v>
      </c>
      <c r="O239" t="s">
        <v>4</v>
      </c>
      <c r="P239">
        <v>1</v>
      </c>
      <c r="Q239">
        <v>1</v>
      </c>
      <c r="R239">
        <v>0</v>
      </c>
      <c r="S239" t="s">
        <v>642</v>
      </c>
      <c r="T239" t="s">
        <v>689</v>
      </c>
      <c r="U239">
        <v>8.5</v>
      </c>
      <c r="V239">
        <v>1.118421052631579</v>
      </c>
      <c r="W239">
        <v>8.5</v>
      </c>
      <c r="X239" t="s">
        <v>42</v>
      </c>
      <c r="Y239" t="s">
        <v>759</v>
      </c>
      <c r="Z239" t="s">
        <v>948</v>
      </c>
      <c r="AA239">
        <v>15</v>
      </c>
      <c r="AB239">
        <v>15</v>
      </c>
      <c r="AC239">
        <v>117.15</v>
      </c>
      <c r="AD239">
        <v>1643.1999999999998</v>
      </c>
      <c r="AE239">
        <v>0.12804097311139601</v>
      </c>
      <c r="AF239">
        <v>0.56666666666666698</v>
      </c>
      <c r="AG239">
        <v>7.2556551429790894E-2</v>
      </c>
      <c r="AH239">
        <v>5.1728334956183102E-3</v>
      </c>
      <c r="AI239">
        <v>7.1293816942551103E-2</v>
      </c>
    </row>
    <row r="240" spans="1:35" hidden="1" x14ac:dyDescent="0.25">
      <c r="A240" t="s">
        <v>55</v>
      </c>
      <c r="B240" t="s">
        <v>948</v>
      </c>
      <c r="C240" s="63" t="s">
        <v>948</v>
      </c>
      <c r="D240" s="63" t="s">
        <v>671</v>
      </c>
      <c r="E240" t="s">
        <v>527</v>
      </c>
      <c r="F240">
        <v>1</v>
      </c>
      <c r="G240">
        <v>2</v>
      </c>
      <c r="H240">
        <v>2</v>
      </c>
      <c r="I240">
        <v>2</v>
      </c>
      <c r="J240">
        <v>7</v>
      </c>
      <c r="K240">
        <v>4</v>
      </c>
      <c r="L240" t="s">
        <v>101</v>
      </c>
      <c r="M240">
        <v>11</v>
      </c>
      <c r="N240" t="s">
        <v>719</v>
      </c>
      <c r="O240" t="s">
        <v>5</v>
      </c>
      <c r="P240">
        <v>2</v>
      </c>
      <c r="Q240">
        <v>1</v>
      </c>
      <c r="R240">
        <v>0</v>
      </c>
      <c r="S240" t="s">
        <v>642</v>
      </c>
      <c r="T240" t="s">
        <v>689</v>
      </c>
      <c r="U240">
        <v>6.5</v>
      </c>
      <c r="V240">
        <v>0.85526315789473684</v>
      </c>
      <c r="W240">
        <v>6.5</v>
      </c>
      <c r="X240" t="s">
        <v>43</v>
      </c>
      <c r="Y240" t="s">
        <v>760</v>
      </c>
      <c r="Z240" t="s">
        <v>948</v>
      </c>
      <c r="AA240">
        <v>15</v>
      </c>
      <c r="AB240">
        <v>15</v>
      </c>
      <c r="AC240">
        <v>117.15</v>
      </c>
      <c r="AD240">
        <v>1643.1999999999998</v>
      </c>
      <c r="AE240">
        <v>0.12804097311139601</v>
      </c>
      <c r="AF240">
        <v>0.43333333333333302</v>
      </c>
      <c r="AG240">
        <v>5.5484421681604799E-2</v>
      </c>
      <c r="AH240">
        <v>3.9556962025316502E-3</v>
      </c>
      <c r="AI240">
        <v>7.1293816942551103E-2</v>
      </c>
    </row>
    <row r="241" spans="1:35" hidden="1" x14ac:dyDescent="0.25">
      <c r="A241" t="s">
        <v>55</v>
      </c>
      <c r="B241" t="s">
        <v>948</v>
      </c>
      <c r="C241" s="63" t="s">
        <v>948</v>
      </c>
      <c r="D241" s="63" t="s">
        <v>671</v>
      </c>
      <c r="E241" t="s">
        <v>527</v>
      </c>
      <c r="F241">
        <v>1</v>
      </c>
      <c r="G241">
        <v>2</v>
      </c>
      <c r="H241">
        <v>2</v>
      </c>
      <c r="I241">
        <v>2</v>
      </c>
      <c r="J241">
        <v>7</v>
      </c>
      <c r="K241">
        <v>5</v>
      </c>
      <c r="L241" t="s">
        <v>105</v>
      </c>
      <c r="M241">
        <v>12</v>
      </c>
      <c r="N241" t="s">
        <v>721</v>
      </c>
      <c r="O241" t="s">
        <v>4</v>
      </c>
      <c r="P241">
        <v>1</v>
      </c>
      <c r="Q241">
        <v>1</v>
      </c>
      <c r="R241">
        <v>0</v>
      </c>
      <c r="S241" t="s">
        <v>642</v>
      </c>
      <c r="T241" t="s">
        <v>689</v>
      </c>
      <c r="U241">
        <v>8.5</v>
      </c>
      <c r="V241">
        <v>1.118421052631579</v>
      </c>
      <c r="W241">
        <v>8.5</v>
      </c>
      <c r="X241" t="s">
        <v>45</v>
      </c>
      <c r="Y241" t="s">
        <v>762</v>
      </c>
      <c r="Z241" t="s">
        <v>948</v>
      </c>
      <c r="AA241">
        <v>15</v>
      </c>
      <c r="AB241">
        <v>15</v>
      </c>
      <c r="AC241">
        <v>113.25</v>
      </c>
      <c r="AD241">
        <v>1643.1999999999998</v>
      </c>
      <c r="AE241">
        <v>0.13245033112582799</v>
      </c>
      <c r="AF241">
        <v>0.56666666666666698</v>
      </c>
      <c r="AG241">
        <v>7.5055187637969104E-2</v>
      </c>
      <c r="AH241">
        <v>5.1728334956183102E-3</v>
      </c>
      <c r="AI241">
        <v>6.8920399221032103E-2</v>
      </c>
    </row>
    <row r="242" spans="1:35" hidden="1" x14ac:dyDescent="0.25">
      <c r="A242" t="s">
        <v>55</v>
      </c>
      <c r="B242" t="s">
        <v>948</v>
      </c>
      <c r="C242" s="63" t="s">
        <v>948</v>
      </c>
      <c r="D242" s="63" t="s">
        <v>671</v>
      </c>
      <c r="E242" t="s">
        <v>527</v>
      </c>
      <c r="F242">
        <v>1</v>
      </c>
      <c r="G242">
        <v>2</v>
      </c>
      <c r="H242">
        <v>2</v>
      </c>
      <c r="I242">
        <v>2</v>
      </c>
      <c r="J242">
        <v>7</v>
      </c>
      <c r="K242">
        <v>5</v>
      </c>
      <c r="L242" t="s">
        <v>105</v>
      </c>
      <c r="M242">
        <v>12</v>
      </c>
      <c r="N242" t="s">
        <v>721</v>
      </c>
      <c r="O242" t="s">
        <v>5</v>
      </c>
      <c r="P242">
        <v>2</v>
      </c>
      <c r="Q242">
        <v>1</v>
      </c>
      <c r="R242">
        <v>0</v>
      </c>
      <c r="S242" t="s">
        <v>642</v>
      </c>
      <c r="T242" t="s">
        <v>689</v>
      </c>
      <c r="U242">
        <v>6.5</v>
      </c>
      <c r="V242">
        <v>0.85526315789473684</v>
      </c>
      <c r="W242">
        <v>6.5</v>
      </c>
      <c r="X242" t="s">
        <v>46</v>
      </c>
      <c r="Y242" t="s">
        <v>763</v>
      </c>
      <c r="Z242" t="s">
        <v>948</v>
      </c>
      <c r="AA242">
        <v>15</v>
      </c>
      <c r="AB242">
        <v>15</v>
      </c>
      <c r="AC242">
        <v>113.25</v>
      </c>
      <c r="AD242">
        <v>1643.1999999999998</v>
      </c>
      <c r="AE242">
        <v>0.13245033112582799</v>
      </c>
      <c r="AF242">
        <v>0.43333333333333302</v>
      </c>
      <c r="AG242">
        <v>5.7395143487858701E-2</v>
      </c>
      <c r="AH242">
        <v>3.9556962025316502E-3</v>
      </c>
      <c r="AI242">
        <v>6.8920399221032103E-2</v>
      </c>
    </row>
    <row r="243" spans="1:35" hidden="1" x14ac:dyDescent="0.25">
      <c r="A243" t="s">
        <v>55</v>
      </c>
      <c r="B243" t="s">
        <v>948</v>
      </c>
      <c r="C243" s="63" t="s">
        <v>948</v>
      </c>
      <c r="D243" s="63" t="s">
        <v>671</v>
      </c>
      <c r="E243" t="s">
        <v>527</v>
      </c>
      <c r="F243">
        <v>1</v>
      </c>
      <c r="G243">
        <v>2</v>
      </c>
      <c r="H243">
        <v>2</v>
      </c>
      <c r="I243">
        <v>2</v>
      </c>
      <c r="J243">
        <v>7</v>
      </c>
      <c r="K243">
        <v>6</v>
      </c>
      <c r="L243" t="s">
        <v>113</v>
      </c>
      <c r="M243">
        <v>13</v>
      </c>
      <c r="N243" t="s">
        <v>723</v>
      </c>
      <c r="O243" t="s">
        <v>4</v>
      </c>
      <c r="P243">
        <v>1</v>
      </c>
      <c r="Q243">
        <v>1</v>
      </c>
      <c r="R243">
        <v>0</v>
      </c>
      <c r="S243" t="s">
        <v>642</v>
      </c>
      <c r="T243" t="s">
        <v>689</v>
      </c>
      <c r="U243">
        <v>8.5</v>
      </c>
      <c r="V243">
        <v>1.118421052631579</v>
      </c>
      <c r="W243">
        <v>8.5</v>
      </c>
      <c r="X243" t="s">
        <v>48</v>
      </c>
      <c r="Y243" t="s">
        <v>765</v>
      </c>
      <c r="Z243" t="s">
        <v>948</v>
      </c>
      <c r="AA243">
        <v>15</v>
      </c>
      <c r="AB243">
        <v>15</v>
      </c>
      <c r="AC243">
        <v>113.1</v>
      </c>
      <c r="AD243">
        <v>1643.1999999999998</v>
      </c>
      <c r="AE243">
        <v>0.13262599469496</v>
      </c>
      <c r="AF243">
        <v>0.56666666666666698</v>
      </c>
      <c r="AG243">
        <v>7.5154730327144106E-2</v>
      </c>
      <c r="AH243">
        <v>5.1728334956183102E-3</v>
      </c>
      <c r="AI243">
        <v>6.8829113924050597E-2</v>
      </c>
    </row>
    <row r="244" spans="1:35" hidden="1" x14ac:dyDescent="0.25">
      <c r="A244" t="s">
        <v>55</v>
      </c>
      <c r="B244" t="s">
        <v>948</v>
      </c>
      <c r="C244" s="63" t="s">
        <v>948</v>
      </c>
      <c r="D244" s="63" t="s">
        <v>671</v>
      </c>
      <c r="E244" t="s">
        <v>527</v>
      </c>
      <c r="F244">
        <v>1</v>
      </c>
      <c r="G244">
        <v>2</v>
      </c>
      <c r="H244">
        <v>2</v>
      </c>
      <c r="I244">
        <v>2</v>
      </c>
      <c r="J244">
        <v>7</v>
      </c>
      <c r="K244">
        <v>6</v>
      </c>
      <c r="L244" t="s">
        <v>113</v>
      </c>
      <c r="M244">
        <v>13</v>
      </c>
      <c r="N244" t="s">
        <v>723</v>
      </c>
      <c r="O244" t="s">
        <v>5</v>
      </c>
      <c r="P244">
        <v>2</v>
      </c>
      <c r="Q244">
        <v>1</v>
      </c>
      <c r="R244">
        <v>0</v>
      </c>
      <c r="S244" t="s">
        <v>642</v>
      </c>
      <c r="T244" t="s">
        <v>689</v>
      </c>
      <c r="U244">
        <v>6.5</v>
      </c>
      <c r="V244">
        <v>0.85526315789473684</v>
      </c>
      <c r="W244">
        <v>6.5</v>
      </c>
      <c r="X244" t="s">
        <v>49</v>
      </c>
      <c r="Y244" t="s">
        <v>766</v>
      </c>
      <c r="Z244" t="s">
        <v>948</v>
      </c>
      <c r="AA244">
        <v>15</v>
      </c>
      <c r="AB244">
        <v>15</v>
      </c>
      <c r="AC244">
        <v>113.1</v>
      </c>
      <c r="AD244">
        <v>1643.1999999999998</v>
      </c>
      <c r="AE244">
        <v>0.13262599469496</v>
      </c>
      <c r="AF244">
        <v>0.43333333333333302</v>
      </c>
      <c r="AG244">
        <v>5.7471264367816098E-2</v>
      </c>
      <c r="AH244">
        <v>3.9556962025316502E-3</v>
      </c>
      <c r="AI244">
        <v>6.8829113924050597E-2</v>
      </c>
    </row>
    <row r="245" spans="1:35" hidden="1" x14ac:dyDescent="0.25">
      <c r="A245" t="s">
        <v>55</v>
      </c>
      <c r="B245" t="s">
        <v>948</v>
      </c>
      <c r="C245" s="63" t="s">
        <v>948</v>
      </c>
      <c r="D245" s="63" t="s">
        <v>671</v>
      </c>
      <c r="E245" t="s">
        <v>527</v>
      </c>
      <c r="F245">
        <v>1</v>
      </c>
      <c r="G245">
        <v>2</v>
      </c>
      <c r="H245">
        <v>2</v>
      </c>
      <c r="I245">
        <v>2</v>
      </c>
      <c r="J245">
        <v>7</v>
      </c>
      <c r="K245">
        <v>7</v>
      </c>
      <c r="L245" t="s">
        <v>114</v>
      </c>
      <c r="M245">
        <v>14</v>
      </c>
      <c r="N245" t="s">
        <v>725</v>
      </c>
      <c r="O245" t="s">
        <v>4</v>
      </c>
      <c r="P245">
        <v>1</v>
      </c>
      <c r="Q245">
        <v>1</v>
      </c>
      <c r="R245">
        <v>0</v>
      </c>
      <c r="S245" t="s">
        <v>642</v>
      </c>
      <c r="T245" t="s">
        <v>689</v>
      </c>
      <c r="U245">
        <v>8.5</v>
      </c>
      <c r="V245">
        <v>1.118421052631579</v>
      </c>
      <c r="W245">
        <v>8.5</v>
      </c>
      <c r="X245" t="s">
        <v>51</v>
      </c>
      <c r="Y245" t="s">
        <v>768</v>
      </c>
      <c r="Z245" t="s">
        <v>948</v>
      </c>
      <c r="AA245">
        <v>15</v>
      </c>
      <c r="AB245">
        <v>15</v>
      </c>
      <c r="AC245">
        <v>114.1</v>
      </c>
      <c r="AD245">
        <v>1643.1999999999998</v>
      </c>
      <c r="AE245">
        <v>0.13146362839614401</v>
      </c>
      <c r="AF245">
        <v>0.56666666666666698</v>
      </c>
      <c r="AG245">
        <v>7.4496056091148094E-2</v>
      </c>
      <c r="AH245">
        <v>5.1728334956183102E-3</v>
      </c>
      <c r="AI245">
        <v>6.9437682570594003E-2</v>
      </c>
    </row>
    <row r="246" spans="1:35" hidden="1" x14ac:dyDescent="0.25">
      <c r="A246" t="s">
        <v>55</v>
      </c>
      <c r="B246" t="s">
        <v>948</v>
      </c>
      <c r="C246" s="63" t="s">
        <v>948</v>
      </c>
      <c r="D246" s="63" t="s">
        <v>671</v>
      </c>
      <c r="E246" t="s">
        <v>527</v>
      </c>
      <c r="F246">
        <v>1</v>
      </c>
      <c r="G246">
        <v>2</v>
      </c>
      <c r="H246">
        <v>2</v>
      </c>
      <c r="I246">
        <v>2</v>
      </c>
      <c r="J246">
        <v>7</v>
      </c>
      <c r="K246">
        <v>7</v>
      </c>
      <c r="L246" t="s">
        <v>114</v>
      </c>
      <c r="M246">
        <v>14</v>
      </c>
      <c r="N246" t="s">
        <v>725</v>
      </c>
      <c r="O246" t="s">
        <v>5</v>
      </c>
      <c r="P246">
        <v>2</v>
      </c>
      <c r="Q246">
        <v>1</v>
      </c>
      <c r="R246">
        <v>0</v>
      </c>
      <c r="S246" t="s">
        <v>642</v>
      </c>
      <c r="T246" t="s">
        <v>689</v>
      </c>
      <c r="U246">
        <v>6.5</v>
      </c>
      <c r="V246">
        <v>0.85526315789473684</v>
      </c>
      <c r="W246">
        <v>6.5</v>
      </c>
      <c r="X246" t="s">
        <v>52</v>
      </c>
      <c r="Y246" t="s">
        <v>769</v>
      </c>
      <c r="Z246" t="s">
        <v>948</v>
      </c>
      <c r="AA246">
        <v>15</v>
      </c>
      <c r="AB246">
        <v>15</v>
      </c>
      <c r="AC246">
        <v>114.1</v>
      </c>
      <c r="AD246">
        <v>1643.1999999999998</v>
      </c>
      <c r="AE246">
        <v>0.13146362839614401</v>
      </c>
      <c r="AF246">
        <v>0.43333333333333302</v>
      </c>
      <c r="AG246">
        <v>5.6967572304995599E-2</v>
      </c>
      <c r="AH246">
        <v>3.9556962025316502E-3</v>
      </c>
      <c r="AI246">
        <v>6.9437682570594003E-2</v>
      </c>
    </row>
    <row r="247" spans="1:35" x14ac:dyDescent="0.25">
      <c r="A247" t="s">
        <v>55</v>
      </c>
      <c r="B247" t="s">
        <v>949</v>
      </c>
      <c r="C247" s="63" t="s">
        <v>949</v>
      </c>
      <c r="D247" s="63" t="s">
        <v>8</v>
      </c>
      <c r="E247" t="s">
        <v>8</v>
      </c>
      <c r="F247">
        <v>1</v>
      </c>
      <c r="G247">
        <v>1</v>
      </c>
      <c r="H247">
        <v>1</v>
      </c>
      <c r="I247">
        <v>2</v>
      </c>
      <c r="J247">
        <v>7</v>
      </c>
      <c r="K247">
        <v>1</v>
      </c>
      <c r="L247" t="s">
        <v>99</v>
      </c>
      <c r="M247">
        <v>1</v>
      </c>
      <c r="N247" t="s">
        <v>699</v>
      </c>
      <c r="O247" t="s">
        <v>4</v>
      </c>
      <c r="P247">
        <v>1</v>
      </c>
      <c r="Q247">
        <v>1</v>
      </c>
      <c r="R247">
        <v>0</v>
      </c>
      <c r="S247" t="s">
        <v>642</v>
      </c>
      <c r="T247" t="s">
        <v>689</v>
      </c>
      <c r="U247">
        <v>8.5</v>
      </c>
      <c r="V247">
        <v>1.118421052631579</v>
      </c>
      <c r="W247">
        <v>8.5</v>
      </c>
      <c r="X247" t="s">
        <v>33</v>
      </c>
      <c r="Y247" t="s">
        <v>729</v>
      </c>
      <c r="Z247" t="s">
        <v>949</v>
      </c>
      <c r="AA247">
        <v>25.5</v>
      </c>
      <c r="AB247">
        <v>25.5</v>
      </c>
      <c r="AC247">
        <v>25.5</v>
      </c>
      <c r="AD247">
        <v>325</v>
      </c>
      <c r="AE247">
        <v>1</v>
      </c>
      <c r="AF247">
        <v>0.33333333333333298</v>
      </c>
      <c r="AG247">
        <v>0.33333333333333298</v>
      </c>
      <c r="AH247">
        <v>2.6153846153846201E-2</v>
      </c>
      <c r="AI247">
        <v>7.8461538461538402E-2</v>
      </c>
    </row>
    <row r="248" spans="1:35" x14ac:dyDescent="0.25">
      <c r="A248" t="s">
        <v>55</v>
      </c>
      <c r="B248" t="s">
        <v>949</v>
      </c>
      <c r="C248" s="63" t="s">
        <v>949</v>
      </c>
      <c r="D248" s="63" t="s">
        <v>8</v>
      </c>
      <c r="E248" t="s">
        <v>8</v>
      </c>
      <c r="F248">
        <v>1</v>
      </c>
      <c r="G248">
        <v>1</v>
      </c>
      <c r="H248">
        <v>1</v>
      </c>
      <c r="I248">
        <v>2</v>
      </c>
      <c r="J248">
        <v>7</v>
      </c>
      <c r="K248">
        <v>1</v>
      </c>
      <c r="L248" t="s">
        <v>99</v>
      </c>
      <c r="M248">
        <v>1</v>
      </c>
      <c r="N248" t="s">
        <v>699</v>
      </c>
      <c r="O248" t="s">
        <v>5</v>
      </c>
      <c r="P248">
        <v>2</v>
      </c>
      <c r="Q248">
        <v>1</v>
      </c>
      <c r="R248">
        <v>0</v>
      </c>
      <c r="S248" t="s">
        <v>642</v>
      </c>
      <c r="T248" t="s">
        <v>689</v>
      </c>
      <c r="U248">
        <v>8.5</v>
      </c>
      <c r="V248">
        <v>1.118421052631579</v>
      </c>
      <c r="W248">
        <v>8.5</v>
      </c>
      <c r="X248" t="s">
        <v>34</v>
      </c>
      <c r="Y248" t="s">
        <v>730</v>
      </c>
      <c r="Z248" t="s">
        <v>949</v>
      </c>
      <c r="AA248">
        <v>25.5</v>
      </c>
      <c r="AB248">
        <v>25.5</v>
      </c>
      <c r="AC248">
        <v>25.5</v>
      </c>
      <c r="AD248">
        <v>325</v>
      </c>
      <c r="AE248">
        <v>1</v>
      </c>
      <c r="AF248">
        <v>0.33333333333333298</v>
      </c>
      <c r="AG248">
        <v>0.33333333333333298</v>
      </c>
      <c r="AH248">
        <v>2.6153846153846201E-2</v>
      </c>
      <c r="AI248">
        <v>7.8461538461538402E-2</v>
      </c>
    </row>
    <row r="249" spans="1:35" x14ac:dyDescent="0.25">
      <c r="A249" t="s">
        <v>55</v>
      </c>
      <c r="B249" t="s">
        <v>949</v>
      </c>
      <c r="C249" s="63" t="s">
        <v>949</v>
      </c>
      <c r="D249" s="63" t="s">
        <v>8</v>
      </c>
      <c r="E249" t="s">
        <v>8</v>
      </c>
      <c r="F249">
        <v>1</v>
      </c>
      <c r="G249">
        <v>1</v>
      </c>
      <c r="H249">
        <v>1</v>
      </c>
      <c r="I249">
        <v>2</v>
      </c>
      <c r="J249">
        <v>7</v>
      </c>
      <c r="K249">
        <v>1</v>
      </c>
      <c r="L249" t="s">
        <v>99</v>
      </c>
      <c r="M249">
        <v>1</v>
      </c>
      <c r="N249" t="s">
        <v>699</v>
      </c>
      <c r="O249" t="s">
        <v>31</v>
      </c>
      <c r="P249">
        <v>3</v>
      </c>
      <c r="Q249">
        <v>1</v>
      </c>
      <c r="R249">
        <v>0</v>
      </c>
      <c r="S249" t="s">
        <v>642</v>
      </c>
      <c r="T249" t="s">
        <v>689</v>
      </c>
      <c r="U249">
        <v>8.5</v>
      </c>
      <c r="V249">
        <v>1.118421052631579</v>
      </c>
      <c r="W249">
        <v>8.5</v>
      </c>
      <c r="X249" t="s">
        <v>35</v>
      </c>
      <c r="Y249" t="s">
        <v>731</v>
      </c>
      <c r="Z249" t="s">
        <v>949</v>
      </c>
      <c r="AA249">
        <v>25.5</v>
      </c>
      <c r="AB249">
        <v>25.5</v>
      </c>
      <c r="AC249">
        <v>25.5</v>
      </c>
      <c r="AD249">
        <v>325</v>
      </c>
      <c r="AE249">
        <v>1</v>
      </c>
      <c r="AF249">
        <v>0.33333333333333298</v>
      </c>
      <c r="AG249">
        <v>0.33333333333333298</v>
      </c>
      <c r="AH249">
        <v>2.6153846153846201E-2</v>
      </c>
      <c r="AI249">
        <v>7.8461538461538402E-2</v>
      </c>
    </row>
    <row r="250" spans="1:35" hidden="1" x14ac:dyDescent="0.25">
      <c r="A250" t="s">
        <v>55</v>
      </c>
      <c r="B250" t="s">
        <v>949</v>
      </c>
      <c r="C250" s="63" t="s">
        <v>949</v>
      </c>
      <c r="D250" s="63" t="s">
        <v>8</v>
      </c>
      <c r="E250" t="s">
        <v>8</v>
      </c>
      <c r="F250">
        <v>1</v>
      </c>
      <c r="G250">
        <v>1</v>
      </c>
      <c r="H250">
        <v>1</v>
      </c>
      <c r="I250">
        <v>2</v>
      </c>
      <c r="J250">
        <v>7</v>
      </c>
      <c r="K250">
        <v>2</v>
      </c>
      <c r="L250" t="s">
        <v>102</v>
      </c>
      <c r="M250">
        <v>2</v>
      </c>
      <c r="N250" t="s">
        <v>701</v>
      </c>
      <c r="O250" t="s">
        <v>4</v>
      </c>
      <c r="P250">
        <v>1</v>
      </c>
      <c r="Q250">
        <v>1</v>
      </c>
      <c r="R250">
        <v>0</v>
      </c>
      <c r="S250" t="s">
        <v>642</v>
      </c>
      <c r="T250" t="s">
        <v>689</v>
      </c>
      <c r="U250">
        <v>8.5</v>
      </c>
      <c r="V250">
        <v>1.118421052631579</v>
      </c>
      <c r="W250">
        <v>8.5</v>
      </c>
      <c r="X250" t="s">
        <v>36</v>
      </c>
      <c r="Y250" t="s">
        <v>732</v>
      </c>
      <c r="Z250" t="s">
        <v>949</v>
      </c>
      <c r="AA250">
        <v>25.5</v>
      </c>
      <c r="AB250">
        <v>25.5</v>
      </c>
      <c r="AC250">
        <v>25.5</v>
      </c>
      <c r="AD250">
        <v>325</v>
      </c>
      <c r="AE250">
        <v>1</v>
      </c>
      <c r="AF250">
        <v>0.33333333333333298</v>
      </c>
      <c r="AG250">
        <v>0.33333333333333298</v>
      </c>
      <c r="AH250">
        <v>2.6153846153846201E-2</v>
      </c>
      <c r="AI250">
        <v>7.8461538461538402E-2</v>
      </c>
    </row>
    <row r="251" spans="1:35" hidden="1" x14ac:dyDescent="0.25">
      <c r="A251" t="s">
        <v>55</v>
      </c>
      <c r="B251" t="s">
        <v>949</v>
      </c>
      <c r="C251" s="63" t="s">
        <v>949</v>
      </c>
      <c r="D251" s="63" t="s">
        <v>8</v>
      </c>
      <c r="E251" t="s">
        <v>8</v>
      </c>
      <c r="F251">
        <v>1</v>
      </c>
      <c r="G251">
        <v>1</v>
      </c>
      <c r="H251">
        <v>1</v>
      </c>
      <c r="I251">
        <v>2</v>
      </c>
      <c r="J251">
        <v>7</v>
      </c>
      <c r="K251">
        <v>2</v>
      </c>
      <c r="L251" t="s">
        <v>102</v>
      </c>
      <c r="M251">
        <v>2</v>
      </c>
      <c r="N251" t="s">
        <v>701</v>
      </c>
      <c r="O251" t="s">
        <v>5</v>
      </c>
      <c r="P251">
        <v>2</v>
      </c>
      <c r="Q251">
        <v>1</v>
      </c>
      <c r="R251">
        <v>0</v>
      </c>
      <c r="S251" t="s">
        <v>642</v>
      </c>
      <c r="T251" t="s">
        <v>689</v>
      </c>
      <c r="U251">
        <v>8.5</v>
      </c>
      <c r="V251">
        <v>1.118421052631579</v>
      </c>
      <c r="W251">
        <v>8.5</v>
      </c>
      <c r="X251" t="s">
        <v>37</v>
      </c>
      <c r="Y251" t="s">
        <v>733</v>
      </c>
      <c r="Z251" t="s">
        <v>949</v>
      </c>
      <c r="AA251">
        <v>25.5</v>
      </c>
      <c r="AB251">
        <v>25.5</v>
      </c>
      <c r="AC251">
        <v>25.5</v>
      </c>
      <c r="AD251">
        <v>325</v>
      </c>
      <c r="AE251">
        <v>1</v>
      </c>
      <c r="AF251">
        <v>0.33333333333333298</v>
      </c>
      <c r="AG251">
        <v>0.33333333333333298</v>
      </c>
      <c r="AH251">
        <v>2.6153846153846201E-2</v>
      </c>
      <c r="AI251">
        <v>7.8461538461538402E-2</v>
      </c>
    </row>
    <row r="252" spans="1:35" hidden="1" x14ac:dyDescent="0.25">
      <c r="A252" t="s">
        <v>55</v>
      </c>
      <c r="B252" t="s">
        <v>949</v>
      </c>
      <c r="C252" s="63" t="s">
        <v>949</v>
      </c>
      <c r="D252" s="63" t="s">
        <v>8</v>
      </c>
      <c r="E252" t="s">
        <v>8</v>
      </c>
      <c r="F252">
        <v>1</v>
      </c>
      <c r="G252">
        <v>1</v>
      </c>
      <c r="H252">
        <v>1</v>
      </c>
      <c r="I252">
        <v>2</v>
      </c>
      <c r="J252">
        <v>7</v>
      </c>
      <c r="K252">
        <v>2</v>
      </c>
      <c r="L252" t="s">
        <v>102</v>
      </c>
      <c r="M252">
        <v>2</v>
      </c>
      <c r="N252" t="s">
        <v>701</v>
      </c>
      <c r="O252" t="s">
        <v>31</v>
      </c>
      <c r="P252">
        <v>3</v>
      </c>
      <c r="Q252">
        <v>1</v>
      </c>
      <c r="R252">
        <v>0</v>
      </c>
      <c r="S252" t="s">
        <v>642</v>
      </c>
      <c r="T252" t="s">
        <v>689</v>
      </c>
      <c r="U252">
        <v>8.5</v>
      </c>
      <c r="V252">
        <v>1.118421052631579</v>
      </c>
      <c r="W252">
        <v>8.5</v>
      </c>
      <c r="X252" t="s">
        <v>38</v>
      </c>
      <c r="Y252" t="s">
        <v>734</v>
      </c>
      <c r="Z252" t="s">
        <v>949</v>
      </c>
      <c r="AA252">
        <v>25.5</v>
      </c>
      <c r="AB252">
        <v>25.5</v>
      </c>
      <c r="AC252">
        <v>25.5</v>
      </c>
      <c r="AD252">
        <v>325</v>
      </c>
      <c r="AE252">
        <v>1</v>
      </c>
      <c r="AF252">
        <v>0.33333333333333298</v>
      </c>
      <c r="AG252">
        <v>0.33333333333333298</v>
      </c>
      <c r="AH252">
        <v>2.6153846153846201E-2</v>
      </c>
      <c r="AI252">
        <v>7.8461538461538402E-2</v>
      </c>
    </row>
    <row r="253" spans="1:35" hidden="1" x14ac:dyDescent="0.25">
      <c r="A253" t="s">
        <v>55</v>
      </c>
      <c r="B253" t="s">
        <v>949</v>
      </c>
      <c r="C253" s="63" t="s">
        <v>949</v>
      </c>
      <c r="D253" s="63" t="s">
        <v>8</v>
      </c>
      <c r="E253" t="s">
        <v>8</v>
      </c>
      <c r="F253">
        <v>1</v>
      </c>
      <c r="G253">
        <v>1</v>
      </c>
      <c r="H253">
        <v>1</v>
      </c>
      <c r="I253">
        <v>2</v>
      </c>
      <c r="J253">
        <v>7</v>
      </c>
      <c r="K253">
        <v>3</v>
      </c>
      <c r="L253" t="s">
        <v>103</v>
      </c>
      <c r="M253">
        <v>3</v>
      </c>
      <c r="N253" t="s">
        <v>703</v>
      </c>
      <c r="O253" t="s">
        <v>4</v>
      </c>
      <c r="P253">
        <v>1</v>
      </c>
      <c r="Q253">
        <v>1</v>
      </c>
      <c r="R253">
        <v>0</v>
      </c>
      <c r="S253" t="s">
        <v>642</v>
      </c>
      <c r="T253" t="s">
        <v>689</v>
      </c>
      <c r="U253">
        <v>8.5</v>
      </c>
      <c r="V253">
        <v>1.118421052631579</v>
      </c>
      <c r="W253">
        <v>8.5</v>
      </c>
      <c r="X253" t="s">
        <v>39</v>
      </c>
      <c r="Y253" t="s">
        <v>735</v>
      </c>
      <c r="Z253" t="s">
        <v>949</v>
      </c>
      <c r="AA253">
        <v>25.5</v>
      </c>
      <c r="AB253">
        <v>25.5</v>
      </c>
      <c r="AC253">
        <v>25.5</v>
      </c>
      <c r="AD253">
        <v>325</v>
      </c>
      <c r="AE253">
        <v>1</v>
      </c>
      <c r="AF253">
        <v>0.33333333333333298</v>
      </c>
      <c r="AG253">
        <v>0.33333333333333298</v>
      </c>
      <c r="AH253">
        <v>2.6153846153846201E-2</v>
      </c>
      <c r="AI253">
        <v>7.8461538461538402E-2</v>
      </c>
    </row>
    <row r="254" spans="1:35" hidden="1" x14ac:dyDescent="0.25">
      <c r="A254" t="s">
        <v>55</v>
      </c>
      <c r="B254" t="s">
        <v>949</v>
      </c>
      <c r="C254" s="63" t="s">
        <v>949</v>
      </c>
      <c r="D254" s="63" t="s">
        <v>8</v>
      </c>
      <c r="E254" t="s">
        <v>8</v>
      </c>
      <c r="F254">
        <v>1</v>
      </c>
      <c r="G254">
        <v>1</v>
      </c>
      <c r="H254">
        <v>1</v>
      </c>
      <c r="I254">
        <v>2</v>
      </c>
      <c r="J254">
        <v>7</v>
      </c>
      <c r="K254">
        <v>3</v>
      </c>
      <c r="L254" t="s">
        <v>103</v>
      </c>
      <c r="M254">
        <v>3</v>
      </c>
      <c r="N254" t="s">
        <v>703</v>
      </c>
      <c r="O254" t="s">
        <v>5</v>
      </c>
      <c r="P254">
        <v>2</v>
      </c>
      <c r="Q254">
        <v>1</v>
      </c>
      <c r="R254">
        <v>0</v>
      </c>
      <c r="S254" t="s">
        <v>642</v>
      </c>
      <c r="T254" t="s">
        <v>689</v>
      </c>
      <c r="U254">
        <v>8.5</v>
      </c>
      <c r="V254">
        <v>1.118421052631579</v>
      </c>
      <c r="W254">
        <v>8.5</v>
      </c>
      <c r="X254" t="s">
        <v>40</v>
      </c>
      <c r="Y254" t="s">
        <v>736</v>
      </c>
      <c r="Z254" t="s">
        <v>949</v>
      </c>
      <c r="AA254">
        <v>25.5</v>
      </c>
      <c r="AB254">
        <v>25.5</v>
      </c>
      <c r="AC254">
        <v>25.5</v>
      </c>
      <c r="AD254">
        <v>325</v>
      </c>
      <c r="AE254">
        <v>1</v>
      </c>
      <c r="AF254">
        <v>0.33333333333333298</v>
      </c>
      <c r="AG254">
        <v>0.33333333333333298</v>
      </c>
      <c r="AH254">
        <v>2.6153846153846201E-2</v>
      </c>
      <c r="AI254">
        <v>7.8461538461538402E-2</v>
      </c>
    </row>
    <row r="255" spans="1:35" hidden="1" x14ac:dyDescent="0.25">
      <c r="A255" t="s">
        <v>55</v>
      </c>
      <c r="B255" t="s">
        <v>949</v>
      </c>
      <c r="C255" s="63" t="s">
        <v>949</v>
      </c>
      <c r="D255" s="63" t="s">
        <v>8</v>
      </c>
      <c r="E255" t="s">
        <v>8</v>
      </c>
      <c r="F255">
        <v>1</v>
      </c>
      <c r="G255">
        <v>1</v>
      </c>
      <c r="H255">
        <v>1</v>
      </c>
      <c r="I255">
        <v>2</v>
      </c>
      <c r="J255">
        <v>7</v>
      </c>
      <c r="K255">
        <v>3</v>
      </c>
      <c r="L255" t="s">
        <v>103</v>
      </c>
      <c r="M255">
        <v>3</v>
      </c>
      <c r="N255" t="s">
        <v>703</v>
      </c>
      <c r="O255" t="s">
        <v>31</v>
      </c>
      <c r="P255">
        <v>3</v>
      </c>
      <c r="Q255">
        <v>1</v>
      </c>
      <c r="R255">
        <v>0</v>
      </c>
      <c r="S255" t="s">
        <v>642</v>
      </c>
      <c r="T255" t="s">
        <v>689</v>
      </c>
      <c r="U255">
        <v>8.5</v>
      </c>
      <c r="V255">
        <v>1.118421052631579</v>
      </c>
      <c r="W255">
        <v>8.5</v>
      </c>
      <c r="X255" t="s">
        <v>41</v>
      </c>
      <c r="Y255" t="s">
        <v>737</v>
      </c>
      <c r="Z255" t="s">
        <v>949</v>
      </c>
      <c r="AA255">
        <v>25.5</v>
      </c>
      <c r="AB255">
        <v>25.5</v>
      </c>
      <c r="AC255">
        <v>25.5</v>
      </c>
      <c r="AD255">
        <v>325</v>
      </c>
      <c r="AE255">
        <v>1</v>
      </c>
      <c r="AF255">
        <v>0.33333333333333298</v>
      </c>
      <c r="AG255">
        <v>0.33333333333333298</v>
      </c>
      <c r="AH255">
        <v>2.6153846153846201E-2</v>
      </c>
      <c r="AI255">
        <v>7.8461538461538402E-2</v>
      </c>
    </row>
    <row r="256" spans="1:35" hidden="1" x14ac:dyDescent="0.25">
      <c r="A256" t="s">
        <v>55</v>
      </c>
      <c r="B256" t="s">
        <v>949</v>
      </c>
      <c r="C256" s="63" t="s">
        <v>949</v>
      </c>
      <c r="D256" s="63" t="s">
        <v>8</v>
      </c>
      <c r="E256" t="s">
        <v>8</v>
      </c>
      <c r="F256">
        <v>1</v>
      </c>
      <c r="G256">
        <v>1</v>
      </c>
      <c r="H256">
        <v>1</v>
      </c>
      <c r="I256">
        <v>2</v>
      </c>
      <c r="J256">
        <v>7</v>
      </c>
      <c r="K256">
        <v>4</v>
      </c>
      <c r="L256" t="s">
        <v>101</v>
      </c>
      <c r="M256">
        <v>4</v>
      </c>
      <c r="N256" t="s">
        <v>705</v>
      </c>
      <c r="O256" t="s">
        <v>4</v>
      </c>
      <c r="P256">
        <v>1</v>
      </c>
      <c r="Q256">
        <v>1</v>
      </c>
      <c r="R256">
        <v>0</v>
      </c>
      <c r="S256" t="s">
        <v>642</v>
      </c>
      <c r="T256" t="s">
        <v>689</v>
      </c>
      <c r="U256">
        <v>9</v>
      </c>
      <c r="V256">
        <v>1.1842105263157896</v>
      </c>
      <c r="W256">
        <v>9</v>
      </c>
      <c r="X256" t="s">
        <v>42</v>
      </c>
      <c r="Y256" t="s">
        <v>738</v>
      </c>
      <c r="Z256" t="s">
        <v>949</v>
      </c>
      <c r="AA256">
        <v>26</v>
      </c>
      <c r="AB256">
        <v>26</v>
      </c>
      <c r="AC256">
        <v>26</v>
      </c>
      <c r="AD256">
        <v>325</v>
      </c>
      <c r="AE256">
        <v>1</v>
      </c>
      <c r="AF256">
        <v>0.34615384615384598</v>
      </c>
      <c r="AG256">
        <v>0.34615384615384598</v>
      </c>
      <c r="AH256">
        <v>2.76923076923077E-2</v>
      </c>
      <c r="AI256">
        <v>0.08</v>
      </c>
    </row>
    <row r="257" spans="1:35" hidden="1" x14ac:dyDescent="0.25">
      <c r="A257" t="s">
        <v>55</v>
      </c>
      <c r="B257" t="s">
        <v>949</v>
      </c>
      <c r="C257" s="63" t="s">
        <v>949</v>
      </c>
      <c r="D257" s="63" t="s">
        <v>8</v>
      </c>
      <c r="E257" t="s">
        <v>8</v>
      </c>
      <c r="F257">
        <v>1</v>
      </c>
      <c r="G257">
        <v>1</v>
      </c>
      <c r="H257">
        <v>1</v>
      </c>
      <c r="I257">
        <v>2</v>
      </c>
      <c r="J257">
        <v>7</v>
      </c>
      <c r="K257">
        <v>4</v>
      </c>
      <c r="L257" t="s">
        <v>101</v>
      </c>
      <c r="M257">
        <v>4</v>
      </c>
      <c r="N257" t="s">
        <v>705</v>
      </c>
      <c r="O257" t="s">
        <v>5</v>
      </c>
      <c r="P257">
        <v>2</v>
      </c>
      <c r="Q257">
        <v>1</v>
      </c>
      <c r="R257">
        <v>0</v>
      </c>
      <c r="S257" t="s">
        <v>642</v>
      </c>
      <c r="T257" t="s">
        <v>689</v>
      </c>
      <c r="U257">
        <v>8.5</v>
      </c>
      <c r="V257">
        <v>1.118421052631579</v>
      </c>
      <c r="W257">
        <v>8.5</v>
      </c>
      <c r="X257" t="s">
        <v>43</v>
      </c>
      <c r="Y257" t="s">
        <v>739</v>
      </c>
      <c r="Z257" t="s">
        <v>949</v>
      </c>
      <c r="AA257">
        <v>26</v>
      </c>
      <c r="AB257">
        <v>26</v>
      </c>
      <c r="AC257">
        <v>26</v>
      </c>
      <c r="AD257">
        <v>325</v>
      </c>
      <c r="AE257">
        <v>1</v>
      </c>
      <c r="AF257">
        <v>0.32692307692307698</v>
      </c>
      <c r="AG257">
        <v>0.32692307692307698</v>
      </c>
      <c r="AH257">
        <v>2.6153846153846201E-2</v>
      </c>
      <c r="AI257">
        <v>0.08</v>
      </c>
    </row>
    <row r="258" spans="1:35" hidden="1" x14ac:dyDescent="0.25">
      <c r="A258" t="s">
        <v>55</v>
      </c>
      <c r="B258" t="s">
        <v>949</v>
      </c>
      <c r="C258" s="63" t="s">
        <v>949</v>
      </c>
      <c r="D258" s="63" t="s">
        <v>8</v>
      </c>
      <c r="E258" t="s">
        <v>8</v>
      </c>
      <c r="F258">
        <v>1</v>
      </c>
      <c r="G258">
        <v>1</v>
      </c>
      <c r="H258">
        <v>1</v>
      </c>
      <c r="I258">
        <v>2</v>
      </c>
      <c r="J258">
        <v>7</v>
      </c>
      <c r="K258">
        <v>4</v>
      </c>
      <c r="L258" t="s">
        <v>101</v>
      </c>
      <c r="M258">
        <v>4</v>
      </c>
      <c r="N258" t="s">
        <v>705</v>
      </c>
      <c r="O258" t="s">
        <v>31</v>
      </c>
      <c r="P258">
        <v>3</v>
      </c>
      <c r="Q258">
        <v>1</v>
      </c>
      <c r="R258">
        <v>0</v>
      </c>
      <c r="S258" t="s">
        <v>642</v>
      </c>
      <c r="T258" t="s">
        <v>689</v>
      </c>
      <c r="U258">
        <v>8.5</v>
      </c>
      <c r="V258">
        <v>1.118421052631579</v>
      </c>
      <c r="W258">
        <v>8.5</v>
      </c>
      <c r="X258" t="s">
        <v>44</v>
      </c>
      <c r="Y258" t="s">
        <v>740</v>
      </c>
      <c r="Z258" t="s">
        <v>949</v>
      </c>
      <c r="AA258">
        <v>26</v>
      </c>
      <c r="AB258">
        <v>26</v>
      </c>
      <c r="AC258">
        <v>26</v>
      </c>
      <c r="AD258">
        <v>325</v>
      </c>
      <c r="AE258">
        <v>1</v>
      </c>
      <c r="AF258">
        <v>0.32692307692307698</v>
      </c>
      <c r="AG258">
        <v>0.32692307692307698</v>
      </c>
      <c r="AH258">
        <v>2.6153846153846201E-2</v>
      </c>
      <c r="AI258">
        <v>0.08</v>
      </c>
    </row>
    <row r="259" spans="1:35" hidden="1" x14ac:dyDescent="0.25">
      <c r="A259" t="s">
        <v>55</v>
      </c>
      <c r="B259" t="s">
        <v>949</v>
      </c>
      <c r="C259" s="63" t="s">
        <v>949</v>
      </c>
      <c r="D259" s="63" t="s">
        <v>8</v>
      </c>
      <c r="E259" t="s">
        <v>8</v>
      </c>
      <c r="F259">
        <v>1</v>
      </c>
      <c r="G259">
        <v>1</v>
      </c>
      <c r="H259">
        <v>1</v>
      </c>
      <c r="I259">
        <v>2</v>
      </c>
      <c r="J259">
        <v>7</v>
      </c>
      <c r="K259">
        <v>5</v>
      </c>
      <c r="L259" t="s">
        <v>105</v>
      </c>
      <c r="M259">
        <v>5</v>
      </c>
      <c r="N259" t="s">
        <v>707</v>
      </c>
      <c r="O259" t="s">
        <v>4</v>
      </c>
      <c r="P259">
        <v>1</v>
      </c>
      <c r="Q259">
        <v>1</v>
      </c>
      <c r="R259">
        <v>0</v>
      </c>
      <c r="S259" t="s">
        <v>642</v>
      </c>
      <c r="T259" t="s">
        <v>689</v>
      </c>
      <c r="U259">
        <v>9</v>
      </c>
      <c r="V259">
        <v>1.1842105263157896</v>
      </c>
      <c r="W259">
        <v>9</v>
      </c>
      <c r="X259" t="s">
        <v>45</v>
      </c>
      <c r="Y259" t="s">
        <v>741</v>
      </c>
      <c r="Z259" t="s">
        <v>949</v>
      </c>
      <c r="AA259">
        <v>26</v>
      </c>
      <c r="AB259">
        <v>26</v>
      </c>
      <c r="AC259">
        <v>26</v>
      </c>
      <c r="AD259">
        <v>325</v>
      </c>
      <c r="AE259">
        <v>1</v>
      </c>
      <c r="AF259">
        <v>0.34615384615384598</v>
      </c>
      <c r="AG259">
        <v>0.34615384615384598</v>
      </c>
      <c r="AH259">
        <v>2.76923076923077E-2</v>
      </c>
      <c r="AI259">
        <v>0.08</v>
      </c>
    </row>
    <row r="260" spans="1:35" hidden="1" x14ac:dyDescent="0.25">
      <c r="A260" t="s">
        <v>55</v>
      </c>
      <c r="B260" t="s">
        <v>949</v>
      </c>
      <c r="C260" s="63" t="s">
        <v>949</v>
      </c>
      <c r="D260" s="63" t="s">
        <v>8</v>
      </c>
      <c r="E260" t="s">
        <v>8</v>
      </c>
      <c r="F260">
        <v>1</v>
      </c>
      <c r="G260">
        <v>1</v>
      </c>
      <c r="H260">
        <v>1</v>
      </c>
      <c r="I260">
        <v>2</v>
      </c>
      <c r="J260">
        <v>7</v>
      </c>
      <c r="K260">
        <v>5</v>
      </c>
      <c r="L260" t="s">
        <v>105</v>
      </c>
      <c r="M260">
        <v>5</v>
      </c>
      <c r="N260" t="s">
        <v>707</v>
      </c>
      <c r="O260" t="s">
        <v>5</v>
      </c>
      <c r="P260">
        <v>2</v>
      </c>
      <c r="Q260">
        <v>1</v>
      </c>
      <c r="R260">
        <v>0</v>
      </c>
      <c r="S260" t="s">
        <v>642</v>
      </c>
      <c r="T260" t="s">
        <v>689</v>
      </c>
      <c r="U260">
        <v>8.5</v>
      </c>
      <c r="V260">
        <v>1.118421052631579</v>
      </c>
      <c r="W260">
        <v>8.5</v>
      </c>
      <c r="X260" t="s">
        <v>46</v>
      </c>
      <c r="Y260" t="s">
        <v>742</v>
      </c>
      <c r="Z260" t="s">
        <v>949</v>
      </c>
      <c r="AA260">
        <v>26</v>
      </c>
      <c r="AB260">
        <v>26</v>
      </c>
      <c r="AC260">
        <v>26</v>
      </c>
      <c r="AD260">
        <v>325</v>
      </c>
      <c r="AE260">
        <v>1</v>
      </c>
      <c r="AF260">
        <v>0.32692307692307698</v>
      </c>
      <c r="AG260">
        <v>0.32692307692307698</v>
      </c>
      <c r="AH260">
        <v>2.6153846153846201E-2</v>
      </c>
      <c r="AI260">
        <v>0.08</v>
      </c>
    </row>
    <row r="261" spans="1:35" hidden="1" x14ac:dyDescent="0.25">
      <c r="A261" t="s">
        <v>55</v>
      </c>
      <c r="B261" t="s">
        <v>949</v>
      </c>
      <c r="C261" s="63" t="s">
        <v>949</v>
      </c>
      <c r="D261" s="63" t="s">
        <v>8</v>
      </c>
      <c r="E261" t="s">
        <v>8</v>
      </c>
      <c r="F261">
        <v>1</v>
      </c>
      <c r="G261">
        <v>1</v>
      </c>
      <c r="H261">
        <v>1</v>
      </c>
      <c r="I261">
        <v>2</v>
      </c>
      <c r="J261">
        <v>7</v>
      </c>
      <c r="K261">
        <v>5</v>
      </c>
      <c r="L261" t="s">
        <v>105</v>
      </c>
      <c r="M261">
        <v>5</v>
      </c>
      <c r="N261" t="s">
        <v>707</v>
      </c>
      <c r="O261" t="s">
        <v>31</v>
      </c>
      <c r="P261">
        <v>3</v>
      </c>
      <c r="Q261">
        <v>1</v>
      </c>
      <c r="R261">
        <v>0</v>
      </c>
      <c r="S261" t="s">
        <v>642</v>
      </c>
      <c r="T261" t="s">
        <v>689</v>
      </c>
      <c r="U261">
        <v>8.5</v>
      </c>
      <c r="V261">
        <v>1.118421052631579</v>
      </c>
      <c r="W261">
        <v>8.5</v>
      </c>
      <c r="X261" t="s">
        <v>47</v>
      </c>
      <c r="Y261" t="s">
        <v>743</v>
      </c>
      <c r="Z261" t="s">
        <v>949</v>
      </c>
      <c r="AA261">
        <v>26</v>
      </c>
      <c r="AB261">
        <v>26</v>
      </c>
      <c r="AC261">
        <v>26</v>
      </c>
      <c r="AD261">
        <v>325</v>
      </c>
      <c r="AE261">
        <v>1</v>
      </c>
      <c r="AF261">
        <v>0.32692307692307698</v>
      </c>
      <c r="AG261">
        <v>0.32692307692307698</v>
      </c>
      <c r="AH261">
        <v>2.6153846153846201E-2</v>
      </c>
      <c r="AI261">
        <v>0.08</v>
      </c>
    </row>
    <row r="262" spans="1:35" hidden="1" x14ac:dyDescent="0.25">
      <c r="A262" t="s">
        <v>55</v>
      </c>
      <c r="B262" t="s">
        <v>949</v>
      </c>
      <c r="C262" s="63" t="s">
        <v>949</v>
      </c>
      <c r="D262" s="63" t="s">
        <v>8</v>
      </c>
      <c r="E262" t="s">
        <v>8</v>
      </c>
      <c r="F262">
        <v>1</v>
      </c>
      <c r="G262">
        <v>1</v>
      </c>
      <c r="H262">
        <v>1</v>
      </c>
      <c r="I262">
        <v>2</v>
      </c>
      <c r="J262">
        <v>7</v>
      </c>
      <c r="K262">
        <v>6</v>
      </c>
      <c r="L262" t="s">
        <v>113</v>
      </c>
      <c r="M262">
        <v>6</v>
      </c>
      <c r="N262" t="s">
        <v>709</v>
      </c>
      <c r="O262" t="s">
        <v>5</v>
      </c>
      <c r="P262">
        <v>2</v>
      </c>
      <c r="Q262">
        <v>1</v>
      </c>
      <c r="R262">
        <v>0</v>
      </c>
      <c r="S262" t="s">
        <v>642</v>
      </c>
      <c r="T262" t="s">
        <v>689</v>
      </c>
      <c r="U262">
        <v>8.5</v>
      </c>
      <c r="V262">
        <v>1.118421052631579</v>
      </c>
      <c r="W262">
        <v>8.5</v>
      </c>
      <c r="X262" t="s">
        <v>49</v>
      </c>
      <c r="Y262" t="s">
        <v>745</v>
      </c>
      <c r="Z262" t="s">
        <v>949</v>
      </c>
      <c r="AA262">
        <v>17</v>
      </c>
      <c r="AB262">
        <v>17</v>
      </c>
      <c r="AC262">
        <v>17</v>
      </c>
      <c r="AD262">
        <v>325</v>
      </c>
      <c r="AE262">
        <v>1</v>
      </c>
      <c r="AF262">
        <v>0.5</v>
      </c>
      <c r="AG262">
        <v>0.5</v>
      </c>
      <c r="AH262">
        <v>2.6153846153846201E-2</v>
      </c>
      <c r="AI262">
        <v>5.2307692307692298E-2</v>
      </c>
    </row>
    <row r="263" spans="1:35" hidden="1" x14ac:dyDescent="0.25">
      <c r="A263" t="s">
        <v>55</v>
      </c>
      <c r="B263" t="s">
        <v>949</v>
      </c>
      <c r="C263" s="63" t="s">
        <v>949</v>
      </c>
      <c r="D263" s="63" t="s">
        <v>8</v>
      </c>
      <c r="E263" t="s">
        <v>8</v>
      </c>
      <c r="F263">
        <v>1</v>
      </c>
      <c r="G263">
        <v>1</v>
      </c>
      <c r="H263">
        <v>1</v>
      </c>
      <c r="I263">
        <v>2</v>
      </c>
      <c r="J263">
        <v>7</v>
      </c>
      <c r="K263">
        <v>6</v>
      </c>
      <c r="L263" t="s">
        <v>113</v>
      </c>
      <c r="M263">
        <v>6</v>
      </c>
      <c r="N263" t="s">
        <v>709</v>
      </c>
      <c r="O263" t="s">
        <v>31</v>
      </c>
      <c r="P263">
        <v>3</v>
      </c>
      <c r="Q263">
        <v>1</v>
      </c>
      <c r="R263">
        <v>0</v>
      </c>
      <c r="S263" t="s">
        <v>642</v>
      </c>
      <c r="T263" t="s">
        <v>689</v>
      </c>
      <c r="U263">
        <v>8.5</v>
      </c>
      <c r="V263">
        <v>1.118421052631579</v>
      </c>
      <c r="W263">
        <v>8.5</v>
      </c>
      <c r="X263" t="s">
        <v>50</v>
      </c>
      <c r="Y263" t="s">
        <v>746</v>
      </c>
      <c r="Z263" t="s">
        <v>949</v>
      </c>
      <c r="AA263">
        <v>17</v>
      </c>
      <c r="AB263">
        <v>17</v>
      </c>
      <c r="AC263">
        <v>17</v>
      </c>
      <c r="AD263">
        <v>325</v>
      </c>
      <c r="AE263">
        <v>1</v>
      </c>
      <c r="AF263">
        <v>0.5</v>
      </c>
      <c r="AG263">
        <v>0.5</v>
      </c>
      <c r="AH263">
        <v>2.6153846153846201E-2</v>
      </c>
      <c r="AI263">
        <v>5.2307692307692298E-2</v>
      </c>
    </row>
    <row r="264" spans="1:35" hidden="1" x14ac:dyDescent="0.25">
      <c r="A264" t="s">
        <v>55</v>
      </c>
      <c r="B264" t="s">
        <v>949</v>
      </c>
      <c r="C264" s="63" t="s">
        <v>949</v>
      </c>
      <c r="D264" s="63" t="s">
        <v>8</v>
      </c>
      <c r="E264" t="s">
        <v>8</v>
      </c>
      <c r="F264">
        <v>1</v>
      </c>
      <c r="G264">
        <v>1</v>
      </c>
      <c r="H264">
        <v>1</v>
      </c>
      <c r="I264">
        <v>2</v>
      </c>
      <c r="J264">
        <v>7</v>
      </c>
      <c r="K264">
        <v>7</v>
      </c>
      <c r="L264" t="s">
        <v>114</v>
      </c>
      <c r="M264">
        <v>7</v>
      </c>
      <c r="N264" t="s">
        <v>711</v>
      </c>
      <c r="O264" t="s">
        <v>5</v>
      </c>
      <c r="P264">
        <v>2</v>
      </c>
      <c r="Q264">
        <v>1</v>
      </c>
      <c r="R264">
        <v>0</v>
      </c>
      <c r="S264" t="s">
        <v>642</v>
      </c>
      <c r="T264" t="s">
        <v>689</v>
      </c>
      <c r="U264">
        <v>8.5</v>
      </c>
      <c r="V264">
        <v>1.118421052631579</v>
      </c>
      <c r="W264">
        <v>8.5</v>
      </c>
      <c r="X264" t="s">
        <v>52</v>
      </c>
      <c r="Y264" t="s">
        <v>748</v>
      </c>
      <c r="Z264" t="s">
        <v>949</v>
      </c>
      <c r="AA264">
        <v>17</v>
      </c>
      <c r="AB264">
        <v>17</v>
      </c>
      <c r="AC264">
        <v>17</v>
      </c>
      <c r="AD264">
        <v>325</v>
      </c>
      <c r="AE264">
        <v>1</v>
      </c>
      <c r="AF264">
        <v>0.5</v>
      </c>
      <c r="AG264">
        <v>0.5</v>
      </c>
      <c r="AH264">
        <v>2.6153846153846201E-2</v>
      </c>
      <c r="AI264">
        <v>5.2307692307692298E-2</v>
      </c>
    </row>
    <row r="265" spans="1:35" hidden="1" x14ac:dyDescent="0.25">
      <c r="A265" t="s">
        <v>55</v>
      </c>
      <c r="B265" t="s">
        <v>949</v>
      </c>
      <c r="C265" s="63" t="s">
        <v>949</v>
      </c>
      <c r="D265" s="63" t="s">
        <v>8</v>
      </c>
      <c r="E265" t="s">
        <v>8</v>
      </c>
      <c r="F265">
        <v>1</v>
      </c>
      <c r="G265">
        <v>1</v>
      </c>
      <c r="H265">
        <v>1</v>
      </c>
      <c r="I265">
        <v>2</v>
      </c>
      <c r="J265">
        <v>7</v>
      </c>
      <c r="K265">
        <v>7</v>
      </c>
      <c r="L265" t="s">
        <v>114</v>
      </c>
      <c r="M265">
        <v>7</v>
      </c>
      <c r="N265" t="s">
        <v>711</v>
      </c>
      <c r="O265" t="s">
        <v>31</v>
      </c>
      <c r="P265">
        <v>3</v>
      </c>
      <c r="Q265">
        <v>1</v>
      </c>
      <c r="R265">
        <v>0</v>
      </c>
      <c r="S265" t="s">
        <v>642</v>
      </c>
      <c r="T265" t="s">
        <v>689</v>
      </c>
      <c r="U265">
        <v>8.5</v>
      </c>
      <c r="V265">
        <v>1.118421052631579</v>
      </c>
      <c r="W265">
        <v>8.5</v>
      </c>
      <c r="X265" t="s">
        <v>53</v>
      </c>
      <c r="Y265" t="s">
        <v>749</v>
      </c>
      <c r="Z265" t="s">
        <v>949</v>
      </c>
      <c r="AA265">
        <v>17</v>
      </c>
      <c r="AB265">
        <v>17</v>
      </c>
      <c r="AC265">
        <v>17</v>
      </c>
      <c r="AD265">
        <v>325</v>
      </c>
      <c r="AE265">
        <v>1</v>
      </c>
      <c r="AF265">
        <v>0.5</v>
      </c>
      <c r="AG265">
        <v>0.5</v>
      </c>
      <c r="AH265">
        <v>2.6153846153846201E-2</v>
      </c>
      <c r="AI265">
        <v>5.2307692307692298E-2</v>
      </c>
    </row>
    <row r="266" spans="1:35" x14ac:dyDescent="0.25">
      <c r="A266" t="s">
        <v>55</v>
      </c>
      <c r="B266" t="s">
        <v>949</v>
      </c>
      <c r="C266" s="63" t="s">
        <v>949</v>
      </c>
      <c r="D266" s="63" t="s">
        <v>8</v>
      </c>
      <c r="E266" t="s">
        <v>8</v>
      </c>
      <c r="F266">
        <v>1</v>
      </c>
      <c r="G266">
        <v>2</v>
      </c>
      <c r="H266">
        <v>2</v>
      </c>
      <c r="I266">
        <v>2</v>
      </c>
      <c r="J266">
        <v>7</v>
      </c>
      <c r="K266">
        <v>1</v>
      </c>
      <c r="L266" t="s">
        <v>99</v>
      </c>
      <c r="M266">
        <v>8</v>
      </c>
      <c r="N266" t="s">
        <v>713</v>
      </c>
      <c r="O266" t="s">
        <v>4</v>
      </c>
      <c r="P266">
        <v>1</v>
      </c>
      <c r="Q266">
        <v>1</v>
      </c>
      <c r="R266">
        <v>0</v>
      </c>
      <c r="S266" t="s">
        <v>642</v>
      </c>
      <c r="T266" t="s">
        <v>689</v>
      </c>
      <c r="U266">
        <v>9</v>
      </c>
      <c r="V266">
        <v>1.1842105263157896</v>
      </c>
      <c r="W266">
        <v>9</v>
      </c>
      <c r="X266" t="s">
        <v>33</v>
      </c>
      <c r="Y266" t="s">
        <v>750</v>
      </c>
      <c r="Z266" t="s">
        <v>949</v>
      </c>
      <c r="AA266">
        <v>26.5</v>
      </c>
      <c r="AB266">
        <v>26.5</v>
      </c>
      <c r="AC266">
        <v>26.5</v>
      </c>
      <c r="AD266">
        <v>325</v>
      </c>
      <c r="AE266">
        <v>1</v>
      </c>
      <c r="AF266">
        <v>0.339622641509434</v>
      </c>
      <c r="AG266">
        <v>0.339622641509434</v>
      </c>
      <c r="AH266">
        <v>2.76923076923077E-2</v>
      </c>
      <c r="AI266">
        <v>8.1538461538461504E-2</v>
      </c>
    </row>
    <row r="267" spans="1:35" x14ac:dyDescent="0.25">
      <c r="A267" t="s">
        <v>55</v>
      </c>
      <c r="B267" t="s">
        <v>949</v>
      </c>
      <c r="C267" s="63" t="s">
        <v>949</v>
      </c>
      <c r="D267" s="63" t="s">
        <v>8</v>
      </c>
      <c r="E267" t="s">
        <v>8</v>
      </c>
      <c r="F267">
        <v>1</v>
      </c>
      <c r="G267">
        <v>2</v>
      </c>
      <c r="H267">
        <v>2</v>
      </c>
      <c r="I267">
        <v>2</v>
      </c>
      <c r="J267">
        <v>7</v>
      </c>
      <c r="K267">
        <v>1</v>
      </c>
      <c r="L267" t="s">
        <v>99</v>
      </c>
      <c r="M267">
        <v>8</v>
      </c>
      <c r="N267" t="s">
        <v>713</v>
      </c>
      <c r="O267" t="s">
        <v>5</v>
      </c>
      <c r="P267">
        <v>2</v>
      </c>
      <c r="Q267">
        <v>1</v>
      </c>
      <c r="R267">
        <v>0</v>
      </c>
      <c r="S267" t="s">
        <v>642</v>
      </c>
      <c r="T267" t="s">
        <v>689</v>
      </c>
      <c r="U267">
        <v>9</v>
      </c>
      <c r="V267">
        <v>1.1842105263157896</v>
      </c>
      <c r="W267">
        <v>9</v>
      </c>
      <c r="X267" t="s">
        <v>34</v>
      </c>
      <c r="Y267" t="s">
        <v>751</v>
      </c>
      <c r="Z267" t="s">
        <v>949</v>
      </c>
      <c r="AA267">
        <v>26.5</v>
      </c>
      <c r="AB267">
        <v>26.5</v>
      </c>
      <c r="AC267">
        <v>26.5</v>
      </c>
      <c r="AD267">
        <v>325</v>
      </c>
      <c r="AE267">
        <v>1</v>
      </c>
      <c r="AF267">
        <v>0.339622641509434</v>
      </c>
      <c r="AG267">
        <v>0.339622641509434</v>
      </c>
      <c r="AH267">
        <v>2.76923076923077E-2</v>
      </c>
      <c r="AI267">
        <v>8.1538461538461504E-2</v>
      </c>
    </row>
    <row r="268" spans="1:35" x14ac:dyDescent="0.25">
      <c r="A268" t="s">
        <v>55</v>
      </c>
      <c r="B268" t="s">
        <v>949</v>
      </c>
      <c r="C268" s="63" t="s">
        <v>949</v>
      </c>
      <c r="D268" s="63" t="s">
        <v>8</v>
      </c>
      <c r="E268" t="s">
        <v>8</v>
      </c>
      <c r="F268">
        <v>1</v>
      </c>
      <c r="G268">
        <v>2</v>
      </c>
      <c r="H268">
        <v>2</v>
      </c>
      <c r="I268">
        <v>2</v>
      </c>
      <c r="J268">
        <v>7</v>
      </c>
      <c r="K268">
        <v>1</v>
      </c>
      <c r="L268" t="s">
        <v>99</v>
      </c>
      <c r="M268">
        <v>8</v>
      </c>
      <c r="N268" t="s">
        <v>713</v>
      </c>
      <c r="O268" t="s">
        <v>31</v>
      </c>
      <c r="P268">
        <v>3</v>
      </c>
      <c r="Q268">
        <v>1</v>
      </c>
      <c r="R268">
        <v>0</v>
      </c>
      <c r="S268" t="s">
        <v>642</v>
      </c>
      <c r="T268" t="s">
        <v>689</v>
      </c>
      <c r="U268">
        <v>8.5</v>
      </c>
      <c r="V268">
        <v>1.118421052631579</v>
      </c>
      <c r="W268">
        <v>8.5</v>
      </c>
      <c r="X268" t="s">
        <v>35</v>
      </c>
      <c r="Y268" t="s">
        <v>752</v>
      </c>
      <c r="Z268" t="s">
        <v>949</v>
      </c>
      <c r="AA268">
        <v>26.5</v>
      </c>
      <c r="AB268">
        <v>26.5</v>
      </c>
      <c r="AC268">
        <v>26.5</v>
      </c>
      <c r="AD268">
        <v>325</v>
      </c>
      <c r="AE268">
        <v>1</v>
      </c>
      <c r="AF268">
        <v>0.320754716981132</v>
      </c>
      <c r="AG268">
        <v>0.320754716981132</v>
      </c>
      <c r="AH268">
        <v>2.6153846153846201E-2</v>
      </c>
      <c r="AI268">
        <v>8.1538461538461504E-2</v>
      </c>
    </row>
    <row r="269" spans="1:35" hidden="1" x14ac:dyDescent="0.25">
      <c r="A269" t="s">
        <v>55</v>
      </c>
      <c r="B269" t="s">
        <v>949</v>
      </c>
      <c r="C269" s="63" t="s">
        <v>949</v>
      </c>
      <c r="D269" s="63" t="s">
        <v>8</v>
      </c>
      <c r="E269" t="s">
        <v>8</v>
      </c>
      <c r="F269">
        <v>1</v>
      </c>
      <c r="G269">
        <v>2</v>
      </c>
      <c r="H269">
        <v>2</v>
      </c>
      <c r="I269">
        <v>2</v>
      </c>
      <c r="J269">
        <v>7</v>
      </c>
      <c r="K269">
        <v>2</v>
      </c>
      <c r="L269" t="s">
        <v>102</v>
      </c>
      <c r="M269">
        <v>9</v>
      </c>
      <c r="N269" t="s">
        <v>715</v>
      </c>
      <c r="O269" t="s">
        <v>4</v>
      </c>
      <c r="P269">
        <v>1</v>
      </c>
      <c r="Q269">
        <v>1</v>
      </c>
      <c r="R269">
        <v>0</v>
      </c>
      <c r="S269" t="s">
        <v>642</v>
      </c>
      <c r="T269" t="s">
        <v>689</v>
      </c>
      <c r="U269">
        <v>8.5</v>
      </c>
      <c r="V269">
        <v>1.118421052631579</v>
      </c>
      <c r="W269">
        <v>8.5</v>
      </c>
      <c r="X269" t="s">
        <v>36</v>
      </c>
      <c r="Y269" t="s">
        <v>753</v>
      </c>
      <c r="Z269" t="s">
        <v>949</v>
      </c>
      <c r="AA269">
        <v>25.5</v>
      </c>
      <c r="AB269">
        <v>25.5</v>
      </c>
      <c r="AC269">
        <v>25.5</v>
      </c>
      <c r="AD269">
        <v>325</v>
      </c>
      <c r="AE269">
        <v>1</v>
      </c>
      <c r="AF269">
        <v>0.33333333333333298</v>
      </c>
      <c r="AG269">
        <v>0.33333333333333298</v>
      </c>
      <c r="AH269">
        <v>2.6153846153846201E-2</v>
      </c>
      <c r="AI269">
        <v>7.8461538461538402E-2</v>
      </c>
    </row>
    <row r="270" spans="1:35" hidden="1" x14ac:dyDescent="0.25">
      <c r="A270" t="s">
        <v>55</v>
      </c>
      <c r="B270" t="s">
        <v>949</v>
      </c>
      <c r="C270" s="63" t="s">
        <v>949</v>
      </c>
      <c r="D270" s="63" t="s">
        <v>8</v>
      </c>
      <c r="E270" t="s">
        <v>8</v>
      </c>
      <c r="F270">
        <v>1</v>
      </c>
      <c r="G270">
        <v>2</v>
      </c>
      <c r="H270">
        <v>2</v>
      </c>
      <c r="I270">
        <v>2</v>
      </c>
      <c r="J270">
        <v>7</v>
      </c>
      <c r="K270">
        <v>2</v>
      </c>
      <c r="L270" t="s">
        <v>102</v>
      </c>
      <c r="M270">
        <v>9</v>
      </c>
      <c r="N270" t="s">
        <v>715</v>
      </c>
      <c r="O270" t="s">
        <v>5</v>
      </c>
      <c r="P270">
        <v>2</v>
      </c>
      <c r="Q270">
        <v>1</v>
      </c>
      <c r="R270">
        <v>0</v>
      </c>
      <c r="S270" t="s">
        <v>642</v>
      </c>
      <c r="T270" t="s">
        <v>689</v>
      </c>
      <c r="U270">
        <v>8.5</v>
      </c>
      <c r="V270">
        <v>1.118421052631579</v>
      </c>
      <c r="W270">
        <v>8.5</v>
      </c>
      <c r="X270" t="s">
        <v>37</v>
      </c>
      <c r="Y270" t="s">
        <v>754</v>
      </c>
      <c r="Z270" t="s">
        <v>949</v>
      </c>
      <c r="AA270">
        <v>25.5</v>
      </c>
      <c r="AB270">
        <v>25.5</v>
      </c>
      <c r="AC270">
        <v>25.5</v>
      </c>
      <c r="AD270">
        <v>325</v>
      </c>
      <c r="AE270">
        <v>1</v>
      </c>
      <c r="AF270">
        <v>0.33333333333333298</v>
      </c>
      <c r="AG270">
        <v>0.33333333333333298</v>
      </c>
      <c r="AH270">
        <v>2.6153846153846201E-2</v>
      </c>
      <c r="AI270">
        <v>7.8461538461538402E-2</v>
      </c>
    </row>
    <row r="271" spans="1:35" hidden="1" x14ac:dyDescent="0.25">
      <c r="A271" t="s">
        <v>55</v>
      </c>
      <c r="B271" t="s">
        <v>949</v>
      </c>
      <c r="C271" s="63" t="s">
        <v>949</v>
      </c>
      <c r="D271" s="63" t="s">
        <v>8</v>
      </c>
      <c r="E271" t="s">
        <v>8</v>
      </c>
      <c r="F271">
        <v>1</v>
      </c>
      <c r="G271">
        <v>2</v>
      </c>
      <c r="H271">
        <v>2</v>
      </c>
      <c r="I271">
        <v>2</v>
      </c>
      <c r="J271">
        <v>7</v>
      </c>
      <c r="K271">
        <v>2</v>
      </c>
      <c r="L271" t="s">
        <v>102</v>
      </c>
      <c r="M271">
        <v>9</v>
      </c>
      <c r="N271" t="s">
        <v>715</v>
      </c>
      <c r="O271" t="s">
        <v>31</v>
      </c>
      <c r="P271">
        <v>3</v>
      </c>
      <c r="Q271">
        <v>1</v>
      </c>
      <c r="R271">
        <v>0</v>
      </c>
      <c r="S271" t="s">
        <v>642</v>
      </c>
      <c r="T271" t="s">
        <v>689</v>
      </c>
      <c r="U271">
        <v>8.5</v>
      </c>
      <c r="V271">
        <v>1.118421052631579</v>
      </c>
      <c r="W271">
        <v>8.5</v>
      </c>
      <c r="X271" t="s">
        <v>38</v>
      </c>
      <c r="Y271" t="s">
        <v>755</v>
      </c>
      <c r="Z271" t="s">
        <v>949</v>
      </c>
      <c r="AA271">
        <v>25.5</v>
      </c>
      <c r="AB271">
        <v>25.5</v>
      </c>
      <c r="AC271">
        <v>25.5</v>
      </c>
      <c r="AD271">
        <v>325</v>
      </c>
      <c r="AE271">
        <v>1</v>
      </c>
      <c r="AF271">
        <v>0.33333333333333298</v>
      </c>
      <c r="AG271">
        <v>0.33333333333333298</v>
      </c>
      <c r="AH271">
        <v>2.6153846153846201E-2</v>
      </c>
      <c r="AI271">
        <v>7.8461538461538402E-2</v>
      </c>
    </row>
    <row r="272" spans="1:35" hidden="1" x14ac:dyDescent="0.25">
      <c r="A272" t="s">
        <v>55</v>
      </c>
      <c r="B272" t="s">
        <v>949</v>
      </c>
      <c r="C272" s="63" t="s">
        <v>949</v>
      </c>
      <c r="D272" s="63" t="s">
        <v>8</v>
      </c>
      <c r="E272" t="s">
        <v>8</v>
      </c>
      <c r="F272">
        <v>1</v>
      </c>
      <c r="G272">
        <v>2</v>
      </c>
      <c r="H272">
        <v>2</v>
      </c>
      <c r="I272">
        <v>2</v>
      </c>
      <c r="J272">
        <v>7</v>
      </c>
      <c r="K272">
        <v>3</v>
      </c>
      <c r="L272" t="s">
        <v>103</v>
      </c>
      <c r="M272">
        <v>10</v>
      </c>
      <c r="N272" t="s">
        <v>717</v>
      </c>
      <c r="O272" t="s">
        <v>4</v>
      </c>
      <c r="P272">
        <v>1</v>
      </c>
      <c r="Q272">
        <v>1</v>
      </c>
      <c r="R272">
        <v>0</v>
      </c>
      <c r="S272" t="s">
        <v>642</v>
      </c>
      <c r="T272" t="s">
        <v>689</v>
      </c>
      <c r="U272">
        <v>9</v>
      </c>
      <c r="V272">
        <v>1.1842105263157896</v>
      </c>
      <c r="W272">
        <v>9</v>
      </c>
      <c r="X272" t="s">
        <v>39</v>
      </c>
      <c r="Y272" t="s">
        <v>756</v>
      </c>
      <c r="Z272" t="s">
        <v>949</v>
      </c>
      <c r="AA272">
        <v>26</v>
      </c>
      <c r="AB272">
        <v>26</v>
      </c>
      <c r="AC272">
        <v>26</v>
      </c>
      <c r="AD272">
        <v>325</v>
      </c>
      <c r="AE272">
        <v>1</v>
      </c>
      <c r="AF272">
        <v>0.34615384615384598</v>
      </c>
      <c r="AG272">
        <v>0.34615384615384598</v>
      </c>
      <c r="AH272">
        <v>2.76923076923077E-2</v>
      </c>
      <c r="AI272">
        <v>0.08</v>
      </c>
    </row>
    <row r="273" spans="1:35" hidden="1" x14ac:dyDescent="0.25">
      <c r="A273" t="s">
        <v>55</v>
      </c>
      <c r="B273" t="s">
        <v>949</v>
      </c>
      <c r="C273" s="63" t="s">
        <v>949</v>
      </c>
      <c r="D273" s="63" t="s">
        <v>8</v>
      </c>
      <c r="E273" t="s">
        <v>8</v>
      </c>
      <c r="F273">
        <v>1</v>
      </c>
      <c r="G273">
        <v>2</v>
      </c>
      <c r="H273">
        <v>2</v>
      </c>
      <c r="I273">
        <v>2</v>
      </c>
      <c r="J273">
        <v>7</v>
      </c>
      <c r="K273">
        <v>3</v>
      </c>
      <c r="L273" t="s">
        <v>103</v>
      </c>
      <c r="M273">
        <v>10</v>
      </c>
      <c r="N273" t="s">
        <v>717</v>
      </c>
      <c r="O273" t="s">
        <v>5</v>
      </c>
      <c r="P273">
        <v>2</v>
      </c>
      <c r="Q273">
        <v>1</v>
      </c>
      <c r="R273">
        <v>0</v>
      </c>
      <c r="S273" t="s">
        <v>642</v>
      </c>
      <c r="T273" t="s">
        <v>689</v>
      </c>
      <c r="U273">
        <v>8.5</v>
      </c>
      <c r="V273">
        <v>1.118421052631579</v>
      </c>
      <c r="W273">
        <v>8.5</v>
      </c>
      <c r="X273" t="s">
        <v>40</v>
      </c>
      <c r="Y273" t="s">
        <v>757</v>
      </c>
      <c r="Z273" t="s">
        <v>949</v>
      </c>
      <c r="AA273">
        <v>26</v>
      </c>
      <c r="AB273">
        <v>26</v>
      </c>
      <c r="AC273">
        <v>26</v>
      </c>
      <c r="AD273">
        <v>325</v>
      </c>
      <c r="AE273">
        <v>1</v>
      </c>
      <c r="AF273">
        <v>0.32692307692307698</v>
      </c>
      <c r="AG273">
        <v>0.32692307692307698</v>
      </c>
      <c r="AH273">
        <v>2.6153846153846201E-2</v>
      </c>
      <c r="AI273">
        <v>0.08</v>
      </c>
    </row>
    <row r="274" spans="1:35" hidden="1" x14ac:dyDescent="0.25">
      <c r="A274" t="s">
        <v>55</v>
      </c>
      <c r="B274" t="s">
        <v>949</v>
      </c>
      <c r="C274" s="63" t="s">
        <v>949</v>
      </c>
      <c r="D274" s="63" t="s">
        <v>8</v>
      </c>
      <c r="E274" t="s">
        <v>8</v>
      </c>
      <c r="F274">
        <v>1</v>
      </c>
      <c r="G274">
        <v>2</v>
      </c>
      <c r="H274">
        <v>2</v>
      </c>
      <c r="I274">
        <v>2</v>
      </c>
      <c r="J274">
        <v>7</v>
      </c>
      <c r="K274">
        <v>3</v>
      </c>
      <c r="L274" t="s">
        <v>103</v>
      </c>
      <c r="M274">
        <v>10</v>
      </c>
      <c r="N274" t="s">
        <v>717</v>
      </c>
      <c r="O274" t="s">
        <v>31</v>
      </c>
      <c r="P274">
        <v>3</v>
      </c>
      <c r="Q274">
        <v>1</v>
      </c>
      <c r="R274">
        <v>0</v>
      </c>
      <c r="S274" t="s">
        <v>642</v>
      </c>
      <c r="T274" t="s">
        <v>689</v>
      </c>
      <c r="U274">
        <v>8.5</v>
      </c>
      <c r="V274">
        <v>1.118421052631579</v>
      </c>
      <c r="W274">
        <v>8.5</v>
      </c>
      <c r="X274" t="s">
        <v>41</v>
      </c>
      <c r="Y274" t="s">
        <v>758</v>
      </c>
      <c r="Z274" t="s">
        <v>949</v>
      </c>
      <c r="AA274">
        <v>26</v>
      </c>
      <c r="AB274">
        <v>26</v>
      </c>
      <c r="AC274">
        <v>26</v>
      </c>
      <c r="AD274">
        <v>325</v>
      </c>
      <c r="AE274">
        <v>1</v>
      </c>
      <c r="AF274">
        <v>0.32692307692307698</v>
      </c>
      <c r="AG274">
        <v>0.32692307692307698</v>
      </c>
      <c r="AH274">
        <v>2.6153846153846201E-2</v>
      </c>
      <c r="AI274">
        <v>0.08</v>
      </c>
    </row>
    <row r="275" spans="1:35" hidden="1" x14ac:dyDescent="0.25">
      <c r="A275" t="s">
        <v>55</v>
      </c>
      <c r="B275" t="s">
        <v>949</v>
      </c>
      <c r="C275" s="63" t="s">
        <v>949</v>
      </c>
      <c r="D275" s="63" t="s">
        <v>8</v>
      </c>
      <c r="E275" t="s">
        <v>8</v>
      </c>
      <c r="F275">
        <v>1</v>
      </c>
      <c r="G275">
        <v>2</v>
      </c>
      <c r="H275">
        <v>2</v>
      </c>
      <c r="I275">
        <v>2</v>
      </c>
      <c r="J275">
        <v>7</v>
      </c>
      <c r="K275">
        <v>4</v>
      </c>
      <c r="L275" t="s">
        <v>101</v>
      </c>
      <c r="M275">
        <v>11</v>
      </c>
      <c r="N275" t="s">
        <v>719</v>
      </c>
      <c r="O275" t="s">
        <v>4</v>
      </c>
      <c r="P275">
        <v>1</v>
      </c>
      <c r="Q275">
        <v>1</v>
      </c>
      <c r="R275">
        <v>0</v>
      </c>
      <c r="S275" t="s">
        <v>642</v>
      </c>
      <c r="T275" t="s">
        <v>689</v>
      </c>
      <c r="U275">
        <v>8.5</v>
      </c>
      <c r="V275">
        <v>1.118421052631579</v>
      </c>
      <c r="W275">
        <v>8.5</v>
      </c>
      <c r="X275" t="s">
        <v>42</v>
      </c>
      <c r="Y275" t="s">
        <v>759</v>
      </c>
      <c r="Z275" t="s">
        <v>949</v>
      </c>
      <c r="AA275">
        <v>25.5</v>
      </c>
      <c r="AB275">
        <v>25.5</v>
      </c>
      <c r="AC275">
        <v>25.5</v>
      </c>
      <c r="AD275">
        <v>325</v>
      </c>
      <c r="AE275">
        <v>1</v>
      </c>
      <c r="AF275">
        <v>0.33333333333333298</v>
      </c>
      <c r="AG275">
        <v>0.33333333333333298</v>
      </c>
      <c r="AH275">
        <v>2.6153846153846201E-2</v>
      </c>
      <c r="AI275">
        <v>7.8461538461538402E-2</v>
      </c>
    </row>
    <row r="276" spans="1:35" hidden="1" x14ac:dyDescent="0.25">
      <c r="A276" t="s">
        <v>55</v>
      </c>
      <c r="B276" t="s">
        <v>949</v>
      </c>
      <c r="C276" s="63" t="s">
        <v>949</v>
      </c>
      <c r="D276" s="63" t="s">
        <v>8</v>
      </c>
      <c r="E276" t="s">
        <v>8</v>
      </c>
      <c r="F276">
        <v>1</v>
      </c>
      <c r="G276">
        <v>2</v>
      </c>
      <c r="H276">
        <v>2</v>
      </c>
      <c r="I276">
        <v>2</v>
      </c>
      <c r="J276">
        <v>7</v>
      </c>
      <c r="K276">
        <v>4</v>
      </c>
      <c r="L276" t="s">
        <v>101</v>
      </c>
      <c r="M276">
        <v>11</v>
      </c>
      <c r="N276" t="s">
        <v>719</v>
      </c>
      <c r="O276" t="s">
        <v>5</v>
      </c>
      <c r="P276">
        <v>2</v>
      </c>
      <c r="Q276">
        <v>1</v>
      </c>
      <c r="R276">
        <v>0</v>
      </c>
      <c r="S276" t="s">
        <v>642</v>
      </c>
      <c r="T276" t="s">
        <v>689</v>
      </c>
      <c r="U276">
        <v>8.5</v>
      </c>
      <c r="V276">
        <v>1.118421052631579</v>
      </c>
      <c r="W276">
        <v>8.5</v>
      </c>
      <c r="X276" t="s">
        <v>43</v>
      </c>
      <c r="Y276" t="s">
        <v>760</v>
      </c>
      <c r="Z276" t="s">
        <v>949</v>
      </c>
      <c r="AA276">
        <v>25.5</v>
      </c>
      <c r="AB276">
        <v>25.5</v>
      </c>
      <c r="AC276">
        <v>25.5</v>
      </c>
      <c r="AD276">
        <v>325</v>
      </c>
      <c r="AE276">
        <v>1</v>
      </c>
      <c r="AF276">
        <v>0.33333333333333298</v>
      </c>
      <c r="AG276">
        <v>0.33333333333333298</v>
      </c>
      <c r="AH276">
        <v>2.6153846153846201E-2</v>
      </c>
      <c r="AI276">
        <v>7.8461538461538402E-2</v>
      </c>
    </row>
    <row r="277" spans="1:35" hidden="1" x14ac:dyDescent="0.25">
      <c r="A277" t="s">
        <v>55</v>
      </c>
      <c r="B277" t="s">
        <v>949</v>
      </c>
      <c r="C277" s="63" t="s">
        <v>949</v>
      </c>
      <c r="D277" s="63" t="s">
        <v>8</v>
      </c>
      <c r="E277" t="s">
        <v>8</v>
      </c>
      <c r="F277">
        <v>1</v>
      </c>
      <c r="G277">
        <v>2</v>
      </c>
      <c r="H277">
        <v>2</v>
      </c>
      <c r="I277">
        <v>2</v>
      </c>
      <c r="J277">
        <v>7</v>
      </c>
      <c r="K277">
        <v>4</v>
      </c>
      <c r="L277" t="s">
        <v>101</v>
      </c>
      <c r="M277">
        <v>11</v>
      </c>
      <c r="N277" t="s">
        <v>719</v>
      </c>
      <c r="O277" t="s">
        <v>31</v>
      </c>
      <c r="P277">
        <v>3</v>
      </c>
      <c r="Q277">
        <v>1</v>
      </c>
      <c r="R277">
        <v>0</v>
      </c>
      <c r="S277" t="s">
        <v>642</v>
      </c>
      <c r="T277" t="s">
        <v>689</v>
      </c>
      <c r="U277">
        <v>8.5</v>
      </c>
      <c r="V277">
        <v>1.118421052631579</v>
      </c>
      <c r="W277">
        <v>8.5</v>
      </c>
      <c r="X277" t="s">
        <v>44</v>
      </c>
      <c r="Y277" t="s">
        <v>761</v>
      </c>
      <c r="Z277" t="s">
        <v>949</v>
      </c>
      <c r="AA277">
        <v>25.5</v>
      </c>
      <c r="AB277">
        <v>25.5</v>
      </c>
      <c r="AC277">
        <v>25.5</v>
      </c>
      <c r="AD277">
        <v>325</v>
      </c>
      <c r="AE277">
        <v>1</v>
      </c>
      <c r="AF277">
        <v>0.33333333333333298</v>
      </c>
      <c r="AG277">
        <v>0.33333333333333298</v>
      </c>
      <c r="AH277">
        <v>2.6153846153846201E-2</v>
      </c>
      <c r="AI277">
        <v>7.8461538461538402E-2</v>
      </c>
    </row>
    <row r="278" spans="1:35" hidden="1" x14ac:dyDescent="0.25">
      <c r="A278" t="s">
        <v>55</v>
      </c>
      <c r="B278" t="s">
        <v>949</v>
      </c>
      <c r="C278" s="63" t="s">
        <v>949</v>
      </c>
      <c r="D278" s="63" t="s">
        <v>8</v>
      </c>
      <c r="E278" t="s">
        <v>8</v>
      </c>
      <c r="F278">
        <v>1</v>
      </c>
      <c r="G278">
        <v>2</v>
      </c>
      <c r="H278">
        <v>2</v>
      </c>
      <c r="I278">
        <v>2</v>
      </c>
      <c r="J278">
        <v>7</v>
      </c>
      <c r="K278">
        <v>5</v>
      </c>
      <c r="L278" t="s">
        <v>105</v>
      </c>
      <c r="M278">
        <v>12</v>
      </c>
      <c r="N278" t="s">
        <v>721</v>
      </c>
      <c r="O278" t="s">
        <v>4</v>
      </c>
      <c r="P278">
        <v>1</v>
      </c>
      <c r="Q278">
        <v>1</v>
      </c>
      <c r="R278">
        <v>0</v>
      </c>
      <c r="S278" t="s">
        <v>642</v>
      </c>
      <c r="T278" t="s">
        <v>689</v>
      </c>
      <c r="U278">
        <v>9</v>
      </c>
      <c r="V278">
        <v>1.1842105263157896</v>
      </c>
      <c r="W278">
        <v>9</v>
      </c>
      <c r="X278" t="s">
        <v>45</v>
      </c>
      <c r="Y278" t="s">
        <v>762</v>
      </c>
      <c r="Z278" t="s">
        <v>949</v>
      </c>
      <c r="AA278">
        <v>26</v>
      </c>
      <c r="AB278">
        <v>26</v>
      </c>
      <c r="AC278">
        <v>26</v>
      </c>
      <c r="AD278">
        <v>325</v>
      </c>
      <c r="AE278">
        <v>1</v>
      </c>
      <c r="AF278">
        <v>0.34615384615384598</v>
      </c>
      <c r="AG278">
        <v>0.34615384615384598</v>
      </c>
      <c r="AH278">
        <v>2.76923076923077E-2</v>
      </c>
      <c r="AI278">
        <v>0.08</v>
      </c>
    </row>
    <row r="279" spans="1:35" hidden="1" x14ac:dyDescent="0.25">
      <c r="A279" t="s">
        <v>55</v>
      </c>
      <c r="B279" t="s">
        <v>949</v>
      </c>
      <c r="C279" s="63" t="s">
        <v>949</v>
      </c>
      <c r="D279" s="63" t="s">
        <v>8</v>
      </c>
      <c r="E279" t="s">
        <v>8</v>
      </c>
      <c r="F279">
        <v>1</v>
      </c>
      <c r="G279">
        <v>2</v>
      </c>
      <c r="H279">
        <v>2</v>
      </c>
      <c r="I279">
        <v>2</v>
      </c>
      <c r="J279">
        <v>7</v>
      </c>
      <c r="K279">
        <v>5</v>
      </c>
      <c r="L279" t="s">
        <v>105</v>
      </c>
      <c r="M279">
        <v>12</v>
      </c>
      <c r="N279" t="s">
        <v>721</v>
      </c>
      <c r="O279" t="s">
        <v>5</v>
      </c>
      <c r="P279">
        <v>2</v>
      </c>
      <c r="Q279">
        <v>1</v>
      </c>
      <c r="R279">
        <v>0</v>
      </c>
      <c r="S279" t="s">
        <v>642</v>
      </c>
      <c r="T279" t="s">
        <v>689</v>
      </c>
      <c r="U279">
        <v>8.5</v>
      </c>
      <c r="V279">
        <v>1.118421052631579</v>
      </c>
      <c r="W279">
        <v>8.5</v>
      </c>
      <c r="X279" t="s">
        <v>46</v>
      </c>
      <c r="Y279" t="s">
        <v>763</v>
      </c>
      <c r="Z279" t="s">
        <v>949</v>
      </c>
      <c r="AA279">
        <v>26</v>
      </c>
      <c r="AB279">
        <v>26</v>
      </c>
      <c r="AC279">
        <v>26</v>
      </c>
      <c r="AD279">
        <v>325</v>
      </c>
      <c r="AE279">
        <v>1</v>
      </c>
      <c r="AF279">
        <v>0.32692307692307698</v>
      </c>
      <c r="AG279">
        <v>0.32692307692307698</v>
      </c>
      <c r="AH279">
        <v>2.6153846153846201E-2</v>
      </c>
      <c r="AI279">
        <v>0.08</v>
      </c>
    </row>
    <row r="280" spans="1:35" hidden="1" x14ac:dyDescent="0.25">
      <c r="A280" t="s">
        <v>55</v>
      </c>
      <c r="B280" t="s">
        <v>949</v>
      </c>
      <c r="C280" s="63" t="s">
        <v>949</v>
      </c>
      <c r="D280" s="63" t="s">
        <v>8</v>
      </c>
      <c r="E280" t="s">
        <v>8</v>
      </c>
      <c r="F280">
        <v>1</v>
      </c>
      <c r="G280">
        <v>2</v>
      </c>
      <c r="H280">
        <v>2</v>
      </c>
      <c r="I280">
        <v>2</v>
      </c>
      <c r="J280">
        <v>7</v>
      </c>
      <c r="K280">
        <v>5</v>
      </c>
      <c r="L280" t="s">
        <v>105</v>
      </c>
      <c r="M280">
        <v>12</v>
      </c>
      <c r="N280" t="s">
        <v>721</v>
      </c>
      <c r="O280" t="s">
        <v>31</v>
      </c>
      <c r="P280">
        <v>3</v>
      </c>
      <c r="Q280">
        <v>1</v>
      </c>
      <c r="R280">
        <v>0</v>
      </c>
      <c r="S280" t="s">
        <v>642</v>
      </c>
      <c r="T280" t="s">
        <v>689</v>
      </c>
      <c r="U280">
        <v>8.5</v>
      </c>
      <c r="V280">
        <v>1.118421052631579</v>
      </c>
      <c r="W280">
        <v>8.5</v>
      </c>
      <c r="X280" t="s">
        <v>47</v>
      </c>
      <c r="Y280" t="s">
        <v>764</v>
      </c>
      <c r="Z280" t="s">
        <v>949</v>
      </c>
      <c r="AA280">
        <v>26</v>
      </c>
      <c r="AB280">
        <v>26</v>
      </c>
      <c r="AC280">
        <v>26</v>
      </c>
      <c r="AD280">
        <v>325</v>
      </c>
      <c r="AE280">
        <v>1</v>
      </c>
      <c r="AF280">
        <v>0.32692307692307698</v>
      </c>
      <c r="AG280">
        <v>0.32692307692307698</v>
      </c>
      <c r="AH280">
        <v>2.6153846153846201E-2</v>
      </c>
      <c r="AI280">
        <v>0.08</v>
      </c>
    </row>
    <row r="281" spans="1:35" hidden="1" x14ac:dyDescent="0.25">
      <c r="A281" t="s">
        <v>55</v>
      </c>
      <c r="B281" t="s">
        <v>949</v>
      </c>
      <c r="C281" s="63" t="s">
        <v>949</v>
      </c>
      <c r="D281" s="63" t="s">
        <v>8</v>
      </c>
      <c r="E281" t="s">
        <v>8</v>
      </c>
      <c r="F281">
        <v>1</v>
      </c>
      <c r="G281">
        <v>2</v>
      </c>
      <c r="H281">
        <v>2</v>
      </c>
      <c r="I281">
        <v>2</v>
      </c>
      <c r="J281">
        <v>7</v>
      </c>
      <c r="K281">
        <v>6</v>
      </c>
      <c r="L281" t="s">
        <v>113</v>
      </c>
      <c r="M281">
        <v>13</v>
      </c>
      <c r="N281" t="s">
        <v>723</v>
      </c>
      <c r="O281" t="s">
        <v>5</v>
      </c>
      <c r="P281">
        <v>2</v>
      </c>
      <c r="Q281">
        <v>1</v>
      </c>
      <c r="R281">
        <v>0</v>
      </c>
      <c r="S281" t="s">
        <v>642</v>
      </c>
      <c r="T281" t="s">
        <v>689</v>
      </c>
      <c r="U281">
        <v>8.5</v>
      </c>
      <c r="V281">
        <v>1.118421052631579</v>
      </c>
      <c r="W281">
        <v>8.5</v>
      </c>
      <c r="X281" t="s">
        <v>49</v>
      </c>
      <c r="Y281" t="s">
        <v>766</v>
      </c>
      <c r="Z281" t="s">
        <v>949</v>
      </c>
      <c r="AA281">
        <v>16</v>
      </c>
      <c r="AB281">
        <v>16</v>
      </c>
      <c r="AC281">
        <v>16</v>
      </c>
      <c r="AD281">
        <v>325</v>
      </c>
      <c r="AE281">
        <v>1</v>
      </c>
      <c r="AF281">
        <v>0.53125</v>
      </c>
      <c r="AG281">
        <v>0.53125</v>
      </c>
      <c r="AH281">
        <v>2.6153846153846201E-2</v>
      </c>
      <c r="AI281">
        <v>4.9230769230769203E-2</v>
      </c>
    </row>
    <row r="282" spans="1:35" hidden="1" x14ac:dyDescent="0.25">
      <c r="A282" t="s">
        <v>55</v>
      </c>
      <c r="B282" t="s">
        <v>949</v>
      </c>
      <c r="C282" s="63" t="s">
        <v>949</v>
      </c>
      <c r="D282" s="63" t="s">
        <v>8</v>
      </c>
      <c r="E282" t="s">
        <v>8</v>
      </c>
      <c r="F282">
        <v>1</v>
      </c>
      <c r="G282">
        <v>2</v>
      </c>
      <c r="H282">
        <v>2</v>
      </c>
      <c r="I282">
        <v>2</v>
      </c>
      <c r="J282">
        <v>7</v>
      </c>
      <c r="K282">
        <v>6</v>
      </c>
      <c r="L282" t="s">
        <v>113</v>
      </c>
      <c r="M282">
        <v>13</v>
      </c>
      <c r="N282" t="s">
        <v>723</v>
      </c>
      <c r="O282" t="s">
        <v>31</v>
      </c>
      <c r="P282">
        <v>3</v>
      </c>
      <c r="Q282">
        <v>1</v>
      </c>
      <c r="R282">
        <v>0</v>
      </c>
      <c r="S282" t="s">
        <v>642</v>
      </c>
      <c r="T282" t="s">
        <v>689</v>
      </c>
      <c r="U282">
        <v>7.5</v>
      </c>
      <c r="V282">
        <v>0.98684210526315796</v>
      </c>
      <c r="W282">
        <v>7.5</v>
      </c>
      <c r="X282" t="s">
        <v>50</v>
      </c>
      <c r="Y282" t="s">
        <v>767</v>
      </c>
      <c r="Z282" t="s">
        <v>949</v>
      </c>
      <c r="AA282">
        <v>16</v>
      </c>
      <c r="AB282">
        <v>16</v>
      </c>
      <c r="AC282">
        <v>16</v>
      </c>
      <c r="AD282">
        <v>325</v>
      </c>
      <c r="AE282">
        <v>1</v>
      </c>
      <c r="AF282">
        <v>0.46875</v>
      </c>
      <c r="AG282">
        <v>0.46875</v>
      </c>
      <c r="AH282">
        <v>2.3076923076923099E-2</v>
      </c>
      <c r="AI282">
        <v>4.9230769230769203E-2</v>
      </c>
    </row>
    <row r="283" spans="1:35" hidden="1" x14ac:dyDescent="0.25">
      <c r="A283" t="s">
        <v>55</v>
      </c>
      <c r="B283" t="s">
        <v>949</v>
      </c>
      <c r="C283" s="63" t="s">
        <v>949</v>
      </c>
      <c r="D283" s="63" t="s">
        <v>8</v>
      </c>
      <c r="E283" t="s">
        <v>8</v>
      </c>
      <c r="F283">
        <v>1</v>
      </c>
      <c r="G283">
        <v>2</v>
      </c>
      <c r="H283">
        <v>2</v>
      </c>
      <c r="I283">
        <v>2</v>
      </c>
      <c r="J283">
        <v>7</v>
      </c>
      <c r="K283">
        <v>7</v>
      </c>
      <c r="L283" t="s">
        <v>114</v>
      </c>
      <c r="M283">
        <v>14</v>
      </c>
      <c r="N283" t="s">
        <v>725</v>
      </c>
      <c r="O283" t="s">
        <v>5</v>
      </c>
      <c r="P283">
        <v>2</v>
      </c>
      <c r="Q283">
        <v>1</v>
      </c>
      <c r="R283">
        <v>0</v>
      </c>
      <c r="S283" t="s">
        <v>642</v>
      </c>
      <c r="T283" t="s">
        <v>689</v>
      </c>
      <c r="U283">
        <v>8.5</v>
      </c>
      <c r="V283">
        <v>1.118421052631579</v>
      </c>
      <c r="W283">
        <v>8.5</v>
      </c>
      <c r="X283" t="s">
        <v>52</v>
      </c>
      <c r="Y283" t="s">
        <v>769</v>
      </c>
      <c r="Z283" t="s">
        <v>949</v>
      </c>
      <c r="AA283">
        <v>17</v>
      </c>
      <c r="AB283">
        <v>17</v>
      </c>
      <c r="AC283">
        <v>17</v>
      </c>
      <c r="AD283">
        <v>325</v>
      </c>
      <c r="AE283">
        <v>1</v>
      </c>
      <c r="AF283">
        <v>0.5</v>
      </c>
      <c r="AG283">
        <v>0.5</v>
      </c>
      <c r="AH283">
        <v>2.6153846153846201E-2</v>
      </c>
      <c r="AI283">
        <v>5.2307692307692298E-2</v>
      </c>
    </row>
    <row r="284" spans="1:35" hidden="1" x14ac:dyDescent="0.25">
      <c r="A284" t="s">
        <v>55</v>
      </c>
      <c r="B284" t="s">
        <v>949</v>
      </c>
      <c r="C284" s="63" t="s">
        <v>949</v>
      </c>
      <c r="D284" s="63" t="s">
        <v>8</v>
      </c>
      <c r="E284" t="s">
        <v>8</v>
      </c>
      <c r="F284">
        <v>1</v>
      </c>
      <c r="G284">
        <v>2</v>
      </c>
      <c r="H284">
        <v>2</v>
      </c>
      <c r="I284">
        <v>2</v>
      </c>
      <c r="J284">
        <v>7</v>
      </c>
      <c r="K284">
        <v>7</v>
      </c>
      <c r="L284" t="s">
        <v>114</v>
      </c>
      <c r="M284">
        <v>14</v>
      </c>
      <c r="N284" t="s">
        <v>725</v>
      </c>
      <c r="O284" t="s">
        <v>31</v>
      </c>
      <c r="P284">
        <v>3</v>
      </c>
      <c r="Q284">
        <v>1</v>
      </c>
      <c r="R284">
        <v>0</v>
      </c>
      <c r="S284" t="s">
        <v>642</v>
      </c>
      <c r="T284" t="s">
        <v>689</v>
      </c>
      <c r="U284">
        <v>8.5</v>
      </c>
      <c r="V284">
        <v>1.118421052631579</v>
      </c>
      <c r="W284">
        <v>8.5</v>
      </c>
      <c r="X284" t="s">
        <v>53</v>
      </c>
      <c r="Y284" t="s">
        <v>770</v>
      </c>
      <c r="Z284" t="s">
        <v>949</v>
      </c>
      <c r="AA284">
        <v>17</v>
      </c>
      <c r="AB284">
        <v>17</v>
      </c>
      <c r="AC284">
        <v>17</v>
      </c>
      <c r="AD284">
        <v>325</v>
      </c>
      <c r="AE284">
        <v>1</v>
      </c>
      <c r="AF284">
        <v>0.5</v>
      </c>
      <c r="AG284">
        <v>0.5</v>
      </c>
      <c r="AH284">
        <v>2.6153846153846201E-2</v>
      </c>
      <c r="AI284">
        <v>5.2307692307692298E-2</v>
      </c>
    </row>
    <row r="285" spans="1:35" hidden="1" x14ac:dyDescent="0.25">
      <c r="A285" t="s">
        <v>55</v>
      </c>
      <c r="B285" t="s">
        <v>950</v>
      </c>
      <c r="C285" s="63" t="s">
        <v>950</v>
      </c>
      <c r="D285" s="63" t="s">
        <v>671</v>
      </c>
      <c r="E285" t="s">
        <v>527</v>
      </c>
      <c r="F285">
        <v>0.75</v>
      </c>
      <c r="G285">
        <v>1</v>
      </c>
      <c r="H285">
        <v>1</v>
      </c>
      <c r="I285">
        <v>2</v>
      </c>
      <c r="J285">
        <v>7</v>
      </c>
      <c r="K285">
        <v>1</v>
      </c>
      <c r="L285" t="s">
        <v>99</v>
      </c>
      <c r="M285">
        <v>1</v>
      </c>
      <c r="N285" t="s">
        <v>699</v>
      </c>
      <c r="O285" t="s">
        <v>4</v>
      </c>
      <c r="P285">
        <v>1</v>
      </c>
      <c r="Q285">
        <v>1</v>
      </c>
      <c r="R285">
        <v>0</v>
      </c>
      <c r="S285" t="s">
        <v>642</v>
      </c>
      <c r="T285" t="s">
        <v>689</v>
      </c>
      <c r="U285">
        <v>4.5</v>
      </c>
      <c r="V285">
        <v>0.5921052631578948</v>
      </c>
      <c r="W285">
        <v>3.375</v>
      </c>
      <c r="X285" t="s">
        <v>33</v>
      </c>
      <c r="Y285" t="s">
        <v>729</v>
      </c>
      <c r="Z285" t="s">
        <v>950</v>
      </c>
      <c r="AA285">
        <v>4.5</v>
      </c>
      <c r="AB285">
        <v>3.375</v>
      </c>
      <c r="AC285">
        <v>122.75</v>
      </c>
      <c r="AD285">
        <v>1643.1999999999998</v>
      </c>
      <c r="AE285">
        <v>2.7494908350305498E-2</v>
      </c>
      <c r="AF285">
        <v>1</v>
      </c>
      <c r="AG285">
        <v>2.7494908350305498E-2</v>
      </c>
      <c r="AH285">
        <v>2.05391918208374E-3</v>
      </c>
      <c r="AI285">
        <v>7.4701801363193807E-2</v>
      </c>
    </row>
    <row r="286" spans="1:35" hidden="1" x14ac:dyDescent="0.25">
      <c r="A286" t="s">
        <v>55</v>
      </c>
      <c r="B286" t="s">
        <v>950</v>
      </c>
      <c r="C286" s="63" t="s">
        <v>950</v>
      </c>
      <c r="D286" s="63" t="s">
        <v>671</v>
      </c>
      <c r="E286" t="s">
        <v>527</v>
      </c>
      <c r="F286">
        <v>0.75</v>
      </c>
      <c r="G286">
        <v>1</v>
      </c>
      <c r="H286">
        <v>1</v>
      </c>
      <c r="I286">
        <v>2</v>
      </c>
      <c r="J286">
        <v>7</v>
      </c>
      <c r="K286">
        <v>2</v>
      </c>
      <c r="L286" t="s">
        <v>102</v>
      </c>
      <c r="M286">
        <v>2</v>
      </c>
      <c r="N286" t="s">
        <v>701</v>
      </c>
      <c r="O286" t="s">
        <v>4</v>
      </c>
      <c r="P286">
        <v>1</v>
      </c>
      <c r="Q286">
        <v>1</v>
      </c>
      <c r="R286">
        <v>0</v>
      </c>
      <c r="S286" t="s">
        <v>642</v>
      </c>
      <c r="T286" t="s">
        <v>689</v>
      </c>
      <c r="U286">
        <v>4.5</v>
      </c>
      <c r="V286">
        <v>0.5921052631578948</v>
      </c>
      <c r="W286">
        <v>3.375</v>
      </c>
      <c r="X286" t="s">
        <v>36</v>
      </c>
      <c r="Y286" t="s">
        <v>732</v>
      </c>
      <c r="Z286" t="s">
        <v>950</v>
      </c>
      <c r="AA286">
        <v>4.5</v>
      </c>
      <c r="AB286">
        <v>3.375</v>
      </c>
      <c r="AC286">
        <v>122.25</v>
      </c>
      <c r="AD286">
        <v>1643.1999999999998</v>
      </c>
      <c r="AE286">
        <v>2.7607361963190202E-2</v>
      </c>
      <c r="AF286">
        <v>1</v>
      </c>
      <c r="AG286">
        <v>2.7607361963190202E-2</v>
      </c>
      <c r="AH286">
        <v>2.05391918208374E-3</v>
      </c>
      <c r="AI286">
        <v>7.4397517039922104E-2</v>
      </c>
    </row>
    <row r="287" spans="1:35" hidden="1" x14ac:dyDescent="0.25">
      <c r="A287" t="s">
        <v>55</v>
      </c>
      <c r="B287" t="s">
        <v>950</v>
      </c>
      <c r="C287" s="63" t="s">
        <v>950</v>
      </c>
      <c r="D287" s="63" t="s">
        <v>671</v>
      </c>
      <c r="E287" t="s">
        <v>527</v>
      </c>
      <c r="F287">
        <v>0.75</v>
      </c>
      <c r="G287">
        <v>1</v>
      </c>
      <c r="H287">
        <v>1</v>
      </c>
      <c r="I287">
        <v>2</v>
      </c>
      <c r="J287">
        <v>7</v>
      </c>
      <c r="K287">
        <v>3</v>
      </c>
      <c r="L287" t="s">
        <v>103</v>
      </c>
      <c r="M287">
        <v>3</v>
      </c>
      <c r="N287" t="s">
        <v>703</v>
      </c>
      <c r="O287" t="s">
        <v>4</v>
      </c>
      <c r="P287">
        <v>1</v>
      </c>
      <c r="Q287">
        <v>1</v>
      </c>
      <c r="R287">
        <v>0</v>
      </c>
      <c r="S287" t="s">
        <v>642</v>
      </c>
      <c r="T287" t="s">
        <v>689</v>
      </c>
      <c r="U287">
        <v>4.5</v>
      </c>
      <c r="V287">
        <v>0.5921052631578948</v>
      </c>
      <c r="W287">
        <v>3.375</v>
      </c>
      <c r="X287" t="s">
        <v>39</v>
      </c>
      <c r="Y287" t="s">
        <v>735</v>
      </c>
      <c r="Z287" t="s">
        <v>950</v>
      </c>
      <c r="AA287">
        <v>4.5</v>
      </c>
      <c r="AB287">
        <v>3.375</v>
      </c>
      <c r="AC287">
        <v>114.75</v>
      </c>
      <c r="AD287">
        <v>1643.1999999999998</v>
      </c>
      <c r="AE287">
        <v>2.9411764705882401E-2</v>
      </c>
      <c r="AF287">
        <v>1</v>
      </c>
      <c r="AG287">
        <v>2.9411764705882401E-2</v>
      </c>
      <c r="AH287">
        <v>2.05391918208374E-3</v>
      </c>
      <c r="AI287">
        <v>6.98332521908471E-2</v>
      </c>
    </row>
    <row r="288" spans="1:35" hidden="1" x14ac:dyDescent="0.25">
      <c r="A288" t="s">
        <v>55</v>
      </c>
      <c r="B288" t="s">
        <v>950</v>
      </c>
      <c r="C288" s="63" t="s">
        <v>950</v>
      </c>
      <c r="D288" s="63" t="s">
        <v>671</v>
      </c>
      <c r="E288" t="s">
        <v>527</v>
      </c>
      <c r="F288">
        <v>0.75</v>
      </c>
      <c r="G288">
        <v>1</v>
      </c>
      <c r="H288">
        <v>1</v>
      </c>
      <c r="I288">
        <v>2</v>
      </c>
      <c r="J288">
        <v>7</v>
      </c>
      <c r="K288">
        <v>4</v>
      </c>
      <c r="L288" t="s">
        <v>101</v>
      </c>
      <c r="M288">
        <v>4</v>
      </c>
      <c r="N288" t="s">
        <v>705</v>
      </c>
      <c r="O288" t="s">
        <v>4</v>
      </c>
      <c r="P288">
        <v>1</v>
      </c>
      <c r="Q288">
        <v>1</v>
      </c>
      <c r="R288">
        <v>0</v>
      </c>
      <c r="S288" t="s">
        <v>642</v>
      </c>
      <c r="T288" t="s">
        <v>689</v>
      </c>
      <c r="U288">
        <v>4.5</v>
      </c>
      <c r="V288">
        <v>0.5921052631578948</v>
      </c>
      <c r="W288">
        <v>3.375</v>
      </c>
      <c r="X288" t="s">
        <v>42</v>
      </c>
      <c r="Y288" t="s">
        <v>738</v>
      </c>
      <c r="Z288" t="s">
        <v>950</v>
      </c>
      <c r="AA288">
        <v>4.5</v>
      </c>
      <c r="AB288">
        <v>3.375</v>
      </c>
      <c r="AC288">
        <v>122.25</v>
      </c>
      <c r="AD288">
        <v>1643.1999999999998</v>
      </c>
      <c r="AE288">
        <v>2.7607361963190202E-2</v>
      </c>
      <c r="AF288">
        <v>1</v>
      </c>
      <c r="AG288">
        <v>2.7607361963190202E-2</v>
      </c>
      <c r="AH288">
        <v>2.05391918208374E-3</v>
      </c>
      <c r="AI288">
        <v>7.4397517039922104E-2</v>
      </c>
    </row>
    <row r="289" spans="1:35" hidden="1" x14ac:dyDescent="0.25">
      <c r="A289" t="s">
        <v>55</v>
      </c>
      <c r="B289" t="s">
        <v>950</v>
      </c>
      <c r="C289" s="63" t="s">
        <v>950</v>
      </c>
      <c r="D289" s="63" t="s">
        <v>671</v>
      </c>
      <c r="E289" t="s">
        <v>527</v>
      </c>
      <c r="F289">
        <v>0.75</v>
      </c>
      <c r="G289">
        <v>1</v>
      </c>
      <c r="H289">
        <v>1</v>
      </c>
      <c r="I289">
        <v>2</v>
      </c>
      <c r="J289">
        <v>7</v>
      </c>
      <c r="K289">
        <v>5</v>
      </c>
      <c r="L289" t="s">
        <v>105</v>
      </c>
      <c r="M289">
        <v>5</v>
      </c>
      <c r="N289" t="s">
        <v>707</v>
      </c>
      <c r="O289" t="s">
        <v>4</v>
      </c>
      <c r="P289">
        <v>1</v>
      </c>
      <c r="Q289">
        <v>1</v>
      </c>
      <c r="R289">
        <v>0</v>
      </c>
      <c r="S289" t="s">
        <v>642</v>
      </c>
      <c r="T289" t="s">
        <v>689</v>
      </c>
      <c r="U289">
        <v>4.5</v>
      </c>
      <c r="V289">
        <v>0.5921052631578948</v>
      </c>
      <c r="W289">
        <v>3.375</v>
      </c>
      <c r="X289" t="s">
        <v>45</v>
      </c>
      <c r="Y289" t="s">
        <v>741</v>
      </c>
      <c r="Z289" t="s">
        <v>950</v>
      </c>
      <c r="AA289">
        <v>4.5</v>
      </c>
      <c r="AB289">
        <v>3.375</v>
      </c>
      <c r="AC289">
        <v>122.25</v>
      </c>
      <c r="AD289">
        <v>1643.1999999999998</v>
      </c>
      <c r="AE289">
        <v>2.7607361963190202E-2</v>
      </c>
      <c r="AF289">
        <v>1</v>
      </c>
      <c r="AG289">
        <v>2.7607361963190202E-2</v>
      </c>
      <c r="AH289">
        <v>2.05391918208374E-3</v>
      </c>
      <c r="AI289">
        <v>7.4397517039922104E-2</v>
      </c>
    </row>
    <row r="290" spans="1:35" hidden="1" x14ac:dyDescent="0.25">
      <c r="A290" t="s">
        <v>55</v>
      </c>
      <c r="B290" t="s">
        <v>950</v>
      </c>
      <c r="C290" s="63" t="s">
        <v>950</v>
      </c>
      <c r="D290" s="63" t="s">
        <v>671</v>
      </c>
      <c r="E290" t="s">
        <v>527</v>
      </c>
      <c r="F290">
        <v>0.75</v>
      </c>
      <c r="G290">
        <v>2</v>
      </c>
      <c r="H290">
        <v>2</v>
      </c>
      <c r="I290">
        <v>2</v>
      </c>
      <c r="J290">
        <v>7</v>
      </c>
      <c r="K290">
        <v>1</v>
      </c>
      <c r="L290" t="s">
        <v>99</v>
      </c>
      <c r="M290">
        <v>8</v>
      </c>
      <c r="N290" t="s">
        <v>713</v>
      </c>
      <c r="O290" t="s">
        <v>4</v>
      </c>
      <c r="P290">
        <v>1</v>
      </c>
      <c r="Q290">
        <v>1</v>
      </c>
      <c r="R290">
        <v>0</v>
      </c>
      <c r="S290" t="s">
        <v>642</v>
      </c>
      <c r="T290" t="s">
        <v>689</v>
      </c>
      <c r="U290">
        <v>4.5</v>
      </c>
      <c r="V290">
        <v>0.5921052631578948</v>
      </c>
      <c r="W290">
        <v>3.375</v>
      </c>
      <c r="X290" t="s">
        <v>33</v>
      </c>
      <c r="Y290" t="s">
        <v>750</v>
      </c>
      <c r="Z290" t="s">
        <v>950</v>
      </c>
      <c r="AA290">
        <v>4.5</v>
      </c>
      <c r="AB290">
        <v>3.375</v>
      </c>
      <c r="AC290">
        <v>122.25</v>
      </c>
      <c r="AD290">
        <v>1643.1999999999998</v>
      </c>
      <c r="AE290">
        <v>2.7607361963190202E-2</v>
      </c>
      <c r="AF290">
        <v>1</v>
      </c>
      <c r="AG290">
        <v>2.7607361963190202E-2</v>
      </c>
      <c r="AH290">
        <v>2.05391918208374E-3</v>
      </c>
      <c r="AI290">
        <v>7.4397517039922104E-2</v>
      </c>
    </row>
    <row r="291" spans="1:35" hidden="1" x14ac:dyDescent="0.25">
      <c r="A291" t="s">
        <v>55</v>
      </c>
      <c r="B291" t="s">
        <v>950</v>
      </c>
      <c r="C291" s="63" t="s">
        <v>950</v>
      </c>
      <c r="D291" s="63" t="s">
        <v>671</v>
      </c>
      <c r="E291" t="s">
        <v>527</v>
      </c>
      <c r="F291">
        <v>0.75</v>
      </c>
      <c r="G291">
        <v>2</v>
      </c>
      <c r="H291">
        <v>2</v>
      </c>
      <c r="I291">
        <v>2</v>
      </c>
      <c r="J291">
        <v>7</v>
      </c>
      <c r="K291">
        <v>2</v>
      </c>
      <c r="L291" t="s">
        <v>102</v>
      </c>
      <c r="M291">
        <v>9</v>
      </c>
      <c r="N291" t="s">
        <v>715</v>
      </c>
      <c r="O291" t="s">
        <v>4</v>
      </c>
      <c r="P291">
        <v>1</v>
      </c>
      <c r="Q291">
        <v>1</v>
      </c>
      <c r="R291">
        <v>0</v>
      </c>
      <c r="S291" t="s">
        <v>642</v>
      </c>
      <c r="T291" t="s">
        <v>689</v>
      </c>
      <c r="U291">
        <v>4.5</v>
      </c>
      <c r="V291">
        <v>0.5921052631578948</v>
      </c>
      <c r="W291">
        <v>3.375</v>
      </c>
      <c r="X291" t="s">
        <v>36</v>
      </c>
      <c r="Y291" t="s">
        <v>753</v>
      </c>
      <c r="Z291" t="s">
        <v>950</v>
      </c>
      <c r="AA291">
        <v>4.5</v>
      </c>
      <c r="AB291">
        <v>3.375</v>
      </c>
      <c r="AC291">
        <v>122.25</v>
      </c>
      <c r="AD291">
        <v>1643.1999999999998</v>
      </c>
      <c r="AE291">
        <v>2.7607361963190202E-2</v>
      </c>
      <c r="AF291">
        <v>1</v>
      </c>
      <c r="AG291">
        <v>2.7607361963190202E-2</v>
      </c>
      <c r="AH291">
        <v>2.05391918208374E-3</v>
      </c>
      <c r="AI291">
        <v>7.4397517039922104E-2</v>
      </c>
    </row>
    <row r="292" spans="1:35" hidden="1" x14ac:dyDescent="0.25">
      <c r="A292" t="s">
        <v>55</v>
      </c>
      <c r="B292" t="s">
        <v>950</v>
      </c>
      <c r="C292" s="63" t="s">
        <v>950</v>
      </c>
      <c r="D292" s="63" t="s">
        <v>671</v>
      </c>
      <c r="E292" t="s">
        <v>527</v>
      </c>
      <c r="F292">
        <v>0.75</v>
      </c>
      <c r="G292">
        <v>2</v>
      </c>
      <c r="H292">
        <v>2</v>
      </c>
      <c r="I292">
        <v>2</v>
      </c>
      <c r="J292">
        <v>7</v>
      </c>
      <c r="K292">
        <v>3</v>
      </c>
      <c r="L292" t="s">
        <v>103</v>
      </c>
      <c r="M292">
        <v>10</v>
      </c>
      <c r="N292" t="s">
        <v>717</v>
      </c>
      <c r="O292" t="s">
        <v>4</v>
      </c>
      <c r="P292">
        <v>1</v>
      </c>
      <c r="Q292">
        <v>1</v>
      </c>
      <c r="R292">
        <v>0</v>
      </c>
      <c r="S292" t="s">
        <v>642</v>
      </c>
      <c r="T292" t="s">
        <v>689</v>
      </c>
      <c r="U292">
        <v>4.5</v>
      </c>
      <c r="V292">
        <v>0.5921052631578948</v>
      </c>
      <c r="W292">
        <v>3.375</v>
      </c>
      <c r="X292" t="s">
        <v>39</v>
      </c>
      <c r="Y292" t="s">
        <v>756</v>
      </c>
      <c r="Z292" t="s">
        <v>950</v>
      </c>
      <c r="AA292">
        <v>4.5</v>
      </c>
      <c r="AB292">
        <v>3.375</v>
      </c>
      <c r="AC292">
        <v>125.65</v>
      </c>
      <c r="AD292">
        <v>1643.1999999999998</v>
      </c>
      <c r="AE292">
        <v>2.68603263032232E-2</v>
      </c>
      <c r="AF292">
        <v>1</v>
      </c>
      <c r="AG292">
        <v>2.68603263032232E-2</v>
      </c>
      <c r="AH292">
        <v>2.05391918208374E-3</v>
      </c>
      <c r="AI292">
        <v>7.6466650438169401E-2</v>
      </c>
    </row>
    <row r="293" spans="1:35" hidden="1" x14ac:dyDescent="0.25">
      <c r="A293" t="s">
        <v>55</v>
      </c>
      <c r="B293" t="s">
        <v>950</v>
      </c>
      <c r="C293" s="63" t="s">
        <v>950</v>
      </c>
      <c r="D293" s="63" t="s">
        <v>671</v>
      </c>
      <c r="E293" t="s">
        <v>527</v>
      </c>
      <c r="F293">
        <v>0.75</v>
      </c>
      <c r="G293">
        <v>2</v>
      </c>
      <c r="H293">
        <v>2</v>
      </c>
      <c r="I293">
        <v>2</v>
      </c>
      <c r="J293">
        <v>7</v>
      </c>
      <c r="K293">
        <v>4</v>
      </c>
      <c r="L293" t="s">
        <v>101</v>
      </c>
      <c r="M293">
        <v>11</v>
      </c>
      <c r="N293" t="s">
        <v>719</v>
      </c>
      <c r="O293" t="s">
        <v>4</v>
      </c>
      <c r="P293">
        <v>1</v>
      </c>
      <c r="Q293">
        <v>1</v>
      </c>
      <c r="R293">
        <v>0</v>
      </c>
      <c r="S293" t="s">
        <v>642</v>
      </c>
      <c r="T293" t="s">
        <v>689</v>
      </c>
      <c r="U293">
        <v>4.5</v>
      </c>
      <c r="V293">
        <v>0.5921052631578948</v>
      </c>
      <c r="W293">
        <v>3.375</v>
      </c>
      <c r="X293" t="s">
        <v>42</v>
      </c>
      <c r="Y293" t="s">
        <v>759</v>
      </c>
      <c r="Z293" t="s">
        <v>950</v>
      </c>
      <c r="AA293">
        <v>4.5</v>
      </c>
      <c r="AB293">
        <v>3.375</v>
      </c>
      <c r="AC293">
        <v>117.15</v>
      </c>
      <c r="AD293">
        <v>1643.1999999999998</v>
      </c>
      <c r="AE293">
        <v>2.8809218950064001E-2</v>
      </c>
      <c r="AF293">
        <v>1</v>
      </c>
      <c r="AG293">
        <v>2.8809218950064001E-2</v>
      </c>
      <c r="AH293">
        <v>2.05391918208374E-3</v>
      </c>
      <c r="AI293">
        <v>7.1293816942551103E-2</v>
      </c>
    </row>
    <row r="294" spans="1:35" hidden="1" x14ac:dyDescent="0.25">
      <c r="A294" t="s">
        <v>55</v>
      </c>
      <c r="B294" t="s">
        <v>950</v>
      </c>
      <c r="C294" s="63" t="s">
        <v>950</v>
      </c>
      <c r="D294" s="63" t="s">
        <v>671</v>
      </c>
      <c r="E294" t="s">
        <v>527</v>
      </c>
      <c r="F294">
        <v>0.75</v>
      </c>
      <c r="G294">
        <v>2</v>
      </c>
      <c r="H294">
        <v>2</v>
      </c>
      <c r="I294">
        <v>2</v>
      </c>
      <c r="J294">
        <v>7</v>
      </c>
      <c r="K294">
        <v>5</v>
      </c>
      <c r="L294" t="s">
        <v>105</v>
      </c>
      <c r="M294">
        <v>12</v>
      </c>
      <c r="N294" t="s">
        <v>721</v>
      </c>
      <c r="O294" t="s">
        <v>4</v>
      </c>
      <c r="P294">
        <v>1</v>
      </c>
      <c r="Q294">
        <v>1</v>
      </c>
      <c r="R294">
        <v>0</v>
      </c>
      <c r="S294" t="s">
        <v>642</v>
      </c>
      <c r="T294" t="s">
        <v>689</v>
      </c>
      <c r="U294">
        <v>4.5</v>
      </c>
      <c r="V294">
        <v>0.5921052631578948</v>
      </c>
      <c r="W294">
        <v>3.375</v>
      </c>
      <c r="X294" t="s">
        <v>45</v>
      </c>
      <c r="Y294" t="s">
        <v>762</v>
      </c>
      <c r="Z294" t="s">
        <v>950</v>
      </c>
      <c r="AA294">
        <v>4.5</v>
      </c>
      <c r="AB294">
        <v>3.375</v>
      </c>
      <c r="AC294">
        <v>113.25</v>
      </c>
      <c r="AD294">
        <v>1643.1999999999998</v>
      </c>
      <c r="AE294">
        <v>2.9801324503311299E-2</v>
      </c>
      <c r="AF294">
        <v>1</v>
      </c>
      <c r="AG294">
        <v>2.9801324503311299E-2</v>
      </c>
      <c r="AH294">
        <v>2.05391918208374E-3</v>
      </c>
      <c r="AI294">
        <v>6.8920399221032103E-2</v>
      </c>
    </row>
    <row r="295" spans="1:35" hidden="1" x14ac:dyDescent="0.25">
      <c r="A295" t="s">
        <v>55</v>
      </c>
      <c r="B295" t="s">
        <v>951</v>
      </c>
      <c r="C295" s="63" t="s">
        <v>951</v>
      </c>
      <c r="D295" s="63" t="s">
        <v>671</v>
      </c>
      <c r="E295" t="s">
        <v>527</v>
      </c>
      <c r="F295">
        <v>0.6</v>
      </c>
      <c r="G295">
        <v>1</v>
      </c>
      <c r="H295">
        <v>1</v>
      </c>
      <c r="I295">
        <v>2</v>
      </c>
      <c r="J295">
        <v>7</v>
      </c>
      <c r="K295">
        <v>1</v>
      </c>
      <c r="L295" t="s">
        <v>99</v>
      </c>
      <c r="M295">
        <v>1</v>
      </c>
      <c r="N295" t="s">
        <v>699</v>
      </c>
      <c r="O295" t="s">
        <v>4</v>
      </c>
      <c r="P295">
        <v>1</v>
      </c>
      <c r="Q295">
        <v>1</v>
      </c>
      <c r="R295">
        <v>0</v>
      </c>
      <c r="S295" t="s">
        <v>642</v>
      </c>
      <c r="T295" t="s">
        <v>689</v>
      </c>
      <c r="U295">
        <v>8.5</v>
      </c>
      <c r="V295">
        <v>1.118421052631579</v>
      </c>
      <c r="W295">
        <v>5.0999999999999996</v>
      </c>
      <c r="X295" t="s">
        <v>33</v>
      </c>
      <c r="Y295" t="s">
        <v>729</v>
      </c>
      <c r="Z295" t="s">
        <v>951</v>
      </c>
      <c r="AA295">
        <v>8.5</v>
      </c>
      <c r="AB295">
        <v>5.0999999999999996</v>
      </c>
      <c r="AC295">
        <v>122.75</v>
      </c>
      <c r="AD295">
        <v>1643.1999999999998</v>
      </c>
      <c r="AE295">
        <v>4.1547861507128303E-2</v>
      </c>
      <c r="AF295">
        <v>1</v>
      </c>
      <c r="AG295">
        <v>4.1547861507128303E-2</v>
      </c>
      <c r="AH295">
        <v>3.1037000973709798E-3</v>
      </c>
      <c r="AI295">
        <v>7.4701801363193807E-2</v>
      </c>
    </row>
    <row r="296" spans="1:35" hidden="1" x14ac:dyDescent="0.25">
      <c r="A296" t="s">
        <v>55</v>
      </c>
      <c r="B296" t="s">
        <v>951</v>
      </c>
      <c r="C296" s="63" t="s">
        <v>951</v>
      </c>
      <c r="D296" s="63" t="s">
        <v>671</v>
      </c>
      <c r="E296" t="s">
        <v>527</v>
      </c>
      <c r="F296">
        <v>0.6</v>
      </c>
      <c r="G296">
        <v>1</v>
      </c>
      <c r="H296">
        <v>1</v>
      </c>
      <c r="I296">
        <v>2</v>
      </c>
      <c r="J296">
        <v>7</v>
      </c>
      <c r="K296">
        <v>2</v>
      </c>
      <c r="L296" t="s">
        <v>102</v>
      </c>
      <c r="M296">
        <v>2</v>
      </c>
      <c r="N296" t="s">
        <v>701</v>
      </c>
      <c r="O296" t="s">
        <v>4</v>
      </c>
      <c r="P296">
        <v>1</v>
      </c>
      <c r="Q296">
        <v>1</v>
      </c>
      <c r="R296">
        <v>0</v>
      </c>
      <c r="S296" t="s">
        <v>642</v>
      </c>
      <c r="T296" t="s">
        <v>689</v>
      </c>
      <c r="U296">
        <v>8.5</v>
      </c>
      <c r="V296">
        <v>1.118421052631579</v>
      </c>
      <c r="W296">
        <v>5.0999999999999996</v>
      </c>
      <c r="X296" t="s">
        <v>36</v>
      </c>
      <c r="Y296" t="s">
        <v>732</v>
      </c>
      <c r="Z296" t="s">
        <v>951</v>
      </c>
      <c r="AA296">
        <v>8.5</v>
      </c>
      <c r="AB296">
        <v>5.0999999999999996</v>
      </c>
      <c r="AC296">
        <v>122.25</v>
      </c>
      <c r="AD296">
        <v>1643.1999999999998</v>
      </c>
      <c r="AE296">
        <v>4.1717791411042898E-2</v>
      </c>
      <c r="AF296">
        <v>1</v>
      </c>
      <c r="AG296">
        <v>4.1717791411042898E-2</v>
      </c>
      <c r="AH296">
        <v>3.1037000973709798E-3</v>
      </c>
      <c r="AI296">
        <v>7.4397517039922104E-2</v>
      </c>
    </row>
    <row r="297" spans="1:35" hidden="1" x14ac:dyDescent="0.25">
      <c r="A297" t="s">
        <v>55</v>
      </c>
      <c r="B297" t="s">
        <v>951</v>
      </c>
      <c r="C297" s="63" t="s">
        <v>951</v>
      </c>
      <c r="D297" s="63" t="s">
        <v>671</v>
      </c>
      <c r="E297" t="s">
        <v>527</v>
      </c>
      <c r="F297">
        <v>0.6</v>
      </c>
      <c r="G297">
        <v>1</v>
      </c>
      <c r="H297">
        <v>1</v>
      </c>
      <c r="I297">
        <v>2</v>
      </c>
      <c r="J297">
        <v>7</v>
      </c>
      <c r="K297">
        <v>3</v>
      </c>
      <c r="L297" t="s">
        <v>103</v>
      </c>
      <c r="M297">
        <v>3</v>
      </c>
      <c r="N297" t="s">
        <v>703</v>
      </c>
      <c r="O297" t="s">
        <v>4</v>
      </c>
      <c r="P297">
        <v>1</v>
      </c>
      <c r="Q297">
        <v>1</v>
      </c>
      <c r="R297">
        <v>0</v>
      </c>
      <c r="S297" t="s">
        <v>642</v>
      </c>
      <c r="T297" t="s">
        <v>689</v>
      </c>
      <c r="U297">
        <v>8.5</v>
      </c>
      <c r="V297">
        <v>1.118421052631579</v>
      </c>
      <c r="W297">
        <v>5.0999999999999996</v>
      </c>
      <c r="X297" t="s">
        <v>39</v>
      </c>
      <c r="Y297" t="s">
        <v>735</v>
      </c>
      <c r="Z297" t="s">
        <v>951</v>
      </c>
      <c r="AA297">
        <v>8.5</v>
      </c>
      <c r="AB297">
        <v>5.0999999999999996</v>
      </c>
      <c r="AC297">
        <v>114.75</v>
      </c>
      <c r="AD297">
        <v>1643.1999999999998</v>
      </c>
      <c r="AE297">
        <v>4.4444444444444398E-2</v>
      </c>
      <c r="AF297">
        <v>1</v>
      </c>
      <c r="AG297">
        <v>4.4444444444444398E-2</v>
      </c>
      <c r="AH297">
        <v>3.1037000973709798E-3</v>
      </c>
      <c r="AI297">
        <v>6.98332521908471E-2</v>
      </c>
    </row>
    <row r="298" spans="1:35" hidden="1" x14ac:dyDescent="0.25">
      <c r="A298" t="s">
        <v>55</v>
      </c>
      <c r="B298" t="s">
        <v>951</v>
      </c>
      <c r="C298" s="63" t="s">
        <v>951</v>
      </c>
      <c r="D298" s="63" t="s">
        <v>671</v>
      </c>
      <c r="E298" t="s">
        <v>527</v>
      </c>
      <c r="F298">
        <v>0.6</v>
      </c>
      <c r="G298">
        <v>1</v>
      </c>
      <c r="H298">
        <v>1</v>
      </c>
      <c r="I298">
        <v>2</v>
      </c>
      <c r="J298">
        <v>7</v>
      </c>
      <c r="K298">
        <v>4</v>
      </c>
      <c r="L298" t="s">
        <v>101</v>
      </c>
      <c r="M298">
        <v>4</v>
      </c>
      <c r="N298" t="s">
        <v>705</v>
      </c>
      <c r="O298" t="s">
        <v>4</v>
      </c>
      <c r="P298">
        <v>1</v>
      </c>
      <c r="Q298">
        <v>1</v>
      </c>
      <c r="R298">
        <v>0</v>
      </c>
      <c r="S298" t="s">
        <v>642</v>
      </c>
      <c r="T298" t="s">
        <v>689</v>
      </c>
      <c r="U298">
        <v>8.5</v>
      </c>
      <c r="V298">
        <v>1.118421052631579</v>
      </c>
      <c r="W298">
        <v>5.0999999999999996</v>
      </c>
      <c r="X298" t="s">
        <v>42</v>
      </c>
      <c r="Y298" t="s">
        <v>738</v>
      </c>
      <c r="Z298" t="s">
        <v>951</v>
      </c>
      <c r="AA298">
        <v>8.5</v>
      </c>
      <c r="AB298">
        <v>5.0999999999999996</v>
      </c>
      <c r="AC298">
        <v>122.25</v>
      </c>
      <c r="AD298">
        <v>1643.1999999999998</v>
      </c>
      <c r="AE298">
        <v>4.1717791411042898E-2</v>
      </c>
      <c r="AF298">
        <v>1</v>
      </c>
      <c r="AG298">
        <v>4.1717791411042898E-2</v>
      </c>
      <c r="AH298">
        <v>3.1037000973709798E-3</v>
      </c>
      <c r="AI298">
        <v>7.4397517039922104E-2</v>
      </c>
    </row>
    <row r="299" spans="1:35" hidden="1" x14ac:dyDescent="0.25">
      <c r="A299" t="s">
        <v>55</v>
      </c>
      <c r="B299" t="s">
        <v>951</v>
      </c>
      <c r="C299" s="63" t="s">
        <v>951</v>
      </c>
      <c r="D299" s="63" t="s">
        <v>671</v>
      </c>
      <c r="E299" t="s">
        <v>527</v>
      </c>
      <c r="F299">
        <v>0.6</v>
      </c>
      <c r="G299">
        <v>1</v>
      </c>
      <c r="H299">
        <v>1</v>
      </c>
      <c r="I299">
        <v>2</v>
      </c>
      <c r="J299">
        <v>7</v>
      </c>
      <c r="K299">
        <v>5</v>
      </c>
      <c r="L299" t="s">
        <v>105</v>
      </c>
      <c r="M299">
        <v>5</v>
      </c>
      <c r="N299" t="s">
        <v>707</v>
      </c>
      <c r="O299" t="s">
        <v>4</v>
      </c>
      <c r="P299">
        <v>1</v>
      </c>
      <c r="Q299">
        <v>1</v>
      </c>
      <c r="R299">
        <v>0</v>
      </c>
      <c r="S299" t="s">
        <v>642</v>
      </c>
      <c r="T299" t="s">
        <v>689</v>
      </c>
      <c r="U299">
        <v>8.5</v>
      </c>
      <c r="V299">
        <v>1.118421052631579</v>
      </c>
      <c r="W299">
        <v>5.0999999999999996</v>
      </c>
      <c r="X299" t="s">
        <v>45</v>
      </c>
      <c r="Y299" t="s">
        <v>741</v>
      </c>
      <c r="Z299" t="s">
        <v>951</v>
      </c>
      <c r="AA299">
        <v>8.5</v>
      </c>
      <c r="AB299">
        <v>5.0999999999999996</v>
      </c>
      <c r="AC299">
        <v>122.25</v>
      </c>
      <c r="AD299">
        <v>1643.1999999999998</v>
      </c>
      <c r="AE299">
        <v>4.1717791411042898E-2</v>
      </c>
      <c r="AF299">
        <v>1</v>
      </c>
      <c r="AG299">
        <v>4.1717791411042898E-2</v>
      </c>
      <c r="AH299">
        <v>3.1037000973709798E-3</v>
      </c>
      <c r="AI299">
        <v>7.4397517039922104E-2</v>
      </c>
    </row>
    <row r="300" spans="1:35" hidden="1" x14ac:dyDescent="0.25">
      <c r="A300" t="s">
        <v>55</v>
      </c>
      <c r="B300" t="s">
        <v>951</v>
      </c>
      <c r="C300" s="63" t="s">
        <v>951</v>
      </c>
      <c r="D300" s="63" t="s">
        <v>671</v>
      </c>
      <c r="E300" t="s">
        <v>527</v>
      </c>
      <c r="F300">
        <v>0.6</v>
      </c>
      <c r="G300">
        <v>1</v>
      </c>
      <c r="H300">
        <v>1</v>
      </c>
      <c r="I300">
        <v>2</v>
      </c>
      <c r="J300">
        <v>7</v>
      </c>
      <c r="K300">
        <v>6</v>
      </c>
      <c r="L300" t="s">
        <v>113</v>
      </c>
      <c r="M300">
        <v>6</v>
      </c>
      <c r="N300" t="s">
        <v>709</v>
      </c>
      <c r="O300" t="s">
        <v>4</v>
      </c>
      <c r="P300">
        <v>1</v>
      </c>
      <c r="Q300">
        <v>1</v>
      </c>
      <c r="R300">
        <v>0</v>
      </c>
      <c r="S300" t="s">
        <v>642</v>
      </c>
      <c r="T300" t="s">
        <v>689</v>
      </c>
      <c r="U300">
        <v>8.5</v>
      </c>
      <c r="V300">
        <v>1.118421052631579</v>
      </c>
      <c r="W300">
        <v>5.0999999999999996</v>
      </c>
      <c r="X300" t="s">
        <v>48</v>
      </c>
      <c r="Y300" t="s">
        <v>744</v>
      </c>
      <c r="Z300" t="s">
        <v>951</v>
      </c>
      <c r="AA300">
        <v>8.5</v>
      </c>
      <c r="AB300">
        <v>5.0999999999999996</v>
      </c>
      <c r="AC300">
        <v>105.6</v>
      </c>
      <c r="AD300">
        <v>1643.1999999999998</v>
      </c>
      <c r="AE300">
        <v>4.8295454545454503E-2</v>
      </c>
      <c r="AF300">
        <v>1</v>
      </c>
      <c r="AG300">
        <v>4.8295454545454503E-2</v>
      </c>
      <c r="AH300">
        <v>3.1037000973709798E-3</v>
      </c>
      <c r="AI300">
        <v>6.4264849074975705E-2</v>
      </c>
    </row>
    <row r="301" spans="1:35" hidden="1" x14ac:dyDescent="0.25">
      <c r="A301" t="s">
        <v>55</v>
      </c>
      <c r="B301" t="s">
        <v>951</v>
      </c>
      <c r="C301" s="63" t="s">
        <v>951</v>
      </c>
      <c r="D301" s="63" t="s">
        <v>671</v>
      </c>
      <c r="E301" t="s">
        <v>527</v>
      </c>
      <c r="F301">
        <v>0.6</v>
      </c>
      <c r="G301">
        <v>1</v>
      </c>
      <c r="H301">
        <v>1</v>
      </c>
      <c r="I301">
        <v>2</v>
      </c>
      <c r="J301">
        <v>7</v>
      </c>
      <c r="K301">
        <v>7</v>
      </c>
      <c r="L301" t="s">
        <v>114</v>
      </c>
      <c r="M301">
        <v>7</v>
      </c>
      <c r="N301" t="s">
        <v>711</v>
      </c>
      <c r="O301" t="s">
        <v>4</v>
      </c>
      <c r="P301">
        <v>1</v>
      </c>
      <c r="Q301">
        <v>1</v>
      </c>
      <c r="R301">
        <v>0</v>
      </c>
      <c r="S301" t="s">
        <v>642</v>
      </c>
      <c r="T301" t="s">
        <v>689</v>
      </c>
      <c r="U301">
        <v>8.5</v>
      </c>
      <c r="V301">
        <v>1.118421052631579</v>
      </c>
      <c r="W301">
        <v>5.0999999999999996</v>
      </c>
      <c r="X301" t="s">
        <v>51</v>
      </c>
      <c r="Y301" t="s">
        <v>747</v>
      </c>
      <c r="Z301" t="s">
        <v>951</v>
      </c>
      <c r="AA301">
        <v>8.5</v>
      </c>
      <c r="AB301">
        <v>5.0999999999999996</v>
      </c>
      <c r="AC301">
        <v>105.6</v>
      </c>
      <c r="AD301">
        <v>1643.1999999999998</v>
      </c>
      <c r="AE301">
        <v>4.8295454545454503E-2</v>
      </c>
      <c r="AF301">
        <v>1</v>
      </c>
      <c r="AG301">
        <v>4.8295454545454503E-2</v>
      </c>
      <c r="AH301">
        <v>3.1037000973709798E-3</v>
      </c>
      <c r="AI301">
        <v>6.4264849074975705E-2</v>
      </c>
    </row>
    <row r="302" spans="1:35" hidden="1" x14ac:dyDescent="0.25">
      <c r="A302" t="s">
        <v>55</v>
      </c>
      <c r="B302" t="s">
        <v>951</v>
      </c>
      <c r="C302" s="63" t="s">
        <v>951</v>
      </c>
      <c r="D302" s="63" t="s">
        <v>671</v>
      </c>
      <c r="E302" t="s">
        <v>527</v>
      </c>
      <c r="F302">
        <v>0.6</v>
      </c>
      <c r="G302">
        <v>2</v>
      </c>
      <c r="H302">
        <v>2</v>
      </c>
      <c r="I302">
        <v>2</v>
      </c>
      <c r="J302">
        <v>7</v>
      </c>
      <c r="K302">
        <v>1</v>
      </c>
      <c r="L302" t="s">
        <v>99</v>
      </c>
      <c r="M302">
        <v>8</v>
      </c>
      <c r="N302" t="s">
        <v>713</v>
      </c>
      <c r="O302" t="s">
        <v>4</v>
      </c>
      <c r="P302">
        <v>1</v>
      </c>
      <c r="Q302">
        <v>1</v>
      </c>
      <c r="R302">
        <v>0</v>
      </c>
      <c r="S302" t="s">
        <v>642</v>
      </c>
      <c r="T302" t="s">
        <v>689</v>
      </c>
      <c r="U302">
        <v>8.5</v>
      </c>
      <c r="V302">
        <v>1.118421052631579</v>
      </c>
      <c r="W302">
        <v>5.0999999999999996</v>
      </c>
      <c r="X302" t="s">
        <v>33</v>
      </c>
      <c r="Y302" t="s">
        <v>750</v>
      </c>
      <c r="Z302" t="s">
        <v>951</v>
      </c>
      <c r="AA302">
        <v>8.5</v>
      </c>
      <c r="AB302">
        <v>5.0999999999999996</v>
      </c>
      <c r="AC302">
        <v>122.25</v>
      </c>
      <c r="AD302">
        <v>1643.1999999999998</v>
      </c>
      <c r="AE302">
        <v>4.1717791411042898E-2</v>
      </c>
      <c r="AF302">
        <v>1</v>
      </c>
      <c r="AG302">
        <v>4.1717791411042898E-2</v>
      </c>
      <c r="AH302">
        <v>3.1037000973709798E-3</v>
      </c>
      <c r="AI302">
        <v>7.4397517039922104E-2</v>
      </c>
    </row>
    <row r="303" spans="1:35" hidden="1" x14ac:dyDescent="0.25">
      <c r="A303" t="s">
        <v>55</v>
      </c>
      <c r="B303" t="s">
        <v>951</v>
      </c>
      <c r="C303" s="63" t="s">
        <v>951</v>
      </c>
      <c r="D303" s="63" t="s">
        <v>671</v>
      </c>
      <c r="E303" t="s">
        <v>527</v>
      </c>
      <c r="F303">
        <v>0.6</v>
      </c>
      <c r="G303">
        <v>2</v>
      </c>
      <c r="H303">
        <v>2</v>
      </c>
      <c r="I303">
        <v>2</v>
      </c>
      <c r="J303">
        <v>7</v>
      </c>
      <c r="K303">
        <v>2</v>
      </c>
      <c r="L303" t="s">
        <v>102</v>
      </c>
      <c r="M303">
        <v>9</v>
      </c>
      <c r="N303" t="s">
        <v>715</v>
      </c>
      <c r="O303" t="s">
        <v>4</v>
      </c>
      <c r="P303">
        <v>1</v>
      </c>
      <c r="Q303">
        <v>1</v>
      </c>
      <c r="R303">
        <v>0</v>
      </c>
      <c r="S303" t="s">
        <v>642</v>
      </c>
      <c r="T303" t="s">
        <v>689</v>
      </c>
      <c r="U303">
        <v>8.5</v>
      </c>
      <c r="V303">
        <v>1.118421052631579</v>
      </c>
      <c r="W303">
        <v>5.0999999999999996</v>
      </c>
      <c r="X303" t="s">
        <v>36</v>
      </c>
      <c r="Y303" t="s">
        <v>753</v>
      </c>
      <c r="Z303" t="s">
        <v>951</v>
      </c>
      <c r="AA303">
        <v>8.5</v>
      </c>
      <c r="AB303">
        <v>5.0999999999999996</v>
      </c>
      <c r="AC303">
        <v>122.25</v>
      </c>
      <c r="AD303">
        <v>1643.1999999999998</v>
      </c>
      <c r="AE303">
        <v>4.1717791411042898E-2</v>
      </c>
      <c r="AF303">
        <v>1</v>
      </c>
      <c r="AG303">
        <v>4.1717791411042898E-2</v>
      </c>
      <c r="AH303">
        <v>3.1037000973709798E-3</v>
      </c>
      <c r="AI303">
        <v>7.4397517039922104E-2</v>
      </c>
    </row>
    <row r="304" spans="1:35" hidden="1" x14ac:dyDescent="0.25">
      <c r="A304" t="s">
        <v>55</v>
      </c>
      <c r="B304" t="s">
        <v>951</v>
      </c>
      <c r="C304" s="63" t="s">
        <v>951</v>
      </c>
      <c r="D304" s="63" t="s">
        <v>671</v>
      </c>
      <c r="E304" t="s">
        <v>527</v>
      </c>
      <c r="F304">
        <v>0.6</v>
      </c>
      <c r="G304">
        <v>2</v>
      </c>
      <c r="H304">
        <v>2</v>
      </c>
      <c r="I304">
        <v>2</v>
      </c>
      <c r="J304">
        <v>7</v>
      </c>
      <c r="K304">
        <v>3</v>
      </c>
      <c r="L304" t="s">
        <v>103</v>
      </c>
      <c r="M304">
        <v>10</v>
      </c>
      <c r="N304" t="s">
        <v>717</v>
      </c>
      <c r="O304" t="s">
        <v>4</v>
      </c>
      <c r="P304">
        <v>1</v>
      </c>
      <c r="Q304">
        <v>2</v>
      </c>
      <c r="R304">
        <v>0</v>
      </c>
      <c r="S304" t="s">
        <v>642</v>
      </c>
      <c r="T304" t="s">
        <v>689</v>
      </c>
      <c r="U304">
        <v>15</v>
      </c>
      <c r="V304">
        <v>1.9736842105263159</v>
      </c>
      <c r="W304">
        <v>9</v>
      </c>
      <c r="X304" t="s">
        <v>39</v>
      </c>
      <c r="Y304" t="s">
        <v>756</v>
      </c>
      <c r="Z304" t="s">
        <v>951</v>
      </c>
      <c r="AA304">
        <v>15</v>
      </c>
      <c r="AB304">
        <v>9</v>
      </c>
      <c r="AC304">
        <v>125.65</v>
      </c>
      <c r="AD304">
        <v>1643.1999999999998</v>
      </c>
      <c r="AE304">
        <v>7.1627536808595293E-2</v>
      </c>
      <c r="AF304">
        <v>1</v>
      </c>
      <c r="AG304">
        <v>7.1627536808595293E-2</v>
      </c>
      <c r="AH304">
        <v>5.4771178188899698E-3</v>
      </c>
      <c r="AI304">
        <v>7.6466650438169401E-2</v>
      </c>
    </row>
    <row r="305" spans="1:35" hidden="1" x14ac:dyDescent="0.25">
      <c r="A305" t="s">
        <v>55</v>
      </c>
      <c r="B305" t="s">
        <v>951</v>
      </c>
      <c r="C305" s="63" t="s">
        <v>951</v>
      </c>
      <c r="D305" s="63" t="s">
        <v>671</v>
      </c>
      <c r="E305" t="s">
        <v>527</v>
      </c>
      <c r="F305">
        <v>0.6</v>
      </c>
      <c r="G305">
        <v>2</v>
      </c>
      <c r="H305">
        <v>2</v>
      </c>
      <c r="I305">
        <v>2</v>
      </c>
      <c r="J305">
        <v>7</v>
      </c>
      <c r="K305">
        <v>4</v>
      </c>
      <c r="L305" t="s">
        <v>101</v>
      </c>
      <c r="M305">
        <v>11</v>
      </c>
      <c r="N305" t="s">
        <v>719</v>
      </c>
      <c r="O305" t="s">
        <v>4</v>
      </c>
      <c r="P305">
        <v>1</v>
      </c>
      <c r="Q305">
        <v>2</v>
      </c>
      <c r="R305">
        <v>0</v>
      </c>
      <c r="S305" t="s">
        <v>642</v>
      </c>
      <c r="T305" t="s">
        <v>689</v>
      </c>
      <c r="U305">
        <v>15</v>
      </c>
      <c r="V305">
        <v>1.9736842105263159</v>
      </c>
      <c r="W305">
        <v>9</v>
      </c>
      <c r="X305" t="s">
        <v>42</v>
      </c>
      <c r="Y305" t="s">
        <v>759</v>
      </c>
      <c r="Z305" t="s">
        <v>951</v>
      </c>
      <c r="AA305">
        <v>15</v>
      </c>
      <c r="AB305">
        <v>9</v>
      </c>
      <c r="AC305">
        <v>117.15</v>
      </c>
      <c r="AD305">
        <v>1643.1999999999998</v>
      </c>
      <c r="AE305">
        <v>7.6824583866837395E-2</v>
      </c>
      <c r="AF305">
        <v>1</v>
      </c>
      <c r="AG305">
        <v>7.6824583866837395E-2</v>
      </c>
      <c r="AH305">
        <v>5.4771178188899698E-3</v>
      </c>
      <c r="AI305">
        <v>7.1293816942551103E-2</v>
      </c>
    </row>
    <row r="306" spans="1:35" hidden="1" x14ac:dyDescent="0.25">
      <c r="A306" t="s">
        <v>55</v>
      </c>
      <c r="B306" t="s">
        <v>951</v>
      </c>
      <c r="C306" s="63" t="s">
        <v>951</v>
      </c>
      <c r="D306" s="63" t="s">
        <v>671</v>
      </c>
      <c r="E306" t="s">
        <v>527</v>
      </c>
      <c r="F306">
        <v>0.6</v>
      </c>
      <c r="G306">
        <v>2</v>
      </c>
      <c r="H306">
        <v>2</v>
      </c>
      <c r="I306">
        <v>2</v>
      </c>
      <c r="J306">
        <v>7</v>
      </c>
      <c r="K306">
        <v>5</v>
      </c>
      <c r="L306" t="s">
        <v>105</v>
      </c>
      <c r="M306">
        <v>12</v>
      </c>
      <c r="N306" t="s">
        <v>721</v>
      </c>
      <c r="O306" t="s">
        <v>4</v>
      </c>
      <c r="P306">
        <v>1</v>
      </c>
      <c r="Q306">
        <v>1</v>
      </c>
      <c r="R306">
        <v>0</v>
      </c>
      <c r="S306" t="s">
        <v>642</v>
      </c>
      <c r="T306" t="s">
        <v>689</v>
      </c>
      <c r="U306">
        <v>8.5</v>
      </c>
      <c r="V306">
        <v>1.118421052631579</v>
      </c>
      <c r="W306">
        <v>5.0999999999999996</v>
      </c>
      <c r="X306" t="s">
        <v>45</v>
      </c>
      <c r="Y306" t="s">
        <v>762</v>
      </c>
      <c r="Z306" t="s">
        <v>951</v>
      </c>
      <c r="AA306">
        <v>8.5</v>
      </c>
      <c r="AB306">
        <v>5.0999999999999996</v>
      </c>
      <c r="AC306">
        <v>113.25</v>
      </c>
      <c r="AD306">
        <v>1643.1999999999998</v>
      </c>
      <c r="AE306">
        <v>4.5033112582781497E-2</v>
      </c>
      <c r="AF306">
        <v>1</v>
      </c>
      <c r="AG306">
        <v>4.5033112582781497E-2</v>
      </c>
      <c r="AH306">
        <v>3.1037000973709798E-3</v>
      </c>
      <c r="AI306">
        <v>6.8920399221032103E-2</v>
      </c>
    </row>
    <row r="307" spans="1:35" hidden="1" x14ac:dyDescent="0.25">
      <c r="A307" t="s">
        <v>55</v>
      </c>
      <c r="B307" t="s">
        <v>951</v>
      </c>
      <c r="C307" s="63" t="s">
        <v>951</v>
      </c>
      <c r="D307" s="63" t="s">
        <v>671</v>
      </c>
      <c r="E307" t="s">
        <v>527</v>
      </c>
      <c r="F307">
        <v>0.6</v>
      </c>
      <c r="G307">
        <v>2</v>
      </c>
      <c r="H307">
        <v>2</v>
      </c>
      <c r="I307">
        <v>2</v>
      </c>
      <c r="J307">
        <v>7</v>
      </c>
      <c r="K307">
        <v>6</v>
      </c>
      <c r="L307" t="s">
        <v>113</v>
      </c>
      <c r="M307">
        <v>13</v>
      </c>
      <c r="N307" t="s">
        <v>723</v>
      </c>
      <c r="O307" t="s">
        <v>4</v>
      </c>
      <c r="P307">
        <v>1</v>
      </c>
      <c r="Q307">
        <v>1</v>
      </c>
      <c r="R307">
        <v>0</v>
      </c>
      <c r="S307" t="s">
        <v>642</v>
      </c>
      <c r="T307" t="s">
        <v>689</v>
      </c>
      <c r="U307">
        <v>8.5</v>
      </c>
      <c r="V307">
        <v>1.118421052631579</v>
      </c>
      <c r="W307">
        <v>5.0999999999999996</v>
      </c>
      <c r="X307" t="s">
        <v>48</v>
      </c>
      <c r="Y307" t="s">
        <v>765</v>
      </c>
      <c r="Z307" t="s">
        <v>951</v>
      </c>
      <c r="AA307">
        <v>8.5</v>
      </c>
      <c r="AB307">
        <v>5.0999999999999996</v>
      </c>
      <c r="AC307">
        <v>113.1</v>
      </c>
      <c r="AD307">
        <v>1643.1999999999998</v>
      </c>
      <c r="AE307">
        <v>4.5092838196286497E-2</v>
      </c>
      <c r="AF307">
        <v>1</v>
      </c>
      <c r="AG307">
        <v>4.5092838196286497E-2</v>
      </c>
      <c r="AH307">
        <v>3.1037000973709798E-3</v>
      </c>
      <c r="AI307">
        <v>6.8829113924050597E-2</v>
      </c>
    </row>
    <row r="308" spans="1:35" hidden="1" x14ac:dyDescent="0.25">
      <c r="A308" t="s">
        <v>55</v>
      </c>
      <c r="B308" t="s">
        <v>951</v>
      </c>
      <c r="C308" s="63" t="s">
        <v>951</v>
      </c>
      <c r="D308" s="63" t="s">
        <v>671</v>
      </c>
      <c r="E308" t="s">
        <v>527</v>
      </c>
      <c r="F308">
        <v>0.6</v>
      </c>
      <c r="G308">
        <v>2</v>
      </c>
      <c r="H308">
        <v>2</v>
      </c>
      <c r="I308">
        <v>2</v>
      </c>
      <c r="J308">
        <v>7</v>
      </c>
      <c r="K308">
        <v>7</v>
      </c>
      <c r="L308" t="s">
        <v>114</v>
      </c>
      <c r="M308">
        <v>14</v>
      </c>
      <c r="N308" t="s">
        <v>725</v>
      </c>
      <c r="O308" t="s">
        <v>4</v>
      </c>
      <c r="P308">
        <v>1</v>
      </c>
      <c r="Q308">
        <v>1</v>
      </c>
      <c r="R308">
        <v>0</v>
      </c>
      <c r="S308" t="s">
        <v>642</v>
      </c>
      <c r="T308" t="s">
        <v>689</v>
      </c>
      <c r="U308">
        <v>8.5</v>
      </c>
      <c r="V308">
        <v>1.118421052631579</v>
      </c>
      <c r="W308">
        <v>5.0999999999999996</v>
      </c>
      <c r="X308" t="s">
        <v>51</v>
      </c>
      <c r="Y308" t="s">
        <v>768</v>
      </c>
      <c r="Z308" t="s">
        <v>951</v>
      </c>
      <c r="AA308">
        <v>8.5</v>
      </c>
      <c r="AB308">
        <v>5.0999999999999996</v>
      </c>
      <c r="AC308">
        <v>114.1</v>
      </c>
      <c r="AD308">
        <v>1643.1999999999998</v>
      </c>
      <c r="AE308">
        <v>4.4697633654688901E-2</v>
      </c>
      <c r="AF308">
        <v>1</v>
      </c>
      <c r="AG308">
        <v>4.4697633654688901E-2</v>
      </c>
      <c r="AH308">
        <v>3.1037000973709798E-3</v>
      </c>
      <c r="AI308">
        <v>6.9437682570594003E-2</v>
      </c>
    </row>
    <row r="309" spans="1:35" hidden="1" x14ac:dyDescent="0.25">
      <c r="A309" t="s">
        <v>56</v>
      </c>
      <c r="B309" t="s">
        <v>945</v>
      </c>
      <c r="C309" s="63" t="s">
        <v>945</v>
      </c>
      <c r="D309" s="63" t="s">
        <v>671</v>
      </c>
      <c r="E309" t="s">
        <v>527</v>
      </c>
      <c r="F309">
        <v>1</v>
      </c>
      <c r="G309">
        <v>1</v>
      </c>
      <c r="H309">
        <v>1</v>
      </c>
      <c r="I309">
        <v>2</v>
      </c>
      <c r="J309">
        <v>7</v>
      </c>
      <c r="K309">
        <v>1</v>
      </c>
      <c r="L309" t="s">
        <v>99</v>
      </c>
      <c r="M309">
        <v>1</v>
      </c>
      <c r="N309" t="s">
        <v>699</v>
      </c>
      <c r="O309" t="s">
        <v>4</v>
      </c>
      <c r="P309">
        <v>1</v>
      </c>
      <c r="Q309">
        <v>12</v>
      </c>
      <c r="R309">
        <v>0</v>
      </c>
      <c r="S309" t="s">
        <v>642</v>
      </c>
      <c r="T309" t="s">
        <v>689</v>
      </c>
      <c r="U309">
        <v>92</v>
      </c>
      <c r="V309">
        <v>12.105263157894738</v>
      </c>
      <c r="W309">
        <v>92</v>
      </c>
      <c r="X309" t="s">
        <v>33</v>
      </c>
      <c r="Y309" t="s">
        <v>729</v>
      </c>
      <c r="Z309" t="s">
        <v>945</v>
      </c>
      <c r="AA309">
        <v>192</v>
      </c>
      <c r="AB309">
        <v>192</v>
      </c>
      <c r="AC309">
        <v>238.07499999999999</v>
      </c>
      <c r="AD309">
        <v>3235.9999999999986</v>
      </c>
      <c r="AE309">
        <v>0.80646854982673499</v>
      </c>
      <c r="AF309">
        <v>0.47916666666666702</v>
      </c>
      <c r="AG309">
        <v>0.38643284679197698</v>
      </c>
      <c r="AH309">
        <v>2.8430160692212599E-2</v>
      </c>
      <c r="AI309">
        <v>7.3570766378244806E-2</v>
      </c>
    </row>
    <row r="310" spans="1:35" hidden="1" x14ac:dyDescent="0.25">
      <c r="A310" t="s">
        <v>56</v>
      </c>
      <c r="B310" t="s">
        <v>945</v>
      </c>
      <c r="C310" s="63" t="s">
        <v>945</v>
      </c>
      <c r="D310" s="63" t="s">
        <v>671</v>
      </c>
      <c r="E310" t="s">
        <v>527</v>
      </c>
      <c r="F310">
        <v>1</v>
      </c>
      <c r="G310">
        <v>1</v>
      </c>
      <c r="H310">
        <v>1</v>
      </c>
      <c r="I310">
        <v>2</v>
      </c>
      <c r="J310">
        <v>7</v>
      </c>
      <c r="K310">
        <v>1</v>
      </c>
      <c r="L310" t="s">
        <v>99</v>
      </c>
      <c r="M310">
        <v>1</v>
      </c>
      <c r="N310" t="s">
        <v>699</v>
      </c>
      <c r="O310" t="s">
        <v>5</v>
      </c>
      <c r="P310">
        <v>2</v>
      </c>
      <c r="Q310">
        <v>8</v>
      </c>
      <c r="R310">
        <v>0</v>
      </c>
      <c r="S310" t="s">
        <v>642</v>
      </c>
      <c r="T310" t="s">
        <v>689</v>
      </c>
      <c r="U310">
        <v>66</v>
      </c>
      <c r="V310">
        <v>8.6842105263157894</v>
      </c>
      <c r="W310">
        <v>66</v>
      </c>
      <c r="X310" t="s">
        <v>34</v>
      </c>
      <c r="Y310" t="s">
        <v>730</v>
      </c>
      <c r="Z310" t="s">
        <v>945</v>
      </c>
      <c r="AA310">
        <v>192</v>
      </c>
      <c r="AB310">
        <v>192</v>
      </c>
      <c r="AC310">
        <v>238.07499999999999</v>
      </c>
      <c r="AD310">
        <v>3235.9999999999986</v>
      </c>
      <c r="AE310">
        <v>0.80646854982673499</v>
      </c>
      <c r="AF310">
        <v>0.34375</v>
      </c>
      <c r="AG310">
        <v>0.27722356400294001</v>
      </c>
      <c r="AH310">
        <v>2.0395550061804699E-2</v>
      </c>
      <c r="AI310">
        <v>7.3570766378244806E-2</v>
      </c>
    </row>
    <row r="311" spans="1:35" hidden="1" x14ac:dyDescent="0.25">
      <c r="A311" t="s">
        <v>56</v>
      </c>
      <c r="B311" t="s">
        <v>945</v>
      </c>
      <c r="C311" s="63" t="s">
        <v>945</v>
      </c>
      <c r="D311" s="63" t="s">
        <v>671</v>
      </c>
      <c r="E311" t="s">
        <v>527</v>
      </c>
      <c r="F311">
        <v>1</v>
      </c>
      <c r="G311">
        <v>1</v>
      </c>
      <c r="H311">
        <v>1</v>
      </c>
      <c r="I311">
        <v>2</v>
      </c>
      <c r="J311">
        <v>7</v>
      </c>
      <c r="K311">
        <v>1</v>
      </c>
      <c r="L311" t="s">
        <v>99</v>
      </c>
      <c r="M311">
        <v>1</v>
      </c>
      <c r="N311" t="s">
        <v>699</v>
      </c>
      <c r="O311" t="s">
        <v>31</v>
      </c>
      <c r="P311">
        <v>3</v>
      </c>
      <c r="Q311">
        <v>4</v>
      </c>
      <c r="R311">
        <v>0</v>
      </c>
      <c r="S311" t="s">
        <v>642</v>
      </c>
      <c r="T311" t="s">
        <v>689</v>
      </c>
      <c r="U311">
        <v>34</v>
      </c>
      <c r="V311">
        <v>4.4736842105263159</v>
      </c>
      <c r="W311">
        <v>34</v>
      </c>
      <c r="X311" t="s">
        <v>35</v>
      </c>
      <c r="Y311" t="s">
        <v>731</v>
      </c>
      <c r="Z311" t="s">
        <v>945</v>
      </c>
      <c r="AA311">
        <v>192</v>
      </c>
      <c r="AB311">
        <v>192</v>
      </c>
      <c r="AC311">
        <v>238.07499999999999</v>
      </c>
      <c r="AD311">
        <v>3235.9999999999986</v>
      </c>
      <c r="AE311">
        <v>0.80646854982673499</v>
      </c>
      <c r="AF311">
        <v>0.17708333333333301</v>
      </c>
      <c r="AG311">
        <v>0.142812139031818</v>
      </c>
      <c r="AH311">
        <v>1.05067985166873E-2</v>
      </c>
      <c r="AI311">
        <v>7.3570766378244806E-2</v>
      </c>
    </row>
    <row r="312" spans="1:35" hidden="1" x14ac:dyDescent="0.25">
      <c r="A312" t="s">
        <v>56</v>
      </c>
      <c r="B312" t="s">
        <v>945</v>
      </c>
      <c r="C312" s="63" t="s">
        <v>945</v>
      </c>
      <c r="D312" s="63" t="s">
        <v>671</v>
      </c>
      <c r="E312" t="s">
        <v>527</v>
      </c>
      <c r="F312">
        <v>1</v>
      </c>
      <c r="G312">
        <v>1</v>
      </c>
      <c r="H312">
        <v>1</v>
      </c>
      <c r="I312">
        <v>2</v>
      </c>
      <c r="J312">
        <v>7</v>
      </c>
      <c r="K312">
        <v>2</v>
      </c>
      <c r="L312" t="s">
        <v>102</v>
      </c>
      <c r="M312">
        <v>2</v>
      </c>
      <c r="N312" t="s">
        <v>701</v>
      </c>
      <c r="O312" t="s">
        <v>4</v>
      </c>
      <c r="P312">
        <v>1</v>
      </c>
      <c r="Q312">
        <v>12</v>
      </c>
      <c r="R312">
        <v>0</v>
      </c>
      <c r="S312" t="s">
        <v>642</v>
      </c>
      <c r="T312" t="s">
        <v>689</v>
      </c>
      <c r="U312">
        <v>92</v>
      </c>
      <c r="V312">
        <v>12.105263157894738</v>
      </c>
      <c r="W312">
        <v>92</v>
      </c>
      <c r="X312" t="s">
        <v>36</v>
      </c>
      <c r="Y312" t="s">
        <v>732</v>
      </c>
      <c r="Z312" t="s">
        <v>945</v>
      </c>
      <c r="AA312">
        <v>192</v>
      </c>
      <c r="AB312">
        <v>192</v>
      </c>
      <c r="AC312">
        <v>250.07499999999999</v>
      </c>
      <c r="AD312">
        <v>3235.9999999999986</v>
      </c>
      <c r="AE312">
        <v>0.76776966909927002</v>
      </c>
      <c r="AF312">
        <v>0.47916666666666702</v>
      </c>
      <c r="AG312">
        <v>0.367889633110067</v>
      </c>
      <c r="AH312">
        <v>2.8430160692212599E-2</v>
      </c>
      <c r="AI312">
        <v>7.7279048207663806E-2</v>
      </c>
    </row>
    <row r="313" spans="1:35" hidden="1" x14ac:dyDescent="0.25">
      <c r="A313" t="s">
        <v>56</v>
      </c>
      <c r="B313" t="s">
        <v>945</v>
      </c>
      <c r="C313" s="63" t="s">
        <v>945</v>
      </c>
      <c r="D313" s="63" t="s">
        <v>671</v>
      </c>
      <c r="E313" t="s">
        <v>527</v>
      </c>
      <c r="F313">
        <v>1</v>
      </c>
      <c r="G313">
        <v>1</v>
      </c>
      <c r="H313">
        <v>1</v>
      </c>
      <c r="I313">
        <v>2</v>
      </c>
      <c r="J313">
        <v>7</v>
      </c>
      <c r="K313">
        <v>2</v>
      </c>
      <c r="L313" t="s">
        <v>102</v>
      </c>
      <c r="M313">
        <v>2</v>
      </c>
      <c r="N313" t="s">
        <v>701</v>
      </c>
      <c r="O313" t="s">
        <v>5</v>
      </c>
      <c r="P313">
        <v>2</v>
      </c>
      <c r="Q313">
        <v>8</v>
      </c>
      <c r="R313">
        <v>0</v>
      </c>
      <c r="S313" t="s">
        <v>642</v>
      </c>
      <c r="T313" t="s">
        <v>689</v>
      </c>
      <c r="U313">
        <v>66</v>
      </c>
      <c r="V313">
        <v>8.6842105263157894</v>
      </c>
      <c r="W313">
        <v>66</v>
      </c>
      <c r="X313" t="s">
        <v>37</v>
      </c>
      <c r="Y313" t="s">
        <v>733</v>
      </c>
      <c r="Z313" t="s">
        <v>945</v>
      </c>
      <c r="AA313">
        <v>192</v>
      </c>
      <c r="AB313">
        <v>192</v>
      </c>
      <c r="AC313">
        <v>250.07499999999999</v>
      </c>
      <c r="AD313">
        <v>3235.9999999999986</v>
      </c>
      <c r="AE313">
        <v>0.76776966909927002</v>
      </c>
      <c r="AF313">
        <v>0.34375</v>
      </c>
      <c r="AG313">
        <v>0.26392082375287401</v>
      </c>
      <c r="AH313">
        <v>2.0395550061804699E-2</v>
      </c>
      <c r="AI313">
        <v>7.7279048207663806E-2</v>
      </c>
    </row>
    <row r="314" spans="1:35" hidden="1" x14ac:dyDescent="0.25">
      <c r="A314" t="s">
        <v>56</v>
      </c>
      <c r="B314" t="s">
        <v>945</v>
      </c>
      <c r="C314" s="63" t="s">
        <v>945</v>
      </c>
      <c r="D314" s="63" t="s">
        <v>671</v>
      </c>
      <c r="E314" t="s">
        <v>527</v>
      </c>
      <c r="F314">
        <v>1</v>
      </c>
      <c r="G314">
        <v>1</v>
      </c>
      <c r="H314">
        <v>1</v>
      </c>
      <c r="I314">
        <v>2</v>
      </c>
      <c r="J314">
        <v>7</v>
      </c>
      <c r="K314">
        <v>2</v>
      </c>
      <c r="L314" t="s">
        <v>102</v>
      </c>
      <c r="M314">
        <v>2</v>
      </c>
      <c r="N314" t="s">
        <v>701</v>
      </c>
      <c r="O314" t="s">
        <v>31</v>
      </c>
      <c r="P314">
        <v>3</v>
      </c>
      <c r="Q314">
        <v>3</v>
      </c>
      <c r="R314">
        <v>0</v>
      </c>
      <c r="S314" t="s">
        <v>642</v>
      </c>
      <c r="T314" t="s">
        <v>689</v>
      </c>
      <c r="U314">
        <v>34</v>
      </c>
      <c r="V314">
        <v>4.4736842105263159</v>
      </c>
      <c r="W314">
        <v>34</v>
      </c>
      <c r="X314" t="s">
        <v>38</v>
      </c>
      <c r="Y314" t="s">
        <v>734</v>
      </c>
      <c r="Z314" t="s">
        <v>945</v>
      </c>
      <c r="AA314">
        <v>192</v>
      </c>
      <c r="AB314">
        <v>192</v>
      </c>
      <c r="AC314">
        <v>250.07499999999999</v>
      </c>
      <c r="AD314">
        <v>3235.9999999999986</v>
      </c>
      <c r="AE314">
        <v>0.76776966909927002</v>
      </c>
      <c r="AF314">
        <v>0.17708333333333301</v>
      </c>
      <c r="AG314">
        <v>0.13595921223632901</v>
      </c>
      <c r="AH314">
        <v>1.05067985166873E-2</v>
      </c>
      <c r="AI314">
        <v>7.7279048207663806E-2</v>
      </c>
    </row>
    <row r="315" spans="1:35" hidden="1" x14ac:dyDescent="0.25">
      <c r="A315" t="s">
        <v>56</v>
      </c>
      <c r="B315" t="s">
        <v>945</v>
      </c>
      <c r="C315" s="63" t="s">
        <v>945</v>
      </c>
      <c r="D315" s="63" t="s">
        <v>671</v>
      </c>
      <c r="E315" t="s">
        <v>527</v>
      </c>
      <c r="F315">
        <v>1</v>
      </c>
      <c r="G315">
        <v>1</v>
      </c>
      <c r="H315">
        <v>1</v>
      </c>
      <c r="I315">
        <v>2</v>
      </c>
      <c r="J315">
        <v>7</v>
      </c>
      <c r="K315">
        <v>3</v>
      </c>
      <c r="L315" t="s">
        <v>103</v>
      </c>
      <c r="M315">
        <v>3</v>
      </c>
      <c r="N315" t="s">
        <v>703</v>
      </c>
      <c r="O315" t="s">
        <v>4</v>
      </c>
      <c r="P315">
        <v>1</v>
      </c>
      <c r="Q315">
        <v>11</v>
      </c>
      <c r="R315">
        <v>0</v>
      </c>
      <c r="S315" t="s">
        <v>642</v>
      </c>
      <c r="T315" t="s">
        <v>689</v>
      </c>
      <c r="U315">
        <v>83.5</v>
      </c>
      <c r="V315">
        <v>10.986842105263158</v>
      </c>
      <c r="W315">
        <v>83.5</v>
      </c>
      <c r="X315" t="s">
        <v>39</v>
      </c>
      <c r="Y315" t="s">
        <v>735</v>
      </c>
      <c r="Z315" t="s">
        <v>945</v>
      </c>
      <c r="AA315">
        <v>177</v>
      </c>
      <c r="AB315">
        <v>177</v>
      </c>
      <c r="AC315">
        <v>251.67499999999998</v>
      </c>
      <c r="AD315">
        <v>3235.9999999999986</v>
      </c>
      <c r="AE315">
        <v>0.70328797059699999</v>
      </c>
      <c r="AF315">
        <v>0.47175141242937801</v>
      </c>
      <c r="AG315">
        <v>0.33177709347372603</v>
      </c>
      <c r="AH315">
        <v>2.5803461063040802E-2</v>
      </c>
      <c r="AI315">
        <v>7.7773485784919702E-2</v>
      </c>
    </row>
    <row r="316" spans="1:35" hidden="1" x14ac:dyDescent="0.25">
      <c r="A316" t="s">
        <v>56</v>
      </c>
      <c r="B316" t="s">
        <v>945</v>
      </c>
      <c r="C316" s="63" t="s">
        <v>945</v>
      </c>
      <c r="D316" s="63" t="s">
        <v>671</v>
      </c>
      <c r="E316" t="s">
        <v>527</v>
      </c>
      <c r="F316">
        <v>1</v>
      </c>
      <c r="G316">
        <v>1</v>
      </c>
      <c r="H316">
        <v>1</v>
      </c>
      <c r="I316">
        <v>2</v>
      </c>
      <c r="J316">
        <v>7</v>
      </c>
      <c r="K316">
        <v>3</v>
      </c>
      <c r="L316" t="s">
        <v>103</v>
      </c>
      <c r="M316">
        <v>3</v>
      </c>
      <c r="N316" t="s">
        <v>703</v>
      </c>
      <c r="O316" t="s">
        <v>5</v>
      </c>
      <c r="P316">
        <v>2</v>
      </c>
      <c r="Q316">
        <v>7</v>
      </c>
      <c r="R316">
        <v>0</v>
      </c>
      <c r="S316" t="s">
        <v>642</v>
      </c>
      <c r="T316" t="s">
        <v>689</v>
      </c>
      <c r="U316">
        <v>59.5</v>
      </c>
      <c r="V316">
        <v>7.8289473684210531</v>
      </c>
      <c r="W316">
        <v>59.5</v>
      </c>
      <c r="X316" t="s">
        <v>40</v>
      </c>
      <c r="Y316" t="s">
        <v>736</v>
      </c>
      <c r="Z316" t="s">
        <v>945</v>
      </c>
      <c r="AA316">
        <v>177</v>
      </c>
      <c r="AB316">
        <v>177</v>
      </c>
      <c r="AC316">
        <v>251.67499999999998</v>
      </c>
      <c r="AD316">
        <v>3235.9999999999986</v>
      </c>
      <c r="AE316">
        <v>0.70328797059699999</v>
      </c>
      <c r="AF316">
        <v>0.33615819209039599</v>
      </c>
      <c r="AG316">
        <v>0.236416012714811</v>
      </c>
      <c r="AH316">
        <v>1.8386897404202698E-2</v>
      </c>
      <c r="AI316">
        <v>7.7773485784919702E-2</v>
      </c>
    </row>
    <row r="317" spans="1:35" hidden="1" x14ac:dyDescent="0.25">
      <c r="A317" t="s">
        <v>56</v>
      </c>
      <c r="B317" t="s">
        <v>945</v>
      </c>
      <c r="C317" s="63" t="s">
        <v>945</v>
      </c>
      <c r="D317" s="63" t="s">
        <v>671</v>
      </c>
      <c r="E317" t="s">
        <v>527</v>
      </c>
      <c r="F317">
        <v>1</v>
      </c>
      <c r="G317">
        <v>1</v>
      </c>
      <c r="H317">
        <v>1</v>
      </c>
      <c r="I317">
        <v>2</v>
      </c>
      <c r="J317">
        <v>7</v>
      </c>
      <c r="K317">
        <v>3</v>
      </c>
      <c r="L317" t="s">
        <v>103</v>
      </c>
      <c r="M317">
        <v>3</v>
      </c>
      <c r="N317" t="s">
        <v>703</v>
      </c>
      <c r="O317" t="s">
        <v>31</v>
      </c>
      <c r="P317">
        <v>3</v>
      </c>
      <c r="Q317">
        <v>3</v>
      </c>
      <c r="R317">
        <v>0</v>
      </c>
      <c r="S317" t="s">
        <v>642</v>
      </c>
      <c r="T317" t="s">
        <v>689</v>
      </c>
      <c r="U317">
        <v>34</v>
      </c>
      <c r="V317">
        <v>4.4736842105263159</v>
      </c>
      <c r="W317">
        <v>34</v>
      </c>
      <c r="X317" t="s">
        <v>41</v>
      </c>
      <c r="Y317" t="s">
        <v>737</v>
      </c>
      <c r="Z317" t="s">
        <v>945</v>
      </c>
      <c r="AA317">
        <v>177</v>
      </c>
      <c r="AB317">
        <v>177</v>
      </c>
      <c r="AC317">
        <v>251.67499999999998</v>
      </c>
      <c r="AD317">
        <v>3235.9999999999986</v>
      </c>
      <c r="AE317">
        <v>0.70328797059699999</v>
      </c>
      <c r="AF317">
        <v>0.19209039548022599</v>
      </c>
      <c r="AG317">
        <v>0.13509486440846299</v>
      </c>
      <c r="AH317">
        <v>1.05067985166873E-2</v>
      </c>
      <c r="AI317">
        <v>7.7773485784919702E-2</v>
      </c>
    </row>
    <row r="318" spans="1:35" hidden="1" x14ac:dyDescent="0.25">
      <c r="A318" t="s">
        <v>56</v>
      </c>
      <c r="B318" t="s">
        <v>945</v>
      </c>
      <c r="C318" s="63" t="s">
        <v>945</v>
      </c>
      <c r="D318" s="63" t="s">
        <v>671</v>
      </c>
      <c r="E318" t="s">
        <v>527</v>
      </c>
      <c r="F318">
        <v>1</v>
      </c>
      <c r="G318">
        <v>1</v>
      </c>
      <c r="H318">
        <v>1</v>
      </c>
      <c r="I318">
        <v>2</v>
      </c>
      <c r="J318">
        <v>7</v>
      </c>
      <c r="K318">
        <v>4</v>
      </c>
      <c r="L318" t="s">
        <v>101</v>
      </c>
      <c r="M318">
        <v>4</v>
      </c>
      <c r="N318" t="s">
        <v>705</v>
      </c>
      <c r="O318" t="s">
        <v>4</v>
      </c>
      <c r="P318">
        <v>1</v>
      </c>
      <c r="Q318">
        <v>12</v>
      </c>
      <c r="R318">
        <v>0</v>
      </c>
      <c r="S318" t="s">
        <v>642</v>
      </c>
      <c r="T318" t="s">
        <v>689</v>
      </c>
      <c r="U318">
        <v>92</v>
      </c>
      <c r="V318">
        <v>12.105263157894738</v>
      </c>
      <c r="W318">
        <v>92</v>
      </c>
      <c r="X318" t="s">
        <v>42</v>
      </c>
      <c r="Y318" t="s">
        <v>738</v>
      </c>
      <c r="Z318" t="s">
        <v>945</v>
      </c>
      <c r="AA318">
        <v>192</v>
      </c>
      <c r="AB318">
        <v>192</v>
      </c>
      <c r="AC318">
        <v>262.57499999999999</v>
      </c>
      <c r="AD318">
        <v>3235.9999999999986</v>
      </c>
      <c r="AE318">
        <v>0.73121965152813495</v>
      </c>
      <c r="AF318">
        <v>0.47916666666666702</v>
      </c>
      <c r="AG318">
        <v>0.350376083023898</v>
      </c>
      <c r="AH318">
        <v>2.8430160692212599E-2</v>
      </c>
      <c r="AI318">
        <v>8.1141841779975299E-2</v>
      </c>
    </row>
    <row r="319" spans="1:35" hidden="1" x14ac:dyDescent="0.25">
      <c r="A319" t="s">
        <v>56</v>
      </c>
      <c r="B319" t="s">
        <v>945</v>
      </c>
      <c r="C319" s="63" t="s">
        <v>945</v>
      </c>
      <c r="D319" s="63" t="s">
        <v>671</v>
      </c>
      <c r="E319" t="s">
        <v>527</v>
      </c>
      <c r="F319">
        <v>1</v>
      </c>
      <c r="G319">
        <v>1</v>
      </c>
      <c r="H319">
        <v>1</v>
      </c>
      <c r="I319">
        <v>2</v>
      </c>
      <c r="J319">
        <v>7</v>
      </c>
      <c r="K319">
        <v>4</v>
      </c>
      <c r="L319" t="s">
        <v>101</v>
      </c>
      <c r="M319">
        <v>4</v>
      </c>
      <c r="N319" t="s">
        <v>705</v>
      </c>
      <c r="O319" t="s">
        <v>5</v>
      </c>
      <c r="P319">
        <v>2</v>
      </c>
      <c r="Q319">
        <v>8</v>
      </c>
      <c r="R319">
        <v>0</v>
      </c>
      <c r="S319" t="s">
        <v>642</v>
      </c>
      <c r="T319" t="s">
        <v>689</v>
      </c>
      <c r="U319">
        <v>66</v>
      </c>
      <c r="V319">
        <v>8.6842105263157894</v>
      </c>
      <c r="W319">
        <v>66</v>
      </c>
      <c r="X319" t="s">
        <v>43</v>
      </c>
      <c r="Y319" t="s">
        <v>739</v>
      </c>
      <c r="Z319" t="s">
        <v>945</v>
      </c>
      <c r="AA319">
        <v>192</v>
      </c>
      <c r="AB319">
        <v>192</v>
      </c>
      <c r="AC319">
        <v>262.57499999999999</v>
      </c>
      <c r="AD319">
        <v>3235.9999999999986</v>
      </c>
      <c r="AE319">
        <v>0.73121965152813495</v>
      </c>
      <c r="AF319">
        <v>0.34375</v>
      </c>
      <c r="AG319">
        <v>0.25135675521279599</v>
      </c>
      <c r="AH319">
        <v>2.0395550061804699E-2</v>
      </c>
      <c r="AI319">
        <v>8.1141841779975299E-2</v>
      </c>
    </row>
    <row r="320" spans="1:35" hidden="1" x14ac:dyDescent="0.25">
      <c r="A320" t="s">
        <v>56</v>
      </c>
      <c r="B320" t="s">
        <v>945</v>
      </c>
      <c r="C320" s="63" t="s">
        <v>945</v>
      </c>
      <c r="D320" s="63" t="s">
        <v>671</v>
      </c>
      <c r="E320" t="s">
        <v>527</v>
      </c>
      <c r="F320">
        <v>1</v>
      </c>
      <c r="G320">
        <v>1</v>
      </c>
      <c r="H320">
        <v>1</v>
      </c>
      <c r="I320">
        <v>2</v>
      </c>
      <c r="J320">
        <v>7</v>
      </c>
      <c r="K320">
        <v>4</v>
      </c>
      <c r="L320" t="s">
        <v>101</v>
      </c>
      <c r="M320">
        <v>4</v>
      </c>
      <c r="N320" t="s">
        <v>705</v>
      </c>
      <c r="O320" t="s">
        <v>31</v>
      </c>
      <c r="P320">
        <v>3</v>
      </c>
      <c r="Q320">
        <v>4</v>
      </c>
      <c r="R320">
        <v>0</v>
      </c>
      <c r="S320" t="s">
        <v>642</v>
      </c>
      <c r="T320" t="s">
        <v>689</v>
      </c>
      <c r="U320">
        <v>34</v>
      </c>
      <c r="V320">
        <v>4.4736842105263159</v>
      </c>
      <c r="W320">
        <v>34</v>
      </c>
      <c r="X320" t="s">
        <v>44</v>
      </c>
      <c r="Y320" t="s">
        <v>740</v>
      </c>
      <c r="Z320" t="s">
        <v>945</v>
      </c>
      <c r="AA320">
        <v>192</v>
      </c>
      <c r="AB320">
        <v>192</v>
      </c>
      <c r="AC320">
        <v>262.57499999999999</v>
      </c>
      <c r="AD320">
        <v>3235.9999999999986</v>
      </c>
      <c r="AE320">
        <v>0.73121965152813495</v>
      </c>
      <c r="AF320">
        <v>0.17708333333333301</v>
      </c>
      <c r="AG320">
        <v>0.12948681329144099</v>
      </c>
      <c r="AH320">
        <v>1.05067985166873E-2</v>
      </c>
      <c r="AI320">
        <v>8.1141841779975299E-2</v>
      </c>
    </row>
    <row r="321" spans="1:35" hidden="1" x14ac:dyDescent="0.25">
      <c r="A321" t="s">
        <v>56</v>
      </c>
      <c r="B321" t="s">
        <v>945</v>
      </c>
      <c r="C321" s="63" t="s">
        <v>945</v>
      </c>
      <c r="D321" s="63" t="s">
        <v>671</v>
      </c>
      <c r="E321" t="s">
        <v>527</v>
      </c>
      <c r="F321">
        <v>1</v>
      </c>
      <c r="G321">
        <v>1</v>
      </c>
      <c r="H321">
        <v>1</v>
      </c>
      <c r="I321">
        <v>2</v>
      </c>
      <c r="J321">
        <v>7</v>
      </c>
      <c r="K321">
        <v>5</v>
      </c>
      <c r="L321" t="s">
        <v>105</v>
      </c>
      <c r="M321">
        <v>5</v>
      </c>
      <c r="N321" t="s">
        <v>707</v>
      </c>
      <c r="O321" t="s">
        <v>4</v>
      </c>
      <c r="P321">
        <v>1</v>
      </c>
      <c r="Q321">
        <v>11</v>
      </c>
      <c r="R321">
        <v>0</v>
      </c>
      <c r="S321" t="s">
        <v>642</v>
      </c>
      <c r="T321" t="s">
        <v>689</v>
      </c>
      <c r="U321">
        <v>83.5</v>
      </c>
      <c r="V321">
        <v>10.986842105263158</v>
      </c>
      <c r="W321">
        <v>83.5</v>
      </c>
      <c r="X321" t="s">
        <v>45</v>
      </c>
      <c r="Y321" t="s">
        <v>741</v>
      </c>
      <c r="Z321" t="s">
        <v>945</v>
      </c>
      <c r="AA321">
        <v>183.5</v>
      </c>
      <c r="AB321">
        <v>183.5</v>
      </c>
      <c r="AC321">
        <v>232.17500000000001</v>
      </c>
      <c r="AD321">
        <v>3235.9999999999986</v>
      </c>
      <c r="AE321">
        <v>0.79035210509314102</v>
      </c>
      <c r="AF321">
        <v>0.45504087193460502</v>
      </c>
      <c r="AG321">
        <v>0.35964251103693301</v>
      </c>
      <c r="AH321">
        <v>2.5803461063040802E-2</v>
      </c>
      <c r="AI321">
        <v>7.1747527812113798E-2</v>
      </c>
    </row>
    <row r="322" spans="1:35" hidden="1" x14ac:dyDescent="0.25">
      <c r="A322" t="s">
        <v>56</v>
      </c>
      <c r="B322" t="s">
        <v>945</v>
      </c>
      <c r="C322" s="63" t="s">
        <v>945</v>
      </c>
      <c r="D322" s="63" t="s">
        <v>671</v>
      </c>
      <c r="E322" t="s">
        <v>527</v>
      </c>
      <c r="F322">
        <v>1</v>
      </c>
      <c r="G322">
        <v>1</v>
      </c>
      <c r="H322">
        <v>1</v>
      </c>
      <c r="I322">
        <v>2</v>
      </c>
      <c r="J322">
        <v>7</v>
      </c>
      <c r="K322">
        <v>5</v>
      </c>
      <c r="L322" t="s">
        <v>105</v>
      </c>
      <c r="M322">
        <v>5</v>
      </c>
      <c r="N322" t="s">
        <v>707</v>
      </c>
      <c r="O322" t="s">
        <v>5</v>
      </c>
      <c r="P322">
        <v>2</v>
      </c>
      <c r="Q322">
        <v>8</v>
      </c>
      <c r="R322">
        <v>0</v>
      </c>
      <c r="S322" t="s">
        <v>642</v>
      </c>
      <c r="T322" t="s">
        <v>689</v>
      </c>
      <c r="U322">
        <v>66</v>
      </c>
      <c r="V322">
        <v>8.6842105263157894</v>
      </c>
      <c r="W322">
        <v>66</v>
      </c>
      <c r="X322" t="s">
        <v>46</v>
      </c>
      <c r="Y322" t="s">
        <v>742</v>
      </c>
      <c r="Z322" t="s">
        <v>945</v>
      </c>
      <c r="AA322">
        <v>183.5</v>
      </c>
      <c r="AB322">
        <v>183.5</v>
      </c>
      <c r="AC322">
        <v>232.17500000000001</v>
      </c>
      <c r="AD322">
        <v>3235.9999999999986</v>
      </c>
      <c r="AE322">
        <v>0.79035210509314102</v>
      </c>
      <c r="AF322">
        <v>0.35967302452316102</v>
      </c>
      <c r="AG322">
        <v>0.28426833207709701</v>
      </c>
      <c r="AH322">
        <v>2.0395550061804699E-2</v>
      </c>
      <c r="AI322">
        <v>7.1747527812113798E-2</v>
      </c>
    </row>
    <row r="323" spans="1:35" hidden="1" x14ac:dyDescent="0.25">
      <c r="A323" t="s">
        <v>56</v>
      </c>
      <c r="B323" t="s">
        <v>945</v>
      </c>
      <c r="C323" s="63" t="s">
        <v>945</v>
      </c>
      <c r="D323" s="63" t="s">
        <v>671</v>
      </c>
      <c r="E323" t="s">
        <v>527</v>
      </c>
      <c r="F323">
        <v>1</v>
      </c>
      <c r="G323">
        <v>1</v>
      </c>
      <c r="H323">
        <v>1</v>
      </c>
      <c r="I323">
        <v>2</v>
      </c>
      <c r="J323">
        <v>7</v>
      </c>
      <c r="K323">
        <v>5</v>
      </c>
      <c r="L323" t="s">
        <v>105</v>
      </c>
      <c r="M323">
        <v>5</v>
      </c>
      <c r="N323" t="s">
        <v>707</v>
      </c>
      <c r="O323" t="s">
        <v>31</v>
      </c>
      <c r="P323">
        <v>3</v>
      </c>
      <c r="Q323">
        <v>4</v>
      </c>
      <c r="R323">
        <v>0</v>
      </c>
      <c r="S323" t="s">
        <v>642</v>
      </c>
      <c r="T323" t="s">
        <v>689</v>
      </c>
      <c r="U323">
        <v>34</v>
      </c>
      <c r="V323">
        <v>4.4736842105263159</v>
      </c>
      <c r="W323">
        <v>34</v>
      </c>
      <c r="X323" t="s">
        <v>47</v>
      </c>
      <c r="Y323" t="s">
        <v>743</v>
      </c>
      <c r="Z323" t="s">
        <v>945</v>
      </c>
      <c r="AA323">
        <v>183.5</v>
      </c>
      <c r="AB323">
        <v>183.5</v>
      </c>
      <c r="AC323">
        <v>232.17500000000001</v>
      </c>
      <c r="AD323">
        <v>3235.9999999999986</v>
      </c>
      <c r="AE323">
        <v>0.79035210509314102</v>
      </c>
      <c r="AF323">
        <v>0.18528610354223399</v>
      </c>
      <c r="AG323">
        <v>0.146441261979111</v>
      </c>
      <c r="AH323">
        <v>1.05067985166873E-2</v>
      </c>
      <c r="AI323">
        <v>7.1747527812113798E-2</v>
      </c>
    </row>
    <row r="324" spans="1:35" hidden="1" x14ac:dyDescent="0.25">
      <c r="A324" t="s">
        <v>56</v>
      </c>
      <c r="B324" t="s">
        <v>945</v>
      </c>
      <c r="C324" s="63" t="s">
        <v>945</v>
      </c>
      <c r="D324" s="63" t="s">
        <v>671</v>
      </c>
      <c r="E324" t="s">
        <v>527</v>
      </c>
      <c r="F324">
        <v>1</v>
      </c>
      <c r="G324">
        <v>1</v>
      </c>
      <c r="H324">
        <v>1</v>
      </c>
      <c r="I324">
        <v>2</v>
      </c>
      <c r="J324">
        <v>7</v>
      </c>
      <c r="K324">
        <v>6</v>
      </c>
      <c r="L324" t="s">
        <v>113</v>
      </c>
      <c r="M324">
        <v>6</v>
      </c>
      <c r="N324" t="s">
        <v>709</v>
      </c>
      <c r="O324" t="s">
        <v>4</v>
      </c>
      <c r="P324">
        <v>1</v>
      </c>
      <c r="Q324">
        <v>11</v>
      </c>
      <c r="R324">
        <v>0</v>
      </c>
      <c r="S324" t="s">
        <v>642</v>
      </c>
      <c r="T324" t="s">
        <v>689</v>
      </c>
      <c r="U324">
        <v>83.5</v>
      </c>
      <c r="V324">
        <v>10.986842105263158</v>
      </c>
      <c r="W324">
        <v>83.5</v>
      </c>
      <c r="X324" t="s">
        <v>48</v>
      </c>
      <c r="Y324" t="s">
        <v>744</v>
      </c>
      <c r="Z324" t="s">
        <v>945</v>
      </c>
      <c r="AA324">
        <v>183.5</v>
      </c>
      <c r="AB324">
        <v>183.5</v>
      </c>
      <c r="AC324">
        <v>192</v>
      </c>
      <c r="AD324">
        <v>3235.9999999999986</v>
      </c>
      <c r="AE324">
        <v>0.95572916666666596</v>
      </c>
      <c r="AF324">
        <v>0.45504087193460502</v>
      </c>
      <c r="AG324">
        <v>0.43489583333333298</v>
      </c>
      <c r="AH324">
        <v>2.5803461063040802E-2</v>
      </c>
      <c r="AI324">
        <v>5.9332509270704603E-2</v>
      </c>
    </row>
    <row r="325" spans="1:35" hidden="1" x14ac:dyDescent="0.25">
      <c r="A325" t="s">
        <v>56</v>
      </c>
      <c r="B325" t="s">
        <v>945</v>
      </c>
      <c r="C325" s="63" t="s">
        <v>945</v>
      </c>
      <c r="D325" s="63" t="s">
        <v>671</v>
      </c>
      <c r="E325" t="s">
        <v>527</v>
      </c>
      <c r="F325">
        <v>1</v>
      </c>
      <c r="G325">
        <v>1</v>
      </c>
      <c r="H325">
        <v>1</v>
      </c>
      <c r="I325">
        <v>2</v>
      </c>
      <c r="J325">
        <v>7</v>
      </c>
      <c r="K325">
        <v>6</v>
      </c>
      <c r="L325" t="s">
        <v>113</v>
      </c>
      <c r="M325">
        <v>6</v>
      </c>
      <c r="N325" t="s">
        <v>709</v>
      </c>
      <c r="O325" t="s">
        <v>5</v>
      </c>
      <c r="P325">
        <v>2</v>
      </c>
      <c r="Q325">
        <v>8</v>
      </c>
      <c r="R325">
        <v>0</v>
      </c>
      <c r="S325" t="s">
        <v>642</v>
      </c>
      <c r="T325" t="s">
        <v>689</v>
      </c>
      <c r="U325">
        <v>66</v>
      </c>
      <c r="V325">
        <v>8.6842105263157894</v>
      </c>
      <c r="W325">
        <v>66</v>
      </c>
      <c r="X325" t="s">
        <v>49</v>
      </c>
      <c r="Y325" t="s">
        <v>745</v>
      </c>
      <c r="Z325" t="s">
        <v>945</v>
      </c>
      <c r="AA325">
        <v>183.5</v>
      </c>
      <c r="AB325">
        <v>183.5</v>
      </c>
      <c r="AC325">
        <v>192</v>
      </c>
      <c r="AD325">
        <v>3235.9999999999986</v>
      </c>
      <c r="AE325">
        <v>0.95572916666666596</v>
      </c>
      <c r="AF325">
        <v>0.35967302452316102</v>
      </c>
      <c r="AG325">
        <v>0.34375</v>
      </c>
      <c r="AH325">
        <v>2.0395550061804699E-2</v>
      </c>
      <c r="AI325">
        <v>5.9332509270704603E-2</v>
      </c>
    </row>
    <row r="326" spans="1:35" hidden="1" x14ac:dyDescent="0.25">
      <c r="A326" t="s">
        <v>56</v>
      </c>
      <c r="B326" t="s">
        <v>945</v>
      </c>
      <c r="C326" s="63" t="s">
        <v>945</v>
      </c>
      <c r="D326" s="63" t="s">
        <v>671</v>
      </c>
      <c r="E326" t="s">
        <v>527</v>
      </c>
      <c r="F326">
        <v>1</v>
      </c>
      <c r="G326">
        <v>1</v>
      </c>
      <c r="H326">
        <v>1</v>
      </c>
      <c r="I326">
        <v>2</v>
      </c>
      <c r="J326">
        <v>7</v>
      </c>
      <c r="K326">
        <v>6</v>
      </c>
      <c r="L326" t="s">
        <v>113</v>
      </c>
      <c r="M326">
        <v>6</v>
      </c>
      <c r="N326" t="s">
        <v>709</v>
      </c>
      <c r="O326" t="s">
        <v>31</v>
      </c>
      <c r="P326">
        <v>3</v>
      </c>
      <c r="Q326">
        <v>4</v>
      </c>
      <c r="R326">
        <v>0</v>
      </c>
      <c r="S326" t="s">
        <v>642</v>
      </c>
      <c r="T326" t="s">
        <v>689</v>
      </c>
      <c r="U326">
        <v>34</v>
      </c>
      <c r="V326">
        <v>4.4736842105263159</v>
      </c>
      <c r="W326">
        <v>34</v>
      </c>
      <c r="X326" t="s">
        <v>50</v>
      </c>
      <c r="Y326" t="s">
        <v>746</v>
      </c>
      <c r="Z326" t="s">
        <v>945</v>
      </c>
      <c r="AA326">
        <v>183.5</v>
      </c>
      <c r="AB326">
        <v>183.5</v>
      </c>
      <c r="AC326">
        <v>192</v>
      </c>
      <c r="AD326">
        <v>3235.9999999999986</v>
      </c>
      <c r="AE326">
        <v>0.95572916666666596</v>
      </c>
      <c r="AF326">
        <v>0.18528610354223399</v>
      </c>
      <c r="AG326">
        <v>0.17708333333333301</v>
      </c>
      <c r="AH326">
        <v>1.05067985166873E-2</v>
      </c>
      <c r="AI326">
        <v>5.9332509270704603E-2</v>
      </c>
    </row>
    <row r="327" spans="1:35" hidden="1" x14ac:dyDescent="0.25">
      <c r="A327" t="s">
        <v>56</v>
      </c>
      <c r="B327" t="s">
        <v>945</v>
      </c>
      <c r="C327" s="63" t="s">
        <v>945</v>
      </c>
      <c r="D327" s="63" t="s">
        <v>671</v>
      </c>
      <c r="E327" t="s">
        <v>527</v>
      </c>
      <c r="F327">
        <v>1</v>
      </c>
      <c r="G327">
        <v>1</v>
      </c>
      <c r="H327">
        <v>1</v>
      </c>
      <c r="I327">
        <v>2</v>
      </c>
      <c r="J327">
        <v>7</v>
      </c>
      <c r="K327">
        <v>7</v>
      </c>
      <c r="L327" t="s">
        <v>114</v>
      </c>
      <c r="M327">
        <v>7</v>
      </c>
      <c r="N327" t="s">
        <v>711</v>
      </c>
      <c r="O327" t="s">
        <v>4</v>
      </c>
      <c r="P327">
        <v>1</v>
      </c>
      <c r="Q327">
        <v>11</v>
      </c>
      <c r="R327">
        <v>0</v>
      </c>
      <c r="S327" t="s">
        <v>642</v>
      </c>
      <c r="T327" t="s">
        <v>689</v>
      </c>
      <c r="U327">
        <v>84.5</v>
      </c>
      <c r="V327">
        <v>11.118421052631579</v>
      </c>
      <c r="W327">
        <v>84.5</v>
      </c>
      <c r="X327" t="s">
        <v>51</v>
      </c>
      <c r="Y327" t="s">
        <v>747</v>
      </c>
      <c r="Z327" t="s">
        <v>945</v>
      </c>
      <c r="AA327">
        <v>184.5</v>
      </c>
      <c r="AB327">
        <v>184.5</v>
      </c>
      <c r="AC327">
        <v>193</v>
      </c>
      <c r="AD327">
        <v>3235.9999999999986</v>
      </c>
      <c r="AE327">
        <v>0.95595854922279799</v>
      </c>
      <c r="AF327">
        <v>0.45799457994579901</v>
      </c>
      <c r="AG327">
        <v>0.43782383419689103</v>
      </c>
      <c r="AH327">
        <v>2.6112484548825698E-2</v>
      </c>
      <c r="AI327">
        <v>5.96415327564895E-2</v>
      </c>
    </row>
    <row r="328" spans="1:35" hidden="1" x14ac:dyDescent="0.25">
      <c r="A328" t="s">
        <v>56</v>
      </c>
      <c r="B328" t="s">
        <v>945</v>
      </c>
      <c r="C328" s="63" t="s">
        <v>945</v>
      </c>
      <c r="D328" s="63" t="s">
        <v>671</v>
      </c>
      <c r="E328" t="s">
        <v>527</v>
      </c>
      <c r="F328">
        <v>1</v>
      </c>
      <c r="G328">
        <v>1</v>
      </c>
      <c r="H328">
        <v>1</v>
      </c>
      <c r="I328">
        <v>2</v>
      </c>
      <c r="J328">
        <v>7</v>
      </c>
      <c r="K328">
        <v>7</v>
      </c>
      <c r="L328" t="s">
        <v>114</v>
      </c>
      <c r="M328">
        <v>7</v>
      </c>
      <c r="N328" t="s">
        <v>711</v>
      </c>
      <c r="O328" t="s">
        <v>5</v>
      </c>
      <c r="P328">
        <v>2</v>
      </c>
      <c r="Q328">
        <v>8</v>
      </c>
      <c r="R328">
        <v>0</v>
      </c>
      <c r="S328" t="s">
        <v>642</v>
      </c>
      <c r="T328" t="s">
        <v>689</v>
      </c>
      <c r="U328">
        <v>66</v>
      </c>
      <c r="V328">
        <v>8.6842105263157894</v>
      </c>
      <c r="W328">
        <v>66</v>
      </c>
      <c r="X328" t="s">
        <v>52</v>
      </c>
      <c r="Y328" t="s">
        <v>748</v>
      </c>
      <c r="Z328" t="s">
        <v>945</v>
      </c>
      <c r="AA328">
        <v>184.5</v>
      </c>
      <c r="AB328">
        <v>184.5</v>
      </c>
      <c r="AC328">
        <v>193</v>
      </c>
      <c r="AD328">
        <v>3235.9999999999986</v>
      </c>
      <c r="AE328">
        <v>0.95595854922279799</v>
      </c>
      <c r="AF328">
        <v>0.35772357723577197</v>
      </c>
      <c r="AG328">
        <v>0.341968911917098</v>
      </c>
      <c r="AH328">
        <v>2.0395550061804699E-2</v>
      </c>
      <c r="AI328">
        <v>5.96415327564895E-2</v>
      </c>
    </row>
    <row r="329" spans="1:35" hidden="1" x14ac:dyDescent="0.25">
      <c r="A329" t="s">
        <v>56</v>
      </c>
      <c r="B329" t="s">
        <v>945</v>
      </c>
      <c r="C329" s="63" t="s">
        <v>945</v>
      </c>
      <c r="D329" s="63" t="s">
        <v>671</v>
      </c>
      <c r="E329" t="s">
        <v>527</v>
      </c>
      <c r="F329">
        <v>1</v>
      </c>
      <c r="G329">
        <v>1</v>
      </c>
      <c r="H329">
        <v>1</v>
      </c>
      <c r="I329">
        <v>2</v>
      </c>
      <c r="J329">
        <v>7</v>
      </c>
      <c r="K329">
        <v>7</v>
      </c>
      <c r="L329" t="s">
        <v>114</v>
      </c>
      <c r="M329">
        <v>7</v>
      </c>
      <c r="N329" t="s">
        <v>711</v>
      </c>
      <c r="O329" t="s">
        <v>31</v>
      </c>
      <c r="P329">
        <v>3</v>
      </c>
      <c r="Q329">
        <v>4</v>
      </c>
      <c r="R329">
        <v>0</v>
      </c>
      <c r="S329" t="s">
        <v>642</v>
      </c>
      <c r="T329" t="s">
        <v>689</v>
      </c>
      <c r="U329">
        <v>34</v>
      </c>
      <c r="V329">
        <v>4.4736842105263159</v>
      </c>
      <c r="W329">
        <v>34</v>
      </c>
      <c r="X329" t="s">
        <v>53</v>
      </c>
      <c r="Y329" t="s">
        <v>749</v>
      </c>
      <c r="Z329" t="s">
        <v>945</v>
      </c>
      <c r="AA329">
        <v>184.5</v>
      </c>
      <c r="AB329">
        <v>184.5</v>
      </c>
      <c r="AC329">
        <v>193</v>
      </c>
      <c r="AD329">
        <v>3235.9999999999986</v>
      </c>
      <c r="AE329">
        <v>0.95595854922279799</v>
      </c>
      <c r="AF329">
        <v>0.18428184281842799</v>
      </c>
      <c r="AG329">
        <v>0.176165803108808</v>
      </c>
      <c r="AH329">
        <v>1.05067985166873E-2</v>
      </c>
      <c r="AI329">
        <v>5.96415327564895E-2</v>
      </c>
    </row>
    <row r="330" spans="1:35" hidden="1" x14ac:dyDescent="0.25">
      <c r="A330" t="s">
        <v>56</v>
      </c>
      <c r="B330" t="s">
        <v>945</v>
      </c>
      <c r="C330" s="63" t="s">
        <v>945</v>
      </c>
      <c r="D330" s="63" t="s">
        <v>671</v>
      </c>
      <c r="E330" t="s">
        <v>527</v>
      </c>
      <c r="F330">
        <v>1</v>
      </c>
      <c r="G330">
        <v>2</v>
      </c>
      <c r="H330">
        <v>2</v>
      </c>
      <c r="I330">
        <v>2</v>
      </c>
      <c r="J330">
        <v>7</v>
      </c>
      <c r="K330">
        <v>1</v>
      </c>
      <c r="L330" t="s">
        <v>99</v>
      </c>
      <c r="M330">
        <v>8</v>
      </c>
      <c r="N330" t="s">
        <v>713</v>
      </c>
      <c r="O330" t="s">
        <v>4</v>
      </c>
      <c r="P330">
        <v>1</v>
      </c>
      <c r="Q330">
        <v>12</v>
      </c>
      <c r="R330">
        <v>0</v>
      </c>
      <c r="S330" t="s">
        <v>642</v>
      </c>
      <c r="T330" t="s">
        <v>689</v>
      </c>
      <c r="U330">
        <v>92</v>
      </c>
      <c r="V330">
        <v>12.105263157894738</v>
      </c>
      <c r="W330">
        <v>92</v>
      </c>
      <c r="X330" t="s">
        <v>33</v>
      </c>
      <c r="Y330" t="s">
        <v>750</v>
      </c>
      <c r="Z330" t="s">
        <v>945</v>
      </c>
      <c r="AA330">
        <v>192</v>
      </c>
      <c r="AB330">
        <v>192</v>
      </c>
      <c r="AC330">
        <v>239.92499999999998</v>
      </c>
      <c r="AD330">
        <v>3235.9999999999986</v>
      </c>
      <c r="AE330">
        <v>0.80025007814942195</v>
      </c>
      <c r="AF330">
        <v>0.47916666666666702</v>
      </c>
      <c r="AG330">
        <v>0.38345316244659799</v>
      </c>
      <c r="AH330">
        <v>2.8430160692212599E-2</v>
      </c>
      <c r="AI330">
        <v>7.4142459826946894E-2</v>
      </c>
    </row>
    <row r="331" spans="1:35" hidden="1" x14ac:dyDescent="0.25">
      <c r="A331" t="s">
        <v>56</v>
      </c>
      <c r="B331" t="s">
        <v>945</v>
      </c>
      <c r="C331" s="63" t="s">
        <v>945</v>
      </c>
      <c r="D331" s="63" t="s">
        <v>671</v>
      </c>
      <c r="E331" t="s">
        <v>527</v>
      </c>
      <c r="F331">
        <v>1</v>
      </c>
      <c r="G331">
        <v>2</v>
      </c>
      <c r="H331">
        <v>2</v>
      </c>
      <c r="I331">
        <v>2</v>
      </c>
      <c r="J331">
        <v>7</v>
      </c>
      <c r="K331">
        <v>1</v>
      </c>
      <c r="L331" t="s">
        <v>99</v>
      </c>
      <c r="M331">
        <v>8</v>
      </c>
      <c r="N331" t="s">
        <v>713</v>
      </c>
      <c r="O331" t="s">
        <v>5</v>
      </c>
      <c r="P331">
        <v>2</v>
      </c>
      <c r="Q331">
        <v>8</v>
      </c>
      <c r="R331">
        <v>0</v>
      </c>
      <c r="S331" t="s">
        <v>642</v>
      </c>
      <c r="T331" t="s">
        <v>689</v>
      </c>
      <c r="U331">
        <v>66</v>
      </c>
      <c r="V331">
        <v>8.6842105263157894</v>
      </c>
      <c r="W331">
        <v>66</v>
      </c>
      <c r="X331" t="s">
        <v>34</v>
      </c>
      <c r="Y331" t="s">
        <v>751</v>
      </c>
      <c r="Z331" t="s">
        <v>945</v>
      </c>
      <c r="AA331">
        <v>192</v>
      </c>
      <c r="AB331">
        <v>192</v>
      </c>
      <c r="AC331">
        <v>239.92499999999998</v>
      </c>
      <c r="AD331">
        <v>3235.9999999999986</v>
      </c>
      <c r="AE331">
        <v>0.80025007814942195</v>
      </c>
      <c r="AF331">
        <v>0.34375</v>
      </c>
      <c r="AG331">
        <v>0.27508596436386401</v>
      </c>
      <c r="AH331">
        <v>2.0395550061804699E-2</v>
      </c>
      <c r="AI331">
        <v>7.4142459826946894E-2</v>
      </c>
    </row>
    <row r="332" spans="1:35" hidden="1" x14ac:dyDescent="0.25">
      <c r="A332" t="s">
        <v>56</v>
      </c>
      <c r="B332" t="s">
        <v>945</v>
      </c>
      <c r="C332" s="63" t="s">
        <v>945</v>
      </c>
      <c r="D332" s="63" t="s">
        <v>671</v>
      </c>
      <c r="E332" t="s">
        <v>527</v>
      </c>
      <c r="F332">
        <v>1</v>
      </c>
      <c r="G332">
        <v>2</v>
      </c>
      <c r="H332">
        <v>2</v>
      </c>
      <c r="I332">
        <v>2</v>
      </c>
      <c r="J332">
        <v>7</v>
      </c>
      <c r="K332">
        <v>1</v>
      </c>
      <c r="L332" t="s">
        <v>99</v>
      </c>
      <c r="M332">
        <v>8</v>
      </c>
      <c r="N332" t="s">
        <v>713</v>
      </c>
      <c r="O332" t="s">
        <v>31</v>
      </c>
      <c r="P332">
        <v>3</v>
      </c>
      <c r="Q332">
        <v>4</v>
      </c>
      <c r="R332">
        <v>0</v>
      </c>
      <c r="S332" t="s">
        <v>642</v>
      </c>
      <c r="T332" t="s">
        <v>689</v>
      </c>
      <c r="U332">
        <v>34</v>
      </c>
      <c r="V332">
        <v>4.4736842105263159</v>
      </c>
      <c r="W332">
        <v>34</v>
      </c>
      <c r="X332" t="s">
        <v>35</v>
      </c>
      <c r="Y332" t="s">
        <v>752</v>
      </c>
      <c r="Z332" t="s">
        <v>945</v>
      </c>
      <c r="AA332">
        <v>192</v>
      </c>
      <c r="AB332">
        <v>192</v>
      </c>
      <c r="AC332">
        <v>239.92499999999998</v>
      </c>
      <c r="AD332">
        <v>3235.9999999999986</v>
      </c>
      <c r="AE332">
        <v>0.80025007814942195</v>
      </c>
      <c r="AF332">
        <v>0.17708333333333301</v>
      </c>
      <c r="AG332">
        <v>0.14171095133896</v>
      </c>
      <c r="AH332">
        <v>1.05067985166873E-2</v>
      </c>
      <c r="AI332">
        <v>7.4142459826946894E-2</v>
      </c>
    </row>
    <row r="333" spans="1:35" hidden="1" x14ac:dyDescent="0.25">
      <c r="A333" t="s">
        <v>56</v>
      </c>
      <c r="B333" t="s">
        <v>945</v>
      </c>
      <c r="C333" s="63" t="s">
        <v>945</v>
      </c>
      <c r="D333" s="63" t="s">
        <v>671</v>
      </c>
      <c r="E333" t="s">
        <v>527</v>
      </c>
      <c r="F333">
        <v>1</v>
      </c>
      <c r="G333">
        <v>2</v>
      </c>
      <c r="H333">
        <v>2</v>
      </c>
      <c r="I333">
        <v>2</v>
      </c>
      <c r="J333">
        <v>7</v>
      </c>
      <c r="K333">
        <v>2</v>
      </c>
      <c r="L333" t="s">
        <v>102</v>
      </c>
      <c r="M333">
        <v>9</v>
      </c>
      <c r="N333" t="s">
        <v>715</v>
      </c>
      <c r="O333" t="s">
        <v>4</v>
      </c>
      <c r="P333">
        <v>1</v>
      </c>
      <c r="Q333">
        <v>11</v>
      </c>
      <c r="R333">
        <v>0</v>
      </c>
      <c r="S333" t="s">
        <v>642</v>
      </c>
      <c r="T333" t="s">
        <v>689</v>
      </c>
      <c r="U333">
        <v>83.5</v>
      </c>
      <c r="V333">
        <v>10.986842105263158</v>
      </c>
      <c r="W333">
        <v>83.5</v>
      </c>
      <c r="X333" t="s">
        <v>36</v>
      </c>
      <c r="Y333" t="s">
        <v>753</v>
      </c>
      <c r="Z333" t="s">
        <v>945</v>
      </c>
      <c r="AA333">
        <v>183</v>
      </c>
      <c r="AB333">
        <v>183</v>
      </c>
      <c r="AC333">
        <v>250.17499999999998</v>
      </c>
      <c r="AD333">
        <v>3235.9999999999986</v>
      </c>
      <c r="AE333">
        <v>0.73148795842909997</v>
      </c>
      <c r="AF333">
        <v>0.45628415300546399</v>
      </c>
      <c r="AG333">
        <v>0.33376636354551797</v>
      </c>
      <c r="AH333">
        <v>2.5803461063040802E-2</v>
      </c>
      <c r="AI333">
        <v>7.7309950556242304E-2</v>
      </c>
    </row>
    <row r="334" spans="1:35" hidden="1" x14ac:dyDescent="0.25">
      <c r="A334" t="s">
        <v>56</v>
      </c>
      <c r="B334" t="s">
        <v>945</v>
      </c>
      <c r="C334" s="63" t="s">
        <v>945</v>
      </c>
      <c r="D334" s="63" t="s">
        <v>671</v>
      </c>
      <c r="E334" t="s">
        <v>527</v>
      </c>
      <c r="F334">
        <v>1</v>
      </c>
      <c r="G334">
        <v>2</v>
      </c>
      <c r="H334">
        <v>2</v>
      </c>
      <c r="I334">
        <v>2</v>
      </c>
      <c r="J334">
        <v>7</v>
      </c>
      <c r="K334">
        <v>2</v>
      </c>
      <c r="L334" t="s">
        <v>102</v>
      </c>
      <c r="M334">
        <v>9</v>
      </c>
      <c r="N334" t="s">
        <v>715</v>
      </c>
      <c r="O334" t="s">
        <v>5</v>
      </c>
      <c r="P334">
        <v>2</v>
      </c>
      <c r="Q334">
        <v>7</v>
      </c>
      <c r="R334">
        <v>0</v>
      </c>
      <c r="S334" t="s">
        <v>642</v>
      </c>
      <c r="T334" t="s">
        <v>689</v>
      </c>
      <c r="U334">
        <v>65.5</v>
      </c>
      <c r="V334">
        <v>8.6184210526315788</v>
      </c>
      <c r="W334">
        <v>65.5</v>
      </c>
      <c r="X334" t="s">
        <v>37</v>
      </c>
      <c r="Y334" t="s">
        <v>754</v>
      </c>
      <c r="Z334" t="s">
        <v>945</v>
      </c>
      <c r="AA334">
        <v>183</v>
      </c>
      <c r="AB334">
        <v>183</v>
      </c>
      <c r="AC334">
        <v>250.17499999999998</v>
      </c>
      <c r="AD334">
        <v>3235.9999999999986</v>
      </c>
      <c r="AE334">
        <v>0.73148795842909997</v>
      </c>
      <c r="AF334">
        <v>0.35792349726776002</v>
      </c>
      <c r="AG334">
        <v>0.26181672829019698</v>
      </c>
      <c r="AH334">
        <v>2.0241038318912202E-2</v>
      </c>
      <c r="AI334">
        <v>7.7309950556242304E-2</v>
      </c>
    </row>
    <row r="335" spans="1:35" hidden="1" x14ac:dyDescent="0.25">
      <c r="A335" t="s">
        <v>56</v>
      </c>
      <c r="B335" t="s">
        <v>945</v>
      </c>
      <c r="C335" s="63" t="s">
        <v>945</v>
      </c>
      <c r="D335" s="63" t="s">
        <v>671</v>
      </c>
      <c r="E335" t="s">
        <v>527</v>
      </c>
      <c r="F335">
        <v>1</v>
      </c>
      <c r="G335">
        <v>2</v>
      </c>
      <c r="H335">
        <v>2</v>
      </c>
      <c r="I335">
        <v>2</v>
      </c>
      <c r="J335">
        <v>7</v>
      </c>
      <c r="K335">
        <v>2</v>
      </c>
      <c r="L335" t="s">
        <v>102</v>
      </c>
      <c r="M335">
        <v>9</v>
      </c>
      <c r="N335" t="s">
        <v>715</v>
      </c>
      <c r="O335" t="s">
        <v>31</v>
      </c>
      <c r="P335">
        <v>3</v>
      </c>
      <c r="Q335">
        <v>4</v>
      </c>
      <c r="R335">
        <v>0</v>
      </c>
      <c r="S335" t="s">
        <v>642</v>
      </c>
      <c r="T335" t="s">
        <v>689</v>
      </c>
      <c r="U335">
        <v>34</v>
      </c>
      <c r="V335">
        <v>4.4736842105263159</v>
      </c>
      <c r="W335">
        <v>34</v>
      </c>
      <c r="X335" t="s">
        <v>38</v>
      </c>
      <c r="Y335" t="s">
        <v>755</v>
      </c>
      <c r="Z335" t="s">
        <v>945</v>
      </c>
      <c r="AA335">
        <v>183</v>
      </c>
      <c r="AB335">
        <v>183</v>
      </c>
      <c r="AC335">
        <v>250.17499999999998</v>
      </c>
      <c r="AD335">
        <v>3235.9999999999986</v>
      </c>
      <c r="AE335">
        <v>0.73148795842909997</v>
      </c>
      <c r="AF335">
        <v>0.185792349726776</v>
      </c>
      <c r="AG335">
        <v>0.13590486659338499</v>
      </c>
      <c r="AH335">
        <v>1.05067985166873E-2</v>
      </c>
      <c r="AI335">
        <v>7.7309950556242304E-2</v>
      </c>
    </row>
    <row r="336" spans="1:35" hidden="1" x14ac:dyDescent="0.25">
      <c r="A336" t="s">
        <v>56</v>
      </c>
      <c r="B336" t="s">
        <v>945</v>
      </c>
      <c r="C336" s="63" t="s">
        <v>945</v>
      </c>
      <c r="D336" s="63" t="s">
        <v>671</v>
      </c>
      <c r="E336" t="s">
        <v>527</v>
      </c>
      <c r="F336">
        <v>1</v>
      </c>
      <c r="G336">
        <v>2</v>
      </c>
      <c r="H336">
        <v>2</v>
      </c>
      <c r="I336">
        <v>2</v>
      </c>
      <c r="J336">
        <v>7</v>
      </c>
      <c r="K336">
        <v>3</v>
      </c>
      <c r="L336" t="s">
        <v>103</v>
      </c>
      <c r="M336">
        <v>10</v>
      </c>
      <c r="N336" t="s">
        <v>717</v>
      </c>
      <c r="O336" t="s">
        <v>4</v>
      </c>
      <c r="P336">
        <v>1</v>
      </c>
      <c r="Q336">
        <v>11</v>
      </c>
      <c r="R336">
        <v>0</v>
      </c>
      <c r="S336" t="s">
        <v>642</v>
      </c>
      <c r="T336" t="s">
        <v>689</v>
      </c>
      <c r="U336">
        <v>83.5</v>
      </c>
      <c r="V336">
        <v>10.986842105263158</v>
      </c>
      <c r="W336">
        <v>83.5</v>
      </c>
      <c r="X336" t="s">
        <v>39</v>
      </c>
      <c r="Y336" t="s">
        <v>756</v>
      </c>
      <c r="Z336" t="s">
        <v>945</v>
      </c>
      <c r="AA336">
        <v>177</v>
      </c>
      <c r="AB336">
        <v>177</v>
      </c>
      <c r="AC336">
        <v>251.67499999999998</v>
      </c>
      <c r="AD336">
        <v>3235.9999999999986</v>
      </c>
      <c r="AE336">
        <v>0.70328797059699999</v>
      </c>
      <c r="AF336">
        <v>0.47175141242937801</v>
      </c>
      <c r="AG336">
        <v>0.33177709347372603</v>
      </c>
      <c r="AH336">
        <v>2.5803461063040802E-2</v>
      </c>
      <c r="AI336">
        <v>7.7773485784919702E-2</v>
      </c>
    </row>
    <row r="337" spans="1:35" hidden="1" x14ac:dyDescent="0.25">
      <c r="A337" t="s">
        <v>56</v>
      </c>
      <c r="B337" t="s">
        <v>945</v>
      </c>
      <c r="C337" s="63" t="s">
        <v>945</v>
      </c>
      <c r="D337" s="63" t="s">
        <v>671</v>
      </c>
      <c r="E337" t="s">
        <v>527</v>
      </c>
      <c r="F337">
        <v>1</v>
      </c>
      <c r="G337">
        <v>2</v>
      </c>
      <c r="H337">
        <v>2</v>
      </c>
      <c r="I337">
        <v>2</v>
      </c>
      <c r="J337">
        <v>7</v>
      </c>
      <c r="K337">
        <v>3</v>
      </c>
      <c r="L337" t="s">
        <v>103</v>
      </c>
      <c r="M337">
        <v>10</v>
      </c>
      <c r="N337" t="s">
        <v>717</v>
      </c>
      <c r="O337" t="s">
        <v>5</v>
      </c>
      <c r="P337">
        <v>2</v>
      </c>
      <c r="Q337">
        <v>7</v>
      </c>
      <c r="R337">
        <v>0</v>
      </c>
      <c r="S337" t="s">
        <v>642</v>
      </c>
      <c r="T337" t="s">
        <v>689</v>
      </c>
      <c r="U337">
        <v>59.5</v>
      </c>
      <c r="V337">
        <v>7.8289473684210531</v>
      </c>
      <c r="W337">
        <v>59.5</v>
      </c>
      <c r="X337" t="s">
        <v>40</v>
      </c>
      <c r="Y337" t="s">
        <v>757</v>
      </c>
      <c r="Z337" t="s">
        <v>945</v>
      </c>
      <c r="AA337">
        <v>177</v>
      </c>
      <c r="AB337">
        <v>177</v>
      </c>
      <c r="AC337">
        <v>251.67499999999998</v>
      </c>
      <c r="AD337">
        <v>3235.9999999999986</v>
      </c>
      <c r="AE337">
        <v>0.70328797059699999</v>
      </c>
      <c r="AF337">
        <v>0.33615819209039599</v>
      </c>
      <c r="AG337">
        <v>0.236416012714811</v>
      </c>
      <c r="AH337">
        <v>1.8386897404202698E-2</v>
      </c>
      <c r="AI337">
        <v>7.7773485784919702E-2</v>
      </c>
    </row>
    <row r="338" spans="1:35" hidden="1" x14ac:dyDescent="0.25">
      <c r="A338" t="s">
        <v>56</v>
      </c>
      <c r="B338" t="s">
        <v>945</v>
      </c>
      <c r="C338" s="63" t="s">
        <v>945</v>
      </c>
      <c r="D338" s="63" t="s">
        <v>671</v>
      </c>
      <c r="E338" t="s">
        <v>527</v>
      </c>
      <c r="F338">
        <v>1</v>
      </c>
      <c r="G338">
        <v>2</v>
      </c>
      <c r="H338">
        <v>2</v>
      </c>
      <c r="I338">
        <v>2</v>
      </c>
      <c r="J338">
        <v>7</v>
      </c>
      <c r="K338">
        <v>3</v>
      </c>
      <c r="L338" t="s">
        <v>103</v>
      </c>
      <c r="M338">
        <v>10</v>
      </c>
      <c r="N338" t="s">
        <v>717</v>
      </c>
      <c r="O338" t="s">
        <v>31</v>
      </c>
      <c r="P338">
        <v>3</v>
      </c>
      <c r="Q338">
        <v>4</v>
      </c>
      <c r="R338">
        <v>0</v>
      </c>
      <c r="S338" t="s">
        <v>642</v>
      </c>
      <c r="T338" t="s">
        <v>689</v>
      </c>
      <c r="U338">
        <v>34</v>
      </c>
      <c r="V338">
        <v>4.4736842105263159</v>
      </c>
      <c r="W338">
        <v>34</v>
      </c>
      <c r="X338" t="s">
        <v>41</v>
      </c>
      <c r="Y338" t="s">
        <v>758</v>
      </c>
      <c r="Z338" t="s">
        <v>945</v>
      </c>
      <c r="AA338">
        <v>177</v>
      </c>
      <c r="AB338">
        <v>177</v>
      </c>
      <c r="AC338">
        <v>251.67499999999998</v>
      </c>
      <c r="AD338">
        <v>3235.9999999999986</v>
      </c>
      <c r="AE338">
        <v>0.70328797059699999</v>
      </c>
      <c r="AF338">
        <v>0.19209039548022599</v>
      </c>
      <c r="AG338">
        <v>0.13509486440846299</v>
      </c>
      <c r="AH338">
        <v>1.05067985166873E-2</v>
      </c>
      <c r="AI338">
        <v>7.7773485784919702E-2</v>
      </c>
    </row>
    <row r="339" spans="1:35" hidden="1" x14ac:dyDescent="0.25">
      <c r="A339" t="s">
        <v>56</v>
      </c>
      <c r="B339" t="s">
        <v>945</v>
      </c>
      <c r="C339" s="63" t="s">
        <v>945</v>
      </c>
      <c r="D339" s="63" t="s">
        <v>671</v>
      </c>
      <c r="E339" t="s">
        <v>527</v>
      </c>
      <c r="F339">
        <v>1</v>
      </c>
      <c r="G339">
        <v>2</v>
      </c>
      <c r="H339">
        <v>2</v>
      </c>
      <c r="I339">
        <v>2</v>
      </c>
      <c r="J339">
        <v>7</v>
      </c>
      <c r="K339">
        <v>4</v>
      </c>
      <c r="L339" t="s">
        <v>101</v>
      </c>
      <c r="M339">
        <v>11</v>
      </c>
      <c r="N339" t="s">
        <v>719</v>
      </c>
      <c r="O339" t="s">
        <v>4</v>
      </c>
      <c r="P339">
        <v>1</v>
      </c>
      <c r="Q339">
        <v>12</v>
      </c>
      <c r="R339">
        <v>0</v>
      </c>
      <c r="S339" t="s">
        <v>642</v>
      </c>
      <c r="T339" t="s">
        <v>689</v>
      </c>
      <c r="U339">
        <v>92</v>
      </c>
      <c r="V339">
        <v>12.105263157894738</v>
      </c>
      <c r="W339">
        <v>92</v>
      </c>
      <c r="X339" t="s">
        <v>42</v>
      </c>
      <c r="Y339" t="s">
        <v>759</v>
      </c>
      <c r="Z339" t="s">
        <v>945</v>
      </c>
      <c r="AA339">
        <v>192</v>
      </c>
      <c r="AB339">
        <v>192</v>
      </c>
      <c r="AC339">
        <v>254.07499999999999</v>
      </c>
      <c r="AD339">
        <v>3235.9999999999986</v>
      </c>
      <c r="AE339">
        <v>0.755682377250812</v>
      </c>
      <c r="AF339">
        <v>0.47916666666666702</v>
      </c>
      <c r="AG339">
        <v>0.36209780576601402</v>
      </c>
      <c r="AH339">
        <v>2.8430160692212599E-2</v>
      </c>
      <c r="AI339">
        <v>7.8515142150803505E-2</v>
      </c>
    </row>
    <row r="340" spans="1:35" hidden="1" x14ac:dyDescent="0.25">
      <c r="A340" t="s">
        <v>56</v>
      </c>
      <c r="B340" t="s">
        <v>945</v>
      </c>
      <c r="C340" s="63" t="s">
        <v>945</v>
      </c>
      <c r="D340" s="63" t="s">
        <v>671</v>
      </c>
      <c r="E340" t="s">
        <v>527</v>
      </c>
      <c r="F340">
        <v>1</v>
      </c>
      <c r="G340">
        <v>2</v>
      </c>
      <c r="H340">
        <v>2</v>
      </c>
      <c r="I340">
        <v>2</v>
      </c>
      <c r="J340">
        <v>7</v>
      </c>
      <c r="K340">
        <v>4</v>
      </c>
      <c r="L340" t="s">
        <v>101</v>
      </c>
      <c r="M340">
        <v>11</v>
      </c>
      <c r="N340" t="s">
        <v>719</v>
      </c>
      <c r="O340" t="s">
        <v>5</v>
      </c>
      <c r="P340">
        <v>2</v>
      </c>
      <c r="Q340">
        <v>8</v>
      </c>
      <c r="R340">
        <v>0</v>
      </c>
      <c r="S340" t="s">
        <v>642</v>
      </c>
      <c r="T340" t="s">
        <v>689</v>
      </c>
      <c r="U340">
        <v>66</v>
      </c>
      <c r="V340">
        <v>8.6842105263157894</v>
      </c>
      <c r="W340">
        <v>66</v>
      </c>
      <c r="X340" t="s">
        <v>43</v>
      </c>
      <c r="Y340" t="s">
        <v>760</v>
      </c>
      <c r="Z340" t="s">
        <v>945</v>
      </c>
      <c r="AA340">
        <v>192</v>
      </c>
      <c r="AB340">
        <v>192</v>
      </c>
      <c r="AC340">
        <v>254.07499999999999</v>
      </c>
      <c r="AD340">
        <v>3235.9999999999986</v>
      </c>
      <c r="AE340">
        <v>0.755682377250812</v>
      </c>
      <c r="AF340">
        <v>0.34375</v>
      </c>
      <c r="AG340">
        <v>0.259765817179967</v>
      </c>
      <c r="AH340">
        <v>2.0395550061804699E-2</v>
      </c>
      <c r="AI340">
        <v>7.8515142150803505E-2</v>
      </c>
    </row>
    <row r="341" spans="1:35" hidden="1" x14ac:dyDescent="0.25">
      <c r="A341" t="s">
        <v>56</v>
      </c>
      <c r="B341" t="s">
        <v>945</v>
      </c>
      <c r="C341" s="63" t="s">
        <v>945</v>
      </c>
      <c r="D341" s="63" t="s">
        <v>671</v>
      </c>
      <c r="E341" t="s">
        <v>527</v>
      </c>
      <c r="F341">
        <v>1</v>
      </c>
      <c r="G341">
        <v>2</v>
      </c>
      <c r="H341">
        <v>2</v>
      </c>
      <c r="I341">
        <v>2</v>
      </c>
      <c r="J341">
        <v>7</v>
      </c>
      <c r="K341">
        <v>4</v>
      </c>
      <c r="L341" t="s">
        <v>101</v>
      </c>
      <c r="M341">
        <v>11</v>
      </c>
      <c r="N341" t="s">
        <v>719</v>
      </c>
      <c r="O341" t="s">
        <v>31</v>
      </c>
      <c r="P341">
        <v>3</v>
      </c>
      <c r="Q341">
        <v>3</v>
      </c>
      <c r="R341">
        <v>0</v>
      </c>
      <c r="S341" t="s">
        <v>642</v>
      </c>
      <c r="T341" t="s">
        <v>689</v>
      </c>
      <c r="U341">
        <v>34</v>
      </c>
      <c r="V341">
        <v>4.4736842105263159</v>
      </c>
      <c r="W341">
        <v>34</v>
      </c>
      <c r="X341" t="s">
        <v>44</v>
      </c>
      <c r="Y341" t="s">
        <v>761</v>
      </c>
      <c r="Z341" t="s">
        <v>945</v>
      </c>
      <c r="AA341">
        <v>192</v>
      </c>
      <c r="AB341">
        <v>192</v>
      </c>
      <c r="AC341">
        <v>254.07499999999999</v>
      </c>
      <c r="AD341">
        <v>3235.9999999999986</v>
      </c>
      <c r="AE341">
        <v>0.755682377250812</v>
      </c>
      <c r="AF341">
        <v>0.17708333333333301</v>
      </c>
      <c r="AG341">
        <v>0.13381875430483101</v>
      </c>
      <c r="AH341">
        <v>1.05067985166873E-2</v>
      </c>
      <c r="AI341">
        <v>7.8515142150803505E-2</v>
      </c>
    </row>
    <row r="342" spans="1:35" hidden="1" x14ac:dyDescent="0.25">
      <c r="A342" t="s">
        <v>56</v>
      </c>
      <c r="B342" t="s">
        <v>945</v>
      </c>
      <c r="C342" s="63" t="s">
        <v>945</v>
      </c>
      <c r="D342" s="63" t="s">
        <v>671</v>
      </c>
      <c r="E342" t="s">
        <v>527</v>
      </c>
      <c r="F342">
        <v>1</v>
      </c>
      <c r="G342">
        <v>2</v>
      </c>
      <c r="H342">
        <v>2</v>
      </c>
      <c r="I342">
        <v>2</v>
      </c>
      <c r="J342">
        <v>7</v>
      </c>
      <c r="K342">
        <v>5</v>
      </c>
      <c r="L342" t="s">
        <v>105</v>
      </c>
      <c r="M342">
        <v>12</v>
      </c>
      <c r="N342" t="s">
        <v>721</v>
      </c>
      <c r="O342" t="s">
        <v>4</v>
      </c>
      <c r="P342">
        <v>1</v>
      </c>
      <c r="Q342">
        <v>11</v>
      </c>
      <c r="R342">
        <v>0</v>
      </c>
      <c r="S342" t="s">
        <v>642</v>
      </c>
      <c r="T342" t="s">
        <v>689</v>
      </c>
      <c r="U342">
        <v>83.5</v>
      </c>
      <c r="V342">
        <v>10.986842105263158</v>
      </c>
      <c r="W342">
        <v>83.5</v>
      </c>
      <c r="X342" t="s">
        <v>45</v>
      </c>
      <c r="Y342" t="s">
        <v>762</v>
      </c>
      <c r="Z342" t="s">
        <v>945</v>
      </c>
      <c r="AA342">
        <v>183.5</v>
      </c>
      <c r="AB342">
        <v>183.5</v>
      </c>
      <c r="AC342">
        <v>232.17500000000001</v>
      </c>
      <c r="AD342">
        <v>3235.9999999999986</v>
      </c>
      <c r="AE342">
        <v>0.79035210509314102</v>
      </c>
      <c r="AF342">
        <v>0.45504087193460502</v>
      </c>
      <c r="AG342">
        <v>0.35964251103693301</v>
      </c>
      <c r="AH342">
        <v>2.5803461063040802E-2</v>
      </c>
      <c r="AI342">
        <v>7.1747527812113798E-2</v>
      </c>
    </row>
    <row r="343" spans="1:35" hidden="1" x14ac:dyDescent="0.25">
      <c r="A343" t="s">
        <v>56</v>
      </c>
      <c r="B343" t="s">
        <v>945</v>
      </c>
      <c r="C343" s="63" t="s">
        <v>945</v>
      </c>
      <c r="D343" s="63" t="s">
        <v>671</v>
      </c>
      <c r="E343" t="s">
        <v>527</v>
      </c>
      <c r="F343">
        <v>1</v>
      </c>
      <c r="G343">
        <v>2</v>
      </c>
      <c r="H343">
        <v>2</v>
      </c>
      <c r="I343">
        <v>2</v>
      </c>
      <c r="J343">
        <v>7</v>
      </c>
      <c r="K343">
        <v>5</v>
      </c>
      <c r="L343" t="s">
        <v>105</v>
      </c>
      <c r="M343">
        <v>12</v>
      </c>
      <c r="N343" t="s">
        <v>721</v>
      </c>
      <c r="O343" t="s">
        <v>5</v>
      </c>
      <c r="P343">
        <v>2</v>
      </c>
      <c r="Q343">
        <v>8</v>
      </c>
      <c r="R343">
        <v>0</v>
      </c>
      <c r="S343" t="s">
        <v>642</v>
      </c>
      <c r="T343" t="s">
        <v>689</v>
      </c>
      <c r="U343">
        <v>66</v>
      </c>
      <c r="V343">
        <v>8.6842105263157894</v>
      </c>
      <c r="W343">
        <v>66</v>
      </c>
      <c r="X343" t="s">
        <v>46</v>
      </c>
      <c r="Y343" t="s">
        <v>763</v>
      </c>
      <c r="Z343" t="s">
        <v>945</v>
      </c>
      <c r="AA343">
        <v>183.5</v>
      </c>
      <c r="AB343">
        <v>183.5</v>
      </c>
      <c r="AC343">
        <v>232.17500000000001</v>
      </c>
      <c r="AD343">
        <v>3235.9999999999986</v>
      </c>
      <c r="AE343">
        <v>0.79035210509314102</v>
      </c>
      <c r="AF343">
        <v>0.35967302452316102</v>
      </c>
      <c r="AG343">
        <v>0.28426833207709701</v>
      </c>
      <c r="AH343">
        <v>2.0395550061804699E-2</v>
      </c>
      <c r="AI343">
        <v>7.1747527812113798E-2</v>
      </c>
    </row>
    <row r="344" spans="1:35" hidden="1" x14ac:dyDescent="0.25">
      <c r="A344" t="s">
        <v>56</v>
      </c>
      <c r="B344" t="s">
        <v>945</v>
      </c>
      <c r="C344" s="63" t="s">
        <v>945</v>
      </c>
      <c r="D344" s="63" t="s">
        <v>671</v>
      </c>
      <c r="E344" t="s">
        <v>527</v>
      </c>
      <c r="F344">
        <v>1</v>
      </c>
      <c r="G344">
        <v>2</v>
      </c>
      <c r="H344">
        <v>2</v>
      </c>
      <c r="I344">
        <v>2</v>
      </c>
      <c r="J344">
        <v>7</v>
      </c>
      <c r="K344">
        <v>5</v>
      </c>
      <c r="L344" t="s">
        <v>105</v>
      </c>
      <c r="M344">
        <v>12</v>
      </c>
      <c r="N344" t="s">
        <v>721</v>
      </c>
      <c r="O344" t="s">
        <v>31</v>
      </c>
      <c r="P344">
        <v>3</v>
      </c>
      <c r="Q344">
        <v>4</v>
      </c>
      <c r="R344">
        <v>0</v>
      </c>
      <c r="S344" t="s">
        <v>642</v>
      </c>
      <c r="T344" t="s">
        <v>689</v>
      </c>
      <c r="U344">
        <v>34</v>
      </c>
      <c r="V344">
        <v>4.4736842105263159</v>
      </c>
      <c r="W344">
        <v>34</v>
      </c>
      <c r="X344" t="s">
        <v>47</v>
      </c>
      <c r="Y344" t="s">
        <v>764</v>
      </c>
      <c r="Z344" t="s">
        <v>945</v>
      </c>
      <c r="AA344">
        <v>183.5</v>
      </c>
      <c r="AB344">
        <v>183.5</v>
      </c>
      <c r="AC344">
        <v>232.17500000000001</v>
      </c>
      <c r="AD344">
        <v>3235.9999999999986</v>
      </c>
      <c r="AE344">
        <v>0.79035210509314102</v>
      </c>
      <c r="AF344">
        <v>0.18528610354223399</v>
      </c>
      <c r="AG344">
        <v>0.146441261979111</v>
      </c>
      <c r="AH344">
        <v>1.05067985166873E-2</v>
      </c>
      <c r="AI344">
        <v>7.1747527812113798E-2</v>
      </c>
    </row>
    <row r="345" spans="1:35" hidden="1" x14ac:dyDescent="0.25">
      <c r="A345" t="s">
        <v>56</v>
      </c>
      <c r="B345" t="s">
        <v>945</v>
      </c>
      <c r="C345" s="63" t="s">
        <v>945</v>
      </c>
      <c r="D345" s="63" t="s">
        <v>671</v>
      </c>
      <c r="E345" t="s">
        <v>527</v>
      </c>
      <c r="F345">
        <v>1</v>
      </c>
      <c r="G345">
        <v>2</v>
      </c>
      <c r="H345">
        <v>2</v>
      </c>
      <c r="I345">
        <v>2</v>
      </c>
      <c r="J345">
        <v>7</v>
      </c>
      <c r="K345">
        <v>6</v>
      </c>
      <c r="L345" t="s">
        <v>113</v>
      </c>
      <c r="M345">
        <v>13</v>
      </c>
      <c r="N345" t="s">
        <v>723</v>
      </c>
      <c r="O345" t="s">
        <v>4</v>
      </c>
      <c r="P345">
        <v>1</v>
      </c>
      <c r="Q345">
        <v>12</v>
      </c>
      <c r="R345">
        <v>0</v>
      </c>
      <c r="S345" t="s">
        <v>642</v>
      </c>
      <c r="T345" t="s">
        <v>689</v>
      </c>
      <c r="U345">
        <v>92</v>
      </c>
      <c r="V345">
        <v>12.105263157894738</v>
      </c>
      <c r="W345">
        <v>92</v>
      </c>
      <c r="X345" t="s">
        <v>48</v>
      </c>
      <c r="Y345" t="s">
        <v>765</v>
      </c>
      <c r="Z345" t="s">
        <v>945</v>
      </c>
      <c r="AA345">
        <v>190</v>
      </c>
      <c r="AB345">
        <v>190</v>
      </c>
      <c r="AC345">
        <v>190</v>
      </c>
      <c r="AD345">
        <v>3235.9999999999986</v>
      </c>
      <c r="AE345">
        <v>1</v>
      </c>
      <c r="AF345">
        <v>0.48421052631578998</v>
      </c>
      <c r="AG345">
        <v>0.48421052631578998</v>
      </c>
      <c r="AH345">
        <v>2.8430160692212599E-2</v>
      </c>
      <c r="AI345">
        <v>5.8714462299134802E-2</v>
      </c>
    </row>
    <row r="346" spans="1:35" hidden="1" x14ac:dyDescent="0.25">
      <c r="A346" t="s">
        <v>56</v>
      </c>
      <c r="B346" t="s">
        <v>945</v>
      </c>
      <c r="C346" s="63" t="s">
        <v>945</v>
      </c>
      <c r="D346" s="63" t="s">
        <v>671</v>
      </c>
      <c r="E346" t="s">
        <v>527</v>
      </c>
      <c r="F346">
        <v>1</v>
      </c>
      <c r="G346">
        <v>2</v>
      </c>
      <c r="H346">
        <v>2</v>
      </c>
      <c r="I346">
        <v>2</v>
      </c>
      <c r="J346">
        <v>7</v>
      </c>
      <c r="K346">
        <v>6</v>
      </c>
      <c r="L346" t="s">
        <v>113</v>
      </c>
      <c r="M346">
        <v>13</v>
      </c>
      <c r="N346" t="s">
        <v>723</v>
      </c>
      <c r="O346" t="s">
        <v>5</v>
      </c>
      <c r="P346">
        <v>2</v>
      </c>
      <c r="Q346">
        <v>8</v>
      </c>
      <c r="R346">
        <v>0</v>
      </c>
      <c r="S346" t="s">
        <v>642</v>
      </c>
      <c r="T346" t="s">
        <v>689</v>
      </c>
      <c r="U346">
        <v>66</v>
      </c>
      <c r="V346">
        <v>8.6842105263157894</v>
      </c>
      <c r="W346">
        <v>66</v>
      </c>
      <c r="X346" t="s">
        <v>49</v>
      </c>
      <c r="Y346" t="s">
        <v>766</v>
      </c>
      <c r="Z346" t="s">
        <v>945</v>
      </c>
      <c r="AA346">
        <v>190</v>
      </c>
      <c r="AB346">
        <v>190</v>
      </c>
      <c r="AC346">
        <v>190</v>
      </c>
      <c r="AD346">
        <v>3235.9999999999986</v>
      </c>
      <c r="AE346">
        <v>1</v>
      </c>
      <c r="AF346">
        <v>0.34736842105263199</v>
      </c>
      <c r="AG346">
        <v>0.34736842105263199</v>
      </c>
      <c r="AH346">
        <v>2.0395550061804699E-2</v>
      </c>
      <c r="AI346">
        <v>5.8714462299134802E-2</v>
      </c>
    </row>
    <row r="347" spans="1:35" hidden="1" x14ac:dyDescent="0.25">
      <c r="A347" t="s">
        <v>56</v>
      </c>
      <c r="B347" t="s">
        <v>945</v>
      </c>
      <c r="C347" s="63" t="s">
        <v>945</v>
      </c>
      <c r="D347" s="63" t="s">
        <v>671</v>
      </c>
      <c r="E347" t="s">
        <v>527</v>
      </c>
      <c r="F347">
        <v>1</v>
      </c>
      <c r="G347">
        <v>2</v>
      </c>
      <c r="H347">
        <v>2</v>
      </c>
      <c r="I347">
        <v>2</v>
      </c>
      <c r="J347">
        <v>7</v>
      </c>
      <c r="K347">
        <v>6</v>
      </c>
      <c r="L347" t="s">
        <v>113</v>
      </c>
      <c r="M347">
        <v>13</v>
      </c>
      <c r="N347" t="s">
        <v>723</v>
      </c>
      <c r="O347" t="s">
        <v>31</v>
      </c>
      <c r="P347">
        <v>3</v>
      </c>
      <c r="Q347">
        <v>4</v>
      </c>
      <c r="R347">
        <v>0</v>
      </c>
      <c r="S347" t="s">
        <v>642</v>
      </c>
      <c r="T347" t="s">
        <v>689</v>
      </c>
      <c r="U347">
        <v>32</v>
      </c>
      <c r="V347">
        <v>4.2105263157894735</v>
      </c>
      <c r="W347">
        <v>32</v>
      </c>
      <c r="X347" t="s">
        <v>50</v>
      </c>
      <c r="Y347" t="s">
        <v>767</v>
      </c>
      <c r="Z347" t="s">
        <v>945</v>
      </c>
      <c r="AA347">
        <v>190</v>
      </c>
      <c r="AB347">
        <v>190</v>
      </c>
      <c r="AC347">
        <v>190</v>
      </c>
      <c r="AD347">
        <v>3235.9999999999986</v>
      </c>
      <c r="AE347">
        <v>1</v>
      </c>
      <c r="AF347">
        <v>0.168421052631579</v>
      </c>
      <c r="AG347">
        <v>0.168421052631579</v>
      </c>
      <c r="AH347">
        <v>9.8887515451174298E-3</v>
      </c>
      <c r="AI347">
        <v>5.8714462299134802E-2</v>
      </c>
    </row>
    <row r="348" spans="1:35" hidden="1" x14ac:dyDescent="0.25">
      <c r="A348" t="s">
        <v>56</v>
      </c>
      <c r="B348" t="s">
        <v>945</v>
      </c>
      <c r="C348" s="63" t="s">
        <v>945</v>
      </c>
      <c r="D348" s="63" t="s">
        <v>671</v>
      </c>
      <c r="E348" t="s">
        <v>527</v>
      </c>
      <c r="F348">
        <v>1</v>
      </c>
      <c r="G348">
        <v>2</v>
      </c>
      <c r="H348">
        <v>2</v>
      </c>
      <c r="I348">
        <v>2</v>
      </c>
      <c r="J348">
        <v>7</v>
      </c>
      <c r="K348">
        <v>7</v>
      </c>
      <c r="L348" t="s">
        <v>114</v>
      </c>
      <c r="M348">
        <v>14</v>
      </c>
      <c r="N348" t="s">
        <v>725</v>
      </c>
      <c r="O348" t="s">
        <v>4</v>
      </c>
      <c r="P348">
        <v>1</v>
      </c>
      <c r="Q348">
        <v>12</v>
      </c>
      <c r="R348">
        <v>0</v>
      </c>
      <c r="S348" t="s">
        <v>642</v>
      </c>
      <c r="T348" t="s">
        <v>689</v>
      </c>
      <c r="U348">
        <v>92</v>
      </c>
      <c r="V348">
        <v>12.105263157894738</v>
      </c>
      <c r="W348">
        <v>92</v>
      </c>
      <c r="X348" t="s">
        <v>51</v>
      </c>
      <c r="Y348" t="s">
        <v>768</v>
      </c>
      <c r="Z348" t="s">
        <v>945</v>
      </c>
      <c r="AA348">
        <v>192</v>
      </c>
      <c r="AB348">
        <v>192</v>
      </c>
      <c r="AC348">
        <v>198.4</v>
      </c>
      <c r="AD348">
        <v>3235.9999999999986</v>
      </c>
      <c r="AE348">
        <v>0.967741935483871</v>
      </c>
      <c r="AF348">
        <v>0.47916666666666702</v>
      </c>
      <c r="AG348">
        <v>0.46370967741935498</v>
      </c>
      <c r="AH348">
        <v>2.8430160692212599E-2</v>
      </c>
      <c r="AI348">
        <v>6.1310259579728098E-2</v>
      </c>
    </row>
    <row r="349" spans="1:35" hidden="1" x14ac:dyDescent="0.25">
      <c r="A349" t="s">
        <v>56</v>
      </c>
      <c r="B349" t="s">
        <v>945</v>
      </c>
      <c r="C349" s="63" t="s">
        <v>945</v>
      </c>
      <c r="D349" s="63" t="s">
        <v>671</v>
      </c>
      <c r="E349" t="s">
        <v>527</v>
      </c>
      <c r="F349">
        <v>1</v>
      </c>
      <c r="G349">
        <v>2</v>
      </c>
      <c r="H349">
        <v>2</v>
      </c>
      <c r="I349">
        <v>2</v>
      </c>
      <c r="J349">
        <v>7</v>
      </c>
      <c r="K349">
        <v>7</v>
      </c>
      <c r="L349" t="s">
        <v>114</v>
      </c>
      <c r="M349">
        <v>14</v>
      </c>
      <c r="N349" t="s">
        <v>725</v>
      </c>
      <c r="O349" t="s">
        <v>5</v>
      </c>
      <c r="P349">
        <v>2</v>
      </c>
      <c r="Q349">
        <v>8</v>
      </c>
      <c r="R349">
        <v>0</v>
      </c>
      <c r="S349" t="s">
        <v>642</v>
      </c>
      <c r="T349" t="s">
        <v>689</v>
      </c>
      <c r="U349">
        <v>66</v>
      </c>
      <c r="V349">
        <v>8.6842105263157894</v>
      </c>
      <c r="W349">
        <v>66</v>
      </c>
      <c r="X349" t="s">
        <v>52</v>
      </c>
      <c r="Y349" t="s">
        <v>769</v>
      </c>
      <c r="Z349" t="s">
        <v>945</v>
      </c>
      <c r="AA349">
        <v>192</v>
      </c>
      <c r="AB349">
        <v>192</v>
      </c>
      <c r="AC349">
        <v>198.4</v>
      </c>
      <c r="AD349">
        <v>3235.9999999999986</v>
      </c>
      <c r="AE349">
        <v>0.967741935483871</v>
      </c>
      <c r="AF349">
        <v>0.34375</v>
      </c>
      <c r="AG349">
        <v>0.33266129032258102</v>
      </c>
      <c r="AH349">
        <v>2.0395550061804699E-2</v>
      </c>
      <c r="AI349">
        <v>6.1310259579728098E-2</v>
      </c>
    </row>
    <row r="350" spans="1:35" hidden="1" x14ac:dyDescent="0.25">
      <c r="A350" t="s">
        <v>56</v>
      </c>
      <c r="B350" t="s">
        <v>945</v>
      </c>
      <c r="C350" s="63" t="s">
        <v>945</v>
      </c>
      <c r="D350" s="63" t="s">
        <v>671</v>
      </c>
      <c r="E350" t="s">
        <v>527</v>
      </c>
      <c r="F350">
        <v>1</v>
      </c>
      <c r="G350">
        <v>2</v>
      </c>
      <c r="H350">
        <v>2</v>
      </c>
      <c r="I350">
        <v>2</v>
      </c>
      <c r="J350">
        <v>7</v>
      </c>
      <c r="K350">
        <v>7</v>
      </c>
      <c r="L350" t="s">
        <v>114</v>
      </c>
      <c r="M350">
        <v>14</v>
      </c>
      <c r="N350" t="s">
        <v>725</v>
      </c>
      <c r="O350" t="s">
        <v>31</v>
      </c>
      <c r="P350">
        <v>3</v>
      </c>
      <c r="Q350">
        <v>4</v>
      </c>
      <c r="R350">
        <v>0</v>
      </c>
      <c r="S350" t="s">
        <v>642</v>
      </c>
      <c r="T350" t="s">
        <v>689</v>
      </c>
      <c r="U350">
        <v>34</v>
      </c>
      <c r="V350">
        <v>4.4736842105263159</v>
      </c>
      <c r="W350">
        <v>34</v>
      </c>
      <c r="X350" t="s">
        <v>53</v>
      </c>
      <c r="Y350" t="s">
        <v>770</v>
      </c>
      <c r="Z350" t="s">
        <v>945</v>
      </c>
      <c r="AA350">
        <v>192</v>
      </c>
      <c r="AB350">
        <v>192</v>
      </c>
      <c r="AC350">
        <v>198.4</v>
      </c>
      <c r="AD350">
        <v>3235.9999999999986</v>
      </c>
      <c r="AE350">
        <v>0.967741935483871</v>
      </c>
      <c r="AF350">
        <v>0.17708333333333301</v>
      </c>
      <c r="AG350">
        <v>0.171370967741935</v>
      </c>
      <c r="AH350">
        <v>1.05067985166873E-2</v>
      </c>
      <c r="AI350">
        <v>6.1310259579728098E-2</v>
      </c>
    </row>
    <row r="351" spans="1:35" hidden="1" x14ac:dyDescent="0.25">
      <c r="A351" t="s">
        <v>56</v>
      </c>
      <c r="B351" t="s">
        <v>946</v>
      </c>
      <c r="C351" s="63" t="s">
        <v>946</v>
      </c>
      <c r="D351" s="63" t="s">
        <v>671</v>
      </c>
      <c r="E351" t="s">
        <v>527</v>
      </c>
      <c r="F351">
        <v>0.95</v>
      </c>
      <c r="G351">
        <v>1</v>
      </c>
      <c r="H351">
        <v>1</v>
      </c>
      <c r="I351">
        <v>2</v>
      </c>
      <c r="J351">
        <v>7</v>
      </c>
      <c r="K351">
        <v>1</v>
      </c>
      <c r="L351" t="s">
        <v>99</v>
      </c>
      <c r="M351">
        <v>1</v>
      </c>
      <c r="N351" t="s">
        <v>699</v>
      </c>
      <c r="O351" t="s">
        <v>4</v>
      </c>
      <c r="P351">
        <v>1</v>
      </c>
      <c r="Q351">
        <v>2</v>
      </c>
      <c r="R351">
        <v>0</v>
      </c>
      <c r="S351" t="s">
        <v>642</v>
      </c>
      <c r="T351" t="s">
        <v>689</v>
      </c>
      <c r="U351">
        <v>8.5</v>
      </c>
      <c r="V351">
        <v>1.118421052631579</v>
      </c>
      <c r="W351">
        <v>8.0749999999999993</v>
      </c>
      <c r="X351" t="s">
        <v>33</v>
      </c>
      <c r="Y351" t="s">
        <v>729</v>
      </c>
      <c r="Z351" t="s">
        <v>946</v>
      </c>
      <c r="AA351">
        <v>8.5</v>
      </c>
      <c r="AB351">
        <v>8.0749999999999993</v>
      </c>
      <c r="AC351">
        <v>238.07499999999999</v>
      </c>
      <c r="AD351">
        <v>3235.9999999999986</v>
      </c>
      <c r="AE351">
        <v>3.3917883020056702E-2</v>
      </c>
      <c r="AF351">
        <v>1</v>
      </c>
      <c r="AG351">
        <v>3.3917883020056702E-2</v>
      </c>
      <c r="AH351">
        <v>2.4953646477132302E-3</v>
      </c>
      <c r="AI351">
        <v>7.3570766378244806E-2</v>
      </c>
    </row>
    <row r="352" spans="1:35" hidden="1" x14ac:dyDescent="0.25">
      <c r="A352" t="s">
        <v>56</v>
      </c>
      <c r="B352" t="s">
        <v>946</v>
      </c>
      <c r="C352" s="63" t="s">
        <v>946</v>
      </c>
      <c r="D352" s="63" t="s">
        <v>671</v>
      </c>
      <c r="E352" t="s">
        <v>527</v>
      </c>
      <c r="F352">
        <v>0.95</v>
      </c>
      <c r="G352">
        <v>1</v>
      </c>
      <c r="H352">
        <v>1</v>
      </c>
      <c r="I352">
        <v>2</v>
      </c>
      <c r="J352">
        <v>7</v>
      </c>
      <c r="K352">
        <v>2</v>
      </c>
      <c r="L352" t="s">
        <v>102</v>
      </c>
      <c r="M352">
        <v>2</v>
      </c>
      <c r="N352" t="s">
        <v>701</v>
      </c>
      <c r="O352" t="s">
        <v>4</v>
      </c>
      <c r="P352">
        <v>1</v>
      </c>
      <c r="Q352">
        <v>2</v>
      </c>
      <c r="R352">
        <v>0</v>
      </c>
      <c r="S352" t="s">
        <v>642</v>
      </c>
      <c r="T352" t="s">
        <v>689</v>
      </c>
      <c r="U352">
        <v>8.5</v>
      </c>
      <c r="V352">
        <v>1.118421052631579</v>
      </c>
      <c r="W352">
        <v>8.0749999999999993</v>
      </c>
      <c r="X352" t="s">
        <v>36</v>
      </c>
      <c r="Y352" t="s">
        <v>732</v>
      </c>
      <c r="Z352" t="s">
        <v>946</v>
      </c>
      <c r="AA352">
        <v>8.5</v>
      </c>
      <c r="AB352">
        <v>8.0749999999999993</v>
      </c>
      <c r="AC352">
        <v>250.07499999999999</v>
      </c>
      <c r="AD352">
        <v>3235.9999999999986</v>
      </c>
      <c r="AE352">
        <v>3.2290312906128202E-2</v>
      </c>
      <c r="AF352">
        <v>1</v>
      </c>
      <c r="AG352">
        <v>3.2290312906128202E-2</v>
      </c>
      <c r="AH352">
        <v>2.4953646477132302E-3</v>
      </c>
      <c r="AI352">
        <v>7.7279048207663806E-2</v>
      </c>
    </row>
    <row r="353" spans="1:35" hidden="1" x14ac:dyDescent="0.25">
      <c r="A353" t="s">
        <v>56</v>
      </c>
      <c r="B353" t="s">
        <v>946</v>
      </c>
      <c r="C353" s="63" t="s">
        <v>946</v>
      </c>
      <c r="D353" s="63" t="s">
        <v>671</v>
      </c>
      <c r="E353" t="s">
        <v>527</v>
      </c>
      <c r="F353">
        <v>0.95</v>
      </c>
      <c r="G353">
        <v>1</v>
      </c>
      <c r="H353">
        <v>1</v>
      </c>
      <c r="I353">
        <v>2</v>
      </c>
      <c r="J353">
        <v>7</v>
      </c>
      <c r="K353">
        <v>3</v>
      </c>
      <c r="L353" t="s">
        <v>103</v>
      </c>
      <c r="M353">
        <v>3</v>
      </c>
      <c r="N353" t="s">
        <v>703</v>
      </c>
      <c r="O353" t="s">
        <v>4</v>
      </c>
      <c r="P353">
        <v>1</v>
      </c>
      <c r="Q353">
        <v>2</v>
      </c>
      <c r="R353">
        <v>0</v>
      </c>
      <c r="S353" t="s">
        <v>642</v>
      </c>
      <c r="T353" t="s">
        <v>689</v>
      </c>
      <c r="U353">
        <v>8.5</v>
      </c>
      <c r="V353">
        <v>1.118421052631579</v>
      </c>
      <c r="W353">
        <v>8.0749999999999993</v>
      </c>
      <c r="X353" t="s">
        <v>39</v>
      </c>
      <c r="Y353" t="s">
        <v>735</v>
      </c>
      <c r="Z353" t="s">
        <v>946</v>
      </c>
      <c r="AA353">
        <v>8.5</v>
      </c>
      <c r="AB353">
        <v>8.0749999999999993</v>
      </c>
      <c r="AC353">
        <v>251.67499999999998</v>
      </c>
      <c r="AD353">
        <v>3235.9999999999986</v>
      </c>
      <c r="AE353">
        <v>3.208503029701E-2</v>
      </c>
      <c r="AF353">
        <v>1</v>
      </c>
      <c r="AG353">
        <v>3.208503029701E-2</v>
      </c>
      <c r="AH353">
        <v>2.4953646477132302E-3</v>
      </c>
      <c r="AI353">
        <v>7.7773485784919702E-2</v>
      </c>
    </row>
    <row r="354" spans="1:35" hidden="1" x14ac:dyDescent="0.25">
      <c r="A354" t="s">
        <v>56</v>
      </c>
      <c r="B354" t="s">
        <v>946</v>
      </c>
      <c r="C354" s="63" t="s">
        <v>946</v>
      </c>
      <c r="D354" s="63" t="s">
        <v>671</v>
      </c>
      <c r="E354" t="s">
        <v>527</v>
      </c>
      <c r="F354">
        <v>0.95</v>
      </c>
      <c r="G354">
        <v>1</v>
      </c>
      <c r="H354">
        <v>1</v>
      </c>
      <c r="I354">
        <v>2</v>
      </c>
      <c r="J354">
        <v>7</v>
      </c>
      <c r="K354">
        <v>4</v>
      </c>
      <c r="L354" t="s">
        <v>101</v>
      </c>
      <c r="M354">
        <v>4</v>
      </c>
      <c r="N354" t="s">
        <v>705</v>
      </c>
      <c r="O354" t="s">
        <v>4</v>
      </c>
      <c r="P354">
        <v>1</v>
      </c>
      <c r="Q354">
        <v>2</v>
      </c>
      <c r="R354">
        <v>0</v>
      </c>
      <c r="S354" t="s">
        <v>642</v>
      </c>
      <c r="T354" t="s">
        <v>689</v>
      </c>
      <c r="U354">
        <v>8.5</v>
      </c>
      <c r="V354">
        <v>1.118421052631579</v>
      </c>
      <c r="W354">
        <v>8.0749999999999993</v>
      </c>
      <c r="X354" t="s">
        <v>42</v>
      </c>
      <c r="Y354" t="s">
        <v>738</v>
      </c>
      <c r="Z354" t="s">
        <v>946</v>
      </c>
      <c r="AA354">
        <v>8.5</v>
      </c>
      <c r="AB354">
        <v>8.0749999999999993</v>
      </c>
      <c r="AC354">
        <v>262.57499999999999</v>
      </c>
      <c r="AD354">
        <v>3235.9999999999986</v>
      </c>
      <c r="AE354">
        <v>3.0753118156717101E-2</v>
      </c>
      <c r="AF354">
        <v>1</v>
      </c>
      <c r="AG354">
        <v>3.0753118156717101E-2</v>
      </c>
      <c r="AH354">
        <v>2.4953646477132302E-3</v>
      </c>
      <c r="AI354">
        <v>8.1141841779975299E-2</v>
      </c>
    </row>
    <row r="355" spans="1:35" hidden="1" x14ac:dyDescent="0.25">
      <c r="A355" t="s">
        <v>56</v>
      </c>
      <c r="B355" t="s">
        <v>946</v>
      </c>
      <c r="C355" s="63" t="s">
        <v>946</v>
      </c>
      <c r="D355" s="63" t="s">
        <v>671</v>
      </c>
      <c r="E355" t="s">
        <v>527</v>
      </c>
      <c r="F355">
        <v>0.95</v>
      </c>
      <c r="G355">
        <v>1</v>
      </c>
      <c r="H355">
        <v>1</v>
      </c>
      <c r="I355">
        <v>2</v>
      </c>
      <c r="J355">
        <v>7</v>
      </c>
      <c r="K355">
        <v>5</v>
      </c>
      <c r="L355" t="s">
        <v>105</v>
      </c>
      <c r="M355">
        <v>5</v>
      </c>
      <c r="N355" t="s">
        <v>707</v>
      </c>
      <c r="O355" t="s">
        <v>4</v>
      </c>
      <c r="P355">
        <v>1</v>
      </c>
      <c r="Q355">
        <v>2</v>
      </c>
      <c r="R355">
        <v>0</v>
      </c>
      <c r="S355" t="s">
        <v>642</v>
      </c>
      <c r="T355" t="s">
        <v>689</v>
      </c>
      <c r="U355">
        <v>6.5</v>
      </c>
      <c r="V355">
        <v>0.85526315789473684</v>
      </c>
      <c r="W355">
        <v>6.1749999999999998</v>
      </c>
      <c r="X355" t="s">
        <v>45</v>
      </c>
      <c r="Y355" t="s">
        <v>741</v>
      </c>
      <c r="Z355" t="s">
        <v>946</v>
      </c>
      <c r="AA355">
        <v>6.5</v>
      </c>
      <c r="AB355">
        <v>6.1749999999999998</v>
      </c>
      <c r="AC355">
        <v>232.17500000000001</v>
      </c>
      <c r="AD355">
        <v>3235.9999999999986</v>
      </c>
      <c r="AE355">
        <v>2.6596317432970799E-2</v>
      </c>
      <c r="AF355">
        <v>1</v>
      </c>
      <c r="AG355">
        <v>2.6596317432970799E-2</v>
      </c>
      <c r="AH355">
        <v>1.9082200247218799E-3</v>
      </c>
      <c r="AI355">
        <v>7.1747527812113798E-2</v>
      </c>
    </row>
    <row r="356" spans="1:35" hidden="1" x14ac:dyDescent="0.25">
      <c r="A356" t="s">
        <v>56</v>
      </c>
      <c r="B356" t="s">
        <v>946</v>
      </c>
      <c r="C356" s="63" t="s">
        <v>946</v>
      </c>
      <c r="D356" s="63" t="s">
        <v>671</v>
      </c>
      <c r="E356" t="s">
        <v>527</v>
      </c>
      <c r="F356">
        <v>0.95</v>
      </c>
      <c r="G356">
        <v>2</v>
      </c>
      <c r="H356">
        <v>2</v>
      </c>
      <c r="I356">
        <v>2</v>
      </c>
      <c r="J356">
        <v>7</v>
      </c>
      <c r="K356">
        <v>1</v>
      </c>
      <c r="L356" t="s">
        <v>99</v>
      </c>
      <c r="M356">
        <v>8</v>
      </c>
      <c r="N356" t="s">
        <v>713</v>
      </c>
      <c r="O356" t="s">
        <v>4</v>
      </c>
      <c r="P356">
        <v>1</v>
      </c>
      <c r="Q356">
        <v>2</v>
      </c>
      <c r="R356">
        <v>0</v>
      </c>
      <c r="S356" t="s">
        <v>642</v>
      </c>
      <c r="T356" t="s">
        <v>689</v>
      </c>
      <c r="U356">
        <v>8.5</v>
      </c>
      <c r="V356">
        <v>1.118421052631579</v>
      </c>
      <c r="W356">
        <v>8.0749999999999993</v>
      </c>
      <c r="X356" t="s">
        <v>33</v>
      </c>
      <c r="Y356" t="s">
        <v>750</v>
      </c>
      <c r="Z356" t="s">
        <v>946</v>
      </c>
      <c r="AA356">
        <v>8.5</v>
      </c>
      <c r="AB356">
        <v>8.0749999999999993</v>
      </c>
      <c r="AC356">
        <v>239.92499999999998</v>
      </c>
      <c r="AD356">
        <v>3235.9999999999986</v>
      </c>
      <c r="AE356">
        <v>3.3656350943002997E-2</v>
      </c>
      <c r="AF356">
        <v>1</v>
      </c>
      <c r="AG356">
        <v>3.3656350943002997E-2</v>
      </c>
      <c r="AH356">
        <v>2.4953646477132302E-3</v>
      </c>
      <c r="AI356">
        <v>7.4142459826946894E-2</v>
      </c>
    </row>
    <row r="357" spans="1:35" hidden="1" x14ac:dyDescent="0.25">
      <c r="A357" t="s">
        <v>56</v>
      </c>
      <c r="B357" t="s">
        <v>946</v>
      </c>
      <c r="C357" s="63" t="s">
        <v>946</v>
      </c>
      <c r="D357" s="63" t="s">
        <v>671</v>
      </c>
      <c r="E357" t="s">
        <v>527</v>
      </c>
      <c r="F357">
        <v>0.95</v>
      </c>
      <c r="G357">
        <v>2</v>
      </c>
      <c r="H357">
        <v>2</v>
      </c>
      <c r="I357">
        <v>2</v>
      </c>
      <c r="J357">
        <v>7</v>
      </c>
      <c r="K357">
        <v>2</v>
      </c>
      <c r="L357" t="s">
        <v>102</v>
      </c>
      <c r="M357">
        <v>9</v>
      </c>
      <c r="N357" t="s">
        <v>715</v>
      </c>
      <c r="O357" t="s">
        <v>4</v>
      </c>
      <c r="P357">
        <v>1</v>
      </c>
      <c r="Q357">
        <v>2</v>
      </c>
      <c r="R357">
        <v>0</v>
      </c>
      <c r="S357" t="s">
        <v>642</v>
      </c>
      <c r="T357" t="s">
        <v>689</v>
      </c>
      <c r="U357">
        <v>8.5</v>
      </c>
      <c r="V357">
        <v>1.118421052631579</v>
      </c>
      <c r="W357">
        <v>8.0749999999999993</v>
      </c>
      <c r="X357" t="s">
        <v>36</v>
      </c>
      <c r="Y357" t="s">
        <v>753</v>
      </c>
      <c r="Z357" t="s">
        <v>946</v>
      </c>
      <c r="AA357">
        <v>8.5</v>
      </c>
      <c r="AB357">
        <v>8.0749999999999993</v>
      </c>
      <c r="AC357">
        <v>250.17499999999998</v>
      </c>
      <c r="AD357">
        <v>3235.9999999999986</v>
      </c>
      <c r="AE357">
        <v>3.2277405815928799E-2</v>
      </c>
      <c r="AF357">
        <v>1</v>
      </c>
      <c r="AG357">
        <v>3.2277405815928799E-2</v>
      </c>
      <c r="AH357">
        <v>2.4953646477132302E-3</v>
      </c>
      <c r="AI357">
        <v>7.7309950556242304E-2</v>
      </c>
    </row>
    <row r="358" spans="1:35" hidden="1" x14ac:dyDescent="0.25">
      <c r="A358" t="s">
        <v>56</v>
      </c>
      <c r="B358" t="s">
        <v>946</v>
      </c>
      <c r="C358" s="63" t="s">
        <v>946</v>
      </c>
      <c r="D358" s="63" t="s">
        <v>671</v>
      </c>
      <c r="E358" t="s">
        <v>527</v>
      </c>
      <c r="F358">
        <v>0.95</v>
      </c>
      <c r="G358">
        <v>2</v>
      </c>
      <c r="H358">
        <v>2</v>
      </c>
      <c r="I358">
        <v>2</v>
      </c>
      <c r="J358">
        <v>7</v>
      </c>
      <c r="K358">
        <v>3</v>
      </c>
      <c r="L358" t="s">
        <v>103</v>
      </c>
      <c r="M358">
        <v>10</v>
      </c>
      <c r="N358" t="s">
        <v>717</v>
      </c>
      <c r="O358" t="s">
        <v>4</v>
      </c>
      <c r="P358">
        <v>1</v>
      </c>
      <c r="Q358">
        <v>2</v>
      </c>
      <c r="R358">
        <v>0</v>
      </c>
      <c r="S358" t="s">
        <v>642</v>
      </c>
      <c r="T358" t="s">
        <v>689</v>
      </c>
      <c r="U358">
        <v>8.5</v>
      </c>
      <c r="V358">
        <v>1.118421052631579</v>
      </c>
      <c r="W358">
        <v>8.0749999999999993</v>
      </c>
      <c r="X358" t="s">
        <v>39</v>
      </c>
      <c r="Y358" t="s">
        <v>756</v>
      </c>
      <c r="Z358" t="s">
        <v>946</v>
      </c>
      <c r="AA358">
        <v>8.5</v>
      </c>
      <c r="AB358">
        <v>8.0749999999999993</v>
      </c>
      <c r="AC358">
        <v>251.67499999999998</v>
      </c>
      <c r="AD358">
        <v>3235.9999999999986</v>
      </c>
      <c r="AE358">
        <v>3.208503029701E-2</v>
      </c>
      <c r="AF358">
        <v>1</v>
      </c>
      <c r="AG358">
        <v>3.208503029701E-2</v>
      </c>
      <c r="AH358">
        <v>2.4953646477132302E-3</v>
      </c>
      <c r="AI358">
        <v>7.7773485784919702E-2</v>
      </c>
    </row>
    <row r="359" spans="1:35" hidden="1" x14ac:dyDescent="0.25">
      <c r="A359" t="s">
        <v>56</v>
      </c>
      <c r="B359" t="s">
        <v>946</v>
      </c>
      <c r="C359" s="63" t="s">
        <v>946</v>
      </c>
      <c r="D359" s="63" t="s">
        <v>671</v>
      </c>
      <c r="E359" t="s">
        <v>527</v>
      </c>
      <c r="F359">
        <v>0.95</v>
      </c>
      <c r="G359">
        <v>2</v>
      </c>
      <c r="H359">
        <v>2</v>
      </c>
      <c r="I359">
        <v>2</v>
      </c>
      <c r="J359">
        <v>7</v>
      </c>
      <c r="K359">
        <v>4</v>
      </c>
      <c r="L359" t="s">
        <v>101</v>
      </c>
      <c r="M359">
        <v>11</v>
      </c>
      <c r="N359" t="s">
        <v>719</v>
      </c>
      <c r="O359" t="s">
        <v>4</v>
      </c>
      <c r="P359">
        <v>1</v>
      </c>
      <c r="Q359">
        <v>2</v>
      </c>
      <c r="R359">
        <v>0</v>
      </c>
      <c r="S359" t="s">
        <v>642</v>
      </c>
      <c r="T359" t="s">
        <v>689</v>
      </c>
      <c r="U359">
        <v>8.5</v>
      </c>
      <c r="V359">
        <v>1.118421052631579</v>
      </c>
      <c r="W359">
        <v>8.0749999999999993</v>
      </c>
      <c r="X359" t="s">
        <v>42</v>
      </c>
      <c r="Y359" t="s">
        <v>759</v>
      </c>
      <c r="Z359" t="s">
        <v>946</v>
      </c>
      <c r="AA359">
        <v>8.5</v>
      </c>
      <c r="AB359">
        <v>8.0749999999999993</v>
      </c>
      <c r="AC359">
        <v>254.07499999999999</v>
      </c>
      <c r="AD359">
        <v>3235.9999999999986</v>
      </c>
      <c r="AE359">
        <v>3.1781954147397401E-2</v>
      </c>
      <c r="AF359">
        <v>1</v>
      </c>
      <c r="AG359">
        <v>3.1781954147397401E-2</v>
      </c>
      <c r="AH359">
        <v>2.4953646477132302E-3</v>
      </c>
      <c r="AI359">
        <v>7.8515142150803505E-2</v>
      </c>
    </row>
    <row r="360" spans="1:35" hidden="1" x14ac:dyDescent="0.25">
      <c r="A360" t="s">
        <v>56</v>
      </c>
      <c r="B360" t="s">
        <v>946</v>
      </c>
      <c r="C360" s="63" t="s">
        <v>946</v>
      </c>
      <c r="D360" s="63" t="s">
        <v>671</v>
      </c>
      <c r="E360" t="s">
        <v>527</v>
      </c>
      <c r="F360">
        <v>0.95</v>
      </c>
      <c r="G360">
        <v>2</v>
      </c>
      <c r="H360">
        <v>2</v>
      </c>
      <c r="I360">
        <v>2</v>
      </c>
      <c r="J360">
        <v>7</v>
      </c>
      <c r="K360">
        <v>5</v>
      </c>
      <c r="L360" t="s">
        <v>105</v>
      </c>
      <c r="M360">
        <v>12</v>
      </c>
      <c r="N360" t="s">
        <v>721</v>
      </c>
      <c r="O360" t="s">
        <v>4</v>
      </c>
      <c r="P360">
        <v>1</v>
      </c>
      <c r="Q360">
        <v>2</v>
      </c>
      <c r="R360">
        <v>0</v>
      </c>
      <c r="S360" t="s">
        <v>642</v>
      </c>
      <c r="T360" t="s">
        <v>689</v>
      </c>
      <c r="U360">
        <v>6.5</v>
      </c>
      <c r="V360">
        <v>0.85526315789473684</v>
      </c>
      <c r="W360">
        <v>6.1749999999999998</v>
      </c>
      <c r="X360" t="s">
        <v>45</v>
      </c>
      <c r="Y360" t="s">
        <v>762</v>
      </c>
      <c r="Z360" t="s">
        <v>946</v>
      </c>
      <c r="AA360">
        <v>6.5</v>
      </c>
      <c r="AB360">
        <v>6.1749999999999998</v>
      </c>
      <c r="AC360">
        <v>232.17500000000001</v>
      </c>
      <c r="AD360">
        <v>3235.9999999999986</v>
      </c>
      <c r="AE360">
        <v>2.6596317432970799E-2</v>
      </c>
      <c r="AF360">
        <v>1</v>
      </c>
      <c r="AG360">
        <v>2.6596317432970799E-2</v>
      </c>
      <c r="AH360">
        <v>1.9082200247218799E-3</v>
      </c>
      <c r="AI360">
        <v>7.1747527812113798E-2</v>
      </c>
    </row>
    <row r="361" spans="1:35" hidden="1" x14ac:dyDescent="0.25">
      <c r="A361" t="s">
        <v>56</v>
      </c>
      <c r="B361" t="s">
        <v>947</v>
      </c>
      <c r="C361" s="63" t="s">
        <v>947</v>
      </c>
      <c r="D361" s="63" t="s">
        <v>671</v>
      </c>
      <c r="E361" t="s">
        <v>527</v>
      </c>
      <c r="F361">
        <v>1</v>
      </c>
      <c r="G361">
        <v>1</v>
      </c>
      <c r="H361">
        <v>1</v>
      </c>
      <c r="I361">
        <v>2</v>
      </c>
      <c r="J361">
        <v>7</v>
      </c>
      <c r="K361">
        <v>1</v>
      </c>
      <c r="L361" t="s">
        <v>99</v>
      </c>
      <c r="M361">
        <v>1</v>
      </c>
      <c r="N361" t="s">
        <v>699</v>
      </c>
      <c r="O361" t="s">
        <v>4</v>
      </c>
      <c r="P361">
        <v>1</v>
      </c>
      <c r="Q361">
        <v>1</v>
      </c>
      <c r="R361">
        <v>0</v>
      </c>
      <c r="S361" t="s">
        <v>642</v>
      </c>
      <c r="T361" t="s">
        <v>689</v>
      </c>
      <c r="U361">
        <v>8.5</v>
      </c>
      <c r="V361">
        <v>1.118421052631579</v>
      </c>
      <c r="W361">
        <v>8.5</v>
      </c>
      <c r="X361" t="s">
        <v>33</v>
      </c>
      <c r="Y361" t="s">
        <v>729</v>
      </c>
      <c r="Z361" t="s">
        <v>947</v>
      </c>
      <c r="AA361">
        <v>8.5</v>
      </c>
      <c r="AB361">
        <v>8.5</v>
      </c>
      <c r="AC361">
        <v>238.07499999999999</v>
      </c>
      <c r="AD361">
        <v>3235.9999999999986</v>
      </c>
      <c r="AE361">
        <v>3.5703034757954402E-2</v>
      </c>
      <c r="AF361">
        <v>1</v>
      </c>
      <c r="AG361">
        <v>3.5703034757954402E-2</v>
      </c>
      <c r="AH361">
        <v>2.6266996291718198E-3</v>
      </c>
      <c r="AI361">
        <v>7.3570766378244806E-2</v>
      </c>
    </row>
    <row r="362" spans="1:35" hidden="1" x14ac:dyDescent="0.25">
      <c r="A362" t="s">
        <v>56</v>
      </c>
      <c r="B362" t="s">
        <v>947</v>
      </c>
      <c r="C362" s="63" t="s">
        <v>947</v>
      </c>
      <c r="D362" s="63" t="s">
        <v>671</v>
      </c>
      <c r="E362" t="s">
        <v>527</v>
      </c>
      <c r="F362">
        <v>1</v>
      </c>
      <c r="G362">
        <v>1</v>
      </c>
      <c r="H362">
        <v>1</v>
      </c>
      <c r="I362">
        <v>2</v>
      </c>
      <c r="J362">
        <v>7</v>
      </c>
      <c r="K362">
        <v>2</v>
      </c>
      <c r="L362" t="s">
        <v>102</v>
      </c>
      <c r="M362">
        <v>2</v>
      </c>
      <c r="N362" t="s">
        <v>701</v>
      </c>
      <c r="O362" t="s">
        <v>4</v>
      </c>
      <c r="P362">
        <v>1</v>
      </c>
      <c r="Q362">
        <v>1</v>
      </c>
      <c r="R362">
        <v>0</v>
      </c>
      <c r="S362" t="s">
        <v>642</v>
      </c>
      <c r="T362" t="s">
        <v>689</v>
      </c>
      <c r="U362">
        <v>8.5</v>
      </c>
      <c r="V362">
        <v>1.118421052631579</v>
      </c>
      <c r="W362">
        <v>8.5</v>
      </c>
      <c r="X362" t="s">
        <v>36</v>
      </c>
      <c r="Y362" t="s">
        <v>732</v>
      </c>
      <c r="Z362" t="s">
        <v>947</v>
      </c>
      <c r="AA362">
        <v>8.5</v>
      </c>
      <c r="AB362">
        <v>8.5</v>
      </c>
      <c r="AC362">
        <v>250.07499999999999</v>
      </c>
      <c r="AD362">
        <v>3235.9999999999986</v>
      </c>
      <c r="AE362">
        <v>3.3989803059082301E-2</v>
      </c>
      <c r="AF362">
        <v>1</v>
      </c>
      <c r="AG362">
        <v>3.3989803059082301E-2</v>
      </c>
      <c r="AH362">
        <v>2.6266996291718198E-3</v>
      </c>
      <c r="AI362">
        <v>7.7279048207663806E-2</v>
      </c>
    </row>
    <row r="363" spans="1:35" hidden="1" x14ac:dyDescent="0.25">
      <c r="A363" t="s">
        <v>56</v>
      </c>
      <c r="B363" t="s">
        <v>947</v>
      </c>
      <c r="C363" s="63" t="s">
        <v>947</v>
      </c>
      <c r="D363" s="63" t="s">
        <v>671</v>
      </c>
      <c r="E363" t="s">
        <v>527</v>
      </c>
      <c r="F363">
        <v>1</v>
      </c>
      <c r="G363">
        <v>1</v>
      </c>
      <c r="H363">
        <v>1</v>
      </c>
      <c r="I363">
        <v>2</v>
      </c>
      <c r="J363">
        <v>7</v>
      </c>
      <c r="K363">
        <v>3</v>
      </c>
      <c r="L363" t="s">
        <v>103</v>
      </c>
      <c r="M363">
        <v>3</v>
      </c>
      <c r="N363" t="s">
        <v>703</v>
      </c>
      <c r="O363" t="s">
        <v>4</v>
      </c>
      <c r="P363">
        <v>1</v>
      </c>
      <c r="Q363">
        <v>1</v>
      </c>
      <c r="R363">
        <v>0</v>
      </c>
      <c r="S363" t="s">
        <v>642</v>
      </c>
      <c r="T363" t="s">
        <v>689</v>
      </c>
      <c r="U363">
        <v>8.5</v>
      </c>
      <c r="V363">
        <v>1.118421052631579</v>
      </c>
      <c r="W363">
        <v>8.5</v>
      </c>
      <c r="X363" t="s">
        <v>39</v>
      </c>
      <c r="Y363" t="s">
        <v>735</v>
      </c>
      <c r="Z363" t="s">
        <v>947</v>
      </c>
      <c r="AA363">
        <v>8.5</v>
      </c>
      <c r="AB363">
        <v>8.5</v>
      </c>
      <c r="AC363">
        <v>251.67499999999998</v>
      </c>
      <c r="AD363">
        <v>3235.9999999999986</v>
      </c>
      <c r="AE363">
        <v>3.3773716102115797E-2</v>
      </c>
      <c r="AF363">
        <v>1</v>
      </c>
      <c r="AG363">
        <v>3.3773716102115797E-2</v>
      </c>
      <c r="AH363">
        <v>2.6266996291718198E-3</v>
      </c>
      <c r="AI363">
        <v>7.7773485784919702E-2</v>
      </c>
    </row>
    <row r="364" spans="1:35" hidden="1" x14ac:dyDescent="0.25">
      <c r="A364" t="s">
        <v>56</v>
      </c>
      <c r="B364" t="s">
        <v>947</v>
      </c>
      <c r="C364" s="63" t="s">
        <v>947</v>
      </c>
      <c r="D364" s="63" t="s">
        <v>671</v>
      </c>
      <c r="E364" t="s">
        <v>527</v>
      </c>
      <c r="F364">
        <v>1</v>
      </c>
      <c r="G364">
        <v>1</v>
      </c>
      <c r="H364">
        <v>1</v>
      </c>
      <c r="I364">
        <v>2</v>
      </c>
      <c r="J364">
        <v>7</v>
      </c>
      <c r="K364">
        <v>4</v>
      </c>
      <c r="L364" t="s">
        <v>101</v>
      </c>
      <c r="M364">
        <v>4</v>
      </c>
      <c r="N364" t="s">
        <v>705</v>
      </c>
      <c r="O364" t="s">
        <v>4</v>
      </c>
      <c r="P364">
        <v>1</v>
      </c>
      <c r="Q364">
        <v>1</v>
      </c>
      <c r="R364">
        <v>0</v>
      </c>
      <c r="S364" t="s">
        <v>642</v>
      </c>
      <c r="T364" t="s">
        <v>689</v>
      </c>
      <c r="U364">
        <v>8.5</v>
      </c>
      <c r="V364">
        <v>1.118421052631579</v>
      </c>
      <c r="W364">
        <v>8.5</v>
      </c>
      <c r="X364" t="s">
        <v>42</v>
      </c>
      <c r="Y364" t="s">
        <v>738</v>
      </c>
      <c r="Z364" t="s">
        <v>947</v>
      </c>
      <c r="AA364">
        <v>8.5</v>
      </c>
      <c r="AB364">
        <v>8.5</v>
      </c>
      <c r="AC364">
        <v>262.57499999999999</v>
      </c>
      <c r="AD364">
        <v>3235.9999999999986</v>
      </c>
      <c r="AE364">
        <v>3.2371703322860101E-2</v>
      </c>
      <c r="AF364">
        <v>1</v>
      </c>
      <c r="AG364">
        <v>3.2371703322860101E-2</v>
      </c>
      <c r="AH364">
        <v>2.6266996291718198E-3</v>
      </c>
      <c r="AI364">
        <v>8.1141841779975299E-2</v>
      </c>
    </row>
    <row r="365" spans="1:35" hidden="1" x14ac:dyDescent="0.25">
      <c r="A365" t="s">
        <v>56</v>
      </c>
      <c r="B365" t="s">
        <v>947</v>
      </c>
      <c r="C365" s="63" t="s">
        <v>947</v>
      </c>
      <c r="D365" s="63" t="s">
        <v>671</v>
      </c>
      <c r="E365" t="s">
        <v>527</v>
      </c>
      <c r="F365">
        <v>1</v>
      </c>
      <c r="G365">
        <v>2</v>
      </c>
      <c r="H365">
        <v>2</v>
      </c>
      <c r="I365">
        <v>2</v>
      </c>
      <c r="J365">
        <v>7</v>
      </c>
      <c r="K365">
        <v>1</v>
      </c>
      <c r="L365" t="s">
        <v>99</v>
      </c>
      <c r="M365">
        <v>8</v>
      </c>
      <c r="N365" t="s">
        <v>713</v>
      </c>
      <c r="O365" t="s">
        <v>4</v>
      </c>
      <c r="P365">
        <v>1</v>
      </c>
      <c r="Q365">
        <v>1</v>
      </c>
      <c r="R365">
        <v>0</v>
      </c>
      <c r="S365" t="s">
        <v>642</v>
      </c>
      <c r="T365" t="s">
        <v>689</v>
      </c>
      <c r="U365">
        <v>8.5</v>
      </c>
      <c r="V365">
        <v>1.118421052631579</v>
      </c>
      <c r="W365">
        <v>8.5</v>
      </c>
      <c r="X365" t="s">
        <v>33</v>
      </c>
      <c r="Y365" t="s">
        <v>750</v>
      </c>
      <c r="Z365" t="s">
        <v>947</v>
      </c>
      <c r="AA365">
        <v>8.5</v>
      </c>
      <c r="AB365">
        <v>8.5</v>
      </c>
      <c r="AC365">
        <v>239.92499999999998</v>
      </c>
      <c r="AD365">
        <v>3235.9999999999986</v>
      </c>
      <c r="AE365">
        <v>3.542773783474E-2</v>
      </c>
      <c r="AF365">
        <v>1</v>
      </c>
      <c r="AG365">
        <v>3.542773783474E-2</v>
      </c>
      <c r="AH365">
        <v>2.6266996291718198E-3</v>
      </c>
      <c r="AI365">
        <v>7.4142459826946894E-2</v>
      </c>
    </row>
    <row r="366" spans="1:35" hidden="1" x14ac:dyDescent="0.25">
      <c r="A366" t="s">
        <v>56</v>
      </c>
      <c r="B366" t="s">
        <v>947</v>
      </c>
      <c r="C366" s="63" t="s">
        <v>947</v>
      </c>
      <c r="D366" s="63" t="s">
        <v>671</v>
      </c>
      <c r="E366" t="s">
        <v>527</v>
      </c>
      <c r="F366">
        <v>1</v>
      </c>
      <c r="G366">
        <v>2</v>
      </c>
      <c r="H366">
        <v>2</v>
      </c>
      <c r="I366">
        <v>2</v>
      </c>
      <c r="J366">
        <v>7</v>
      </c>
      <c r="K366">
        <v>2</v>
      </c>
      <c r="L366" t="s">
        <v>102</v>
      </c>
      <c r="M366">
        <v>9</v>
      </c>
      <c r="N366" t="s">
        <v>715</v>
      </c>
      <c r="O366" t="s">
        <v>4</v>
      </c>
      <c r="P366">
        <v>1</v>
      </c>
      <c r="Q366">
        <v>1</v>
      </c>
      <c r="R366">
        <v>0</v>
      </c>
      <c r="S366" t="s">
        <v>642</v>
      </c>
      <c r="T366" t="s">
        <v>689</v>
      </c>
      <c r="U366">
        <v>8.5</v>
      </c>
      <c r="V366">
        <v>1.118421052631579</v>
      </c>
      <c r="W366">
        <v>8.5</v>
      </c>
      <c r="X366" t="s">
        <v>36</v>
      </c>
      <c r="Y366" t="s">
        <v>753</v>
      </c>
      <c r="Z366" t="s">
        <v>947</v>
      </c>
      <c r="AA366">
        <v>8.5</v>
      </c>
      <c r="AB366">
        <v>8.5</v>
      </c>
      <c r="AC366">
        <v>250.17499999999998</v>
      </c>
      <c r="AD366">
        <v>3235.9999999999986</v>
      </c>
      <c r="AE366">
        <v>3.39762166483462E-2</v>
      </c>
      <c r="AF366">
        <v>1</v>
      </c>
      <c r="AG366">
        <v>3.39762166483462E-2</v>
      </c>
      <c r="AH366">
        <v>2.6266996291718198E-3</v>
      </c>
      <c r="AI366">
        <v>7.7309950556242304E-2</v>
      </c>
    </row>
    <row r="367" spans="1:35" hidden="1" x14ac:dyDescent="0.25">
      <c r="A367" t="s">
        <v>56</v>
      </c>
      <c r="B367" t="s">
        <v>947</v>
      </c>
      <c r="C367" s="63" t="s">
        <v>947</v>
      </c>
      <c r="D367" s="63" t="s">
        <v>671</v>
      </c>
      <c r="E367" t="s">
        <v>527</v>
      </c>
      <c r="F367">
        <v>1</v>
      </c>
      <c r="G367">
        <v>2</v>
      </c>
      <c r="H367">
        <v>2</v>
      </c>
      <c r="I367">
        <v>2</v>
      </c>
      <c r="J367">
        <v>7</v>
      </c>
      <c r="K367">
        <v>3</v>
      </c>
      <c r="L367" t="s">
        <v>103</v>
      </c>
      <c r="M367">
        <v>10</v>
      </c>
      <c r="N367" t="s">
        <v>717</v>
      </c>
      <c r="O367" t="s">
        <v>4</v>
      </c>
      <c r="P367">
        <v>1</v>
      </c>
      <c r="Q367">
        <v>1</v>
      </c>
      <c r="R367">
        <v>0</v>
      </c>
      <c r="S367" t="s">
        <v>642</v>
      </c>
      <c r="T367" t="s">
        <v>689</v>
      </c>
      <c r="U367">
        <v>8.5</v>
      </c>
      <c r="V367">
        <v>1.118421052631579</v>
      </c>
      <c r="W367">
        <v>8.5</v>
      </c>
      <c r="X367" t="s">
        <v>39</v>
      </c>
      <c r="Y367" t="s">
        <v>756</v>
      </c>
      <c r="Z367" t="s">
        <v>947</v>
      </c>
      <c r="AA367">
        <v>8.5</v>
      </c>
      <c r="AB367">
        <v>8.5</v>
      </c>
      <c r="AC367">
        <v>251.67499999999998</v>
      </c>
      <c r="AD367">
        <v>3235.9999999999986</v>
      </c>
      <c r="AE367">
        <v>3.3773716102115797E-2</v>
      </c>
      <c r="AF367">
        <v>1</v>
      </c>
      <c r="AG367">
        <v>3.3773716102115797E-2</v>
      </c>
      <c r="AH367">
        <v>2.6266996291718198E-3</v>
      </c>
      <c r="AI367">
        <v>7.7773485784919702E-2</v>
      </c>
    </row>
    <row r="368" spans="1:35" hidden="1" x14ac:dyDescent="0.25">
      <c r="A368" t="s">
        <v>56</v>
      </c>
      <c r="B368" t="s">
        <v>948</v>
      </c>
      <c r="C368" s="63" t="s">
        <v>948</v>
      </c>
      <c r="D368" s="63" t="s">
        <v>671</v>
      </c>
      <c r="E368" t="s">
        <v>527</v>
      </c>
      <c r="F368">
        <v>1</v>
      </c>
      <c r="G368">
        <v>1</v>
      </c>
      <c r="H368">
        <v>1</v>
      </c>
      <c r="I368">
        <v>2</v>
      </c>
      <c r="J368">
        <v>7</v>
      </c>
      <c r="K368">
        <v>1</v>
      </c>
      <c r="L368" t="s">
        <v>99</v>
      </c>
      <c r="M368">
        <v>1</v>
      </c>
      <c r="N368" t="s">
        <v>699</v>
      </c>
      <c r="O368" t="s">
        <v>4</v>
      </c>
      <c r="P368">
        <v>1</v>
      </c>
      <c r="Q368">
        <v>1</v>
      </c>
      <c r="R368">
        <v>0</v>
      </c>
      <c r="S368" t="s">
        <v>642</v>
      </c>
      <c r="T368" t="s">
        <v>689</v>
      </c>
      <c r="U368">
        <v>8.5</v>
      </c>
      <c r="V368">
        <v>1.118421052631579</v>
      </c>
      <c r="W368">
        <v>8.5</v>
      </c>
      <c r="X368" t="s">
        <v>33</v>
      </c>
      <c r="Y368" t="s">
        <v>729</v>
      </c>
      <c r="Z368" t="s">
        <v>948</v>
      </c>
      <c r="AA368">
        <v>8.5</v>
      </c>
      <c r="AB368">
        <v>8.5</v>
      </c>
      <c r="AC368">
        <v>238.07499999999999</v>
      </c>
      <c r="AD368">
        <v>3235.9999999999986</v>
      </c>
      <c r="AE368">
        <v>3.5703034757954402E-2</v>
      </c>
      <c r="AF368">
        <v>1</v>
      </c>
      <c r="AG368">
        <v>3.5703034757954402E-2</v>
      </c>
      <c r="AH368">
        <v>2.6266996291718198E-3</v>
      </c>
      <c r="AI368">
        <v>7.3570766378244806E-2</v>
      </c>
    </row>
    <row r="369" spans="1:35" hidden="1" x14ac:dyDescent="0.25">
      <c r="A369" t="s">
        <v>56</v>
      </c>
      <c r="B369" t="s">
        <v>948</v>
      </c>
      <c r="C369" s="63" t="s">
        <v>948</v>
      </c>
      <c r="D369" s="63" t="s">
        <v>671</v>
      </c>
      <c r="E369" t="s">
        <v>527</v>
      </c>
      <c r="F369">
        <v>1</v>
      </c>
      <c r="G369">
        <v>1</v>
      </c>
      <c r="H369">
        <v>1</v>
      </c>
      <c r="I369">
        <v>2</v>
      </c>
      <c r="J369">
        <v>7</v>
      </c>
      <c r="K369">
        <v>2</v>
      </c>
      <c r="L369" t="s">
        <v>102</v>
      </c>
      <c r="M369">
        <v>2</v>
      </c>
      <c r="N369" t="s">
        <v>701</v>
      </c>
      <c r="O369" t="s">
        <v>4</v>
      </c>
      <c r="P369">
        <v>1</v>
      </c>
      <c r="Q369">
        <v>1</v>
      </c>
      <c r="R369">
        <v>0</v>
      </c>
      <c r="S369" t="s">
        <v>642</v>
      </c>
      <c r="T369" t="s">
        <v>689</v>
      </c>
      <c r="U369">
        <v>8.5</v>
      </c>
      <c r="V369">
        <v>1.118421052631579</v>
      </c>
      <c r="W369">
        <v>8.5</v>
      </c>
      <c r="X369" t="s">
        <v>36</v>
      </c>
      <c r="Y369" t="s">
        <v>732</v>
      </c>
      <c r="Z369" t="s">
        <v>948</v>
      </c>
      <c r="AA369">
        <v>8.5</v>
      </c>
      <c r="AB369">
        <v>8.5</v>
      </c>
      <c r="AC369">
        <v>250.07499999999999</v>
      </c>
      <c r="AD369">
        <v>3235.9999999999986</v>
      </c>
      <c r="AE369">
        <v>3.3989803059082301E-2</v>
      </c>
      <c r="AF369">
        <v>1</v>
      </c>
      <c r="AG369">
        <v>3.3989803059082301E-2</v>
      </c>
      <c r="AH369">
        <v>2.6266996291718198E-3</v>
      </c>
      <c r="AI369">
        <v>7.7279048207663806E-2</v>
      </c>
    </row>
    <row r="370" spans="1:35" hidden="1" x14ac:dyDescent="0.25">
      <c r="A370" t="s">
        <v>56</v>
      </c>
      <c r="B370" t="s">
        <v>948</v>
      </c>
      <c r="C370" s="63" t="s">
        <v>948</v>
      </c>
      <c r="D370" s="63" t="s">
        <v>671</v>
      </c>
      <c r="E370" t="s">
        <v>527</v>
      </c>
      <c r="F370">
        <v>1</v>
      </c>
      <c r="G370">
        <v>1</v>
      </c>
      <c r="H370">
        <v>1</v>
      </c>
      <c r="I370">
        <v>2</v>
      </c>
      <c r="J370">
        <v>7</v>
      </c>
      <c r="K370">
        <v>3</v>
      </c>
      <c r="L370" t="s">
        <v>103</v>
      </c>
      <c r="M370">
        <v>3</v>
      </c>
      <c r="N370" t="s">
        <v>703</v>
      </c>
      <c r="O370" t="s">
        <v>4</v>
      </c>
      <c r="P370">
        <v>1</v>
      </c>
      <c r="Q370">
        <v>3</v>
      </c>
      <c r="R370">
        <v>0</v>
      </c>
      <c r="S370" t="s">
        <v>642</v>
      </c>
      <c r="T370" t="s">
        <v>689</v>
      </c>
      <c r="U370">
        <v>25.5</v>
      </c>
      <c r="V370">
        <v>3.3552631578947372</v>
      </c>
      <c r="W370">
        <v>25.5</v>
      </c>
      <c r="X370" t="s">
        <v>39</v>
      </c>
      <c r="Y370" t="s">
        <v>735</v>
      </c>
      <c r="Z370" t="s">
        <v>948</v>
      </c>
      <c r="AA370">
        <v>32</v>
      </c>
      <c r="AB370">
        <v>32</v>
      </c>
      <c r="AC370">
        <v>251.67499999999998</v>
      </c>
      <c r="AD370">
        <v>3235.9999999999986</v>
      </c>
      <c r="AE370">
        <v>0.127148107678554</v>
      </c>
      <c r="AF370">
        <v>0.796875</v>
      </c>
      <c r="AG370">
        <v>0.101321148306347</v>
      </c>
      <c r="AH370">
        <v>7.8800988875154503E-3</v>
      </c>
      <c r="AI370">
        <v>7.7773485784919702E-2</v>
      </c>
    </row>
    <row r="371" spans="1:35" hidden="1" x14ac:dyDescent="0.25">
      <c r="A371" t="s">
        <v>56</v>
      </c>
      <c r="B371" t="s">
        <v>948</v>
      </c>
      <c r="C371" s="63" t="s">
        <v>948</v>
      </c>
      <c r="D371" s="63" t="s">
        <v>671</v>
      </c>
      <c r="E371" t="s">
        <v>527</v>
      </c>
      <c r="F371">
        <v>1</v>
      </c>
      <c r="G371">
        <v>1</v>
      </c>
      <c r="H371">
        <v>1</v>
      </c>
      <c r="I371">
        <v>2</v>
      </c>
      <c r="J371">
        <v>7</v>
      </c>
      <c r="K371">
        <v>3</v>
      </c>
      <c r="L371" t="s">
        <v>103</v>
      </c>
      <c r="M371">
        <v>3</v>
      </c>
      <c r="N371" t="s">
        <v>703</v>
      </c>
      <c r="O371" t="s">
        <v>5</v>
      </c>
      <c r="P371">
        <v>2</v>
      </c>
      <c r="Q371">
        <v>1</v>
      </c>
      <c r="R371">
        <v>0</v>
      </c>
      <c r="S371" t="s">
        <v>642</v>
      </c>
      <c r="T371" t="s">
        <v>689</v>
      </c>
      <c r="U371">
        <v>6.5</v>
      </c>
      <c r="V371">
        <v>0.85526315789473684</v>
      </c>
      <c r="W371">
        <v>6.5</v>
      </c>
      <c r="X371" t="s">
        <v>40</v>
      </c>
      <c r="Y371" t="s">
        <v>736</v>
      </c>
      <c r="Z371" t="s">
        <v>948</v>
      </c>
      <c r="AA371">
        <v>32</v>
      </c>
      <c r="AB371">
        <v>32</v>
      </c>
      <c r="AC371">
        <v>251.67499999999998</v>
      </c>
      <c r="AD371">
        <v>3235.9999999999986</v>
      </c>
      <c r="AE371">
        <v>0.127148107678554</v>
      </c>
      <c r="AF371">
        <v>0.203125</v>
      </c>
      <c r="AG371">
        <v>2.58269593722062E-2</v>
      </c>
      <c r="AH371">
        <v>2.0086526576019799E-3</v>
      </c>
      <c r="AI371">
        <v>7.7773485784919702E-2</v>
      </c>
    </row>
    <row r="372" spans="1:35" hidden="1" x14ac:dyDescent="0.25">
      <c r="A372" t="s">
        <v>56</v>
      </c>
      <c r="B372" t="s">
        <v>948</v>
      </c>
      <c r="C372" s="63" t="s">
        <v>948</v>
      </c>
      <c r="D372" s="63" t="s">
        <v>671</v>
      </c>
      <c r="E372" t="s">
        <v>527</v>
      </c>
      <c r="F372">
        <v>1</v>
      </c>
      <c r="G372">
        <v>1</v>
      </c>
      <c r="H372">
        <v>1</v>
      </c>
      <c r="I372">
        <v>2</v>
      </c>
      <c r="J372">
        <v>7</v>
      </c>
      <c r="K372">
        <v>4</v>
      </c>
      <c r="L372" t="s">
        <v>101</v>
      </c>
      <c r="M372">
        <v>4</v>
      </c>
      <c r="N372" t="s">
        <v>705</v>
      </c>
      <c r="O372" t="s">
        <v>4</v>
      </c>
      <c r="P372">
        <v>1</v>
      </c>
      <c r="Q372">
        <v>3</v>
      </c>
      <c r="R372">
        <v>0</v>
      </c>
      <c r="S372" t="s">
        <v>642</v>
      </c>
      <c r="T372" t="s">
        <v>689</v>
      </c>
      <c r="U372">
        <v>25.5</v>
      </c>
      <c r="V372">
        <v>3.3552631578947372</v>
      </c>
      <c r="W372">
        <v>25.5</v>
      </c>
      <c r="X372" t="s">
        <v>42</v>
      </c>
      <c r="Y372" t="s">
        <v>738</v>
      </c>
      <c r="Z372" t="s">
        <v>948</v>
      </c>
      <c r="AA372">
        <v>25.5</v>
      </c>
      <c r="AB372">
        <v>25.5</v>
      </c>
      <c r="AC372">
        <v>262.57499999999999</v>
      </c>
      <c r="AD372">
        <v>3235.9999999999986</v>
      </c>
      <c r="AE372">
        <v>9.7115109968580401E-2</v>
      </c>
      <c r="AF372">
        <v>1</v>
      </c>
      <c r="AG372">
        <v>9.7115109968580401E-2</v>
      </c>
      <c r="AH372">
        <v>7.8800988875154503E-3</v>
      </c>
      <c r="AI372">
        <v>8.1141841779975299E-2</v>
      </c>
    </row>
    <row r="373" spans="1:35" hidden="1" x14ac:dyDescent="0.25">
      <c r="A373" t="s">
        <v>56</v>
      </c>
      <c r="B373" t="s">
        <v>948</v>
      </c>
      <c r="C373" s="63" t="s">
        <v>948</v>
      </c>
      <c r="D373" s="63" t="s">
        <v>671</v>
      </c>
      <c r="E373" t="s">
        <v>527</v>
      </c>
      <c r="F373">
        <v>1</v>
      </c>
      <c r="G373">
        <v>1</v>
      </c>
      <c r="H373">
        <v>1</v>
      </c>
      <c r="I373">
        <v>2</v>
      </c>
      <c r="J373">
        <v>7</v>
      </c>
      <c r="K373">
        <v>5</v>
      </c>
      <c r="L373" t="s">
        <v>105</v>
      </c>
      <c r="M373">
        <v>5</v>
      </c>
      <c r="N373" t="s">
        <v>707</v>
      </c>
      <c r="O373" t="s">
        <v>4</v>
      </c>
      <c r="P373">
        <v>1</v>
      </c>
      <c r="Q373">
        <v>2</v>
      </c>
      <c r="R373">
        <v>0</v>
      </c>
      <c r="S373" t="s">
        <v>642</v>
      </c>
      <c r="T373" t="s">
        <v>689</v>
      </c>
      <c r="U373">
        <v>17</v>
      </c>
      <c r="V373">
        <v>2.236842105263158</v>
      </c>
      <c r="W373">
        <v>17</v>
      </c>
      <c r="X373" t="s">
        <v>45</v>
      </c>
      <c r="Y373" t="s">
        <v>741</v>
      </c>
      <c r="Z373" t="s">
        <v>948</v>
      </c>
      <c r="AA373">
        <v>17</v>
      </c>
      <c r="AB373">
        <v>17</v>
      </c>
      <c r="AC373">
        <v>232.17500000000001</v>
      </c>
      <c r="AD373">
        <v>3235.9999999999986</v>
      </c>
      <c r="AE373">
        <v>7.3220630989555294E-2</v>
      </c>
      <c r="AF373">
        <v>1</v>
      </c>
      <c r="AG373">
        <v>7.3220630989555294E-2</v>
      </c>
      <c r="AH373">
        <v>5.2533992583436396E-3</v>
      </c>
      <c r="AI373">
        <v>7.1747527812113798E-2</v>
      </c>
    </row>
    <row r="374" spans="1:35" hidden="1" x14ac:dyDescent="0.25">
      <c r="A374" t="s">
        <v>56</v>
      </c>
      <c r="B374" t="s">
        <v>948</v>
      </c>
      <c r="C374" s="63" t="s">
        <v>948</v>
      </c>
      <c r="D374" s="63" t="s">
        <v>671</v>
      </c>
      <c r="E374" t="s">
        <v>527</v>
      </c>
      <c r="F374">
        <v>1</v>
      </c>
      <c r="G374">
        <v>1</v>
      </c>
      <c r="H374">
        <v>1</v>
      </c>
      <c r="I374">
        <v>2</v>
      </c>
      <c r="J374">
        <v>7</v>
      </c>
      <c r="K374">
        <v>6</v>
      </c>
      <c r="L374" t="s">
        <v>113</v>
      </c>
      <c r="M374">
        <v>6</v>
      </c>
      <c r="N374" t="s">
        <v>709</v>
      </c>
      <c r="O374" t="s">
        <v>4</v>
      </c>
      <c r="P374">
        <v>1</v>
      </c>
      <c r="Q374">
        <v>1</v>
      </c>
      <c r="R374">
        <v>0</v>
      </c>
      <c r="S374" t="s">
        <v>642</v>
      </c>
      <c r="T374" t="s">
        <v>689</v>
      </c>
      <c r="U374">
        <v>8.5</v>
      </c>
      <c r="V374">
        <v>1.118421052631579</v>
      </c>
      <c r="W374">
        <v>8.5</v>
      </c>
      <c r="X374" t="s">
        <v>48</v>
      </c>
      <c r="Y374" t="s">
        <v>744</v>
      </c>
      <c r="Z374" t="s">
        <v>948</v>
      </c>
      <c r="AA374">
        <v>8.5</v>
      </c>
      <c r="AB374">
        <v>8.5</v>
      </c>
      <c r="AC374">
        <v>192</v>
      </c>
      <c r="AD374">
        <v>3235.9999999999986</v>
      </c>
      <c r="AE374">
        <v>4.4270833333333301E-2</v>
      </c>
      <c r="AF374">
        <v>1</v>
      </c>
      <c r="AG374">
        <v>4.4270833333333301E-2</v>
      </c>
      <c r="AH374">
        <v>2.6266996291718198E-3</v>
      </c>
      <c r="AI374">
        <v>5.9332509270704603E-2</v>
      </c>
    </row>
    <row r="375" spans="1:35" hidden="1" x14ac:dyDescent="0.25">
      <c r="A375" t="s">
        <v>56</v>
      </c>
      <c r="B375" t="s">
        <v>948</v>
      </c>
      <c r="C375" s="63" t="s">
        <v>948</v>
      </c>
      <c r="D375" s="63" t="s">
        <v>671</v>
      </c>
      <c r="E375" t="s">
        <v>527</v>
      </c>
      <c r="F375">
        <v>1</v>
      </c>
      <c r="G375">
        <v>1</v>
      </c>
      <c r="H375">
        <v>1</v>
      </c>
      <c r="I375">
        <v>2</v>
      </c>
      <c r="J375">
        <v>7</v>
      </c>
      <c r="K375">
        <v>7</v>
      </c>
      <c r="L375" t="s">
        <v>114</v>
      </c>
      <c r="M375">
        <v>7</v>
      </c>
      <c r="N375" t="s">
        <v>711</v>
      </c>
      <c r="O375" t="s">
        <v>4</v>
      </c>
      <c r="P375">
        <v>1</v>
      </c>
      <c r="Q375">
        <v>1</v>
      </c>
      <c r="R375">
        <v>0</v>
      </c>
      <c r="S375" t="s">
        <v>642</v>
      </c>
      <c r="T375" t="s">
        <v>689</v>
      </c>
      <c r="U375">
        <v>8.5</v>
      </c>
      <c r="V375">
        <v>1.118421052631579</v>
      </c>
      <c r="W375">
        <v>8.5</v>
      </c>
      <c r="X375" t="s">
        <v>51</v>
      </c>
      <c r="Y375" t="s">
        <v>747</v>
      </c>
      <c r="Z375" t="s">
        <v>948</v>
      </c>
      <c r="AA375">
        <v>8.5</v>
      </c>
      <c r="AB375">
        <v>8.5</v>
      </c>
      <c r="AC375">
        <v>193</v>
      </c>
      <c r="AD375">
        <v>3235.9999999999986</v>
      </c>
      <c r="AE375">
        <v>4.4041450777202097E-2</v>
      </c>
      <c r="AF375">
        <v>1</v>
      </c>
      <c r="AG375">
        <v>4.4041450777202097E-2</v>
      </c>
      <c r="AH375">
        <v>2.6266996291718198E-3</v>
      </c>
      <c r="AI375">
        <v>5.96415327564895E-2</v>
      </c>
    </row>
    <row r="376" spans="1:35" hidden="1" x14ac:dyDescent="0.25">
      <c r="A376" t="s">
        <v>56</v>
      </c>
      <c r="B376" t="s">
        <v>948</v>
      </c>
      <c r="C376" s="63" t="s">
        <v>948</v>
      </c>
      <c r="D376" s="63" t="s">
        <v>671</v>
      </c>
      <c r="E376" t="s">
        <v>527</v>
      </c>
      <c r="F376">
        <v>1</v>
      </c>
      <c r="G376">
        <v>2</v>
      </c>
      <c r="H376">
        <v>2</v>
      </c>
      <c r="I376">
        <v>2</v>
      </c>
      <c r="J376">
        <v>7</v>
      </c>
      <c r="K376">
        <v>2</v>
      </c>
      <c r="L376" t="s">
        <v>102</v>
      </c>
      <c r="M376">
        <v>9</v>
      </c>
      <c r="N376" t="s">
        <v>715</v>
      </c>
      <c r="O376" t="s">
        <v>4</v>
      </c>
      <c r="P376">
        <v>1</v>
      </c>
      <c r="Q376">
        <v>2</v>
      </c>
      <c r="R376">
        <v>0</v>
      </c>
      <c r="S376" t="s">
        <v>642</v>
      </c>
      <c r="T376" t="s">
        <v>689</v>
      </c>
      <c r="U376">
        <v>17</v>
      </c>
      <c r="V376">
        <v>2.236842105263158</v>
      </c>
      <c r="W376">
        <v>17</v>
      </c>
      <c r="X376" t="s">
        <v>36</v>
      </c>
      <c r="Y376" t="s">
        <v>753</v>
      </c>
      <c r="Z376" t="s">
        <v>948</v>
      </c>
      <c r="AA376">
        <v>17</v>
      </c>
      <c r="AB376">
        <v>17</v>
      </c>
      <c r="AC376">
        <v>250.17499999999998</v>
      </c>
      <c r="AD376">
        <v>3235.9999999999986</v>
      </c>
      <c r="AE376">
        <v>6.7952433296692302E-2</v>
      </c>
      <c r="AF376">
        <v>1</v>
      </c>
      <c r="AG376">
        <v>6.7952433296692302E-2</v>
      </c>
      <c r="AH376">
        <v>5.2533992583436396E-3</v>
      </c>
      <c r="AI376">
        <v>7.7309950556242304E-2</v>
      </c>
    </row>
    <row r="377" spans="1:35" hidden="1" x14ac:dyDescent="0.25">
      <c r="A377" t="s">
        <v>56</v>
      </c>
      <c r="B377" t="s">
        <v>948</v>
      </c>
      <c r="C377" s="63" t="s">
        <v>948</v>
      </c>
      <c r="D377" s="63" t="s">
        <v>671</v>
      </c>
      <c r="E377" t="s">
        <v>527</v>
      </c>
      <c r="F377">
        <v>1</v>
      </c>
      <c r="G377">
        <v>2</v>
      </c>
      <c r="H377">
        <v>2</v>
      </c>
      <c r="I377">
        <v>2</v>
      </c>
      <c r="J377">
        <v>7</v>
      </c>
      <c r="K377">
        <v>3</v>
      </c>
      <c r="L377" t="s">
        <v>103</v>
      </c>
      <c r="M377">
        <v>10</v>
      </c>
      <c r="N377" t="s">
        <v>717</v>
      </c>
      <c r="O377" t="s">
        <v>4</v>
      </c>
      <c r="P377">
        <v>1</v>
      </c>
      <c r="Q377">
        <v>3</v>
      </c>
      <c r="R377">
        <v>0</v>
      </c>
      <c r="S377" t="s">
        <v>642</v>
      </c>
      <c r="T377" t="s">
        <v>689</v>
      </c>
      <c r="U377">
        <v>25.5</v>
      </c>
      <c r="V377">
        <v>3.3552631578947372</v>
      </c>
      <c r="W377">
        <v>25.5</v>
      </c>
      <c r="X377" t="s">
        <v>39</v>
      </c>
      <c r="Y377" t="s">
        <v>756</v>
      </c>
      <c r="Z377" t="s">
        <v>948</v>
      </c>
      <c r="AA377">
        <v>32</v>
      </c>
      <c r="AB377">
        <v>32</v>
      </c>
      <c r="AC377">
        <v>251.67499999999998</v>
      </c>
      <c r="AD377">
        <v>3235.9999999999986</v>
      </c>
      <c r="AE377">
        <v>0.127148107678554</v>
      </c>
      <c r="AF377">
        <v>0.796875</v>
      </c>
      <c r="AG377">
        <v>0.101321148306347</v>
      </c>
      <c r="AH377">
        <v>7.8800988875154503E-3</v>
      </c>
      <c r="AI377">
        <v>7.7773485784919702E-2</v>
      </c>
    </row>
    <row r="378" spans="1:35" hidden="1" x14ac:dyDescent="0.25">
      <c r="A378" t="s">
        <v>56</v>
      </c>
      <c r="B378" t="s">
        <v>948</v>
      </c>
      <c r="C378" s="63" t="s">
        <v>948</v>
      </c>
      <c r="D378" s="63" t="s">
        <v>671</v>
      </c>
      <c r="E378" t="s">
        <v>527</v>
      </c>
      <c r="F378">
        <v>1</v>
      </c>
      <c r="G378">
        <v>2</v>
      </c>
      <c r="H378">
        <v>2</v>
      </c>
      <c r="I378">
        <v>2</v>
      </c>
      <c r="J378">
        <v>7</v>
      </c>
      <c r="K378">
        <v>3</v>
      </c>
      <c r="L378" t="s">
        <v>103</v>
      </c>
      <c r="M378">
        <v>10</v>
      </c>
      <c r="N378" t="s">
        <v>717</v>
      </c>
      <c r="O378" t="s">
        <v>5</v>
      </c>
      <c r="P378">
        <v>2</v>
      </c>
      <c r="Q378">
        <v>1</v>
      </c>
      <c r="R378">
        <v>0</v>
      </c>
      <c r="S378" t="s">
        <v>642</v>
      </c>
      <c r="T378" t="s">
        <v>689</v>
      </c>
      <c r="U378">
        <v>6.5</v>
      </c>
      <c r="V378">
        <v>0.85526315789473684</v>
      </c>
      <c r="W378">
        <v>6.5</v>
      </c>
      <c r="X378" t="s">
        <v>40</v>
      </c>
      <c r="Y378" t="s">
        <v>757</v>
      </c>
      <c r="Z378" t="s">
        <v>948</v>
      </c>
      <c r="AA378">
        <v>32</v>
      </c>
      <c r="AB378">
        <v>32</v>
      </c>
      <c r="AC378">
        <v>251.67499999999998</v>
      </c>
      <c r="AD378">
        <v>3235.9999999999986</v>
      </c>
      <c r="AE378">
        <v>0.127148107678554</v>
      </c>
      <c r="AF378">
        <v>0.203125</v>
      </c>
      <c r="AG378">
        <v>2.58269593722062E-2</v>
      </c>
      <c r="AH378">
        <v>2.0086526576019799E-3</v>
      </c>
      <c r="AI378">
        <v>7.7773485784919702E-2</v>
      </c>
    </row>
    <row r="379" spans="1:35" hidden="1" x14ac:dyDescent="0.25">
      <c r="A379" t="s">
        <v>56</v>
      </c>
      <c r="B379" t="s">
        <v>948</v>
      </c>
      <c r="C379" s="63" t="s">
        <v>948</v>
      </c>
      <c r="D379" s="63" t="s">
        <v>671</v>
      </c>
      <c r="E379" t="s">
        <v>527</v>
      </c>
      <c r="F379">
        <v>1</v>
      </c>
      <c r="G379">
        <v>2</v>
      </c>
      <c r="H379">
        <v>2</v>
      </c>
      <c r="I379">
        <v>2</v>
      </c>
      <c r="J379">
        <v>7</v>
      </c>
      <c r="K379">
        <v>4</v>
      </c>
      <c r="L379" t="s">
        <v>101</v>
      </c>
      <c r="M379">
        <v>11</v>
      </c>
      <c r="N379" t="s">
        <v>719</v>
      </c>
      <c r="O379" t="s">
        <v>4</v>
      </c>
      <c r="P379">
        <v>1</v>
      </c>
      <c r="Q379">
        <v>3</v>
      </c>
      <c r="R379">
        <v>0</v>
      </c>
      <c r="S379" t="s">
        <v>642</v>
      </c>
      <c r="T379" t="s">
        <v>689</v>
      </c>
      <c r="U379">
        <v>25.5</v>
      </c>
      <c r="V379">
        <v>3.3552631578947372</v>
      </c>
      <c r="W379">
        <v>25.5</v>
      </c>
      <c r="X379" t="s">
        <v>42</v>
      </c>
      <c r="Y379" t="s">
        <v>759</v>
      </c>
      <c r="Z379" t="s">
        <v>948</v>
      </c>
      <c r="AA379">
        <v>25.5</v>
      </c>
      <c r="AB379">
        <v>25.5</v>
      </c>
      <c r="AC379">
        <v>254.07499999999999</v>
      </c>
      <c r="AD379">
        <v>3235.9999999999986</v>
      </c>
      <c r="AE379">
        <v>0.100364065728623</v>
      </c>
      <c r="AF379">
        <v>1</v>
      </c>
      <c r="AG379">
        <v>0.100364065728623</v>
      </c>
      <c r="AH379">
        <v>7.8800988875154503E-3</v>
      </c>
      <c r="AI379">
        <v>7.8515142150803505E-2</v>
      </c>
    </row>
    <row r="380" spans="1:35" hidden="1" x14ac:dyDescent="0.25">
      <c r="A380" t="s">
        <v>56</v>
      </c>
      <c r="B380" t="s">
        <v>948</v>
      </c>
      <c r="C380" s="63" t="s">
        <v>948</v>
      </c>
      <c r="D380" s="63" t="s">
        <v>671</v>
      </c>
      <c r="E380" t="s">
        <v>527</v>
      </c>
      <c r="F380">
        <v>1</v>
      </c>
      <c r="G380">
        <v>2</v>
      </c>
      <c r="H380">
        <v>2</v>
      </c>
      <c r="I380">
        <v>2</v>
      </c>
      <c r="J380">
        <v>7</v>
      </c>
      <c r="K380">
        <v>5</v>
      </c>
      <c r="L380" t="s">
        <v>105</v>
      </c>
      <c r="M380">
        <v>12</v>
      </c>
      <c r="N380" t="s">
        <v>721</v>
      </c>
      <c r="O380" t="s">
        <v>4</v>
      </c>
      <c r="P380">
        <v>1</v>
      </c>
      <c r="Q380">
        <v>2</v>
      </c>
      <c r="R380">
        <v>0</v>
      </c>
      <c r="S380" t="s">
        <v>642</v>
      </c>
      <c r="T380" t="s">
        <v>689</v>
      </c>
      <c r="U380">
        <v>17</v>
      </c>
      <c r="V380">
        <v>2.236842105263158</v>
      </c>
      <c r="W380">
        <v>17</v>
      </c>
      <c r="X380" t="s">
        <v>45</v>
      </c>
      <c r="Y380" t="s">
        <v>762</v>
      </c>
      <c r="Z380" t="s">
        <v>948</v>
      </c>
      <c r="AA380">
        <v>17</v>
      </c>
      <c r="AB380">
        <v>17</v>
      </c>
      <c r="AC380">
        <v>232.17500000000001</v>
      </c>
      <c r="AD380">
        <v>3235.9999999999986</v>
      </c>
      <c r="AE380">
        <v>7.3220630989555294E-2</v>
      </c>
      <c r="AF380">
        <v>1</v>
      </c>
      <c r="AG380">
        <v>7.3220630989555294E-2</v>
      </c>
      <c r="AH380">
        <v>5.2533992583436396E-3</v>
      </c>
      <c r="AI380">
        <v>7.1747527812113798E-2</v>
      </c>
    </row>
    <row r="381" spans="1:35" hidden="1" x14ac:dyDescent="0.25">
      <c r="A381" t="s">
        <v>56</v>
      </c>
      <c r="B381" t="s">
        <v>948</v>
      </c>
      <c r="C381" s="63" t="s">
        <v>948</v>
      </c>
      <c r="D381" s="63" t="s">
        <v>671</v>
      </c>
      <c r="E381" t="s">
        <v>527</v>
      </c>
      <c r="F381">
        <v>1</v>
      </c>
      <c r="G381">
        <v>2</v>
      </c>
      <c r="H381">
        <v>2</v>
      </c>
      <c r="I381">
        <v>2</v>
      </c>
      <c r="J381">
        <v>7</v>
      </c>
      <c r="K381">
        <v>7</v>
      </c>
      <c r="L381" t="s">
        <v>114</v>
      </c>
      <c r="M381">
        <v>14</v>
      </c>
      <c r="N381" t="s">
        <v>725</v>
      </c>
      <c r="O381" t="s">
        <v>4</v>
      </c>
      <c r="P381">
        <v>1</v>
      </c>
      <c r="Q381">
        <v>1</v>
      </c>
      <c r="R381">
        <v>0</v>
      </c>
      <c r="S381" t="s">
        <v>642</v>
      </c>
      <c r="T381" t="s">
        <v>689</v>
      </c>
      <c r="U381">
        <v>4</v>
      </c>
      <c r="V381">
        <v>0.52631578947368418</v>
      </c>
      <c r="W381">
        <v>4</v>
      </c>
      <c r="X381" t="s">
        <v>51</v>
      </c>
      <c r="Y381" t="s">
        <v>768</v>
      </c>
      <c r="Z381" t="s">
        <v>948</v>
      </c>
      <c r="AA381">
        <v>4</v>
      </c>
      <c r="AB381">
        <v>4</v>
      </c>
      <c r="AC381">
        <v>198.4</v>
      </c>
      <c r="AD381">
        <v>3235.9999999999986</v>
      </c>
      <c r="AE381">
        <v>2.0161290322580599E-2</v>
      </c>
      <c r="AF381">
        <v>1</v>
      </c>
      <c r="AG381">
        <v>2.0161290322580599E-2</v>
      </c>
      <c r="AH381">
        <v>1.23609394313968E-3</v>
      </c>
      <c r="AI381">
        <v>6.1310259579728098E-2</v>
      </c>
    </row>
    <row r="382" spans="1:35" x14ac:dyDescent="0.25">
      <c r="A382" t="s">
        <v>56</v>
      </c>
      <c r="B382" t="s">
        <v>949</v>
      </c>
      <c r="C382" s="63" t="s">
        <v>949</v>
      </c>
      <c r="D382" s="63" t="s">
        <v>8</v>
      </c>
      <c r="E382" t="s">
        <v>8</v>
      </c>
      <c r="F382">
        <v>1</v>
      </c>
      <c r="G382">
        <v>1</v>
      </c>
      <c r="H382">
        <v>1</v>
      </c>
      <c r="I382">
        <v>2</v>
      </c>
      <c r="J382">
        <v>7</v>
      </c>
      <c r="K382">
        <v>1</v>
      </c>
      <c r="L382" t="s">
        <v>99</v>
      </c>
      <c r="M382">
        <v>1</v>
      </c>
      <c r="N382" t="s">
        <v>699</v>
      </c>
      <c r="O382" t="s">
        <v>4</v>
      </c>
      <c r="P382">
        <v>1</v>
      </c>
      <c r="Q382">
        <v>1</v>
      </c>
      <c r="R382">
        <v>0</v>
      </c>
      <c r="S382" t="s">
        <v>642</v>
      </c>
      <c r="T382" t="s">
        <v>689</v>
      </c>
      <c r="U382">
        <v>8.5</v>
      </c>
      <c r="V382">
        <v>1.118421052631579</v>
      </c>
      <c r="W382">
        <v>8.5</v>
      </c>
      <c r="X382" t="s">
        <v>33</v>
      </c>
      <c r="Y382" t="s">
        <v>729</v>
      </c>
      <c r="Z382" t="s">
        <v>949</v>
      </c>
      <c r="AA382">
        <v>35.5</v>
      </c>
      <c r="AB382">
        <v>35.5</v>
      </c>
      <c r="AC382">
        <v>35.5</v>
      </c>
      <c r="AD382">
        <v>559.5</v>
      </c>
      <c r="AE382">
        <v>1</v>
      </c>
      <c r="AF382">
        <v>0.23943661971831001</v>
      </c>
      <c r="AG382">
        <v>0.23943661971831001</v>
      </c>
      <c r="AH382">
        <v>1.51921358355675E-2</v>
      </c>
      <c r="AI382">
        <v>6.3449508489723E-2</v>
      </c>
    </row>
    <row r="383" spans="1:35" x14ac:dyDescent="0.25">
      <c r="A383" t="s">
        <v>56</v>
      </c>
      <c r="B383" t="s">
        <v>949</v>
      </c>
      <c r="C383" s="63" t="s">
        <v>949</v>
      </c>
      <c r="D383" s="63" t="s">
        <v>8</v>
      </c>
      <c r="E383" t="s">
        <v>8</v>
      </c>
      <c r="F383">
        <v>1</v>
      </c>
      <c r="G383">
        <v>1</v>
      </c>
      <c r="H383">
        <v>1</v>
      </c>
      <c r="I383">
        <v>2</v>
      </c>
      <c r="J383">
        <v>7</v>
      </c>
      <c r="K383">
        <v>1</v>
      </c>
      <c r="L383" t="s">
        <v>99</v>
      </c>
      <c r="M383">
        <v>1</v>
      </c>
      <c r="N383" t="s">
        <v>699</v>
      </c>
      <c r="O383" t="s">
        <v>5</v>
      </c>
      <c r="P383">
        <v>2</v>
      </c>
      <c r="Q383">
        <v>2</v>
      </c>
      <c r="R383">
        <v>0</v>
      </c>
      <c r="S383" t="s">
        <v>642</v>
      </c>
      <c r="T383" t="s">
        <v>689</v>
      </c>
      <c r="U383">
        <v>17</v>
      </c>
      <c r="V383">
        <v>2.236842105263158</v>
      </c>
      <c r="W383">
        <v>17</v>
      </c>
      <c r="X383" t="s">
        <v>34</v>
      </c>
      <c r="Y383" t="s">
        <v>730</v>
      </c>
      <c r="Z383" t="s">
        <v>949</v>
      </c>
      <c r="AA383">
        <v>35.5</v>
      </c>
      <c r="AB383">
        <v>35.5</v>
      </c>
      <c r="AC383">
        <v>35.5</v>
      </c>
      <c r="AD383">
        <v>559.5</v>
      </c>
      <c r="AE383">
        <v>1</v>
      </c>
      <c r="AF383">
        <v>0.47887323943662002</v>
      </c>
      <c r="AG383">
        <v>0.47887323943662002</v>
      </c>
      <c r="AH383">
        <v>3.0384271671134899E-2</v>
      </c>
      <c r="AI383">
        <v>6.3449508489723E-2</v>
      </c>
    </row>
    <row r="384" spans="1:35" x14ac:dyDescent="0.25">
      <c r="A384" t="s">
        <v>56</v>
      </c>
      <c r="B384" t="s">
        <v>949</v>
      </c>
      <c r="C384" s="63" t="s">
        <v>949</v>
      </c>
      <c r="D384" s="63" t="s">
        <v>8</v>
      </c>
      <c r="E384" t="s">
        <v>8</v>
      </c>
      <c r="F384">
        <v>1</v>
      </c>
      <c r="G384">
        <v>1</v>
      </c>
      <c r="H384">
        <v>1</v>
      </c>
      <c r="I384">
        <v>2</v>
      </c>
      <c r="J384">
        <v>7</v>
      </c>
      <c r="K384">
        <v>1</v>
      </c>
      <c r="L384" t="s">
        <v>99</v>
      </c>
      <c r="M384">
        <v>1</v>
      </c>
      <c r="N384" t="s">
        <v>699</v>
      </c>
      <c r="O384" t="s">
        <v>31</v>
      </c>
      <c r="P384">
        <v>3</v>
      </c>
      <c r="Q384">
        <v>1</v>
      </c>
      <c r="R384">
        <v>0</v>
      </c>
      <c r="S384" t="s">
        <v>642</v>
      </c>
      <c r="T384" t="s">
        <v>689</v>
      </c>
      <c r="U384">
        <v>10</v>
      </c>
      <c r="V384">
        <v>1.3157894736842106</v>
      </c>
      <c r="W384">
        <v>10</v>
      </c>
      <c r="X384" t="s">
        <v>35</v>
      </c>
      <c r="Y384" t="s">
        <v>731</v>
      </c>
      <c r="Z384" t="s">
        <v>949</v>
      </c>
      <c r="AA384">
        <v>35.5</v>
      </c>
      <c r="AB384">
        <v>35.5</v>
      </c>
      <c r="AC384">
        <v>35.5</v>
      </c>
      <c r="AD384">
        <v>559.5</v>
      </c>
      <c r="AE384">
        <v>1</v>
      </c>
      <c r="AF384">
        <v>0.28169014084506999</v>
      </c>
      <c r="AG384">
        <v>0.28169014084506999</v>
      </c>
      <c r="AH384">
        <v>1.7873100983020598E-2</v>
      </c>
      <c r="AI384">
        <v>6.3449508489723E-2</v>
      </c>
    </row>
    <row r="385" spans="1:35" hidden="1" x14ac:dyDescent="0.25">
      <c r="A385" t="s">
        <v>56</v>
      </c>
      <c r="B385" t="s">
        <v>949</v>
      </c>
      <c r="C385" s="63" t="s">
        <v>949</v>
      </c>
      <c r="D385" s="63" t="s">
        <v>8</v>
      </c>
      <c r="E385" t="s">
        <v>8</v>
      </c>
      <c r="F385">
        <v>1</v>
      </c>
      <c r="G385">
        <v>1</v>
      </c>
      <c r="H385">
        <v>1</v>
      </c>
      <c r="I385">
        <v>2</v>
      </c>
      <c r="J385">
        <v>7</v>
      </c>
      <c r="K385">
        <v>2</v>
      </c>
      <c r="L385" t="s">
        <v>102</v>
      </c>
      <c r="M385">
        <v>2</v>
      </c>
      <c r="N385" t="s">
        <v>701</v>
      </c>
      <c r="O385" t="s">
        <v>4</v>
      </c>
      <c r="P385">
        <v>1</v>
      </c>
      <c r="Q385">
        <v>1</v>
      </c>
      <c r="R385">
        <v>0</v>
      </c>
      <c r="S385" t="s">
        <v>642</v>
      </c>
      <c r="T385" t="s">
        <v>689</v>
      </c>
      <c r="U385">
        <v>8.5</v>
      </c>
      <c r="V385">
        <v>1.118421052631579</v>
      </c>
      <c r="W385">
        <v>8.5</v>
      </c>
      <c r="X385" t="s">
        <v>36</v>
      </c>
      <c r="Y385" t="s">
        <v>732</v>
      </c>
      <c r="Z385" t="s">
        <v>949</v>
      </c>
      <c r="AA385">
        <v>35.5</v>
      </c>
      <c r="AB385">
        <v>35.5</v>
      </c>
      <c r="AC385">
        <v>35.5</v>
      </c>
      <c r="AD385">
        <v>559.5</v>
      </c>
      <c r="AE385">
        <v>1</v>
      </c>
      <c r="AF385">
        <v>0.23943661971831001</v>
      </c>
      <c r="AG385">
        <v>0.23943661971831001</v>
      </c>
      <c r="AH385">
        <v>1.51921358355675E-2</v>
      </c>
      <c r="AI385">
        <v>6.3449508489723E-2</v>
      </c>
    </row>
    <row r="386" spans="1:35" hidden="1" x14ac:dyDescent="0.25">
      <c r="A386" t="s">
        <v>56</v>
      </c>
      <c r="B386" t="s">
        <v>949</v>
      </c>
      <c r="C386" s="63" t="s">
        <v>949</v>
      </c>
      <c r="D386" s="63" t="s">
        <v>8</v>
      </c>
      <c r="E386" t="s">
        <v>8</v>
      </c>
      <c r="F386">
        <v>1</v>
      </c>
      <c r="G386">
        <v>1</v>
      </c>
      <c r="H386">
        <v>1</v>
      </c>
      <c r="I386">
        <v>2</v>
      </c>
      <c r="J386">
        <v>7</v>
      </c>
      <c r="K386">
        <v>2</v>
      </c>
      <c r="L386" t="s">
        <v>102</v>
      </c>
      <c r="M386">
        <v>2</v>
      </c>
      <c r="N386" t="s">
        <v>701</v>
      </c>
      <c r="O386" t="s">
        <v>5</v>
      </c>
      <c r="P386">
        <v>2</v>
      </c>
      <c r="Q386">
        <v>2</v>
      </c>
      <c r="R386">
        <v>0</v>
      </c>
      <c r="S386" t="s">
        <v>642</v>
      </c>
      <c r="T386" t="s">
        <v>689</v>
      </c>
      <c r="U386">
        <v>17</v>
      </c>
      <c r="V386">
        <v>2.236842105263158</v>
      </c>
      <c r="W386">
        <v>17</v>
      </c>
      <c r="X386" t="s">
        <v>37</v>
      </c>
      <c r="Y386" t="s">
        <v>733</v>
      </c>
      <c r="Z386" t="s">
        <v>949</v>
      </c>
      <c r="AA386">
        <v>35.5</v>
      </c>
      <c r="AB386">
        <v>35.5</v>
      </c>
      <c r="AC386">
        <v>35.5</v>
      </c>
      <c r="AD386">
        <v>559.5</v>
      </c>
      <c r="AE386">
        <v>1</v>
      </c>
      <c r="AF386">
        <v>0.47887323943662002</v>
      </c>
      <c r="AG386">
        <v>0.47887323943662002</v>
      </c>
      <c r="AH386">
        <v>3.0384271671134899E-2</v>
      </c>
      <c r="AI386">
        <v>6.3449508489723E-2</v>
      </c>
    </row>
    <row r="387" spans="1:35" hidden="1" x14ac:dyDescent="0.25">
      <c r="A387" t="s">
        <v>56</v>
      </c>
      <c r="B387" t="s">
        <v>949</v>
      </c>
      <c r="C387" s="63" t="s">
        <v>949</v>
      </c>
      <c r="D387" s="63" t="s">
        <v>8</v>
      </c>
      <c r="E387" t="s">
        <v>8</v>
      </c>
      <c r="F387">
        <v>1</v>
      </c>
      <c r="G387">
        <v>1</v>
      </c>
      <c r="H387">
        <v>1</v>
      </c>
      <c r="I387">
        <v>2</v>
      </c>
      <c r="J387">
        <v>7</v>
      </c>
      <c r="K387">
        <v>2</v>
      </c>
      <c r="L387" t="s">
        <v>102</v>
      </c>
      <c r="M387">
        <v>2</v>
      </c>
      <c r="N387" t="s">
        <v>701</v>
      </c>
      <c r="O387" t="s">
        <v>31</v>
      </c>
      <c r="P387">
        <v>3</v>
      </c>
      <c r="Q387">
        <v>1</v>
      </c>
      <c r="R387">
        <v>0</v>
      </c>
      <c r="S387" t="s">
        <v>642</v>
      </c>
      <c r="T387" t="s">
        <v>689</v>
      </c>
      <c r="U387">
        <v>10</v>
      </c>
      <c r="V387">
        <v>1.3157894736842106</v>
      </c>
      <c r="W387">
        <v>10</v>
      </c>
      <c r="X387" t="s">
        <v>38</v>
      </c>
      <c r="Y387" t="s">
        <v>734</v>
      </c>
      <c r="Z387" t="s">
        <v>949</v>
      </c>
      <c r="AA387">
        <v>35.5</v>
      </c>
      <c r="AB387">
        <v>35.5</v>
      </c>
      <c r="AC387">
        <v>35.5</v>
      </c>
      <c r="AD387">
        <v>559.5</v>
      </c>
      <c r="AE387">
        <v>1</v>
      </c>
      <c r="AF387">
        <v>0.28169014084506999</v>
      </c>
      <c r="AG387">
        <v>0.28169014084506999</v>
      </c>
      <c r="AH387">
        <v>1.7873100983020598E-2</v>
      </c>
      <c r="AI387">
        <v>6.3449508489723E-2</v>
      </c>
    </row>
    <row r="388" spans="1:35" hidden="1" x14ac:dyDescent="0.25">
      <c r="A388" t="s">
        <v>56</v>
      </c>
      <c r="B388" t="s">
        <v>949</v>
      </c>
      <c r="C388" s="63" t="s">
        <v>949</v>
      </c>
      <c r="D388" s="63" t="s">
        <v>8</v>
      </c>
      <c r="E388" t="s">
        <v>8</v>
      </c>
      <c r="F388">
        <v>1</v>
      </c>
      <c r="G388">
        <v>1</v>
      </c>
      <c r="H388">
        <v>1</v>
      </c>
      <c r="I388">
        <v>2</v>
      </c>
      <c r="J388">
        <v>7</v>
      </c>
      <c r="K388">
        <v>3</v>
      </c>
      <c r="L388" t="s">
        <v>103</v>
      </c>
      <c r="M388">
        <v>3</v>
      </c>
      <c r="N388" t="s">
        <v>703</v>
      </c>
      <c r="O388" t="s">
        <v>4</v>
      </c>
      <c r="P388">
        <v>1</v>
      </c>
      <c r="Q388">
        <v>2</v>
      </c>
      <c r="R388">
        <v>0</v>
      </c>
      <c r="S388" t="s">
        <v>642</v>
      </c>
      <c r="T388" t="s">
        <v>689</v>
      </c>
      <c r="U388">
        <v>17</v>
      </c>
      <c r="V388">
        <v>2.236842105263158</v>
      </c>
      <c r="W388">
        <v>17</v>
      </c>
      <c r="X388" t="s">
        <v>39</v>
      </c>
      <c r="Y388" t="s">
        <v>735</v>
      </c>
      <c r="Z388" t="s">
        <v>949</v>
      </c>
      <c r="AA388">
        <v>44</v>
      </c>
      <c r="AB388">
        <v>44</v>
      </c>
      <c r="AC388">
        <v>44</v>
      </c>
      <c r="AD388">
        <v>559.5</v>
      </c>
      <c r="AE388">
        <v>1</v>
      </c>
      <c r="AF388">
        <v>0.38636363636363602</v>
      </c>
      <c r="AG388">
        <v>0.38636363636363602</v>
      </c>
      <c r="AH388">
        <v>3.0384271671134899E-2</v>
      </c>
      <c r="AI388">
        <v>7.8641644325290402E-2</v>
      </c>
    </row>
    <row r="389" spans="1:35" hidden="1" x14ac:dyDescent="0.25">
      <c r="A389" t="s">
        <v>56</v>
      </c>
      <c r="B389" t="s">
        <v>949</v>
      </c>
      <c r="C389" s="63" t="s">
        <v>949</v>
      </c>
      <c r="D389" s="63" t="s">
        <v>8</v>
      </c>
      <c r="E389" t="s">
        <v>8</v>
      </c>
      <c r="F389">
        <v>1</v>
      </c>
      <c r="G389">
        <v>1</v>
      </c>
      <c r="H389">
        <v>1</v>
      </c>
      <c r="I389">
        <v>2</v>
      </c>
      <c r="J389">
        <v>7</v>
      </c>
      <c r="K389">
        <v>3</v>
      </c>
      <c r="L389" t="s">
        <v>103</v>
      </c>
      <c r="M389">
        <v>3</v>
      </c>
      <c r="N389" t="s">
        <v>703</v>
      </c>
      <c r="O389" t="s">
        <v>5</v>
      </c>
      <c r="P389">
        <v>2</v>
      </c>
      <c r="Q389">
        <v>2</v>
      </c>
      <c r="R389">
        <v>0</v>
      </c>
      <c r="S389" t="s">
        <v>642</v>
      </c>
      <c r="T389" t="s">
        <v>689</v>
      </c>
      <c r="U389">
        <v>17</v>
      </c>
      <c r="V389">
        <v>2.236842105263158</v>
      </c>
      <c r="W389">
        <v>17</v>
      </c>
      <c r="X389" t="s">
        <v>40</v>
      </c>
      <c r="Y389" t="s">
        <v>736</v>
      </c>
      <c r="Z389" t="s">
        <v>949</v>
      </c>
      <c r="AA389">
        <v>44</v>
      </c>
      <c r="AB389">
        <v>44</v>
      </c>
      <c r="AC389">
        <v>44</v>
      </c>
      <c r="AD389">
        <v>559.5</v>
      </c>
      <c r="AE389">
        <v>1</v>
      </c>
      <c r="AF389">
        <v>0.38636363636363602</v>
      </c>
      <c r="AG389">
        <v>0.38636363636363602</v>
      </c>
      <c r="AH389">
        <v>3.0384271671134899E-2</v>
      </c>
      <c r="AI389">
        <v>7.8641644325290402E-2</v>
      </c>
    </row>
    <row r="390" spans="1:35" hidden="1" x14ac:dyDescent="0.25">
      <c r="A390" t="s">
        <v>56</v>
      </c>
      <c r="B390" t="s">
        <v>949</v>
      </c>
      <c r="C390" s="63" t="s">
        <v>949</v>
      </c>
      <c r="D390" s="63" t="s">
        <v>8</v>
      </c>
      <c r="E390" t="s">
        <v>8</v>
      </c>
      <c r="F390">
        <v>1</v>
      </c>
      <c r="G390">
        <v>1</v>
      </c>
      <c r="H390">
        <v>1</v>
      </c>
      <c r="I390">
        <v>2</v>
      </c>
      <c r="J390">
        <v>7</v>
      </c>
      <c r="K390">
        <v>3</v>
      </c>
      <c r="L390" t="s">
        <v>103</v>
      </c>
      <c r="M390">
        <v>3</v>
      </c>
      <c r="N390" t="s">
        <v>703</v>
      </c>
      <c r="O390" t="s">
        <v>31</v>
      </c>
      <c r="P390">
        <v>3</v>
      </c>
      <c r="Q390">
        <v>1</v>
      </c>
      <c r="R390">
        <v>0</v>
      </c>
      <c r="S390" t="s">
        <v>642</v>
      </c>
      <c r="T390" t="s">
        <v>689</v>
      </c>
      <c r="U390">
        <v>10</v>
      </c>
      <c r="V390">
        <v>1.3157894736842106</v>
      </c>
      <c r="W390">
        <v>10</v>
      </c>
      <c r="X390" t="s">
        <v>41</v>
      </c>
      <c r="Y390" t="s">
        <v>737</v>
      </c>
      <c r="Z390" t="s">
        <v>949</v>
      </c>
      <c r="AA390">
        <v>44</v>
      </c>
      <c r="AB390">
        <v>44</v>
      </c>
      <c r="AC390">
        <v>44</v>
      </c>
      <c r="AD390">
        <v>559.5</v>
      </c>
      <c r="AE390">
        <v>1</v>
      </c>
      <c r="AF390">
        <v>0.22727272727272699</v>
      </c>
      <c r="AG390">
        <v>0.22727272727272699</v>
      </c>
      <c r="AH390">
        <v>1.7873100983020598E-2</v>
      </c>
      <c r="AI390">
        <v>7.8641644325290402E-2</v>
      </c>
    </row>
    <row r="391" spans="1:35" hidden="1" x14ac:dyDescent="0.25">
      <c r="A391" t="s">
        <v>56</v>
      </c>
      <c r="B391" t="s">
        <v>949</v>
      </c>
      <c r="C391" s="63" t="s">
        <v>949</v>
      </c>
      <c r="D391" s="63" t="s">
        <v>8</v>
      </c>
      <c r="E391" t="s">
        <v>8</v>
      </c>
      <c r="F391">
        <v>1</v>
      </c>
      <c r="G391">
        <v>1</v>
      </c>
      <c r="H391">
        <v>1</v>
      </c>
      <c r="I391">
        <v>2</v>
      </c>
      <c r="J391">
        <v>7</v>
      </c>
      <c r="K391">
        <v>4</v>
      </c>
      <c r="L391" t="s">
        <v>101</v>
      </c>
      <c r="M391">
        <v>4</v>
      </c>
      <c r="N391" t="s">
        <v>705</v>
      </c>
      <c r="O391" t="s">
        <v>4</v>
      </c>
      <c r="P391">
        <v>1</v>
      </c>
      <c r="Q391">
        <v>1</v>
      </c>
      <c r="R391">
        <v>0</v>
      </c>
      <c r="S391" t="s">
        <v>642</v>
      </c>
      <c r="T391" t="s">
        <v>689</v>
      </c>
      <c r="U391">
        <v>8.5</v>
      </c>
      <c r="V391">
        <v>1.118421052631579</v>
      </c>
      <c r="W391">
        <v>8.5</v>
      </c>
      <c r="X391" t="s">
        <v>42</v>
      </c>
      <c r="Y391" t="s">
        <v>738</v>
      </c>
      <c r="Z391" t="s">
        <v>949</v>
      </c>
      <c r="AA391">
        <v>33.5</v>
      </c>
      <c r="AB391">
        <v>33.5</v>
      </c>
      <c r="AC391">
        <v>33.5</v>
      </c>
      <c r="AD391">
        <v>559.5</v>
      </c>
      <c r="AE391">
        <v>1</v>
      </c>
      <c r="AF391">
        <v>0.25373134328358199</v>
      </c>
      <c r="AG391">
        <v>0.25373134328358199</v>
      </c>
      <c r="AH391">
        <v>1.51921358355675E-2</v>
      </c>
      <c r="AI391">
        <v>5.9874888293118898E-2</v>
      </c>
    </row>
    <row r="392" spans="1:35" hidden="1" x14ac:dyDescent="0.25">
      <c r="A392" t="s">
        <v>56</v>
      </c>
      <c r="B392" t="s">
        <v>949</v>
      </c>
      <c r="C392" s="63" t="s">
        <v>949</v>
      </c>
      <c r="D392" s="63" t="s">
        <v>8</v>
      </c>
      <c r="E392" t="s">
        <v>8</v>
      </c>
      <c r="F392">
        <v>1</v>
      </c>
      <c r="G392">
        <v>1</v>
      </c>
      <c r="H392">
        <v>1</v>
      </c>
      <c r="I392">
        <v>2</v>
      </c>
      <c r="J392">
        <v>7</v>
      </c>
      <c r="K392">
        <v>4</v>
      </c>
      <c r="L392" t="s">
        <v>101</v>
      </c>
      <c r="M392">
        <v>4</v>
      </c>
      <c r="N392" t="s">
        <v>705</v>
      </c>
      <c r="O392" t="s">
        <v>5</v>
      </c>
      <c r="P392">
        <v>2</v>
      </c>
      <c r="Q392">
        <v>2</v>
      </c>
      <c r="R392">
        <v>0</v>
      </c>
      <c r="S392" t="s">
        <v>642</v>
      </c>
      <c r="T392" t="s">
        <v>689</v>
      </c>
      <c r="U392">
        <v>15</v>
      </c>
      <c r="V392">
        <v>1.9736842105263159</v>
      </c>
      <c r="W392">
        <v>15</v>
      </c>
      <c r="X392" t="s">
        <v>43</v>
      </c>
      <c r="Y392" t="s">
        <v>739</v>
      </c>
      <c r="Z392" t="s">
        <v>949</v>
      </c>
      <c r="AA392">
        <v>33.5</v>
      </c>
      <c r="AB392">
        <v>33.5</v>
      </c>
      <c r="AC392">
        <v>33.5</v>
      </c>
      <c r="AD392">
        <v>559.5</v>
      </c>
      <c r="AE392">
        <v>1</v>
      </c>
      <c r="AF392">
        <v>0.44776119402985098</v>
      </c>
      <c r="AG392">
        <v>0.44776119402985098</v>
      </c>
      <c r="AH392">
        <v>2.68096514745308E-2</v>
      </c>
      <c r="AI392">
        <v>5.9874888293118898E-2</v>
      </c>
    </row>
    <row r="393" spans="1:35" hidden="1" x14ac:dyDescent="0.25">
      <c r="A393" t="s">
        <v>56</v>
      </c>
      <c r="B393" t="s">
        <v>949</v>
      </c>
      <c r="C393" s="63" t="s">
        <v>949</v>
      </c>
      <c r="D393" s="63" t="s">
        <v>8</v>
      </c>
      <c r="E393" t="s">
        <v>8</v>
      </c>
      <c r="F393">
        <v>1</v>
      </c>
      <c r="G393">
        <v>1</v>
      </c>
      <c r="H393">
        <v>1</v>
      </c>
      <c r="I393">
        <v>2</v>
      </c>
      <c r="J393">
        <v>7</v>
      </c>
      <c r="K393">
        <v>4</v>
      </c>
      <c r="L393" t="s">
        <v>101</v>
      </c>
      <c r="M393">
        <v>4</v>
      </c>
      <c r="N393" t="s">
        <v>705</v>
      </c>
      <c r="O393" t="s">
        <v>31</v>
      </c>
      <c r="P393">
        <v>3</v>
      </c>
      <c r="Q393">
        <v>1</v>
      </c>
      <c r="R393">
        <v>0</v>
      </c>
      <c r="S393" t="s">
        <v>642</v>
      </c>
      <c r="T393" t="s">
        <v>689</v>
      </c>
      <c r="U393">
        <v>10</v>
      </c>
      <c r="V393">
        <v>1.3157894736842106</v>
      </c>
      <c r="W393">
        <v>10</v>
      </c>
      <c r="X393" t="s">
        <v>44</v>
      </c>
      <c r="Y393" t="s">
        <v>740</v>
      </c>
      <c r="Z393" t="s">
        <v>949</v>
      </c>
      <c r="AA393">
        <v>33.5</v>
      </c>
      <c r="AB393">
        <v>33.5</v>
      </c>
      <c r="AC393">
        <v>33.5</v>
      </c>
      <c r="AD393">
        <v>559.5</v>
      </c>
      <c r="AE393">
        <v>1</v>
      </c>
      <c r="AF393">
        <v>0.29850746268656703</v>
      </c>
      <c r="AG393">
        <v>0.29850746268656703</v>
      </c>
      <c r="AH393">
        <v>1.7873100983020598E-2</v>
      </c>
      <c r="AI393">
        <v>5.9874888293118898E-2</v>
      </c>
    </row>
    <row r="394" spans="1:35" hidden="1" x14ac:dyDescent="0.25">
      <c r="A394" t="s">
        <v>56</v>
      </c>
      <c r="B394" t="s">
        <v>949</v>
      </c>
      <c r="C394" s="63" t="s">
        <v>949</v>
      </c>
      <c r="D394" s="63" t="s">
        <v>8</v>
      </c>
      <c r="E394" t="s">
        <v>8</v>
      </c>
      <c r="F394">
        <v>1</v>
      </c>
      <c r="G394">
        <v>1</v>
      </c>
      <c r="H394">
        <v>1</v>
      </c>
      <c r="I394">
        <v>2</v>
      </c>
      <c r="J394">
        <v>7</v>
      </c>
      <c r="K394">
        <v>5</v>
      </c>
      <c r="L394" t="s">
        <v>105</v>
      </c>
      <c r="M394">
        <v>5</v>
      </c>
      <c r="N394" t="s">
        <v>707</v>
      </c>
      <c r="O394" t="s">
        <v>4</v>
      </c>
      <c r="P394">
        <v>1</v>
      </c>
      <c r="Q394">
        <v>4</v>
      </c>
      <c r="R394">
        <v>0</v>
      </c>
      <c r="S394" t="s">
        <v>642</v>
      </c>
      <c r="T394" t="s">
        <v>689</v>
      </c>
      <c r="U394">
        <v>34</v>
      </c>
      <c r="V394">
        <v>4.4736842105263159</v>
      </c>
      <c r="W394">
        <v>34</v>
      </c>
      <c r="X394" t="s">
        <v>45</v>
      </c>
      <c r="Y394" t="s">
        <v>741</v>
      </c>
      <c r="Z394" t="s">
        <v>949</v>
      </c>
      <c r="AA394">
        <v>59</v>
      </c>
      <c r="AB394">
        <v>59</v>
      </c>
      <c r="AC394">
        <v>59</v>
      </c>
      <c r="AD394">
        <v>559.5</v>
      </c>
      <c r="AE394">
        <v>1</v>
      </c>
      <c r="AF394">
        <v>0.57627118644067798</v>
      </c>
      <c r="AG394">
        <v>0.57627118644067798</v>
      </c>
      <c r="AH394">
        <v>6.0768543342269901E-2</v>
      </c>
      <c r="AI394">
        <v>0.105451295799821</v>
      </c>
    </row>
    <row r="395" spans="1:35" hidden="1" x14ac:dyDescent="0.25">
      <c r="A395" t="s">
        <v>56</v>
      </c>
      <c r="B395" t="s">
        <v>949</v>
      </c>
      <c r="C395" s="63" t="s">
        <v>949</v>
      </c>
      <c r="D395" s="63" t="s">
        <v>8</v>
      </c>
      <c r="E395" t="s">
        <v>8</v>
      </c>
      <c r="F395">
        <v>1</v>
      </c>
      <c r="G395">
        <v>1</v>
      </c>
      <c r="H395">
        <v>1</v>
      </c>
      <c r="I395">
        <v>2</v>
      </c>
      <c r="J395">
        <v>7</v>
      </c>
      <c r="K395">
        <v>5</v>
      </c>
      <c r="L395" t="s">
        <v>105</v>
      </c>
      <c r="M395">
        <v>5</v>
      </c>
      <c r="N395" t="s">
        <v>707</v>
      </c>
      <c r="O395" t="s">
        <v>5</v>
      </c>
      <c r="P395">
        <v>2</v>
      </c>
      <c r="Q395">
        <v>2</v>
      </c>
      <c r="R395">
        <v>0</v>
      </c>
      <c r="S395" t="s">
        <v>642</v>
      </c>
      <c r="T395" t="s">
        <v>689</v>
      </c>
      <c r="U395">
        <v>15</v>
      </c>
      <c r="V395">
        <v>1.9736842105263159</v>
      </c>
      <c r="W395">
        <v>15</v>
      </c>
      <c r="X395" t="s">
        <v>46</v>
      </c>
      <c r="Y395" t="s">
        <v>742</v>
      </c>
      <c r="Z395" t="s">
        <v>949</v>
      </c>
      <c r="AA395">
        <v>59</v>
      </c>
      <c r="AB395">
        <v>59</v>
      </c>
      <c r="AC395">
        <v>59</v>
      </c>
      <c r="AD395">
        <v>559.5</v>
      </c>
      <c r="AE395">
        <v>1</v>
      </c>
      <c r="AF395">
        <v>0.25423728813559299</v>
      </c>
      <c r="AG395">
        <v>0.25423728813559299</v>
      </c>
      <c r="AH395">
        <v>2.68096514745308E-2</v>
      </c>
      <c r="AI395">
        <v>0.105451295799821</v>
      </c>
    </row>
    <row r="396" spans="1:35" hidden="1" x14ac:dyDescent="0.25">
      <c r="A396" t="s">
        <v>56</v>
      </c>
      <c r="B396" t="s">
        <v>949</v>
      </c>
      <c r="C396" s="63" t="s">
        <v>949</v>
      </c>
      <c r="D396" s="63" t="s">
        <v>8</v>
      </c>
      <c r="E396" t="s">
        <v>8</v>
      </c>
      <c r="F396">
        <v>1</v>
      </c>
      <c r="G396">
        <v>1</v>
      </c>
      <c r="H396">
        <v>1</v>
      </c>
      <c r="I396">
        <v>2</v>
      </c>
      <c r="J396">
        <v>7</v>
      </c>
      <c r="K396">
        <v>5</v>
      </c>
      <c r="L396" t="s">
        <v>105</v>
      </c>
      <c r="M396">
        <v>5</v>
      </c>
      <c r="N396" t="s">
        <v>707</v>
      </c>
      <c r="O396" t="s">
        <v>31</v>
      </c>
      <c r="P396">
        <v>3</v>
      </c>
      <c r="Q396">
        <v>1</v>
      </c>
      <c r="R396">
        <v>0</v>
      </c>
      <c r="S396" t="s">
        <v>642</v>
      </c>
      <c r="T396" t="s">
        <v>689</v>
      </c>
      <c r="U396">
        <v>10</v>
      </c>
      <c r="V396">
        <v>1.3157894736842106</v>
      </c>
      <c r="W396">
        <v>10</v>
      </c>
      <c r="X396" t="s">
        <v>47</v>
      </c>
      <c r="Y396" t="s">
        <v>743</v>
      </c>
      <c r="Z396" t="s">
        <v>949</v>
      </c>
      <c r="AA396">
        <v>59</v>
      </c>
      <c r="AB396">
        <v>59</v>
      </c>
      <c r="AC396">
        <v>59</v>
      </c>
      <c r="AD396">
        <v>559.5</v>
      </c>
      <c r="AE396">
        <v>1</v>
      </c>
      <c r="AF396">
        <v>0.169491525423729</v>
      </c>
      <c r="AG396">
        <v>0.169491525423729</v>
      </c>
      <c r="AH396">
        <v>1.7873100983020598E-2</v>
      </c>
      <c r="AI396">
        <v>0.105451295799821</v>
      </c>
    </row>
    <row r="397" spans="1:35" hidden="1" x14ac:dyDescent="0.25">
      <c r="A397" t="s">
        <v>56</v>
      </c>
      <c r="B397" t="s">
        <v>949</v>
      </c>
      <c r="C397" s="63" t="s">
        <v>949</v>
      </c>
      <c r="D397" s="63" t="s">
        <v>8</v>
      </c>
      <c r="E397" t="s">
        <v>8</v>
      </c>
      <c r="F397">
        <v>1</v>
      </c>
      <c r="G397">
        <v>1</v>
      </c>
      <c r="H397">
        <v>1</v>
      </c>
      <c r="I397">
        <v>2</v>
      </c>
      <c r="J397">
        <v>7</v>
      </c>
      <c r="K397">
        <v>6</v>
      </c>
      <c r="L397" t="s">
        <v>113</v>
      </c>
      <c r="M397">
        <v>6</v>
      </c>
      <c r="N397" t="s">
        <v>709</v>
      </c>
      <c r="O397" t="s">
        <v>4</v>
      </c>
      <c r="P397">
        <v>1</v>
      </c>
      <c r="Q397">
        <v>1</v>
      </c>
      <c r="R397">
        <v>0</v>
      </c>
      <c r="S397" t="s">
        <v>642</v>
      </c>
      <c r="T397" t="s">
        <v>689</v>
      </c>
      <c r="U397">
        <v>8.5</v>
      </c>
      <c r="V397">
        <v>1.118421052631579</v>
      </c>
      <c r="W397">
        <v>8.5</v>
      </c>
      <c r="X397" t="s">
        <v>48</v>
      </c>
      <c r="Y397" t="s">
        <v>744</v>
      </c>
      <c r="Z397" t="s">
        <v>949</v>
      </c>
      <c r="AA397">
        <v>35.5</v>
      </c>
      <c r="AB397">
        <v>35.5</v>
      </c>
      <c r="AC397">
        <v>35.5</v>
      </c>
      <c r="AD397">
        <v>559.5</v>
      </c>
      <c r="AE397">
        <v>1</v>
      </c>
      <c r="AF397">
        <v>0.23943661971831001</v>
      </c>
      <c r="AG397">
        <v>0.23943661971831001</v>
      </c>
      <c r="AH397">
        <v>1.51921358355675E-2</v>
      </c>
      <c r="AI397">
        <v>6.3449508489723E-2</v>
      </c>
    </row>
    <row r="398" spans="1:35" hidden="1" x14ac:dyDescent="0.25">
      <c r="A398" t="s">
        <v>56</v>
      </c>
      <c r="B398" t="s">
        <v>949</v>
      </c>
      <c r="C398" s="63" t="s">
        <v>949</v>
      </c>
      <c r="D398" s="63" t="s">
        <v>8</v>
      </c>
      <c r="E398" t="s">
        <v>8</v>
      </c>
      <c r="F398">
        <v>1</v>
      </c>
      <c r="G398">
        <v>1</v>
      </c>
      <c r="H398">
        <v>1</v>
      </c>
      <c r="I398">
        <v>2</v>
      </c>
      <c r="J398">
        <v>7</v>
      </c>
      <c r="K398">
        <v>6</v>
      </c>
      <c r="L398" t="s">
        <v>113</v>
      </c>
      <c r="M398">
        <v>6</v>
      </c>
      <c r="N398" t="s">
        <v>709</v>
      </c>
      <c r="O398" t="s">
        <v>5</v>
      </c>
      <c r="P398">
        <v>2</v>
      </c>
      <c r="Q398">
        <v>2</v>
      </c>
      <c r="R398">
        <v>0</v>
      </c>
      <c r="S398" t="s">
        <v>642</v>
      </c>
      <c r="T398" t="s">
        <v>689</v>
      </c>
      <c r="U398">
        <v>17</v>
      </c>
      <c r="V398">
        <v>2.236842105263158</v>
      </c>
      <c r="W398">
        <v>17</v>
      </c>
      <c r="X398" t="s">
        <v>49</v>
      </c>
      <c r="Y398" t="s">
        <v>745</v>
      </c>
      <c r="Z398" t="s">
        <v>949</v>
      </c>
      <c r="AA398">
        <v>35.5</v>
      </c>
      <c r="AB398">
        <v>35.5</v>
      </c>
      <c r="AC398">
        <v>35.5</v>
      </c>
      <c r="AD398">
        <v>559.5</v>
      </c>
      <c r="AE398">
        <v>1</v>
      </c>
      <c r="AF398">
        <v>0.47887323943662002</v>
      </c>
      <c r="AG398">
        <v>0.47887323943662002</v>
      </c>
      <c r="AH398">
        <v>3.0384271671134899E-2</v>
      </c>
      <c r="AI398">
        <v>6.3449508489723E-2</v>
      </c>
    </row>
    <row r="399" spans="1:35" hidden="1" x14ac:dyDescent="0.25">
      <c r="A399" t="s">
        <v>56</v>
      </c>
      <c r="B399" t="s">
        <v>949</v>
      </c>
      <c r="C399" s="63" t="s">
        <v>949</v>
      </c>
      <c r="D399" s="63" t="s">
        <v>8</v>
      </c>
      <c r="E399" t="s">
        <v>8</v>
      </c>
      <c r="F399">
        <v>1</v>
      </c>
      <c r="G399">
        <v>1</v>
      </c>
      <c r="H399">
        <v>1</v>
      </c>
      <c r="I399">
        <v>2</v>
      </c>
      <c r="J399">
        <v>7</v>
      </c>
      <c r="K399">
        <v>6</v>
      </c>
      <c r="L399" t="s">
        <v>113</v>
      </c>
      <c r="M399">
        <v>6</v>
      </c>
      <c r="N399" t="s">
        <v>709</v>
      </c>
      <c r="O399" t="s">
        <v>31</v>
      </c>
      <c r="P399">
        <v>3</v>
      </c>
      <c r="Q399">
        <v>1</v>
      </c>
      <c r="R399">
        <v>0</v>
      </c>
      <c r="S399" t="s">
        <v>642</v>
      </c>
      <c r="T399" t="s">
        <v>689</v>
      </c>
      <c r="U399">
        <v>10</v>
      </c>
      <c r="V399">
        <v>1.3157894736842106</v>
      </c>
      <c r="W399">
        <v>10</v>
      </c>
      <c r="X399" t="s">
        <v>50</v>
      </c>
      <c r="Y399" t="s">
        <v>746</v>
      </c>
      <c r="Z399" t="s">
        <v>949</v>
      </c>
      <c r="AA399">
        <v>35.5</v>
      </c>
      <c r="AB399">
        <v>35.5</v>
      </c>
      <c r="AC399">
        <v>35.5</v>
      </c>
      <c r="AD399">
        <v>559.5</v>
      </c>
      <c r="AE399">
        <v>1</v>
      </c>
      <c r="AF399">
        <v>0.28169014084506999</v>
      </c>
      <c r="AG399">
        <v>0.28169014084506999</v>
      </c>
      <c r="AH399">
        <v>1.7873100983020598E-2</v>
      </c>
      <c r="AI399">
        <v>6.3449508489723E-2</v>
      </c>
    </row>
    <row r="400" spans="1:35" hidden="1" x14ac:dyDescent="0.25">
      <c r="A400" t="s">
        <v>56</v>
      </c>
      <c r="B400" t="s">
        <v>949</v>
      </c>
      <c r="C400" s="63" t="s">
        <v>949</v>
      </c>
      <c r="D400" s="63" t="s">
        <v>8</v>
      </c>
      <c r="E400" t="s">
        <v>8</v>
      </c>
      <c r="F400">
        <v>1</v>
      </c>
      <c r="G400">
        <v>1</v>
      </c>
      <c r="H400">
        <v>1</v>
      </c>
      <c r="I400">
        <v>2</v>
      </c>
      <c r="J400">
        <v>7</v>
      </c>
      <c r="K400">
        <v>7</v>
      </c>
      <c r="L400" t="s">
        <v>114</v>
      </c>
      <c r="M400">
        <v>7</v>
      </c>
      <c r="N400" t="s">
        <v>711</v>
      </c>
      <c r="O400" t="s">
        <v>4</v>
      </c>
      <c r="P400">
        <v>1</v>
      </c>
      <c r="Q400">
        <v>1</v>
      </c>
      <c r="R400">
        <v>0</v>
      </c>
      <c r="S400" t="s">
        <v>642</v>
      </c>
      <c r="T400" t="s">
        <v>689</v>
      </c>
      <c r="U400">
        <v>8.5</v>
      </c>
      <c r="V400">
        <v>1.118421052631579</v>
      </c>
      <c r="W400">
        <v>8.5</v>
      </c>
      <c r="X400" t="s">
        <v>51</v>
      </c>
      <c r="Y400" t="s">
        <v>747</v>
      </c>
      <c r="Z400" t="s">
        <v>949</v>
      </c>
      <c r="AA400">
        <v>35.5</v>
      </c>
      <c r="AB400">
        <v>35.5</v>
      </c>
      <c r="AC400">
        <v>35.5</v>
      </c>
      <c r="AD400">
        <v>559.5</v>
      </c>
      <c r="AE400">
        <v>1</v>
      </c>
      <c r="AF400">
        <v>0.23943661971831001</v>
      </c>
      <c r="AG400">
        <v>0.23943661971831001</v>
      </c>
      <c r="AH400">
        <v>1.51921358355675E-2</v>
      </c>
      <c r="AI400">
        <v>6.3449508489723E-2</v>
      </c>
    </row>
    <row r="401" spans="1:35" hidden="1" x14ac:dyDescent="0.25">
      <c r="A401" t="s">
        <v>56</v>
      </c>
      <c r="B401" t="s">
        <v>949</v>
      </c>
      <c r="C401" s="63" t="s">
        <v>949</v>
      </c>
      <c r="D401" s="63" t="s">
        <v>8</v>
      </c>
      <c r="E401" t="s">
        <v>8</v>
      </c>
      <c r="F401">
        <v>1</v>
      </c>
      <c r="G401">
        <v>1</v>
      </c>
      <c r="H401">
        <v>1</v>
      </c>
      <c r="I401">
        <v>2</v>
      </c>
      <c r="J401">
        <v>7</v>
      </c>
      <c r="K401">
        <v>7</v>
      </c>
      <c r="L401" t="s">
        <v>114</v>
      </c>
      <c r="M401">
        <v>7</v>
      </c>
      <c r="N401" t="s">
        <v>711</v>
      </c>
      <c r="O401" t="s">
        <v>5</v>
      </c>
      <c r="P401">
        <v>2</v>
      </c>
      <c r="Q401">
        <v>2</v>
      </c>
      <c r="R401">
        <v>0</v>
      </c>
      <c r="S401" t="s">
        <v>642</v>
      </c>
      <c r="T401" t="s">
        <v>689</v>
      </c>
      <c r="U401">
        <v>17</v>
      </c>
      <c r="V401">
        <v>2.236842105263158</v>
      </c>
      <c r="W401">
        <v>17</v>
      </c>
      <c r="X401" t="s">
        <v>52</v>
      </c>
      <c r="Y401" t="s">
        <v>748</v>
      </c>
      <c r="Z401" t="s">
        <v>949</v>
      </c>
      <c r="AA401">
        <v>35.5</v>
      </c>
      <c r="AB401">
        <v>35.5</v>
      </c>
      <c r="AC401">
        <v>35.5</v>
      </c>
      <c r="AD401">
        <v>559.5</v>
      </c>
      <c r="AE401">
        <v>1</v>
      </c>
      <c r="AF401">
        <v>0.47887323943662002</v>
      </c>
      <c r="AG401">
        <v>0.47887323943662002</v>
      </c>
      <c r="AH401">
        <v>3.0384271671134899E-2</v>
      </c>
      <c r="AI401">
        <v>6.3449508489723E-2</v>
      </c>
    </row>
    <row r="402" spans="1:35" hidden="1" x14ac:dyDescent="0.25">
      <c r="A402" t="s">
        <v>56</v>
      </c>
      <c r="B402" t="s">
        <v>949</v>
      </c>
      <c r="C402" s="63" t="s">
        <v>949</v>
      </c>
      <c r="D402" s="63" t="s">
        <v>8</v>
      </c>
      <c r="E402" t="s">
        <v>8</v>
      </c>
      <c r="F402">
        <v>1</v>
      </c>
      <c r="G402">
        <v>1</v>
      </c>
      <c r="H402">
        <v>1</v>
      </c>
      <c r="I402">
        <v>2</v>
      </c>
      <c r="J402">
        <v>7</v>
      </c>
      <c r="K402">
        <v>7</v>
      </c>
      <c r="L402" t="s">
        <v>114</v>
      </c>
      <c r="M402">
        <v>7</v>
      </c>
      <c r="N402" t="s">
        <v>711</v>
      </c>
      <c r="O402" t="s">
        <v>31</v>
      </c>
      <c r="P402">
        <v>3</v>
      </c>
      <c r="Q402">
        <v>1</v>
      </c>
      <c r="R402">
        <v>0</v>
      </c>
      <c r="S402" t="s">
        <v>642</v>
      </c>
      <c r="T402" t="s">
        <v>689</v>
      </c>
      <c r="U402">
        <v>10</v>
      </c>
      <c r="V402">
        <v>1.3157894736842106</v>
      </c>
      <c r="W402">
        <v>10</v>
      </c>
      <c r="X402" t="s">
        <v>53</v>
      </c>
      <c r="Y402" t="s">
        <v>749</v>
      </c>
      <c r="Z402" t="s">
        <v>949</v>
      </c>
      <c r="AA402">
        <v>35.5</v>
      </c>
      <c r="AB402">
        <v>35.5</v>
      </c>
      <c r="AC402">
        <v>35.5</v>
      </c>
      <c r="AD402">
        <v>559.5</v>
      </c>
      <c r="AE402">
        <v>1</v>
      </c>
      <c r="AF402">
        <v>0.28169014084506999</v>
      </c>
      <c r="AG402">
        <v>0.28169014084506999</v>
      </c>
      <c r="AH402">
        <v>1.7873100983020598E-2</v>
      </c>
      <c r="AI402">
        <v>6.3449508489723E-2</v>
      </c>
    </row>
    <row r="403" spans="1:35" x14ac:dyDescent="0.25">
      <c r="A403" t="s">
        <v>56</v>
      </c>
      <c r="B403" t="s">
        <v>949</v>
      </c>
      <c r="C403" s="63" t="s">
        <v>949</v>
      </c>
      <c r="D403" s="63" t="s">
        <v>8</v>
      </c>
      <c r="E403" t="s">
        <v>8</v>
      </c>
      <c r="F403">
        <v>1</v>
      </c>
      <c r="G403">
        <v>2</v>
      </c>
      <c r="H403">
        <v>2</v>
      </c>
      <c r="I403">
        <v>2</v>
      </c>
      <c r="J403">
        <v>7</v>
      </c>
      <c r="K403">
        <v>1</v>
      </c>
      <c r="L403" t="s">
        <v>99</v>
      </c>
      <c r="M403">
        <v>8</v>
      </c>
      <c r="N403" t="s">
        <v>713</v>
      </c>
      <c r="O403" t="s">
        <v>4</v>
      </c>
      <c r="P403">
        <v>1</v>
      </c>
      <c r="Q403">
        <v>1</v>
      </c>
      <c r="R403">
        <v>0</v>
      </c>
      <c r="S403" t="s">
        <v>642</v>
      </c>
      <c r="T403" t="s">
        <v>689</v>
      </c>
      <c r="U403">
        <v>6.5</v>
      </c>
      <c r="V403">
        <v>0.85526315789473684</v>
      </c>
      <c r="W403">
        <v>6.5</v>
      </c>
      <c r="X403" t="s">
        <v>33</v>
      </c>
      <c r="Y403" t="s">
        <v>750</v>
      </c>
      <c r="Z403" t="s">
        <v>949</v>
      </c>
      <c r="AA403">
        <v>33.5</v>
      </c>
      <c r="AB403">
        <v>33.5</v>
      </c>
      <c r="AC403">
        <v>33.5</v>
      </c>
      <c r="AD403">
        <v>559.5</v>
      </c>
      <c r="AE403">
        <v>1</v>
      </c>
      <c r="AF403">
        <v>0.19402985074626899</v>
      </c>
      <c r="AG403">
        <v>0.19402985074626899</v>
      </c>
      <c r="AH403">
        <v>1.16175156389634E-2</v>
      </c>
      <c r="AI403">
        <v>5.9874888293118898E-2</v>
      </c>
    </row>
    <row r="404" spans="1:35" x14ac:dyDescent="0.25">
      <c r="A404" t="s">
        <v>56</v>
      </c>
      <c r="B404" t="s">
        <v>949</v>
      </c>
      <c r="C404" s="63" t="s">
        <v>949</v>
      </c>
      <c r="D404" s="63" t="s">
        <v>8</v>
      </c>
      <c r="E404" t="s">
        <v>8</v>
      </c>
      <c r="F404">
        <v>1</v>
      </c>
      <c r="G404">
        <v>2</v>
      </c>
      <c r="H404">
        <v>2</v>
      </c>
      <c r="I404">
        <v>2</v>
      </c>
      <c r="J404">
        <v>7</v>
      </c>
      <c r="K404">
        <v>1</v>
      </c>
      <c r="L404" t="s">
        <v>99</v>
      </c>
      <c r="M404">
        <v>8</v>
      </c>
      <c r="N404" t="s">
        <v>713</v>
      </c>
      <c r="O404" t="s">
        <v>5</v>
      </c>
      <c r="P404">
        <v>2</v>
      </c>
      <c r="Q404">
        <v>2</v>
      </c>
      <c r="R404">
        <v>0</v>
      </c>
      <c r="S404" t="s">
        <v>642</v>
      </c>
      <c r="T404" t="s">
        <v>689</v>
      </c>
      <c r="U404">
        <v>17</v>
      </c>
      <c r="V404">
        <v>2.236842105263158</v>
      </c>
      <c r="W404">
        <v>17</v>
      </c>
      <c r="X404" t="s">
        <v>34</v>
      </c>
      <c r="Y404" t="s">
        <v>751</v>
      </c>
      <c r="Z404" t="s">
        <v>949</v>
      </c>
      <c r="AA404">
        <v>33.5</v>
      </c>
      <c r="AB404">
        <v>33.5</v>
      </c>
      <c r="AC404">
        <v>33.5</v>
      </c>
      <c r="AD404">
        <v>559.5</v>
      </c>
      <c r="AE404">
        <v>1</v>
      </c>
      <c r="AF404">
        <v>0.50746268656716398</v>
      </c>
      <c r="AG404">
        <v>0.50746268656716398</v>
      </c>
      <c r="AH404">
        <v>3.0384271671134899E-2</v>
      </c>
      <c r="AI404">
        <v>5.9874888293118898E-2</v>
      </c>
    </row>
    <row r="405" spans="1:35" x14ac:dyDescent="0.25">
      <c r="A405" t="s">
        <v>56</v>
      </c>
      <c r="B405" t="s">
        <v>949</v>
      </c>
      <c r="C405" s="63" t="s">
        <v>949</v>
      </c>
      <c r="D405" s="63" t="s">
        <v>8</v>
      </c>
      <c r="E405" t="s">
        <v>8</v>
      </c>
      <c r="F405">
        <v>1</v>
      </c>
      <c r="G405">
        <v>2</v>
      </c>
      <c r="H405">
        <v>2</v>
      </c>
      <c r="I405">
        <v>2</v>
      </c>
      <c r="J405">
        <v>7</v>
      </c>
      <c r="K405">
        <v>1</v>
      </c>
      <c r="L405" t="s">
        <v>99</v>
      </c>
      <c r="M405">
        <v>8</v>
      </c>
      <c r="N405" t="s">
        <v>713</v>
      </c>
      <c r="O405" t="s">
        <v>31</v>
      </c>
      <c r="P405">
        <v>3</v>
      </c>
      <c r="Q405">
        <v>1</v>
      </c>
      <c r="R405">
        <v>0</v>
      </c>
      <c r="S405" t="s">
        <v>642</v>
      </c>
      <c r="T405" t="s">
        <v>689</v>
      </c>
      <c r="U405">
        <v>10</v>
      </c>
      <c r="V405">
        <v>1.3157894736842106</v>
      </c>
      <c r="W405">
        <v>10</v>
      </c>
      <c r="X405" t="s">
        <v>35</v>
      </c>
      <c r="Y405" t="s">
        <v>752</v>
      </c>
      <c r="Z405" t="s">
        <v>949</v>
      </c>
      <c r="AA405">
        <v>33.5</v>
      </c>
      <c r="AB405">
        <v>33.5</v>
      </c>
      <c r="AC405">
        <v>33.5</v>
      </c>
      <c r="AD405">
        <v>559.5</v>
      </c>
      <c r="AE405">
        <v>1</v>
      </c>
      <c r="AF405">
        <v>0.29850746268656703</v>
      </c>
      <c r="AG405">
        <v>0.29850746268656703</v>
      </c>
      <c r="AH405">
        <v>1.7873100983020598E-2</v>
      </c>
      <c r="AI405">
        <v>5.9874888293118898E-2</v>
      </c>
    </row>
    <row r="406" spans="1:35" hidden="1" x14ac:dyDescent="0.25">
      <c r="A406" t="s">
        <v>56</v>
      </c>
      <c r="B406" t="s">
        <v>949</v>
      </c>
      <c r="C406" s="63" t="s">
        <v>949</v>
      </c>
      <c r="D406" s="63" t="s">
        <v>8</v>
      </c>
      <c r="E406" t="s">
        <v>8</v>
      </c>
      <c r="F406">
        <v>1</v>
      </c>
      <c r="G406">
        <v>2</v>
      </c>
      <c r="H406">
        <v>2</v>
      </c>
      <c r="I406">
        <v>2</v>
      </c>
      <c r="J406">
        <v>7</v>
      </c>
      <c r="K406">
        <v>2</v>
      </c>
      <c r="L406" t="s">
        <v>102</v>
      </c>
      <c r="M406">
        <v>9</v>
      </c>
      <c r="N406" t="s">
        <v>715</v>
      </c>
      <c r="O406" t="s">
        <v>4</v>
      </c>
      <c r="P406">
        <v>1</v>
      </c>
      <c r="Q406">
        <v>1</v>
      </c>
      <c r="R406">
        <v>0</v>
      </c>
      <c r="S406" t="s">
        <v>642</v>
      </c>
      <c r="T406" t="s">
        <v>689</v>
      </c>
      <c r="U406">
        <v>8.5</v>
      </c>
      <c r="V406">
        <v>1.118421052631579</v>
      </c>
      <c r="W406">
        <v>8.5</v>
      </c>
      <c r="X406" t="s">
        <v>36</v>
      </c>
      <c r="Y406" t="s">
        <v>753</v>
      </c>
      <c r="Z406" t="s">
        <v>949</v>
      </c>
      <c r="AA406">
        <v>35.5</v>
      </c>
      <c r="AB406">
        <v>35.5</v>
      </c>
      <c r="AC406">
        <v>35.5</v>
      </c>
      <c r="AD406">
        <v>559.5</v>
      </c>
      <c r="AE406">
        <v>1</v>
      </c>
      <c r="AF406">
        <v>0.23943661971831001</v>
      </c>
      <c r="AG406">
        <v>0.23943661971831001</v>
      </c>
      <c r="AH406">
        <v>1.51921358355675E-2</v>
      </c>
      <c r="AI406">
        <v>6.3449508489723E-2</v>
      </c>
    </row>
    <row r="407" spans="1:35" hidden="1" x14ac:dyDescent="0.25">
      <c r="A407" t="s">
        <v>56</v>
      </c>
      <c r="B407" t="s">
        <v>949</v>
      </c>
      <c r="C407" s="63" t="s">
        <v>949</v>
      </c>
      <c r="D407" s="63" t="s">
        <v>8</v>
      </c>
      <c r="E407" t="s">
        <v>8</v>
      </c>
      <c r="F407">
        <v>1</v>
      </c>
      <c r="G407">
        <v>2</v>
      </c>
      <c r="H407">
        <v>2</v>
      </c>
      <c r="I407">
        <v>2</v>
      </c>
      <c r="J407">
        <v>7</v>
      </c>
      <c r="K407">
        <v>2</v>
      </c>
      <c r="L407" t="s">
        <v>102</v>
      </c>
      <c r="M407">
        <v>9</v>
      </c>
      <c r="N407" t="s">
        <v>715</v>
      </c>
      <c r="O407" t="s">
        <v>5</v>
      </c>
      <c r="P407">
        <v>2</v>
      </c>
      <c r="Q407">
        <v>2</v>
      </c>
      <c r="R407">
        <v>0</v>
      </c>
      <c r="S407" t="s">
        <v>642</v>
      </c>
      <c r="T407" t="s">
        <v>689</v>
      </c>
      <c r="U407">
        <v>17</v>
      </c>
      <c r="V407">
        <v>2.236842105263158</v>
      </c>
      <c r="W407">
        <v>17</v>
      </c>
      <c r="X407" t="s">
        <v>37</v>
      </c>
      <c r="Y407" t="s">
        <v>754</v>
      </c>
      <c r="Z407" t="s">
        <v>949</v>
      </c>
      <c r="AA407">
        <v>35.5</v>
      </c>
      <c r="AB407">
        <v>35.5</v>
      </c>
      <c r="AC407">
        <v>35.5</v>
      </c>
      <c r="AD407">
        <v>559.5</v>
      </c>
      <c r="AE407">
        <v>1</v>
      </c>
      <c r="AF407">
        <v>0.47887323943662002</v>
      </c>
      <c r="AG407">
        <v>0.47887323943662002</v>
      </c>
      <c r="AH407">
        <v>3.0384271671134899E-2</v>
      </c>
      <c r="AI407">
        <v>6.3449508489723E-2</v>
      </c>
    </row>
    <row r="408" spans="1:35" hidden="1" x14ac:dyDescent="0.25">
      <c r="A408" t="s">
        <v>56</v>
      </c>
      <c r="B408" t="s">
        <v>949</v>
      </c>
      <c r="C408" s="63" t="s">
        <v>949</v>
      </c>
      <c r="D408" s="63" t="s">
        <v>8</v>
      </c>
      <c r="E408" t="s">
        <v>8</v>
      </c>
      <c r="F408">
        <v>1</v>
      </c>
      <c r="G408">
        <v>2</v>
      </c>
      <c r="H408">
        <v>2</v>
      </c>
      <c r="I408">
        <v>2</v>
      </c>
      <c r="J408">
        <v>7</v>
      </c>
      <c r="K408">
        <v>2</v>
      </c>
      <c r="L408" t="s">
        <v>102</v>
      </c>
      <c r="M408">
        <v>9</v>
      </c>
      <c r="N408" t="s">
        <v>715</v>
      </c>
      <c r="O408" t="s">
        <v>31</v>
      </c>
      <c r="P408">
        <v>3</v>
      </c>
      <c r="Q408">
        <v>1</v>
      </c>
      <c r="R408">
        <v>0</v>
      </c>
      <c r="S408" t="s">
        <v>642</v>
      </c>
      <c r="T408" t="s">
        <v>689</v>
      </c>
      <c r="U408">
        <v>10</v>
      </c>
      <c r="V408">
        <v>1.3157894736842106</v>
      </c>
      <c r="W408">
        <v>10</v>
      </c>
      <c r="X408" t="s">
        <v>38</v>
      </c>
      <c r="Y408" t="s">
        <v>755</v>
      </c>
      <c r="Z408" t="s">
        <v>949</v>
      </c>
      <c r="AA408">
        <v>35.5</v>
      </c>
      <c r="AB408">
        <v>35.5</v>
      </c>
      <c r="AC408">
        <v>35.5</v>
      </c>
      <c r="AD408">
        <v>559.5</v>
      </c>
      <c r="AE408">
        <v>1</v>
      </c>
      <c r="AF408">
        <v>0.28169014084506999</v>
      </c>
      <c r="AG408">
        <v>0.28169014084506999</v>
      </c>
      <c r="AH408">
        <v>1.7873100983020598E-2</v>
      </c>
      <c r="AI408">
        <v>6.3449508489723E-2</v>
      </c>
    </row>
    <row r="409" spans="1:35" hidden="1" x14ac:dyDescent="0.25">
      <c r="A409" t="s">
        <v>56</v>
      </c>
      <c r="B409" t="s">
        <v>949</v>
      </c>
      <c r="C409" s="63" t="s">
        <v>949</v>
      </c>
      <c r="D409" s="63" t="s">
        <v>8</v>
      </c>
      <c r="E409" t="s">
        <v>8</v>
      </c>
      <c r="F409">
        <v>1</v>
      </c>
      <c r="G409">
        <v>2</v>
      </c>
      <c r="H409">
        <v>2</v>
      </c>
      <c r="I409">
        <v>2</v>
      </c>
      <c r="J409">
        <v>7</v>
      </c>
      <c r="K409">
        <v>3</v>
      </c>
      <c r="L409" t="s">
        <v>103</v>
      </c>
      <c r="M409">
        <v>10</v>
      </c>
      <c r="N409" t="s">
        <v>717</v>
      </c>
      <c r="O409" t="s">
        <v>4</v>
      </c>
      <c r="P409">
        <v>1</v>
      </c>
      <c r="Q409">
        <v>2</v>
      </c>
      <c r="R409">
        <v>0</v>
      </c>
      <c r="S409" t="s">
        <v>642</v>
      </c>
      <c r="T409" t="s">
        <v>689</v>
      </c>
      <c r="U409">
        <v>17</v>
      </c>
      <c r="V409">
        <v>2.236842105263158</v>
      </c>
      <c r="W409">
        <v>17</v>
      </c>
      <c r="X409" t="s">
        <v>39</v>
      </c>
      <c r="Y409" t="s">
        <v>756</v>
      </c>
      <c r="Z409" t="s">
        <v>949</v>
      </c>
      <c r="AA409">
        <v>42</v>
      </c>
      <c r="AB409">
        <v>42</v>
      </c>
      <c r="AC409">
        <v>42</v>
      </c>
      <c r="AD409">
        <v>559.5</v>
      </c>
      <c r="AE409">
        <v>1</v>
      </c>
      <c r="AF409">
        <v>0.40476190476190499</v>
      </c>
      <c r="AG409">
        <v>0.40476190476190499</v>
      </c>
      <c r="AH409">
        <v>3.0384271671134899E-2</v>
      </c>
      <c r="AI409">
        <v>7.5067024128686294E-2</v>
      </c>
    </row>
    <row r="410" spans="1:35" hidden="1" x14ac:dyDescent="0.25">
      <c r="A410" t="s">
        <v>56</v>
      </c>
      <c r="B410" t="s">
        <v>949</v>
      </c>
      <c r="C410" s="63" t="s">
        <v>949</v>
      </c>
      <c r="D410" s="63" t="s">
        <v>8</v>
      </c>
      <c r="E410" t="s">
        <v>8</v>
      </c>
      <c r="F410">
        <v>1</v>
      </c>
      <c r="G410">
        <v>2</v>
      </c>
      <c r="H410">
        <v>2</v>
      </c>
      <c r="I410">
        <v>2</v>
      </c>
      <c r="J410">
        <v>7</v>
      </c>
      <c r="K410">
        <v>3</v>
      </c>
      <c r="L410" t="s">
        <v>103</v>
      </c>
      <c r="M410">
        <v>10</v>
      </c>
      <c r="N410" t="s">
        <v>717</v>
      </c>
      <c r="O410" t="s">
        <v>5</v>
      </c>
      <c r="P410">
        <v>2</v>
      </c>
      <c r="Q410">
        <v>2</v>
      </c>
      <c r="R410">
        <v>0</v>
      </c>
      <c r="S410" t="s">
        <v>642</v>
      </c>
      <c r="T410" t="s">
        <v>689</v>
      </c>
      <c r="U410">
        <v>15</v>
      </c>
      <c r="V410">
        <v>1.9736842105263159</v>
      </c>
      <c r="W410">
        <v>15</v>
      </c>
      <c r="X410" t="s">
        <v>40</v>
      </c>
      <c r="Y410" t="s">
        <v>757</v>
      </c>
      <c r="Z410" t="s">
        <v>949</v>
      </c>
      <c r="AA410">
        <v>42</v>
      </c>
      <c r="AB410">
        <v>42</v>
      </c>
      <c r="AC410">
        <v>42</v>
      </c>
      <c r="AD410">
        <v>559.5</v>
      </c>
      <c r="AE410">
        <v>1</v>
      </c>
      <c r="AF410">
        <v>0.35714285714285698</v>
      </c>
      <c r="AG410">
        <v>0.35714285714285698</v>
      </c>
      <c r="AH410">
        <v>2.68096514745308E-2</v>
      </c>
      <c r="AI410">
        <v>7.5067024128686294E-2</v>
      </c>
    </row>
    <row r="411" spans="1:35" hidden="1" x14ac:dyDescent="0.25">
      <c r="A411" t="s">
        <v>56</v>
      </c>
      <c r="B411" t="s">
        <v>949</v>
      </c>
      <c r="C411" s="63" t="s">
        <v>949</v>
      </c>
      <c r="D411" s="63" t="s">
        <v>8</v>
      </c>
      <c r="E411" t="s">
        <v>8</v>
      </c>
      <c r="F411">
        <v>1</v>
      </c>
      <c r="G411">
        <v>2</v>
      </c>
      <c r="H411">
        <v>2</v>
      </c>
      <c r="I411">
        <v>2</v>
      </c>
      <c r="J411">
        <v>7</v>
      </c>
      <c r="K411">
        <v>3</v>
      </c>
      <c r="L411" t="s">
        <v>103</v>
      </c>
      <c r="M411">
        <v>10</v>
      </c>
      <c r="N411" t="s">
        <v>717</v>
      </c>
      <c r="O411" t="s">
        <v>31</v>
      </c>
      <c r="P411">
        <v>3</v>
      </c>
      <c r="Q411">
        <v>1</v>
      </c>
      <c r="R411">
        <v>0</v>
      </c>
      <c r="S411" t="s">
        <v>642</v>
      </c>
      <c r="T411" t="s">
        <v>689</v>
      </c>
      <c r="U411">
        <v>10</v>
      </c>
      <c r="V411">
        <v>1.3157894736842106</v>
      </c>
      <c r="W411">
        <v>10</v>
      </c>
      <c r="X411" t="s">
        <v>41</v>
      </c>
      <c r="Y411" t="s">
        <v>758</v>
      </c>
      <c r="Z411" t="s">
        <v>949</v>
      </c>
      <c r="AA411">
        <v>42</v>
      </c>
      <c r="AB411">
        <v>42</v>
      </c>
      <c r="AC411">
        <v>42</v>
      </c>
      <c r="AD411">
        <v>559.5</v>
      </c>
      <c r="AE411">
        <v>1</v>
      </c>
      <c r="AF411">
        <v>0.238095238095238</v>
      </c>
      <c r="AG411">
        <v>0.238095238095238</v>
      </c>
      <c r="AH411">
        <v>1.7873100983020598E-2</v>
      </c>
      <c r="AI411">
        <v>7.5067024128686294E-2</v>
      </c>
    </row>
    <row r="412" spans="1:35" hidden="1" x14ac:dyDescent="0.25">
      <c r="A412" t="s">
        <v>56</v>
      </c>
      <c r="B412" t="s">
        <v>949</v>
      </c>
      <c r="C412" s="63" t="s">
        <v>949</v>
      </c>
      <c r="D412" s="63" t="s">
        <v>8</v>
      </c>
      <c r="E412" t="s">
        <v>8</v>
      </c>
      <c r="F412">
        <v>1</v>
      </c>
      <c r="G412">
        <v>2</v>
      </c>
      <c r="H412">
        <v>2</v>
      </c>
      <c r="I412">
        <v>2</v>
      </c>
      <c r="J412">
        <v>7</v>
      </c>
      <c r="K412">
        <v>4</v>
      </c>
      <c r="L412" t="s">
        <v>101</v>
      </c>
      <c r="M412">
        <v>11</v>
      </c>
      <c r="N412" t="s">
        <v>719</v>
      </c>
      <c r="O412" t="s">
        <v>4</v>
      </c>
      <c r="P412">
        <v>1</v>
      </c>
      <c r="Q412">
        <v>2</v>
      </c>
      <c r="R412">
        <v>0</v>
      </c>
      <c r="S412" t="s">
        <v>642</v>
      </c>
      <c r="T412" t="s">
        <v>689</v>
      </c>
      <c r="U412">
        <v>17</v>
      </c>
      <c r="V412">
        <v>2.236842105263158</v>
      </c>
      <c r="W412">
        <v>17</v>
      </c>
      <c r="X412" t="s">
        <v>42</v>
      </c>
      <c r="Y412" t="s">
        <v>759</v>
      </c>
      <c r="Z412" t="s">
        <v>949</v>
      </c>
      <c r="AA412">
        <v>42</v>
      </c>
      <c r="AB412">
        <v>42</v>
      </c>
      <c r="AC412">
        <v>42</v>
      </c>
      <c r="AD412">
        <v>559.5</v>
      </c>
      <c r="AE412">
        <v>1</v>
      </c>
      <c r="AF412">
        <v>0.40476190476190499</v>
      </c>
      <c r="AG412">
        <v>0.40476190476190499</v>
      </c>
      <c r="AH412">
        <v>3.0384271671134899E-2</v>
      </c>
      <c r="AI412">
        <v>7.5067024128686294E-2</v>
      </c>
    </row>
    <row r="413" spans="1:35" hidden="1" x14ac:dyDescent="0.25">
      <c r="A413" t="s">
        <v>56</v>
      </c>
      <c r="B413" t="s">
        <v>949</v>
      </c>
      <c r="C413" s="63" t="s">
        <v>949</v>
      </c>
      <c r="D413" s="63" t="s">
        <v>8</v>
      </c>
      <c r="E413" t="s">
        <v>8</v>
      </c>
      <c r="F413">
        <v>1</v>
      </c>
      <c r="G413">
        <v>2</v>
      </c>
      <c r="H413">
        <v>2</v>
      </c>
      <c r="I413">
        <v>2</v>
      </c>
      <c r="J413">
        <v>7</v>
      </c>
      <c r="K413">
        <v>4</v>
      </c>
      <c r="L413" t="s">
        <v>101</v>
      </c>
      <c r="M413">
        <v>11</v>
      </c>
      <c r="N413" t="s">
        <v>719</v>
      </c>
      <c r="O413" t="s">
        <v>5</v>
      </c>
      <c r="P413">
        <v>2</v>
      </c>
      <c r="Q413">
        <v>2</v>
      </c>
      <c r="R413">
        <v>0</v>
      </c>
      <c r="S413" t="s">
        <v>642</v>
      </c>
      <c r="T413" t="s">
        <v>689</v>
      </c>
      <c r="U413">
        <v>15</v>
      </c>
      <c r="V413">
        <v>1.9736842105263159</v>
      </c>
      <c r="W413">
        <v>15</v>
      </c>
      <c r="X413" t="s">
        <v>43</v>
      </c>
      <c r="Y413" t="s">
        <v>760</v>
      </c>
      <c r="Z413" t="s">
        <v>949</v>
      </c>
      <c r="AA413">
        <v>42</v>
      </c>
      <c r="AB413">
        <v>42</v>
      </c>
      <c r="AC413">
        <v>42</v>
      </c>
      <c r="AD413">
        <v>559.5</v>
      </c>
      <c r="AE413">
        <v>1</v>
      </c>
      <c r="AF413">
        <v>0.35714285714285698</v>
      </c>
      <c r="AG413">
        <v>0.35714285714285698</v>
      </c>
      <c r="AH413">
        <v>2.68096514745308E-2</v>
      </c>
      <c r="AI413">
        <v>7.5067024128686294E-2</v>
      </c>
    </row>
    <row r="414" spans="1:35" hidden="1" x14ac:dyDescent="0.25">
      <c r="A414" t="s">
        <v>56</v>
      </c>
      <c r="B414" t="s">
        <v>949</v>
      </c>
      <c r="C414" s="63" t="s">
        <v>949</v>
      </c>
      <c r="D414" s="63" t="s">
        <v>8</v>
      </c>
      <c r="E414" t="s">
        <v>8</v>
      </c>
      <c r="F414">
        <v>1</v>
      </c>
      <c r="G414">
        <v>2</v>
      </c>
      <c r="H414">
        <v>2</v>
      </c>
      <c r="I414">
        <v>2</v>
      </c>
      <c r="J414">
        <v>7</v>
      </c>
      <c r="K414">
        <v>4</v>
      </c>
      <c r="L414" t="s">
        <v>101</v>
      </c>
      <c r="M414">
        <v>11</v>
      </c>
      <c r="N414" t="s">
        <v>719</v>
      </c>
      <c r="O414" t="s">
        <v>31</v>
      </c>
      <c r="P414">
        <v>3</v>
      </c>
      <c r="Q414">
        <v>1</v>
      </c>
      <c r="R414">
        <v>0</v>
      </c>
      <c r="S414" t="s">
        <v>642</v>
      </c>
      <c r="T414" t="s">
        <v>689</v>
      </c>
      <c r="U414">
        <v>10</v>
      </c>
      <c r="V414">
        <v>1.3157894736842106</v>
      </c>
      <c r="W414">
        <v>10</v>
      </c>
      <c r="X414" t="s">
        <v>44</v>
      </c>
      <c r="Y414" t="s">
        <v>761</v>
      </c>
      <c r="Z414" t="s">
        <v>949</v>
      </c>
      <c r="AA414">
        <v>42</v>
      </c>
      <c r="AB414">
        <v>42</v>
      </c>
      <c r="AC414">
        <v>42</v>
      </c>
      <c r="AD414">
        <v>559.5</v>
      </c>
      <c r="AE414">
        <v>1</v>
      </c>
      <c r="AF414">
        <v>0.238095238095238</v>
      </c>
      <c r="AG414">
        <v>0.238095238095238</v>
      </c>
      <c r="AH414">
        <v>1.7873100983020598E-2</v>
      </c>
      <c r="AI414">
        <v>7.5067024128686294E-2</v>
      </c>
    </row>
    <row r="415" spans="1:35" hidden="1" x14ac:dyDescent="0.25">
      <c r="A415" t="s">
        <v>56</v>
      </c>
      <c r="B415" t="s">
        <v>949</v>
      </c>
      <c r="C415" s="63" t="s">
        <v>949</v>
      </c>
      <c r="D415" s="63" t="s">
        <v>8</v>
      </c>
      <c r="E415" t="s">
        <v>8</v>
      </c>
      <c r="F415">
        <v>1</v>
      </c>
      <c r="G415">
        <v>2</v>
      </c>
      <c r="H415">
        <v>2</v>
      </c>
      <c r="I415">
        <v>2</v>
      </c>
      <c r="J415">
        <v>7</v>
      </c>
      <c r="K415">
        <v>5</v>
      </c>
      <c r="L415" t="s">
        <v>105</v>
      </c>
      <c r="M415">
        <v>12</v>
      </c>
      <c r="N415" t="s">
        <v>721</v>
      </c>
      <c r="O415" t="s">
        <v>4</v>
      </c>
      <c r="P415">
        <v>1</v>
      </c>
      <c r="Q415">
        <v>4</v>
      </c>
      <c r="R415">
        <v>0</v>
      </c>
      <c r="S415" t="s">
        <v>642</v>
      </c>
      <c r="T415" t="s">
        <v>689</v>
      </c>
      <c r="U415">
        <v>32</v>
      </c>
      <c r="V415">
        <v>4.2105263157894735</v>
      </c>
      <c r="W415">
        <v>32</v>
      </c>
      <c r="X415" t="s">
        <v>45</v>
      </c>
      <c r="Y415" t="s">
        <v>762</v>
      </c>
      <c r="Z415" t="s">
        <v>949</v>
      </c>
      <c r="AA415">
        <v>59</v>
      </c>
      <c r="AB415">
        <v>59</v>
      </c>
      <c r="AC415">
        <v>59</v>
      </c>
      <c r="AD415">
        <v>559.5</v>
      </c>
      <c r="AE415">
        <v>1</v>
      </c>
      <c r="AF415">
        <v>0.54237288135593198</v>
      </c>
      <c r="AG415">
        <v>0.54237288135593198</v>
      </c>
      <c r="AH415">
        <v>5.71939231456658E-2</v>
      </c>
      <c r="AI415">
        <v>0.105451295799821</v>
      </c>
    </row>
    <row r="416" spans="1:35" hidden="1" x14ac:dyDescent="0.25">
      <c r="A416" t="s">
        <v>56</v>
      </c>
      <c r="B416" t="s">
        <v>949</v>
      </c>
      <c r="C416" s="63" t="s">
        <v>949</v>
      </c>
      <c r="D416" s="63" t="s">
        <v>8</v>
      </c>
      <c r="E416" t="s">
        <v>8</v>
      </c>
      <c r="F416">
        <v>1</v>
      </c>
      <c r="G416">
        <v>2</v>
      </c>
      <c r="H416">
        <v>2</v>
      </c>
      <c r="I416">
        <v>2</v>
      </c>
      <c r="J416">
        <v>7</v>
      </c>
      <c r="K416">
        <v>5</v>
      </c>
      <c r="L416" t="s">
        <v>105</v>
      </c>
      <c r="M416">
        <v>12</v>
      </c>
      <c r="N416" t="s">
        <v>721</v>
      </c>
      <c r="O416" t="s">
        <v>5</v>
      </c>
      <c r="P416">
        <v>2</v>
      </c>
      <c r="Q416">
        <v>2</v>
      </c>
      <c r="R416">
        <v>0</v>
      </c>
      <c r="S416" t="s">
        <v>642</v>
      </c>
      <c r="T416" t="s">
        <v>689</v>
      </c>
      <c r="U416">
        <v>17</v>
      </c>
      <c r="V416">
        <v>2.236842105263158</v>
      </c>
      <c r="W416">
        <v>17</v>
      </c>
      <c r="X416" t="s">
        <v>46</v>
      </c>
      <c r="Y416" t="s">
        <v>763</v>
      </c>
      <c r="Z416" t="s">
        <v>949</v>
      </c>
      <c r="AA416">
        <v>59</v>
      </c>
      <c r="AB416">
        <v>59</v>
      </c>
      <c r="AC416">
        <v>59</v>
      </c>
      <c r="AD416">
        <v>559.5</v>
      </c>
      <c r="AE416">
        <v>1</v>
      </c>
      <c r="AF416">
        <v>0.28813559322033899</v>
      </c>
      <c r="AG416">
        <v>0.28813559322033899</v>
      </c>
      <c r="AH416">
        <v>3.0384271671134899E-2</v>
      </c>
      <c r="AI416">
        <v>0.105451295799821</v>
      </c>
    </row>
    <row r="417" spans="1:35" hidden="1" x14ac:dyDescent="0.25">
      <c r="A417" t="s">
        <v>56</v>
      </c>
      <c r="B417" t="s">
        <v>949</v>
      </c>
      <c r="C417" s="63" t="s">
        <v>949</v>
      </c>
      <c r="D417" s="63" t="s">
        <v>8</v>
      </c>
      <c r="E417" t="s">
        <v>8</v>
      </c>
      <c r="F417">
        <v>1</v>
      </c>
      <c r="G417">
        <v>2</v>
      </c>
      <c r="H417">
        <v>2</v>
      </c>
      <c r="I417">
        <v>2</v>
      </c>
      <c r="J417">
        <v>7</v>
      </c>
      <c r="K417">
        <v>5</v>
      </c>
      <c r="L417" t="s">
        <v>105</v>
      </c>
      <c r="M417">
        <v>12</v>
      </c>
      <c r="N417" t="s">
        <v>721</v>
      </c>
      <c r="O417" t="s">
        <v>31</v>
      </c>
      <c r="P417">
        <v>3</v>
      </c>
      <c r="Q417">
        <v>1</v>
      </c>
      <c r="R417">
        <v>0</v>
      </c>
      <c r="S417" t="s">
        <v>642</v>
      </c>
      <c r="T417" t="s">
        <v>689</v>
      </c>
      <c r="U417">
        <v>10</v>
      </c>
      <c r="V417">
        <v>1.3157894736842106</v>
      </c>
      <c r="W417">
        <v>10</v>
      </c>
      <c r="X417" t="s">
        <v>47</v>
      </c>
      <c r="Y417" t="s">
        <v>764</v>
      </c>
      <c r="Z417" t="s">
        <v>949</v>
      </c>
      <c r="AA417">
        <v>59</v>
      </c>
      <c r="AB417">
        <v>59</v>
      </c>
      <c r="AC417">
        <v>59</v>
      </c>
      <c r="AD417">
        <v>559.5</v>
      </c>
      <c r="AE417">
        <v>1</v>
      </c>
      <c r="AF417">
        <v>0.169491525423729</v>
      </c>
      <c r="AG417">
        <v>0.169491525423729</v>
      </c>
      <c r="AH417">
        <v>1.7873100983020598E-2</v>
      </c>
      <c r="AI417">
        <v>0.105451295799821</v>
      </c>
    </row>
    <row r="418" spans="1:35" hidden="1" x14ac:dyDescent="0.25">
      <c r="A418" t="s">
        <v>56</v>
      </c>
      <c r="B418" t="s">
        <v>949</v>
      </c>
      <c r="C418" s="63" t="s">
        <v>949</v>
      </c>
      <c r="D418" s="63" t="s">
        <v>8</v>
      </c>
      <c r="E418" t="s">
        <v>8</v>
      </c>
      <c r="F418">
        <v>1</v>
      </c>
      <c r="G418">
        <v>2</v>
      </c>
      <c r="H418">
        <v>2</v>
      </c>
      <c r="I418">
        <v>2</v>
      </c>
      <c r="J418">
        <v>7</v>
      </c>
      <c r="K418">
        <v>6</v>
      </c>
      <c r="L418" t="s">
        <v>113</v>
      </c>
      <c r="M418">
        <v>13</v>
      </c>
      <c r="N418" t="s">
        <v>723</v>
      </c>
      <c r="O418" t="s">
        <v>4</v>
      </c>
      <c r="P418">
        <v>1</v>
      </c>
      <c r="Q418">
        <v>1</v>
      </c>
      <c r="R418">
        <v>0</v>
      </c>
      <c r="S418" t="s">
        <v>642</v>
      </c>
      <c r="T418" t="s">
        <v>689</v>
      </c>
      <c r="U418">
        <v>8.5</v>
      </c>
      <c r="V418">
        <v>1.118421052631579</v>
      </c>
      <c r="W418">
        <v>8.5</v>
      </c>
      <c r="X418" t="s">
        <v>48</v>
      </c>
      <c r="Y418" t="s">
        <v>765</v>
      </c>
      <c r="Z418" t="s">
        <v>949</v>
      </c>
      <c r="AA418">
        <v>33.5</v>
      </c>
      <c r="AB418">
        <v>33.5</v>
      </c>
      <c r="AC418">
        <v>33.5</v>
      </c>
      <c r="AD418">
        <v>559.5</v>
      </c>
      <c r="AE418">
        <v>1</v>
      </c>
      <c r="AF418">
        <v>0.25373134328358199</v>
      </c>
      <c r="AG418">
        <v>0.25373134328358199</v>
      </c>
      <c r="AH418">
        <v>1.51921358355675E-2</v>
      </c>
      <c r="AI418">
        <v>5.9874888293118898E-2</v>
      </c>
    </row>
    <row r="419" spans="1:35" hidden="1" x14ac:dyDescent="0.25">
      <c r="A419" t="s">
        <v>56</v>
      </c>
      <c r="B419" t="s">
        <v>949</v>
      </c>
      <c r="C419" s="63" t="s">
        <v>949</v>
      </c>
      <c r="D419" s="63" t="s">
        <v>8</v>
      </c>
      <c r="E419" t="s">
        <v>8</v>
      </c>
      <c r="F419">
        <v>1</v>
      </c>
      <c r="G419">
        <v>2</v>
      </c>
      <c r="H419">
        <v>2</v>
      </c>
      <c r="I419">
        <v>2</v>
      </c>
      <c r="J419">
        <v>7</v>
      </c>
      <c r="K419">
        <v>6</v>
      </c>
      <c r="L419" t="s">
        <v>113</v>
      </c>
      <c r="M419">
        <v>13</v>
      </c>
      <c r="N419" t="s">
        <v>723</v>
      </c>
      <c r="O419" t="s">
        <v>5</v>
      </c>
      <c r="P419">
        <v>2</v>
      </c>
      <c r="Q419">
        <v>2</v>
      </c>
      <c r="R419">
        <v>0</v>
      </c>
      <c r="S419" t="s">
        <v>642</v>
      </c>
      <c r="T419" t="s">
        <v>689</v>
      </c>
      <c r="U419">
        <v>15</v>
      </c>
      <c r="V419">
        <v>1.9736842105263159</v>
      </c>
      <c r="W419">
        <v>15</v>
      </c>
      <c r="X419" t="s">
        <v>49</v>
      </c>
      <c r="Y419" t="s">
        <v>766</v>
      </c>
      <c r="Z419" t="s">
        <v>949</v>
      </c>
      <c r="AA419">
        <v>33.5</v>
      </c>
      <c r="AB419">
        <v>33.5</v>
      </c>
      <c r="AC419">
        <v>33.5</v>
      </c>
      <c r="AD419">
        <v>559.5</v>
      </c>
      <c r="AE419">
        <v>1</v>
      </c>
      <c r="AF419">
        <v>0.44776119402985098</v>
      </c>
      <c r="AG419">
        <v>0.44776119402985098</v>
      </c>
      <c r="AH419">
        <v>2.68096514745308E-2</v>
      </c>
      <c r="AI419">
        <v>5.9874888293118898E-2</v>
      </c>
    </row>
    <row r="420" spans="1:35" hidden="1" x14ac:dyDescent="0.25">
      <c r="A420" t="s">
        <v>56</v>
      </c>
      <c r="B420" t="s">
        <v>949</v>
      </c>
      <c r="C420" s="63" t="s">
        <v>949</v>
      </c>
      <c r="D420" s="63" t="s">
        <v>8</v>
      </c>
      <c r="E420" t="s">
        <v>8</v>
      </c>
      <c r="F420">
        <v>1</v>
      </c>
      <c r="G420">
        <v>2</v>
      </c>
      <c r="H420">
        <v>2</v>
      </c>
      <c r="I420">
        <v>2</v>
      </c>
      <c r="J420">
        <v>7</v>
      </c>
      <c r="K420">
        <v>6</v>
      </c>
      <c r="L420" t="s">
        <v>113</v>
      </c>
      <c r="M420">
        <v>13</v>
      </c>
      <c r="N420" t="s">
        <v>723</v>
      </c>
      <c r="O420" t="s">
        <v>31</v>
      </c>
      <c r="P420">
        <v>3</v>
      </c>
      <c r="Q420">
        <v>1</v>
      </c>
      <c r="R420">
        <v>0</v>
      </c>
      <c r="S420" t="s">
        <v>642</v>
      </c>
      <c r="T420" t="s">
        <v>689</v>
      </c>
      <c r="U420">
        <v>10</v>
      </c>
      <c r="V420">
        <v>1.3157894736842106</v>
      </c>
      <c r="W420">
        <v>10</v>
      </c>
      <c r="X420" t="s">
        <v>50</v>
      </c>
      <c r="Y420" t="s">
        <v>767</v>
      </c>
      <c r="Z420" t="s">
        <v>949</v>
      </c>
      <c r="AA420">
        <v>33.5</v>
      </c>
      <c r="AB420">
        <v>33.5</v>
      </c>
      <c r="AC420">
        <v>33.5</v>
      </c>
      <c r="AD420">
        <v>559.5</v>
      </c>
      <c r="AE420">
        <v>1</v>
      </c>
      <c r="AF420">
        <v>0.29850746268656703</v>
      </c>
      <c r="AG420">
        <v>0.29850746268656703</v>
      </c>
      <c r="AH420">
        <v>1.7873100983020598E-2</v>
      </c>
      <c r="AI420">
        <v>5.9874888293118898E-2</v>
      </c>
    </row>
    <row r="421" spans="1:35" hidden="1" x14ac:dyDescent="0.25">
      <c r="A421" t="s">
        <v>56</v>
      </c>
      <c r="B421" t="s">
        <v>949</v>
      </c>
      <c r="C421" s="63" t="s">
        <v>949</v>
      </c>
      <c r="D421" s="63" t="s">
        <v>8</v>
      </c>
      <c r="E421" t="s">
        <v>8</v>
      </c>
      <c r="F421">
        <v>1</v>
      </c>
      <c r="G421">
        <v>2</v>
      </c>
      <c r="H421">
        <v>2</v>
      </c>
      <c r="I421">
        <v>2</v>
      </c>
      <c r="J421">
        <v>7</v>
      </c>
      <c r="K421">
        <v>7</v>
      </c>
      <c r="L421" t="s">
        <v>114</v>
      </c>
      <c r="M421">
        <v>14</v>
      </c>
      <c r="N421" t="s">
        <v>725</v>
      </c>
      <c r="O421" t="s">
        <v>4</v>
      </c>
      <c r="P421">
        <v>1</v>
      </c>
      <c r="Q421">
        <v>1</v>
      </c>
      <c r="R421">
        <v>0</v>
      </c>
      <c r="S421" t="s">
        <v>642</v>
      </c>
      <c r="T421" t="s">
        <v>689</v>
      </c>
      <c r="U421">
        <v>8.5</v>
      </c>
      <c r="V421">
        <v>1.118421052631579</v>
      </c>
      <c r="W421">
        <v>8.5</v>
      </c>
      <c r="X421" t="s">
        <v>51</v>
      </c>
      <c r="Y421" t="s">
        <v>768</v>
      </c>
      <c r="Z421" t="s">
        <v>949</v>
      </c>
      <c r="AA421">
        <v>35.5</v>
      </c>
      <c r="AB421">
        <v>35.5</v>
      </c>
      <c r="AC421">
        <v>35.5</v>
      </c>
      <c r="AD421">
        <v>559.5</v>
      </c>
      <c r="AE421">
        <v>1</v>
      </c>
      <c r="AF421">
        <v>0.23943661971831001</v>
      </c>
      <c r="AG421">
        <v>0.23943661971831001</v>
      </c>
      <c r="AH421">
        <v>1.51921358355675E-2</v>
      </c>
      <c r="AI421">
        <v>6.3449508489723E-2</v>
      </c>
    </row>
    <row r="422" spans="1:35" hidden="1" x14ac:dyDescent="0.25">
      <c r="A422" t="s">
        <v>56</v>
      </c>
      <c r="B422" t="s">
        <v>949</v>
      </c>
      <c r="C422" s="63" t="s">
        <v>949</v>
      </c>
      <c r="D422" s="63" t="s">
        <v>8</v>
      </c>
      <c r="E422" t="s">
        <v>8</v>
      </c>
      <c r="F422">
        <v>1</v>
      </c>
      <c r="G422">
        <v>2</v>
      </c>
      <c r="H422">
        <v>2</v>
      </c>
      <c r="I422">
        <v>2</v>
      </c>
      <c r="J422">
        <v>7</v>
      </c>
      <c r="K422">
        <v>7</v>
      </c>
      <c r="L422" t="s">
        <v>114</v>
      </c>
      <c r="M422">
        <v>14</v>
      </c>
      <c r="N422" t="s">
        <v>725</v>
      </c>
      <c r="O422" t="s">
        <v>5</v>
      </c>
      <c r="P422">
        <v>2</v>
      </c>
      <c r="Q422">
        <v>2</v>
      </c>
      <c r="R422">
        <v>0</v>
      </c>
      <c r="S422" t="s">
        <v>642</v>
      </c>
      <c r="T422" t="s">
        <v>689</v>
      </c>
      <c r="U422">
        <v>17</v>
      </c>
      <c r="V422">
        <v>2.236842105263158</v>
      </c>
      <c r="W422">
        <v>17</v>
      </c>
      <c r="X422" t="s">
        <v>52</v>
      </c>
      <c r="Y422" t="s">
        <v>769</v>
      </c>
      <c r="Z422" t="s">
        <v>949</v>
      </c>
      <c r="AA422">
        <v>35.5</v>
      </c>
      <c r="AB422">
        <v>35.5</v>
      </c>
      <c r="AC422">
        <v>35.5</v>
      </c>
      <c r="AD422">
        <v>559.5</v>
      </c>
      <c r="AE422">
        <v>1</v>
      </c>
      <c r="AF422">
        <v>0.47887323943662002</v>
      </c>
      <c r="AG422">
        <v>0.47887323943662002</v>
      </c>
      <c r="AH422">
        <v>3.0384271671134899E-2</v>
      </c>
      <c r="AI422">
        <v>6.3449508489723E-2</v>
      </c>
    </row>
    <row r="423" spans="1:35" hidden="1" x14ac:dyDescent="0.25">
      <c r="A423" t="s">
        <v>56</v>
      </c>
      <c r="B423" t="s">
        <v>949</v>
      </c>
      <c r="C423" s="63" t="s">
        <v>949</v>
      </c>
      <c r="D423" s="63" t="s">
        <v>8</v>
      </c>
      <c r="E423" t="s">
        <v>8</v>
      </c>
      <c r="F423">
        <v>1</v>
      </c>
      <c r="G423">
        <v>2</v>
      </c>
      <c r="H423">
        <v>2</v>
      </c>
      <c r="I423">
        <v>2</v>
      </c>
      <c r="J423">
        <v>7</v>
      </c>
      <c r="K423">
        <v>7</v>
      </c>
      <c r="L423" t="s">
        <v>114</v>
      </c>
      <c r="M423">
        <v>14</v>
      </c>
      <c r="N423" t="s">
        <v>725</v>
      </c>
      <c r="O423" t="s">
        <v>31</v>
      </c>
      <c r="P423">
        <v>3</v>
      </c>
      <c r="Q423">
        <v>1</v>
      </c>
      <c r="R423">
        <v>0</v>
      </c>
      <c r="S423" t="s">
        <v>642</v>
      </c>
      <c r="T423" t="s">
        <v>689</v>
      </c>
      <c r="U423">
        <v>10</v>
      </c>
      <c r="V423">
        <v>1.3157894736842106</v>
      </c>
      <c r="W423">
        <v>10</v>
      </c>
      <c r="X423" t="s">
        <v>53</v>
      </c>
      <c r="Y423" t="s">
        <v>770</v>
      </c>
      <c r="Z423" t="s">
        <v>949</v>
      </c>
      <c r="AA423">
        <v>35.5</v>
      </c>
      <c r="AB423">
        <v>35.5</v>
      </c>
      <c r="AC423">
        <v>35.5</v>
      </c>
      <c r="AD423">
        <v>559.5</v>
      </c>
      <c r="AE423">
        <v>1</v>
      </c>
      <c r="AF423">
        <v>0.28169014084506999</v>
      </c>
      <c r="AG423">
        <v>0.28169014084506999</v>
      </c>
      <c r="AH423">
        <v>1.7873100983020598E-2</v>
      </c>
      <c r="AI423">
        <v>6.3449508489723E-2</v>
      </c>
    </row>
    <row r="424" spans="1:35" hidden="1" x14ac:dyDescent="0.25">
      <c r="A424" t="s">
        <v>56</v>
      </c>
      <c r="B424" t="s">
        <v>950</v>
      </c>
      <c r="C424" s="63" t="s">
        <v>950</v>
      </c>
      <c r="D424" s="63" t="s">
        <v>671</v>
      </c>
      <c r="E424" t="s">
        <v>527</v>
      </c>
      <c r="F424">
        <v>0.75</v>
      </c>
      <c r="G424">
        <v>1</v>
      </c>
      <c r="H424">
        <v>1</v>
      </c>
      <c r="I424">
        <v>2</v>
      </c>
      <c r="J424">
        <v>7</v>
      </c>
      <c r="K424">
        <v>1</v>
      </c>
      <c r="L424" t="s">
        <v>99</v>
      </c>
      <c r="M424">
        <v>1</v>
      </c>
      <c r="N424" t="s">
        <v>699</v>
      </c>
      <c r="O424" t="s">
        <v>4</v>
      </c>
      <c r="P424">
        <v>1</v>
      </c>
      <c r="Q424">
        <v>2</v>
      </c>
      <c r="R424">
        <v>0</v>
      </c>
      <c r="S424" t="s">
        <v>642</v>
      </c>
      <c r="T424" t="s">
        <v>689</v>
      </c>
      <c r="U424">
        <v>8</v>
      </c>
      <c r="V424">
        <v>1.0526315789473684</v>
      </c>
      <c r="W424">
        <v>6</v>
      </c>
      <c r="X424" t="s">
        <v>33</v>
      </c>
      <c r="Y424" t="s">
        <v>729</v>
      </c>
      <c r="Z424" t="s">
        <v>950</v>
      </c>
      <c r="AA424">
        <v>8</v>
      </c>
      <c r="AB424">
        <v>6</v>
      </c>
      <c r="AC424">
        <v>238.07499999999999</v>
      </c>
      <c r="AD424">
        <v>3235.9999999999986</v>
      </c>
      <c r="AE424">
        <v>2.52021421820855E-2</v>
      </c>
      <c r="AF424">
        <v>1</v>
      </c>
      <c r="AG424">
        <v>2.52021421820855E-2</v>
      </c>
      <c r="AH424">
        <v>1.8541409147095199E-3</v>
      </c>
      <c r="AI424">
        <v>7.3570766378244806E-2</v>
      </c>
    </row>
    <row r="425" spans="1:35" hidden="1" x14ac:dyDescent="0.25">
      <c r="A425" t="s">
        <v>56</v>
      </c>
      <c r="B425" t="s">
        <v>950</v>
      </c>
      <c r="C425" s="63" t="s">
        <v>950</v>
      </c>
      <c r="D425" s="63" t="s">
        <v>671</v>
      </c>
      <c r="E425" t="s">
        <v>527</v>
      </c>
      <c r="F425">
        <v>0.75</v>
      </c>
      <c r="G425">
        <v>1</v>
      </c>
      <c r="H425">
        <v>1</v>
      </c>
      <c r="I425">
        <v>2</v>
      </c>
      <c r="J425">
        <v>7</v>
      </c>
      <c r="K425">
        <v>2</v>
      </c>
      <c r="L425" t="s">
        <v>102</v>
      </c>
      <c r="M425">
        <v>2</v>
      </c>
      <c r="N425" t="s">
        <v>701</v>
      </c>
      <c r="O425" t="s">
        <v>4</v>
      </c>
      <c r="P425">
        <v>1</v>
      </c>
      <c r="Q425">
        <v>2</v>
      </c>
      <c r="R425">
        <v>0</v>
      </c>
      <c r="S425" t="s">
        <v>642</v>
      </c>
      <c r="T425" t="s">
        <v>689</v>
      </c>
      <c r="U425">
        <v>8</v>
      </c>
      <c r="V425">
        <v>1.0526315789473684</v>
      </c>
      <c r="W425">
        <v>6</v>
      </c>
      <c r="X425" t="s">
        <v>36</v>
      </c>
      <c r="Y425" t="s">
        <v>732</v>
      </c>
      <c r="Z425" t="s">
        <v>950</v>
      </c>
      <c r="AA425">
        <v>8</v>
      </c>
      <c r="AB425">
        <v>6</v>
      </c>
      <c r="AC425">
        <v>250.07499999999999</v>
      </c>
      <c r="AD425">
        <v>3235.9999999999986</v>
      </c>
      <c r="AE425">
        <v>2.3992802159352199E-2</v>
      </c>
      <c r="AF425">
        <v>1</v>
      </c>
      <c r="AG425">
        <v>2.3992802159352199E-2</v>
      </c>
      <c r="AH425">
        <v>1.8541409147095199E-3</v>
      </c>
      <c r="AI425">
        <v>7.7279048207663806E-2</v>
      </c>
    </row>
    <row r="426" spans="1:35" hidden="1" x14ac:dyDescent="0.25">
      <c r="A426" t="s">
        <v>56</v>
      </c>
      <c r="B426" t="s">
        <v>950</v>
      </c>
      <c r="C426" s="63" t="s">
        <v>950</v>
      </c>
      <c r="D426" s="63" t="s">
        <v>671</v>
      </c>
      <c r="E426" t="s">
        <v>527</v>
      </c>
      <c r="F426">
        <v>0.75</v>
      </c>
      <c r="G426">
        <v>1</v>
      </c>
      <c r="H426">
        <v>1</v>
      </c>
      <c r="I426">
        <v>2</v>
      </c>
      <c r="J426">
        <v>7</v>
      </c>
      <c r="K426">
        <v>3</v>
      </c>
      <c r="L426" t="s">
        <v>103</v>
      </c>
      <c r="M426">
        <v>3</v>
      </c>
      <c r="N426" t="s">
        <v>703</v>
      </c>
      <c r="O426" t="s">
        <v>4</v>
      </c>
      <c r="P426">
        <v>1</v>
      </c>
      <c r="Q426">
        <v>2</v>
      </c>
      <c r="R426">
        <v>0</v>
      </c>
      <c r="S426" t="s">
        <v>642</v>
      </c>
      <c r="T426" t="s">
        <v>689</v>
      </c>
      <c r="U426">
        <v>8</v>
      </c>
      <c r="V426">
        <v>1.0526315789473684</v>
      </c>
      <c r="W426">
        <v>6</v>
      </c>
      <c r="X426" t="s">
        <v>39</v>
      </c>
      <c r="Y426" t="s">
        <v>735</v>
      </c>
      <c r="Z426" t="s">
        <v>950</v>
      </c>
      <c r="AA426">
        <v>8</v>
      </c>
      <c r="AB426">
        <v>6</v>
      </c>
      <c r="AC426">
        <v>251.67499999999998</v>
      </c>
      <c r="AD426">
        <v>3235.9999999999986</v>
      </c>
      <c r="AE426">
        <v>2.3840270189728799E-2</v>
      </c>
      <c r="AF426">
        <v>1</v>
      </c>
      <c r="AG426">
        <v>2.3840270189728799E-2</v>
      </c>
      <c r="AH426">
        <v>1.8541409147095199E-3</v>
      </c>
      <c r="AI426">
        <v>7.7773485784919702E-2</v>
      </c>
    </row>
    <row r="427" spans="1:35" hidden="1" x14ac:dyDescent="0.25">
      <c r="A427" t="s">
        <v>56</v>
      </c>
      <c r="B427" t="s">
        <v>950</v>
      </c>
      <c r="C427" s="63" t="s">
        <v>950</v>
      </c>
      <c r="D427" s="63" t="s">
        <v>671</v>
      </c>
      <c r="E427" t="s">
        <v>527</v>
      </c>
      <c r="F427">
        <v>0.75</v>
      </c>
      <c r="G427">
        <v>1</v>
      </c>
      <c r="H427">
        <v>1</v>
      </c>
      <c r="I427">
        <v>2</v>
      </c>
      <c r="J427">
        <v>7</v>
      </c>
      <c r="K427">
        <v>4</v>
      </c>
      <c r="L427" t="s">
        <v>101</v>
      </c>
      <c r="M427">
        <v>4</v>
      </c>
      <c r="N427" t="s">
        <v>705</v>
      </c>
      <c r="O427" t="s">
        <v>4</v>
      </c>
      <c r="P427">
        <v>1</v>
      </c>
      <c r="Q427">
        <v>2</v>
      </c>
      <c r="R427">
        <v>0</v>
      </c>
      <c r="S427" t="s">
        <v>642</v>
      </c>
      <c r="T427" t="s">
        <v>689</v>
      </c>
      <c r="U427">
        <v>8</v>
      </c>
      <c r="V427">
        <v>1.0526315789473684</v>
      </c>
      <c r="W427">
        <v>6</v>
      </c>
      <c r="X427" t="s">
        <v>42</v>
      </c>
      <c r="Y427" t="s">
        <v>738</v>
      </c>
      <c r="Z427" t="s">
        <v>950</v>
      </c>
      <c r="AA427">
        <v>8</v>
      </c>
      <c r="AB427">
        <v>6</v>
      </c>
      <c r="AC427">
        <v>262.57499999999999</v>
      </c>
      <c r="AD427">
        <v>3235.9999999999986</v>
      </c>
      <c r="AE427">
        <v>2.28506141102542E-2</v>
      </c>
      <c r="AF427">
        <v>1</v>
      </c>
      <c r="AG427">
        <v>2.28506141102542E-2</v>
      </c>
      <c r="AH427">
        <v>1.8541409147095199E-3</v>
      </c>
      <c r="AI427">
        <v>8.1141841779975299E-2</v>
      </c>
    </row>
    <row r="428" spans="1:35" hidden="1" x14ac:dyDescent="0.25">
      <c r="A428" t="s">
        <v>56</v>
      </c>
      <c r="B428" t="s">
        <v>950</v>
      </c>
      <c r="C428" s="63" t="s">
        <v>950</v>
      </c>
      <c r="D428" s="63" t="s">
        <v>671</v>
      </c>
      <c r="E428" t="s">
        <v>527</v>
      </c>
      <c r="F428">
        <v>0.75</v>
      </c>
      <c r="G428">
        <v>1</v>
      </c>
      <c r="H428">
        <v>1</v>
      </c>
      <c r="I428">
        <v>2</v>
      </c>
      <c r="J428">
        <v>7</v>
      </c>
      <c r="K428">
        <v>5</v>
      </c>
      <c r="L428" t="s">
        <v>105</v>
      </c>
      <c r="M428">
        <v>5</v>
      </c>
      <c r="N428" t="s">
        <v>707</v>
      </c>
      <c r="O428" t="s">
        <v>4</v>
      </c>
      <c r="P428">
        <v>1</v>
      </c>
      <c r="Q428">
        <v>2</v>
      </c>
      <c r="R428">
        <v>0</v>
      </c>
      <c r="S428" t="s">
        <v>642</v>
      </c>
      <c r="T428" t="s">
        <v>689</v>
      </c>
      <c r="U428">
        <v>8</v>
      </c>
      <c r="V428">
        <v>1.0526315789473684</v>
      </c>
      <c r="W428">
        <v>6</v>
      </c>
      <c r="X428" t="s">
        <v>45</v>
      </c>
      <c r="Y428" t="s">
        <v>741</v>
      </c>
      <c r="Z428" t="s">
        <v>950</v>
      </c>
      <c r="AA428">
        <v>8</v>
      </c>
      <c r="AB428">
        <v>6</v>
      </c>
      <c r="AC428">
        <v>232.17500000000001</v>
      </c>
      <c r="AD428">
        <v>3235.9999999999986</v>
      </c>
      <c r="AE428">
        <v>2.5842575643372501E-2</v>
      </c>
      <c r="AF428">
        <v>1</v>
      </c>
      <c r="AG428">
        <v>2.5842575643372501E-2</v>
      </c>
      <c r="AH428">
        <v>1.8541409147095199E-3</v>
      </c>
      <c r="AI428">
        <v>7.1747527812113798E-2</v>
      </c>
    </row>
    <row r="429" spans="1:35" hidden="1" x14ac:dyDescent="0.25">
      <c r="A429" t="s">
        <v>56</v>
      </c>
      <c r="B429" t="s">
        <v>950</v>
      </c>
      <c r="C429" s="63" t="s">
        <v>950</v>
      </c>
      <c r="D429" s="63" t="s">
        <v>671</v>
      </c>
      <c r="E429" t="s">
        <v>527</v>
      </c>
      <c r="F429">
        <v>0.75</v>
      </c>
      <c r="G429">
        <v>2</v>
      </c>
      <c r="H429">
        <v>2</v>
      </c>
      <c r="I429">
        <v>2</v>
      </c>
      <c r="J429">
        <v>7</v>
      </c>
      <c r="K429">
        <v>1</v>
      </c>
      <c r="L429" t="s">
        <v>99</v>
      </c>
      <c r="M429">
        <v>8</v>
      </c>
      <c r="N429" t="s">
        <v>713</v>
      </c>
      <c r="O429" t="s">
        <v>4</v>
      </c>
      <c r="P429">
        <v>1</v>
      </c>
      <c r="Q429">
        <v>2</v>
      </c>
      <c r="R429">
        <v>0</v>
      </c>
      <c r="S429" t="s">
        <v>642</v>
      </c>
      <c r="T429" t="s">
        <v>689</v>
      </c>
      <c r="U429">
        <v>9</v>
      </c>
      <c r="V429">
        <v>1.1842105263157896</v>
      </c>
      <c r="W429">
        <v>6.75</v>
      </c>
      <c r="X429" t="s">
        <v>33</v>
      </c>
      <c r="Y429" t="s">
        <v>750</v>
      </c>
      <c r="Z429" t="s">
        <v>950</v>
      </c>
      <c r="AA429">
        <v>9</v>
      </c>
      <c r="AB429">
        <v>6.75</v>
      </c>
      <c r="AC429">
        <v>239.92499999999998</v>
      </c>
      <c r="AD429">
        <v>3235.9999999999986</v>
      </c>
      <c r="AE429">
        <v>2.8133791809940599E-2</v>
      </c>
      <c r="AF429">
        <v>1</v>
      </c>
      <c r="AG429">
        <v>2.8133791809940599E-2</v>
      </c>
      <c r="AH429">
        <v>2.0859085290482098E-3</v>
      </c>
      <c r="AI429">
        <v>7.4142459826946894E-2</v>
      </c>
    </row>
    <row r="430" spans="1:35" hidden="1" x14ac:dyDescent="0.25">
      <c r="A430" t="s">
        <v>56</v>
      </c>
      <c r="B430" t="s">
        <v>950</v>
      </c>
      <c r="C430" s="63" t="s">
        <v>950</v>
      </c>
      <c r="D430" s="63" t="s">
        <v>671</v>
      </c>
      <c r="E430" t="s">
        <v>527</v>
      </c>
      <c r="F430">
        <v>0.75</v>
      </c>
      <c r="G430">
        <v>2</v>
      </c>
      <c r="H430">
        <v>2</v>
      </c>
      <c r="I430">
        <v>2</v>
      </c>
      <c r="J430">
        <v>7</v>
      </c>
      <c r="K430">
        <v>2</v>
      </c>
      <c r="L430" t="s">
        <v>102</v>
      </c>
      <c r="M430">
        <v>9</v>
      </c>
      <c r="N430" t="s">
        <v>715</v>
      </c>
      <c r="O430" t="s">
        <v>4</v>
      </c>
      <c r="P430">
        <v>1</v>
      </c>
      <c r="Q430">
        <v>2</v>
      </c>
      <c r="R430">
        <v>0</v>
      </c>
      <c r="S430" t="s">
        <v>642</v>
      </c>
      <c r="T430" t="s">
        <v>689</v>
      </c>
      <c r="U430">
        <v>8</v>
      </c>
      <c r="V430">
        <v>1.0526315789473684</v>
      </c>
      <c r="W430">
        <v>6</v>
      </c>
      <c r="X430" t="s">
        <v>36</v>
      </c>
      <c r="Y430" t="s">
        <v>753</v>
      </c>
      <c r="Z430" t="s">
        <v>950</v>
      </c>
      <c r="AA430">
        <v>8</v>
      </c>
      <c r="AB430">
        <v>6</v>
      </c>
      <c r="AC430">
        <v>250.17499999999998</v>
      </c>
      <c r="AD430">
        <v>3235.9999999999986</v>
      </c>
      <c r="AE430">
        <v>2.39832117517738E-2</v>
      </c>
      <c r="AF430">
        <v>1</v>
      </c>
      <c r="AG430">
        <v>2.39832117517738E-2</v>
      </c>
      <c r="AH430">
        <v>1.8541409147095199E-3</v>
      </c>
      <c r="AI430">
        <v>7.7309950556242304E-2</v>
      </c>
    </row>
    <row r="431" spans="1:35" hidden="1" x14ac:dyDescent="0.25">
      <c r="A431" t="s">
        <v>56</v>
      </c>
      <c r="B431" t="s">
        <v>950</v>
      </c>
      <c r="C431" s="63" t="s">
        <v>950</v>
      </c>
      <c r="D431" s="63" t="s">
        <v>671</v>
      </c>
      <c r="E431" t="s">
        <v>527</v>
      </c>
      <c r="F431">
        <v>0.75</v>
      </c>
      <c r="G431">
        <v>2</v>
      </c>
      <c r="H431">
        <v>2</v>
      </c>
      <c r="I431">
        <v>2</v>
      </c>
      <c r="J431">
        <v>7</v>
      </c>
      <c r="K431">
        <v>3</v>
      </c>
      <c r="L431" t="s">
        <v>103</v>
      </c>
      <c r="M431">
        <v>10</v>
      </c>
      <c r="N431" t="s">
        <v>717</v>
      </c>
      <c r="O431" t="s">
        <v>4</v>
      </c>
      <c r="P431">
        <v>1</v>
      </c>
      <c r="Q431">
        <v>2</v>
      </c>
      <c r="R431">
        <v>0</v>
      </c>
      <c r="S431" t="s">
        <v>642</v>
      </c>
      <c r="T431" t="s">
        <v>689</v>
      </c>
      <c r="U431">
        <v>8</v>
      </c>
      <c r="V431">
        <v>1.0526315789473684</v>
      </c>
      <c r="W431">
        <v>6</v>
      </c>
      <c r="X431" t="s">
        <v>39</v>
      </c>
      <c r="Y431" t="s">
        <v>756</v>
      </c>
      <c r="Z431" t="s">
        <v>950</v>
      </c>
      <c r="AA431">
        <v>8</v>
      </c>
      <c r="AB431">
        <v>6</v>
      </c>
      <c r="AC431">
        <v>251.67499999999998</v>
      </c>
      <c r="AD431">
        <v>3235.9999999999986</v>
      </c>
      <c r="AE431">
        <v>2.3840270189728799E-2</v>
      </c>
      <c r="AF431">
        <v>1</v>
      </c>
      <c r="AG431">
        <v>2.3840270189728799E-2</v>
      </c>
      <c r="AH431">
        <v>1.8541409147095199E-3</v>
      </c>
      <c r="AI431">
        <v>7.7773485784919702E-2</v>
      </c>
    </row>
    <row r="432" spans="1:35" hidden="1" x14ac:dyDescent="0.25">
      <c r="A432" t="s">
        <v>56</v>
      </c>
      <c r="B432" t="s">
        <v>950</v>
      </c>
      <c r="C432" s="63" t="s">
        <v>950</v>
      </c>
      <c r="D432" s="63" t="s">
        <v>671</v>
      </c>
      <c r="E432" t="s">
        <v>527</v>
      </c>
      <c r="F432">
        <v>0.75</v>
      </c>
      <c r="G432">
        <v>2</v>
      </c>
      <c r="H432">
        <v>2</v>
      </c>
      <c r="I432">
        <v>2</v>
      </c>
      <c r="J432">
        <v>7</v>
      </c>
      <c r="K432">
        <v>4</v>
      </c>
      <c r="L432" t="s">
        <v>101</v>
      </c>
      <c r="M432">
        <v>11</v>
      </c>
      <c r="N432" t="s">
        <v>719</v>
      </c>
      <c r="O432" t="s">
        <v>4</v>
      </c>
      <c r="P432">
        <v>1</v>
      </c>
      <c r="Q432">
        <v>2</v>
      </c>
      <c r="R432">
        <v>0</v>
      </c>
      <c r="S432" t="s">
        <v>642</v>
      </c>
      <c r="T432" t="s">
        <v>689</v>
      </c>
      <c r="U432">
        <v>8</v>
      </c>
      <c r="V432">
        <v>1.0526315789473684</v>
      </c>
      <c r="W432">
        <v>6</v>
      </c>
      <c r="X432" t="s">
        <v>42</v>
      </c>
      <c r="Y432" t="s">
        <v>759</v>
      </c>
      <c r="Z432" t="s">
        <v>950</v>
      </c>
      <c r="AA432">
        <v>8</v>
      </c>
      <c r="AB432">
        <v>6</v>
      </c>
      <c r="AC432">
        <v>254.07499999999999</v>
      </c>
      <c r="AD432">
        <v>3235.9999999999986</v>
      </c>
      <c r="AE432">
        <v>2.3615074289087899E-2</v>
      </c>
      <c r="AF432">
        <v>1</v>
      </c>
      <c r="AG432">
        <v>2.3615074289087899E-2</v>
      </c>
      <c r="AH432">
        <v>1.8541409147095199E-3</v>
      </c>
      <c r="AI432">
        <v>7.8515142150803505E-2</v>
      </c>
    </row>
    <row r="433" spans="1:35" hidden="1" x14ac:dyDescent="0.25">
      <c r="A433" t="s">
        <v>56</v>
      </c>
      <c r="B433" t="s">
        <v>950</v>
      </c>
      <c r="C433" s="63" t="s">
        <v>950</v>
      </c>
      <c r="D433" s="63" t="s">
        <v>671</v>
      </c>
      <c r="E433" t="s">
        <v>527</v>
      </c>
      <c r="F433">
        <v>0.75</v>
      </c>
      <c r="G433">
        <v>2</v>
      </c>
      <c r="H433">
        <v>2</v>
      </c>
      <c r="I433">
        <v>2</v>
      </c>
      <c r="J433">
        <v>7</v>
      </c>
      <c r="K433">
        <v>5</v>
      </c>
      <c r="L433" t="s">
        <v>105</v>
      </c>
      <c r="M433">
        <v>12</v>
      </c>
      <c r="N433" t="s">
        <v>721</v>
      </c>
      <c r="O433" t="s">
        <v>4</v>
      </c>
      <c r="P433">
        <v>1</v>
      </c>
      <c r="Q433">
        <v>2</v>
      </c>
      <c r="R433">
        <v>0</v>
      </c>
      <c r="S433" t="s">
        <v>642</v>
      </c>
      <c r="T433" t="s">
        <v>689</v>
      </c>
      <c r="U433">
        <v>8</v>
      </c>
      <c r="V433">
        <v>1.0526315789473684</v>
      </c>
      <c r="W433">
        <v>6</v>
      </c>
      <c r="X433" t="s">
        <v>45</v>
      </c>
      <c r="Y433" t="s">
        <v>762</v>
      </c>
      <c r="Z433" t="s">
        <v>950</v>
      </c>
      <c r="AA433">
        <v>8</v>
      </c>
      <c r="AB433">
        <v>6</v>
      </c>
      <c r="AC433">
        <v>232.17500000000001</v>
      </c>
      <c r="AD433">
        <v>3235.9999999999986</v>
      </c>
      <c r="AE433">
        <v>2.5842575643372501E-2</v>
      </c>
      <c r="AF433">
        <v>1</v>
      </c>
      <c r="AG433">
        <v>2.5842575643372501E-2</v>
      </c>
      <c r="AH433">
        <v>1.8541409147095199E-3</v>
      </c>
      <c r="AI433">
        <v>7.1747527812113798E-2</v>
      </c>
    </row>
    <row r="434" spans="1:35" hidden="1" x14ac:dyDescent="0.25">
      <c r="A434" t="s">
        <v>56</v>
      </c>
      <c r="B434" t="s">
        <v>951</v>
      </c>
      <c r="C434" s="63" t="s">
        <v>951</v>
      </c>
      <c r="D434" s="63" t="s">
        <v>671</v>
      </c>
      <c r="E434" t="s">
        <v>527</v>
      </c>
      <c r="F434">
        <v>0.6</v>
      </c>
      <c r="G434">
        <v>1</v>
      </c>
      <c r="H434">
        <v>1</v>
      </c>
      <c r="I434">
        <v>2</v>
      </c>
      <c r="J434">
        <v>7</v>
      </c>
      <c r="K434">
        <v>1</v>
      </c>
      <c r="L434" t="s">
        <v>99</v>
      </c>
      <c r="M434">
        <v>1</v>
      </c>
      <c r="N434" t="s">
        <v>699</v>
      </c>
      <c r="O434" t="s">
        <v>4</v>
      </c>
      <c r="P434">
        <v>1</v>
      </c>
      <c r="Q434">
        <v>4</v>
      </c>
      <c r="R434">
        <v>0</v>
      </c>
      <c r="S434" t="s">
        <v>642</v>
      </c>
      <c r="T434" t="s">
        <v>689</v>
      </c>
      <c r="U434">
        <v>25</v>
      </c>
      <c r="V434">
        <v>3.2894736842105265</v>
      </c>
      <c r="W434">
        <v>15</v>
      </c>
      <c r="X434" t="s">
        <v>33</v>
      </c>
      <c r="Y434" t="s">
        <v>729</v>
      </c>
      <c r="Z434" t="s">
        <v>951</v>
      </c>
      <c r="AA434">
        <v>25</v>
      </c>
      <c r="AB434">
        <v>15</v>
      </c>
      <c r="AC434">
        <v>238.07499999999999</v>
      </c>
      <c r="AD434">
        <v>3235.9999999999986</v>
      </c>
      <c r="AE434">
        <v>6.3005355455213699E-2</v>
      </c>
      <c r="AF434">
        <v>1</v>
      </c>
      <c r="AG434">
        <v>6.3005355455213699E-2</v>
      </c>
      <c r="AH434">
        <v>4.6353522867737997E-3</v>
      </c>
      <c r="AI434">
        <v>7.3570766378244806E-2</v>
      </c>
    </row>
    <row r="435" spans="1:35" hidden="1" x14ac:dyDescent="0.25">
      <c r="A435" t="s">
        <v>56</v>
      </c>
      <c r="B435" t="s">
        <v>951</v>
      </c>
      <c r="C435" s="63" t="s">
        <v>951</v>
      </c>
      <c r="D435" s="63" t="s">
        <v>671</v>
      </c>
      <c r="E435" t="s">
        <v>527</v>
      </c>
      <c r="F435">
        <v>0.6</v>
      </c>
      <c r="G435">
        <v>1</v>
      </c>
      <c r="H435">
        <v>1</v>
      </c>
      <c r="I435">
        <v>2</v>
      </c>
      <c r="J435">
        <v>7</v>
      </c>
      <c r="K435">
        <v>2</v>
      </c>
      <c r="L435" t="s">
        <v>102</v>
      </c>
      <c r="M435">
        <v>2</v>
      </c>
      <c r="N435" t="s">
        <v>701</v>
      </c>
      <c r="O435" t="s">
        <v>4</v>
      </c>
      <c r="P435">
        <v>1</v>
      </c>
      <c r="Q435">
        <v>7</v>
      </c>
      <c r="R435">
        <v>0</v>
      </c>
      <c r="S435" t="s">
        <v>642</v>
      </c>
      <c r="T435" t="s">
        <v>689</v>
      </c>
      <c r="U435">
        <v>45</v>
      </c>
      <c r="V435">
        <v>5.9210526315789478</v>
      </c>
      <c r="W435">
        <v>27</v>
      </c>
      <c r="X435" t="s">
        <v>36</v>
      </c>
      <c r="Y435" t="s">
        <v>732</v>
      </c>
      <c r="Z435" t="s">
        <v>951</v>
      </c>
      <c r="AA435">
        <v>45</v>
      </c>
      <c r="AB435">
        <v>27</v>
      </c>
      <c r="AC435">
        <v>250.07499999999999</v>
      </c>
      <c r="AD435">
        <v>3235.9999999999986</v>
      </c>
      <c r="AE435">
        <v>0.10796760971708499</v>
      </c>
      <c r="AF435">
        <v>1</v>
      </c>
      <c r="AG435">
        <v>0.10796760971708499</v>
      </c>
      <c r="AH435">
        <v>8.3436341161928392E-3</v>
      </c>
      <c r="AI435">
        <v>7.7279048207663806E-2</v>
      </c>
    </row>
    <row r="436" spans="1:35" hidden="1" x14ac:dyDescent="0.25">
      <c r="A436" t="s">
        <v>56</v>
      </c>
      <c r="B436" t="s">
        <v>951</v>
      </c>
      <c r="C436" s="63" t="s">
        <v>951</v>
      </c>
      <c r="D436" s="63" t="s">
        <v>671</v>
      </c>
      <c r="E436" t="s">
        <v>527</v>
      </c>
      <c r="F436">
        <v>0.6</v>
      </c>
      <c r="G436">
        <v>1</v>
      </c>
      <c r="H436">
        <v>1</v>
      </c>
      <c r="I436">
        <v>2</v>
      </c>
      <c r="J436">
        <v>7</v>
      </c>
      <c r="K436">
        <v>3</v>
      </c>
      <c r="L436" t="s">
        <v>103</v>
      </c>
      <c r="M436">
        <v>3</v>
      </c>
      <c r="N436" t="s">
        <v>703</v>
      </c>
      <c r="O436" t="s">
        <v>4</v>
      </c>
      <c r="P436">
        <v>1</v>
      </c>
      <c r="Q436">
        <v>4</v>
      </c>
      <c r="R436">
        <v>0</v>
      </c>
      <c r="S436" t="s">
        <v>642</v>
      </c>
      <c r="T436" t="s">
        <v>689</v>
      </c>
      <c r="U436">
        <v>33.5</v>
      </c>
      <c r="V436">
        <v>4.4078947368421053</v>
      </c>
      <c r="W436">
        <v>20.099999999999998</v>
      </c>
      <c r="X436" t="s">
        <v>39</v>
      </c>
      <c r="Y436" t="s">
        <v>735</v>
      </c>
      <c r="Z436" t="s">
        <v>951</v>
      </c>
      <c r="AA436">
        <v>33.5</v>
      </c>
      <c r="AB436">
        <v>20.099999999999998</v>
      </c>
      <c r="AC436">
        <v>251.67499999999998</v>
      </c>
      <c r="AD436">
        <v>3235.9999999999986</v>
      </c>
      <c r="AE436">
        <v>7.9864905135591496E-2</v>
      </c>
      <c r="AF436">
        <v>1</v>
      </c>
      <c r="AG436">
        <v>7.9864905135591496E-2</v>
      </c>
      <c r="AH436">
        <v>6.21137206427689E-3</v>
      </c>
      <c r="AI436">
        <v>7.7773485784919702E-2</v>
      </c>
    </row>
    <row r="437" spans="1:35" hidden="1" x14ac:dyDescent="0.25">
      <c r="A437" t="s">
        <v>56</v>
      </c>
      <c r="B437" t="s">
        <v>951</v>
      </c>
      <c r="C437" s="63" t="s">
        <v>951</v>
      </c>
      <c r="D437" s="63" t="s">
        <v>671</v>
      </c>
      <c r="E437" t="s">
        <v>527</v>
      </c>
      <c r="F437">
        <v>0.6</v>
      </c>
      <c r="G437">
        <v>1</v>
      </c>
      <c r="H437">
        <v>1</v>
      </c>
      <c r="I437">
        <v>2</v>
      </c>
      <c r="J437">
        <v>7</v>
      </c>
      <c r="K437">
        <v>4</v>
      </c>
      <c r="L437" t="s">
        <v>101</v>
      </c>
      <c r="M437">
        <v>4</v>
      </c>
      <c r="N437" t="s">
        <v>705</v>
      </c>
      <c r="O437" t="s">
        <v>4</v>
      </c>
      <c r="P437">
        <v>1</v>
      </c>
      <c r="Q437">
        <v>5</v>
      </c>
      <c r="R437">
        <v>0</v>
      </c>
      <c r="S437" t="s">
        <v>642</v>
      </c>
      <c r="T437" t="s">
        <v>689</v>
      </c>
      <c r="U437">
        <v>37.5</v>
      </c>
      <c r="V437">
        <v>4.9342105263157894</v>
      </c>
      <c r="W437">
        <v>22.5</v>
      </c>
      <c r="X437" t="s">
        <v>42</v>
      </c>
      <c r="Y437" t="s">
        <v>738</v>
      </c>
      <c r="Z437" t="s">
        <v>951</v>
      </c>
      <c r="AA437">
        <v>37.5</v>
      </c>
      <c r="AB437">
        <v>22.5</v>
      </c>
      <c r="AC437">
        <v>262.57499999999999</v>
      </c>
      <c r="AD437">
        <v>3235.9999999999986</v>
      </c>
      <c r="AE437">
        <v>8.5689802913453295E-2</v>
      </c>
      <c r="AF437">
        <v>1</v>
      </c>
      <c r="AG437">
        <v>8.5689802913453295E-2</v>
      </c>
      <c r="AH437">
        <v>6.9530284301606996E-3</v>
      </c>
      <c r="AI437">
        <v>8.1141841779975299E-2</v>
      </c>
    </row>
    <row r="438" spans="1:35" hidden="1" x14ac:dyDescent="0.25">
      <c r="A438" t="s">
        <v>56</v>
      </c>
      <c r="B438" t="s">
        <v>951</v>
      </c>
      <c r="C438" s="63" t="s">
        <v>951</v>
      </c>
      <c r="D438" s="63" t="s">
        <v>671</v>
      </c>
      <c r="E438" t="s">
        <v>527</v>
      </c>
      <c r="F438">
        <v>0.6</v>
      </c>
      <c r="G438">
        <v>1</v>
      </c>
      <c r="H438">
        <v>1</v>
      </c>
      <c r="I438">
        <v>2</v>
      </c>
      <c r="J438">
        <v>7</v>
      </c>
      <c r="K438">
        <v>5</v>
      </c>
      <c r="L438" t="s">
        <v>105</v>
      </c>
      <c r="M438">
        <v>5</v>
      </c>
      <c r="N438" t="s">
        <v>707</v>
      </c>
      <c r="O438" t="s">
        <v>4</v>
      </c>
      <c r="P438">
        <v>1</v>
      </c>
      <c r="Q438">
        <v>4</v>
      </c>
      <c r="R438">
        <v>0</v>
      </c>
      <c r="S438" t="s">
        <v>642</v>
      </c>
      <c r="T438" t="s">
        <v>689</v>
      </c>
      <c r="U438">
        <v>32.5</v>
      </c>
      <c r="V438">
        <v>4.2763157894736841</v>
      </c>
      <c r="W438">
        <v>19.5</v>
      </c>
      <c r="X438" t="s">
        <v>45</v>
      </c>
      <c r="Y438" t="s">
        <v>741</v>
      </c>
      <c r="Z438" t="s">
        <v>951</v>
      </c>
      <c r="AA438">
        <v>32.5</v>
      </c>
      <c r="AB438">
        <v>19.5</v>
      </c>
      <c r="AC438">
        <v>232.17500000000001</v>
      </c>
      <c r="AD438">
        <v>3235.9999999999986</v>
      </c>
      <c r="AE438">
        <v>8.3988370840960502E-2</v>
      </c>
      <c r="AF438">
        <v>1</v>
      </c>
      <c r="AG438">
        <v>8.3988370840960502E-2</v>
      </c>
      <c r="AH438">
        <v>6.0259579728059402E-3</v>
      </c>
      <c r="AI438">
        <v>7.1747527812113798E-2</v>
      </c>
    </row>
    <row r="439" spans="1:35" hidden="1" x14ac:dyDescent="0.25">
      <c r="A439" t="s">
        <v>56</v>
      </c>
      <c r="B439" t="s">
        <v>951</v>
      </c>
      <c r="C439" s="63" t="s">
        <v>951</v>
      </c>
      <c r="D439" s="63" t="s">
        <v>671</v>
      </c>
      <c r="E439" t="s">
        <v>527</v>
      </c>
      <c r="F439">
        <v>0.6</v>
      </c>
      <c r="G439">
        <v>2</v>
      </c>
      <c r="H439">
        <v>2</v>
      </c>
      <c r="I439">
        <v>2</v>
      </c>
      <c r="J439">
        <v>7</v>
      </c>
      <c r="K439">
        <v>1</v>
      </c>
      <c r="L439" t="s">
        <v>99</v>
      </c>
      <c r="M439">
        <v>8</v>
      </c>
      <c r="N439" t="s">
        <v>713</v>
      </c>
      <c r="O439" t="s">
        <v>4</v>
      </c>
      <c r="P439">
        <v>1</v>
      </c>
      <c r="Q439">
        <v>5</v>
      </c>
      <c r="R439">
        <v>0</v>
      </c>
      <c r="S439" t="s">
        <v>642</v>
      </c>
      <c r="T439" t="s">
        <v>689</v>
      </c>
      <c r="U439">
        <v>41</v>
      </c>
      <c r="V439">
        <v>5.3947368421052637</v>
      </c>
      <c r="W439">
        <v>24.599999999999998</v>
      </c>
      <c r="X439" t="s">
        <v>33</v>
      </c>
      <c r="Y439" t="s">
        <v>750</v>
      </c>
      <c r="Z439" t="s">
        <v>951</v>
      </c>
      <c r="AA439">
        <v>41</v>
      </c>
      <c r="AB439">
        <v>24.599999999999998</v>
      </c>
      <c r="AC439">
        <v>239.92499999999998</v>
      </c>
      <c r="AD439">
        <v>3235.9999999999986</v>
      </c>
      <c r="AE439">
        <v>0.102532041262895</v>
      </c>
      <c r="AF439">
        <v>1</v>
      </c>
      <c r="AG439">
        <v>0.102532041262895</v>
      </c>
      <c r="AH439">
        <v>7.6019777503090304E-3</v>
      </c>
      <c r="AI439">
        <v>7.4142459826946894E-2</v>
      </c>
    </row>
    <row r="440" spans="1:35" hidden="1" x14ac:dyDescent="0.25">
      <c r="A440" t="s">
        <v>56</v>
      </c>
      <c r="B440" t="s">
        <v>951</v>
      </c>
      <c r="C440" s="63" t="s">
        <v>951</v>
      </c>
      <c r="D440" s="63" t="s">
        <v>671</v>
      </c>
      <c r="E440" t="s">
        <v>527</v>
      </c>
      <c r="F440">
        <v>0.6</v>
      </c>
      <c r="G440">
        <v>2</v>
      </c>
      <c r="H440">
        <v>2</v>
      </c>
      <c r="I440">
        <v>2</v>
      </c>
      <c r="J440">
        <v>7</v>
      </c>
      <c r="K440">
        <v>2</v>
      </c>
      <c r="L440" t="s">
        <v>102</v>
      </c>
      <c r="M440">
        <v>9</v>
      </c>
      <c r="N440" t="s">
        <v>715</v>
      </c>
      <c r="O440" t="s">
        <v>4</v>
      </c>
      <c r="P440">
        <v>1</v>
      </c>
      <c r="Q440">
        <v>7</v>
      </c>
      <c r="R440">
        <v>0</v>
      </c>
      <c r="S440" t="s">
        <v>642</v>
      </c>
      <c r="T440" t="s">
        <v>689</v>
      </c>
      <c r="U440">
        <v>46</v>
      </c>
      <c r="V440">
        <v>6.052631578947369</v>
      </c>
      <c r="W440">
        <v>27.599999999999998</v>
      </c>
      <c r="X440" t="s">
        <v>36</v>
      </c>
      <c r="Y440" t="s">
        <v>753</v>
      </c>
      <c r="Z440" t="s">
        <v>951</v>
      </c>
      <c r="AA440">
        <v>46</v>
      </c>
      <c r="AB440">
        <v>27.599999999999998</v>
      </c>
      <c r="AC440">
        <v>250.17499999999998</v>
      </c>
      <c r="AD440">
        <v>3235.9999999999986</v>
      </c>
      <c r="AE440">
        <v>0.110322774058159</v>
      </c>
      <c r="AF440">
        <v>1</v>
      </c>
      <c r="AG440">
        <v>0.110322774058159</v>
      </c>
      <c r="AH440">
        <v>8.5290482076637794E-3</v>
      </c>
      <c r="AI440">
        <v>7.7309950556242304E-2</v>
      </c>
    </row>
    <row r="441" spans="1:35" hidden="1" x14ac:dyDescent="0.25">
      <c r="A441" t="s">
        <v>56</v>
      </c>
      <c r="B441" t="s">
        <v>951</v>
      </c>
      <c r="C441" s="63" t="s">
        <v>951</v>
      </c>
      <c r="D441" s="63" t="s">
        <v>671</v>
      </c>
      <c r="E441" t="s">
        <v>527</v>
      </c>
      <c r="F441">
        <v>0.6</v>
      </c>
      <c r="G441">
        <v>2</v>
      </c>
      <c r="H441">
        <v>2</v>
      </c>
      <c r="I441">
        <v>2</v>
      </c>
      <c r="J441">
        <v>7</v>
      </c>
      <c r="K441">
        <v>3</v>
      </c>
      <c r="L441" t="s">
        <v>103</v>
      </c>
      <c r="M441">
        <v>10</v>
      </c>
      <c r="N441" t="s">
        <v>717</v>
      </c>
      <c r="O441" t="s">
        <v>4</v>
      </c>
      <c r="P441">
        <v>1</v>
      </c>
      <c r="Q441">
        <v>4</v>
      </c>
      <c r="R441">
        <v>0</v>
      </c>
      <c r="S441" t="s">
        <v>642</v>
      </c>
      <c r="T441" t="s">
        <v>689</v>
      </c>
      <c r="U441">
        <v>33.5</v>
      </c>
      <c r="V441">
        <v>4.4078947368421053</v>
      </c>
      <c r="W441">
        <v>20.099999999999998</v>
      </c>
      <c r="X441" t="s">
        <v>39</v>
      </c>
      <c r="Y441" t="s">
        <v>756</v>
      </c>
      <c r="Z441" t="s">
        <v>951</v>
      </c>
      <c r="AA441">
        <v>33.5</v>
      </c>
      <c r="AB441">
        <v>20.099999999999998</v>
      </c>
      <c r="AC441">
        <v>251.67499999999998</v>
      </c>
      <c r="AD441">
        <v>3235.9999999999986</v>
      </c>
      <c r="AE441">
        <v>7.9864905135591496E-2</v>
      </c>
      <c r="AF441">
        <v>1</v>
      </c>
      <c r="AG441">
        <v>7.9864905135591496E-2</v>
      </c>
      <c r="AH441">
        <v>6.21137206427689E-3</v>
      </c>
      <c r="AI441">
        <v>7.7773485784919702E-2</v>
      </c>
    </row>
    <row r="442" spans="1:35" hidden="1" x14ac:dyDescent="0.25">
      <c r="A442" t="s">
        <v>56</v>
      </c>
      <c r="B442" t="s">
        <v>951</v>
      </c>
      <c r="C442" s="63" t="s">
        <v>951</v>
      </c>
      <c r="D442" s="63" t="s">
        <v>671</v>
      </c>
      <c r="E442" t="s">
        <v>527</v>
      </c>
      <c r="F442">
        <v>0.6</v>
      </c>
      <c r="G442">
        <v>2</v>
      </c>
      <c r="H442">
        <v>2</v>
      </c>
      <c r="I442">
        <v>2</v>
      </c>
      <c r="J442">
        <v>7</v>
      </c>
      <c r="K442">
        <v>4</v>
      </c>
      <c r="L442" t="s">
        <v>101</v>
      </c>
      <c r="M442">
        <v>11</v>
      </c>
      <c r="N442" t="s">
        <v>719</v>
      </c>
      <c r="O442" t="s">
        <v>4</v>
      </c>
      <c r="P442">
        <v>1</v>
      </c>
      <c r="Q442">
        <v>5</v>
      </c>
      <c r="R442">
        <v>0</v>
      </c>
      <c r="S442" t="s">
        <v>642</v>
      </c>
      <c r="T442" t="s">
        <v>689</v>
      </c>
      <c r="U442">
        <v>37.5</v>
      </c>
      <c r="V442">
        <v>4.9342105263157894</v>
      </c>
      <c r="W442">
        <v>22.5</v>
      </c>
      <c r="X442" t="s">
        <v>42</v>
      </c>
      <c r="Y442" t="s">
        <v>759</v>
      </c>
      <c r="Z442" t="s">
        <v>951</v>
      </c>
      <c r="AA442">
        <v>37.5</v>
      </c>
      <c r="AB442">
        <v>22.5</v>
      </c>
      <c r="AC442">
        <v>254.07499999999999</v>
      </c>
      <c r="AD442">
        <v>3235.9999999999986</v>
      </c>
      <c r="AE442">
        <v>8.8556528584079502E-2</v>
      </c>
      <c r="AF442">
        <v>1</v>
      </c>
      <c r="AG442">
        <v>8.8556528584079502E-2</v>
      </c>
      <c r="AH442">
        <v>6.9530284301606996E-3</v>
      </c>
      <c r="AI442">
        <v>7.8515142150803505E-2</v>
      </c>
    </row>
    <row r="443" spans="1:35" hidden="1" x14ac:dyDescent="0.25">
      <c r="A443" t="s">
        <v>56</v>
      </c>
      <c r="B443" t="s">
        <v>951</v>
      </c>
      <c r="C443" s="63" t="s">
        <v>951</v>
      </c>
      <c r="D443" s="63" t="s">
        <v>671</v>
      </c>
      <c r="E443" t="s">
        <v>527</v>
      </c>
      <c r="F443">
        <v>0.6</v>
      </c>
      <c r="G443">
        <v>2</v>
      </c>
      <c r="H443">
        <v>2</v>
      </c>
      <c r="I443">
        <v>2</v>
      </c>
      <c r="J443">
        <v>7</v>
      </c>
      <c r="K443">
        <v>5</v>
      </c>
      <c r="L443" t="s">
        <v>105</v>
      </c>
      <c r="M443">
        <v>12</v>
      </c>
      <c r="N443" t="s">
        <v>721</v>
      </c>
      <c r="O443" t="s">
        <v>4</v>
      </c>
      <c r="P443">
        <v>1</v>
      </c>
      <c r="Q443">
        <v>4</v>
      </c>
      <c r="R443">
        <v>0</v>
      </c>
      <c r="S443" t="s">
        <v>642</v>
      </c>
      <c r="T443" t="s">
        <v>689</v>
      </c>
      <c r="U443">
        <v>32.5</v>
      </c>
      <c r="V443">
        <v>4.2763157894736841</v>
      </c>
      <c r="W443">
        <v>19.5</v>
      </c>
      <c r="X443" t="s">
        <v>45</v>
      </c>
      <c r="Y443" t="s">
        <v>762</v>
      </c>
      <c r="Z443" t="s">
        <v>951</v>
      </c>
      <c r="AA443">
        <v>32.5</v>
      </c>
      <c r="AB443">
        <v>19.5</v>
      </c>
      <c r="AC443">
        <v>232.17500000000001</v>
      </c>
      <c r="AD443">
        <v>3235.9999999999986</v>
      </c>
      <c r="AE443">
        <v>8.3988370840960502E-2</v>
      </c>
      <c r="AF443">
        <v>1</v>
      </c>
      <c r="AG443">
        <v>8.3988370840960502E-2</v>
      </c>
      <c r="AH443">
        <v>6.0259579728059402E-3</v>
      </c>
      <c r="AI443">
        <v>7.1747527812113798E-2</v>
      </c>
    </row>
    <row r="444" spans="1:35" hidden="1" x14ac:dyDescent="0.25">
      <c r="A444" t="s">
        <v>56</v>
      </c>
      <c r="B444" t="s">
        <v>951</v>
      </c>
      <c r="C444" s="63" t="s">
        <v>951</v>
      </c>
      <c r="D444" s="63" t="s">
        <v>671</v>
      </c>
      <c r="E444" t="s">
        <v>527</v>
      </c>
      <c r="F444">
        <v>0.6</v>
      </c>
      <c r="G444">
        <v>2</v>
      </c>
      <c r="H444">
        <v>2</v>
      </c>
      <c r="I444">
        <v>2</v>
      </c>
      <c r="J444">
        <v>7</v>
      </c>
      <c r="K444">
        <v>7</v>
      </c>
      <c r="L444" t="s">
        <v>114</v>
      </c>
      <c r="M444">
        <v>14</v>
      </c>
      <c r="N444" t="s">
        <v>725</v>
      </c>
      <c r="O444" t="s">
        <v>5</v>
      </c>
      <c r="P444">
        <v>2</v>
      </c>
      <c r="Q444">
        <v>1</v>
      </c>
      <c r="R444">
        <v>0</v>
      </c>
      <c r="S444" t="s">
        <v>642</v>
      </c>
      <c r="T444" t="s">
        <v>689</v>
      </c>
      <c r="U444">
        <v>4</v>
      </c>
      <c r="V444">
        <v>0.52631578947368418</v>
      </c>
      <c r="W444">
        <v>2.4</v>
      </c>
      <c r="X444" t="s">
        <v>52</v>
      </c>
      <c r="Y444" t="s">
        <v>769</v>
      </c>
      <c r="Z444" t="s">
        <v>951</v>
      </c>
      <c r="AA444">
        <v>4</v>
      </c>
      <c r="AB444">
        <v>2.4</v>
      </c>
      <c r="AC444">
        <v>198.4</v>
      </c>
      <c r="AD444">
        <v>3235.9999999999986</v>
      </c>
      <c r="AE444">
        <v>1.2096774193548401E-2</v>
      </c>
      <c r="AF444">
        <v>1</v>
      </c>
      <c r="AG444">
        <v>1.2096774193548401E-2</v>
      </c>
      <c r="AH444">
        <v>7.4165636588380799E-4</v>
      </c>
      <c r="AI444">
        <v>6.1310259579728098E-2</v>
      </c>
    </row>
  </sheetData>
  <phoneticPr fontId="10" type="noConversion"/>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75189-764C-44F9-A620-58757646D15C}">
  <dimension ref="A1:AS22"/>
  <sheetViews>
    <sheetView workbookViewId="0">
      <selection sqref="A1:N1"/>
    </sheetView>
  </sheetViews>
  <sheetFormatPr defaultRowHeight="15" x14ac:dyDescent="0.25"/>
  <cols>
    <col min="1" max="1" width="12.5703125" customWidth="1"/>
    <col min="2" max="2" width="16.7109375" customWidth="1"/>
    <col min="3" max="4" width="12.5703125" customWidth="1"/>
    <col min="5" max="5" width="16.7109375" customWidth="1"/>
    <col min="6" max="14" width="12.5703125" customWidth="1"/>
    <col min="27" max="27" width="11" customWidth="1"/>
  </cols>
  <sheetData>
    <row r="1" spans="1:45" ht="23.25" x14ac:dyDescent="0.35">
      <c r="A1" s="55"/>
      <c r="B1" s="56"/>
      <c r="C1" s="56"/>
      <c r="D1" s="56"/>
      <c r="E1" s="56"/>
      <c r="F1" s="56"/>
      <c r="G1" s="56"/>
      <c r="H1" s="56"/>
      <c r="I1" s="56"/>
      <c r="J1" s="56"/>
      <c r="K1" s="56"/>
      <c r="L1" s="56"/>
      <c r="M1" s="56"/>
      <c r="N1" s="56"/>
      <c r="AA1" s="32" t="s">
        <v>623</v>
      </c>
      <c r="AB1" s="32" t="s">
        <v>16</v>
      </c>
      <c r="AC1" s="32" t="s">
        <v>528</v>
      </c>
      <c r="AD1" s="32" t="s">
        <v>529</v>
      </c>
      <c r="AE1" s="32" t="s">
        <v>13</v>
      </c>
      <c r="AF1" s="32" t="s">
        <v>530</v>
      </c>
      <c r="AG1" s="32" t="s">
        <v>531</v>
      </c>
      <c r="AH1" s="32" t="s">
        <v>8</v>
      </c>
      <c r="AI1" s="32" t="s">
        <v>624</v>
      </c>
      <c r="AJ1" s="32" t="s">
        <v>29</v>
      </c>
      <c r="AL1" s="32" t="s">
        <v>624</v>
      </c>
      <c r="AM1" s="32" t="s">
        <v>4</v>
      </c>
      <c r="AN1" s="32" t="s">
        <v>5</v>
      </c>
      <c r="AO1" s="32" t="s">
        <v>31</v>
      </c>
      <c r="AP1" s="32" t="s">
        <v>625</v>
      </c>
      <c r="AR1" s="32" t="s">
        <v>627</v>
      </c>
      <c r="AS1" s="32" t="s">
        <v>628</v>
      </c>
    </row>
    <row r="2" spans="1:45" x14ac:dyDescent="0.25">
      <c r="A2" s="57" t="s">
        <v>626</v>
      </c>
      <c r="B2" s="58"/>
      <c r="C2" s="58"/>
      <c r="D2" s="58"/>
      <c r="E2" s="58"/>
      <c r="F2" s="58"/>
      <c r="G2" s="58"/>
      <c r="H2" s="58"/>
      <c r="I2" s="58"/>
      <c r="J2" s="58"/>
      <c r="K2" s="58"/>
      <c r="L2" s="58"/>
      <c r="M2" s="58"/>
      <c r="N2" s="58"/>
      <c r="AA2" t="s">
        <v>579</v>
      </c>
      <c r="AB2" s="26" cm="1">
        <f t="array" ref="AB2">SUMPRODUCT((MinuteWorkersFTE_PivotSource[Week Day]=$AI2)*(MinuteWorkersFTE_PivotSource[Shift]=$AJ2)*(MinuteWorkersFTE_PivotSource[Role]=AB$1)*IF($B$4="All",1,--(MinuteWorkersFTE_PivotSource[Facility]=$B$4))*IF($E$4="All",1,--(MinuteWorkersFTE_PivotSource[Role]=$E$4))*MinuteWorkersFTE_PivotSource[FTE])</f>
        <v>0</v>
      </c>
      <c r="AC2" s="26" cm="1">
        <f t="array" ref="AC2">SUMPRODUCT((MinuteWorkersFTE_PivotSource[Week Day]=$AI2)*(MinuteWorkersFTE_PivotSource[Shift]=$AJ2)*(MinuteWorkersFTE_PivotSource[Role]=AC$1)*IF($B$4="All",1,--(MinuteWorkersFTE_PivotSource[Facility]=$B$4))*IF($E$4="All",1,--(MinuteWorkersFTE_PivotSource[Role]=$E$4))*MinuteWorkersFTE_PivotSource[FTE])</f>
        <v>0</v>
      </c>
      <c r="AD2" s="26" cm="1">
        <f t="array" ref="AD2">SUMPRODUCT((MinuteWorkersFTE_PivotSource[Week Day]=$AI2)*(MinuteWorkersFTE_PivotSource[Shift]=$AJ2)*(MinuteWorkersFTE_PivotSource[Role]=AD$1)*IF($B$4="All",1,--(MinuteWorkersFTE_PivotSource[Facility]=$B$4))*IF($E$4="All",1,--(MinuteWorkersFTE_PivotSource[Role]=$E$4))*MinuteWorkersFTE_PivotSource[FTE])</f>
        <v>0</v>
      </c>
      <c r="AE2" s="26" cm="1">
        <f t="array" ref="AE2">SUMPRODUCT((MinuteWorkersFTE_PivotSource[Week Day]=$AI2)*(MinuteWorkersFTE_PivotSource[Shift]=$AJ2)*(MinuteWorkersFTE_PivotSource[Role]=AE$1)*IF($B$4="All",1,--(MinuteWorkersFTE_PivotSource[Facility]=$B$4))*IF($E$4="All",1,--(MinuteWorkersFTE_PivotSource[Role]=$E$4))*MinuteWorkersFTE_PivotSource[FTE])</f>
        <v>0</v>
      </c>
      <c r="AF2" s="26" cm="1">
        <f t="array" ref="AF2">SUMPRODUCT((MinuteWorkersFTE_PivotSource[Week Day]=$AI2)*(MinuteWorkersFTE_PivotSource[Shift]=$AJ2)*(MinuteWorkersFTE_PivotSource[Role]=AF$1)*IF($B$4="All",1,--(MinuteWorkersFTE_PivotSource[Facility]=$B$4))*IF($E$4="All",1,--(MinuteWorkersFTE_PivotSource[Role]=$E$4))*MinuteWorkersFTE_PivotSource[FTE])</f>
        <v>0</v>
      </c>
      <c r="AG2" s="26" cm="1">
        <f t="array" ref="AG2">SUMPRODUCT((MinuteWorkersFTE_PivotSource[Week Day]=$AI2)*(MinuteWorkersFTE_PivotSource[Shift]=$AJ2)*(MinuteWorkersFTE_PivotSource[Role]=AG$1)*IF($B$4="All",1,--(MinuteWorkersFTE_PivotSource[Facility]=$B$4))*IF($E$4="All",1,--(MinuteWorkersFTE_PivotSource[Role]=$E$4))*MinuteWorkersFTE_PivotSource[FTE])</f>
        <v>0</v>
      </c>
      <c r="AH2" s="26" cm="1">
        <f t="array" ref="AH2">SUMPRODUCT((MinuteWorkersFTE_PivotSource[Week Day]=$AI2)*(MinuteWorkersFTE_PivotSource[Shift]=$AJ2)*(MinuteWorkersFTE_PivotSource[Role]=AH$1)*IF($B$4="All",1,--(MinuteWorkersFTE_PivotSource[Facility]=$B$4))*IF($E$4="All",1,--(MinuteWorkersFTE_PivotSource[Role]=$E$4))*MinuteWorkersFTE_PivotSource[FTE])</f>
        <v>1.1270487142099701</v>
      </c>
      <c r="AI2" t="s">
        <v>99</v>
      </c>
      <c r="AJ2" t="s">
        <v>4</v>
      </c>
      <c r="AL2" t="s">
        <v>99</v>
      </c>
      <c r="AM2" s="27" cm="1">
        <f t="array" ref="AM2">SUMPRODUCT((MinuteWorkersFTE_PivotSource[Week Day]=$AL2)*(MinuteWorkersFTE_PivotSource[Shift]=AM$1)*IF($B$4="All",1,--(MinuteWorkersFTE_PivotSource[Facility]=$B$4))*IF($E$4="All",1,--(MinuteWorkersFTE_PivotSource[Role]=$E$4))*MinuteWorkersFTE_PivotSource[DailyEquivalentProductiveMinutes])</f>
        <v>73.419173382820716</v>
      </c>
      <c r="AN2" s="27" cm="1">
        <f t="array" ref="AN2">SUMPRODUCT((MinuteWorkersFTE_PivotSource[Week Day]=$AL2)*(MinuteWorkersFTE_PivotSource[Shift]=AN$1)*IF($B$4="All",1,--(MinuteWorkersFTE_PivotSource[Facility]=$B$4))*IF($E$4="All",1,--(MinuteWorkersFTE_PivotSource[Role]=$E$4))*MinuteWorkersFTE_PivotSource[DailyEquivalentProductiveMinutes])</f>
        <v>56.306433722163284</v>
      </c>
      <c r="AO2" s="27" cm="1">
        <f t="array" ref="AO2">SUMPRODUCT((MinuteWorkersFTE_PivotSource[Week Day]=$AL2)*(MinuteWorkersFTE_PivotSource[Shift]=AO$1)*IF($B$4="All",1,--(MinuteWorkersFTE_PivotSource[Facility]=$B$4))*IF($E$4="All",1,--(MinuteWorkersFTE_PivotSource[Role]=$E$4))*MinuteWorkersFTE_PivotSource[DailyEquivalentProductiveMinutes])</f>
        <v>18.768811240721142</v>
      </c>
      <c r="AP2" s="27">
        <f t="shared" ref="AP2:AP8" si="0">SUM(AM2:AO2)</f>
        <v>148.49441834570513</v>
      </c>
      <c r="AR2" t="s">
        <v>518</v>
      </c>
      <c r="AS2" t="s">
        <v>518</v>
      </c>
    </row>
    <row r="3" spans="1:45" ht="15.75" thickBot="1" x14ac:dyDescent="0.3">
      <c r="AA3" t="s">
        <v>581</v>
      </c>
      <c r="AB3" s="26" cm="1">
        <f t="array" ref="AB3">SUMPRODUCT((MinuteWorkersFTE_PivotSource[Week Day]=$AI3)*(MinuteWorkersFTE_PivotSource[Shift]=$AJ3)*(MinuteWorkersFTE_PivotSource[Role]=AB$1)*IF($B$4="All",1,--(MinuteWorkersFTE_PivotSource[Facility]=$B$4))*IF($E$4="All",1,--(MinuteWorkersFTE_PivotSource[Role]=$E$4))*MinuteWorkersFTE_PivotSource[FTE])</f>
        <v>0</v>
      </c>
      <c r="AC3" s="26" cm="1">
        <f t="array" ref="AC3">SUMPRODUCT((MinuteWorkersFTE_PivotSource[Week Day]=$AI3)*(MinuteWorkersFTE_PivotSource[Shift]=$AJ3)*(MinuteWorkersFTE_PivotSource[Role]=AC$1)*IF($B$4="All",1,--(MinuteWorkersFTE_PivotSource[Facility]=$B$4))*IF($E$4="All",1,--(MinuteWorkersFTE_PivotSource[Role]=$E$4))*MinuteWorkersFTE_PivotSource[FTE])</f>
        <v>0</v>
      </c>
      <c r="AD3" s="26" cm="1">
        <f t="array" ref="AD3">SUMPRODUCT((MinuteWorkersFTE_PivotSource[Week Day]=$AI3)*(MinuteWorkersFTE_PivotSource[Shift]=$AJ3)*(MinuteWorkersFTE_PivotSource[Role]=AD$1)*IF($B$4="All",1,--(MinuteWorkersFTE_PivotSource[Facility]=$B$4))*IF($E$4="All",1,--(MinuteWorkersFTE_PivotSource[Role]=$E$4))*MinuteWorkersFTE_PivotSource[FTE])</f>
        <v>0</v>
      </c>
      <c r="AE3" s="26" cm="1">
        <f t="array" ref="AE3">SUMPRODUCT((MinuteWorkersFTE_PivotSource[Week Day]=$AI3)*(MinuteWorkersFTE_PivotSource[Shift]=$AJ3)*(MinuteWorkersFTE_PivotSource[Role]=AE$1)*IF($B$4="All",1,--(MinuteWorkersFTE_PivotSource[Facility]=$B$4))*IF($E$4="All",1,--(MinuteWorkersFTE_PivotSource[Role]=$E$4))*MinuteWorkersFTE_PivotSource[FTE])</f>
        <v>0</v>
      </c>
      <c r="AF3" s="26" cm="1">
        <f t="array" ref="AF3">SUMPRODUCT((MinuteWorkersFTE_PivotSource[Week Day]=$AI3)*(MinuteWorkersFTE_PivotSource[Shift]=$AJ3)*(MinuteWorkersFTE_PivotSource[Role]=AF$1)*IF($B$4="All",1,--(MinuteWorkersFTE_PivotSource[Facility]=$B$4))*IF($E$4="All",1,--(MinuteWorkersFTE_PivotSource[Role]=$E$4))*MinuteWorkersFTE_PivotSource[FTE])</f>
        <v>0</v>
      </c>
      <c r="AG3" s="26" cm="1">
        <f t="array" ref="AG3">SUMPRODUCT((MinuteWorkersFTE_PivotSource[Week Day]=$AI3)*(MinuteWorkersFTE_PivotSource[Shift]=$AJ3)*(MinuteWorkersFTE_PivotSource[Role]=AG$1)*IF($B$4="All",1,--(MinuteWorkersFTE_PivotSource[Facility]=$B$4))*IF($E$4="All",1,--(MinuteWorkersFTE_PivotSource[Role]=$E$4))*MinuteWorkersFTE_PivotSource[FTE])</f>
        <v>0</v>
      </c>
      <c r="AH3" s="26" cm="1">
        <f t="array" ref="AH3">SUMPRODUCT((MinuteWorkersFTE_PivotSource[Week Day]=$AI3)*(MinuteWorkersFTE_PivotSource[Shift]=$AJ3)*(MinuteWorkersFTE_PivotSource[Role]=AH$1)*IF($B$4="All",1,--(MinuteWorkersFTE_PivotSource[Facility]=$B$4))*IF($E$4="All",1,--(MinuteWorkersFTE_PivotSource[Role]=$E$4))*MinuteWorkersFTE_PivotSource[FTE])</f>
        <v>0.86435314924373496</v>
      </c>
      <c r="AI3" t="s">
        <v>99</v>
      </c>
      <c r="AJ3" t="s">
        <v>5</v>
      </c>
      <c r="AL3" t="s">
        <v>102</v>
      </c>
      <c r="AM3" s="27" cm="1">
        <f t="array" ref="AM3">AM2+SUMPRODUCT((MinuteWorkersFTE_PivotSource[Week Day]=$AL3)*(MinuteWorkersFTE_PivotSource[Shift]=AM$1)*IF($B$4="All",1,--(MinuteWorkersFTE_PivotSource[Facility]=$B$4))*IF($E$4="All",1,--(MinuteWorkersFTE_PivotSource[Role]=$E$4))*MinuteWorkersFTE_PivotSource[DailyEquivalentProductiveMinutes])</f>
        <v>174.43953976670187</v>
      </c>
      <c r="AN3" s="27" cm="1">
        <f t="array" ref="AN3">AN2+SUMPRODUCT((MinuteWorkersFTE_PivotSource[Week Day]=$AL3)*(MinuteWorkersFTE_PivotSource[Shift]=AN$1)*IF($B$4="All",1,--(MinuteWorkersFTE_PivotSource[Facility]=$B$4))*IF($E$4="All",1,--(MinuteWorkersFTE_PivotSource[Role]=$E$4))*MinuteWorkersFTE_PivotSource[DailyEquivalentProductiveMinutes])</f>
        <v>112.61286744432657</v>
      </c>
      <c r="AO3" s="27" cm="1">
        <f t="array" ref="AO3">AO2+SUMPRODUCT((MinuteWorkersFTE_PivotSource[Week Day]=$AL3)*(MinuteWorkersFTE_PivotSource[Shift]=AO$1)*IF($B$4="All",1,--(MinuteWorkersFTE_PivotSource[Facility]=$B$4))*IF($E$4="All",1,--(MinuteWorkersFTE_PivotSource[Role]=$E$4))*MinuteWorkersFTE_PivotSource[DailyEquivalentProductiveMinutes])</f>
        <v>37.537622481442284</v>
      </c>
      <c r="AP3" s="27">
        <f t="shared" si="0"/>
        <v>324.59002969247069</v>
      </c>
      <c r="AR3" t="s">
        <v>54</v>
      </c>
      <c r="AS3" t="s">
        <v>16</v>
      </c>
    </row>
    <row r="4" spans="1:45" ht="15.75" thickBot="1" x14ac:dyDescent="0.3">
      <c r="A4" s="33" t="s">
        <v>522</v>
      </c>
      <c r="B4" s="34" t="s">
        <v>54</v>
      </c>
      <c r="D4" s="33" t="s">
        <v>3</v>
      </c>
      <c r="E4" s="34" t="s">
        <v>8</v>
      </c>
      <c r="AA4" t="s">
        <v>580</v>
      </c>
      <c r="AB4" s="26" cm="1">
        <f t="array" ref="AB4">SUMPRODUCT((MinuteWorkersFTE_PivotSource[Week Day]=$AI4)*(MinuteWorkersFTE_PivotSource[Shift]=$AJ4)*(MinuteWorkersFTE_PivotSource[Role]=AB$1)*IF($B$4="All",1,--(MinuteWorkersFTE_PivotSource[Facility]=$B$4))*IF($E$4="All",1,--(MinuteWorkersFTE_PivotSource[Role]=$E$4))*MinuteWorkersFTE_PivotSource[FTE])</f>
        <v>0</v>
      </c>
      <c r="AC4" s="26" cm="1">
        <f t="array" ref="AC4">SUMPRODUCT((MinuteWorkersFTE_PivotSource[Week Day]=$AI4)*(MinuteWorkersFTE_PivotSource[Shift]=$AJ4)*(MinuteWorkersFTE_PivotSource[Role]=AC$1)*IF($B$4="All",1,--(MinuteWorkersFTE_PivotSource[Facility]=$B$4))*IF($E$4="All",1,--(MinuteWorkersFTE_PivotSource[Role]=$E$4))*MinuteWorkersFTE_PivotSource[FTE])</f>
        <v>0</v>
      </c>
      <c r="AD4" s="26" cm="1">
        <f t="array" ref="AD4">SUMPRODUCT((MinuteWorkersFTE_PivotSource[Week Day]=$AI4)*(MinuteWorkersFTE_PivotSource[Shift]=$AJ4)*(MinuteWorkersFTE_PivotSource[Role]=AD$1)*IF($B$4="All",1,--(MinuteWorkersFTE_PivotSource[Facility]=$B$4))*IF($E$4="All",1,--(MinuteWorkersFTE_PivotSource[Role]=$E$4))*MinuteWorkersFTE_PivotSource[FTE])</f>
        <v>0</v>
      </c>
      <c r="AE4" s="26" cm="1">
        <f t="array" ref="AE4">SUMPRODUCT((MinuteWorkersFTE_PivotSource[Week Day]=$AI4)*(MinuteWorkersFTE_PivotSource[Shift]=$AJ4)*(MinuteWorkersFTE_PivotSource[Role]=AE$1)*IF($B$4="All",1,--(MinuteWorkersFTE_PivotSource[Facility]=$B$4))*IF($E$4="All",1,--(MinuteWorkersFTE_PivotSource[Role]=$E$4))*MinuteWorkersFTE_PivotSource[FTE])</f>
        <v>0</v>
      </c>
      <c r="AF4" s="26" cm="1">
        <f t="array" ref="AF4">SUMPRODUCT((MinuteWorkersFTE_PivotSource[Week Day]=$AI4)*(MinuteWorkersFTE_PivotSource[Shift]=$AJ4)*(MinuteWorkersFTE_PivotSource[Role]=AF$1)*IF($B$4="All",1,--(MinuteWorkersFTE_PivotSource[Facility]=$B$4))*IF($E$4="All",1,--(MinuteWorkersFTE_PivotSource[Role]=$E$4))*MinuteWorkersFTE_PivotSource[FTE])</f>
        <v>0</v>
      </c>
      <c r="AG4" s="26" cm="1">
        <f t="array" ref="AG4">SUMPRODUCT((MinuteWorkersFTE_PivotSource[Week Day]=$AI4)*(MinuteWorkersFTE_PivotSource[Shift]=$AJ4)*(MinuteWorkersFTE_PivotSource[Role]=AG$1)*IF($B$4="All",1,--(MinuteWorkersFTE_PivotSource[Facility]=$B$4))*IF($E$4="All",1,--(MinuteWorkersFTE_PivotSource[Role]=$E$4))*MinuteWorkersFTE_PivotSource[FTE])</f>
        <v>0</v>
      </c>
      <c r="AH4" s="26" cm="1">
        <f t="array" ref="AH4">SUMPRODUCT((MinuteWorkersFTE_PivotSource[Week Day]=$AI4)*(MinuteWorkersFTE_PivotSource[Shift]=$AJ4)*(MinuteWorkersFTE_PivotSource[Role]=AH$1)*IF($B$4="All",1,--(MinuteWorkersFTE_PivotSource[Facility]=$B$4))*IF($E$4="All",1,--(MinuteWorkersFTE_PivotSource[Role]=$E$4))*MinuteWorkersFTE_PivotSource[FTE])</f>
        <v>0.28811771641457801</v>
      </c>
      <c r="AI4" t="s">
        <v>99</v>
      </c>
      <c r="AJ4" t="s">
        <v>31</v>
      </c>
      <c r="AL4" t="s">
        <v>103</v>
      </c>
      <c r="AM4" s="27" cm="1">
        <f t="array" ref="AM4">AM3+SUMPRODUCT((MinuteWorkersFTE_PivotSource[Week Day]=$AL4)*(MinuteWorkersFTE_PivotSource[Shift]=AM$1)*IF($B$4="All",1,--(MinuteWorkersFTE_PivotSource[Facility]=$B$4))*IF($E$4="All",1,--(MinuteWorkersFTE_PivotSource[Role]=$E$4))*MinuteWorkersFTE_PivotSource[DailyEquivalentProductiveMinutes])</f>
        <v>256.69109490986199</v>
      </c>
      <c r="AN4" s="27" cm="1">
        <f t="array" ref="AN4">AN3+SUMPRODUCT((MinuteWorkersFTE_PivotSource[Week Day]=$AL4)*(MinuteWorkersFTE_PivotSource[Shift]=AN$1)*IF($B$4="All",1,--(MinuteWorkersFTE_PivotSource[Facility]=$B$4))*IF($E$4="All",1,--(MinuteWorkersFTE_PivotSource[Role]=$E$4))*MinuteWorkersFTE_PivotSource[DailyEquivalentProductiveMinutes])</f>
        <v>163.95108642629901</v>
      </c>
      <c r="AO4" s="27" cm="1">
        <f t="array" ref="AO4">AO3+SUMPRODUCT((MinuteWorkersFTE_PivotSource[Week Day]=$AL4)*(MinuteWorkersFTE_PivotSource[Shift]=AO$1)*IF($B$4="All",1,--(MinuteWorkersFTE_PivotSource[Facility]=$B$4))*IF($E$4="All",1,--(MinuteWorkersFTE_PivotSource[Role]=$E$4))*MinuteWorkersFTE_PivotSource[DailyEquivalentProductiveMinutes])</f>
        <v>56.306433722163426</v>
      </c>
      <c r="AP4" s="27">
        <f t="shared" si="0"/>
        <v>476.94861505832444</v>
      </c>
      <c r="AR4" t="s">
        <v>55</v>
      </c>
      <c r="AS4" t="s">
        <v>528</v>
      </c>
    </row>
    <row r="5" spans="1:45" x14ac:dyDescent="0.25">
      <c r="AA5" t="s">
        <v>582</v>
      </c>
      <c r="AB5" s="26" cm="1">
        <f t="array" ref="AB5">SUMPRODUCT((MinuteWorkersFTE_PivotSource[Week Day]=$AI5)*(MinuteWorkersFTE_PivotSource[Shift]=$AJ5)*(MinuteWorkersFTE_PivotSource[Role]=AB$1)*IF($B$4="All",1,--(MinuteWorkersFTE_PivotSource[Facility]=$B$4))*IF($E$4="All",1,--(MinuteWorkersFTE_PivotSource[Role]=$E$4))*MinuteWorkersFTE_PivotSource[FTE])</f>
        <v>0</v>
      </c>
      <c r="AC5" s="26" cm="1">
        <f t="array" ref="AC5">SUMPRODUCT((MinuteWorkersFTE_PivotSource[Week Day]=$AI5)*(MinuteWorkersFTE_PivotSource[Shift]=$AJ5)*(MinuteWorkersFTE_PivotSource[Role]=AC$1)*IF($B$4="All",1,--(MinuteWorkersFTE_PivotSource[Facility]=$B$4))*IF($E$4="All",1,--(MinuteWorkersFTE_PivotSource[Role]=$E$4))*MinuteWorkersFTE_PivotSource[FTE])</f>
        <v>0</v>
      </c>
      <c r="AD5" s="26" cm="1">
        <f t="array" ref="AD5">SUMPRODUCT((MinuteWorkersFTE_PivotSource[Week Day]=$AI5)*(MinuteWorkersFTE_PivotSource[Shift]=$AJ5)*(MinuteWorkersFTE_PivotSource[Role]=AD$1)*IF($B$4="All",1,--(MinuteWorkersFTE_PivotSource[Facility]=$B$4))*IF($E$4="All",1,--(MinuteWorkersFTE_PivotSource[Role]=$E$4))*MinuteWorkersFTE_PivotSource[FTE])</f>
        <v>0</v>
      </c>
      <c r="AE5" s="26" cm="1">
        <f t="array" ref="AE5">SUMPRODUCT((MinuteWorkersFTE_PivotSource[Week Day]=$AI5)*(MinuteWorkersFTE_PivotSource[Shift]=$AJ5)*(MinuteWorkersFTE_PivotSource[Role]=AE$1)*IF($B$4="All",1,--(MinuteWorkersFTE_PivotSource[Facility]=$B$4))*IF($E$4="All",1,--(MinuteWorkersFTE_PivotSource[Role]=$E$4))*MinuteWorkersFTE_PivotSource[FTE])</f>
        <v>0</v>
      </c>
      <c r="AF5" s="26" cm="1">
        <f t="array" ref="AF5">SUMPRODUCT((MinuteWorkersFTE_PivotSource[Week Day]=$AI5)*(MinuteWorkersFTE_PivotSource[Shift]=$AJ5)*(MinuteWorkersFTE_PivotSource[Role]=AF$1)*IF($B$4="All",1,--(MinuteWorkersFTE_PivotSource[Facility]=$B$4))*IF($E$4="All",1,--(MinuteWorkersFTE_PivotSource[Role]=$E$4))*MinuteWorkersFTE_PivotSource[FTE])</f>
        <v>0</v>
      </c>
      <c r="AG5" s="26" cm="1">
        <f t="array" ref="AG5">SUMPRODUCT((MinuteWorkersFTE_PivotSource[Week Day]=$AI5)*(MinuteWorkersFTE_PivotSource[Shift]=$AJ5)*(MinuteWorkersFTE_PivotSource[Role]=AG$1)*IF($B$4="All",1,--(MinuteWorkersFTE_PivotSource[Facility]=$B$4))*IF($E$4="All",1,--(MinuteWorkersFTE_PivotSource[Role]=$E$4))*MinuteWorkersFTE_PivotSource[FTE])</f>
        <v>0</v>
      </c>
      <c r="AH5" s="26" cm="1">
        <f t="array" ref="AH5">SUMPRODUCT((MinuteWorkersFTE_PivotSource[Week Day]=$AI5)*(MinuteWorkersFTE_PivotSource[Shift]=$AJ5)*(MinuteWorkersFTE_PivotSource[Role]=AH$1)*IF($B$4="All",1,--(MinuteWorkersFTE_PivotSource[Facility]=$B$4))*IF($E$4="All",1,--(MinuteWorkersFTE_PivotSource[Role]=$E$4))*MinuteWorkersFTE_PivotSource[FTE])</f>
        <v>1.55075123834905</v>
      </c>
      <c r="AI5" t="s">
        <v>102</v>
      </c>
      <c r="AJ5" t="s">
        <v>4</v>
      </c>
      <c r="AL5" t="s">
        <v>101</v>
      </c>
      <c r="AM5" s="27" cm="1">
        <f t="array" ref="AM5">AM4+SUMPRODUCT((MinuteWorkersFTE_PivotSource[Week Day]=$AL5)*(MinuteWorkersFTE_PivotSource[Shift]=AM$1)*IF($B$4="All",1,--(MinuteWorkersFTE_PivotSource[Facility]=$B$4))*IF($E$4="All",1,--(MinuteWorkersFTE_PivotSource[Role]=$E$4))*MinuteWorkersFTE_PivotSource[DailyEquivalentProductiveMinutes])</f>
        <v>348.87907953340385</v>
      </c>
      <c r="AN5" s="27" cm="1">
        <f t="array" ref="AN5">AN4+SUMPRODUCT((MinuteWorkersFTE_PivotSource[Week Day]=$AL5)*(MinuteWorkersFTE_PivotSource[Shift]=AN$1)*IF($B$4="All",1,--(MinuteWorkersFTE_PivotSource[Facility]=$B$4))*IF($E$4="All",1,--(MinuteWorkersFTE_PivotSource[Role]=$E$4))*MinuteWorkersFTE_PivotSource[DailyEquivalentProductiveMinutes])</f>
        <v>221.36156786850472</v>
      </c>
      <c r="AO5" s="27" cm="1">
        <f t="array" ref="AO5">AO4+SUMPRODUCT((MinuteWorkersFTE_PivotSource[Week Day]=$AL5)*(MinuteWorkersFTE_PivotSource[Shift]=AO$1)*IF($B$4="All",1,--(MinuteWorkersFTE_PivotSource[Facility]=$B$4))*IF($E$4="All",1,--(MinuteWorkersFTE_PivotSource[Role]=$E$4))*MinuteWorkersFTE_PivotSource[DailyEquivalentProductiveMinutes])</f>
        <v>75.075244962884568</v>
      </c>
      <c r="AP5" s="27">
        <f t="shared" si="0"/>
        <v>645.31589236479306</v>
      </c>
      <c r="AR5" t="s">
        <v>56</v>
      </c>
      <c r="AS5" t="s">
        <v>529</v>
      </c>
    </row>
    <row r="6" spans="1:45" x14ac:dyDescent="0.25">
      <c r="AA6" t="s">
        <v>584</v>
      </c>
      <c r="AB6" s="26" cm="1">
        <f t="array" ref="AB6">SUMPRODUCT((MinuteWorkersFTE_PivotSource[Week Day]=$AI6)*(MinuteWorkersFTE_PivotSource[Shift]=$AJ6)*(MinuteWorkersFTE_PivotSource[Role]=AB$1)*IF($B$4="All",1,--(MinuteWorkersFTE_PivotSource[Facility]=$B$4))*IF($E$4="All",1,--(MinuteWorkersFTE_PivotSource[Role]=$E$4))*MinuteWorkersFTE_PivotSource[FTE])</f>
        <v>0</v>
      </c>
      <c r="AC6" s="26" cm="1">
        <f t="array" ref="AC6">SUMPRODUCT((MinuteWorkersFTE_PivotSource[Week Day]=$AI6)*(MinuteWorkersFTE_PivotSource[Shift]=$AJ6)*(MinuteWorkersFTE_PivotSource[Role]=AC$1)*IF($B$4="All",1,--(MinuteWorkersFTE_PivotSource[Facility]=$B$4))*IF($E$4="All",1,--(MinuteWorkersFTE_PivotSource[Role]=$E$4))*MinuteWorkersFTE_PivotSource[FTE])</f>
        <v>0</v>
      </c>
      <c r="AD6" s="26" cm="1">
        <f t="array" ref="AD6">SUMPRODUCT((MinuteWorkersFTE_PivotSource[Week Day]=$AI6)*(MinuteWorkersFTE_PivotSource[Shift]=$AJ6)*(MinuteWorkersFTE_PivotSource[Role]=AD$1)*IF($B$4="All",1,--(MinuteWorkersFTE_PivotSource[Facility]=$B$4))*IF($E$4="All",1,--(MinuteWorkersFTE_PivotSource[Role]=$E$4))*MinuteWorkersFTE_PivotSource[FTE])</f>
        <v>0</v>
      </c>
      <c r="AE6" s="26" cm="1">
        <f t="array" ref="AE6">SUMPRODUCT((MinuteWorkersFTE_PivotSource[Week Day]=$AI6)*(MinuteWorkersFTE_PivotSource[Shift]=$AJ6)*(MinuteWorkersFTE_PivotSource[Role]=AE$1)*IF($B$4="All",1,--(MinuteWorkersFTE_PivotSource[Facility]=$B$4))*IF($E$4="All",1,--(MinuteWorkersFTE_PivotSource[Role]=$E$4))*MinuteWorkersFTE_PivotSource[FTE])</f>
        <v>0</v>
      </c>
      <c r="AF6" s="26" cm="1">
        <f t="array" ref="AF6">SUMPRODUCT((MinuteWorkersFTE_PivotSource[Week Day]=$AI6)*(MinuteWorkersFTE_PivotSource[Shift]=$AJ6)*(MinuteWorkersFTE_PivotSource[Role]=AF$1)*IF($B$4="All",1,--(MinuteWorkersFTE_PivotSource[Facility]=$B$4))*IF($E$4="All",1,--(MinuteWorkersFTE_PivotSource[Role]=$E$4))*MinuteWorkersFTE_PivotSource[FTE])</f>
        <v>0</v>
      </c>
      <c r="AG6" s="26" cm="1">
        <f t="array" ref="AG6">SUMPRODUCT((MinuteWorkersFTE_PivotSource[Week Day]=$AI6)*(MinuteWorkersFTE_PivotSource[Shift]=$AJ6)*(MinuteWorkersFTE_PivotSource[Role]=AG$1)*IF($B$4="All",1,--(MinuteWorkersFTE_PivotSource[Facility]=$B$4))*IF($E$4="All",1,--(MinuteWorkersFTE_PivotSource[Role]=$E$4))*MinuteWorkersFTE_PivotSource[FTE])</f>
        <v>0</v>
      </c>
      <c r="AH6" s="26" cm="1">
        <f t="array" ref="AH6">SUMPRODUCT((MinuteWorkersFTE_PivotSource[Week Day]=$AI6)*(MinuteWorkersFTE_PivotSource[Shift]=$AJ6)*(MinuteWorkersFTE_PivotSource[Role]=AH$1)*IF($B$4="All",1,--(MinuteWorkersFTE_PivotSource[Facility]=$B$4))*IF($E$4="All",1,--(MinuteWorkersFTE_PivotSource[Role]=$E$4))*MinuteWorkersFTE_PivotSource[FTE])</f>
        <v>0.86435314924373496</v>
      </c>
      <c r="AI6" t="s">
        <v>102</v>
      </c>
      <c r="AJ6" t="s">
        <v>5</v>
      </c>
      <c r="AL6" t="s">
        <v>105</v>
      </c>
      <c r="AM6" s="27" cm="1">
        <f t="array" ref="AM6">AM5+SUMPRODUCT((MinuteWorkersFTE_PivotSource[Week Day]=$AL6)*(MinuteWorkersFTE_PivotSource[Shift]=AM$1)*IF($B$4="All",1,--(MinuteWorkersFTE_PivotSource[Facility]=$B$4))*IF($E$4="All",1,--(MinuteWorkersFTE_PivotSource[Role]=$E$4))*MinuteWorkersFTE_PivotSource[DailyEquivalentProductiveMinutes])</f>
        <v>422.29825291622456</v>
      </c>
      <c r="AN6" s="27" cm="1">
        <f t="array" ref="AN6">AN5+SUMPRODUCT((MinuteWorkersFTE_PivotSource[Week Day]=$AL6)*(MinuteWorkersFTE_PivotSource[Shift]=AN$1)*IF($B$4="All",1,--(MinuteWorkersFTE_PivotSource[Facility]=$B$4))*IF($E$4="All",1,--(MinuteWorkersFTE_PivotSource[Role]=$E$4))*MinuteWorkersFTE_PivotSource[DailyEquivalentProductiveMinutes])</f>
        <v>258.89919034994699</v>
      </c>
      <c r="AO6" s="27" cm="1">
        <f t="array" ref="AO6">AO5+SUMPRODUCT((MinuteWorkersFTE_PivotSource[Week Day]=$AL6)*(MinuteWorkersFTE_PivotSource[Shift]=AO$1)*IF($B$4="All",1,--(MinuteWorkersFTE_PivotSource[Facility]=$B$4))*IF($E$4="All",1,--(MinuteWorkersFTE_PivotSource[Role]=$E$4))*MinuteWorkersFTE_PivotSource[DailyEquivalentProductiveMinutes])</f>
        <v>93.844056203605703</v>
      </c>
      <c r="AP6" s="27">
        <f t="shared" si="0"/>
        <v>775.04149946977736</v>
      </c>
      <c r="AS6" t="s">
        <v>13</v>
      </c>
    </row>
    <row r="7" spans="1:45" x14ac:dyDescent="0.25">
      <c r="AA7" t="s">
        <v>583</v>
      </c>
      <c r="AB7" s="26" cm="1">
        <f t="array" ref="AB7">SUMPRODUCT((MinuteWorkersFTE_PivotSource[Week Day]=$AI7)*(MinuteWorkersFTE_PivotSource[Shift]=$AJ7)*(MinuteWorkersFTE_PivotSource[Role]=AB$1)*IF($B$4="All",1,--(MinuteWorkersFTE_PivotSource[Facility]=$B$4))*IF($E$4="All",1,--(MinuteWorkersFTE_PivotSource[Role]=$E$4))*MinuteWorkersFTE_PivotSource[FTE])</f>
        <v>0</v>
      </c>
      <c r="AC7" s="26" cm="1">
        <f t="array" ref="AC7">SUMPRODUCT((MinuteWorkersFTE_PivotSource[Week Day]=$AI7)*(MinuteWorkersFTE_PivotSource[Shift]=$AJ7)*(MinuteWorkersFTE_PivotSource[Role]=AC$1)*IF($B$4="All",1,--(MinuteWorkersFTE_PivotSource[Facility]=$B$4))*IF($E$4="All",1,--(MinuteWorkersFTE_PivotSource[Role]=$E$4))*MinuteWorkersFTE_PivotSource[FTE])</f>
        <v>0</v>
      </c>
      <c r="AD7" s="26" cm="1">
        <f t="array" ref="AD7">SUMPRODUCT((MinuteWorkersFTE_PivotSource[Week Day]=$AI7)*(MinuteWorkersFTE_PivotSource[Shift]=$AJ7)*(MinuteWorkersFTE_PivotSource[Role]=AD$1)*IF($B$4="All",1,--(MinuteWorkersFTE_PivotSource[Facility]=$B$4))*IF($E$4="All",1,--(MinuteWorkersFTE_PivotSource[Role]=$E$4))*MinuteWorkersFTE_PivotSource[FTE])</f>
        <v>0</v>
      </c>
      <c r="AE7" s="26" cm="1">
        <f t="array" ref="AE7">SUMPRODUCT((MinuteWorkersFTE_PivotSource[Week Day]=$AI7)*(MinuteWorkersFTE_PivotSource[Shift]=$AJ7)*(MinuteWorkersFTE_PivotSource[Role]=AE$1)*IF($B$4="All",1,--(MinuteWorkersFTE_PivotSource[Facility]=$B$4))*IF($E$4="All",1,--(MinuteWorkersFTE_PivotSource[Role]=$E$4))*MinuteWorkersFTE_PivotSource[FTE])</f>
        <v>0</v>
      </c>
      <c r="AF7" s="26" cm="1">
        <f t="array" ref="AF7">SUMPRODUCT((MinuteWorkersFTE_PivotSource[Week Day]=$AI7)*(MinuteWorkersFTE_PivotSource[Shift]=$AJ7)*(MinuteWorkersFTE_PivotSource[Role]=AF$1)*IF($B$4="All",1,--(MinuteWorkersFTE_PivotSource[Facility]=$B$4))*IF($E$4="All",1,--(MinuteWorkersFTE_PivotSource[Role]=$E$4))*MinuteWorkersFTE_PivotSource[FTE])</f>
        <v>0</v>
      </c>
      <c r="AG7" s="26" cm="1">
        <f t="array" ref="AG7">SUMPRODUCT((MinuteWorkersFTE_PivotSource[Week Day]=$AI7)*(MinuteWorkersFTE_PivotSource[Shift]=$AJ7)*(MinuteWorkersFTE_PivotSource[Role]=AG$1)*IF($B$4="All",1,--(MinuteWorkersFTE_PivotSource[Facility]=$B$4))*IF($E$4="All",1,--(MinuteWorkersFTE_PivotSource[Role]=$E$4))*MinuteWorkersFTE_PivotSource[FTE])</f>
        <v>0</v>
      </c>
      <c r="AH7" s="26" cm="1">
        <f t="array" ref="AH7">SUMPRODUCT((MinuteWorkersFTE_PivotSource[Week Day]=$AI7)*(MinuteWorkersFTE_PivotSource[Shift]=$AJ7)*(MinuteWorkersFTE_PivotSource[Role]=AH$1)*IF($B$4="All",1,--(MinuteWorkersFTE_PivotSource[Facility]=$B$4))*IF($E$4="All",1,--(MinuteWorkersFTE_PivotSource[Role]=$E$4))*MinuteWorkersFTE_PivotSource[FTE])</f>
        <v>0.28811771641457801</v>
      </c>
      <c r="AI7" t="s">
        <v>102</v>
      </c>
      <c r="AJ7" t="s">
        <v>31</v>
      </c>
      <c r="AL7" t="s">
        <v>113</v>
      </c>
      <c r="AM7" s="27" cm="1">
        <f t="array" ref="AM7">AM6+SUMPRODUCT((MinuteWorkersFTE_PivotSource[Week Day]=$AL7)*(MinuteWorkersFTE_PivotSource[Shift]=AM$1)*IF($B$4="All",1,--(MinuteWorkersFTE_PivotSource[Facility]=$B$4))*IF($E$4="All",1,--(MinuteWorkersFTE_PivotSource[Role]=$E$4))*MinuteWorkersFTE_PivotSource[DailyEquivalentProductiveMinutes])</f>
        <v>492.40528313891809</v>
      </c>
      <c r="AN7" s="27" cm="1">
        <f t="array" ref="AN7">AN6+SUMPRODUCT((MinuteWorkersFTE_PivotSource[Week Day]=$AL7)*(MinuteWorkersFTE_PivotSource[Shift]=AN$1)*IF($B$4="All",1,--(MinuteWorkersFTE_PivotSource[Facility]=$B$4))*IF($E$4="All",1,--(MinuteWorkersFTE_PivotSource[Role]=$E$4))*MinuteWorkersFTE_PivotSource[DailyEquivalentProductiveMinutes])</f>
        <v>305.82121845174987</v>
      </c>
      <c r="AO7" s="27" cm="1">
        <f t="array" ref="AO7">AO6+SUMPRODUCT((MinuteWorkersFTE_PivotSource[Week Day]=$AL7)*(MinuteWorkersFTE_PivotSource[Shift]=AO$1)*IF($B$4="All",1,--(MinuteWorkersFTE_PivotSource[Facility]=$B$4))*IF($E$4="All",1,--(MinuteWorkersFTE_PivotSource[Role]=$E$4))*MinuteWorkersFTE_PivotSource[DailyEquivalentProductiveMinutes])</f>
        <v>112.61286744432684</v>
      </c>
      <c r="AP7" s="27">
        <f t="shared" si="0"/>
        <v>910.83936903499489</v>
      </c>
      <c r="AS7" t="s">
        <v>530</v>
      </c>
    </row>
    <row r="8" spans="1:45" x14ac:dyDescent="0.25">
      <c r="AA8" t="s">
        <v>585</v>
      </c>
      <c r="AB8" s="26" cm="1">
        <f t="array" ref="AB8">SUMPRODUCT((MinuteWorkersFTE_PivotSource[Week Day]=$AI8)*(MinuteWorkersFTE_PivotSource[Shift]=$AJ8)*(MinuteWorkersFTE_PivotSource[Role]=AB$1)*IF($B$4="All",1,--(MinuteWorkersFTE_PivotSource[Facility]=$B$4))*IF($E$4="All",1,--(MinuteWorkersFTE_PivotSource[Role]=$E$4))*MinuteWorkersFTE_PivotSource[FTE])</f>
        <v>0</v>
      </c>
      <c r="AC8" s="26" cm="1">
        <f t="array" ref="AC8">SUMPRODUCT((MinuteWorkersFTE_PivotSource[Week Day]=$AI8)*(MinuteWorkersFTE_PivotSource[Shift]=$AJ8)*(MinuteWorkersFTE_PivotSource[Role]=AC$1)*IF($B$4="All",1,--(MinuteWorkersFTE_PivotSource[Facility]=$B$4))*IF($E$4="All",1,--(MinuteWorkersFTE_PivotSource[Role]=$E$4))*MinuteWorkersFTE_PivotSource[FTE])</f>
        <v>0</v>
      </c>
      <c r="AD8" s="26" cm="1">
        <f t="array" ref="AD8">SUMPRODUCT((MinuteWorkersFTE_PivotSource[Week Day]=$AI8)*(MinuteWorkersFTE_PivotSource[Shift]=$AJ8)*(MinuteWorkersFTE_PivotSource[Role]=AD$1)*IF($B$4="All",1,--(MinuteWorkersFTE_PivotSource[Facility]=$B$4))*IF($E$4="All",1,--(MinuteWorkersFTE_PivotSource[Role]=$E$4))*MinuteWorkersFTE_PivotSource[FTE])</f>
        <v>0</v>
      </c>
      <c r="AE8" s="26" cm="1">
        <f t="array" ref="AE8">SUMPRODUCT((MinuteWorkersFTE_PivotSource[Week Day]=$AI8)*(MinuteWorkersFTE_PivotSource[Shift]=$AJ8)*(MinuteWorkersFTE_PivotSource[Role]=AE$1)*IF($B$4="All",1,--(MinuteWorkersFTE_PivotSource[Facility]=$B$4))*IF($E$4="All",1,--(MinuteWorkersFTE_PivotSource[Role]=$E$4))*MinuteWorkersFTE_PivotSource[FTE])</f>
        <v>0</v>
      </c>
      <c r="AF8" s="26" cm="1">
        <f t="array" ref="AF8">SUMPRODUCT((MinuteWorkersFTE_PivotSource[Week Day]=$AI8)*(MinuteWorkersFTE_PivotSource[Shift]=$AJ8)*(MinuteWorkersFTE_PivotSource[Role]=AF$1)*IF($B$4="All",1,--(MinuteWorkersFTE_PivotSource[Facility]=$B$4))*IF($E$4="All",1,--(MinuteWorkersFTE_PivotSource[Role]=$E$4))*MinuteWorkersFTE_PivotSource[FTE])</f>
        <v>0</v>
      </c>
      <c r="AG8" s="26" cm="1">
        <f t="array" ref="AG8">SUMPRODUCT((MinuteWorkersFTE_PivotSource[Week Day]=$AI8)*(MinuteWorkersFTE_PivotSource[Shift]=$AJ8)*(MinuteWorkersFTE_PivotSource[Role]=AG$1)*IF($B$4="All",1,--(MinuteWorkersFTE_PivotSource[Facility]=$B$4))*IF($E$4="All",1,--(MinuteWorkersFTE_PivotSource[Role]=$E$4))*MinuteWorkersFTE_PivotSource[FTE])</f>
        <v>0</v>
      </c>
      <c r="AH8" s="26" cm="1">
        <f t="array" ref="AH8">SUMPRODUCT((MinuteWorkersFTE_PivotSource[Week Day]=$AI8)*(MinuteWorkersFTE_PivotSource[Shift]=$AJ8)*(MinuteWorkersFTE_PivotSource[Role]=AH$1)*IF($B$4="All",1,--(MinuteWorkersFTE_PivotSource[Facility]=$B$4))*IF($E$4="All",1,--(MinuteWorkersFTE_PivotSource[Role]=$E$4))*MinuteWorkersFTE_PivotSource[FTE])</f>
        <v>1.26263352193448</v>
      </c>
      <c r="AI8" t="s">
        <v>103</v>
      </c>
      <c r="AJ8" t="s">
        <v>4</v>
      </c>
      <c r="AL8" t="s">
        <v>114</v>
      </c>
      <c r="AM8" s="27" cm="1">
        <f t="array" ref="AM8">AM7+SUMPRODUCT((MinuteWorkersFTE_PivotSource[Week Day]=$AL8)*(MinuteWorkersFTE_PivotSource[Shift]=AM$1)*IF($B$4="All",1,--(MinuteWorkersFTE_PivotSource[Facility]=$B$4))*IF($E$4="All",1,--(MinuteWorkersFTE_PivotSource[Role]=$E$4))*MinuteWorkersFTE_PivotSource[DailyEquivalentProductiveMinutes])</f>
        <v>556.99207476139952</v>
      </c>
      <c r="AN8" s="27" cm="1">
        <f t="array" ref="AN8">AN7+SUMPRODUCT((MinuteWorkersFTE_PivotSource[Week Day]=$AL8)*(MinuteWorkersFTE_PivotSource[Shift]=AN$1)*IF($B$4="All",1,--(MinuteWorkersFTE_PivotSource[Facility]=$B$4))*IF($E$4="All",1,--(MinuteWorkersFTE_PivotSource[Role]=$E$4))*MinuteWorkersFTE_PivotSource[DailyEquivalentProductiveMinutes])</f>
        <v>352.74324655355275</v>
      </c>
      <c r="AO8" s="27" cm="1">
        <f t="array" ref="AO8">AO7+SUMPRODUCT((MinuteWorkersFTE_PivotSource[Week Day]=$AL8)*(MinuteWorkersFTE_PivotSource[Shift]=AO$1)*IF($B$4="All",1,--(MinuteWorkersFTE_PivotSource[Facility]=$B$4))*IF($E$4="All",1,--(MinuteWorkersFTE_PivotSource[Role]=$E$4))*MinuteWorkersFTE_PivotSource[DailyEquivalentProductiveMinutes])</f>
        <v>131.38167868504797</v>
      </c>
      <c r="AP8" s="27">
        <f t="shared" si="0"/>
        <v>1041.1170000000002</v>
      </c>
      <c r="AS8" t="s">
        <v>531</v>
      </c>
    </row>
    <row r="9" spans="1:45" x14ac:dyDescent="0.25">
      <c r="AA9" t="s">
        <v>587</v>
      </c>
      <c r="AB9" s="26" cm="1">
        <f t="array" ref="AB9">SUMPRODUCT((MinuteWorkersFTE_PivotSource[Week Day]=$AI9)*(MinuteWorkersFTE_PivotSource[Shift]=$AJ9)*(MinuteWorkersFTE_PivotSource[Role]=AB$1)*IF($B$4="All",1,--(MinuteWorkersFTE_PivotSource[Facility]=$B$4))*IF($E$4="All",1,--(MinuteWorkersFTE_PivotSource[Role]=$E$4))*MinuteWorkersFTE_PivotSource[FTE])</f>
        <v>0</v>
      </c>
      <c r="AC9" s="26" cm="1">
        <f t="array" ref="AC9">SUMPRODUCT((MinuteWorkersFTE_PivotSource[Week Day]=$AI9)*(MinuteWorkersFTE_PivotSource[Shift]=$AJ9)*(MinuteWorkersFTE_PivotSource[Role]=AC$1)*IF($B$4="All",1,--(MinuteWorkersFTE_PivotSource[Facility]=$B$4))*IF($E$4="All",1,--(MinuteWorkersFTE_PivotSource[Role]=$E$4))*MinuteWorkersFTE_PivotSource[FTE])</f>
        <v>0</v>
      </c>
      <c r="AD9" s="26" cm="1">
        <f t="array" ref="AD9">SUMPRODUCT((MinuteWorkersFTE_PivotSource[Week Day]=$AI9)*(MinuteWorkersFTE_PivotSource[Shift]=$AJ9)*(MinuteWorkersFTE_PivotSource[Role]=AD$1)*IF($B$4="All",1,--(MinuteWorkersFTE_PivotSource[Facility]=$B$4))*IF($E$4="All",1,--(MinuteWorkersFTE_PivotSource[Role]=$E$4))*MinuteWorkersFTE_PivotSource[FTE])</f>
        <v>0</v>
      </c>
      <c r="AE9" s="26" cm="1">
        <f t="array" ref="AE9">SUMPRODUCT((MinuteWorkersFTE_PivotSource[Week Day]=$AI9)*(MinuteWorkersFTE_PivotSource[Shift]=$AJ9)*(MinuteWorkersFTE_PivotSource[Role]=AE$1)*IF($B$4="All",1,--(MinuteWorkersFTE_PivotSource[Facility]=$B$4))*IF($E$4="All",1,--(MinuteWorkersFTE_PivotSource[Role]=$E$4))*MinuteWorkersFTE_PivotSource[FTE])</f>
        <v>0</v>
      </c>
      <c r="AF9" s="26" cm="1">
        <f t="array" ref="AF9">SUMPRODUCT((MinuteWorkersFTE_PivotSource[Week Day]=$AI9)*(MinuteWorkersFTE_PivotSource[Shift]=$AJ9)*(MinuteWorkersFTE_PivotSource[Role]=AF$1)*IF($B$4="All",1,--(MinuteWorkersFTE_PivotSource[Facility]=$B$4))*IF($E$4="All",1,--(MinuteWorkersFTE_PivotSource[Role]=$E$4))*MinuteWorkersFTE_PivotSource[FTE])</f>
        <v>0</v>
      </c>
      <c r="AG9" s="26" cm="1">
        <f t="array" ref="AG9">SUMPRODUCT((MinuteWorkersFTE_PivotSource[Week Day]=$AI9)*(MinuteWorkersFTE_PivotSource[Shift]=$AJ9)*(MinuteWorkersFTE_PivotSource[Role]=AG$1)*IF($B$4="All",1,--(MinuteWorkersFTE_PivotSource[Facility]=$B$4))*IF($E$4="All",1,--(MinuteWorkersFTE_PivotSource[Role]=$E$4))*MinuteWorkersFTE_PivotSource[FTE])</f>
        <v>0</v>
      </c>
      <c r="AH9" s="26" cm="1">
        <f t="array" ref="AH9">SUMPRODUCT((MinuteWorkersFTE_PivotSource[Week Day]=$AI9)*(MinuteWorkersFTE_PivotSource[Shift]=$AJ9)*(MinuteWorkersFTE_PivotSource[Role]=AH$1)*IF($B$4="All",1,--(MinuteWorkersFTE_PivotSource[Facility]=$B$4))*IF($E$4="All",1,--(MinuteWorkersFTE_PivotSource[Role]=$E$4))*MinuteWorkersFTE_PivotSource[FTE])</f>
        <v>0.78808669489869898</v>
      </c>
      <c r="AI9" t="s">
        <v>103</v>
      </c>
      <c r="AJ9" t="s">
        <v>5</v>
      </c>
      <c r="AS9" t="s">
        <v>8</v>
      </c>
    </row>
    <row r="10" spans="1:45" x14ac:dyDescent="0.25">
      <c r="AA10" t="s">
        <v>586</v>
      </c>
      <c r="AB10" s="26" cm="1">
        <f t="array" ref="AB10">SUMPRODUCT((MinuteWorkersFTE_PivotSource[Week Day]=$AI10)*(MinuteWorkersFTE_PivotSource[Shift]=$AJ10)*(MinuteWorkersFTE_PivotSource[Role]=AB$1)*IF($B$4="All",1,--(MinuteWorkersFTE_PivotSource[Facility]=$B$4))*IF($E$4="All",1,--(MinuteWorkersFTE_PivotSource[Role]=$E$4))*MinuteWorkersFTE_PivotSource[FTE])</f>
        <v>0</v>
      </c>
      <c r="AC10" s="26" cm="1">
        <f t="array" ref="AC10">SUMPRODUCT((MinuteWorkersFTE_PivotSource[Week Day]=$AI10)*(MinuteWorkersFTE_PivotSource[Shift]=$AJ10)*(MinuteWorkersFTE_PivotSource[Role]=AC$1)*IF($B$4="All",1,--(MinuteWorkersFTE_PivotSource[Facility]=$B$4))*IF($E$4="All",1,--(MinuteWorkersFTE_PivotSource[Role]=$E$4))*MinuteWorkersFTE_PivotSource[FTE])</f>
        <v>0</v>
      </c>
      <c r="AD10" s="26" cm="1">
        <f t="array" ref="AD10">SUMPRODUCT((MinuteWorkersFTE_PivotSource[Week Day]=$AI10)*(MinuteWorkersFTE_PivotSource[Shift]=$AJ10)*(MinuteWorkersFTE_PivotSource[Role]=AD$1)*IF($B$4="All",1,--(MinuteWorkersFTE_PivotSource[Facility]=$B$4))*IF($E$4="All",1,--(MinuteWorkersFTE_PivotSource[Role]=$E$4))*MinuteWorkersFTE_PivotSource[FTE])</f>
        <v>0</v>
      </c>
      <c r="AE10" s="26" cm="1">
        <f t="array" ref="AE10">SUMPRODUCT((MinuteWorkersFTE_PivotSource[Week Day]=$AI10)*(MinuteWorkersFTE_PivotSource[Shift]=$AJ10)*(MinuteWorkersFTE_PivotSource[Role]=AE$1)*IF($B$4="All",1,--(MinuteWorkersFTE_PivotSource[Facility]=$B$4))*IF($E$4="All",1,--(MinuteWorkersFTE_PivotSource[Role]=$E$4))*MinuteWorkersFTE_PivotSource[FTE])</f>
        <v>0</v>
      </c>
      <c r="AF10" s="26" cm="1">
        <f t="array" ref="AF10">SUMPRODUCT((MinuteWorkersFTE_PivotSource[Week Day]=$AI10)*(MinuteWorkersFTE_PivotSource[Shift]=$AJ10)*(MinuteWorkersFTE_PivotSource[Role]=AF$1)*IF($B$4="All",1,--(MinuteWorkersFTE_PivotSource[Facility]=$B$4))*IF($E$4="All",1,--(MinuteWorkersFTE_PivotSource[Role]=$E$4))*MinuteWorkersFTE_PivotSource[FTE])</f>
        <v>0</v>
      </c>
      <c r="AG10" s="26" cm="1">
        <f t="array" ref="AG10">SUMPRODUCT((MinuteWorkersFTE_PivotSource[Week Day]=$AI10)*(MinuteWorkersFTE_PivotSource[Shift]=$AJ10)*(MinuteWorkersFTE_PivotSource[Role]=AG$1)*IF($B$4="All",1,--(MinuteWorkersFTE_PivotSource[Facility]=$B$4))*IF($E$4="All",1,--(MinuteWorkersFTE_PivotSource[Role]=$E$4))*MinuteWorkersFTE_PivotSource[FTE])</f>
        <v>0</v>
      </c>
      <c r="AH10" s="26" cm="1">
        <f t="array" ref="AH10">SUMPRODUCT((MinuteWorkersFTE_PivotSource[Week Day]=$AI10)*(MinuteWorkersFTE_PivotSource[Shift]=$AJ10)*(MinuteWorkersFTE_PivotSource[Role]=AH$1)*IF($B$4="All",1,--(MinuteWorkersFTE_PivotSource[Facility]=$B$4))*IF($E$4="All",1,--(MinuteWorkersFTE_PivotSource[Role]=$E$4))*MinuteWorkersFTE_PivotSource[FTE])</f>
        <v>0.28811771641457801</v>
      </c>
      <c r="AI10" t="s">
        <v>103</v>
      </c>
      <c r="AJ10" t="s">
        <v>31</v>
      </c>
    </row>
    <row r="11" spans="1:45" x14ac:dyDescent="0.25">
      <c r="AA11" t="s">
        <v>588</v>
      </c>
      <c r="AB11" s="26" cm="1">
        <f t="array" ref="AB11">SUMPRODUCT((MinuteWorkersFTE_PivotSource[Week Day]=$AI11)*(MinuteWorkersFTE_PivotSource[Shift]=$AJ11)*(MinuteWorkersFTE_PivotSource[Role]=AB$1)*IF($B$4="All",1,--(MinuteWorkersFTE_PivotSource[Facility]=$B$4))*IF($E$4="All",1,--(MinuteWorkersFTE_PivotSource[Role]=$E$4))*MinuteWorkersFTE_PivotSource[FTE])</f>
        <v>0</v>
      </c>
      <c r="AC11" s="26" cm="1">
        <f t="array" ref="AC11">SUMPRODUCT((MinuteWorkersFTE_PivotSource[Week Day]=$AI11)*(MinuteWorkersFTE_PivotSource[Shift]=$AJ11)*(MinuteWorkersFTE_PivotSource[Role]=AC$1)*IF($B$4="All",1,--(MinuteWorkersFTE_PivotSource[Facility]=$B$4))*IF($E$4="All",1,--(MinuteWorkersFTE_PivotSource[Role]=$E$4))*MinuteWorkersFTE_PivotSource[FTE])</f>
        <v>0</v>
      </c>
      <c r="AD11" s="26" cm="1">
        <f t="array" ref="AD11">SUMPRODUCT((MinuteWorkersFTE_PivotSource[Week Day]=$AI11)*(MinuteWorkersFTE_PivotSource[Shift]=$AJ11)*(MinuteWorkersFTE_PivotSource[Role]=AD$1)*IF($B$4="All",1,--(MinuteWorkersFTE_PivotSource[Facility]=$B$4))*IF($E$4="All",1,--(MinuteWorkersFTE_PivotSource[Role]=$E$4))*MinuteWorkersFTE_PivotSource[FTE])</f>
        <v>0</v>
      </c>
      <c r="AE11" s="26" cm="1">
        <f t="array" ref="AE11">SUMPRODUCT((MinuteWorkersFTE_PivotSource[Week Day]=$AI11)*(MinuteWorkersFTE_PivotSource[Shift]=$AJ11)*(MinuteWorkersFTE_PivotSource[Role]=AE$1)*IF($B$4="All",1,--(MinuteWorkersFTE_PivotSource[Facility]=$B$4))*IF($E$4="All",1,--(MinuteWorkersFTE_PivotSource[Role]=$E$4))*MinuteWorkersFTE_PivotSource[FTE])</f>
        <v>0</v>
      </c>
      <c r="AF11" s="26" cm="1">
        <f t="array" ref="AF11">SUMPRODUCT((MinuteWorkersFTE_PivotSource[Week Day]=$AI11)*(MinuteWorkersFTE_PivotSource[Shift]=$AJ11)*(MinuteWorkersFTE_PivotSource[Role]=AF$1)*IF($B$4="All",1,--(MinuteWorkersFTE_PivotSource[Facility]=$B$4))*IF($E$4="All",1,--(MinuteWorkersFTE_PivotSource[Role]=$E$4))*MinuteWorkersFTE_PivotSource[FTE])</f>
        <v>0</v>
      </c>
      <c r="AG11" s="26" cm="1">
        <f t="array" ref="AG11">SUMPRODUCT((MinuteWorkersFTE_PivotSource[Week Day]=$AI11)*(MinuteWorkersFTE_PivotSource[Shift]=$AJ11)*(MinuteWorkersFTE_PivotSource[Role]=AG$1)*IF($B$4="All",1,--(MinuteWorkersFTE_PivotSource[Facility]=$B$4))*IF($E$4="All",1,--(MinuteWorkersFTE_PivotSource[Role]=$E$4))*MinuteWorkersFTE_PivotSource[FTE])</f>
        <v>0</v>
      </c>
      <c r="AH11" s="26" cm="1">
        <f t="array" ref="AH11">SUMPRODUCT((MinuteWorkersFTE_PivotSource[Week Day]=$AI11)*(MinuteWorkersFTE_PivotSource[Shift]=$AJ11)*(MinuteWorkersFTE_PivotSource[Role]=AH$1)*IF($B$4="All",1,--(MinuteWorkersFTE_PivotSource[Facility]=$B$4))*IF($E$4="All",1,--(MinuteWorkersFTE_PivotSource[Role]=$E$4))*MinuteWorkersFTE_PivotSource[FTE])</f>
        <v>1.4151664306245499</v>
      </c>
      <c r="AI11" t="s">
        <v>101</v>
      </c>
      <c r="AJ11" t="s">
        <v>4</v>
      </c>
    </row>
    <row r="12" spans="1:45" x14ac:dyDescent="0.25">
      <c r="AA12" t="s">
        <v>590</v>
      </c>
      <c r="AB12" s="26" cm="1">
        <f t="array" ref="AB12">SUMPRODUCT((MinuteWorkersFTE_PivotSource[Week Day]=$AI12)*(MinuteWorkersFTE_PivotSource[Shift]=$AJ12)*(MinuteWorkersFTE_PivotSource[Role]=AB$1)*IF($B$4="All",1,--(MinuteWorkersFTE_PivotSource[Facility]=$B$4))*IF($E$4="All",1,--(MinuteWorkersFTE_PivotSource[Role]=$E$4))*MinuteWorkersFTE_PivotSource[FTE])</f>
        <v>0</v>
      </c>
      <c r="AC12" s="26" cm="1">
        <f t="array" ref="AC12">SUMPRODUCT((MinuteWorkersFTE_PivotSource[Week Day]=$AI12)*(MinuteWorkersFTE_PivotSource[Shift]=$AJ12)*(MinuteWorkersFTE_PivotSource[Role]=AC$1)*IF($B$4="All",1,--(MinuteWorkersFTE_PivotSource[Facility]=$B$4))*IF($E$4="All",1,--(MinuteWorkersFTE_PivotSource[Role]=$E$4))*MinuteWorkersFTE_PivotSource[FTE])</f>
        <v>0</v>
      </c>
      <c r="AD12" s="26" cm="1">
        <f t="array" ref="AD12">SUMPRODUCT((MinuteWorkersFTE_PivotSource[Week Day]=$AI12)*(MinuteWorkersFTE_PivotSource[Shift]=$AJ12)*(MinuteWorkersFTE_PivotSource[Role]=AD$1)*IF($B$4="All",1,--(MinuteWorkersFTE_PivotSource[Facility]=$B$4))*IF($E$4="All",1,--(MinuteWorkersFTE_PivotSource[Role]=$E$4))*MinuteWorkersFTE_PivotSource[FTE])</f>
        <v>0</v>
      </c>
      <c r="AE12" s="26" cm="1">
        <f t="array" ref="AE12">SUMPRODUCT((MinuteWorkersFTE_PivotSource[Week Day]=$AI12)*(MinuteWorkersFTE_PivotSource[Shift]=$AJ12)*(MinuteWorkersFTE_PivotSource[Role]=AE$1)*IF($B$4="All",1,--(MinuteWorkersFTE_PivotSource[Facility]=$B$4))*IF($E$4="All",1,--(MinuteWorkersFTE_PivotSource[Role]=$E$4))*MinuteWorkersFTE_PivotSource[FTE])</f>
        <v>0</v>
      </c>
      <c r="AF12" s="26" cm="1">
        <f t="array" ref="AF12">SUMPRODUCT((MinuteWorkersFTE_PivotSource[Week Day]=$AI12)*(MinuteWorkersFTE_PivotSource[Shift]=$AJ12)*(MinuteWorkersFTE_PivotSource[Role]=AF$1)*IF($B$4="All",1,--(MinuteWorkersFTE_PivotSource[Facility]=$B$4))*IF($E$4="All",1,--(MinuteWorkersFTE_PivotSource[Role]=$E$4))*MinuteWorkersFTE_PivotSource[FTE])</f>
        <v>0</v>
      </c>
      <c r="AG12" s="26" cm="1">
        <f t="array" ref="AG12">SUMPRODUCT((MinuteWorkersFTE_PivotSource[Week Day]=$AI12)*(MinuteWorkersFTE_PivotSource[Shift]=$AJ12)*(MinuteWorkersFTE_PivotSource[Role]=AG$1)*IF($B$4="All",1,--(MinuteWorkersFTE_PivotSource[Facility]=$B$4))*IF($E$4="All",1,--(MinuteWorkersFTE_PivotSource[Role]=$E$4))*MinuteWorkersFTE_PivotSource[FTE])</f>
        <v>0</v>
      </c>
      <c r="AH12" s="26" cm="1">
        <f t="array" ref="AH12">SUMPRODUCT((MinuteWorkersFTE_PivotSource[Week Day]=$AI12)*(MinuteWorkersFTE_PivotSource[Shift]=$AJ12)*(MinuteWorkersFTE_PivotSource[Role]=AH$1)*IF($B$4="All",1,--(MinuteWorkersFTE_PivotSource[Facility]=$B$4))*IF($E$4="All",1,--(MinuteWorkersFTE_PivotSource[Role]=$E$4))*MinuteWorkersFTE_PivotSource[FTE])</f>
        <v>0.88130125020929795</v>
      </c>
      <c r="AI12" t="s">
        <v>101</v>
      </c>
      <c r="AJ12" t="s">
        <v>5</v>
      </c>
    </row>
    <row r="13" spans="1:45" x14ac:dyDescent="0.25">
      <c r="AA13" t="s">
        <v>589</v>
      </c>
      <c r="AB13" s="26" cm="1">
        <f t="array" ref="AB13">SUMPRODUCT((MinuteWorkersFTE_PivotSource[Week Day]=$AI13)*(MinuteWorkersFTE_PivotSource[Shift]=$AJ13)*(MinuteWorkersFTE_PivotSource[Role]=AB$1)*IF($B$4="All",1,--(MinuteWorkersFTE_PivotSource[Facility]=$B$4))*IF($E$4="All",1,--(MinuteWorkersFTE_PivotSource[Role]=$E$4))*MinuteWorkersFTE_PivotSource[FTE])</f>
        <v>0</v>
      </c>
      <c r="AC13" s="26" cm="1">
        <f t="array" ref="AC13">SUMPRODUCT((MinuteWorkersFTE_PivotSource[Week Day]=$AI13)*(MinuteWorkersFTE_PivotSource[Shift]=$AJ13)*(MinuteWorkersFTE_PivotSource[Role]=AC$1)*IF($B$4="All",1,--(MinuteWorkersFTE_PivotSource[Facility]=$B$4))*IF($E$4="All",1,--(MinuteWorkersFTE_PivotSource[Role]=$E$4))*MinuteWorkersFTE_PivotSource[FTE])</f>
        <v>0</v>
      </c>
      <c r="AD13" s="26" cm="1">
        <f t="array" ref="AD13">SUMPRODUCT((MinuteWorkersFTE_PivotSource[Week Day]=$AI13)*(MinuteWorkersFTE_PivotSource[Shift]=$AJ13)*(MinuteWorkersFTE_PivotSource[Role]=AD$1)*IF($B$4="All",1,--(MinuteWorkersFTE_PivotSource[Facility]=$B$4))*IF($E$4="All",1,--(MinuteWorkersFTE_PivotSource[Role]=$E$4))*MinuteWorkersFTE_PivotSource[FTE])</f>
        <v>0</v>
      </c>
      <c r="AE13" s="26" cm="1">
        <f t="array" ref="AE13">SUMPRODUCT((MinuteWorkersFTE_PivotSource[Week Day]=$AI13)*(MinuteWorkersFTE_PivotSource[Shift]=$AJ13)*(MinuteWorkersFTE_PivotSource[Role]=AE$1)*IF($B$4="All",1,--(MinuteWorkersFTE_PivotSource[Facility]=$B$4))*IF($E$4="All",1,--(MinuteWorkersFTE_PivotSource[Role]=$E$4))*MinuteWorkersFTE_PivotSource[FTE])</f>
        <v>0</v>
      </c>
      <c r="AF13" s="26" cm="1">
        <f t="array" ref="AF13">SUMPRODUCT((MinuteWorkersFTE_PivotSource[Week Day]=$AI13)*(MinuteWorkersFTE_PivotSource[Shift]=$AJ13)*(MinuteWorkersFTE_PivotSource[Role]=AF$1)*IF($B$4="All",1,--(MinuteWorkersFTE_PivotSource[Facility]=$B$4))*IF($E$4="All",1,--(MinuteWorkersFTE_PivotSource[Role]=$E$4))*MinuteWorkersFTE_PivotSource[FTE])</f>
        <v>0</v>
      </c>
      <c r="AG13" s="26" cm="1">
        <f t="array" ref="AG13">SUMPRODUCT((MinuteWorkersFTE_PivotSource[Week Day]=$AI13)*(MinuteWorkersFTE_PivotSource[Shift]=$AJ13)*(MinuteWorkersFTE_PivotSource[Role]=AG$1)*IF($B$4="All",1,--(MinuteWorkersFTE_PivotSource[Facility]=$B$4))*IF($E$4="All",1,--(MinuteWorkersFTE_PivotSource[Role]=$E$4))*MinuteWorkersFTE_PivotSource[FTE])</f>
        <v>0</v>
      </c>
      <c r="AH13" s="26" cm="1">
        <f t="array" ref="AH13">SUMPRODUCT((MinuteWorkersFTE_PivotSource[Week Day]=$AI13)*(MinuteWorkersFTE_PivotSource[Shift]=$AJ13)*(MinuteWorkersFTE_PivotSource[Role]=AH$1)*IF($B$4="All",1,--(MinuteWorkersFTE_PivotSource[Facility]=$B$4))*IF($E$4="All",1,--(MinuteWorkersFTE_PivotSource[Role]=$E$4))*MinuteWorkersFTE_PivotSource[FTE])</f>
        <v>0.28811771641457801</v>
      </c>
      <c r="AI13" t="s">
        <v>101</v>
      </c>
      <c r="AJ13" t="s">
        <v>31</v>
      </c>
    </row>
    <row r="14" spans="1:45" x14ac:dyDescent="0.25">
      <c r="AA14" t="s">
        <v>591</v>
      </c>
      <c r="AB14" s="26" cm="1">
        <f t="array" ref="AB14">SUMPRODUCT((MinuteWorkersFTE_PivotSource[Week Day]=$AI14)*(MinuteWorkersFTE_PivotSource[Shift]=$AJ14)*(MinuteWorkersFTE_PivotSource[Role]=AB$1)*IF($B$4="All",1,--(MinuteWorkersFTE_PivotSource[Facility]=$B$4))*IF($E$4="All",1,--(MinuteWorkersFTE_PivotSource[Role]=$E$4))*MinuteWorkersFTE_PivotSource[FTE])</f>
        <v>0</v>
      </c>
      <c r="AC14" s="26" cm="1">
        <f t="array" ref="AC14">SUMPRODUCT((MinuteWorkersFTE_PivotSource[Week Day]=$AI14)*(MinuteWorkersFTE_PivotSource[Shift]=$AJ14)*(MinuteWorkersFTE_PivotSource[Role]=AC$1)*IF($B$4="All",1,--(MinuteWorkersFTE_PivotSource[Facility]=$B$4))*IF($E$4="All",1,--(MinuteWorkersFTE_PivotSource[Role]=$E$4))*MinuteWorkersFTE_PivotSource[FTE])</f>
        <v>0</v>
      </c>
      <c r="AD14" s="26" cm="1">
        <f t="array" ref="AD14">SUMPRODUCT((MinuteWorkersFTE_PivotSource[Week Day]=$AI14)*(MinuteWorkersFTE_PivotSource[Shift]=$AJ14)*(MinuteWorkersFTE_PivotSource[Role]=AD$1)*IF($B$4="All",1,--(MinuteWorkersFTE_PivotSource[Facility]=$B$4))*IF($E$4="All",1,--(MinuteWorkersFTE_PivotSource[Role]=$E$4))*MinuteWorkersFTE_PivotSource[FTE])</f>
        <v>0</v>
      </c>
      <c r="AE14" s="26" cm="1">
        <f t="array" ref="AE14">SUMPRODUCT((MinuteWorkersFTE_PivotSource[Week Day]=$AI14)*(MinuteWorkersFTE_PivotSource[Shift]=$AJ14)*(MinuteWorkersFTE_PivotSource[Role]=AE$1)*IF($B$4="All",1,--(MinuteWorkersFTE_PivotSource[Facility]=$B$4))*IF($E$4="All",1,--(MinuteWorkersFTE_PivotSource[Role]=$E$4))*MinuteWorkersFTE_PivotSource[FTE])</f>
        <v>0</v>
      </c>
      <c r="AF14" s="26" cm="1">
        <f t="array" ref="AF14">SUMPRODUCT((MinuteWorkersFTE_PivotSource[Week Day]=$AI14)*(MinuteWorkersFTE_PivotSource[Shift]=$AJ14)*(MinuteWorkersFTE_PivotSource[Role]=AF$1)*IF($B$4="All",1,--(MinuteWorkersFTE_PivotSource[Facility]=$B$4))*IF($E$4="All",1,--(MinuteWorkersFTE_PivotSource[Role]=$E$4))*MinuteWorkersFTE_PivotSource[FTE])</f>
        <v>0</v>
      </c>
      <c r="AG14" s="26" cm="1">
        <f t="array" ref="AG14">SUMPRODUCT((MinuteWorkersFTE_PivotSource[Week Day]=$AI14)*(MinuteWorkersFTE_PivotSource[Shift]=$AJ14)*(MinuteWorkersFTE_PivotSource[Role]=AG$1)*IF($B$4="All",1,--(MinuteWorkersFTE_PivotSource[Facility]=$B$4))*IF($E$4="All",1,--(MinuteWorkersFTE_PivotSource[Role]=$E$4))*MinuteWorkersFTE_PivotSource[FTE])</f>
        <v>0</v>
      </c>
      <c r="AH14" s="26" cm="1">
        <f t="array" ref="AH14">SUMPRODUCT((MinuteWorkersFTE_PivotSource[Week Day]=$AI14)*(MinuteWorkersFTE_PivotSource[Shift]=$AJ14)*(MinuteWorkersFTE_PivotSource[Role]=AH$1)*IF($B$4="All",1,--(MinuteWorkersFTE_PivotSource[Facility]=$B$4))*IF($E$4="All",1,--(MinuteWorkersFTE_PivotSource[Role]=$E$4))*MinuteWorkersFTE_PivotSource[FTE])</f>
        <v>1.1270487142099701</v>
      </c>
      <c r="AI14" t="s">
        <v>105</v>
      </c>
      <c r="AJ14" t="s">
        <v>4</v>
      </c>
    </row>
    <row r="15" spans="1:45" x14ac:dyDescent="0.25">
      <c r="AA15" t="s">
        <v>593</v>
      </c>
      <c r="AB15" s="26" cm="1">
        <f t="array" ref="AB15">SUMPRODUCT((MinuteWorkersFTE_PivotSource[Week Day]=$AI15)*(MinuteWorkersFTE_PivotSource[Shift]=$AJ15)*(MinuteWorkersFTE_PivotSource[Role]=AB$1)*IF($B$4="All",1,--(MinuteWorkersFTE_PivotSource[Facility]=$B$4))*IF($E$4="All",1,--(MinuteWorkersFTE_PivotSource[Role]=$E$4))*MinuteWorkersFTE_PivotSource[FTE])</f>
        <v>0</v>
      </c>
      <c r="AC15" s="26" cm="1">
        <f t="array" ref="AC15">SUMPRODUCT((MinuteWorkersFTE_PivotSource[Week Day]=$AI15)*(MinuteWorkersFTE_PivotSource[Shift]=$AJ15)*(MinuteWorkersFTE_PivotSource[Role]=AC$1)*IF($B$4="All",1,--(MinuteWorkersFTE_PivotSource[Facility]=$B$4))*IF($E$4="All",1,--(MinuteWorkersFTE_PivotSource[Role]=$E$4))*MinuteWorkersFTE_PivotSource[FTE])</f>
        <v>0</v>
      </c>
      <c r="AD15" s="26" cm="1">
        <f t="array" ref="AD15">SUMPRODUCT((MinuteWorkersFTE_PivotSource[Week Day]=$AI15)*(MinuteWorkersFTE_PivotSource[Shift]=$AJ15)*(MinuteWorkersFTE_PivotSource[Role]=AD$1)*IF($B$4="All",1,--(MinuteWorkersFTE_PivotSource[Facility]=$B$4))*IF($E$4="All",1,--(MinuteWorkersFTE_PivotSource[Role]=$E$4))*MinuteWorkersFTE_PivotSource[FTE])</f>
        <v>0</v>
      </c>
      <c r="AE15" s="26" cm="1">
        <f t="array" ref="AE15">SUMPRODUCT((MinuteWorkersFTE_PivotSource[Week Day]=$AI15)*(MinuteWorkersFTE_PivotSource[Shift]=$AJ15)*(MinuteWorkersFTE_PivotSource[Role]=AE$1)*IF($B$4="All",1,--(MinuteWorkersFTE_PivotSource[Facility]=$B$4))*IF($E$4="All",1,--(MinuteWorkersFTE_PivotSource[Role]=$E$4))*MinuteWorkersFTE_PivotSource[FTE])</f>
        <v>0</v>
      </c>
      <c r="AF15" s="26" cm="1">
        <f t="array" ref="AF15">SUMPRODUCT((MinuteWorkersFTE_PivotSource[Week Day]=$AI15)*(MinuteWorkersFTE_PivotSource[Shift]=$AJ15)*(MinuteWorkersFTE_PivotSource[Role]=AF$1)*IF($B$4="All",1,--(MinuteWorkersFTE_PivotSource[Facility]=$B$4))*IF($E$4="All",1,--(MinuteWorkersFTE_PivotSource[Role]=$E$4))*MinuteWorkersFTE_PivotSource[FTE])</f>
        <v>0</v>
      </c>
      <c r="AG15" s="26" cm="1">
        <f t="array" ref="AG15">SUMPRODUCT((MinuteWorkersFTE_PivotSource[Week Day]=$AI15)*(MinuteWorkersFTE_PivotSource[Shift]=$AJ15)*(MinuteWorkersFTE_PivotSource[Role]=AG$1)*IF($B$4="All",1,--(MinuteWorkersFTE_PivotSource[Facility]=$B$4))*IF($E$4="All",1,--(MinuteWorkersFTE_PivotSource[Role]=$E$4))*MinuteWorkersFTE_PivotSource[FTE])</f>
        <v>0</v>
      </c>
      <c r="AH15" s="26" cm="1">
        <f t="array" ref="AH15">SUMPRODUCT((MinuteWorkersFTE_PivotSource[Week Day]=$AI15)*(MinuteWorkersFTE_PivotSource[Shift]=$AJ15)*(MinuteWorkersFTE_PivotSource[Role]=AH$1)*IF($B$4="All",1,--(MinuteWorkersFTE_PivotSource[Facility]=$B$4))*IF($E$4="All",1,--(MinuteWorkersFTE_PivotSource[Role]=$E$4))*MinuteWorkersFTE_PivotSource[FTE])</f>
        <v>0.57623543282915701</v>
      </c>
      <c r="AI15" t="s">
        <v>105</v>
      </c>
      <c r="AJ15" t="s">
        <v>5</v>
      </c>
    </row>
    <row r="16" spans="1:45" x14ac:dyDescent="0.25">
      <c r="AA16" t="s">
        <v>592</v>
      </c>
      <c r="AB16" s="26" cm="1">
        <f t="array" ref="AB16">SUMPRODUCT((MinuteWorkersFTE_PivotSource[Week Day]=$AI16)*(MinuteWorkersFTE_PivotSource[Shift]=$AJ16)*(MinuteWorkersFTE_PivotSource[Role]=AB$1)*IF($B$4="All",1,--(MinuteWorkersFTE_PivotSource[Facility]=$B$4))*IF($E$4="All",1,--(MinuteWorkersFTE_PivotSource[Role]=$E$4))*MinuteWorkersFTE_PivotSource[FTE])</f>
        <v>0</v>
      </c>
      <c r="AC16" s="26" cm="1">
        <f t="array" ref="AC16">SUMPRODUCT((MinuteWorkersFTE_PivotSource[Week Day]=$AI16)*(MinuteWorkersFTE_PivotSource[Shift]=$AJ16)*(MinuteWorkersFTE_PivotSource[Role]=AC$1)*IF($B$4="All",1,--(MinuteWorkersFTE_PivotSource[Facility]=$B$4))*IF($E$4="All",1,--(MinuteWorkersFTE_PivotSource[Role]=$E$4))*MinuteWorkersFTE_PivotSource[FTE])</f>
        <v>0</v>
      </c>
      <c r="AD16" s="26" cm="1">
        <f t="array" ref="AD16">SUMPRODUCT((MinuteWorkersFTE_PivotSource[Week Day]=$AI16)*(MinuteWorkersFTE_PivotSource[Shift]=$AJ16)*(MinuteWorkersFTE_PivotSource[Role]=AD$1)*IF($B$4="All",1,--(MinuteWorkersFTE_PivotSource[Facility]=$B$4))*IF($E$4="All",1,--(MinuteWorkersFTE_PivotSource[Role]=$E$4))*MinuteWorkersFTE_PivotSource[FTE])</f>
        <v>0</v>
      </c>
      <c r="AE16" s="26" cm="1">
        <f t="array" ref="AE16">SUMPRODUCT((MinuteWorkersFTE_PivotSource[Week Day]=$AI16)*(MinuteWorkersFTE_PivotSource[Shift]=$AJ16)*(MinuteWorkersFTE_PivotSource[Role]=AE$1)*IF($B$4="All",1,--(MinuteWorkersFTE_PivotSource[Facility]=$B$4))*IF($E$4="All",1,--(MinuteWorkersFTE_PivotSource[Role]=$E$4))*MinuteWorkersFTE_PivotSource[FTE])</f>
        <v>0</v>
      </c>
      <c r="AF16" s="26" cm="1">
        <f t="array" ref="AF16">SUMPRODUCT((MinuteWorkersFTE_PivotSource[Week Day]=$AI16)*(MinuteWorkersFTE_PivotSource[Shift]=$AJ16)*(MinuteWorkersFTE_PivotSource[Role]=AF$1)*IF($B$4="All",1,--(MinuteWorkersFTE_PivotSource[Facility]=$B$4))*IF($E$4="All",1,--(MinuteWorkersFTE_PivotSource[Role]=$E$4))*MinuteWorkersFTE_PivotSource[FTE])</f>
        <v>0</v>
      </c>
      <c r="AG16" s="26" cm="1">
        <f t="array" ref="AG16">SUMPRODUCT((MinuteWorkersFTE_PivotSource[Week Day]=$AI16)*(MinuteWorkersFTE_PivotSource[Shift]=$AJ16)*(MinuteWorkersFTE_PivotSource[Role]=AG$1)*IF($B$4="All",1,--(MinuteWorkersFTE_PivotSource[Facility]=$B$4))*IF($E$4="All",1,--(MinuteWorkersFTE_PivotSource[Role]=$E$4))*MinuteWorkersFTE_PivotSource[FTE])</f>
        <v>0</v>
      </c>
      <c r="AH16" s="26" cm="1">
        <f t="array" ref="AH16">SUMPRODUCT((MinuteWorkersFTE_PivotSource[Week Day]=$AI16)*(MinuteWorkersFTE_PivotSource[Shift]=$AJ16)*(MinuteWorkersFTE_PivotSource[Role]=AH$1)*IF($B$4="All",1,--(MinuteWorkersFTE_PivotSource[Facility]=$B$4))*IF($E$4="All",1,--(MinuteWorkersFTE_PivotSource[Role]=$E$4))*MinuteWorkersFTE_PivotSource[FTE])</f>
        <v>0.28811771641457801</v>
      </c>
      <c r="AI16" t="s">
        <v>105</v>
      </c>
      <c r="AJ16" t="s">
        <v>31</v>
      </c>
    </row>
    <row r="17" spans="27:36" x14ac:dyDescent="0.25">
      <c r="AA17" t="s">
        <v>594</v>
      </c>
      <c r="AB17" s="26" cm="1">
        <f t="array" ref="AB17">SUMPRODUCT((MinuteWorkersFTE_PivotSource[Week Day]=$AI17)*(MinuteWorkersFTE_PivotSource[Shift]=$AJ17)*(MinuteWorkersFTE_PivotSource[Role]=AB$1)*IF($B$4="All",1,--(MinuteWorkersFTE_PivotSource[Facility]=$B$4))*IF($E$4="All",1,--(MinuteWorkersFTE_PivotSource[Role]=$E$4))*MinuteWorkersFTE_PivotSource[FTE])</f>
        <v>0</v>
      </c>
      <c r="AC17" s="26" cm="1">
        <f t="array" ref="AC17">SUMPRODUCT((MinuteWorkersFTE_PivotSource[Week Day]=$AI17)*(MinuteWorkersFTE_PivotSource[Shift]=$AJ17)*(MinuteWorkersFTE_PivotSource[Role]=AC$1)*IF($B$4="All",1,--(MinuteWorkersFTE_PivotSource[Facility]=$B$4))*IF($E$4="All",1,--(MinuteWorkersFTE_PivotSource[Role]=$E$4))*MinuteWorkersFTE_PivotSource[FTE])</f>
        <v>0</v>
      </c>
      <c r="AD17" s="26" cm="1">
        <f t="array" ref="AD17">SUMPRODUCT((MinuteWorkersFTE_PivotSource[Week Day]=$AI17)*(MinuteWorkersFTE_PivotSource[Shift]=$AJ17)*(MinuteWorkersFTE_PivotSource[Role]=AD$1)*IF($B$4="All",1,--(MinuteWorkersFTE_PivotSource[Facility]=$B$4))*IF($E$4="All",1,--(MinuteWorkersFTE_PivotSource[Role]=$E$4))*MinuteWorkersFTE_PivotSource[FTE])</f>
        <v>0</v>
      </c>
      <c r="AE17" s="26" cm="1">
        <f t="array" ref="AE17">SUMPRODUCT((MinuteWorkersFTE_PivotSource[Week Day]=$AI17)*(MinuteWorkersFTE_PivotSource[Shift]=$AJ17)*(MinuteWorkersFTE_PivotSource[Role]=AE$1)*IF($B$4="All",1,--(MinuteWorkersFTE_PivotSource[Facility]=$B$4))*IF($E$4="All",1,--(MinuteWorkersFTE_PivotSource[Role]=$E$4))*MinuteWorkersFTE_PivotSource[FTE])</f>
        <v>0</v>
      </c>
      <c r="AF17" s="26" cm="1">
        <f t="array" ref="AF17">SUMPRODUCT((MinuteWorkersFTE_PivotSource[Week Day]=$AI17)*(MinuteWorkersFTE_PivotSource[Shift]=$AJ17)*(MinuteWorkersFTE_PivotSource[Role]=AF$1)*IF($B$4="All",1,--(MinuteWorkersFTE_PivotSource[Facility]=$B$4))*IF($E$4="All",1,--(MinuteWorkersFTE_PivotSource[Role]=$E$4))*MinuteWorkersFTE_PivotSource[FTE])</f>
        <v>0</v>
      </c>
      <c r="AG17" s="26" cm="1">
        <f t="array" ref="AG17">SUMPRODUCT((MinuteWorkersFTE_PivotSource[Week Day]=$AI17)*(MinuteWorkersFTE_PivotSource[Shift]=$AJ17)*(MinuteWorkersFTE_PivotSource[Role]=AG$1)*IF($B$4="All",1,--(MinuteWorkersFTE_PivotSource[Facility]=$B$4))*IF($E$4="All",1,--(MinuteWorkersFTE_PivotSource[Role]=$E$4))*MinuteWorkersFTE_PivotSource[FTE])</f>
        <v>0</v>
      </c>
      <c r="AH17" s="26" cm="1">
        <f t="array" ref="AH17">SUMPRODUCT((MinuteWorkersFTE_PivotSource[Week Day]=$AI17)*(MinuteWorkersFTE_PivotSource[Shift]=$AJ17)*(MinuteWorkersFTE_PivotSource[Role]=AH$1)*IF($B$4="All",1,--(MinuteWorkersFTE_PivotSource[Facility]=$B$4))*IF($E$4="All",1,--(MinuteWorkersFTE_PivotSource[Role]=$E$4))*MinuteWorkersFTE_PivotSource[FTE])</f>
        <v>1.07620441131328</v>
      </c>
      <c r="AI17" t="s">
        <v>113</v>
      </c>
      <c r="AJ17" t="s">
        <v>4</v>
      </c>
    </row>
    <row r="18" spans="27:36" x14ac:dyDescent="0.25">
      <c r="AA18" t="s">
        <v>596</v>
      </c>
      <c r="AB18" s="26" cm="1">
        <f t="array" ref="AB18">SUMPRODUCT((MinuteWorkersFTE_PivotSource[Week Day]=$AI18)*(MinuteWorkersFTE_PivotSource[Shift]=$AJ18)*(MinuteWorkersFTE_PivotSource[Role]=AB$1)*IF($B$4="All",1,--(MinuteWorkersFTE_PivotSource[Facility]=$B$4))*IF($E$4="All",1,--(MinuteWorkersFTE_PivotSource[Role]=$E$4))*MinuteWorkersFTE_PivotSource[FTE])</f>
        <v>0</v>
      </c>
      <c r="AC18" s="26" cm="1">
        <f t="array" ref="AC18">SUMPRODUCT((MinuteWorkersFTE_PivotSource[Week Day]=$AI18)*(MinuteWorkersFTE_PivotSource[Shift]=$AJ18)*(MinuteWorkersFTE_PivotSource[Role]=AC$1)*IF($B$4="All",1,--(MinuteWorkersFTE_PivotSource[Facility]=$B$4))*IF($E$4="All",1,--(MinuteWorkersFTE_PivotSource[Role]=$E$4))*MinuteWorkersFTE_PivotSource[FTE])</f>
        <v>0</v>
      </c>
      <c r="AD18" s="26" cm="1">
        <f t="array" ref="AD18">SUMPRODUCT((MinuteWorkersFTE_PivotSource[Week Day]=$AI18)*(MinuteWorkersFTE_PivotSource[Shift]=$AJ18)*(MinuteWorkersFTE_PivotSource[Role]=AD$1)*IF($B$4="All",1,--(MinuteWorkersFTE_PivotSource[Facility]=$B$4))*IF($E$4="All",1,--(MinuteWorkersFTE_PivotSource[Role]=$E$4))*MinuteWorkersFTE_PivotSource[FTE])</f>
        <v>0</v>
      </c>
      <c r="AE18" s="26" cm="1">
        <f t="array" ref="AE18">SUMPRODUCT((MinuteWorkersFTE_PivotSource[Week Day]=$AI18)*(MinuteWorkersFTE_PivotSource[Shift]=$AJ18)*(MinuteWorkersFTE_PivotSource[Role]=AE$1)*IF($B$4="All",1,--(MinuteWorkersFTE_PivotSource[Facility]=$B$4))*IF($E$4="All",1,--(MinuteWorkersFTE_PivotSource[Role]=$E$4))*MinuteWorkersFTE_PivotSource[FTE])</f>
        <v>0</v>
      </c>
      <c r="AF18" s="26" cm="1">
        <f t="array" ref="AF18">SUMPRODUCT((MinuteWorkersFTE_PivotSource[Week Day]=$AI18)*(MinuteWorkersFTE_PivotSource[Shift]=$AJ18)*(MinuteWorkersFTE_PivotSource[Role]=AF$1)*IF($B$4="All",1,--(MinuteWorkersFTE_PivotSource[Facility]=$B$4))*IF($E$4="All",1,--(MinuteWorkersFTE_PivotSource[Role]=$E$4))*MinuteWorkersFTE_PivotSource[FTE])</f>
        <v>0</v>
      </c>
      <c r="AG18" s="26" cm="1">
        <f t="array" ref="AG18">SUMPRODUCT((MinuteWorkersFTE_PivotSource[Week Day]=$AI18)*(MinuteWorkersFTE_PivotSource[Shift]=$AJ18)*(MinuteWorkersFTE_PivotSource[Role]=AG$1)*IF($B$4="All",1,--(MinuteWorkersFTE_PivotSource[Facility]=$B$4))*IF($E$4="All",1,--(MinuteWorkersFTE_PivotSource[Role]=$E$4))*MinuteWorkersFTE_PivotSource[FTE])</f>
        <v>0</v>
      </c>
      <c r="AH18" s="26" cm="1">
        <f t="array" ref="AH18">SUMPRODUCT((MinuteWorkersFTE_PivotSource[Week Day]=$AI18)*(MinuteWorkersFTE_PivotSource[Shift]=$AJ18)*(MinuteWorkersFTE_PivotSource[Role]=AH$1)*IF($B$4="All",1,--(MinuteWorkersFTE_PivotSource[Facility]=$B$4))*IF($E$4="All",1,--(MinuteWorkersFTE_PivotSource[Role]=$E$4))*MinuteWorkersFTE_PivotSource[FTE])</f>
        <v>0.72029429103644604</v>
      </c>
      <c r="AI18" t="s">
        <v>113</v>
      </c>
      <c r="AJ18" t="s">
        <v>5</v>
      </c>
    </row>
    <row r="19" spans="27:36" x14ac:dyDescent="0.25">
      <c r="AA19" t="s">
        <v>595</v>
      </c>
      <c r="AB19" s="26" cm="1">
        <f t="array" ref="AB19">SUMPRODUCT((MinuteWorkersFTE_PivotSource[Week Day]=$AI19)*(MinuteWorkersFTE_PivotSource[Shift]=$AJ19)*(MinuteWorkersFTE_PivotSource[Role]=AB$1)*IF($B$4="All",1,--(MinuteWorkersFTE_PivotSource[Facility]=$B$4))*IF($E$4="All",1,--(MinuteWorkersFTE_PivotSource[Role]=$E$4))*MinuteWorkersFTE_PivotSource[FTE])</f>
        <v>0</v>
      </c>
      <c r="AC19" s="26" cm="1">
        <f t="array" ref="AC19">SUMPRODUCT((MinuteWorkersFTE_PivotSource[Week Day]=$AI19)*(MinuteWorkersFTE_PivotSource[Shift]=$AJ19)*(MinuteWorkersFTE_PivotSource[Role]=AC$1)*IF($B$4="All",1,--(MinuteWorkersFTE_PivotSource[Facility]=$B$4))*IF($E$4="All",1,--(MinuteWorkersFTE_PivotSource[Role]=$E$4))*MinuteWorkersFTE_PivotSource[FTE])</f>
        <v>0</v>
      </c>
      <c r="AD19" s="26" cm="1">
        <f t="array" ref="AD19">SUMPRODUCT((MinuteWorkersFTE_PivotSource[Week Day]=$AI19)*(MinuteWorkersFTE_PivotSource[Shift]=$AJ19)*(MinuteWorkersFTE_PivotSource[Role]=AD$1)*IF($B$4="All",1,--(MinuteWorkersFTE_PivotSource[Facility]=$B$4))*IF($E$4="All",1,--(MinuteWorkersFTE_PivotSource[Role]=$E$4))*MinuteWorkersFTE_PivotSource[FTE])</f>
        <v>0</v>
      </c>
      <c r="AE19" s="26" cm="1">
        <f t="array" ref="AE19">SUMPRODUCT((MinuteWorkersFTE_PivotSource[Week Day]=$AI19)*(MinuteWorkersFTE_PivotSource[Shift]=$AJ19)*(MinuteWorkersFTE_PivotSource[Role]=AE$1)*IF($B$4="All",1,--(MinuteWorkersFTE_PivotSource[Facility]=$B$4))*IF($E$4="All",1,--(MinuteWorkersFTE_PivotSource[Role]=$E$4))*MinuteWorkersFTE_PivotSource[FTE])</f>
        <v>0</v>
      </c>
      <c r="AF19" s="26" cm="1">
        <f t="array" ref="AF19">SUMPRODUCT((MinuteWorkersFTE_PivotSource[Week Day]=$AI19)*(MinuteWorkersFTE_PivotSource[Shift]=$AJ19)*(MinuteWorkersFTE_PivotSource[Role]=AF$1)*IF($B$4="All",1,--(MinuteWorkersFTE_PivotSource[Facility]=$B$4))*IF($E$4="All",1,--(MinuteWorkersFTE_PivotSource[Role]=$E$4))*MinuteWorkersFTE_PivotSource[FTE])</f>
        <v>0</v>
      </c>
      <c r="AG19" s="26" cm="1">
        <f t="array" ref="AG19">SUMPRODUCT((MinuteWorkersFTE_PivotSource[Week Day]=$AI19)*(MinuteWorkersFTE_PivotSource[Shift]=$AJ19)*(MinuteWorkersFTE_PivotSource[Role]=AG$1)*IF($B$4="All",1,--(MinuteWorkersFTE_PivotSource[Facility]=$B$4))*IF($E$4="All",1,--(MinuteWorkersFTE_PivotSource[Role]=$E$4))*MinuteWorkersFTE_PivotSource[FTE])</f>
        <v>0</v>
      </c>
      <c r="AH19" s="26" cm="1">
        <f t="array" ref="AH19">SUMPRODUCT((MinuteWorkersFTE_PivotSource[Week Day]=$AI19)*(MinuteWorkersFTE_PivotSource[Shift]=$AJ19)*(MinuteWorkersFTE_PivotSource[Role]=AH$1)*IF($B$4="All",1,--(MinuteWorkersFTE_PivotSource[Facility]=$B$4))*IF($E$4="All",1,--(MinuteWorkersFTE_PivotSource[Role]=$E$4))*MinuteWorkersFTE_PivotSource[FTE])</f>
        <v>0.28811771641457801</v>
      </c>
      <c r="AI19" t="s">
        <v>113</v>
      </c>
      <c r="AJ19" t="s">
        <v>31</v>
      </c>
    </row>
    <row r="20" spans="27:36" x14ac:dyDescent="0.25">
      <c r="AA20" t="s">
        <v>597</v>
      </c>
      <c r="AB20" s="26" cm="1">
        <f t="array" ref="AB20">SUMPRODUCT((MinuteWorkersFTE_PivotSource[Week Day]=$AI20)*(MinuteWorkersFTE_PivotSource[Shift]=$AJ20)*(MinuteWorkersFTE_PivotSource[Role]=AB$1)*IF($B$4="All",1,--(MinuteWorkersFTE_PivotSource[Facility]=$B$4))*IF($E$4="All",1,--(MinuteWorkersFTE_PivotSource[Role]=$E$4))*MinuteWorkersFTE_PivotSource[FTE])</f>
        <v>0</v>
      </c>
      <c r="AC20" s="26" cm="1">
        <f t="array" ref="AC20">SUMPRODUCT((MinuteWorkersFTE_PivotSource[Week Day]=$AI20)*(MinuteWorkersFTE_PivotSource[Shift]=$AJ20)*(MinuteWorkersFTE_PivotSource[Role]=AC$1)*IF($B$4="All",1,--(MinuteWorkersFTE_PivotSource[Facility]=$B$4))*IF($E$4="All",1,--(MinuteWorkersFTE_PivotSource[Role]=$E$4))*MinuteWorkersFTE_PivotSource[FTE])</f>
        <v>0</v>
      </c>
      <c r="AD20" s="26" cm="1">
        <f t="array" ref="AD20">SUMPRODUCT((MinuteWorkersFTE_PivotSource[Week Day]=$AI20)*(MinuteWorkersFTE_PivotSource[Shift]=$AJ20)*(MinuteWorkersFTE_PivotSource[Role]=AD$1)*IF($B$4="All",1,--(MinuteWorkersFTE_PivotSource[Facility]=$B$4))*IF($E$4="All",1,--(MinuteWorkersFTE_PivotSource[Role]=$E$4))*MinuteWorkersFTE_PivotSource[FTE])</f>
        <v>0</v>
      </c>
      <c r="AE20" s="26" cm="1">
        <f t="array" ref="AE20">SUMPRODUCT((MinuteWorkersFTE_PivotSource[Week Day]=$AI20)*(MinuteWorkersFTE_PivotSource[Shift]=$AJ20)*(MinuteWorkersFTE_PivotSource[Role]=AE$1)*IF($B$4="All",1,--(MinuteWorkersFTE_PivotSource[Facility]=$B$4))*IF($E$4="All",1,--(MinuteWorkersFTE_PivotSource[Role]=$E$4))*MinuteWorkersFTE_PivotSource[FTE])</f>
        <v>0</v>
      </c>
      <c r="AF20" s="26" cm="1">
        <f t="array" ref="AF20">SUMPRODUCT((MinuteWorkersFTE_PivotSource[Week Day]=$AI20)*(MinuteWorkersFTE_PivotSource[Shift]=$AJ20)*(MinuteWorkersFTE_PivotSource[Role]=AF$1)*IF($B$4="All",1,--(MinuteWorkersFTE_PivotSource[Facility]=$B$4))*IF($E$4="All",1,--(MinuteWorkersFTE_PivotSource[Role]=$E$4))*MinuteWorkersFTE_PivotSource[FTE])</f>
        <v>0</v>
      </c>
      <c r="AG20" s="26" cm="1">
        <f t="array" ref="AG20">SUMPRODUCT((MinuteWorkersFTE_PivotSource[Week Day]=$AI20)*(MinuteWorkersFTE_PivotSource[Shift]=$AJ20)*(MinuteWorkersFTE_PivotSource[Role]=AG$1)*IF($B$4="All",1,--(MinuteWorkersFTE_PivotSource[Facility]=$B$4))*IF($E$4="All",1,--(MinuteWorkersFTE_PivotSource[Role]=$E$4))*MinuteWorkersFTE_PivotSource[FTE])</f>
        <v>0</v>
      </c>
      <c r="AH20" s="26" cm="1">
        <f t="array" ref="AH20">SUMPRODUCT((MinuteWorkersFTE_PivotSource[Week Day]=$AI20)*(MinuteWorkersFTE_PivotSource[Shift]=$AJ20)*(MinuteWorkersFTE_PivotSource[Role]=AH$1)*IF($B$4="All",1,--(MinuteWorkersFTE_PivotSource[Facility]=$B$4))*IF($E$4="All",1,--(MinuteWorkersFTE_PivotSource[Role]=$E$4))*MinuteWorkersFTE_PivotSource[FTE])</f>
        <v>0.99146390648546001</v>
      </c>
      <c r="AI20" t="s">
        <v>114</v>
      </c>
      <c r="AJ20" t="s">
        <v>4</v>
      </c>
    </row>
    <row r="21" spans="27:36" x14ac:dyDescent="0.25">
      <c r="AA21" t="s">
        <v>599</v>
      </c>
      <c r="AB21" s="26" cm="1">
        <f t="array" ref="AB21">SUMPRODUCT((MinuteWorkersFTE_PivotSource[Week Day]=$AI21)*(MinuteWorkersFTE_PivotSource[Shift]=$AJ21)*(MinuteWorkersFTE_PivotSource[Role]=AB$1)*IF($B$4="All",1,--(MinuteWorkersFTE_PivotSource[Facility]=$B$4))*IF($E$4="All",1,--(MinuteWorkersFTE_PivotSource[Role]=$E$4))*MinuteWorkersFTE_PivotSource[FTE])</f>
        <v>0</v>
      </c>
      <c r="AC21" s="26" cm="1">
        <f t="array" ref="AC21">SUMPRODUCT((MinuteWorkersFTE_PivotSource[Week Day]=$AI21)*(MinuteWorkersFTE_PivotSource[Shift]=$AJ21)*(MinuteWorkersFTE_PivotSource[Role]=AC$1)*IF($B$4="All",1,--(MinuteWorkersFTE_PivotSource[Facility]=$B$4))*IF($E$4="All",1,--(MinuteWorkersFTE_PivotSource[Role]=$E$4))*MinuteWorkersFTE_PivotSource[FTE])</f>
        <v>0</v>
      </c>
      <c r="AD21" s="26" cm="1">
        <f t="array" ref="AD21">SUMPRODUCT((MinuteWorkersFTE_PivotSource[Week Day]=$AI21)*(MinuteWorkersFTE_PivotSource[Shift]=$AJ21)*(MinuteWorkersFTE_PivotSource[Role]=AD$1)*IF($B$4="All",1,--(MinuteWorkersFTE_PivotSource[Facility]=$B$4))*IF($E$4="All",1,--(MinuteWorkersFTE_PivotSource[Role]=$E$4))*MinuteWorkersFTE_PivotSource[FTE])</f>
        <v>0</v>
      </c>
      <c r="AE21" s="26" cm="1">
        <f t="array" ref="AE21">SUMPRODUCT((MinuteWorkersFTE_PivotSource[Week Day]=$AI21)*(MinuteWorkersFTE_PivotSource[Shift]=$AJ21)*(MinuteWorkersFTE_PivotSource[Role]=AE$1)*IF($B$4="All",1,--(MinuteWorkersFTE_PivotSource[Facility]=$B$4))*IF($E$4="All",1,--(MinuteWorkersFTE_PivotSource[Role]=$E$4))*MinuteWorkersFTE_PivotSource[FTE])</f>
        <v>0</v>
      </c>
      <c r="AF21" s="26" cm="1">
        <f t="array" ref="AF21">SUMPRODUCT((MinuteWorkersFTE_PivotSource[Week Day]=$AI21)*(MinuteWorkersFTE_PivotSource[Shift]=$AJ21)*(MinuteWorkersFTE_PivotSource[Role]=AF$1)*IF($B$4="All",1,--(MinuteWorkersFTE_PivotSource[Facility]=$B$4))*IF($E$4="All",1,--(MinuteWorkersFTE_PivotSource[Role]=$E$4))*MinuteWorkersFTE_PivotSource[FTE])</f>
        <v>0</v>
      </c>
      <c r="AG21" s="26" cm="1">
        <f t="array" ref="AG21">SUMPRODUCT((MinuteWorkersFTE_PivotSource[Week Day]=$AI21)*(MinuteWorkersFTE_PivotSource[Shift]=$AJ21)*(MinuteWorkersFTE_PivotSource[Role]=AG$1)*IF($B$4="All",1,--(MinuteWorkersFTE_PivotSource[Facility]=$B$4))*IF($E$4="All",1,--(MinuteWorkersFTE_PivotSource[Role]=$E$4))*MinuteWorkersFTE_PivotSource[FTE])</f>
        <v>0</v>
      </c>
      <c r="AH21" s="26" cm="1">
        <f t="array" ref="AH21">SUMPRODUCT((MinuteWorkersFTE_PivotSource[Week Day]=$AI21)*(MinuteWorkersFTE_PivotSource[Shift]=$AJ21)*(MinuteWorkersFTE_PivotSource[Role]=AH$1)*IF($B$4="All",1,--(MinuteWorkersFTE_PivotSource[Facility]=$B$4))*IF($E$4="All",1,--(MinuteWorkersFTE_PivotSource[Role]=$E$4))*MinuteWorkersFTE_PivotSource[FTE])</f>
        <v>0.72029429103644604</v>
      </c>
      <c r="AI21" t="s">
        <v>114</v>
      </c>
      <c r="AJ21" t="s">
        <v>5</v>
      </c>
    </row>
    <row r="22" spans="27:36" x14ac:dyDescent="0.25">
      <c r="AA22" t="s">
        <v>598</v>
      </c>
      <c r="AB22" s="26" cm="1">
        <f t="array" ref="AB22">SUMPRODUCT((MinuteWorkersFTE_PivotSource[Week Day]=$AI22)*(MinuteWorkersFTE_PivotSource[Shift]=$AJ22)*(MinuteWorkersFTE_PivotSource[Role]=AB$1)*IF($B$4="All",1,--(MinuteWorkersFTE_PivotSource[Facility]=$B$4))*IF($E$4="All",1,--(MinuteWorkersFTE_PivotSource[Role]=$E$4))*MinuteWorkersFTE_PivotSource[FTE])</f>
        <v>0</v>
      </c>
      <c r="AC22" s="26" cm="1">
        <f t="array" ref="AC22">SUMPRODUCT((MinuteWorkersFTE_PivotSource[Week Day]=$AI22)*(MinuteWorkersFTE_PivotSource[Shift]=$AJ22)*(MinuteWorkersFTE_PivotSource[Role]=AC$1)*IF($B$4="All",1,--(MinuteWorkersFTE_PivotSource[Facility]=$B$4))*IF($E$4="All",1,--(MinuteWorkersFTE_PivotSource[Role]=$E$4))*MinuteWorkersFTE_PivotSource[FTE])</f>
        <v>0</v>
      </c>
      <c r="AD22" s="26" cm="1">
        <f t="array" ref="AD22">SUMPRODUCT((MinuteWorkersFTE_PivotSource[Week Day]=$AI22)*(MinuteWorkersFTE_PivotSource[Shift]=$AJ22)*(MinuteWorkersFTE_PivotSource[Role]=AD$1)*IF($B$4="All",1,--(MinuteWorkersFTE_PivotSource[Facility]=$B$4))*IF($E$4="All",1,--(MinuteWorkersFTE_PivotSource[Role]=$E$4))*MinuteWorkersFTE_PivotSource[FTE])</f>
        <v>0</v>
      </c>
      <c r="AE22" s="26" cm="1">
        <f t="array" ref="AE22">SUMPRODUCT((MinuteWorkersFTE_PivotSource[Week Day]=$AI22)*(MinuteWorkersFTE_PivotSource[Shift]=$AJ22)*(MinuteWorkersFTE_PivotSource[Role]=AE$1)*IF($B$4="All",1,--(MinuteWorkersFTE_PivotSource[Facility]=$B$4))*IF($E$4="All",1,--(MinuteWorkersFTE_PivotSource[Role]=$E$4))*MinuteWorkersFTE_PivotSource[FTE])</f>
        <v>0</v>
      </c>
      <c r="AF22" s="26" cm="1">
        <f t="array" ref="AF22">SUMPRODUCT((MinuteWorkersFTE_PivotSource[Week Day]=$AI22)*(MinuteWorkersFTE_PivotSource[Shift]=$AJ22)*(MinuteWorkersFTE_PivotSource[Role]=AF$1)*IF($B$4="All",1,--(MinuteWorkersFTE_PivotSource[Facility]=$B$4))*IF($E$4="All",1,--(MinuteWorkersFTE_PivotSource[Role]=$E$4))*MinuteWorkersFTE_PivotSource[FTE])</f>
        <v>0</v>
      </c>
      <c r="AG22" s="26" cm="1">
        <f t="array" ref="AG22">SUMPRODUCT((MinuteWorkersFTE_PivotSource[Week Day]=$AI22)*(MinuteWorkersFTE_PivotSource[Shift]=$AJ22)*(MinuteWorkersFTE_PivotSource[Role]=AG$1)*IF($B$4="All",1,--(MinuteWorkersFTE_PivotSource[Facility]=$B$4))*IF($E$4="All",1,--(MinuteWorkersFTE_PivotSource[Role]=$E$4))*MinuteWorkersFTE_PivotSource[FTE])</f>
        <v>0</v>
      </c>
      <c r="AH22" s="26" cm="1">
        <f t="array" ref="AH22">SUMPRODUCT((MinuteWorkersFTE_PivotSource[Week Day]=$AI22)*(MinuteWorkersFTE_PivotSource[Shift]=$AJ22)*(MinuteWorkersFTE_PivotSource[Role]=AH$1)*IF($B$4="All",1,--(MinuteWorkersFTE_PivotSource[Facility]=$B$4))*IF($E$4="All",1,--(MinuteWorkersFTE_PivotSource[Role]=$E$4))*MinuteWorkersFTE_PivotSource[FTE])</f>
        <v>0.28811771641457801</v>
      </c>
      <c r="AI22" t="s">
        <v>114</v>
      </c>
      <c r="AJ22" t="s">
        <v>31</v>
      </c>
    </row>
  </sheetData>
  <mergeCells count="2">
    <mergeCell ref="A1:N1"/>
    <mergeCell ref="A2:N2"/>
  </mergeCells>
  <dataValidations count="2">
    <dataValidation type="list" allowBlank="1" showInputMessage="1" showErrorMessage="1" sqref="B4" xr:uid="{65208930-061F-4F46-91EC-490ED6F4E9C2}">
      <formula1>$AR$2:$AR$5</formula1>
    </dataValidation>
    <dataValidation type="list" allowBlank="1" showInputMessage="1" showErrorMessage="1" sqref="E4" xr:uid="{47FE3705-8DEE-47BA-89B0-519B648C7C94}">
      <formula1>$AS$2:$AS$9</formula1>
    </dataValidation>
  </dataValidations>
  <pageMargins left="0.7" right="0.7" top="0.75" bottom="0.75" header="0.3" footer="0.3"/>
  <drawing r:id="rId1"/>
  <tableParts count="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5CEFF-E56C-4CFC-97B3-4EE4D5651FDD}">
  <dimension ref="A1:AG883"/>
  <sheetViews>
    <sheetView zoomScaleNormal="100" workbookViewId="0"/>
  </sheetViews>
  <sheetFormatPr defaultRowHeight="15" x14ac:dyDescent="0.25"/>
  <cols>
    <col min="1" max="1" width="9.5703125" bestFit="1" customWidth="1"/>
    <col min="2" max="3" width="40" bestFit="1" customWidth="1"/>
    <col min="4" max="4" width="14" bestFit="1" customWidth="1"/>
    <col min="5" max="5" width="17.85546875" bestFit="1" customWidth="1"/>
    <col min="6" max="6" width="15" bestFit="1" customWidth="1"/>
    <col min="7" max="7" width="11.5703125" bestFit="1" customWidth="1"/>
    <col min="8" max="8" width="16.85546875" bestFit="1" customWidth="1"/>
    <col min="9" max="9" width="25.7109375" bestFit="1" customWidth="1"/>
    <col min="10" max="10" width="22.85546875" bestFit="1" customWidth="1"/>
    <col min="11" max="11" width="14" bestFit="1" customWidth="1"/>
    <col min="12" max="12" width="12.28515625" bestFit="1" customWidth="1"/>
    <col min="13" max="13" width="20" bestFit="1" customWidth="1"/>
    <col min="14" max="14" width="14.7109375" bestFit="1" customWidth="1"/>
    <col min="15" max="15" width="7.42578125" bestFit="1" customWidth="1"/>
    <col min="16" max="16" width="12.42578125" bestFit="1" customWidth="1"/>
    <col min="17" max="17" width="18.5703125" bestFit="1" customWidth="1"/>
    <col min="18" max="18" width="24.5703125" bestFit="1" customWidth="1"/>
    <col min="19" max="19" width="25.7109375" bestFit="1" customWidth="1"/>
    <col min="20" max="20" width="20.7109375" bestFit="1" customWidth="1"/>
    <col min="21" max="21" width="22.7109375" bestFit="1" customWidth="1"/>
    <col min="22" max="22" width="20.5703125" bestFit="1" customWidth="1"/>
    <col min="23" max="23" width="26.7109375" bestFit="1" customWidth="1"/>
    <col min="24" max="24" width="14.5703125" bestFit="1" customWidth="1"/>
    <col min="25" max="25" width="19" bestFit="1" customWidth="1"/>
    <col min="26" max="26" width="33" bestFit="1" customWidth="1"/>
    <col min="27" max="27" width="24.5703125" bestFit="1" customWidth="1"/>
    <col min="28" max="28" width="27.28515625" bestFit="1" customWidth="1"/>
    <col min="29" max="29" width="24.5703125" bestFit="1" customWidth="1"/>
    <col min="30" max="30" width="30.140625" bestFit="1" customWidth="1"/>
    <col min="31" max="31" width="21.7109375" bestFit="1" customWidth="1"/>
    <col min="32" max="32" width="20.28515625" customWidth="1"/>
    <col min="33" max="34" width="24.42578125" bestFit="1" customWidth="1"/>
  </cols>
  <sheetData>
    <row r="1" spans="1:33" x14ac:dyDescent="0.25">
      <c r="A1" t="s">
        <v>522</v>
      </c>
      <c r="B1" t="s">
        <v>3</v>
      </c>
      <c r="C1" t="s">
        <v>675</v>
      </c>
      <c r="D1" t="s">
        <v>674</v>
      </c>
      <c r="E1" t="s">
        <v>523</v>
      </c>
      <c r="F1" t="s">
        <v>510</v>
      </c>
      <c r="G1" t="s">
        <v>75</v>
      </c>
      <c r="H1" t="s">
        <v>691</v>
      </c>
      <c r="I1" t="s">
        <v>727</v>
      </c>
      <c r="J1" t="s">
        <v>683</v>
      </c>
      <c r="K1" t="s">
        <v>538</v>
      </c>
      <c r="L1" t="s">
        <v>76</v>
      </c>
      <c r="M1" t="s">
        <v>692</v>
      </c>
      <c r="N1" t="s">
        <v>693</v>
      </c>
      <c r="O1" t="s">
        <v>29</v>
      </c>
      <c r="P1" t="s">
        <v>539</v>
      </c>
      <c r="Q1" t="s">
        <v>684</v>
      </c>
      <c r="R1" t="s">
        <v>685</v>
      </c>
      <c r="S1" t="s">
        <v>686</v>
      </c>
      <c r="T1" t="s">
        <v>687</v>
      </c>
      <c r="U1" t="s">
        <v>541</v>
      </c>
      <c r="V1" t="s">
        <v>688</v>
      </c>
      <c r="W1" t="s">
        <v>653</v>
      </c>
      <c r="X1" t="s">
        <v>630</v>
      </c>
      <c r="Y1" t="s">
        <v>728</v>
      </c>
      <c r="Z1" t="s">
        <v>906</v>
      </c>
      <c r="AA1" t="s">
        <v>546</v>
      </c>
      <c r="AB1" t="s">
        <v>907</v>
      </c>
      <c r="AC1" t="s">
        <v>908</v>
      </c>
      <c r="AD1" t="s">
        <v>909</v>
      </c>
      <c r="AE1" t="s">
        <v>910</v>
      </c>
      <c r="AF1" t="s">
        <v>911</v>
      </c>
      <c r="AG1" t="s">
        <v>912</v>
      </c>
    </row>
    <row r="2" spans="1:33" x14ac:dyDescent="0.25">
      <c r="A2" t="s">
        <v>54</v>
      </c>
      <c r="B2" t="s">
        <v>945</v>
      </c>
      <c r="C2" s="63" t="s">
        <v>945</v>
      </c>
      <c r="D2" s="63" t="s">
        <v>671</v>
      </c>
      <c r="E2" t="s">
        <v>527</v>
      </c>
      <c r="F2">
        <v>1</v>
      </c>
      <c r="G2">
        <v>1</v>
      </c>
      <c r="H2">
        <v>1</v>
      </c>
      <c r="I2">
        <v>2</v>
      </c>
      <c r="J2">
        <v>7</v>
      </c>
      <c r="K2">
        <v>1</v>
      </c>
      <c r="L2" t="s">
        <v>99</v>
      </c>
      <c r="M2">
        <v>1</v>
      </c>
      <c r="N2" t="s">
        <v>699</v>
      </c>
      <c r="O2" t="s">
        <v>4</v>
      </c>
      <c r="P2">
        <v>1</v>
      </c>
      <c r="Q2">
        <v>14</v>
      </c>
      <c r="R2">
        <v>0</v>
      </c>
      <c r="S2" t="s">
        <v>642</v>
      </c>
      <c r="T2" t="s">
        <v>689</v>
      </c>
      <c r="U2">
        <v>112.5</v>
      </c>
      <c r="V2">
        <v>14.80263157894737</v>
      </c>
      <c r="W2">
        <v>112.5</v>
      </c>
      <c r="X2" t="s">
        <v>33</v>
      </c>
      <c r="Y2" t="s">
        <v>729</v>
      </c>
      <c r="Z2">
        <v>4903.5999999999985</v>
      </c>
      <c r="AA2">
        <v>248360.98000000019</v>
      </c>
      <c r="AB2">
        <v>1</v>
      </c>
      <c r="AC2">
        <v>12.495568172792504</v>
      </c>
      <c r="AD2">
        <v>0.84414504989531591</v>
      </c>
      <c r="AE2">
        <v>0.8441450498953158</v>
      </c>
      <c r="AF2">
        <v>-1.7763568394002505E-15</v>
      </c>
      <c r="AG2" t="s">
        <v>642</v>
      </c>
    </row>
    <row r="3" spans="1:33" x14ac:dyDescent="0.25">
      <c r="A3" t="s">
        <v>54</v>
      </c>
      <c r="B3" t="s">
        <v>945</v>
      </c>
      <c r="C3" s="63" t="s">
        <v>945</v>
      </c>
      <c r="D3" s="63" t="s">
        <v>671</v>
      </c>
      <c r="E3" t="s">
        <v>527</v>
      </c>
      <c r="F3">
        <v>1</v>
      </c>
      <c r="G3">
        <v>1</v>
      </c>
      <c r="H3">
        <v>1</v>
      </c>
      <c r="I3">
        <v>2</v>
      </c>
      <c r="J3">
        <v>7</v>
      </c>
      <c r="K3">
        <v>1</v>
      </c>
      <c r="L3" t="s">
        <v>99</v>
      </c>
      <c r="M3">
        <v>1</v>
      </c>
      <c r="N3" t="s">
        <v>699</v>
      </c>
      <c r="O3" t="s">
        <v>5</v>
      </c>
      <c r="P3">
        <v>2</v>
      </c>
      <c r="Q3">
        <v>13</v>
      </c>
      <c r="R3">
        <v>0</v>
      </c>
      <c r="S3" t="s">
        <v>642</v>
      </c>
      <c r="T3" t="s">
        <v>689</v>
      </c>
      <c r="U3">
        <v>104</v>
      </c>
      <c r="V3">
        <v>13.684210526315789</v>
      </c>
      <c r="W3">
        <v>104</v>
      </c>
      <c r="X3" t="s">
        <v>34</v>
      </c>
      <c r="Y3" t="s">
        <v>730</v>
      </c>
      <c r="Z3">
        <v>4903.5999999999985</v>
      </c>
      <c r="AA3">
        <v>248360.98000000019</v>
      </c>
      <c r="AB3">
        <v>1</v>
      </c>
      <c r="AC3">
        <v>11.551458577514849</v>
      </c>
      <c r="AD3">
        <v>0.84414504989531591</v>
      </c>
      <c r="AE3">
        <v>0.84414504989531591</v>
      </c>
      <c r="AF3">
        <v>0</v>
      </c>
      <c r="AG3" t="s">
        <v>642</v>
      </c>
    </row>
    <row r="4" spans="1:33" x14ac:dyDescent="0.25">
      <c r="A4" t="s">
        <v>54</v>
      </c>
      <c r="B4" t="s">
        <v>945</v>
      </c>
      <c r="C4" s="63" t="s">
        <v>945</v>
      </c>
      <c r="D4" s="63" t="s">
        <v>671</v>
      </c>
      <c r="E4" t="s">
        <v>527</v>
      </c>
      <c r="F4">
        <v>1</v>
      </c>
      <c r="G4">
        <v>1</v>
      </c>
      <c r="H4">
        <v>1</v>
      </c>
      <c r="I4">
        <v>2</v>
      </c>
      <c r="J4">
        <v>7</v>
      </c>
      <c r="K4">
        <v>1</v>
      </c>
      <c r="L4" t="s">
        <v>99</v>
      </c>
      <c r="M4">
        <v>1</v>
      </c>
      <c r="N4" t="s">
        <v>699</v>
      </c>
      <c r="O4" t="s">
        <v>31</v>
      </c>
      <c r="P4">
        <v>3</v>
      </c>
      <c r="Q4">
        <v>5</v>
      </c>
      <c r="R4">
        <v>0</v>
      </c>
      <c r="S4" t="s">
        <v>642</v>
      </c>
      <c r="T4" t="s">
        <v>689</v>
      </c>
      <c r="U4">
        <v>40</v>
      </c>
      <c r="V4">
        <v>5.2631578947368425</v>
      </c>
      <c r="W4">
        <v>40</v>
      </c>
      <c r="X4" t="s">
        <v>35</v>
      </c>
      <c r="Y4" t="s">
        <v>731</v>
      </c>
      <c r="Z4">
        <v>4903.5999999999985</v>
      </c>
      <c r="AA4">
        <v>248360.98000000019</v>
      </c>
      <c r="AB4">
        <v>1</v>
      </c>
      <c r="AC4">
        <v>4.4428686836595572</v>
      </c>
      <c r="AD4">
        <v>0.84414504989531591</v>
      </c>
      <c r="AE4">
        <v>0.8441450498953158</v>
      </c>
      <c r="AF4">
        <v>-8.8817841970012523E-16</v>
      </c>
      <c r="AG4" t="s">
        <v>642</v>
      </c>
    </row>
    <row r="5" spans="1:33" x14ac:dyDescent="0.25">
      <c r="A5" t="s">
        <v>54</v>
      </c>
      <c r="B5" t="s">
        <v>945</v>
      </c>
      <c r="C5" s="63" t="s">
        <v>945</v>
      </c>
      <c r="D5" s="63" t="s">
        <v>671</v>
      </c>
      <c r="E5" t="s">
        <v>527</v>
      </c>
      <c r="F5">
        <v>1</v>
      </c>
      <c r="G5">
        <v>1</v>
      </c>
      <c r="H5">
        <v>1</v>
      </c>
      <c r="I5">
        <v>2</v>
      </c>
      <c r="J5">
        <v>7</v>
      </c>
      <c r="K5">
        <v>2</v>
      </c>
      <c r="L5" t="s">
        <v>102</v>
      </c>
      <c r="M5">
        <v>2</v>
      </c>
      <c r="N5" t="s">
        <v>701</v>
      </c>
      <c r="O5" t="s">
        <v>4</v>
      </c>
      <c r="P5">
        <v>1</v>
      </c>
      <c r="Q5">
        <v>16</v>
      </c>
      <c r="R5">
        <v>0</v>
      </c>
      <c r="S5" t="s">
        <v>642</v>
      </c>
      <c r="T5" t="s">
        <v>689</v>
      </c>
      <c r="U5">
        <v>123.25</v>
      </c>
      <c r="V5">
        <v>16.217105263157894</v>
      </c>
      <c r="W5">
        <v>123.25</v>
      </c>
      <c r="X5" t="s">
        <v>36</v>
      </c>
      <c r="Y5" t="s">
        <v>732</v>
      </c>
      <c r="Z5">
        <v>4903.5999999999985</v>
      </c>
      <c r="AA5">
        <v>248360.98000000019</v>
      </c>
      <c r="AB5">
        <v>1</v>
      </c>
      <c r="AC5">
        <v>13.689589131526011</v>
      </c>
      <c r="AD5">
        <v>0.84414504989531591</v>
      </c>
      <c r="AE5">
        <v>0.84414504989531591</v>
      </c>
      <c r="AF5">
        <v>0</v>
      </c>
      <c r="AG5" t="s">
        <v>642</v>
      </c>
    </row>
    <row r="6" spans="1:33" x14ac:dyDescent="0.25">
      <c r="A6" t="s">
        <v>54</v>
      </c>
      <c r="B6" t="s">
        <v>945</v>
      </c>
      <c r="C6" s="63" t="s">
        <v>945</v>
      </c>
      <c r="D6" s="63" t="s">
        <v>671</v>
      </c>
      <c r="E6" t="s">
        <v>527</v>
      </c>
      <c r="F6">
        <v>1</v>
      </c>
      <c r="G6">
        <v>1</v>
      </c>
      <c r="H6">
        <v>1</v>
      </c>
      <c r="I6">
        <v>2</v>
      </c>
      <c r="J6">
        <v>7</v>
      </c>
      <c r="K6">
        <v>2</v>
      </c>
      <c r="L6" t="s">
        <v>102</v>
      </c>
      <c r="M6">
        <v>2</v>
      </c>
      <c r="N6" t="s">
        <v>701</v>
      </c>
      <c r="O6" t="s">
        <v>5</v>
      </c>
      <c r="P6">
        <v>2</v>
      </c>
      <c r="Q6">
        <v>13</v>
      </c>
      <c r="R6">
        <v>0</v>
      </c>
      <c r="S6" t="s">
        <v>642</v>
      </c>
      <c r="T6" t="s">
        <v>689</v>
      </c>
      <c r="U6">
        <v>104</v>
      </c>
      <c r="V6">
        <v>13.684210526315789</v>
      </c>
      <c r="W6">
        <v>104</v>
      </c>
      <c r="X6" t="s">
        <v>37</v>
      </c>
      <c r="Y6" t="s">
        <v>733</v>
      </c>
      <c r="Z6">
        <v>4903.5999999999985</v>
      </c>
      <c r="AA6">
        <v>248360.98000000019</v>
      </c>
      <c r="AB6">
        <v>1</v>
      </c>
      <c r="AC6">
        <v>11.551458577514849</v>
      </c>
      <c r="AD6">
        <v>0.84414504989531591</v>
      </c>
      <c r="AE6">
        <v>0.84414504989531591</v>
      </c>
      <c r="AF6">
        <v>0</v>
      </c>
      <c r="AG6" t="s">
        <v>642</v>
      </c>
    </row>
    <row r="7" spans="1:33" x14ac:dyDescent="0.25">
      <c r="A7" t="s">
        <v>54</v>
      </c>
      <c r="B7" t="s">
        <v>945</v>
      </c>
      <c r="C7" s="63" t="s">
        <v>945</v>
      </c>
      <c r="D7" s="63" t="s">
        <v>671</v>
      </c>
      <c r="E7" t="s">
        <v>527</v>
      </c>
      <c r="F7">
        <v>1</v>
      </c>
      <c r="G7">
        <v>1</v>
      </c>
      <c r="H7">
        <v>1</v>
      </c>
      <c r="I7">
        <v>2</v>
      </c>
      <c r="J7">
        <v>7</v>
      </c>
      <c r="K7">
        <v>2</v>
      </c>
      <c r="L7" t="s">
        <v>102</v>
      </c>
      <c r="M7">
        <v>2</v>
      </c>
      <c r="N7" t="s">
        <v>701</v>
      </c>
      <c r="O7" t="s">
        <v>31</v>
      </c>
      <c r="P7">
        <v>3</v>
      </c>
      <c r="Q7">
        <v>5</v>
      </c>
      <c r="R7">
        <v>0</v>
      </c>
      <c r="S7" t="s">
        <v>642</v>
      </c>
      <c r="T7" t="s">
        <v>689</v>
      </c>
      <c r="U7">
        <v>40</v>
      </c>
      <c r="V7">
        <v>5.2631578947368425</v>
      </c>
      <c r="W7">
        <v>40</v>
      </c>
      <c r="X7" t="s">
        <v>38</v>
      </c>
      <c r="Y7" t="s">
        <v>734</v>
      </c>
      <c r="Z7">
        <v>4903.5999999999985</v>
      </c>
      <c r="AA7">
        <v>248360.98000000019</v>
      </c>
      <c r="AB7">
        <v>1</v>
      </c>
      <c r="AC7">
        <v>4.4428686836595572</v>
      </c>
      <c r="AD7">
        <v>0.84414504989531591</v>
      </c>
      <c r="AE7">
        <v>0.8441450498953158</v>
      </c>
      <c r="AF7">
        <v>-8.8817841970012523E-16</v>
      </c>
      <c r="AG7" t="s">
        <v>642</v>
      </c>
    </row>
    <row r="8" spans="1:33" x14ac:dyDescent="0.25">
      <c r="A8" t="s">
        <v>54</v>
      </c>
      <c r="B8" t="s">
        <v>945</v>
      </c>
      <c r="C8" s="63" t="s">
        <v>945</v>
      </c>
      <c r="D8" s="63" t="s">
        <v>671</v>
      </c>
      <c r="E8" t="s">
        <v>527</v>
      </c>
      <c r="F8">
        <v>1</v>
      </c>
      <c r="G8">
        <v>1</v>
      </c>
      <c r="H8">
        <v>1</v>
      </c>
      <c r="I8">
        <v>2</v>
      </c>
      <c r="J8">
        <v>7</v>
      </c>
      <c r="K8">
        <v>3</v>
      </c>
      <c r="L8" t="s">
        <v>103</v>
      </c>
      <c r="M8">
        <v>3</v>
      </c>
      <c r="N8" t="s">
        <v>703</v>
      </c>
      <c r="O8" t="s">
        <v>4</v>
      </c>
      <c r="P8">
        <v>1</v>
      </c>
      <c r="Q8">
        <v>15</v>
      </c>
      <c r="R8">
        <v>0</v>
      </c>
      <c r="S8" t="s">
        <v>642</v>
      </c>
      <c r="T8" t="s">
        <v>689</v>
      </c>
      <c r="U8">
        <v>119.25</v>
      </c>
      <c r="V8">
        <v>15.690789473684211</v>
      </c>
      <c r="W8">
        <v>119.25</v>
      </c>
      <c r="X8" t="s">
        <v>39</v>
      </c>
      <c r="Y8" t="s">
        <v>735</v>
      </c>
      <c r="Z8">
        <v>4903.5999999999985</v>
      </c>
      <c r="AA8">
        <v>248360.98000000019</v>
      </c>
      <c r="AB8">
        <v>1</v>
      </c>
      <c r="AC8">
        <v>13.245302263160054</v>
      </c>
      <c r="AD8">
        <v>0.84414504989531591</v>
      </c>
      <c r="AE8">
        <v>0.8441450498953158</v>
      </c>
      <c r="AF8">
        <v>-1.7763568394002505E-15</v>
      </c>
      <c r="AG8" t="s">
        <v>642</v>
      </c>
    </row>
    <row r="9" spans="1:33" x14ac:dyDescent="0.25">
      <c r="A9" t="s">
        <v>54</v>
      </c>
      <c r="B9" t="s">
        <v>945</v>
      </c>
      <c r="C9" s="63" t="s">
        <v>945</v>
      </c>
      <c r="D9" s="63" t="s">
        <v>671</v>
      </c>
      <c r="E9" t="s">
        <v>527</v>
      </c>
      <c r="F9">
        <v>1</v>
      </c>
      <c r="G9">
        <v>1</v>
      </c>
      <c r="H9">
        <v>1</v>
      </c>
      <c r="I9">
        <v>2</v>
      </c>
      <c r="J9">
        <v>7</v>
      </c>
      <c r="K9">
        <v>3</v>
      </c>
      <c r="L9" t="s">
        <v>103</v>
      </c>
      <c r="M9">
        <v>3</v>
      </c>
      <c r="N9" t="s">
        <v>703</v>
      </c>
      <c r="O9" t="s">
        <v>5</v>
      </c>
      <c r="P9">
        <v>2</v>
      </c>
      <c r="Q9">
        <v>13</v>
      </c>
      <c r="R9">
        <v>0</v>
      </c>
      <c r="S9" t="s">
        <v>642</v>
      </c>
      <c r="T9" t="s">
        <v>689</v>
      </c>
      <c r="U9">
        <v>102.5</v>
      </c>
      <c r="V9">
        <v>13.486842105263159</v>
      </c>
      <c r="W9">
        <v>102.5</v>
      </c>
      <c r="X9" t="s">
        <v>40</v>
      </c>
      <c r="Y9" t="s">
        <v>736</v>
      </c>
      <c r="Z9">
        <v>4903.5999999999985</v>
      </c>
      <c r="AA9">
        <v>248360.98000000019</v>
      </c>
      <c r="AB9">
        <v>1</v>
      </c>
      <c r="AC9">
        <v>11.384851001877616</v>
      </c>
      <c r="AD9">
        <v>0.84414504989531591</v>
      </c>
      <c r="AE9">
        <v>0.8441450498953158</v>
      </c>
      <c r="AF9">
        <v>-1.7763568394002505E-15</v>
      </c>
      <c r="AG9" t="s">
        <v>642</v>
      </c>
    </row>
    <row r="10" spans="1:33" x14ac:dyDescent="0.25">
      <c r="A10" t="s">
        <v>54</v>
      </c>
      <c r="B10" t="s">
        <v>945</v>
      </c>
      <c r="C10" s="63" t="s">
        <v>945</v>
      </c>
      <c r="D10" s="63" t="s">
        <v>671</v>
      </c>
      <c r="E10" t="s">
        <v>527</v>
      </c>
      <c r="F10">
        <v>1</v>
      </c>
      <c r="G10">
        <v>1</v>
      </c>
      <c r="H10">
        <v>1</v>
      </c>
      <c r="I10">
        <v>2</v>
      </c>
      <c r="J10">
        <v>7</v>
      </c>
      <c r="K10">
        <v>3</v>
      </c>
      <c r="L10" t="s">
        <v>103</v>
      </c>
      <c r="M10">
        <v>3</v>
      </c>
      <c r="N10" t="s">
        <v>703</v>
      </c>
      <c r="O10" t="s">
        <v>31</v>
      </c>
      <c r="P10">
        <v>3</v>
      </c>
      <c r="Q10">
        <v>5</v>
      </c>
      <c r="R10">
        <v>0</v>
      </c>
      <c r="S10" t="s">
        <v>642</v>
      </c>
      <c r="T10" t="s">
        <v>689</v>
      </c>
      <c r="U10">
        <v>40</v>
      </c>
      <c r="V10">
        <v>5.2631578947368425</v>
      </c>
      <c r="W10">
        <v>40</v>
      </c>
      <c r="X10" t="s">
        <v>41</v>
      </c>
      <c r="Y10" t="s">
        <v>737</v>
      </c>
      <c r="Z10">
        <v>4903.5999999999985</v>
      </c>
      <c r="AA10">
        <v>248360.98000000019</v>
      </c>
      <c r="AB10">
        <v>1</v>
      </c>
      <c r="AC10">
        <v>4.4428686836595572</v>
      </c>
      <c r="AD10">
        <v>0.84414504989531591</v>
      </c>
      <c r="AE10">
        <v>0.8441450498953158</v>
      </c>
      <c r="AF10">
        <v>-8.8817841970012523E-16</v>
      </c>
      <c r="AG10" t="s">
        <v>642</v>
      </c>
    </row>
    <row r="11" spans="1:33" x14ac:dyDescent="0.25">
      <c r="A11" t="s">
        <v>54</v>
      </c>
      <c r="B11" t="s">
        <v>945</v>
      </c>
      <c r="C11" s="63" t="s">
        <v>945</v>
      </c>
      <c r="D11" s="63" t="s">
        <v>671</v>
      </c>
      <c r="E11" t="s">
        <v>527</v>
      </c>
      <c r="F11">
        <v>1</v>
      </c>
      <c r="G11">
        <v>1</v>
      </c>
      <c r="H11">
        <v>1</v>
      </c>
      <c r="I11">
        <v>2</v>
      </c>
      <c r="J11">
        <v>7</v>
      </c>
      <c r="K11">
        <v>4</v>
      </c>
      <c r="L11" t="s">
        <v>101</v>
      </c>
      <c r="M11">
        <v>4</v>
      </c>
      <c r="N11" t="s">
        <v>705</v>
      </c>
      <c r="O11" t="s">
        <v>4</v>
      </c>
      <c r="P11">
        <v>1</v>
      </c>
      <c r="Q11">
        <v>14</v>
      </c>
      <c r="R11">
        <v>0</v>
      </c>
      <c r="S11" t="s">
        <v>642</v>
      </c>
      <c r="T11" t="s">
        <v>689</v>
      </c>
      <c r="U11">
        <v>111.25</v>
      </c>
      <c r="V11">
        <v>14.638157894736842</v>
      </c>
      <c r="W11">
        <v>111.25</v>
      </c>
      <c r="X11" t="s">
        <v>42</v>
      </c>
      <c r="Y11" t="s">
        <v>738</v>
      </c>
      <c r="Z11">
        <v>4903.5999999999985</v>
      </c>
      <c r="AA11">
        <v>248360.98000000019</v>
      </c>
      <c r="AB11">
        <v>1</v>
      </c>
      <c r="AC11">
        <v>12.356728526428144</v>
      </c>
      <c r="AD11">
        <v>0.84414504989531591</v>
      </c>
      <c r="AE11">
        <v>0.84414504989531591</v>
      </c>
      <c r="AF11">
        <v>0</v>
      </c>
      <c r="AG11" t="s">
        <v>642</v>
      </c>
    </row>
    <row r="12" spans="1:33" x14ac:dyDescent="0.25">
      <c r="A12" t="s">
        <v>54</v>
      </c>
      <c r="B12" t="s">
        <v>945</v>
      </c>
      <c r="C12" s="63" t="s">
        <v>945</v>
      </c>
      <c r="D12" s="63" t="s">
        <v>671</v>
      </c>
      <c r="E12" t="s">
        <v>527</v>
      </c>
      <c r="F12">
        <v>1</v>
      </c>
      <c r="G12">
        <v>1</v>
      </c>
      <c r="H12">
        <v>1</v>
      </c>
      <c r="I12">
        <v>2</v>
      </c>
      <c r="J12">
        <v>7</v>
      </c>
      <c r="K12">
        <v>4</v>
      </c>
      <c r="L12" t="s">
        <v>101</v>
      </c>
      <c r="M12">
        <v>4</v>
      </c>
      <c r="N12" t="s">
        <v>705</v>
      </c>
      <c r="O12" t="s">
        <v>5</v>
      </c>
      <c r="P12">
        <v>2</v>
      </c>
      <c r="Q12">
        <v>13</v>
      </c>
      <c r="R12">
        <v>0</v>
      </c>
      <c r="S12" t="s">
        <v>642</v>
      </c>
      <c r="T12" t="s">
        <v>689</v>
      </c>
      <c r="U12">
        <v>104</v>
      </c>
      <c r="V12">
        <v>13.684210526315789</v>
      </c>
      <c r="W12">
        <v>104</v>
      </c>
      <c r="X12" t="s">
        <v>43</v>
      </c>
      <c r="Y12" t="s">
        <v>739</v>
      </c>
      <c r="Z12">
        <v>4903.5999999999985</v>
      </c>
      <c r="AA12">
        <v>248360.98000000019</v>
      </c>
      <c r="AB12">
        <v>1</v>
      </c>
      <c r="AC12">
        <v>11.551458577514849</v>
      </c>
      <c r="AD12">
        <v>0.84414504989531591</v>
      </c>
      <c r="AE12">
        <v>0.84414504989531591</v>
      </c>
      <c r="AF12">
        <v>0</v>
      </c>
      <c r="AG12" t="s">
        <v>642</v>
      </c>
    </row>
    <row r="13" spans="1:33" x14ac:dyDescent="0.25">
      <c r="A13" t="s">
        <v>54</v>
      </c>
      <c r="B13" t="s">
        <v>945</v>
      </c>
      <c r="C13" s="63" t="s">
        <v>945</v>
      </c>
      <c r="D13" s="63" t="s">
        <v>671</v>
      </c>
      <c r="E13" t="s">
        <v>527</v>
      </c>
      <c r="F13">
        <v>1</v>
      </c>
      <c r="G13">
        <v>1</v>
      </c>
      <c r="H13">
        <v>1</v>
      </c>
      <c r="I13">
        <v>2</v>
      </c>
      <c r="J13">
        <v>7</v>
      </c>
      <c r="K13">
        <v>4</v>
      </c>
      <c r="L13" t="s">
        <v>101</v>
      </c>
      <c r="M13">
        <v>4</v>
      </c>
      <c r="N13" t="s">
        <v>705</v>
      </c>
      <c r="O13" t="s">
        <v>31</v>
      </c>
      <c r="P13">
        <v>3</v>
      </c>
      <c r="Q13">
        <v>5</v>
      </c>
      <c r="R13">
        <v>0</v>
      </c>
      <c r="S13" t="s">
        <v>642</v>
      </c>
      <c r="T13" t="s">
        <v>689</v>
      </c>
      <c r="U13">
        <v>40</v>
      </c>
      <c r="V13">
        <v>5.2631578947368425</v>
      </c>
      <c r="W13">
        <v>40</v>
      </c>
      <c r="X13" t="s">
        <v>44</v>
      </c>
      <c r="Y13" t="s">
        <v>740</v>
      </c>
      <c r="Z13">
        <v>4903.5999999999985</v>
      </c>
      <c r="AA13">
        <v>248360.98000000019</v>
      </c>
      <c r="AB13">
        <v>1</v>
      </c>
      <c r="AC13">
        <v>4.4428686836595572</v>
      </c>
      <c r="AD13">
        <v>0.84414504989531591</v>
      </c>
      <c r="AE13">
        <v>0.8441450498953158</v>
      </c>
      <c r="AF13">
        <v>-8.8817841970012523E-16</v>
      </c>
      <c r="AG13" t="s">
        <v>642</v>
      </c>
    </row>
    <row r="14" spans="1:33" x14ac:dyDescent="0.25">
      <c r="A14" t="s">
        <v>54</v>
      </c>
      <c r="B14" t="s">
        <v>945</v>
      </c>
      <c r="C14" s="63" t="s">
        <v>945</v>
      </c>
      <c r="D14" s="63" t="s">
        <v>671</v>
      </c>
      <c r="E14" t="s">
        <v>527</v>
      </c>
      <c r="F14">
        <v>1</v>
      </c>
      <c r="G14">
        <v>1</v>
      </c>
      <c r="H14">
        <v>1</v>
      </c>
      <c r="I14">
        <v>2</v>
      </c>
      <c r="J14">
        <v>7</v>
      </c>
      <c r="K14">
        <v>5</v>
      </c>
      <c r="L14" t="s">
        <v>105</v>
      </c>
      <c r="M14">
        <v>5</v>
      </c>
      <c r="N14" t="s">
        <v>707</v>
      </c>
      <c r="O14" t="s">
        <v>4</v>
      </c>
      <c r="P14">
        <v>1</v>
      </c>
      <c r="Q14">
        <v>13</v>
      </c>
      <c r="R14">
        <v>0</v>
      </c>
      <c r="S14" t="s">
        <v>642</v>
      </c>
      <c r="T14" t="s">
        <v>689</v>
      </c>
      <c r="U14">
        <v>104</v>
      </c>
      <c r="V14">
        <v>13.684210526315789</v>
      </c>
      <c r="W14">
        <v>104</v>
      </c>
      <c r="X14" t="s">
        <v>45</v>
      </c>
      <c r="Y14" t="s">
        <v>741</v>
      </c>
      <c r="Z14">
        <v>4903.5999999999985</v>
      </c>
      <c r="AA14">
        <v>248360.98000000019</v>
      </c>
      <c r="AB14">
        <v>1</v>
      </c>
      <c r="AC14">
        <v>11.551458577514849</v>
      </c>
      <c r="AD14">
        <v>0.84414504989531591</v>
      </c>
      <c r="AE14">
        <v>0.84414504989531591</v>
      </c>
      <c r="AF14">
        <v>0</v>
      </c>
      <c r="AG14" t="s">
        <v>642</v>
      </c>
    </row>
    <row r="15" spans="1:33" x14ac:dyDescent="0.25">
      <c r="A15" t="s">
        <v>54</v>
      </c>
      <c r="B15" t="s">
        <v>945</v>
      </c>
      <c r="C15" s="63" t="s">
        <v>945</v>
      </c>
      <c r="D15" s="63" t="s">
        <v>671</v>
      </c>
      <c r="E15" t="s">
        <v>527</v>
      </c>
      <c r="F15">
        <v>1</v>
      </c>
      <c r="G15">
        <v>1</v>
      </c>
      <c r="H15">
        <v>1</v>
      </c>
      <c r="I15">
        <v>2</v>
      </c>
      <c r="J15">
        <v>7</v>
      </c>
      <c r="K15">
        <v>5</v>
      </c>
      <c r="L15" t="s">
        <v>105</v>
      </c>
      <c r="M15">
        <v>5</v>
      </c>
      <c r="N15" t="s">
        <v>707</v>
      </c>
      <c r="O15" t="s">
        <v>5</v>
      </c>
      <c r="P15">
        <v>2</v>
      </c>
      <c r="Q15">
        <v>13</v>
      </c>
      <c r="R15">
        <v>0</v>
      </c>
      <c r="S15" t="s">
        <v>642</v>
      </c>
      <c r="T15" t="s">
        <v>689</v>
      </c>
      <c r="U15">
        <v>104.5</v>
      </c>
      <c r="V15">
        <v>13.75</v>
      </c>
      <c r="W15">
        <v>104.5</v>
      </c>
      <c r="X15" t="s">
        <v>46</v>
      </c>
      <c r="Y15" t="s">
        <v>742</v>
      </c>
      <c r="Z15">
        <v>4903.5999999999985</v>
      </c>
      <c r="AA15">
        <v>248360.98000000019</v>
      </c>
      <c r="AB15">
        <v>1</v>
      </c>
      <c r="AC15">
        <v>11.606994436060594</v>
      </c>
      <c r="AD15">
        <v>0.84414504989531591</v>
      </c>
      <c r="AE15">
        <v>0.84414504989531591</v>
      </c>
      <c r="AF15">
        <v>0</v>
      </c>
      <c r="AG15" t="s">
        <v>642</v>
      </c>
    </row>
    <row r="16" spans="1:33" x14ac:dyDescent="0.25">
      <c r="A16" t="s">
        <v>54</v>
      </c>
      <c r="B16" t="s">
        <v>945</v>
      </c>
      <c r="C16" s="63" t="s">
        <v>945</v>
      </c>
      <c r="D16" s="63" t="s">
        <v>671</v>
      </c>
      <c r="E16" t="s">
        <v>527</v>
      </c>
      <c r="F16">
        <v>1</v>
      </c>
      <c r="G16">
        <v>1</v>
      </c>
      <c r="H16">
        <v>1</v>
      </c>
      <c r="I16">
        <v>2</v>
      </c>
      <c r="J16">
        <v>7</v>
      </c>
      <c r="K16">
        <v>5</v>
      </c>
      <c r="L16" t="s">
        <v>105</v>
      </c>
      <c r="M16">
        <v>5</v>
      </c>
      <c r="N16" t="s">
        <v>707</v>
      </c>
      <c r="O16" t="s">
        <v>31</v>
      </c>
      <c r="P16">
        <v>3</v>
      </c>
      <c r="Q16">
        <v>5</v>
      </c>
      <c r="R16">
        <v>0</v>
      </c>
      <c r="S16" t="s">
        <v>642</v>
      </c>
      <c r="T16" t="s">
        <v>689</v>
      </c>
      <c r="U16">
        <v>40</v>
      </c>
      <c r="V16">
        <v>5.2631578947368425</v>
      </c>
      <c r="W16">
        <v>40</v>
      </c>
      <c r="X16" t="s">
        <v>47</v>
      </c>
      <c r="Y16" t="s">
        <v>743</v>
      </c>
      <c r="Z16">
        <v>4903.5999999999985</v>
      </c>
      <c r="AA16">
        <v>248360.98000000019</v>
      </c>
      <c r="AB16">
        <v>1</v>
      </c>
      <c r="AC16">
        <v>4.4428686836595572</v>
      </c>
      <c r="AD16">
        <v>0.84414504989531591</v>
      </c>
      <c r="AE16">
        <v>0.8441450498953158</v>
      </c>
      <c r="AF16">
        <v>-8.8817841970012523E-16</v>
      </c>
      <c r="AG16" t="s">
        <v>642</v>
      </c>
    </row>
    <row r="17" spans="1:33" x14ac:dyDescent="0.25">
      <c r="A17" t="s">
        <v>54</v>
      </c>
      <c r="B17" t="s">
        <v>945</v>
      </c>
      <c r="C17" s="63" t="s">
        <v>945</v>
      </c>
      <c r="D17" s="63" t="s">
        <v>671</v>
      </c>
      <c r="E17" t="s">
        <v>527</v>
      </c>
      <c r="F17">
        <v>1</v>
      </c>
      <c r="G17">
        <v>1</v>
      </c>
      <c r="H17">
        <v>1</v>
      </c>
      <c r="I17">
        <v>2</v>
      </c>
      <c r="J17">
        <v>7</v>
      </c>
      <c r="K17">
        <v>6</v>
      </c>
      <c r="L17" t="s">
        <v>113</v>
      </c>
      <c r="M17">
        <v>6</v>
      </c>
      <c r="N17" t="s">
        <v>709</v>
      </c>
      <c r="O17" t="s">
        <v>4</v>
      </c>
      <c r="P17">
        <v>1</v>
      </c>
      <c r="Q17">
        <v>13</v>
      </c>
      <c r="R17">
        <v>0</v>
      </c>
      <c r="S17" t="s">
        <v>642</v>
      </c>
      <c r="T17" t="s">
        <v>689</v>
      </c>
      <c r="U17">
        <v>104.5</v>
      </c>
      <c r="V17">
        <v>13.75</v>
      </c>
      <c r="W17">
        <v>104.5</v>
      </c>
      <c r="X17" t="s">
        <v>48</v>
      </c>
      <c r="Y17" t="s">
        <v>744</v>
      </c>
      <c r="Z17">
        <v>4903.5999999999985</v>
      </c>
      <c r="AA17">
        <v>248360.98000000019</v>
      </c>
      <c r="AB17">
        <v>1</v>
      </c>
      <c r="AC17">
        <v>11.606994436060594</v>
      </c>
      <c r="AD17">
        <v>0.84414504989531591</v>
      </c>
      <c r="AE17">
        <v>0.84414504989531591</v>
      </c>
      <c r="AF17">
        <v>0</v>
      </c>
      <c r="AG17" t="s">
        <v>642</v>
      </c>
    </row>
    <row r="18" spans="1:33" x14ac:dyDescent="0.25">
      <c r="A18" t="s">
        <v>54</v>
      </c>
      <c r="B18" t="s">
        <v>945</v>
      </c>
      <c r="C18" s="63" t="s">
        <v>945</v>
      </c>
      <c r="D18" s="63" t="s">
        <v>671</v>
      </c>
      <c r="E18" t="s">
        <v>527</v>
      </c>
      <c r="F18">
        <v>1</v>
      </c>
      <c r="G18">
        <v>1</v>
      </c>
      <c r="H18">
        <v>1</v>
      </c>
      <c r="I18">
        <v>2</v>
      </c>
      <c r="J18">
        <v>7</v>
      </c>
      <c r="K18">
        <v>6</v>
      </c>
      <c r="L18" t="s">
        <v>113</v>
      </c>
      <c r="M18">
        <v>6</v>
      </c>
      <c r="N18" t="s">
        <v>709</v>
      </c>
      <c r="O18" t="s">
        <v>5</v>
      </c>
      <c r="P18">
        <v>2</v>
      </c>
      <c r="Q18">
        <v>13</v>
      </c>
      <c r="R18">
        <v>0</v>
      </c>
      <c r="S18" t="s">
        <v>642</v>
      </c>
      <c r="T18" t="s">
        <v>689</v>
      </c>
      <c r="U18">
        <v>104</v>
      </c>
      <c r="V18">
        <v>13.684210526315789</v>
      </c>
      <c r="W18">
        <v>104</v>
      </c>
      <c r="X18" t="s">
        <v>49</v>
      </c>
      <c r="Y18" t="s">
        <v>745</v>
      </c>
      <c r="Z18">
        <v>4903.5999999999985</v>
      </c>
      <c r="AA18">
        <v>248360.98000000019</v>
      </c>
      <c r="AB18">
        <v>1</v>
      </c>
      <c r="AC18">
        <v>11.551458577514849</v>
      </c>
      <c r="AD18">
        <v>0.84414504989531591</v>
      </c>
      <c r="AE18">
        <v>0.84414504989531591</v>
      </c>
      <c r="AF18">
        <v>0</v>
      </c>
      <c r="AG18" t="s">
        <v>642</v>
      </c>
    </row>
    <row r="19" spans="1:33" x14ac:dyDescent="0.25">
      <c r="A19" t="s">
        <v>54</v>
      </c>
      <c r="B19" t="s">
        <v>945</v>
      </c>
      <c r="C19" s="63" t="s">
        <v>945</v>
      </c>
      <c r="D19" s="63" t="s">
        <v>671</v>
      </c>
      <c r="E19" t="s">
        <v>527</v>
      </c>
      <c r="F19">
        <v>1</v>
      </c>
      <c r="G19">
        <v>1</v>
      </c>
      <c r="H19">
        <v>1</v>
      </c>
      <c r="I19">
        <v>2</v>
      </c>
      <c r="J19">
        <v>7</v>
      </c>
      <c r="K19">
        <v>6</v>
      </c>
      <c r="L19" t="s">
        <v>113</v>
      </c>
      <c r="M19">
        <v>6</v>
      </c>
      <c r="N19" t="s">
        <v>709</v>
      </c>
      <c r="O19" t="s">
        <v>31</v>
      </c>
      <c r="P19">
        <v>3</v>
      </c>
      <c r="Q19">
        <v>5</v>
      </c>
      <c r="R19">
        <v>0</v>
      </c>
      <c r="S19" t="s">
        <v>642</v>
      </c>
      <c r="T19" t="s">
        <v>689</v>
      </c>
      <c r="U19">
        <v>40</v>
      </c>
      <c r="V19">
        <v>5.2631578947368425</v>
      </c>
      <c r="W19">
        <v>40</v>
      </c>
      <c r="X19" t="s">
        <v>50</v>
      </c>
      <c r="Y19" t="s">
        <v>746</v>
      </c>
      <c r="Z19">
        <v>4903.5999999999985</v>
      </c>
      <c r="AA19">
        <v>248360.98000000019</v>
      </c>
      <c r="AB19">
        <v>1</v>
      </c>
      <c r="AC19">
        <v>4.4428686836595572</v>
      </c>
      <c r="AD19">
        <v>0.84414504989531591</v>
      </c>
      <c r="AE19">
        <v>0.8441450498953158</v>
      </c>
      <c r="AF19">
        <v>-8.8817841970012523E-16</v>
      </c>
      <c r="AG19" t="s">
        <v>642</v>
      </c>
    </row>
    <row r="20" spans="1:33" x14ac:dyDescent="0.25">
      <c r="A20" t="s">
        <v>54</v>
      </c>
      <c r="B20" t="s">
        <v>945</v>
      </c>
      <c r="C20" s="63" t="s">
        <v>945</v>
      </c>
      <c r="D20" s="63" t="s">
        <v>671</v>
      </c>
      <c r="E20" t="s">
        <v>527</v>
      </c>
      <c r="F20">
        <v>1</v>
      </c>
      <c r="G20">
        <v>1</v>
      </c>
      <c r="H20">
        <v>1</v>
      </c>
      <c r="I20">
        <v>2</v>
      </c>
      <c r="J20">
        <v>7</v>
      </c>
      <c r="K20">
        <v>7</v>
      </c>
      <c r="L20" t="s">
        <v>114</v>
      </c>
      <c r="M20">
        <v>7</v>
      </c>
      <c r="N20" t="s">
        <v>711</v>
      </c>
      <c r="O20" t="s">
        <v>4</v>
      </c>
      <c r="P20">
        <v>1</v>
      </c>
      <c r="Q20">
        <v>13</v>
      </c>
      <c r="R20">
        <v>0</v>
      </c>
      <c r="S20" t="s">
        <v>642</v>
      </c>
      <c r="T20" t="s">
        <v>689</v>
      </c>
      <c r="U20">
        <v>104</v>
      </c>
      <c r="V20">
        <v>13.684210526315789</v>
      </c>
      <c r="W20">
        <v>104</v>
      </c>
      <c r="X20" t="s">
        <v>51</v>
      </c>
      <c r="Y20" t="s">
        <v>747</v>
      </c>
      <c r="Z20">
        <v>4903.5999999999985</v>
      </c>
      <c r="AA20">
        <v>248360.98000000019</v>
      </c>
      <c r="AB20">
        <v>1</v>
      </c>
      <c r="AC20">
        <v>11.551458577514849</v>
      </c>
      <c r="AD20">
        <v>0.84414504989531591</v>
      </c>
      <c r="AE20">
        <v>0.84414504989531591</v>
      </c>
      <c r="AF20">
        <v>0</v>
      </c>
      <c r="AG20" t="s">
        <v>642</v>
      </c>
    </row>
    <row r="21" spans="1:33" x14ac:dyDescent="0.25">
      <c r="A21" t="s">
        <v>54</v>
      </c>
      <c r="B21" t="s">
        <v>945</v>
      </c>
      <c r="C21" s="63" t="s">
        <v>945</v>
      </c>
      <c r="D21" s="63" t="s">
        <v>671</v>
      </c>
      <c r="E21" t="s">
        <v>527</v>
      </c>
      <c r="F21">
        <v>1</v>
      </c>
      <c r="G21">
        <v>1</v>
      </c>
      <c r="H21">
        <v>1</v>
      </c>
      <c r="I21">
        <v>2</v>
      </c>
      <c r="J21">
        <v>7</v>
      </c>
      <c r="K21">
        <v>7</v>
      </c>
      <c r="L21" t="s">
        <v>114</v>
      </c>
      <c r="M21">
        <v>7</v>
      </c>
      <c r="N21" t="s">
        <v>711</v>
      </c>
      <c r="O21" t="s">
        <v>5</v>
      </c>
      <c r="P21">
        <v>2</v>
      </c>
      <c r="Q21">
        <v>14</v>
      </c>
      <c r="R21">
        <v>0</v>
      </c>
      <c r="S21" t="s">
        <v>642</v>
      </c>
      <c r="T21" t="s">
        <v>689</v>
      </c>
      <c r="U21">
        <v>112</v>
      </c>
      <c r="V21">
        <v>14.736842105263159</v>
      </c>
      <c r="W21">
        <v>112</v>
      </c>
      <c r="X21" t="s">
        <v>52</v>
      </c>
      <c r="Y21" t="s">
        <v>748</v>
      </c>
      <c r="Z21">
        <v>4903.5999999999985</v>
      </c>
      <c r="AA21">
        <v>248360.98000000019</v>
      </c>
      <c r="AB21">
        <v>1</v>
      </c>
      <c r="AC21">
        <v>12.440032314246761</v>
      </c>
      <c r="AD21">
        <v>0.84414504989531591</v>
      </c>
      <c r="AE21">
        <v>0.8441450498953158</v>
      </c>
      <c r="AF21">
        <v>-1.7763568394002505E-15</v>
      </c>
      <c r="AG21" t="s">
        <v>642</v>
      </c>
    </row>
    <row r="22" spans="1:33" x14ac:dyDescent="0.25">
      <c r="A22" t="s">
        <v>54</v>
      </c>
      <c r="B22" t="s">
        <v>945</v>
      </c>
      <c r="C22" s="63" t="s">
        <v>945</v>
      </c>
      <c r="D22" s="63" t="s">
        <v>671</v>
      </c>
      <c r="E22" t="s">
        <v>527</v>
      </c>
      <c r="F22">
        <v>1</v>
      </c>
      <c r="G22">
        <v>1</v>
      </c>
      <c r="H22">
        <v>1</v>
      </c>
      <c r="I22">
        <v>2</v>
      </c>
      <c r="J22">
        <v>7</v>
      </c>
      <c r="K22">
        <v>7</v>
      </c>
      <c r="L22" t="s">
        <v>114</v>
      </c>
      <c r="M22">
        <v>7</v>
      </c>
      <c r="N22" t="s">
        <v>711</v>
      </c>
      <c r="O22" t="s">
        <v>31</v>
      </c>
      <c r="P22">
        <v>3</v>
      </c>
      <c r="Q22">
        <v>5</v>
      </c>
      <c r="R22">
        <v>0</v>
      </c>
      <c r="S22" t="s">
        <v>642</v>
      </c>
      <c r="T22" t="s">
        <v>689</v>
      </c>
      <c r="U22">
        <v>40</v>
      </c>
      <c r="V22">
        <v>5.2631578947368425</v>
      </c>
      <c r="W22">
        <v>40</v>
      </c>
      <c r="X22" t="s">
        <v>53</v>
      </c>
      <c r="Y22" t="s">
        <v>749</v>
      </c>
      <c r="Z22">
        <v>4903.5999999999985</v>
      </c>
      <c r="AA22">
        <v>248360.98000000019</v>
      </c>
      <c r="AB22">
        <v>1</v>
      </c>
      <c r="AC22">
        <v>4.4428686836595572</v>
      </c>
      <c r="AD22">
        <v>0.84414504989531591</v>
      </c>
      <c r="AE22">
        <v>0.8441450498953158</v>
      </c>
      <c r="AF22">
        <v>-8.8817841970012523E-16</v>
      </c>
      <c r="AG22" t="s">
        <v>642</v>
      </c>
    </row>
    <row r="23" spans="1:33" x14ac:dyDescent="0.25">
      <c r="A23" t="s">
        <v>54</v>
      </c>
      <c r="B23" t="s">
        <v>945</v>
      </c>
      <c r="C23" s="63" t="s">
        <v>945</v>
      </c>
      <c r="D23" s="63" t="s">
        <v>671</v>
      </c>
      <c r="E23" t="s">
        <v>527</v>
      </c>
      <c r="F23">
        <v>1</v>
      </c>
      <c r="G23">
        <v>2</v>
      </c>
      <c r="H23">
        <v>2</v>
      </c>
      <c r="I23">
        <v>2</v>
      </c>
      <c r="J23">
        <v>7</v>
      </c>
      <c r="K23">
        <v>1</v>
      </c>
      <c r="L23" t="s">
        <v>99</v>
      </c>
      <c r="M23">
        <v>8</v>
      </c>
      <c r="N23" t="s">
        <v>713</v>
      </c>
      <c r="O23" t="s">
        <v>4</v>
      </c>
      <c r="P23">
        <v>1</v>
      </c>
      <c r="Q23">
        <v>14</v>
      </c>
      <c r="R23">
        <v>0</v>
      </c>
      <c r="S23" t="s">
        <v>642</v>
      </c>
      <c r="T23" t="s">
        <v>689</v>
      </c>
      <c r="U23">
        <v>112.5</v>
      </c>
      <c r="V23">
        <v>14.80263157894737</v>
      </c>
      <c r="W23">
        <v>112.5</v>
      </c>
      <c r="X23" t="s">
        <v>33</v>
      </c>
      <c r="Y23" t="s">
        <v>750</v>
      </c>
      <c r="Z23">
        <v>4903.5999999999985</v>
      </c>
      <c r="AA23">
        <v>248360.98000000019</v>
      </c>
      <c r="AB23">
        <v>1</v>
      </c>
      <c r="AC23">
        <v>12.495568172792504</v>
      </c>
      <c r="AD23">
        <v>0.84414504989531591</v>
      </c>
      <c r="AE23">
        <v>0.8441450498953158</v>
      </c>
      <c r="AF23">
        <v>-1.7763568394002505E-15</v>
      </c>
      <c r="AG23" t="s">
        <v>642</v>
      </c>
    </row>
    <row r="24" spans="1:33" x14ac:dyDescent="0.25">
      <c r="A24" t="s">
        <v>54</v>
      </c>
      <c r="B24" t="s">
        <v>945</v>
      </c>
      <c r="C24" s="63" t="s">
        <v>945</v>
      </c>
      <c r="D24" s="63" t="s">
        <v>671</v>
      </c>
      <c r="E24" t="s">
        <v>527</v>
      </c>
      <c r="F24">
        <v>1</v>
      </c>
      <c r="G24">
        <v>2</v>
      </c>
      <c r="H24">
        <v>2</v>
      </c>
      <c r="I24">
        <v>2</v>
      </c>
      <c r="J24">
        <v>7</v>
      </c>
      <c r="K24">
        <v>1</v>
      </c>
      <c r="L24" t="s">
        <v>99</v>
      </c>
      <c r="M24">
        <v>8</v>
      </c>
      <c r="N24" t="s">
        <v>713</v>
      </c>
      <c r="O24" t="s">
        <v>5</v>
      </c>
      <c r="P24">
        <v>2</v>
      </c>
      <c r="Q24">
        <v>13</v>
      </c>
      <c r="R24">
        <v>0</v>
      </c>
      <c r="S24" t="s">
        <v>642</v>
      </c>
      <c r="T24" t="s">
        <v>689</v>
      </c>
      <c r="U24">
        <v>104</v>
      </c>
      <c r="V24">
        <v>13.684210526315789</v>
      </c>
      <c r="W24">
        <v>104</v>
      </c>
      <c r="X24" t="s">
        <v>34</v>
      </c>
      <c r="Y24" t="s">
        <v>751</v>
      </c>
      <c r="Z24">
        <v>4903.5999999999985</v>
      </c>
      <c r="AA24">
        <v>248360.98000000019</v>
      </c>
      <c r="AB24">
        <v>1</v>
      </c>
      <c r="AC24">
        <v>11.551458577514849</v>
      </c>
      <c r="AD24">
        <v>0.84414504989531591</v>
      </c>
      <c r="AE24">
        <v>0.84414504989531591</v>
      </c>
      <c r="AF24">
        <v>0</v>
      </c>
      <c r="AG24" t="s">
        <v>642</v>
      </c>
    </row>
    <row r="25" spans="1:33" x14ac:dyDescent="0.25">
      <c r="A25" t="s">
        <v>54</v>
      </c>
      <c r="B25" t="s">
        <v>945</v>
      </c>
      <c r="C25" s="63" t="s">
        <v>945</v>
      </c>
      <c r="D25" s="63" t="s">
        <v>671</v>
      </c>
      <c r="E25" t="s">
        <v>527</v>
      </c>
      <c r="F25">
        <v>1</v>
      </c>
      <c r="G25">
        <v>2</v>
      </c>
      <c r="H25">
        <v>2</v>
      </c>
      <c r="I25">
        <v>2</v>
      </c>
      <c r="J25">
        <v>7</v>
      </c>
      <c r="K25">
        <v>1</v>
      </c>
      <c r="L25" t="s">
        <v>99</v>
      </c>
      <c r="M25">
        <v>8</v>
      </c>
      <c r="N25" t="s">
        <v>713</v>
      </c>
      <c r="O25" t="s">
        <v>31</v>
      </c>
      <c r="P25">
        <v>3</v>
      </c>
      <c r="Q25">
        <v>5</v>
      </c>
      <c r="R25">
        <v>0</v>
      </c>
      <c r="S25" t="s">
        <v>642</v>
      </c>
      <c r="T25" t="s">
        <v>689</v>
      </c>
      <c r="U25">
        <v>40</v>
      </c>
      <c r="V25">
        <v>5.2631578947368425</v>
      </c>
      <c r="W25">
        <v>40</v>
      </c>
      <c r="X25" t="s">
        <v>35</v>
      </c>
      <c r="Y25" t="s">
        <v>752</v>
      </c>
      <c r="Z25">
        <v>4903.5999999999985</v>
      </c>
      <c r="AA25">
        <v>248360.98000000019</v>
      </c>
      <c r="AB25">
        <v>1</v>
      </c>
      <c r="AC25">
        <v>4.4428686836595572</v>
      </c>
      <c r="AD25">
        <v>0.84414504989531591</v>
      </c>
      <c r="AE25">
        <v>0.8441450498953158</v>
      </c>
      <c r="AF25">
        <v>-8.8817841970012523E-16</v>
      </c>
      <c r="AG25" t="s">
        <v>642</v>
      </c>
    </row>
    <row r="26" spans="1:33" x14ac:dyDescent="0.25">
      <c r="A26" t="s">
        <v>54</v>
      </c>
      <c r="B26" t="s">
        <v>945</v>
      </c>
      <c r="C26" s="63" t="s">
        <v>945</v>
      </c>
      <c r="D26" s="63" t="s">
        <v>671</v>
      </c>
      <c r="E26" t="s">
        <v>527</v>
      </c>
      <c r="F26">
        <v>1</v>
      </c>
      <c r="G26">
        <v>2</v>
      </c>
      <c r="H26">
        <v>2</v>
      </c>
      <c r="I26">
        <v>2</v>
      </c>
      <c r="J26">
        <v>7</v>
      </c>
      <c r="K26">
        <v>2</v>
      </c>
      <c r="L26" t="s">
        <v>102</v>
      </c>
      <c r="M26">
        <v>9</v>
      </c>
      <c r="N26" t="s">
        <v>715</v>
      </c>
      <c r="O26" t="s">
        <v>4</v>
      </c>
      <c r="P26">
        <v>1</v>
      </c>
      <c r="Q26">
        <v>14</v>
      </c>
      <c r="R26">
        <v>0</v>
      </c>
      <c r="S26" t="s">
        <v>642</v>
      </c>
      <c r="T26" t="s">
        <v>689</v>
      </c>
      <c r="U26">
        <v>111.25</v>
      </c>
      <c r="V26">
        <v>14.638157894736842</v>
      </c>
      <c r="W26">
        <v>111.25</v>
      </c>
      <c r="X26" t="s">
        <v>36</v>
      </c>
      <c r="Y26" t="s">
        <v>753</v>
      </c>
      <c r="Z26">
        <v>4903.5999999999985</v>
      </c>
      <c r="AA26">
        <v>248360.98000000019</v>
      </c>
      <c r="AB26">
        <v>1</v>
      </c>
      <c r="AC26">
        <v>12.356728526428144</v>
      </c>
      <c r="AD26">
        <v>0.84414504989531591</v>
      </c>
      <c r="AE26">
        <v>0.84414504989531591</v>
      </c>
      <c r="AF26">
        <v>0</v>
      </c>
      <c r="AG26" t="s">
        <v>642</v>
      </c>
    </row>
    <row r="27" spans="1:33" x14ac:dyDescent="0.25">
      <c r="A27" t="s">
        <v>54</v>
      </c>
      <c r="B27" t="s">
        <v>945</v>
      </c>
      <c r="C27" s="63" t="s">
        <v>945</v>
      </c>
      <c r="D27" s="63" t="s">
        <v>671</v>
      </c>
      <c r="E27" t="s">
        <v>527</v>
      </c>
      <c r="F27">
        <v>1</v>
      </c>
      <c r="G27">
        <v>2</v>
      </c>
      <c r="H27">
        <v>2</v>
      </c>
      <c r="I27">
        <v>2</v>
      </c>
      <c r="J27">
        <v>7</v>
      </c>
      <c r="K27">
        <v>2</v>
      </c>
      <c r="L27" t="s">
        <v>102</v>
      </c>
      <c r="M27">
        <v>9</v>
      </c>
      <c r="N27" t="s">
        <v>715</v>
      </c>
      <c r="O27" t="s">
        <v>5</v>
      </c>
      <c r="P27">
        <v>2</v>
      </c>
      <c r="Q27">
        <v>13</v>
      </c>
      <c r="R27">
        <v>0</v>
      </c>
      <c r="S27" t="s">
        <v>642</v>
      </c>
      <c r="T27" t="s">
        <v>689</v>
      </c>
      <c r="U27">
        <v>104</v>
      </c>
      <c r="V27">
        <v>13.684210526315789</v>
      </c>
      <c r="W27">
        <v>104</v>
      </c>
      <c r="X27" t="s">
        <v>37</v>
      </c>
      <c r="Y27" t="s">
        <v>754</v>
      </c>
      <c r="Z27">
        <v>4903.5999999999985</v>
      </c>
      <c r="AA27">
        <v>248360.98000000019</v>
      </c>
      <c r="AB27">
        <v>1</v>
      </c>
      <c r="AC27">
        <v>11.551458577514849</v>
      </c>
      <c r="AD27">
        <v>0.84414504989531591</v>
      </c>
      <c r="AE27">
        <v>0.84414504989531591</v>
      </c>
      <c r="AF27">
        <v>0</v>
      </c>
      <c r="AG27" t="s">
        <v>642</v>
      </c>
    </row>
    <row r="28" spans="1:33" x14ac:dyDescent="0.25">
      <c r="A28" t="s">
        <v>54</v>
      </c>
      <c r="B28" t="s">
        <v>945</v>
      </c>
      <c r="C28" s="63" t="s">
        <v>945</v>
      </c>
      <c r="D28" s="63" t="s">
        <v>671</v>
      </c>
      <c r="E28" t="s">
        <v>527</v>
      </c>
      <c r="F28">
        <v>1</v>
      </c>
      <c r="G28">
        <v>2</v>
      </c>
      <c r="H28">
        <v>2</v>
      </c>
      <c r="I28">
        <v>2</v>
      </c>
      <c r="J28">
        <v>7</v>
      </c>
      <c r="K28">
        <v>2</v>
      </c>
      <c r="L28" t="s">
        <v>102</v>
      </c>
      <c r="M28">
        <v>9</v>
      </c>
      <c r="N28" t="s">
        <v>715</v>
      </c>
      <c r="O28" t="s">
        <v>31</v>
      </c>
      <c r="P28">
        <v>3</v>
      </c>
      <c r="Q28">
        <v>5</v>
      </c>
      <c r="R28">
        <v>0</v>
      </c>
      <c r="S28" t="s">
        <v>642</v>
      </c>
      <c r="T28" t="s">
        <v>689</v>
      </c>
      <c r="U28">
        <v>40</v>
      </c>
      <c r="V28">
        <v>5.2631578947368425</v>
      </c>
      <c r="W28">
        <v>40</v>
      </c>
      <c r="X28" t="s">
        <v>38</v>
      </c>
      <c r="Y28" t="s">
        <v>755</v>
      </c>
      <c r="Z28">
        <v>4903.5999999999985</v>
      </c>
      <c r="AA28">
        <v>248360.98000000019</v>
      </c>
      <c r="AB28">
        <v>1</v>
      </c>
      <c r="AC28">
        <v>4.4428686836595572</v>
      </c>
      <c r="AD28">
        <v>0.84414504989531591</v>
      </c>
      <c r="AE28">
        <v>0.8441450498953158</v>
      </c>
      <c r="AF28">
        <v>-8.8817841970012523E-16</v>
      </c>
      <c r="AG28" t="s">
        <v>642</v>
      </c>
    </row>
    <row r="29" spans="1:33" x14ac:dyDescent="0.25">
      <c r="A29" t="s">
        <v>54</v>
      </c>
      <c r="B29" t="s">
        <v>945</v>
      </c>
      <c r="C29" s="63" t="s">
        <v>945</v>
      </c>
      <c r="D29" s="63" t="s">
        <v>671</v>
      </c>
      <c r="E29" t="s">
        <v>527</v>
      </c>
      <c r="F29">
        <v>1</v>
      </c>
      <c r="G29">
        <v>2</v>
      </c>
      <c r="H29">
        <v>2</v>
      </c>
      <c r="I29">
        <v>2</v>
      </c>
      <c r="J29">
        <v>7</v>
      </c>
      <c r="K29">
        <v>3</v>
      </c>
      <c r="L29" t="s">
        <v>103</v>
      </c>
      <c r="M29">
        <v>10</v>
      </c>
      <c r="N29" t="s">
        <v>717</v>
      </c>
      <c r="O29" t="s">
        <v>4</v>
      </c>
      <c r="P29">
        <v>1</v>
      </c>
      <c r="Q29">
        <v>15</v>
      </c>
      <c r="R29">
        <v>0</v>
      </c>
      <c r="S29" t="s">
        <v>642</v>
      </c>
      <c r="T29" t="s">
        <v>689</v>
      </c>
      <c r="U29">
        <v>119.25</v>
      </c>
      <c r="V29">
        <v>15.690789473684211</v>
      </c>
      <c r="W29">
        <v>119.25</v>
      </c>
      <c r="X29" t="s">
        <v>39</v>
      </c>
      <c r="Y29" t="s">
        <v>756</v>
      </c>
      <c r="Z29">
        <v>4903.5999999999985</v>
      </c>
      <c r="AA29">
        <v>248360.98000000019</v>
      </c>
      <c r="AB29">
        <v>1</v>
      </c>
      <c r="AC29">
        <v>13.245302263160054</v>
      </c>
      <c r="AD29">
        <v>0.84414504989531591</v>
      </c>
      <c r="AE29">
        <v>0.8441450498953158</v>
      </c>
      <c r="AF29">
        <v>-1.7763568394002505E-15</v>
      </c>
      <c r="AG29" t="s">
        <v>642</v>
      </c>
    </row>
    <row r="30" spans="1:33" x14ac:dyDescent="0.25">
      <c r="A30" t="s">
        <v>54</v>
      </c>
      <c r="B30" t="s">
        <v>945</v>
      </c>
      <c r="C30" s="63" t="s">
        <v>945</v>
      </c>
      <c r="D30" s="63" t="s">
        <v>671</v>
      </c>
      <c r="E30" t="s">
        <v>527</v>
      </c>
      <c r="F30">
        <v>1</v>
      </c>
      <c r="G30">
        <v>2</v>
      </c>
      <c r="H30">
        <v>2</v>
      </c>
      <c r="I30">
        <v>2</v>
      </c>
      <c r="J30">
        <v>7</v>
      </c>
      <c r="K30">
        <v>3</v>
      </c>
      <c r="L30" t="s">
        <v>103</v>
      </c>
      <c r="M30">
        <v>10</v>
      </c>
      <c r="N30" t="s">
        <v>717</v>
      </c>
      <c r="O30" t="s">
        <v>5</v>
      </c>
      <c r="P30">
        <v>2</v>
      </c>
      <c r="Q30">
        <v>13</v>
      </c>
      <c r="R30">
        <v>0</v>
      </c>
      <c r="S30" t="s">
        <v>642</v>
      </c>
      <c r="T30" t="s">
        <v>689</v>
      </c>
      <c r="U30">
        <v>102.5</v>
      </c>
      <c r="V30">
        <v>13.486842105263159</v>
      </c>
      <c r="W30">
        <v>102.5</v>
      </c>
      <c r="X30" t="s">
        <v>40</v>
      </c>
      <c r="Y30" t="s">
        <v>757</v>
      </c>
      <c r="Z30">
        <v>4903.5999999999985</v>
      </c>
      <c r="AA30">
        <v>248360.98000000019</v>
      </c>
      <c r="AB30">
        <v>1</v>
      </c>
      <c r="AC30">
        <v>11.384851001877616</v>
      </c>
      <c r="AD30">
        <v>0.84414504989531591</v>
      </c>
      <c r="AE30">
        <v>0.8441450498953158</v>
      </c>
      <c r="AF30">
        <v>-1.7763568394002505E-15</v>
      </c>
      <c r="AG30" t="s">
        <v>642</v>
      </c>
    </row>
    <row r="31" spans="1:33" x14ac:dyDescent="0.25">
      <c r="A31" t="s">
        <v>54</v>
      </c>
      <c r="B31" t="s">
        <v>945</v>
      </c>
      <c r="C31" s="63" t="s">
        <v>945</v>
      </c>
      <c r="D31" s="63" t="s">
        <v>671</v>
      </c>
      <c r="E31" t="s">
        <v>527</v>
      </c>
      <c r="F31">
        <v>1</v>
      </c>
      <c r="G31">
        <v>2</v>
      </c>
      <c r="H31">
        <v>2</v>
      </c>
      <c r="I31">
        <v>2</v>
      </c>
      <c r="J31">
        <v>7</v>
      </c>
      <c r="K31">
        <v>3</v>
      </c>
      <c r="L31" t="s">
        <v>103</v>
      </c>
      <c r="M31">
        <v>10</v>
      </c>
      <c r="N31" t="s">
        <v>717</v>
      </c>
      <c r="O31" t="s">
        <v>31</v>
      </c>
      <c r="P31">
        <v>3</v>
      </c>
      <c r="Q31">
        <v>5</v>
      </c>
      <c r="R31">
        <v>0</v>
      </c>
      <c r="S31" t="s">
        <v>642</v>
      </c>
      <c r="T31" t="s">
        <v>689</v>
      </c>
      <c r="U31">
        <v>40</v>
      </c>
      <c r="V31">
        <v>5.2631578947368425</v>
      </c>
      <c r="W31">
        <v>40</v>
      </c>
      <c r="X31" t="s">
        <v>41</v>
      </c>
      <c r="Y31" t="s">
        <v>758</v>
      </c>
      <c r="Z31">
        <v>4903.5999999999985</v>
      </c>
      <c r="AA31">
        <v>248360.98000000019</v>
      </c>
      <c r="AB31">
        <v>1</v>
      </c>
      <c r="AC31">
        <v>4.4428686836595572</v>
      </c>
      <c r="AD31">
        <v>0.84414504989531591</v>
      </c>
      <c r="AE31">
        <v>0.8441450498953158</v>
      </c>
      <c r="AF31">
        <v>-8.8817841970012523E-16</v>
      </c>
      <c r="AG31" t="s">
        <v>642</v>
      </c>
    </row>
    <row r="32" spans="1:33" x14ac:dyDescent="0.25">
      <c r="A32" t="s">
        <v>54</v>
      </c>
      <c r="B32" t="s">
        <v>945</v>
      </c>
      <c r="C32" s="63" t="s">
        <v>945</v>
      </c>
      <c r="D32" s="63" t="s">
        <v>671</v>
      </c>
      <c r="E32" t="s">
        <v>527</v>
      </c>
      <c r="F32">
        <v>1</v>
      </c>
      <c r="G32">
        <v>2</v>
      </c>
      <c r="H32">
        <v>2</v>
      </c>
      <c r="I32">
        <v>2</v>
      </c>
      <c r="J32">
        <v>7</v>
      </c>
      <c r="K32">
        <v>4</v>
      </c>
      <c r="L32" t="s">
        <v>101</v>
      </c>
      <c r="M32">
        <v>11</v>
      </c>
      <c r="N32" t="s">
        <v>719</v>
      </c>
      <c r="O32" t="s">
        <v>4</v>
      </c>
      <c r="P32">
        <v>1</v>
      </c>
      <c r="Q32">
        <v>13</v>
      </c>
      <c r="R32">
        <v>0</v>
      </c>
      <c r="S32" t="s">
        <v>642</v>
      </c>
      <c r="T32" t="s">
        <v>689</v>
      </c>
      <c r="U32">
        <v>103.25</v>
      </c>
      <c r="V32">
        <v>13.585526315789474</v>
      </c>
      <c r="W32">
        <v>103.25</v>
      </c>
      <c r="X32" t="s">
        <v>42</v>
      </c>
      <c r="Y32" t="s">
        <v>759</v>
      </c>
      <c r="Z32">
        <v>4903.5999999999985</v>
      </c>
      <c r="AA32">
        <v>248360.98000000019</v>
      </c>
      <c r="AB32">
        <v>1</v>
      </c>
      <c r="AC32">
        <v>11.468154789696232</v>
      </c>
      <c r="AD32">
        <v>0.84414504989531591</v>
      </c>
      <c r="AE32">
        <v>0.8441450498953158</v>
      </c>
      <c r="AF32">
        <v>-1.7763568394002505E-15</v>
      </c>
      <c r="AG32" t="s">
        <v>642</v>
      </c>
    </row>
    <row r="33" spans="1:33" x14ac:dyDescent="0.25">
      <c r="A33" t="s">
        <v>54</v>
      </c>
      <c r="B33" t="s">
        <v>945</v>
      </c>
      <c r="C33" s="63" t="s">
        <v>945</v>
      </c>
      <c r="D33" s="63" t="s">
        <v>671</v>
      </c>
      <c r="E33" t="s">
        <v>527</v>
      </c>
      <c r="F33">
        <v>1</v>
      </c>
      <c r="G33">
        <v>2</v>
      </c>
      <c r="H33">
        <v>2</v>
      </c>
      <c r="I33">
        <v>2</v>
      </c>
      <c r="J33">
        <v>7</v>
      </c>
      <c r="K33">
        <v>4</v>
      </c>
      <c r="L33" t="s">
        <v>101</v>
      </c>
      <c r="M33">
        <v>11</v>
      </c>
      <c r="N33" t="s">
        <v>719</v>
      </c>
      <c r="O33" t="s">
        <v>5</v>
      </c>
      <c r="P33">
        <v>2</v>
      </c>
      <c r="Q33">
        <v>13</v>
      </c>
      <c r="R33">
        <v>0</v>
      </c>
      <c r="S33" t="s">
        <v>642</v>
      </c>
      <c r="T33" t="s">
        <v>689</v>
      </c>
      <c r="U33">
        <v>104</v>
      </c>
      <c r="V33">
        <v>13.684210526315789</v>
      </c>
      <c r="W33">
        <v>104</v>
      </c>
      <c r="X33" t="s">
        <v>43</v>
      </c>
      <c r="Y33" t="s">
        <v>760</v>
      </c>
      <c r="Z33">
        <v>4903.5999999999985</v>
      </c>
      <c r="AA33">
        <v>248360.98000000019</v>
      </c>
      <c r="AB33">
        <v>1</v>
      </c>
      <c r="AC33">
        <v>11.551458577514849</v>
      </c>
      <c r="AD33">
        <v>0.84414504989531591</v>
      </c>
      <c r="AE33">
        <v>0.84414504989531591</v>
      </c>
      <c r="AF33">
        <v>0</v>
      </c>
      <c r="AG33" t="s">
        <v>642</v>
      </c>
    </row>
    <row r="34" spans="1:33" x14ac:dyDescent="0.25">
      <c r="A34" t="s">
        <v>54</v>
      </c>
      <c r="B34" t="s">
        <v>945</v>
      </c>
      <c r="C34" s="63" t="s">
        <v>945</v>
      </c>
      <c r="D34" s="63" t="s">
        <v>671</v>
      </c>
      <c r="E34" t="s">
        <v>527</v>
      </c>
      <c r="F34">
        <v>1</v>
      </c>
      <c r="G34">
        <v>2</v>
      </c>
      <c r="H34">
        <v>2</v>
      </c>
      <c r="I34">
        <v>2</v>
      </c>
      <c r="J34">
        <v>7</v>
      </c>
      <c r="K34">
        <v>4</v>
      </c>
      <c r="L34" t="s">
        <v>101</v>
      </c>
      <c r="M34">
        <v>11</v>
      </c>
      <c r="N34" t="s">
        <v>719</v>
      </c>
      <c r="O34" t="s">
        <v>31</v>
      </c>
      <c r="P34">
        <v>3</v>
      </c>
      <c r="Q34">
        <v>5</v>
      </c>
      <c r="R34">
        <v>0</v>
      </c>
      <c r="S34" t="s">
        <v>642</v>
      </c>
      <c r="T34" t="s">
        <v>689</v>
      </c>
      <c r="U34">
        <v>40</v>
      </c>
      <c r="V34">
        <v>5.2631578947368425</v>
      </c>
      <c r="W34">
        <v>40</v>
      </c>
      <c r="X34" t="s">
        <v>44</v>
      </c>
      <c r="Y34" t="s">
        <v>761</v>
      </c>
      <c r="Z34">
        <v>4903.5999999999985</v>
      </c>
      <c r="AA34">
        <v>248360.98000000019</v>
      </c>
      <c r="AB34">
        <v>1</v>
      </c>
      <c r="AC34">
        <v>4.4428686836595572</v>
      </c>
      <c r="AD34">
        <v>0.84414504989531591</v>
      </c>
      <c r="AE34">
        <v>0.8441450498953158</v>
      </c>
      <c r="AF34">
        <v>-8.8817841970012523E-16</v>
      </c>
      <c r="AG34" t="s">
        <v>642</v>
      </c>
    </row>
    <row r="35" spans="1:33" x14ac:dyDescent="0.25">
      <c r="A35" t="s">
        <v>54</v>
      </c>
      <c r="B35" t="s">
        <v>945</v>
      </c>
      <c r="C35" s="63" t="s">
        <v>945</v>
      </c>
      <c r="D35" s="63" t="s">
        <v>671</v>
      </c>
      <c r="E35" t="s">
        <v>527</v>
      </c>
      <c r="F35">
        <v>1</v>
      </c>
      <c r="G35">
        <v>2</v>
      </c>
      <c r="H35">
        <v>2</v>
      </c>
      <c r="I35">
        <v>2</v>
      </c>
      <c r="J35">
        <v>7</v>
      </c>
      <c r="K35">
        <v>5</v>
      </c>
      <c r="L35" t="s">
        <v>105</v>
      </c>
      <c r="M35">
        <v>12</v>
      </c>
      <c r="N35" t="s">
        <v>721</v>
      </c>
      <c r="O35" t="s">
        <v>4</v>
      </c>
      <c r="P35">
        <v>1</v>
      </c>
      <c r="Q35">
        <v>13</v>
      </c>
      <c r="R35">
        <v>0</v>
      </c>
      <c r="S35" t="s">
        <v>642</v>
      </c>
      <c r="T35" t="s">
        <v>689</v>
      </c>
      <c r="U35">
        <v>104</v>
      </c>
      <c r="V35">
        <v>13.684210526315789</v>
      </c>
      <c r="W35">
        <v>104</v>
      </c>
      <c r="X35" t="s">
        <v>45</v>
      </c>
      <c r="Y35" t="s">
        <v>762</v>
      </c>
      <c r="Z35">
        <v>4903.5999999999985</v>
      </c>
      <c r="AA35">
        <v>248360.98000000019</v>
      </c>
      <c r="AB35">
        <v>1</v>
      </c>
      <c r="AC35">
        <v>11.551458577514849</v>
      </c>
      <c r="AD35">
        <v>0.84414504989531591</v>
      </c>
      <c r="AE35">
        <v>0.84414504989531591</v>
      </c>
      <c r="AF35">
        <v>0</v>
      </c>
      <c r="AG35" t="s">
        <v>642</v>
      </c>
    </row>
    <row r="36" spans="1:33" x14ac:dyDescent="0.25">
      <c r="A36" t="s">
        <v>54</v>
      </c>
      <c r="B36" t="s">
        <v>945</v>
      </c>
      <c r="C36" s="63" t="s">
        <v>945</v>
      </c>
      <c r="D36" s="63" t="s">
        <v>671</v>
      </c>
      <c r="E36" t="s">
        <v>527</v>
      </c>
      <c r="F36">
        <v>1</v>
      </c>
      <c r="G36">
        <v>2</v>
      </c>
      <c r="H36">
        <v>2</v>
      </c>
      <c r="I36">
        <v>2</v>
      </c>
      <c r="J36">
        <v>7</v>
      </c>
      <c r="K36">
        <v>5</v>
      </c>
      <c r="L36" t="s">
        <v>105</v>
      </c>
      <c r="M36">
        <v>12</v>
      </c>
      <c r="N36" t="s">
        <v>721</v>
      </c>
      <c r="O36" t="s">
        <v>5</v>
      </c>
      <c r="P36">
        <v>2</v>
      </c>
      <c r="Q36">
        <v>13</v>
      </c>
      <c r="R36">
        <v>0</v>
      </c>
      <c r="S36" t="s">
        <v>642</v>
      </c>
      <c r="T36" t="s">
        <v>689</v>
      </c>
      <c r="U36">
        <v>104.5</v>
      </c>
      <c r="V36">
        <v>13.75</v>
      </c>
      <c r="W36">
        <v>104.5</v>
      </c>
      <c r="X36" t="s">
        <v>46</v>
      </c>
      <c r="Y36" t="s">
        <v>763</v>
      </c>
      <c r="Z36">
        <v>4903.5999999999985</v>
      </c>
      <c r="AA36">
        <v>248360.98000000019</v>
      </c>
      <c r="AB36">
        <v>1</v>
      </c>
      <c r="AC36">
        <v>11.606994436060594</v>
      </c>
      <c r="AD36">
        <v>0.84414504989531591</v>
      </c>
      <c r="AE36">
        <v>0.84414504989531591</v>
      </c>
      <c r="AF36">
        <v>0</v>
      </c>
      <c r="AG36" t="s">
        <v>642</v>
      </c>
    </row>
    <row r="37" spans="1:33" x14ac:dyDescent="0.25">
      <c r="A37" t="s">
        <v>54</v>
      </c>
      <c r="B37" t="s">
        <v>945</v>
      </c>
      <c r="C37" s="63" t="s">
        <v>945</v>
      </c>
      <c r="D37" s="63" t="s">
        <v>671</v>
      </c>
      <c r="E37" t="s">
        <v>527</v>
      </c>
      <c r="F37">
        <v>1</v>
      </c>
      <c r="G37">
        <v>2</v>
      </c>
      <c r="H37">
        <v>2</v>
      </c>
      <c r="I37">
        <v>2</v>
      </c>
      <c r="J37">
        <v>7</v>
      </c>
      <c r="K37">
        <v>5</v>
      </c>
      <c r="L37" t="s">
        <v>105</v>
      </c>
      <c r="M37">
        <v>12</v>
      </c>
      <c r="N37" t="s">
        <v>721</v>
      </c>
      <c r="O37" t="s">
        <v>31</v>
      </c>
      <c r="P37">
        <v>3</v>
      </c>
      <c r="Q37">
        <v>5</v>
      </c>
      <c r="R37">
        <v>0</v>
      </c>
      <c r="S37" t="s">
        <v>642</v>
      </c>
      <c r="T37" t="s">
        <v>689</v>
      </c>
      <c r="U37">
        <v>40</v>
      </c>
      <c r="V37">
        <v>5.2631578947368425</v>
      </c>
      <c r="W37">
        <v>40</v>
      </c>
      <c r="X37" t="s">
        <v>47</v>
      </c>
      <c r="Y37" t="s">
        <v>764</v>
      </c>
      <c r="Z37">
        <v>4903.5999999999985</v>
      </c>
      <c r="AA37">
        <v>248360.98000000019</v>
      </c>
      <c r="AB37">
        <v>1</v>
      </c>
      <c r="AC37">
        <v>4.4428686836595572</v>
      </c>
      <c r="AD37">
        <v>0.84414504989531591</v>
      </c>
      <c r="AE37">
        <v>0.8441450498953158</v>
      </c>
      <c r="AF37">
        <v>-8.8817841970012523E-16</v>
      </c>
      <c r="AG37" t="s">
        <v>642</v>
      </c>
    </row>
    <row r="38" spans="1:33" x14ac:dyDescent="0.25">
      <c r="A38" t="s">
        <v>54</v>
      </c>
      <c r="B38" t="s">
        <v>945</v>
      </c>
      <c r="C38" s="63" t="s">
        <v>945</v>
      </c>
      <c r="D38" s="63" t="s">
        <v>671</v>
      </c>
      <c r="E38" t="s">
        <v>527</v>
      </c>
      <c r="F38">
        <v>1</v>
      </c>
      <c r="G38">
        <v>2</v>
      </c>
      <c r="H38">
        <v>2</v>
      </c>
      <c r="I38">
        <v>2</v>
      </c>
      <c r="J38">
        <v>7</v>
      </c>
      <c r="K38">
        <v>6</v>
      </c>
      <c r="L38" t="s">
        <v>113</v>
      </c>
      <c r="M38">
        <v>13</v>
      </c>
      <c r="N38" t="s">
        <v>723</v>
      </c>
      <c r="O38" t="s">
        <v>4</v>
      </c>
      <c r="P38">
        <v>1</v>
      </c>
      <c r="Q38">
        <v>13</v>
      </c>
      <c r="R38">
        <v>0</v>
      </c>
      <c r="S38" t="s">
        <v>642</v>
      </c>
      <c r="T38" t="s">
        <v>689</v>
      </c>
      <c r="U38">
        <v>104.5</v>
      </c>
      <c r="V38">
        <v>13.75</v>
      </c>
      <c r="W38">
        <v>104.5</v>
      </c>
      <c r="X38" t="s">
        <v>48</v>
      </c>
      <c r="Y38" t="s">
        <v>765</v>
      </c>
      <c r="Z38">
        <v>4903.5999999999985</v>
      </c>
      <c r="AA38">
        <v>248360.98000000019</v>
      </c>
      <c r="AB38">
        <v>1</v>
      </c>
      <c r="AC38">
        <v>11.606994436060594</v>
      </c>
      <c r="AD38">
        <v>0.84414504989531591</v>
      </c>
      <c r="AE38">
        <v>0.84414504989531591</v>
      </c>
      <c r="AF38">
        <v>0</v>
      </c>
      <c r="AG38" t="s">
        <v>642</v>
      </c>
    </row>
    <row r="39" spans="1:33" x14ac:dyDescent="0.25">
      <c r="A39" t="s">
        <v>54</v>
      </c>
      <c r="B39" t="s">
        <v>945</v>
      </c>
      <c r="C39" s="63" t="s">
        <v>945</v>
      </c>
      <c r="D39" s="63" t="s">
        <v>671</v>
      </c>
      <c r="E39" t="s">
        <v>527</v>
      </c>
      <c r="F39">
        <v>1</v>
      </c>
      <c r="G39">
        <v>2</v>
      </c>
      <c r="H39">
        <v>2</v>
      </c>
      <c r="I39">
        <v>2</v>
      </c>
      <c r="J39">
        <v>7</v>
      </c>
      <c r="K39">
        <v>6</v>
      </c>
      <c r="L39" t="s">
        <v>113</v>
      </c>
      <c r="M39">
        <v>13</v>
      </c>
      <c r="N39" t="s">
        <v>723</v>
      </c>
      <c r="O39" t="s">
        <v>5</v>
      </c>
      <c r="P39">
        <v>2</v>
      </c>
      <c r="Q39">
        <v>13</v>
      </c>
      <c r="R39">
        <v>0</v>
      </c>
      <c r="S39" t="s">
        <v>642</v>
      </c>
      <c r="T39" t="s">
        <v>689</v>
      </c>
      <c r="U39">
        <v>104</v>
      </c>
      <c r="V39">
        <v>13.684210526315789</v>
      </c>
      <c r="W39">
        <v>104</v>
      </c>
      <c r="X39" t="s">
        <v>49</v>
      </c>
      <c r="Y39" t="s">
        <v>766</v>
      </c>
      <c r="Z39">
        <v>4903.5999999999985</v>
      </c>
      <c r="AA39">
        <v>248360.98000000019</v>
      </c>
      <c r="AB39">
        <v>1</v>
      </c>
      <c r="AC39">
        <v>11.551458577514849</v>
      </c>
      <c r="AD39">
        <v>0.84414504989531591</v>
      </c>
      <c r="AE39">
        <v>0.84414504989531591</v>
      </c>
      <c r="AF39">
        <v>0</v>
      </c>
      <c r="AG39" t="s">
        <v>642</v>
      </c>
    </row>
    <row r="40" spans="1:33" x14ac:dyDescent="0.25">
      <c r="A40" t="s">
        <v>54</v>
      </c>
      <c r="B40" t="s">
        <v>945</v>
      </c>
      <c r="C40" s="63" t="s">
        <v>945</v>
      </c>
      <c r="D40" s="63" t="s">
        <v>671</v>
      </c>
      <c r="E40" t="s">
        <v>527</v>
      </c>
      <c r="F40">
        <v>1</v>
      </c>
      <c r="G40">
        <v>2</v>
      </c>
      <c r="H40">
        <v>2</v>
      </c>
      <c r="I40">
        <v>2</v>
      </c>
      <c r="J40">
        <v>7</v>
      </c>
      <c r="K40">
        <v>6</v>
      </c>
      <c r="L40" t="s">
        <v>113</v>
      </c>
      <c r="M40">
        <v>13</v>
      </c>
      <c r="N40" t="s">
        <v>723</v>
      </c>
      <c r="O40" t="s">
        <v>31</v>
      </c>
      <c r="P40">
        <v>3</v>
      </c>
      <c r="Q40">
        <v>5</v>
      </c>
      <c r="R40">
        <v>0</v>
      </c>
      <c r="S40" t="s">
        <v>642</v>
      </c>
      <c r="T40" t="s">
        <v>689</v>
      </c>
      <c r="U40">
        <v>40</v>
      </c>
      <c r="V40">
        <v>5.2631578947368425</v>
      </c>
      <c r="W40">
        <v>40</v>
      </c>
      <c r="X40" t="s">
        <v>50</v>
      </c>
      <c r="Y40" t="s">
        <v>767</v>
      </c>
      <c r="Z40">
        <v>4903.5999999999985</v>
      </c>
      <c r="AA40">
        <v>248360.98000000019</v>
      </c>
      <c r="AB40">
        <v>1</v>
      </c>
      <c r="AC40">
        <v>4.4428686836595572</v>
      </c>
      <c r="AD40">
        <v>0.84414504989531591</v>
      </c>
      <c r="AE40">
        <v>0.8441450498953158</v>
      </c>
      <c r="AF40">
        <v>-8.8817841970012523E-16</v>
      </c>
      <c r="AG40" t="s">
        <v>642</v>
      </c>
    </row>
    <row r="41" spans="1:33" x14ac:dyDescent="0.25">
      <c r="A41" t="s">
        <v>54</v>
      </c>
      <c r="B41" t="s">
        <v>945</v>
      </c>
      <c r="C41" s="63" t="s">
        <v>945</v>
      </c>
      <c r="D41" s="63" t="s">
        <v>671</v>
      </c>
      <c r="E41" t="s">
        <v>527</v>
      </c>
      <c r="F41">
        <v>1</v>
      </c>
      <c r="G41">
        <v>2</v>
      </c>
      <c r="H41">
        <v>2</v>
      </c>
      <c r="I41">
        <v>2</v>
      </c>
      <c r="J41">
        <v>7</v>
      </c>
      <c r="K41">
        <v>7</v>
      </c>
      <c r="L41" t="s">
        <v>114</v>
      </c>
      <c r="M41">
        <v>14</v>
      </c>
      <c r="N41" t="s">
        <v>725</v>
      </c>
      <c r="O41" t="s">
        <v>4</v>
      </c>
      <c r="P41">
        <v>1</v>
      </c>
      <c r="Q41">
        <v>13</v>
      </c>
      <c r="R41">
        <v>0</v>
      </c>
      <c r="S41" t="s">
        <v>642</v>
      </c>
      <c r="T41" t="s">
        <v>689</v>
      </c>
      <c r="U41">
        <v>104</v>
      </c>
      <c r="V41">
        <v>13.684210526315789</v>
      </c>
      <c r="W41">
        <v>104</v>
      </c>
      <c r="X41" t="s">
        <v>51</v>
      </c>
      <c r="Y41" t="s">
        <v>768</v>
      </c>
      <c r="Z41">
        <v>4903.5999999999985</v>
      </c>
      <c r="AA41">
        <v>248360.98000000019</v>
      </c>
      <c r="AB41">
        <v>1</v>
      </c>
      <c r="AC41">
        <v>11.551458577514849</v>
      </c>
      <c r="AD41">
        <v>0.84414504989531591</v>
      </c>
      <c r="AE41">
        <v>0.84414504989531591</v>
      </c>
      <c r="AF41">
        <v>0</v>
      </c>
      <c r="AG41" t="s">
        <v>642</v>
      </c>
    </row>
    <row r="42" spans="1:33" x14ac:dyDescent="0.25">
      <c r="A42" t="s">
        <v>54</v>
      </c>
      <c r="B42" t="s">
        <v>945</v>
      </c>
      <c r="C42" s="63" t="s">
        <v>945</v>
      </c>
      <c r="D42" s="63" t="s">
        <v>671</v>
      </c>
      <c r="E42" t="s">
        <v>527</v>
      </c>
      <c r="F42">
        <v>1</v>
      </c>
      <c r="G42">
        <v>2</v>
      </c>
      <c r="H42">
        <v>2</v>
      </c>
      <c r="I42">
        <v>2</v>
      </c>
      <c r="J42">
        <v>7</v>
      </c>
      <c r="K42">
        <v>7</v>
      </c>
      <c r="L42" t="s">
        <v>114</v>
      </c>
      <c r="M42">
        <v>14</v>
      </c>
      <c r="N42" t="s">
        <v>725</v>
      </c>
      <c r="O42" t="s">
        <v>5</v>
      </c>
      <c r="P42">
        <v>2</v>
      </c>
      <c r="Q42">
        <v>13</v>
      </c>
      <c r="R42">
        <v>0</v>
      </c>
      <c r="S42" t="s">
        <v>642</v>
      </c>
      <c r="T42" t="s">
        <v>689</v>
      </c>
      <c r="U42">
        <v>104</v>
      </c>
      <c r="V42">
        <v>13.684210526315789</v>
      </c>
      <c r="W42">
        <v>104</v>
      </c>
      <c r="X42" t="s">
        <v>52</v>
      </c>
      <c r="Y42" t="s">
        <v>769</v>
      </c>
      <c r="Z42">
        <v>4903.5999999999985</v>
      </c>
      <c r="AA42">
        <v>248360.98000000019</v>
      </c>
      <c r="AB42">
        <v>1</v>
      </c>
      <c r="AC42">
        <v>11.551458577514849</v>
      </c>
      <c r="AD42">
        <v>0.84414504989531591</v>
      </c>
      <c r="AE42">
        <v>0.84414504989531591</v>
      </c>
      <c r="AF42">
        <v>0</v>
      </c>
      <c r="AG42" t="s">
        <v>642</v>
      </c>
    </row>
    <row r="43" spans="1:33" x14ac:dyDescent="0.25">
      <c r="A43" t="s">
        <v>54</v>
      </c>
      <c r="B43" t="s">
        <v>945</v>
      </c>
      <c r="C43" s="63" t="s">
        <v>945</v>
      </c>
      <c r="D43" s="63" t="s">
        <v>671</v>
      </c>
      <c r="E43" t="s">
        <v>527</v>
      </c>
      <c r="F43">
        <v>1</v>
      </c>
      <c r="G43">
        <v>2</v>
      </c>
      <c r="H43">
        <v>2</v>
      </c>
      <c r="I43">
        <v>2</v>
      </c>
      <c r="J43">
        <v>7</v>
      </c>
      <c r="K43">
        <v>7</v>
      </c>
      <c r="L43" t="s">
        <v>114</v>
      </c>
      <c r="M43">
        <v>14</v>
      </c>
      <c r="N43" t="s">
        <v>725</v>
      </c>
      <c r="O43" t="s">
        <v>31</v>
      </c>
      <c r="P43">
        <v>3</v>
      </c>
      <c r="Q43">
        <v>5</v>
      </c>
      <c r="R43">
        <v>0</v>
      </c>
      <c r="S43" t="s">
        <v>642</v>
      </c>
      <c r="T43" t="s">
        <v>689</v>
      </c>
      <c r="U43">
        <v>40</v>
      </c>
      <c r="V43">
        <v>5.2631578947368425</v>
      </c>
      <c r="W43">
        <v>40</v>
      </c>
      <c r="X43" t="s">
        <v>53</v>
      </c>
      <c r="Y43" t="s">
        <v>770</v>
      </c>
      <c r="Z43">
        <v>4903.5999999999985</v>
      </c>
      <c r="AA43">
        <v>248360.98000000019</v>
      </c>
      <c r="AB43">
        <v>1</v>
      </c>
      <c r="AC43">
        <v>4.4428686836595572</v>
      </c>
      <c r="AD43">
        <v>0.84414504989531591</v>
      </c>
      <c r="AE43">
        <v>0.8441450498953158</v>
      </c>
      <c r="AF43">
        <v>-8.8817841970012523E-16</v>
      </c>
      <c r="AG43" t="s">
        <v>642</v>
      </c>
    </row>
    <row r="44" spans="1:33" x14ac:dyDescent="0.25">
      <c r="A44" t="s">
        <v>54</v>
      </c>
      <c r="B44" t="s">
        <v>946</v>
      </c>
      <c r="C44" s="63" t="s">
        <v>946</v>
      </c>
      <c r="D44" s="63" t="s">
        <v>671</v>
      </c>
      <c r="E44" t="s">
        <v>527</v>
      </c>
      <c r="F44">
        <v>0.95</v>
      </c>
      <c r="G44">
        <v>1</v>
      </c>
      <c r="H44">
        <v>1</v>
      </c>
      <c r="I44">
        <v>2</v>
      </c>
      <c r="J44">
        <v>7</v>
      </c>
      <c r="K44">
        <v>1</v>
      </c>
      <c r="L44" t="s">
        <v>99</v>
      </c>
      <c r="M44">
        <v>1</v>
      </c>
      <c r="N44" t="s">
        <v>699</v>
      </c>
      <c r="O44" t="s">
        <v>4</v>
      </c>
      <c r="P44">
        <v>1</v>
      </c>
      <c r="Q44">
        <v>1</v>
      </c>
      <c r="R44">
        <v>0</v>
      </c>
      <c r="S44" t="s">
        <v>642</v>
      </c>
      <c r="T44" t="s">
        <v>689</v>
      </c>
      <c r="U44">
        <v>8.5</v>
      </c>
      <c r="V44">
        <v>1.118421052631579</v>
      </c>
      <c r="W44">
        <v>8.0749999999999993</v>
      </c>
      <c r="X44" t="s">
        <v>33</v>
      </c>
      <c r="Y44" t="s">
        <v>729</v>
      </c>
      <c r="Z44">
        <v>4903.5999999999985</v>
      </c>
      <c r="AA44">
        <v>248360.98000000019</v>
      </c>
      <c r="AB44">
        <v>1</v>
      </c>
      <c r="AC44">
        <v>0.94410959527765603</v>
      </c>
      <c r="AD44">
        <v>0.84414504989531591</v>
      </c>
      <c r="AE44">
        <v>0.84414504989531591</v>
      </c>
      <c r="AF44">
        <v>0</v>
      </c>
      <c r="AG44" t="s">
        <v>642</v>
      </c>
    </row>
    <row r="45" spans="1:33" x14ac:dyDescent="0.25">
      <c r="A45" t="s">
        <v>54</v>
      </c>
      <c r="B45" t="s">
        <v>946</v>
      </c>
      <c r="C45" s="63" t="s">
        <v>946</v>
      </c>
      <c r="D45" s="63" t="s">
        <v>671</v>
      </c>
      <c r="E45" t="s">
        <v>527</v>
      </c>
      <c r="F45">
        <v>0.95</v>
      </c>
      <c r="G45">
        <v>1</v>
      </c>
      <c r="H45">
        <v>1</v>
      </c>
      <c r="I45">
        <v>2</v>
      </c>
      <c r="J45">
        <v>7</v>
      </c>
      <c r="K45">
        <v>1</v>
      </c>
      <c r="L45" t="s">
        <v>99</v>
      </c>
      <c r="M45">
        <v>1</v>
      </c>
      <c r="N45" t="s">
        <v>699</v>
      </c>
      <c r="O45" t="s">
        <v>5</v>
      </c>
      <c r="P45">
        <v>2</v>
      </c>
      <c r="Q45">
        <v>0</v>
      </c>
      <c r="R45">
        <v>0</v>
      </c>
      <c r="S45" t="s">
        <v>642</v>
      </c>
      <c r="T45" t="s">
        <v>690</v>
      </c>
      <c r="U45">
        <v>0</v>
      </c>
      <c r="V45">
        <v>0</v>
      </c>
      <c r="W45">
        <v>0</v>
      </c>
      <c r="X45" t="s">
        <v>34</v>
      </c>
      <c r="Y45" t="s">
        <v>730</v>
      </c>
      <c r="Z45">
        <v>4903.5999999999985</v>
      </c>
      <c r="AA45">
        <v>248360.98000000019</v>
      </c>
      <c r="AB45">
        <v>0</v>
      </c>
      <c r="AC45">
        <v>0</v>
      </c>
      <c r="AD45">
        <v>0.84414504989531591</v>
      </c>
      <c r="AF45">
        <v>0</v>
      </c>
      <c r="AG45" t="s">
        <v>913</v>
      </c>
    </row>
    <row r="46" spans="1:33" x14ac:dyDescent="0.25">
      <c r="A46" t="s">
        <v>54</v>
      </c>
      <c r="B46" t="s">
        <v>946</v>
      </c>
      <c r="C46" s="63" t="s">
        <v>946</v>
      </c>
      <c r="D46" s="63" t="s">
        <v>671</v>
      </c>
      <c r="E46" t="s">
        <v>527</v>
      </c>
      <c r="F46">
        <v>0.95</v>
      </c>
      <c r="G46">
        <v>1</v>
      </c>
      <c r="H46">
        <v>1</v>
      </c>
      <c r="I46">
        <v>2</v>
      </c>
      <c r="J46">
        <v>7</v>
      </c>
      <c r="K46">
        <v>1</v>
      </c>
      <c r="L46" t="s">
        <v>99</v>
      </c>
      <c r="M46">
        <v>1</v>
      </c>
      <c r="N46" t="s">
        <v>699</v>
      </c>
      <c r="O46" t="s">
        <v>31</v>
      </c>
      <c r="P46">
        <v>3</v>
      </c>
      <c r="Q46">
        <v>0</v>
      </c>
      <c r="R46">
        <v>0</v>
      </c>
      <c r="S46" t="s">
        <v>642</v>
      </c>
      <c r="T46" t="s">
        <v>690</v>
      </c>
      <c r="U46">
        <v>0</v>
      </c>
      <c r="V46">
        <v>0</v>
      </c>
      <c r="W46">
        <v>0</v>
      </c>
      <c r="X46" t="s">
        <v>35</v>
      </c>
      <c r="Y46" t="s">
        <v>731</v>
      </c>
      <c r="Z46">
        <v>4903.5999999999985</v>
      </c>
      <c r="AA46">
        <v>248360.98000000019</v>
      </c>
      <c r="AB46">
        <v>0</v>
      </c>
      <c r="AC46">
        <v>0</v>
      </c>
      <c r="AD46">
        <v>0.84414504989531591</v>
      </c>
      <c r="AF46">
        <v>0</v>
      </c>
      <c r="AG46" t="s">
        <v>913</v>
      </c>
    </row>
    <row r="47" spans="1:33" x14ac:dyDescent="0.25">
      <c r="A47" t="s">
        <v>54</v>
      </c>
      <c r="B47" t="s">
        <v>946</v>
      </c>
      <c r="C47" s="63" t="s">
        <v>946</v>
      </c>
      <c r="D47" s="63" t="s">
        <v>671</v>
      </c>
      <c r="E47" t="s">
        <v>527</v>
      </c>
      <c r="F47">
        <v>0.95</v>
      </c>
      <c r="G47">
        <v>1</v>
      </c>
      <c r="H47">
        <v>1</v>
      </c>
      <c r="I47">
        <v>2</v>
      </c>
      <c r="J47">
        <v>7</v>
      </c>
      <c r="K47">
        <v>2</v>
      </c>
      <c r="L47" t="s">
        <v>102</v>
      </c>
      <c r="M47">
        <v>2</v>
      </c>
      <c r="N47" t="s">
        <v>701</v>
      </c>
      <c r="O47" t="s">
        <v>4</v>
      </c>
      <c r="P47">
        <v>1</v>
      </c>
      <c r="Q47">
        <v>1</v>
      </c>
      <c r="R47">
        <v>0</v>
      </c>
      <c r="S47" t="s">
        <v>642</v>
      </c>
      <c r="T47" t="s">
        <v>689</v>
      </c>
      <c r="U47">
        <v>8</v>
      </c>
      <c r="V47">
        <v>1.0526315789473684</v>
      </c>
      <c r="W47">
        <v>7.6</v>
      </c>
      <c r="X47" t="s">
        <v>36</v>
      </c>
      <c r="Y47" t="s">
        <v>732</v>
      </c>
      <c r="Z47">
        <v>4903.5999999999985</v>
      </c>
      <c r="AA47">
        <v>248360.98000000019</v>
      </c>
      <c r="AB47">
        <v>1</v>
      </c>
      <c r="AC47">
        <v>0.88857373673191153</v>
      </c>
      <c r="AD47">
        <v>0.84414504989531591</v>
      </c>
      <c r="AE47">
        <v>0.84414504989531602</v>
      </c>
      <c r="AF47">
        <v>1.1102230246251565E-16</v>
      </c>
      <c r="AG47" t="s">
        <v>642</v>
      </c>
    </row>
    <row r="48" spans="1:33" x14ac:dyDescent="0.25">
      <c r="A48" t="s">
        <v>54</v>
      </c>
      <c r="B48" t="s">
        <v>946</v>
      </c>
      <c r="C48" s="63" t="s">
        <v>946</v>
      </c>
      <c r="D48" s="63" t="s">
        <v>671</v>
      </c>
      <c r="E48" t="s">
        <v>527</v>
      </c>
      <c r="F48">
        <v>0.95</v>
      </c>
      <c r="G48">
        <v>1</v>
      </c>
      <c r="H48">
        <v>1</v>
      </c>
      <c r="I48">
        <v>2</v>
      </c>
      <c r="J48">
        <v>7</v>
      </c>
      <c r="K48">
        <v>2</v>
      </c>
      <c r="L48" t="s">
        <v>102</v>
      </c>
      <c r="M48">
        <v>2</v>
      </c>
      <c r="N48" t="s">
        <v>701</v>
      </c>
      <c r="O48" t="s">
        <v>5</v>
      </c>
      <c r="P48">
        <v>2</v>
      </c>
      <c r="Q48">
        <v>0</v>
      </c>
      <c r="R48">
        <v>0</v>
      </c>
      <c r="S48" t="s">
        <v>642</v>
      </c>
      <c r="T48" t="s">
        <v>690</v>
      </c>
      <c r="U48">
        <v>0</v>
      </c>
      <c r="V48">
        <v>0</v>
      </c>
      <c r="W48">
        <v>0</v>
      </c>
      <c r="X48" t="s">
        <v>37</v>
      </c>
      <c r="Y48" t="s">
        <v>733</v>
      </c>
      <c r="Z48">
        <v>4903.5999999999985</v>
      </c>
      <c r="AA48">
        <v>248360.98000000019</v>
      </c>
      <c r="AB48">
        <v>0</v>
      </c>
      <c r="AC48">
        <v>0</v>
      </c>
      <c r="AD48">
        <v>0.84414504989531591</v>
      </c>
      <c r="AF48">
        <v>0</v>
      </c>
      <c r="AG48" t="s">
        <v>913</v>
      </c>
    </row>
    <row r="49" spans="1:33" x14ac:dyDescent="0.25">
      <c r="A49" t="s">
        <v>54</v>
      </c>
      <c r="B49" t="s">
        <v>946</v>
      </c>
      <c r="C49" s="63" t="s">
        <v>946</v>
      </c>
      <c r="D49" s="63" t="s">
        <v>671</v>
      </c>
      <c r="E49" t="s">
        <v>527</v>
      </c>
      <c r="F49">
        <v>0.95</v>
      </c>
      <c r="G49">
        <v>1</v>
      </c>
      <c r="H49">
        <v>1</v>
      </c>
      <c r="I49">
        <v>2</v>
      </c>
      <c r="J49">
        <v>7</v>
      </c>
      <c r="K49">
        <v>2</v>
      </c>
      <c r="L49" t="s">
        <v>102</v>
      </c>
      <c r="M49">
        <v>2</v>
      </c>
      <c r="N49" t="s">
        <v>701</v>
      </c>
      <c r="O49" t="s">
        <v>31</v>
      </c>
      <c r="P49">
        <v>3</v>
      </c>
      <c r="Q49">
        <v>0</v>
      </c>
      <c r="R49">
        <v>0</v>
      </c>
      <c r="S49" t="s">
        <v>642</v>
      </c>
      <c r="T49" t="s">
        <v>690</v>
      </c>
      <c r="U49">
        <v>0</v>
      </c>
      <c r="V49">
        <v>0</v>
      </c>
      <c r="W49">
        <v>0</v>
      </c>
      <c r="X49" t="s">
        <v>38</v>
      </c>
      <c r="Y49" t="s">
        <v>734</v>
      </c>
      <c r="Z49">
        <v>4903.5999999999985</v>
      </c>
      <c r="AA49">
        <v>248360.98000000019</v>
      </c>
      <c r="AB49">
        <v>0</v>
      </c>
      <c r="AC49">
        <v>0</v>
      </c>
      <c r="AD49">
        <v>0.84414504989531591</v>
      </c>
      <c r="AF49">
        <v>0</v>
      </c>
      <c r="AG49" t="s">
        <v>913</v>
      </c>
    </row>
    <row r="50" spans="1:33" x14ac:dyDescent="0.25">
      <c r="A50" t="s">
        <v>54</v>
      </c>
      <c r="B50" t="s">
        <v>946</v>
      </c>
      <c r="C50" s="63" t="s">
        <v>946</v>
      </c>
      <c r="D50" s="63" t="s">
        <v>671</v>
      </c>
      <c r="E50" t="s">
        <v>527</v>
      </c>
      <c r="F50">
        <v>0.95</v>
      </c>
      <c r="G50">
        <v>1</v>
      </c>
      <c r="H50">
        <v>1</v>
      </c>
      <c r="I50">
        <v>2</v>
      </c>
      <c r="J50">
        <v>7</v>
      </c>
      <c r="K50">
        <v>3</v>
      </c>
      <c r="L50" t="s">
        <v>103</v>
      </c>
      <c r="M50">
        <v>3</v>
      </c>
      <c r="N50" t="s">
        <v>703</v>
      </c>
      <c r="O50" t="s">
        <v>4</v>
      </c>
      <c r="P50">
        <v>1</v>
      </c>
      <c r="Q50">
        <v>1</v>
      </c>
      <c r="R50">
        <v>0</v>
      </c>
      <c r="S50" t="s">
        <v>642</v>
      </c>
      <c r="T50" t="s">
        <v>689</v>
      </c>
      <c r="U50">
        <v>8</v>
      </c>
      <c r="V50">
        <v>1.0526315789473684</v>
      </c>
      <c r="W50">
        <v>7.6</v>
      </c>
      <c r="X50" t="s">
        <v>39</v>
      </c>
      <c r="Y50" t="s">
        <v>735</v>
      </c>
      <c r="Z50">
        <v>4903.5999999999985</v>
      </c>
      <c r="AA50">
        <v>248360.98000000019</v>
      </c>
      <c r="AB50">
        <v>1</v>
      </c>
      <c r="AC50">
        <v>0.88857373673191153</v>
      </c>
      <c r="AD50">
        <v>0.84414504989531591</v>
      </c>
      <c r="AE50">
        <v>0.84414504989531602</v>
      </c>
      <c r="AF50">
        <v>1.1102230246251565E-16</v>
      </c>
      <c r="AG50" t="s">
        <v>642</v>
      </c>
    </row>
    <row r="51" spans="1:33" x14ac:dyDescent="0.25">
      <c r="A51" t="s">
        <v>54</v>
      </c>
      <c r="B51" t="s">
        <v>946</v>
      </c>
      <c r="C51" s="63" t="s">
        <v>946</v>
      </c>
      <c r="D51" s="63" t="s">
        <v>671</v>
      </c>
      <c r="E51" t="s">
        <v>527</v>
      </c>
      <c r="F51">
        <v>0.95</v>
      </c>
      <c r="G51">
        <v>1</v>
      </c>
      <c r="H51">
        <v>1</v>
      </c>
      <c r="I51">
        <v>2</v>
      </c>
      <c r="J51">
        <v>7</v>
      </c>
      <c r="K51">
        <v>3</v>
      </c>
      <c r="L51" t="s">
        <v>103</v>
      </c>
      <c r="M51">
        <v>3</v>
      </c>
      <c r="N51" t="s">
        <v>703</v>
      </c>
      <c r="O51" t="s">
        <v>5</v>
      </c>
      <c r="P51">
        <v>2</v>
      </c>
      <c r="Q51">
        <v>0</v>
      </c>
      <c r="R51">
        <v>0</v>
      </c>
      <c r="S51" t="s">
        <v>642</v>
      </c>
      <c r="T51" t="s">
        <v>690</v>
      </c>
      <c r="U51">
        <v>0</v>
      </c>
      <c r="V51">
        <v>0</v>
      </c>
      <c r="W51">
        <v>0</v>
      </c>
      <c r="X51" t="s">
        <v>40</v>
      </c>
      <c r="Y51" t="s">
        <v>736</v>
      </c>
      <c r="Z51">
        <v>4903.5999999999985</v>
      </c>
      <c r="AA51">
        <v>248360.98000000019</v>
      </c>
      <c r="AB51">
        <v>0</v>
      </c>
      <c r="AC51">
        <v>0</v>
      </c>
      <c r="AD51">
        <v>0.84414504989531591</v>
      </c>
      <c r="AF51">
        <v>0</v>
      </c>
      <c r="AG51" t="s">
        <v>913</v>
      </c>
    </row>
    <row r="52" spans="1:33" x14ac:dyDescent="0.25">
      <c r="A52" t="s">
        <v>54</v>
      </c>
      <c r="B52" t="s">
        <v>946</v>
      </c>
      <c r="C52" s="63" t="s">
        <v>946</v>
      </c>
      <c r="D52" s="63" t="s">
        <v>671</v>
      </c>
      <c r="E52" t="s">
        <v>527</v>
      </c>
      <c r="F52">
        <v>0.95</v>
      </c>
      <c r="G52">
        <v>1</v>
      </c>
      <c r="H52">
        <v>1</v>
      </c>
      <c r="I52">
        <v>2</v>
      </c>
      <c r="J52">
        <v>7</v>
      </c>
      <c r="K52">
        <v>3</v>
      </c>
      <c r="L52" t="s">
        <v>103</v>
      </c>
      <c r="M52">
        <v>3</v>
      </c>
      <c r="N52" t="s">
        <v>703</v>
      </c>
      <c r="O52" t="s">
        <v>31</v>
      </c>
      <c r="P52">
        <v>3</v>
      </c>
      <c r="Q52">
        <v>0</v>
      </c>
      <c r="R52">
        <v>0</v>
      </c>
      <c r="S52" t="s">
        <v>642</v>
      </c>
      <c r="T52" t="s">
        <v>690</v>
      </c>
      <c r="U52">
        <v>0</v>
      </c>
      <c r="V52">
        <v>0</v>
      </c>
      <c r="W52">
        <v>0</v>
      </c>
      <c r="X52" t="s">
        <v>41</v>
      </c>
      <c r="Y52" t="s">
        <v>737</v>
      </c>
      <c r="Z52">
        <v>4903.5999999999985</v>
      </c>
      <c r="AA52">
        <v>248360.98000000019</v>
      </c>
      <c r="AB52">
        <v>0</v>
      </c>
      <c r="AC52">
        <v>0</v>
      </c>
      <c r="AD52">
        <v>0.84414504989531591</v>
      </c>
      <c r="AF52">
        <v>0</v>
      </c>
      <c r="AG52" t="s">
        <v>913</v>
      </c>
    </row>
    <row r="53" spans="1:33" x14ac:dyDescent="0.25">
      <c r="A53" t="s">
        <v>54</v>
      </c>
      <c r="B53" t="s">
        <v>946</v>
      </c>
      <c r="C53" s="63" t="s">
        <v>946</v>
      </c>
      <c r="D53" s="63" t="s">
        <v>671</v>
      </c>
      <c r="E53" t="s">
        <v>527</v>
      </c>
      <c r="F53">
        <v>0.95</v>
      </c>
      <c r="G53">
        <v>1</v>
      </c>
      <c r="H53">
        <v>1</v>
      </c>
      <c r="I53">
        <v>2</v>
      </c>
      <c r="J53">
        <v>7</v>
      </c>
      <c r="K53">
        <v>4</v>
      </c>
      <c r="L53" t="s">
        <v>101</v>
      </c>
      <c r="M53">
        <v>4</v>
      </c>
      <c r="N53" t="s">
        <v>705</v>
      </c>
      <c r="O53" t="s">
        <v>4</v>
      </c>
      <c r="P53">
        <v>1</v>
      </c>
      <c r="Q53">
        <v>1</v>
      </c>
      <c r="R53">
        <v>0</v>
      </c>
      <c r="S53" t="s">
        <v>642</v>
      </c>
      <c r="T53" t="s">
        <v>689</v>
      </c>
      <c r="U53">
        <v>8</v>
      </c>
      <c r="V53">
        <v>1.0526315789473684</v>
      </c>
      <c r="W53">
        <v>7.6</v>
      </c>
      <c r="X53" t="s">
        <v>42</v>
      </c>
      <c r="Y53" t="s">
        <v>738</v>
      </c>
      <c r="Z53">
        <v>4903.5999999999985</v>
      </c>
      <c r="AA53">
        <v>248360.98000000019</v>
      </c>
      <c r="AB53">
        <v>1</v>
      </c>
      <c r="AC53">
        <v>0.88857373673191153</v>
      </c>
      <c r="AD53">
        <v>0.84414504989531591</v>
      </c>
      <c r="AE53">
        <v>0.84414504989531602</v>
      </c>
      <c r="AF53">
        <v>1.1102230246251565E-16</v>
      </c>
      <c r="AG53" t="s">
        <v>642</v>
      </c>
    </row>
    <row r="54" spans="1:33" x14ac:dyDescent="0.25">
      <c r="A54" t="s">
        <v>54</v>
      </c>
      <c r="B54" t="s">
        <v>946</v>
      </c>
      <c r="C54" s="63" t="s">
        <v>946</v>
      </c>
      <c r="D54" s="63" t="s">
        <v>671</v>
      </c>
      <c r="E54" t="s">
        <v>527</v>
      </c>
      <c r="F54">
        <v>0.95</v>
      </c>
      <c r="G54">
        <v>1</v>
      </c>
      <c r="H54">
        <v>1</v>
      </c>
      <c r="I54">
        <v>2</v>
      </c>
      <c r="J54">
        <v>7</v>
      </c>
      <c r="K54">
        <v>4</v>
      </c>
      <c r="L54" t="s">
        <v>101</v>
      </c>
      <c r="M54">
        <v>4</v>
      </c>
      <c r="N54" t="s">
        <v>705</v>
      </c>
      <c r="O54" t="s">
        <v>5</v>
      </c>
      <c r="P54">
        <v>2</v>
      </c>
      <c r="Q54">
        <v>0</v>
      </c>
      <c r="R54">
        <v>0</v>
      </c>
      <c r="S54" t="s">
        <v>642</v>
      </c>
      <c r="T54" t="s">
        <v>690</v>
      </c>
      <c r="U54">
        <v>0</v>
      </c>
      <c r="V54">
        <v>0</v>
      </c>
      <c r="W54">
        <v>0</v>
      </c>
      <c r="X54" t="s">
        <v>43</v>
      </c>
      <c r="Y54" t="s">
        <v>739</v>
      </c>
      <c r="Z54">
        <v>4903.5999999999985</v>
      </c>
      <c r="AA54">
        <v>248360.98000000019</v>
      </c>
      <c r="AB54">
        <v>0</v>
      </c>
      <c r="AC54">
        <v>0</v>
      </c>
      <c r="AD54">
        <v>0.84414504989531591</v>
      </c>
      <c r="AF54">
        <v>0</v>
      </c>
      <c r="AG54" t="s">
        <v>913</v>
      </c>
    </row>
    <row r="55" spans="1:33" x14ac:dyDescent="0.25">
      <c r="A55" t="s">
        <v>54</v>
      </c>
      <c r="B55" t="s">
        <v>946</v>
      </c>
      <c r="C55" s="63" t="s">
        <v>946</v>
      </c>
      <c r="D55" s="63" t="s">
        <v>671</v>
      </c>
      <c r="E55" t="s">
        <v>527</v>
      </c>
      <c r="F55">
        <v>0.95</v>
      </c>
      <c r="G55">
        <v>1</v>
      </c>
      <c r="H55">
        <v>1</v>
      </c>
      <c r="I55">
        <v>2</v>
      </c>
      <c r="J55">
        <v>7</v>
      </c>
      <c r="K55">
        <v>4</v>
      </c>
      <c r="L55" t="s">
        <v>101</v>
      </c>
      <c r="M55">
        <v>4</v>
      </c>
      <c r="N55" t="s">
        <v>705</v>
      </c>
      <c r="O55" t="s">
        <v>31</v>
      </c>
      <c r="P55">
        <v>3</v>
      </c>
      <c r="Q55">
        <v>0</v>
      </c>
      <c r="R55">
        <v>0</v>
      </c>
      <c r="S55" t="s">
        <v>642</v>
      </c>
      <c r="T55" t="s">
        <v>690</v>
      </c>
      <c r="U55">
        <v>0</v>
      </c>
      <c r="V55">
        <v>0</v>
      </c>
      <c r="W55">
        <v>0</v>
      </c>
      <c r="X55" t="s">
        <v>44</v>
      </c>
      <c r="Y55" t="s">
        <v>740</v>
      </c>
      <c r="Z55">
        <v>4903.5999999999985</v>
      </c>
      <c r="AA55">
        <v>248360.98000000019</v>
      </c>
      <c r="AB55">
        <v>0</v>
      </c>
      <c r="AC55">
        <v>0</v>
      </c>
      <c r="AD55">
        <v>0.84414504989531591</v>
      </c>
      <c r="AF55">
        <v>0</v>
      </c>
      <c r="AG55" t="s">
        <v>913</v>
      </c>
    </row>
    <row r="56" spans="1:33" x14ac:dyDescent="0.25">
      <c r="A56" t="s">
        <v>54</v>
      </c>
      <c r="B56" t="s">
        <v>946</v>
      </c>
      <c r="C56" s="63" t="s">
        <v>946</v>
      </c>
      <c r="D56" s="63" t="s">
        <v>671</v>
      </c>
      <c r="E56" t="s">
        <v>527</v>
      </c>
      <c r="F56">
        <v>0.95</v>
      </c>
      <c r="G56">
        <v>1</v>
      </c>
      <c r="H56">
        <v>1</v>
      </c>
      <c r="I56">
        <v>2</v>
      </c>
      <c r="J56">
        <v>7</v>
      </c>
      <c r="K56">
        <v>5</v>
      </c>
      <c r="L56" t="s">
        <v>105</v>
      </c>
      <c r="M56">
        <v>5</v>
      </c>
      <c r="N56" t="s">
        <v>707</v>
      </c>
      <c r="O56" t="s">
        <v>4</v>
      </c>
      <c r="P56">
        <v>1</v>
      </c>
      <c r="Q56">
        <v>1</v>
      </c>
      <c r="R56">
        <v>0</v>
      </c>
      <c r="S56" t="s">
        <v>642</v>
      </c>
      <c r="T56" t="s">
        <v>689</v>
      </c>
      <c r="U56">
        <v>8</v>
      </c>
      <c r="V56">
        <v>1.0526315789473684</v>
      </c>
      <c r="W56">
        <v>7.6</v>
      </c>
      <c r="X56" t="s">
        <v>45</v>
      </c>
      <c r="Y56" t="s">
        <v>741</v>
      </c>
      <c r="Z56">
        <v>4903.5999999999985</v>
      </c>
      <c r="AA56">
        <v>248360.98000000019</v>
      </c>
      <c r="AB56">
        <v>1</v>
      </c>
      <c r="AC56">
        <v>0.88857373673191153</v>
      </c>
      <c r="AD56">
        <v>0.84414504989531591</v>
      </c>
      <c r="AE56">
        <v>0.84414504989531602</v>
      </c>
      <c r="AF56">
        <v>1.1102230246251565E-16</v>
      </c>
      <c r="AG56" t="s">
        <v>642</v>
      </c>
    </row>
    <row r="57" spans="1:33" x14ac:dyDescent="0.25">
      <c r="A57" t="s">
        <v>54</v>
      </c>
      <c r="B57" t="s">
        <v>946</v>
      </c>
      <c r="C57" s="63" t="s">
        <v>946</v>
      </c>
      <c r="D57" s="63" t="s">
        <v>671</v>
      </c>
      <c r="E57" t="s">
        <v>527</v>
      </c>
      <c r="F57">
        <v>0.95</v>
      </c>
      <c r="G57">
        <v>1</v>
      </c>
      <c r="H57">
        <v>1</v>
      </c>
      <c r="I57">
        <v>2</v>
      </c>
      <c r="J57">
        <v>7</v>
      </c>
      <c r="K57">
        <v>5</v>
      </c>
      <c r="L57" t="s">
        <v>105</v>
      </c>
      <c r="M57">
        <v>5</v>
      </c>
      <c r="N57" t="s">
        <v>707</v>
      </c>
      <c r="O57" t="s">
        <v>5</v>
      </c>
      <c r="P57">
        <v>2</v>
      </c>
      <c r="Q57">
        <v>0</v>
      </c>
      <c r="R57">
        <v>0</v>
      </c>
      <c r="S57" t="s">
        <v>642</v>
      </c>
      <c r="T57" t="s">
        <v>690</v>
      </c>
      <c r="U57">
        <v>0</v>
      </c>
      <c r="V57">
        <v>0</v>
      </c>
      <c r="W57">
        <v>0</v>
      </c>
      <c r="X57" t="s">
        <v>46</v>
      </c>
      <c r="Y57" t="s">
        <v>742</v>
      </c>
      <c r="Z57">
        <v>4903.5999999999985</v>
      </c>
      <c r="AA57">
        <v>248360.98000000019</v>
      </c>
      <c r="AB57">
        <v>0</v>
      </c>
      <c r="AC57">
        <v>0</v>
      </c>
      <c r="AD57">
        <v>0.84414504989531591</v>
      </c>
      <c r="AF57">
        <v>0</v>
      </c>
      <c r="AG57" t="s">
        <v>913</v>
      </c>
    </row>
    <row r="58" spans="1:33" x14ac:dyDescent="0.25">
      <c r="A58" t="s">
        <v>54</v>
      </c>
      <c r="B58" t="s">
        <v>946</v>
      </c>
      <c r="C58" s="63" t="s">
        <v>946</v>
      </c>
      <c r="D58" s="63" t="s">
        <v>671</v>
      </c>
      <c r="E58" t="s">
        <v>527</v>
      </c>
      <c r="F58">
        <v>0.95</v>
      </c>
      <c r="G58">
        <v>1</v>
      </c>
      <c r="H58">
        <v>1</v>
      </c>
      <c r="I58">
        <v>2</v>
      </c>
      <c r="J58">
        <v>7</v>
      </c>
      <c r="K58">
        <v>5</v>
      </c>
      <c r="L58" t="s">
        <v>105</v>
      </c>
      <c r="M58">
        <v>5</v>
      </c>
      <c r="N58" t="s">
        <v>707</v>
      </c>
      <c r="O58" t="s">
        <v>31</v>
      </c>
      <c r="P58">
        <v>3</v>
      </c>
      <c r="Q58">
        <v>0</v>
      </c>
      <c r="R58">
        <v>0</v>
      </c>
      <c r="S58" t="s">
        <v>642</v>
      </c>
      <c r="T58" t="s">
        <v>690</v>
      </c>
      <c r="U58">
        <v>0</v>
      </c>
      <c r="V58">
        <v>0</v>
      </c>
      <c r="W58">
        <v>0</v>
      </c>
      <c r="X58" t="s">
        <v>47</v>
      </c>
      <c r="Y58" t="s">
        <v>743</v>
      </c>
      <c r="Z58">
        <v>4903.5999999999985</v>
      </c>
      <c r="AA58">
        <v>248360.98000000019</v>
      </c>
      <c r="AB58">
        <v>0</v>
      </c>
      <c r="AC58">
        <v>0</v>
      </c>
      <c r="AD58">
        <v>0.84414504989531591</v>
      </c>
      <c r="AF58">
        <v>0</v>
      </c>
      <c r="AG58" t="s">
        <v>913</v>
      </c>
    </row>
    <row r="59" spans="1:33" x14ac:dyDescent="0.25">
      <c r="A59" t="s">
        <v>54</v>
      </c>
      <c r="B59" t="s">
        <v>946</v>
      </c>
      <c r="C59" s="63" t="s">
        <v>946</v>
      </c>
      <c r="D59" s="63" t="s">
        <v>671</v>
      </c>
      <c r="E59" t="s">
        <v>527</v>
      </c>
      <c r="F59">
        <v>0.95</v>
      </c>
      <c r="G59">
        <v>1</v>
      </c>
      <c r="H59">
        <v>1</v>
      </c>
      <c r="I59">
        <v>2</v>
      </c>
      <c r="J59">
        <v>7</v>
      </c>
      <c r="K59">
        <v>6</v>
      </c>
      <c r="L59" t="s">
        <v>113</v>
      </c>
      <c r="M59">
        <v>6</v>
      </c>
      <c r="N59" t="s">
        <v>709</v>
      </c>
      <c r="O59" t="s">
        <v>4</v>
      </c>
      <c r="P59">
        <v>1</v>
      </c>
      <c r="Q59">
        <v>0</v>
      </c>
      <c r="R59">
        <v>0</v>
      </c>
      <c r="S59" t="s">
        <v>642</v>
      </c>
      <c r="T59" t="s">
        <v>690</v>
      </c>
      <c r="U59">
        <v>0</v>
      </c>
      <c r="V59">
        <v>0</v>
      </c>
      <c r="W59">
        <v>0</v>
      </c>
      <c r="X59" t="s">
        <v>48</v>
      </c>
      <c r="Y59" t="s">
        <v>744</v>
      </c>
      <c r="Z59">
        <v>4903.5999999999985</v>
      </c>
      <c r="AA59">
        <v>248360.98000000019</v>
      </c>
      <c r="AB59">
        <v>0</v>
      </c>
      <c r="AC59">
        <v>0</v>
      </c>
      <c r="AD59">
        <v>0.84414504989531591</v>
      </c>
      <c r="AF59">
        <v>0</v>
      </c>
      <c r="AG59" t="s">
        <v>913</v>
      </c>
    </row>
    <row r="60" spans="1:33" x14ac:dyDescent="0.25">
      <c r="A60" t="s">
        <v>54</v>
      </c>
      <c r="B60" t="s">
        <v>946</v>
      </c>
      <c r="C60" s="63" t="s">
        <v>946</v>
      </c>
      <c r="D60" s="63" t="s">
        <v>671</v>
      </c>
      <c r="E60" t="s">
        <v>527</v>
      </c>
      <c r="F60">
        <v>0.95</v>
      </c>
      <c r="G60">
        <v>1</v>
      </c>
      <c r="H60">
        <v>1</v>
      </c>
      <c r="I60">
        <v>2</v>
      </c>
      <c r="J60">
        <v>7</v>
      </c>
      <c r="K60">
        <v>6</v>
      </c>
      <c r="L60" t="s">
        <v>113</v>
      </c>
      <c r="M60">
        <v>6</v>
      </c>
      <c r="N60" t="s">
        <v>709</v>
      </c>
      <c r="O60" t="s">
        <v>5</v>
      </c>
      <c r="P60">
        <v>2</v>
      </c>
      <c r="Q60">
        <v>0</v>
      </c>
      <c r="R60">
        <v>0</v>
      </c>
      <c r="S60" t="s">
        <v>642</v>
      </c>
      <c r="T60" t="s">
        <v>690</v>
      </c>
      <c r="U60">
        <v>0</v>
      </c>
      <c r="V60">
        <v>0</v>
      </c>
      <c r="W60">
        <v>0</v>
      </c>
      <c r="X60" t="s">
        <v>49</v>
      </c>
      <c r="Y60" t="s">
        <v>745</v>
      </c>
      <c r="Z60">
        <v>4903.5999999999985</v>
      </c>
      <c r="AA60">
        <v>248360.98000000019</v>
      </c>
      <c r="AB60">
        <v>0</v>
      </c>
      <c r="AC60">
        <v>0</v>
      </c>
      <c r="AD60">
        <v>0.84414504989531591</v>
      </c>
      <c r="AF60">
        <v>0</v>
      </c>
      <c r="AG60" t="s">
        <v>913</v>
      </c>
    </row>
    <row r="61" spans="1:33" x14ac:dyDescent="0.25">
      <c r="A61" t="s">
        <v>54</v>
      </c>
      <c r="B61" t="s">
        <v>946</v>
      </c>
      <c r="C61" s="63" t="s">
        <v>946</v>
      </c>
      <c r="D61" s="63" t="s">
        <v>671</v>
      </c>
      <c r="E61" t="s">
        <v>527</v>
      </c>
      <c r="F61">
        <v>0.95</v>
      </c>
      <c r="G61">
        <v>1</v>
      </c>
      <c r="H61">
        <v>1</v>
      </c>
      <c r="I61">
        <v>2</v>
      </c>
      <c r="J61">
        <v>7</v>
      </c>
      <c r="K61">
        <v>6</v>
      </c>
      <c r="L61" t="s">
        <v>113</v>
      </c>
      <c r="M61">
        <v>6</v>
      </c>
      <c r="N61" t="s">
        <v>709</v>
      </c>
      <c r="O61" t="s">
        <v>31</v>
      </c>
      <c r="P61">
        <v>3</v>
      </c>
      <c r="Q61">
        <v>0</v>
      </c>
      <c r="R61">
        <v>0</v>
      </c>
      <c r="S61" t="s">
        <v>642</v>
      </c>
      <c r="T61" t="s">
        <v>690</v>
      </c>
      <c r="U61">
        <v>0</v>
      </c>
      <c r="V61">
        <v>0</v>
      </c>
      <c r="W61">
        <v>0</v>
      </c>
      <c r="X61" t="s">
        <v>50</v>
      </c>
      <c r="Y61" t="s">
        <v>746</v>
      </c>
      <c r="Z61">
        <v>4903.5999999999985</v>
      </c>
      <c r="AA61">
        <v>248360.98000000019</v>
      </c>
      <c r="AB61">
        <v>0</v>
      </c>
      <c r="AC61">
        <v>0</v>
      </c>
      <c r="AD61">
        <v>0.84414504989531591</v>
      </c>
      <c r="AF61">
        <v>0</v>
      </c>
      <c r="AG61" t="s">
        <v>913</v>
      </c>
    </row>
    <row r="62" spans="1:33" x14ac:dyDescent="0.25">
      <c r="A62" t="s">
        <v>54</v>
      </c>
      <c r="B62" t="s">
        <v>946</v>
      </c>
      <c r="C62" s="63" t="s">
        <v>946</v>
      </c>
      <c r="D62" s="63" t="s">
        <v>671</v>
      </c>
      <c r="E62" t="s">
        <v>527</v>
      </c>
      <c r="F62">
        <v>0.95</v>
      </c>
      <c r="G62">
        <v>1</v>
      </c>
      <c r="H62">
        <v>1</v>
      </c>
      <c r="I62">
        <v>2</v>
      </c>
      <c r="J62">
        <v>7</v>
      </c>
      <c r="K62">
        <v>7</v>
      </c>
      <c r="L62" t="s">
        <v>114</v>
      </c>
      <c r="M62">
        <v>7</v>
      </c>
      <c r="N62" t="s">
        <v>711</v>
      </c>
      <c r="O62" t="s">
        <v>4</v>
      </c>
      <c r="P62">
        <v>1</v>
      </c>
      <c r="Q62">
        <v>0</v>
      </c>
      <c r="R62">
        <v>0</v>
      </c>
      <c r="S62" t="s">
        <v>642</v>
      </c>
      <c r="T62" t="s">
        <v>690</v>
      </c>
      <c r="U62">
        <v>0</v>
      </c>
      <c r="V62">
        <v>0</v>
      </c>
      <c r="W62">
        <v>0</v>
      </c>
      <c r="X62" t="s">
        <v>51</v>
      </c>
      <c r="Y62" t="s">
        <v>747</v>
      </c>
      <c r="Z62">
        <v>4903.5999999999985</v>
      </c>
      <c r="AA62">
        <v>248360.98000000019</v>
      </c>
      <c r="AB62">
        <v>0</v>
      </c>
      <c r="AC62">
        <v>0</v>
      </c>
      <c r="AD62">
        <v>0.84414504989531591</v>
      </c>
      <c r="AF62">
        <v>0</v>
      </c>
      <c r="AG62" t="s">
        <v>913</v>
      </c>
    </row>
    <row r="63" spans="1:33" x14ac:dyDescent="0.25">
      <c r="A63" t="s">
        <v>54</v>
      </c>
      <c r="B63" t="s">
        <v>946</v>
      </c>
      <c r="C63" s="63" t="s">
        <v>946</v>
      </c>
      <c r="D63" s="63" t="s">
        <v>671</v>
      </c>
      <c r="E63" t="s">
        <v>527</v>
      </c>
      <c r="F63">
        <v>0.95</v>
      </c>
      <c r="G63">
        <v>1</v>
      </c>
      <c r="H63">
        <v>1</v>
      </c>
      <c r="I63">
        <v>2</v>
      </c>
      <c r="J63">
        <v>7</v>
      </c>
      <c r="K63">
        <v>7</v>
      </c>
      <c r="L63" t="s">
        <v>114</v>
      </c>
      <c r="M63">
        <v>7</v>
      </c>
      <c r="N63" t="s">
        <v>711</v>
      </c>
      <c r="O63" t="s">
        <v>5</v>
      </c>
      <c r="P63">
        <v>2</v>
      </c>
      <c r="Q63">
        <v>0</v>
      </c>
      <c r="R63">
        <v>0</v>
      </c>
      <c r="S63" t="s">
        <v>642</v>
      </c>
      <c r="T63" t="s">
        <v>690</v>
      </c>
      <c r="U63">
        <v>0</v>
      </c>
      <c r="V63">
        <v>0</v>
      </c>
      <c r="W63">
        <v>0</v>
      </c>
      <c r="X63" t="s">
        <v>52</v>
      </c>
      <c r="Y63" t="s">
        <v>748</v>
      </c>
      <c r="Z63">
        <v>4903.5999999999985</v>
      </c>
      <c r="AA63">
        <v>248360.98000000019</v>
      </c>
      <c r="AB63">
        <v>0</v>
      </c>
      <c r="AC63">
        <v>0</v>
      </c>
      <c r="AD63">
        <v>0.84414504989531591</v>
      </c>
      <c r="AF63">
        <v>0</v>
      </c>
      <c r="AG63" t="s">
        <v>913</v>
      </c>
    </row>
    <row r="64" spans="1:33" x14ac:dyDescent="0.25">
      <c r="A64" t="s">
        <v>54</v>
      </c>
      <c r="B64" t="s">
        <v>946</v>
      </c>
      <c r="C64" s="63" t="s">
        <v>946</v>
      </c>
      <c r="D64" s="63" t="s">
        <v>671</v>
      </c>
      <c r="E64" t="s">
        <v>527</v>
      </c>
      <c r="F64">
        <v>0.95</v>
      </c>
      <c r="G64">
        <v>1</v>
      </c>
      <c r="H64">
        <v>1</v>
      </c>
      <c r="I64">
        <v>2</v>
      </c>
      <c r="J64">
        <v>7</v>
      </c>
      <c r="K64">
        <v>7</v>
      </c>
      <c r="L64" t="s">
        <v>114</v>
      </c>
      <c r="M64">
        <v>7</v>
      </c>
      <c r="N64" t="s">
        <v>711</v>
      </c>
      <c r="O64" t="s">
        <v>31</v>
      </c>
      <c r="P64">
        <v>3</v>
      </c>
      <c r="Q64">
        <v>0</v>
      </c>
      <c r="R64">
        <v>0</v>
      </c>
      <c r="S64" t="s">
        <v>642</v>
      </c>
      <c r="T64" t="s">
        <v>690</v>
      </c>
      <c r="U64">
        <v>0</v>
      </c>
      <c r="V64">
        <v>0</v>
      </c>
      <c r="W64">
        <v>0</v>
      </c>
      <c r="X64" t="s">
        <v>53</v>
      </c>
      <c r="Y64" t="s">
        <v>749</v>
      </c>
      <c r="Z64">
        <v>4903.5999999999985</v>
      </c>
      <c r="AA64">
        <v>248360.98000000019</v>
      </c>
      <c r="AB64">
        <v>0</v>
      </c>
      <c r="AC64">
        <v>0</v>
      </c>
      <c r="AD64">
        <v>0.84414504989531591</v>
      </c>
      <c r="AF64">
        <v>0</v>
      </c>
      <c r="AG64" t="s">
        <v>913</v>
      </c>
    </row>
    <row r="65" spans="1:33" x14ac:dyDescent="0.25">
      <c r="A65" t="s">
        <v>54</v>
      </c>
      <c r="B65" t="s">
        <v>946</v>
      </c>
      <c r="C65" s="63" t="s">
        <v>946</v>
      </c>
      <c r="D65" s="63" t="s">
        <v>671</v>
      </c>
      <c r="E65" t="s">
        <v>527</v>
      </c>
      <c r="F65">
        <v>0.95</v>
      </c>
      <c r="G65">
        <v>2</v>
      </c>
      <c r="H65">
        <v>2</v>
      </c>
      <c r="I65">
        <v>2</v>
      </c>
      <c r="J65">
        <v>7</v>
      </c>
      <c r="K65">
        <v>1</v>
      </c>
      <c r="L65" t="s">
        <v>99</v>
      </c>
      <c r="M65">
        <v>8</v>
      </c>
      <c r="N65" t="s">
        <v>713</v>
      </c>
      <c r="O65" t="s">
        <v>4</v>
      </c>
      <c r="P65">
        <v>1</v>
      </c>
      <c r="Q65">
        <v>1</v>
      </c>
      <c r="R65">
        <v>0</v>
      </c>
      <c r="S65" t="s">
        <v>642</v>
      </c>
      <c r="T65" t="s">
        <v>689</v>
      </c>
      <c r="U65">
        <v>8.5</v>
      </c>
      <c r="V65">
        <v>1.118421052631579</v>
      </c>
      <c r="W65">
        <v>8.0749999999999993</v>
      </c>
      <c r="X65" t="s">
        <v>33</v>
      </c>
      <c r="Y65" t="s">
        <v>750</v>
      </c>
      <c r="Z65">
        <v>4903.5999999999985</v>
      </c>
      <c r="AA65">
        <v>248360.98000000019</v>
      </c>
      <c r="AB65">
        <v>1</v>
      </c>
      <c r="AC65">
        <v>0.94410959527765603</v>
      </c>
      <c r="AD65">
        <v>0.84414504989531591</v>
      </c>
      <c r="AE65">
        <v>0.84414504989531591</v>
      </c>
      <c r="AF65">
        <v>0</v>
      </c>
      <c r="AG65" t="s">
        <v>642</v>
      </c>
    </row>
    <row r="66" spans="1:33" x14ac:dyDescent="0.25">
      <c r="A66" t="s">
        <v>54</v>
      </c>
      <c r="B66" t="s">
        <v>946</v>
      </c>
      <c r="C66" s="63" t="s">
        <v>946</v>
      </c>
      <c r="D66" s="63" t="s">
        <v>671</v>
      </c>
      <c r="E66" t="s">
        <v>527</v>
      </c>
      <c r="F66">
        <v>0.95</v>
      </c>
      <c r="G66">
        <v>2</v>
      </c>
      <c r="H66">
        <v>2</v>
      </c>
      <c r="I66">
        <v>2</v>
      </c>
      <c r="J66">
        <v>7</v>
      </c>
      <c r="K66">
        <v>1</v>
      </c>
      <c r="L66" t="s">
        <v>99</v>
      </c>
      <c r="M66">
        <v>8</v>
      </c>
      <c r="N66" t="s">
        <v>713</v>
      </c>
      <c r="O66" t="s">
        <v>5</v>
      </c>
      <c r="P66">
        <v>2</v>
      </c>
      <c r="Q66">
        <v>0</v>
      </c>
      <c r="R66">
        <v>0</v>
      </c>
      <c r="S66" t="s">
        <v>642</v>
      </c>
      <c r="T66" t="s">
        <v>690</v>
      </c>
      <c r="U66">
        <v>0</v>
      </c>
      <c r="V66">
        <v>0</v>
      </c>
      <c r="W66">
        <v>0</v>
      </c>
      <c r="X66" t="s">
        <v>34</v>
      </c>
      <c r="Y66" t="s">
        <v>751</v>
      </c>
      <c r="Z66">
        <v>4903.5999999999985</v>
      </c>
      <c r="AA66">
        <v>248360.98000000019</v>
      </c>
      <c r="AB66">
        <v>0</v>
      </c>
      <c r="AC66">
        <v>0</v>
      </c>
      <c r="AD66">
        <v>0.84414504989531591</v>
      </c>
      <c r="AF66">
        <v>0</v>
      </c>
      <c r="AG66" t="s">
        <v>913</v>
      </c>
    </row>
    <row r="67" spans="1:33" x14ac:dyDescent="0.25">
      <c r="A67" t="s">
        <v>54</v>
      </c>
      <c r="B67" t="s">
        <v>946</v>
      </c>
      <c r="C67" s="63" t="s">
        <v>946</v>
      </c>
      <c r="D67" s="63" t="s">
        <v>671</v>
      </c>
      <c r="E67" t="s">
        <v>527</v>
      </c>
      <c r="F67">
        <v>0.95</v>
      </c>
      <c r="G67">
        <v>2</v>
      </c>
      <c r="H67">
        <v>2</v>
      </c>
      <c r="I67">
        <v>2</v>
      </c>
      <c r="J67">
        <v>7</v>
      </c>
      <c r="K67">
        <v>1</v>
      </c>
      <c r="L67" t="s">
        <v>99</v>
      </c>
      <c r="M67">
        <v>8</v>
      </c>
      <c r="N67" t="s">
        <v>713</v>
      </c>
      <c r="O67" t="s">
        <v>31</v>
      </c>
      <c r="P67">
        <v>3</v>
      </c>
      <c r="Q67">
        <v>0</v>
      </c>
      <c r="R67">
        <v>0</v>
      </c>
      <c r="S67" t="s">
        <v>642</v>
      </c>
      <c r="T67" t="s">
        <v>690</v>
      </c>
      <c r="U67">
        <v>0</v>
      </c>
      <c r="V67">
        <v>0</v>
      </c>
      <c r="W67">
        <v>0</v>
      </c>
      <c r="X67" t="s">
        <v>35</v>
      </c>
      <c r="Y67" t="s">
        <v>752</v>
      </c>
      <c r="Z67">
        <v>4903.5999999999985</v>
      </c>
      <c r="AA67">
        <v>248360.98000000019</v>
      </c>
      <c r="AB67">
        <v>0</v>
      </c>
      <c r="AC67">
        <v>0</v>
      </c>
      <c r="AD67">
        <v>0.84414504989531591</v>
      </c>
      <c r="AF67">
        <v>0</v>
      </c>
      <c r="AG67" t="s">
        <v>913</v>
      </c>
    </row>
    <row r="68" spans="1:33" x14ac:dyDescent="0.25">
      <c r="A68" t="s">
        <v>54</v>
      </c>
      <c r="B68" t="s">
        <v>946</v>
      </c>
      <c r="C68" s="63" t="s">
        <v>946</v>
      </c>
      <c r="D68" s="63" t="s">
        <v>671</v>
      </c>
      <c r="E68" t="s">
        <v>527</v>
      </c>
      <c r="F68">
        <v>0.95</v>
      </c>
      <c r="G68">
        <v>2</v>
      </c>
      <c r="H68">
        <v>2</v>
      </c>
      <c r="I68">
        <v>2</v>
      </c>
      <c r="J68">
        <v>7</v>
      </c>
      <c r="K68">
        <v>2</v>
      </c>
      <c r="L68" t="s">
        <v>102</v>
      </c>
      <c r="M68">
        <v>9</v>
      </c>
      <c r="N68" t="s">
        <v>715</v>
      </c>
      <c r="O68" t="s">
        <v>4</v>
      </c>
      <c r="P68">
        <v>1</v>
      </c>
      <c r="Q68">
        <v>1</v>
      </c>
      <c r="R68">
        <v>0</v>
      </c>
      <c r="S68" t="s">
        <v>642</v>
      </c>
      <c r="T68" t="s">
        <v>689</v>
      </c>
      <c r="U68">
        <v>8</v>
      </c>
      <c r="V68">
        <v>1.0526315789473684</v>
      </c>
      <c r="W68">
        <v>7.6</v>
      </c>
      <c r="X68" t="s">
        <v>36</v>
      </c>
      <c r="Y68" t="s">
        <v>753</v>
      </c>
      <c r="Z68">
        <v>4903.5999999999985</v>
      </c>
      <c r="AA68">
        <v>248360.98000000019</v>
      </c>
      <c r="AB68">
        <v>1</v>
      </c>
      <c r="AC68">
        <v>0.88857373673191153</v>
      </c>
      <c r="AD68">
        <v>0.84414504989531591</v>
      </c>
      <c r="AE68">
        <v>0.84414504989531602</v>
      </c>
      <c r="AF68">
        <v>1.1102230246251565E-16</v>
      </c>
      <c r="AG68" t="s">
        <v>642</v>
      </c>
    </row>
    <row r="69" spans="1:33" x14ac:dyDescent="0.25">
      <c r="A69" t="s">
        <v>54</v>
      </c>
      <c r="B69" t="s">
        <v>946</v>
      </c>
      <c r="C69" s="63" t="s">
        <v>946</v>
      </c>
      <c r="D69" s="63" t="s">
        <v>671</v>
      </c>
      <c r="E69" t="s">
        <v>527</v>
      </c>
      <c r="F69">
        <v>0.95</v>
      </c>
      <c r="G69">
        <v>2</v>
      </c>
      <c r="H69">
        <v>2</v>
      </c>
      <c r="I69">
        <v>2</v>
      </c>
      <c r="J69">
        <v>7</v>
      </c>
      <c r="K69">
        <v>2</v>
      </c>
      <c r="L69" t="s">
        <v>102</v>
      </c>
      <c r="M69">
        <v>9</v>
      </c>
      <c r="N69" t="s">
        <v>715</v>
      </c>
      <c r="O69" t="s">
        <v>5</v>
      </c>
      <c r="P69">
        <v>2</v>
      </c>
      <c r="Q69">
        <v>0</v>
      </c>
      <c r="R69">
        <v>0</v>
      </c>
      <c r="S69" t="s">
        <v>642</v>
      </c>
      <c r="T69" t="s">
        <v>690</v>
      </c>
      <c r="U69">
        <v>0</v>
      </c>
      <c r="V69">
        <v>0</v>
      </c>
      <c r="W69">
        <v>0</v>
      </c>
      <c r="X69" t="s">
        <v>37</v>
      </c>
      <c r="Y69" t="s">
        <v>754</v>
      </c>
      <c r="Z69">
        <v>4903.5999999999985</v>
      </c>
      <c r="AA69">
        <v>248360.98000000019</v>
      </c>
      <c r="AB69">
        <v>0</v>
      </c>
      <c r="AC69">
        <v>0</v>
      </c>
      <c r="AD69">
        <v>0.84414504989531591</v>
      </c>
      <c r="AF69">
        <v>0</v>
      </c>
      <c r="AG69" t="s">
        <v>913</v>
      </c>
    </row>
    <row r="70" spans="1:33" x14ac:dyDescent="0.25">
      <c r="A70" t="s">
        <v>54</v>
      </c>
      <c r="B70" t="s">
        <v>946</v>
      </c>
      <c r="C70" s="63" t="s">
        <v>946</v>
      </c>
      <c r="D70" s="63" t="s">
        <v>671</v>
      </c>
      <c r="E70" t="s">
        <v>527</v>
      </c>
      <c r="F70">
        <v>0.95</v>
      </c>
      <c r="G70">
        <v>2</v>
      </c>
      <c r="H70">
        <v>2</v>
      </c>
      <c r="I70">
        <v>2</v>
      </c>
      <c r="J70">
        <v>7</v>
      </c>
      <c r="K70">
        <v>2</v>
      </c>
      <c r="L70" t="s">
        <v>102</v>
      </c>
      <c r="M70">
        <v>9</v>
      </c>
      <c r="N70" t="s">
        <v>715</v>
      </c>
      <c r="O70" t="s">
        <v>31</v>
      </c>
      <c r="P70">
        <v>3</v>
      </c>
      <c r="Q70">
        <v>0</v>
      </c>
      <c r="R70">
        <v>0</v>
      </c>
      <c r="S70" t="s">
        <v>642</v>
      </c>
      <c r="T70" t="s">
        <v>690</v>
      </c>
      <c r="U70">
        <v>0</v>
      </c>
      <c r="V70">
        <v>0</v>
      </c>
      <c r="W70">
        <v>0</v>
      </c>
      <c r="X70" t="s">
        <v>38</v>
      </c>
      <c r="Y70" t="s">
        <v>755</v>
      </c>
      <c r="Z70">
        <v>4903.5999999999985</v>
      </c>
      <c r="AA70">
        <v>248360.98000000019</v>
      </c>
      <c r="AB70">
        <v>0</v>
      </c>
      <c r="AC70">
        <v>0</v>
      </c>
      <c r="AD70">
        <v>0.84414504989531591</v>
      </c>
      <c r="AF70">
        <v>0</v>
      </c>
      <c r="AG70" t="s">
        <v>913</v>
      </c>
    </row>
    <row r="71" spans="1:33" x14ac:dyDescent="0.25">
      <c r="A71" t="s">
        <v>54</v>
      </c>
      <c r="B71" t="s">
        <v>946</v>
      </c>
      <c r="C71" s="63" t="s">
        <v>946</v>
      </c>
      <c r="D71" s="63" t="s">
        <v>671</v>
      </c>
      <c r="E71" t="s">
        <v>527</v>
      </c>
      <c r="F71">
        <v>0.95</v>
      </c>
      <c r="G71">
        <v>2</v>
      </c>
      <c r="H71">
        <v>2</v>
      </c>
      <c r="I71">
        <v>2</v>
      </c>
      <c r="J71">
        <v>7</v>
      </c>
      <c r="K71">
        <v>3</v>
      </c>
      <c r="L71" t="s">
        <v>103</v>
      </c>
      <c r="M71">
        <v>10</v>
      </c>
      <c r="N71" t="s">
        <v>717</v>
      </c>
      <c r="O71" t="s">
        <v>4</v>
      </c>
      <c r="P71">
        <v>1</v>
      </c>
      <c r="Q71">
        <v>1</v>
      </c>
      <c r="R71">
        <v>0</v>
      </c>
      <c r="S71" t="s">
        <v>642</v>
      </c>
      <c r="T71" t="s">
        <v>689</v>
      </c>
      <c r="U71">
        <v>8</v>
      </c>
      <c r="V71">
        <v>1.0526315789473684</v>
      </c>
      <c r="W71">
        <v>7.6</v>
      </c>
      <c r="X71" t="s">
        <v>39</v>
      </c>
      <c r="Y71" t="s">
        <v>756</v>
      </c>
      <c r="Z71">
        <v>4903.5999999999985</v>
      </c>
      <c r="AA71">
        <v>248360.98000000019</v>
      </c>
      <c r="AB71">
        <v>1</v>
      </c>
      <c r="AC71">
        <v>0.88857373673191153</v>
      </c>
      <c r="AD71">
        <v>0.84414504989531591</v>
      </c>
      <c r="AE71">
        <v>0.84414504989531602</v>
      </c>
      <c r="AF71">
        <v>1.1102230246251565E-16</v>
      </c>
      <c r="AG71" t="s">
        <v>642</v>
      </c>
    </row>
    <row r="72" spans="1:33" x14ac:dyDescent="0.25">
      <c r="A72" t="s">
        <v>54</v>
      </c>
      <c r="B72" t="s">
        <v>946</v>
      </c>
      <c r="C72" s="63" t="s">
        <v>946</v>
      </c>
      <c r="D72" s="63" t="s">
        <v>671</v>
      </c>
      <c r="E72" t="s">
        <v>527</v>
      </c>
      <c r="F72">
        <v>0.95</v>
      </c>
      <c r="G72">
        <v>2</v>
      </c>
      <c r="H72">
        <v>2</v>
      </c>
      <c r="I72">
        <v>2</v>
      </c>
      <c r="J72">
        <v>7</v>
      </c>
      <c r="K72">
        <v>3</v>
      </c>
      <c r="L72" t="s">
        <v>103</v>
      </c>
      <c r="M72">
        <v>10</v>
      </c>
      <c r="N72" t="s">
        <v>717</v>
      </c>
      <c r="O72" t="s">
        <v>5</v>
      </c>
      <c r="P72">
        <v>2</v>
      </c>
      <c r="Q72">
        <v>0</v>
      </c>
      <c r="R72">
        <v>0</v>
      </c>
      <c r="S72" t="s">
        <v>642</v>
      </c>
      <c r="T72" t="s">
        <v>690</v>
      </c>
      <c r="U72">
        <v>0</v>
      </c>
      <c r="V72">
        <v>0</v>
      </c>
      <c r="W72">
        <v>0</v>
      </c>
      <c r="X72" t="s">
        <v>40</v>
      </c>
      <c r="Y72" t="s">
        <v>757</v>
      </c>
      <c r="Z72">
        <v>4903.5999999999985</v>
      </c>
      <c r="AA72">
        <v>248360.98000000019</v>
      </c>
      <c r="AB72">
        <v>0</v>
      </c>
      <c r="AC72">
        <v>0</v>
      </c>
      <c r="AD72">
        <v>0.84414504989531591</v>
      </c>
      <c r="AF72">
        <v>0</v>
      </c>
      <c r="AG72" t="s">
        <v>913</v>
      </c>
    </row>
    <row r="73" spans="1:33" x14ac:dyDescent="0.25">
      <c r="A73" t="s">
        <v>54</v>
      </c>
      <c r="B73" t="s">
        <v>946</v>
      </c>
      <c r="C73" s="63" t="s">
        <v>946</v>
      </c>
      <c r="D73" s="63" t="s">
        <v>671</v>
      </c>
      <c r="E73" t="s">
        <v>527</v>
      </c>
      <c r="F73">
        <v>0.95</v>
      </c>
      <c r="G73">
        <v>2</v>
      </c>
      <c r="H73">
        <v>2</v>
      </c>
      <c r="I73">
        <v>2</v>
      </c>
      <c r="J73">
        <v>7</v>
      </c>
      <c r="K73">
        <v>3</v>
      </c>
      <c r="L73" t="s">
        <v>103</v>
      </c>
      <c r="M73">
        <v>10</v>
      </c>
      <c r="N73" t="s">
        <v>717</v>
      </c>
      <c r="O73" t="s">
        <v>31</v>
      </c>
      <c r="P73">
        <v>3</v>
      </c>
      <c r="Q73">
        <v>0</v>
      </c>
      <c r="R73">
        <v>0</v>
      </c>
      <c r="S73" t="s">
        <v>642</v>
      </c>
      <c r="T73" t="s">
        <v>690</v>
      </c>
      <c r="U73">
        <v>0</v>
      </c>
      <c r="V73">
        <v>0</v>
      </c>
      <c r="W73">
        <v>0</v>
      </c>
      <c r="X73" t="s">
        <v>41</v>
      </c>
      <c r="Y73" t="s">
        <v>758</v>
      </c>
      <c r="Z73">
        <v>4903.5999999999985</v>
      </c>
      <c r="AA73">
        <v>248360.98000000019</v>
      </c>
      <c r="AB73">
        <v>0</v>
      </c>
      <c r="AC73">
        <v>0</v>
      </c>
      <c r="AD73">
        <v>0.84414504989531591</v>
      </c>
      <c r="AF73">
        <v>0</v>
      </c>
      <c r="AG73" t="s">
        <v>913</v>
      </c>
    </row>
    <row r="74" spans="1:33" x14ac:dyDescent="0.25">
      <c r="A74" t="s">
        <v>54</v>
      </c>
      <c r="B74" t="s">
        <v>946</v>
      </c>
      <c r="C74" s="63" t="s">
        <v>946</v>
      </c>
      <c r="D74" s="63" t="s">
        <v>671</v>
      </c>
      <c r="E74" t="s">
        <v>527</v>
      </c>
      <c r="F74">
        <v>0.95</v>
      </c>
      <c r="G74">
        <v>2</v>
      </c>
      <c r="H74">
        <v>2</v>
      </c>
      <c r="I74">
        <v>2</v>
      </c>
      <c r="J74">
        <v>7</v>
      </c>
      <c r="K74">
        <v>4</v>
      </c>
      <c r="L74" t="s">
        <v>101</v>
      </c>
      <c r="M74">
        <v>11</v>
      </c>
      <c r="N74" t="s">
        <v>719</v>
      </c>
      <c r="O74" t="s">
        <v>4</v>
      </c>
      <c r="P74">
        <v>1</v>
      </c>
      <c r="Q74">
        <v>1</v>
      </c>
      <c r="R74">
        <v>0</v>
      </c>
      <c r="S74" t="s">
        <v>642</v>
      </c>
      <c r="T74" t="s">
        <v>689</v>
      </c>
      <c r="U74">
        <v>8</v>
      </c>
      <c r="V74">
        <v>1.0526315789473684</v>
      </c>
      <c r="W74">
        <v>7.6</v>
      </c>
      <c r="X74" t="s">
        <v>42</v>
      </c>
      <c r="Y74" t="s">
        <v>759</v>
      </c>
      <c r="Z74">
        <v>4903.5999999999985</v>
      </c>
      <c r="AA74">
        <v>248360.98000000019</v>
      </c>
      <c r="AB74">
        <v>1</v>
      </c>
      <c r="AC74">
        <v>0.88857373673191153</v>
      </c>
      <c r="AD74">
        <v>0.84414504989531591</v>
      </c>
      <c r="AE74">
        <v>0.84414504989531602</v>
      </c>
      <c r="AF74">
        <v>1.1102230246251565E-16</v>
      </c>
      <c r="AG74" t="s">
        <v>642</v>
      </c>
    </row>
    <row r="75" spans="1:33" x14ac:dyDescent="0.25">
      <c r="A75" t="s">
        <v>54</v>
      </c>
      <c r="B75" t="s">
        <v>946</v>
      </c>
      <c r="C75" s="63" t="s">
        <v>946</v>
      </c>
      <c r="D75" s="63" t="s">
        <v>671</v>
      </c>
      <c r="E75" t="s">
        <v>527</v>
      </c>
      <c r="F75">
        <v>0.95</v>
      </c>
      <c r="G75">
        <v>2</v>
      </c>
      <c r="H75">
        <v>2</v>
      </c>
      <c r="I75">
        <v>2</v>
      </c>
      <c r="J75">
        <v>7</v>
      </c>
      <c r="K75">
        <v>4</v>
      </c>
      <c r="L75" t="s">
        <v>101</v>
      </c>
      <c r="M75">
        <v>11</v>
      </c>
      <c r="N75" t="s">
        <v>719</v>
      </c>
      <c r="O75" t="s">
        <v>5</v>
      </c>
      <c r="P75">
        <v>2</v>
      </c>
      <c r="Q75">
        <v>0</v>
      </c>
      <c r="R75">
        <v>0</v>
      </c>
      <c r="S75" t="s">
        <v>642</v>
      </c>
      <c r="T75" t="s">
        <v>690</v>
      </c>
      <c r="U75">
        <v>0</v>
      </c>
      <c r="V75">
        <v>0</v>
      </c>
      <c r="W75">
        <v>0</v>
      </c>
      <c r="X75" t="s">
        <v>43</v>
      </c>
      <c r="Y75" t="s">
        <v>760</v>
      </c>
      <c r="Z75">
        <v>4903.5999999999985</v>
      </c>
      <c r="AA75">
        <v>248360.98000000019</v>
      </c>
      <c r="AB75">
        <v>0</v>
      </c>
      <c r="AC75">
        <v>0</v>
      </c>
      <c r="AD75">
        <v>0.84414504989531591</v>
      </c>
      <c r="AF75">
        <v>0</v>
      </c>
      <c r="AG75" t="s">
        <v>913</v>
      </c>
    </row>
    <row r="76" spans="1:33" x14ac:dyDescent="0.25">
      <c r="A76" t="s">
        <v>54</v>
      </c>
      <c r="B76" t="s">
        <v>946</v>
      </c>
      <c r="C76" s="63" t="s">
        <v>946</v>
      </c>
      <c r="D76" s="63" t="s">
        <v>671</v>
      </c>
      <c r="E76" t="s">
        <v>527</v>
      </c>
      <c r="F76">
        <v>0.95</v>
      </c>
      <c r="G76">
        <v>2</v>
      </c>
      <c r="H76">
        <v>2</v>
      </c>
      <c r="I76">
        <v>2</v>
      </c>
      <c r="J76">
        <v>7</v>
      </c>
      <c r="K76">
        <v>4</v>
      </c>
      <c r="L76" t="s">
        <v>101</v>
      </c>
      <c r="M76">
        <v>11</v>
      </c>
      <c r="N76" t="s">
        <v>719</v>
      </c>
      <c r="O76" t="s">
        <v>31</v>
      </c>
      <c r="P76">
        <v>3</v>
      </c>
      <c r="Q76">
        <v>0</v>
      </c>
      <c r="R76">
        <v>0</v>
      </c>
      <c r="S76" t="s">
        <v>642</v>
      </c>
      <c r="T76" t="s">
        <v>690</v>
      </c>
      <c r="U76">
        <v>0</v>
      </c>
      <c r="V76">
        <v>0</v>
      </c>
      <c r="W76">
        <v>0</v>
      </c>
      <c r="X76" t="s">
        <v>44</v>
      </c>
      <c r="Y76" t="s">
        <v>761</v>
      </c>
      <c r="Z76">
        <v>4903.5999999999985</v>
      </c>
      <c r="AA76">
        <v>248360.98000000019</v>
      </c>
      <c r="AB76">
        <v>0</v>
      </c>
      <c r="AC76">
        <v>0</v>
      </c>
      <c r="AD76">
        <v>0.84414504989531591</v>
      </c>
      <c r="AF76">
        <v>0</v>
      </c>
      <c r="AG76" t="s">
        <v>913</v>
      </c>
    </row>
    <row r="77" spans="1:33" x14ac:dyDescent="0.25">
      <c r="A77" t="s">
        <v>54</v>
      </c>
      <c r="B77" t="s">
        <v>946</v>
      </c>
      <c r="C77" s="63" t="s">
        <v>946</v>
      </c>
      <c r="D77" s="63" t="s">
        <v>671</v>
      </c>
      <c r="E77" t="s">
        <v>527</v>
      </c>
      <c r="F77">
        <v>0.95</v>
      </c>
      <c r="G77">
        <v>2</v>
      </c>
      <c r="H77">
        <v>2</v>
      </c>
      <c r="I77">
        <v>2</v>
      </c>
      <c r="J77">
        <v>7</v>
      </c>
      <c r="K77">
        <v>5</v>
      </c>
      <c r="L77" t="s">
        <v>105</v>
      </c>
      <c r="M77">
        <v>12</v>
      </c>
      <c r="N77" t="s">
        <v>721</v>
      </c>
      <c r="O77" t="s">
        <v>4</v>
      </c>
      <c r="P77">
        <v>1</v>
      </c>
      <c r="Q77">
        <v>1</v>
      </c>
      <c r="R77">
        <v>0</v>
      </c>
      <c r="S77" t="s">
        <v>642</v>
      </c>
      <c r="T77" t="s">
        <v>689</v>
      </c>
      <c r="U77">
        <v>8</v>
      </c>
      <c r="V77">
        <v>1.0526315789473684</v>
      </c>
      <c r="W77">
        <v>7.6</v>
      </c>
      <c r="X77" t="s">
        <v>45</v>
      </c>
      <c r="Y77" t="s">
        <v>762</v>
      </c>
      <c r="Z77">
        <v>4903.5999999999985</v>
      </c>
      <c r="AA77">
        <v>248360.98000000019</v>
      </c>
      <c r="AB77">
        <v>1</v>
      </c>
      <c r="AC77">
        <v>0.88857373673191153</v>
      </c>
      <c r="AD77">
        <v>0.84414504989531591</v>
      </c>
      <c r="AE77">
        <v>0.84414504989531602</v>
      </c>
      <c r="AF77">
        <v>1.1102230246251565E-16</v>
      </c>
      <c r="AG77" t="s">
        <v>642</v>
      </c>
    </row>
    <row r="78" spans="1:33" x14ac:dyDescent="0.25">
      <c r="A78" t="s">
        <v>54</v>
      </c>
      <c r="B78" t="s">
        <v>946</v>
      </c>
      <c r="C78" s="63" t="s">
        <v>946</v>
      </c>
      <c r="D78" s="63" t="s">
        <v>671</v>
      </c>
      <c r="E78" t="s">
        <v>527</v>
      </c>
      <c r="F78">
        <v>0.95</v>
      </c>
      <c r="G78">
        <v>2</v>
      </c>
      <c r="H78">
        <v>2</v>
      </c>
      <c r="I78">
        <v>2</v>
      </c>
      <c r="J78">
        <v>7</v>
      </c>
      <c r="K78">
        <v>5</v>
      </c>
      <c r="L78" t="s">
        <v>105</v>
      </c>
      <c r="M78">
        <v>12</v>
      </c>
      <c r="N78" t="s">
        <v>721</v>
      </c>
      <c r="O78" t="s">
        <v>5</v>
      </c>
      <c r="P78">
        <v>2</v>
      </c>
      <c r="Q78">
        <v>0</v>
      </c>
      <c r="R78">
        <v>0</v>
      </c>
      <c r="S78" t="s">
        <v>642</v>
      </c>
      <c r="T78" t="s">
        <v>690</v>
      </c>
      <c r="U78">
        <v>0</v>
      </c>
      <c r="V78">
        <v>0</v>
      </c>
      <c r="W78">
        <v>0</v>
      </c>
      <c r="X78" t="s">
        <v>46</v>
      </c>
      <c r="Y78" t="s">
        <v>763</v>
      </c>
      <c r="Z78">
        <v>4903.5999999999985</v>
      </c>
      <c r="AA78">
        <v>248360.98000000019</v>
      </c>
      <c r="AB78">
        <v>0</v>
      </c>
      <c r="AC78">
        <v>0</v>
      </c>
      <c r="AD78">
        <v>0.84414504989531591</v>
      </c>
      <c r="AF78">
        <v>0</v>
      </c>
      <c r="AG78" t="s">
        <v>913</v>
      </c>
    </row>
    <row r="79" spans="1:33" x14ac:dyDescent="0.25">
      <c r="A79" t="s">
        <v>54</v>
      </c>
      <c r="B79" t="s">
        <v>946</v>
      </c>
      <c r="C79" s="63" t="s">
        <v>946</v>
      </c>
      <c r="D79" s="63" t="s">
        <v>671</v>
      </c>
      <c r="E79" t="s">
        <v>527</v>
      </c>
      <c r="F79">
        <v>0.95</v>
      </c>
      <c r="G79">
        <v>2</v>
      </c>
      <c r="H79">
        <v>2</v>
      </c>
      <c r="I79">
        <v>2</v>
      </c>
      <c r="J79">
        <v>7</v>
      </c>
      <c r="K79">
        <v>5</v>
      </c>
      <c r="L79" t="s">
        <v>105</v>
      </c>
      <c r="M79">
        <v>12</v>
      </c>
      <c r="N79" t="s">
        <v>721</v>
      </c>
      <c r="O79" t="s">
        <v>31</v>
      </c>
      <c r="P79">
        <v>3</v>
      </c>
      <c r="Q79">
        <v>0</v>
      </c>
      <c r="R79">
        <v>0</v>
      </c>
      <c r="S79" t="s">
        <v>642</v>
      </c>
      <c r="T79" t="s">
        <v>690</v>
      </c>
      <c r="U79">
        <v>0</v>
      </c>
      <c r="V79">
        <v>0</v>
      </c>
      <c r="W79">
        <v>0</v>
      </c>
      <c r="X79" t="s">
        <v>47</v>
      </c>
      <c r="Y79" t="s">
        <v>764</v>
      </c>
      <c r="Z79">
        <v>4903.5999999999985</v>
      </c>
      <c r="AA79">
        <v>248360.98000000019</v>
      </c>
      <c r="AB79">
        <v>0</v>
      </c>
      <c r="AC79">
        <v>0</v>
      </c>
      <c r="AD79">
        <v>0.84414504989531591</v>
      </c>
      <c r="AF79">
        <v>0</v>
      </c>
      <c r="AG79" t="s">
        <v>913</v>
      </c>
    </row>
    <row r="80" spans="1:33" x14ac:dyDescent="0.25">
      <c r="A80" t="s">
        <v>54</v>
      </c>
      <c r="B80" t="s">
        <v>946</v>
      </c>
      <c r="C80" s="63" t="s">
        <v>946</v>
      </c>
      <c r="D80" s="63" t="s">
        <v>671</v>
      </c>
      <c r="E80" t="s">
        <v>527</v>
      </c>
      <c r="F80">
        <v>0.95</v>
      </c>
      <c r="G80">
        <v>2</v>
      </c>
      <c r="H80">
        <v>2</v>
      </c>
      <c r="I80">
        <v>2</v>
      </c>
      <c r="J80">
        <v>7</v>
      </c>
      <c r="K80">
        <v>6</v>
      </c>
      <c r="L80" t="s">
        <v>113</v>
      </c>
      <c r="M80">
        <v>13</v>
      </c>
      <c r="N80" t="s">
        <v>723</v>
      </c>
      <c r="O80" t="s">
        <v>4</v>
      </c>
      <c r="P80">
        <v>1</v>
      </c>
      <c r="Q80">
        <v>0</v>
      </c>
      <c r="R80">
        <v>0</v>
      </c>
      <c r="S80" t="s">
        <v>642</v>
      </c>
      <c r="T80" t="s">
        <v>690</v>
      </c>
      <c r="U80">
        <v>0</v>
      </c>
      <c r="V80">
        <v>0</v>
      </c>
      <c r="W80">
        <v>0</v>
      </c>
      <c r="X80" t="s">
        <v>48</v>
      </c>
      <c r="Y80" t="s">
        <v>765</v>
      </c>
      <c r="Z80">
        <v>4903.5999999999985</v>
      </c>
      <c r="AA80">
        <v>248360.98000000019</v>
      </c>
      <c r="AB80">
        <v>0</v>
      </c>
      <c r="AC80">
        <v>0</v>
      </c>
      <c r="AD80">
        <v>0.84414504989531591</v>
      </c>
      <c r="AF80">
        <v>0</v>
      </c>
      <c r="AG80" t="s">
        <v>913</v>
      </c>
    </row>
    <row r="81" spans="1:33" x14ac:dyDescent="0.25">
      <c r="A81" t="s">
        <v>54</v>
      </c>
      <c r="B81" t="s">
        <v>946</v>
      </c>
      <c r="C81" s="63" t="s">
        <v>946</v>
      </c>
      <c r="D81" s="63" t="s">
        <v>671</v>
      </c>
      <c r="E81" t="s">
        <v>527</v>
      </c>
      <c r="F81">
        <v>0.95</v>
      </c>
      <c r="G81">
        <v>2</v>
      </c>
      <c r="H81">
        <v>2</v>
      </c>
      <c r="I81">
        <v>2</v>
      </c>
      <c r="J81">
        <v>7</v>
      </c>
      <c r="K81">
        <v>6</v>
      </c>
      <c r="L81" t="s">
        <v>113</v>
      </c>
      <c r="M81">
        <v>13</v>
      </c>
      <c r="N81" t="s">
        <v>723</v>
      </c>
      <c r="O81" t="s">
        <v>5</v>
      </c>
      <c r="P81">
        <v>2</v>
      </c>
      <c r="Q81">
        <v>0</v>
      </c>
      <c r="R81">
        <v>0</v>
      </c>
      <c r="S81" t="s">
        <v>642</v>
      </c>
      <c r="T81" t="s">
        <v>690</v>
      </c>
      <c r="U81">
        <v>0</v>
      </c>
      <c r="V81">
        <v>0</v>
      </c>
      <c r="W81">
        <v>0</v>
      </c>
      <c r="X81" t="s">
        <v>49</v>
      </c>
      <c r="Y81" t="s">
        <v>766</v>
      </c>
      <c r="Z81">
        <v>4903.5999999999985</v>
      </c>
      <c r="AA81">
        <v>248360.98000000019</v>
      </c>
      <c r="AB81">
        <v>0</v>
      </c>
      <c r="AC81">
        <v>0</v>
      </c>
      <c r="AD81">
        <v>0.84414504989531591</v>
      </c>
      <c r="AF81">
        <v>0</v>
      </c>
      <c r="AG81" t="s">
        <v>913</v>
      </c>
    </row>
    <row r="82" spans="1:33" x14ac:dyDescent="0.25">
      <c r="A82" t="s">
        <v>54</v>
      </c>
      <c r="B82" t="s">
        <v>946</v>
      </c>
      <c r="C82" s="63" t="s">
        <v>946</v>
      </c>
      <c r="D82" s="63" t="s">
        <v>671</v>
      </c>
      <c r="E82" t="s">
        <v>527</v>
      </c>
      <c r="F82">
        <v>0.95</v>
      </c>
      <c r="G82">
        <v>2</v>
      </c>
      <c r="H82">
        <v>2</v>
      </c>
      <c r="I82">
        <v>2</v>
      </c>
      <c r="J82">
        <v>7</v>
      </c>
      <c r="K82">
        <v>6</v>
      </c>
      <c r="L82" t="s">
        <v>113</v>
      </c>
      <c r="M82">
        <v>13</v>
      </c>
      <c r="N82" t="s">
        <v>723</v>
      </c>
      <c r="O82" t="s">
        <v>31</v>
      </c>
      <c r="P82">
        <v>3</v>
      </c>
      <c r="Q82">
        <v>0</v>
      </c>
      <c r="R82">
        <v>0</v>
      </c>
      <c r="S82" t="s">
        <v>642</v>
      </c>
      <c r="T82" t="s">
        <v>690</v>
      </c>
      <c r="U82">
        <v>0</v>
      </c>
      <c r="V82">
        <v>0</v>
      </c>
      <c r="W82">
        <v>0</v>
      </c>
      <c r="X82" t="s">
        <v>50</v>
      </c>
      <c r="Y82" t="s">
        <v>767</v>
      </c>
      <c r="Z82">
        <v>4903.5999999999985</v>
      </c>
      <c r="AA82">
        <v>248360.98000000019</v>
      </c>
      <c r="AB82">
        <v>0</v>
      </c>
      <c r="AC82">
        <v>0</v>
      </c>
      <c r="AD82">
        <v>0.84414504989531591</v>
      </c>
      <c r="AF82">
        <v>0</v>
      </c>
      <c r="AG82" t="s">
        <v>913</v>
      </c>
    </row>
    <row r="83" spans="1:33" x14ac:dyDescent="0.25">
      <c r="A83" t="s">
        <v>54</v>
      </c>
      <c r="B83" t="s">
        <v>946</v>
      </c>
      <c r="C83" s="63" t="s">
        <v>946</v>
      </c>
      <c r="D83" s="63" t="s">
        <v>671</v>
      </c>
      <c r="E83" t="s">
        <v>527</v>
      </c>
      <c r="F83">
        <v>0.95</v>
      </c>
      <c r="G83">
        <v>2</v>
      </c>
      <c r="H83">
        <v>2</v>
      </c>
      <c r="I83">
        <v>2</v>
      </c>
      <c r="J83">
        <v>7</v>
      </c>
      <c r="K83">
        <v>7</v>
      </c>
      <c r="L83" t="s">
        <v>114</v>
      </c>
      <c r="M83">
        <v>14</v>
      </c>
      <c r="N83" t="s">
        <v>725</v>
      </c>
      <c r="O83" t="s">
        <v>4</v>
      </c>
      <c r="P83">
        <v>1</v>
      </c>
      <c r="Q83">
        <v>0</v>
      </c>
      <c r="R83">
        <v>0</v>
      </c>
      <c r="S83" t="s">
        <v>642</v>
      </c>
      <c r="T83" t="s">
        <v>690</v>
      </c>
      <c r="U83">
        <v>0</v>
      </c>
      <c r="V83">
        <v>0</v>
      </c>
      <c r="W83">
        <v>0</v>
      </c>
      <c r="X83" t="s">
        <v>51</v>
      </c>
      <c r="Y83" t="s">
        <v>768</v>
      </c>
      <c r="Z83">
        <v>4903.5999999999985</v>
      </c>
      <c r="AA83">
        <v>248360.98000000019</v>
      </c>
      <c r="AB83">
        <v>0</v>
      </c>
      <c r="AC83">
        <v>0</v>
      </c>
      <c r="AD83">
        <v>0.84414504989531591</v>
      </c>
      <c r="AF83">
        <v>0</v>
      </c>
      <c r="AG83" t="s">
        <v>913</v>
      </c>
    </row>
    <row r="84" spans="1:33" x14ac:dyDescent="0.25">
      <c r="A84" t="s">
        <v>54</v>
      </c>
      <c r="B84" t="s">
        <v>946</v>
      </c>
      <c r="C84" s="63" t="s">
        <v>946</v>
      </c>
      <c r="D84" s="63" t="s">
        <v>671</v>
      </c>
      <c r="E84" t="s">
        <v>527</v>
      </c>
      <c r="F84">
        <v>0.95</v>
      </c>
      <c r="G84">
        <v>2</v>
      </c>
      <c r="H84">
        <v>2</v>
      </c>
      <c r="I84">
        <v>2</v>
      </c>
      <c r="J84">
        <v>7</v>
      </c>
      <c r="K84">
        <v>7</v>
      </c>
      <c r="L84" t="s">
        <v>114</v>
      </c>
      <c r="M84">
        <v>14</v>
      </c>
      <c r="N84" t="s">
        <v>725</v>
      </c>
      <c r="O84" t="s">
        <v>5</v>
      </c>
      <c r="P84">
        <v>2</v>
      </c>
      <c r="Q84">
        <v>0</v>
      </c>
      <c r="R84">
        <v>0</v>
      </c>
      <c r="S84" t="s">
        <v>642</v>
      </c>
      <c r="T84" t="s">
        <v>690</v>
      </c>
      <c r="U84">
        <v>0</v>
      </c>
      <c r="V84">
        <v>0</v>
      </c>
      <c r="W84">
        <v>0</v>
      </c>
      <c r="X84" t="s">
        <v>52</v>
      </c>
      <c r="Y84" t="s">
        <v>769</v>
      </c>
      <c r="Z84">
        <v>4903.5999999999985</v>
      </c>
      <c r="AA84">
        <v>248360.98000000019</v>
      </c>
      <c r="AB84">
        <v>0</v>
      </c>
      <c r="AC84">
        <v>0</v>
      </c>
      <c r="AD84">
        <v>0.84414504989531591</v>
      </c>
      <c r="AF84">
        <v>0</v>
      </c>
      <c r="AG84" t="s">
        <v>913</v>
      </c>
    </row>
    <row r="85" spans="1:33" x14ac:dyDescent="0.25">
      <c r="A85" t="s">
        <v>54</v>
      </c>
      <c r="B85" t="s">
        <v>946</v>
      </c>
      <c r="C85" s="63" t="s">
        <v>946</v>
      </c>
      <c r="D85" s="63" t="s">
        <v>671</v>
      </c>
      <c r="E85" t="s">
        <v>527</v>
      </c>
      <c r="F85">
        <v>0.95</v>
      </c>
      <c r="G85">
        <v>2</v>
      </c>
      <c r="H85">
        <v>2</v>
      </c>
      <c r="I85">
        <v>2</v>
      </c>
      <c r="J85">
        <v>7</v>
      </c>
      <c r="K85">
        <v>7</v>
      </c>
      <c r="L85" t="s">
        <v>114</v>
      </c>
      <c r="M85">
        <v>14</v>
      </c>
      <c r="N85" t="s">
        <v>725</v>
      </c>
      <c r="O85" t="s">
        <v>31</v>
      </c>
      <c r="P85">
        <v>3</v>
      </c>
      <c r="Q85">
        <v>0</v>
      </c>
      <c r="R85">
        <v>0</v>
      </c>
      <c r="S85" t="s">
        <v>642</v>
      </c>
      <c r="T85" t="s">
        <v>690</v>
      </c>
      <c r="U85">
        <v>0</v>
      </c>
      <c r="V85">
        <v>0</v>
      </c>
      <c r="W85">
        <v>0</v>
      </c>
      <c r="X85" t="s">
        <v>53</v>
      </c>
      <c r="Y85" t="s">
        <v>770</v>
      </c>
      <c r="Z85">
        <v>4903.5999999999985</v>
      </c>
      <c r="AA85">
        <v>248360.98000000019</v>
      </c>
      <c r="AB85">
        <v>0</v>
      </c>
      <c r="AC85">
        <v>0</v>
      </c>
      <c r="AD85">
        <v>0.84414504989531591</v>
      </c>
      <c r="AF85">
        <v>0</v>
      </c>
      <c r="AG85" t="s">
        <v>913</v>
      </c>
    </row>
    <row r="86" spans="1:33" x14ac:dyDescent="0.25">
      <c r="A86" t="s">
        <v>54</v>
      </c>
      <c r="B86" t="s">
        <v>947</v>
      </c>
      <c r="C86" s="63" t="s">
        <v>947</v>
      </c>
      <c r="D86" s="63" t="s">
        <v>671</v>
      </c>
      <c r="E86" t="s">
        <v>527</v>
      </c>
      <c r="F86">
        <v>1</v>
      </c>
      <c r="G86">
        <v>1</v>
      </c>
      <c r="H86">
        <v>1</v>
      </c>
      <c r="I86">
        <v>2</v>
      </c>
      <c r="J86">
        <v>7</v>
      </c>
      <c r="K86">
        <v>1</v>
      </c>
      <c r="L86" t="s">
        <v>99</v>
      </c>
      <c r="M86">
        <v>1</v>
      </c>
      <c r="N86" t="s">
        <v>699</v>
      </c>
      <c r="O86" t="s">
        <v>4</v>
      </c>
      <c r="P86">
        <v>1</v>
      </c>
      <c r="Q86">
        <v>1</v>
      </c>
      <c r="R86">
        <v>0</v>
      </c>
      <c r="S86" t="s">
        <v>642</v>
      </c>
      <c r="T86" t="s">
        <v>689</v>
      </c>
      <c r="U86">
        <v>8.5</v>
      </c>
      <c r="V86">
        <v>1.118421052631579</v>
      </c>
      <c r="W86">
        <v>8.5</v>
      </c>
      <c r="X86" t="s">
        <v>33</v>
      </c>
      <c r="Y86" t="s">
        <v>729</v>
      </c>
      <c r="Z86">
        <v>4903.5999999999985</v>
      </c>
      <c r="AA86">
        <v>248360.98000000019</v>
      </c>
      <c r="AB86">
        <v>1</v>
      </c>
      <c r="AC86">
        <v>0.94410959527765603</v>
      </c>
      <c r="AD86">
        <v>0.84414504989531591</v>
      </c>
      <c r="AE86">
        <v>0.84414504989531591</v>
      </c>
      <c r="AF86">
        <v>0</v>
      </c>
      <c r="AG86" t="s">
        <v>642</v>
      </c>
    </row>
    <row r="87" spans="1:33" x14ac:dyDescent="0.25">
      <c r="A87" t="s">
        <v>54</v>
      </c>
      <c r="B87" t="s">
        <v>947</v>
      </c>
      <c r="C87" s="63" t="s">
        <v>947</v>
      </c>
      <c r="D87" s="63" t="s">
        <v>671</v>
      </c>
      <c r="E87" t="s">
        <v>527</v>
      </c>
      <c r="F87">
        <v>1</v>
      </c>
      <c r="G87">
        <v>1</v>
      </c>
      <c r="H87">
        <v>1</v>
      </c>
      <c r="I87">
        <v>2</v>
      </c>
      <c r="J87">
        <v>7</v>
      </c>
      <c r="K87">
        <v>1</v>
      </c>
      <c r="L87" t="s">
        <v>99</v>
      </c>
      <c r="M87">
        <v>1</v>
      </c>
      <c r="N87" t="s">
        <v>699</v>
      </c>
      <c r="O87" t="s">
        <v>5</v>
      </c>
      <c r="P87">
        <v>2</v>
      </c>
      <c r="Q87">
        <v>0</v>
      </c>
      <c r="R87">
        <v>0</v>
      </c>
      <c r="S87" t="s">
        <v>642</v>
      </c>
      <c r="T87" t="s">
        <v>690</v>
      </c>
      <c r="U87">
        <v>0</v>
      </c>
      <c r="V87">
        <v>0</v>
      </c>
      <c r="W87">
        <v>0</v>
      </c>
      <c r="X87" t="s">
        <v>34</v>
      </c>
      <c r="Y87" t="s">
        <v>730</v>
      </c>
      <c r="Z87">
        <v>4903.5999999999985</v>
      </c>
      <c r="AA87">
        <v>248360.98000000019</v>
      </c>
      <c r="AB87">
        <v>0</v>
      </c>
      <c r="AC87">
        <v>0</v>
      </c>
      <c r="AD87">
        <v>0.84414504989531591</v>
      </c>
      <c r="AF87">
        <v>0</v>
      </c>
      <c r="AG87" t="s">
        <v>913</v>
      </c>
    </row>
    <row r="88" spans="1:33" x14ac:dyDescent="0.25">
      <c r="A88" t="s">
        <v>54</v>
      </c>
      <c r="B88" t="s">
        <v>947</v>
      </c>
      <c r="C88" s="63" t="s">
        <v>947</v>
      </c>
      <c r="D88" s="63" t="s">
        <v>671</v>
      </c>
      <c r="E88" t="s">
        <v>527</v>
      </c>
      <c r="F88">
        <v>1</v>
      </c>
      <c r="G88">
        <v>1</v>
      </c>
      <c r="H88">
        <v>1</v>
      </c>
      <c r="I88">
        <v>2</v>
      </c>
      <c r="J88">
        <v>7</v>
      </c>
      <c r="K88">
        <v>1</v>
      </c>
      <c r="L88" t="s">
        <v>99</v>
      </c>
      <c r="M88">
        <v>1</v>
      </c>
      <c r="N88" t="s">
        <v>699</v>
      </c>
      <c r="O88" t="s">
        <v>31</v>
      </c>
      <c r="P88">
        <v>3</v>
      </c>
      <c r="Q88">
        <v>0</v>
      </c>
      <c r="R88">
        <v>0</v>
      </c>
      <c r="S88" t="s">
        <v>642</v>
      </c>
      <c r="T88" t="s">
        <v>690</v>
      </c>
      <c r="U88">
        <v>0</v>
      </c>
      <c r="V88">
        <v>0</v>
      </c>
      <c r="W88">
        <v>0</v>
      </c>
      <c r="X88" t="s">
        <v>35</v>
      </c>
      <c r="Y88" t="s">
        <v>731</v>
      </c>
      <c r="Z88">
        <v>4903.5999999999985</v>
      </c>
      <c r="AA88">
        <v>248360.98000000019</v>
      </c>
      <c r="AB88">
        <v>0</v>
      </c>
      <c r="AC88">
        <v>0</v>
      </c>
      <c r="AD88">
        <v>0.84414504989531591</v>
      </c>
      <c r="AF88">
        <v>0</v>
      </c>
      <c r="AG88" t="s">
        <v>913</v>
      </c>
    </row>
    <row r="89" spans="1:33" x14ac:dyDescent="0.25">
      <c r="A89" t="s">
        <v>54</v>
      </c>
      <c r="B89" t="s">
        <v>947</v>
      </c>
      <c r="C89" s="63" t="s">
        <v>947</v>
      </c>
      <c r="D89" s="63" t="s">
        <v>671</v>
      </c>
      <c r="E89" t="s">
        <v>527</v>
      </c>
      <c r="F89">
        <v>1</v>
      </c>
      <c r="G89">
        <v>1</v>
      </c>
      <c r="H89">
        <v>1</v>
      </c>
      <c r="I89">
        <v>2</v>
      </c>
      <c r="J89">
        <v>7</v>
      </c>
      <c r="K89">
        <v>2</v>
      </c>
      <c r="L89" t="s">
        <v>102</v>
      </c>
      <c r="M89">
        <v>2</v>
      </c>
      <c r="N89" t="s">
        <v>701</v>
      </c>
      <c r="O89" t="s">
        <v>4</v>
      </c>
      <c r="P89">
        <v>1</v>
      </c>
      <c r="Q89">
        <v>0</v>
      </c>
      <c r="R89">
        <v>0</v>
      </c>
      <c r="S89" t="s">
        <v>642</v>
      </c>
      <c r="T89" t="s">
        <v>690</v>
      </c>
      <c r="U89">
        <v>0</v>
      </c>
      <c r="V89">
        <v>0</v>
      </c>
      <c r="W89">
        <v>0</v>
      </c>
      <c r="X89" t="s">
        <v>36</v>
      </c>
      <c r="Y89" t="s">
        <v>732</v>
      </c>
      <c r="Z89">
        <v>4903.5999999999985</v>
      </c>
      <c r="AA89">
        <v>248360.98000000019</v>
      </c>
      <c r="AB89">
        <v>0</v>
      </c>
      <c r="AC89">
        <v>0</v>
      </c>
      <c r="AD89">
        <v>0.84414504989531591</v>
      </c>
      <c r="AF89">
        <v>0</v>
      </c>
      <c r="AG89" t="s">
        <v>913</v>
      </c>
    </row>
    <row r="90" spans="1:33" x14ac:dyDescent="0.25">
      <c r="A90" t="s">
        <v>54</v>
      </c>
      <c r="B90" t="s">
        <v>947</v>
      </c>
      <c r="C90" s="63" t="s">
        <v>947</v>
      </c>
      <c r="D90" s="63" t="s">
        <v>671</v>
      </c>
      <c r="E90" t="s">
        <v>527</v>
      </c>
      <c r="F90">
        <v>1</v>
      </c>
      <c r="G90">
        <v>1</v>
      </c>
      <c r="H90">
        <v>1</v>
      </c>
      <c r="I90">
        <v>2</v>
      </c>
      <c r="J90">
        <v>7</v>
      </c>
      <c r="K90">
        <v>2</v>
      </c>
      <c r="L90" t="s">
        <v>102</v>
      </c>
      <c r="M90">
        <v>2</v>
      </c>
      <c r="N90" t="s">
        <v>701</v>
      </c>
      <c r="O90" t="s">
        <v>5</v>
      </c>
      <c r="P90">
        <v>2</v>
      </c>
      <c r="Q90">
        <v>0</v>
      </c>
      <c r="R90">
        <v>0</v>
      </c>
      <c r="S90" t="s">
        <v>642</v>
      </c>
      <c r="T90" t="s">
        <v>690</v>
      </c>
      <c r="U90">
        <v>0</v>
      </c>
      <c r="V90">
        <v>0</v>
      </c>
      <c r="W90">
        <v>0</v>
      </c>
      <c r="X90" t="s">
        <v>37</v>
      </c>
      <c r="Y90" t="s">
        <v>733</v>
      </c>
      <c r="Z90">
        <v>4903.5999999999985</v>
      </c>
      <c r="AA90">
        <v>248360.98000000019</v>
      </c>
      <c r="AB90">
        <v>0</v>
      </c>
      <c r="AC90">
        <v>0</v>
      </c>
      <c r="AD90">
        <v>0.84414504989531591</v>
      </c>
      <c r="AF90">
        <v>0</v>
      </c>
      <c r="AG90" t="s">
        <v>913</v>
      </c>
    </row>
    <row r="91" spans="1:33" x14ac:dyDescent="0.25">
      <c r="A91" t="s">
        <v>54</v>
      </c>
      <c r="B91" t="s">
        <v>947</v>
      </c>
      <c r="C91" s="63" t="s">
        <v>947</v>
      </c>
      <c r="D91" s="63" t="s">
        <v>671</v>
      </c>
      <c r="E91" t="s">
        <v>527</v>
      </c>
      <c r="F91">
        <v>1</v>
      </c>
      <c r="G91">
        <v>1</v>
      </c>
      <c r="H91">
        <v>1</v>
      </c>
      <c r="I91">
        <v>2</v>
      </c>
      <c r="J91">
        <v>7</v>
      </c>
      <c r="K91">
        <v>2</v>
      </c>
      <c r="L91" t="s">
        <v>102</v>
      </c>
      <c r="M91">
        <v>2</v>
      </c>
      <c r="N91" t="s">
        <v>701</v>
      </c>
      <c r="O91" t="s">
        <v>31</v>
      </c>
      <c r="P91">
        <v>3</v>
      </c>
      <c r="Q91">
        <v>0</v>
      </c>
      <c r="R91">
        <v>0</v>
      </c>
      <c r="S91" t="s">
        <v>642</v>
      </c>
      <c r="T91" t="s">
        <v>690</v>
      </c>
      <c r="U91">
        <v>0</v>
      </c>
      <c r="V91">
        <v>0</v>
      </c>
      <c r="W91">
        <v>0</v>
      </c>
      <c r="X91" t="s">
        <v>38</v>
      </c>
      <c r="Y91" t="s">
        <v>734</v>
      </c>
      <c r="Z91">
        <v>4903.5999999999985</v>
      </c>
      <c r="AA91">
        <v>248360.98000000019</v>
      </c>
      <c r="AB91">
        <v>0</v>
      </c>
      <c r="AC91">
        <v>0</v>
      </c>
      <c r="AD91">
        <v>0.84414504989531591</v>
      </c>
      <c r="AF91">
        <v>0</v>
      </c>
      <c r="AG91" t="s">
        <v>913</v>
      </c>
    </row>
    <row r="92" spans="1:33" x14ac:dyDescent="0.25">
      <c r="A92" t="s">
        <v>54</v>
      </c>
      <c r="B92" t="s">
        <v>947</v>
      </c>
      <c r="C92" s="63" t="s">
        <v>947</v>
      </c>
      <c r="D92" s="63" t="s">
        <v>671</v>
      </c>
      <c r="E92" t="s">
        <v>527</v>
      </c>
      <c r="F92">
        <v>1</v>
      </c>
      <c r="G92">
        <v>1</v>
      </c>
      <c r="H92">
        <v>1</v>
      </c>
      <c r="I92">
        <v>2</v>
      </c>
      <c r="J92">
        <v>7</v>
      </c>
      <c r="K92">
        <v>3</v>
      </c>
      <c r="L92" t="s">
        <v>103</v>
      </c>
      <c r="M92">
        <v>3</v>
      </c>
      <c r="N92" t="s">
        <v>703</v>
      </c>
      <c r="O92" t="s">
        <v>4</v>
      </c>
      <c r="P92">
        <v>1</v>
      </c>
      <c r="Q92">
        <v>1</v>
      </c>
      <c r="R92">
        <v>0</v>
      </c>
      <c r="S92" t="s">
        <v>642</v>
      </c>
      <c r="T92" t="s">
        <v>689</v>
      </c>
      <c r="U92">
        <v>8</v>
      </c>
      <c r="V92">
        <v>1.0526315789473684</v>
      </c>
      <c r="W92">
        <v>8</v>
      </c>
      <c r="X92" t="s">
        <v>39</v>
      </c>
      <c r="Y92" t="s">
        <v>735</v>
      </c>
      <c r="Z92">
        <v>4903.5999999999985</v>
      </c>
      <c r="AA92">
        <v>248360.98000000019</v>
      </c>
      <c r="AB92">
        <v>1</v>
      </c>
      <c r="AC92">
        <v>0.88857373673191142</v>
      </c>
      <c r="AD92">
        <v>0.84414504989531591</v>
      </c>
      <c r="AE92">
        <v>0.84414504989531591</v>
      </c>
      <c r="AF92">
        <v>0</v>
      </c>
      <c r="AG92" t="s">
        <v>642</v>
      </c>
    </row>
    <row r="93" spans="1:33" x14ac:dyDescent="0.25">
      <c r="A93" t="s">
        <v>54</v>
      </c>
      <c r="B93" t="s">
        <v>947</v>
      </c>
      <c r="C93" s="63" t="s">
        <v>947</v>
      </c>
      <c r="D93" s="63" t="s">
        <v>671</v>
      </c>
      <c r="E93" t="s">
        <v>527</v>
      </c>
      <c r="F93">
        <v>1</v>
      </c>
      <c r="G93">
        <v>1</v>
      </c>
      <c r="H93">
        <v>1</v>
      </c>
      <c r="I93">
        <v>2</v>
      </c>
      <c r="J93">
        <v>7</v>
      </c>
      <c r="K93">
        <v>3</v>
      </c>
      <c r="L93" t="s">
        <v>103</v>
      </c>
      <c r="M93">
        <v>3</v>
      </c>
      <c r="N93" t="s">
        <v>703</v>
      </c>
      <c r="O93" t="s">
        <v>5</v>
      </c>
      <c r="P93">
        <v>2</v>
      </c>
      <c r="Q93">
        <v>0</v>
      </c>
      <c r="R93">
        <v>0</v>
      </c>
      <c r="S93" t="s">
        <v>642</v>
      </c>
      <c r="T93" t="s">
        <v>690</v>
      </c>
      <c r="U93">
        <v>0</v>
      </c>
      <c r="V93">
        <v>0</v>
      </c>
      <c r="W93">
        <v>0</v>
      </c>
      <c r="X93" t="s">
        <v>40</v>
      </c>
      <c r="Y93" t="s">
        <v>736</v>
      </c>
      <c r="Z93">
        <v>4903.5999999999985</v>
      </c>
      <c r="AA93">
        <v>248360.98000000019</v>
      </c>
      <c r="AB93">
        <v>0</v>
      </c>
      <c r="AC93">
        <v>0</v>
      </c>
      <c r="AD93">
        <v>0.84414504989531591</v>
      </c>
      <c r="AF93">
        <v>0</v>
      </c>
      <c r="AG93" t="s">
        <v>913</v>
      </c>
    </row>
    <row r="94" spans="1:33" x14ac:dyDescent="0.25">
      <c r="A94" t="s">
        <v>54</v>
      </c>
      <c r="B94" t="s">
        <v>947</v>
      </c>
      <c r="C94" s="63" t="s">
        <v>947</v>
      </c>
      <c r="D94" s="63" t="s">
        <v>671</v>
      </c>
      <c r="E94" t="s">
        <v>527</v>
      </c>
      <c r="F94">
        <v>1</v>
      </c>
      <c r="G94">
        <v>1</v>
      </c>
      <c r="H94">
        <v>1</v>
      </c>
      <c r="I94">
        <v>2</v>
      </c>
      <c r="J94">
        <v>7</v>
      </c>
      <c r="K94">
        <v>3</v>
      </c>
      <c r="L94" t="s">
        <v>103</v>
      </c>
      <c r="M94">
        <v>3</v>
      </c>
      <c r="N94" t="s">
        <v>703</v>
      </c>
      <c r="O94" t="s">
        <v>31</v>
      </c>
      <c r="P94">
        <v>3</v>
      </c>
      <c r="Q94">
        <v>0</v>
      </c>
      <c r="R94">
        <v>0</v>
      </c>
      <c r="S94" t="s">
        <v>642</v>
      </c>
      <c r="T94" t="s">
        <v>690</v>
      </c>
      <c r="U94">
        <v>0</v>
      </c>
      <c r="V94">
        <v>0</v>
      </c>
      <c r="W94">
        <v>0</v>
      </c>
      <c r="X94" t="s">
        <v>41</v>
      </c>
      <c r="Y94" t="s">
        <v>737</v>
      </c>
      <c r="Z94">
        <v>4903.5999999999985</v>
      </c>
      <c r="AA94">
        <v>248360.98000000019</v>
      </c>
      <c r="AB94">
        <v>0</v>
      </c>
      <c r="AC94">
        <v>0</v>
      </c>
      <c r="AD94">
        <v>0.84414504989531591</v>
      </c>
      <c r="AF94">
        <v>0</v>
      </c>
      <c r="AG94" t="s">
        <v>913</v>
      </c>
    </row>
    <row r="95" spans="1:33" x14ac:dyDescent="0.25">
      <c r="A95" t="s">
        <v>54</v>
      </c>
      <c r="B95" t="s">
        <v>947</v>
      </c>
      <c r="C95" s="63" t="s">
        <v>947</v>
      </c>
      <c r="D95" s="63" t="s">
        <v>671</v>
      </c>
      <c r="E95" t="s">
        <v>527</v>
      </c>
      <c r="F95">
        <v>1</v>
      </c>
      <c r="G95">
        <v>1</v>
      </c>
      <c r="H95">
        <v>1</v>
      </c>
      <c r="I95">
        <v>2</v>
      </c>
      <c r="J95">
        <v>7</v>
      </c>
      <c r="K95">
        <v>4</v>
      </c>
      <c r="L95" t="s">
        <v>101</v>
      </c>
      <c r="M95">
        <v>4</v>
      </c>
      <c r="N95" t="s">
        <v>705</v>
      </c>
      <c r="O95" t="s">
        <v>4</v>
      </c>
      <c r="P95">
        <v>1</v>
      </c>
      <c r="Q95">
        <v>1</v>
      </c>
      <c r="R95">
        <v>0</v>
      </c>
      <c r="S95" t="s">
        <v>642</v>
      </c>
      <c r="T95" t="s">
        <v>689</v>
      </c>
      <c r="U95">
        <v>8</v>
      </c>
      <c r="V95">
        <v>1.0526315789473684</v>
      </c>
      <c r="W95">
        <v>8</v>
      </c>
      <c r="X95" t="s">
        <v>42</v>
      </c>
      <c r="Y95" t="s">
        <v>738</v>
      </c>
      <c r="Z95">
        <v>4903.5999999999985</v>
      </c>
      <c r="AA95">
        <v>248360.98000000019</v>
      </c>
      <c r="AB95">
        <v>1</v>
      </c>
      <c r="AC95">
        <v>0.88857373673191142</v>
      </c>
      <c r="AD95">
        <v>0.84414504989531591</v>
      </c>
      <c r="AE95">
        <v>0.84414504989531591</v>
      </c>
      <c r="AF95">
        <v>0</v>
      </c>
      <c r="AG95" t="s">
        <v>642</v>
      </c>
    </row>
    <row r="96" spans="1:33" x14ac:dyDescent="0.25">
      <c r="A96" t="s">
        <v>54</v>
      </c>
      <c r="B96" t="s">
        <v>947</v>
      </c>
      <c r="C96" s="63" t="s">
        <v>947</v>
      </c>
      <c r="D96" s="63" t="s">
        <v>671</v>
      </c>
      <c r="E96" t="s">
        <v>527</v>
      </c>
      <c r="F96">
        <v>1</v>
      </c>
      <c r="G96">
        <v>1</v>
      </c>
      <c r="H96">
        <v>1</v>
      </c>
      <c r="I96">
        <v>2</v>
      </c>
      <c r="J96">
        <v>7</v>
      </c>
      <c r="K96">
        <v>4</v>
      </c>
      <c r="L96" t="s">
        <v>101</v>
      </c>
      <c r="M96">
        <v>4</v>
      </c>
      <c r="N96" t="s">
        <v>705</v>
      </c>
      <c r="O96" t="s">
        <v>5</v>
      </c>
      <c r="P96">
        <v>2</v>
      </c>
      <c r="Q96">
        <v>0</v>
      </c>
      <c r="R96">
        <v>0</v>
      </c>
      <c r="S96" t="s">
        <v>642</v>
      </c>
      <c r="T96" t="s">
        <v>690</v>
      </c>
      <c r="U96">
        <v>0</v>
      </c>
      <c r="V96">
        <v>0</v>
      </c>
      <c r="W96">
        <v>0</v>
      </c>
      <c r="X96" t="s">
        <v>43</v>
      </c>
      <c r="Y96" t="s">
        <v>739</v>
      </c>
      <c r="Z96">
        <v>4903.5999999999985</v>
      </c>
      <c r="AA96">
        <v>248360.98000000019</v>
      </c>
      <c r="AB96">
        <v>0</v>
      </c>
      <c r="AC96">
        <v>0</v>
      </c>
      <c r="AD96">
        <v>0.84414504989531591</v>
      </c>
      <c r="AF96">
        <v>0</v>
      </c>
      <c r="AG96" t="s">
        <v>913</v>
      </c>
    </row>
    <row r="97" spans="1:33" x14ac:dyDescent="0.25">
      <c r="A97" t="s">
        <v>54</v>
      </c>
      <c r="B97" t="s">
        <v>947</v>
      </c>
      <c r="C97" s="63" t="s">
        <v>947</v>
      </c>
      <c r="D97" s="63" t="s">
        <v>671</v>
      </c>
      <c r="E97" t="s">
        <v>527</v>
      </c>
      <c r="F97">
        <v>1</v>
      </c>
      <c r="G97">
        <v>1</v>
      </c>
      <c r="H97">
        <v>1</v>
      </c>
      <c r="I97">
        <v>2</v>
      </c>
      <c r="J97">
        <v>7</v>
      </c>
      <c r="K97">
        <v>4</v>
      </c>
      <c r="L97" t="s">
        <v>101</v>
      </c>
      <c r="M97">
        <v>4</v>
      </c>
      <c r="N97" t="s">
        <v>705</v>
      </c>
      <c r="O97" t="s">
        <v>31</v>
      </c>
      <c r="P97">
        <v>3</v>
      </c>
      <c r="Q97">
        <v>0</v>
      </c>
      <c r="R97">
        <v>0</v>
      </c>
      <c r="S97" t="s">
        <v>642</v>
      </c>
      <c r="T97" t="s">
        <v>690</v>
      </c>
      <c r="U97">
        <v>0</v>
      </c>
      <c r="V97">
        <v>0</v>
      </c>
      <c r="W97">
        <v>0</v>
      </c>
      <c r="X97" t="s">
        <v>44</v>
      </c>
      <c r="Y97" t="s">
        <v>740</v>
      </c>
      <c r="Z97">
        <v>4903.5999999999985</v>
      </c>
      <c r="AA97">
        <v>248360.98000000019</v>
      </c>
      <c r="AB97">
        <v>0</v>
      </c>
      <c r="AC97">
        <v>0</v>
      </c>
      <c r="AD97">
        <v>0.84414504989531591</v>
      </c>
      <c r="AF97">
        <v>0</v>
      </c>
      <c r="AG97" t="s">
        <v>913</v>
      </c>
    </row>
    <row r="98" spans="1:33" x14ac:dyDescent="0.25">
      <c r="A98" t="s">
        <v>54</v>
      </c>
      <c r="B98" t="s">
        <v>947</v>
      </c>
      <c r="C98" s="63" t="s">
        <v>947</v>
      </c>
      <c r="D98" s="63" t="s">
        <v>671</v>
      </c>
      <c r="E98" t="s">
        <v>527</v>
      </c>
      <c r="F98">
        <v>1</v>
      </c>
      <c r="G98">
        <v>1</v>
      </c>
      <c r="H98">
        <v>1</v>
      </c>
      <c r="I98">
        <v>2</v>
      </c>
      <c r="J98">
        <v>7</v>
      </c>
      <c r="K98">
        <v>5</v>
      </c>
      <c r="L98" t="s">
        <v>105</v>
      </c>
      <c r="M98">
        <v>5</v>
      </c>
      <c r="N98" t="s">
        <v>707</v>
      </c>
      <c r="O98" t="s">
        <v>4</v>
      </c>
      <c r="P98">
        <v>1</v>
      </c>
      <c r="Q98">
        <v>1</v>
      </c>
      <c r="R98">
        <v>0</v>
      </c>
      <c r="S98" t="s">
        <v>642</v>
      </c>
      <c r="T98" t="s">
        <v>689</v>
      </c>
      <c r="U98">
        <v>8</v>
      </c>
      <c r="V98">
        <v>1.0526315789473684</v>
      </c>
      <c r="W98">
        <v>8</v>
      </c>
      <c r="X98" t="s">
        <v>45</v>
      </c>
      <c r="Y98" t="s">
        <v>741</v>
      </c>
      <c r="Z98">
        <v>4903.5999999999985</v>
      </c>
      <c r="AA98">
        <v>248360.98000000019</v>
      </c>
      <c r="AB98">
        <v>1</v>
      </c>
      <c r="AC98">
        <v>0.88857373673191142</v>
      </c>
      <c r="AD98">
        <v>0.84414504989531591</v>
      </c>
      <c r="AE98">
        <v>0.84414504989531591</v>
      </c>
      <c r="AF98">
        <v>0</v>
      </c>
      <c r="AG98" t="s">
        <v>642</v>
      </c>
    </row>
    <row r="99" spans="1:33" x14ac:dyDescent="0.25">
      <c r="A99" t="s">
        <v>54</v>
      </c>
      <c r="B99" t="s">
        <v>947</v>
      </c>
      <c r="C99" s="63" t="s">
        <v>947</v>
      </c>
      <c r="D99" s="63" t="s">
        <v>671</v>
      </c>
      <c r="E99" t="s">
        <v>527</v>
      </c>
      <c r="F99">
        <v>1</v>
      </c>
      <c r="G99">
        <v>1</v>
      </c>
      <c r="H99">
        <v>1</v>
      </c>
      <c r="I99">
        <v>2</v>
      </c>
      <c r="J99">
        <v>7</v>
      </c>
      <c r="K99">
        <v>5</v>
      </c>
      <c r="L99" t="s">
        <v>105</v>
      </c>
      <c r="M99">
        <v>5</v>
      </c>
      <c r="N99" t="s">
        <v>707</v>
      </c>
      <c r="O99" t="s">
        <v>5</v>
      </c>
      <c r="P99">
        <v>2</v>
      </c>
      <c r="Q99">
        <v>0</v>
      </c>
      <c r="R99">
        <v>0</v>
      </c>
      <c r="S99" t="s">
        <v>642</v>
      </c>
      <c r="T99" t="s">
        <v>690</v>
      </c>
      <c r="U99">
        <v>0</v>
      </c>
      <c r="V99">
        <v>0</v>
      </c>
      <c r="W99">
        <v>0</v>
      </c>
      <c r="X99" t="s">
        <v>46</v>
      </c>
      <c r="Y99" t="s">
        <v>742</v>
      </c>
      <c r="Z99">
        <v>4903.5999999999985</v>
      </c>
      <c r="AA99">
        <v>248360.98000000019</v>
      </c>
      <c r="AB99">
        <v>0</v>
      </c>
      <c r="AC99">
        <v>0</v>
      </c>
      <c r="AD99">
        <v>0.84414504989531591</v>
      </c>
      <c r="AF99">
        <v>0</v>
      </c>
      <c r="AG99" t="s">
        <v>913</v>
      </c>
    </row>
    <row r="100" spans="1:33" x14ac:dyDescent="0.25">
      <c r="A100" t="s">
        <v>54</v>
      </c>
      <c r="B100" t="s">
        <v>947</v>
      </c>
      <c r="C100" s="63" t="s">
        <v>947</v>
      </c>
      <c r="D100" s="63" t="s">
        <v>671</v>
      </c>
      <c r="E100" t="s">
        <v>527</v>
      </c>
      <c r="F100">
        <v>1</v>
      </c>
      <c r="G100">
        <v>1</v>
      </c>
      <c r="H100">
        <v>1</v>
      </c>
      <c r="I100">
        <v>2</v>
      </c>
      <c r="J100">
        <v>7</v>
      </c>
      <c r="K100">
        <v>5</v>
      </c>
      <c r="L100" t="s">
        <v>105</v>
      </c>
      <c r="M100">
        <v>5</v>
      </c>
      <c r="N100" t="s">
        <v>707</v>
      </c>
      <c r="O100" t="s">
        <v>31</v>
      </c>
      <c r="P100">
        <v>3</v>
      </c>
      <c r="Q100">
        <v>0</v>
      </c>
      <c r="R100">
        <v>0</v>
      </c>
      <c r="S100" t="s">
        <v>642</v>
      </c>
      <c r="T100" t="s">
        <v>690</v>
      </c>
      <c r="U100">
        <v>0</v>
      </c>
      <c r="V100">
        <v>0</v>
      </c>
      <c r="W100">
        <v>0</v>
      </c>
      <c r="X100" t="s">
        <v>47</v>
      </c>
      <c r="Y100" t="s">
        <v>743</v>
      </c>
      <c r="Z100">
        <v>4903.5999999999985</v>
      </c>
      <c r="AA100">
        <v>248360.98000000019</v>
      </c>
      <c r="AB100">
        <v>0</v>
      </c>
      <c r="AC100">
        <v>0</v>
      </c>
      <c r="AD100">
        <v>0.84414504989531591</v>
      </c>
      <c r="AF100">
        <v>0</v>
      </c>
      <c r="AG100" t="s">
        <v>913</v>
      </c>
    </row>
    <row r="101" spans="1:33" x14ac:dyDescent="0.25">
      <c r="A101" t="s">
        <v>54</v>
      </c>
      <c r="B101" t="s">
        <v>947</v>
      </c>
      <c r="C101" s="63" t="s">
        <v>947</v>
      </c>
      <c r="D101" s="63" t="s">
        <v>671</v>
      </c>
      <c r="E101" t="s">
        <v>527</v>
      </c>
      <c r="F101">
        <v>1</v>
      </c>
      <c r="G101">
        <v>1</v>
      </c>
      <c r="H101">
        <v>1</v>
      </c>
      <c r="I101">
        <v>2</v>
      </c>
      <c r="J101">
        <v>7</v>
      </c>
      <c r="K101">
        <v>6</v>
      </c>
      <c r="L101" t="s">
        <v>113</v>
      </c>
      <c r="M101">
        <v>6</v>
      </c>
      <c r="N101" t="s">
        <v>709</v>
      </c>
      <c r="O101" t="s">
        <v>4</v>
      </c>
      <c r="P101">
        <v>1</v>
      </c>
      <c r="Q101">
        <v>0</v>
      </c>
      <c r="R101">
        <v>0</v>
      </c>
      <c r="S101" t="s">
        <v>642</v>
      </c>
      <c r="T101" t="s">
        <v>690</v>
      </c>
      <c r="U101">
        <v>0</v>
      </c>
      <c r="V101">
        <v>0</v>
      </c>
      <c r="W101">
        <v>0</v>
      </c>
      <c r="X101" t="s">
        <v>48</v>
      </c>
      <c r="Y101" t="s">
        <v>744</v>
      </c>
      <c r="Z101">
        <v>4903.5999999999985</v>
      </c>
      <c r="AA101">
        <v>248360.98000000019</v>
      </c>
      <c r="AB101">
        <v>0</v>
      </c>
      <c r="AC101">
        <v>0</v>
      </c>
      <c r="AD101">
        <v>0.84414504989531591</v>
      </c>
      <c r="AF101">
        <v>0</v>
      </c>
      <c r="AG101" t="s">
        <v>913</v>
      </c>
    </row>
    <row r="102" spans="1:33" x14ac:dyDescent="0.25">
      <c r="A102" t="s">
        <v>54</v>
      </c>
      <c r="B102" t="s">
        <v>947</v>
      </c>
      <c r="C102" s="63" t="s">
        <v>947</v>
      </c>
      <c r="D102" s="63" t="s">
        <v>671</v>
      </c>
      <c r="E102" t="s">
        <v>527</v>
      </c>
      <c r="F102">
        <v>1</v>
      </c>
      <c r="G102">
        <v>1</v>
      </c>
      <c r="H102">
        <v>1</v>
      </c>
      <c r="I102">
        <v>2</v>
      </c>
      <c r="J102">
        <v>7</v>
      </c>
      <c r="K102">
        <v>6</v>
      </c>
      <c r="L102" t="s">
        <v>113</v>
      </c>
      <c r="M102">
        <v>6</v>
      </c>
      <c r="N102" t="s">
        <v>709</v>
      </c>
      <c r="O102" t="s">
        <v>5</v>
      </c>
      <c r="P102">
        <v>2</v>
      </c>
      <c r="Q102">
        <v>0</v>
      </c>
      <c r="R102">
        <v>0</v>
      </c>
      <c r="S102" t="s">
        <v>642</v>
      </c>
      <c r="T102" t="s">
        <v>690</v>
      </c>
      <c r="U102">
        <v>0</v>
      </c>
      <c r="V102">
        <v>0</v>
      </c>
      <c r="W102">
        <v>0</v>
      </c>
      <c r="X102" t="s">
        <v>49</v>
      </c>
      <c r="Y102" t="s">
        <v>745</v>
      </c>
      <c r="Z102">
        <v>4903.5999999999985</v>
      </c>
      <c r="AA102">
        <v>248360.98000000019</v>
      </c>
      <c r="AB102">
        <v>0</v>
      </c>
      <c r="AC102">
        <v>0</v>
      </c>
      <c r="AD102">
        <v>0.84414504989531591</v>
      </c>
      <c r="AF102">
        <v>0</v>
      </c>
      <c r="AG102" t="s">
        <v>913</v>
      </c>
    </row>
    <row r="103" spans="1:33" x14ac:dyDescent="0.25">
      <c r="A103" t="s">
        <v>54</v>
      </c>
      <c r="B103" t="s">
        <v>947</v>
      </c>
      <c r="C103" s="63" t="s">
        <v>947</v>
      </c>
      <c r="D103" s="63" t="s">
        <v>671</v>
      </c>
      <c r="E103" t="s">
        <v>527</v>
      </c>
      <c r="F103">
        <v>1</v>
      </c>
      <c r="G103">
        <v>1</v>
      </c>
      <c r="H103">
        <v>1</v>
      </c>
      <c r="I103">
        <v>2</v>
      </c>
      <c r="J103">
        <v>7</v>
      </c>
      <c r="K103">
        <v>6</v>
      </c>
      <c r="L103" t="s">
        <v>113</v>
      </c>
      <c r="M103">
        <v>6</v>
      </c>
      <c r="N103" t="s">
        <v>709</v>
      </c>
      <c r="O103" t="s">
        <v>31</v>
      </c>
      <c r="P103">
        <v>3</v>
      </c>
      <c r="Q103">
        <v>0</v>
      </c>
      <c r="R103">
        <v>0</v>
      </c>
      <c r="S103" t="s">
        <v>642</v>
      </c>
      <c r="T103" t="s">
        <v>690</v>
      </c>
      <c r="U103">
        <v>0</v>
      </c>
      <c r="V103">
        <v>0</v>
      </c>
      <c r="W103">
        <v>0</v>
      </c>
      <c r="X103" t="s">
        <v>50</v>
      </c>
      <c r="Y103" t="s">
        <v>746</v>
      </c>
      <c r="Z103">
        <v>4903.5999999999985</v>
      </c>
      <c r="AA103">
        <v>248360.98000000019</v>
      </c>
      <c r="AB103">
        <v>0</v>
      </c>
      <c r="AC103">
        <v>0</v>
      </c>
      <c r="AD103">
        <v>0.84414504989531591</v>
      </c>
      <c r="AF103">
        <v>0</v>
      </c>
      <c r="AG103" t="s">
        <v>913</v>
      </c>
    </row>
    <row r="104" spans="1:33" x14ac:dyDescent="0.25">
      <c r="A104" t="s">
        <v>54</v>
      </c>
      <c r="B104" t="s">
        <v>947</v>
      </c>
      <c r="C104" s="63" t="s">
        <v>947</v>
      </c>
      <c r="D104" s="63" t="s">
        <v>671</v>
      </c>
      <c r="E104" t="s">
        <v>527</v>
      </c>
      <c r="F104">
        <v>1</v>
      </c>
      <c r="G104">
        <v>1</v>
      </c>
      <c r="H104">
        <v>1</v>
      </c>
      <c r="I104">
        <v>2</v>
      </c>
      <c r="J104">
        <v>7</v>
      </c>
      <c r="K104">
        <v>7</v>
      </c>
      <c r="L104" t="s">
        <v>114</v>
      </c>
      <c r="M104">
        <v>7</v>
      </c>
      <c r="N104" t="s">
        <v>711</v>
      </c>
      <c r="O104" t="s">
        <v>4</v>
      </c>
      <c r="P104">
        <v>1</v>
      </c>
      <c r="Q104">
        <v>0</v>
      </c>
      <c r="R104">
        <v>0</v>
      </c>
      <c r="S104" t="s">
        <v>642</v>
      </c>
      <c r="T104" t="s">
        <v>690</v>
      </c>
      <c r="U104">
        <v>0</v>
      </c>
      <c r="V104">
        <v>0</v>
      </c>
      <c r="W104">
        <v>0</v>
      </c>
      <c r="X104" t="s">
        <v>51</v>
      </c>
      <c r="Y104" t="s">
        <v>747</v>
      </c>
      <c r="Z104">
        <v>4903.5999999999985</v>
      </c>
      <c r="AA104">
        <v>248360.98000000019</v>
      </c>
      <c r="AB104">
        <v>0</v>
      </c>
      <c r="AC104">
        <v>0</v>
      </c>
      <c r="AD104">
        <v>0.84414504989531591</v>
      </c>
      <c r="AF104">
        <v>0</v>
      </c>
      <c r="AG104" t="s">
        <v>913</v>
      </c>
    </row>
    <row r="105" spans="1:33" x14ac:dyDescent="0.25">
      <c r="A105" t="s">
        <v>54</v>
      </c>
      <c r="B105" t="s">
        <v>947</v>
      </c>
      <c r="C105" s="63" t="s">
        <v>947</v>
      </c>
      <c r="D105" s="63" t="s">
        <v>671</v>
      </c>
      <c r="E105" t="s">
        <v>527</v>
      </c>
      <c r="F105">
        <v>1</v>
      </c>
      <c r="G105">
        <v>1</v>
      </c>
      <c r="H105">
        <v>1</v>
      </c>
      <c r="I105">
        <v>2</v>
      </c>
      <c r="J105">
        <v>7</v>
      </c>
      <c r="K105">
        <v>7</v>
      </c>
      <c r="L105" t="s">
        <v>114</v>
      </c>
      <c r="M105">
        <v>7</v>
      </c>
      <c r="N105" t="s">
        <v>711</v>
      </c>
      <c r="O105" t="s">
        <v>5</v>
      </c>
      <c r="P105">
        <v>2</v>
      </c>
      <c r="Q105">
        <v>0</v>
      </c>
      <c r="R105">
        <v>0</v>
      </c>
      <c r="S105" t="s">
        <v>642</v>
      </c>
      <c r="T105" t="s">
        <v>690</v>
      </c>
      <c r="U105">
        <v>0</v>
      </c>
      <c r="V105">
        <v>0</v>
      </c>
      <c r="W105">
        <v>0</v>
      </c>
      <c r="X105" t="s">
        <v>52</v>
      </c>
      <c r="Y105" t="s">
        <v>748</v>
      </c>
      <c r="Z105">
        <v>4903.5999999999985</v>
      </c>
      <c r="AA105">
        <v>248360.98000000019</v>
      </c>
      <c r="AB105">
        <v>0</v>
      </c>
      <c r="AC105">
        <v>0</v>
      </c>
      <c r="AD105">
        <v>0.84414504989531591</v>
      </c>
      <c r="AF105">
        <v>0</v>
      </c>
      <c r="AG105" t="s">
        <v>913</v>
      </c>
    </row>
    <row r="106" spans="1:33" x14ac:dyDescent="0.25">
      <c r="A106" t="s">
        <v>54</v>
      </c>
      <c r="B106" t="s">
        <v>947</v>
      </c>
      <c r="C106" s="63" t="s">
        <v>947</v>
      </c>
      <c r="D106" s="63" t="s">
        <v>671</v>
      </c>
      <c r="E106" t="s">
        <v>527</v>
      </c>
      <c r="F106">
        <v>1</v>
      </c>
      <c r="G106">
        <v>1</v>
      </c>
      <c r="H106">
        <v>1</v>
      </c>
      <c r="I106">
        <v>2</v>
      </c>
      <c r="J106">
        <v>7</v>
      </c>
      <c r="K106">
        <v>7</v>
      </c>
      <c r="L106" t="s">
        <v>114</v>
      </c>
      <c r="M106">
        <v>7</v>
      </c>
      <c r="N106" t="s">
        <v>711</v>
      </c>
      <c r="O106" t="s">
        <v>31</v>
      </c>
      <c r="P106">
        <v>3</v>
      </c>
      <c r="Q106">
        <v>0</v>
      </c>
      <c r="R106">
        <v>0</v>
      </c>
      <c r="S106" t="s">
        <v>642</v>
      </c>
      <c r="T106" t="s">
        <v>690</v>
      </c>
      <c r="U106">
        <v>0</v>
      </c>
      <c r="V106">
        <v>0</v>
      </c>
      <c r="W106">
        <v>0</v>
      </c>
      <c r="X106" t="s">
        <v>53</v>
      </c>
      <c r="Y106" t="s">
        <v>749</v>
      </c>
      <c r="Z106">
        <v>4903.5999999999985</v>
      </c>
      <c r="AA106">
        <v>248360.98000000019</v>
      </c>
      <c r="AB106">
        <v>0</v>
      </c>
      <c r="AC106">
        <v>0</v>
      </c>
      <c r="AD106">
        <v>0.84414504989531591</v>
      </c>
      <c r="AF106">
        <v>0</v>
      </c>
      <c r="AG106" t="s">
        <v>913</v>
      </c>
    </row>
    <row r="107" spans="1:33" x14ac:dyDescent="0.25">
      <c r="A107" t="s">
        <v>54</v>
      </c>
      <c r="B107" t="s">
        <v>947</v>
      </c>
      <c r="C107" s="63" t="s">
        <v>947</v>
      </c>
      <c r="D107" s="63" t="s">
        <v>671</v>
      </c>
      <c r="E107" t="s">
        <v>527</v>
      </c>
      <c r="F107">
        <v>1</v>
      </c>
      <c r="G107">
        <v>2</v>
      </c>
      <c r="H107">
        <v>2</v>
      </c>
      <c r="I107">
        <v>2</v>
      </c>
      <c r="J107">
        <v>7</v>
      </c>
      <c r="K107">
        <v>1</v>
      </c>
      <c r="L107" t="s">
        <v>99</v>
      </c>
      <c r="M107">
        <v>8</v>
      </c>
      <c r="N107" t="s">
        <v>713</v>
      </c>
      <c r="O107" t="s">
        <v>4</v>
      </c>
      <c r="P107">
        <v>1</v>
      </c>
      <c r="Q107">
        <v>1</v>
      </c>
      <c r="R107">
        <v>0</v>
      </c>
      <c r="S107" t="s">
        <v>642</v>
      </c>
      <c r="T107" t="s">
        <v>689</v>
      </c>
      <c r="U107">
        <v>8.5</v>
      </c>
      <c r="V107">
        <v>1.118421052631579</v>
      </c>
      <c r="W107">
        <v>8.5</v>
      </c>
      <c r="X107" t="s">
        <v>33</v>
      </c>
      <c r="Y107" t="s">
        <v>750</v>
      </c>
      <c r="Z107">
        <v>4903.5999999999985</v>
      </c>
      <c r="AA107">
        <v>248360.98000000019</v>
      </c>
      <c r="AB107">
        <v>1</v>
      </c>
      <c r="AC107">
        <v>0.94410959527765603</v>
      </c>
      <c r="AD107">
        <v>0.84414504989531591</v>
      </c>
      <c r="AE107">
        <v>0.84414504989531591</v>
      </c>
      <c r="AF107">
        <v>0</v>
      </c>
      <c r="AG107" t="s">
        <v>642</v>
      </c>
    </row>
    <row r="108" spans="1:33" x14ac:dyDescent="0.25">
      <c r="A108" t="s">
        <v>54</v>
      </c>
      <c r="B108" t="s">
        <v>947</v>
      </c>
      <c r="C108" s="63" t="s">
        <v>947</v>
      </c>
      <c r="D108" s="63" t="s">
        <v>671</v>
      </c>
      <c r="E108" t="s">
        <v>527</v>
      </c>
      <c r="F108">
        <v>1</v>
      </c>
      <c r="G108">
        <v>2</v>
      </c>
      <c r="H108">
        <v>2</v>
      </c>
      <c r="I108">
        <v>2</v>
      </c>
      <c r="J108">
        <v>7</v>
      </c>
      <c r="K108">
        <v>1</v>
      </c>
      <c r="L108" t="s">
        <v>99</v>
      </c>
      <c r="M108">
        <v>8</v>
      </c>
      <c r="N108" t="s">
        <v>713</v>
      </c>
      <c r="O108" t="s">
        <v>5</v>
      </c>
      <c r="P108">
        <v>2</v>
      </c>
      <c r="Q108">
        <v>0</v>
      </c>
      <c r="R108">
        <v>0</v>
      </c>
      <c r="S108" t="s">
        <v>642</v>
      </c>
      <c r="T108" t="s">
        <v>690</v>
      </c>
      <c r="U108">
        <v>0</v>
      </c>
      <c r="V108">
        <v>0</v>
      </c>
      <c r="W108">
        <v>0</v>
      </c>
      <c r="X108" t="s">
        <v>34</v>
      </c>
      <c r="Y108" t="s">
        <v>751</v>
      </c>
      <c r="Z108">
        <v>4903.5999999999985</v>
      </c>
      <c r="AA108">
        <v>248360.98000000019</v>
      </c>
      <c r="AB108">
        <v>0</v>
      </c>
      <c r="AC108">
        <v>0</v>
      </c>
      <c r="AD108">
        <v>0.84414504989531591</v>
      </c>
      <c r="AF108">
        <v>0</v>
      </c>
      <c r="AG108" t="s">
        <v>913</v>
      </c>
    </row>
    <row r="109" spans="1:33" x14ac:dyDescent="0.25">
      <c r="A109" t="s">
        <v>54</v>
      </c>
      <c r="B109" t="s">
        <v>947</v>
      </c>
      <c r="C109" s="63" t="s">
        <v>947</v>
      </c>
      <c r="D109" s="63" t="s">
        <v>671</v>
      </c>
      <c r="E109" t="s">
        <v>527</v>
      </c>
      <c r="F109">
        <v>1</v>
      </c>
      <c r="G109">
        <v>2</v>
      </c>
      <c r="H109">
        <v>2</v>
      </c>
      <c r="I109">
        <v>2</v>
      </c>
      <c r="J109">
        <v>7</v>
      </c>
      <c r="K109">
        <v>1</v>
      </c>
      <c r="L109" t="s">
        <v>99</v>
      </c>
      <c r="M109">
        <v>8</v>
      </c>
      <c r="N109" t="s">
        <v>713</v>
      </c>
      <c r="O109" t="s">
        <v>31</v>
      </c>
      <c r="P109">
        <v>3</v>
      </c>
      <c r="Q109">
        <v>0</v>
      </c>
      <c r="R109">
        <v>0</v>
      </c>
      <c r="S109" t="s">
        <v>642</v>
      </c>
      <c r="T109" t="s">
        <v>690</v>
      </c>
      <c r="U109">
        <v>0</v>
      </c>
      <c r="V109">
        <v>0</v>
      </c>
      <c r="W109">
        <v>0</v>
      </c>
      <c r="X109" t="s">
        <v>35</v>
      </c>
      <c r="Y109" t="s">
        <v>752</v>
      </c>
      <c r="Z109">
        <v>4903.5999999999985</v>
      </c>
      <c r="AA109">
        <v>248360.98000000019</v>
      </c>
      <c r="AB109">
        <v>0</v>
      </c>
      <c r="AC109">
        <v>0</v>
      </c>
      <c r="AD109">
        <v>0.84414504989531591</v>
      </c>
      <c r="AF109">
        <v>0</v>
      </c>
      <c r="AG109" t="s">
        <v>913</v>
      </c>
    </row>
    <row r="110" spans="1:33" x14ac:dyDescent="0.25">
      <c r="A110" t="s">
        <v>54</v>
      </c>
      <c r="B110" t="s">
        <v>947</v>
      </c>
      <c r="C110" s="63" t="s">
        <v>947</v>
      </c>
      <c r="D110" s="63" t="s">
        <v>671</v>
      </c>
      <c r="E110" t="s">
        <v>527</v>
      </c>
      <c r="F110">
        <v>1</v>
      </c>
      <c r="G110">
        <v>2</v>
      </c>
      <c r="H110">
        <v>2</v>
      </c>
      <c r="I110">
        <v>2</v>
      </c>
      <c r="J110">
        <v>7</v>
      </c>
      <c r="K110">
        <v>2</v>
      </c>
      <c r="L110" t="s">
        <v>102</v>
      </c>
      <c r="M110">
        <v>9</v>
      </c>
      <c r="N110" t="s">
        <v>715</v>
      </c>
      <c r="O110" t="s">
        <v>4</v>
      </c>
      <c r="P110">
        <v>1</v>
      </c>
      <c r="Q110">
        <v>1</v>
      </c>
      <c r="R110">
        <v>0</v>
      </c>
      <c r="S110" t="s">
        <v>642</v>
      </c>
      <c r="T110" t="s">
        <v>689</v>
      </c>
      <c r="U110">
        <v>8</v>
      </c>
      <c r="V110">
        <v>1.0526315789473684</v>
      </c>
      <c r="W110">
        <v>8</v>
      </c>
      <c r="X110" t="s">
        <v>36</v>
      </c>
      <c r="Y110" t="s">
        <v>753</v>
      </c>
      <c r="Z110">
        <v>4903.5999999999985</v>
      </c>
      <c r="AA110">
        <v>248360.98000000019</v>
      </c>
      <c r="AB110">
        <v>1</v>
      </c>
      <c r="AC110">
        <v>0.88857373673191142</v>
      </c>
      <c r="AD110">
        <v>0.84414504989531591</v>
      </c>
      <c r="AE110">
        <v>0.84414504989531591</v>
      </c>
      <c r="AF110">
        <v>0</v>
      </c>
      <c r="AG110" t="s">
        <v>642</v>
      </c>
    </row>
    <row r="111" spans="1:33" x14ac:dyDescent="0.25">
      <c r="A111" t="s">
        <v>54</v>
      </c>
      <c r="B111" t="s">
        <v>947</v>
      </c>
      <c r="C111" s="63" t="s">
        <v>947</v>
      </c>
      <c r="D111" s="63" t="s">
        <v>671</v>
      </c>
      <c r="E111" t="s">
        <v>527</v>
      </c>
      <c r="F111">
        <v>1</v>
      </c>
      <c r="G111">
        <v>2</v>
      </c>
      <c r="H111">
        <v>2</v>
      </c>
      <c r="I111">
        <v>2</v>
      </c>
      <c r="J111">
        <v>7</v>
      </c>
      <c r="K111">
        <v>2</v>
      </c>
      <c r="L111" t="s">
        <v>102</v>
      </c>
      <c r="M111">
        <v>9</v>
      </c>
      <c r="N111" t="s">
        <v>715</v>
      </c>
      <c r="O111" t="s">
        <v>5</v>
      </c>
      <c r="P111">
        <v>2</v>
      </c>
      <c r="Q111">
        <v>0</v>
      </c>
      <c r="R111">
        <v>0</v>
      </c>
      <c r="S111" t="s">
        <v>642</v>
      </c>
      <c r="T111" t="s">
        <v>690</v>
      </c>
      <c r="U111">
        <v>0</v>
      </c>
      <c r="V111">
        <v>0</v>
      </c>
      <c r="W111">
        <v>0</v>
      </c>
      <c r="X111" t="s">
        <v>37</v>
      </c>
      <c r="Y111" t="s">
        <v>754</v>
      </c>
      <c r="Z111">
        <v>4903.5999999999985</v>
      </c>
      <c r="AA111">
        <v>248360.98000000019</v>
      </c>
      <c r="AB111">
        <v>0</v>
      </c>
      <c r="AC111">
        <v>0</v>
      </c>
      <c r="AD111">
        <v>0.84414504989531591</v>
      </c>
      <c r="AF111">
        <v>0</v>
      </c>
      <c r="AG111" t="s">
        <v>913</v>
      </c>
    </row>
    <row r="112" spans="1:33" x14ac:dyDescent="0.25">
      <c r="A112" t="s">
        <v>54</v>
      </c>
      <c r="B112" t="s">
        <v>947</v>
      </c>
      <c r="C112" s="63" t="s">
        <v>947</v>
      </c>
      <c r="D112" s="63" t="s">
        <v>671</v>
      </c>
      <c r="E112" t="s">
        <v>527</v>
      </c>
      <c r="F112">
        <v>1</v>
      </c>
      <c r="G112">
        <v>2</v>
      </c>
      <c r="H112">
        <v>2</v>
      </c>
      <c r="I112">
        <v>2</v>
      </c>
      <c r="J112">
        <v>7</v>
      </c>
      <c r="K112">
        <v>2</v>
      </c>
      <c r="L112" t="s">
        <v>102</v>
      </c>
      <c r="M112">
        <v>9</v>
      </c>
      <c r="N112" t="s">
        <v>715</v>
      </c>
      <c r="O112" t="s">
        <v>31</v>
      </c>
      <c r="P112">
        <v>3</v>
      </c>
      <c r="Q112">
        <v>0</v>
      </c>
      <c r="R112">
        <v>0</v>
      </c>
      <c r="S112" t="s">
        <v>642</v>
      </c>
      <c r="T112" t="s">
        <v>690</v>
      </c>
      <c r="U112">
        <v>0</v>
      </c>
      <c r="V112">
        <v>0</v>
      </c>
      <c r="W112">
        <v>0</v>
      </c>
      <c r="X112" t="s">
        <v>38</v>
      </c>
      <c r="Y112" t="s">
        <v>755</v>
      </c>
      <c r="Z112">
        <v>4903.5999999999985</v>
      </c>
      <c r="AA112">
        <v>248360.98000000019</v>
      </c>
      <c r="AB112">
        <v>0</v>
      </c>
      <c r="AC112">
        <v>0</v>
      </c>
      <c r="AD112">
        <v>0.84414504989531591</v>
      </c>
      <c r="AF112">
        <v>0</v>
      </c>
      <c r="AG112" t="s">
        <v>913</v>
      </c>
    </row>
    <row r="113" spans="1:33" x14ac:dyDescent="0.25">
      <c r="A113" t="s">
        <v>54</v>
      </c>
      <c r="B113" t="s">
        <v>947</v>
      </c>
      <c r="C113" s="63" t="s">
        <v>947</v>
      </c>
      <c r="D113" s="63" t="s">
        <v>671</v>
      </c>
      <c r="E113" t="s">
        <v>527</v>
      </c>
      <c r="F113">
        <v>1</v>
      </c>
      <c r="G113">
        <v>2</v>
      </c>
      <c r="H113">
        <v>2</v>
      </c>
      <c r="I113">
        <v>2</v>
      </c>
      <c r="J113">
        <v>7</v>
      </c>
      <c r="K113">
        <v>3</v>
      </c>
      <c r="L113" t="s">
        <v>103</v>
      </c>
      <c r="M113">
        <v>10</v>
      </c>
      <c r="N113" t="s">
        <v>717</v>
      </c>
      <c r="O113" t="s">
        <v>4</v>
      </c>
      <c r="P113">
        <v>1</v>
      </c>
      <c r="Q113">
        <v>0</v>
      </c>
      <c r="R113">
        <v>0</v>
      </c>
      <c r="S113" t="s">
        <v>642</v>
      </c>
      <c r="T113" t="s">
        <v>690</v>
      </c>
      <c r="U113">
        <v>0</v>
      </c>
      <c r="V113">
        <v>0</v>
      </c>
      <c r="W113">
        <v>0</v>
      </c>
      <c r="X113" t="s">
        <v>39</v>
      </c>
      <c r="Y113" t="s">
        <v>756</v>
      </c>
      <c r="Z113">
        <v>4903.5999999999985</v>
      </c>
      <c r="AA113">
        <v>248360.98000000019</v>
      </c>
      <c r="AB113">
        <v>0</v>
      </c>
      <c r="AC113">
        <v>0</v>
      </c>
      <c r="AD113">
        <v>0.84414504989531591</v>
      </c>
      <c r="AF113">
        <v>0</v>
      </c>
      <c r="AG113" t="s">
        <v>913</v>
      </c>
    </row>
    <row r="114" spans="1:33" x14ac:dyDescent="0.25">
      <c r="A114" t="s">
        <v>54</v>
      </c>
      <c r="B114" t="s">
        <v>947</v>
      </c>
      <c r="C114" s="63" t="s">
        <v>947</v>
      </c>
      <c r="D114" s="63" t="s">
        <v>671</v>
      </c>
      <c r="E114" t="s">
        <v>527</v>
      </c>
      <c r="F114">
        <v>1</v>
      </c>
      <c r="G114">
        <v>2</v>
      </c>
      <c r="H114">
        <v>2</v>
      </c>
      <c r="I114">
        <v>2</v>
      </c>
      <c r="J114">
        <v>7</v>
      </c>
      <c r="K114">
        <v>3</v>
      </c>
      <c r="L114" t="s">
        <v>103</v>
      </c>
      <c r="M114">
        <v>10</v>
      </c>
      <c r="N114" t="s">
        <v>717</v>
      </c>
      <c r="O114" t="s">
        <v>5</v>
      </c>
      <c r="P114">
        <v>2</v>
      </c>
      <c r="Q114">
        <v>0</v>
      </c>
      <c r="R114">
        <v>0</v>
      </c>
      <c r="S114" t="s">
        <v>642</v>
      </c>
      <c r="T114" t="s">
        <v>690</v>
      </c>
      <c r="U114">
        <v>0</v>
      </c>
      <c r="V114">
        <v>0</v>
      </c>
      <c r="W114">
        <v>0</v>
      </c>
      <c r="X114" t="s">
        <v>40</v>
      </c>
      <c r="Y114" t="s">
        <v>757</v>
      </c>
      <c r="Z114">
        <v>4903.5999999999985</v>
      </c>
      <c r="AA114">
        <v>248360.98000000019</v>
      </c>
      <c r="AB114">
        <v>0</v>
      </c>
      <c r="AC114">
        <v>0</v>
      </c>
      <c r="AD114">
        <v>0.84414504989531591</v>
      </c>
      <c r="AF114">
        <v>0</v>
      </c>
      <c r="AG114" t="s">
        <v>913</v>
      </c>
    </row>
    <row r="115" spans="1:33" x14ac:dyDescent="0.25">
      <c r="A115" t="s">
        <v>54</v>
      </c>
      <c r="B115" t="s">
        <v>947</v>
      </c>
      <c r="C115" s="63" t="s">
        <v>947</v>
      </c>
      <c r="D115" s="63" t="s">
        <v>671</v>
      </c>
      <c r="E115" t="s">
        <v>527</v>
      </c>
      <c r="F115">
        <v>1</v>
      </c>
      <c r="G115">
        <v>2</v>
      </c>
      <c r="H115">
        <v>2</v>
      </c>
      <c r="I115">
        <v>2</v>
      </c>
      <c r="J115">
        <v>7</v>
      </c>
      <c r="K115">
        <v>3</v>
      </c>
      <c r="L115" t="s">
        <v>103</v>
      </c>
      <c r="M115">
        <v>10</v>
      </c>
      <c r="N115" t="s">
        <v>717</v>
      </c>
      <c r="O115" t="s">
        <v>31</v>
      </c>
      <c r="P115">
        <v>3</v>
      </c>
      <c r="Q115">
        <v>0</v>
      </c>
      <c r="R115">
        <v>0</v>
      </c>
      <c r="S115" t="s">
        <v>642</v>
      </c>
      <c r="T115" t="s">
        <v>690</v>
      </c>
      <c r="U115">
        <v>0</v>
      </c>
      <c r="V115">
        <v>0</v>
      </c>
      <c r="W115">
        <v>0</v>
      </c>
      <c r="X115" t="s">
        <v>41</v>
      </c>
      <c r="Y115" t="s">
        <v>758</v>
      </c>
      <c r="Z115">
        <v>4903.5999999999985</v>
      </c>
      <c r="AA115">
        <v>248360.98000000019</v>
      </c>
      <c r="AB115">
        <v>0</v>
      </c>
      <c r="AC115">
        <v>0</v>
      </c>
      <c r="AD115">
        <v>0.84414504989531591</v>
      </c>
      <c r="AF115">
        <v>0</v>
      </c>
      <c r="AG115" t="s">
        <v>913</v>
      </c>
    </row>
    <row r="116" spans="1:33" x14ac:dyDescent="0.25">
      <c r="A116" t="s">
        <v>54</v>
      </c>
      <c r="B116" t="s">
        <v>947</v>
      </c>
      <c r="C116" s="63" t="s">
        <v>947</v>
      </c>
      <c r="D116" s="63" t="s">
        <v>671</v>
      </c>
      <c r="E116" t="s">
        <v>527</v>
      </c>
      <c r="F116">
        <v>1</v>
      </c>
      <c r="G116">
        <v>2</v>
      </c>
      <c r="H116">
        <v>2</v>
      </c>
      <c r="I116">
        <v>2</v>
      </c>
      <c r="J116">
        <v>7</v>
      </c>
      <c r="K116">
        <v>4</v>
      </c>
      <c r="L116" t="s">
        <v>101</v>
      </c>
      <c r="M116">
        <v>11</v>
      </c>
      <c r="N116" t="s">
        <v>719</v>
      </c>
      <c r="O116" t="s">
        <v>4</v>
      </c>
      <c r="P116">
        <v>1</v>
      </c>
      <c r="Q116">
        <v>1</v>
      </c>
      <c r="R116">
        <v>0</v>
      </c>
      <c r="S116" t="s">
        <v>642</v>
      </c>
      <c r="T116" t="s">
        <v>689</v>
      </c>
      <c r="U116">
        <v>8</v>
      </c>
      <c r="V116">
        <v>1.0526315789473684</v>
      </c>
      <c r="W116">
        <v>8</v>
      </c>
      <c r="X116" t="s">
        <v>42</v>
      </c>
      <c r="Y116" t="s">
        <v>759</v>
      </c>
      <c r="Z116">
        <v>4903.5999999999985</v>
      </c>
      <c r="AA116">
        <v>248360.98000000019</v>
      </c>
      <c r="AB116">
        <v>1</v>
      </c>
      <c r="AC116">
        <v>0.88857373673191142</v>
      </c>
      <c r="AD116">
        <v>0.84414504989531591</v>
      </c>
      <c r="AE116">
        <v>0.84414504989531591</v>
      </c>
      <c r="AF116">
        <v>0</v>
      </c>
      <c r="AG116" t="s">
        <v>642</v>
      </c>
    </row>
    <row r="117" spans="1:33" x14ac:dyDescent="0.25">
      <c r="A117" t="s">
        <v>54</v>
      </c>
      <c r="B117" t="s">
        <v>947</v>
      </c>
      <c r="C117" s="63" t="s">
        <v>947</v>
      </c>
      <c r="D117" s="63" t="s">
        <v>671</v>
      </c>
      <c r="E117" t="s">
        <v>527</v>
      </c>
      <c r="F117">
        <v>1</v>
      </c>
      <c r="G117">
        <v>2</v>
      </c>
      <c r="H117">
        <v>2</v>
      </c>
      <c r="I117">
        <v>2</v>
      </c>
      <c r="J117">
        <v>7</v>
      </c>
      <c r="K117">
        <v>4</v>
      </c>
      <c r="L117" t="s">
        <v>101</v>
      </c>
      <c r="M117">
        <v>11</v>
      </c>
      <c r="N117" t="s">
        <v>719</v>
      </c>
      <c r="O117" t="s">
        <v>5</v>
      </c>
      <c r="P117">
        <v>2</v>
      </c>
      <c r="Q117">
        <v>0</v>
      </c>
      <c r="R117">
        <v>0</v>
      </c>
      <c r="S117" t="s">
        <v>642</v>
      </c>
      <c r="T117" t="s">
        <v>690</v>
      </c>
      <c r="U117">
        <v>0</v>
      </c>
      <c r="V117">
        <v>0</v>
      </c>
      <c r="W117">
        <v>0</v>
      </c>
      <c r="X117" t="s">
        <v>43</v>
      </c>
      <c r="Y117" t="s">
        <v>760</v>
      </c>
      <c r="Z117">
        <v>4903.5999999999985</v>
      </c>
      <c r="AA117">
        <v>248360.98000000019</v>
      </c>
      <c r="AB117">
        <v>0</v>
      </c>
      <c r="AC117">
        <v>0</v>
      </c>
      <c r="AD117">
        <v>0.84414504989531591</v>
      </c>
      <c r="AF117">
        <v>0</v>
      </c>
      <c r="AG117" t="s">
        <v>913</v>
      </c>
    </row>
    <row r="118" spans="1:33" x14ac:dyDescent="0.25">
      <c r="A118" t="s">
        <v>54</v>
      </c>
      <c r="B118" t="s">
        <v>947</v>
      </c>
      <c r="C118" s="63" t="s">
        <v>947</v>
      </c>
      <c r="D118" s="63" t="s">
        <v>671</v>
      </c>
      <c r="E118" t="s">
        <v>527</v>
      </c>
      <c r="F118">
        <v>1</v>
      </c>
      <c r="G118">
        <v>2</v>
      </c>
      <c r="H118">
        <v>2</v>
      </c>
      <c r="I118">
        <v>2</v>
      </c>
      <c r="J118">
        <v>7</v>
      </c>
      <c r="K118">
        <v>4</v>
      </c>
      <c r="L118" t="s">
        <v>101</v>
      </c>
      <c r="M118">
        <v>11</v>
      </c>
      <c r="N118" t="s">
        <v>719</v>
      </c>
      <c r="O118" t="s">
        <v>31</v>
      </c>
      <c r="P118">
        <v>3</v>
      </c>
      <c r="Q118">
        <v>0</v>
      </c>
      <c r="R118">
        <v>0</v>
      </c>
      <c r="S118" t="s">
        <v>642</v>
      </c>
      <c r="T118" t="s">
        <v>690</v>
      </c>
      <c r="U118">
        <v>0</v>
      </c>
      <c r="V118">
        <v>0</v>
      </c>
      <c r="W118">
        <v>0</v>
      </c>
      <c r="X118" t="s">
        <v>44</v>
      </c>
      <c r="Y118" t="s">
        <v>761</v>
      </c>
      <c r="Z118">
        <v>4903.5999999999985</v>
      </c>
      <c r="AA118">
        <v>248360.98000000019</v>
      </c>
      <c r="AB118">
        <v>0</v>
      </c>
      <c r="AC118">
        <v>0</v>
      </c>
      <c r="AD118">
        <v>0.84414504989531591</v>
      </c>
      <c r="AF118">
        <v>0</v>
      </c>
      <c r="AG118" t="s">
        <v>913</v>
      </c>
    </row>
    <row r="119" spans="1:33" x14ac:dyDescent="0.25">
      <c r="A119" t="s">
        <v>54</v>
      </c>
      <c r="B119" t="s">
        <v>947</v>
      </c>
      <c r="C119" s="63" t="s">
        <v>947</v>
      </c>
      <c r="D119" s="63" t="s">
        <v>671</v>
      </c>
      <c r="E119" t="s">
        <v>527</v>
      </c>
      <c r="F119">
        <v>1</v>
      </c>
      <c r="G119">
        <v>2</v>
      </c>
      <c r="H119">
        <v>2</v>
      </c>
      <c r="I119">
        <v>2</v>
      </c>
      <c r="J119">
        <v>7</v>
      </c>
      <c r="K119">
        <v>5</v>
      </c>
      <c r="L119" t="s">
        <v>105</v>
      </c>
      <c r="M119">
        <v>12</v>
      </c>
      <c r="N119" t="s">
        <v>721</v>
      </c>
      <c r="O119" t="s">
        <v>4</v>
      </c>
      <c r="P119">
        <v>1</v>
      </c>
      <c r="Q119">
        <v>1</v>
      </c>
      <c r="R119">
        <v>0</v>
      </c>
      <c r="S119" t="s">
        <v>642</v>
      </c>
      <c r="T119" t="s">
        <v>689</v>
      </c>
      <c r="U119">
        <v>8</v>
      </c>
      <c r="V119">
        <v>1.0526315789473684</v>
      </c>
      <c r="W119">
        <v>8</v>
      </c>
      <c r="X119" t="s">
        <v>45</v>
      </c>
      <c r="Y119" t="s">
        <v>762</v>
      </c>
      <c r="Z119">
        <v>4903.5999999999985</v>
      </c>
      <c r="AA119">
        <v>248360.98000000019</v>
      </c>
      <c r="AB119">
        <v>1</v>
      </c>
      <c r="AC119">
        <v>0.88857373673191142</v>
      </c>
      <c r="AD119">
        <v>0.84414504989531591</v>
      </c>
      <c r="AE119">
        <v>0.84414504989531591</v>
      </c>
      <c r="AF119">
        <v>0</v>
      </c>
      <c r="AG119" t="s">
        <v>642</v>
      </c>
    </row>
    <row r="120" spans="1:33" x14ac:dyDescent="0.25">
      <c r="A120" t="s">
        <v>54</v>
      </c>
      <c r="B120" t="s">
        <v>947</v>
      </c>
      <c r="C120" s="63" t="s">
        <v>947</v>
      </c>
      <c r="D120" s="63" t="s">
        <v>671</v>
      </c>
      <c r="E120" t="s">
        <v>527</v>
      </c>
      <c r="F120">
        <v>1</v>
      </c>
      <c r="G120">
        <v>2</v>
      </c>
      <c r="H120">
        <v>2</v>
      </c>
      <c r="I120">
        <v>2</v>
      </c>
      <c r="J120">
        <v>7</v>
      </c>
      <c r="K120">
        <v>5</v>
      </c>
      <c r="L120" t="s">
        <v>105</v>
      </c>
      <c r="M120">
        <v>12</v>
      </c>
      <c r="N120" t="s">
        <v>721</v>
      </c>
      <c r="O120" t="s">
        <v>5</v>
      </c>
      <c r="P120">
        <v>2</v>
      </c>
      <c r="Q120">
        <v>0</v>
      </c>
      <c r="R120">
        <v>0</v>
      </c>
      <c r="S120" t="s">
        <v>642</v>
      </c>
      <c r="T120" t="s">
        <v>690</v>
      </c>
      <c r="U120">
        <v>0</v>
      </c>
      <c r="V120">
        <v>0</v>
      </c>
      <c r="W120">
        <v>0</v>
      </c>
      <c r="X120" t="s">
        <v>46</v>
      </c>
      <c r="Y120" t="s">
        <v>763</v>
      </c>
      <c r="Z120">
        <v>4903.5999999999985</v>
      </c>
      <c r="AA120">
        <v>248360.98000000019</v>
      </c>
      <c r="AB120">
        <v>0</v>
      </c>
      <c r="AC120">
        <v>0</v>
      </c>
      <c r="AD120">
        <v>0.84414504989531591</v>
      </c>
      <c r="AF120">
        <v>0</v>
      </c>
      <c r="AG120" t="s">
        <v>913</v>
      </c>
    </row>
    <row r="121" spans="1:33" x14ac:dyDescent="0.25">
      <c r="A121" t="s">
        <v>54</v>
      </c>
      <c r="B121" t="s">
        <v>947</v>
      </c>
      <c r="C121" s="63" t="s">
        <v>947</v>
      </c>
      <c r="D121" s="63" t="s">
        <v>671</v>
      </c>
      <c r="E121" t="s">
        <v>527</v>
      </c>
      <c r="F121">
        <v>1</v>
      </c>
      <c r="G121">
        <v>2</v>
      </c>
      <c r="H121">
        <v>2</v>
      </c>
      <c r="I121">
        <v>2</v>
      </c>
      <c r="J121">
        <v>7</v>
      </c>
      <c r="K121">
        <v>5</v>
      </c>
      <c r="L121" t="s">
        <v>105</v>
      </c>
      <c r="M121">
        <v>12</v>
      </c>
      <c r="N121" t="s">
        <v>721</v>
      </c>
      <c r="O121" t="s">
        <v>31</v>
      </c>
      <c r="P121">
        <v>3</v>
      </c>
      <c r="Q121">
        <v>0</v>
      </c>
      <c r="R121">
        <v>0</v>
      </c>
      <c r="S121" t="s">
        <v>642</v>
      </c>
      <c r="T121" t="s">
        <v>690</v>
      </c>
      <c r="U121">
        <v>0</v>
      </c>
      <c r="V121">
        <v>0</v>
      </c>
      <c r="W121">
        <v>0</v>
      </c>
      <c r="X121" t="s">
        <v>47</v>
      </c>
      <c r="Y121" t="s">
        <v>764</v>
      </c>
      <c r="Z121">
        <v>4903.5999999999985</v>
      </c>
      <c r="AA121">
        <v>248360.98000000019</v>
      </c>
      <c r="AB121">
        <v>0</v>
      </c>
      <c r="AC121">
        <v>0</v>
      </c>
      <c r="AD121">
        <v>0.84414504989531591</v>
      </c>
      <c r="AF121">
        <v>0</v>
      </c>
      <c r="AG121" t="s">
        <v>913</v>
      </c>
    </row>
    <row r="122" spans="1:33" x14ac:dyDescent="0.25">
      <c r="A122" t="s">
        <v>54</v>
      </c>
      <c r="B122" t="s">
        <v>947</v>
      </c>
      <c r="C122" s="63" t="s">
        <v>947</v>
      </c>
      <c r="D122" s="63" t="s">
        <v>671</v>
      </c>
      <c r="E122" t="s">
        <v>527</v>
      </c>
      <c r="F122">
        <v>1</v>
      </c>
      <c r="G122">
        <v>2</v>
      </c>
      <c r="H122">
        <v>2</v>
      </c>
      <c r="I122">
        <v>2</v>
      </c>
      <c r="J122">
        <v>7</v>
      </c>
      <c r="K122">
        <v>6</v>
      </c>
      <c r="L122" t="s">
        <v>113</v>
      </c>
      <c r="M122">
        <v>13</v>
      </c>
      <c r="N122" t="s">
        <v>723</v>
      </c>
      <c r="O122" t="s">
        <v>4</v>
      </c>
      <c r="P122">
        <v>1</v>
      </c>
      <c r="Q122">
        <v>1</v>
      </c>
      <c r="R122">
        <v>0</v>
      </c>
      <c r="S122" t="s">
        <v>642</v>
      </c>
      <c r="T122" t="s">
        <v>689</v>
      </c>
      <c r="U122">
        <v>8</v>
      </c>
      <c r="V122">
        <v>1.0526315789473684</v>
      </c>
      <c r="W122">
        <v>8</v>
      </c>
      <c r="X122" t="s">
        <v>48</v>
      </c>
      <c r="Y122" t="s">
        <v>765</v>
      </c>
      <c r="Z122">
        <v>4903.5999999999985</v>
      </c>
      <c r="AA122">
        <v>248360.98000000019</v>
      </c>
      <c r="AB122">
        <v>1</v>
      </c>
      <c r="AC122">
        <v>0.88857373673191142</v>
      </c>
      <c r="AD122">
        <v>0.84414504989531591</v>
      </c>
      <c r="AE122">
        <v>0.84414504989531591</v>
      </c>
      <c r="AF122">
        <v>0</v>
      </c>
      <c r="AG122" t="s">
        <v>642</v>
      </c>
    </row>
    <row r="123" spans="1:33" x14ac:dyDescent="0.25">
      <c r="A123" t="s">
        <v>54</v>
      </c>
      <c r="B123" t="s">
        <v>947</v>
      </c>
      <c r="C123" s="63" t="s">
        <v>947</v>
      </c>
      <c r="D123" s="63" t="s">
        <v>671</v>
      </c>
      <c r="E123" t="s">
        <v>527</v>
      </c>
      <c r="F123">
        <v>1</v>
      </c>
      <c r="G123">
        <v>2</v>
      </c>
      <c r="H123">
        <v>2</v>
      </c>
      <c r="I123">
        <v>2</v>
      </c>
      <c r="J123">
        <v>7</v>
      </c>
      <c r="K123">
        <v>6</v>
      </c>
      <c r="L123" t="s">
        <v>113</v>
      </c>
      <c r="M123">
        <v>13</v>
      </c>
      <c r="N123" t="s">
        <v>723</v>
      </c>
      <c r="O123" t="s">
        <v>5</v>
      </c>
      <c r="P123">
        <v>2</v>
      </c>
      <c r="Q123">
        <v>0</v>
      </c>
      <c r="R123">
        <v>0</v>
      </c>
      <c r="S123" t="s">
        <v>642</v>
      </c>
      <c r="T123" t="s">
        <v>690</v>
      </c>
      <c r="U123">
        <v>0</v>
      </c>
      <c r="V123">
        <v>0</v>
      </c>
      <c r="W123">
        <v>0</v>
      </c>
      <c r="X123" t="s">
        <v>49</v>
      </c>
      <c r="Y123" t="s">
        <v>766</v>
      </c>
      <c r="Z123">
        <v>4903.5999999999985</v>
      </c>
      <c r="AA123">
        <v>248360.98000000019</v>
      </c>
      <c r="AB123">
        <v>0</v>
      </c>
      <c r="AC123">
        <v>0</v>
      </c>
      <c r="AD123">
        <v>0.84414504989531591</v>
      </c>
      <c r="AF123">
        <v>0</v>
      </c>
      <c r="AG123" t="s">
        <v>913</v>
      </c>
    </row>
    <row r="124" spans="1:33" x14ac:dyDescent="0.25">
      <c r="A124" t="s">
        <v>54</v>
      </c>
      <c r="B124" t="s">
        <v>947</v>
      </c>
      <c r="C124" s="63" t="s">
        <v>947</v>
      </c>
      <c r="D124" s="63" t="s">
        <v>671</v>
      </c>
      <c r="E124" t="s">
        <v>527</v>
      </c>
      <c r="F124">
        <v>1</v>
      </c>
      <c r="G124">
        <v>2</v>
      </c>
      <c r="H124">
        <v>2</v>
      </c>
      <c r="I124">
        <v>2</v>
      </c>
      <c r="J124">
        <v>7</v>
      </c>
      <c r="K124">
        <v>6</v>
      </c>
      <c r="L124" t="s">
        <v>113</v>
      </c>
      <c r="M124">
        <v>13</v>
      </c>
      <c r="N124" t="s">
        <v>723</v>
      </c>
      <c r="O124" t="s">
        <v>31</v>
      </c>
      <c r="P124">
        <v>3</v>
      </c>
      <c r="Q124">
        <v>0</v>
      </c>
      <c r="R124">
        <v>0</v>
      </c>
      <c r="S124" t="s">
        <v>642</v>
      </c>
      <c r="T124" t="s">
        <v>690</v>
      </c>
      <c r="U124">
        <v>0</v>
      </c>
      <c r="V124">
        <v>0</v>
      </c>
      <c r="W124">
        <v>0</v>
      </c>
      <c r="X124" t="s">
        <v>50</v>
      </c>
      <c r="Y124" t="s">
        <v>767</v>
      </c>
      <c r="Z124">
        <v>4903.5999999999985</v>
      </c>
      <c r="AA124">
        <v>248360.98000000019</v>
      </c>
      <c r="AB124">
        <v>0</v>
      </c>
      <c r="AC124">
        <v>0</v>
      </c>
      <c r="AD124">
        <v>0.84414504989531591</v>
      </c>
      <c r="AF124">
        <v>0</v>
      </c>
      <c r="AG124" t="s">
        <v>913</v>
      </c>
    </row>
    <row r="125" spans="1:33" x14ac:dyDescent="0.25">
      <c r="A125" t="s">
        <v>54</v>
      </c>
      <c r="B125" t="s">
        <v>947</v>
      </c>
      <c r="C125" s="63" t="s">
        <v>947</v>
      </c>
      <c r="D125" s="63" t="s">
        <v>671</v>
      </c>
      <c r="E125" t="s">
        <v>527</v>
      </c>
      <c r="F125">
        <v>1</v>
      </c>
      <c r="G125">
        <v>2</v>
      </c>
      <c r="H125">
        <v>2</v>
      </c>
      <c r="I125">
        <v>2</v>
      </c>
      <c r="J125">
        <v>7</v>
      </c>
      <c r="K125">
        <v>7</v>
      </c>
      <c r="L125" t="s">
        <v>114</v>
      </c>
      <c r="M125">
        <v>14</v>
      </c>
      <c r="N125" t="s">
        <v>725</v>
      </c>
      <c r="O125" t="s">
        <v>4</v>
      </c>
      <c r="P125">
        <v>1</v>
      </c>
      <c r="Q125">
        <v>1</v>
      </c>
      <c r="R125">
        <v>0</v>
      </c>
      <c r="S125" t="s">
        <v>642</v>
      </c>
      <c r="T125" t="s">
        <v>689</v>
      </c>
      <c r="U125">
        <v>8</v>
      </c>
      <c r="V125">
        <v>1.0526315789473684</v>
      </c>
      <c r="W125">
        <v>8</v>
      </c>
      <c r="X125" t="s">
        <v>51</v>
      </c>
      <c r="Y125" t="s">
        <v>768</v>
      </c>
      <c r="Z125">
        <v>4903.5999999999985</v>
      </c>
      <c r="AA125">
        <v>248360.98000000019</v>
      </c>
      <c r="AB125">
        <v>1</v>
      </c>
      <c r="AC125">
        <v>0.88857373673191142</v>
      </c>
      <c r="AD125">
        <v>0.84414504989531591</v>
      </c>
      <c r="AE125">
        <v>0.84414504989531591</v>
      </c>
      <c r="AF125">
        <v>0</v>
      </c>
      <c r="AG125" t="s">
        <v>642</v>
      </c>
    </row>
    <row r="126" spans="1:33" x14ac:dyDescent="0.25">
      <c r="A126" t="s">
        <v>54</v>
      </c>
      <c r="B126" t="s">
        <v>947</v>
      </c>
      <c r="C126" s="63" t="s">
        <v>947</v>
      </c>
      <c r="D126" s="63" t="s">
        <v>671</v>
      </c>
      <c r="E126" t="s">
        <v>527</v>
      </c>
      <c r="F126">
        <v>1</v>
      </c>
      <c r="G126">
        <v>2</v>
      </c>
      <c r="H126">
        <v>2</v>
      </c>
      <c r="I126">
        <v>2</v>
      </c>
      <c r="J126">
        <v>7</v>
      </c>
      <c r="K126">
        <v>7</v>
      </c>
      <c r="L126" t="s">
        <v>114</v>
      </c>
      <c r="M126">
        <v>14</v>
      </c>
      <c r="N126" t="s">
        <v>725</v>
      </c>
      <c r="O126" t="s">
        <v>5</v>
      </c>
      <c r="P126">
        <v>2</v>
      </c>
      <c r="Q126">
        <v>0</v>
      </c>
      <c r="R126">
        <v>0</v>
      </c>
      <c r="S126" t="s">
        <v>642</v>
      </c>
      <c r="T126" t="s">
        <v>690</v>
      </c>
      <c r="U126">
        <v>0</v>
      </c>
      <c r="V126">
        <v>0</v>
      </c>
      <c r="W126">
        <v>0</v>
      </c>
      <c r="X126" t="s">
        <v>52</v>
      </c>
      <c r="Y126" t="s">
        <v>769</v>
      </c>
      <c r="Z126">
        <v>4903.5999999999985</v>
      </c>
      <c r="AA126">
        <v>248360.98000000019</v>
      </c>
      <c r="AB126">
        <v>0</v>
      </c>
      <c r="AC126">
        <v>0</v>
      </c>
      <c r="AD126">
        <v>0.84414504989531591</v>
      </c>
      <c r="AF126">
        <v>0</v>
      </c>
      <c r="AG126" t="s">
        <v>913</v>
      </c>
    </row>
    <row r="127" spans="1:33" x14ac:dyDescent="0.25">
      <c r="A127" t="s">
        <v>54</v>
      </c>
      <c r="B127" t="s">
        <v>947</v>
      </c>
      <c r="C127" s="63" t="s">
        <v>947</v>
      </c>
      <c r="D127" s="63" t="s">
        <v>671</v>
      </c>
      <c r="E127" t="s">
        <v>527</v>
      </c>
      <c r="F127">
        <v>1</v>
      </c>
      <c r="G127">
        <v>2</v>
      </c>
      <c r="H127">
        <v>2</v>
      </c>
      <c r="I127">
        <v>2</v>
      </c>
      <c r="J127">
        <v>7</v>
      </c>
      <c r="K127">
        <v>7</v>
      </c>
      <c r="L127" t="s">
        <v>114</v>
      </c>
      <c r="M127">
        <v>14</v>
      </c>
      <c r="N127" t="s">
        <v>725</v>
      </c>
      <c r="O127" t="s">
        <v>31</v>
      </c>
      <c r="P127">
        <v>3</v>
      </c>
      <c r="Q127">
        <v>0</v>
      </c>
      <c r="R127">
        <v>0</v>
      </c>
      <c r="S127" t="s">
        <v>642</v>
      </c>
      <c r="T127" t="s">
        <v>690</v>
      </c>
      <c r="U127">
        <v>0</v>
      </c>
      <c r="V127">
        <v>0</v>
      </c>
      <c r="W127">
        <v>0</v>
      </c>
      <c r="X127" t="s">
        <v>53</v>
      </c>
      <c r="Y127" t="s">
        <v>770</v>
      </c>
      <c r="Z127">
        <v>4903.5999999999985</v>
      </c>
      <c r="AA127">
        <v>248360.98000000019</v>
      </c>
      <c r="AB127">
        <v>0</v>
      </c>
      <c r="AC127">
        <v>0</v>
      </c>
      <c r="AD127">
        <v>0.84414504989531591</v>
      </c>
      <c r="AF127">
        <v>0</v>
      </c>
      <c r="AG127" t="s">
        <v>913</v>
      </c>
    </row>
    <row r="128" spans="1:33" x14ac:dyDescent="0.25">
      <c r="A128" t="s">
        <v>54</v>
      </c>
      <c r="B128" t="s">
        <v>948</v>
      </c>
      <c r="C128" s="63" t="s">
        <v>948</v>
      </c>
      <c r="D128" s="63" t="s">
        <v>671</v>
      </c>
      <c r="E128" t="s">
        <v>527</v>
      </c>
      <c r="F128">
        <v>1</v>
      </c>
      <c r="G128">
        <v>1</v>
      </c>
      <c r="H128">
        <v>1</v>
      </c>
      <c r="I128">
        <v>2</v>
      </c>
      <c r="J128">
        <v>7</v>
      </c>
      <c r="K128">
        <v>1</v>
      </c>
      <c r="L128" t="s">
        <v>99</v>
      </c>
      <c r="M128">
        <v>1</v>
      </c>
      <c r="N128" t="s">
        <v>699</v>
      </c>
      <c r="O128" t="s">
        <v>4</v>
      </c>
      <c r="P128">
        <v>1</v>
      </c>
      <c r="Q128">
        <v>4</v>
      </c>
      <c r="R128">
        <v>0</v>
      </c>
      <c r="S128" t="s">
        <v>642</v>
      </c>
      <c r="T128" t="s">
        <v>689</v>
      </c>
      <c r="U128">
        <v>34</v>
      </c>
      <c r="V128">
        <v>4.4736842105263159</v>
      </c>
      <c r="W128">
        <v>34</v>
      </c>
      <c r="X128" t="s">
        <v>33</v>
      </c>
      <c r="Y128" t="s">
        <v>729</v>
      </c>
      <c r="Z128">
        <v>4903.5999999999985</v>
      </c>
      <c r="AA128">
        <v>248360.98000000019</v>
      </c>
      <c r="AB128">
        <v>1</v>
      </c>
      <c r="AC128">
        <v>3.7764383811106241</v>
      </c>
      <c r="AD128">
        <v>0.84414504989531591</v>
      </c>
      <c r="AE128">
        <v>0.84414504989531591</v>
      </c>
      <c r="AF128">
        <v>0</v>
      </c>
      <c r="AG128" t="s">
        <v>642</v>
      </c>
    </row>
    <row r="129" spans="1:33" x14ac:dyDescent="0.25">
      <c r="A129" t="s">
        <v>54</v>
      </c>
      <c r="B129" t="s">
        <v>948</v>
      </c>
      <c r="C129" s="63" t="s">
        <v>948</v>
      </c>
      <c r="D129" s="63" t="s">
        <v>671</v>
      </c>
      <c r="E129" t="s">
        <v>527</v>
      </c>
      <c r="F129">
        <v>1</v>
      </c>
      <c r="G129">
        <v>1</v>
      </c>
      <c r="H129">
        <v>1</v>
      </c>
      <c r="I129">
        <v>2</v>
      </c>
      <c r="J129">
        <v>7</v>
      </c>
      <c r="K129">
        <v>1</v>
      </c>
      <c r="L129" t="s">
        <v>99</v>
      </c>
      <c r="M129">
        <v>1</v>
      </c>
      <c r="N129" t="s">
        <v>699</v>
      </c>
      <c r="O129" t="s">
        <v>5</v>
      </c>
      <c r="P129">
        <v>2</v>
      </c>
      <c r="Q129">
        <v>4</v>
      </c>
      <c r="R129">
        <v>0</v>
      </c>
      <c r="S129" t="s">
        <v>642</v>
      </c>
      <c r="T129" t="s">
        <v>689</v>
      </c>
      <c r="U129">
        <v>32</v>
      </c>
      <c r="V129">
        <v>4.2105263157894735</v>
      </c>
      <c r="W129">
        <v>32</v>
      </c>
      <c r="X129" t="s">
        <v>34</v>
      </c>
      <c r="Y129" t="s">
        <v>730</v>
      </c>
      <c r="Z129">
        <v>4903.5999999999985</v>
      </c>
      <c r="AA129">
        <v>248360.98000000019</v>
      </c>
      <c r="AB129">
        <v>1</v>
      </c>
      <c r="AC129">
        <v>3.5542949469276457</v>
      </c>
      <c r="AD129">
        <v>0.84414504989531591</v>
      </c>
      <c r="AE129">
        <v>0.84414504989531591</v>
      </c>
      <c r="AF129">
        <v>0</v>
      </c>
      <c r="AG129" t="s">
        <v>642</v>
      </c>
    </row>
    <row r="130" spans="1:33" x14ac:dyDescent="0.25">
      <c r="A130" t="s">
        <v>54</v>
      </c>
      <c r="B130" t="s">
        <v>948</v>
      </c>
      <c r="C130" s="63" t="s">
        <v>948</v>
      </c>
      <c r="D130" s="63" t="s">
        <v>671</v>
      </c>
      <c r="E130" t="s">
        <v>527</v>
      </c>
      <c r="F130">
        <v>1</v>
      </c>
      <c r="G130">
        <v>1</v>
      </c>
      <c r="H130">
        <v>1</v>
      </c>
      <c r="I130">
        <v>2</v>
      </c>
      <c r="J130">
        <v>7</v>
      </c>
      <c r="K130">
        <v>1</v>
      </c>
      <c r="L130" t="s">
        <v>99</v>
      </c>
      <c r="M130">
        <v>1</v>
      </c>
      <c r="N130" t="s">
        <v>699</v>
      </c>
      <c r="O130" t="s">
        <v>31</v>
      </c>
      <c r="P130">
        <v>3</v>
      </c>
      <c r="Q130">
        <v>0</v>
      </c>
      <c r="R130">
        <v>0</v>
      </c>
      <c r="S130" t="s">
        <v>642</v>
      </c>
      <c r="T130" t="s">
        <v>690</v>
      </c>
      <c r="U130">
        <v>0</v>
      </c>
      <c r="V130">
        <v>0</v>
      </c>
      <c r="W130">
        <v>0</v>
      </c>
      <c r="X130" t="s">
        <v>35</v>
      </c>
      <c r="Y130" t="s">
        <v>731</v>
      </c>
      <c r="Z130">
        <v>4903.5999999999985</v>
      </c>
      <c r="AA130">
        <v>248360.98000000019</v>
      </c>
      <c r="AB130">
        <v>0</v>
      </c>
      <c r="AC130">
        <v>0</v>
      </c>
      <c r="AD130">
        <v>0.84414504989531591</v>
      </c>
      <c r="AF130">
        <v>0</v>
      </c>
      <c r="AG130" t="s">
        <v>913</v>
      </c>
    </row>
    <row r="131" spans="1:33" x14ac:dyDescent="0.25">
      <c r="A131" t="s">
        <v>54</v>
      </c>
      <c r="B131" t="s">
        <v>948</v>
      </c>
      <c r="C131" s="63" t="s">
        <v>948</v>
      </c>
      <c r="D131" s="63" t="s">
        <v>671</v>
      </c>
      <c r="E131" t="s">
        <v>527</v>
      </c>
      <c r="F131">
        <v>1</v>
      </c>
      <c r="G131">
        <v>1</v>
      </c>
      <c r="H131">
        <v>1</v>
      </c>
      <c r="I131">
        <v>2</v>
      </c>
      <c r="J131">
        <v>7</v>
      </c>
      <c r="K131">
        <v>2</v>
      </c>
      <c r="L131" t="s">
        <v>102</v>
      </c>
      <c r="M131">
        <v>2</v>
      </c>
      <c r="N131" t="s">
        <v>701</v>
      </c>
      <c r="O131" t="s">
        <v>4</v>
      </c>
      <c r="P131">
        <v>1</v>
      </c>
      <c r="Q131">
        <v>4</v>
      </c>
      <c r="R131">
        <v>0</v>
      </c>
      <c r="S131" t="s">
        <v>642</v>
      </c>
      <c r="T131" t="s">
        <v>689</v>
      </c>
      <c r="U131">
        <v>34</v>
      </c>
      <c r="V131">
        <v>4.4736842105263159</v>
      </c>
      <c r="W131">
        <v>34</v>
      </c>
      <c r="X131" t="s">
        <v>36</v>
      </c>
      <c r="Y131" t="s">
        <v>732</v>
      </c>
      <c r="Z131">
        <v>4903.5999999999985</v>
      </c>
      <c r="AA131">
        <v>248360.98000000019</v>
      </c>
      <c r="AB131">
        <v>1</v>
      </c>
      <c r="AC131">
        <v>3.7764383811106241</v>
      </c>
      <c r="AD131">
        <v>0.84414504989531591</v>
      </c>
      <c r="AE131">
        <v>0.84414504989531591</v>
      </c>
      <c r="AF131">
        <v>0</v>
      </c>
      <c r="AG131" t="s">
        <v>642</v>
      </c>
    </row>
    <row r="132" spans="1:33" x14ac:dyDescent="0.25">
      <c r="A132" t="s">
        <v>54</v>
      </c>
      <c r="B132" t="s">
        <v>948</v>
      </c>
      <c r="C132" s="63" t="s">
        <v>948</v>
      </c>
      <c r="D132" s="63" t="s">
        <v>671</v>
      </c>
      <c r="E132" t="s">
        <v>527</v>
      </c>
      <c r="F132">
        <v>1</v>
      </c>
      <c r="G132">
        <v>1</v>
      </c>
      <c r="H132">
        <v>1</v>
      </c>
      <c r="I132">
        <v>2</v>
      </c>
      <c r="J132">
        <v>7</v>
      </c>
      <c r="K132">
        <v>2</v>
      </c>
      <c r="L132" t="s">
        <v>102</v>
      </c>
      <c r="M132">
        <v>2</v>
      </c>
      <c r="N132" t="s">
        <v>701</v>
      </c>
      <c r="O132" t="s">
        <v>5</v>
      </c>
      <c r="P132">
        <v>2</v>
      </c>
      <c r="Q132">
        <v>4</v>
      </c>
      <c r="R132">
        <v>0</v>
      </c>
      <c r="S132" t="s">
        <v>642</v>
      </c>
      <c r="T132" t="s">
        <v>689</v>
      </c>
      <c r="U132">
        <v>32.5</v>
      </c>
      <c r="V132">
        <v>4.2763157894736841</v>
      </c>
      <c r="W132">
        <v>32.5</v>
      </c>
      <c r="X132" t="s">
        <v>37</v>
      </c>
      <c r="Y132" t="s">
        <v>733</v>
      </c>
      <c r="Z132">
        <v>4903.5999999999985</v>
      </c>
      <c r="AA132">
        <v>248360.98000000019</v>
      </c>
      <c r="AB132">
        <v>1</v>
      </c>
      <c r="AC132">
        <v>3.6098308054733903</v>
      </c>
      <c r="AD132">
        <v>0.84414504989531591</v>
      </c>
      <c r="AE132">
        <v>0.84414504989531591</v>
      </c>
      <c r="AF132">
        <v>0</v>
      </c>
      <c r="AG132" t="s">
        <v>642</v>
      </c>
    </row>
    <row r="133" spans="1:33" x14ac:dyDescent="0.25">
      <c r="A133" t="s">
        <v>54</v>
      </c>
      <c r="B133" t="s">
        <v>948</v>
      </c>
      <c r="C133" s="63" t="s">
        <v>948</v>
      </c>
      <c r="D133" s="63" t="s">
        <v>671</v>
      </c>
      <c r="E133" t="s">
        <v>527</v>
      </c>
      <c r="F133">
        <v>1</v>
      </c>
      <c r="G133">
        <v>1</v>
      </c>
      <c r="H133">
        <v>1</v>
      </c>
      <c r="I133">
        <v>2</v>
      </c>
      <c r="J133">
        <v>7</v>
      </c>
      <c r="K133">
        <v>2</v>
      </c>
      <c r="L133" t="s">
        <v>102</v>
      </c>
      <c r="M133">
        <v>2</v>
      </c>
      <c r="N133" t="s">
        <v>701</v>
      </c>
      <c r="O133" t="s">
        <v>31</v>
      </c>
      <c r="P133">
        <v>3</v>
      </c>
      <c r="Q133">
        <v>0</v>
      </c>
      <c r="R133">
        <v>0</v>
      </c>
      <c r="S133" t="s">
        <v>642</v>
      </c>
      <c r="T133" t="s">
        <v>690</v>
      </c>
      <c r="U133">
        <v>0</v>
      </c>
      <c r="V133">
        <v>0</v>
      </c>
      <c r="W133">
        <v>0</v>
      </c>
      <c r="X133" t="s">
        <v>38</v>
      </c>
      <c r="Y133" t="s">
        <v>734</v>
      </c>
      <c r="Z133">
        <v>4903.5999999999985</v>
      </c>
      <c r="AA133">
        <v>248360.98000000019</v>
      </c>
      <c r="AB133">
        <v>0</v>
      </c>
      <c r="AC133">
        <v>0</v>
      </c>
      <c r="AD133">
        <v>0.84414504989531591</v>
      </c>
      <c r="AF133">
        <v>0</v>
      </c>
      <c r="AG133" t="s">
        <v>913</v>
      </c>
    </row>
    <row r="134" spans="1:33" x14ac:dyDescent="0.25">
      <c r="A134" t="s">
        <v>54</v>
      </c>
      <c r="B134" t="s">
        <v>948</v>
      </c>
      <c r="C134" s="63" t="s">
        <v>948</v>
      </c>
      <c r="D134" s="63" t="s">
        <v>671</v>
      </c>
      <c r="E134" t="s">
        <v>527</v>
      </c>
      <c r="F134">
        <v>1</v>
      </c>
      <c r="G134">
        <v>1</v>
      </c>
      <c r="H134">
        <v>1</v>
      </c>
      <c r="I134">
        <v>2</v>
      </c>
      <c r="J134">
        <v>7</v>
      </c>
      <c r="K134">
        <v>3</v>
      </c>
      <c r="L134" t="s">
        <v>103</v>
      </c>
      <c r="M134">
        <v>3</v>
      </c>
      <c r="N134" t="s">
        <v>703</v>
      </c>
      <c r="O134" t="s">
        <v>4</v>
      </c>
      <c r="P134">
        <v>1</v>
      </c>
      <c r="Q134">
        <v>4</v>
      </c>
      <c r="R134">
        <v>0</v>
      </c>
      <c r="S134" t="s">
        <v>642</v>
      </c>
      <c r="T134" t="s">
        <v>689</v>
      </c>
      <c r="U134">
        <v>34</v>
      </c>
      <c r="V134">
        <v>4.4736842105263159</v>
      </c>
      <c r="W134">
        <v>34</v>
      </c>
      <c r="X134" t="s">
        <v>39</v>
      </c>
      <c r="Y134" t="s">
        <v>735</v>
      </c>
      <c r="Z134">
        <v>4903.5999999999985</v>
      </c>
      <c r="AA134">
        <v>248360.98000000019</v>
      </c>
      <c r="AB134">
        <v>1</v>
      </c>
      <c r="AC134">
        <v>3.7764383811106241</v>
      </c>
      <c r="AD134">
        <v>0.84414504989531591</v>
      </c>
      <c r="AE134">
        <v>0.84414504989531591</v>
      </c>
      <c r="AF134">
        <v>0</v>
      </c>
      <c r="AG134" t="s">
        <v>642</v>
      </c>
    </row>
    <row r="135" spans="1:33" x14ac:dyDescent="0.25">
      <c r="A135" t="s">
        <v>54</v>
      </c>
      <c r="B135" t="s">
        <v>948</v>
      </c>
      <c r="C135" s="63" t="s">
        <v>948</v>
      </c>
      <c r="D135" s="63" t="s">
        <v>671</v>
      </c>
      <c r="E135" t="s">
        <v>527</v>
      </c>
      <c r="F135">
        <v>1</v>
      </c>
      <c r="G135">
        <v>1</v>
      </c>
      <c r="H135">
        <v>1</v>
      </c>
      <c r="I135">
        <v>2</v>
      </c>
      <c r="J135">
        <v>7</v>
      </c>
      <c r="K135">
        <v>3</v>
      </c>
      <c r="L135" t="s">
        <v>103</v>
      </c>
      <c r="M135">
        <v>3</v>
      </c>
      <c r="N135" t="s">
        <v>703</v>
      </c>
      <c r="O135" t="s">
        <v>5</v>
      </c>
      <c r="P135">
        <v>2</v>
      </c>
      <c r="Q135">
        <v>4</v>
      </c>
      <c r="R135">
        <v>0</v>
      </c>
      <c r="S135" t="s">
        <v>642</v>
      </c>
      <c r="T135" t="s">
        <v>689</v>
      </c>
      <c r="U135">
        <v>32</v>
      </c>
      <c r="V135">
        <v>4.2105263157894735</v>
      </c>
      <c r="W135">
        <v>32</v>
      </c>
      <c r="X135" t="s">
        <v>40</v>
      </c>
      <c r="Y135" t="s">
        <v>736</v>
      </c>
      <c r="Z135">
        <v>4903.5999999999985</v>
      </c>
      <c r="AA135">
        <v>248360.98000000019</v>
      </c>
      <c r="AB135">
        <v>1</v>
      </c>
      <c r="AC135">
        <v>3.5542949469276457</v>
      </c>
      <c r="AD135">
        <v>0.84414504989531591</v>
      </c>
      <c r="AE135">
        <v>0.84414504989531591</v>
      </c>
      <c r="AF135">
        <v>0</v>
      </c>
      <c r="AG135" t="s">
        <v>642</v>
      </c>
    </row>
    <row r="136" spans="1:33" x14ac:dyDescent="0.25">
      <c r="A136" t="s">
        <v>54</v>
      </c>
      <c r="B136" t="s">
        <v>948</v>
      </c>
      <c r="C136" s="63" t="s">
        <v>948</v>
      </c>
      <c r="D136" s="63" t="s">
        <v>671</v>
      </c>
      <c r="E136" t="s">
        <v>527</v>
      </c>
      <c r="F136">
        <v>1</v>
      </c>
      <c r="G136">
        <v>1</v>
      </c>
      <c r="H136">
        <v>1</v>
      </c>
      <c r="I136">
        <v>2</v>
      </c>
      <c r="J136">
        <v>7</v>
      </c>
      <c r="K136">
        <v>3</v>
      </c>
      <c r="L136" t="s">
        <v>103</v>
      </c>
      <c r="M136">
        <v>3</v>
      </c>
      <c r="N136" t="s">
        <v>703</v>
      </c>
      <c r="O136" t="s">
        <v>31</v>
      </c>
      <c r="P136">
        <v>3</v>
      </c>
      <c r="Q136">
        <v>0</v>
      </c>
      <c r="R136">
        <v>0</v>
      </c>
      <c r="S136" t="s">
        <v>642</v>
      </c>
      <c r="T136" t="s">
        <v>690</v>
      </c>
      <c r="U136">
        <v>0</v>
      </c>
      <c r="V136">
        <v>0</v>
      </c>
      <c r="W136">
        <v>0</v>
      </c>
      <c r="X136" t="s">
        <v>41</v>
      </c>
      <c r="Y136" t="s">
        <v>737</v>
      </c>
      <c r="Z136">
        <v>4903.5999999999985</v>
      </c>
      <c r="AA136">
        <v>248360.98000000019</v>
      </c>
      <c r="AB136">
        <v>0</v>
      </c>
      <c r="AC136">
        <v>0</v>
      </c>
      <c r="AD136">
        <v>0.84414504989531591</v>
      </c>
      <c r="AF136">
        <v>0</v>
      </c>
      <c r="AG136" t="s">
        <v>913</v>
      </c>
    </row>
    <row r="137" spans="1:33" x14ac:dyDescent="0.25">
      <c r="A137" t="s">
        <v>54</v>
      </c>
      <c r="B137" t="s">
        <v>948</v>
      </c>
      <c r="C137" s="63" t="s">
        <v>948</v>
      </c>
      <c r="D137" s="63" t="s">
        <v>671</v>
      </c>
      <c r="E137" t="s">
        <v>527</v>
      </c>
      <c r="F137">
        <v>1</v>
      </c>
      <c r="G137">
        <v>1</v>
      </c>
      <c r="H137">
        <v>1</v>
      </c>
      <c r="I137">
        <v>2</v>
      </c>
      <c r="J137">
        <v>7</v>
      </c>
      <c r="K137">
        <v>4</v>
      </c>
      <c r="L137" t="s">
        <v>101</v>
      </c>
      <c r="M137">
        <v>4</v>
      </c>
      <c r="N137" t="s">
        <v>705</v>
      </c>
      <c r="O137" t="s">
        <v>4</v>
      </c>
      <c r="P137">
        <v>1</v>
      </c>
      <c r="Q137">
        <v>4</v>
      </c>
      <c r="R137">
        <v>0</v>
      </c>
      <c r="S137" t="s">
        <v>642</v>
      </c>
      <c r="T137" t="s">
        <v>689</v>
      </c>
      <c r="U137">
        <v>34</v>
      </c>
      <c r="V137">
        <v>4.4736842105263159</v>
      </c>
      <c r="W137">
        <v>34</v>
      </c>
      <c r="X137" t="s">
        <v>42</v>
      </c>
      <c r="Y137" t="s">
        <v>738</v>
      </c>
      <c r="Z137">
        <v>4903.5999999999985</v>
      </c>
      <c r="AA137">
        <v>248360.98000000019</v>
      </c>
      <c r="AB137">
        <v>1</v>
      </c>
      <c r="AC137">
        <v>3.7764383811106241</v>
      </c>
      <c r="AD137">
        <v>0.84414504989531591</v>
      </c>
      <c r="AE137">
        <v>0.84414504989531591</v>
      </c>
      <c r="AF137">
        <v>0</v>
      </c>
      <c r="AG137" t="s">
        <v>642</v>
      </c>
    </row>
    <row r="138" spans="1:33" x14ac:dyDescent="0.25">
      <c r="A138" t="s">
        <v>54</v>
      </c>
      <c r="B138" t="s">
        <v>948</v>
      </c>
      <c r="C138" s="63" t="s">
        <v>948</v>
      </c>
      <c r="D138" s="63" t="s">
        <v>671</v>
      </c>
      <c r="E138" t="s">
        <v>527</v>
      </c>
      <c r="F138">
        <v>1</v>
      </c>
      <c r="G138">
        <v>1</v>
      </c>
      <c r="H138">
        <v>1</v>
      </c>
      <c r="I138">
        <v>2</v>
      </c>
      <c r="J138">
        <v>7</v>
      </c>
      <c r="K138">
        <v>4</v>
      </c>
      <c r="L138" t="s">
        <v>101</v>
      </c>
      <c r="M138">
        <v>4</v>
      </c>
      <c r="N138" t="s">
        <v>705</v>
      </c>
      <c r="O138" t="s">
        <v>5</v>
      </c>
      <c r="P138">
        <v>2</v>
      </c>
      <c r="Q138">
        <v>4</v>
      </c>
      <c r="R138">
        <v>0</v>
      </c>
      <c r="S138" t="s">
        <v>642</v>
      </c>
      <c r="T138" t="s">
        <v>689</v>
      </c>
      <c r="U138">
        <v>32</v>
      </c>
      <c r="V138">
        <v>4.2105263157894735</v>
      </c>
      <c r="W138">
        <v>32</v>
      </c>
      <c r="X138" t="s">
        <v>43</v>
      </c>
      <c r="Y138" t="s">
        <v>739</v>
      </c>
      <c r="Z138">
        <v>4903.5999999999985</v>
      </c>
      <c r="AA138">
        <v>248360.98000000019</v>
      </c>
      <c r="AB138">
        <v>1</v>
      </c>
      <c r="AC138">
        <v>3.5542949469276457</v>
      </c>
      <c r="AD138">
        <v>0.84414504989531591</v>
      </c>
      <c r="AE138">
        <v>0.84414504989531591</v>
      </c>
      <c r="AF138">
        <v>0</v>
      </c>
      <c r="AG138" t="s">
        <v>642</v>
      </c>
    </row>
    <row r="139" spans="1:33" x14ac:dyDescent="0.25">
      <c r="A139" t="s">
        <v>54</v>
      </c>
      <c r="B139" t="s">
        <v>948</v>
      </c>
      <c r="C139" s="63" t="s">
        <v>948</v>
      </c>
      <c r="D139" s="63" t="s">
        <v>671</v>
      </c>
      <c r="E139" t="s">
        <v>527</v>
      </c>
      <c r="F139">
        <v>1</v>
      </c>
      <c r="G139">
        <v>1</v>
      </c>
      <c r="H139">
        <v>1</v>
      </c>
      <c r="I139">
        <v>2</v>
      </c>
      <c r="J139">
        <v>7</v>
      </c>
      <c r="K139">
        <v>4</v>
      </c>
      <c r="L139" t="s">
        <v>101</v>
      </c>
      <c r="M139">
        <v>4</v>
      </c>
      <c r="N139" t="s">
        <v>705</v>
      </c>
      <c r="O139" t="s">
        <v>31</v>
      </c>
      <c r="P139">
        <v>3</v>
      </c>
      <c r="Q139">
        <v>0</v>
      </c>
      <c r="R139">
        <v>0</v>
      </c>
      <c r="S139" t="s">
        <v>642</v>
      </c>
      <c r="T139" t="s">
        <v>690</v>
      </c>
      <c r="U139">
        <v>0</v>
      </c>
      <c r="V139">
        <v>0</v>
      </c>
      <c r="W139">
        <v>0</v>
      </c>
      <c r="X139" t="s">
        <v>44</v>
      </c>
      <c r="Y139" t="s">
        <v>740</v>
      </c>
      <c r="Z139">
        <v>4903.5999999999985</v>
      </c>
      <c r="AA139">
        <v>248360.98000000019</v>
      </c>
      <c r="AB139">
        <v>0</v>
      </c>
      <c r="AC139">
        <v>0</v>
      </c>
      <c r="AD139">
        <v>0.84414504989531591</v>
      </c>
      <c r="AF139">
        <v>0</v>
      </c>
      <c r="AG139" t="s">
        <v>913</v>
      </c>
    </row>
    <row r="140" spans="1:33" x14ac:dyDescent="0.25">
      <c r="A140" t="s">
        <v>54</v>
      </c>
      <c r="B140" t="s">
        <v>948</v>
      </c>
      <c r="C140" s="63" t="s">
        <v>948</v>
      </c>
      <c r="D140" s="63" t="s">
        <v>671</v>
      </c>
      <c r="E140" t="s">
        <v>527</v>
      </c>
      <c r="F140">
        <v>1</v>
      </c>
      <c r="G140">
        <v>1</v>
      </c>
      <c r="H140">
        <v>1</v>
      </c>
      <c r="I140">
        <v>2</v>
      </c>
      <c r="J140">
        <v>7</v>
      </c>
      <c r="K140">
        <v>5</v>
      </c>
      <c r="L140" t="s">
        <v>105</v>
      </c>
      <c r="M140">
        <v>5</v>
      </c>
      <c r="N140" t="s">
        <v>707</v>
      </c>
      <c r="O140" t="s">
        <v>4</v>
      </c>
      <c r="P140">
        <v>1</v>
      </c>
      <c r="Q140">
        <v>4</v>
      </c>
      <c r="R140">
        <v>0</v>
      </c>
      <c r="S140" t="s">
        <v>642</v>
      </c>
      <c r="T140" t="s">
        <v>689</v>
      </c>
      <c r="U140">
        <v>34</v>
      </c>
      <c r="V140">
        <v>4.4736842105263159</v>
      </c>
      <c r="W140">
        <v>34</v>
      </c>
      <c r="X140" t="s">
        <v>45</v>
      </c>
      <c r="Y140" t="s">
        <v>741</v>
      </c>
      <c r="Z140">
        <v>4903.5999999999985</v>
      </c>
      <c r="AA140">
        <v>248360.98000000019</v>
      </c>
      <c r="AB140">
        <v>1</v>
      </c>
      <c r="AC140">
        <v>3.7764383811106241</v>
      </c>
      <c r="AD140">
        <v>0.84414504989531591</v>
      </c>
      <c r="AE140">
        <v>0.84414504989531591</v>
      </c>
      <c r="AF140">
        <v>0</v>
      </c>
      <c r="AG140" t="s">
        <v>642</v>
      </c>
    </row>
    <row r="141" spans="1:33" x14ac:dyDescent="0.25">
      <c r="A141" t="s">
        <v>54</v>
      </c>
      <c r="B141" t="s">
        <v>948</v>
      </c>
      <c r="C141" s="63" t="s">
        <v>948</v>
      </c>
      <c r="D141" s="63" t="s">
        <v>671</v>
      </c>
      <c r="E141" t="s">
        <v>527</v>
      </c>
      <c r="F141">
        <v>1</v>
      </c>
      <c r="G141">
        <v>1</v>
      </c>
      <c r="H141">
        <v>1</v>
      </c>
      <c r="I141">
        <v>2</v>
      </c>
      <c r="J141">
        <v>7</v>
      </c>
      <c r="K141">
        <v>5</v>
      </c>
      <c r="L141" t="s">
        <v>105</v>
      </c>
      <c r="M141">
        <v>5</v>
      </c>
      <c r="N141" t="s">
        <v>707</v>
      </c>
      <c r="O141" t="s">
        <v>5</v>
      </c>
      <c r="P141">
        <v>2</v>
      </c>
      <c r="Q141">
        <v>4</v>
      </c>
      <c r="R141">
        <v>0</v>
      </c>
      <c r="S141" t="s">
        <v>642</v>
      </c>
      <c r="T141" t="s">
        <v>689</v>
      </c>
      <c r="U141">
        <v>32</v>
      </c>
      <c r="V141">
        <v>4.2105263157894735</v>
      </c>
      <c r="W141">
        <v>32</v>
      </c>
      <c r="X141" t="s">
        <v>46</v>
      </c>
      <c r="Y141" t="s">
        <v>742</v>
      </c>
      <c r="Z141">
        <v>4903.5999999999985</v>
      </c>
      <c r="AA141">
        <v>248360.98000000019</v>
      </c>
      <c r="AB141">
        <v>1</v>
      </c>
      <c r="AC141">
        <v>3.5542949469276457</v>
      </c>
      <c r="AD141">
        <v>0.84414504989531591</v>
      </c>
      <c r="AE141">
        <v>0.84414504989531591</v>
      </c>
      <c r="AF141">
        <v>0</v>
      </c>
      <c r="AG141" t="s">
        <v>642</v>
      </c>
    </row>
    <row r="142" spans="1:33" x14ac:dyDescent="0.25">
      <c r="A142" t="s">
        <v>54</v>
      </c>
      <c r="B142" t="s">
        <v>948</v>
      </c>
      <c r="C142" s="63" t="s">
        <v>948</v>
      </c>
      <c r="D142" s="63" t="s">
        <v>671</v>
      </c>
      <c r="E142" t="s">
        <v>527</v>
      </c>
      <c r="F142">
        <v>1</v>
      </c>
      <c r="G142">
        <v>1</v>
      </c>
      <c r="H142">
        <v>1</v>
      </c>
      <c r="I142">
        <v>2</v>
      </c>
      <c r="J142">
        <v>7</v>
      </c>
      <c r="K142">
        <v>5</v>
      </c>
      <c r="L142" t="s">
        <v>105</v>
      </c>
      <c r="M142">
        <v>5</v>
      </c>
      <c r="N142" t="s">
        <v>707</v>
      </c>
      <c r="O142" t="s">
        <v>31</v>
      </c>
      <c r="P142">
        <v>3</v>
      </c>
      <c r="Q142">
        <v>0</v>
      </c>
      <c r="R142">
        <v>0</v>
      </c>
      <c r="S142" t="s">
        <v>642</v>
      </c>
      <c r="T142" t="s">
        <v>690</v>
      </c>
      <c r="U142">
        <v>0</v>
      </c>
      <c r="V142">
        <v>0</v>
      </c>
      <c r="W142">
        <v>0</v>
      </c>
      <c r="X142" t="s">
        <v>47</v>
      </c>
      <c r="Y142" t="s">
        <v>743</v>
      </c>
      <c r="Z142">
        <v>4903.5999999999985</v>
      </c>
      <c r="AA142">
        <v>248360.98000000019</v>
      </c>
      <c r="AB142">
        <v>0</v>
      </c>
      <c r="AC142">
        <v>0</v>
      </c>
      <c r="AD142">
        <v>0.84414504989531591</v>
      </c>
      <c r="AF142">
        <v>0</v>
      </c>
      <c r="AG142" t="s">
        <v>913</v>
      </c>
    </row>
    <row r="143" spans="1:33" x14ac:dyDescent="0.25">
      <c r="A143" t="s">
        <v>54</v>
      </c>
      <c r="B143" t="s">
        <v>948</v>
      </c>
      <c r="C143" s="63" t="s">
        <v>948</v>
      </c>
      <c r="D143" s="63" t="s">
        <v>671</v>
      </c>
      <c r="E143" t="s">
        <v>527</v>
      </c>
      <c r="F143">
        <v>1</v>
      </c>
      <c r="G143">
        <v>1</v>
      </c>
      <c r="H143">
        <v>1</v>
      </c>
      <c r="I143">
        <v>2</v>
      </c>
      <c r="J143">
        <v>7</v>
      </c>
      <c r="K143">
        <v>6</v>
      </c>
      <c r="L143" t="s">
        <v>113</v>
      </c>
      <c r="M143">
        <v>6</v>
      </c>
      <c r="N143" t="s">
        <v>709</v>
      </c>
      <c r="O143" t="s">
        <v>4</v>
      </c>
      <c r="P143">
        <v>1</v>
      </c>
      <c r="Q143">
        <v>4</v>
      </c>
      <c r="R143">
        <v>0</v>
      </c>
      <c r="S143" t="s">
        <v>642</v>
      </c>
      <c r="T143" t="s">
        <v>689</v>
      </c>
      <c r="U143">
        <v>34</v>
      </c>
      <c r="V143">
        <v>4.4736842105263159</v>
      </c>
      <c r="W143">
        <v>34</v>
      </c>
      <c r="X143" t="s">
        <v>48</v>
      </c>
      <c r="Y143" t="s">
        <v>744</v>
      </c>
      <c r="Z143">
        <v>4903.5999999999985</v>
      </c>
      <c r="AA143">
        <v>248360.98000000019</v>
      </c>
      <c r="AB143">
        <v>1</v>
      </c>
      <c r="AC143">
        <v>3.7764383811106241</v>
      </c>
      <c r="AD143">
        <v>0.84414504989531591</v>
      </c>
      <c r="AE143">
        <v>0.84414504989531591</v>
      </c>
      <c r="AF143">
        <v>0</v>
      </c>
      <c r="AG143" t="s">
        <v>642</v>
      </c>
    </row>
    <row r="144" spans="1:33" x14ac:dyDescent="0.25">
      <c r="A144" t="s">
        <v>54</v>
      </c>
      <c r="B144" t="s">
        <v>948</v>
      </c>
      <c r="C144" s="63" t="s">
        <v>948</v>
      </c>
      <c r="D144" s="63" t="s">
        <v>671</v>
      </c>
      <c r="E144" t="s">
        <v>527</v>
      </c>
      <c r="F144">
        <v>1</v>
      </c>
      <c r="G144">
        <v>1</v>
      </c>
      <c r="H144">
        <v>1</v>
      </c>
      <c r="I144">
        <v>2</v>
      </c>
      <c r="J144">
        <v>7</v>
      </c>
      <c r="K144">
        <v>6</v>
      </c>
      <c r="L144" t="s">
        <v>113</v>
      </c>
      <c r="M144">
        <v>6</v>
      </c>
      <c r="N144" t="s">
        <v>709</v>
      </c>
      <c r="O144" t="s">
        <v>5</v>
      </c>
      <c r="P144">
        <v>2</v>
      </c>
      <c r="Q144">
        <v>4</v>
      </c>
      <c r="R144">
        <v>0</v>
      </c>
      <c r="S144" t="s">
        <v>642</v>
      </c>
      <c r="T144" t="s">
        <v>689</v>
      </c>
      <c r="U144">
        <v>32</v>
      </c>
      <c r="V144">
        <v>4.2105263157894735</v>
      </c>
      <c r="W144">
        <v>32</v>
      </c>
      <c r="X144" t="s">
        <v>49</v>
      </c>
      <c r="Y144" t="s">
        <v>745</v>
      </c>
      <c r="Z144">
        <v>4903.5999999999985</v>
      </c>
      <c r="AA144">
        <v>248360.98000000019</v>
      </c>
      <c r="AB144">
        <v>1</v>
      </c>
      <c r="AC144">
        <v>3.5542949469276457</v>
      </c>
      <c r="AD144">
        <v>0.84414504989531591</v>
      </c>
      <c r="AE144">
        <v>0.84414504989531591</v>
      </c>
      <c r="AF144">
        <v>0</v>
      </c>
      <c r="AG144" t="s">
        <v>642</v>
      </c>
    </row>
    <row r="145" spans="1:33" x14ac:dyDescent="0.25">
      <c r="A145" t="s">
        <v>54</v>
      </c>
      <c r="B145" t="s">
        <v>948</v>
      </c>
      <c r="C145" s="63" t="s">
        <v>948</v>
      </c>
      <c r="D145" s="63" t="s">
        <v>671</v>
      </c>
      <c r="E145" t="s">
        <v>527</v>
      </c>
      <c r="F145">
        <v>1</v>
      </c>
      <c r="G145">
        <v>1</v>
      </c>
      <c r="H145">
        <v>1</v>
      </c>
      <c r="I145">
        <v>2</v>
      </c>
      <c r="J145">
        <v>7</v>
      </c>
      <c r="K145">
        <v>6</v>
      </c>
      <c r="L145" t="s">
        <v>113</v>
      </c>
      <c r="M145">
        <v>6</v>
      </c>
      <c r="N145" t="s">
        <v>709</v>
      </c>
      <c r="O145" t="s">
        <v>31</v>
      </c>
      <c r="P145">
        <v>3</v>
      </c>
      <c r="Q145">
        <v>0</v>
      </c>
      <c r="R145">
        <v>0</v>
      </c>
      <c r="S145" t="s">
        <v>642</v>
      </c>
      <c r="T145" t="s">
        <v>690</v>
      </c>
      <c r="U145">
        <v>0</v>
      </c>
      <c r="V145">
        <v>0</v>
      </c>
      <c r="W145">
        <v>0</v>
      </c>
      <c r="X145" t="s">
        <v>50</v>
      </c>
      <c r="Y145" t="s">
        <v>746</v>
      </c>
      <c r="Z145">
        <v>4903.5999999999985</v>
      </c>
      <c r="AA145">
        <v>248360.98000000019</v>
      </c>
      <c r="AB145">
        <v>0</v>
      </c>
      <c r="AC145">
        <v>0</v>
      </c>
      <c r="AD145">
        <v>0.84414504989531591</v>
      </c>
      <c r="AF145">
        <v>0</v>
      </c>
      <c r="AG145" t="s">
        <v>913</v>
      </c>
    </row>
    <row r="146" spans="1:33" x14ac:dyDescent="0.25">
      <c r="A146" t="s">
        <v>54</v>
      </c>
      <c r="B146" t="s">
        <v>948</v>
      </c>
      <c r="C146" s="63" t="s">
        <v>948</v>
      </c>
      <c r="D146" s="63" t="s">
        <v>671</v>
      </c>
      <c r="E146" t="s">
        <v>527</v>
      </c>
      <c r="F146">
        <v>1</v>
      </c>
      <c r="G146">
        <v>1</v>
      </c>
      <c r="H146">
        <v>1</v>
      </c>
      <c r="I146">
        <v>2</v>
      </c>
      <c r="J146">
        <v>7</v>
      </c>
      <c r="K146">
        <v>7</v>
      </c>
      <c r="L146" t="s">
        <v>114</v>
      </c>
      <c r="M146">
        <v>7</v>
      </c>
      <c r="N146" t="s">
        <v>711</v>
      </c>
      <c r="O146" t="s">
        <v>4</v>
      </c>
      <c r="P146">
        <v>1</v>
      </c>
      <c r="Q146">
        <v>4</v>
      </c>
      <c r="R146">
        <v>0</v>
      </c>
      <c r="S146" t="s">
        <v>642</v>
      </c>
      <c r="T146" t="s">
        <v>689</v>
      </c>
      <c r="U146">
        <v>34</v>
      </c>
      <c r="V146">
        <v>4.4736842105263159</v>
      </c>
      <c r="W146">
        <v>34</v>
      </c>
      <c r="X146" t="s">
        <v>51</v>
      </c>
      <c r="Y146" t="s">
        <v>747</v>
      </c>
      <c r="Z146">
        <v>4903.5999999999985</v>
      </c>
      <c r="AA146">
        <v>248360.98000000019</v>
      </c>
      <c r="AB146">
        <v>1</v>
      </c>
      <c r="AC146">
        <v>3.7764383811106241</v>
      </c>
      <c r="AD146">
        <v>0.84414504989531591</v>
      </c>
      <c r="AE146">
        <v>0.84414504989531591</v>
      </c>
      <c r="AF146">
        <v>0</v>
      </c>
      <c r="AG146" t="s">
        <v>642</v>
      </c>
    </row>
    <row r="147" spans="1:33" x14ac:dyDescent="0.25">
      <c r="A147" t="s">
        <v>54</v>
      </c>
      <c r="B147" t="s">
        <v>948</v>
      </c>
      <c r="C147" s="63" t="s">
        <v>948</v>
      </c>
      <c r="D147" s="63" t="s">
        <v>671</v>
      </c>
      <c r="E147" t="s">
        <v>527</v>
      </c>
      <c r="F147">
        <v>1</v>
      </c>
      <c r="G147">
        <v>1</v>
      </c>
      <c r="H147">
        <v>1</v>
      </c>
      <c r="I147">
        <v>2</v>
      </c>
      <c r="J147">
        <v>7</v>
      </c>
      <c r="K147">
        <v>7</v>
      </c>
      <c r="L147" t="s">
        <v>114</v>
      </c>
      <c r="M147">
        <v>7</v>
      </c>
      <c r="N147" t="s">
        <v>711</v>
      </c>
      <c r="O147" t="s">
        <v>5</v>
      </c>
      <c r="P147">
        <v>2</v>
      </c>
      <c r="Q147">
        <v>4</v>
      </c>
      <c r="R147">
        <v>0</v>
      </c>
      <c r="S147" t="s">
        <v>642</v>
      </c>
      <c r="T147" t="s">
        <v>689</v>
      </c>
      <c r="U147">
        <v>32</v>
      </c>
      <c r="V147">
        <v>4.2105263157894735</v>
      </c>
      <c r="W147">
        <v>32</v>
      </c>
      <c r="X147" t="s">
        <v>52</v>
      </c>
      <c r="Y147" t="s">
        <v>748</v>
      </c>
      <c r="Z147">
        <v>4903.5999999999985</v>
      </c>
      <c r="AA147">
        <v>248360.98000000019</v>
      </c>
      <c r="AB147">
        <v>1</v>
      </c>
      <c r="AC147">
        <v>3.5542949469276457</v>
      </c>
      <c r="AD147">
        <v>0.84414504989531591</v>
      </c>
      <c r="AE147">
        <v>0.84414504989531591</v>
      </c>
      <c r="AF147">
        <v>0</v>
      </c>
      <c r="AG147" t="s">
        <v>642</v>
      </c>
    </row>
    <row r="148" spans="1:33" x14ac:dyDescent="0.25">
      <c r="A148" t="s">
        <v>54</v>
      </c>
      <c r="B148" t="s">
        <v>948</v>
      </c>
      <c r="C148" s="63" t="s">
        <v>948</v>
      </c>
      <c r="D148" s="63" t="s">
        <v>671</v>
      </c>
      <c r="E148" t="s">
        <v>527</v>
      </c>
      <c r="F148">
        <v>1</v>
      </c>
      <c r="G148">
        <v>1</v>
      </c>
      <c r="H148">
        <v>1</v>
      </c>
      <c r="I148">
        <v>2</v>
      </c>
      <c r="J148">
        <v>7</v>
      </c>
      <c r="K148">
        <v>7</v>
      </c>
      <c r="L148" t="s">
        <v>114</v>
      </c>
      <c r="M148">
        <v>7</v>
      </c>
      <c r="N148" t="s">
        <v>711</v>
      </c>
      <c r="O148" t="s">
        <v>31</v>
      </c>
      <c r="P148">
        <v>3</v>
      </c>
      <c r="Q148">
        <v>0</v>
      </c>
      <c r="R148">
        <v>0</v>
      </c>
      <c r="S148" t="s">
        <v>642</v>
      </c>
      <c r="T148" t="s">
        <v>690</v>
      </c>
      <c r="U148">
        <v>0</v>
      </c>
      <c r="V148">
        <v>0</v>
      </c>
      <c r="W148">
        <v>0</v>
      </c>
      <c r="X148" t="s">
        <v>53</v>
      </c>
      <c r="Y148" t="s">
        <v>749</v>
      </c>
      <c r="Z148">
        <v>4903.5999999999985</v>
      </c>
      <c r="AA148">
        <v>248360.98000000019</v>
      </c>
      <c r="AB148">
        <v>0</v>
      </c>
      <c r="AC148">
        <v>0</v>
      </c>
      <c r="AD148">
        <v>0.84414504989531591</v>
      </c>
      <c r="AF148">
        <v>0</v>
      </c>
      <c r="AG148" t="s">
        <v>913</v>
      </c>
    </row>
    <row r="149" spans="1:33" x14ac:dyDescent="0.25">
      <c r="A149" t="s">
        <v>54</v>
      </c>
      <c r="B149" t="s">
        <v>948</v>
      </c>
      <c r="C149" s="63" t="s">
        <v>948</v>
      </c>
      <c r="D149" s="63" t="s">
        <v>671</v>
      </c>
      <c r="E149" t="s">
        <v>527</v>
      </c>
      <c r="F149">
        <v>1</v>
      </c>
      <c r="G149">
        <v>2</v>
      </c>
      <c r="H149">
        <v>2</v>
      </c>
      <c r="I149">
        <v>2</v>
      </c>
      <c r="J149">
        <v>7</v>
      </c>
      <c r="K149">
        <v>1</v>
      </c>
      <c r="L149" t="s">
        <v>99</v>
      </c>
      <c r="M149">
        <v>8</v>
      </c>
      <c r="N149" t="s">
        <v>713</v>
      </c>
      <c r="O149" t="s">
        <v>4</v>
      </c>
      <c r="P149">
        <v>1</v>
      </c>
      <c r="Q149">
        <v>4</v>
      </c>
      <c r="R149">
        <v>0</v>
      </c>
      <c r="S149" t="s">
        <v>642</v>
      </c>
      <c r="T149" t="s">
        <v>689</v>
      </c>
      <c r="U149">
        <v>34</v>
      </c>
      <c r="V149">
        <v>4.4736842105263159</v>
      </c>
      <c r="W149">
        <v>34</v>
      </c>
      <c r="X149" t="s">
        <v>33</v>
      </c>
      <c r="Y149" t="s">
        <v>750</v>
      </c>
      <c r="Z149">
        <v>4903.5999999999985</v>
      </c>
      <c r="AA149">
        <v>248360.98000000019</v>
      </c>
      <c r="AB149">
        <v>1</v>
      </c>
      <c r="AC149">
        <v>3.7764383811106241</v>
      </c>
      <c r="AD149">
        <v>0.84414504989531591</v>
      </c>
      <c r="AE149">
        <v>0.84414504989531591</v>
      </c>
      <c r="AF149">
        <v>0</v>
      </c>
      <c r="AG149" t="s">
        <v>642</v>
      </c>
    </row>
    <row r="150" spans="1:33" x14ac:dyDescent="0.25">
      <c r="A150" t="s">
        <v>54</v>
      </c>
      <c r="B150" t="s">
        <v>948</v>
      </c>
      <c r="C150" s="63" t="s">
        <v>948</v>
      </c>
      <c r="D150" s="63" t="s">
        <v>671</v>
      </c>
      <c r="E150" t="s">
        <v>527</v>
      </c>
      <c r="F150">
        <v>1</v>
      </c>
      <c r="G150">
        <v>2</v>
      </c>
      <c r="H150">
        <v>2</v>
      </c>
      <c r="I150">
        <v>2</v>
      </c>
      <c r="J150">
        <v>7</v>
      </c>
      <c r="K150">
        <v>1</v>
      </c>
      <c r="L150" t="s">
        <v>99</v>
      </c>
      <c r="M150">
        <v>8</v>
      </c>
      <c r="N150" t="s">
        <v>713</v>
      </c>
      <c r="O150" t="s">
        <v>5</v>
      </c>
      <c r="P150">
        <v>2</v>
      </c>
      <c r="Q150">
        <v>4</v>
      </c>
      <c r="R150">
        <v>0</v>
      </c>
      <c r="S150" t="s">
        <v>642</v>
      </c>
      <c r="T150" t="s">
        <v>689</v>
      </c>
      <c r="U150">
        <v>32</v>
      </c>
      <c r="V150">
        <v>4.2105263157894735</v>
      </c>
      <c r="W150">
        <v>32</v>
      </c>
      <c r="X150" t="s">
        <v>34</v>
      </c>
      <c r="Y150" t="s">
        <v>751</v>
      </c>
      <c r="Z150">
        <v>4903.5999999999985</v>
      </c>
      <c r="AA150">
        <v>248360.98000000019</v>
      </c>
      <c r="AB150">
        <v>1</v>
      </c>
      <c r="AC150">
        <v>3.5542949469276457</v>
      </c>
      <c r="AD150">
        <v>0.84414504989531591</v>
      </c>
      <c r="AE150">
        <v>0.84414504989531591</v>
      </c>
      <c r="AF150">
        <v>0</v>
      </c>
      <c r="AG150" t="s">
        <v>642</v>
      </c>
    </row>
    <row r="151" spans="1:33" x14ac:dyDescent="0.25">
      <c r="A151" t="s">
        <v>54</v>
      </c>
      <c r="B151" t="s">
        <v>948</v>
      </c>
      <c r="C151" s="63" t="s">
        <v>948</v>
      </c>
      <c r="D151" s="63" t="s">
        <v>671</v>
      </c>
      <c r="E151" t="s">
        <v>527</v>
      </c>
      <c r="F151">
        <v>1</v>
      </c>
      <c r="G151">
        <v>2</v>
      </c>
      <c r="H151">
        <v>2</v>
      </c>
      <c r="I151">
        <v>2</v>
      </c>
      <c r="J151">
        <v>7</v>
      </c>
      <c r="K151">
        <v>1</v>
      </c>
      <c r="L151" t="s">
        <v>99</v>
      </c>
      <c r="M151">
        <v>8</v>
      </c>
      <c r="N151" t="s">
        <v>713</v>
      </c>
      <c r="O151" t="s">
        <v>31</v>
      </c>
      <c r="P151">
        <v>3</v>
      </c>
      <c r="Q151">
        <v>0</v>
      </c>
      <c r="R151">
        <v>0</v>
      </c>
      <c r="S151" t="s">
        <v>642</v>
      </c>
      <c r="T151" t="s">
        <v>690</v>
      </c>
      <c r="U151">
        <v>0</v>
      </c>
      <c r="V151">
        <v>0</v>
      </c>
      <c r="W151">
        <v>0</v>
      </c>
      <c r="X151" t="s">
        <v>35</v>
      </c>
      <c r="Y151" t="s">
        <v>752</v>
      </c>
      <c r="Z151">
        <v>4903.5999999999985</v>
      </c>
      <c r="AA151">
        <v>248360.98000000019</v>
      </c>
      <c r="AB151">
        <v>0</v>
      </c>
      <c r="AC151">
        <v>0</v>
      </c>
      <c r="AD151">
        <v>0.84414504989531591</v>
      </c>
      <c r="AF151">
        <v>0</v>
      </c>
      <c r="AG151" t="s">
        <v>913</v>
      </c>
    </row>
    <row r="152" spans="1:33" x14ac:dyDescent="0.25">
      <c r="A152" t="s">
        <v>54</v>
      </c>
      <c r="B152" t="s">
        <v>948</v>
      </c>
      <c r="C152" s="63" t="s">
        <v>948</v>
      </c>
      <c r="D152" s="63" t="s">
        <v>671</v>
      </c>
      <c r="E152" t="s">
        <v>527</v>
      </c>
      <c r="F152">
        <v>1</v>
      </c>
      <c r="G152">
        <v>2</v>
      </c>
      <c r="H152">
        <v>2</v>
      </c>
      <c r="I152">
        <v>2</v>
      </c>
      <c r="J152">
        <v>7</v>
      </c>
      <c r="K152">
        <v>2</v>
      </c>
      <c r="L152" t="s">
        <v>102</v>
      </c>
      <c r="M152">
        <v>9</v>
      </c>
      <c r="N152" t="s">
        <v>715</v>
      </c>
      <c r="O152" t="s">
        <v>4</v>
      </c>
      <c r="P152">
        <v>1</v>
      </c>
      <c r="Q152">
        <v>4</v>
      </c>
      <c r="R152">
        <v>0</v>
      </c>
      <c r="S152" t="s">
        <v>642</v>
      </c>
      <c r="T152" t="s">
        <v>689</v>
      </c>
      <c r="U152">
        <v>34</v>
      </c>
      <c r="V152">
        <v>4.4736842105263159</v>
      </c>
      <c r="W152">
        <v>34</v>
      </c>
      <c r="X152" t="s">
        <v>36</v>
      </c>
      <c r="Y152" t="s">
        <v>753</v>
      </c>
      <c r="Z152">
        <v>4903.5999999999985</v>
      </c>
      <c r="AA152">
        <v>248360.98000000019</v>
      </c>
      <c r="AB152">
        <v>1</v>
      </c>
      <c r="AC152">
        <v>3.7764383811106241</v>
      </c>
      <c r="AD152">
        <v>0.84414504989531591</v>
      </c>
      <c r="AE152">
        <v>0.84414504989531591</v>
      </c>
      <c r="AF152">
        <v>0</v>
      </c>
      <c r="AG152" t="s">
        <v>642</v>
      </c>
    </row>
    <row r="153" spans="1:33" x14ac:dyDescent="0.25">
      <c r="A153" t="s">
        <v>54</v>
      </c>
      <c r="B153" t="s">
        <v>948</v>
      </c>
      <c r="C153" s="63" t="s">
        <v>948</v>
      </c>
      <c r="D153" s="63" t="s">
        <v>671</v>
      </c>
      <c r="E153" t="s">
        <v>527</v>
      </c>
      <c r="F153">
        <v>1</v>
      </c>
      <c r="G153">
        <v>2</v>
      </c>
      <c r="H153">
        <v>2</v>
      </c>
      <c r="I153">
        <v>2</v>
      </c>
      <c r="J153">
        <v>7</v>
      </c>
      <c r="K153">
        <v>2</v>
      </c>
      <c r="L153" t="s">
        <v>102</v>
      </c>
      <c r="M153">
        <v>9</v>
      </c>
      <c r="N153" t="s">
        <v>715</v>
      </c>
      <c r="O153" t="s">
        <v>5</v>
      </c>
      <c r="P153">
        <v>2</v>
      </c>
      <c r="Q153">
        <v>4</v>
      </c>
      <c r="R153">
        <v>0</v>
      </c>
      <c r="S153" t="s">
        <v>642</v>
      </c>
      <c r="T153" t="s">
        <v>689</v>
      </c>
      <c r="U153">
        <v>32</v>
      </c>
      <c r="V153">
        <v>4.2105263157894735</v>
      </c>
      <c r="W153">
        <v>32</v>
      </c>
      <c r="X153" t="s">
        <v>37</v>
      </c>
      <c r="Y153" t="s">
        <v>754</v>
      </c>
      <c r="Z153">
        <v>4903.5999999999985</v>
      </c>
      <c r="AA153">
        <v>248360.98000000019</v>
      </c>
      <c r="AB153">
        <v>1</v>
      </c>
      <c r="AC153">
        <v>3.5542949469276457</v>
      </c>
      <c r="AD153">
        <v>0.84414504989531591</v>
      </c>
      <c r="AE153">
        <v>0.84414504989531591</v>
      </c>
      <c r="AF153">
        <v>0</v>
      </c>
      <c r="AG153" t="s">
        <v>642</v>
      </c>
    </row>
    <row r="154" spans="1:33" x14ac:dyDescent="0.25">
      <c r="A154" t="s">
        <v>54</v>
      </c>
      <c r="B154" t="s">
        <v>948</v>
      </c>
      <c r="C154" s="63" t="s">
        <v>948</v>
      </c>
      <c r="D154" s="63" t="s">
        <v>671</v>
      </c>
      <c r="E154" t="s">
        <v>527</v>
      </c>
      <c r="F154">
        <v>1</v>
      </c>
      <c r="G154">
        <v>2</v>
      </c>
      <c r="H154">
        <v>2</v>
      </c>
      <c r="I154">
        <v>2</v>
      </c>
      <c r="J154">
        <v>7</v>
      </c>
      <c r="K154">
        <v>2</v>
      </c>
      <c r="L154" t="s">
        <v>102</v>
      </c>
      <c r="M154">
        <v>9</v>
      </c>
      <c r="N154" t="s">
        <v>715</v>
      </c>
      <c r="O154" t="s">
        <v>31</v>
      </c>
      <c r="P154">
        <v>3</v>
      </c>
      <c r="Q154">
        <v>0</v>
      </c>
      <c r="R154">
        <v>0</v>
      </c>
      <c r="S154" t="s">
        <v>642</v>
      </c>
      <c r="T154" t="s">
        <v>690</v>
      </c>
      <c r="U154">
        <v>0</v>
      </c>
      <c r="V154">
        <v>0</v>
      </c>
      <c r="W154">
        <v>0</v>
      </c>
      <c r="X154" t="s">
        <v>38</v>
      </c>
      <c r="Y154" t="s">
        <v>755</v>
      </c>
      <c r="Z154">
        <v>4903.5999999999985</v>
      </c>
      <c r="AA154">
        <v>248360.98000000019</v>
      </c>
      <c r="AB154">
        <v>0</v>
      </c>
      <c r="AC154">
        <v>0</v>
      </c>
      <c r="AD154">
        <v>0.84414504989531591</v>
      </c>
      <c r="AF154">
        <v>0</v>
      </c>
      <c r="AG154" t="s">
        <v>913</v>
      </c>
    </row>
    <row r="155" spans="1:33" x14ac:dyDescent="0.25">
      <c r="A155" t="s">
        <v>54</v>
      </c>
      <c r="B155" t="s">
        <v>948</v>
      </c>
      <c r="C155" s="63" t="s">
        <v>948</v>
      </c>
      <c r="D155" s="63" t="s">
        <v>671</v>
      </c>
      <c r="E155" t="s">
        <v>527</v>
      </c>
      <c r="F155">
        <v>1</v>
      </c>
      <c r="G155">
        <v>2</v>
      </c>
      <c r="H155">
        <v>2</v>
      </c>
      <c r="I155">
        <v>2</v>
      </c>
      <c r="J155">
        <v>7</v>
      </c>
      <c r="K155">
        <v>3</v>
      </c>
      <c r="L155" t="s">
        <v>103</v>
      </c>
      <c r="M155">
        <v>10</v>
      </c>
      <c r="N155" t="s">
        <v>717</v>
      </c>
      <c r="O155" t="s">
        <v>4</v>
      </c>
      <c r="P155">
        <v>1</v>
      </c>
      <c r="Q155">
        <v>4</v>
      </c>
      <c r="R155">
        <v>0</v>
      </c>
      <c r="S155" t="s">
        <v>642</v>
      </c>
      <c r="T155" t="s">
        <v>689</v>
      </c>
      <c r="U155">
        <v>34</v>
      </c>
      <c r="V155">
        <v>4.4736842105263159</v>
      </c>
      <c r="W155">
        <v>34</v>
      </c>
      <c r="X155" t="s">
        <v>39</v>
      </c>
      <c r="Y155" t="s">
        <v>756</v>
      </c>
      <c r="Z155">
        <v>4903.5999999999985</v>
      </c>
      <c r="AA155">
        <v>248360.98000000019</v>
      </c>
      <c r="AB155">
        <v>1</v>
      </c>
      <c r="AC155">
        <v>3.7764383811106241</v>
      </c>
      <c r="AD155">
        <v>0.84414504989531591</v>
      </c>
      <c r="AE155">
        <v>0.84414504989531591</v>
      </c>
      <c r="AF155">
        <v>0</v>
      </c>
      <c r="AG155" t="s">
        <v>642</v>
      </c>
    </row>
    <row r="156" spans="1:33" x14ac:dyDescent="0.25">
      <c r="A156" t="s">
        <v>54</v>
      </c>
      <c r="B156" t="s">
        <v>948</v>
      </c>
      <c r="C156" s="63" t="s">
        <v>948</v>
      </c>
      <c r="D156" s="63" t="s">
        <v>671</v>
      </c>
      <c r="E156" t="s">
        <v>527</v>
      </c>
      <c r="F156">
        <v>1</v>
      </c>
      <c r="G156">
        <v>2</v>
      </c>
      <c r="H156">
        <v>2</v>
      </c>
      <c r="I156">
        <v>2</v>
      </c>
      <c r="J156">
        <v>7</v>
      </c>
      <c r="K156">
        <v>3</v>
      </c>
      <c r="L156" t="s">
        <v>103</v>
      </c>
      <c r="M156">
        <v>10</v>
      </c>
      <c r="N156" t="s">
        <v>717</v>
      </c>
      <c r="O156" t="s">
        <v>5</v>
      </c>
      <c r="P156">
        <v>2</v>
      </c>
      <c r="Q156">
        <v>4</v>
      </c>
      <c r="R156">
        <v>0</v>
      </c>
      <c r="S156" t="s">
        <v>642</v>
      </c>
      <c r="T156" t="s">
        <v>689</v>
      </c>
      <c r="U156">
        <v>32</v>
      </c>
      <c r="V156">
        <v>4.2105263157894735</v>
      </c>
      <c r="W156">
        <v>32</v>
      </c>
      <c r="X156" t="s">
        <v>40</v>
      </c>
      <c r="Y156" t="s">
        <v>757</v>
      </c>
      <c r="Z156">
        <v>4903.5999999999985</v>
      </c>
      <c r="AA156">
        <v>248360.98000000019</v>
      </c>
      <c r="AB156">
        <v>1</v>
      </c>
      <c r="AC156">
        <v>3.5542949469276457</v>
      </c>
      <c r="AD156">
        <v>0.84414504989531591</v>
      </c>
      <c r="AE156">
        <v>0.84414504989531591</v>
      </c>
      <c r="AF156">
        <v>0</v>
      </c>
      <c r="AG156" t="s">
        <v>642</v>
      </c>
    </row>
    <row r="157" spans="1:33" x14ac:dyDescent="0.25">
      <c r="A157" t="s">
        <v>54</v>
      </c>
      <c r="B157" t="s">
        <v>948</v>
      </c>
      <c r="C157" s="63" t="s">
        <v>948</v>
      </c>
      <c r="D157" s="63" t="s">
        <v>671</v>
      </c>
      <c r="E157" t="s">
        <v>527</v>
      </c>
      <c r="F157">
        <v>1</v>
      </c>
      <c r="G157">
        <v>2</v>
      </c>
      <c r="H157">
        <v>2</v>
      </c>
      <c r="I157">
        <v>2</v>
      </c>
      <c r="J157">
        <v>7</v>
      </c>
      <c r="K157">
        <v>3</v>
      </c>
      <c r="L157" t="s">
        <v>103</v>
      </c>
      <c r="M157">
        <v>10</v>
      </c>
      <c r="N157" t="s">
        <v>717</v>
      </c>
      <c r="O157" t="s">
        <v>31</v>
      </c>
      <c r="P157">
        <v>3</v>
      </c>
      <c r="Q157">
        <v>0</v>
      </c>
      <c r="R157">
        <v>0</v>
      </c>
      <c r="S157" t="s">
        <v>642</v>
      </c>
      <c r="T157" t="s">
        <v>690</v>
      </c>
      <c r="U157">
        <v>0</v>
      </c>
      <c r="V157">
        <v>0</v>
      </c>
      <c r="W157">
        <v>0</v>
      </c>
      <c r="X157" t="s">
        <v>41</v>
      </c>
      <c r="Y157" t="s">
        <v>758</v>
      </c>
      <c r="Z157">
        <v>4903.5999999999985</v>
      </c>
      <c r="AA157">
        <v>248360.98000000019</v>
      </c>
      <c r="AB157">
        <v>0</v>
      </c>
      <c r="AC157">
        <v>0</v>
      </c>
      <c r="AD157">
        <v>0.84414504989531591</v>
      </c>
      <c r="AF157">
        <v>0</v>
      </c>
      <c r="AG157" t="s">
        <v>913</v>
      </c>
    </row>
    <row r="158" spans="1:33" x14ac:dyDescent="0.25">
      <c r="A158" t="s">
        <v>54</v>
      </c>
      <c r="B158" t="s">
        <v>948</v>
      </c>
      <c r="C158" s="63" t="s">
        <v>948</v>
      </c>
      <c r="D158" s="63" t="s">
        <v>671</v>
      </c>
      <c r="E158" t="s">
        <v>527</v>
      </c>
      <c r="F158">
        <v>1</v>
      </c>
      <c r="G158">
        <v>2</v>
      </c>
      <c r="H158">
        <v>2</v>
      </c>
      <c r="I158">
        <v>2</v>
      </c>
      <c r="J158">
        <v>7</v>
      </c>
      <c r="K158">
        <v>4</v>
      </c>
      <c r="L158" t="s">
        <v>101</v>
      </c>
      <c r="M158">
        <v>11</v>
      </c>
      <c r="N158" t="s">
        <v>719</v>
      </c>
      <c r="O158" t="s">
        <v>4</v>
      </c>
      <c r="P158">
        <v>1</v>
      </c>
      <c r="Q158">
        <v>4</v>
      </c>
      <c r="R158">
        <v>0</v>
      </c>
      <c r="S158" t="s">
        <v>642</v>
      </c>
      <c r="T158" t="s">
        <v>689</v>
      </c>
      <c r="U158">
        <v>34</v>
      </c>
      <c r="V158">
        <v>4.4736842105263159</v>
      </c>
      <c r="W158">
        <v>34</v>
      </c>
      <c r="X158" t="s">
        <v>42</v>
      </c>
      <c r="Y158" t="s">
        <v>759</v>
      </c>
      <c r="Z158">
        <v>4903.5999999999985</v>
      </c>
      <c r="AA158">
        <v>248360.98000000019</v>
      </c>
      <c r="AB158">
        <v>1</v>
      </c>
      <c r="AC158">
        <v>3.7764383811106241</v>
      </c>
      <c r="AD158">
        <v>0.84414504989531591</v>
      </c>
      <c r="AE158">
        <v>0.84414504989531591</v>
      </c>
      <c r="AF158">
        <v>0</v>
      </c>
      <c r="AG158" t="s">
        <v>642</v>
      </c>
    </row>
    <row r="159" spans="1:33" x14ac:dyDescent="0.25">
      <c r="A159" t="s">
        <v>54</v>
      </c>
      <c r="B159" t="s">
        <v>948</v>
      </c>
      <c r="C159" s="63" t="s">
        <v>948</v>
      </c>
      <c r="D159" s="63" t="s">
        <v>671</v>
      </c>
      <c r="E159" t="s">
        <v>527</v>
      </c>
      <c r="F159">
        <v>1</v>
      </c>
      <c r="G159">
        <v>2</v>
      </c>
      <c r="H159">
        <v>2</v>
      </c>
      <c r="I159">
        <v>2</v>
      </c>
      <c r="J159">
        <v>7</v>
      </c>
      <c r="K159">
        <v>4</v>
      </c>
      <c r="L159" t="s">
        <v>101</v>
      </c>
      <c r="M159">
        <v>11</v>
      </c>
      <c r="N159" t="s">
        <v>719</v>
      </c>
      <c r="O159" t="s">
        <v>5</v>
      </c>
      <c r="P159">
        <v>2</v>
      </c>
      <c r="Q159">
        <v>4</v>
      </c>
      <c r="R159">
        <v>0</v>
      </c>
      <c r="S159" t="s">
        <v>642</v>
      </c>
      <c r="T159" t="s">
        <v>689</v>
      </c>
      <c r="U159">
        <v>32</v>
      </c>
      <c r="V159">
        <v>4.2105263157894735</v>
      </c>
      <c r="W159">
        <v>32</v>
      </c>
      <c r="X159" t="s">
        <v>43</v>
      </c>
      <c r="Y159" t="s">
        <v>760</v>
      </c>
      <c r="Z159">
        <v>4903.5999999999985</v>
      </c>
      <c r="AA159">
        <v>248360.98000000019</v>
      </c>
      <c r="AB159">
        <v>1</v>
      </c>
      <c r="AC159">
        <v>3.5542949469276457</v>
      </c>
      <c r="AD159">
        <v>0.84414504989531591</v>
      </c>
      <c r="AE159">
        <v>0.84414504989531591</v>
      </c>
      <c r="AF159">
        <v>0</v>
      </c>
      <c r="AG159" t="s">
        <v>642</v>
      </c>
    </row>
    <row r="160" spans="1:33" x14ac:dyDescent="0.25">
      <c r="A160" t="s">
        <v>54</v>
      </c>
      <c r="B160" t="s">
        <v>948</v>
      </c>
      <c r="C160" s="63" t="s">
        <v>948</v>
      </c>
      <c r="D160" s="63" t="s">
        <v>671</v>
      </c>
      <c r="E160" t="s">
        <v>527</v>
      </c>
      <c r="F160">
        <v>1</v>
      </c>
      <c r="G160">
        <v>2</v>
      </c>
      <c r="H160">
        <v>2</v>
      </c>
      <c r="I160">
        <v>2</v>
      </c>
      <c r="J160">
        <v>7</v>
      </c>
      <c r="K160">
        <v>4</v>
      </c>
      <c r="L160" t="s">
        <v>101</v>
      </c>
      <c r="M160">
        <v>11</v>
      </c>
      <c r="N160" t="s">
        <v>719</v>
      </c>
      <c r="O160" t="s">
        <v>31</v>
      </c>
      <c r="P160">
        <v>3</v>
      </c>
      <c r="Q160">
        <v>0</v>
      </c>
      <c r="R160">
        <v>0</v>
      </c>
      <c r="S160" t="s">
        <v>642</v>
      </c>
      <c r="T160" t="s">
        <v>690</v>
      </c>
      <c r="U160">
        <v>0</v>
      </c>
      <c r="V160">
        <v>0</v>
      </c>
      <c r="W160">
        <v>0</v>
      </c>
      <c r="X160" t="s">
        <v>44</v>
      </c>
      <c r="Y160" t="s">
        <v>761</v>
      </c>
      <c r="Z160">
        <v>4903.5999999999985</v>
      </c>
      <c r="AA160">
        <v>248360.98000000019</v>
      </c>
      <c r="AB160">
        <v>0</v>
      </c>
      <c r="AC160">
        <v>0</v>
      </c>
      <c r="AD160">
        <v>0.84414504989531591</v>
      </c>
      <c r="AF160">
        <v>0</v>
      </c>
      <c r="AG160" t="s">
        <v>913</v>
      </c>
    </row>
    <row r="161" spans="1:33" x14ac:dyDescent="0.25">
      <c r="A161" t="s">
        <v>54</v>
      </c>
      <c r="B161" t="s">
        <v>948</v>
      </c>
      <c r="C161" s="63" t="s">
        <v>948</v>
      </c>
      <c r="D161" s="63" t="s">
        <v>671</v>
      </c>
      <c r="E161" t="s">
        <v>527</v>
      </c>
      <c r="F161">
        <v>1</v>
      </c>
      <c r="G161">
        <v>2</v>
      </c>
      <c r="H161">
        <v>2</v>
      </c>
      <c r="I161">
        <v>2</v>
      </c>
      <c r="J161">
        <v>7</v>
      </c>
      <c r="K161">
        <v>5</v>
      </c>
      <c r="L161" t="s">
        <v>105</v>
      </c>
      <c r="M161">
        <v>12</v>
      </c>
      <c r="N161" t="s">
        <v>721</v>
      </c>
      <c r="O161" t="s">
        <v>4</v>
      </c>
      <c r="P161">
        <v>1</v>
      </c>
      <c r="Q161">
        <v>4</v>
      </c>
      <c r="R161">
        <v>0</v>
      </c>
      <c r="S161" t="s">
        <v>642</v>
      </c>
      <c r="T161" t="s">
        <v>689</v>
      </c>
      <c r="U161">
        <v>34</v>
      </c>
      <c r="V161">
        <v>4.4736842105263159</v>
      </c>
      <c r="W161">
        <v>34</v>
      </c>
      <c r="X161" t="s">
        <v>45</v>
      </c>
      <c r="Y161" t="s">
        <v>762</v>
      </c>
      <c r="Z161">
        <v>4903.5999999999985</v>
      </c>
      <c r="AA161">
        <v>248360.98000000019</v>
      </c>
      <c r="AB161">
        <v>1</v>
      </c>
      <c r="AC161">
        <v>3.7764383811106241</v>
      </c>
      <c r="AD161">
        <v>0.84414504989531591</v>
      </c>
      <c r="AE161">
        <v>0.84414504989531591</v>
      </c>
      <c r="AF161">
        <v>0</v>
      </c>
      <c r="AG161" t="s">
        <v>642</v>
      </c>
    </row>
    <row r="162" spans="1:33" x14ac:dyDescent="0.25">
      <c r="A162" t="s">
        <v>54</v>
      </c>
      <c r="B162" t="s">
        <v>948</v>
      </c>
      <c r="C162" s="63" t="s">
        <v>948</v>
      </c>
      <c r="D162" s="63" t="s">
        <v>671</v>
      </c>
      <c r="E162" t="s">
        <v>527</v>
      </c>
      <c r="F162">
        <v>1</v>
      </c>
      <c r="G162">
        <v>2</v>
      </c>
      <c r="H162">
        <v>2</v>
      </c>
      <c r="I162">
        <v>2</v>
      </c>
      <c r="J162">
        <v>7</v>
      </c>
      <c r="K162">
        <v>5</v>
      </c>
      <c r="L162" t="s">
        <v>105</v>
      </c>
      <c r="M162">
        <v>12</v>
      </c>
      <c r="N162" t="s">
        <v>721</v>
      </c>
      <c r="O162" t="s">
        <v>5</v>
      </c>
      <c r="P162">
        <v>2</v>
      </c>
      <c r="Q162">
        <v>4</v>
      </c>
      <c r="R162">
        <v>0</v>
      </c>
      <c r="S162" t="s">
        <v>642</v>
      </c>
      <c r="T162" t="s">
        <v>689</v>
      </c>
      <c r="U162">
        <v>32</v>
      </c>
      <c r="V162">
        <v>4.2105263157894735</v>
      </c>
      <c r="W162">
        <v>32</v>
      </c>
      <c r="X162" t="s">
        <v>46</v>
      </c>
      <c r="Y162" t="s">
        <v>763</v>
      </c>
      <c r="Z162">
        <v>4903.5999999999985</v>
      </c>
      <c r="AA162">
        <v>248360.98000000019</v>
      </c>
      <c r="AB162">
        <v>1</v>
      </c>
      <c r="AC162">
        <v>3.5542949469276457</v>
      </c>
      <c r="AD162">
        <v>0.84414504989531591</v>
      </c>
      <c r="AE162">
        <v>0.84414504989531591</v>
      </c>
      <c r="AF162">
        <v>0</v>
      </c>
      <c r="AG162" t="s">
        <v>642</v>
      </c>
    </row>
    <row r="163" spans="1:33" x14ac:dyDescent="0.25">
      <c r="A163" t="s">
        <v>54</v>
      </c>
      <c r="B163" t="s">
        <v>948</v>
      </c>
      <c r="C163" s="63" t="s">
        <v>948</v>
      </c>
      <c r="D163" s="63" t="s">
        <v>671</v>
      </c>
      <c r="E163" t="s">
        <v>527</v>
      </c>
      <c r="F163">
        <v>1</v>
      </c>
      <c r="G163">
        <v>2</v>
      </c>
      <c r="H163">
        <v>2</v>
      </c>
      <c r="I163">
        <v>2</v>
      </c>
      <c r="J163">
        <v>7</v>
      </c>
      <c r="K163">
        <v>5</v>
      </c>
      <c r="L163" t="s">
        <v>105</v>
      </c>
      <c r="M163">
        <v>12</v>
      </c>
      <c r="N163" t="s">
        <v>721</v>
      </c>
      <c r="O163" t="s">
        <v>31</v>
      </c>
      <c r="P163">
        <v>3</v>
      </c>
      <c r="Q163">
        <v>0</v>
      </c>
      <c r="R163">
        <v>0</v>
      </c>
      <c r="S163" t="s">
        <v>642</v>
      </c>
      <c r="T163" t="s">
        <v>690</v>
      </c>
      <c r="U163">
        <v>0</v>
      </c>
      <c r="V163">
        <v>0</v>
      </c>
      <c r="W163">
        <v>0</v>
      </c>
      <c r="X163" t="s">
        <v>47</v>
      </c>
      <c r="Y163" t="s">
        <v>764</v>
      </c>
      <c r="Z163">
        <v>4903.5999999999985</v>
      </c>
      <c r="AA163">
        <v>248360.98000000019</v>
      </c>
      <c r="AB163">
        <v>0</v>
      </c>
      <c r="AC163">
        <v>0</v>
      </c>
      <c r="AD163">
        <v>0.84414504989531591</v>
      </c>
      <c r="AF163">
        <v>0</v>
      </c>
      <c r="AG163" t="s">
        <v>913</v>
      </c>
    </row>
    <row r="164" spans="1:33" x14ac:dyDescent="0.25">
      <c r="A164" t="s">
        <v>54</v>
      </c>
      <c r="B164" t="s">
        <v>948</v>
      </c>
      <c r="C164" s="63" t="s">
        <v>948</v>
      </c>
      <c r="D164" s="63" t="s">
        <v>671</v>
      </c>
      <c r="E164" t="s">
        <v>527</v>
      </c>
      <c r="F164">
        <v>1</v>
      </c>
      <c r="G164">
        <v>2</v>
      </c>
      <c r="H164">
        <v>2</v>
      </c>
      <c r="I164">
        <v>2</v>
      </c>
      <c r="J164">
        <v>7</v>
      </c>
      <c r="K164">
        <v>6</v>
      </c>
      <c r="L164" t="s">
        <v>113</v>
      </c>
      <c r="M164">
        <v>13</v>
      </c>
      <c r="N164" t="s">
        <v>723</v>
      </c>
      <c r="O164" t="s">
        <v>4</v>
      </c>
      <c r="P164">
        <v>1</v>
      </c>
      <c r="Q164">
        <v>4</v>
      </c>
      <c r="R164">
        <v>0</v>
      </c>
      <c r="S164" t="s">
        <v>642</v>
      </c>
      <c r="T164" t="s">
        <v>689</v>
      </c>
      <c r="U164">
        <v>34</v>
      </c>
      <c r="V164">
        <v>4.4736842105263159</v>
      </c>
      <c r="W164">
        <v>34</v>
      </c>
      <c r="X164" t="s">
        <v>48</v>
      </c>
      <c r="Y164" t="s">
        <v>765</v>
      </c>
      <c r="Z164">
        <v>4903.5999999999985</v>
      </c>
      <c r="AA164">
        <v>248360.98000000019</v>
      </c>
      <c r="AB164">
        <v>1</v>
      </c>
      <c r="AC164">
        <v>3.7764383811106241</v>
      </c>
      <c r="AD164">
        <v>0.84414504989531591</v>
      </c>
      <c r="AE164">
        <v>0.84414504989531591</v>
      </c>
      <c r="AF164">
        <v>0</v>
      </c>
      <c r="AG164" t="s">
        <v>642</v>
      </c>
    </row>
    <row r="165" spans="1:33" x14ac:dyDescent="0.25">
      <c r="A165" t="s">
        <v>54</v>
      </c>
      <c r="B165" t="s">
        <v>948</v>
      </c>
      <c r="C165" s="63" t="s">
        <v>948</v>
      </c>
      <c r="D165" s="63" t="s">
        <v>671</v>
      </c>
      <c r="E165" t="s">
        <v>527</v>
      </c>
      <c r="F165">
        <v>1</v>
      </c>
      <c r="G165">
        <v>2</v>
      </c>
      <c r="H165">
        <v>2</v>
      </c>
      <c r="I165">
        <v>2</v>
      </c>
      <c r="J165">
        <v>7</v>
      </c>
      <c r="K165">
        <v>6</v>
      </c>
      <c r="L165" t="s">
        <v>113</v>
      </c>
      <c r="M165">
        <v>13</v>
      </c>
      <c r="N165" t="s">
        <v>723</v>
      </c>
      <c r="O165" t="s">
        <v>5</v>
      </c>
      <c r="P165">
        <v>2</v>
      </c>
      <c r="Q165">
        <v>4</v>
      </c>
      <c r="R165">
        <v>0</v>
      </c>
      <c r="S165" t="s">
        <v>642</v>
      </c>
      <c r="T165" t="s">
        <v>689</v>
      </c>
      <c r="U165">
        <v>32.5</v>
      </c>
      <c r="V165">
        <v>4.2763157894736841</v>
      </c>
      <c r="W165">
        <v>32.5</v>
      </c>
      <c r="X165" t="s">
        <v>49</v>
      </c>
      <c r="Y165" t="s">
        <v>766</v>
      </c>
      <c r="Z165">
        <v>4903.5999999999985</v>
      </c>
      <c r="AA165">
        <v>248360.98000000019</v>
      </c>
      <c r="AB165">
        <v>1</v>
      </c>
      <c r="AC165">
        <v>3.6098308054733903</v>
      </c>
      <c r="AD165">
        <v>0.84414504989531591</v>
      </c>
      <c r="AE165">
        <v>0.84414504989531591</v>
      </c>
      <c r="AF165">
        <v>0</v>
      </c>
      <c r="AG165" t="s">
        <v>642</v>
      </c>
    </row>
    <row r="166" spans="1:33" x14ac:dyDescent="0.25">
      <c r="A166" t="s">
        <v>54</v>
      </c>
      <c r="B166" t="s">
        <v>948</v>
      </c>
      <c r="C166" s="63" t="s">
        <v>948</v>
      </c>
      <c r="D166" s="63" t="s">
        <v>671</v>
      </c>
      <c r="E166" t="s">
        <v>527</v>
      </c>
      <c r="F166">
        <v>1</v>
      </c>
      <c r="G166">
        <v>2</v>
      </c>
      <c r="H166">
        <v>2</v>
      </c>
      <c r="I166">
        <v>2</v>
      </c>
      <c r="J166">
        <v>7</v>
      </c>
      <c r="K166">
        <v>6</v>
      </c>
      <c r="L166" t="s">
        <v>113</v>
      </c>
      <c r="M166">
        <v>13</v>
      </c>
      <c r="N166" t="s">
        <v>723</v>
      </c>
      <c r="O166" t="s">
        <v>31</v>
      </c>
      <c r="P166">
        <v>3</v>
      </c>
      <c r="Q166">
        <v>0</v>
      </c>
      <c r="R166">
        <v>0</v>
      </c>
      <c r="S166" t="s">
        <v>642</v>
      </c>
      <c r="T166" t="s">
        <v>690</v>
      </c>
      <c r="U166">
        <v>0</v>
      </c>
      <c r="V166">
        <v>0</v>
      </c>
      <c r="W166">
        <v>0</v>
      </c>
      <c r="X166" t="s">
        <v>50</v>
      </c>
      <c r="Y166" t="s">
        <v>767</v>
      </c>
      <c r="Z166">
        <v>4903.5999999999985</v>
      </c>
      <c r="AA166">
        <v>248360.98000000019</v>
      </c>
      <c r="AB166">
        <v>0</v>
      </c>
      <c r="AC166">
        <v>0</v>
      </c>
      <c r="AD166">
        <v>0.84414504989531591</v>
      </c>
      <c r="AF166">
        <v>0</v>
      </c>
      <c r="AG166" t="s">
        <v>913</v>
      </c>
    </row>
    <row r="167" spans="1:33" x14ac:dyDescent="0.25">
      <c r="A167" t="s">
        <v>54</v>
      </c>
      <c r="B167" t="s">
        <v>948</v>
      </c>
      <c r="C167" s="63" t="s">
        <v>948</v>
      </c>
      <c r="D167" s="63" t="s">
        <v>671</v>
      </c>
      <c r="E167" t="s">
        <v>527</v>
      </c>
      <c r="F167">
        <v>1</v>
      </c>
      <c r="G167">
        <v>2</v>
      </c>
      <c r="H167">
        <v>2</v>
      </c>
      <c r="I167">
        <v>2</v>
      </c>
      <c r="J167">
        <v>7</v>
      </c>
      <c r="K167">
        <v>7</v>
      </c>
      <c r="L167" t="s">
        <v>114</v>
      </c>
      <c r="M167">
        <v>14</v>
      </c>
      <c r="N167" t="s">
        <v>725</v>
      </c>
      <c r="O167" t="s">
        <v>4</v>
      </c>
      <c r="P167">
        <v>1</v>
      </c>
      <c r="Q167">
        <v>4</v>
      </c>
      <c r="R167">
        <v>0</v>
      </c>
      <c r="S167" t="s">
        <v>642</v>
      </c>
      <c r="T167" t="s">
        <v>689</v>
      </c>
      <c r="U167">
        <v>34</v>
      </c>
      <c r="V167">
        <v>4.4736842105263159</v>
      </c>
      <c r="W167">
        <v>34</v>
      </c>
      <c r="X167" t="s">
        <v>51</v>
      </c>
      <c r="Y167" t="s">
        <v>768</v>
      </c>
      <c r="Z167">
        <v>4903.5999999999985</v>
      </c>
      <c r="AA167">
        <v>248360.98000000019</v>
      </c>
      <c r="AB167">
        <v>1</v>
      </c>
      <c r="AC167">
        <v>3.7764383811106241</v>
      </c>
      <c r="AD167">
        <v>0.84414504989531591</v>
      </c>
      <c r="AE167">
        <v>0.84414504989531591</v>
      </c>
      <c r="AF167">
        <v>0</v>
      </c>
      <c r="AG167" t="s">
        <v>642</v>
      </c>
    </row>
    <row r="168" spans="1:33" x14ac:dyDescent="0.25">
      <c r="A168" t="s">
        <v>54</v>
      </c>
      <c r="B168" t="s">
        <v>948</v>
      </c>
      <c r="C168" s="63" t="s">
        <v>948</v>
      </c>
      <c r="D168" s="63" t="s">
        <v>671</v>
      </c>
      <c r="E168" t="s">
        <v>527</v>
      </c>
      <c r="F168">
        <v>1</v>
      </c>
      <c r="G168">
        <v>2</v>
      </c>
      <c r="H168">
        <v>2</v>
      </c>
      <c r="I168">
        <v>2</v>
      </c>
      <c r="J168">
        <v>7</v>
      </c>
      <c r="K168">
        <v>7</v>
      </c>
      <c r="L168" t="s">
        <v>114</v>
      </c>
      <c r="M168">
        <v>14</v>
      </c>
      <c r="N168" t="s">
        <v>725</v>
      </c>
      <c r="O168" t="s">
        <v>5</v>
      </c>
      <c r="P168">
        <v>2</v>
      </c>
      <c r="Q168">
        <v>4</v>
      </c>
      <c r="R168">
        <v>0</v>
      </c>
      <c r="S168" t="s">
        <v>642</v>
      </c>
      <c r="T168" t="s">
        <v>689</v>
      </c>
      <c r="U168">
        <v>32</v>
      </c>
      <c r="V168">
        <v>4.2105263157894735</v>
      </c>
      <c r="W168">
        <v>32</v>
      </c>
      <c r="X168" t="s">
        <v>52</v>
      </c>
      <c r="Y168" t="s">
        <v>769</v>
      </c>
      <c r="Z168">
        <v>4903.5999999999985</v>
      </c>
      <c r="AA168">
        <v>248360.98000000019</v>
      </c>
      <c r="AB168">
        <v>1</v>
      </c>
      <c r="AC168">
        <v>3.5542949469276457</v>
      </c>
      <c r="AD168">
        <v>0.84414504989531591</v>
      </c>
      <c r="AE168">
        <v>0.84414504989531591</v>
      </c>
      <c r="AF168">
        <v>0</v>
      </c>
      <c r="AG168" t="s">
        <v>642</v>
      </c>
    </row>
    <row r="169" spans="1:33" x14ac:dyDescent="0.25">
      <c r="A169" t="s">
        <v>54</v>
      </c>
      <c r="B169" t="s">
        <v>948</v>
      </c>
      <c r="C169" s="63" t="s">
        <v>948</v>
      </c>
      <c r="D169" s="63" t="s">
        <v>671</v>
      </c>
      <c r="E169" t="s">
        <v>527</v>
      </c>
      <c r="F169">
        <v>1</v>
      </c>
      <c r="G169">
        <v>2</v>
      </c>
      <c r="H169">
        <v>2</v>
      </c>
      <c r="I169">
        <v>2</v>
      </c>
      <c r="J169">
        <v>7</v>
      </c>
      <c r="K169">
        <v>7</v>
      </c>
      <c r="L169" t="s">
        <v>114</v>
      </c>
      <c r="M169">
        <v>14</v>
      </c>
      <c r="N169" t="s">
        <v>725</v>
      </c>
      <c r="O169" t="s">
        <v>31</v>
      </c>
      <c r="P169">
        <v>3</v>
      </c>
      <c r="Q169">
        <v>0</v>
      </c>
      <c r="R169">
        <v>0</v>
      </c>
      <c r="S169" t="s">
        <v>642</v>
      </c>
      <c r="T169" t="s">
        <v>690</v>
      </c>
      <c r="U169">
        <v>0</v>
      </c>
      <c r="V169">
        <v>0</v>
      </c>
      <c r="W169">
        <v>0</v>
      </c>
      <c r="X169" t="s">
        <v>53</v>
      </c>
      <c r="Y169" t="s">
        <v>770</v>
      </c>
      <c r="Z169">
        <v>4903.5999999999985</v>
      </c>
      <c r="AA169">
        <v>248360.98000000019</v>
      </c>
      <c r="AB169">
        <v>0</v>
      </c>
      <c r="AC169">
        <v>0</v>
      </c>
      <c r="AD169">
        <v>0.84414504989531591</v>
      </c>
      <c r="AF169">
        <v>0</v>
      </c>
      <c r="AG169" t="s">
        <v>913</v>
      </c>
    </row>
    <row r="170" spans="1:33" x14ac:dyDescent="0.25">
      <c r="A170" t="s">
        <v>54</v>
      </c>
      <c r="B170" t="s">
        <v>949</v>
      </c>
      <c r="C170" s="63" t="s">
        <v>949</v>
      </c>
      <c r="D170" s="63" t="s">
        <v>8</v>
      </c>
      <c r="E170" t="s">
        <v>8</v>
      </c>
      <c r="F170">
        <v>1</v>
      </c>
      <c r="G170">
        <v>1</v>
      </c>
      <c r="H170">
        <v>1</v>
      </c>
      <c r="I170">
        <v>2</v>
      </c>
      <c r="J170">
        <v>7</v>
      </c>
      <c r="K170">
        <v>1</v>
      </c>
      <c r="L170" t="s">
        <v>99</v>
      </c>
      <c r="M170">
        <v>1</v>
      </c>
      <c r="N170" t="s">
        <v>699</v>
      </c>
      <c r="O170" t="s">
        <v>4</v>
      </c>
      <c r="P170">
        <v>1</v>
      </c>
      <c r="Q170">
        <v>5</v>
      </c>
      <c r="R170">
        <v>0</v>
      </c>
      <c r="S170" t="s">
        <v>642</v>
      </c>
      <c r="T170" t="s">
        <v>689</v>
      </c>
      <c r="U170">
        <v>41.5</v>
      </c>
      <c r="V170">
        <v>5.4605263157894743</v>
      </c>
      <c r="W170">
        <v>41.5</v>
      </c>
      <c r="X170" t="s">
        <v>33</v>
      </c>
      <c r="Y170" t="s">
        <v>729</v>
      </c>
      <c r="Z170">
        <v>926</v>
      </c>
      <c r="AA170">
        <v>62467.02</v>
      </c>
      <c r="AB170">
        <v>1</v>
      </c>
      <c r="AC170">
        <v>6.1393593696714781</v>
      </c>
      <c r="AD170">
        <v>1.124316414686825</v>
      </c>
      <c r="AE170">
        <v>1.1243164146868247</v>
      </c>
      <c r="AF170">
        <v>-8.8817841970012523E-16</v>
      </c>
      <c r="AG170" t="s">
        <v>642</v>
      </c>
    </row>
    <row r="171" spans="1:33" x14ac:dyDescent="0.25">
      <c r="A171" t="s">
        <v>54</v>
      </c>
      <c r="B171" t="s">
        <v>949</v>
      </c>
      <c r="C171" s="63" t="s">
        <v>949</v>
      </c>
      <c r="D171" s="63" t="s">
        <v>8</v>
      </c>
      <c r="E171" t="s">
        <v>8</v>
      </c>
      <c r="F171">
        <v>1</v>
      </c>
      <c r="G171">
        <v>1</v>
      </c>
      <c r="H171">
        <v>1</v>
      </c>
      <c r="I171">
        <v>2</v>
      </c>
      <c r="J171">
        <v>7</v>
      </c>
      <c r="K171">
        <v>1</v>
      </c>
      <c r="L171" t="s">
        <v>99</v>
      </c>
      <c r="M171">
        <v>1</v>
      </c>
      <c r="N171" t="s">
        <v>699</v>
      </c>
      <c r="O171" t="s">
        <v>5</v>
      </c>
      <c r="P171">
        <v>2</v>
      </c>
      <c r="Q171">
        <v>3</v>
      </c>
      <c r="R171">
        <v>0</v>
      </c>
      <c r="S171" t="s">
        <v>642</v>
      </c>
      <c r="T171" t="s">
        <v>689</v>
      </c>
      <c r="U171">
        <v>25.5</v>
      </c>
      <c r="V171">
        <v>3.3552631578947372</v>
      </c>
      <c r="W171">
        <v>25.5</v>
      </c>
      <c r="X171" t="s">
        <v>34</v>
      </c>
      <c r="Y171" t="s">
        <v>730</v>
      </c>
      <c r="Z171">
        <v>926</v>
      </c>
      <c r="AA171">
        <v>62467.02</v>
      </c>
      <c r="AB171">
        <v>1</v>
      </c>
      <c r="AC171">
        <v>3.7723774440150049</v>
      </c>
      <c r="AD171">
        <v>1.124316414686825</v>
      </c>
      <c r="AE171">
        <v>1.124316414686825</v>
      </c>
      <c r="AF171">
        <v>-4.4408920985006262E-16</v>
      </c>
      <c r="AG171" t="s">
        <v>642</v>
      </c>
    </row>
    <row r="172" spans="1:33" x14ac:dyDescent="0.25">
      <c r="A172" t="s">
        <v>54</v>
      </c>
      <c r="B172" t="s">
        <v>949</v>
      </c>
      <c r="C172" s="63" t="s">
        <v>949</v>
      </c>
      <c r="D172" s="63" t="s">
        <v>8</v>
      </c>
      <c r="E172" t="s">
        <v>8</v>
      </c>
      <c r="F172">
        <v>1</v>
      </c>
      <c r="G172">
        <v>1</v>
      </c>
      <c r="H172">
        <v>1</v>
      </c>
      <c r="I172">
        <v>2</v>
      </c>
      <c r="J172">
        <v>7</v>
      </c>
      <c r="K172">
        <v>1</v>
      </c>
      <c r="L172" t="s">
        <v>99</v>
      </c>
      <c r="M172">
        <v>1</v>
      </c>
      <c r="N172" t="s">
        <v>699</v>
      </c>
      <c r="O172" t="s">
        <v>31</v>
      </c>
      <c r="P172">
        <v>3</v>
      </c>
      <c r="Q172">
        <v>1</v>
      </c>
      <c r="R172">
        <v>0</v>
      </c>
      <c r="S172" t="s">
        <v>642</v>
      </c>
      <c r="T172" t="s">
        <v>689</v>
      </c>
      <c r="U172">
        <v>8.5</v>
      </c>
      <c r="V172">
        <v>1.118421052631579</v>
      </c>
      <c r="W172">
        <v>8.5</v>
      </c>
      <c r="X172" t="s">
        <v>35</v>
      </c>
      <c r="Y172" t="s">
        <v>731</v>
      </c>
      <c r="Z172">
        <v>926</v>
      </c>
      <c r="AA172">
        <v>62467.02</v>
      </c>
      <c r="AB172">
        <v>1</v>
      </c>
      <c r="AC172">
        <v>1.2574591480050017</v>
      </c>
      <c r="AD172">
        <v>1.124316414686825</v>
      </c>
      <c r="AE172">
        <v>1.124316414686825</v>
      </c>
      <c r="AF172">
        <v>0</v>
      </c>
      <c r="AG172" t="s">
        <v>642</v>
      </c>
    </row>
    <row r="173" spans="1:33" x14ac:dyDescent="0.25">
      <c r="A173" t="s">
        <v>54</v>
      </c>
      <c r="B173" t="s">
        <v>949</v>
      </c>
      <c r="C173" s="63" t="s">
        <v>949</v>
      </c>
      <c r="D173" s="63" t="s">
        <v>8</v>
      </c>
      <c r="E173" t="s">
        <v>8</v>
      </c>
      <c r="F173">
        <v>1</v>
      </c>
      <c r="G173">
        <v>1</v>
      </c>
      <c r="H173">
        <v>1</v>
      </c>
      <c r="I173">
        <v>2</v>
      </c>
      <c r="J173">
        <v>7</v>
      </c>
      <c r="K173">
        <v>2</v>
      </c>
      <c r="L173" t="s">
        <v>102</v>
      </c>
      <c r="M173">
        <v>2</v>
      </c>
      <c r="N173" t="s">
        <v>701</v>
      </c>
      <c r="O173" t="s">
        <v>4</v>
      </c>
      <c r="P173">
        <v>1</v>
      </c>
      <c r="Q173">
        <v>5</v>
      </c>
      <c r="R173">
        <v>0</v>
      </c>
      <c r="S173" t="s">
        <v>642</v>
      </c>
      <c r="T173" t="s">
        <v>689</v>
      </c>
      <c r="U173">
        <v>41.5</v>
      </c>
      <c r="V173">
        <v>5.4605263157894743</v>
      </c>
      <c r="W173">
        <v>41.5</v>
      </c>
      <c r="X173" t="s">
        <v>36</v>
      </c>
      <c r="Y173" t="s">
        <v>732</v>
      </c>
      <c r="Z173">
        <v>926</v>
      </c>
      <c r="AA173">
        <v>62467.02</v>
      </c>
      <c r="AB173">
        <v>1</v>
      </c>
      <c r="AC173">
        <v>6.1393593696714781</v>
      </c>
      <c r="AD173">
        <v>1.124316414686825</v>
      </c>
      <c r="AE173">
        <v>1.1243164146868247</v>
      </c>
      <c r="AF173">
        <v>-8.8817841970012523E-16</v>
      </c>
      <c r="AG173" t="s">
        <v>642</v>
      </c>
    </row>
    <row r="174" spans="1:33" x14ac:dyDescent="0.25">
      <c r="A174" t="s">
        <v>54</v>
      </c>
      <c r="B174" t="s">
        <v>949</v>
      </c>
      <c r="C174" s="63" t="s">
        <v>949</v>
      </c>
      <c r="D174" s="63" t="s">
        <v>8</v>
      </c>
      <c r="E174" t="s">
        <v>8</v>
      </c>
      <c r="F174">
        <v>1</v>
      </c>
      <c r="G174">
        <v>1</v>
      </c>
      <c r="H174">
        <v>1</v>
      </c>
      <c r="I174">
        <v>2</v>
      </c>
      <c r="J174">
        <v>7</v>
      </c>
      <c r="K174">
        <v>2</v>
      </c>
      <c r="L174" t="s">
        <v>102</v>
      </c>
      <c r="M174">
        <v>2</v>
      </c>
      <c r="N174" t="s">
        <v>701</v>
      </c>
      <c r="O174" t="s">
        <v>5</v>
      </c>
      <c r="P174">
        <v>2</v>
      </c>
      <c r="Q174">
        <v>3</v>
      </c>
      <c r="R174">
        <v>0</v>
      </c>
      <c r="S174" t="s">
        <v>642</v>
      </c>
      <c r="T174" t="s">
        <v>689</v>
      </c>
      <c r="U174">
        <v>25.5</v>
      </c>
      <c r="V174">
        <v>3.3552631578947372</v>
      </c>
      <c r="W174">
        <v>25.5</v>
      </c>
      <c r="X174" t="s">
        <v>37</v>
      </c>
      <c r="Y174" t="s">
        <v>733</v>
      </c>
      <c r="Z174">
        <v>926</v>
      </c>
      <c r="AA174">
        <v>62467.02</v>
      </c>
      <c r="AB174">
        <v>1</v>
      </c>
      <c r="AC174">
        <v>3.7723774440150049</v>
      </c>
      <c r="AD174">
        <v>1.124316414686825</v>
      </c>
      <c r="AE174">
        <v>1.124316414686825</v>
      </c>
      <c r="AF174">
        <v>-4.4408920985006262E-16</v>
      </c>
      <c r="AG174" t="s">
        <v>642</v>
      </c>
    </row>
    <row r="175" spans="1:33" x14ac:dyDescent="0.25">
      <c r="A175" t="s">
        <v>54</v>
      </c>
      <c r="B175" t="s">
        <v>949</v>
      </c>
      <c r="C175" s="63" t="s">
        <v>949</v>
      </c>
      <c r="D175" s="63" t="s">
        <v>8</v>
      </c>
      <c r="E175" t="s">
        <v>8</v>
      </c>
      <c r="F175">
        <v>1</v>
      </c>
      <c r="G175">
        <v>1</v>
      </c>
      <c r="H175">
        <v>1</v>
      </c>
      <c r="I175">
        <v>2</v>
      </c>
      <c r="J175">
        <v>7</v>
      </c>
      <c r="K175">
        <v>2</v>
      </c>
      <c r="L175" t="s">
        <v>102</v>
      </c>
      <c r="M175">
        <v>2</v>
      </c>
      <c r="N175" t="s">
        <v>701</v>
      </c>
      <c r="O175" t="s">
        <v>31</v>
      </c>
      <c r="P175">
        <v>3</v>
      </c>
      <c r="Q175">
        <v>1</v>
      </c>
      <c r="R175">
        <v>0</v>
      </c>
      <c r="S175" t="s">
        <v>642</v>
      </c>
      <c r="T175" t="s">
        <v>689</v>
      </c>
      <c r="U175">
        <v>8.5</v>
      </c>
      <c r="V175">
        <v>1.118421052631579</v>
      </c>
      <c r="W175">
        <v>8.5</v>
      </c>
      <c r="X175" t="s">
        <v>38</v>
      </c>
      <c r="Y175" t="s">
        <v>734</v>
      </c>
      <c r="Z175">
        <v>926</v>
      </c>
      <c r="AA175">
        <v>62467.02</v>
      </c>
      <c r="AB175">
        <v>1</v>
      </c>
      <c r="AC175">
        <v>1.2574591480050017</v>
      </c>
      <c r="AD175">
        <v>1.124316414686825</v>
      </c>
      <c r="AE175">
        <v>1.124316414686825</v>
      </c>
      <c r="AF175">
        <v>0</v>
      </c>
      <c r="AG175" t="s">
        <v>642</v>
      </c>
    </row>
    <row r="176" spans="1:33" x14ac:dyDescent="0.25">
      <c r="A176" t="s">
        <v>54</v>
      </c>
      <c r="B176" t="s">
        <v>949</v>
      </c>
      <c r="C176" s="63" t="s">
        <v>949</v>
      </c>
      <c r="D176" s="63" t="s">
        <v>8</v>
      </c>
      <c r="E176" t="s">
        <v>8</v>
      </c>
      <c r="F176">
        <v>1</v>
      </c>
      <c r="G176">
        <v>1</v>
      </c>
      <c r="H176">
        <v>1</v>
      </c>
      <c r="I176">
        <v>2</v>
      </c>
      <c r="J176">
        <v>7</v>
      </c>
      <c r="K176">
        <v>3</v>
      </c>
      <c r="L176" t="s">
        <v>103</v>
      </c>
      <c r="M176">
        <v>3</v>
      </c>
      <c r="N176" t="s">
        <v>703</v>
      </c>
      <c r="O176" t="s">
        <v>4</v>
      </c>
      <c r="P176">
        <v>1</v>
      </c>
      <c r="Q176">
        <v>4</v>
      </c>
      <c r="R176">
        <v>0</v>
      </c>
      <c r="S176" t="s">
        <v>642</v>
      </c>
      <c r="T176" t="s">
        <v>689</v>
      </c>
      <c r="U176">
        <v>33</v>
      </c>
      <c r="V176">
        <v>4.3421052631578947</v>
      </c>
      <c r="W176">
        <v>33</v>
      </c>
      <c r="X176" t="s">
        <v>39</v>
      </c>
      <c r="Y176" t="s">
        <v>735</v>
      </c>
      <c r="Z176">
        <v>926</v>
      </c>
      <c r="AA176">
        <v>62467.02</v>
      </c>
      <c r="AB176">
        <v>1</v>
      </c>
      <c r="AC176">
        <v>4.8819002216664771</v>
      </c>
      <c r="AD176">
        <v>1.124316414686825</v>
      </c>
      <c r="AE176">
        <v>1.124316414686825</v>
      </c>
      <c r="AF176">
        <v>0</v>
      </c>
      <c r="AG176" t="s">
        <v>642</v>
      </c>
    </row>
    <row r="177" spans="1:33" x14ac:dyDescent="0.25">
      <c r="A177" t="s">
        <v>54</v>
      </c>
      <c r="B177" t="s">
        <v>949</v>
      </c>
      <c r="C177" s="63" t="s">
        <v>949</v>
      </c>
      <c r="D177" s="63" t="s">
        <v>8</v>
      </c>
      <c r="E177" t="s">
        <v>8</v>
      </c>
      <c r="F177">
        <v>1</v>
      </c>
      <c r="G177">
        <v>1</v>
      </c>
      <c r="H177">
        <v>1</v>
      </c>
      <c r="I177">
        <v>2</v>
      </c>
      <c r="J177">
        <v>7</v>
      </c>
      <c r="K177">
        <v>3</v>
      </c>
      <c r="L177" t="s">
        <v>103</v>
      </c>
      <c r="M177">
        <v>3</v>
      </c>
      <c r="N177" t="s">
        <v>703</v>
      </c>
      <c r="O177" t="s">
        <v>5</v>
      </c>
      <c r="P177">
        <v>2</v>
      </c>
      <c r="Q177">
        <v>4</v>
      </c>
      <c r="R177">
        <v>0</v>
      </c>
      <c r="S177" t="s">
        <v>642</v>
      </c>
      <c r="T177" t="s">
        <v>689</v>
      </c>
      <c r="U177">
        <v>29.5</v>
      </c>
      <c r="V177">
        <v>3.8815789473684212</v>
      </c>
      <c r="W177">
        <v>29.5</v>
      </c>
      <c r="X177" t="s">
        <v>40</v>
      </c>
      <c r="Y177" t="s">
        <v>736</v>
      </c>
      <c r="Z177">
        <v>926</v>
      </c>
      <c r="AA177">
        <v>62467.02</v>
      </c>
      <c r="AB177">
        <v>1</v>
      </c>
      <c r="AC177">
        <v>4.3641229254291236</v>
      </c>
      <c r="AD177">
        <v>1.124316414686825</v>
      </c>
      <c r="AE177">
        <v>1.124316414686825</v>
      </c>
      <c r="AF177">
        <v>0</v>
      </c>
      <c r="AG177" t="s">
        <v>642</v>
      </c>
    </row>
    <row r="178" spans="1:33" x14ac:dyDescent="0.25">
      <c r="A178" t="s">
        <v>54</v>
      </c>
      <c r="B178" t="s">
        <v>949</v>
      </c>
      <c r="C178" s="63" t="s">
        <v>949</v>
      </c>
      <c r="D178" s="63" t="s">
        <v>8</v>
      </c>
      <c r="E178" t="s">
        <v>8</v>
      </c>
      <c r="F178">
        <v>1</v>
      </c>
      <c r="G178">
        <v>1</v>
      </c>
      <c r="H178">
        <v>1</v>
      </c>
      <c r="I178">
        <v>2</v>
      </c>
      <c r="J178">
        <v>7</v>
      </c>
      <c r="K178">
        <v>3</v>
      </c>
      <c r="L178" t="s">
        <v>103</v>
      </c>
      <c r="M178">
        <v>3</v>
      </c>
      <c r="N178" t="s">
        <v>703</v>
      </c>
      <c r="O178" t="s">
        <v>31</v>
      </c>
      <c r="P178">
        <v>3</v>
      </c>
      <c r="Q178">
        <v>1</v>
      </c>
      <c r="R178">
        <v>0</v>
      </c>
      <c r="S178" t="s">
        <v>642</v>
      </c>
      <c r="T178" t="s">
        <v>689</v>
      </c>
      <c r="U178">
        <v>8.5</v>
      </c>
      <c r="V178">
        <v>1.118421052631579</v>
      </c>
      <c r="W178">
        <v>8.5</v>
      </c>
      <c r="X178" t="s">
        <v>41</v>
      </c>
      <c r="Y178" t="s">
        <v>737</v>
      </c>
      <c r="Z178">
        <v>926</v>
      </c>
      <c r="AA178">
        <v>62467.02</v>
      </c>
      <c r="AB178">
        <v>1</v>
      </c>
      <c r="AC178">
        <v>1.2574591480050017</v>
      </c>
      <c r="AD178">
        <v>1.124316414686825</v>
      </c>
      <c r="AE178">
        <v>1.124316414686825</v>
      </c>
      <c r="AF178">
        <v>0</v>
      </c>
      <c r="AG178" t="s">
        <v>642</v>
      </c>
    </row>
    <row r="179" spans="1:33" x14ac:dyDescent="0.25">
      <c r="A179" t="s">
        <v>54</v>
      </c>
      <c r="B179" t="s">
        <v>949</v>
      </c>
      <c r="C179" s="63" t="s">
        <v>949</v>
      </c>
      <c r="D179" s="63" t="s">
        <v>8</v>
      </c>
      <c r="E179" t="s">
        <v>8</v>
      </c>
      <c r="F179">
        <v>1</v>
      </c>
      <c r="G179">
        <v>1</v>
      </c>
      <c r="H179">
        <v>1</v>
      </c>
      <c r="I179">
        <v>2</v>
      </c>
      <c r="J179">
        <v>7</v>
      </c>
      <c r="K179">
        <v>4</v>
      </c>
      <c r="L179" t="s">
        <v>101</v>
      </c>
      <c r="M179">
        <v>4</v>
      </c>
      <c r="N179" t="s">
        <v>705</v>
      </c>
      <c r="O179" t="s">
        <v>4</v>
      </c>
      <c r="P179">
        <v>1</v>
      </c>
      <c r="Q179">
        <v>5</v>
      </c>
      <c r="R179">
        <v>0</v>
      </c>
      <c r="S179" t="s">
        <v>642</v>
      </c>
      <c r="T179" t="s">
        <v>689</v>
      </c>
      <c r="U179">
        <v>42.5</v>
      </c>
      <c r="V179">
        <v>5.5921052631578947</v>
      </c>
      <c r="W179">
        <v>42.5</v>
      </c>
      <c r="X179" t="s">
        <v>42</v>
      </c>
      <c r="Y179" t="s">
        <v>738</v>
      </c>
      <c r="Z179">
        <v>926</v>
      </c>
      <c r="AA179">
        <v>62467.02</v>
      </c>
      <c r="AB179">
        <v>1</v>
      </c>
      <c r="AC179">
        <v>6.2872957400250087</v>
      </c>
      <c r="AD179">
        <v>1.124316414686825</v>
      </c>
      <c r="AE179">
        <v>1.1243164146868252</v>
      </c>
      <c r="AF179">
        <v>8.8817841970012523E-16</v>
      </c>
      <c r="AG179" t="s">
        <v>642</v>
      </c>
    </row>
    <row r="180" spans="1:33" x14ac:dyDescent="0.25">
      <c r="A180" t="s">
        <v>54</v>
      </c>
      <c r="B180" t="s">
        <v>949</v>
      </c>
      <c r="C180" s="63" t="s">
        <v>949</v>
      </c>
      <c r="D180" s="63" t="s">
        <v>8</v>
      </c>
      <c r="E180" t="s">
        <v>8</v>
      </c>
      <c r="F180">
        <v>1</v>
      </c>
      <c r="G180">
        <v>1</v>
      </c>
      <c r="H180">
        <v>1</v>
      </c>
      <c r="I180">
        <v>2</v>
      </c>
      <c r="J180">
        <v>7</v>
      </c>
      <c r="K180">
        <v>4</v>
      </c>
      <c r="L180" t="s">
        <v>101</v>
      </c>
      <c r="M180">
        <v>4</v>
      </c>
      <c r="N180" t="s">
        <v>705</v>
      </c>
      <c r="O180" t="s">
        <v>5</v>
      </c>
      <c r="P180">
        <v>2</v>
      </c>
      <c r="Q180">
        <v>3</v>
      </c>
      <c r="R180">
        <v>0</v>
      </c>
      <c r="S180" t="s">
        <v>642</v>
      </c>
      <c r="T180" t="s">
        <v>689</v>
      </c>
      <c r="U180">
        <v>26.5</v>
      </c>
      <c r="V180">
        <v>3.486842105263158</v>
      </c>
      <c r="W180">
        <v>26.5</v>
      </c>
      <c r="X180" t="s">
        <v>43</v>
      </c>
      <c r="Y180" t="s">
        <v>739</v>
      </c>
      <c r="Z180">
        <v>926</v>
      </c>
      <c r="AA180">
        <v>62467.02</v>
      </c>
      <c r="AB180">
        <v>1</v>
      </c>
      <c r="AC180">
        <v>3.9203138143685341</v>
      </c>
      <c r="AD180">
        <v>1.124316414686825</v>
      </c>
      <c r="AE180">
        <v>1.1243164146868247</v>
      </c>
      <c r="AF180">
        <v>-4.4408920985006262E-16</v>
      </c>
      <c r="AG180" t="s">
        <v>642</v>
      </c>
    </row>
    <row r="181" spans="1:33" x14ac:dyDescent="0.25">
      <c r="A181" t="s">
        <v>54</v>
      </c>
      <c r="B181" t="s">
        <v>949</v>
      </c>
      <c r="C181" s="63" t="s">
        <v>949</v>
      </c>
      <c r="D181" s="63" t="s">
        <v>8</v>
      </c>
      <c r="E181" t="s">
        <v>8</v>
      </c>
      <c r="F181">
        <v>1</v>
      </c>
      <c r="G181">
        <v>1</v>
      </c>
      <c r="H181">
        <v>1</v>
      </c>
      <c r="I181">
        <v>2</v>
      </c>
      <c r="J181">
        <v>7</v>
      </c>
      <c r="K181">
        <v>4</v>
      </c>
      <c r="L181" t="s">
        <v>101</v>
      </c>
      <c r="M181">
        <v>4</v>
      </c>
      <c r="N181" t="s">
        <v>705</v>
      </c>
      <c r="O181" t="s">
        <v>31</v>
      </c>
      <c r="P181">
        <v>3</v>
      </c>
      <c r="Q181">
        <v>1</v>
      </c>
      <c r="R181">
        <v>0</v>
      </c>
      <c r="S181" t="s">
        <v>642</v>
      </c>
      <c r="T181" t="s">
        <v>689</v>
      </c>
      <c r="U181">
        <v>8.5</v>
      </c>
      <c r="V181">
        <v>1.118421052631579</v>
      </c>
      <c r="W181">
        <v>8.5</v>
      </c>
      <c r="X181" t="s">
        <v>44</v>
      </c>
      <c r="Y181" t="s">
        <v>740</v>
      </c>
      <c r="Z181">
        <v>926</v>
      </c>
      <c r="AA181">
        <v>62467.02</v>
      </c>
      <c r="AB181">
        <v>1</v>
      </c>
      <c r="AC181">
        <v>1.2574591480050017</v>
      </c>
      <c r="AD181">
        <v>1.124316414686825</v>
      </c>
      <c r="AE181">
        <v>1.124316414686825</v>
      </c>
      <c r="AF181">
        <v>0</v>
      </c>
      <c r="AG181" t="s">
        <v>642</v>
      </c>
    </row>
    <row r="182" spans="1:33" x14ac:dyDescent="0.25">
      <c r="A182" t="s">
        <v>54</v>
      </c>
      <c r="B182" t="s">
        <v>949</v>
      </c>
      <c r="C182" s="63" t="s">
        <v>949</v>
      </c>
      <c r="D182" s="63" t="s">
        <v>8</v>
      </c>
      <c r="E182" t="s">
        <v>8</v>
      </c>
      <c r="F182">
        <v>1</v>
      </c>
      <c r="G182">
        <v>1</v>
      </c>
      <c r="H182">
        <v>1</v>
      </c>
      <c r="I182">
        <v>2</v>
      </c>
      <c r="J182">
        <v>7</v>
      </c>
      <c r="K182">
        <v>5</v>
      </c>
      <c r="L182" t="s">
        <v>105</v>
      </c>
      <c r="M182">
        <v>5</v>
      </c>
      <c r="N182" t="s">
        <v>707</v>
      </c>
      <c r="O182" t="s">
        <v>4</v>
      </c>
      <c r="P182">
        <v>1</v>
      </c>
      <c r="Q182">
        <v>4</v>
      </c>
      <c r="R182">
        <v>0</v>
      </c>
      <c r="S182" t="s">
        <v>642</v>
      </c>
      <c r="T182" t="s">
        <v>689</v>
      </c>
      <c r="U182">
        <v>34</v>
      </c>
      <c r="V182">
        <v>4.4736842105263159</v>
      </c>
      <c r="W182">
        <v>34</v>
      </c>
      <c r="X182" t="s">
        <v>45</v>
      </c>
      <c r="Y182" t="s">
        <v>741</v>
      </c>
      <c r="Z182">
        <v>926</v>
      </c>
      <c r="AA182">
        <v>62467.02</v>
      </c>
      <c r="AB182">
        <v>1</v>
      </c>
      <c r="AC182">
        <v>5.0298365920200068</v>
      </c>
      <c r="AD182">
        <v>1.124316414686825</v>
      </c>
      <c r="AE182">
        <v>1.124316414686825</v>
      </c>
      <c r="AF182">
        <v>0</v>
      </c>
      <c r="AG182" t="s">
        <v>642</v>
      </c>
    </row>
    <row r="183" spans="1:33" x14ac:dyDescent="0.25">
      <c r="A183" t="s">
        <v>54</v>
      </c>
      <c r="B183" t="s">
        <v>949</v>
      </c>
      <c r="C183" s="63" t="s">
        <v>949</v>
      </c>
      <c r="D183" s="63" t="s">
        <v>8</v>
      </c>
      <c r="E183" t="s">
        <v>8</v>
      </c>
      <c r="F183">
        <v>1</v>
      </c>
      <c r="G183">
        <v>1</v>
      </c>
      <c r="H183">
        <v>1</v>
      </c>
      <c r="I183">
        <v>2</v>
      </c>
      <c r="J183">
        <v>7</v>
      </c>
      <c r="K183">
        <v>5</v>
      </c>
      <c r="L183" t="s">
        <v>105</v>
      </c>
      <c r="M183">
        <v>5</v>
      </c>
      <c r="N183" t="s">
        <v>707</v>
      </c>
      <c r="O183" t="s">
        <v>5</v>
      </c>
      <c r="P183">
        <v>2</v>
      </c>
      <c r="Q183">
        <v>2</v>
      </c>
      <c r="R183">
        <v>0</v>
      </c>
      <c r="S183" t="s">
        <v>642</v>
      </c>
      <c r="T183" t="s">
        <v>689</v>
      </c>
      <c r="U183">
        <v>17</v>
      </c>
      <c r="V183">
        <v>2.236842105263158</v>
      </c>
      <c r="W183">
        <v>17</v>
      </c>
      <c r="X183" t="s">
        <v>46</v>
      </c>
      <c r="Y183" t="s">
        <v>742</v>
      </c>
      <c r="Z183">
        <v>926</v>
      </c>
      <c r="AA183">
        <v>62467.02</v>
      </c>
      <c r="AB183">
        <v>1</v>
      </c>
      <c r="AC183">
        <v>2.5149182960100034</v>
      </c>
      <c r="AD183">
        <v>1.124316414686825</v>
      </c>
      <c r="AE183">
        <v>1.124316414686825</v>
      </c>
      <c r="AF183">
        <v>0</v>
      </c>
      <c r="AG183" t="s">
        <v>642</v>
      </c>
    </row>
    <row r="184" spans="1:33" x14ac:dyDescent="0.25">
      <c r="A184" t="s">
        <v>54</v>
      </c>
      <c r="B184" t="s">
        <v>949</v>
      </c>
      <c r="C184" s="63" t="s">
        <v>949</v>
      </c>
      <c r="D184" s="63" t="s">
        <v>8</v>
      </c>
      <c r="E184" t="s">
        <v>8</v>
      </c>
      <c r="F184">
        <v>1</v>
      </c>
      <c r="G184">
        <v>1</v>
      </c>
      <c r="H184">
        <v>1</v>
      </c>
      <c r="I184">
        <v>2</v>
      </c>
      <c r="J184">
        <v>7</v>
      </c>
      <c r="K184">
        <v>5</v>
      </c>
      <c r="L184" t="s">
        <v>105</v>
      </c>
      <c r="M184">
        <v>5</v>
      </c>
      <c r="N184" t="s">
        <v>707</v>
      </c>
      <c r="O184" t="s">
        <v>31</v>
      </c>
      <c r="P184">
        <v>3</v>
      </c>
      <c r="Q184">
        <v>1</v>
      </c>
      <c r="R184">
        <v>0</v>
      </c>
      <c r="S184" t="s">
        <v>642</v>
      </c>
      <c r="T184" t="s">
        <v>689</v>
      </c>
      <c r="U184">
        <v>8.5</v>
      </c>
      <c r="V184">
        <v>1.118421052631579</v>
      </c>
      <c r="W184">
        <v>8.5</v>
      </c>
      <c r="X184" t="s">
        <v>47</v>
      </c>
      <c r="Y184" t="s">
        <v>743</v>
      </c>
      <c r="Z184">
        <v>926</v>
      </c>
      <c r="AA184">
        <v>62467.02</v>
      </c>
      <c r="AB184">
        <v>1</v>
      </c>
      <c r="AC184">
        <v>1.2574591480050017</v>
      </c>
      <c r="AD184">
        <v>1.124316414686825</v>
      </c>
      <c r="AE184">
        <v>1.124316414686825</v>
      </c>
      <c r="AF184">
        <v>0</v>
      </c>
      <c r="AG184" t="s">
        <v>642</v>
      </c>
    </row>
    <row r="185" spans="1:33" x14ac:dyDescent="0.25">
      <c r="A185" t="s">
        <v>54</v>
      </c>
      <c r="B185" t="s">
        <v>949</v>
      </c>
      <c r="C185" s="63" t="s">
        <v>949</v>
      </c>
      <c r="D185" s="63" t="s">
        <v>8</v>
      </c>
      <c r="E185" t="s">
        <v>8</v>
      </c>
      <c r="F185">
        <v>1</v>
      </c>
      <c r="G185">
        <v>1</v>
      </c>
      <c r="H185">
        <v>1</v>
      </c>
      <c r="I185">
        <v>2</v>
      </c>
      <c r="J185">
        <v>7</v>
      </c>
      <c r="K185">
        <v>6</v>
      </c>
      <c r="L185" t="s">
        <v>113</v>
      </c>
      <c r="M185">
        <v>6</v>
      </c>
      <c r="N185" t="s">
        <v>709</v>
      </c>
      <c r="O185" t="s">
        <v>4</v>
      </c>
      <c r="P185">
        <v>1</v>
      </c>
      <c r="Q185">
        <v>2</v>
      </c>
      <c r="R185">
        <v>0</v>
      </c>
      <c r="S185" t="s">
        <v>642</v>
      </c>
      <c r="T185" t="s">
        <v>689</v>
      </c>
      <c r="U185">
        <v>17</v>
      </c>
      <c r="V185">
        <v>2.236842105263158</v>
      </c>
      <c r="W185">
        <v>17</v>
      </c>
      <c r="X185" t="s">
        <v>48</v>
      </c>
      <c r="Y185" t="s">
        <v>744</v>
      </c>
      <c r="Z185">
        <v>926</v>
      </c>
      <c r="AA185">
        <v>62467.02</v>
      </c>
      <c r="AB185">
        <v>1</v>
      </c>
      <c r="AC185">
        <v>2.5149182960100034</v>
      </c>
      <c r="AD185">
        <v>1.124316414686825</v>
      </c>
      <c r="AE185">
        <v>1.124316414686825</v>
      </c>
      <c r="AF185">
        <v>0</v>
      </c>
      <c r="AG185" t="s">
        <v>642</v>
      </c>
    </row>
    <row r="186" spans="1:33" x14ac:dyDescent="0.25">
      <c r="A186" t="s">
        <v>54</v>
      </c>
      <c r="B186" t="s">
        <v>949</v>
      </c>
      <c r="C186" s="63" t="s">
        <v>949</v>
      </c>
      <c r="D186" s="63" t="s">
        <v>8</v>
      </c>
      <c r="E186" t="s">
        <v>8</v>
      </c>
      <c r="F186">
        <v>1</v>
      </c>
      <c r="G186">
        <v>1</v>
      </c>
      <c r="H186">
        <v>1</v>
      </c>
      <c r="I186">
        <v>2</v>
      </c>
      <c r="J186">
        <v>7</v>
      </c>
      <c r="K186">
        <v>6</v>
      </c>
      <c r="L186" t="s">
        <v>113</v>
      </c>
      <c r="M186">
        <v>6</v>
      </c>
      <c r="N186" t="s">
        <v>709</v>
      </c>
      <c r="O186" t="s">
        <v>5</v>
      </c>
      <c r="P186">
        <v>2</v>
      </c>
      <c r="Q186">
        <v>3</v>
      </c>
      <c r="R186">
        <v>0</v>
      </c>
      <c r="S186" t="s">
        <v>642</v>
      </c>
      <c r="T186" t="s">
        <v>689</v>
      </c>
      <c r="U186">
        <v>25.5</v>
      </c>
      <c r="V186">
        <v>3.3552631578947372</v>
      </c>
      <c r="W186">
        <v>25.5</v>
      </c>
      <c r="X186" t="s">
        <v>49</v>
      </c>
      <c r="Y186" t="s">
        <v>745</v>
      </c>
      <c r="Z186">
        <v>926</v>
      </c>
      <c r="AA186">
        <v>62467.02</v>
      </c>
      <c r="AB186">
        <v>1</v>
      </c>
      <c r="AC186">
        <v>3.7723774440150049</v>
      </c>
      <c r="AD186">
        <v>1.124316414686825</v>
      </c>
      <c r="AE186">
        <v>1.124316414686825</v>
      </c>
      <c r="AF186">
        <v>-4.4408920985006262E-16</v>
      </c>
      <c r="AG186" t="s">
        <v>642</v>
      </c>
    </row>
    <row r="187" spans="1:33" x14ac:dyDescent="0.25">
      <c r="A187" t="s">
        <v>54</v>
      </c>
      <c r="B187" t="s">
        <v>949</v>
      </c>
      <c r="C187" s="63" t="s">
        <v>949</v>
      </c>
      <c r="D187" s="63" t="s">
        <v>8</v>
      </c>
      <c r="E187" t="s">
        <v>8</v>
      </c>
      <c r="F187">
        <v>1</v>
      </c>
      <c r="G187">
        <v>1</v>
      </c>
      <c r="H187">
        <v>1</v>
      </c>
      <c r="I187">
        <v>2</v>
      </c>
      <c r="J187">
        <v>7</v>
      </c>
      <c r="K187">
        <v>6</v>
      </c>
      <c r="L187" t="s">
        <v>113</v>
      </c>
      <c r="M187">
        <v>6</v>
      </c>
      <c r="N187" t="s">
        <v>709</v>
      </c>
      <c r="O187" t="s">
        <v>31</v>
      </c>
      <c r="P187">
        <v>3</v>
      </c>
      <c r="Q187">
        <v>1</v>
      </c>
      <c r="R187">
        <v>0</v>
      </c>
      <c r="S187" t="s">
        <v>642</v>
      </c>
      <c r="T187" t="s">
        <v>689</v>
      </c>
      <c r="U187">
        <v>8.5</v>
      </c>
      <c r="V187">
        <v>1.118421052631579</v>
      </c>
      <c r="W187">
        <v>8.5</v>
      </c>
      <c r="X187" t="s">
        <v>50</v>
      </c>
      <c r="Y187" t="s">
        <v>746</v>
      </c>
      <c r="Z187">
        <v>926</v>
      </c>
      <c r="AA187">
        <v>62467.02</v>
      </c>
      <c r="AB187">
        <v>1</v>
      </c>
      <c r="AC187">
        <v>1.2574591480050017</v>
      </c>
      <c r="AD187">
        <v>1.124316414686825</v>
      </c>
      <c r="AE187">
        <v>1.124316414686825</v>
      </c>
      <c r="AF187">
        <v>0</v>
      </c>
      <c r="AG187" t="s">
        <v>642</v>
      </c>
    </row>
    <row r="188" spans="1:33" x14ac:dyDescent="0.25">
      <c r="A188" t="s">
        <v>54</v>
      </c>
      <c r="B188" t="s">
        <v>949</v>
      </c>
      <c r="C188" s="63" t="s">
        <v>949</v>
      </c>
      <c r="D188" s="63" t="s">
        <v>8</v>
      </c>
      <c r="E188" t="s">
        <v>8</v>
      </c>
      <c r="F188">
        <v>1</v>
      </c>
      <c r="G188">
        <v>1</v>
      </c>
      <c r="H188">
        <v>1</v>
      </c>
      <c r="I188">
        <v>2</v>
      </c>
      <c r="J188">
        <v>7</v>
      </c>
      <c r="K188">
        <v>7</v>
      </c>
      <c r="L188" t="s">
        <v>114</v>
      </c>
      <c r="M188">
        <v>7</v>
      </c>
      <c r="N188" t="s">
        <v>711</v>
      </c>
      <c r="O188" t="s">
        <v>4</v>
      </c>
      <c r="P188">
        <v>1</v>
      </c>
      <c r="Q188">
        <v>3</v>
      </c>
      <c r="R188">
        <v>0</v>
      </c>
      <c r="S188" t="s">
        <v>642</v>
      </c>
      <c r="T188" t="s">
        <v>689</v>
      </c>
      <c r="U188">
        <v>25</v>
      </c>
      <c r="V188">
        <v>3.2894736842105265</v>
      </c>
      <c r="W188">
        <v>25</v>
      </c>
      <c r="X188" t="s">
        <v>51</v>
      </c>
      <c r="Y188" t="s">
        <v>747</v>
      </c>
      <c r="Z188">
        <v>926</v>
      </c>
      <c r="AA188">
        <v>62467.02</v>
      </c>
      <c r="AB188">
        <v>1</v>
      </c>
      <c r="AC188">
        <v>3.69840925883824</v>
      </c>
      <c r="AD188">
        <v>1.124316414686825</v>
      </c>
      <c r="AE188">
        <v>1.124316414686825</v>
      </c>
      <c r="AF188">
        <v>-4.4408920985006262E-16</v>
      </c>
      <c r="AG188" t="s">
        <v>642</v>
      </c>
    </row>
    <row r="189" spans="1:33" x14ac:dyDescent="0.25">
      <c r="A189" t="s">
        <v>54</v>
      </c>
      <c r="B189" t="s">
        <v>949</v>
      </c>
      <c r="C189" s="63" t="s">
        <v>949</v>
      </c>
      <c r="D189" s="63" t="s">
        <v>8</v>
      </c>
      <c r="E189" t="s">
        <v>8</v>
      </c>
      <c r="F189">
        <v>1</v>
      </c>
      <c r="G189">
        <v>1</v>
      </c>
      <c r="H189">
        <v>1</v>
      </c>
      <c r="I189">
        <v>2</v>
      </c>
      <c r="J189">
        <v>7</v>
      </c>
      <c r="K189">
        <v>7</v>
      </c>
      <c r="L189" t="s">
        <v>114</v>
      </c>
      <c r="M189">
        <v>7</v>
      </c>
      <c r="N189" t="s">
        <v>711</v>
      </c>
      <c r="O189" t="s">
        <v>5</v>
      </c>
      <c r="P189">
        <v>2</v>
      </c>
      <c r="Q189">
        <v>3</v>
      </c>
      <c r="R189">
        <v>0</v>
      </c>
      <c r="S189" t="s">
        <v>642</v>
      </c>
      <c r="T189" t="s">
        <v>689</v>
      </c>
      <c r="U189">
        <v>25.5</v>
      </c>
      <c r="V189">
        <v>3.3552631578947372</v>
      </c>
      <c r="W189">
        <v>25.5</v>
      </c>
      <c r="X189" t="s">
        <v>52</v>
      </c>
      <c r="Y189" t="s">
        <v>748</v>
      </c>
      <c r="Z189">
        <v>926</v>
      </c>
      <c r="AA189">
        <v>62467.02</v>
      </c>
      <c r="AB189">
        <v>1</v>
      </c>
      <c r="AC189">
        <v>3.7723774440150049</v>
      </c>
      <c r="AD189">
        <v>1.124316414686825</v>
      </c>
      <c r="AE189">
        <v>1.124316414686825</v>
      </c>
      <c r="AF189">
        <v>-4.4408920985006262E-16</v>
      </c>
      <c r="AG189" t="s">
        <v>642</v>
      </c>
    </row>
    <row r="190" spans="1:33" x14ac:dyDescent="0.25">
      <c r="A190" t="s">
        <v>54</v>
      </c>
      <c r="B190" t="s">
        <v>949</v>
      </c>
      <c r="C190" s="63" t="s">
        <v>949</v>
      </c>
      <c r="D190" s="63" t="s">
        <v>8</v>
      </c>
      <c r="E190" t="s">
        <v>8</v>
      </c>
      <c r="F190">
        <v>1</v>
      </c>
      <c r="G190">
        <v>1</v>
      </c>
      <c r="H190">
        <v>1</v>
      </c>
      <c r="I190">
        <v>2</v>
      </c>
      <c r="J190">
        <v>7</v>
      </c>
      <c r="K190">
        <v>7</v>
      </c>
      <c r="L190" t="s">
        <v>114</v>
      </c>
      <c r="M190">
        <v>7</v>
      </c>
      <c r="N190" t="s">
        <v>711</v>
      </c>
      <c r="O190" t="s">
        <v>31</v>
      </c>
      <c r="P190">
        <v>3</v>
      </c>
      <c r="Q190">
        <v>1</v>
      </c>
      <c r="R190">
        <v>0</v>
      </c>
      <c r="S190" t="s">
        <v>642</v>
      </c>
      <c r="T190" t="s">
        <v>689</v>
      </c>
      <c r="U190">
        <v>8.5</v>
      </c>
      <c r="V190">
        <v>1.118421052631579</v>
      </c>
      <c r="W190">
        <v>8.5</v>
      </c>
      <c r="X190" t="s">
        <v>53</v>
      </c>
      <c r="Y190" t="s">
        <v>749</v>
      </c>
      <c r="Z190">
        <v>926</v>
      </c>
      <c r="AA190">
        <v>62467.02</v>
      </c>
      <c r="AB190">
        <v>1</v>
      </c>
      <c r="AC190">
        <v>1.2574591480050017</v>
      </c>
      <c r="AD190">
        <v>1.124316414686825</v>
      </c>
      <c r="AE190">
        <v>1.124316414686825</v>
      </c>
      <c r="AF190">
        <v>0</v>
      </c>
      <c r="AG190" t="s">
        <v>642</v>
      </c>
    </row>
    <row r="191" spans="1:33" x14ac:dyDescent="0.25">
      <c r="A191" t="s">
        <v>54</v>
      </c>
      <c r="B191" t="s">
        <v>949</v>
      </c>
      <c r="C191" s="63" t="s">
        <v>949</v>
      </c>
      <c r="D191" s="63" t="s">
        <v>8</v>
      </c>
      <c r="E191" t="s">
        <v>8</v>
      </c>
      <c r="F191">
        <v>1</v>
      </c>
      <c r="G191">
        <v>2</v>
      </c>
      <c r="H191">
        <v>2</v>
      </c>
      <c r="I191">
        <v>2</v>
      </c>
      <c r="J191">
        <v>7</v>
      </c>
      <c r="K191">
        <v>1</v>
      </c>
      <c r="L191" t="s">
        <v>99</v>
      </c>
      <c r="M191">
        <v>8</v>
      </c>
      <c r="N191" t="s">
        <v>713</v>
      </c>
      <c r="O191" t="s">
        <v>4</v>
      </c>
      <c r="P191">
        <v>1</v>
      </c>
      <c r="Q191">
        <v>3</v>
      </c>
      <c r="R191">
        <v>0</v>
      </c>
      <c r="S191" t="s">
        <v>642</v>
      </c>
      <c r="T191" t="s">
        <v>689</v>
      </c>
      <c r="U191">
        <v>25</v>
      </c>
      <c r="V191">
        <v>3.2894736842105265</v>
      </c>
      <c r="W191">
        <v>25</v>
      </c>
      <c r="X191" t="s">
        <v>33</v>
      </c>
      <c r="Y191" t="s">
        <v>750</v>
      </c>
      <c r="Z191">
        <v>926</v>
      </c>
      <c r="AA191">
        <v>62467.02</v>
      </c>
      <c r="AB191">
        <v>1</v>
      </c>
      <c r="AC191">
        <v>3.69840925883824</v>
      </c>
      <c r="AD191">
        <v>1.124316414686825</v>
      </c>
      <c r="AE191">
        <v>1.124316414686825</v>
      </c>
      <c r="AF191">
        <v>-4.4408920985006262E-16</v>
      </c>
      <c r="AG191" t="s">
        <v>642</v>
      </c>
    </row>
    <row r="192" spans="1:33" x14ac:dyDescent="0.25">
      <c r="A192" t="s">
        <v>54</v>
      </c>
      <c r="B192" t="s">
        <v>949</v>
      </c>
      <c r="C192" s="63" t="s">
        <v>949</v>
      </c>
      <c r="D192" s="63" t="s">
        <v>8</v>
      </c>
      <c r="E192" t="s">
        <v>8</v>
      </c>
      <c r="F192">
        <v>1</v>
      </c>
      <c r="G192">
        <v>2</v>
      </c>
      <c r="H192">
        <v>2</v>
      </c>
      <c r="I192">
        <v>2</v>
      </c>
      <c r="J192">
        <v>7</v>
      </c>
      <c r="K192">
        <v>1</v>
      </c>
      <c r="L192" t="s">
        <v>99</v>
      </c>
      <c r="M192">
        <v>8</v>
      </c>
      <c r="N192" t="s">
        <v>713</v>
      </c>
      <c r="O192" t="s">
        <v>5</v>
      </c>
      <c r="P192">
        <v>2</v>
      </c>
      <c r="Q192">
        <v>3</v>
      </c>
      <c r="R192">
        <v>0</v>
      </c>
      <c r="S192" t="s">
        <v>642</v>
      </c>
      <c r="T192" t="s">
        <v>689</v>
      </c>
      <c r="U192">
        <v>25.5</v>
      </c>
      <c r="V192">
        <v>3.3552631578947372</v>
      </c>
      <c r="W192">
        <v>25.5</v>
      </c>
      <c r="X192" t="s">
        <v>34</v>
      </c>
      <c r="Y192" t="s">
        <v>751</v>
      </c>
      <c r="Z192">
        <v>926</v>
      </c>
      <c r="AA192">
        <v>62467.02</v>
      </c>
      <c r="AB192">
        <v>1</v>
      </c>
      <c r="AC192">
        <v>3.7723774440150049</v>
      </c>
      <c r="AD192">
        <v>1.124316414686825</v>
      </c>
      <c r="AE192">
        <v>1.124316414686825</v>
      </c>
      <c r="AF192">
        <v>-4.4408920985006262E-16</v>
      </c>
      <c r="AG192" t="s">
        <v>642</v>
      </c>
    </row>
    <row r="193" spans="1:33" x14ac:dyDescent="0.25">
      <c r="A193" t="s">
        <v>54</v>
      </c>
      <c r="B193" t="s">
        <v>949</v>
      </c>
      <c r="C193" s="63" t="s">
        <v>949</v>
      </c>
      <c r="D193" s="63" t="s">
        <v>8</v>
      </c>
      <c r="E193" t="s">
        <v>8</v>
      </c>
      <c r="F193">
        <v>1</v>
      </c>
      <c r="G193">
        <v>2</v>
      </c>
      <c r="H193">
        <v>2</v>
      </c>
      <c r="I193">
        <v>2</v>
      </c>
      <c r="J193">
        <v>7</v>
      </c>
      <c r="K193">
        <v>1</v>
      </c>
      <c r="L193" t="s">
        <v>99</v>
      </c>
      <c r="M193">
        <v>8</v>
      </c>
      <c r="N193" t="s">
        <v>713</v>
      </c>
      <c r="O193" t="s">
        <v>31</v>
      </c>
      <c r="P193">
        <v>3</v>
      </c>
      <c r="Q193">
        <v>1</v>
      </c>
      <c r="R193">
        <v>0</v>
      </c>
      <c r="S193" t="s">
        <v>642</v>
      </c>
      <c r="T193" t="s">
        <v>689</v>
      </c>
      <c r="U193">
        <v>8.5</v>
      </c>
      <c r="V193">
        <v>1.118421052631579</v>
      </c>
      <c r="W193">
        <v>8.5</v>
      </c>
      <c r="X193" t="s">
        <v>35</v>
      </c>
      <c r="Y193" t="s">
        <v>752</v>
      </c>
      <c r="Z193">
        <v>926</v>
      </c>
      <c r="AA193">
        <v>62467.02</v>
      </c>
      <c r="AB193">
        <v>1</v>
      </c>
      <c r="AC193">
        <v>1.2574591480050017</v>
      </c>
      <c r="AD193">
        <v>1.124316414686825</v>
      </c>
      <c r="AE193">
        <v>1.124316414686825</v>
      </c>
      <c r="AF193">
        <v>0</v>
      </c>
      <c r="AG193" t="s">
        <v>642</v>
      </c>
    </row>
    <row r="194" spans="1:33" x14ac:dyDescent="0.25">
      <c r="A194" t="s">
        <v>54</v>
      </c>
      <c r="B194" t="s">
        <v>949</v>
      </c>
      <c r="C194" s="63" t="s">
        <v>949</v>
      </c>
      <c r="D194" s="63" t="s">
        <v>8</v>
      </c>
      <c r="E194" t="s">
        <v>8</v>
      </c>
      <c r="F194">
        <v>1</v>
      </c>
      <c r="G194">
        <v>2</v>
      </c>
      <c r="H194">
        <v>2</v>
      </c>
      <c r="I194">
        <v>2</v>
      </c>
      <c r="J194">
        <v>7</v>
      </c>
      <c r="K194">
        <v>2</v>
      </c>
      <c r="L194" t="s">
        <v>102</v>
      </c>
      <c r="M194">
        <v>9</v>
      </c>
      <c r="N194" t="s">
        <v>715</v>
      </c>
      <c r="O194" t="s">
        <v>4</v>
      </c>
      <c r="P194">
        <v>1</v>
      </c>
      <c r="Q194">
        <v>6</v>
      </c>
      <c r="R194">
        <v>0</v>
      </c>
      <c r="S194" t="s">
        <v>642</v>
      </c>
      <c r="T194" t="s">
        <v>689</v>
      </c>
      <c r="U194">
        <v>50</v>
      </c>
      <c r="V194">
        <v>6.5789473684210531</v>
      </c>
      <c r="W194">
        <v>50</v>
      </c>
      <c r="X194" t="s">
        <v>36</v>
      </c>
      <c r="Y194" t="s">
        <v>753</v>
      </c>
      <c r="Z194">
        <v>926</v>
      </c>
      <c r="AA194">
        <v>62467.02</v>
      </c>
      <c r="AB194">
        <v>1</v>
      </c>
      <c r="AC194">
        <v>7.39681851767648</v>
      </c>
      <c r="AD194">
        <v>1.124316414686825</v>
      </c>
      <c r="AE194">
        <v>1.124316414686825</v>
      </c>
      <c r="AF194">
        <v>-8.8817841970012523E-16</v>
      </c>
      <c r="AG194" t="s">
        <v>642</v>
      </c>
    </row>
    <row r="195" spans="1:33" x14ac:dyDescent="0.25">
      <c r="A195" t="s">
        <v>54</v>
      </c>
      <c r="B195" t="s">
        <v>949</v>
      </c>
      <c r="C195" s="63" t="s">
        <v>949</v>
      </c>
      <c r="D195" s="63" t="s">
        <v>8</v>
      </c>
      <c r="E195" t="s">
        <v>8</v>
      </c>
      <c r="F195">
        <v>1</v>
      </c>
      <c r="G195">
        <v>2</v>
      </c>
      <c r="H195">
        <v>2</v>
      </c>
      <c r="I195">
        <v>2</v>
      </c>
      <c r="J195">
        <v>7</v>
      </c>
      <c r="K195">
        <v>2</v>
      </c>
      <c r="L195" t="s">
        <v>102</v>
      </c>
      <c r="M195">
        <v>9</v>
      </c>
      <c r="N195" t="s">
        <v>715</v>
      </c>
      <c r="O195" t="s">
        <v>5</v>
      </c>
      <c r="P195">
        <v>2</v>
      </c>
      <c r="Q195">
        <v>3</v>
      </c>
      <c r="R195">
        <v>0</v>
      </c>
      <c r="S195" t="s">
        <v>642</v>
      </c>
      <c r="T195" t="s">
        <v>689</v>
      </c>
      <c r="U195">
        <v>25.5</v>
      </c>
      <c r="V195">
        <v>3.3552631578947372</v>
      </c>
      <c r="W195">
        <v>25.5</v>
      </c>
      <c r="X195" t="s">
        <v>37</v>
      </c>
      <c r="Y195" t="s">
        <v>754</v>
      </c>
      <c r="Z195">
        <v>926</v>
      </c>
      <c r="AA195">
        <v>62467.02</v>
      </c>
      <c r="AB195">
        <v>1</v>
      </c>
      <c r="AC195">
        <v>3.7723774440150049</v>
      </c>
      <c r="AD195">
        <v>1.124316414686825</v>
      </c>
      <c r="AE195">
        <v>1.124316414686825</v>
      </c>
      <c r="AF195">
        <v>-4.4408920985006262E-16</v>
      </c>
      <c r="AG195" t="s">
        <v>642</v>
      </c>
    </row>
    <row r="196" spans="1:33" x14ac:dyDescent="0.25">
      <c r="A196" t="s">
        <v>54</v>
      </c>
      <c r="B196" t="s">
        <v>949</v>
      </c>
      <c r="C196" s="63" t="s">
        <v>949</v>
      </c>
      <c r="D196" s="63" t="s">
        <v>8</v>
      </c>
      <c r="E196" t="s">
        <v>8</v>
      </c>
      <c r="F196">
        <v>1</v>
      </c>
      <c r="G196">
        <v>2</v>
      </c>
      <c r="H196">
        <v>2</v>
      </c>
      <c r="I196">
        <v>2</v>
      </c>
      <c r="J196">
        <v>7</v>
      </c>
      <c r="K196">
        <v>2</v>
      </c>
      <c r="L196" t="s">
        <v>102</v>
      </c>
      <c r="M196">
        <v>9</v>
      </c>
      <c r="N196" t="s">
        <v>715</v>
      </c>
      <c r="O196" t="s">
        <v>31</v>
      </c>
      <c r="P196">
        <v>3</v>
      </c>
      <c r="Q196">
        <v>1</v>
      </c>
      <c r="R196">
        <v>0</v>
      </c>
      <c r="S196" t="s">
        <v>642</v>
      </c>
      <c r="T196" t="s">
        <v>689</v>
      </c>
      <c r="U196">
        <v>8.5</v>
      </c>
      <c r="V196">
        <v>1.118421052631579</v>
      </c>
      <c r="W196">
        <v>8.5</v>
      </c>
      <c r="X196" t="s">
        <v>38</v>
      </c>
      <c r="Y196" t="s">
        <v>755</v>
      </c>
      <c r="Z196">
        <v>926</v>
      </c>
      <c r="AA196">
        <v>62467.02</v>
      </c>
      <c r="AB196">
        <v>1</v>
      </c>
      <c r="AC196">
        <v>1.2574591480050017</v>
      </c>
      <c r="AD196">
        <v>1.124316414686825</v>
      </c>
      <c r="AE196">
        <v>1.124316414686825</v>
      </c>
      <c r="AF196">
        <v>0</v>
      </c>
      <c r="AG196" t="s">
        <v>642</v>
      </c>
    </row>
    <row r="197" spans="1:33" x14ac:dyDescent="0.25">
      <c r="A197" t="s">
        <v>54</v>
      </c>
      <c r="B197" t="s">
        <v>949</v>
      </c>
      <c r="C197" s="63" t="s">
        <v>949</v>
      </c>
      <c r="D197" s="63" t="s">
        <v>8</v>
      </c>
      <c r="E197" t="s">
        <v>8</v>
      </c>
      <c r="F197">
        <v>1</v>
      </c>
      <c r="G197">
        <v>2</v>
      </c>
      <c r="H197">
        <v>2</v>
      </c>
      <c r="I197">
        <v>2</v>
      </c>
      <c r="J197">
        <v>7</v>
      </c>
      <c r="K197">
        <v>3</v>
      </c>
      <c r="L197" t="s">
        <v>103</v>
      </c>
      <c r="M197">
        <v>10</v>
      </c>
      <c r="N197" t="s">
        <v>717</v>
      </c>
      <c r="O197" t="s">
        <v>4</v>
      </c>
      <c r="P197">
        <v>1</v>
      </c>
      <c r="Q197">
        <v>5</v>
      </c>
      <c r="R197">
        <v>0</v>
      </c>
      <c r="S197" t="s">
        <v>642</v>
      </c>
      <c r="T197" t="s">
        <v>689</v>
      </c>
      <c r="U197">
        <v>41.5</v>
      </c>
      <c r="V197">
        <v>5.4605263157894743</v>
      </c>
      <c r="W197">
        <v>41.5</v>
      </c>
      <c r="X197" t="s">
        <v>39</v>
      </c>
      <c r="Y197" t="s">
        <v>756</v>
      </c>
      <c r="Z197">
        <v>926</v>
      </c>
      <c r="AA197">
        <v>62467.02</v>
      </c>
      <c r="AB197">
        <v>1</v>
      </c>
      <c r="AC197">
        <v>6.1393593696714781</v>
      </c>
      <c r="AD197">
        <v>1.124316414686825</v>
      </c>
      <c r="AE197">
        <v>1.1243164146868247</v>
      </c>
      <c r="AF197">
        <v>-8.8817841970012523E-16</v>
      </c>
      <c r="AG197" t="s">
        <v>642</v>
      </c>
    </row>
    <row r="198" spans="1:33" x14ac:dyDescent="0.25">
      <c r="A198" t="s">
        <v>54</v>
      </c>
      <c r="B198" t="s">
        <v>949</v>
      </c>
      <c r="C198" s="63" t="s">
        <v>949</v>
      </c>
      <c r="D198" s="63" t="s">
        <v>8</v>
      </c>
      <c r="E198" t="s">
        <v>8</v>
      </c>
      <c r="F198">
        <v>1</v>
      </c>
      <c r="G198">
        <v>2</v>
      </c>
      <c r="H198">
        <v>2</v>
      </c>
      <c r="I198">
        <v>2</v>
      </c>
      <c r="J198">
        <v>7</v>
      </c>
      <c r="K198">
        <v>3</v>
      </c>
      <c r="L198" t="s">
        <v>103</v>
      </c>
      <c r="M198">
        <v>10</v>
      </c>
      <c r="N198" t="s">
        <v>717</v>
      </c>
      <c r="O198" t="s">
        <v>5</v>
      </c>
      <c r="P198">
        <v>2</v>
      </c>
      <c r="Q198">
        <v>2</v>
      </c>
      <c r="R198">
        <v>0</v>
      </c>
      <c r="S198" t="s">
        <v>642</v>
      </c>
      <c r="T198" t="s">
        <v>689</v>
      </c>
      <c r="U198">
        <v>17</v>
      </c>
      <c r="V198">
        <v>2.236842105263158</v>
      </c>
      <c r="W198">
        <v>17</v>
      </c>
      <c r="X198" t="s">
        <v>40</v>
      </c>
      <c r="Y198" t="s">
        <v>757</v>
      </c>
      <c r="Z198">
        <v>926</v>
      </c>
      <c r="AA198">
        <v>62467.02</v>
      </c>
      <c r="AB198">
        <v>1</v>
      </c>
      <c r="AC198">
        <v>2.5149182960100034</v>
      </c>
      <c r="AD198">
        <v>1.124316414686825</v>
      </c>
      <c r="AE198">
        <v>1.124316414686825</v>
      </c>
      <c r="AF198">
        <v>0</v>
      </c>
      <c r="AG198" t="s">
        <v>642</v>
      </c>
    </row>
    <row r="199" spans="1:33" x14ac:dyDescent="0.25">
      <c r="A199" t="s">
        <v>54</v>
      </c>
      <c r="B199" t="s">
        <v>949</v>
      </c>
      <c r="C199" s="63" t="s">
        <v>949</v>
      </c>
      <c r="D199" s="63" t="s">
        <v>8</v>
      </c>
      <c r="E199" t="s">
        <v>8</v>
      </c>
      <c r="F199">
        <v>1</v>
      </c>
      <c r="G199">
        <v>2</v>
      </c>
      <c r="H199">
        <v>2</v>
      </c>
      <c r="I199">
        <v>2</v>
      </c>
      <c r="J199">
        <v>7</v>
      </c>
      <c r="K199">
        <v>3</v>
      </c>
      <c r="L199" t="s">
        <v>103</v>
      </c>
      <c r="M199">
        <v>10</v>
      </c>
      <c r="N199" t="s">
        <v>717</v>
      </c>
      <c r="O199" t="s">
        <v>31</v>
      </c>
      <c r="P199">
        <v>3</v>
      </c>
      <c r="Q199">
        <v>1</v>
      </c>
      <c r="R199">
        <v>0</v>
      </c>
      <c r="S199" t="s">
        <v>642</v>
      </c>
      <c r="T199" t="s">
        <v>689</v>
      </c>
      <c r="U199">
        <v>8.5</v>
      </c>
      <c r="V199">
        <v>1.118421052631579</v>
      </c>
      <c r="W199">
        <v>8.5</v>
      </c>
      <c r="X199" t="s">
        <v>41</v>
      </c>
      <c r="Y199" t="s">
        <v>758</v>
      </c>
      <c r="Z199">
        <v>926</v>
      </c>
      <c r="AA199">
        <v>62467.02</v>
      </c>
      <c r="AB199">
        <v>1</v>
      </c>
      <c r="AC199">
        <v>1.2574591480050017</v>
      </c>
      <c r="AD199">
        <v>1.124316414686825</v>
      </c>
      <c r="AE199">
        <v>1.124316414686825</v>
      </c>
      <c r="AF199">
        <v>0</v>
      </c>
      <c r="AG199" t="s">
        <v>642</v>
      </c>
    </row>
    <row r="200" spans="1:33" x14ac:dyDescent="0.25">
      <c r="A200" t="s">
        <v>54</v>
      </c>
      <c r="B200" t="s">
        <v>949</v>
      </c>
      <c r="C200" s="63" t="s">
        <v>949</v>
      </c>
      <c r="D200" s="63" t="s">
        <v>8</v>
      </c>
      <c r="E200" t="s">
        <v>8</v>
      </c>
      <c r="F200">
        <v>1</v>
      </c>
      <c r="G200">
        <v>2</v>
      </c>
      <c r="H200">
        <v>2</v>
      </c>
      <c r="I200">
        <v>2</v>
      </c>
      <c r="J200">
        <v>7</v>
      </c>
      <c r="K200">
        <v>4</v>
      </c>
      <c r="L200" t="s">
        <v>101</v>
      </c>
      <c r="M200">
        <v>11</v>
      </c>
      <c r="N200" t="s">
        <v>719</v>
      </c>
      <c r="O200" t="s">
        <v>4</v>
      </c>
      <c r="P200">
        <v>1</v>
      </c>
      <c r="Q200">
        <v>5</v>
      </c>
      <c r="R200">
        <v>0</v>
      </c>
      <c r="S200" t="s">
        <v>642</v>
      </c>
      <c r="T200" t="s">
        <v>689</v>
      </c>
      <c r="U200">
        <v>41</v>
      </c>
      <c r="V200">
        <v>5.3947368421052637</v>
      </c>
      <c r="W200">
        <v>41</v>
      </c>
      <c r="X200" t="s">
        <v>42</v>
      </c>
      <c r="Y200" t="s">
        <v>759</v>
      </c>
      <c r="Z200">
        <v>926</v>
      </c>
      <c r="AA200">
        <v>62467.02</v>
      </c>
      <c r="AB200">
        <v>1</v>
      </c>
      <c r="AC200">
        <v>6.0653911844947137</v>
      </c>
      <c r="AD200">
        <v>1.124316414686825</v>
      </c>
      <c r="AE200">
        <v>1.124316414686825</v>
      </c>
      <c r="AF200">
        <v>-8.8817841970012523E-16</v>
      </c>
      <c r="AG200" t="s">
        <v>642</v>
      </c>
    </row>
    <row r="201" spans="1:33" x14ac:dyDescent="0.25">
      <c r="A201" t="s">
        <v>54</v>
      </c>
      <c r="B201" t="s">
        <v>949</v>
      </c>
      <c r="C201" s="63" t="s">
        <v>949</v>
      </c>
      <c r="D201" s="63" t="s">
        <v>8</v>
      </c>
      <c r="E201" t="s">
        <v>8</v>
      </c>
      <c r="F201">
        <v>1</v>
      </c>
      <c r="G201">
        <v>2</v>
      </c>
      <c r="H201">
        <v>2</v>
      </c>
      <c r="I201">
        <v>2</v>
      </c>
      <c r="J201">
        <v>7</v>
      </c>
      <c r="K201">
        <v>4</v>
      </c>
      <c r="L201" t="s">
        <v>101</v>
      </c>
      <c r="M201">
        <v>11</v>
      </c>
      <c r="N201" t="s">
        <v>719</v>
      </c>
      <c r="O201" t="s">
        <v>5</v>
      </c>
      <c r="P201">
        <v>2</v>
      </c>
      <c r="Q201">
        <v>3</v>
      </c>
      <c r="R201">
        <v>0</v>
      </c>
      <c r="S201" t="s">
        <v>642</v>
      </c>
      <c r="T201" t="s">
        <v>689</v>
      </c>
      <c r="U201">
        <v>25.5</v>
      </c>
      <c r="V201">
        <v>3.3552631578947372</v>
      </c>
      <c r="W201">
        <v>25.5</v>
      </c>
      <c r="X201" t="s">
        <v>43</v>
      </c>
      <c r="Y201" t="s">
        <v>760</v>
      </c>
      <c r="Z201">
        <v>926</v>
      </c>
      <c r="AA201">
        <v>62467.02</v>
      </c>
      <c r="AB201">
        <v>1</v>
      </c>
      <c r="AC201">
        <v>3.7723774440150049</v>
      </c>
      <c r="AD201">
        <v>1.124316414686825</v>
      </c>
      <c r="AE201">
        <v>1.124316414686825</v>
      </c>
      <c r="AF201">
        <v>-4.4408920985006262E-16</v>
      </c>
      <c r="AG201" t="s">
        <v>642</v>
      </c>
    </row>
    <row r="202" spans="1:33" x14ac:dyDescent="0.25">
      <c r="A202" t="s">
        <v>54</v>
      </c>
      <c r="B202" t="s">
        <v>949</v>
      </c>
      <c r="C202" s="63" t="s">
        <v>949</v>
      </c>
      <c r="D202" s="63" t="s">
        <v>8</v>
      </c>
      <c r="E202" t="s">
        <v>8</v>
      </c>
      <c r="F202">
        <v>1</v>
      </c>
      <c r="G202">
        <v>2</v>
      </c>
      <c r="H202">
        <v>2</v>
      </c>
      <c r="I202">
        <v>2</v>
      </c>
      <c r="J202">
        <v>7</v>
      </c>
      <c r="K202">
        <v>4</v>
      </c>
      <c r="L202" t="s">
        <v>101</v>
      </c>
      <c r="M202">
        <v>11</v>
      </c>
      <c r="N202" t="s">
        <v>719</v>
      </c>
      <c r="O202" t="s">
        <v>31</v>
      </c>
      <c r="P202">
        <v>3</v>
      </c>
      <c r="Q202">
        <v>1</v>
      </c>
      <c r="R202">
        <v>0</v>
      </c>
      <c r="S202" t="s">
        <v>642</v>
      </c>
      <c r="T202" t="s">
        <v>689</v>
      </c>
      <c r="U202">
        <v>8.5</v>
      </c>
      <c r="V202">
        <v>1.118421052631579</v>
      </c>
      <c r="W202">
        <v>8.5</v>
      </c>
      <c r="X202" t="s">
        <v>44</v>
      </c>
      <c r="Y202" t="s">
        <v>761</v>
      </c>
      <c r="Z202">
        <v>926</v>
      </c>
      <c r="AA202">
        <v>62467.02</v>
      </c>
      <c r="AB202">
        <v>1</v>
      </c>
      <c r="AC202">
        <v>1.2574591480050017</v>
      </c>
      <c r="AD202">
        <v>1.124316414686825</v>
      </c>
      <c r="AE202">
        <v>1.124316414686825</v>
      </c>
      <c r="AF202">
        <v>0</v>
      </c>
      <c r="AG202" t="s">
        <v>642</v>
      </c>
    </row>
    <row r="203" spans="1:33" x14ac:dyDescent="0.25">
      <c r="A203" t="s">
        <v>54</v>
      </c>
      <c r="B203" t="s">
        <v>949</v>
      </c>
      <c r="C203" s="63" t="s">
        <v>949</v>
      </c>
      <c r="D203" s="63" t="s">
        <v>8</v>
      </c>
      <c r="E203" t="s">
        <v>8</v>
      </c>
      <c r="F203">
        <v>1</v>
      </c>
      <c r="G203">
        <v>2</v>
      </c>
      <c r="H203">
        <v>2</v>
      </c>
      <c r="I203">
        <v>2</v>
      </c>
      <c r="J203">
        <v>7</v>
      </c>
      <c r="K203">
        <v>5</v>
      </c>
      <c r="L203" t="s">
        <v>105</v>
      </c>
      <c r="M203">
        <v>12</v>
      </c>
      <c r="N203" t="s">
        <v>721</v>
      </c>
      <c r="O203" t="s">
        <v>4</v>
      </c>
      <c r="P203">
        <v>1</v>
      </c>
      <c r="Q203">
        <v>4</v>
      </c>
      <c r="R203">
        <v>0</v>
      </c>
      <c r="S203" t="s">
        <v>642</v>
      </c>
      <c r="T203" t="s">
        <v>689</v>
      </c>
      <c r="U203">
        <v>32.5</v>
      </c>
      <c r="V203">
        <v>4.2763157894736841</v>
      </c>
      <c r="W203">
        <v>32.5</v>
      </c>
      <c r="X203" t="s">
        <v>45</v>
      </c>
      <c r="Y203" t="s">
        <v>762</v>
      </c>
      <c r="Z203">
        <v>926</v>
      </c>
      <c r="AA203">
        <v>62467.02</v>
      </c>
      <c r="AB203">
        <v>1</v>
      </c>
      <c r="AC203">
        <v>4.8079320364897118</v>
      </c>
      <c r="AD203">
        <v>1.124316414686825</v>
      </c>
      <c r="AE203">
        <v>1.124316414686825</v>
      </c>
      <c r="AF203">
        <v>0</v>
      </c>
      <c r="AG203" t="s">
        <v>642</v>
      </c>
    </row>
    <row r="204" spans="1:33" x14ac:dyDescent="0.25">
      <c r="A204" t="s">
        <v>54</v>
      </c>
      <c r="B204" t="s">
        <v>949</v>
      </c>
      <c r="C204" s="63" t="s">
        <v>949</v>
      </c>
      <c r="D204" s="63" t="s">
        <v>8</v>
      </c>
      <c r="E204" t="s">
        <v>8</v>
      </c>
      <c r="F204">
        <v>1</v>
      </c>
      <c r="G204">
        <v>2</v>
      </c>
      <c r="H204">
        <v>2</v>
      </c>
      <c r="I204">
        <v>2</v>
      </c>
      <c r="J204">
        <v>7</v>
      </c>
      <c r="K204">
        <v>5</v>
      </c>
      <c r="L204" t="s">
        <v>105</v>
      </c>
      <c r="M204">
        <v>12</v>
      </c>
      <c r="N204" t="s">
        <v>721</v>
      </c>
      <c r="O204" t="s">
        <v>5</v>
      </c>
      <c r="P204">
        <v>2</v>
      </c>
      <c r="Q204">
        <v>2</v>
      </c>
      <c r="R204">
        <v>0</v>
      </c>
      <c r="S204" t="s">
        <v>642</v>
      </c>
      <c r="T204" t="s">
        <v>689</v>
      </c>
      <c r="U204">
        <v>17</v>
      </c>
      <c r="V204">
        <v>2.236842105263158</v>
      </c>
      <c r="W204">
        <v>17</v>
      </c>
      <c r="X204" t="s">
        <v>46</v>
      </c>
      <c r="Y204" t="s">
        <v>763</v>
      </c>
      <c r="Z204">
        <v>926</v>
      </c>
      <c r="AA204">
        <v>62467.02</v>
      </c>
      <c r="AB204">
        <v>1</v>
      </c>
      <c r="AC204">
        <v>2.5149182960100034</v>
      </c>
      <c r="AD204">
        <v>1.124316414686825</v>
      </c>
      <c r="AE204">
        <v>1.124316414686825</v>
      </c>
      <c r="AF204">
        <v>0</v>
      </c>
      <c r="AG204" t="s">
        <v>642</v>
      </c>
    </row>
    <row r="205" spans="1:33" x14ac:dyDescent="0.25">
      <c r="A205" t="s">
        <v>54</v>
      </c>
      <c r="B205" t="s">
        <v>949</v>
      </c>
      <c r="C205" s="63" t="s">
        <v>949</v>
      </c>
      <c r="D205" s="63" t="s">
        <v>8</v>
      </c>
      <c r="E205" t="s">
        <v>8</v>
      </c>
      <c r="F205">
        <v>1</v>
      </c>
      <c r="G205">
        <v>2</v>
      </c>
      <c r="H205">
        <v>2</v>
      </c>
      <c r="I205">
        <v>2</v>
      </c>
      <c r="J205">
        <v>7</v>
      </c>
      <c r="K205">
        <v>5</v>
      </c>
      <c r="L205" t="s">
        <v>105</v>
      </c>
      <c r="M205">
        <v>12</v>
      </c>
      <c r="N205" t="s">
        <v>721</v>
      </c>
      <c r="O205" t="s">
        <v>31</v>
      </c>
      <c r="P205">
        <v>3</v>
      </c>
      <c r="Q205">
        <v>1</v>
      </c>
      <c r="R205">
        <v>0</v>
      </c>
      <c r="S205" t="s">
        <v>642</v>
      </c>
      <c r="T205" t="s">
        <v>689</v>
      </c>
      <c r="U205">
        <v>8.5</v>
      </c>
      <c r="V205">
        <v>1.118421052631579</v>
      </c>
      <c r="W205">
        <v>8.5</v>
      </c>
      <c r="X205" t="s">
        <v>47</v>
      </c>
      <c r="Y205" t="s">
        <v>764</v>
      </c>
      <c r="Z205">
        <v>926</v>
      </c>
      <c r="AA205">
        <v>62467.02</v>
      </c>
      <c r="AB205">
        <v>1</v>
      </c>
      <c r="AC205">
        <v>1.2574591480050017</v>
      </c>
      <c r="AD205">
        <v>1.124316414686825</v>
      </c>
      <c r="AE205">
        <v>1.124316414686825</v>
      </c>
      <c r="AF205">
        <v>0</v>
      </c>
      <c r="AG205" t="s">
        <v>642</v>
      </c>
    </row>
    <row r="206" spans="1:33" x14ac:dyDescent="0.25">
      <c r="A206" t="s">
        <v>54</v>
      </c>
      <c r="B206" t="s">
        <v>949</v>
      </c>
      <c r="C206" s="63" t="s">
        <v>949</v>
      </c>
      <c r="D206" s="63" t="s">
        <v>8</v>
      </c>
      <c r="E206" t="s">
        <v>8</v>
      </c>
      <c r="F206">
        <v>1</v>
      </c>
      <c r="G206">
        <v>2</v>
      </c>
      <c r="H206">
        <v>2</v>
      </c>
      <c r="I206">
        <v>2</v>
      </c>
      <c r="J206">
        <v>7</v>
      </c>
      <c r="K206">
        <v>6</v>
      </c>
      <c r="L206" t="s">
        <v>113</v>
      </c>
      <c r="M206">
        <v>13</v>
      </c>
      <c r="N206" t="s">
        <v>723</v>
      </c>
      <c r="O206" t="s">
        <v>4</v>
      </c>
      <c r="P206">
        <v>1</v>
      </c>
      <c r="Q206">
        <v>5</v>
      </c>
      <c r="R206">
        <v>0</v>
      </c>
      <c r="S206" t="s">
        <v>642</v>
      </c>
      <c r="T206" t="s">
        <v>689</v>
      </c>
      <c r="U206">
        <v>38</v>
      </c>
      <c r="V206">
        <v>5</v>
      </c>
      <c r="W206">
        <v>38</v>
      </c>
      <c r="X206" t="s">
        <v>48</v>
      </c>
      <c r="Y206" t="s">
        <v>765</v>
      </c>
      <c r="Z206">
        <v>926</v>
      </c>
      <c r="AA206">
        <v>62467.02</v>
      </c>
      <c r="AB206">
        <v>1</v>
      </c>
      <c r="AC206">
        <v>5.6215820734341246</v>
      </c>
      <c r="AD206">
        <v>1.124316414686825</v>
      </c>
      <c r="AE206">
        <v>1.124316414686825</v>
      </c>
      <c r="AF206">
        <v>0</v>
      </c>
      <c r="AG206" t="s">
        <v>642</v>
      </c>
    </row>
    <row r="207" spans="1:33" x14ac:dyDescent="0.25">
      <c r="A207" t="s">
        <v>54</v>
      </c>
      <c r="B207" t="s">
        <v>949</v>
      </c>
      <c r="C207" s="63" t="s">
        <v>949</v>
      </c>
      <c r="D207" s="63" t="s">
        <v>8</v>
      </c>
      <c r="E207" t="s">
        <v>8</v>
      </c>
      <c r="F207">
        <v>1</v>
      </c>
      <c r="G207">
        <v>2</v>
      </c>
      <c r="H207">
        <v>2</v>
      </c>
      <c r="I207">
        <v>2</v>
      </c>
      <c r="J207">
        <v>7</v>
      </c>
      <c r="K207">
        <v>6</v>
      </c>
      <c r="L207" t="s">
        <v>113</v>
      </c>
      <c r="M207">
        <v>13</v>
      </c>
      <c r="N207" t="s">
        <v>723</v>
      </c>
      <c r="O207" t="s">
        <v>5</v>
      </c>
      <c r="P207">
        <v>2</v>
      </c>
      <c r="Q207">
        <v>2</v>
      </c>
      <c r="R207">
        <v>0</v>
      </c>
      <c r="S207" t="s">
        <v>642</v>
      </c>
      <c r="T207" t="s">
        <v>689</v>
      </c>
      <c r="U207">
        <v>17</v>
      </c>
      <c r="V207">
        <v>2.236842105263158</v>
      </c>
      <c r="W207">
        <v>17</v>
      </c>
      <c r="X207" t="s">
        <v>49</v>
      </c>
      <c r="Y207" t="s">
        <v>766</v>
      </c>
      <c r="Z207">
        <v>926</v>
      </c>
      <c r="AA207">
        <v>62467.02</v>
      </c>
      <c r="AB207">
        <v>1</v>
      </c>
      <c r="AC207">
        <v>2.5149182960100034</v>
      </c>
      <c r="AD207">
        <v>1.124316414686825</v>
      </c>
      <c r="AE207">
        <v>1.124316414686825</v>
      </c>
      <c r="AF207">
        <v>0</v>
      </c>
      <c r="AG207" t="s">
        <v>642</v>
      </c>
    </row>
    <row r="208" spans="1:33" x14ac:dyDescent="0.25">
      <c r="A208" t="s">
        <v>54</v>
      </c>
      <c r="B208" t="s">
        <v>949</v>
      </c>
      <c r="C208" s="63" t="s">
        <v>949</v>
      </c>
      <c r="D208" s="63" t="s">
        <v>8</v>
      </c>
      <c r="E208" t="s">
        <v>8</v>
      </c>
      <c r="F208">
        <v>1</v>
      </c>
      <c r="G208">
        <v>2</v>
      </c>
      <c r="H208">
        <v>2</v>
      </c>
      <c r="I208">
        <v>2</v>
      </c>
      <c r="J208">
        <v>7</v>
      </c>
      <c r="K208">
        <v>6</v>
      </c>
      <c r="L208" t="s">
        <v>113</v>
      </c>
      <c r="M208">
        <v>13</v>
      </c>
      <c r="N208" t="s">
        <v>723</v>
      </c>
      <c r="O208" t="s">
        <v>31</v>
      </c>
      <c r="P208">
        <v>3</v>
      </c>
      <c r="Q208">
        <v>1</v>
      </c>
      <c r="R208">
        <v>0</v>
      </c>
      <c r="S208" t="s">
        <v>642</v>
      </c>
      <c r="T208" t="s">
        <v>689</v>
      </c>
      <c r="U208">
        <v>8.5</v>
      </c>
      <c r="V208">
        <v>1.118421052631579</v>
      </c>
      <c r="W208">
        <v>8.5</v>
      </c>
      <c r="X208" t="s">
        <v>50</v>
      </c>
      <c r="Y208" t="s">
        <v>767</v>
      </c>
      <c r="Z208">
        <v>926</v>
      </c>
      <c r="AA208">
        <v>62467.02</v>
      </c>
      <c r="AB208">
        <v>1</v>
      </c>
      <c r="AC208">
        <v>1.2574591480050017</v>
      </c>
      <c r="AD208">
        <v>1.124316414686825</v>
      </c>
      <c r="AE208">
        <v>1.124316414686825</v>
      </c>
      <c r="AF208">
        <v>0</v>
      </c>
      <c r="AG208" t="s">
        <v>642</v>
      </c>
    </row>
    <row r="209" spans="1:33" x14ac:dyDescent="0.25">
      <c r="A209" t="s">
        <v>54</v>
      </c>
      <c r="B209" t="s">
        <v>949</v>
      </c>
      <c r="C209" s="63" t="s">
        <v>949</v>
      </c>
      <c r="D209" s="63" t="s">
        <v>8</v>
      </c>
      <c r="E209" t="s">
        <v>8</v>
      </c>
      <c r="F209">
        <v>1</v>
      </c>
      <c r="G209">
        <v>2</v>
      </c>
      <c r="H209">
        <v>2</v>
      </c>
      <c r="I209">
        <v>2</v>
      </c>
      <c r="J209">
        <v>7</v>
      </c>
      <c r="K209">
        <v>7</v>
      </c>
      <c r="L209" t="s">
        <v>114</v>
      </c>
      <c r="M209">
        <v>14</v>
      </c>
      <c r="N209" t="s">
        <v>725</v>
      </c>
      <c r="O209" t="s">
        <v>4</v>
      </c>
      <c r="P209">
        <v>1</v>
      </c>
      <c r="Q209">
        <v>4</v>
      </c>
      <c r="R209">
        <v>0</v>
      </c>
      <c r="S209" t="s">
        <v>642</v>
      </c>
      <c r="T209" t="s">
        <v>689</v>
      </c>
      <c r="U209">
        <v>25</v>
      </c>
      <c r="V209">
        <v>3.2894736842105265</v>
      </c>
      <c r="W209">
        <v>25</v>
      </c>
      <c r="X209" t="s">
        <v>51</v>
      </c>
      <c r="Y209" t="s">
        <v>768</v>
      </c>
      <c r="Z209">
        <v>926</v>
      </c>
      <c r="AA209">
        <v>62467.02</v>
      </c>
      <c r="AB209">
        <v>1</v>
      </c>
      <c r="AC209">
        <v>3.69840925883824</v>
      </c>
      <c r="AD209">
        <v>1.124316414686825</v>
      </c>
      <c r="AE209">
        <v>1.124316414686825</v>
      </c>
      <c r="AF209">
        <v>-4.4408920985006262E-16</v>
      </c>
      <c r="AG209" t="s">
        <v>642</v>
      </c>
    </row>
    <row r="210" spans="1:33" x14ac:dyDescent="0.25">
      <c r="A210" t="s">
        <v>54</v>
      </c>
      <c r="B210" t="s">
        <v>949</v>
      </c>
      <c r="C210" s="63" t="s">
        <v>949</v>
      </c>
      <c r="D210" s="63" t="s">
        <v>8</v>
      </c>
      <c r="E210" t="s">
        <v>8</v>
      </c>
      <c r="F210">
        <v>1</v>
      </c>
      <c r="G210">
        <v>2</v>
      </c>
      <c r="H210">
        <v>2</v>
      </c>
      <c r="I210">
        <v>2</v>
      </c>
      <c r="J210">
        <v>7</v>
      </c>
      <c r="K210">
        <v>7</v>
      </c>
      <c r="L210" t="s">
        <v>114</v>
      </c>
      <c r="M210">
        <v>14</v>
      </c>
      <c r="N210" t="s">
        <v>725</v>
      </c>
      <c r="O210" t="s">
        <v>5</v>
      </c>
      <c r="P210">
        <v>2</v>
      </c>
      <c r="Q210">
        <v>2</v>
      </c>
      <c r="R210">
        <v>0</v>
      </c>
      <c r="S210" t="s">
        <v>642</v>
      </c>
      <c r="T210" t="s">
        <v>689</v>
      </c>
      <c r="U210">
        <v>17</v>
      </c>
      <c r="V210">
        <v>2.236842105263158</v>
      </c>
      <c r="W210">
        <v>17</v>
      </c>
      <c r="X210" t="s">
        <v>52</v>
      </c>
      <c r="Y210" t="s">
        <v>769</v>
      </c>
      <c r="Z210">
        <v>926</v>
      </c>
      <c r="AA210">
        <v>62467.02</v>
      </c>
      <c r="AB210">
        <v>1</v>
      </c>
      <c r="AC210">
        <v>2.5149182960100034</v>
      </c>
      <c r="AD210">
        <v>1.124316414686825</v>
      </c>
      <c r="AE210">
        <v>1.124316414686825</v>
      </c>
      <c r="AF210">
        <v>0</v>
      </c>
      <c r="AG210" t="s">
        <v>642</v>
      </c>
    </row>
    <row r="211" spans="1:33" x14ac:dyDescent="0.25">
      <c r="A211" t="s">
        <v>54</v>
      </c>
      <c r="B211" t="s">
        <v>949</v>
      </c>
      <c r="C211" s="63" t="s">
        <v>949</v>
      </c>
      <c r="D211" s="63" t="s">
        <v>8</v>
      </c>
      <c r="E211" t="s">
        <v>8</v>
      </c>
      <c r="F211">
        <v>1</v>
      </c>
      <c r="G211">
        <v>2</v>
      </c>
      <c r="H211">
        <v>2</v>
      </c>
      <c r="I211">
        <v>2</v>
      </c>
      <c r="J211">
        <v>7</v>
      </c>
      <c r="K211">
        <v>7</v>
      </c>
      <c r="L211" t="s">
        <v>114</v>
      </c>
      <c r="M211">
        <v>14</v>
      </c>
      <c r="N211" t="s">
        <v>725</v>
      </c>
      <c r="O211" t="s">
        <v>31</v>
      </c>
      <c r="P211">
        <v>3</v>
      </c>
      <c r="Q211">
        <v>1</v>
      </c>
      <c r="R211">
        <v>0</v>
      </c>
      <c r="S211" t="s">
        <v>642</v>
      </c>
      <c r="T211" t="s">
        <v>689</v>
      </c>
      <c r="U211">
        <v>8.5</v>
      </c>
      <c r="V211">
        <v>1.118421052631579</v>
      </c>
      <c r="W211">
        <v>8.5</v>
      </c>
      <c r="X211" t="s">
        <v>53</v>
      </c>
      <c r="Y211" t="s">
        <v>770</v>
      </c>
      <c r="Z211">
        <v>926</v>
      </c>
      <c r="AA211">
        <v>62467.02</v>
      </c>
      <c r="AB211">
        <v>1</v>
      </c>
      <c r="AC211">
        <v>1.2574591480050017</v>
      </c>
      <c r="AD211">
        <v>1.124316414686825</v>
      </c>
      <c r="AE211">
        <v>1.124316414686825</v>
      </c>
      <c r="AF211">
        <v>0</v>
      </c>
      <c r="AG211" t="s">
        <v>642</v>
      </c>
    </row>
    <row r="212" spans="1:33" x14ac:dyDescent="0.25">
      <c r="A212" t="s">
        <v>54</v>
      </c>
      <c r="B212" t="s">
        <v>950</v>
      </c>
      <c r="C212" s="63" t="s">
        <v>950</v>
      </c>
      <c r="D212" s="63" t="s">
        <v>671</v>
      </c>
      <c r="E212" t="s">
        <v>527</v>
      </c>
      <c r="F212">
        <v>0.75</v>
      </c>
      <c r="G212">
        <v>1</v>
      </c>
      <c r="H212">
        <v>1</v>
      </c>
      <c r="I212">
        <v>2</v>
      </c>
      <c r="J212">
        <v>7</v>
      </c>
      <c r="K212">
        <v>1</v>
      </c>
      <c r="L212" t="s">
        <v>99</v>
      </c>
      <c r="M212">
        <v>1</v>
      </c>
      <c r="N212" t="s">
        <v>699</v>
      </c>
      <c r="O212" t="s">
        <v>4</v>
      </c>
      <c r="P212">
        <v>1</v>
      </c>
      <c r="Q212">
        <v>1</v>
      </c>
      <c r="R212">
        <v>0</v>
      </c>
      <c r="S212" t="s">
        <v>642</v>
      </c>
      <c r="T212" t="s">
        <v>689</v>
      </c>
      <c r="U212">
        <v>8.5</v>
      </c>
      <c r="V212">
        <v>1.118421052631579</v>
      </c>
      <c r="W212">
        <v>6.375</v>
      </c>
      <c r="X212" t="s">
        <v>33</v>
      </c>
      <c r="Y212" t="s">
        <v>729</v>
      </c>
      <c r="Z212">
        <v>4903.5999999999985</v>
      </c>
      <c r="AA212">
        <v>248360.98000000019</v>
      </c>
      <c r="AB212">
        <v>1</v>
      </c>
      <c r="AC212">
        <v>0.94410959527765603</v>
      </c>
      <c r="AD212">
        <v>0.84414504989531591</v>
      </c>
      <c r="AE212">
        <v>0.84414504989531591</v>
      </c>
      <c r="AF212">
        <v>0</v>
      </c>
      <c r="AG212" t="s">
        <v>642</v>
      </c>
    </row>
    <row r="213" spans="1:33" x14ac:dyDescent="0.25">
      <c r="A213" t="s">
        <v>54</v>
      </c>
      <c r="B213" t="s">
        <v>950</v>
      </c>
      <c r="C213" s="63" t="s">
        <v>950</v>
      </c>
      <c r="D213" s="63" t="s">
        <v>671</v>
      </c>
      <c r="E213" t="s">
        <v>527</v>
      </c>
      <c r="F213">
        <v>0.75</v>
      </c>
      <c r="G213">
        <v>1</v>
      </c>
      <c r="H213">
        <v>1</v>
      </c>
      <c r="I213">
        <v>2</v>
      </c>
      <c r="J213">
        <v>7</v>
      </c>
      <c r="K213">
        <v>1</v>
      </c>
      <c r="L213" t="s">
        <v>99</v>
      </c>
      <c r="M213">
        <v>1</v>
      </c>
      <c r="N213" t="s">
        <v>699</v>
      </c>
      <c r="O213" t="s">
        <v>5</v>
      </c>
      <c r="P213">
        <v>2</v>
      </c>
      <c r="Q213">
        <v>0</v>
      </c>
      <c r="R213">
        <v>0</v>
      </c>
      <c r="S213" t="s">
        <v>642</v>
      </c>
      <c r="T213" t="s">
        <v>690</v>
      </c>
      <c r="U213">
        <v>0</v>
      </c>
      <c r="V213">
        <v>0</v>
      </c>
      <c r="W213">
        <v>0</v>
      </c>
      <c r="X213" t="s">
        <v>34</v>
      </c>
      <c r="Y213" t="s">
        <v>730</v>
      </c>
      <c r="Z213">
        <v>4903.5999999999985</v>
      </c>
      <c r="AA213">
        <v>248360.98000000019</v>
      </c>
      <c r="AB213">
        <v>0</v>
      </c>
      <c r="AC213">
        <v>0</v>
      </c>
      <c r="AD213">
        <v>0.84414504989531591</v>
      </c>
      <c r="AF213">
        <v>0</v>
      </c>
      <c r="AG213" t="s">
        <v>913</v>
      </c>
    </row>
    <row r="214" spans="1:33" x14ac:dyDescent="0.25">
      <c r="A214" t="s">
        <v>54</v>
      </c>
      <c r="B214" t="s">
        <v>950</v>
      </c>
      <c r="C214" s="63" t="s">
        <v>950</v>
      </c>
      <c r="D214" s="63" t="s">
        <v>671</v>
      </c>
      <c r="E214" t="s">
        <v>527</v>
      </c>
      <c r="F214">
        <v>0.75</v>
      </c>
      <c r="G214">
        <v>1</v>
      </c>
      <c r="H214">
        <v>1</v>
      </c>
      <c r="I214">
        <v>2</v>
      </c>
      <c r="J214">
        <v>7</v>
      </c>
      <c r="K214">
        <v>1</v>
      </c>
      <c r="L214" t="s">
        <v>99</v>
      </c>
      <c r="M214">
        <v>1</v>
      </c>
      <c r="N214" t="s">
        <v>699</v>
      </c>
      <c r="O214" t="s">
        <v>31</v>
      </c>
      <c r="P214">
        <v>3</v>
      </c>
      <c r="Q214">
        <v>0</v>
      </c>
      <c r="R214">
        <v>0</v>
      </c>
      <c r="S214" t="s">
        <v>642</v>
      </c>
      <c r="T214" t="s">
        <v>690</v>
      </c>
      <c r="U214">
        <v>0</v>
      </c>
      <c r="V214">
        <v>0</v>
      </c>
      <c r="W214">
        <v>0</v>
      </c>
      <c r="X214" t="s">
        <v>35</v>
      </c>
      <c r="Y214" t="s">
        <v>731</v>
      </c>
      <c r="Z214">
        <v>4903.5999999999985</v>
      </c>
      <c r="AA214">
        <v>248360.98000000019</v>
      </c>
      <c r="AB214">
        <v>0</v>
      </c>
      <c r="AC214">
        <v>0</v>
      </c>
      <c r="AD214">
        <v>0.84414504989531591</v>
      </c>
      <c r="AF214">
        <v>0</v>
      </c>
      <c r="AG214" t="s">
        <v>913</v>
      </c>
    </row>
    <row r="215" spans="1:33" x14ac:dyDescent="0.25">
      <c r="A215" t="s">
        <v>54</v>
      </c>
      <c r="B215" t="s">
        <v>950</v>
      </c>
      <c r="C215" s="63" t="s">
        <v>950</v>
      </c>
      <c r="D215" s="63" t="s">
        <v>671</v>
      </c>
      <c r="E215" t="s">
        <v>527</v>
      </c>
      <c r="F215">
        <v>0.75</v>
      </c>
      <c r="G215">
        <v>1</v>
      </c>
      <c r="H215">
        <v>1</v>
      </c>
      <c r="I215">
        <v>2</v>
      </c>
      <c r="J215">
        <v>7</v>
      </c>
      <c r="K215">
        <v>2</v>
      </c>
      <c r="L215" t="s">
        <v>102</v>
      </c>
      <c r="M215">
        <v>2</v>
      </c>
      <c r="N215" t="s">
        <v>701</v>
      </c>
      <c r="O215" t="s">
        <v>4</v>
      </c>
      <c r="P215">
        <v>1</v>
      </c>
      <c r="Q215">
        <v>1</v>
      </c>
      <c r="R215">
        <v>0</v>
      </c>
      <c r="S215" t="s">
        <v>642</v>
      </c>
      <c r="T215" t="s">
        <v>689</v>
      </c>
      <c r="U215">
        <v>8</v>
      </c>
      <c r="V215">
        <v>1.0526315789473684</v>
      </c>
      <c r="W215">
        <v>6</v>
      </c>
      <c r="X215" t="s">
        <v>36</v>
      </c>
      <c r="Y215" t="s">
        <v>732</v>
      </c>
      <c r="Z215">
        <v>4903.5999999999985</v>
      </c>
      <c r="AA215">
        <v>248360.98000000019</v>
      </c>
      <c r="AB215">
        <v>1</v>
      </c>
      <c r="AC215">
        <v>0.88857373673191153</v>
      </c>
      <c r="AD215">
        <v>0.84414504989531591</v>
      </c>
      <c r="AE215">
        <v>0.84414504989531602</v>
      </c>
      <c r="AF215">
        <v>1.1102230246251565E-16</v>
      </c>
      <c r="AG215" t="s">
        <v>642</v>
      </c>
    </row>
    <row r="216" spans="1:33" x14ac:dyDescent="0.25">
      <c r="A216" t="s">
        <v>54</v>
      </c>
      <c r="B216" t="s">
        <v>950</v>
      </c>
      <c r="C216" s="63" t="s">
        <v>950</v>
      </c>
      <c r="D216" s="63" t="s">
        <v>671</v>
      </c>
      <c r="E216" t="s">
        <v>527</v>
      </c>
      <c r="F216">
        <v>0.75</v>
      </c>
      <c r="G216">
        <v>1</v>
      </c>
      <c r="H216">
        <v>1</v>
      </c>
      <c r="I216">
        <v>2</v>
      </c>
      <c r="J216">
        <v>7</v>
      </c>
      <c r="K216">
        <v>2</v>
      </c>
      <c r="L216" t="s">
        <v>102</v>
      </c>
      <c r="M216">
        <v>2</v>
      </c>
      <c r="N216" t="s">
        <v>701</v>
      </c>
      <c r="O216" t="s">
        <v>5</v>
      </c>
      <c r="P216">
        <v>2</v>
      </c>
      <c r="Q216">
        <v>0</v>
      </c>
      <c r="R216">
        <v>0</v>
      </c>
      <c r="S216" t="s">
        <v>642</v>
      </c>
      <c r="T216" t="s">
        <v>690</v>
      </c>
      <c r="U216">
        <v>0</v>
      </c>
      <c r="V216">
        <v>0</v>
      </c>
      <c r="W216">
        <v>0</v>
      </c>
      <c r="X216" t="s">
        <v>37</v>
      </c>
      <c r="Y216" t="s">
        <v>733</v>
      </c>
      <c r="Z216">
        <v>4903.5999999999985</v>
      </c>
      <c r="AA216">
        <v>248360.98000000019</v>
      </c>
      <c r="AB216">
        <v>0</v>
      </c>
      <c r="AC216">
        <v>0</v>
      </c>
      <c r="AD216">
        <v>0.84414504989531591</v>
      </c>
      <c r="AF216">
        <v>0</v>
      </c>
      <c r="AG216" t="s">
        <v>913</v>
      </c>
    </row>
    <row r="217" spans="1:33" x14ac:dyDescent="0.25">
      <c r="A217" t="s">
        <v>54</v>
      </c>
      <c r="B217" t="s">
        <v>950</v>
      </c>
      <c r="C217" s="63" t="s">
        <v>950</v>
      </c>
      <c r="D217" s="63" t="s">
        <v>671</v>
      </c>
      <c r="E217" t="s">
        <v>527</v>
      </c>
      <c r="F217">
        <v>0.75</v>
      </c>
      <c r="G217">
        <v>1</v>
      </c>
      <c r="H217">
        <v>1</v>
      </c>
      <c r="I217">
        <v>2</v>
      </c>
      <c r="J217">
        <v>7</v>
      </c>
      <c r="K217">
        <v>2</v>
      </c>
      <c r="L217" t="s">
        <v>102</v>
      </c>
      <c r="M217">
        <v>2</v>
      </c>
      <c r="N217" t="s">
        <v>701</v>
      </c>
      <c r="O217" t="s">
        <v>31</v>
      </c>
      <c r="P217">
        <v>3</v>
      </c>
      <c r="Q217">
        <v>0</v>
      </c>
      <c r="R217">
        <v>0</v>
      </c>
      <c r="S217" t="s">
        <v>642</v>
      </c>
      <c r="T217" t="s">
        <v>690</v>
      </c>
      <c r="U217">
        <v>0</v>
      </c>
      <c r="V217">
        <v>0</v>
      </c>
      <c r="W217">
        <v>0</v>
      </c>
      <c r="X217" t="s">
        <v>38</v>
      </c>
      <c r="Y217" t="s">
        <v>734</v>
      </c>
      <c r="Z217">
        <v>4903.5999999999985</v>
      </c>
      <c r="AA217">
        <v>248360.98000000019</v>
      </c>
      <c r="AB217">
        <v>0</v>
      </c>
      <c r="AC217">
        <v>0</v>
      </c>
      <c r="AD217">
        <v>0.84414504989531591</v>
      </c>
      <c r="AF217">
        <v>0</v>
      </c>
      <c r="AG217" t="s">
        <v>913</v>
      </c>
    </row>
    <row r="218" spans="1:33" x14ac:dyDescent="0.25">
      <c r="A218" t="s">
        <v>54</v>
      </c>
      <c r="B218" t="s">
        <v>950</v>
      </c>
      <c r="C218" s="63" t="s">
        <v>950</v>
      </c>
      <c r="D218" s="63" t="s">
        <v>671</v>
      </c>
      <c r="E218" t="s">
        <v>527</v>
      </c>
      <c r="F218">
        <v>0.75</v>
      </c>
      <c r="G218">
        <v>1</v>
      </c>
      <c r="H218">
        <v>1</v>
      </c>
      <c r="I218">
        <v>2</v>
      </c>
      <c r="J218">
        <v>7</v>
      </c>
      <c r="K218">
        <v>3</v>
      </c>
      <c r="L218" t="s">
        <v>103</v>
      </c>
      <c r="M218">
        <v>3</v>
      </c>
      <c r="N218" t="s">
        <v>703</v>
      </c>
      <c r="O218" t="s">
        <v>4</v>
      </c>
      <c r="P218">
        <v>1</v>
      </c>
      <c r="Q218">
        <v>1</v>
      </c>
      <c r="R218">
        <v>0</v>
      </c>
      <c r="S218" t="s">
        <v>642</v>
      </c>
      <c r="T218" t="s">
        <v>689</v>
      </c>
      <c r="U218">
        <v>8</v>
      </c>
      <c r="V218">
        <v>1.0526315789473684</v>
      </c>
      <c r="W218">
        <v>6</v>
      </c>
      <c r="X218" t="s">
        <v>39</v>
      </c>
      <c r="Y218" t="s">
        <v>735</v>
      </c>
      <c r="Z218">
        <v>4903.5999999999985</v>
      </c>
      <c r="AA218">
        <v>248360.98000000019</v>
      </c>
      <c r="AB218">
        <v>1</v>
      </c>
      <c r="AC218">
        <v>0.88857373673191153</v>
      </c>
      <c r="AD218">
        <v>0.84414504989531591</v>
      </c>
      <c r="AE218">
        <v>0.84414504989531602</v>
      </c>
      <c r="AF218">
        <v>1.1102230246251565E-16</v>
      </c>
      <c r="AG218" t="s">
        <v>642</v>
      </c>
    </row>
    <row r="219" spans="1:33" x14ac:dyDescent="0.25">
      <c r="A219" t="s">
        <v>54</v>
      </c>
      <c r="B219" t="s">
        <v>950</v>
      </c>
      <c r="C219" s="63" t="s">
        <v>950</v>
      </c>
      <c r="D219" s="63" t="s">
        <v>671</v>
      </c>
      <c r="E219" t="s">
        <v>527</v>
      </c>
      <c r="F219">
        <v>0.75</v>
      </c>
      <c r="G219">
        <v>1</v>
      </c>
      <c r="H219">
        <v>1</v>
      </c>
      <c r="I219">
        <v>2</v>
      </c>
      <c r="J219">
        <v>7</v>
      </c>
      <c r="K219">
        <v>3</v>
      </c>
      <c r="L219" t="s">
        <v>103</v>
      </c>
      <c r="M219">
        <v>3</v>
      </c>
      <c r="N219" t="s">
        <v>703</v>
      </c>
      <c r="O219" t="s">
        <v>5</v>
      </c>
      <c r="P219">
        <v>2</v>
      </c>
      <c r="Q219">
        <v>0</v>
      </c>
      <c r="R219">
        <v>0</v>
      </c>
      <c r="S219" t="s">
        <v>642</v>
      </c>
      <c r="T219" t="s">
        <v>690</v>
      </c>
      <c r="U219">
        <v>0</v>
      </c>
      <c r="V219">
        <v>0</v>
      </c>
      <c r="W219">
        <v>0</v>
      </c>
      <c r="X219" t="s">
        <v>40</v>
      </c>
      <c r="Y219" t="s">
        <v>736</v>
      </c>
      <c r="Z219">
        <v>4903.5999999999985</v>
      </c>
      <c r="AA219">
        <v>248360.98000000019</v>
      </c>
      <c r="AB219">
        <v>0</v>
      </c>
      <c r="AC219">
        <v>0</v>
      </c>
      <c r="AD219">
        <v>0.84414504989531591</v>
      </c>
      <c r="AF219">
        <v>0</v>
      </c>
      <c r="AG219" t="s">
        <v>913</v>
      </c>
    </row>
    <row r="220" spans="1:33" x14ac:dyDescent="0.25">
      <c r="A220" t="s">
        <v>54</v>
      </c>
      <c r="B220" t="s">
        <v>950</v>
      </c>
      <c r="C220" s="63" t="s">
        <v>950</v>
      </c>
      <c r="D220" s="63" t="s">
        <v>671</v>
      </c>
      <c r="E220" t="s">
        <v>527</v>
      </c>
      <c r="F220">
        <v>0.75</v>
      </c>
      <c r="G220">
        <v>1</v>
      </c>
      <c r="H220">
        <v>1</v>
      </c>
      <c r="I220">
        <v>2</v>
      </c>
      <c r="J220">
        <v>7</v>
      </c>
      <c r="K220">
        <v>3</v>
      </c>
      <c r="L220" t="s">
        <v>103</v>
      </c>
      <c r="M220">
        <v>3</v>
      </c>
      <c r="N220" t="s">
        <v>703</v>
      </c>
      <c r="O220" t="s">
        <v>31</v>
      </c>
      <c r="P220">
        <v>3</v>
      </c>
      <c r="Q220">
        <v>0</v>
      </c>
      <c r="R220">
        <v>0</v>
      </c>
      <c r="S220" t="s">
        <v>642</v>
      </c>
      <c r="T220" t="s">
        <v>690</v>
      </c>
      <c r="U220">
        <v>0</v>
      </c>
      <c r="V220">
        <v>0</v>
      </c>
      <c r="W220">
        <v>0</v>
      </c>
      <c r="X220" t="s">
        <v>41</v>
      </c>
      <c r="Y220" t="s">
        <v>737</v>
      </c>
      <c r="Z220">
        <v>4903.5999999999985</v>
      </c>
      <c r="AA220">
        <v>248360.98000000019</v>
      </c>
      <c r="AB220">
        <v>0</v>
      </c>
      <c r="AC220">
        <v>0</v>
      </c>
      <c r="AD220">
        <v>0.84414504989531591</v>
      </c>
      <c r="AF220">
        <v>0</v>
      </c>
      <c r="AG220" t="s">
        <v>913</v>
      </c>
    </row>
    <row r="221" spans="1:33" x14ac:dyDescent="0.25">
      <c r="A221" t="s">
        <v>54</v>
      </c>
      <c r="B221" t="s">
        <v>950</v>
      </c>
      <c r="C221" s="63" t="s">
        <v>950</v>
      </c>
      <c r="D221" s="63" t="s">
        <v>671</v>
      </c>
      <c r="E221" t="s">
        <v>527</v>
      </c>
      <c r="F221">
        <v>0.75</v>
      </c>
      <c r="G221">
        <v>1</v>
      </c>
      <c r="H221">
        <v>1</v>
      </c>
      <c r="I221">
        <v>2</v>
      </c>
      <c r="J221">
        <v>7</v>
      </c>
      <c r="K221">
        <v>4</v>
      </c>
      <c r="L221" t="s">
        <v>101</v>
      </c>
      <c r="M221">
        <v>4</v>
      </c>
      <c r="N221" t="s">
        <v>705</v>
      </c>
      <c r="O221" t="s">
        <v>4</v>
      </c>
      <c r="P221">
        <v>1</v>
      </c>
      <c r="Q221">
        <v>1</v>
      </c>
      <c r="R221">
        <v>0</v>
      </c>
      <c r="S221" t="s">
        <v>642</v>
      </c>
      <c r="T221" t="s">
        <v>689</v>
      </c>
      <c r="U221">
        <v>8</v>
      </c>
      <c r="V221">
        <v>1.0526315789473684</v>
      </c>
      <c r="W221">
        <v>6</v>
      </c>
      <c r="X221" t="s">
        <v>42</v>
      </c>
      <c r="Y221" t="s">
        <v>738</v>
      </c>
      <c r="Z221">
        <v>4903.5999999999985</v>
      </c>
      <c r="AA221">
        <v>248360.98000000019</v>
      </c>
      <c r="AB221">
        <v>1</v>
      </c>
      <c r="AC221">
        <v>0.88857373673191153</v>
      </c>
      <c r="AD221">
        <v>0.84414504989531591</v>
      </c>
      <c r="AE221">
        <v>0.84414504989531602</v>
      </c>
      <c r="AF221">
        <v>1.1102230246251565E-16</v>
      </c>
      <c r="AG221" t="s">
        <v>642</v>
      </c>
    </row>
    <row r="222" spans="1:33" x14ac:dyDescent="0.25">
      <c r="A222" t="s">
        <v>54</v>
      </c>
      <c r="B222" t="s">
        <v>950</v>
      </c>
      <c r="C222" s="63" t="s">
        <v>950</v>
      </c>
      <c r="D222" s="63" t="s">
        <v>671</v>
      </c>
      <c r="E222" t="s">
        <v>527</v>
      </c>
      <c r="F222">
        <v>0.75</v>
      </c>
      <c r="G222">
        <v>1</v>
      </c>
      <c r="H222">
        <v>1</v>
      </c>
      <c r="I222">
        <v>2</v>
      </c>
      <c r="J222">
        <v>7</v>
      </c>
      <c r="K222">
        <v>4</v>
      </c>
      <c r="L222" t="s">
        <v>101</v>
      </c>
      <c r="M222">
        <v>4</v>
      </c>
      <c r="N222" t="s">
        <v>705</v>
      </c>
      <c r="O222" t="s">
        <v>5</v>
      </c>
      <c r="P222">
        <v>2</v>
      </c>
      <c r="Q222">
        <v>0</v>
      </c>
      <c r="R222">
        <v>0</v>
      </c>
      <c r="S222" t="s">
        <v>642</v>
      </c>
      <c r="T222" t="s">
        <v>690</v>
      </c>
      <c r="U222">
        <v>0</v>
      </c>
      <c r="V222">
        <v>0</v>
      </c>
      <c r="W222">
        <v>0</v>
      </c>
      <c r="X222" t="s">
        <v>43</v>
      </c>
      <c r="Y222" t="s">
        <v>739</v>
      </c>
      <c r="Z222">
        <v>4903.5999999999985</v>
      </c>
      <c r="AA222">
        <v>248360.98000000019</v>
      </c>
      <c r="AB222">
        <v>0</v>
      </c>
      <c r="AC222">
        <v>0</v>
      </c>
      <c r="AD222">
        <v>0.84414504989531591</v>
      </c>
      <c r="AF222">
        <v>0</v>
      </c>
      <c r="AG222" t="s">
        <v>913</v>
      </c>
    </row>
    <row r="223" spans="1:33" x14ac:dyDescent="0.25">
      <c r="A223" t="s">
        <v>54</v>
      </c>
      <c r="B223" t="s">
        <v>950</v>
      </c>
      <c r="C223" s="63" t="s">
        <v>950</v>
      </c>
      <c r="D223" s="63" t="s">
        <v>671</v>
      </c>
      <c r="E223" t="s">
        <v>527</v>
      </c>
      <c r="F223">
        <v>0.75</v>
      </c>
      <c r="G223">
        <v>1</v>
      </c>
      <c r="H223">
        <v>1</v>
      </c>
      <c r="I223">
        <v>2</v>
      </c>
      <c r="J223">
        <v>7</v>
      </c>
      <c r="K223">
        <v>4</v>
      </c>
      <c r="L223" t="s">
        <v>101</v>
      </c>
      <c r="M223">
        <v>4</v>
      </c>
      <c r="N223" t="s">
        <v>705</v>
      </c>
      <c r="O223" t="s">
        <v>31</v>
      </c>
      <c r="P223">
        <v>3</v>
      </c>
      <c r="Q223">
        <v>0</v>
      </c>
      <c r="R223">
        <v>0</v>
      </c>
      <c r="S223" t="s">
        <v>642</v>
      </c>
      <c r="T223" t="s">
        <v>690</v>
      </c>
      <c r="U223">
        <v>0</v>
      </c>
      <c r="V223">
        <v>0</v>
      </c>
      <c r="W223">
        <v>0</v>
      </c>
      <c r="X223" t="s">
        <v>44</v>
      </c>
      <c r="Y223" t="s">
        <v>740</v>
      </c>
      <c r="Z223">
        <v>4903.5999999999985</v>
      </c>
      <c r="AA223">
        <v>248360.98000000019</v>
      </c>
      <c r="AB223">
        <v>0</v>
      </c>
      <c r="AC223">
        <v>0</v>
      </c>
      <c r="AD223">
        <v>0.84414504989531591</v>
      </c>
      <c r="AF223">
        <v>0</v>
      </c>
      <c r="AG223" t="s">
        <v>913</v>
      </c>
    </row>
    <row r="224" spans="1:33" x14ac:dyDescent="0.25">
      <c r="A224" t="s">
        <v>54</v>
      </c>
      <c r="B224" t="s">
        <v>950</v>
      </c>
      <c r="C224" s="63" t="s">
        <v>950</v>
      </c>
      <c r="D224" s="63" t="s">
        <v>671</v>
      </c>
      <c r="E224" t="s">
        <v>527</v>
      </c>
      <c r="F224">
        <v>0.75</v>
      </c>
      <c r="G224">
        <v>1</v>
      </c>
      <c r="H224">
        <v>1</v>
      </c>
      <c r="I224">
        <v>2</v>
      </c>
      <c r="J224">
        <v>7</v>
      </c>
      <c r="K224">
        <v>5</v>
      </c>
      <c r="L224" t="s">
        <v>105</v>
      </c>
      <c r="M224">
        <v>5</v>
      </c>
      <c r="N224" t="s">
        <v>707</v>
      </c>
      <c r="O224" t="s">
        <v>4</v>
      </c>
      <c r="P224">
        <v>1</v>
      </c>
      <c r="Q224">
        <v>1</v>
      </c>
      <c r="R224">
        <v>0</v>
      </c>
      <c r="S224" t="s">
        <v>642</v>
      </c>
      <c r="T224" t="s">
        <v>689</v>
      </c>
      <c r="U224">
        <v>8</v>
      </c>
      <c r="V224">
        <v>1.0526315789473684</v>
      </c>
      <c r="W224">
        <v>6</v>
      </c>
      <c r="X224" t="s">
        <v>45</v>
      </c>
      <c r="Y224" t="s">
        <v>741</v>
      </c>
      <c r="Z224">
        <v>4903.5999999999985</v>
      </c>
      <c r="AA224">
        <v>248360.98000000019</v>
      </c>
      <c r="AB224">
        <v>1</v>
      </c>
      <c r="AC224">
        <v>0.88857373673191153</v>
      </c>
      <c r="AD224">
        <v>0.84414504989531591</v>
      </c>
      <c r="AE224">
        <v>0.84414504989531602</v>
      </c>
      <c r="AF224">
        <v>1.1102230246251565E-16</v>
      </c>
      <c r="AG224" t="s">
        <v>642</v>
      </c>
    </row>
    <row r="225" spans="1:33" x14ac:dyDescent="0.25">
      <c r="A225" t="s">
        <v>54</v>
      </c>
      <c r="B225" t="s">
        <v>950</v>
      </c>
      <c r="C225" s="63" t="s">
        <v>950</v>
      </c>
      <c r="D225" s="63" t="s">
        <v>671</v>
      </c>
      <c r="E225" t="s">
        <v>527</v>
      </c>
      <c r="F225">
        <v>0.75</v>
      </c>
      <c r="G225">
        <v>1</v>
      </c>
      <c r="H225">
        <v>1</v>
      </c>
      <c r="I225">
        <v>2</v>
      </c>
      <c r="J225">
        <v>7</v>
      </c>
      <c r="K225">
        <v>5</v>
      </c>
      <c r="L225" t="s">
        <v>105</v>
      </c>
      <c r="M225">
        <v>5</v>
      </c>
      <c r="N225" t="s">
        <v>707</v>
      </c>
      <c r="O225" t="s">
        <v>5</v>
      </c>
      <c r="P225">
        <v>2</v>
      </c>
      <c r="Q225">
        <v>0</v>
      </c>
      <c r="R225">
        <v>0</v>
      </c>
      <c r="S225" t="s">
        <v>642</v>
      </c>
      <c r="T225" t="s">
        <v>690</v>
      </c>
      <c r="U225">
        <v>0</v>
      </c>
      <c r="V225">
        <v>0</v>
      </c>
      <c r="W225">
        <v>0</v>
      </c>
      <c r="X225" t="s">
        <v>46</v>
      </c>
      <c r="Y225" t="s">
        <v>742</v>
      </c>
      <c r="Z225">
        <v>4903.5999999999985</v>
      </c>
      <c r="AA225">
        <v>248360.98000000019</v>
      </c>
      <c r="AB225">
        <v>0</v>
      </c>
      <c r="AC225">
        <v>0</v>
      </c>
      <c r="AD225">
        <v>0.84414504989531591</v>
      </c>
      <c r="AF225">
        <v>0</v>
      </c>
      <c r="AG225" t="s">
        <v>913</v>
      </c>
    </row>
    <row r="226" spans="1:33" x14ac:dyDescent="0.25">
      <c r="A226" t="s">
        <v>54</v>
      </c>
      <c r="B226" t="s">
        <v>950</v>
      </c>
      <c r="C226" s="63" t="s">
        <v>950</v>
      </c>
      <c r="D226" s="63" t="s">
        <v>671</v>
      </c>
      <c r="E226" t="s">
        <v>527</v>
      </c>
      <c r="F226">
        <v>0.75</v>
      </c>
      <c r="G226">
        <v>1</v>
      </c>
      <c r="H226">
        <v>1</v>
      </c>
      <c r="I226">
        <v>2</v>
      </c>
      <c r="J226">
        <v>7</v>
      </c>
      <c r="K226">
        <v>5</v>
      </c>
      <c r="L226" t="s">
        <v>105</v>
      </c>
      <c r="M226">
        <v>5</v>
      </c>
      <c r="N226" t="s">
        <v>707</v>
      </c>
      <c r="O226" t="s">
        <v>31</v>
      </c>
      <c r="P226">
        <v>3</v>
      </c>
      <c r="Q226">
        <v>0</v>
      </c>
      <c r="R226">
        <v>0</v>
      </c>
      <c r="S226" t="s">
        <v>642</v>
      </c>
      <c r="T226" t="s">
        <v>690</v>
      </c>
      <c r="U226">
        <v>0</v>
      </c>
      <c r="V226">
        <v>0</v>
      </c>
      <c r="W226">
        <v>0</v>
      </c>
      <c r="X226" t="s">
        <v>47</v>
      </c>
      <c r="Y226" t="s">
        <v>743</v>
      </c>
      <c r="Z226">
        <v>4903.5999999999985</v>
      </c>
      <c r="AA226">
        <v>248360.98000000019</v>
      </c>
      <c r="AB226">
        <v>0</v>
      </c>
      <c r="AC226">
        <v>0</v>
      </c>
      <c r="AD226">
        <v>0.84414504989531591</v>
      </c>
      <c r="AF226">
        <v>0</v>
      </c>
      <c r="AG226" t="s">
        <v>913</v>
      </c>
    </row>
    <row r="227" spans="1:33" x14ac:dyDescent="0.25">
      <c r="A227" t="s">
        <v>54</v>
      </c>
      <c r="B227" t="s">
        <v>950</v>
      </c>
      <c r="C227" s="63" t="s">
        <v>950</v>
      </c>
      <c r="D227" s="63" t="s">
        <v>671</v>
      </c>
      <c r="E227" t="s">
        <v>527</v>
      </c>
      <c r="F227">
        <v>0.75</v>
      </c>
      <c r="G227">
        <v>1</v>
      </c>
      <c r="H227">
        <v>1</v>
      </c>
      <c r="I227">
        <v>2</v>
      </c>
      <c r="J227">
        <v>7</v>
      </c>
      <c r="K227">
        <v>6</v>
      </c>
      <c r="L227" t="s">
        <v>113</v>
      </c>
      <c r="M227">
        <v>6</v>
      </c>
      <c r="N227" t="s">
        <v>709</v>
      </c>
      <c r="O227" t="s">
        <v>4</v>
      </c>
      <c r="P227">
        <v>1</v>
      </c>
      <c r="Q227">
        <v>0</v>
      </c>
      <c r="R227">
        <v>0</v>
      </c>
      <c r="S227" t="s">
        <v>642</v>
      </c>
      <c r="T227" t="s">
        <v>690</v>
      </c>
      <c r="U227">
        <v>0</v>
      </c>
      <c r="V227">
        <v>0</v>
      </c>
      <c r="W227">
        <v>0</v>
      </c>
      <c r="X227" t="s">
        <v>48</v>
      </c>
      <c r="Y227" t="s">
        <v>744</v>
      </c>
      <c r="Z227">
        <v>4903.5999999999985</v>
      </c>
      <c r="AA227">
        <v>248360.98000000019</v>
      </c>
      <c r="AB227">
        <v>0</v>
      </c>
      <c r="AC227">
        <v>0</v>
      </c>
      <c r="AD227">
        <v>0.84414504989531591</v>
      </c>
      <c r="AF227">
        <v>0</v>
      </c>
      <c r="AG227" t="s">
        <v>913</v>
      </c>
    </row>
    <row r="228" spans="1:33" x14ac:dyDescent="0.25">
      <c r="A228" t="s">
        <v>54</v>
      </c>
      <c r="B228" t="s">
        <v>950</v>
      </c>
      <c r="C228" s="63" t="s">
        <v>950</v>
      </c>
      <c r="D228" s="63" t="s">
        <v>671</v>
      </c>
      <c r="E228" t="s">
        <v>527</v>
      </c>
      <c r="F228">
        <v>0.75</v>
      </c>
      <c r="G228">
        <v>1</v>
      </c>
      <c r="H228">
        <v>1</v>
      </c>
      <c r="I228">
        <v>2</v>
      </c>
      <c r="J228">
        <v>7</v>
      </c>
      <c r="K228">
        <v>6</v>
      </c>
      <c r="L228" t="s">
        <v>113</v>
      </c>
      <c r="M228">
        <v>6</v>
      </c>
      <c r="N228" t="s">
        <v>709</v>
      </c>
      <c r="O228" t="s">
        <v>5</v>
      </c>
      <c r="P228">
        <v>2</v>
      </c>
      <c r="Q228">
        <v>0</v>
      </c>
      <c r="R228">
        <v>0</v>
      </c>
      <c r="S228" t="s">
        <v>642</v>
      </c>
      <c r="T228" t="s">
        <v>690</v>
      </c>
      <c r="U228">
        <v>0</v>
      </c>
      <c r="V228">
        <v>0</v>
      </c>
      <c r="W228">
        <v>0</v>
      </c>
      <c r="X228" t="s">
        <v>49</v>
      </c>
      <c r="Y228" t="s">
        <v>745</v>
      </c>
      <c r="Z228">
        <v>4903.5999999999985</v>
      </c>
      <c r="AA228">
        <v>248360.98000000019</v>
      </c>
      <c r="AB228">
        <v>0</v>
      </c>
      <c r="AC228">
        <v>0</v>
      </c>
      <c r="AD228">
        <v>0.84414504989531591</v>
      </c>
      <c r="AF228">
        <v>0</v>
      </c>
      <c r="AG228" t="s">
        <v>913</v>
      </c>
    </row>
    <row r="229" spans="1:33" x14ac:dyDescent="0.25">
      <c r="A229" t="s">
        <v>54</v>
      </c>
      <c r="B229" t="s">
        <v>950</v>
      </c>
      <c r="C229" s="63" t="s">
        <v>950</v>
      </c>
      <c r="D229" s="63" t="s">
        <v>671</v>
      </c>
      <c r="E229" t="s">
        <v>527</v>
      </c>
      <c r="F229">
        <v>0.75</v>
      </c>
      <c r="G229">
        <v>1</v>
      </c>
      <c r="H229">
        <v>1</v>
      </c>
      <c r="I229">
        <v>2</v>
      </c>
      <c r="J229">
        <v>7</v>
      </c>
      <c r="K229">
        <v>6</v>
      </c>
      <c r="L229" t="s">
        <v>113</v>
      </c>
      <c r="M229">
        <v>6</v>
      </c>
      <c r="N229" t="s">
        <v>709</v>
      </c>
      <c r="O229" t="s">
        <v>31</v>
      </c>
      <c r="P229">
        <v>3</v>
      </c>
      <c r="Q229">
        <v>0</v>
      </c>
      <c r="R229">
        <v>0</v>
      </c>
      <c r="S229" t="s">
        <v>642</v>
      </c>
      <c r="T229" t="s">
        <v>690</v>
      </c>
      <c r="U229">
        <v>0</v>
      </c>
      <c r="V229">
        <v>0</v>
      </c>
      <c r="W229">
        <v>0</v>
      </c>
      <c r="X229" t="s">
        <v>50</v>
      </c>
      <c r="Y229" t="s">
        <v>746</v>
      </c>
      <c r="Z229">
        <v>4903.5999999999985</v>
      </c>
      <c r="AA229">
        <v>248360.98000000019</v>
      </c>
      <c r="AB229">
        <v>0</v>
      </c>
      <c r="AC229">
        <v>0</v>
      </c>
      <c r="AD229">
        <v>0.84414504989531591</v>
      </c>
      <c r="AF229">
        <v>0</v>
      </c>
      <c r="AG229" t="s">
        <v>913</v>
      </c>
    </row>
    <row r="230" spans="1:33" x14ac:dyDescent="0.25">
      <c r="A230" t="s">
        <v>54</v>
      </c>
      <c r="B230" t="s">
        <v>950</v>
      </c>
      <c r="C230" s="63" t="s">
        <v>950</v>
      </c>
      <c r="D230" s="63" t="s">
        <v>671</v>
      </c>
      <c r="E230" t="s">
        <v>527</v>
      </c>
      <c r="F230">
        <v>0.75</v>
      </c>
      <c r="G230">
        <v>1</v>
      </c>
      <c r="H230">
        <v>1</v>
      </c>
      <c r="I230">
        <v>2</v>
      </c>
      <c r="J230">
        <v>7</v>
      </c>
      <c r="K230">
        <v>7</v>
      </c>
      <c r="L230" t="s">
        <v>114</v>
      </c>
      <c r="M230">
        <v>7</v>
      </c>
      <c r="N230" t="s">
        <v>711</v>
      </c>
      <c r="O230" t="s">
        <v>4</v>
      </c>
      <c r="P230">
        <v>1</v>
      </c>
      <c r="Q230">
        <v>0</v>
      </c>
      <c r="R230">
        <v>0</v>
      </c>
      <c r="S230" t="s">
        <v>642</v>
      </c>
      <c r="T230" t="s">
        <v>690</v>
      </c>
      <c r="U230">
        <v>0</v>
      </c>
      <c r="V230">
        <v>0</v>
      </c>
      <c r="W230">
        <v>0</v>
      </c>
      <c r="X230" t="s">
        <v>51</v>
      </c>
      <c r="Y230" t="s">
        <v>747</v>
      </c>
      <c r="Z230">
        <v>4903.5999999999985</v>
      </c>
      <c r="AA230">
        <v>248360.98000000019</v>
      </c>
      <c r="AB230">
        <v>0</v>
      </c>
      <c r="AC230">
        <v>0</v>
      </c>
      <c r="AD230">
        <v>0.84414504989531591</v>
      </c>
      <c r="AF230">
        <v>0</v>
      </c>
      <c r="AG230" t="s">
        <v>913</v>
      </c>
    </row>
    <row r="231" spans="1:33" x14ac:dyDescent="0.25">
      <c r="A231" t="s">
        <v>54</v>
      </c>
      <c r="B231" t="s">
        <v>950</v>
      </c>
      <c r="C231" s="63" t="s">
        <v>950</v>
      </c>
      <c r="D231" s="63" t="s">
        <v>671</v>
      </c>
      <c r="E231" t="s">
        <v>527</v>
      </c>
      <c r="F231">
        <v>0.75</v>
      </c>
      <c r="G231">
        <v>1</v>
      </c>
      <c r="H231">
        <v>1</v>
      </c>
      <c r="I231">
        <v>2</v>
      </c>
      <c r="J231">
        <v>7</v>
      </c>
      <c r="K231">
        <v>7</v>
      </c>
      <c r="L231" t="s">
        <v>114</v>
      </c>
      <c r="M231">
        <v>7</v>
      </c>
      <c r="N231" t="s">
        <v>711</v>
      </c>
      <c r="O231" t="s">
        <v>5</v>
      </c>
      <c r="P231">
        <v>2</v>
      </c>
      <c r="Q231">
        <v>0</v>
      </c>
      <c r="R231">
        <v>0</v>
      </c>
      <c r="S231" t="s">
        <v>642</v>
      </c>
      <c r="T231" t="s">
        <v>690</v>
      </c>
      <c r="U231">
        <v>0</v>
      </c>
      <c r="V231">
        <v>0</v>
      </c>
      <c r="W231">
        <v>0</v>
      </c>
      <c r="X231" t="s">
        <v>52</v>
      </c>
      <c r="Y231" t="s">
        <v>748</v>
      </c>
      <c r="Z231">
        <v>4903.5999999999985</v>
      </c>
      <c r="AA231">
        <v>248360.98000000019</v>
      </c>
      <c r="AB231">
        <v>0</v>
      </c>
      <c r="AC231">
        <v>0</v>
      </c>
      <c r="AD231">
        <v>0.84414504989531591</v>
      </c>
      <c r="AF231">
        <v>0</v>
      </c>
      <c r="AG231" t="s">
        <v>913</v>
      </c>
    </row>
    <row r="232" spans="1:33" x14ac:dyDescent="0.25">
      <c r="A232" t="s">
        <v>54</v>
      </c>
      <c r="B232" t="s">
        <v>950</v>
      </c>
      <c r="C232" s="63" t="s">
        <v>950</v>
      </c>
      <c r="D232" s="63" t="s">
        <v>671</v>
      </c>
      <c r="E232" t="s">
        <v>527</v>
      </c>
      <c r="F232">
        <v>0.75</v>
      </c>
      <c r="G232">
        <v>1</v>
      </c>
      <c r="H232">
        <v>1</v>
      </c>
      <c r="I232">
        <v>2</v>
      </c>
      <c r="J232">
        <v>7</v>
      </c>
      <c r="K232">
        <v>7</v>
      </c>
      <c r="L232" t="s">
        <v>114</v>
      </c>
      <c r="M232">
        <v>7</v>
      </c>
      <c r="N232" t="s">
        <v>711</v>
      </c>
      <c r="O232" t="s">
        <v>31</v>
      </c>
      <c r="P232">
        <v>3</v>
      </c>
      <c r="Q232">
        <v>0</v>
      </c>
      <c r="R232">
        <v>0</v>
      </c>
      <c r="S232" t="s">
        <v>642</v>
      </c>
      <c r="T232" t="s">
        <v>690</v>
      </c>
      <c r="U232">
        <v>0</v>
      </c>
      <c r="V232">
        <v>0</v>
      </c>
      <c r="W232">
        <v>0</v>
      </c>
      <c r="X232" t="s">
        <v>53</v>
      </c>
      <c r="Y232" t="s">
        <v>749</v>
      </c>
      <c r="Z232">
        <v>4903.5999999999985</v>
      </c>
      <c r="AA232">
        <v>248360.98000000019</v>
      </c>
      <c r="AB232">
        <v>0</v>
      </c>
      <c r="AC232">
        <v>0</v>
      </c>
      <c r="AD232">
        <v>0.84414504989531591</v>
      </c>
      <c r="AF232">
        <v>0</v>
      </c>
      <c r="AG232" t="s">
        <v>913</v>
      </c>
    </row>
    <row r="233" spans="1:33" x14ac:dyDescent="0.25">
      <c r="A233" t="s">
        <v>54</v>
      </c>
      <c r="B233" t="s">
        <v>950</v>
      </c>
      <c r="C233" s="63" t="s">
        <v>950</v>
      </c>
      <c r="D233" s="63" t="s">
        <v>671</v>
      </c>
      <c r="E233" t="s">
        <v>527</v>
      </c>
      <c r="F233">
        <v>0.75</v>
      </c>
      <c r="G233">
        <v>2</v>
      </c>
      <c r="H233">
        <v>2</v>
      </c>
      <c r="I233">
        <v>2</v>
      </c>
      <c r="J233">
        <v>7</v>
      </c>
      <c r="K233">
        <v>1</v>
      </c>
      <c r="L233" t="s">
        <v>99</v>
      </c>
      <c r="M233">
        <v>8</v>
      </c>
      <c r="N233" t="s">
        <v>713</v>
      </c>
      <c r="O233" t="s">
        <v>4</v>
      </c>
      <c r="P233">
        <v>1</v>
      </c>
      <c r="Q233">
        <v>1</v>
      </c>
      <c r="R233">
        <v>0</v>
      </c>
      <c r="S233" t="s">
        <v>642</v>
      </c>
      <c r="T233" t="s">
        <v>689</v>
      </c>
      <c r="U233">
        <v>8.5</v>
      </c>
      <c r="V233">
        <v>1.118421052631579</v>
      </c>
      <c r="W233">
        <v>6.375</v>
      </c>
      <c r="X233" t="s">
        <v>33</v>
      </c>
      <c r="Y233" t="s">
        <v>750</v>
      </c>
      <c r="Z233">
        <v>4903.5999999999985</v>
      </c>
      <c r="AA233">
        <v>248360.98000000019</v>
      </c>
      <c r="AB233">
        <v>1</v>
      </c>
      <c r="AC233">
        <v>0.94410959527765603</v>
      </c>
      <c r="AD233">
        <v>0.84414504989531591</v>
      </c>
      <c r="AE233">
        <v>0.84414504989531591</v>
      </c>
      <c r="AF233">
        <v>0</v>
      </c>
      <c r="AG233" t="s">
        <v>642</v>
      </c>
    </row>
    <row r="234" spans="1:33" x14ac:dyDescent="0.25">
      <c r="A234" t="s">
        <v>54</v>
      </c>
      <c r="B234" t="s">
        <v>950</v>
      </c>
      <c r="C234" s="63" t="s">
        <v>950</v>
      </c>
      <c r="D234" s="63" t="s">
        <v>671</v>
      </c>
      <c r="E234" t="s">
        <v>527</v>
      </c>
      <c r="F234">
        <v>0.75</v>
      </c>
      <c r="G234">
        <v>2</v>
      </c>
      <c r="H234">
        <v>2</v>
      </c>
      <c r="I234">
        <v>2</v>
      </c>
      <c r="J234">
        <v>7</v>
      </c>
      <c r="K234">
        <v>1</v>
      </c>
      <c r="L234" t="s">
        <v>99</v>
      </c>
      <c r="M234">
        <v>8</v>
      </c>
      <c r="N234" t="s">
        <v>713</v>
      </c>
      <c r="O234" t="s">
        <v>5</v>
      </c>
      <c r="P234">
        <v>2</v>
      </c>
      <c r="Q234">
        <v>0</v>
      </c>
      <c r="R234">
        <v>0</v>
      </c>
      <c r="S234" t="s">
        <v>642</v>
      </c>
      <c r="T234" t="s">
        <v>690</v>
      </c>
      <c r="U234">
        <v>0</v>
      </c>
      <c r="V234">
        <v>0</v>
      </c>
      <c r="W234">
        <v>0</v>
      </c>
      <c r="X234" t="s">
        <v>34</v>
      </c>
      <c r="Y234" t="s">
        <v>751</v>
      </c>
      <c r="Z234">
        <v>4903.5999999999985</v>
      </c>
      <c r="AA234">
        <v>248360.98000000019</v>
      </c>
      <c r="AB234">
        <v>0</v>
      </c>
      <c r="AC234">
        <v>0</v>
      </c>
      <c r="AD234">
        <v>0.84414504989531591</v>
      </c>
      <c r="AF234">
        <v>0</v>
      </c>
      <c r="AG234" t="s">
        <v>913</v>
      </c>
    </row>
    <row r="235" spans="1:33" x14ac:dyDescent="0.25">
      <c r="A235" t="s">
        <v>54</v>
      </c>
      <c r="B235" t="s">
        <v>950</v>
      </c>
      <c r="C235" s="63" t="s">
        <v>950</v>
      </c>
      <c r="D235" s="63" t="s">
        <v>671</v>
      </c>
      <c r="E235" t="s">
        <v>527</v>
      </c>
      <c r="F235">
        <v>0.75</v>
      </c>
      <c r="G235">
        <v>2</v>
      </c>
      <c r="H235">
        <v>2</v>
      </c>
      <c r="I235">
        <v>2</v>
      </c>
      <c r="J235">
        <v>7</v>
      </c>
      <c r="K235">
        <v>1</v>
      </c>
      <c r="L235" t="s">
        <v>99</v>
      </c>
      <c r="M235">
        <v>8</v>
      </c>
      <c r="N235" t="s">
        <v>713</v>
      </c>
      <c r="O235" t="s">
        <v>31</v>
      </c>
      <c r="P235">
        <v>3</v>
      </c>
      <c r="Q235">
        <v>0</v>
      </c>
      <c r="R235">
        <v>0</v>
      </c>
      <c r="S235" t="s">
        <v>642</v>
      </c>
      <c r="T235" t="s">
        <v>690</v>
      </c>
      <c r="U235">
        <v>0</v>
      </c>
      <c r="V235">
        <v>0</v>
      </c>
      <c r="W235">
        <v>0</v>
      </c>
      <c r="X235" t="s">
        <v>35</v>
      </c>
      <c r="Y235" t="s">
        <v>752</v>
      </c>
      <c r="Z235">
        <v>4903.5999999999985</v>
      </c>
      <c r="AA235">
        <v>248360.98000000019</v>
      </c>
      <c r="AB235">
        <v>0</v>
      </c>
      <c r="AC235">
        <v>0</v>
      </c>
      <c r="AD235">
        <v>0.84414504989531591</v>
      </c>
      <c r="AF235">
        <v>0</v>
      </c>
      <c r="AG235" t="s">
        <v>913</v>
      </c>
    </row>
    <row r="236" spans="1:33" x14ac:dyDescent="0.25">
      <c r="A236" t="s">
        <v>54</v>
      </c>
      <c r="B236" t="s">
        <v>950</v>
      </c>
      <c r="C236" s="63" t="s">
        <v>950</v>
      </c>
      <c r="D236" s="63" t="s">
        <v>671</v>
      </c>
      <c r="E236" t="s">
        <v>527</v>
      </c>
      <c r="F236">
        <v>0.75</v>
      </c>
      <c r="G236">
        <v>2</v>
      </c>
      <c r="H236">
        <v>2</v>
      </c>
      <c r="I236">
        <v>2</v>
      </c>
      <c r="J236">
        <v>7</v>
      </c>
      <c r="K236">
        <v>2</v>
      </c>
      <c r="L236" t="s">
        <v>102</v>
      </c>
      <c r="M236">
        <v>9</v>
      </c>
      <c r="N236" t="s">
        <v>715</v>
      </c>
      <c r="O236" t="s">
        <v>4</v>
      </c>
      <c r="P236">
        <v>1</v>
      </c>
      <c r="Q236">
        <v>1</v>
      </c>
      <c r="R236">
        <v>0</v>
      </c>
      <c r="S236" t="s">
        <v>642</v>
      </c>
      <c r="T236" t="s">
        <v>689</v>
      </c>
      <c r="U236">
        <v>8</v>
      </c>
      <c r="V236">
        <v>1.0526315789473684</v>
      </c>
      <c r="W236">
        <v>6</v>
      </c>
      <c r="X236" t="s">
        <v>36</v>
      </c>
      <c r="Y236" t="s">
        <v>753</v>
      </c>
      <c r="Z236">
        <v>4903.5999999999985</v>
      </c>
      <c r="AA236">
        <v>248360.98000000019</v>
      </c>
      <c r="AB236">
        <v>1</v>
      </c>
      <c r="AC236">
        <v>0.88857373673191153</v>
      </c>
      <c r="AD236">
        <v>0.84414504989531591</v>
      </c>
      <c r="AE236">
        <v>0.84414504989531602</v>
      </c>
      <c r="AF236">
        <v>1.1102230246251565E-16</v>
      </c>
      <c r="AG236" t="s">
        <v>642</v>
      </c>
    </row>
    <row r="237" spans="1:33" x14ac:dyDescent="0.25">
      <c r="A237" t="s">
        <v>54</v>
      </c>
      <c r="B237" t="s">
        <v>950</v>
      </c>
      <c r="C237" s="63" t="s">
        <v>950</v>
      </c>
      <c r="D237" s="63" t="s">
        <v>671</v>
      </c>
      <c r="E237" t="s">
        <v>527</v>
      </c>
      <c r="F237">
        <v>0.75</v>
      </c>
      <c r="G237">
        <v>2</v>
      </c>
      <c r="H237">
        <v>2</v>
      </c>
      <c r="I237">
        <v>2</v>
      </c>
      <c r="J237">
        <v>7</v>
      </c>
      <c r="K237">
        <v>2</v>
      </c>
      <c r="L237" t="s">
        <v>102</v>
      </c>
      <c r="M237">
        <v>9</v>
      </c>
      <c r="N237" t="s">
        <v>715</v>
      </c>
      <c r="O237" t="s">
        <v>5</v>
      </c>
      <c r="P237">
        <v>2</v>
      </c>
      <c r="Q237">
        <v>0</v>
      </c>
      <c r="R237">
        <v>0</v>
      </c>
      <c r="S237" t="s">
        <v>642</v>
      </c>
      <c r="T237" t="s">
        <v>690</v>
      </c>
      <c r="U237">
        <v>0</v>
      </c>
      <c r="V237">
        <v>0</v>
      </c>
      <c r="W237">
        <v>0</v>
      </c>
      <c r="X237" t="s">
        <v>37</v>
      </c>
      <c r="Y237" t="s">
        <v>754</v>
      </c>
      <c r="Z237">
        <v>4903.5999999999985</v>
      </c>
      <c r="AA237">
        <v>248360.98000000019</v>
      </c>
      <c r="AB237">
        <v>0</v>
      </c>
      <c r="AC237">
        <v>0</v>
      </c>
      <c r="AD237">
        <v>0.84414504989531591</v>
      </c>
      <c r="AF237">
        <v>0</v>
      </c>
      <c r="AG237" t="s">
        <v>913</v>
      </c>
    </row>
    <row r="238" spans="1:33" x14ac:dyDescent="0.25">
      <c r="A238" t="s">
        <v>54</v>
      </c>
      <c r="B238" t="s">
        <v>950</v>
      </c>
      <c r="C238" s="63" t="s">
        <v>950</v>
      </c>
      <c r="D238" s="63" t="s">
        <v>671</v>
      </c>
      <c r="E238" t="s">
        <v>527</v>
      </c>
      <c r="F238">
        <v>0.75</v>
      </c>
      <c r="G238">
        <v>2</v>
      </c>
      <c r="H238">
        <v>2</v>
      </c>
      <c r="I238">
        <v>2</v>
      </c>
      <c r="J238">
        <v>7</v>
      </c>
      <c r="K238">
        <v>2</v>
      </c>
      <c r="L238" t="s">
        <v>102</v>
      </c>
      <c r="M238">
        <v>9</v>
      </c>
      <c r="N238" t="s">
        <v>715</v>
      </c>
      <c r="O238" t="s">
        <v>31</v>
      </c>
      <c r="P238">
        <v>3</v>
      </c>
      <c r="Q238">
        <v>0</v>
      </c>
      <c r="R238">
        <v>0</v>
      </c>
      <c r="S238" t="s">
        <v>642</v>
      </c>
      <c r="T238" t="s">
        <v>690</v>
      </c>
      <c r="U238">
        <v>0</v>
      </c>
      <c r="V238">
        <v>0</v>
      </c>
      <c r="W238">
        <v>0</v>
      </c>
      <c r="X238" t="s">
        <v>38</v>
      </c>
      <c r="Y238" t="s">
        <v>755</v>
      </c>
      <c r="Z238">
        <v>4903.5999999999985</v>
      </c>
      <c r="AA238">
        <v>248360.98000000019</v>
      </c>
      <c r="AB238">
        <v>0</v>
      </c>
      <c r="AC238">
        <v>0</v>
      </c>
      <c r="AD238">
        <v>0.84414504989531591</v>
      </c>
      <c r="AF238">
        <v>0</v>
      </c>
      <c r="AG238" t="s">
        <v>913</v>
      </c>
    </row>
    <row r="239" spans="1:33" x14ac:dyDescent="0.25">
      <c r="A239" t="s">
        <v>54</v>
      </c>
      <c r="B239" t="s">
        <v>950</v>
      </c>
      <c r="C239" s="63" t="s">
        <v>950</v>
      </c>
      <c r="D239" s="63" t="s">
        <v>671</v>
      </c>
      <c r="E239" t="s">
        <v>527</v>
      </c>
      <c r="F239">
        <v>0.75</v>
      </c>
      <c r="G239">
        <v>2</v>
      </c>
      <c r="H239">
        <v>2</v>
      </c>
      <c r="I239">
        <v>2</v>
      </c>
      <c r="J239">
        <v>7</v>
      </c>
      <c r="K239">
        <v>3</v>
      </c>
      <c r="L239" t="s">
        <v>103</v>
      </c>
      <c r="M239">
        <v>10</v>
      </c>
      <c r="N239" t="s">
        <v>717</v>
      </c>
      <c r="O239" t="s">
        <v>4</v>
      </c>
      <c r="P239">
        <v>1</v>
      </c>
      <c r="Q239">
        <v>1</v>
      </c>
      <c r="R239">
        <v>0</v>
      </c>
      <c r="S239" t="s">
        <v>642</v>
      </c>
      <c r="T239" t="s">
        <v>689</v>
      </c>
      <c r="U239">
        <v>8</v>
      </c>
      <c r="V239">
        <v>1.0526315789473684</v>
      </c>
      <c r="W239">
        <v>6</v>
      </c>
      <c r="X239" t="s">
        <v>39</v>
      </c>
      <c r="Y239" t="s">
        <v>756</v>
      </c>
      <c r="Z239">
        <v>4903.5999999999985</v>
      </c>
      <c r="AA239">
        <v>248360.98000000019</v>
      </c>
      <c r="AB239">
        <v>1</v>
      </c>
      <c r="AC239">
        <v>0.88857373673191153</v>
      </c>
      <c r="AD239">
        <v>0.84414504989531591</v>
      </c>
      <c r="AE239">
        <v>0.84414504989531602</v>
      </c>
      <c r="AF239">
        <v>1.1102230246251565E-16</v>
      </c>
      <c r="AG239" t="s">
        <v>642</v>
      </c>
    </row>
    <row r="240" spans="1:33" x14ac:dyDescent="0.25">
      <c r="A240" t="s">
        <v>54</v>
      </c>
      <c r="B240" t="s">
        <v>950</v>
      </c>
      <c r="C240" s="63" t="s">
        <v>950</v>
      </c>
      <c r="D240" s="63" t="s">
        <v>671</v>
      </c>
      <c r="E240" t="s">
        <v>527</v>
      </c>
      <c r="F240">
        <v>0.75</v>
      </c>
      <c r="G240">
        <v>2</v>
      </c>
      <c r="H240">
        <v>2</v>
      </c>
      <c r="I240">
        <v>2</v>
      </c>
      <c r="J240">
        <v>7</v>
      </c>
      <c r="K240">
        <v>3</v>
      </c>
      <c r="L240" t="s">
        <v>103</v>
      </c>
      <c r="M240">
        <v>10</v>
      </c>
      <c r="N240" t="s">
        <v>717</v>
      </c>
      <c r="O240" t="s">
        <v>5</v>
      </c>
      <c r="P240">
        <v>2</v>
      </c>
      <c r="Q240">
        <v>0</v>
      </c>
      <c r="R240">
        <v>0</v>
      </c>
      <c r="S240" t="s">
        <v>642</v>
      </c>
      <c r="T240" t="s">
        <v>690</v>
      </c>
      <c r="U240">
        <v>0</v>
      </c>
      <c r="V240">
        <v>0</v>
      </c>
      <c r="W240">
        <v>0</v>
      </c>
      <c r="X240" t="s">
        <v>40</v>
      </c>
      <c r="Y240" t="s">
        <v>757</v>
      </c>
      <c r="Z240">
        <v>4903.5999999999985</v>
      </c>
      <c r="AA240">
        <v>248360.98000000019</v>
      </c>
      <c r="AB240">
        <v>0</v>
      </c>
      <c r="AC240">
        <v>0</v>
      </c>
      <c r="AD240">
        <v>0.84414504989531591</v>
      </c>
      <c r="AF240">
        <v>0</v>
      </c>
      <c r="AG240" t="s">
        <v>913</v>
      </c>
    </row>
    <row r="241" spans="1:33" x14ac:dyDescent="0.25">
      <c r="A241" t="s">
        <v>54</v>
      </c>
      <c r="B241" t="s">
        <v>950</v>
      </c>
      <c r="C241" s="63" t="s">
        <v>950</v>
      </c>
      <c r="D241" s="63" t="s">
        <v>671</v>
      </c>
      <c r="E241" t="s">
        <v>527</v>
      </c>
      <c r="F241">
        <v>0.75</v>
      </c>
      <c r="G241">
        <v>2</v>
      </c>
      <c r="H241">
        <v>2</v>
      </c>
      <c r="I241">
        <v>2</v>
      </c>
      <c r="J241">
        <v>7</v>
      </c>
      <c r="K241">
        <v>3</v>
      </c>
      <c r="L241" t="s">
        <v>103</v>
      </c>
      <c r="M241">
        <v>10</v>
      </c>
      <c r="N241" t="s">
        <v>717</v>
      </c>
      <c r="O241" t="s">
        <v>31</v>
      </c>
      <c r="P241">
        <v>3</v>
      </c>
      <c r="Q241">
        <v>0</v>
      </c>
      <c r="R241">
        <v>0</v>
      </c>
      <c r="S241" t="s">
        <v>642</v>
      </c>
      <c r="T241" t="s">
        <v>690</v>
      </c>
      <c r="U241">
        <v>0</v>
      </c>
      <c r="V241">
        <v>0</v>
      </c>
      <c r="W241">
        <v>0</v>
      </c>
      <c r="X241" t="s">
        <v>41</v>
      </c>
      <c r="Y241" t="s">
        <v>758</v>
      </c>
      <c r="Z241">
        <v>4903.5999999999985</v>
      </c>
      <c r="AA241">
        <v>248360.98000000019</v>
      </c>
      <c r="AB241">
        <v>0</v>
      </c>
      <c r="AC241">
        <v>0</v>
      </c>
      <c r="AD241">
        <v>0.84414504989531591</v>
      </c>
      <c r="AF241">
        <v>0</v>
      </c>
      <c r="AG241" t="s">
        <v>913</v>
      </c>
    </row>
    <row r="242" spans="1:33" x14ac:dyDescent="0.25">
      <c r="A242" t="s">
        <v>54</v>
      </c>
      <c r="B242" t="s">
        <v>950</v>
      </c>
      <c r="C242" s="63" t="s">
        <v>950</v>
      </c>
      <c r="D242" s="63" t="s">
        <v>671</v>
      </c>
      <c r="E242" t="s">
        <v>527</v>
      </c>
      <c r="F242">
        <v>0.75</v>
      </c>
      <c r="G242">
        <v>2</v>
      </c>
      <c r="H242">
        <v>2</v>
      </c>
      <c r="I242">
        <v>2</v>
      </c>
      <c r="J242">
        <v>7</v>
      </c>
      <c r="K242">
        <v>4</v>
      </c>
      <c r="L242" t="s">
        <v>101</v>
      </c>
      <c r="M242">
        <v>11</v>
      </c>
      <c r="N242" t="s">
        <v>719</v>
      </c>
      <c r="O242" t="s">
        <v>4</v>
      </c>
      <c r="P242">
        <v>1</v>
      </c>
      <c r="Q242">
        <v>1</v>
      </c>
      <c r="R242">
        <v>0</v>
      </c>
      <c r="S242" t="s">
        <v>642</v>
      </c>
      <c r="T242" t="s">
        <v>689</v>
      </c>
      <c r="U242">
        <v>8</v>
      </c>
      <c r="V242">
        <v>1.0526315789473684</v>
      </c>
      <c r="W242">
        <v>6</v>
      </c>
      <c r="X242" t="s">
        <v>42</v>
      </c>
      <c r="Y242" t="s">
        <v>759</v>
      </c>
      <c r="Z242">
        <v>4903.5999999999985</v>
      </c>
      <c r="AA242">
        <v>248360.98000000019</v>
      </c>
      <c r="AB242">
        <v>1</v>
      </c>
      <c r="AC242">
        <v>0.88857373673191153</v>
      </c>
      <c r="AD242">
        <v>0.84414504989531591</v>
      </c>
      <c r="AE242">
        <v>0.84414504989531602</v>
      </c>
      <c r="AF242">
        <v>1.1102230246251565E-16</v>
      </c>
      <c r="AG242" t="s">
        <v>642</v>
      </c>
    </row>
    <row r="243" spans="1:33" x14ac:dyDescent="0.25">
      <c r="A243" t="s">
        <v>54</v>
      </c>
      <c r="B243" t="s">
        <v>950</v>
      </c>
      <c r="C243" s="63" t="s">
        <v>950</v>
      </c>
      <c r="D243" s="63" t="s">
        <v>671</v>
      </c>
      <c r="E243" t="s">
        <v>527</v>
      </c>
      <c r="F243">
        <v>0.75</v>
      </c>
      <c r="G243">
        <v>2</v>
      </c>
      <c r="H243">
        <v>2</v>
      </c>
      <c r="I243">
        <v>2</v>
      </c>
      <c r="J243">
        <v>7</v>
      </c>
      <c r="K243">
        <v>4</v>
      </c>
      <c r="L243" t="s">
        <v>101</v>
      </c>
      <c r="M243">
        <v>11</v>
      </c>
      <c r="N243" t="s">
        <v>719</v>
      </c>
      <c r="O243" t="s">
        <v>5</v>
      </c>
      <c r="P243">
        <v>2</v>
      </c>
      <c r="Q243">
        <v>0</v>
      </c>
      <c r="R243">
        <v>0</v>
      </c>
      <c r="S243" t="s">
        <v>642</v>
      </c>
      <c r="T243" t="s">
        <v>690</v>
      </c>
      <c r="U243">
        <v>0</v>
      </c>
      <c r="V243">
        <v>0</v>
      </c>
      <c r="W243">
        <v>0</v>
      </c>
      <c r="X243" t="s">
        <v>43</v>
      </c>
      <c r="Y243" t="s">
        <v>760</v>
      </c>
      <c r="Z243">
        <v>4903.5999999999985</v>
      </c>
      <c r="AA243">
        <v>248360.98000000019</v>
      </c>
      <c r="AB243">
        <v>0</v>
      </c>
      <c r="AC243">
        <v>0</v>
      </c>
      <c r="AD243">
        <v>0.84414504989531591</v>
      </c>
      <c r="AF243">
        <v>0</v>
      </c>
      <c r="AG243" t="s">
        <v>913</v>
      </c>
    </row>
    <row r="244" spans="1:33" x14ac:dyDescent="0.25">
      <c r="A244" t="s">
        <v>54</v>
      </c>
      <c r="B244" t="s">
        <v>950</v>
      </c>
      <c r="C244" s="63" t="s">
        <v>950</v>
      </c>
      <c r="D244" s="63" t="s">
        <v>671</v>
      </c>
      <c r="E244" t="s">
        <v>527</v>
      </c>
      <c r="F244">
        <v>0.75</v>
      </c>
      <c r="G244">
        <v>2</v>
      </c>
      <c r="H244">
        <v>2</v>
      </c>
      <c r="I244">
        <v>2</v>
      </c>
      <c r="J244">
        <v>7</v>
      </c>
      <c r="K244">
        <v>4</v>
      </c>
      <c r="L244" t="s">
        <v>101</v>
      </c>
      <c r="M244">
        <v>11</v>
      </c>
      <c r="N244" t="s">
        <v>719</v>
      </c>
      <c r="O244" t="s">
        <v>31</v>
      </c>
      <c r="P244">
        <v>3</v>
      </c>
      <c r="Q244">
        <v>0</v>
      </c>
      <c r="R244">
        <v>0</v>
      </c>
      <c r="S244" t="s">
        <v>642</v>
      </c>
      <c r="T244" t="s">
        <v>690</v>
      </c>
      <c r="U244">
        <v>0</v>
      </c>
      <c r="V244">
        <v>0</v>
      </c>
      <c r="W244">
        <v>0</v>
      </c>
      <c r="X244" t="s">
        <v>44</v>
      </c>
      <c r="Y244" t="s">
        <v>761</v>
      </c>
      <c r="Z244">
        <v>4903.5999999999985</v>
      </c>
      <c r="AA244">
        <v>248360.98000000019</v>
      </c>
      <c r="AB244">
        <v>0</v>
      </c>
      <c r="AC244">
        <v>0</v>
      </c>
      <c r="AD244">
        <v>0.84414504989531591</v>
      </c>
      <c r="AF244">
        <v>0</v>
      </c>
      <c r="AG244" t="s">
        <v>913</v>
      </c>
    </row>
    <row r="245" spans="1:33" x14ac:dyDescent="0.25">
      <c r="A245" t="s">
        <v>54</v>
      </c>
      <c r="B245" t="s">
        <v>950</v>
      </c>
      <c r="C245" s="63" t="s">
        <v>950</v>
      </c>
      <c r="D245" s="63" t="s">
        <v>671</v>
      </c>
      <c r="E245" t="s">
        <v>527</v>
      </c>
      <c r="F245">
        <v>0.75</v>
      </c>
      <c r="G245">
        <v>2</v>
      </c>
      <c r="H245">
        <v>2</v>
      </c>
      <c r="I245">
        <v>2</v>
      </c>
      <c r="J245">
        <v>7</v>
      </c>
      <c r="K245">
        <v>5</v>
      </c>
      <c r="L245" t="s">
        <v>105</v>
      </c>
      <c r="M245">
        <v>12</v>
      </c>
      <c r="N245" t="s">
        <v>721</v>
      </c>
      <c r="O245" t="s">
        <v>4</v>
      </c>
      <c r="P245">
        <v>1</v>
      </c>
      <c r="Q245">
        <v>1</v>
      </c>
      <c r="R245">
        <v>0</v>
      </c>
      <c r="S245" t="s">
        <v>642</v>
      </c>
      <c r="T245" t="s">
        <v>689</v>
      </c>
      <c r="U245">
        <v>8</v>
      </c>
      <c r="V245">
        <v>1.0526315789473684</v>
      </c>
      <c r="W245">
        <v>6</v>
      </c>
      <c r="X245" t="s">
        <v>45</v>
      </c>
      <c r="Y245" t="s">
        <v>762</v>
      </c>
      <c r="Z245">
        <v>4903.5999999999985</v>
      </c>
      <c r="AA245">
        <v>248360.98000000019</v>
      </c>
      <c r="AB245">
        <v>1</v>
      </c>
      <c r="AC245">
        <v>0.88857373673191153</v>
      </c>
      <c r="AD245">
        <v>0.84414504989531591</v>
      </c>
      <c r="AE245">
        <v>0.84414504989531602</v>
      </c>
      <c r="AF245">
        <v>1.1102230246251565E-16</v>
      </c>
      <c r="AG245" t="s">
        <v>642</v>
      </c>
    </row>
    <row r="246" spans="1:33" x14ac:dyDescent="0.25">
      <c r="A246" t="s">
        <v>54</v>
      </c>
      <c r="B246" t="s">
        <v>950</v>
      </c>
      <c r="C246" s="63" t="s">
        <v>950</v>
      </c>
      <c r="D246" s="63" t="s">
        <v>671</v>
      </c>
      <c r="E246" t="s">
        <v>527</v>
      </c>
      <c r="F246">
        <v>0.75</v>
      </c>
      <c r="G246">
        <v>2</v>
      </c>
      <c r="H246">
        <v>2</v>
      </c>
      <c r="I246">
        <v>2</v>
      </c>
      <c r="J246">
        <v>7</v>
      </c>
      <c r="K246">
        <v>5</v>
      </c>
      <c r="L246" t="s">
        <v>105</v>
      </c>
      <c r="M246">
        <v>12</v>
      </c>
      <c r="N246" t="s">
        <v>721</v>
      </c>
      <c r="O246" t="s">
        <v>5</v>
      </c>
      <c r="P246">
        <v>2</v>
      </c>
      <c r="Q246">
        <v>0</v>
      </c>
      <c r="R246">
        <v>0</v>
      </c>
      <c r="S246" t="s">
        <v>642</v>
      </c>
      <c r="T246" t="s">
        <v>690</v>
      </c>
      <c r="U246">
        <v>0</v>
      </c>
      <c r="V246">
        <v>0</v>
      </c>
      <c r="W246">
        <v>0</v>
      </c>
      <c r="X246" t="s">
        <v>46</v>
      </c>
      <c r="Y246" t="s">
        <v>763</v>
      </c>
      <c r="Z246">
        <v>4903.5999999999985</v>
      </c>
      <c r="AA246">
        <v>248360.98000000019</v>
      </c>
      <c r="AB246">
        <v>0</v>
      </c>
      <c r="AC246">
        <v>0</v>
      </c>
      <c r="AD246">
        <v>0.84414504989531591</v>
      </c>
      <c r="AF246">
        <v>0</v>
      </c>
      <c r="AG246" t="s">
        <v>913</v>
      </c>
    </row>
    <row r="247" spans="1:33" x14ac:dyDescent="0.25">
      <c r="A247" t="s">
        <v>54</v>
      </c>
      <c r="B247" t="s">
        <v>950</v>
      </c>
      <c r="C247" s="63" t="s">
        <v>950</v>
      </c>
      <c r="D247" s="63" t="s">
        <v>671</v>
      </c>
      <c r="E247" t="s">
        <v>527</v>
      </c>
      <c r="F247">
        <v>0.75</v>
      </c>
      <c r="G247">
        <v>2</v>
      </c>
      <c r="H247">
        <v>2</v>
      </c>
      <c r="I247">
        <v>2</v>
      </c>
      <c r="J247">
        <v>7</v>
      </c>
      <c r="K247">
        <v>5</v>
      </c>
      <c r="L247" t="s">
        <v>105</v>
      </c>
      <c r="M247">
        <v>12</v>
      </c>
      <c r="N247" t="s">
        <v>721</v>
      </c>
      <c r="O247" t="s">
        <v>31</v>
      </c>
      <c r="P247">
        <v>3</v>
      </c>
      <c r="Q247">
        <v>0</v>
      </c>
      <c r="R247">
        <v>0</v>
      </c>
      <c r="S247" t="s">
        <v>642</v>
      </c>
      <c r="T247" t="s">
        <v>690</v>
      </c>
      <c r="U247">
        <v>0</v>
      </c>
      <c r="V247">
        <v>0</v>
      </c>
      <c r="W247">
        <v>0</v>
      </c>
      <c r="X247" t="s">
        <v>47</v>
      </c>
      <c r="Y247" t="s">
        <v>764</v>
      </c>
      <c r="Z247">
        <v>4903.5999999999985</v>
      </c>
      <c r="AA247">
        <v>248360.98000000019</v>
      </c>
      <c r="AB247">
        <v>0</v>
      </c>
      <c r="AC247">
        <v>0</v>
      </c>
      <c r="AD247">
        <v>0.84414504989531591</v>
      </c>
      <c r="AF247">
        <v>0</v>
      </c>
      <c r="AG247" t="s">
        <v>913</v>
      </c>
    </row>
    <row r="248" spans="1:33" x14ac:dyDescent="0.25">
      <c r="A248" t="s">
        <v>54</v>
      </c>
      <c r="B248" t="s">
        <v>950</v>
      </c>
      <c r="C248" s="63" t="s">
        <v>950</v>
      </c>
      <c r="D248" s="63" t="s">
        <v>671</v>
      </c>
      <c r="E248" t="s">
        <v>527</v>
      </c>
      <c r="F248">
        <v>0.75</v>
      </c>
      <c r="G248">
        <v>2</v>
      </c>
      <c r="H248">
        <v>2</v>
      </c>
      <c r="I248">
        <v>2</v>
      </c>
      <c r="J248">
        <v>7</v>
      </c>
      <c r="K248">
        <v>6</v>
      </c>
      <c r="L248" t="s">
        <v>113</v>
      </c>
      <c r="M248">
        <v>13</v>
      </c>
      <c r="N248" t="s">
        <v>723</v>
      </c>
      <c r="O248" t="s">
        <v>4</v>
      </c>
      <c r="P248">
        <v>1</v>
      </c>
      <c r="Q248">
        <v>0</v>
      </c>
      <c r="R248">
        <v>0</v>
      </c>
      <c r="S248" t="s">
        <v>642</v>
      </c>
      <c r="T248" t="s">
        <v>690</v>
      </c>
      <c r="U248">
        <v>0</v>
      </c>
      <c r="V248">
        <v>0</v>
      </c>
      <c r="W248">
        <v>0</v>
      </c>
      <c r="X248" t="s">
        <v>48</v>
      </c>
      <c r="Y248" t="s">
        <v>765</v>
      </c>
      <c r="Z248">
        <v>4903.5999999999985</v>
      </c>
      <c r="AA248">
        <v>248360.98000000019</v>
      </c>
      <c r="AB248">
        <v>0</v>
      </c>
      <c r="AC248">
        <v>0</v>
      </c>
      <c r="AD248">
        <v>0.84414504989531591</v>
      </c>
      <c r="AF248">
        <v>0</v>
      </c>
      <c r="AG248" t="s">
        <v>913</v>
      </c>
    </row>
    <row r="249" spans="1:33" x14ac:dyDescent="0.25">
      <c r="A249" t="s">
        <v>54</v>
      </c>
      <c r="B249" t="s">
        <v>950</v>
      </c>
      <c r="C249" s="63" t="s">
        <v>950</v>
      </c>
      <c r="D249" s="63" t="s">
        <v>671</v>
      </c>
      <c r="E249" t="s">
        <v>527</v>
      </c>
      <c r="F249">
        <v>0.75</v>
      </c>
      <c r="G249">
        <v>2</v>
      </c>
      <c r="H249">
        <v>2</v>
      </c>
      <c r="I249">
        <v>2</v>
      </c>
      <c r="J249">
        <v>7</v>
      </c>
      <c r="K249">
        <v>6</v>
      </c>
      <c r="L249" t="s">
        <v>113</v>
      </c>
      <c r="M249">
        <v>13</v>
      </c>
      <c r="N249" t="s">
        <v>723</v>
      </c>
      <c r="O249" t="s">
        <v>5</v>
      </c>
      <c r="P249">
        <v>2</v>
      </c>
      <c r="Q249">
        <v>0</v>
      </c>
      <c r="R249">
        <v>0</v>
      </c>
      <c r="S249" t="s">
        <v>642</v>
      </c>
      <c r="T249" t="s">
        <v>690</v>
      </c>
      <c r="U249">
        <v>0</v>
      </c>
      <c r="V249">
        <v>0</v>
      </c>
      <c r="W249">
        <v>0</v>
      </c>
      <c r="X249" t="s">
        <v>49</v>
      </c>
      <c r="Y249" t="s">
        <v>766</v>
      </c>
      <c r="Z249">
        <v>4903.5999999999985</v>
      </c>
      <c r="AA249">
        <v>248360.98000000019</v>
      </c>
      <c r="AB249">
        <v>0</v>
      </c>
      <c r="AC249">
        <v>0</v>
      </c>
      <c r="AD249">
        <v>0.84414504989531591</v>
      </c>
      <c r="AF249">
        <v>0</v>
      </c>
      <c r="AG249" t="s">
        <v>913</v>
      </c>
    </row>
    <row r="250" spans="1:33" x14ac:dyDescent="0.25">
      <c r="A250" t="s">
        <v>54</v>
      </c>
      <c r="B250" t="s">
        <v>950</v>
      </c>
      <c r="C250" s="63" t="s">
        <v>950</v>
      </c>
      <c r="D250" s="63" t="s">
        <v>671</v>
      </c>
      <c r="E250" t="s">
        <v>527</v>
      </c>
      <c r="F250">
        <v>0.75</v>
      </c>
      <c r="G250">
        <v>2</v>
      </c>
      <c r="H250">
        <v>2</v>
      </c>
      <c r="I250">
        <v>2</v>
      </c>
      <c r="J250">
        <v>7</v>
      </c>
      <c r="K250">
        <v>6</v>
      </c>
      <c r="L250" t="s">
        <v>113</v>
      </c>
      <c r="M250">
        <v>13</v>
      </c>
      <c r="N250" t="s">
        <v>723</v>
      </c>
      <c r="O250" t="s">
        <v>31</v>
      </c>
      <c r="P250">
        <v>3</v>
      </c>
      <c r="Q250">
        <v>0</v>
      </c>
      <c r="R250">
        <v>0</v>
      </c>
      <c r="S250" t="s">
        <v>642</v>
      </c>
      <c r="T250" t="s">
        <v>690</v>
      </c>
      <c r="U250">
        <v>0</v>
      </c>
      <c r="V250">
        <v>0</v>
      </c>
      <c r="W250">
        <v>0</v>
      </c>
      <c r="X250" t="s">
        <v>50</v>
      </c>
      <c r="Y250" t="s">
        <v>767</v>
      </c>
      <c r="Z250">
        <v>4903.5999999999985</v>
      </c>
      <c r="AA250">
        <v>248360.98000000019</v>
      </c>
      <c r="AB250">
        <v>0</v>
      </c>
      <c r="AC250">
        <v>0</v>
      </c>
      <c r="AD250">
        <v>0.84414504989531591</v>
      </c>
      <c r="AF250">
        <v>0</v>
      </c>
      <c r="AG250" t="s">
        <v>913</v>
      </c>
    </row>
    <row r="251" spans="1:33" x14ac:dyDescent="0.25">
      <c r="A251" t="s">
        <v>54</v>
      </c>
      <c r="B251" t="s">
        <v>950</v>
      </c>
      <c r="C251" s="63" t="s">
        <v>950</v>
      </c>
      <c r="D251" s="63" t="s">
        <v>671</v>
      </c>
      <c r="E251" t="s">
        <v>527</v>
      </c>
      <c r="F251">
        <v>0.75</v>
      </c>
      <c r="G251">
        <v>2</v>
      </c>
      <c r="H251">
        <v>2</v>
      </c>
      <c r="I251">
        <v>2</v>
      </c>
      <c r="J251">
        <v>7</v>
      </c>
      <c r="K251">
        <v>7</v>
      </c>
      <c r="L251" t="s">
        <v>114</v>
      </c>
      <c r="M251">
        <v>14</v>
      </c>
      <c r="N251" t="s">
        <v>725</v>
      </c>
      <c r="O251" t="s">
        <v>4</v>
      </c>
      <c r="P251">
        <v>1</v>
      </c>
      <c r="Q251">
        <v>0</v>
      </c>
      <c r="R251">
        <v>0</v>
      </c>
      <c r="S251" t="s">
        <v>642</v>
      </c>
      <c r="T251" t="s">
        <v>690</v>
      </c>
      <c r="U251">
        <v>0</v>
      </c>
      <c r="V251">
        <v>0</v>
      </c>
      <c r="W251">
        <v>0</v>
      </c>
      <c r="X251" t="s">
        <v>51</v>
      </c>
      <c r="Y251" t="s">
        <v>768</v>
      </c>
      <c r="Z251">
        <v>4903.5999999999985</v>
      </c>
      <c r="AA251">
        <v>248360.98000000019</v>
      </c>
      <c r="AB251">
        <v>0</v>
      </c>
      <c r="AC251">
        <v>0</v>
      </c>
      <c r="AD251">
        <v>0.84414504989531591</v>
      </c>
      <c r="AF251">
        <v>0</v>
      </c>
      <c r="AG251" t="s">
        <v>913</v>
      </c>
    </row>
    <row r="252" spans="1:33" x14ac:dyDescent="0.25">
      <c r="A252" t="s">
        <v>54</v>
      </c>
      <c r="B252" t="s">
        <v>950</v>
      </c>
      <c r="C252" s="63" t="s">
        <v>950</v>
      </c>
      <c r="D252" s="63" t="s">
        <v>671</v>
      </c>
      <c r="E252" t="s">
        <v>527</v>
      </c>
      <c r="F252">
        <v>0.75</v>
      </c>
      <c r="G252">
        <v>2</v>
      </c>
      <c r="H252">
        <v>2</v>
      </c>
      <c r="I252">
        <v>2</v>
      </c>
      <c r="J252">
        <v>7</v>
      </c>
      <c r="K252">
        <v>7</v>
      </c>
      <c r="L252" t="s">
        <v>114</v>
      </c>
      <c r="M252">
        <v>14</v>
      </c>
      <c r="N252" t="s">
        <v>725</v>
      </c>
      <c r="O252" t="s">
        <v>5</v>
      </c>
      <c r="P252">
        <v>2</v>
      </c>
      <c r="Q252">
        <v>0</v>
      </c>
      <c r="R252">
        <v>0</v>
      </c>
      <c r="S252" t="s">
        <v>642</v>
      </c>
      <c r="T252" t="s">
        <v>690</v>
      </c>
      <c r="U252">
        <v>0</v>
      </c>
      <c r="V252">
        <v>0</v>
      </c>
      <c r="W252">
        <v>0</v>
      </c>
      <c r="X252" t="s">
        <v>52</v>
      </c>
      <c r="Y252" t="s">
        <v>769</v>
      </c>
      <c r="Z252">
        <v>4903.5999999999985</v>
      </c>
      <c r="AA252">
        <v>248360.98000000019</v>
      </c>
      <c r="AB252">
        <v>0</v>
      </c>
      <c r="AC252">
        <v>0</v>
      </c>
      <c r="AD252">
        <v>0.84414504989531591</v>
      </c>
      <c r="AF252">
        <v>0</v>
      </c>
      <c r="AG252" t="s">
        <v>913</v>
      </c>
    </row>
    <row r="253" spans="1:33" x14ac:dyDescent="0.25">
      <c r="A253" t="s">
        <v>54</v>
      </c>
      <c r="B253" t="s">
        <v>950</v>
      </c>
      <c r="C253" s="63" t="s">
        <v>950</v>
      </c>
      <c r="D253" s="63" t="s">
        <v>671</v>
      </c>
      <c r="E253" t="s">
        <v>527</v>
      </c>
      <c r="F253">
        <v>0.75</v>
      </c>
      <c r="G253">
        <v>2</v>
      </c>
      <c r="H253">
        <v>2</v>
      </c>
      <c r="I253">
        <v>2</v>
      </c>
      <c r="J253">
        <v>7</v>
      </c>
      <c r="K253">
        <v>7</v>
      </c>
      <c r="L253" t="s">
        <v>114</v>
      </c>
      <c r="M253">
        <v>14</v>
      </c>
      <c r="N253" t="s">
        <v>725</v>
      </c>
      <c r="O253" t="s">
        <v>31</v>
      </c>
      <c r="P253">
        <v>3</v>
      </c>
      <c r="Q253">
        <v>0</v>
      </c>
      <c r="R253">
        <v>0</v>
      </c>
      <c r="S253" t="s">
        <v>642</v>
      </c>
      <c r="T253" t="s">
        <v>690</v>
      </c>
      <c r="U253">
        <v>0</v>
      </c>
      <c r="V253">
        <v>0</v>
      </c>
      <c r="W253">
        <v>0</v>
      </c>
      <c r="X253" t="s">
        <v>53</v>
      </c>
      <c r="Y253" t="s">
        <v>770</v>
      </c>
      <c r="Z253">
        <v>4903.5999999999985</v>
      </c>
      <c r="AA253">
        <v>248360.98000000019</v>
      </c>
      <c r="AB253">
        <v>0</v>
      </c>
      <c r="AC253">
        <v>0</v>
      </c>
      <c r="AD253">
        <v>0.84414504989531591</v>
      </c>
      <c r="AF253">
        <v>0</v>
      </c>
      <c r="AG253" t="s">
        <v>913</v>
      </c>
    </row>
    <row r="254" spans="1:33" x14ac:dyDescent="0.25">
      <c r="A254" t="s">
        <v>54</v>
      </c>
      <c r="B254" t="s">
        <v>951</v>
      </c>
      <c r="C254" s="63" t="s">
        <v>951</v>
      </c>
      <c r="D254" s="63" t="s">
        <v>671</v>
      </c>
      <c r="E254" t="s">
        <v>527</v>
      </c>
      <c r="F254">
        <v>0.6</v>
      </c>
      <c r="G254">
        <v>1</v>
      </c>
      <c r="H254">
        <v>1</v>
      </c>
      <c r="I254">
        <v>2</v>
      </c>
      <c r="J254">
        <v>7</v>
      </c>
      <c r="K254">
        <v>1</v>
      </c>
      <c r="L254" t="s">
        <v>99</v>
      </c>
      <c r="M254">
        <v>1</v>
      </c>
      <c r="N254" t="s">
        <v>699</v>
      </c>
      <c r="O254" t="s">
        <v>4</v>
      </c>
      <c r="P254">
        <v>1</v>
      </c>
      <c r="Q254">
        <v>5</v>
      </c>
      <c r="R254">
        <v>0</v>
      </c>
      <c r="S254" t="s">
        <v>642</v>
      </c>
      <c r="T254" t="s">
        <v>689</v>
      </c>
      <c r="U254">
        <v>38</v>
      </c>
      <c r="V254">
        <v>5</v>
      </c>
      <c r="W254">
        <v>22.8</v>
      </c>
      <c r="X254" t="s">
        <v>33</v>
      </c>
      <c r="Y254" t="s">
        <v>729</v>
      </c>
      <c r="Z254">
        <v>4903.5999999999985</v>
      </c>
      <c r="AA254">
        <v>248360.98000000019</v>
      </c>
      <c r="AB254">
        <v>1</v>
      </c>
      <c r="AC254">
        <v>4.2207252494765797</v>
      </c>
      <c r="AD254">
        <v>0.84414504989531591</v>
      </c>
      <c r="AE254">
        <v>0.84414504989531591</v>
      </c>
      <c r="AF254">
        <v>0</v>
      </c>
      <c r="AG254" t="s">
        <v>642</v>
      </c>
    </row>
    <row r="255" spans="1:33" x14ac:dyDescent="0.25">
      <c r="A255" t="s">
        <v>54</v>
      </c>
      <c r="B255" t="s">
        <v>951</v>
      </c>
      <c r="C255" s="63" t="s">
        <v>951</v>
      </c>
      <c r="D255" s="63" t="s">
        <v>671</v>
      </c>
      <c r="E255" t="s">
        <v>527</v>
      </c>
      <c r="F255">
        <v>0.6</v>
      </c>
      <c r="G255">
        <v>1</v>
      </c>
      <c r="H255">
        <v>1</v>
      </c>
      <c r="I255">
        <v>2</v>
      </c>
      <c r="J255">
        <v>7</v>
      </c>
      <c r="K255">
        <v>1</v>
      </c>
      <c r="L255" t="s">
        <v>99</v>
      </c>
      <c r="M255">
        <v>1</v>
      </c>
      <c r="N255" t="s">
        <v>699</v>
      </c>
      <c r="O255" t="s">
        <v>5</v>
      </c>
      <c r="P255">
        <v>2</v>
      </c>
      <c r="Q255">
        <v>0</v>
      </c>
      <c r="R255">
        <v>0</v>
      </c>
      <c r="S255" t="s">
        <v>642</v>
      </c>
      <c r="T255" t="s">
        <v>690</v>
      </c>
      <c r="U255">
        <v>0</v>
      </c>
      <c r="V255">
        <v>0</v>
      </c>
      <c r="W255">
        <v>0</v>
      </c>
      <c r="X255" t="s">
        <v>34</v>
      </c>
      <c r="Y255" t="s">
        <v>730</v>
      </c>
      <c r="Z255">
        <v>4903.5999999999985</v>
      </c>
      <c r="AA255">
        <v>248360.98000000019</v>
      </c>
      <c r="AB255">
        <v>0</v>
      </c>
      <c r="AC255">
        <v>0</v>
      </c>
      <c r="AD255">
        <v>0.84414504989531591</v>
      </c>
      <c r="AF255">
        <v>0</v>
      </c>
      <c r="AG255" t="s">
        <v>913</v>
      </c>
    </row>
    <row r="256" spans="1:33" x14ac:dyDescent="0.25">
      <c r="A256" t="s">
        <v>54</v>
      </c>
      <c r="B256" t="s">
        <v>951</v>
      </c>
      <c r="C256" s="63" t="s">
        <v>951</v>
      </c>
      <c r="D256" s="63" t="s">
        <v>671</v>
      </c>
      <c r="E256" t="s">
        <v>527</v>
      </c>
      <c r="F256">
        <v>0.6</v>
      </c>
      <c r="G256">
        <v>1</v>
      </c>
      <c r="H256">
        <v>1</v>
      </c>
      <c r="I256">
        <v>2</v>
      </c>
      <c r="J256">
        <v>7</v>
      </c>
      <c r="K256">
        <v>1</v>
      </c>
      <c r="L256" t="s">
        <v>99</v>
      </c>
      <c r="M256">
        <v>1</v>
      </c>
      <c r="N256" t="s">
        <v>699</v>
      </c>
      <c r="O256" t="s">
        <v>31</v>
      </c>
      <c r="P256">
        <v>3</v>
      </c>
      <c r="Q256">
        <v>0</v>
      </c>
      <c r="R256">
        <v>0</v>
      </c>
      <c r="S256" t="s">
        <v>642</v>
      </c>
      <c r="T256" t="s">
        <v>690</v>
      </c>
      <c r="U256">
        <v>0</v>
      </c>
      <c r="V256">
        <v>0</v>
      </c>
      <c r="W256">
        <v>0</v>
      </c>
      <c r="X256" t="s">
        <v>35</v>
      </c>
      <c r="Y256" t="s">
        <v>731</v>
      </c>
      <c r="Z256">
        <v>4903.5999999999985</v>
      </c>
      <c r="AA256">
        <v>248360.98000000019</v>
      </c>
      <c r="AB256">
        <v>0</v>
      </c>
      <c r="AC256">
        <v>0</v>
      </c>
      <c r="AD256">
        <v>0.84414504989531591</v>
      </c>
      <c r="AF256">
        <v>0</v>
      </c>
      <c r="AG256" t="s">
        <v>913</v>
      </c>
    </row>
    <row r="257" spans="1:33" x14ac:dyDescent="0.25">
      <c r="A257" t="s">
        <v>54</v>
      </c>
      <c r="B257" t="s">
        <v>951</v>
      </c>
      <c r="C257" s="63" t="s">
        <v>951</v>
      </c>
      <c r="D257" s="63" t="s">
        <v>671</v>
      </c>
      <c r="E257" t="s">
        <v>527</v>
      </c>
      <c r="F257">
        <v>0.6</v>
      </c>
      <c r="G257">
        <v>1</v>
      </c>
      <c r="H257">
        <v>1</v>
      </c>
      <c r="I257">
        <v>2</v>
      </c>
      <c r="J257">
        <v>7</v>
      </c>
      <c r="K257">
        <v>2</v>
      </c>
      <c r="L257" t="s">
        <v>102</v>
      </c>
      <c r="M257">
        <v>2</v>
      </c>
      <c r="N257" t="s">
        <v>701</v>
      </c>
      <c r="O257" t="s">
        <v>4</v>
      </c>
      <c r="P257">
        <v>1</v>
      </c>
      <c r="Q257">
        <v>3</v>
      </c>
      <c r="R257">
        <v>0</v>
      </c>
      <c r="S257" t="s">
        <v>642</v>
      </c>
      <c r="T257" t="s">
        <v>689</v>
      </c>
      <c r="U257">
        <v>23</v>
      </c>
      <c r="V257">
        <v>3.0263157894736845</v>
      </c>
      <c r="W257">
        <v>13.799999999999999</v>
      </c>
      <c r="X257" t="s">
        <v>36</v>
      </c>
      <c r="Y257" t="s">
        <v>732</v>
      </c>
      <c r="Z257">
        <v>4903.5999999999985</v>
      </c>
      <c r="AA257">
        <v>248360.98000000019</v>
      </c>
      <c r="AB257">
        <v>1</v>
      </c>
      <c r="AC257">
        <v>2.5546494931042454</v>
      </c>
      <c r="AD257">
        <v>0.84414504989531591</v>
      </c>
      <c r="AE257">
        <v>0.8441450498953158</v>
      </c>
      <c r="AF257">
        <v>-4.4408920985006262E-16</v>
      </c>
      <c r="AG257" t="s">
        <v>642</v>
      </c>
    </row>
    <row r="258" spans="1:33" x14ac:dyDescent="0.25">
      <c r="A258" t="s">
        <v>54</v>
      </c>
      <c r="B258" t="s">
        <v>951</v>
      </c>
      <c r="C258" s="63" t="s">
        <v>951</v>
      </c>
      <c r="D258" s="63" t="s">
        <v>671</v>
      </c>
      <c r="E258" t="s">
        <v>527</v>
      </c>
      <c r="F258">
        <v>0.6</v>
      </c>
      <c r="G258">
        <v>1</v>
      </c>
      <c r="H258">
        <v>1</v>
      </c>
      <c r="I258">
        <v>2</v>
      </c>
      <c r="J258">
        <v>7</v>
      </c>
      <c r="K258">
        <v>2</v>
      </c>
      <c r="L258" t="s">
        <v>102</v>
      </c>
      <c r="M258">
        <v>2</v>
      </c>
      <c r="N258" t="s">
        <v>701</v>
      </c>
      <c r="O258" t="s">
        <v>5</v>
      </c>
      <c r="P258">
        <v>2</v>
      </c>
      <c r="Q258">
        <v>0</v>
      </c>
      <c r="R258">
        <v>0</v>
      </c>
      <c r="S258" t="s">
        <v>642</v>
      </c>
      <c r="T258" t="s">
        <v>690</v>
      </c>
      <c r="U258">
        <v>0</v>
      </c>
      <c r="V258">
        <v>0</v>
      </c>
      <c r="W258">
        <v>0</v>
      </c>
      <c r="X258" t="s">
        <v>37</v>
      </c>
      <c r="Y258" t="s">
        <v>733</v>
      </c>
      <c r="Z258">
        <v>4903.5999999999985</v>
      </c>
      <c r="AA258">
        <v>248360.98000000019</v>
      </c>
      <c r="AB258">
        <v>0</v>
      </c>
      <c r="AC258">
        <v>0</v>
      </c>
      <c r="AD258">
        <v>0.84414504989531591</v>
      </c>
      <c r="AF258">
        <v>0</v>
      </c>
      <c r="AG258" t="s">
        <v>913</v>
      </c>
    </row>
    <row r="259" spans="1:33" x14ac:dyDescent="0.25">
      <c r="A259" t="s">
        <v>54</v>
      </c>
      <c r="B259" t="s">
        <v>951</v>
      </c>
      <c r="C259" s="63" t="s">
        <v>951</v>
      </c>
      <c r="D259" s="63" t="s">
        <v>671</v>
      </c>
      <c r="E259" t="s">
        <v>527</v>
      </c>
      <c r="F259">
        <v>0.6</v>
      </c>
      <c r="G259">
        <v>1</v>
      </c>
      <c r="H259">
        <v>1</v>
      </c>
      <c r="I259">
        <v>2</v>
      </c>
      <c r="J259">
        <v>7</v>
      </c>
      <c r="K259">
        <v>2</v>
      </c>
      <c r="L259" t="s">
        <v>102</v>
      </c>
      <c r="M259">
        <v>2</v>
      </c>
      <c r="N259" t="s">
        <v>701</v>
      </c>
      <c r="O259" t="s">
        <v>31</v>
      </c>
      <c r="P259">
        <v>3</v>
      </c>
      <c r="Q259">
        <v>0</v>
      </c>
      <c r="R259">
        <v>0</v>
      </c>
      <c r="S259" t="s">
        <v>642</v>
      </c>
      <c r="T259" t="s">
        <v>690</v>
      </c>
      <c r="U259">
        <v>0</v>
      </c>
      <c r="V259">
        <v>0</v>
      </c>
      <c r="W259">
        <v>0</v>
      </c>
      <c r="X259" t="s">
        <v>38</v>
      </c>
      <c r="Y259" t="s">
        <v>734</v>
      </c>
      <c r="Z259">
        <v>4903.5999999999985</v>
      </c>
      <c r="AA259">
        <v>248360.98000000019</v>
      </c>
      <c r="AB259">
        <v>0</v>
      </c>
      <c r="AC259">
        <v>0</v>
      </c>
      <c r="AD259">
        <v>0.84414504989531591</v>
      </c>
      <c r="AF259">
        <v>0</v>
      </c>
      <c r="AG259" t="s">
        <v>913</v>
      </c>
    </row>
    <row r="260" spans="1:33" x14ac:dyDescent="0.25">
      <c r="A260" t="s">
        <v>54</v>
      </c>
      <c r="B260" t="s">
        <v>951</v>
      </c>
      <c r="C260" s="63" t="s">
        <v>951</v>
      </c>
      <c r="D260" s="63" t="s">
        <v>671</v>
      </c>
      <c r="E260" t="s">
        <v>527</v>
      </c>
      <c r="F260">
        <v>0.6</v>
      </c>
      <c r="G260">
        <v>1</v>
      </c>
      <c r="H260">
        <v>1</v>
      </c>
      <c r="I260">
        <v>2</v>
      </c>
      <c r="J260">
        <v>7</v>
      </c>
      <c r="K260">
        <v>3</v>
      </c>
      <c r="L260" t="s">
        <v>103</v>
      </c>
      <c r="M260">
        <v>3</v>
      </c>
      <c r="N260" t="s">
        <v>703</v>
      </c>
      <c r="O260" t="s">
        <v>4</v>
      </c>
      <c r="P260">
        <v>1</v>
      </c>
      <c r="Q260">
        <v>5</v>
      </c>
      <c r="R260">
        <v>0</v>
      </c>
      <c r="S260" t="s">
        <v>642</v>
      </c>
      <c r="T260" t="s">
        <v>689</v>
      </c>
      <c r="U260">
        <v>35</v>
      </c>
      <c r="V260">
        <v>4.6052631578947372</v>
      </c>
      <c r="W260">
        <v>21</v>
      </c>
      <c r="X260" t="s">
        <v>39</v>
      </c>
      <c r="Y260" t="s">
        <v>735</v>
      </c>
      <c r="Z260">
        <v>4903.5999999999985</v>
      </c>
      <c r="AA260">
        <v>248360.98000000019</v>
      </c>
      <c r="AB260">
        <v>1</v>
      </c>
      <c r="AC260">
        <v>3.8875100982021134</v>
      </c>
      <c r="AD260">
        <v>0.84414504989531591</v>
      </c>
      <c r="AE260">
        <v>0.84414504989531602</v>
      </c>
      <c r="AF260">
        <v>4.4408920985006262E-16</v>
      </c>
      <c r="AG260" t="s">
        <v>642</v>
      </c>
    </row>
    <row r="261" spans="1:33" x14ac:dyDescent="0.25">
      <c r="A261" t="s">
        <v>54</v>
      </c>
      <c r="B261" t="s">
        <v>951</v>
      </c>
      <c r="C261" s="63" t="s">
        <v>951</v>
      </c>
      <c r="D261" s="63" t="s">
        <v>671</v>
      </c>
      <c r="E261" t="s">
        <v>527</v>
      </c>
      <c r="F261">
        <v>0.6</v>
      </c>
      <c r="G261">
        <v>1</v>
      </c>
      <c r="H261">
        <v>1</v>
      </c>
      <c r="I261">
        <v>2</v>
      </c>
      <c r="J261">
        <v>7</v>
      </c>
      <c r="K261">
        <v>3</v>
      </c>
      <c r="L261" t="s">
        <v>103</v>
      </c>
      <c r="M261">
        <v>3</v>
      </c>
      <c r="N261" t="s">
        <v>703</v>
      </c>
      <c r="O261" t="s">
        <v>5</v>
      </c>
      <c r="P261">
        <v>2</v>
      </c>
      <c r="Q261">
        <v>0</v>
      </c>
      <c r="R261">
        <v>0</v>
      </c>
      <c r="S261" t="s">
        <v>642</v>
      </c>
      <c r="T261" t="s">
        <v>690</v>
      </c>
      <c r="U261">
        <v>0</v>
      </c>
      <c r="V261">
        <v>0</v>
      </c>
      <c r="W261">
        <v>0</v>
      </c>
      <c r="X261" t="s">
        <v>40</v>
      </c>
      <c r="Y261" t="s">
        <v>736</v>
      </c>
      <c r="Z261">
        <v>4903.5999999999985</v>
      </c>
      <c r="AA261">
        <v>248360.98000000019</v>
      </c>
      <c r="AB261">
        <v>0</v>
      </c>
      <c r="AC261">
        <v>0</v>
      </c>
      <c r="AD261">
        <v>0.84414504989531591</v>
      </c>
      <c r="AF261">
        <v>0</v>
      </c>
      <c r="AG261" t="s">
        <v>913</v>
      </c>
    </row>
    <row r="262" spans="1:33" x14ac:dyDescent="0.25">
      <c r="A262" t="s">
        <v>54</v>
      </c>
      <c r="B262" t="s">
        <v>951</v>
      </c>
      <c r="C262" s="63" t="s">
        <v>951</v>
      </c>
      <c r="D262" s="63" t="s">
        <v>671</v>
      </c>
      <c r="E262" t="s">
        <v>527</v>
      </c>
      <c r="F262">
        <v>0.6</v>
      </c>
      <c r="G262">
        <v>1</v>
      </c>
      <c r="H262">
        <v>1</v>
      </c>
      <c r="I262">
        <v>2</v>
      </c>
      <c r="J262">
        <v>7</v>
      </c>
      <c r="K262">
        <v>3</v>
      </c>
      <c r="L262" t="s">
        <v>103</v>
      </c>
      <c r="M262">
        <v>3</v>
      </c>
      <c r="N262" t="s">
        <v>703</v>
      </c>
      <c r="O262" t="s">
        <v>31</v>
      </c>
      <c r="P262">
        <v>3</v>
      </c>
      <c r="Q262">
        <v>0</v>
      </c>
      <c r="R262">
        <v>0</v>
      </c>
      <c r="S262" t="s">
        <v>642</v>
      </c>
      <c r="T262" t="s">
        <v>690</v>
      </c>
      <c r="U262">
        <v>0</v>
      </c>
      <c r="V262">
        <v>0</v>
      </c>
      <c r="W262">
        <v>0</v>
      </c>
      <c r="X262" t="s">
        <v>41</v>
      </c>
      <c r="Y262" t="s">
        <v>737</v>
      </c>
      <c r="Z262">
        <v>4903.5999999999985</v>
      </c>
      <c r="AA262">
        <v>248360.98000000019</v>
      </c>
      <c r="AB262">
        <v>0</v>
      </c>
      <c r="AC262">
        <v>0</v>
      </c>
      <c r="AD262">
        <v>0.84414504989531591</v>
      </c>
      <c r="AF262">
        <v>0</v>
      </c>
      <c r="AG262" t="s">
        <v>913</v>
      </c>
    </row>
    <row r="263" spans="1:33" x14ac:dyDescent="0.25">
      <c r="A263" t="s">
        <v>54</v>
      </c>
      <c r="B263" t="s">
        <v>951</v>
      </c>
      <c r="C263" s="63" t="s">
        <v>951</v>
      </c>
      <c r="D263" s="63" t="s">
        <v>671</v>
      </c>
      <c r="E263" t="s">
        <v>527</v>
      </c>
      <c r="F263">
        <v>0.6</v>
      </c>
      <c r="G263">
        <v>1</v>
      </c>
      <c r="H263">
        <v>1</v>
      </c>
      <c r="I263">
        <v>2</v>
      </c>
      <c r="J263">
        <v>7</v>
      </c>
      <c r="K263">
        <v>4</v>
      </c>
      <c r="L263" t="s">
        <v>101</v>
      </c>
      <c r="M263">
        <v>4</v>
      </c>
      <c r="N263" t="s">
        <v>705</v>
      </c>
      <c r="O263" t="s">
        <v>4</v>
      </c>
      <c r="P263">
        <v>1</v>
      </c>
      <c r="Q263">
        <v>3</v>
      </c>
      <c r="R263">
        <v>0</v>
      </c>
      <c r="S263" t="s">
        <v>642</v>
      </c>
      <c r="T263" t="s">
        <v>689</v>
      </c>
      <c r="U263">
        <v>22</v>
      </c>
      <c r="V263">
        <v>2.8947368421052633</v>
      </c>
      <c r="W263">
        <v>13.2</v>
      </c>
      <c r="X263" t="s">
        <v>42</v>
      </c>
      <c r="Y263" t="s">
        <v>738</v>
      </c>
      <c r="Z263">
        <v>4903.5999999999985</v>
      </c>
      <c r="AA263">
        <v>248360.98000000019</v>
      </c>
      <c r="AB263">
        <v>1</v>
      </c>
      <c r="AC263">
        <v>2.4435777760127566</v>
      </c>
      <c r="AD263">
        <v>0.84414504989531591</v>
      </c>
      <c r="AE263">
        <v>0.84414504989531591</v>
      </c>
      <c r="AF263">
        <v>0</v>
      </c>
      <c r="AG263" t="s">
        <v>642</v>
      </c>
    </row>
    <row r="264" spans="1:33" x14ac:dyDescent="0.25">
      <c r="A264" t="s">
        <v>54</v>
      </c>
      <c r="B264" t="s">
        <v>951</v>
      </c>
      <c r="C264" s="63" t="s">
        <v>951</v>
      </c>
      <c r="D264" s="63" t="s">
        <v>671</v>
      </c>
      <c r="E264" t="s">
        <v>527</v>
      </c>
      <c r="F264">
        <v>0.6</v>
      </c>
      <c r="G264">
        <v>1</v>
      </c>
      <c r="H264">
        <v>1</v>
      </c>
      <c r="I264">
        <v>2</v>
      </c>
      <c r="J264">
        <v>7</v>
      </c>
      <c r="K264">
        <v>4</v>
      </c>
      <c r="L264" t="s">
        <v>101</v>
      </c>
      <c r="M264">
        <v>4</v>
      </c>
      <c r="N264" t="s">
        <v>705</v>
      </c>
      <c r="O264" t="s">
        <v>5</v>
      </c>
      <c r="P264">
        <v>2</v>
      </c>
      <c r="Q264">
        <v>0</v>
      </c>
      <c r="R264">
        <v>0</v>
      </c>
      <c r="S264" t="s">
        <v>642</v>
      </c>
      <c r="T264" t="s">
        <v>690</v>
      </c>
      <c r="U264">
        <v>0</v>
      </c>
      <c r="V264">
        <v>0</v>
      </c>
      <c r="W264">
        <v>0</v>
      </c>
      <c r="X264" t="s">
        <v>43</v>
      </c>
      <c r="Y264" t="s">
        <v>739</v>
      </c>
      <c r="Z264">
        <v>4903.5999999999985</v>
      </c>
      <c r="AA264">
        <v>248360.98000000019</v>
      </c>
      <c r="AB264">
        <v>0</v>
      </c>
      <c r="AC264">
        <v>0</v>
      </c>
      <c r="AD264">
        <v>0.84414504989531591</v>
      </c>
      <c r="AF264">
        <v>0</v>
      </c>
      <c r="AG264" t="s">
        <v>913</v>
      </c>
    </row>
    <row r="265" spans="1:33" x14ac:dyDescent="0.25">
      <c r="A265" t="s">
        <v>54</v>
      </c>
      <c r="B265" t="s">
        <v>951</v>
      </c>
      <c r="C265" s="63" t="s">
        <v>951</v>
      </c>
      <c r="D265" s="63" t="s">
        <v>671</v>
      </c>
      <c r="E265" t="s">
        <v>527</v>
      </c>
      <c r="F265">
        <v>0.6</v>
      </c>
      <c r="G265">
        <v>1</v>
      </c>
      <c r="H265">
        <v>1</v>
      </c>
      <c r="I265">
        <v>2</v>
      </c>
      <c r="J265">
        <v>7</v>
      </c>
      <c r="K265">
        <v>4</v>
      </c>
      <c r="L265" t="s">
        <v>101</v>
      </c>
      <c r="M265">
        <v>4</v>
      </c>
      <c r="N265" t="s">
        <v>705</v>
      </c>
      <c r="O265" t="s">
        <v>31</v>
      </c>
      <c r="P265">
        <v>3</v>
      </c>
      <c r="Q265">
        <v>0</v>
      </c>
      <c r="R265">
        <v>0</v>
      </c>
      <c r="S265" t="s">
        <v>642</v>
      </c>
      <c r="T265" t="s">
        <v>690</v>
      </c>
      <c r="U265">
        <v>0</v>
      </c>
      <c r="V265">
        <v>0</v>
      </c>
      <c r="W265">
        <v>0</v>
      </c>
      <c r="X265" t="s">
        <v>44</v>
      </c>
      <c r="Y265" t="s">
        <v>740</v>
      </c>
      <c r="Z265">
        <v>4903.5999999999985</v>
      </c>
      <c r="AA265">
        <v>248360.98000000019</v>
      </c>
      <c r="AB265">
        <v>0</v>
      </c>
      <c r="AC265">
        <v>0</v>
      </c>
      <c r="AD265">
        <v>0.84414504989531591</v>
      </c>
      <c r="AF265">
        <v>0</v>
      </c>
      <c r="AG265" t="s">
        <v>913</v>
      </c>
    </row>
    <row r="266" spans="1:33" x14ac:dyDescent="0.25">
      <c r="A266" t="s">
        <v>54</v>
      </c>
      <c r="B266" t="s">
        <v>951</v>
      </c>
      <c r="C266" s="63" t="s">
        <v>951</v>
      </c>
      <c r="D266" s="63" t="s">
        <v>671</v>
      </c>
      <c r="E266" t="s">
        <v>527</v>
      </c>
      <c r="F266">
        <v>0.6</v>
      </c>
      <c r="G266">
        <v>1</v>
      </c>
      <c r="H266">
        <v>1</v>
      </c>
      <c r="I266">
        <v>2</v>
      </c>
      <c r="J266">
        <v>7</v>
      </c>
      <c r="K266">
        <v>5</v>
      </c>
      <c r="L266" t="s">
        <v>105</v>
      </c>
      <c r="M266">
        <v>5</v>
      </c>
      <c r="N266" t="s">
        <v>707</v>
      </c>
      <c r="O266" t="s">
        <v>4</v>
      </c>
      <c r="P266">
        <v>1</v>
      </c>
      <c r="Q266">
        <v>5</v>
      </c>
      <c r="R266">
        <v>0</v>
      </c>
      <c r="S266" t="s">
        <v>642</v>
      </c>
      <c r="T266" t="s">
        <v>689</v>
      </c>
      <c r="U266">
        <v>35</v>
      </c>
      <c r="V266">
        <v>4.6052631578947372</v>
      </c>
      <c r="W266">
        <v>21</v>
      </c>
      <c r="X266" t="s">
        <v>45</v>
      </c>
      <c r="Y266" t="s">
        <v>741</v>
      </c>
      <c r="Z266">
        <v>4903.5999999999985</v>
      </c>
      <c r="AA266">
        <v>248360.98000000019</v>
      </c>
      <c r="AB266">
        <v>1</v>
      </c>
      <c r="AC266">
        <v>3.8875100982021134</v>
      </c>
      <c r="AD266">
        <v>0.84414504989531591</v>
      </c>
      <c r="AE266">
        <v>0.84414504989531602</v>
      </c>
      <c r="AF266">
        <v>4.4408920985006262E-16</v>
      </c>
      <c r="AG266" t="s">
        <v>642</v>
      </c>
    </row>
    <row r="267" spans="1:33" x14ac:dyDescent="0.25">
      <c r="A267" t="s">
        <v>54</v>
      </c>
      <c r="B267" t="s">
        <v>951</v>
      </c>
      <c r="C267" s="63" t="s">
        <v>951</v>
      </c>
      <c r="D267" s="63" t="s">
        <v>671</v>
      </c>
      <c r="E267" t="s">
        <v>527</v>
      </c>
      <c r="F267">
        <v>0.6</v>
      </c>
      <c r="G267">
        <v>1</v>
      </c>
      <c r="H267">
        <v>1</v>
      </c>
      <c r="I267">
        <v>2</v>
      </c>
      <c r="J267">
        <v>7</v>
      </c>
      <c r="K267">
        <v>5</v>
      </c>
      <c r="L267" t="s">
        <v>105</v>
      </c>
      <c r="M267">
        <v>5</v>
      </c>
      <c r="N267" t="s">
        <v>707</v>
      </c>
      <c r="O267" t="s">
        <v>5</v>
      </c>
      <c r="P267">
        <v>2</v>
      </c>
      <c r="Q267">
        <v>0</v>
      </c>
      <c r="R267">
        <v>0</v>
      </c>
      <c r="S267" t="s">
        <v>642</v>
      </c>
      <c r="T267" t="s">
        <v>690</v>
      </c>
      <c r="U267">
        <v>0</v>
      </c>
      <c r="V267">
        <v>0</v>
      </c>
      <c r="W267">
        <v>0</v>
      </c>
      <c r="X267" t="s">
        <v>46</v>
      </c>
      <c r="Y267" t="s">
        <v>742</v>
      </c>
      <c r="Z267">
        <v>4903.5999999999985</v>
      </c>
      <c r="AA267">
        <v>248360.98000000019</v>
      </c>
      <c r="AB267">
        <v>0</v>
      </c>
      <c r="AC267">
        <v>0</v>
      </c>
      <c r="AD267">
        <v>0.84414504989531591</v>
      </c>
      <c r="AF267">
        <v>0</v>
      </c>
      <c r="AG267" t="s">
        <v>913</v>
      </c>
    </row>
    <row r="268" spans="1:33" x14ac:dyDescent="0.25">
      <c r="A268" t="s">
        <v>54</v>
      </c>
      <c r="B268" t="s">
        <v>951</v>
      </c>
      <c r="C268" s="63" t="s">
        <v>951</v>
      </c>
      <c r="D268" s="63" t="s">
        <v>671</v>
      </c>
      <c r="E268" t="s">
        <v>527</v>
      </c>
      <c r="F268">
        <v>0.6</v>
      </c>
      <c r="G268">
        <v>1</v>
      </c>
      <c r="H268">
        <v>1</v>
      </c>
      <c r="I268">
        <v>2</v>
      </c>
      <c r="J268">
        <v>7</v>
      </c>
      <c r="K268">
        <v>5</v>
      </c>
      <c r="L268" t="s">
        <v>105</v>
      </c>
      <c r="M268">
        <v>5</v>
      </c>
      <c r="N268" t="s">
        <v>707</v>
      </c>
      <c r="O268" t="s">
        <v>31</v>
      </c>
      <c r="P268">
        <v>3</v>
      </c>
      <c r="Q268">
        <v>0</v>
      </c>
      <c r="R268">
        <v>0</v>
      </c>
      <c r="S268" t="s">
        <v>642</v>
      </c>
      <c r="T268" t="s">
        <v>690</v>
      </c>
      <c r="U268">
        <v>0</v>
      </c>
      <c r="V268">
        <v>0</v>
      </c>
      <c r="W268">
        <v>0</v>
      </c>
      <c r="X268" t="s">
        <v>47</v>
      </c>
      <c r="Y268" t="s">
        <v>743</v>
      </c>
      <c r="Z268">
        <v>4903.5999999999985</v>
      </c>
      <c r="AA268">
        <v>248360.98000000019</v>
      </c>
      <c r="AB268">
        <v>0</v>
      </c>
      <c r="AC268">
        <v>0</v>
      </c>
      <c r="AD268">
        <v>0.84414504989531591</v>
      </c>
      <c r="AF268">
        <v>0</v>
      </c>
      <c r="AG268" t="s">
        <v>913</v>
      </c>
    </row>
    <row r="269" spans="1:33" x14ac:dyDescent="0.25">
      <c r="A269" t="s">
        <v>54</v>
      </c>
      <c r="B269" t="s">
        <v>951</v>
      </c>
      <c r="C269" s="63" t="s">
        <v>951</v>
      </c>
      <c r="D269" s="63" t="s">
        <v>671</v>
      </c>
      <c r="E269" t="s">
        <v>527</v>
      </c>
      <c r="F269">
        <v>0.6</v>
      </c>
      <c r="G269">
        <v>1</v>
      </c>
      <c r="H269">
        <v>1</v>
      </c>
      <c r="I269">
        <v>2</v>
      </c>
      <c r="J269">
        <v>7</v>
      </c>
      <c r="K269">
        <v>6</v>
      </c>
      <c r="L269" t="s">
        <v>113</v>
      </c>
      <c r="M269">
        <v>6</v>
      </c>
      <c r="N269" t="s">
        <v>709</v>
      </c>
      <c r="O269" t="s">
        <v>4</v>
      </c>
      <c r="P269">
        <v>1</v>
      </c>
      <c r="Q269">
        <v>1</v>
      </c>
      <c r="R269">
        <v>0</v>
      </c>
      <c r="S269" t="s">
        <v>642</v>
      </c>
      <c r="T269" t="s">
        <v>689</v>
      </c>
      <c r="U269">
        <v>7.5</v>
      </c>
      <c r="V269">
        <v>0.98684210526315796</v>
      </c>
      <c r="W269">
        <v>4.5</v>
      </c>
      <c r="X269" t="s">
        <v>48</v>
      </c>
      <c r="Y269" t="s">
        <v>744</v>
      </c>
      <c r="Z269">
        <v>4903.5999999999985</v>
      </c>
      <c r="AA269">
        <v>248360.98000000019</v>
      </c>
      <c r="AB269">
        <v>1</v>
      </c>
      <c r="AC269">
        <v>0.83303787818616704</v>
      </c>
      <c r="AD269">
        <v>0.84414504989531591</v>
      </c>
      <c r="AE269">
        <v>0.84414504989531591</v>
      </c>
      <c r="AF269">
        <v>0</v>
      </c>
      <c r="AG269" t="s">
        <v>642</v>
      </c>
    </row>
    <row r="270" spans="1:33" x14ac:dyDescent="0.25">
      <c r="A270" t="s">
        <v>54</v>
      </c>
      <c r="B270" t="s">
        <v>951</v>
      </c>
      <c r="C270" s="63" t="s">
        <v>951</v>
      </c>
      <c r="D270" s="63" t="s">
        <v>671</v>
      </c>
      <c r="E270" t="s">
        <v>527</v>
      </c>
      <c r="F270">
        <v>0.6</v>
      </c>
      <c r="G270">
        <v>1</v>
      </c>
      <c r="H270">
        <v>1</v>
      </c>
      <c r="I270">
        <v>2</v>
      </c>
      <c r="J270">
        <v>7</v>
      </c>
      <c r="K270">
        <v>6</v>
      </c>
      <c r="L270" t="s">
        <v>113</v>
      </c>
      <c r="M270">
        <v>6</v>
      </c>
      <c r="N270" t="s">
        <v>709</v>
      </c>
      <c r="O270" t="s">
        <v>5</v>
      </c>
      <c r="P270">
        <v>2</v>
      </c>
      <c r="Q270">
        <v>0</v>
      </c>
      <c r="R270">
        <v>0</v>
      </c>
      <c r="S270" t="s">
        <v>642</v>
      </c>
      <c r="T270" t="s">
        <v>690</v>
      </c>
      <c r="U270">
        <v>0</v>
      </c>
      <c r="V270">
        <v>0</v>
      </c>
      <c r="W270">
        <v>0</v>
      </c>
      <c r="X270" t="s">
        <v>49</v>
      </c>
      <c r="Y270" t="s">
        <v>745</v>
      </c>
      <c r="Z270">
        <v>4903.5999999999985</v>
      </c>
      <c r="AA270">
        <v>248360.98000000019</v>
      </c>
      <c r="AB270">
        <v>0</v>
      </c>
      <c r="AC270">
        <v>0</v>
      </c>
      <c r="AD270">
        <v>0.84414504989531591</v>
      </c>
      <c r="AF270">
        <v>0</v>
      </c>
      <c r="AG270" t="s">
        <v>913</v>
      </c>
    </row>
    <row r="271" spans="1:33" x14ac:dyDescent="0.25">
      <c r="A271" t="s">
        <v>54</v>
      </c>
      <c r="B271" t="s">
        <v>951</v>
      </c>
      <c r="C271" s="63" t="s">
        <v>951</v>
      </c>
      <c r="D271" s="63" t="s">
        <v>671</v>
      </c>
      <c r="E271" t="s">
        <v>527</v>
      </c>
      <c r="F271">
        <v>0.6</v>
      </c>
      <c r="G271">
        <v>1</v>
      </c>
      <c r="H271">
        <v>1</v>
      </c>
      <c r="I271">
        <v>2</v>
      </c>
      <c r="J271">
        <v>7</v>
      </c>
      <c r="K271">
        <v>6</v>
      </c>
      <c r="L271" t="s">
        <v>113</v>
      </c>
      <c r="M271">
        <v>6</v>
      </c>
      <c r="N271" t="s">
        <v>709</v>
      </c>
      <c r="O271" t="s">
        <v>31</v>
      </c>
      <c r="P271">
        <v>3</v>
      </c>
      <c r="Q271">
        <v>0</v>
      </c>
      <c r="R271">
        <v>0</v>
      </c>
      <c r="S271" t="s">
        <v>642</v>
      </c>
      <c r="T271" t="s">
        <v>690</v>
      </c>
      <c r="U271">
        <v>0</v>
      </c>
      <c r="V271">
        <v>0</v>
      </c>
      <c r="W271">
        <v>0</v>
      </c>
      <c r="X271" t="s">
        <v>50</v>
      </c>
      <c r="Y271" t="s">
        <v>746</v>
      </c>
      <c r="Z271">
        <v>4903.5999999999985</v>
      </c>
      <c r="AA271">
        <v>248360.98000000019</v>
      </c>
      <c r="AB271">
        <v>0</v>
      </c>
      <c r="AC271">
        <v>0</v>
      </c>
      <c r="AD271">
        <v>0.84414504989531591</v>
      </c>
      <c r="AF271">
        <v>0</v>
      </c>
      <c r="AG271" t="s">
        <v>913</v>
      </c>
    </row>
    <row r="272" spans="1:33" x14ac:dyDescent="0.25">
      <c r="A272" t="s">
        <v>54</v>
      </c>
      <c r="B272" t="s">
        <v>951</v>
      </c>
      <c r="C272" s="63" t="s">
        <v>951</v>
      </c>
      <c r="D272" s="63" t="s">
        <v>671</v>
      </c>
      <c r="E272" t="s">
        <v>527</v>
      </c>
      <c r="F272">
        <v>0.6</v>
      </c>
      <c r="G272">
        <v>1</v>
      </c>
      <c r="H272">
        <v>1</v>
      </c>
      <c r="I272">
        <v>2</v>
      </c>
      <c r="J272">
        <v>7</v>
      </c>
      <c r="K272">
        <v>7</v>
      </c>
      <c r="L272" t="s">
        <v>114</v>
      </c>
      <c r="M272">
        <v>7</v>
      </c>
      <c r="N272" t="s">
        <v>711</v>
      </c>
      <c r="O272" t="s">
        <v>4</v>
      </c>
      <c r="P272">
        <v>1</v>
      </c>
      <c r="Q272">
        <v>1</v>
      </c>
      <c r="R272">
        <v>0</v>
      </c>
      <c r="S272" t="s">
        <v>642</v>
      </c>
      <c r="T272" t="s">
        <v>689</v>
      </c>
      <c r="U272">
        <v>7.5</v>
      </c>
      <c r="V272">
        <v>0.98684210526315796</v>
      </c>
      <c r="W272">
        <v>4.5</v>
      </c>
      <c r="X272" t="s">
        <v>51</v>
      </c>
      <c r="Y272" t="s">
        <v>747</v>
      </c>
      <c r="Z272">
        <v>4903.5999999999985</v>
      </c>
      <c r="AA272">
        <v>248360.98000000019</v>
      </c>
      <c r="AB272">
        <v>1</v>
      </c>
      <c r="AC272">
        <v>0.83303787818616704</v>
      </c>
      <c r="AD272">
        <v>0.84414504989531591</v>
      </c>
      <c r="AE272">
        <v>0.84414504989531591</v>
      </c>
      <c r="AF272">
        <v>0</v>
      </c>
      <c r="AG272" t="s">
        <v>642</v>
      </c>
    </row>
    <row r="273" spans="1:33" x14ac:dyDescent="0.25">
      <c r="A273" t="s">
        <v>54</v>
      </c>
      <c r="B273" t="s">
        <v>951</v>
      </c>
      <c r="C273" s="63" t="s">
        <v>951</v>
      </c>
      <c r="D273" s="63" t="s">
        <v>671</v>
      </c>
      <c r="E273" t="s">
        <v>527</v>
      </c>
      <c r="F273">
        <v>0.6</v>
      </c>
      <c r="G273">
        <v>1</v>
      </c>
      <c r="H273">
        <v>1</v>
      </c>
      <c r="I273">
        <v>2</v>
      </c>
      <c r="J273">
        <v>7</v>
      </c>
      <c r="K273">
        <v>7</v>
      </c>
      <c r="L273" t="s">
        <v>114</v>
      </c>
      <c r="M273">
        <v>7</v>
      </c>
      <c r="N273" t="s">
        <v>711</v>
      </c>
      <c r="O273" t="s">
        <v>5</v>
      </c>
      <c r="P273">
        <v>2</v>
      </c>
      <c r="Q273">
        <v>0</v>
      </c>
      <c r="R273">
        <v>0</v>
      </c>
      <c r="S273" t="s">
        <v>642</v>
      </c>
      <c r="T273" t="s">
        <v>690</v>
      </c>
      <c r="U273">
        <v>0</v>
      </c>
      <c r="V273">
        <v>0</v>
      </c>
      <c r="W273">
        <v>0</v>
      </c>
      <c r="X273" t="s">
        <v>52</v>
      </c>
      <c r="Y273" t="s">
        <v>748</v>
      </c>
      <c r="Z273">
        <v>4903.5999999999985</v>
      </c>
      <c r="AA273">
        <v>248360.98000000019</v>
      </c>
      <c r="AB273">
        <v>0</v>
      </c>
      <c r="AC273">
        <v>0</v>
      </c>
      <c r="AD273">
        <v>0.84414504989531591</v>
      </c>
      <c r="AF273">
        <v>0</v>
      </c>
      <c r="AG273" t="s">
        <v>913</v>
      </c>
    </row>
    <row r="274" spans="1:33" x14ac:dyDescent="0.25">
      <c r="A274" t="s">
        <v>54</v>
      </c>
      <c r="B274" t="s">
        <v>951</v>
      </c>
      <c r="C274" s="63" t="s">
        <v>951</v>
      </c>
      <c r="D274" s="63" t="s">
        <v>671</v>
      </c>
      <c r="E274" t="s">
        <v>527</v>
      </c>
      <c r="F274">
        <v>0.6</v>
      </c>
      <c r="G274">
        <v>1</v>
      </c>
      <c r="H274">
        <v>1</v>
      </c>
      <c r="I274">
        <v>2</v>
      </c>
      <c r="J274">
        <v>7</v>
      </c>
      <c r="K274">
        <v>7</v>
      </c>
      <c r="L274" t="s">
        <v>114</v>
      </c>
      <c r="M274">
        <v>7</v>
      </c>
      <c r="N274" t="s">
        <v>711</v>
      </c>
      <c r="O274" t="s">
        <v>31</v>
      </c>
      <c r="P274">
        <v>3</v>
      </c>
      <c r="Q274">
        <v>0</v>
      </c>
      <c r="R274">
        <v>0</v>
      </c>
      <c r="S274" t="s">
        <v>642</v>
      </c>
      <c r="T274" t="s">
        <v>690</v>
      </c>
      <c r="U274">
        <v>0</v>
      </c>
      <c r="V274">
        <v>0</v>
      </c>
      <c r="W274">
        <v>0</v>
      </c>
      <c r="X274" t="s">
        <v>53</v>
      </c>
      <c r="Y274" t="s">
        <v>749</v>
      </c>
      <c r="Z274">
        <v>4903.5999999999985</v>
      </c>
      <c r="AA274">
        <v>248360.98000000019</v>
      </c>
      <c r="AB274">
        <v>0</v>
      </c>
      <c r="AC274">
        <v>0</v>
      </c>
      <c r="AD274">
        <v>0.84414504989531591</v>
      </c>
      <c r="AF274">
        <v>0</v>
      </c>
      <c r="AG274" t="s">
        <v>913</v>
      </c>
    </row>
    <row r="275" spans="1:33" x14ac:dyDescent="0.25">
      <c r="A275" t="s">
        <v>54</v>
      </c>
      <c r="B275" t="s">
        <v>951</v>
      </c>
      <c r="C275" s="63" t="s">
        <v>951</v>
      </c>
      <c r="D275" s="63" t="s">
        <v>671</v>
      </c>
      <c r="E275" t="s">
        <v>527</v>
      </c>
      <c r="F275">
        <v>0.6</v>
      </c>
      <c r="G275">
        <v>2</v>
      </c>
      <c r="H275">
        <v>2</v>
      </c>
      <c r="I275">
        <v>2</v>
      </c>
      <c r="J275">
        <v>7</v>
      </c>
      <c r="K275">
        <v>1</v>
      </c>
      <c r="L275" t="s">
        <v>99</v>
      </c>
      <c r="M275">
        <v>8</v>
      </c>
      <c r="N275" t="s">
        <v>713</v>
      </c>
      <c r="O275" t="s">
        <v>4</v>
      </c>
      <c r="P275">
        <v>1</v>
      </c>
      <c r="Q275">
        <v>5</v>
      </c>
      <c r="R275">
        <v>0</v>
      </c>
      <c r="S275" t="s">
        <v>642</v>
      </c>
      <c r="T275" t="s">
        <v>689</v>
      </c>
      <c r="U275">
        <v>37</v>
      </c>
      <c r="V275">
        <v>4.8684210526315788</v>
      </c>
      <c r="W275">
        <v>22.2</v>
      </c>
      <c r="X275" t="s">
        <v>33</v>
      </c>
      <c r="Y275" t="s">
        <v>750</v>
      </c>
      <c r="Z275">
        <v>4903.5999999999985</v>
      </c>
      <c r="AA275">
        <v>248360.98000000019</v>
      </c>
      <c r="AB275">
        <v>1</v>
      </c>
      <c r="AC275">
        <v>4.1096535323850905</v>
      </c>
      <c r="AD275">
        <v>0.84414504989531591</v>
      </c>
      <c r="AE275">
        <v>0.84414504989531591</v>
      </c>
      <c r="AF275">
        <v>0</v>
      </c>
      <c r="AG275" t="s">
        <v>642</v>
      </c>
    </row>
    <row r="276" spans="1:33" x14ac:dyDescent="0.25">
      <c r="A276" t="s">
        <v>54</v>
      </c>
      <c r="B276" t="s">
        <v>951</v>
      </c>
      <c r="C276" s="63" t="s">
        <v>951</v>
      </c>
      <c r="D276" s="63" t="s">
        <v>671</v>
      </c>
      <c r="E276" t="s">
        <v>527</v>
      </c>
      <c r="F276">
        <v>0.6</v>
      </c>
      <c r="G276">
        <v>2</v>
      </c>
      <c r="H276">
        <v>2</v>
      </c>
      <c r="I276">
        <v>2</v>
      </c>
      <c r="J276">
        <v>7</v>
      </c>
      <c r="K276">
        <v>1</v>
      </c>
      <c r="L276" t="s">
        <v>99</v>
      </c>
      <c r="M276">
        <v>8</v>
      </c>
      <c r="N276" t="s">
        <v>713</v>
      </c>
      <c r="O276" t="s">
        <v>5</v>
      </c>
      <c r="P276">
        <v>2</v>
      </c>
      <c r="Q276">
        <v>0</v>
      </c>
      <c r="R276">
        <v>0</v>
      </c>
      <c r="S276" t="s">
        <v>642</v>
      </c>
      <c r="T276" t="s">
        <v>690</v>
      </c>
      <c r="U276">
        <v>0</v>
      </c>
      <c r="V276">
        <v>0</v>
      </c>
      <c r="W276">
        <v>0</v>
      </c>
      <c r="X276" t="s">
        <v>34</v>
      </c>
      <c r="Y276" t="s">
        <v>751</v>
      </c>
      <c r="Z276">
        <v>4903.5999999999985</v>
      </c>
      <c r="AA276">
        <v>248360.98000000019</v>
      </c>
      <c r="AB276">
        <v>0</v>
      </c>
      <c r="AC276">
        <v>0</v>
      </c>
      <c r="AD276">
        <v>0.84414504989531591</v>
      </c>
      <c r="AF276">
        <v>0</v>
      </c>
      <c r="AG276" t="s">
        <v>913</v>
      </c>
    </row>
    <row r="277" spans="1:33" x14ac:dyDescent="0.25">
      <c r="A277" t="s">
        <v>54</v>
      </c>
      <c r="B277" t="s">
        <v>951</v>
      </c>
      <c r="C277" s="63" t="s">
        <v>951</v>
      </c>
      <c r="D277" s="63" t="s">
        <v>671</v>
      </c>
      <c r="E277" t="s">
        <v>527</v>
      </c>
      <c r="F277">
        <v>0.6</v>
      </c>
      <c r="G277">
        <v>2</v>
      </c>
      <c r="H277">
        <v>2</v>
      </c>
      <c r="I277">
        <v>2</v>
      </c>
      <c r="J277">
        <v>7</v>
      </c>
      <c r="K277">
        <v>1</v>
      </c>
      <c r="L277" t="s">
        <v>99</v>
      </c>
      <c r="M277">
        <v>8</v>
      </c>
      <c r="N277" t="s">
        <v>713</v>
      </c>
      <c r="O277" t="s">
        <v>31</v>
      </c>
      <c r="P277">
        <v>3</v>
      </c>
      <c r="Q277">
        <v>0</v>
      </c>
      <c r="R277">
        <v>0</v>
      </c>
      <c r="S277" t="s">
        <v>642</v>
      </c>
      <c r="T277" t="s">
        <v>690</v>
      </c>
      <c r="U277">
        <v>0</v>
      </c>
      <c r="V277">
        <v>0</v>
      </c>
      <c r="W277">
        <v>0</v>
      </c>
      <c r="X277" t="s">
        <v>35</v>
      </c>
      <c r="Y277" t="s">
        <v>752</v>
      </c>
      <c r="Z277">
        <v>4903.5999999999985</v>
      </c>
      <c r="AA277">
        <v>248360.98000000019</v>
      </c>
      <c r="AB277">
        <v>0</v>
      </c>
      <c r="AC277">
        <v>0</v>
      </c>
      <c r="AD277">
        <v>0.84414504989531591</v>
      </c>
      <c r="AF277">
        <v>0</v>
      </c>
      <c r="AG277" t="s">
        <v>913</v>
      </c>
    </row>
    <row r="278" spans="1:33" x14ac:dyDescent="0.25">
      <c r="A278" t="s">
        <v>54</v>
      </c>
      <c r="B278" t="s">
        <v>951</v>
      </c>
      <c r="C278" s="63" t="s">
        <v>951</v>
      </c>
      <c r="D278" s="63" t="s">
        <v>671</v>
      </c>
      <c r="E278" t="s">
        <v>527</v>
      </c>
      <c r="F278">
        <v>0.6</v>
      </c>
      <c r="G278">
        <v>2</v>
      </c>
      <c r="H278">
        <v>2</v>
      </c>
      <c r="I278">
        <v>2</v>
      </c>
      <c r="J278">
        <v>7</v>
      </c>
      <c r="K278">
        <v>2</v>
      </c>
      <c r="L278" t="s">
        <v>102</v>
      </c>
      <c r="M278">
        <v>9</v>
      </c>
      <c r="N278" t="s">
        <v>715</v>
      </c>
      <c r="O278" t="s">
        <v>4</v>
      </c>
      <c r="P278">
        <v>1</v>
      </c>
      <c r="Q278">
        <v>3</v>
      </c>
      <c r="R278">
        <v>0</v>
      </c>
      <c r="S278" t="s">
        <v>642</v>
      </c>
      <c r="T278" t="s">
        <v>689</v>
      </c>
      <c r="U278">
        <v>22</v>
      </c>
      <c r="V278">
        <v>2.8947368421052633</v>
      </c>
      <c r="W278">
        <v>13.2</v>
      </c>
      <c r="X278" t="s">
        <v>36</v>
      </c>
      <c r="Y278" t="s">
        <v>753</v>
      </c>
      <c r="Z278">
        <v>4903.5999999999985</v>
      </c>
      <c r="AA278">
        <v>248360.98000000019</v>
      </c>
      <c r="AB278">
        <v>1</v>
      </c>
      <c r="AC278">
        <v>2.4435777760127566</v>
      </c>
      <c r="AD278">
        <v>0.84414504989531591</v>
      </c>
      <c r="AE278">
        <v>0.84414504989531591</v>
      </c>
      <c r="AF278">
        <v>0</v>
      </c>
      <c r="AG278" t="s">
        <v>642</v>
      </c>
    </row>
    <row r="279" spans="1:33" x14ac:dyDescent="0.25">
      <c r="A279" t="s">
        <v>54</v>
      </c>
      <c r="B279" t="s">
        <v>951</v>
      </c>
      <c r="C279" s="63" t="s">
        <v>951</v>
      </c>
      <c r="D279" s="63" t="s">
        <v>671</v>
      </c>
      <c r="E279" t="s">
        <v>527</v>
      </c>
      <c r="F279">
        <v>0.6</v>
      </c>
      <c r="G279">
        <v>2</v>
      </c>
      <c r="H279">
        <v>2</v>
      </c>
      <c r="I279">
        <v>2</v>
      </c>
      <c r="J279">
        <v>7</v>
      </c>
      <c r="K279">
        <v>2</v>
      </c>
      <c r="L279" t="s">
        <v>102</v>
      </c>
      <c r="M279">
        <v>9</v>
      </c>
      <c r="N279" t="s">
        <v>715</v>
      </c>
      <c r="O279" t="s">
        <v>5</v>
      </c>
      <c r="P279">
        <v>2</v>
      </c>
      <c r="Q279">
        <v>0</v>
      </c>
      <c r="R279">
        <v>0</v>
      </c>
      <c r="S279" t="s">
        <v>642</v>
      </c>
      <c r="T279" t="s">
        <v>690</v>
      </c>
      <c r="U279">
        <v>0</v>
      </c>
      <c r="V279">
        <v>0</v>
      </c>
      <c r="W279">
        <v>0</v>
      </c>
      <c r="X279" t="s">
        <v>37</v>
      </c>
      <c r="Y279" t="s">
        <v>754</v>
      </c>
      <c r="Z279">
        <v>4903.5999999999985</v>
      </c>
      <c r="AA279">
        <v>248360.98000000019</v>
      </c>
      <c r="AB279">
        <v>0</v>
      </c>
      <c r="AC279">
        <v>0</v>
      </c>
      <c r="AD279">
        <v>0.84414504989531591</v>
      </c>
      <c r="AF279">
        <v>0</v>
      </c>
      <c r="AG279" t="s">
        <v>913</v>
      </c>
    </row>
    <row r="280" spans="1:33" x14ac:dyDescent="0.25">
      <c r="A280" t="s">
        <v>54</v>
      </c>
      <c r="B280" t="s">
        <v>951</v>
      </c>
      <c r="C280" s="63" t="s">
        <v>951</v>
      </c>
      <c r="D280" s="63" t="s">
        <v>671</v>
      </c>
      <c r="E280" t="s">
        <v>527</v>
      </c>
      <c r="F280">
        <v>0.6</v>
      </c>
      <c r="G280">
        <v>2</v>
      </c>
      <c r="H280">
        <v>2</v>
      </c>
      <c r="I280">
        <v>2</v>
      </c>
      <c r="J280">
        <v>7</v>
      </c>
      <c r="K280">
        <v>2</v>
      </c>
      <c r="L280" t="s">
        <v>102</v>
      </c>
      <c r="M280">
        <v>9</v>
      </c>
      <c r="N280" t="s">
        <v>715</v>
      </c>
      <c r="O280" t="s">
        <v>31</v>
      </c>
      <c r="P280">
        <v>3</v>
      </c>
      <c r="Q280">
        <v>0</v>
      </c>
      <c r="R280">
        <v>0</v>
      </c>
      <c r="S280" t="s">
        <v>642</v>
      </c>
      <c r="T280" t="s">
        <v>690</v>
      </c>
      <c r="U280">
        <v>0</v>
      </c>
      <c r="V280">
        <v>0</v>
      </c>
      <c r="W280">
        <v>0</v>
      </c>
      <c r="X280" t="s">
        <v>38</v>
      </c>
      <c r="Y280" t="s">
        <v>755</v>
      </c>
      <c r="Z280">
        <v>4903.5999999999985</v>
      </c>
      <c r="AA280">
        <v>248360.98000000019</v>
      </c>
      <c r="AB280">
        <v>0</v>
      </c>
      <c r="AC280">
        <v>0</v>
      </c>
      <c r="AD280">
        <v>0.84414504989531591</v>
      </c>
      <c r="AF280">
        <v>0</v>
      </c>
      <c r="AG280" t="s">
        <v>913</v>
      </c>
    </row>
    <row r="281" spans="1:33" x14ac:dyDescent="0.25">
      <c r="A281" t="s">
        <v>54</v>
      </c>
      <c r="B281" t="s">
        <v>951</v>
      </c>
      <c r="C281" s="63" t="s">
        <v>951</v>
      </c>
      <c r="D281" s="63" t="s">
        <v>671</v>
      </c>
      <c r="E281" t="s">
        <v>527</v>
      </c>
      <c r="F281">
        <v>0.6</v>
      </c>
      <c r="G281">
        <v>2</v>
      </c>
      <c r="H281">
        <v>2</v>
      </c>
      <c r="I281">
        <v>2</v>
      </c>
      <c r="J281">
        <v>7</v>
      </c>
      <c r="K281">
        <v>3</v>
      </c>
      <c r="L281" t="s">
        <v>103</v>
      </c>
      <c r="M281">
        <v>10</v>
      </c>
      <c r="N281" t="s">
        <v>717</v>
      </c>
      <c r="O281" t="s">
        <v>4</v>
      </c>
      <c r="P281">
        <v>1</v>
      </c>
      <c r="Q281">
        <v>5</v>
      </c>
      <c r="R281">
        <v>0</v>
      </c>
      <c r="S281" t="s">
        <v>642</v>
      </c>
      <c r="T281" t="s">
        <v>689</v>
      </c>
      <c r="U281">
        <v>35</v>
      </c>
      <c r="V281">
        <v>4.6052631578947372</v>
      </c>
      <c r="W281">
        <v>21</v>
      </c>
      <c r="X281" t="s">
        <v>39</v>
      </c>
      <c r="Y281" t="s">
        <v>756</v>
      </c>
      <c r="Z281">
        <v>4903.5999999999985</v>
      </c>
      <c r="AA281">
        <v>248360.98000000019</v>
      </c>
      <c r="AB281">
        <v>1</v>
      </c>
      <c r="AC281">
        <v>3.8875100982021134</v>
      </c>
      <c r="AD281">
        <v>0.84414504989531591</v>
      </c>
      <c r="AE281">
        <v>0.84414504989531602</v>
      </c>
      <c r="AF281">
        <v>4.4408920985006262E-16</v>
      </c>
      <c r="AG281" t="s">
        <v>642</v>
      </c>
    </row>
    <row r="282" spans="1:33" x14ac:dyDescent="0.25">
      <c r="A282" t="s">
        <v>54</v>
      </c>
      <c r="B282" t="s">
        <v>951</v>
      </c>
      <c r="C282" s="63" t="s">
        <v>951</v>
      </c>
      <c r="D282" s="63" t="s">
        <v>671</v>
      </c>
      <c r="E282" t="s">
        <v>527</v>
      </c>
      <c r="F282">
        <v>0.6</v>
      </c>
      <c r="G282">
        <v>2</v>
      </c>
      <c r="H282">
        <v>2</v>
      </c>
      <c r="I282">
        <v>2</v>
      </c>
      <c r="J282">
        <v>7</v>
      </c>
      <c r="K282">
        <v>3</v>
      </c>
      <c r="L282" t="s">
        <v>103</v>
      </c>
      <c r="M282">
        <v>10</v>
      </c>
      <c r="N282" t="s">
        <v>717</v>
      </c>
      <c r="O282" t="s">
        <v>5</v>
      </c>
      <c r="P282">
        <v>2</v>
      </c>
      <c r="Q282">
        <v>0</v>
      </c>
      <c r="R282">
        <v>0</v>
      </c>
      <c r="S282" t="s">
        <v>642</v>
      </c>
      <c r="T282" t="s">
        <v>690</v>
      </c>
      <c r="U282">
        <v>0</v>
      </c>
      <c r="V282">
        <v>0</v>
      </c>
      <c r="W282">
        <v>0</v>
      </c>
      <c r="X282" t="s">
        <v>40</v>
      </c>
      <c r="Y282" t="s">
        <v>757</v>
      </c>
      <c r="Z282">
        <v>4903.5999999999985</v>
      </c>
      <c r="AA282">
        <v>248360.98000000019</v>
      </c>
      <c r="AB282">
        <v>0</v>
      </c>
      <c r="AC282">
        <v>0</v>
      </c>
      <c r="AD282">
        <v>0.84414504989531591</v>
      </c>
      <c r="AF282">
        <v>0</v>
      </c>
      <c r="AG282" t="s">
        <v>913</v>
      </c>
    </row>
    <row r="283" spans="1:33" x14ac:dyDescent="0.25">
      <c r="A283" t="s">
        <v>54</v>
      </c>
      <c r="B283" t="s">
        <v>951</v>
      </c>
      <c r="C283" s="63" t="s">
        <v>951</v>
      </c>
      <c r="D283" s="63" t="s">
        <v>671</v>
      </c>
      <c r="E283" t="s">
        <v>527</v>
      </c>
      <c r="F283">
        <v>0.6</v>
      </c>
      <c r="G283">
        <v>2</v>
      </c>
      <c r="H283">
        <v>2</v>
      </c>
      <c r="I283">
        <v>2</v>
      </c>
      <c r="J283">
        <v>7</v>
      </c>
      <c r="K283">
        <v>3</v>
      </c>
      <c r="L283" t="s">
        <v>103</v>
      </c>
      <c r="M283">
        <v>10</v>
      </c>
      <c r="N283" t="s">
        <v>717</v>
      </c>
      <c r="O283" t="s">
        <v>31</v>
      </c>
      <c r="P283">
        <v>3</v>
      </c>
      <c r="Q283">
        <v>0</v>
      </c>
      <c r="R283">
        <v>0</v>
      </c>
      <c r="S283" t="s">
        <v>642</v>
      </c>
      <c r="T283" t="s">
        <v>690</v>
      </c>
      <c r="U283">
        <v>0</v>
      </c>
      <c r="V283">
        <v>0</v>
      </c>
      <c r="W283">
        <v>0</v>
      </c>
      <c r="X283" t="s">
        <v>41</v>
      </c>
      <c r="Y283" t="s">
        <v>758</v>
      </c>
      <c r="Z283">
        <v>4903.5999999999985</v>
      </c>
      <c r="AA283">
        <v>248360.98000000019</v>
      </c>
      <c r="AB283">
        <v>0</v>
      </c>
      <c r="AC283">
        <v>0</v>
      </c>
      <c r="AD283">
        <v>0.84414504989531591</v>
      </c>
      <c r="AF283">
        <v>0</v>
      </c>
      <c r="AG283" t="s">
        <v>913</v>
      </c>
    </row>
    <row r="284" spans="1:33" x14ac:dyDescent="0.25">
      <c r="A284" t="s">
        <v>54</v>
      </c>
      <c r="B284" t="s">
        <v>951</v>
      </c>
      <c r="C284" s="63" t="s">
        <v>951</v>
      </c>
      <c r="D284" s="63" t="s">
        <v>671</v>
      </c>
      <c r="E284" t="s">
        <v>527</v>
      </c>
      <c r="F284">
        <v>0.6</v>
      </c>
      <c r="G284">
        <v>2</v>
      </c>
      <c r="H284">
        <v>2</v>
      </c>
      <c r="I284">
        <v>2</v>
      </c>
      <c r="J284">
        <v>7</v>
      </c>
      <c r="K284">
        <v>4</v>
      </c>
      <c r="L284" t="s">
        <v>101</v>
      </c>
      <c r="M284">
        <v>11</v>
      </c>
      <c r="N284" t="s">
        <v>719</v>
      </c>
      <c r="O284" t="s">
        <v>4</v>
      </c>
      <c r="P284">
        <v>1</v>
      </c>
      <c r="Q284">
        <v>3</v>
      </c>
      <c r="R284">
        <v>0</v>
      </c>
      <c r="S284" t="s">
        <v>642</v>
      </c>
      <c r="T284" t="s">
        <v>689</v>
      </c>
      <c r="U284">
        <v>22</v>
      </c>
      <c r="V284">
        <v>2.8947368421052633</v>
      </c>
      <c r="W284">
        <v>13.2</v>
      </c>
      <c r="X284" t="s">
        <v>42</v>
      </c>
      <c r="Y284" t="s">
        <v>759</v>
      </c>
      <c r="Z284">
        <v>4903.5999999999985</v>
      </c>
      <c r="AA284">
        <v>248360.98000000019</v>
      </c>
      <c r="AB284">
        <v>1</v>
      </c>
      <c r="AC284">
        <v>2.4435777760127566</v>
      </c>
      <c r="AD284">
        <v>0.84414504989531591</v>
      </c>
      <c r="AE284">
        <v>0.84414504989531591</v>
      </c>
      <c r="AF284">
        <v>0</v>
      </c>
      <c r="AG284" t="s">
        <v>642</v>
      </c>
    </row>
    <row r="285" spans="1:33" x14ac:dyDescent="0.25">
      <c r="A285" t="s">
        <v>54</v>
      </c>
      <c r="B285" t="s">
        <v>951</v>
      </c>
      <c r="C285" s="63" t="s">
        <v>951</v>
      </c>
      <c r="D285" s="63" t="s">
        <v>671</v>
      </c>
      <c r="E285" t="s">
        <v>527</v>
      </c>
      <c r="F285">
        <v>0.6</v>
      </c>
      <c r="G285">
        <v>2</v>
      </c>
      <c r="H285">
        <v>2</v>
      </c>
      <c r="I285">
        <v>2</v>
      </c>
      <c r="J285">
        <v>7</v>
      </c>
      <c r="K285">
        <v>4</v>
      </c>
      <c r="L285" t="s">
        <v>101</v>
      </c>
      <c r="M285">
        <v>11</v>
      </c>
      <c r="N285" t="s">
        <v>719</v>
      </c>
      <c r="O285" t="s">
        <v>5</v>
      </c>
      <c r="P285">
        <v>2</v>
      </c>
      <c r="Q285">
        <v>0</v>
      </c>
      <c r="R285">
        <v>0</v>
      </c>
      <c r="S285" t="s">
        <v>642</v>
      </c>
      <c r="T285" t="s">
        <v>690</v>
      </c>
      <c r="U285">
        <v>0</v>
      </c>
      <c r="V285">
        <v>0</v>
      </c>
      <c r="W285">
        <v>0</v>
      </c>
      <c r="X285" t="s">
        <v>43</v>
      </c>
      <c r="Y285" t="s">
        <v>760</v>
      </c>
      <c r="Z285">
        <v>4903.5999999999985</v>
      </c>
      <c r="AA285">
        <v>248360.98000000019</v>
      </c>
      <c r="AB285">
        <v>0</v>
      </c>
      <c r="AC285">
        <v>0</v>
      </c>
      <c r="AD285">
        <v>0.84414504989531591</v>
      </c>
      <c r="AF285">
        <v>0</v>
      </c>
      <c r="AG285" t="s">
        <v>913</v>
      </c>
    </row>
    <row r="286" spans="1:33" x14ac:dyDescent="0.25">
      <c r="A286" t="s">
        <v>54</v>
      </c>
      <c r="B286" t="s">
        <v>951</v>
      </c>
      <c r="C286" s="63" t="s">
        <v>951</v>
      </c>
      <c r="D286" s="63" t="s">
        <v>671</v>
      </c>
      <c r="E286" t="s">
        <v>527</v>
      </c>
      <c r="F286">
        <v>0.6</v>
      </c>
      <c r="G286">
        <v>2</v>
      </c>
      <c r="H286">
        <v>2</v>
      </c>
      <c r="I286">
        <v>2</v>
      </c>
      <c r="J286">
        <v>7</v>
      </c>
      <c r="K286">
        <v>4</v>
      </c>
      <c r="L286" t="s">
        <v>101</v>
      </c>
      <c r="M286">
        <v>11</v>
      </c>
      <c r="N286" t="s">
        <v>719</v>
      </c>
      <c r="O286" t="s">
        <v>31</v>
      </c>
      <c r="P286">
        <v>3</v>
      </c>
      <c r="Q286">
        <v>0</v>
      </c>
      <c r="R286">
        <v>0</v>
      </c>
      <c r="S286" t="s">
        <v>642</v>
      </c>
      <c r="T286" t="s">
        <v>690</v>
      </c>
      <c r="U286">
        <v>0</v>
      </c>
      <c r="V286">
        <v>0</v>
      </c>
      <c r="W286">
        <v>0</v>
      </c>
      <c r="X286" t="s">
        <v>44</v>
      </c>
      <c r="Y286" t="s">
        <v>761</v>
      </c>
      <c r="Z286">
        <v>4903.5999999999985</v>
      </c>
      <c r="AA286">
        <v>248360.98000000019</v>
      </c>
      <c r="AB286">
        <v>0</v>
      </c>
      <c r="AC286">
        <v>0</v>
      </c>
      <c r="AD286">
        <v>0.84414504989531591</v>
      </c>
      <c r="AF286">
        <v>0</v>
      </c>
      <c r="AG286" t="s">
        <v>913</v>
      </c>
    </row>
    <row r="287" spans="1:33" x14ac:dyDescent="0.25">
      <c r="A287" t="s">
        <v>54</v>
      </c>
      <c r="B287" t="s">
        <v>951</v>
      </c>
      <c r="C287" s="63" t="s">
        <v>951</v>
      </c>
      <c r="D287" s="63" t="s">
        <v>671</v>
      </c>
      <c r="E287" t="s">
        <v>527</v>
      </c>
      <c r="F287">
        <v>0.6</v>
      </c>
      <c r="G287">
        <v>2</v>
      </c>
      <c r="H287">
        <v>2</v>
      </c>
      <c r="I287">
        <v>2</v>
      </c>
      <c r="J287">
        <v>7</v>
      </c>
      <c r="K287">
        <v>5</v>
      </c>
      <c r="L287" t="s">
        <v>105</v>
      </c>
      <c r="M287">
        <v>12</v>
      </c>
      <c r="N287" t="s">
        <v>721</v>
      </c>
      <c r="O287" t="s">
        <v>4</v>
      </c>
      <c r="P287">
        <v>1</v>
      </c>
      <c r="Q287">
        <v>5</v>
      </c>
      <c r="R287">
        <v>0</v>
      </c>
      <c r="S287" t="s">
        <v>642</v>
      </c>
      <c r="T287" t="s">
        <v>689</v>
      </c>
      <c r="U287">
        <v>35</v>
      </c>
      <c r="V287">
        <v>4.6052631578947372</v>
      </c>
      <c r="W287">
        <v>21</v>
      </c>
      <c r="X287" t="s">
        <v>45</v>
      </c>
      <c r="Y287" t="s">
        <v>762</v>
      </c>
      <c r="Z287">
        <v>4903.5999999999985</v>
      </c>
      <c r="AA287">
        <v>248360.98000000019</v>
      </c>
      <c r="AB287">
        <v>1</v>
      </c>
      <c r="AC287">
        <v>3.8875100982021134</v>
      </c>
      <c r="AD287">
        <v>0.84414504989531591</v>
      </c>
      <c r="AE287">
        <v>0.84414504989531602</v>
      </c>
      <c r="AF287">
        <v>4.4408920985006262E-16</v>
      </c>
      <c r="AG287" t="s">
        <v>642</v>
      </c>
    </row>
    <row r="288" spans="1:33" x14ac:dyDescent="0.25">
      <c r="A288" t="s">
        <v>54</v>
      </c>
      <c r="B288" t="s">
        <v>951</v>
      </c>
      <c r="C288" s="63" t="s">
        <v>951</v>
      </c>
      <c r="D288" s="63" t="s">
        <v>671</v>
      </c>
      <c r="E288" t="s">
        <v>527</v>
      </c>
      <c r="F288">
        <v>0.6</v>
      </c>
      <c r="G288">
        <v>2</v>
      </c>
      <c r="H288">
        <v>2</v>
      </c>
      <c r="I288">
        <v>2</v>
      </c>
      <c r="J288">
        <v>7</v>
      </c>
      <c r="K288">
        <v>5</v>
      </c>
      <c r="L288" t="s">
        <v>105</v>
      </c>
      <c r="M288">
        <v>12</v>
      </c>
      <c r="N288" t="s">
        <v>721</v>
      </c>
      <c r="O288" t="s">
        <v>5</v>
      </c>
      <c r="P288">
        <v>2</v>
      </c>
      <c r="Q288">
        <v>0</v>
      </c>
      <c r="R288">
        <v>0</v>
      </c>
      <c r="S288" t="s">
        <v>642</v>
      </c>
      <c r="T288" t="s">
        <v>690</v>
      </c>
      <c r="U288">
        <v>0</v>
      </c>
      <c r="V288">
        <v>0</v>
      </c>
      <c r="W288">
        <v>0</v>
      </c>
      <c r="X288" t="s">
        <v>46</v>
      </c>
      <c r="Y288" t="s">
        <v>763</v>
      </c>
      <c r="Z288">
        <v>4903.5999999999985</v>
      </c>
      <c r="AA288">
        <v>248360.98000000019</v>
      </c>
      <c r="AB288">
        <v>0</v>
      </c>
      <c r="AC288">
        <v>0</v>
      </c>
      <c r="AD288">
        <v>0.84414504989531591</v>
      </c>
      <c r="AF288">
        <v>0</v>
      </c>
      <c r="AG288" t="s">
        <v>913</v>
      </c>
    </row>
    <row r="289" spans="1:33" x14ac:dyDescent="0.25">
      <c r="A289" t="s">
        <v>54</v>
      </c>
      <c r="B289" t="s">
        <v>951</v>
      </c>
      <c r="C289" s="63" t="s">
        <v>951</v>
      </c>
      <c r="D289" s="63" t="s">
        <v>671</v>
      </c>
      <c r="E289" t="s">
        <v>527</v>
      </c>
      <c r="F289">
        <v>0.6</v>
      </c>
      <c r="G289">
        <v>2</v>
      </c>
      <c r="H289">
        <v>2</v>
      </c>
      <c r="I289">
        <v>2</v>
      </c>
      <c r="J289">
        <v>7</v>
      </c>
      <c r="K289">
        <v>5</v>
      </c>
      <c r="L289" t="s">
        <v>105</v>
      </c>
      <c r="M289">
        <v>12</v>
      </c>
      <c r="N289" t="s">
        <v>721</v>
      </c>
      <c r="O289" t="s">
        <v>31</v>
      </c>
      <c r="P289">
        <v>3</v>
      </c>
      <c r="Q289">
        <v>0</v>
      </c>
      <c r="R289">
        <v>0</v>
      </c>
      <c r="S289" t="s">
        <v>642</v>
      </c>
      <c r="T289" t="s">
        <v>690</v>
      </c>
      <c r="U289">
        <v>0</v>
      </c>
      <c r="V289">
        <v>0</v>
      </c>
      <c r="W289">
        <v>0</v>
      </c>
      <c r="X289" t="s">
        <v>47</v>
      </c>
      <c r="Y289" t="s">
        <v>764</v>
      </c>
      <c r="Z289">
        <v>4903.5999999999985</v>
      </c>
      <c r="AA289">
        <v>248360.98000000019</v>
      </c>
      <c r="AB289">
        <v>0</v>
      </c>
      <c r="AC289">
        <v>0</v>
      </c>
      <c r="AD289">
        <v>0.84414504989531591</v>
      </c>
      <c r="AF289">
        <v>0</v>
      </c>
      <c r="AG289" t="s">
        <v>913</v>
      </c>
    </row>
    <row r="290" spans="1:33" x14ac:dyDescent="0.25">
      <c r="A290" t="s">
        <v>54</v>
      </c>
      <c r="B290" t="s">
        <v>951</v>
      </c>
      <c r="C290" s="63" t="s">
        <v>951</v>
      </c>
      <c r="D290" s="63" t="s">
        <v>671</v>
      </c>
      <c r="E290" t="s">
        <v>527</v>
      </c>
      <c r="F290">
        <v>0.6</v>
      </c>
      <c r="G290">
        <v>2</v>
      </c>
      <c r="H290">
        <v>2</v>
      </c>
      <c r="I290">
        <v>2</v>
      </c>
      <c r="J290">
        <v>7</v>
      </c>
      <c r="K290">
        <v>6</v>
      </c>
      <c r="L290" t="s">
        <v>113</v>
      </c>
      <c r="M290">
        <v>13</v>
      </c>
      <c r="N290" t="s">
        <v>723</v>
      </c>
      <c r="O290" t="s">
        <v>4</v>
      </c>
      <c r="P290">
        <v>1</v>
      </c>
      <c r="Q290">
        <v>1</v>
      </c>
      <c r="R290">
        <v>0</v>
      </c>
      <c r="S290" t="s">
        <v>642</v>
      </c>
      <c r="T290" t="s">
        <v>689</v>
      </c>
      <c r="U290">
        <v>7.5</v>
      </c>
      <c r="V290">
        <v>0.98684210526315796</v>
      </c>
      <c r="W290">
        <v>4.5</v>
      </c>
      <c r="X290" t="s">
        <v>48</v>
      </c>
      <c r="Y290" t="s">
        <v>765</v>
      </c>
      <c r="Z290">
        <v>4903.5999999999985</v>
      </c>
      <c r="AA290">
        <v>248360.98000000019</v>
      </c>
      <c r="AB290">
        <v>1</v>
      </c>
      <c r="AC290">
        <v>0.83303787818616704</v>
      </c>
      <c r="AD290">
        <v>0.84414504989531591</v>
      </c>
      <c r="AE290">
        <v>0.84414504989531591</v>
      </c>
      <c r="AF290">
        <v>0</v>
      </c>
      <c r="AG290" t="s">
        <v>642</v>
      </c>
    </row>
    <row r="291" spans="1:33" x14ac:dyDescent="0.25">
      <c r="A291" t="s">
        <v>54</v>
      </c>
      <c r="B291" t="s">
        <v>951</v>
      </c>
      <c r="C291" s="63" t="s">
        <v>951</v>
      </c>
      <c r="D291" s="63" t="s">
        <v>671</v>
      </c>
      <c r="E291" t="s">
        <v>527</v>
      </c>
      <c r="F291">
        <v>0.6</v>
      </c>
      <c r="G291">
        <v>2</v>
      </c>
      <c r="H291">
        <v>2</v>
      </c>
      <c r="I291">
        <v>2</v>
      </c>
      <c r="J291">
        <v>7</v>
      </c>
      <c r="K291">
        <v>6</v>
      </c>
      <c r="L291" t="s">
        <v>113</v>
      </c>
      <c r="M291">
        <v>13</v>
      </c>
      <c r="N291" t="s">
        <v>723</v>
      </c>
      <c r="O291" t="s">
        <v>5</v>
      </c>
      <c r="P291">
        <v>2</v>
      </c>
      <c r="Q291">
        <v>0</v>
      </c>
      <c r="R291">
        <v>0</v>
      </c>
      <c r="S291" t="s">
        <v>642</v>
      </c>
      <c r="T291" t="s">
        <v>690</v>
      </c>
      <c r="U291">
        <v>0</v>
      </c>
      <c r="V291">
        <v>0</v>
      </c>
      <c r="W291">
        <v>0</v>
      </c>
      <c r="X291" t="s">
        <v>49</v>
      </c>
      <c r="Y291" t="s">
        <v>766</v>
      </c>
      <c r="Z291">
        <v>4903.5999999999985</v>
      </c>
      <c r="AA291">
        <v>248360.98000000019</v>
      </c>
      <c r="AB291">
        <v>0</v>
      </c>
      <c r="AC291">
        <v>0</v>
      </c>
      <c r="AD291">
        <v>0.84414504989531591</v>
      </c>
      <c r="AF291">
        <v>0</v>
      </c>
      <c r="AG291" t="s">
        <v>913</v>
      </c>
    </row>
    <row r="292" spans="1:33" x14ac:dyDescent="0.25">
      <c r="A292" t="s">
        <v>54</v>
      </c>
      <c r="B292" t="s">
        <v>951</v>
      </c>
      <c r="C292" s="63" t="s">
        <v>951</v>
      </c>
      <c r="D292" s="63" t="s">
        <v>671</v>
      </c>
      <c r="E292" t="s">
        <v>527</v>
      </c>
      <c r="F292">
        <v>0.6</v>
      </c>
      <c r="G292">
        <v>2</v>
      </c>
      <c r="H292">
        <v>2</v>
      </c>
      <c r="I292">
        <v>2</v>
      </c>
      <c r="J292">
        <v>7</v>
      </c>
      <c r="K292">
        <v>6</v>
      </c>
      <c r="L292" t="s">
        <v>113</v>
      </c>
      <c r="M292">
        <v>13</v>
      </c>
      <c r="N292" t="s">
        <v>723</v>
      </c>
      <c r="O292" t="s">
        <v>31</v>
      </c>
      <c r="P292">
        <v>3</v>
      </c>
      <c r="Q292">
        <v>0</v>
      </c>
      <c r="R292">
        <v>0</v>
      </c>
      <c r="S292" t="s">
        <v>642</v>
      </c>
      <c r="T292" t="s">
        <v>690</v>
      </c>
      <c r="U292">
        <v>0</v>
      </c>
      <c r="V292">
        <v>0</v>
      </c>
      <c r="W292">
        <v>0</v>
      </c>
      <c r="X292" t="s">
        <v>50</v>
      </c>
      <c r="Y292" t="s">
        <v>767</v>
      </c>
      <c r="Z292">
        <v>4903.5999999999985</v>
      </c>
      <c r="AA292">
        <v>248360.98000000019</v>
      </c>
      <c r="AB292">
        <v>0</v>
      </c>
      <c r="AC292">
        <v>0</v>
      </c>
      <c r="AD292">
        <v>0.84414504989531591</v>
      </c>
      <c r="AF292">
        <v>0</v>
      </c>
      <c r="AG292" t="s">
        <v>913</v>
      </c>
    </row>
    <row r="293" spans="1:33" x14ac:dyDescent="0.25">
      <c r="A293" t="s">
        <v>54</v>
      </c>
      <c r="B293" t="s">
        <v>951</v>
      </c>
      <c r="C293" s="63" t="s">
        <v>951</v>
      </c>
      <c r="D293" s="63" t="s">
        <v>671</v>
      </c>
      <c r="E293" t="s">
        <v>527</v>
      </c>
      <c r="F293">
        <v>0.6</v>
      </c>
      <c r="G293">
        <v>2</v>
      </c>
      <c r="H293">
        <v>2</v>
      </c>
      <c r="I293">
        <v>2</v>
      </c>
      <c r="J293">
        <v>7</v>
      </c>
      <c r="K293">
        <v>7</v>
      </c>
      <c r="L293" t="s">
        <v>114</v>
      </c>
      <c r="M293">
        <v>14</v>
      </c>
      <c r="N293" t="s">
        <v>725</v>
      </c>
      <c r="O293" t="s">
        <v>4</v>
      </c>
      <c r="P293">
        <v>1</v>
      </c>
      <c r="Q293">
        <v>1</v>
      </c>
      <c r="R293">
        <v>0</v>
      </c>
      <c r="S293" t="s">
        <v>642</v>
      </c>
      <c r="T293" t="s">
        <v>689</v>
      </c>
      <c r="U293">
        <v>7.5</v>
      </c>
      <c r="V293">
        <v>0.98684210526315796</v>
      </c>
      <c r="W293">
        <v>4.5</v>
      </c>
      <c r="X293" t="s">
        <v>51</v>
      </c>
      <c r="Y293" t="s">
        <v>768</v>
      </c>
      <c r="Z293">
        <v>4903.5999999999985</v>
      </c>
      <c r="AA293">
        <v>248360.98000000019</v>
      </c>
      <c r="AB293">
        <v>1</v>
      </c>
      <c r="AC293">
        <v>0.83303787818616704</v>
      </c>
      <c r="AD293">
        <v>0.84414504989531591</v>
      </c>
      <c r="AE293">
        <v>0.84414504989531591</v>
      </c>
      <c r="AF293">
        <v>0</v>
      </c>
      <c r="AG293" t="s">
        <v>642</v>
      </c>
    </row>
    <row r="294" spans="1:33" x14ac:dyDescent="0.25">
      <c r="A294" t="s">
        <v>54</v>
      </c>
      <c r="B294" t="s">
        <v>951</v>
      </c>
      <c r="C294" s="63" t="s">
        <v>951</v>
      </c>
      <c r="D294" s="63" t="s">
        <v>671</v>
      </c>
      <c r="E294" t="s">
        <v>527</v>
      </c>
      <c r="F294">
        <v>0.6</v>
      </c>
      <c r="G294">
        <v>2</v>
      </c>
      <c r="H294">
        <v>2</v>
      </c>
      <c r="I294">
        <v>2</v>
      </c>
      <c r="J294">
        <v>7</v>
      </c>
      <c r="K294">
        <v>7</v>
      </c>
      <c r="L294" t="s">
        <v>114</v>
      </c>
      <c r="M294">
        <v>14</v>
      </c>
      <c r="N294" t="s">
        <v>725</v>
      </c>
      <c r="O294" t="s">
        <v>5</v>
      </c>
      <c r="P294">
        <v>2</v>
      </c>
      <c r="Q294">
        <v>0</v>
      </c>
      <c r="R294">
        <v>0</v>
      </c>
      <c r="S294" t="s">
        <v>642</v>
      </c>
      <c r="T294" t="s">
        <v>690</v>
      </c>
      <c r="U294">
        <v>0</v>
      </c>
      <c r="V294">
        <v>0</v>
      </c>
      <c r="W294">
        <v>0</v>
      </c>
      <c r="X294" t="s">
        <v>52</v>
      </c>
      <c r="Y294" t="s">
        <v>769</v>
      </c>
      <c r="Z294">
        <v>4903.5999999999985</v>
      </c>
      <c r="AA294">
        <v>248360.98000000019</v>
      </c>
      <c r="AB294">
        <v>0</v>
      </c>
      <c r="AC294">
        <v>0</v>
      </c>
      <c r="AD294">
        <v>0.84414504989531591</v>
      </c>
      <c r="AF294">
        <v>0</v>
      </c>
      <c r="AG294" t="s">
        <v>913</v>
      </c>
    </row>
    <row r="295" spans="1:33" x14ac:dyDescent="0.25">
      <c r="A295" t="s">
        <v>54</v>
      </c>
      <c r="B295" t="s">
        <v>951</v>
      </c>
      <c r="C295" s="63" t="s">
        <v>951</v>
      </c>
      <c r="D295" s="63" t="s">
        <v>671</v>
      </c>
      <c r="E295" t="s">
        <v>527</v>
      </c>
      <c r="F295">
        <v>0.6</v>
      </c>
      <c r="G295">
        <v>2</v>
      </c>
      <c r="H295">
        <v>2</v>
      </c>
      <c r="I295">
        <v>2</v>
      </c>
      <c r="J295">
        <v>7</v>
      </c>
      <c r="K295">
        <v>7</v>
      </c>
      <c r="L295" t="s">
        <v>114</v>
      </c>
      <c r="M295">
        <v>14</v>
      </c>
      <c r="N295" t="s">
        <v>725</v>
      </c>
      <c r="O295" t="s">
        <v>31</v>
      </c>
      <c r="P295">
        <v>3</v>
      </c>
      <c r="Q295">
        <v>0</v>
      </c>
      <c r="R295">
        <v>0</v>
      </c>
      <c r="S295" t="s">
        <v>642</v>
      </c>
      <c r="T295" t="s">
        <v>690</v>
      </c>
      <c r="U295">
        <v>0</v>
      </c>
      <c r="V295">
        <v>0</v>
      </c>
      <c r="W295">
        <v>0</v>
      </c>
      <c r="X295" t="s">
        <v>53</v>
      </c>
      <c r="Y295" t="s">
        <v>770</v>
      </c>
      <c r="Z295">
        <v>4903.5999999999985</v>
      </c>
      <c r="AA295">
        <v>248360.98000000019</v>
      </c>
      <c r="AB295">
        <v>0</v>
      </c>
      <c r="AC295">
        <v>0</v>
      </c>
      <c r="AD295">
        <v>0.84414504989531591</v>
      </c>
      <c r="AF295">
        <v>0</v>
      </c>
      <c r="AG295" t="s">
        <v>913</v>
      </c>
    </row>
    <row r="296" spans="1:33" x14ac:dyDescent="0.25">
      <c r="A296" t="s">
        <v>55</v>
      </c>
      <c r="B296" t="s">
        <v>945</v>
      </c>
      <c r="C296" s="63" t="s">
        <v>945</v>
      </c>
      <c r="D296" s="63" t="s">
        <v>671</v>
      </c>
      <c r="E296" t="s">
        <v>527</v>
      </c>
      <c r="F296">
        <v>1</v>
      </c>
      <c r="G296">
        <v>1</v>
      </c>
      <c r="H296">
        <v>1</v>
      </c>
      <c r="I296">
        <v>2</v>
      </c>
      <c r="J296">
        <v>7</v>
      </c>
      <c r="K296">
        <v>1</v>
      </c>
      <c r="L296" t="s">
        <v>99</v>
      </c>
      <c r="M296">
        <v>1</v>
      </c>
      <c r="N296" t="s">
        <v>699</v>
      </c>
      <c r="O296" t="s">
        <v>4</v>
      </c>
      <c r="P296">
        <v>1</v>
      </c>
      <c r="Q296">
        <v>5</v>
      </c>
      <c r="R296">
        <v>0</v>
      </c>
      <c r="S296" t="s">
        <v>642</v>
      </c>
      <c r="T296" t="s">
        <v>689</v>
      </c>
      <c r="U296">
        <v>40.5</v>
      </c>
      <c r="V296">
        <v>5.3289473684210531</v>
      </c>
      <c r="W296">
        <v>40.5</v>
      </c>
      <c r="X296" t="s">
        <v>33</v>
      </c>
      <c r="Y296" t="s">
        <v>729</v>
      </c>
      <c r="Z296">
        <v>1643.1999999999998</v>
      </c>
      <c r="AA296">
        <v>93540</v>
      </c>
      <c r="AB296">
        <v>1</v>
      </c>
      <c r="AC296">
        <v>5.0558842182134995</v>
      </c>
      <c r="AD296">
        <v>0.94875851996105176</v>
      </c>
      <c r="AE296">
        <v>0.94875851996105165</v>
      </c>
      <c r="AF296">
        <v>0</v>
      </c>
      <c r="AG296" t="s">
        <v>642</v>
      </c>
    </row>
    <row r="297" spans="1:33" x14ac:dyDescent="0.25">
      <c r="A297" t="s">
        <v>55</v>
      </c>
      <c r="B297" t="s">
        <v>945</v>
      </c>
      <c r="C297" s="63" t="s">
        <v>945</v>
      </c>
      <c r="D297" s="63" t="s">
        <v>671</v>
      </c>
      <c r="E297" t="s">
        <v>527</v>
      </c>
      <c r="F297">
        <v>1</v>
      </c>
      <c r="G297">
        <v>1</v>
      </c>
      <c r="H297">
        <v>1</v>
      </c>
      <c r="I297">
        <v>2</v>
      </c>
      <c r="J297">
        <v>7</v>
      </c>
      <c r="K297">
        <v>1</v>
      </c>
      <c r="L297" t="s">
        <v>99</v>
      </c>
      <c r="M297">
        <v>1</v>
      </c>
      <c r="N297" t="s">
        <v>699</v>
      </c>
      <c r="O297" t="s">
        <v>5</v>
      </c>
      <c r="P297">
        <v>2</v>
      </c>
      <c r="Q297">
        <v>4</v>
      </c>
      <c r="R297">
        <v>0</v>
      </c>
      <c r="S297" t="s">
        <v>642</v>
      </c>
      <c r="T297" t="s">
        <v>689</v>
      </c>
      <c r="U297">
        <v>29</v>
      </c>
      <c r="V297">
        <v>3.8157894736842106</v>
      </c>
      <c r="W297">
        <v>29</v>
      </c>
      <c r="X297" t="s">
        <v>34</v>
      </c>
      <c r="Y297" t="s">
        <v>730</v>
      </c>
      <c r="Z297">
        <v>1643.1999999999998</v>
      </c>
      <c r="AA297">
        <v>93540</v>
      </c>
      <c r="AB297">
        <v>1</v>
      </c>
      <c r="AC297">
        <v>3.6202627735355919</v>
      </c>
      <c r="AD297">
        <v>0.94875851996105176</v>
      </c>
      <c r="AE297">
        <v>0.94875851996105165</v>
      </c>
      <c r="AF297">
        <v>-4.4408920985006262E-16</v>
      </c>
      <c r="AG297" t="s">
        <v>642</v>
      </c>
    </row>
    <row r="298" spans="1:33" x14ac:dyDescent="0.25">
      <c r="A298" t="s">
        <v>55</v>
      </c>
      <c r="B298" t="s">
        <v>945</v>
      </c>
      <c r="C298" s="63" t="s">
        <v>945</v>
      </c>
      <c r="D298" s="63" t="s">
        <v>671</v>
      </c>
      <c r="E298" t="s">
        <v>527</v>
      </c>
      <c r="F298">
        <v>1</v>
      </c>
      <c r="G298">
        <v>1</v>
      </c>
      <c r="H298">
        <v>1</v>
      </c>
      <c r="I298">
        <v>2</v>
      </c>
      <c r="J298">
        <v>7</v>
      </c>
      <c r="K298">
        <v>1</v>
      </c>
      <c r="L298" t="s">
        <v>99</v>
      </c>
      <c r="M298">
        <v>1</v>
      </c>
      <c r="N298" t="s">
        <v>699</v>
      </c>
      <c r="O298" t="s">
        <v>31</v>
      </c>
      <c r="P298">
        <v>3</v>
      </c>
      <c r="Q298">
        <v>2</v>
      </c>
      <c r="R298">
        <v>0</v>
      </c>
      <c r="S298" t="s">
        <v>642</v>
      </c>
      <c r="T298" t="s">
        <v>689</v>
      </c>
      <c r="U298">
        <v>16</v>
      </c>
      <c r="V298">
        <v>2.1052631578947367</v>
      </c>
      <c r="W298">
        <v>16</v>
      </c>
      <c r="X298" t="s">
        <v>35</v>
      </c>
      <c r="Y298" t="s">
        <v>731</v>
      </c>
      <c r="Z298">
        <v>1643.1999999999998</v>
      </c>
      <c r="AA298">
        <v>93540</v>
      </c>
      <c r="AB298">
        <v>1</v>
      </c>
      <c r="AC298">
        <v>1.9973863578127402</v>
      </c>
      <c r="AD298">
        <v>0.94875851996105176</v>
      </c>
      <c r="AE298">
        <v>0.94875851996105165</v>
      </c>
      <c r="AF298">
        <v>-2.2204460492503131E-16</v>
      </c>
      <c r="AG298" t="s">
        <v>642</v>
      </c>
    </row>
    <row r="299" spans="1:33" x14ac:dyDescent="0.25">
      <c r="A299" t="s">
        <v>55</v>
      </c>
      <c r="B299" t="s">
        <v>945</v>
      </c>
      <c r="C299" s="63" t="s">
        <v>945</v>
      </c>
      <c r="D299" s="63" t="s">
        <v>671</v>
      </c>
      <c r="E299" t="s">
        <v>527</v>
      </c>
      <c r="F299">
        <v>1</v>
      </c>
      <c r="G299">
        <v>1</v>
      </c>
      <c r="H299">
        <v>1</v>
      </c>
      <c r="I299">
        <v>2</v>
      </c>
      <c r="J299">
        <v>7</v>
      </c>
      <c r="K299">
        <v>2</v>
      </c>
      <c r="L299" t="s">
        <v>102</v>
      </c>
      <c r="M299">
        <v>2</v>
      </c>
      <c r="N299" t="s">
        <v>701</v>
      </c>
      <c r="O299" t="s">
        <v>4</v>
      </c>
      <c r="P299">
        <v>1</v>
      </c>
      <c r="Q299">
        <v>5</v>
      </c>
      <c r="R299">
        <v>0</v>
      </c>
      <c r="S299" t="s">
        <v>642</v>
      </c>
      <c r="T299" t="s">
        <v>689</v>
      </c>
      <c r="U299">
        <v>40.5</v>
      </c>
      <c r="V299">
        <v>5.3289473684210531</v>
      </c>
      <c r="W299">
        <v>40.5</v>
      </c>
      <c r="X299" t="s">
        <v>36</v>
      </c>
      <c r="Y299" t="s">
        <v>732</v>
      </c>
      <c r="Z299">
        <v>1643.1999999999998</v>
      </c>
      <c r="AA299">
        <v>93540</v>
      </c>
      <c r="AB299">
        <v>1</v>
      </c>
      <c r="AC299">
        <v>5.0558842182134995</v>
      </c>
      <c r="AD299">
        <v>0.94875851996105176</v>
      </c>
      <c r="AE299">
        <v>0.94875851996105165</v>
      </c>
      <c r="AF299">
        <v>0</v>
      </c>
      <c r="AG299" t="s">
        <v>642</v>
      </c>
    </row>
    <row r="300" spans="1:33" x14ac:dyDescent="0.25">
      <c r="A300" t="s">
        <v>55</v>
      </c>
      <c r="B300" t="s">
        <v>945</v>
      </c>
      <c r="C300" s="63" t="s">
        <v>945</v>
      </c>
      <c r="D300" s="63" t="s">
        <v>671</v>
      </c>
      <c r="E300" t="s">
        <v>527</v>
      </c>
      <c r="F300">
        <v>1</v>
      </c>
      <c r="G300">
        <v>1</v>
      </c>
      <c r="H300">
        <v>1</v>
      </c>
      <c r="I300">
        <v>2</v>
      </c>
      <c r="J300">
        <v>7</v>
      </c>
      <c r="K300">
        <v>2</v>
      </c>
      <c r="L300" t="s">
        <v>102</v>
      </c>
      <c r="M300">
        <v>2</v>
      </c>
      <c r="N300" t="s">
        <v>701</v>
      </c>
      <c r="O300" t="s">
        <v>5</v>
      </c>
      <c r="P300">
        <v>2</v>
      </c>
      <c r="Q300">
        <v>4</v>
      </c>
      <c r="R300">
        <v>0</v>
      </c>
      <c r="S300" t="s">
        <v>642</v>
      </c>
      <c r="T300" t="s">
        <v>689</v>
      </c>
      <c r="U300">
        <v>29</v>
      </c>
      <c r="V300">
        <v>3.8157894736842106</v>
      </c>
      <c r="W300">
        <v>29</v>
      </c>
      <c r="X300" t="s">
        <v>37</v>
      </c>
      <c r="Y300" t="s">
        <v>733</v>
      </c>
      <c r="Z300">
        <v>1643.1999999999998</v>
      </c>
      <c r="AA300">
        <v>93540</v>
      </c>
      <c r="AB300">
        <v>1</v>
      </c>
      <c r="AC300">
        <v>3.6202627735355919</v>
      </c>
      <c r="AD300">
        <v>0.94875851996105176</v>
      </c>
      <c r="AE300">
        <v>0.94875851996105165</v>
      </c>
      <c r="AF300">
        <v>-4.4408920985006262E-16</v>
      </c>
      <c r="AG300" t="s">
        <v>642</v>
      </c>
    </row>
    <row r="301" spans="1:33" x14ac:dyDescent="0.25">
      <c r="A301" t="s">
        <v>55</v>
      </c>
      <c r="B301" t="s">
        <v>945</v>
      </c>
      <c r="C301" s="63" t="s">
        <v>945</v>
      </c>
      <c r="D301" s="63" t="s">
        <v>671</v>
      </c>
      <c r="E301" t="s">
        <v>527</v>
      </c>
      <c r="F301">
        <v>1</v>
      </c>
      <c r="G301">
        <v>1</v>
      </c>
      <c r="H301">
        <v>1</v>
      </c>
      <c r="I301">
        <v>2</v>
      </c>
      <c r="J301">
        <v>7</v>
      </c>
      <c r="K301">
        <v>2</v>
      </c>
      <c r="L301" t="s">
        <v>102</v>
      </c>
      <c r="M301">
        <v>2</v>
      </c>
      <c r="N301" t="s">
        <v>701</v>
      </c>
      <c r="O301" t="s">
        <v>31</v>
      </c>
      <c r="P301">
        <v>3</v>
      </c>
      <c r="Q301">
        <v>2</v>
      </c>
      <c r="R301">
        <v>0</v>
      </c>
      <c r="S301" t="s">
        <v>642</v>
      </c>
      <c r="T301" t="s">
        <v>689</v>
      </c>
      <c r="U301">
        <v>16</v>
      </c>
      <c r="V301">
        <v>2.1052631578947367</v>
      </c>
      <c r="W301">
        <v>16</v>
      </c>
      <c r="X301" t="s">
        <v>38</v>
      </c>
      <c r="Y301" t="s">
        <v>734</v>
      </c>
      <c r="Z301">
        <v>1643.1999999999998</v>
      </c>
      <c r="AA301">
        <v>93540</v>
      </c>
      <c r="AB301">
        <v>1</v>
      </c>
      <c r="AC301">
        <v>1.9973863578127402</v>
      </c>
      <c r="AD301">
        <v>0.94875851996105176</v>
      </c>
      <c r="AE301">
        <v>0.94875851996105165</v>
      </c>
      <c r="AF301">
        <v>-2.2204460492503131E-16</v>
      </c>
      <c r="AG301" t="s">
        <v>642</v>
      </c>
    </row>
    <row r="302" spans="1:33" x14ac:dyDescent="0.25">
      <c r="A302" t="s">
        <v>55</v>
      </c>
      <c r="B302" t="s">
        <v>945</v>
      </c>
      <c r="C302" s="63" t="s">
        <v>945</v>
      </c>
      <c r="D302" s="63" t="s">
        <v>671</v>
      </c>
      <c r="E302" t="s">
        <v>527</v>
      </c>
      <c r="F302">
        <v>1</v>
      </c>
      <c r="G302">
        <v>1</v>
      </c>
      <c r="H302">
        <v>1</v>
      </c>
      <c r="I302">
        <v>2</v>
      </c>
      <c r="J302">
        <v>7</v>
      </c>
      <c r="K302">
        <v>3</v>
      </c>
      <c r="L302" t="s">
        <v>103</v>
      </c>
      <c r="M302">
        <v>3</v>
      </c>
      <c r="N302" t="s">
        <v>703</v>
      </c>
      <c r="O302" t="s">
        <v>4</v>
      </c>
      <c r="P302">
        <v>1</v>
      </c>
      <c r="Q302">
        <v>5</v>
      </c>
      <c r="R302">
        <v>0</v>
      </c>
      <c r="S302" t="s">
        <v>642</v>
      </c>
      <c r="T302" t="s">
        <v>689</v>
      </c>
      <c r="U302">
        <v>40.5</v>
      </c>
      <c r="V302">
        <v>5.3289473684210531</v>
      </c>
      <c r="W302">
        <v>40.5</v>
      </c>
      <c r="X302" t="s">
        <v>39</v>
      </c>
      <c r="Y302" t="s">
        <v>735</v>
      </c>
      <c r="Z302">
        <v>1643.1999999999998</v>
      </c>
      <c r="AA302">
        <v>93540</v>
      </c>
      <c r="AB302">
        <v>1</v>
      </c>
      <c r="AC302">
        <v>5.0558842182134995</v>
      </c>
      <c r="AD302">
        <v>0.94875851996105176</v>
      </c>
      <c r="AE302">
        <v>0.94875851996105165</v>
      </c>
      <c r="AF302">
        <v>0</v>
      </c>
      <c r="AG302" t="s">
        <v>642</v>
      </c>
    </row>
    <row r="303" spans="1:33" x14ac:dyDescent="0.25">
      <c r="A303" t="s">
        <v>55</v>
      </c>
      <c r="B303" t="s">
        <v>945</v>
      </c>
      <c r="C303" s="63" t="s">
        <v>945</v>
      </c>
      <c r="D303" s="63" t="s">
        <v>671</v>
      </c>
      <c r="E303" t="s">
        <v>527</v>
      </c>
      <c r="F303">
        <v>1</v>
      </c>
      <c r="G303">
        <v>1</v>
      </c>
      <c r="H303">
        <v>1</v>
      </c>
      <c r="I303">
        <v>2</v>
      </c>
      <c r="J303">
        <v>7</v>
      </c>
      <c r="K303">
        <v>3</v>
      </c>
      <c r="L303" t="s">
        <v>103</v>
      </c>
      <c r="M303">
        <v>3</v>
      </c>
      <c r="N303" t="s">
        <v>703</v>
      </c>
      <c r="O303" t="s">
        <v>5</v>
      </c>
      <c r="P303">
        <v>2</v>
      </c>
      <c r="Q303">
        <v>4</v>
      </c>
      <c r="R303">
        <v>0</v>
      </c>
      <c r="S303" t="s">
        <v>642</v>
      </c>
      <c r="T303" t="s">
        <v>689</v>
      </c>
      <c r="U303">
        <v>29</v>
      </c>
      <c r="V303">
        <v>3.8157894736842106</v>
      </c>
      <c r="W303">
        <v>29</v>
      </c>
      <c r="X303" t="s">
        <v>40</v>
      </c>
      <c r="Y303" t="s">
        <v>736</v>
      </c>
      <c r="Z303">
        <v>1643.1999999999998</v>
      </c>
      <c r="AA303">
        <v>93540</v>
      </c>
      <c r="AB303">
        <v>1</v>
      </c>
      <c r="AC303">
        <v>3.6202627735355919</v>
      </c>
      <c r="AD303">
        <v>0.94875851996105176</v>
      </c>
      <c r="AE303">
        <v>0.94875851996105165</v>
      </c>
      <c r="AF303">
        <v>-4.4408920985006262E-16</v>
      </c>
      <c r="AG303" t="s">
        <v>642</v>
      </c>
    </row>
    <row r="304" spans="1:33" x14ac:dyDescent="0.25">
      <c r="A304" t="s">
        <v>55</v>
      </c>
      <c r="B304" t="s">
        <v>945</v>
      </c>
      <c r="C304" s="63" t="s">
        <v>945</v>
      </c>
      <c r="D304" s="63" t="s">
        <v>671</v>
      </c>
      <c r="E304" t="s">
        <v>527</v>
      </c>
      <c r="F304">
        <v>1</v>
      </c>
      <c r="G304">
        <v>1</v>
      </c>
      <c r="H304">
        <v>1</v>
      </c>
      <c r="I304">
        <v>2</v>
      </c>
      <c r="J304">
        <v>7</v>
      </c>
      <c r="K304">
        <v>3</v>
      </c>
      <c r="L304" t="s">
        <v>103</v>
      </c>
      <c r="M304">
        <v>3</v>
      </c>
      <c r="N304" t="s">
        <v>703</v>
      </c>
      <c r="O304" t="s">
        <v>31</v>
      </c>
      <c r="P304">
        <v>3</v>
      </c>
      <c r="Q304">
        <v>2</v>
      </c>
      <c r="R304">
        <v>0</v>
      </c>
      <c r="S304" t="s">
        <v>642</v>
      </c>
      <c r="T304" t="s">
        <v>689</v>
      </c>
      <c r="U304">
        <v>16</v>
      </c>
      <c r="V304">
        <v>2.1052631578947367</v>
      </c>
      <c r="W304">
        <v>16</v>
      </c>
      <c r="X304" t="s">
        <v>41</v>
      </c>
      <c r="Y304" t="s">
        <v>737</v>
      </c>
      <c r="Z304">
        <v>1643.1999999999998</v>
      </c>
      <c r="AA304">
        <v>93540</v>
      </c>
      <c r="AB304">
        <v>1</v>
      </c>
      <c r="AC304">
        <v>1.9973863578127402</v>
      </c>
      <c r="AD304">
        <v>0.94875851996105176</v>
      </c>
      <c r="AE304">
        <v>0.94875851996105165</v>
      </c>
      <c r="AF304">
        <v>-2.2204460492503131E-16</v>
      </c>
      <c r="AG304" t="s">
        <v>642</v>
      </c>
    </row>
    <row r="305" spans="1:33" x14ac:dyDescent="0.25">
      <c r="A305" t="s">
        <v>55</v>
      </c>
      <c r="B305" t="s">
        <v>945</v>
      </c>
      <c r="C305" s="63" t="s">
        <v>945</v>
      </c>
      <c r="D305" s="63" t="s">
        <v>671</v>
      </c>
      <c r="E305" t="s">
        <v>527</v>
      </c>
      <c r="F305">
        <v>1</v>
      </c>
      <c r="G305">
        <v>1</v>
      </c>
      <c r="H305">
        <v>1</v>
      </c>
      <c r="I305">
        <v>2</v>
      </c>
      <c r="J305">
        <v>7</v>
      </c>
      <c r="K305">
        <v>4</v>
      </c>
      <c r="L305" t="s">
        <v>101</v>
      </c>
      <c r="M305">
        <v>4</v>
      </c>
      <c r="N305" t="s">
        <v>705</v>
      </c>
      <c r="O305" t="s">
        <v>4</v>
      </c>
      <c r="P305">
        <v>1</v>
      </c>
      <c r="Q305">
        <v>5</v>
      </c>
      <c r="R305">
        <v>0</v>
      </c>
      <c r="S305" t="s">
        <v>642</v>
      </c>
      <c r="T305" t="s">
        <v>689</v>
      </c>
      <c r="U305">
        <v>40.5</v>
      </c>
      <c r="V305">
        <v>5.3289473684210531</v>
      </c>
      <c r="W305">
        <v>40.5</v>
      </c>
      <c r="X305" t="s">
        <v>42</v>
      </c>
      <c r="Y305" t="s">
        <v>738</v>
      </c>
      <c r="Z305">
        <v>1643.1999999999998</v>
      </c>
      <c r="AA305">
        <v>93540</v>
      </c>
      <c r="AB305">
        <v>1</v>
      </c>
      <c r="AC305">
        <v>5.0558842182134995</v>
      </c>
      <c r="AD305">
        <v>0.94875851996105176</v>
      </c>
      <c r="AE305">
        <v>0.94875851996105165</v>
      </c>
      <c r="AF305">
        <v>0</v>
      </c>
      <c r="AG305" t="s">
        <v>642</v>
      </c>
    </row>
    <row r="306" spans="1:33" x14ac:dyDescent="0.25">
      <c r="A306" t="s">
        <v>55</v>
      </c>
      <c r="B306" t="s">
        <v>945</v>
      </c>
      <c r="C306" s="63" t="s">
        <v>945</v>
      </c>
      <c r="D306" s="63" t="s">
        <v>671</v>
      </c>
      <c r="E306" t="s">
        <v>527</v>
      </c>
      <c r="F306">
        <v>1</v>
      </c>
      <c r="G306">
        <v>1</v>
      </c>
      <c r="H306">
        <v>1</v>
      </c>
      <c r="I306">
        <v>2</v>
      </c>
      <c r="J306">
        <v>7</v>
      </c>
      <c r="K306">
        <v>4</v>
      </c>
      <c r="L306" t="s">
        <v>101</v>
      </c>
      <c r="M306">
        <v>4</v>
      </c>
      <c r="N306" t="s">
        <v>705</v>
      </c>
      <c r="O306" t="s">
        <v>5</v>
      </c>
      <c r="P306">
        <v>2</v>
      </c>
      <c r="Q306">
        <v>4</v>
      </c>
      <c r="R306">
        <v>0</v>
      </c>
      <c r="S306" t="s">
        <v>642</v>
      </c>
      <c r="T306" t="s">
        <v>689</v>
      </c>
      <c r="U306">
        <v>29</v>
      </c>
      <c r="V306">
        <v>3.8157894736842106</v>
      </c>
      <c r="W306">
        <v>29</v>
      </c>
      <c r="X306" t="s">
        <v>43</v>
      </c>
      <c r="Y306" t="s">
        <v>739</v>
      </c>
      <c r="Z306">
        <v>1643.1999999999998</v>
      </c>
      <c r="AA306">
        <v>93540</v>
      </c>
      <c r="AB306">
        <v>1</v>
      </c>
      <c r="AC306">
        <v>3.6202627735355919</v>
      </c>
      <c r="AD306">
        <v>0.94875851996105176</v>
      </c>
      <c r="AE306">
        <v>0.94875851996105165</v>
      </c>
      <c r="AF306">
        <v>-4.4408920985006262E-16</v>
      </c>
      <c r="AG306" t="s">
        <v>642</v>
      </c>
    </row>
    <row r="307" spans="1:33" x14ac:dyDescent="0.25">
      <c r="A307" t="s">
        <v>55</v>
      </c>
      <c r="B307" t="s">
        <v>945</v>
      </c>
      <c r="C307" s="63" t="s">
        <v>945</v>
      </c>
      <c r="D307" s="63" t="s">
        <v>671</v>
      </c>
      <c r="E307" t="s">
        <v>527</v>
      </c>
      <c r="F307">
        <v>1</v>
      </c>
      <c r="G307">
        <v>1</v>
      </c>
      <c r="H307">
        <v>1</v>
      </c>
      <c r="I307">
        <v>2</v>
      </c>
      <c r="J307">
        <v>7</v>
      </c>
      <c r="K307">
        <v>4</v>
      </c>
      <c r="L307" t="s">
        <v>101</v>
      </c>
      <c r="M307">
        <v>4</v>
      </c>
      <c r="N307" t="s">
        <v>705</v>
      </c>
      <c r="O307" t="s">
        <v>31</v>
      </c>
      <c r="P307">
        <v>3</v>
      </c>
      <c r="Q307">
        <v>2</v>
      </c>
      <c r="R307">
        <v>0</v>
      </c>
      <c r="S307" t="s">
        <v>642</v>
      </c>
      <c r="T307" t="s">
        <v>689</v>
      </c>
      <c r="U307">
        <v>16</v>
      </c>
      <c r="V307">
        <v>2.1052631578947367</v>
      </c>
      <c r="W307">
        <v>16</v>
      </c>
      <c r="X307" t="s">
        <v>44</v>
      </c>
      <c r="Y307" t="s">
        <v>740</v>
      </c>
      <c r="Z307">
        <v>1643.1999999999998</v>
      </c>
      <c r="AA307">
        <v>93540</v>
      </c>
      <c r="AB307">
        <v>1</v>
      </c>
      <c r="AC307">
        <v>1.9973863578127402</v>
      </c>
      <c r="AD307">
        <v>0.94875851996105176</v>
      </c>
      <c r="AE307">
        <v>0.94875851996105165</v>
      </c>
      <c r="AF307">
        <v>-2.2204460492503131E-16</v>
      </c>
      <c r="AG307" t="s">
        <v>642</v>
      </c>
    </row>
    <row r="308" spans="1:33" x14ac:dyDescent="0.25">
      <c r="A308" t="s">
        <v>55</v>
      </c>
      <c r="B308" t="s">
        <v>945</v>
      </c>
      <c r="C308" s="63" t="s">
        <v>945</v>
      </c>
      <c r="D308" s="63" t="s">
        <v>671</v>
      </c>
      <c r="E308" t="s">
        <v>527</v>
      </c>
      <c r="F308">
        <v>1</v>
      </c>
      <c r="G308">
        <v>1</v>
      </c>
      <c r="H308">
        <v>1</v>
      </c>
      <c r="I308">
        <v>2</v>
      </c>
      <c r="J308">
        <v>7</v>
      </c>
      <c r="K308">
        <v>5</v>
      </c>
      <c r="L308" t="s">
        <v>105</v>
      </c>
      <c r="M308">
        <v>5</v>
      </c>
      <c r="N308" t="s">
        <v>707</v>
      </c>
      <c r="O308" t="s">
        <v>4</v>
      </c>
      <c r="P308">
        <v>1</v>
      </c>
      <c r="Q308">
        <v>5</v>
      </c>
      <c r="R308">
        <v>0</v>
      </c>
      <c r="S308" t="s">
        <v>642</v>
      </c>
      <c r="T308" t="s">
        <v>689</v>
      </c>
      <c r="U308">
        <v>40.5</v>
      </c>
      <c r="V308">
        <v>5.3289473684210531</v>
      </c>
      <c r="W308">
        <v>40.5</v>
      </c>
      <c r="X308" t="s">
        <v>45</v>
      </c>
      <c r="Y308" t="s">
        <v>741</v>
      </c>
      <c r="Z308">
        <v>1643.1999999999998</v>
      </c>
      <c r="AA308">
        <v>93540</v>
      </c>
      <c r="AB308">
        <v>1</v>
      </c>
      <c r="AC308">
        <v>5.0558842182134995</v>
      </c>
      <c r="AD308">
        <v>0.94875851996105176</v>
      </c>
      <c r="AE308">
        <v>0.94875851996105165</v>
      </c>
      <c r="AF308">
        <v>0</v>
      </c>
      <c r="AG308" t="s">
        <v>642</v>
      </c>
    </row>
    <row r="309" spans="1:33" x14ac:dyDescent="0.25">
      <c r="A309" t="s">
        <v>55</v>
      </c>
      <c r="B309" t="s">
        <v>945</v>
      </c>
      <c r="C309" s="63" t="s">
        <v>945</v>
      </c>
      <c r="D309" s="63" t="s">
        <v>671</v>
      </c>
      <c r="E309" t="s">
        <v>527</v>
      </c>
      <c r="F309">
        <v>1</v>
      </c>
      <c r="G309">
        <v>1</v>
      </c>
      <c r="H309">
        <v>1</v>
      </c>
      <c r="I309">
        <v>2</v>
      </c>
      <c r="J309">
        <v>7</v>
      </c>
      <c r="K309">
        <v>5</v>
      </c>
      <c r="L309" t="s">
        <v>105</v>
      </c>
      <c r="M309">
        <v>5</v>
      </c>
      <c r="N309" t="s">
        <v>707</v>
      </c>
      <c r="O309" t="s">
        <v>5</v>
      </c>
      <c r="P309">
        <v>2</v>
      </c>
      <c r="Q309">
        <v>4</v>
      </c>
      <c r="R309">
        <v>0</v>
      </c>
      <c r="S309" t="s">
        <v>642</v>
      </c>
      <c r="T309" t="s">
        <v>689</v>
      </c>
      <c r="U309">
        <v>29</v>
      </c>
      <c r="V309">
        <v>3.8157894736842106</v>
      </c>
      <c r="W309">
        <v>29</v>
      </c>
      <c r="X309" t="s">
        <v>46</v>
      </c>
      <c r="Y309" t="s">
        <v>742</v>
      </c>
      <c r="Z309">
        <v>1643.1999999999998</v>
      </c>
      <c r="AA309">
        <v>93540</v>
      </c>
      <c r="AB309">
        <v>1</v>
      </c>
      <c r="AC309">
        <v>3.6202627735355919</v>
      </c>
      <c r="AD309">
        <v>0.94875851996105176</v>
      </c>
      <c r="AE309">
        <v>0.94875851996105165</v>
      </c>
      <c r="AF309">
        <v>-4.4408920985006262E-16</v>
      </c>
      <c r="AG309" t="s">
        <v>642</v>
      </c>
    </row>
    <row r="310" spans="1:33" x14ac:dyDescent="0.25">
      <c r="A310" t="s">
        <v>55</v>
      </c>
      <c r="B310" t="s">
        <v>945</v>
      </c>
      <c r="C310" s="63" t="s">
        <v>945</v>
      </c>
      <c r="D310" s="63" t="s">
        <v>671</v>
      </c>
      <c r="E310" t="s">
        <v>527</v>
      </c>
      <c r="F310">
        <v>1</v>
      </c>
      <c r="G310">
        <v>1</v>
      </c>
      <c r="H310">
        <v>1</v>
      </c>
      <c r="I310">
        <v>2</v>
      </c>
      <c r="J310">
        <v>7</v>
      </c>
      <c r="K310">
        <v>5</v>
      </c>
      <c r="L310" t="s">
        <v>105</v>
      </c>
      <c r="M310">
        <v>5</v>
      </c>
      <c r="N310" t="s">
        <v>707</v>
      </c>
      <c r="O310" t="s">
        <v>31</v>
      </c>
      <c r="P310">
        <v>3</v>
      </c>
      <c r="Q310">
        <v>2</v>
      </c>
      <c r="R310">
        <v>0</v>
      </c>
      <c r="S310" t="s">
        <v>642</v>
      </c>
      <c r="T310" t="s">
        <v>689</v>
      </c>
      <c r="U310">
        <v>16</v>
      </c>
      <c r="V310">
        <v>2.1052631578947367</v>
      </c>
      <c r="W310">
        <v>16</v>
      </c>
      <c r="X310" t="s">
        <v>47</v>
      </c>
      <c r="Y310" t="s">
        <v>743</v>
      </c>
      <c r="Z310">
        <v>1643.1999999999998</v>
      </c>
      <c r="AA310">
        <v>93540</v>
      </c>
      <c r="AB310">
        <v>1</v>
      </c>
      <c r="AC310">
        <v>1.9973863578127402</v>
      </c>
      <c r="AD310">
        <v>0.94875851996105176</v>
      </c>
      <c r="AE310">
        <v>0.94875851996105165</v>
      </c>
      <c r="AF310">
        <v>-2.2204460492503131E-16</v>
      </c>
      <c r="AG310" t="s">
        <v>642</v>
      </c>
    </row>
    <row r="311" spans="1:33" x14ac:dyDescent="0.25">
      <c r="A311" t="s">
        <v>55</v>
      </c>
      <c r="B311" t="s">
        <v>945</v>
      </c>
      <c r="C311" s="63" t="s">
        <v>945</v>
      </c>
      <c r="D311" s="63" t="s">
        <v>671</v>
      </c>
      <c r="E311" t="s">
        <v>527</v>
      </c>
      <c r="F311">
        <v>1</v>
      </c>
      <c r="G311">
        <v>1</v>
      </c>
      <c r="H311">
        <v>1</v>
      </c>
      <c r="I311">
        <v>2</v>
      </c>
      <c r="J311">
        <v>7</v>
      </c>
      <c r="K311">
        <v>6</v>
      </c>
      <c r="L311" t="s">
        <v>113</v>
      </c>
      <c r="M311">
        <v>6</v>
      </c>
      <c r="N311" t="s">
        <v>709</v>
      </c>
      <c r="O311" t="s">
        <v>4</v>
      </c>
      <c r="P311">
        <v>1</v>
      </c>
      <c r="Q311">
        <v>5</v>
      </c>
      <c r="R311">
        <v>0</v>
      </c>
      <c r="S311" t="s">
        <v>642</v>
      </c>
      <c r="T311" t="s">
        <v>689</v>
      </c>
      <c r="U311">
        <v>40.5</v>
      </c>
      <c r="V311">
        <v>5.3289473684210531</v>
      </c>
      <c r="W311">
        <v>40.5</v>
      </c>
      <c r="X311" t="s">
        <v>48</v>
      </c>
      <c r="Y311" t="s">
        <v>744</v>
      </c>
      <c r="Z311">
        <v>1643.1999999999998</v>
      </c>
      <c r="AA311">
        <v>93540</v>
      </c>
      <c r="AB311">
        <v>1</v>
      </c>
      <c r="AC311">
        <v>5.0558842182134995</v>
      </c>
      <c r="AD311">
        <v>0.94875851996105176</v>
      </c>
      <c r="AE311">
        <v>0.94875851996105165</v>
      </c>
      <c r="AF311">
        <v>0</v>
      </c>
      <c r="AG311" t="s">
        <v>642</v>
      </c>
    </row>
    <row r="312" spans="1:33" x14ac:dyDescent="0.25">
      <c r="A312" t="s">
        <v>55</v>
      </c>
      <c r="B312" t="s">
        <v>945</v>
      </c>
      <c r="C312" s="63" t="s">
        <v>945</v>
      </c>
      <c r="D312" s="63" t="s">
        <v>671</v>
      </c>
      <c r="E312" t="s">
        <v>527</v>
      </c>
      <c r="F312">
        <v>1</v>
      </c>
      <c r="G312">
        <v>1</v>
      </c>
      <c r="H312">
        <v>1</v>
      </c>
      <c r="I312">
        <v>2</v>
      </c>
      <c r="J312">
        <v>7</v>
      </c>
      <c r="K312">
        <v>6</v>
      </c>
      <c r="L312" t="s">
        <v>113</v>
      </c>
      <c r="M312">
        <v>6</v>
      </c>
      <c r="N312" t="s">
        <v>709</v>
      </c>
      <c r="O312" t="s">
        <v>5</v>
      </c>
      <c r="P312">
        <v>2</v>
      </c>
      <c r="Q312">
        <v>4</v>
      </c>
      <c r="R312">
        <v>0</v>
      </c>
      <c r="S312" t="s">
        <v>642</v>
      </c>
      <c r="T312" t="s">
        <v>689</v>
      </c>
      <c r="U312">
        <v>29</v>
      </c>
      <c r="V312">
        <v>3.8157894736842106</v>
      </c>
      <c r="W312">
        <v>29</v>
      </c>
      <c r="X312" t="s">
        <v>49</v>
      </c>
      <c r="Y312" t="s">
        <v>745</v>
      </c>
      <c r="Z312">
        <v>1643.1999999999998</v>
      </c>
      <c r="AA312">
        <v>93540</v>
      </c>
      <c r="AB312">
        <v>1</v>
      </c>
      <c r="AC312">
        <v>3.6202627735355919</v>
      </c>
      <c r="AD312">
        <v>0.94875851996105176</v>
      </c>
      <c r="AE312">
        <v>0.94875851996105165</v>
      </c>
      <c r="AF312">
        <v>-4.4408920985006262E-16</v>
      </c>
      <c r="AG312" t="s">
        <v>642</v>
      </c>
    </row>
    <row r="313" spans="1:33" x14ac:dyDescent="0.25">
      <c r="A313" t="s">
        <v>55</v>
      </c>
      <c r="B313" t="s">
        <v>945</v>
      </c>
      <c r="C313" s="63" t="s">
        <v>945</v>
      </c>
      <c r="D313" s="63" t="s">
        <v>671</v>
      </c>
      <c r="E313" t="s">
        <v>527</v>
      </c>
      <c r="F313">
        <v>1</v>
      </c>
      <c r="G313">
        <v>1</v>
      </c>
      <c r="H313">
        <v>1</v>
      </c>
      <c r="I313">
        <v>2</v>
      </c>
      <c r="J313">
        <v>7</v>
      </c>
      <c r="K313">
        <v>6</v>
      </c>
      <c r="L313" t="s">
        <v>113</v>
      </c>
      <c r="M313">
        <v>6</v>
      </c>
      <c r="N313" t="s">
        <v>709</v>
      </c>
      <c r="O313" t="s">
        <v>31</v>
      </c>
      <c r="P313">
        <v>3</v>
      </c>
      <c r="Q313">
        <v>2</v>
      </c>
      <c r="R313">
        <v>0</v>
      </c>
      <c r="S313" t="s">
        <v>642</v>
      </c>
      <c r="T313" t="s">
        <v>689</v>
      </c>
      <c r="U313">
        <v>16</v>
      </c>
      <c r="V313">
        <v>2.1052631578947367</v>
      </c>
      <c r="W313">
        <v>16</v>
      </c>
      <c r="X313" t="s">
        <v>50</v>
      </c>
      <c r="Y313" t="s">
        <v>746</v>
      </c>
      <c r="Z313">
        <v>1643.1999999999998</v>
      </c>
      <c r="AA313">
        <v>93540</v>
      </c>
      <c r="AB313">
        <v>1</v>
      </c>
      <c r="AC313">
        <v>1.9973863578127402</v>
      </c>
      <c r="AD313">
        <v>0.94875851996105176</v>
      </c>
      <c r="AE313">
        <v>0.94875851996105165</v>
      </c>
      <c r="AF313">
        <v>-2.2204460492503131E-16</v>
      </c>
      <c r="AG313" t="s">
        <v>642</v>
      </c>
    </row>
    <row r="314" spans="1:33" x14ac:dyDescent="0.25">
      <c r="A314" t="s">
        <v>55</v>
      </c>
      <c r="B314" t="s">
        <v>945</v>
      </c>
      <c r="C314" s="63" t="s">
        <v>945</v>
      </c>
      <c r="D314" s="63" t="s">
        <v>671</v>
      </c>
      <c r="E314" t="s">
        <v>527</v>
      </c>
      <c r="F314">
        <v>1</v>
      </c>
      <c r="G314">
        <v>1</v>
      </c>
      <c r="H314">
        <v>1</v>
      </c>
      <c r="I314">
        <v>2</v>
      </c>
      <c r="J314">
        <v>7</v>
      </c>
      <c r="K314">
        <v>7</v>
      </c>
      <c r="L314" t="s">
        <v>114</v>
      </c>
      <c r="M314">
        <v>7</v>
      </c>
      <c r="N314" t="s">
        <v>711</v>
      </c>
      <c r="O314" t="s">
        <v>4</v>
      </c>
      <c r="P314">
        <v>1</v>
      </c>
      <c r="Q314">
        <v>5</v>
      </c>
      <c r="R314">
        <v>0</v>
      </c>
      <c r="S314" t="s">
        <v>642</v>
      </c>
      <c r="T314" t="s">
        <v>689</v>
      </c>
      <c r="U314">
        <v>40.5</v>
      </c>
      <c r="V314">
        <v>5.3289473684210531</v>
      </c>
      <c r="W314">
        <v>40.5</v>
      </c>
      <c r="X314" t="s">
        <v>51</v>
      </c>
      <c r="Y314" t="s">
        <v>747</v>
      </c>
      <c r="Z314">
        <v>1643.1999999999998</v>
      </c>
      <c r="AA314">
        <v>93540</v>
      </c>
      <c r="AB314">
        <v>1</v>
      </c>
      <c r="AC314">
        <v>5.0558842182134995</v>
      </c>
      <c r="AD314">
        <v>0.94875851996105176</v>
      </c>
      <c r="AE314">
        <v>0.94875851996105165</v>
      </c>
      <c r="AF314">
        <v>0</v>
      </c>
      <c r="AG314" t="s">
        <v>642</v>
      </c>
    </row>
    <row r="315" spans="1:33" x14ac:dyDescent="0.25">
      <c r="A315" t="s">
        <v>55</v>
      </c>
      <c r="B315" t="s">
        <v>945</v>
      </c>
      <c r="C315" s="63" t="s">
        <v>945</v>
      </c>
      <c r="D315" s="63" t="s">
        <v>671</v>
      </c>
      <c r="E315" t="s">
        <v>527</v>
      </c>
      <c r="F315">
        <v>1</v>
      </c>
      <c r="G315">
        <v>1</v>
      </c>
      <c r="H315">
        <v>1</v>
      </c>
      <c r="I315">
        <v>2</v>
      </c>
      <c r="J315">
        <v>7</v>
      </c>
      <c r="K315">
        <v>7</v>
      </c>
      <c r="L315" t="s">
        <v>114</v>
      </c>
      <c r="M315">
        <v>7</v>
      </c>
      <c r="N315" t="s">
        <v>711</v>
      </c>
      <c r="O315" t="s">
        <v>5</v>
      </c>
      <c r="P315">
        <v>2</v>
      </c>
      <c r="Q315">
        <v>4</v>
      </c>
      <c r="R315">
        <v>0</v>
      </c>
      <c r="S315" t="s">
        <v>642</v>
      </c>
      <c r="T315" t="s">
        <v>689</v>
      </c>
      <c r="U315">
        <v>29</v>
      </c>
      <c r="V315">
        <v>3.8157894736842106</v>
      </c>
      <c r="W315">
        <v>29</v>
      </c>
      <c r="X315" t="s">
        <v>52</v>
      </c>
      <c r="Y315" t="s">
        <v>748</v>
      </c>
      <c r="Z315">
        <v>1643.1999999999998</v>
      </c>
      <c r="AA315">
        <v>93540</v>
      </c>
      <c r="AB315">
        <v>1</v>
      </c>
      <c r="AC315">
        <v>3.6202627735355919</v>
      </c>
      <c r="AD315">
        <v>0.94875851996105176</v>
      </c>
      <c r="AE315">
        <v>0.94875851996105165</v>
      </c>
      <c r="AF315">
        <v>-4.4408920985006262E-16</v>
      </c>
      <c r="AG315" t="s">
        <v>642</v>
      </c>
    </row>
    <row r="316" spans="1:33" x14ac:dyDescent="0.25">
      <c r="A316" t="s">
        <v>55</v>
      </c>
      <c r="B316" t="s">
        <v>945</v>
      </c>
      <c r="C316" s="63" t="s">
        <v>945</v>
      </c>
      <c r="D316" s="63" t="s">
        <v>671</v>
      </c>
      <c r="E316" t="s">
        <v>527</v>
      </c>
      <c r="F316">
        <v>1</v>
      </c>
      <c r="G316">
        <v>1</v>
      </c>
      <c r="H316">
        <v>1</v>
      </c>
      <c r="I316">
        <v>2</v>
      </c>
      <c r="J316">
        <v>7</v>
      </c>
      <c r="K316">
        <v>7</v>
      </c>
      <c r="L316" t="s">
        <v>114</v>
      </c>
      <c r="M316">
        <v>7</v>
      </c>
      <c r="N316" t="s">
        <v>711</v>
      </c>
      <c r="O316" t="s">
        <v>31</v>
      </c>
      <c r="P316">
        <v>3</v>
      </c>
      <c r="Q316">
        <v>2</v>
      </c>
      <c r="R316">
        <v>0</v>
      </c>
      <c r="S316" t="s">
        <v>642</v>
      </c>
      <c r="T316" t="s">
        <v>689</v>
      </c>
      <c r="U316">
        <v>16</v>
      </c>
      <c r="V316">
        <v>2.1052631578947367</v>
      </c>
      <c r="W316">
        <v>16</v>
      </c>
      <c r="X316" t="s">
        <v>53</v>
      </c>
      <c r="Y316" t="s">
        <v>749</v>
      </c>
      <c r="Z316">
        <v>1643.1999999999998</v>
      </c>
      <c r="AA316">
        <v>93540</v>
      </c>
      <c r="AB316">
        <v>1</v>
      </c>
      <c r="AC316">
        <v>1.9973863578127402</v>
      </c>
      <c r="AD316">
        <v>0.94875851996105176</v>
      </c>
      <c r="AE316">
        <v>0.94875851996105165</v>
      </c>
      <c r="AF316">
        <v>-2.2204460492503131E-16</v>
      </c>
      <c r="AG316" t="s">
        <v>642</v>
      </c>
    </row>
    <row r="317" spans="1:33" x14ac:dyDescent="0.25">
      <c r="A317" t="s">
        <v>55</v>
      </c>
      <c r="B317" t="s">
        <v>945</v>
      </c>
      <c r="C317" s="63" t="s">
        <v>945</v>
      </c>
      <c r="D317" s="63" t="s">
        <v>671</v>
      </c>
      <c r="E317" t="s">
        <v>527</v>
      </c>
      <c r="F317">
        <v>1</v>
      </c>
      <c r="G317">
        <v>2</v>
      </c>
      <c r="H317">
        <v>2</v>
      </c>
      <c r="I317">
        <v>2</v>
      </c>
      <c r="J317">
        <v>7</v>
      </c>
      <c r="K317">
        <v>1</v>
      </c>
      <c r="L317" t="s">
        <v>99</v>
      </c>
      <c r="M317">
        <v>8</v>
      </c>
      <c r="N317" t="s">
        <v>713</v>
      </c>
      <c r="O317" t="s">
        <v>4</v>
      </c>
      <c r="P317">
        <v>1</v>
      </c>
      <c r="Q317">
        <v>5</v>
      </c>
      <c r="R317">
        <v>0</v>
      </c>
      <c r="S317" t="s">
        <v>642</v>
      </c>
      <c r="T317" t="s">
        <v>689</v>
      </c>
      <c r="U317">
        <v>40.5</v>
      </c>
      <c r="V317">
        <v>5.3289473684210531</v>
      </c>
      <c r="W317">
        <v>40.5</v>
      </c>
      <c r="X317" t="s">
        <v>33</v>
      </c>
      <c r="Y317" t="s">
        <v>750</v>
      </c>
      <c r="Z317">
        <v>1643.1999999999998</v>
      </c>
      <c r="AA317">
        <v>93540</v>
      </c>
      <c r="AB317">
        <v>1</v>
      </c>
      <c r="AC317">
        <v>5.0558842182134995</v>
      </c>
      <c r="AD317">
        <v>0.94875851996105176</v>
      </c>
      <c r="AE317">
        <v>0.94875851996105165</v>
      </c>
      <c r="AF317">
        <v>0</v>
      </c>
      <c r="AG317" t="s">
        <v>642</v>
      </c>
    </row>
    <row r="318" spans="1:33" x14ac:dyDescent="0.25">
      <c r="A318" t="s">
        <v>55</v>
      </c>
      <c r="B318" t="s">
        <v>945</v>
      </c>
      <c r="C318" s="63" t="s">
        <v>945</v>
      </c>
      <c r="D318" s="63" t="s">
        <v>671</v>
      </c>
      <c r="E318" t="s">
        <v>527</v>
      </c>
      <c r="F318">
        <v>1</v>
      </c>
      <c r="G318">
        <v>2</v>
      </c>
      <c r="H318">
        <v>2</v>
      </c>
      <c r="I318">
        <v>2</v>
      </c>
      <c r="J318">
        <v>7</v>
      </c>
      <c r="K318">
        <v>1</v>
      </c>
      <c r="L318" t="s">
        <v>99</v>
      </c>
      <c r="M318">
        <v>8</v>
      </c>
      <c r="N318" t="s">
        <v>713</v>
      </c>
      <c r="O318" t="s">
        <v>5</v>
      </c>
      <c r="P318">
        <v>2</v>
      </c>
      <c r="Q318">
        <v>4</v>
      </c>
      <c r="R318">
        <v>0</v>
      </c>
      <c r="S318" t="s">
        <v>642</v>
      </c>
      <c r="T318" t="s">
        <v>689</v>
      </c>
      <c r="U318">
        <v>29</v>
      </c>
      <c r="V318">
        <v>3.8157894736842106</v>
      </c>
      <c r="W318">
        <v>29</v>
      </c>
      <c r="X318" t="s">
        <v>34</v>
      </c>
      <c r="Y318" t="s">
        <v>751</v>
      </c>
      <c r="Z318">
        <v>1643.1999999999998</v>
      </c>
      <c r="AA318">
        <v>93540</v>
      </c>
      <c r="AB318">
        <v>1</v>
      </c>
      <c r="AC318">
        <v>3.6202627735355919</v>
      </c>
      <c r="AD318">
        <v>0.94875851996105176</v>
      </c>
      <c r="AE318">
        <v>0.94875851996105165</v>
      </c>
      <c r="AF318">
        <v>-4.4408920985006262E-16</v>
      </c>
      <c r="AG318" t="s">
        <v>642</v>
      </c>
    </row>
    <row r="319" spans="1:33" x14ac:dyDescent="0.25">
      <c r="A319" t="s">
        <v>55</v>
      </c>
      <c r="B319" t="s">
        <v>945</v>
      </c>
      <c r="C319" s="63" t="s">
        <v>945</v>
      </c>
      <c r="D319" s="63" t="s">
        <v>671</v>
      </c>
      <c r="E319" t="s">
        <v>527</v>
      </c>
      <c r="F319">
        <v>1</v>
      </c>
      <c r="G319">
        <v>2</v>
      </c>
      <c r="H319">
        <v>2</v>
      </c>
      <c r="I319">
        <v>2</v>
      </c>
      <c r="J319">
        <v>7</v>
      </c>
      <c r="K319">
        <v>1</v>
      </c>
      <c r="L319" t="s">
        <v>99</v>
      </c>
      <c r="M319">
        <v>8</v>
      </c>
      <c r="N319" t="s">
        <v>713</v>
      </c>
      <c r="O319" t="s">
        <v>31</v>
      </c>
      <c r="P319">
        <v>3</v>
      </c>
      <c r="Q319">
        <v>2</v>
      </c>
      <c r="R319">
        <v>0</v>
      </c>
      <c r="S319" t="s">
        <v>642</v>
      </c>
      <c r="T319" t="s">
        <v>689</v>
      </c>
      <c r="U319">
        <v>16</v>
      </c>
      <c r="V319">
        <v>2.1052631578947367</v>
      </c>
      <c r="W319">
        <v>16</v>
      </c>
      <c r="X319" t="s">
        <v>35</v>
      </c>
      <c r="Y319" t="s">
        <v>752</v>
      </c>
      <c r="Z319">
        <v>1643.1999999999998</v>
      </c>
      <c r="AA319">
        <v>93540</v>
      </c>
      <c r="AB319">
        <v>1</v>
      </c>
      <c r="AC319">
        <v>1.9973863578127402</v>
      </c>
      <c r="AD319">
        <v>0.94875851996105176</v>
      </c>
      <c r="AE319">
        <v>0.94875851996105165</v>
      </c>
      <c r="AF319">
        <v>-2.2204460492503131E-16</v>
      </c>
      <c r="AG319" t="s">
        <v>642</v>
      </c>
    </row>
    <row r="320" spans="1:33" x14ac:dyDescent="0.25">
      <c r="A320" t="s">
        <v>55</v>
      </c>
      <c r="B320" t="s">
        <v>945</v>
      </c>
      <c r="C320" s="63" t="s">
        <v>945</v>
      </c>
      <c r="D320" s="63" t="s">
        <v>671</v>
      </c>
      <c r="E320" t="s">
        <v>527</v>
      </c>
      <c r="F320">
        <v>1</v>
      </c>
      <c r="G320">
        <v>2</v>
      </c>
      <c r="H320">
        <v>2</v>
      </c>
      <c r="I320">
        <v>2</v>
      </c>
      <c r="J320">
        <v>7</v>
      </c>
      <c r="K320">
        <v>2</v>
      </c>
      <c r="L320" t="s">
        <v>102</v>
      </c>
      <c r="M320">
        <v>9</v>
      </c>
      <c r="N320" t="s">
        <v>715</v>
      </c>
      <c r="O320" t="s">
        <v>4</v>
      </c>
      <c r="P320">
        <v>1</v>
      </c>
      <c r="Q320">
        <v>5</v>
      </c>
      <c r="R320">
        <v>0</v>
      </c>
      <c r="S320" t="s">
        <v>642</v>
      </c>
      <c r="T320" t="s">
        <v>689</v>
      </c>
      <c r="U320">
        <v>40.5</v>
      </c>
      <c r="V320">
        <v>5.3289473684210531</v>
      </c>
      <c r="W320">
        <v>40.5</v>
      </c>
      <c r="X320" t="s">
        <v>36</v>
      </c>
      <c r="Y320" t="s">
        <v>753</v>
      </c>
      <c r="Z320">
        <v>1643.1999999999998</v>
      </c>
      <c r="AA320">
        <v>93540</v>
      </c>
      <c r="AB320">
        <v>1</v>
      </c>
      <c r="AC320">
        <v>5.0558842182134995</v>
      </c>
      <c r="AD320">
        <v>0.94875851996105176</v>
      </c>
      <c r="AE320">
        <v>0.94875851996105165</v>
      </c>
      <c r="AF320">
        <v>0</v>
      </c>
      <c r="AG320" t="s">
        <v>642</v>
      </c>
    </row>
    <row r="321" spans="1:33" x14ac:dyDescent="0.25">
      <c r="A321" t="s">
        <v>55</v>
      </c>
      <c r="B321" t="s">
        <v>945</v>
      </c>
      <c r="C321" s="63" t="s">
        <v>945</v>
      </c>
      <c r="D321" s="63" t="s">
        <v>671</v>
      </c>
      <c r="E321" t="s">
        <v>527</v>
      </c>
      <c r="F321">
        <v>1</v>
      </c>
      <c r="G321">
        <v>2</v>
      </c>
      <c r="H321">
        <v>2</v>
      </c>
      <c r="I321">
        <v>2</v>
      </c>
      <c r="J321">
        <v>7</v>
      </c>
      <c r="K321">
        <v>2</v>
      </c>
      <c r="L321" t="s">
        <v>102</v>
      </c>
      <c r="M321">
        <v>9</v>
      </c>
      <c r="N321" t="s">
        <v>715</v>
      </c>
      <c r="O321" t="s">
        <v>5</v>
      </c>
      <c r="P321">
        <v>2</v>
      </c>
      <c r="Q321">
        <v>4</v>
      </c>
      <c r="R321">
        <v>0</v>
      </c>
      <c r="S321" t="s">
        <v>642</v>
      </c>
      <c r="T321" t="s">
        <v>689</v>
      </c>
      <c r="U321">
        <v>29</v>
      </c>
      <c r="V321">
        <v>3.8157894736842106</v>
      </c>
      <c r="W321">
        <v>29</v>
      </c>
      <c r="X321" t="s">
        <v>37</v>
      </c>
      <c r="Y321" t="s">
        <v>754</v>
      </c>
      <c r="Z321">
        <v>1643.1999999999998</v>
      </c>
      <c r="AA321">
        <v>93540</v>
      </c>
      <c r="AB321">
        <v>1</v>
      </c>
      <c r="AC321">
        <v>3.6202627735355919</v>
      </c>
      <c r="AD321">
        <v>0.94875851996105176</v>
      </c>
      <c r="AE321">
        <v>0.94875851996105165</v>
      </c>
      <c r="AF321">
        <v>-4.4408920985006262E-16</v>
      </c>
      <c r="AG321" t="s">
        <v>642</v>
      </c>
    </row>
    <row r="322" spans="1:33" x14ac:dyDescent="0.25">
      <c r="A322" t="s">
        <v>55</v>
      </c>
      <c r="B322" t="s">
        <v>945</v>
      </c>
      <c r="C322" s="63" t="s">
        <v>945</v>
      </c>
      <c r="D322" s="63" t="s">
        <v>671</v>
      </c>
      <c r="E322" t="s">
        <v>527</v>
      </c>
      <c r="F322">
        <v>1</v>
      </c>
      <c r="G322">
        <v>2</v>
      </c>
      <c r="H322">
        <v>2</v>
      </c>
      <c r="I322">
        <v>2</v>
      </c>
      <c r="J322">
        <v>7</v>
      </c>
      <c r="K322">
        <v>2</v>
      </c>
      <c r="L322" t="s">
        <v>102</v>
      </c>
      <c r="M322">
        <v>9</v>
      </c>
      <c r="N322" t="s">
        <v>715</v>
      </c>
      <c r="O322" t="s">
        <v>31</v>
      </c>
      <c r="P322">
        <v>3</v>
      </c>
      <c r="Q322">
        <v>2</v>
      </c>
      <c r="R322">
        <v>0</v>
      </c>
      <c r="S322" t="s">
        <v>642</v>
      </c>
      <c r="T322" t="s">
        <v>689</v>
      </c>
      <c r="U322">
        <v>16</v>
      </c>
      <c r="V322">
        <v>2.1052631578947367</v>
      </c>
      <c r="W322">
        <v>16</v>
      </c>
      <c r="X322" t="s">
        <v>38</v>
      </c>
      <c r="Y322" t="s">
        <v>755</v>
      </c>
      <c r="Z322">
        <v>1643.1999999999998</v>
      </c>
      <c r="AA322">
        <v>93540</v>
      </c>
      <c r="AB322">
        <v>1</v>
      </c>
      <c r="AC322">
        <v>1.9973863578127402</v>
      </c>
      <c r="AD322">
        <v>0.94875851996105176</v>
      </c>
      <c r="AE322">
        <v>0.94875851996105165</v>
      </c>
      <c r="AF322">
        <v>-2.2204460492503131E-16</v>
      </c>
      <c r="AG322" t="s">
        <v>642</v>
      </c>
    </row>
    <row r="323" spans="1:33" x14ac:dyDescent="0.25">
      <c r="A323" t="s">
        <v>55</v>
      </c>
      <c r="B323" t="s">
        <v>945</v>
      </c>
      <c r="C323" s="63" t="s">
        <v>945</v>
      </c>
      <c r="D323" s="63" t="s">
        <v>671</v>
      </c>
      <c r="E323" t="s">
        <v>527</v>
      </c>
      <c r="F323">
        <v>1</v>
      </c>
      <c r="G323">
        <v>2</v>
      </c>
      <c r="H323">
        <v>2</v>
      </c>
      <c r="I323">
        <v>2</v>
      </c>
      <c r="J323">
        <v>7</v>
      </c>
      <c r="K323">
        <v>3</v>
      </c>
      <c r="L323" t="s">
        <v>103</v>
      </c>
      <c r="M323">
        <v>10</v>
      </c>
      <c r="N323" t="s">
        <v>717</v>
      </c>
      <c r="O323" t="s">
        <v>4</v>
      </c>
      <c r="P323">
        <v>1</v>
      </c>
      <c r="Q323">
        <v>5</v>
      </c>
      <c r="R323">
        <v>0</v>
      </c>
      <c r="S323" t="s">
        <v>642</v>
      </c>
      <c r="T323" t="s">
        <v>689</v>
      </c>
      <c r="U323">
        <v>40.5</v>
      </c>
      <c r="V323">
        <v>5.3289473684210531</v>
      </c>
      <c r="W323">
        <v>40.5</v>
      </c>
      <c r="X323" t="s">
        <v>39</v>
      </c>
      <c r="Y323" t="s">
        <v>756</v>
      </c>
      <c r="Z323">
        <v>1643.1999999999998</v>
      </c>
      <c r="AA323">
        <v>93540</v>
      </c>
      <c r="AB323">
        <v>1</v>
      </c>
      <c r="AC323">
        <v>5.0558842182134995</v>
      </c>
      <c r="AD323">
        <v>0.94875851996105176</v>
      </c>
      <c r="AE323">
        <v>0.94875851996105165</v>
      </c>
      <c r="AF323">
        <v>0</v>
      </c>
      <c r="AG323" t="s">
        <v>642</v>
      </c>
    </row>
    <row r="324" spans="1:33" x14ac:dyDescent="0.25">
      <c r="A324" t="s">
        <v>55</v>
      </c>
      <c r="B324" t="s">
        <v>945</v>
      </c>
      <c r="C324" s="63" t="s">
        <v>945</v>
      </c>
      <c r="D324" s="63" t="s">
        <v>671</v>
      </c>
      <c r="E324" t="s">
        <v>527</v>
      </c>
      <c r="F324">
        <v>1</v>
      </c>
      <c r="G324">
        <v>2</v>
      </c>
      <c r="H324">
        <v>2</v>
      </c>
      <c r="I324">
        <v>2</v>
      </c>
      <c r="J324">
        <v>7</v>
      </c>
      <c r="K324">
        <v>3</v>
      </c>
      <c r="L324" t="s">
        <v>103</v>
      </c>
      <c r="M324">
        <v>10</v>
      </c>
      <c r="N324" t="s">
        <v>717</v>
      </c>
      <c r="O324" t="s">
        <v>5</v>
      </c>
      <c r="P324">
        <v>2</v>
      </c>
      <c r="Q324">
        <v>4</v>
      </c>
      <c r="R324">
        <v>0</v>
      </c>
      <c r="S324" t="s">
        <v>642</v>
      </c>
      <c r="T324" t="s">
        <v>689</v>
      </c>
      <c r="U324">
        <v>29</v>
      </c>
      <c r="V324">
        <v>3.8157894736842106</v>
      </c>
      <c r="W324">
        <v>29</v>
      </c>
      <c r="X324" t="s">
        <v>40</v>
      </c>
      <c r="Y324" t="s">
        <v>757</v>
      </c>
      <c r="Z324">
        <v>1643.1999999999998</v>
      </c>
      <c r="AA324">
        <v>93540</v>
      </c>
      <c r="AB324">
        <v>1</v>
      </c>
      <c r="AC324">
        <v>3.6202627735355919</v>
      </c>
      <c r="AD324">
        <v>0.94875851996105176</v>
      </c>
      <c r="AE324">
        <v>0.94875851996105165</v>
      </c>
      <c r="AF324">
        <v>-4.4408920985006262E-16</v>
      </c>
      <c r="AG324" t="s">
        <v>642</v>
      </c>
    </row>
    <row r="325" spans="1:33" x14ac:dyDescent="0.25">
      <c r="A325" t="s">
        <v>55</v>
      </c>
      <c r="B325" t="s">
        <v>945</v>
      </c>
      <c r="C325" s="63" t="s">
        <v>945</v>
      </c>
      <c r="D325" s="63" t="s">
        <v>671</v>
      </c>
      <c r="E325" t="s">
        <v>527</v>
      </c>
      <c r="F325">
        <v>1</v>
      </c>
      <c r="G325">
        <v>2</v>
      </c>
      <c r="H325">
        <v>2</v>
      </c>
      <c r="I325">
        <v>2</v>
      </c>
      <c r="J325">
        <v>7</v>
      </c>
      <c r="K325">
        <v>3</v>
      </c>
      <c r="L325" t="s">
        <v>103</v>
      </c>
      <c r="M325">
        <v>10</v>
      </c>
      <c r="N325" t="s">
        <v>717</v>
      </c>
      <c r="O325" t="s">
        <v>31</v>
      </c>
      <c r="P325">
        <v>3</v>
      </c>
      <c r="Q325">
        <v>2</v>
      </c>
      <c r="R325">
        <v>0</v>
      </c>
      <c r="S325" t="s">
        <v>642</v>
      </c>
      <c r="T325" t="s">
        <v>689</v>
      </c>
      <c r="U325">
        <v>16</v>
      </c>
      <c r="V325">
        <v>2.1052631578947367</v>
      </c>
      <c r="W325">
        <v>16</v>
      </c>
      <c r="X325" t="s">
        <v>41</v>
      </c>
      <c r="Y325" t="s">
        <v>758</v>
      </c>
      <c r="Z325">
        <v>1643.1999999999998</v>
      </c>
      <c r="AA325">
        <v>93540</v>
      </c>
      <c r="AB325">
        <v>1</v>
      </c>
      <c r="AC325">
        <v>1.9973863578127402</v>
      </c>
      <c r="AD325">
        <v>0.94875851996105176</v>
      </c>
      <c r="AE325">
        <v>0.94875851996105165</v>
      </c>
      <c r="AF325">
        <v>-2.2204460492503131E-16</v>
      </c>
      <c r="AG325" t="s">
        <v>642</v>
      </c>
    </row>
    <row r="326" spans="1:33" x14ac:dyDescent="0.25">
      <c r="A326" t="s">
        <v>55</v>
      </c>
      <c r="B326" t="s">
        <v>945</v>
      </c>
      <c r="C326" s="63" t="s">
        <v>945</v>
      </c>
      <c r="D326" s="63" t="s">
        <v>671</v>
      </c>
      <c r="E326" t="s">
        <v>527</v>
      </c>
      <c r="F326">
        <v>1</v>
      </c>
      <c r="G326">
        <v>2</v>
      </c>
      <c r="H326">
        <v>2</v>
      </c>
      <c r="I326">
        <v>2</v>
      </c>
      <c r="J326">
        <v>7</v>
      </c>
      <c r="K326">
        <v>4</v>
      </c>
      <c r="L326" t="s">
        <v>101</v>
      </c>
      <c r="M326">
        <v>11</v>
      </c>
      <c r="N326" t="s">
        <v>719</v>
      </c>
      <c r="O326" t="s">
        <v>4</v>
      </c>
      <c r="P326">
        <v>1</v>
      </c>
      <c r="Q326">
        <v>5</v>
      </c>
      <c r="R326">
        <v>0</v>
      </c>
      <c r="S326" t="s">
        <v>642</v>
      </c>
      <c r="T326" t="s">
        <v>689</v>
      </c>
      <c r="U326">
        <v>40.5</v>
      </c>
      <c r="V326">
        <v>5.3289473684210531</v>
      </c>
      <c r="W326">
        <v>40.5</v>
      </c>
      <c r="X326" t="s">
        <v>42</v>
      </c>
      <c r="Y326" t="s">
        <v>759</v>
      </c>
      <c r="Z326">
        <v>1643.1999999999998</v>
      </c>
      <c r="AA326">
        <v>93540</v>
      </c>
      <c r="AB326">
        <v>1</v>
      </c>
      <c r="AC326">
        <v>5.0558842182134995</v>
      </c>
      <c r="AD326">
        <v>0.94875851996105176</v>
      </c>
      <c r="AE326">
        <v>0.94875851996105165</v>
      </c>
      <c r="AF326">
        <v>0</v>
      </c>
      <c r="AG326" t="s">
        <v>642</v>
      </c>
    </row>
    <row r="327" spans="1:33" x14ac:dyDescent="0.25">
      <c r="A327" t="s">
        <v>55</v>
      </c>
      <c r="B327" t="s">
        <v>945</v>
      </c>
      <c r="C327" s="63" t="s">
        <v>945</v>
      </c>
      <c r="D327" s="63" t="s">
        <v>671</v>
      </c>
      <c r="E327" t="s">
        <v>527</v>
      </c>
      <c r="F327">
        <v>1</v>
      </c>
      <c r="G327">
        <v>2</v>
      </c>
      <c r="H327">
        <v>2</v>
      </c>
      <c r="I327">
        <v>2</v>
      </c>
      <c r="J327">
        <v>7</v>
      </c>
      <c r="K327">
        <v>4</v>
      </c>
      <c r="L327" t="s">
        <v>101</v>
      </c>
      <c r="M327">
        <v>11</v>
      </c>
      <c r="N327" t="s">
        <v>719</v>
      </c>
      <c r="O327" t="s">
        <v>5</v>
      </c>
      <c r="P327">
        <v>2</v>
      </c>
      <c r="Q327">
        <v>4</v>
      </c>
      <c r="R327">
        <v>0</v>
      </c>
      <c r="S327" t="s">
        <v>642</v>
      </c>
      <c r="T327" t="s">
        <v>689</v>
      </c>
      <c r="U327">
        <v>29</v>
      </c>
      <c r="V327">
        <v>3.8157894736842106</v>
      </c>
      <c r="W327">
        <v>29</v>
      </c>
      <c r="X327" t="s">
        <v>43</v>
      </c>
      <c r="Y327" t="s">
        <v>760</v>
      </c>
      <c r="Z327">
        <v>1643.1999999999998</v>
      </c>
      <c r="AA327">
        <v>93540</v>
      </c>
      <c r="AB327">
        <v>1</v>
      </c>
      <c r="AC327">
        <v>3.6202627735355919</v>
      </c>
      <c r="AD327">
        <v>0.94875851996105176</v>
      </c>
      <c r="AE327">
        <v>0.94875851996105165</v>
      </c>
      <c r="AF327">
        <v>-4.4408920985006262E-16</v>
      </c>
      <c r="AG327" t="s">
        <v>642</v>
      </c>
    </row>
    <row r="328" spans="1:33" x14ac:dyDescent="0.25">
      <c r="A328" t="s">
        <v>55</v>
      </c>
      <c r="B328" t="s">
        <v>945</v>
      </c>
      <c r="C328" s="63" t="s">
        <v>945</v>
      </c>
      <c r="D328" s="63" t="s">
        <v>671</v>
      </c>
      <c r="E328" t="s">
        <v>527</v>
      </c>
      <c r="F328">
        <v>1</v>
      </c>
      <c r="G328">
        <v>2</v>
      </c>
      <c r="H328">
        <v>2</v>
      </c>
      <c r="I328">
        <v>2</v>
      </c>
      <c r="J328">
        <v>7</v>
      </c>
      <c r="K328">
        <v>4</v>
      </c>
      <c r="L328" t="s">
        <v>101</v>
      </c>
      <c r="M328">
        <v>11</v>
      </c>
      <c r="N328" t="s">
        <v>719</v>
      </c>
      <c r="O328" t="s">
        <v>31</v>
      </c>
      <c r="P328">
        <v>3</v>
      </c>
      <c r="Q328">
        <v>2</v>
      </c>
      <c r="R328">
        <v>0</v>
      </c>
      <c r="S328" t="s">
        <v>642</v>
      </c>
      <c r="T328" t="s">
        <v>689</v>
      </c>
      <c r="U328">
        <v>16</v>
      </c>
      <c r="V328">
        <v>2.1052631578947367</v>
      </c>
      <c r="W328">
        <v>16</v>
      </c>
      <c r="X328" t="s">
        <v>44</v>
      </c>
      <c r="Y328" t="s">
        <v>761</v>
      </c>
      <c r="Z328">
        <v>1643.1999999999998</v>
      </c>
      <c r="AA328">
        <v>93540</v>
      </c>
      <c r="AB328">
        <v>1</v>
      </c>
      <c r="AC328">
        <v>1.9973863578127402</v>
      </c>
      <c r="AD328">
        <v>0.94875851996105176</v>
      </c>
      <c r="AE328">
        <v>0.94875851996105165</v>
      </c>
      <c r="AF328">
        <v>-2.2204460492503131E-16</v>
      </c>
      <c r="AG328" t="s">
        <v>642</v>
      </c>
    </row>
    <row r="329" spans="1:33" x14ac:dyDescent="0.25">
      <c r="A329" t="s">
        <v>55</v>
      </c>
      <c r="B329" t="s">
        <v>945</v>
      </c>
      <c r="C329" s="63" t="s">
        <v>945</v>
      </c>
      <c r="D329" s="63" t="s">
        <v>671</v>
      </c>
      <c r="E329" t="s">
        <v>527</v>
      </c>
      <c r="F329">
        <v>1</v>
      </c>
      <c r="G329">
        <v>2</v>
      </c>
      <c r="H329">
        <v>2</v>
      </c>
      <c r="I329">
        <v>2</v>
      </c>
      <c r="J329">
        <v>7</v>
      </c>
      <c r="K329">
        <v>5</v>
      </c>
      <c r="L329" t="s">
        <v>105</v>
      </c>
      <c r="M329">
        <v>12</v>
      </c>
      <c r="N329" t="s">
        <v>721</v>
      </c>
      <c r="O329" t="s">
        <v>4</v>
      </c>
      <c r="P329">
        <v>1</v>
      </c>
      <c r="Q329">
        <v>5</v>
      </c>
      <c r="R329">
        <v>0</v>
      </c>
      <c r="S329" t="s">
        <v>642</v>
      </c>
      <c r="T329" t="s">
        <v>689</v>
      </c>
      <c r="U329">
        <v>40.5</v>
      </c>
      <c r="V329">
        <v>5.3289473684210531</v>
      </c>
      <c r="W329">
        <v>40.5</v>
      </c>
      <c r="X329" t="s">
        <v>45</v>
      </c>
      <c r="Y329" t="s">
        <v>762</v>
      </c>
      <c r="Z329">
        <v>1643.1999999999998</v>
      </c>
      <c r="AA329">
        <v>93540</v>
      </c>
      <c r="AB329">
        <v>1</v>
      </c>
      <c r="AC329">
        <v>5.0558842182134995</v>
      </c>
      <c r="AD329">
        <v>0.94875851996105176</v>
      </c>
      <c r="AE329">
        <v>0.94875851996105165</v>
      </c>
      <c r="AF329">
        <v>0</v>
      </c>
      <c r="AG329" t="s">
        <v>642</v>
      </c>
    </row>
    <row r="330" spans="1:33" x14ac:dyDescent="0.25">
      <c r="A330" t="s">
        <v>55</v>
      </c>
      <c r="B330" t="s">
        <v>945</v>
      </c>
      <c r="C330" s="63" t="s">
        <v>945</v>
      </c>
      <c r="D330" s="63" t="s">
        <v>671</v>
      </c>
      <c r="E330" t="s">
        <v>527</v>
      </c>
      <c r="F330">
        <v>1</v>
      </c>
      <c r="G330">
        <v>2</v>
      </c>
      <c r="H330">
        <v>2</v>
      </c>
      <c r="I330">
        <v>2</v>
      </c>
      <c r="J330">
        <v>7</v>
      </c>
      <c r="K330">
        <v>5</v>
      </c>
      <c r="L330" t="s">
        <v>105</v>
      </c>
      <c r="M330">
        <v>12</v>
      </c>
      <c r="N330" t="s">
        <v>721</v>
      </c>
      <c r="O330" t="s">
        <v>5</v>
      </c>
      <c r="P330">
        <v>2</v>
      </c>
      <c r="Q330">
        <v>4</v>
      </c>
      <c r="R330">
        <v>0</v>
      </c>
      <c r="S330" t="s">
        <v>642</v>
      </c>
      <c r="T330" t="s">
        <v>689</v>
      </c>
      <c r="U330">
        <v>29</v>
      </c>
      <c r="V330">
        <v>3.8157894736842106</v>
      </c>
      <c r="W330">
        <v>29</v>
      </c>
      <c r="X330" t="s">
        <v>46</v>
      </c>
      <c r="Y330" t="s">
        <v>763</v>
      </c>
      <c r="Z330">
        <v>1643.1999999999998</v>
      </c>
      <c r="AA330">
        <v>93540</v>
      </c>
      <c r="AB330">
        <v>1</v>
      </c>
      <c r="AC330">
        <v>3.6202627735355919</v>
      </c>
      <c r="AD330">
        <v>0.94875851996105176</v>
      </c>
      <c r="AE330">
        <v>0.94875851996105165</v>
      </c>
      <c r="AF330">
        <v>-4.4408920985006262E-16</v>
      </c>
      <c r="AG330" t="s">
        <v>642</v>
      </c>
    </row>
    <row r="331" spans="1:33" x14ac:dyDescent="0.25">
      <c r="A331" t="s">
        <v>55</v>
      </c>
      <c r="B331" t="s">
        <v>945</v>
      </c>
      <c r="C331" s="63" t="s">
        <v>945</v>
      </c>
      <c r="D331" s="63" t="s">
        <v>671</v>
      </c>
      <c r="E331" t="s">
        <v>527</v>
      </c>
      <c r="F331">
        <v>1</v>
      </c>
      <c r="G331">
        <v>2</v>
      </c>
      <c r="H331">
        <v>2</v>
      </c>
      <c r="I331">
        <v>2</v>
      </c>
      <c r="J331">
        <v>7</v>
      </c>
      <c r="K331">
        <v>5</v>
      </c>
      <c r="L331" t="s">
        <v>105</v>
      </c>
      <c r="M331">
        <v>12</v>
      </c>
      <c r="N331" t="s">
        <v>721</v>
      </c>
      <c r="O331" t="s">
        <v>31</v>
      </c>
      <c r="P331">
        <v>3</v>
      </c>
      <c r="Q331">
        <v>2</v>
      </c>
      <c r="R331">
        <v>0</v>
      </c>
      <c r="S331" t="s">
        <v>642</v>
      </c>
      <c r="T331" t="s">
        <v>689</v>
      </c>
      <c r="U331">
        <v>16</v>
      </c>
      <c r="V331">
        <v>2.1052631578947367</v>
      </c>
      <c r="W331">
        <v>16</v>
      </c>
      <c r="X331" t="s">
        <v>47</v>
      </c>
      <c r="Y331" t="s">
        <v>764</v>
      </c>
      <c r="Z331">
        <v>1643.1999999999998</v>
      </c>
      <c r="AA331">
        <v>93540</v>
      </c>
      <c r="AB331">
        <v>1</v>
      </c>
      <c r="AC331">
        <v>1.9973863578127402</v>
      </c>
      <c r="AD331">
        <v>0.94875851996105176</v>
      </c>
      <c r="AE331">
        <v>0.94875851996105165</v>
      </c>
      <c r="AF331">
        <v>-2.2204460492503131E-16</v>
      </c>
      <c r="AG331" t="s">
        <v>642</v>
      </c>
    </row>
    <row r="332" spans="1:33" x14ac:dyDescent="0.25">
      <c r="A332" t="s">
        <v>55</v>
      </c>
      <c r="B332" t="s">
        <v>945</v>
      </c>
      <c r="C332" s="63" t="s">
        <v>945</v>
      </c>
      <c r="D332" s="63" t="s">
        <v>671</v>
      </c>
      <c r="E332" t="s">
        <v>527</v>
      </c>
      <c r="F332">
        <v>1</v>
      </c>
      <c r="G332">
        <v>2</v>
      </c>
      <c r="H332">
        <v>2</v>
      </c>
      <c r="I332">
        <v>2</v>
      </c>
      <c r="J332">
        <v>7</v>
      </c>
      <c r="K332">
        <v>6</v>
      </c>
      <c r="L332" t="s">
        <v>113</v>
      </c>
      <c r="M332">
        <v>13</v>
      </c>
      <c r="N332" t="s">
        <v>723</v>
      </c>
      <c r="O332" t="s">
        <v>4</v>
      </c>
      <c r="P332">
        <v>1</v>
      </c>
      <c r="Q332">
        <v>5</v>
      </c>
      <c r="R332">
        <v>0</v>
      </c>
      <c r="S332" t="s">
        <v>642</v>
      </c>
      <c r="T332" t="s">
        <v>689</v>
      </c>
      <c r="U332">
        <v>40.5</v>
      </c>
      <c r="V332">
        <v>5.3289473684210531</v>
      </c>
      <c r="W332">
        <v>40.5</v>
      </c>
      <c r="X332" t="s">
        <v>48</v>
      </c>
      <c r="Y332" t="s">
        <v>765</v>
      </c>
      <c r="Z332">
        <v>1643.1999999999998</v>
      </c>
      <c r="AA332">
        <v>93540</v>
      </c>
      <c r="AB332">
        <v>1</v>
      </c>
      <c r="AC332">
        <v>5.0558842182134995</v>
      </c>
      <c r="AD332">
        <v>0.94875851996105176</v>
      </c>
      <c r="AE332">
        <v>0.94875851996105165</v>
      </c>
      <c r="AF332">
        <v>0</v>
      </c>
      <c r="AG332" t="s">
        <v>642</v>
      </c>
    </row>
    <row r="333" spans="1:33" x14ac:dyDescent="0.25">
      <c r="A333" t="s">
        <v>55</v>
      </c>
      <c r="B333" t="s">
        <v>945</v>
      </c>
      <c r="C333" s="63" t="s">
        <v>945</v>
      </c>
      <c r="D333" s="63" t="s">
        <v>671</v>
      </c>
      <c r="E333" t="s">
        <v>527</v>
      </c>
      <c r="F333">
        <v>1</v>
      </c>
      <c r="G333">
        <v>2</v>
      </c>
      <c r="H333">
        <v>2</v>
      </c>
      <c r="I333">
        <v>2</v>
      </c>
      <c r="J333">
        <v>7</v>
      </c>
      <c r="K333">
        <v>6</v>
      </c>
      <c r="L333" t="s">
        <v>113</v>
      </c>
      <c r="M333">
        <v>13</v>
      </c>
      <c r="N333" t="s">
        <v>723</v>
      </c>
      <c r="O333" t="s">
        <v>5</v>
      </c>
      <c r="P333">
        <v>2</v>
      </c>
      <c r="Q333">
        <v>4</v>
      </c>
      <c r="R333">
        <v>0</v>
      </c>
      <c r="S333" t="s">
        <v>642</v>
      </c>
      <c r="T333" t="s">
        <v>689</v>
      </c>
      <c r="U333">
        <v>29</v>
      </c>
      <c r="V333">
        <v>3.8157894736842106</v>
      </c>
      <c r="W333">
        <v>29</v>
      </c>
      <c r="X333" t="s">
        <v>49</v>
      </c>
      <c r="Y333" t="s">
        <v>766</v>
      </c>
      <c r="Z333">
        <v>1643.1999999999998</v>
      </c>
      <c r="AA333">
        <v>93540</v>
      </c>
      <c r="AB333">
        <v>1</v>
      </c>
      <c r="AC333">
        <v>3.6202627735355919</v>
      </c>
      <c r="AD333">
        <v>0.94875851996105176</v>
      </c>
      <c r="AE333">
        <v>0.94875851996105165</v>
      </c>
      <c r="AF333">
        <v>-4.4408920985006262E-16</v>
      </c>
      <c r="AG333" t="s">
        <v>642</v>
      </c>
    </row>
    <row r="334" spans="1:33" x14ac:dyDescent="0.25">
      <c r="A334" t="s">
        <v>55</v>
      </c>
      <c r="B334" t="s">
        <v>945</v>
      </c>
      <c r="C334" s="63" t="s">
        <v>945</v>
      </c>
      <c r="D334" s="63" t="s">
        <v>671</v>
      </c>
      <c r="E334" t="s">
        <v>527</v>
      </c>
      <c r="F334">
        <v>1</v>
      </c>
      <c r="G334">
        <v>2</v>
      </c>
      <c r="H334">
        <v>2</v>
      </c>
      <c r="I334">
        <v>2</v>
      </c>
      <c r="J334">
        <v>7</v>
      </c>
      <c r="K334">
        <v>6</v>
      </c>
      <c r="L334" t="s">
        <v>113</v>
      </c>
      <c r="M334">
        <v>13</v>
      </c>
      <c r="N334" t="s">
        <v>723</v>
      </c>
      <c r="O334" t="s">
        <v>31</v>
      </c>
      <c r="P334">
        <v>3</v>
      </c>
      <c r="Q334">
        <v>2</v>
      </c>
      <c r="R334">
        <v>0</v>
      </c>
      <c r="S334" t="s">
        <v>642</v>
      </c>
      <c r="T334" t="s">
        <v>689</v>
      </c>
      <c r="U334">
        <v>15</v>
      </c>
      <c r="V334">
        <v>1.9736842105263159</v>
      </c>
      <c r="W334">
        <v>15</v>
      </c>
      <c r="X334" t="s">
        <v>50</v>
      </c>
      <c r="Y334" t="s">
        <v>767</v>
      </c>
      <c r="Z334">
        <v>1643.1999999999998</v>
      </c>
      <c r="AA334">
        <v>93540</v>
      </c>
      <c r="AB334">
        <v>1</v>
      </c>
      <c r="AC334">
        <v>1.8725497104494442</v>
      </c>
      <c r="AD334">
        <v>0.94875851996105176</v>
      </c>
      <c r="AE334">
        <v>0.94875851996105165</v>
      </c>
      <c r="AF334">
        <v>-2.2204460492503131E-16</v>
      </c>
      <c r="AG334" t="s">
        <v>642</v>
      </c>
    </row>
    <row r="335" spans="1:33" x14ac:dyDescent="0.25">
      <c r="A335" t="s">
        <v>55</v>
      </c>
      <c r="B335" t="s">
        <v>945</v>
      </c>
      <c r="C335" s="63" t="s">
        <v>945</v>
      </c>
      <c r="D335" s="63" t="s">
        <v>671</v>
      </c>
      <c r="E335" t="s">
        <v>527</v>
      </c>
      <c r="F335">
        <v>1</v>
      </c>
      <c r="G335">
        <v>2</v>
      </c>
      <c r="H335">
        <v>2</v>
      </c>
      <c r="I335">
        <v>2</v>
      </c>
      <c r="J335">
        <v>7</v>
      </c>
      <c r="K335">
        <v>7</v>
      </c>
      <c r="L335" t="s">
        <v>114</v>
      </c>
      <c r="M335">
        <v>14</v>
      </c>
      <c r="N335" t="s">
        <v>725</v>
      </c>
      <c r="O335" t="s">
        <v>4</v>
      </c>
      <c r="P335">
        <v>1</v>
      </c>
      <c r="Q335">
        <v>5</v>
      </c>
      <c r="R335">
        <v>0</v>
      </c>
      <c r="S335" t="s">
        <v>642</v>
      </c>
      <c r="T335" t="s">
        <v>689</v>
      </c>
      <c r="U335">
        <v>40.5</v>
      </c>
      <c r="V335">
        <v>5.3289473684210531</v>
      </c>
      <c r="W335">
        <v>40.5</v>
      </c>
      <c r="X335" t="s">
        <v>51</v>
      </c>
      <c r="Y335" t="s">
        <v>768</v>
      </c>
      <c r="Z335">
        <v>1643.1999999999998</v>
      </c>
      <c r="AA335">
        <v>93540</v>
      </c>
      <c r="AB335">
        <v>1</v>
      </c>
      <c r="AC335">
        <v>5.0558842182134995</v>
      </c>
      <c r="AD335">
        <v>0.94875851996105176</v>
      </c>
      <c r="AE335">
        <v>0.94875851996105165</v>
      </c>
      <c r="AF335">
        <v>0</v>
      </c>
      <c r="AG335" t="s">
        <v>642</v>
      </c>
    </row>
    <row r="336" spans="1:33" x14ac:dyDescent="0.25">
      <c r="A336" t="s">
        <v>55</v>
      </c>
      <c r="B336" t="s">
        <v>945</v>
      </c>
      <c r="C336" s="63" t="s">
        <v>945</v>
      </c>
      <c r="D336" s="63" t="s">
        <v>671</v>
      </c>
      <c r="E336" t="s">
        <v>527</v>
      </c>
      <c r="F336">
        <v>1</v>
      </c>
      <c r="G336">
        <v>2</v>
      </c>
      <c r="H336">
        <v>2</v>
      </c>
      <c r="I336">
        <v>2</v>
      </c>
      <c r="J336">
        <v>7</v>
      </c>
      <c r="K336">
        <v>7</v>
      </c>
      <c r="L336" t="s">
        <v>114</v>
      </c>
      <c r="M336">
        <v>14</v>
      </c>
      <c r="N336" t="s">
        <v>725</v>
      </c>
      <c r="O336" t="s">
        <v>5</v>
      </c>
      <c r="P336">
        <v>2</v>
      </c>
      <c r="Q336">
        <v>4</v>
      </c>
      <c r="R336">
        <v>0</v>
      </c>
      <c r="S336" t="s">
        <v>642</v>
      </c>
      <c r="T336" t="s">
        <v>689</v>
      </c>
      <c r="U336">
        <v>29</v>
      </c>
      <c r="V336">
        <v>3.8157894736842106</v>
      </c>
      <c r="W336">
        <v>29</v>
      </c>
      <c r="X336" t="s">
        <v>52</v>
      </c>
      <c r="Y336" t="s">
        <v>769</v>
      </c>
      <c r="Z336">
        <v>1643.1999999999998</v>
      </c>
      <c r="AA336">
        <v>93540</v>
      </c>
      <c r="AB336">
        <v>1</v>
      </c>
      <c r="AC336">
        <v>3.6202627735355919</v>
      </c>
      <c r="AD336">
        <v>0.94875851996105176</v>
      </c>
      <c r="AE336">
        <v>0.94875851996105165</v>
      </c>
      <c r="AF336">
        <v>-4.4408920985006262E-16</v>
      </c>
      <c r="AG336" t="s">
        <v>642</v>
      </c>
    </row>
    <row r="337" spans="1:33" x14ac:dyDescent="0.25">
      <c r="A337" t="s">
        <v>55</v>
      </c>
      <c r="B337" t="s">
        <v>945</v>
      </c>
      <c r="C337" s="63" t="s">
        <v>945</v>
      </c>
      <c r="D337" s="63" t="s">
        <v>671</v>
      </c>
      <c r="E337" t="s">
        <v>527</v>
      </c>
      <c r="F337">
        <v>1</v>
      </c>
      <c r="G337">
        <v>2</v>
      </c>
      <c r="H337">
        <v>2</v>
      </c>
      <c r="I337">
        <v>2</v>
      </c>
      <c r="J337">
        <v>7</v>
      </c>
      <c r="K337">
        <v>7</v>
      </c>
      <c r="L337" t="s">
        <v>114</v>
      </c>
      <c r="M337">
        <v>14</v>
      </c>
      <c r="N337" t="s">
        <v>725</v>
      </c>
      <c r="O337" t="s">
        <v>31</v>
      </c>
      <c r="P337">
        <v>3</v>
      </c>
      <c r="Q337">
        <v>2</v>
      </c>
      <c r="R337">
        <v>0</v>
      </c>
      <c r="S337" t="s">
        <v>642</v>
      </c>
      <c r="T337" t="s">
        <v>689</v>
      </c>
      <c r="U337">
        <v>16</v>
      </c>
      <c r="V337">
        <v>2.1052631578947367</v>
      </c>
      <c r="W337">
        <v>16</v>
      </c>
      <c r="X337" t="s">
        <v>53</v>
      </c>
      <c r="Y337" t="s">
        <v>770</v>
      </c>
      <c r="Z337">
        <v>1643.1999999999998</v>
      </c>
      <c r="AA337">
        <v>93540</v>
      </c>
      <c r="AB337">
        <v>1</v>
      </c>
      <c r="AC337">
        <v>1.9973863578127402</v>
      </c>
      <c r="AD337">
        <v>0.94875851996105176</v>
      </c>
      <c r="AE337">
        <v>0.94875851996105165</v>
      </c>
      <c r="AF337">
        <v>-2.2204460492503131E-16</v>
      </c>
      <c r="AG337" t="s">
        <v>642</v>
      </c>
    </row>
    <row r="338" spans="1:33" x14ac:dyDescent="0.25">
      <c r="A338" t="s">
        <v>55</v>
      </c>
      <c r="B338" t="s">
        <v>946</v>
      </c>
      <c r="C338" s="63" t="s">
        <v>946</v>
      </c>
      <c r="D338" s="63" t="s">
        <v>671</v>
      </c>
      <c r="E338" t="s">
        <v>527</v>
      </c>
      <c r="F338">
        <v>0.95</v>
      </c>
      <c r="G338">
        <v>1</v>
      </c>
      <c r="H338">
        <v>1</v>
      </c>
      <c r="I338">
        <v>2</v>
      </c>
      <c r="J338">
        <v>7</v>
      </c>
      <c r="K338">
        <v>1</v>
      </c>
      <c r="L338" t="s">
        <v>99</v>
      </c>
      <c r="M338">
        <v>1</v>
      </c>
      <c r="N338" t="s">
        <v>699</v>
      </c>
      <c r="O338" t="s">
        <v>4</v>
      </c>
      <c r="P338">
        <v>1</v>
      </c>
      <c r="Q338">
        <v>1</v>
      </c>
      <c r="R338">
        <v>0</v>
      </c>
      <c r="S338" t="s">
        <v>642</v>
      </c>
      <c r="T338" t="s">
        <v>689</v>
      </c>
      <c r="U338">
        <v>4.5</v>
      </c>
      <c r="V338">
        <v>0.5921052631578948</v>
      </c>
      <c r="W338">
        <v>4.2749999999999995</v>
      </c>
      <c r="X338" t="s">
        <v>33</v>
      </c>
      <c r="Y338" t="s">
        <v>729</v>
      </c>
      <c r="Z338">
        <v>1643.1999999999998</v>
      </c>
      <c r="AA338">
        <v>93540</v>
      </c>
      <c r="AB338">
        <v>1</v>
      </c>
      <c r="AC338">
        <v>0.56176491313483323</v>
      </c>
      <c r="AD338">
        <v>0.94875851996105176</v>
      </c>
      <c r="AE338">
        <v>0.94875851996105154</v>
      </c>
      <c r="AF338">
        <v>-1.1102230246251565E-16</v>
      </c>
      <c r="AG338" t="s">
        <v>642</v>
      </c>
    </row>
    <row r="339" spans="1:33" x14ac:dyDescent="0.25">
      <c r="A339" t="s">
        <v>55</v>
      </c>
      <c r="B339" t="s">
        <v>946</v>
      </c>
      <c r="C339" s="63" t="s">
        <v>946</v>
      </c>
      <c r="D339" s="63" t="s">
        <v>671</v>
      </c>
      <c r="E339" t="s">
        <v>527</v>
      </c>
      <c r="F339">
        <v>0.95</v>
      </c>
      <c r="G339">
        <v>1</v>
      </c>
      <c r="H339">
        <v>1</v>
      </c>
      <c r="I339">
        <v>2</v>
      </c>
      <c r="J339">
        <v>7</v>
      </c>
      <c r="K339">
        <v>1</v>
      </c>
      <c r="L339" t="s">
        <v>99</v>
      </c>
      <c r="M339">
        <v>1</v>
      </c>
      <c r="N339" t="s">
        <v>699</v>
      </c>
      <c r="O339" t="s">
        <v>5</v>
      </c>
      <c r="P339">
        <v>2</v>
      </c>
      <c r="Q339">
        <v>0</v>
      </c>
      <c r="R339">
        <v>0</v>
      </c>
      <c r="S339" t="s">
        <v>642</v>
      </c>
      <c r="T339" t="s">
        <v>690</v>
      </c>
      <c r="U339">
        <v>0</v>
      </c>
      <c r="V339">
        <v>0</v>
      </c>
      <c r="W339">
        <v>0</v>
      </c>
      <c r="X339" t="s">
        <v>34</v>
      </c>
      <c r="Y339" t="s">
        <v>730</v>
      </c>
      <c r="Z339">
        <v>1643.1999999999998</v>
      </c>
      <c r="AA339">
        <v>93540</v>
      </c>
      <c r="AB339">
        <v>0</v>
      </c>
      <c r="AC339">
        <v>0</v>
      </c>
      <c r="AD339">
        <v>0.94875851996105176</v>
      </c>
      <c r="AF339">
        <v>0</v>
      </c>
      <c r="AG339" t="s">
        <v>913</v>
      </c>
    </row>
    <row r="340" spans="1:33" x14ac:dyDescent="0.25">
      <c r="A340" t="s">
        <v>55</v>
      </c>
      <c r="B340" t="s">
        <v>946</v>
      </c>
      <c r="C340" s="63" t="s">
        <v>946</v>
      </c>
      <c r="D340" s="63" t="s">
        <v>671</v>
      </c>
      <c r="E340" t="s">
        <v>527</v>
      </c>
      <c r="F340">
        <v>0.95</v>
      </c>
      <c r="G340">
        <v>1</v>
      </c>
      <c r="H340">
        <v>1</v>
      </c>
      <c r="I340">
        <v>2</v>
      </c>
      <c r="J340">
        <v>7</v>
      </c>
      <c r="K340">
        <v>1</v>
      </c>
      <c r="L340" t="s">
        <v>99</v>
      </c>
      <c r="M340">
        <v>1</v>
      </c>
      <c r="N340" t="s">
        <v>699</v>
      </c>
      <c r="O340" t="s">
        <v>31</v>
      </c>
      <c r="P340">
        <v>3</v>
      </c>
      <c r="Q340">
        <v>0</v>
      </c>
      <c r="R340">
        <v>0</v>
      </c>
      <c r="S340" t="s">
        <v>642</v>
      </c>
      <c r="T340" t="s">
        <v>690</v>
      </c>
      <c r="U340">
        <v>0</v>
      </c>
      <c r="V340">
        <v>0</v>
      </c>
      <c r="W340">
        <v>0</v>
      </c>
      <c r="X340" t="s">
        <v>35</v>
      </c>
      <c r="Y340" t="s">
        <v>731</v>
      </c>
      <c r="Z340">
        <v>1643.1999999999998</v>
      </c>
      <c r="AA340">
        <v>93540</v>
      </c>
      <c r="AB340">
        <v>0</v>
      </c>
      <c r="AC340">
        <v>0</v>
      </c>
      <c r="AD340">
        <v>0.94875851996105176</v>
      </c>
      <c r="AF340">
        <v>0</v>
      </c>
      <c r="AG340" t="s">
        <v>913</v>
      </c>
    </row>
    <row r="341" spans="1:33" x14ac:dyDescent="0.25">
      <c r="A341" t="s">
        <v>55</v>
      </c>
      <c r="B341" t="s">
        <v>946</v>
      </c>
      <c r="C341" s="63" t="s">
        <v>946</v>
      </c>
      <c r="D341" s="63" t="s">
        <v>671</v>
      </c>
      <c r="E341" t="s">
        <v>527</v>
      </c>
      <c r="F341">
        <v>0.95</v>
      </c>
      <c r="G341">
        <v>1</v>
      </c>
      <c r="H341">
        <v>1</v>
      </c>
      <c r="I341">
        <v>2</v>
      </c>
      <c r="J341">
        <v>7</v>
      </c>
      <c r="K341">
        <v>2</v>
      </c>
      <c r="L341" t="s">
        <v>102</v>
      </c>
      <c r="M341">
        <v>2</v>
      </c>
      <c r="N341" t="s">
        <v>701</v>
      </c>
      <c r="O341" t="s">
        <v>4</v>
      </c>
      <c r="P341">
        <v>1</v>
      </c>
      <c r="Q341">
        <v>1</v>
      </c>
      <c r="R341">
        <v>0</v>
      </c>
      <c r="S341" t="s">
        <v>642</v>
      </c>
      <c r="T341" t="s">
        <v>689</v>
      </c>
      <c r="U341">
        <v>4.5</v>
      </c>
      <c r="V341">
        <v>0.5921052631578948</v>
      </c>
      <c r="W341">
        <v>4.2749999999999995</v>
      </c>
      <c r="X341" t="s">
        <v>36</v>
      </c>
      <c r="Y341" t="s">
        <v>732</v>
      </c>
      <c r="Z341">
        <v>1643.1999999999998</v>
      </c>
      <c r="AA341">
        <v>93540</v>
      </c>
      <c r="AB341">
        <v>1</v>
      </c>
      <c r="AC341">
        <v>0.56176491313483323</v>
      </c>
      <c r="AD341">
        <v>0.94875851996105176</v>
      </c>
      <c r="AE341">
        <v>0.94875851996105154</v>
      </c>
      <c r="AF341">
        <v>-1.1102230246251565E-16</v>
      </c>
      <c r="AG341" t="s">
        <v>642</v>
      </c>
    </row>
    <row r="342" spans="1:33" x14ac:dyDescent="0.25">
      <c r="A342" t="s">
        <v>55</v>
      </c>
      <c r="B342" t="s">
        <v>946</v>
      </c>
      <c r="C342" s="63" t="s">
        <v>946</v>
      </c>
      <c r="D342" s="63" t="s">
        <v>671</v>
      </c>
      <c r="E342" t="s">
        <v>527</v>
      </c>
      <c r="F342">
        <v>0.95</v>
      </c>
      <c r="G342">
        <v>1</v>
      </c>
      <c r="H342">
        <v>1</v>
      </c>
      <c r="I342">
        <v>2</v>
      </c>
      <c r="J342">
        <v>7</v>
      </c>
      <c r="K342">
        <v>2</v>
      </c>
      <c r="L342" t="s">
        <v>102</v>
      </c>
      <c r="M342">
        <v>2</v>
      </c>
      <c r="N342" t="s">
        <v>701</v>
      </c>
      <c r="O342" t="s">
        <v>5</v>
      </c>
      <c r="P342">
        <v>2</v>
      </c>
      <c r="Q342">
        <v>0</v>
      </c>
      <c r="R342">
        <v>0</v>
      </c>
      <c r="S342" t="s">
        <v>642</v>
      </c>
      <c r="T342" t="s">
        <v>690</v>
      </c>
      <c r="U342">
        <v>0</v>
      </c>
      <c r="V342">
        <v>0</v>
      </c>
      <c r="W342">
        <v>0</v>
      </c>
      <c r="X342" t="s">
        <v>37</v>
      </c>
      <c r="Y342" t="s">
        <v>733</v>
      </c>
      <c r="Z342">
        <v>1643.1999999999998</v>
      </c>
      <c r="AA342">
        <v>93540</v>
      </c>
      <c r="AB342">
        <v>0</v>
      </c>
      <c r="AC342">
        <v>0</v>
      </c>
      <c r="AD342">
        <v>0.94875851996105176</v>
      </c>
      <c r="AF342">
        <v>0</v>
      </c>
      <c r="AG342" t="s">
        <v>913</v>
      </c>
    </row>
    <row r="343" spans="1:33" x14ac:dyDescent="0.25">
      <c r="A343" t="s">
        <v>55</v>
      </c>
      <c r="B343" t="s">
        <v>946</v>
      </c>
      <c r="C343" s="63" t="s">
        <v>946</v>
      </c>
      <c r="D343" s="63" t="s">
        <v>671</v>
      </c>
      <c r="E343" t="s">
        <v>527</v>
      </c>
      <c r="F343">
        <v>0.95</v>
      </c>
      <c r="G343">
        <v>1</v>
      </c>
      <c r="H343">
        <v>1</v>
      </c>
      <c r="I343">
        <v>2</v>
      </c>
      <c r="J343">
        <v>7</v>
      </c>
      <c r="K343">
        <v>2</v>
      </c>
      <c r="L343" t="s">
        <v>102</v>
      </c>
      <c r="M343">
        <v>2</v>
      </c>
      <c r="N343" t="s">
        <v>701</v>
      </c>
      <c r="O343" t="s">
        <v>31</v>
      </c>
      <c r="P343">
        <v>3</v>
      </c>
      <c r="Q343">
        <v>0</v>
      </c>
      <c r="R343">
        <v>0</v>
      </c>
      <c r="S343" t="s">
        <v>642</v>
      </c>
      <c r="T343" t="s">
        <v>690</v>
      </c>
      <c r="U343">
        <v>0</v>
      </c>
      <c r="V343">
        <v>0</v>
      </c>
      <c r="W343">
        <v>0</v>
      </c>
      <c r="X343" t="s">
        <v>38</v>
      </c>
      <c r="Y343" t="s">
        <v>734</v>
      </c>
      <c r="Z343">
        <v>1643.1999999999998</v>
      </c>
      <c r="AA343">
        <v>93540</v>
      </c>
      <c r="AB343">
        <v>0</v>
      </c>
      <c r="AC343">
        <v>0</v>
      </c>
      <c r="AD343">
        <v>0.94875851996105176</v>
      </c>
      <c r="AF343">
        <v>0</v>
      </c>
      <c r="AG343" t="s">
        <v>913</v>
      </c>
    </row>
    <row r="344" spans="1:33" x14ac:dyDescent="0.25">
      <c r="A344" t="s">
        <v>55</v>
      </c>
      <c r="B344" t="s">
        <v>946</v>
      </c>
      <c r="C344" s="63" t="s">
        <v>946</v>
      </c>
      <c r="D344" s="63" t="s">
        <v>671</v>
      </c>
      <c r="E344" t="s">
        <v>527</v>
      </c>
      <c r="F344">
        <v>0.95</v>
      </c>
      <c r="G344">
        <v>1</v>
      </c>
      <c r="H344">
        <v>1</v>
      </c>
      <c r="I344">
        <v>2</v>
      </c>
      <c r="J344">
        <v>7</v>
      </c>
      <c r="K344">
        <v>3</v>
      </c>
      <c r="L344" t="s">
        <v>103</v>
      </c>
      <c r="M344">
        <v>3</v>
      </c>
      <c r="N344" t="s">
        <v>703</v>
      </c>
      <c r="O344" t="s">
        <v>4</v>
      </c>
      <c r="P344">
        <v>1</v>
      </c>
      <c r="Q344">
        <v>1</v>
      </c>
      <c r="R344">
        <v>0</v>
      </c>
      <c r="S344" t="s">
        <v>642</v>
      </c>
      <c r="T344" t="s">
        <v>689</v>
      </c>
      <c r="U344">
        <v>4.5</v>
      </c>
      <c r="V344">
        <v>0.5921052631578948</v>
      </c>
      <c r="W344">
        <v>4.2749999999999995</v>
      </c>
      <c r="X344" t="s">
        <v>39</v>
      </c>
      <c r="Y344" t="s">
        <v>735</v>
      </c>
      <c r="Z344">
        <v>1643.1999999999998</v>
      </c>
      <c r="AA344">
        <v>93540</v>
      </c>
      <c r="AB344">
        <v>1</v>
      </c>
      <c r="AC344">
        <v>0.56176491313483323</v>
      </c>
      <c r="AD344">
        <v>0.94875851996105176</v>
      </c>
      <c r="AE344">
        <v>0.94875851996105154</v>
      </c>
      <c r="AF344">
        <v>-1.1102230246251565E-16</v>
      </c>
      <c r="AG344" t="s">
        <v>642</v>
      </c>
    </row>
    <row r="345" spans="1:33" x14ac:dyDescent="0.25">
      <c r="A345" t="s">
        <v>55</v>
      </c>
      <c r="B345" t="s">
        <v>946</v>
      </c>
      <c r="C345" s="63" t="s">
        <v>946</v>
      </c>
      <c r="D345" s="63" t="s">
        <v>671</v>
      </c>
      <c r="E345" t="s">
        <v>527</v>
      </c>
      <c r="F345">
        <v>0.95</v>
      </c>
      <c r="G345">
        <v>1</v>
      </c>
      <c r="H345">
        <v>1</v>
      </c>
      <c r="I345">
        <v>2</v>
      </c>
      <c r="J345">
        <v>7</v>
      </c>
      <c r="K345">
        <v>3</v>
      </c>
      <c r="L345" t="s">
        <v>103</v>
      </c>
      <c r="M345">
        <v>3</v>
      </c>
      <c r="N345" t="s">
        <v>703</v>
      </c>
      <c r="O345" t="s">
        <v>5</v>
      </c>
      <c r="P345">
        <v>2</v>
      </c>
      <c r="Q345">
        <v>0</v>
      </c>
      <c r="R345">
        <v>0</v>
      </c>
      <c r="S345" t="s">
        <v>642</v>
      </c>
      <c r="T345" t="s">
        <v>690</v>
      </c>
      <c r="U345">
        <v>0</v>
      </c>
      <c r="V345">
        <v>0</v>
      </c>
      <c r="W345">
        <v>0</v>
      </c>
      <c r="X345" t="s">
        <v>40</v>
      </c>
      <c r="Y345" t="s">
        <v>736</v>
      </c>
      <c r="Z345">
        <v>1643.1999999999998</v>
      </c>
      <c r="AA345">
        <v>93540</v>
      </c>
      <c r="AB345">
        <v>0</v>
      </c>
      <c r="AC345">
        <v>0</v>
      </c>
      <c r="AD345">
        <v>0.94875851996105176</v>
      </c>
      <c r="AF345">
        <v>0</v>
      </c>
      <c r="AG345" t="s">
        <v>913</v>
      </c>
    </row>
    <row r="346" spans="1:33" x14ac:dyDescent="0.25">
      <c r="A346" t="s">
        <v>55</v>
      </c>
      <c r="B346" t="s">
        <v>946</v>
      </c>
      <c r="C346" s="63" t="s">
        <v>946</v>
      </c>
      <c r="D346" s="63" t="s">
        <v>671</v>
      </c>
      <c r="E346" t="s">
        <v>527</v>
      </c>
      <c r="F346">
        <v>0.95</v>
      </c>
      <c r="G346">
        <v>1</v>
      </c>
      <c r="H346">
        <v>1</v>
      </c>
      <c r="I346">
        <v>2</v>
      </c>
      <c r="J346">
        <v>7</v>
      </c>
      <c r="K346">
        <v>3</v>
      </c>
      <c r="L346" t="s">
        <v>103</v>
      </c>
      <c r="M346">
        <v>3</v>
      </c>
      <c r="N346" t="s">
        <v>703</v>
      </c>
      <c r="O346" t="s">
        <v>31</v>
      </c>
      <c r="P346">
        <v>3</v>
      </c>
      <c r="Q346">
        <v>0</v>
      </c>
      <c r="R346">
        <v>0</v>
      </c>
      <c r="S346" t="s">
        <v>642</v>
      </c>
      <c r="T346" t="s">
        <v>690</v>
      </c>
      <c r="U346">
        <v>0</v>
      </c>
      <c r="V346">
        <v>0</v>
      </c>
      <c r="W346">
        <v>0</v>
      </c>
      <c r="X346" t="s">
        <v>41</v>
      </c>
      <c r="Y346" t="s">
        <v>737</v>
      </c>
      <c r="Z346">
        <v>1643.1999999999998</v>
      </c>
      <c r="AA346">
        <v>93540</v>
      </c>
      <c r="AB346">
        <v>0</v>
      </c>
      <c r="AC346">
        <v>0</v>
      </c>
      <c r="AD346">
        <v>0.94875851996105176</v>
      </c>
      <c r="AF346">
        <v>0</v>
      </c>
      <c r="AG346" t="s">
        <v>913</v>
      </c>
    </row>
    <row r="347" spans="1:33" x14ac:dyDescent="0.25">
      <c r="A347" t="s">
        <v>55</v>
      </c>
      <c r="B347" t="s">
        <v>946</v>
      </c>
      <c r="C347" s="63" t="s">
        <v>946</v>
      </c>
      <c r="D347" s="63" t="s">
        <v>671</v>
      </c>
      <c r="E347" t="s">
        <v>527</v>
      </c>
      <c r="F347">
        <v>0.95</v>
      </c>
      <c r="G347">
        <v>1</v>
      </c>
      <c r="H347">
        <v>1</v>
      </c>
      <c r="I347">
        <v>2</v>
      </c>
      <c r="J347">
        <v>7</v>
      </c>
      <c r="K347">
        <v>4</v>
      </c>
      <c r="L347" t="s">
        <v>101</v>
      </c>
      <c r="M347">
        <v>4</v>
      </c>
      <c r="N347" t="s">
        <v>705</v>
      </c>
      <c r="O347" t="s">
        <v>4</v>
      </c>
      <c r="P347">
        <v>1</v>
      </c>
      <c r="Q347">
        <v>1</v>
      </c>
      <c r="R347">
        <v>0</v>
      </c>
      <c r="S347" t="s">
        <v>642</v>
      </c>
      <c r="T347" t="s">
        <v>689</v>
      </c>
      <c r="U347">
        <v>4.5</v>
      </c>
      <c r="V347">
        <v>0.5921052631578948</v>
      </c>
      <c r="W347">
        <v>4.2749999999999995</v>
      </c>
      <c r="X347" t="s">
        <v>42</v>
      </c>
      <c r="Y347" t="s">
        <v>738</v>
      </c>
      <c r="Z347">
        <v>1643.1999999999998</v>
      </c>
      <c r="AA347">
        <v>93540</v>
      </c>
      <c r="AB347">
        <v>1</v>
      </c>
      <c r="AC347">
        <v>0.56176491313483323</v>
      </c>
      <c r="AD347">
        <v>0.94875851996105176</v>
      </c>
      <c r="AE347">
        <v>0.94875851996105154</v>
      </c>
      <c r="AF347">
        <v>-1.1102230246251565E-16</v>
      </c>
      <c r="AG347" t="s">
        <v>642</v>
      </c>
    </row>
    <row r="348" spans="1:33" x14ac:dyDescent="0.25">
      <c r="A348" t="s">
        <v>55</v>
      </c>
      <c r="B348" t="s">
        <v>946</v>
      </c>
      <c r="C348" s="63" t="s">
        <v>946</v>
      </c>
      <c r="D348" s="63" t="s">
        <v>671</v>
      </c>
      <c r="E348" t="s">
        <v>527</v>
      </c>
      <c r="F348">
        <v>0.95</v>
      </c>
      <c r="G348">
        <v>1</v>
      </c>
      <c r="H348">
        <v>1</v>
      </c>
      <c r="I348">
        <v>2</v>
      </c>
      <c r="J348">
        <v>7</v>
      </c>
      <c r="K348">
        <v>4</v>
      </c>
      <c r="L348" t="s">
        <v>101</v>
      </c>
      <c r="M348">
        <v>4</v>
      </c>
      <c r="N348" t="s">
        <v>705</v>
      </c>
      <c r="O348" t="s">
        <v>5</v>
      </c>
      <c r="P348">
        <v>2</v>
      </c>
      <c r="Q348">
        <v>0</v>
      </c>
      <c r="R348">
        <v>0</v>
      </c>
      <c r="S348" t="s">
        <v>642</v>
      </c>
      <c r="T348" t="s">
        <v>690</v>
      </c>
      <c r="U348">
        <v>0</v>
      </c>
      <c r="V348">
        <v>0</v>
      </c>
      <c r="W348">
        <v>0</v>
      </c>
      <c r="X348" t="s">
        <v>43</v>
      </c>
      <c r="Y348" t="s">
        <v>739</v>
      </c>
      <c r="Z348">
        <v>1643.1999999999998</v>
      </c>
      <c r="AA348">
        <v>93540</v>
      </c>
      <c r="AB348">
        <v>0</v>
      </c>
      <c r="AC348">
        <v>0</v>
      </c>
      <c r="AD348">
        <v>0.94875851996105176</v>
      </c>
      <c r="AF348">
        <v>0</v>
      </c>
      <c r="AG348" t="s">
        <v>913</v>
      </c>
    </row>
    <row r="349" spans="1:33" x14ac:dyDescent="0.25">
      <c r="A349" t="s">
        <v>55</v>
      </c>
      <c r="B349" t="s">
        <v>946</v>
      </c>
      <c r="C349" s="63" t="s">
        <v>946</v>
      </c>
      <c r="D349" s="63" t="s">
        <v>671</v>
      </c>
      <c r="E349" t="s">
        <v>527</v>
      </c>
      <c r="F349">
        <v>0.95</v>
      </c>
      <c r="G349">
        <v>1</v>
      </c>
      <c r="H349">
        <v>1</v>
      </c>
      <c r="I349">
        <v>2</v>
      </c>
      <c r="J349">
        <v>7</v>
      </c>
      <c r="K349">
        <v>4</v>
      </c>
      <c r="L349" t="s">
        <v>101</v>
      </c>
      <c r="M349">
        <v>4</v>
      </c>
      <c r="N349" t="s">
        <v>705</v>
      </c>
      <c r="O349" t="s">
        <v>31</v>
      </c>
      <c r="P349">
        <v>3</v>
      </c>
      <c r="Q349">
        <v>0</v>
      </c>
      <c r="R349">
        <v>0</v>
      </c>
      <c r="S349" t="s">
        <v>642</v>
      </c>
      <c r="T349" t="s">
        <v>690</v>
      </c>
      <c r="U349">
        <v>0</v>
      </c>
      <c r="V349">
        <v>0</v>
      </c>
      <c r="W349">
        <v>0</v>
      </c>
      <c r="X349" t="s">
        <v>44</v>
      </c>
      <c r="Y349" t="s">
        <v>740</v>
      </c>
      <c r="Z349">
        <v>1643.1999999999998</v>
      </c>
      <c r="AA349">
        <v>93540</v>
      </c>
      <c r="AB349">
        <v>0</v>
      </c>
      <c r="AC349">
        <v>0</v>
      </c>
      <c r="AD349">
        <v>0.94875851996105176</v>
      </c>
      <c r="AF349">
        <v>0</v>
      </c>
      <c r="AG349" t="s">
        <v>913</v>
      </c>
    </row>
    <row r="350" spans="1:33" x14ac:dyDescent="0.25">
      <c r="A350" t="s">
        <v>55</v>
      </c>
      <c r="B350" t="s">
        <v>946</v>
      </c>
      <c r="C350" s="63" t="s">
        <v>946</v>
      </c>
      <c r="D350" s="63" t="s">
        <v>671</v>
      </c>
      <c r="E350" t="s">
        <v>527</v>
      </c>
      <c r="F350">
        <v>0.95</v>
      </c>
      <c r="G350">
        <v>1</v>
      </c>
      <c r="H350">
        <v>1</v>
      </c>
      <c r="I350">
        <v>2</v>
      </c>
      <c r="J350">
        <v>7</v>
      </c>
      <c r="K350">
        <v>5</v>
      </c>
      <c r="L350" t="s">
        <v>105</v>
      </c>
      <c r="M350">
        <v>5</v>
      </c>
      <c r="N350" t="s">
        <v>707</v>
      </c>
      <c r="O350" t="s">
        <v>4</v>
      </c>
      <c r="P350">
        <v>1</v>
      </c>
      <c r="Q350">
        <v>1</v>
      </c>
      <c r="R350">
        <v>0</v>
      </c>
      <c r="S350" t="s">
        <v>642</v>
      </c>
      <c r="T350" t="s">
        <v>689</v>
      </c>
      <c r="U350">
        <v>4.5</v>
      </c>
      <c r="V350">
        <v>0.5921052631578948</v>
      </c>
      <c r="W350">
        <v>4.2749999999999995</v>
      </c>
      <c r="X350" t="s">
        <v>45</v>
      </c>
      <c r="Y350" t="s">
        <v>741</v>
      </c>
      <c r="Z350">
        <v>1643.1999999999998</v>
      </c>
      <c r="AA350">
        <v>93540</v>
      </c>
      <c r="AB350">
        <v>1</v>
      </c>
      <c r="AC350">
        <v>0.56176491313483323</v>
      </c>
      <c r="AD350">
        <v>0.94875851996105176</v>
      </c>
      <c r="AE350">
        <v>0.94875851996105154</v>
      </c>
      <c r="AF350">
        <v>-1.1102230246251565E-16</v>
      </c>
      <c r="AG350" t="s">
        <v>642</v>
      </c>
    </row>
    <row r="351" spans="1:33" x14ac:dyDescent="0.25">
      <c r="A351" t="s">
        <v>55</v>
      </c>
      <c r="B351" t="s">
        <v>946</v>
      </c>
      <c r="C351" s="63" t="s">
        <v>946</v>
      </c>
      <c r="D351" s="63" t="s">
        <v>671</v>
      </c>
      <c r="E351" t="s">
        <v>527</v>
      </c>
      <c r="F351">
        <v>0.95</v>
      </c>
      <c r="G351">
        <v>1</v>
      </c>
      <c r="H351">
        <v>1</v>
      </c>
      <c r="I351">
        <v>2</v>
      </c>
      <c r="J351">
        <v>7</v>
      </c>
      <c r="K351">
        <v>5</v>
      </c>
      <c r="L351" t="s">
        <v>105</v>
      </c>
      <c r="M351">
        <v>5</v>
      </c>
      <c r="N351" t="s">
        <v>707</v>
      </c>
      <c r="O351" t="s">
        <v>5</v>
      </c>
      <c r="P351">
        <v>2</v>
      </c>
      <c r="Q351">
        <v>0</v>
      </c>
      <c r="R351">
        <v>0</v>
      </c>
      <c r="S351" t="s">
        <v>642</v>
      </c>
      <c r="T351" t="s">
        <v>690</v>
      </c>
      <c r="U351">
        <v>0</v>
      </c>
      <c r="V351">
        <v>0</v>
      </c>
      <c r="W351">
        <v>0</v>
      </c>
      <c r="X351" t="s">
        <v>46</v>
      </c>
      <c r="Y351" t="s">
        <v>742</v>
      </c>
      <c r="Z351">
        <v>1643.1999999999998</v>
      </c>
      <c r="AA351">
        <v>93540</v>
      </c>
      <c r="AB351">
        <v>0</v>
      </c>
      <c r="AC351">
        <v>0</v>
      </c>
      <c r="AD351">
        <v>0.94875851996105176</v>
      </c>
      <c r="AF351">
        <v>0</v>
      </c>
      <c r="AG351" t="s">
        <v>913</v>
      </c>
    </row>
    <row r="352" spans="1:33" x14ac:dyDescent="0.25">
      <c r="A352" t="s">
        <v>55</v>
      </c>
      <c r="B352" t="s">
        <v>946</v>
      </c>
      <c r="C352" s="63" t="s">
        <v>946</v>
      </c>
      <c r="D352" s="63" t="s">
        <v>671</v>
      </c>
      <c r="E352" t="s">
        <v>527</v>
      </c>
      <c r="F352">
        <v>0.95</v>
      </c>
      <c r="G352">
        <v>1</v>
      </c>
      <c r="H352">
        <v>1</v>
      </c>
      <c r="I352">
        <v>2</v>
      </c>
      <c r="J352">
        <v>7</v>
      </c>
      <c r="K352">
        <v>5</v>
      </c>
      <c r="L352" t="s">
        <v>105</v>
      </c>
      <c r="M352">
        <v>5</v>
      </c>
      <c r="N352" t="s">
        <v>707</v>
      </c>
      <c r="O352" t="s">
        <v>31</v>
      </c>
      <c r="P352">
        <v>3</v>
      </c>
      <c r="Q352">
        <v>0</v>
      </c>
      <c r="R352">
        <v>0</v>
      </c>
      <c r="S352" t="s">
        <v>642</v>
      </c>
      <c r="T352" t="s">
        <v>690</v>
      </c>
      <c r="U352">
        <v>0</v>
      </c>
      <c r="V352">
        <v>0</v>
      </c>
      <c r="W352">
        <v>0</v>
      </c>
      <c r="X352" t="s">
        <v>47</v>
      </c>
      <c r="Y352" t="s">
        <v>743</v>
      </c>
      <c r="Z352">
        <v>1643.1999999999998</v>
      </c>
      <c r="AA352">
        <v>93540</v>
      </c>
      <c r="AB352">
        <v>0</v>
      </c>
      <c r="AC352">
        <v>0</v>
      </c>
      <c r="AD352">
        <v>0.94875851996105176</v>
      </c>
      <c r="AF352">
        <v>0</v>
      </c>
      <c r="AG352" t="s">
        <v>913</v>
      </c>
    </row>
    <row r="353" spans="1:33" x14ac:dyDescent="0.25">
      <c r="A353" t="s">
        <v>55</v>
      </c>
      <c r="B353" t="s">
        <v>946</v>
      </c>
      <c r="C353" s="63" t="s">
        <v>946</v>
      </c>
      <c r="D353" s="63" t="s">
        <v>671</v>
      </c>
      <c r="E353" t="s">
        <v>527</v>
      </c>
      <c r="F353">
        <v>0.95</v>
      </c>
      <c r="G353">
        <v>1</v>
      </c>
      <c r="H353">
        <v>1</v>
      </c>
      <c r="I353">
        <v>2</v>
      </c>
      <c r="J353">
        <v>7</v>
      </c>
      <c r="K353">
        <v>6</v>
      </c>
      <c r="L353" t="s">
        <v>113</v>
      </c>
      <c r="M353">
        <v>6</v>
      </c>
      <c r="N353" t="s">
        <v>709</v>
      </c>
      <c r="O353" t="s">
        <v>4</v>
      </c>
      <c r="P353">
        <v>1</v>
      </c>
      <c r="Q353">
        <v>0</v>
      </c>
      <c r="R353">
        <v>0</v>
      </c>
      <c r="S353" t="s">
        <v>642</v>
      </c>
      <c r="T353" t="s">
        <v>690</v>
      </c>
      <c r="U353">
        <v>0</v>
      </c>
      <c r="V353">
        <v>0</v>
      </c>
      <c r="W353">
        <v>0</v>
      </c>
      <c r="X353" t="s">
        <v>48</v>
      </c>
      <c r="Y353" t="s">
        <v>744</v>
      </c>
      <c r="Z353">
        <v>1643.1999999999998</v>
      </c>
      <c r="AA353">
        <v>93540</v>
      </c>
      <c r="AB353">
        <v>0</v>
      </c>
      <c r="AC353">
        <v>0</v>
      </c>
      <c r="AD353">
        <v>0.94875851996105176</v>
      </c>
      <c r="AF353">
        <v>0</v>
      </c>
      <c r="AG353" t="s">
        <v>913</v>
      </c>
    </row>
    <row r="354" spans="1:33" x14ac:dyDescent="0.25">
      <c r="A354" t="s">
        <v>55</v>
      </c>
      <c r="B354" t="s">
        <v>946</v>
      </c>
      <c r="C354" s="63" t="s">
        <v>946</v>
      </c>
      <c r="D354" s="63" t="s">
        <v>671</v>
      </c>
      <c r="E354" t="s">
        <v>527</v>
      </c>
      <c r="F354">
        <v>0.95</v>
      </c>
      <c r="G354">
        <v>1</v>
      </c>
      <c r="H354">
        <v>1</v>
      </c>
      <c r="I354">
        <v>2</v>
      </c>
      <c r="J354">
        <v>7</v>
      </c>
      <c r="K354">
        <v>6</v>
      </c>
      <c r="L354" t="s">
        <v>113</v>
      </c>
      <c r="M354">
        <v>6</v>
      </c>
      <c r="N354" t="s">
        <v>709</v>
      </c>
      <c r="O354" t="s">
        <v>5</v>
      </c>
      <c r="P354">
        <v>2</v>
      </c>
      <c r="Q354">
        <v>0</v>
      </c>
      <c r="R354">
        <v>0</v>
      </c>
      <c r="S354" t="s">
        <v>642</v>
      </c>
      <c r="T354" t="s">
        <v>690</v>
      </c>
      <c r="U354">
        <v>0</v>
      </c>
      <c r="V354">
        <v>0</v>
      </c>
      <c r="W354">
        <v>0</v>
      </c>
      <c r="X354" t="s">
        <v>49</v>
      </c>
      <c r="Y354" t="s">
        <v>745</v>
      </c>
      <c r="Z354">
        <v>1643.1999999999998</v>
      </c>
      <c r="AA354">
        <v>93540</v>
      </c>
      <c r="AB354">
        <v>0</v>
      </c>
      <c r="AC354">
        <v>0</v>
      </c>
      <c r="AD354">
        <v>0.94875851996105176</v>
      </c>
      <c r="AF354">
        <v>0</v>
      </c>
      <c r="AG354" t="s">
        <v>913</v>
      </c>
    </row>
    <row r="355" spans="1:33" x14ac:dyDescent="0.25">
      <c r="A355" t="s">
        <v>55</v>
      </c>
      <c r="B355" t="s">
        <v>946</v>
      </c>
      <c r="C355" s="63" t="s">
        <v>946</v>
      </c>
      <c r="D355" s="63" t="s">
        <v>671</v>
      </c>
      <c r="E355" t="s">
        <v>527</v>
      </c>
      <c r="F355">
        <v>0.95</v>
      </c>
      <c r="G355">
        <v>1</v>
      </c>
      <c r="H355">
        <v>1</v>
      </c>
      <c r="I355">
        <v>2</v>
      </c>
      <c r="J355">
        <v>7</v>
      </c>
      <c r="K355">
        <v>6</v>
      </c>
      <c r="L355" t="s">
        <v>113</v>
      </c>
      <c r="M355">
        <v>6</v>
      </c>
      <c r="N355" t="s">
        <v>709</v>
      </c>
      <c r="O355" t="s">
        <v>31</v>
      </c>
      <c r="P355">
        <v>3</v>
      </c>
      <c r="Q355">
        <v>0</v>
      </c>
      <c r="R355">
        <v>0</v>
      </c>
      <c r="S355" t="s">
        <v>642</v>
      </c>
      <c r="T355" t="s">
        <v>690</v>
      </c>
      <c r="U355">
        <v>0</v>
      </c>
      <c r="V355">
        <v>0</v>
      </c>
      <c r="W355">
        <v>0</v>
      </c>
      <c r="X355" t="s">
        <v>50</v>
      </c>
      <c r="Y355" t="s">
        <v>746</v>
      </c>
      <c r="Z355">
        <v>1643.1999999999998</v>
      </c>
      <c r="AA355">
        <v>93540</v>
      </c>
      <c r="AB355">
        <v>0</v>
      </c>
      <c r="AC355">
        <v>0</v>
      </c>
      <c r="AD355">
        <v>0.94875851996105176</v>
      </c>
      <c r="AF355">
        <v>0</v>
      </c>
      <c r="AG355" t="s">
        <v>913</v>
      </c>
    </row>
    <row r="356" spans="1:33" x14ac:dyDescent="0.25">
      <c r="A356" t="s">
        <v>55</v>
      </c>
      <c r="B356" t="s">
        <v>946</v>
      </c>
      <c r="C356" s="63" t="s">
        <v>946</v>
      </c>
      <c r="D356" s="63" t="s">
        <v>671</v>
      </c>
      <c r="E356" t="s">
        <v>527</v>
      </c>
      <c r="F356">
        <v>0.95</v>
      </c>
      <c r="G356">
        <v>1</v>
      </c>
      <c r="H356">
        <v>1</v>
      </c>
      <c r="I356">
        <v>2</v>
      </c>
      <c r="J356">
        <v>7</v>
      </c>
      <c r="K356">
        <v>7</v>
      </c>
      <c r="L356" t="s">
        <v>114</v>
      </c>
      <c r="M356">
        <v>7</v>
      </c>
      <c r="N356" t="s">
        <v>711</v>
      </c>
      <c r="O356" t="s">
        <v>4</v>
      </c>
      <c r="P356">
        <v>1</v>
      </c>
      <c r="Q356">
        <v>0</v>
      </c>
      <c r="R356">
        <v>0</v>
      </c>
      <c r="S356" t="s">
        <v>642</v>
      </c>
      <c r="T356" t="s">
        <v>690</v>
      </c>
      <c r="U356">
        <v>0</v>
      </c>
      <c r="V356">
        <v>0</v>
      </c>
      <c r="W356">
        <v>0</v>
      </c>
      <c r="X356" t="s">
        <v>51</v>
      </c>
      <c r="Y356" t="s">
        <v>747</v>
      </c>
      <c r="Z356">
        <v>1643.1999999999998</v>
      </c>
      <c r="AA356">
        <v>93540</v>
      </c>
      <c r="AB356">
        <v>0</v>
      </c>
      <c r="AC356">
        <v>0</v>
      </c>
      <c r="AD356">
        <v>0.94875851996105176</v>
      </c>
      <c r="AF356">
        <v>0</v>
      </c>
      <c r="AG356" t="s">
        <v>913</v>
      </c>
    </row>
    <row r="357" spans="1:33" x14ac:dyDescent="0.25">
      <c r="A357" t="s">
        <v>55</v>
      </c>
      <c r="B357" t="s">
        <v>946</v>
      </c>
      <c r="C357" s="63" t="s">
        <v>946</v>
      </c>
      <c r="D357" s="63" t="s">
        <v>671</v>
      </c>
      <c r="E357" t="s">
        <v>527</v>
      </c>
      <c r="F357">
        <v>0.95</v>
      </c>
      <c r="G357">
        <v>1</v>
      </c>
      <c r="H357">
        <v>1</v>
      </c>
      <c r="I357">
        <v>2</v>
      </c>
      <c r="J357">
        <v>7</v>
      </c>
      <c r="K357">
        <v>7</v>
      </c>
      <c r="L357" t="s">
        <v>114</v>
      </c>
      <c r="M357">
        <v>7</v>
      </c>
      <c r="N357" t="s">
        <v>711</v>
      </c>
      <c r="O357" t="s">
        <v>5</v>
      </c>
      <c r="P357">
        <v>2</v>
      </c>
      <c r="Q357">
        <v>0</v>
      </c>
      <c r="R357">
        <v>0</v>
      </c>
      <c r="S357" t="s">
        <v>642</v>
      </c>
      <c r="T357" t="s">
        <v>690</v>
      </c>
      <c r="U357">
        <v>0</v>
      </c>
      <c r="V357">
        <v>0</v>
      </c>
      <c r="W357">
        <v>0</v>
      </c>
      <c r="X357" t="s">
        <v>52</v>
      </c>
      <c r="Y357" t="s">
        <v>748</v>
      </c>
      <c r="Z357">
        <v>1643.1999999999998</v>
      </c>
      <c r="AA357">
        <v>93540</v>
      </c>
      <c r="AB357">
        <v>0</v>
      </c>
      <c r="AC357">
        <v>0</v>
      </c>
      <c r="AD357">
        <v>0.94875851996105176</v>
      </c>
      <c r="AF357">
        <v>0</v>
      </c>
      <c r="AG357" t="s">
        <v>913</v>
      </c>
    </row>
    <row r="358" spans="1:33" x14ac:dyDescent="0.25">
      <c r="A358" t="s">
        <v>55</v>
      </c>
      <c r="B358" t="s">
        <v>946</v>
      </c>
      <c r="C358" s="63" t="s">
        <v>946</v>
      </c>
      <c r="D358" s="63" t="s">
        <v>671</v>
      </c>
      <c r="E358" t="s">
        <v>527</v>
      </c>
      <c r="F358">
        <v>0.95</v>
      </c>
      <c r="G358">
        <v>1</v>
      </c>
      <c r="H358">
        <v>1</v>
      </c>
      <c r="I358">
        <v>2</v>
      </c>
      <c r="J358">
        <v>7</v>
      </c>
      <c r="K358">
        <v>7</v>
      </c>
      <c r="L358" t="s">
        <v>114</v>
      </c>
      <c r="M358">
        <v>7</v>
      </c>
      <c r="N358" t="s">
        <v>711</v>
      </c>
      <c r="O358" t="s">
        <v>31</v>
      </c>
      <c r="P358">
        <v>3</v>
      </c>
      <c r="Q358">
        <v>0</v>
      </c>
      <c r="R358">
        <v>0</v>
      </c>
      <c r="S358" t="s">
        <v>642</v>
      </c>
      <c r="T358" t="s">
        <v>690</v>
      </c>
      <c r="U358">
        <v>0</v>
      </c>
      <c r="V358">
        <v>0</v>
      </c>
      <c r="W358">
        <v>0</v>
      </c>
      <c r="X358" t="s">
        <v>53</v>
      </c>
      <c r="Y358" t="s">
        <v>749</v>
      </c>
      <c r="Z358">
        <v>1643.1999999999998</v>
      </c>
      <c r="AA358">
        <v>93540</v>
      </c>
      <c r="AB358">
        <v>0</v>
      </c>
      <c r="AC358">
        <v>0</v>
      </c>
      <c r="AD358">
        <v>0.94875851996105176</v>
      </c>
      <c r="AF358">
        <v>0</v>
      </c>
      <c r="AG358" t="s">
        <v>913</v>
      </c>
    </row>
    <row r="359" spans="1:33" x14ac:dyDescent="0.25">
      <c r="A359" t="s">
        <v>55</v>
      </c>
      <c r="B359" t="s">
        <v>946</v>
      </c>
      <c r="C359" s="63" t="s">
        <v>946</v>
      </c>
      <c r="D359" s="63" t="s">
        <v>671</v>
      </c>
      <c r="E359" t="s">
        <v>527</v>
      </c>
      <c r="F359">
        <v>0.95</v>
      </c>
      <c r="G359">
        <v>2</v>
      </c>
      <c r="H359">
        <v>2</v>
      </c>
      <c r="I359">
        <v>2</v>
      </c>
      <c r="J359">
        <v>7</v>
      </c>
      <c r="K359">
        <v>1</v>
      </c>
      <c r="L359" t="s">
        <v>99</v>
      </c>
      <c r="M359">
        <v>8</v>
      </c>
      <c r="N359" t="s">
        <v>713</v>
      </c>
      <c r="O359" t="s">
        <v>4</v>
      </c>
      <c r="P359">
        <v>1</v>
      </c>
      <c r="Q359">
        <v>1</v>
      </c>
      <c r="R359">
        <v>0</v>
      </c>
      <c r="S359" t="s">
        <v>642</v>
      </c>
      <c r="T359" t="s">
        <v>689</v>
      </c>
      <c r="U359">
        <v>4.5</v>
      </c>
      <c r="V359">
        <v>0.5921052631578948</v>
      </c>
      <c r="W359">
        <v>4.2749999999999995</v>
      </c>
      <c r="X359" t="s">
        <v>33</v>
      </c>
      <c r="Y359" t="s">
        <v>750</v>
      </c>
      <c r="Z359">
        <v>1643.1999999999998</v>
      </c>
      <c r="AA359">
        <v>93540</v>
      </c>
      <c r="AB359">
        <v>1</v>
      </c>
      <c r="AC359">
        <v>0.56176491313483323</v>
      </c>
      <c r="AD359">
        <v>0.94875851996105176</v>
      </c>
      <c r="AE359">
        <v>0.94875851996105154</v>
      </c>
      <c r="AF359">
        <v>-1.1102230246251565E-16</v>
      </c>
      <c r="AG359" t="s">
        <v>642</v>
      </c>
    </row>
    <row r="360" spans="1:33" x14ac:dyDescent="0.25">
      <c r="A360" t="s">
        <v>55</v>
      </c>
      <c r="B360" t="s">
        <v>946</v>
      </c>
      <c r="C360" s="63" t="s">
        <v>946</v>
      </c>
      <c r="D360" s="63" t="s">
        <v>671</v>
      </c>
      <c r="E360" t="s">
        <v>527</v>
      </c>
      <c r="F360">
        <v>0.95</v>
      </c>
      <c r="G360">
        <v>2</v>
      </c>
      <c r="H360">
        <v>2</v>
      </c>
      <c r="I360">
        <v>2</v>
      </c>
      <c r="J360">
        <v>7</v>
      </c>
      <c r="K360">
        <v>1</v>
      </c>
      <c r="L360" t="s">
        <v>99</v>
      </c>
      <c r="M360">
        <v>8</v>
      </c>
      <c r="N360" t="s">
        <v>713</v>
      </c>
      <c r="O360" t="s">
        <v>5</v>
      </c>
      <c r="P360">
        <v>2</v>
      </c>
      <c r="Q360">
        <v>0</v>
      </c>
      <c r="R360">
        <v>0</v>
      </c>
      <c r="S360" t="s">
        <v>642</v>
      </c>
      <c r="T360" t="s">
        <v>690</v>
      </c>
      <c r="U360">
        <v>0</v>
      </c>
      <c r="V360">
        <v>0</v>
      </c>
      <c r="W360">
        <v>0</v>
      </c>
      <c r="X360" t="s">
        <v>34</v>
      </c>
      <c r="Y360" t="s">
        <v>751</v>
      </c>
      <c r="Z360">
        <v>1643.1999999999998</v>
      </c>
      <c r="AA360">
        <v>93540</v>
      </c>
      <c r="AB360">
        <v>0</v>
      </c>
      <c r="AC360">
        <v>0</v>
      </c>
      <c r="AD360">
        <v>0.94875851996105176</v>
      </c>
      <c r="AF360">
        <v>0</v>
      </c>
      <c r="AG360" t="s">
        <v>913</v>
      </c>
    </row>
    <row r="361" spans="1:33" x14ac:dyDescent="0.25">
      <c r="A361" t="s">
        <v>55</v>
      </c>
      <c r="B361" t="s">
        <v>946</v>
      </c>
      <c r="C361" s="63" t="s">
        <v>946</v>
      </c>
      <c r="D361" s="63" t="s">
        <v>671</v>
      </c>
      <c r="E361" t="s">
        <v>527</v>
      </c>
      <c r="F361">
        <v>0.95</v>
      </c>
      <c r="G361">
        <v>2</v>
      </c>
      <c r="H361">
        <v>2</v>
      </c>
      <c r="I361">
        <v>2</v>
      </c>
      <c r="J361">
        <v>7</v>
      </c>
      <c r="K361">
        <v>1</v>
      </c>
      <c r="L361" t="s">
        <v>99</v>
      </c>
      <c r="M361">
        <v>8</v>
      </c>
      <c r="N361" t="s">
        <v>713</v>
      </c>
      <c r="O361" t="s">
        <v>31</v>
      </c>
      <c r="P361">
        <v>3</v>
      </c>
      <c r="Q361">
        <v>0</v>
      </c>
      <c r="R361">
        <v>0</v>
      </c>
      <c r="S361" t="s">
        <v>642</v>
      </c>
      <c r="T361" t="s">
        <v>690</v>
      </c>
      <c r="U361">
        <v>0</v>
      </c>
      <c r="V361">
        <v>0</v>
      </c>
      <c r="W361">
        <v>0</v>
      </c>
      <c r="X361" t="s">
        <v>35</v>
      </c>
      <c r="Y361" t="s">
        <v>752</v>
      </c>
      <c r="Z361">
        <v>1643.1999999999998</v>
      </c>
      <c r="AA361">
        <v>93540</v>
      </c>
      <c r="AB361">
        <v>0</v>
      </c>
      <c r="AC361">
        <v>0</v>
      </c>
      <c r="AD361">
        <v>0.94875851996105176</v>
      </c>
      <c r="AF361">
        <v>0</v>
      </c>
      <c r="AG361" t="s">
        <v>913</v>
      </c>
    </row>
    <row r="362" spans="1:33" x14ac:dyDescent="0.25">
      <c r="A362" t="s">
        <v>55</v>
      </c>
      <c r="B362" t="s">
        <v>946</v>
      </c>
      <c r="C362" s="63" t="s">
        <v>946</v>
      </c>
      <c r="D362" s="63" t="s">
        <v>671</v>
      </c>
      <c r="E362" t="s">
        <v>527</v>
      </c>
      <c r="F362">
        <v>0.95</v>
      </c>
      <c r="G362">
        <v>2</v>
      </c>
      <c r="H362">
        <v>2</v>
      </c>
      <c r="I362">
        <v>2</v>
      </c>
      <c r="J362">
        <v>7</v>
      </c>
      <c r="K362">
        <v>2</v>
      </c>
      <c r="L362" t="s">
        <v>102</v>
      </c>
      <c r="M362">
        <v>9</v>
      </c>
      <c r="N362" t="s">
        <v>715</v>
      </c>
      <c r="O362" t="s">
        <v>4</v>
      </c>
      <c r="P362">
        <v>1</v>
      </c>
      <c r="Q362">
        <v>1</v>
      </c>
      <c r="R362">
        <v>0</v>
      </c>
      <c r="S362" t="s">
        <v>642</v>
      </c>
      <c r="T362" t="s">
        <v>689</v>
      </c>
      <c r="U362">
        <v>4.5</v>
      </c>
      <c r="V362">
        <v>0.5921052631578948</v>
      </c>
      <c r="W362">
        <v>4.2749999999999995</v>
      </c>
      <c r="X362" t="s">
        <v>36</v>
      </c>
      <c r="Y362" t="s">
        <v>753</v>
      </c>
      <c r="Z362">
        <v>1643.1999999999998</v>
      </c>
      <c r="AA362">
        <v>93540</v>
      </c>
      <c r="AB362">
        <v>1</v>
      </c>
      <c r="AC362">
        <v>0.56176491313483323</v>
      </c>
      <c r="AD362">
        <v>0.94875851996105176</v>
      </c>
      <c r="AE362">
        <v>0.94875851996105154</v>
      </c>
      <c r="AF362">
        <v>-1.1102230246251565E-16</v>
      </c>
      <c r="AG362" t="s">
        <v>642</v>
      </c>
    </row>
    <row r="363" spans="1:33" x14ac:dyDescent="0.25">
      <c r="A363" t="s">
        <v>55</v>
      </c>
      <c r="B363" t="s">
        <v>946</v>
      </c>
      <c r="C363" s="63" t="s">
        <v>946</v>
      </c>
      <c r="D363" s="63" t="s">
        <v>671</v>
      </c>
      <c r="E363" t="s">
        <v>527</v>
      </c>
      <c r="F363">
        <v>0.95</v>
      </c>
      <c r="G363">
        <v>2</v>
      </c>
      <c r="H363">
        <v>2</v>
      </c>
      <c r="I363">
        <v>2</v>
      </c>
      <c r="J363">
        <v>7</v>
      </c>
      <c r="K363">
        <v>2</v>
      </c>
      <c r="L363" t="s">
        <v>102</v>
      </c>
      <c r="M363">
        <v>9</v>
      </c>
      <c r="N363" t="s">
        <v>715</v>
      </c>
      <c r="O363" t="s">
        <v>5</v>
      </c>
      <c r="P363">
        <v>2</v>
      </c>
      <c r="Q363">
        <v>0</v>
      </c>
      <c r="R363">
        <v>0</v>
      </c>
      <c r="S363" t="s">
        <v>642</v>
      </c>
      <c r="T363" t="s">
        <v>690</v>
      </c>
      <c r="U363">
        <v>0</v>
      </c>
      <c r="V363">
        <v>0</v>
      </c>
      <c r="W363">
        <v>0</v>
      </c>
      <c r="X363" t="s">
        <v>37</v>
      </c>
      <c r="Y363" t="s">
        <v>754</v>
      </c>
      <c r="Z363">
        <v>1643.1999999999998</v>
      </c>
      <c r="AA363">
        <v>93540</v>
      </c>
      <c r="AB363">
        <v>0</v>
      </c>
      <c r="AC363">
        <v>0</v>
      </c>
      <c r="AD363">
        <v>0.94875851996105176</v>
      </c>
      <c r="AF363">
        <v>0</v>
      </c>
      <c r="AG363" t="s">
        <v>913</v>
      </c>
    </row>
    <row r="364" spans="1:33" x14ac:dyDescent="0.25">
      <c r="A364" t="s">
        <v>55</v>
      </c>
      <c r="B364" t="s">
        <v>946</v>
      </c>
      <c r="C364" s="63" t="s">
        <v>946</v>
      </c>
      <c r="D364" s="63" t="s">
        <v>671</v>
      </c>
      <c r="E364" t="s">
        <v>527</v>
      </c>
      <c r="F364">
        <v>0.95</v>
      </c>
      <c r="G364">
        <v>2</v>
      </c>
      <c r="H364">
        <v>2</v>
      </c>
      <c r="I364">
        <v>2</v>
      </c>
      <c r="J364">
        <v>7</v>
      </c>
      <c r="K364">
        <v>2</v>
      </c>
      <c r="L364" t="s">
        <v>102</v>
      </c>
      <c r="M364">
        <v>9</v>
      </c>
      <c r="N364" t="s">
        <v>715</v>
      </c>
      <c r="O364" t="s">
        <v>31</v>
      </c>
      <c r="P364">
        <v>3</v>
      </c>
      <c r="Q364">
        <v>0</v>
      </c>
      <c r="R364">
        <v>0</v>
      </c>
      <c r="S364" t="s">
        <v>642</v>
      </c>
      <c r="T364" t="s">
        <v>690</v>
      </c>
      <c r="U364">
        <v>0</v>
      </c>
      <c r="V364">
        <v>0</v>
      </c>
      <c r="W364">
        <v>0</v>
      </c>
      <c r="X364" t="s">
        <v>38</v>
      </c>
      <c r="Y364" t="s">
        <v>755</v>
      </c>
      <c r="Z364">
        <v>1643.1999999999998</v>
      </c>
      <c r="AA364">
        <v>93540</v>
      </c>
      <c r="AB364">
        <v>0</v>
      </c>
      <c r="AC364">
        <v>0</v>
      </c>
      <c r="AD364">
        <v>0.94875851996105176</v>
      </c>
      <c r="AF364">
        <v>0</v>
      </c>
      <c r="AG364" t="s">
        <v>913</v>
      </c>
    </row>
    <row r="365" spans="1:33" x14ac:dyDescent="0.25">
      <c r="A365" t="s">
        <v>55</v>
      </c>
      <c r="B365" t="s">
        <v>946</v>
      </c>
      <c r="C365" s="63" t="s">
        <v>946</v>
      </c>
      <c r="D365" s="63" t="s">
        <v>671</v>
      </c>
      <c r="E365" t="s">
        <v>527</v>
      </c>
      <c r="F365">
        <v>0.95</v>
      </c>
      <c r="G365">
        <v>2</v>
      </c>
      <c r="H365">
        <v>2</v>
      </c>
      <c r="I365">
        <v>2</v>
      </c>
      <c r="J365">
        <v>7</v>
      </c>
      <c r="K365">
        <v>3</v>
      </c>
      <c r="L365" t="s">
        <v>103</v>
      </c>
      <c r="M365">
        <v>10</v>
      </c>
      <c r="N365" t="s">
        <v>717</v>
      </c>
      <c r="O365" t="s">
        <v>4</v>
      </c>
      <c r="P365">
        <v>1</v>
      </c>
      <c r="Q365">
        <v>1</v>
      </c>
      <c r="R365">
        <v>0</v>
      </c>
      <c r="S365" t="s">
        <v>642</v>
      </c>
      <c r="T365" t="s">
        <v>689</v>
      </c>
      <c r="U365">
        <v>4.5</v>
      </c>
      <c r="V365">
        <v>0.5921052631578948</v>
      </c>
      <c r="W365">
        <v>4.2749999999999995</v>
      </c>
      <c r="X365" t="s">
        <v>39</v>
      </c>
      <c r="Y365" t="s">
        <v>756</v>
      </c>
      <c r="Z365">
        <v>1643.1999999999998</v>
      </c>
      <c r="AA365">
        <v>93540</v>
      </c>
      <c r="AB365">
        <v>1</v>
      </c>
      <c r="AC365">
        <v>0.56176491313483323</v>
      </c>
      <c r="AD365">
        <v>0.94875851996105176</v>
      </c>
      <c r="AE365">
        <v>0.94875851996105154</v>
      </c>
      <c r="AF365">
        <v>-1.1102230246251565E-16</v>
      </c>
      <c r="AG365" t="s">
        <v>642</v>
      </c>
    </row>
    <row r="366" spans="1:33" x14ac:dyDescent="0.25">
      <c r="A366" t="s">
        <v>55</v>
      </c>
      <c r="B366" t="s">
        <v>946</v>
      </c>
      <c r="C366" s="63" t="s">
        <v>946</v>
      </c>
      <c r="D366" s="63" t="s">
        <v>671</v>
      </c>
      <c r="E366" t="s">
        <v>527</v>
      </c>
      <c r="F366">
        <v>0.95</v>
      </c>
      <c r="G366">
        <v>2</v>
      </c>
      <c r="H366">
        <v>2</v>
      </c>
      <c r="I366">
        <v>2</v>
      </c>
      <c r="J366">
        <v>7</v>
      </c>
      <c r="K366">
        <v>3</v>
      </c>
      <c r="L366" t="s">
        <v>103</v>
      </c>
      <c r="M366">
        <v>10</v>
      </c>
      <c r="N366" t="s">
        <v>717</v>
      </c>
      <c r="O366" t="s">
        <v>5</v>
      </c>
      <c r="P366">
        <v>2</v>
      </c>
      <c r="Q366">
        <v>0</v>
      </c>
      <c r="R366">
        <v>0</v>
      </c>
      <c r="S366" t="s">
        <v>642</v>
      </c>
      <c r="T366" t="s">
        <v>690</v>
      </c>
      <c r="U366">
        <v>0</v>
      </c>
      <c r="V366">
        <v>0</v>
      </c>
      <c r="W366">
        <v>0</v>
      </c>
      <c r="X366" t="s">
        <v>40</v>
      </c>
      <c r="Y366" t="s">
        <v>757</v>
      </c>
      <c r="Z366">
        <v>1643.1999999999998</v>
      </c>
      <c r="AA366">
        <v>93540</v>
      </c>
      <c r="AB366">
        <v>0</v>
      </c>
      <c r="AC366">
        <v>0</v>
      </c>
      <c r="AD366">
        <v>0.94875851996105176</v>
      </c>
      <c r="AF366">
        <v>0</v>
      </c>
      <c r="AG366" t="s">
        <v>913</v>
      </c>
    </row>
    <row r="367" spans="1:33" x14ac:dyDescent="0.25">
      <c r="A367" t="s">
        <v>55</v>
      </c>
      <c r="B367" t="s">
        <v>946</v>
      </c>
      <c r="C367" s="63" t="s">
        <v>946</v>
      </c>
      <c r="D367" s="63" t="s">
        <v>671</v>
      </c>
      <c r="E367" t="s">
        <v>527</v>
      </c>
      <c r="F367">
        <v>0.95</v>
      </c>
      <c r="G367">
        <v>2</v>
      </c>
      <c r="H367">
        <v>2</v>
      </c>
      <c r="I367">
        <v>2</v>
      </c>
      <c r="J367">
        <v>7</v>
      </c>
      <c r="K367">
        <v>3</v>
      </c>
      <c r="L367" t="s">
        <v>103</v>
      </c>
      <c r="M367">
        <v>10</v>
      </c>
      <c r="N367" t="s">
        <v>717</v>
      </c>
      <c r="O367" t="s">
        <v>31</v>
      </c>
      <c r="P367">
        <v>3</v>
      </c>
      <c r="Q367">
        <v>0</v>
      </c>
      <c r="R367">
        <v>0</v>
      </c>
      <c r="S367" t="s">
        <v>642</v>
      </c>
      <c r="T367" t="s">
        <v>690</v>
      </c>
      <c r="U367">
        <v>0</v>
      </c>
      <c r="V367">
        <v>0</v>
      </c>
      <c r="W367">
        <v>0</v>
      </c>
      <c r="X367" t="s">
        <v>41</v>
      </c>
      <c r="Y367" t="s">
        <v>758</v>
      </c>
      <c r="Z367">
        <v>1643.1999999999998</v>
      </c>
      <c r="AA367">
        <v>93540</v>
      </c>
      <c r="AB367">
        <v>0</v>
      </c>
      <c r="AC367">
        <v>0</v>
      </c>
      <c r="AD367">
        <v>0.94875851996105176</v>
      </c>
      <c r="AF367">
        <v>0</v>
      </c>
      <c r="AG367" t="s">
        <v>913</v>
      </c>
    </row>
    <row r="368" spans="1:33" x14ac:dyDescent="0.25">
      <c r="A368" t="s">
        <v>55</v>
      </c>
      <c r="B368" t="s">
        <v>946</v>
      </c>
      <c r="C368" s="63" t="s">
        <v>946</v>
      </c>
      <c r="D368" s="63" t="s">
        <v>671</v>
      </c>
      <c r="E368" t="s">
        <v>527</v>
      </c>
      <c r="F368">
        <v>0.95</v>
      </c>
      <c r="G368">
        <v>2</v>
      </c>
      <c r="H368">
        <v>2</v>
      </c>
      <c r="I368">
        <v>2</v>
      </c>
      <c r="J368">
        <v>7</v>
      </c>
      <c r="K368">
        <v>4</v>
      </c>
      <c r="L368" t="s">
        <v>101</v>
      </c>
      <c r="M368">
        <v>11</v>
      </c>
      <c r="N368" t="s">
        <v>719</v>
      </c>
      <c r="O368" t="s">
        <v>4</v>
      </c>
      <c r="P368">
        <v>1</v>
      </c>
      <c r="Q368">
        <v>1</v>
      </c>
      <c r="R368">
        <v>0</v>
      </c>
      <c r="S368" t="s">
        <v>642</v>
      </c>
      <c r="T368" t="s">
        <v>689</v>
      </c>
      <c r="U368">
        <v>4.5</v>
      </c>
      <c r="V368">
        <v>0.5921052631578948</v>
      </c>
      <c r="W368">
        <v>4.2749999999999995</v>
      </c>
      <c r="X368" t="s">
        <v>42</v>
      </c>
      <c r="Y368" t="s">
        <v>759</v>
      </c>
      <c r="Z368">
        <v>1643.1999999999998</v>
      </c>
      <c r="AA368">
        <v>93540</v>
      </c>
      <c r="AB368">
        <v>1</v>
      </c>
      <c r="AC368">
        <v>0.56176491313483323</v>
      </c>
      <c r="AD368">
        <v>0.94875851996105176</v>
      </c>
      <c r="AE368">
        <v>0.94875851996105154</v>
      </c>
      <c r="AF368">
        <v>-1.1102230246251565E-16</v>
      </c>
      <c r="AG368" t="s">
        <v>642</v>
      </c>
    </row>
    <row r="369" spans="1:33" x14ac:dyDescent="0.25">
      <c r="A369" t="s">
        <v>55</v>
      </c>
      <c r="B369" t="s">
        <v>946</v>
      </c>
      <c r="C369" s="63" t="s">
        <v>946</v>
      </c>
      <c r="D369" s="63" t="s">
        <v>671</v>
      </c>
      <c r="E369" t="s">
        <v>527</v>
      </c>
      <c r="F369">
        <v>0.95</v>
      </c>
      <c r="G369">
        <v>2</v>
      </c>
      <c r="H369">
        <v>2</v>
      </c>
      <c r="I369">
        <v>2</v>
      </c>
      <c r="J369">
        <v>7</v>
      </c>
      <c r="K369">
        <v>4</v>
      </c>
      <c r="L369" t="s">
        <v>101</v>
      </c>
      <c r="M369">
        <v>11</v>
      </c>
      <c r="N369" t="s">
        <v>719</v>
      </c>
      <c r="O369" t="s">
        <v>5</v>
      </c>
      <c r="P369">
        <v>2</v>
      </c>
      <c r="Q369">
        <v>0</v>
      </c>
      <c r="R369">
        <v>0</v>
      </c>
      <c r="S369" t="s">
        <v>642</v>
      </c>
      <c r="T369" t="s">
        <v>690</v>
      </c>
      <c r="U369">
        <v>0</v>
      </c>
      <c r="V369">
        <v>0</v>
      </c>
      <c r="W369">
        <v>0</v>
      </c>
      <c r="X369" t="s">
        <v>43</v>
      </c>
      <c r="Y369" t="s">
        <v>760</v>
      </c>
      <c r="Z369">
        <v>1643.1999999999998</v>
      </c>
      <c r="AA369">
        <v>93540</v>
      </c>
      <c r="AB369">
        <v>0</v>
      </c>
      <c r="AC369">
        <v>0</v>
      </c>
      <c r="AD369">
        <v>0.94875851996105176</v>
      </c>
      <c r="AF369">
        <v>0</v>
      </c>
      <c r="AG369" t="s">
        <v>913</v>
      </c>
    </row>
    <row r="370" spans="1:33" x14ac:dyDescent="0.25">
      <c r="A370" t="s">
        <v>55</v>
      </c>
      <c r="B370" t="s">
        <v>946</v>
      </c>
      <c r="C370" s="63" t="s">
        <v>946</v>
      </c>
      <c r="D370" s="63" t="s">
        <v>671</v>
      </c>
      <c r="E370" t="s">
        <v>527</v>
      </c>
      <c r="F370">
        <v>0.95</v>
      </c>
      <c r="G370">
        <v>2</v>
      </c>
      <c r="H370">
        <v>2</v>
      </c>
      <c r="I370">
        <v>2</v>
      </c>
      <c r="J370">
        <v>7</v>
      </c>
      <c r="K370">
        <v>4</v>
      </c>
      <c r="L370" t="s">
        <v>101</v>
      </c>
      <c r="M370">
        <v>11</v>
      </c>
      <c r="N370" t="s">
        <v>719</v>
      </c>
      <c r="O370" t="s">
        <v>31</v>
      </c>
      <c r="P370">
        <v>3</v>
      </c>
      <c r="Q370">
        <v>0</v>
      </c>
      <c r="R370">
        <v>0</v>
      </c>
      <c r="S370" t="s">
        <v>642</v>
      </c>
      <c r="T370" t="s">
        <v>690</v>
      </c>
      <c r="U370">
        <v>0</v>
      </c>
      <c r="V370">
        <v>0</v>
      </c>
      <c r="W370">
        <v>0</v>
      </c>
      <c r="X370" t="s">
        <v>44</v>
      </c>
      <c r="Y370" t="s">
        <v>761</v>
      </c>
      <c r="Z370">
        <v>1643.1999999999998</v>
      </c>
      <c r="AA370">
        <v>93540</v>
      </c>
      <c r="AB370">
        <v>0</v>
      </c>
      <c r="AC370">
        <v>0</v>
      </c>
      <c r="AD370">
        <v>0.94875851996105176</v>
      </c>
      <c r="AF370">
        <v>0</v>
      </c>
      <c r="AG370" t="s">
        <v>913</v>
      </c>
    </row>
    <row r="371" spans="1:33" x14ac:dyDescent="0.25">
      <c r="A371" t="s">
        <v>55</v>
      </c>
      <c r="B371" t="s">
        <v>946</v>
      </c>
      <c r="C371" s="63" t="s">
        <v>946</v>
      </c>
      <c r="D371" s="63" t="s">
        <v>671</v>
      </c>
      <c r="E371" t="s">
        <v>527</v>
      </c>
      <c r="F371">
        <v>0.95</v>
      </c>
      <c r="G371">
        <v>2</v>
      </c>
      <c r="H371">
        <v>2</v>
      </c>
      <c r="I371">
        <v>2</v>
      </c>
      <c r="J371">
        <v>7</v>
      </c>
      <c r="K371">
        <v>5</v>
      </c>
      <c r="L371" t="s">
        <v>105</v>
      </c>
      <c r="M371">
        <v>12</v>
      </c>
      <c r="N371" t="s">
        <v>721</v>
      </c>
      <c r="O371" t="s">
        <v>4</v>
      </c>
      <c r="P371">
        <v>1</v>
      </c>
      <c r="Q371">
        <v>1</v>
      </c>
      <c r="R371">
        <v>0</v>
      </c>
      <c r="S371" t="s">
        <v>642</v>
      </c>
      <c r="T371" t="s">
        <v>689</v>
      </c>
      <c r="U371">
        <v>4.5</v>
      </c>
      <c r="V371">
        <v>0.5921052631578948</v>
      </c>
      <c r="W371">
        <v>4.2749999999999995</v>
      </c>
      <c r="X371" t="s">
        <v>45</v>
      </c>
      <c r="Y371" t="s">
        <v>762</v>
      </c>
      <c r="Z371">
        <v>1643.1999999999998</v>
      </c>
      <c r="AA371">
        <v>93540</v>
      </c>
      <c r="AB371">
        <v>1</v>
      </c>
      <c r="AC371">
        <v>0.56176491313483323</v>
      </c>
      <c r="AD371">
        <v>0.94875851996105176</v>
      </c>
      <c r="AE371">
        <v>0.94875851996105154</v>
      </c>
      <c r="AF371">
        <v>-1.1102230246251565E-16</v>
      </c>
      <c r="AG371" t="s">
        <v>642</v>
      </c>
    </row>
    <row r="372" spans="1:33" x14ac:dyDescent="0.25">
      <c r="A372" t="s">
        <v>55</v>
      </c>
      <c r="B372" t="s">
        <v>946</v>
      </c>
      <c r="C372" s="63" t="s">
        <v>946</v>
      </c>
      <c r="D372" s="63" t="s">
        <v>671</v>
      </c>
      <c r="E372" t="s">
        <v>527</v>
      </c>
      <c r="F372">
        <v>0.95</v>
      </c>
      <c r="G372">
        <v>2</v>
      </c>
      <c r="H372">
        <v>2</v>
      </c>
      <c r="I372">
        <v>2</v>
      </c>
      <c r="J372">
        <v>7</v>
      </c>
      <c r="K372">
        <v>5</v>
      </c>
      <c r="L372" t="s">
        <v>105</v>
      </c>
      <c r="M372">
        <v>12</v>
      </c>
      <c r="N372" t="s">
        <v>721</v>
      </c>
      <c r="O372" t="s">
        <v>5</v>
      </c>
      <c r="P372">
        <v>2</v>
      </c>
      <c r="Q372">
        <v>0</v>
      </c>
      <c r="R372">
        <v>0</v>
      </c>
      <c r="S372" t="s">
        <v>642</v>
      </c>
      <c r="T372" t="s">
        <v>690</v>
      </c>
      <c r="U372">
        <v>0</v>
      </c>
      <c r="V372">
        <v>0</v>
      </c>
      <c r="W372">
        <v>0</v>
      </c>
      <c r="X372" t="s">
        <v>46</v>
      </c>
      <c r="Y372" t="s">
        <v>763</v>
      </c>
      <c r="Z372">
        <v>1643.1999999999998</v>
      </c>
      <c r="AA372">
        <v>93540</v>
      </c>
      <c r="AB372">
        <v>0</v>
      </c>
      <c r="AC372">
        <v>0</v>
      </c>
      <c r="AD372">
        <v>0.94875851996105176</v>
      </c>
      <c r="AF372">
        <v>0</v>
      </c>
      <c r="AG372" t="s">
        <v>913</v>
      </c>
    </row>
    <row r="373" spans="1:33" x14ac:dyDescent="0.25">
      <c r="A373" t="s">
        <v>55</v>
      </c>
      <c r="B373" t="s">
        <v>946</v>
      </c>
      <c r="C373" s="63" t="s">
        <v>946</v>
      </c>
      <c r="D373" s="63" t="s">
        <v>671</v>
      </c>
      <c r="E373" t="s">
        <v>527</v>
      </c>
      <c r="F373">
        <v>0.95</v>
      </c>
      <c r="G373">
        <v>2</v>
      </c>
      <c r="H373">
        <v>2</v>
      </c>
      <c r="I373">
        <v>2</v>
      </c>
      <c r="J373">
        <v>7</v>
      </c>
      <c r="K373">
        <v>5</v>
      </c>
      <c r="L373" t="s">
        <v>105</v>
      </c>
      <c r="M373">
        <v>12</v>
      </c>
      <c r="N373" t="s">
        <v>721</v>
      </c>
      <c r="O373" t="s">
        <v>31</v>
      </c>
      <c r="P373">
        <v>3</v>
      </c>
      <c r="Q373">
        <v>0</v>
      </c>
      <c r="R373">
        <v>0</v>
      </c>
      <c r="S373" t="s">
        <v>642</v>
      </c>
      <c r="T373" t="s">
        <v>690</v>
      </c>
      <c r="U373">
        <v>0</v>
      </c>
      <c r="V373">
        <v>0</v>
      </c>
      <c r="W373">
        <v>0</v>
      </c>
      <c r="X373" t="s">
        <v>47</v>
      </c>
      <c r="Y373" t="s">
        <v>764</v>
      </c>
      <c r="Z373">
        <v>1643.1999999999998</v>
      </c>
      <c r="AA373">
        <v>93540</v>
      </c>
      <c r="AB373">
        <v>0</v>
      </c>
      <c r="AC373">
        <v>0</v>
      </c>
      <c r="AD373">
        <v>0.94875851996105176</v>
      </c>
      <c r="AF373">
        <v>0</v>
      </c>
      <c r="AG373" t="s">
        <v>913</v>
      </c>
    </row>
    <row r="374" spans="1:33" x14ac:dyDescent="0.25">
      <c r="A374" t="s">
        <v>55</v>
      </c>
      <c r="B374" t="s">
        <v>946</v>
      </c>
      <c r="C374" s="63" t="s">
        <v>946</v>
      </c>
      <c r="D374" s="63" t="s">
        <v>671</v>
      </c>
      <c r="E374" t="s">
        <v>527</v>
      </c>
      <c r="F374">
        <v>0.95</v>
      </c>
      <c r="G374">
        <v>2</v>
      </c>
      <c r="H374">
        <v>2</v>
      </c>
      <c r="I374">
        <v>2</v>
      </c>
      <c r="J374">
        <v>7</v>
      </c>
      <c r="K374">
        <v>6</v>
      </c>
      <c r="L374" t="s">
        <v>113</v>
      </c>
      <c r="M374">
        <v>13</v>
      </c>
      <c r="N374" t="s">
        <v>723</v>
      </c>
      <c r="O374" t="s">
        <v>4</v>
      </c>
      <c r="P374">
        <v>1</v>
      </c>
      <c r="Q374">
        <v>0</v>
      </c>
      <c r="R374">
        <v>0</v>
      </c>
      <c r="S374" t="s">
        <v>642</v>
      </c>
      <c r="T374" t="s">
        <v>690</v>
      </c>
      <c r="U374">
        <v>0</v>
      </c>
      <c r="V374">
        <v>0</v>
      </c>
      <c r="W374">
        <v>0</v>
      </c>
      <c r="X374" t="s">
        <v>48</v>
      </c>
      <c r="Y374" t="s">
        <v>765</v>
      </c>
      <c r="Z374">
        <v>1643.1999999999998</v>
      </c>
      <c r="AA374">
        <v>93540</v>
      </c>
      <c r="AB374">
        <v>0</v>
      </c>
      <c r="AC374">
        <v>0</v>
      </c>
      <c r="AD374">
        <v>0.94875851996105176</v>
      </c>
      <c r="AF374">
        <v>0</v>
      </c>
      <c r="AG374" t="s">
        <v>913</v>
      </c>
    </row>
    <row r="375" spans="1:33" x14ac:dyDescent="0.25">
      <c r="A375" t="s">
        <v>55</v>
      </c>
      <c r="B375" t="s">
        <v>946</v>
      </c>
      <c r="C375" s="63" t="s">
        <v>946</v>
      </c>
      <c r="D375" s="63" t="s">
        <v>671</v>
      </c>
      <c r="E375" t="s">
        <v>527</v>
      </c>
      <c r="F375">
        <v>0.95</v>
      </c>
      <c r="G375">
        <v>2</v>
      </c>
      <c r="H375">
        <v>2</v>
      </c>
      <c r="I375">
        <v>2</v>
      </c>
      <c r="J375">
        <v>7</v>
      </c>
      <c r="K375">
        <v>6</v>
      </c>
      <c r="L375" t="s">
        <v>113</v>
      </c>
      <c r="M375">
        <v>13</v>
      </c>
      <c r="N375" t="s">
        <v>723</v>
      </c>
      <c r="O375" t="s">
        <v>5</v>
      </c>
      <c r="P375">
        <v>2</v>
      </c>
      <c r="Q375">
        <v>0</v>
      </c>
      <c r="R375">
        <v>0</v>
      </c>
      <c r="S375" t="s">
        <v>642</v>
      </c>
      <c r="T375" t="s">
        <v>690</v>
      </c>
      <c r="U375">
        <v>0</v>
      </c>
      <c r="V375">
        <v>0</v>
      </c>
      <c r="W375">
        <v>0</v>
      </c>
      <c r="X375" t="s">
        <v>49</v>
      </c>
      <c r="Y375" t="s">
        <v>766</v>
      </c>
      <c r="Z375">
        <v>1643.1999999999998</v>
      </c>
      <c r="AA375">
        <v>93540</v>
      </c>
      <c r="AB375">
        <v>0</v>
      </c>
      <c r="AC375">
        <v>0</v>
      </c>
      <c r="AD375">
        <v>0.94875851996105176</v>
      </c>
      <c r="AF375">
        <v>0</v>
      </c>
      <c r="AG375" t="s">
        <v>913</v>
      </c>
    </row>
    <row r="376" spans="1:33" x14ac:dyDescent="0.25">
      <c r="A376" t="s">
        <v>55</v>
      </c>
      <c r="B376" t="s">
        <v>946</v>
      </c>
      <c r="C376" s="63" t="s">
        <v>946</v>
      </c>
      <c r="D376" s="63" t="s">
        <v>671</v>
      </c>
      <c r="E376" t="s">
        <v>527</v>
      </c>
      <c r="F376">
        <v>0.95</v>
      </c>
      <c r="G376">
        <v>2</v>
      </c>
      <c r="H376">
        <v>2</v>
      </c>
      <c r="I376">
        <v>2</v>
      </c>
      <c r="J376">
        <v>7</v>
      </c>
      <c r="K376">
        <v>6</v>
      </c>
      <c r="L376" t="s">
        <v>113</v>
      </c>
      <c r="M376">
        <v>13</v>
      </c>
      <c r="N376" t="s">
        <v>723</v>
      </c>
      <c r="O376" t="s">
        <v>31</v>
      </c>
      <c r="P376">
        <v>3</v>
      </c>
      <c r="Q376">
        <v>0</v>
      </c>
      <c r="R376">
        <v>0</v>
      </c>
      <c r="S376" t="s">
        <v>642</v>
      </c>
      <c r="T376" t="s">
        <v>690</v>
      </c>
      <c r="U376">
        <v>0</v>
      </c>
      <c r="V376">
        <v>0</v>
      </c>
      <c r="W376">
        <v>0</v>
      </c>
      <c r="X376" t="s">
        <v>50</v>
      </c>
      <c r="Y376" t="s">
        <v>767</v>
      </c>
      <c r="Z376">
        <v>1643.1999999999998</v>
      </c>
      <c r="AA376">
        <v>93540</v>
      </c>
      <c r="AB376">
        <v>0</v>
      </c>
      <c r="AC376">
        <v>0</v>
      </c>
      <c r="AD376">
        <v>0.94875851996105176</v>
      </c>
      <c r="AF376">
        <v>0</v>
      </c>
      <c r="AG376" t="s">
        <v>913</v>
      </c>
    </row>
    <row r="377" spans="1:33" x14ac:dyDescent="0.25">
      <c r="A377" t="s">
        <v>55</v>
      </c>
      <c r="B377" t="s">
        <v>946</v>
      </c>
      <c r="C377" s="63" t="s">
        <v>946</v>
      </c>
      <c r="D377" s="63" t="s">
        <v>671</v>
      </c>
      <c r="E377" t="s">
        <v>527</v>
      </c>
      <c r="F377">
        <v>0.95</v>
      </c>
      <c r="G377">
        <v>2</v>
      </c>
      <c r="H377">
        <v>2</v>
      </c>
      <c r="I377">
        <v>2</v>
      </c>
      <c r="J377">
        <v>7</v>
      </c>
      <c r="K377">
        <v>7</v>
      </c>
      <c r="L377" t="s">
        <v>114</v>
      </c>
      <c r="M377">
        <v>14</v>
      </c>
      <c r="N377" t="s">
        <v>725</v>
      </c>
      <c r="O377" t="s">
        <v>4</v>
      </c>
      <c r="P377">
        <v>1</v>
      </c>
      <c r="Q377">
        <v>0</v>
      </c>
      <c r="R377">
        <v>0</v>
      </c>
      <c r="S377" t="s">
        <v>642</v>
      </c>
      <c r="T377" t="s">
        <v>690</v>
      </c>
      <c r="U377">
        <v>0</v>
      </c>
      <c r="V377">
        <v>0</v>
      </c>
      <c r="W377">
        <v>0</v>
      </c>
      <c r="X377" t="s">
        <v>51</v>
      </c>
      <c r="Y377" t="s">
        <v>768</v>
      </c>
      <c r="Z377">
        <v>1643.1999999999998</v>
      </c>
      <c r="AA377">
        <v>93540</v>
      </c>
      <c r="AB377">
        <v>0</v>
      </c>
      <c r="AC377">
        <v>0</v>
      </c>
      <c r="AD377">
        <v>0.94875851996105176</v>
      </c>
      <c r="AF377">
        <v>0</v>
      </c>
      <c r="AG377" t="s">
        <v>913</v>
      </c>
    </row>
    <row r="378" spans="1:33" x14ac:dyDescent="0.25">
      <c r="A378" t="s">
        <v>55</v>
      </c>
      <c r="B378" t="s">
        <v>946</v>
      </c>
      <c r="C378" s="63" t="s">
        <v>946</v>
      </c>
      <c r="D378" s="63" t="s">
        <v>671</v>
      </c>
      <c r="E378" t="s">
        <v>527</v>
      </c>
      <c r="F378">
        <v>0.95</v>
      </c>
      <c r="G378">
        <v>2</v>
      </c>
      <c r="H378">
        <v>2</v>
      </c>
      <c r="I378">
        <v>2</v>
      </c>
      <c r="J378">
        <v>7</v>
      </c>
      <c r="K378">
        <v>7</v>
      </c>
      <c r="L378" t="s">
        <v>114</v>
      </c>
      <c r="M378">
        <v>14</v>
      </c>
      <c r="N378" t="s">
        <v>725</v>
      </c>
      <c r="O378" t="s">
        <v>5</v>
      </c>
      <c r="P378">
        <v>2</v>
      </c>
      <c r="Q378">
        <v>0</v>
      </c>
      <c r="R378">
        <v>0</v>
      </c>
      <c r="S378" t="s">
        <v>642</v>
      </c>
      <c r="T378" t="s">
        <v>690</v>
      </c>
      <c r="U378">
        <v>0</v>
      </c>
      <c r="V378">
        <v>0</v>
      </c>
      <c r="W378">
        <v>0</v>
      </c>
      <c r="X378" t="s">
        <v>52</v>
      </c>
      <c r="Y378" t="s">
        <v>769</v>
      </c>
      <c r="Z378">
        <v>1643.1999999999998</v>
      </c>
      <c r="AA378">
        <v>93540</v>
      </c>
      <c r="AB378">
        <v>0</v>
      </c>
      <c r="AC378">
        <v>0</v>
      </c>
      <c r="AD378">
        <v>0.94875851996105176</v>
      </c>
      <c r="AF378">
        <v>0</v>
      </c>
      <c r="AG378" t="s">
        <v>913</v>
      </c>
    </row>
    <row r="379" spans="1:33" x14ac:dyDescent="0.25">
      <c r="A379" t="s">
        <v>55</v>
      </c>
      <c r="B379" t="s">
        <v>946</v>
      </c>
      <c r="C379" s="63" t="s">
        <v>946</v>
      </c>
      <c r="D379" s="63" t="s">
        <v>671</v>
      </c>
      <c r="E379" t="s">
        <v>527</v>
      </c>
      <c r="F379">
        <v>0.95</v>
      </c>
      <c r="G379">
        <v>2</v>
      </c>
      <c r="H379">
        <v>2</v>
      </c>
      <c r="I379">
        <v>2</v>
      </c>
      <c r="J379">
        <v>7</v>
      </c>
      <c r="K379">
        <v>7</v>
      </c>
      <c r="L379" t="s">
        <v>114</v>
      </c>
      <c r="M379">
        <v>14</v>
      </c>
      <c r="N379" t="s">
        <v>725</v>
      </c>
      <c r="O379" t="s">
        <v>31</v>
      </c>
      <c r="P379">
        <v>3</v>
      </c>
      <c r="Q379">
        <v>0</v>
      </c>
      <c r="R379">
        <v>0</v>
      </c>
      <c r="S379" t="s">
        <v>642</v>
      </c>
      <c r="T379" t="s">
        <v>690</v>
      </c>
      <c r="U379">
        <v>0</v>
      </c>
      <c r="V379">
        <v>0</v>
      </c>
      <c r="W379">
        <v>0</v>
      </c>
      <c r="X379" t="s">
        <v>53</v>
      </c>
      <c r="Y379" t="s">
        <v>770</v>
      </c>
      <c r="Z379">
        <v>1643.1999999999998</v>
      </c>
      <c r="AA379">
        <v>93540</v>
      </c>
      <c r="AB379">
        <v>0</v>
      </c>
      <c r="AC379">
        <v>0</v>
      </c>
      <c r="AD379">
        <v>0.94875851996105176</v>
      </c>
      <c r="AF379">
        <v>0</v>
      </c>
      <c r="AG379" t="s">
        <v>913</v>
      </c>
    </row>
    <row r="380" spans="1:33" x14ac:dyDescent="0.25">
      <c r="A380" t="s">
        <v>55</v>
      </c>
      <c r="B380" t="s">
        <v>947</v>
      </c>
      <c r="C380" s="63" t="s">
        <v>947</v>
      </c>
      <c r="D380" s="63" t="s">
        <v>671</v>
      </c>
      <c r="E380" t="s">
        <v>527</v>
      </c>
      <c r="F380">
        <v>1</v>
      </c>
      <c r="G380">
        <v>1</v>
      </c>
      <c r="H380">
        <v>1</v>
      </c>
      <c r="I380">
        <v>2</v>
      </c>
      <c r="J380">
        <v>7</v>
      </c>
      <c r="K380">
        <v>1</v>
      </c>
      <c r="L380" t="s">
        <v>99</v>
      </c>
      <c r="M380">
        <v>1</v>
      </c>
      <c r="N380" t="s">
        <v>699</v>
      </c>
      <c r="O380" t="s">
        <v>4</v>
      </c>
      <c r="P380">
        <v>1</v>
      </c>
      <c r="Q380">
        <v>1</v>
      </c>
      <c r="R380">
        <v>0</v>
      </c>
      <c r="S380" t="s">
        <v>642</v>
      </c>
      <c r="T380" t="s">
        <v>689</v>
      </c>
      <c r="U380">
        <v>9.5</v>
      </c>
      <c r="V380">
        <v>1.25</v>
      </c>
      <c r="W380">
        <v>9.5</v>
      </c>
      <c r="X380" t="s">
        <v>33</v>
      </c>
      <c r="Y380" t="s">
        <v>729</v>
      </c>
      <c r="Z380">
        <v>1643.1999999999998</v>
      </c>
      <c r="AA380">
        <v>93540</v>
      </c>
      <c r="AB380">
        <v>1</v>
      </c>
      <c r="AC380">
        <v>1.1859481499513147</v>
      </c>
      <c r="AD380">
        <v>0.94875851996105176</v>
      </c>
      <c r="AE380">
        <v>0.94875851996105176</v>
      </c>
      <c r="AF380">
        <v>0</v>
      </c>
      <c r="AG380" t="s">
        <v>642</v>
      </c>
    </row>
    <row r="381" spans="1:33" x14ac:dyDescent="0.25">
      <c r="A381" t="s">
        <v>55</v>
      </c>
      <c r="B381" t="s">
        <v>947</v>
      </c>
      <c r="C381" s="63" t="s">
        <v>947</v>
      </c>
      <c r="D381" s="63" t="s">
        <v>671</v>
      </c>
      <c r="E381" t="s">
        <v>527</v>
      </c>
      <c r="F381">
        <v>1</v>
      </c>
      <c r="G381">
        <v>1</v>
      </c>
      <c r="H381">
        <v>1</v>
      </c>
      <c r="I381">
        <v>2</v>
      </c>
      <c r="J381">
        <v>7</v>
      </c>
      <c r="K381">
        <v>1</v>
      </c>
      <c r="L381" t="s">
        <v>99</v>
      </c>
      <c r="M381">
        <v>1</v>
      </c>
      <c r="N381" t="s">
        <v>699</v>
      </c>
      <c r="O381" t="s">
        <v>5</v>
      </c>
      <c r="P381">
        <v>2</v>
      </c>
      <c r="Q381">
        <v>0</v>
      </c>
      <c r="R381">
        <v>0</v>
      </c>
      <c r="S381" t="s">
        <v>642</v>
      </c>
      <c r="T381" t="s">
        <v>690</v>
      </c>
      <c r="U381">
        <v>0</v>
      </c>
      <c r="V381">
        <v>0</v>
      </c>
      <c r="W381">
        <v>0</v>
      </c>
      <c r="X381" t="s">
        <v>34</v>
      </c>
      <c r="Y381" t="s">
        <v>730</v>
      </c>
      <c r="Z381">
        <v>1643.1999999999998</v>
      </c>
      <c r="AA381">
        <v>93540</v>
      </c>
      <c r="AB381">
        <v>0</v>
      </c>
      <c r="AC381">
        <v>0</v>
      </c>
      <c r="AD381">
        <v>0.94875851996105176</v>
      </c>
      <c r="AF381">
        <v>0</v>
      </c>
      <c r="AG381" t="s">
        <v>913</v>
      </c>
    </row>
    <row r="382" spans="1:33" x14ac:dyDescent="0.25">
      <c r="A382" t="s">
        <v>55</v>
      </c>
      <c r="B382" t="s">
        <v>947</v>
      </c>
      <c r="C382" s="63" t="s">
        <v>947</v>
      </c>
      <c r="D382" s="63" t="s">
        <v>671</v>
      </c>
      <c r="E382" t="s">
        <v>527</v>
      </c>
      <c r="F382">
        <v>1</v>
      </c>
      <c r="G382">
        <v>1</v>
      </c>
      <c r="H382">
        <v>1</v>
      </c>
      <c r="I382">
        <v>2</v>
      </c>
      <c r="J382">
        <v>7</v>
      </c>
      <c r="K382">
        <v>1</v>
      </c>
      <c r="L382" t="s">
        <v>99</v>
      </c>
      <c r="M382">
        <v>1</v>
      </c>
      <c r="N382" t="s">
        <v>699</v>
      </c>
      <c r="O382" t="s">
        <v>31</v>
      </c>
      <c r="P382">
        <v>3</v>
      </c>
      <c r="Q382">
        <v>0</v>
      </c>
      <c r="R382">
        <v>0</v>
      </c>
      <c r="S382" t="s">
        <v>642</v>
      </c>
      <c r="T382" t="s">
        <v>690</v>
      </c>
      <c r="U382">
        <v>0</v>
      </c>
      <c r="V382">
        <v>0</v>
      </c>
      <c r="W382">
        <v>0</v>
      </c>
      <c r="X382" t="s">
        <v>35</v>
      </c>
      <c r="Y382" t="s">
        <v>731</v>
      </c>
      <c r="Z382">
        <v>1643.1999999999998</v>
      </c>
      <c r="AA382">
        <v>93540</v>
      </c>
      <c r="AB382">
        <v>0</v>
      </c>
      <c r="AC382">
        <v>0</v>
      </c>
      <c r="AD382">
        <v>0.94875851996105176</v>
      </c>
      <c r="AF382">
        <v>0</v>
      </c>
      <c r="AG382" t="s">
        <v>913</v>
      </c>
    </row>
    <row r="383" spans="1:33" x14ac:dyDescent="0.25">
      <c r="A383" t="s">
        <v>55</v>
      </c>
      <c r="B383" t="s">
        <v>947</v>
      </c>
      <c r="C383" s="63" t="s">
        <v>947</v>
      </c>
      <c r="D383" s="63" t="s">
        <v>671</v>
      </c>
      <c r="E383" t="s">
        <v>527</v>
      </c>
      <c r="F383">
        <v>1</v>
      </c>
      <c r="G383">
        <v>1</v>
      </c>
      <c r="H383">
        <v>1</v>
      </c>
      <c r="I383">
        <v>2</v>
      </c>
      <c r="J383">
        <v>7</v>
      </c>
      <c r="K383">
        <v>2</v>
      </c>
      <c r="L383" t="s">
        <v>102</v>
      </c>
      <c r="M383">
        <v>2</v>
      </c>
      <c r="N383" t="s">
        <v>701</v>
      </c>
      <c r="O383" t="s">
        <v>4</v>
      </c>
      <c r="P383">
        <v>1</v>
      </c>
      <c r="Q383">
        <v>1</v>
      </c>
      <c r="R383">
        <v>0</v>
      </c>
      <c r="S383" t="s">
        <v>642</v>
      </c>
      <c r="T383" t="s">
        <v>689</v>
      </c>
      <c r="U383">
        <v>9</v>
      </c>
      <c r="V383">
        <v>1.1842105263157896</v>
      </c>
      <c r="W383">
        <v>9</v>
      </c>
      <c r="X383" t="s">
        <v>36</v>
      </c>
      <c r="Y383" t="s">
        <v>732</v>
      </c>
      <c r="Z383">
        <v>1643.1999999999998</v>
      </c>
      <c r="AA383">
        <v>93540</v>
      </c>
      <c r="AB383">
        <v>1</v>
      </c>
      <c r="AC383">
        <v>1.1235298262696665</v>
      </c>
      <c r="AD383">
        <v>0.94875851996105176</v>
      </c>
      <c r="AE383">
        <v>0.94875851996105154</v>
      </c>
      <c r="AF383">
        <v>-2.2204460492503131E-16</v>
      </c>
      <c r="AG383" t="s">
        <v>642</v>
      </c>
    </row>
    <row r="384" spans="1:33" x14ac:dyDescent="0.25">
      <c r="A384" t="s">
        <v>55</v>
      </c>
      <c r="B384" t="s">
        <v>947</v>
      </c>
      <c r="C384" s="63" t="s">
        <v>947</v>
      </c>
      <c r="D384" s="63" t="s">
        <v>671</v>
      </c>
      <c r="E384" t="s">
        <v>527</v>
      </c>
      <c r="F384">
        <v>1</v>
      </c>
      <c r="G384">
        <v>1</v>
      </c>
      <c r="H384">
        <v>1</v>
      </c>
      <c r="I384">
        <v>2</v>
      </c>
      <c r="J384">
        <v>7</v>
      </c>
      <c r="K384">
        <v>2</v>
      </c>
      <c r="L384" t="s">
        <v>102</v>
      </c>
      <c r="M384">
        <v>2</v>
      </c>
      <c r="N384" t="s">
        <v>701</v>
      </c>
      <c r="O384" t="s">
        <v>5</v>
      </c>
      <c r="P384">
        <v>2</v>
      </c>
      <c r="Q384">
        <v>0</v>
      </c>
      <c r="R384">
        <v>0</v>
      </c>
      <c r="S384" t="s">
        <v>642</v>
      </c>
      <c r="T384" t="s">
        <v>690</v>
      </c>
      <c r="U384">
        <v>0</v>
      </c>
      <c r="V384">
        <v>0</v>
      </c>
      <c r="W384">
        <v>0</v>
      </c>
      <c r="X384" t="s">
        <v>37</v>
      </c>
      <c r="Y384" t="s">
        <v>733</v>
      </c>
      <c r="Z384">
        <v>1643.1999999999998</v>
      </c>
      <c r="AA384">
        <v>93540</v>
      </c>
      <c r="AB384">
        <v>0</v>
      </c>
      <c r="AC384">
        <v>0</v>
      </c>
      <c r="AD384">
        <v>0.94875851996105176</v>
      </c>
      <c r="AF384">
        <v>0</v>
      </c>
      <c r="AG384" t="s">
        <v>913</v>
      </c>
    </row>
    <row r="385" spans="1:33" x14ac:dyDescent="0.25">
      <c r="A385" t="s">
        <v>55</v>
      </c>
      <c r="B385" t="s">
        <v>947</v>
      </c>
      <c r="C385" s="63" t="s">
        <v>947</v>
      </c>
      <c r="D385" s="63" t="s">
        <v>671</v>
      </c>
      <c r="E385" t="s">
        <v>527</v>
      </c>
      <c r="F385">
        <v>1</v>
      </c>
      <c r="G385">
        <v>1</v>
      </c>
      <c r="H385">
        <v>1</v>
      </c>
      <c r="I385">
        <v>2</v>
      </c>
      <c r="J385">
        <v>7</v>
      </c>
      <c r="K385">
        <v>2</v>
      </c>
      <c r="L385" t="s">
        <v>102</v>
      </c>
      <c r="M385">
        <v>2</v>
      </c>
      <c r="N385" t="s">
        <v>701</v>
      </c>
      <c r="O385" t="s">
        <v>31</v>
      </c>
      <c r="P385">
        <v>3</v>
      </c>
      <c r="Q385">
        <v>0</v>
      </c>
      <c r="R385">
        <v>0</v>
      </c>
      <c r="S385" t="s">
        <v>642</v>
      </c>
      <c r="T385" t="s">
        <v>690</v>
      </c>
      <c r="U385">
        <v>0</v>
      </c>
      <c r="V385">
        <v>0</v>
      </c>
      <c r="W385">
        <v>0</v>
      </c>
      <c r="X385" t="s">
        <v>38</v>
      </c>
      <c r="Y385" t="s">
        <v>734</v>
      </c>
      <c r="Z385">
        <v>1643.1999999999998</v>
      </c>
      <c r="AA385">
        <v>93540</v>
      </c>
      <c r="AB385">
        <v>0</v>
      </c>
      <c r="AC385">
        <v>0</v>
      </c>
      <c r="AD385">
        <v>0.94875851996105176</v>
      </c>
      <c r="AF385">
        <v>0</v>
      </c>
      <c r="AG385" t="s">
        <v>913</v>
      </c>
    </row>
    <row r="386" spans="1:33" x14ac:dyDescent="0.25">
      <c r="A386" t="s">
        <v>55</v>
      </c>
      <c r="B386" t="s">
        <v>947</v>
      </c>
      <c r="C386" s="63" t="s">
        <v>947</v>
      </c>
      <c r="D386" s="63" t="s">
        <v>671</v>
      </c>
      <c r="E386" t="s">
        <v>527</v>
      </c>
      <c r="F386">
        <v>1</v>
      </c>
      <c r="G386">
        <v>1</v>
      </c>
      <c r="H386">
        <v>1</v>
      </c>
      <c r="I386">
        <v>2</v>
      </c>
      <c r="J386">
        <v>7</v>
      </c>
      <c r="K386">
        <v>3</v>
      </c>
      <c r="L386" t="s">
        <v>103</v>
      </c>
      <c r="M386">
        <v>3</v>
      </c>
      <c r="N386" t="s">
        <v>703</v>
      </c>
      <c r="O386" t="s">
        <v>4</v>
      </c>
      <c r="P386">
        <v>1</v>
      </c>
      <c r="Q386">
        <v>0</v>
      </c>
      <c r="R386">
        <v>0</v>
      </c>
      <c r="S386" t="s">
        <v>642</v>
      </c>
      <c r="T386" t="s">
        <v>690</v>
      </c>
      <c r="U386">
        <v>0</v>
      </c>
      <c r="V386">
        <v>0</v>
      </c>
      <c r="W386">
        <v>0</v>
      </c>
      <c r="X386" t="s">
        <v>39</v>
      </c>
      <c r="Y386" t="s">
        <v>735</v>
      </c>
      <c r="Z386">
        <v>1643.1999999999998</v>
      </c>
      <c r="AA386">
        <v>93540</v>
      </c>
      <c r="AB386">
        <v>0</v>
      </c>
      <c r="AC386">
        <v>0</v>
      </c>
      <c r="AD386">
        <v>0.94875851996105176</v>
      </c>
      <c r="AF386">
        <v>0</v>
      </c>
      <c r="AG386" t="s">
        <v>913</v>
      </c>
    </row>
    <row r="387" spans="1:33" x14ac:dyDescent="0.25">
      <c r="A387" t="s">
        <v>55</v>
      </c>
      <c r="B387" t="s">
        <v>947</v>
      </c>
      <c r="C387" s="63" t="s">
        <v>947</v>
      </c>
      <c r="D387" s="63" t="s">
        <v>671</v>
      </c>
      <c r="E387" t="s">
        <v>527</v>
      </c>
      <c r="F387">
        <v>1</v>
      </c>
      <c r="G387">
        <v>1</v>
      </c>
      <c r="H387">
        <v>1</v>
      </c>
      <c r="I387">
        <v>2</v>
      </c>
      <c r="J387">
        <v>7</v>
      </c>
      <c r="K387">
        <v>3</v>
      </c>
      <c r="L387" t="s">
        <v>103</v>
      </c>
      <c r="M387">
        <v>3</v>
      </c>
      <c r="N387" t="s">
        <v>703</v>
      </c>
      <c r="O387" t="s">
        <v>5</v>
      </c>
      <c r="P387">
        <v>2</v>
      </c>
      <c r="Q387">
        <v>0</v>
      </c>
      <c r="R387">
        <v>0</v>
      </c>
      <c r="S387" t="s">
        <v>642</v>
      </c>
      <c r="T387" t="s">
        <v>690</v>
      </c>
      <c r="U387">
        <v>0</v>
      </c>
      <c r="V387">
        <v>0</v>
      </c>
      <c r="W387">
        <v>0</v>
      </c>
      <c r="X387" t="s">
        <v>40</v>
      </c>
      <c r="Y387" t="s">
        <v>736</v>
      </c>
      <c r="Z387">
        <v>1643.1999999999998</v>
      </c>
      <c r="AA387">
        <v>93540</v>
      </c>
      <c r="AB387">
        <v>0</v>
      </c>
      <c r="AC387">
        <v>0</v>
      </c>
      <c r="AD387">
        <v>0.94875851996105176</v>
      </c>
      <c r="AF387">
        <v>0</v>
      </c>
      <c r="AG387" t="s">
        <v>913</v>
      </c>
    </row>
    <row r="388" spans="1:33" x14ac:dyDescent="0.25">
      <c r="A388" t="s">
        <v>55</v>
      </c>
      <c r="B388" t="s">
        <v>947</v>
      </c>
      <c r="C388" s="63" t="s">
        <v>947</v>
      </c>
      <c r="D388" s="63" t="s">
        <v>671</v>
      </c>
      <c r="E388" t="s">
        <v>527</v>
      </c>
      <c r="F388">
        <v>1</v>
      </c>
      <c r="G388">
        <v>1</v>
      </c>
      <c r="H388">
        <v>1</v>
      </c>
      <c r="I388">
        <v>2</v>
      </c>
      <c r="J388">
        <v>7</v>
      </c>
      <c r="K388">
        <v>3</v>
      </c>
      <c r="L388" t="s">
        <v>103</v>
      </c>
      <c r="M388">
        <v>3</v>
      </c>
      <c r="N388" t="s">
        <v>703</v>
      </c>
      <c r="O388" t="s">
        <v>31</v>
      </c>
      <c r="P388">
        <v>3</v>
      </c>
      <c r="Q388">
        <v>0</v>
      </c>
      <c r="R388">
        <v>0</v>
      </c>
      <c r="S388" t="s">
        <v>642</v>
      </c>
      <c r="T388" t="s">
        <v>690</v>
      </c>
      <c r="U388">
        <v>0</v>
      </c>
      <c r="V388">
        <v>0</v>
      </c>
      <c r="W388">
        <v>0</v>
      </c>
      <c r="X388" t="s">
        <v>41</v>
      </c>
      <c r="Y388" t="s">
        <v>737</v>
      </c>
      <c r="Z388">
        <v>1643.1999999999998</v>
      </c>
      <c r="AA388">
        <v>93540</v>
      </c>
      <c r="AB388">
        <v>0</v>
      </c>
      <c r="AC388">
        <v>0</v>
      </c>
      <c r="AD388">
        <v>0.94875851996105176</v>
      </c>
      <c r="AF388">
        <v>0</v>
      </c>
      <c r="AG388" t="s">
        <v>913</v>
      </c>
    </row>
    <row r="389" spans="1:33" x14ac:dyDescent="0.25">
      <c r="A389" t="s">
        <v>55</v>
      </c>
      <c r="B389" t="s">
        <v>947</v>
      </c>
      <c r="C389" s="63" t="s">
        <v>947</v>
      </c>
      <c r="D389" s="63" t="s">
        <v>671</v>
      </c>
      <c r="E389" t="s">
        <v>527</v>
      </c>
      <c r="F389">
        <v>1</v>
      </c>
      <c r="G389">
        <v>1</v>
      </c>
      <c r="H389">
        <v>1</v>
      </c>
      <c r="I389">
        <v>2</v>
      </c>
      <c r="J389">
        <v>7</v>
      </c>
      <c r="K389">
        <v>4</v>
      </c>
      <c r="L389" t="s">
        <v>101</v>
      </c>
      <c r="M389">
        <v>4</v>
      </c>
      <c r="N389" t="s">
        <v>705</v>
      </c>
      <c r="O389" t="s">
        <v>4</v>
      </c>
      <c r="P389">
        <v>1</v>
      </c>
      <c r="Q389">
        <v>1</v>
      </c>
      <c r="R389">
        <v>0</v>
      </c>
      <c r="S389" t="s">
        <v>642</v>
      </c>
      <c r="T389" t="s">
        <v>689</v>
      </c>
      <c r="U389">
        <v>9</v>
      </c>
      <c r="V389">
        <v>1.1842105263157896</v>
      </c>
      <c r="W389">
        <v>9</v>
      </c>
      <c r="X389" t="s">
        <v>42</v>
      </c>
      <c r="Y389" t="s">
        <v>738</v>
      </c>
      <c r="Z389">
        <v>1643.1999999999998</v>
      </c>
      <c r="AA389">
        <v>93540</v>
      </c>
      <c r="AB389">
        <v>1</v>
      </c>
      <c r="AC389">
        <v>1.1235298262696665</v>
      </c>
      <c r="AD389">
        <v>0.94875851996105176</v>
      </c>
      <c r="AE389">
        <v>0.94875851996105154</v>
      </c>
      <c r="AF389">
        <v>-2.2204460492503131E-16</v>
      </c>
      <c r="AG389" t="s">
        <v>642</v>
      </c>
    </row>
    <row r="390" spans="1:33" x14ac:dyDescent="0.25">
      <c r="A390" t="s">
        <v>55</v>
      </c>
      <c r="B390" t="s">
        <v>947</v>
      </c>
      <c r="C390" s="63" t="s">
        <v>947</v>
      </c>
      <c r="D390" s="63" t="s">
        <v>671</v>
      </c>
      <c r="E390" t="s">
        <v>527</v>
      </c>
      <c r="F390">
        <v>1</v>
      </c>
      <c r="G390">
        <v>1</v>
      </c>
      <c r="H390">
        <v>1</v>
      </c>
      <c r="I390">
        <v>2</v>
      </c>
      <c r="J390">
        <v>7</v>
      </c>
      <c r="K390">
        <v>4</v>
      </c>
      <c r="L390" t="s">
        <v>101</v>
      </c>
      <c r="M390">
        <v>4</v>
      </c>
      <c r="N390" t="s">
        <v>705</v>
      </c>
      <c r="O390" t="s">
        <v>5</v>
      </c>
      <c r="P390">
        <v>2</v>
      </c>
      <c r="Q390">
        <v>0</v>
      </c>
      <c r="R390">
        <v>0</v>
      </c>
      <c r="S390" t="s">
        <v>642</v>
      </c>
      <c r="T390" t="s">
        <v>690</v>
      </c>
      <c r="U390">
        <v>0</v>
      </c>
      <c r="V390">
        <v>0</v>
      </c>
      <c r="W390">
        <v>0</v>
      </c>
      <c r="X390" t="s">
        <v>43</v>
      </c>
      <c r="Y390" t="s">
        <v>739</v>
      </c>
      <c r="Z390">
        <v>1643.1999999999998</v>
      </c>
      <c r="AA390">
        <v>93540</v>
      </c>
      <c r="AB390">
        <v>0</v>
      </c>
      <c r="AC390">
        <v>0</v>
      </c>
      <c r="AD390">
        <v>0.94875851996105176</v>
      </c>
      <c r="AF390">
        <v>0</v>
      </c>
      <c r="AG390" t="s">
        <v>913</v>
      </c>
    </row>
    <row r="391" spans="1:33" x14ac:dyDescent="0.25">
      <c r="A391" t="s">
        <v>55</v>
      </c>
      <c r="B391" t="s">
        <v>947</v>
      </c>
      <c r="C391" s="63" t="s">
        <v>947</v>
      </c>
      <c r="D391" s="63" t="s">
        <v>671</v>
      </c>
      <c r="E391" t="s">
        <v>527</v>
      </c>
      <c r="F391">
        <v>1</v>
      </c>
      <c r="G391">
        <v>1</v>
      </c>
      <c r="H391">
        <v>1</v>
      </c>
      <c r="I391">
        <v>2</v>
      </c>
      <c r="J391">
        <v>7</v>
      </c>
      <c r="K391">
        <v>4</v>
      </c>
      <c r="L391" t="s">
        <v>101</v>
      </c>
      <c r="M391">
        <v>4</v>
      </c>
      <c r="N391" t="s">
        <v>705</v>
      </c>
      <c r="O391" t="s">
        <v>31</v>
      </c>
      <c r="P391">
        <v>3</v>
      </c>
      <c r="Q391">
        <v>0</v>
      </c>
      <c r="R391">
        <v>0</v>
      </c>
      <c r="S391" t="s">
        <v>642</v>
      </c>
      <c r="T391" t="s">
        <v>690</v>
      </c>
      <c r="U391">
        <v>0</v>
      </c>
      <c r="V391">
        <v>0</v>
      </c>
      <c r="W391">
        <v>0</v>
      </c>
      <c r="X391" t="s">
        <v>44</v>
      </c>
      <c r="Y391" t="s">
        <v>740</v>
      </c>
      <c r="Z391">
        <v>1643.1999999999998</v>
      </c>
      <c r="AA391">
        <v>93540</v>
      </c>
      <c r="AB391">
        <v>0</v>
      </c>
      <c r="AC391">
        <v>0</v>
      </c>
      <c r="AD391">
        <v>0.94875851996105176</v>
      </c>
      <c r="AF391">
        <v>0</v>
      </c>
      <c r="AG391" t="s">
        <v>913</v>
      </c>
    </row>
    <row r="392" spans="1:33" x14ac:dyDescent="0.25">
      <c r="A392" t="s">
        <v>55</v>
      </c>
      <c r="B392" t="s">
        <v>947</v>
      </c>
      <c r="C392" s="63" t="s">
        <v>947</v>
      </c>
      <c r="D392" s="63" t="s">
        <v>671</v>
      </c>
      <c r="E392" t="s">
        <v>527</v>
      </c>
      <c r="F392">
        <v>1</v>
      </c>
      <c r="G392">
        <v>1</v>
      </c>
      <c r="H392">
        <v>1</v>
      </c>
      <c r="I392">
        <v>2</v>
      </c>
      <c r="J392">
        <v>7</v>
      </c>
      <c r="K392">
        <v>5</v>
      </c>
      <c r="L392" t="s">
        <v>105</v>
      </c>
      <c r="M392">
        <v>5</v>
      </c>
      <c r="N392" t="s">
        <v>707</v>
      </c>
      <c r="O392" t="s">
        <v>4</v>
      </c>
      <c r="P392">
        <v>1</v>
      </c>
      <c r="Q392">
        <v>1</v>
      </c>
      <c r="R392">
        <v>0</v>
      </c>
      <c r="S392" t="s">
        <v>642</v>
      </c>
      <c r="T392" t="s">
        <v>689</v>
      </c>
      <c r="U392">
        <v>9</v>
      </c>
      <c r="V392">
        <v>1.1842105263157896</v>
      </c>
      <c r="W392">
        <v>9</v>
      </c>
      <c r="X392" t="s">
        <v>45</v>
      </c>
      <c r="Y392" t="s">
        <v>741</v>
      </c>
      <c r="Z392">
        <v>1643.1999999999998</v>
      </c>
      <c r="AA392">
        <v>93540</v>
      </c>
      <c r="AB392">
        <v>1</v>
      </c>
      <c r="AC392">
        <v>1.1235298262696665</v>
      </c>
      <c r="AD392">
        <v>0.94875851996105176</v>
      </c>
      <c r="AE392">
        <v>0.94875851996105154</v>
      </c>
      <c r="AF392">
        <v>-2.2204460492503131E-16</v>
      </c>
      <c r="AG392" t="s">
        <v>642</v>
      </c>
    </row>
    <row r="393" spans="1:33" x14ac:dyDescent="0.25">
      <c r="A393" t="s">
        <v>55</v>
      </c>
      <c r="B393" t="s">
        <v>947</v>
      </c>
      <c r="C393" s="63" t="s">
        <v>947</v>
      </c>
      <c r="D393" s="63" t="s">
        <v>671</v>
      </c>
      <c r="E393" t="s">
        <v>527</v>
      </c>
      <c r="F393">
        <v>1</v>
      </c>
      <c r="G393">
        <v>1</v>
      </c>
      <c r="H393">
        <v>1</v>
      </c>
      <c r="I393">
        <v>2</v>
      </c>
      <c r="J393">
        <v>7</v>
      </c>
      <c r="K393">
        <v>5</v>
      </c>
      <c r="L393" t="s">
        <v>105</v>
      </c>
      <c r="M393">
        <v>5</v>
      </c>
      <c r="N393" t="s">
        <v>707</v>
      </c>
      <c r="O393" t="s">
        <v>5</v>
      </c>
      <c r="P393">
        <v>2</v>
      </c>
      <c r="Q393">
        <v>0</v>
      </c>
      <c r="R393">
        <v>0</v>
      </c>
      <c r="S393" t="s">
        <v>642</v>
      </c>
      <c r="T393" t="s">
        <v>690</v>
      </c>
      <c r="U393">
        <v>0</v>
      </c>
      <c r="V393">
        <v>0</v>
      </c>
      <c r="W393">
        <v>0</v>
      </c>
      <c r="X393" t="s">
        <v>46</v>
      </c>
      <c r="Y393" t="s">
        <v>742</v>
      </c>
      <c r="Z393">
        <v>1643.1999999999998</v>
      </c>
      <c r="AA393">
        <v>93540</v>
      </c>
      <c r="AB393">
        <v>0</v>
      </c>
      <c r="AC393">
        <v>0</v>
      </c>
      <c r="AD393">
        <v>0.94875851996105176</v>
      </c>
      <c r="AF393">
        <v>0</v>
      </c>
      <c r="AG393" t="s">
        <v>913</v>
      </c>
    </row>
    <row r="394" spans="1:33" x14ac:dyDescent="0.25">
      <c r="A394" t="s">
        <v>55</v>
      </c>
      <c r="B394" t="s">
        <v>947</v>
      </c>
      <c r="C394" s="63" t="s">
        <v>947</v>
      </c>
      <c r="D394" s="63" t="s">
        <v>671</v>
      </c>
      <c r="E394" t="s">
        <v>527</v>
      </c>
      <c r="F394">
        <v>1</v>
      </c>
      <c r="G394">
        <v>1</v>
      </c>
      <c r="H394">
        <v>1</v>
      </c>
      <c r="I394">
        <v>2</v>
      </c>
      <c r="J394">
        <v>7</v>
      </c>
      <c r="K394">
        <v>5</v>
      </c>
      <c r="L394" t="s">
        <v>105</v>
      </c>
      <c r="M394">
        <v>5</v>
      </c>
      <c r="N394" t="s">
        <v>707</v>
      </c>
      <c r="O394" t="s">
        <v>31</v>
      </c>
      <c r="P394">
        <v>3</v>
      </c>
      <c r="Q394">
        <v>0</v>
      </c>
      <c r="R394">
        <v>0</v>
      </c>
      <c r="S394" t="s">
        <v>642</v>
      </c>
      <c r="T394" t="s">
        <v>690</v>
      </c>
      <c r="U394">
        <v>0</v>
      </c>
      <c r="V394">
        <v>0</v>
      </c>
      <c r="W394">
        <v>0</v>
      </c>
      <c r="X394" t="s">
        <v>47</v>
      </c>
      <c r="Y394" t="s">
        <v>743</v>
      </c>
      <c r="Z394">
        <v>1643.1999999999998</v>
      </c>
      <c r="AA394">
        <v>93540</v>
      </c>
      <c r="AB394">
        <v>0</v>
      </c>
      <c r="AC394">
        <v>0</v>
      </c>
      <c r="AD394">
        <v>0.94875851996105176</v>
      </c>
      <c r="AF394">
        <v>0</v>
      </c>
      <c r="AG394" t="s">
        <v>913</v>
      </c>
    </row>
    <row r="395" spans="1:33" x14ac:dyDescent="0.25">
      <c r="A395" t="s">
        <v>55</v>
      </c>
      <c r="B395" t="s">
        <v>947</v>
      </c>
      <c r="C395" s="63" t="s">
        <v>947</v>
      </c>
      <c r="D395" s="63" t="s">
        <v>671</v>
      </c>
      <c r="E395" t="s">
        <v>527</v>
      </c>
      <c r="F395">
        <v>1</v>
      </c>
      <c r="G395">
        <v>1</v>
      </c>
      <c r="H395">
        <v>1</v>
      </c>
      <c r="I395">
        <v>2</v>
      </c>
      <c r="J395">
        <v>7</v>
      </c>
      <c r="K395">
        <v>6</v>
      </c>
      <c r="L395" t="s">
        <v>113</v>
      </c>
      <c r="M395">
        <v>6</v>
      </c>
      <c r="N395" t="s">
        <v>709</v>
      </c>
      <c r="O395" t="s">
        <v>4</v>
      </c>
      <c r="P395">
        <v>1</v>
      </c>
      <c r="Q395">
        <v>0</v>
      </c>
      <c r="R395">
        <v>0</v>
      </c>
      <c r="S395" t="s">
        <v>642</v>
      </c>
      <c r="T395" t="s">
        <v>690</v>
      </c>
      <c r="U395">
        <v>0</v>
      </c>
      <c r="V395">
        <v>0</v>
      </c>
      <c r="W395">
        <v>0</v>
      </c>
      <c r="X395" t="s">
        <v>48</v>
      </c>
      <c r="Y395" t="s">
        <v>744</v>
      </c>
      <c r="Z395">
        <v>1643.1999999999998</v>
      </c>
      <c r="AA395">
        <v>93540</v>
      </c>
      <c r="AB395">
        <v>0</v>
      </c>
      <c r="AC395">
        <v>0</v>
      </c>
      <c r="AD395">
        <v>0.94875851996105176</v>
      </c>
      <c r="AF395">
        <v>0</v>
      </c>
      <c r="AG395" t="s">
        <v>913</v>
      </c>
    </row>
    <row r="396" spans="1:33" x14ac:dyDescent="0.25">
      <c r="A396" t="s">
        <v>55</v>
      </c>
      <c r="B396" t="s">
        <v>947</v>
      </c>
      <c r="C396" s="63" t="s">
        <v>947</v>
      </c>
      <c r="D396" s="63" t="s">
        <v>671</v>
      </c>
      <c r="E396" t="s">
        <v>527</v>
      </c>
      <c r="F396">
        <v>1</v>
      </c>
      <c r="G396">
        <v>1</v>
      </c>
      <c r="H396">
        <v>1</v>
      </c>
      <c r="I396">
        <v>2</v>
      </c>
      <c r="J396">
        <v>7</v>
      </c>
      <c r="K396">
        <v>6</v>
      </c>
      <c r="L396" t="s">
        <v>113</v>
      </c>
      <c r="M396">
        <v>6</v>
      </c>
      <c r="N396" t="s">
        <v>709</v>
      </c>
      <c r="O396" t="s">
        <v>5</v>
      </c>
      <c r="P396">
        <v>2</v>
      </c>
      <c r="Q396">
        <v>0</v>
      </c>
      <c r="R396">
        <v>0</v>
      </c>
      <c r="S396" t="s">
        <v>642</v>
      </c>
      <c r="T396" t="s">
        <v>690</v>
      </c>
      <c r="U396">
        <v>0</v>
      </c>
      <c r="V396">
        <v>0</v>
      </c>
      <c r="W396">
        <v>0</v>
      </c>
      <c r="X396" t="s">
        <v>49</v>
      </c>
      <c r="Y396" t="s">
        <v>745</v>
      </c>
      <c r="Z396">
        <v>1643.1999999999998</v>
      </c>
      <c r="AA396">
        <v>93540</v>
      </c>
      <c r="AB396">
        <v>0</v>
      </c>
      <c r="AC396">
        <v>0</v>
      </c>
      <c r="AD396">
        <v>0.94875851996105176</v>
      </c>
      <c r="AF396">
        <v>0</v>
      </c>
      <c r="AG396" t="s">
        <v>913</v>
      </c>
    </row>
    <row r="397" spans="1:33" x14ac:dyDescent="0.25">
      <c r="A397" t="s">
        <v>55</v>
      </c>
      <c r="B397" t="s">
        <v>947</v>
      </c>
      <c r="C397" s="63" t="s">
        <v>947</v>
      </c>
      <c r="D397" s="63" t="s">
        <v>671</v>
      </c>
      <c r="E397" t="s">
        <v>527</v>
      </c>
      <c r="F397">
        <v>1</v>
      </c>
      <c r="G397">
        <v>1</v>
      </c>
      <c r="H397">
        <v>1</v>
      </c>
      <c r="I397">
        <v>2</v>
      </c>
      <c r="J397">
        <v>7</v>
      </c>
      <c r="K397">
        <v>6</v>
      </c>
      <c r="L397" t="s">
        <v>113</v>
      </c>
      <c r="M397">
        <v>6</v>
      </c>
      <c r="N397" t="s">
        <v>709</v>
      </c>
      <c r="O397" t="s">
        <v>31</v>
      </c>
      <c r="P397">
        <v>3</v>
      </c>
      <c r="Q397">
        <v>0</v>
      </c>
      <c r="R397">
        <v>0</v>
      </c>
      <c r="S397" t="s">
        <v>642</v>
      </c>
      <c r="T397" t="s">
        <v>690</v>
      </c>
      <c r="U397">
        <v>0</v>
      </c>
      <c r="V397">
        <v>0</v>
      </c>
      <c r="W397">
        <v>0</v>
      </c>
      <c r="X397" t="s">
        <v>50</v>
      </c>
      <c r="Y397" t="s">
        <v>746</v>
      </c>
      <c r="Z397">
        <v>1643.1999999999998</v>
      </c>
      <c r="AA397">
        <v>93540</v>
      </c>
      <c r="AB397">
        <v>0</v>
      </c>
      <c r="AC397">
        <v>0</v>
      </c>
      <c r="AD397">
        <v>0.94875851996105176</v>
      </c>
      <c r="AF397">
        <v>0</v>
      </c>
      <c r="AG397" t="s">
        <v>913</v>
      </c>
    </row>
    <row r="398" spans="1:33" x14ac:dyDescent="0.25">
      <c r="A398" t="s">
        <v>55</v>
      </c>
      <c r="B398" t="s">
        <v>947</v>
      </c>
      <c r="C398" s="63" t="s">
        <v>947</v>
      </c>
      <c r="D398" s="63" t="s">
        <v>671</v>
      </c>
      <c r="E398" t="s">
        <v>527</v>
      </c>
      <c r="F398">
        <v>1</v>
      </c>
      <c r="G398">
        <v>1</v>
      </c>
      <c r="H398">
        <v>1</v>
      </c>
      <c r="I398">
        <v>2</v>
      </c>
      <c r="J398">
        <v>7</v>
      </c>
      <c r="K398">
        <v>7</v>
      </c>
      <c r="L398" t="s">
        <v>114</v>
      </c>
      <c r="M398">
        <v>7</v>
      </c>
      <c r="N398" t="s">
        <v>711</v>
      </c>
      <c r="O398" t="s">
        <v>4</v>
      </c>
      <c r="P398">
        <v>1</v>
      </c>
      <c r="Q398">
        <v>0</v>
      </c>
      <c r="R398">
        <v>0</v>
      </c>
      <c r="S398" t="s">
        <v>642</v>
      </c>
      <c r="T398" t="s">
        <v>690</v>
      </c>
      <c r="U398">
        <v>0</v>
      </c>
      <c r="V398">
        <v>0</v>
      </c>
      <c r="W398">
        <v>0</v>
      </c>
      <c r="X398" t="s">
        <v>51</v>
      </c>
      <c r="Y398" t="s">
        <v>747</v>
      </c>
      <c r="Z398">
        <v>1643.1999999999998</v>
      </c>
      <c r="AA398">
        <v>93540</v>
      </c>
      <c r="AB398">
        <v>0</v>
      </c>
      <c r="AC398">
        <v>0</v>
      </c>
      <c r="AD398">
        <v>0.94875851996105176</v>
      </c>
      <c r="AF398">
        <v>0</v>
      </c>
      <c r="AG398" t="s">
        <v>913</v>
      </c>
    </row>
    <row r="399" spans="1:33" x14ac:dyDescent="0.25">
      <c r="A399" t="s">
        <v>55</v>
      </c>
      <c r="B399" t="s">
        <v>947</v>
      </c>
      <c r="C399" s="63" t="s">
        <v>947</v>
      </c>
      <c r="D399" s="63" t="s">
        <v>671</v>
      </c>
      <c r="E399" t="s">
        <v>527</v>
      </c>
      <c r="F399">
        <v>1</v>
      </c>
      <c r="G399">
        <v>1</v>
      </c>
      <c r="H399">
        <v>1</v>
      </c>
      <c r="I399">
        <v>2</v>
      </c>
      <c r="J399">
        <v>7</v>
      </c>
      <c r="K399">
        <v>7</v>
      </c>
      <c r="L399" t="s">
        <v>114</v>
      </c>
      <c r="M399">
        <v>7</v>
      </c>
      <c r="N399" t="s">
        <v>711</v>
      </c>
      <c r="O399" t="s">
        <v>5</v>
      </c>
      <c r="P399">
        <v>2</v>
      </c>
      <c r="Q399">
        <v>0</v>
      </c>
      <c r="R399">
        <v>0</v>
      </c>
      <c r="S399" t="s">
        <v>642</v>
      </c>
      <c r="T399" t="s">
        <v>690</v>
      </c>
      <c r="U399">
        <v>0</v>
      </c>
      <c r="V399">
        <v>0</v>
      </c>
      <c r="W399">
        <v>0</v>
      </c>
      <c r="X399" t="s">
        <v>52</v>
      </c>
      <c r="Y399" t="s">
        <v>748</v>
      </c>
      <c r="Z399">
        <v>1643.1999999999998</v>
      </c>
      <c r="AA399">
        <v>93540</v>
      </c>
      <c r="AB399">
        <v>0</v>
      </c>
      <c r="AC399">
        <v>0</v>
      </c>
      <c r="AD399">
        <v>0.94875851996105176</v>
      </c>
      <c r="AF399">
        <v>0</v>
      </c>
      <c r="AG399" t="s">
        <v>913</v>
      </c>
    </row>
    <row r="400" spans="1:33" x14ac:dyDescent="0.25">
      <c r="A400" t="s">
        <v>55</v>
      </c>
      <c r="B400" t="s">
        <v>947</v>
      </c>
      <c r="C400" s="63" t="s">
        <v>947</v>
      </c>
      <c r="D400" s="63" t="s">
        <v>671</v>
      </c>
      <c r="E400" t="s">
        <v>527</v>
      </c>
      <c r="F400">
        <v>1</v>
      </c>
      <c r="G400">
        <v>1</v>
      </c>
      <c r="H400">
        <v>1</v>
      </c>
      <c r="I400">
        <v>2</v>
      </c>
      <c r="J400">
        <v>7</v>
      </c>
      <c r="K400">
        <v>7</v>
      </c>
      <c r="L400" t="s">
        <v>114</v>
      </c>
      <c r="M400">
        <v>7</v>
      </c>
      <c r="N400" t="s">
        <v>711</v>
      </c>
      <c r="O400" t="s">
        <v>31</v>
      </c>
      <c r="P400">
        <v>3</v>
      </c>
      <c r="Q400">
        <v>0</v>
      </c>
      <c r="R400">
        <v>0</v>
      </c>
      <c r="S400" t="s">
        <v>642</v>
      </c>
      <c r="T400" t="s">
        <v>690</v>
      </c>
      <c r="U400">
        <v>0</v>
      </c>
      <c r="V400">
        <v>0</v>
      </c>
      <c r="W400">
        <v>0</v>
      </c>
      <c r="X400" t="s">
        <v>53</v>
      </c>
      <c r="Y400" t="s">
        <v>749</v>
      </c>
      <c r="Z400">
        <v>1643.1999999999998</v>
      </c>
      <c r="AA400">
        <v>93540</v>
      </c>
      <c r="AB400">
        <v>0</v>
      </c>
      <c r="AC400">
        <v>0</v>
      </c>
      <c r="AD400">
        <v>0.94875851996105176</v>
      </c>
      <c r="AF400">
        <v>0</v>
      </c>
      <c r="AG400" t="s">
        <v>913</v>
      </c>
    </row>
    <row r="401" spans="1:33" x14ac:dyDescent="0.25">
      <c r="A401" t="s">
        <v>55</v>
      </c>
      <c r="B401" t="s">
        <v>947</v>
      </c>
      <c r="C401" s="63" t="s">
        <v>947</v>
      </c>
      <c r="D401" s="63" t="s">
        <v>671</v>
      </c>
      <c r="E401" t="s">
        <v>527</v>
      </c>
      <c r="F401">
        <v>1</v>
      </c>
      <c r="G401">
        <v>2</v>
      </c>
      <c r="H401">
        <v>2</v>
      </c>
      <c r="I401">
        <v>2</v>
      </c>
      <c r="J401">
        <v>7</v>
      </c>
      <c r="K401">
        <v>1</v>
      </c>
      <c r="L401" t="s">
        <v>99</v>
      </c>
      <c r="M401">
        <v>8</v>
      </c>
      <c r="N401" t="s">
        <v>713</v>
      </c>
      <c r="O401" t="s">
        <v>4</v>
      </c>
      <c r="P401">
        <v>1</v>
      </c>
      <c r="Q401">
        <v>1</v>
      </c>
      <c r="R401">
        <v>0</v>
      </c>
      <c r="S401" t="s">
        <v>642</v>
      </c>
      <c r="T401" t="s">
        <v>689</v>
      </c>
      <c r="U401">
        <v>9</v>
      </c>
      <c r="V401">
        <v>1.1842105263157896</v>
      </c>
      <c r="W401">
        <v>9</v>
      </c>
      <c r="X401" t="s">
        <v>33</v>
      </c>
      <c r="Y401" t="s">
        <v>750</v>
      </c>
      <c r="Z401">
        <v>1643.1999999999998</v>
      </c>
      <c r="AA401">
        <v>93540</v>
      </c>
      <c r="AB401">
        <v>1</v>
      </c>
      <c r="AC401">
        <v>1.1235298262696665</v>
      </c>
      <c r="AD401">
        <v>0.94875851996105176</v>
      </c>
      <c r="AE401">
        <v>0.94875851996105154</v>
      </c>
      <c r="AF401">
        <v>-2.2204460492503131E-16</v>
      </c>
      <c r="AG401" t="s">
        <v>642</v>
      </c>
    </row>
    <row r="402" spans="1:33" x14ac:dyDescent="0.25">
      <c r="A402" t="s">
        <v>55</v>
      </c>
      <c r="B402" t="s">
        <v>947</v>
      </c>
      <c r="C402" s="63" t="s">
        <v>947</v>
      </c>
      <c r="D402" s="63" t="s">
        <v>671</v>
      </c>
      <c r="E402" t="s">
        <v>527</v>
      </c>
      <c r="F402">
        <v>1</v>
      </c>
      <c r="G402">
        <v>2</v>
      </c>
      <c r="H402">
        <v>2</v>
      </c>
      <c r="I402">
        <v>2</v>
      </c>
      <c r="J402">
        <v>7</v>
      </c>
      <c r="K402">
        <v>1</v>
      </c>
      <c r="L402" t="s">
        <v>99</v>
      </c>
      <c r="M402">
        <v>8</v>
      </c>
      <c r="N402" t="s">
        <v>713</v>
      </c>
      <c r="O402" t="s">
        <v>5</v>
      </c>
      <c r="P402">
        <v>2</v>
      </c>
      <c r="Q402">
        <v>0</v>
      </c>
      <c r="R402">
        <v>0</v>
      </c>
      <c r="S402" t="s">
        <v>642</v>
      </c>
      <c r="T402" t="s">
        <v>690</v>
      </c>
      <c r="U402">
        <v>0</v>
      </c>
      <c r="V402">
        <v>0</v>
      </c>
      <c r="W402">
        <v>0</v>
      </c>
      <c r="X402" t="s">
        <v>34</v>
      </c>
      <c r="Y402" t="s">
        <v>751</v>
      </c>
      <c r="Z402">
        <v>1643.1999999999998</v>
      </c>
      <c r="AA402">
        <v>93540</v>
      </c>
      <c r="AB402">
        <v>0</v>
      </c>
      <c r="AC402">
        <v>0</v>
      </c>
      <c r="AD402">
        <v>0.94875851996105176</v>
      </c>
      <c r="AF402">
        <v>0</v>
      </c>
      <c r="AG402" t="s">
        <v>913</v>
      </c>
    </row>
    <row r="403" spans="1:33" x14ac:dyDescent="0.25">
      <c r="A403" t="s">
        <v>55</v>
      </c>
      <c r="B403" t="s">
        <v>947</v>
      </c>
      <c r="C403" s="63" t="s">
        <v>947</v>
      </c>
      <c r="D403" s="63" t="s">
        <v>671</v>
      </c>
      <c r="E403" t="s">
        <v>527</v>
      </c>
      <c r="F403">
        <v>1</v>
      </c>
      <c r="G403">
        <v>2</v>
      </c>
      <c r="H403">
        <v>2</v>
      </c>
      <c r="I403">
        <v>2</v>
      </c>
      <c r="J403">
        <v>7</v>
      </c>
      <c r="K403">
        <v>1</v>
      </c>
      <c r="L403" t="s">
        <v>99</v>
      </c>
      <c r="M403">
        <v>8</v>
      </c>
      <c r="N403" t="s">
        <v>713</v>
      </c>
      <c r="O403" t="s">
        <v>31</v>
      </c>
      <c r="P403">
        <v>3</v>
      </c>
      <c r="Q403">
        <v>0</v>
      </c>
      <c r="R403">
        <v>0</v>
      </c>
      <c r="S403" t="s">
        <v>642</v>
      </c>
      <c r="T403" t="s">
        <v>690</v>
      </c>
      <c r="U403">
        <v>0</v>
      </c>
      <c r="V403">
        <v>0</v>
      </c>
      <c r="W403">
        <v>0</v>
      </c>
      <c r="X403" t="s">
        <v>35</v>
      </c>
      <c r="Y403" t="s">
        <v>752</v>
      </c>
      <c r="Z403">
        <v>1643.1999999999998</v>
      </c>
      <c r="AA403">
        <v>93540</v>
      </c>
      <c r="AB403">
        <v>0</v>
      </c>
      <c r="AC403">
        <v>0</v>
      </c>
      <c r="AD403">
        <v>0.94875851996105176</v>
      </c>
      <c r="AF403">
        <v>0</v>
      </c>
      <c r="AG403" t="s">
        <v>913</v>
      </c>
    </row>
    <row r="404" spans="1:33" x14ac:dyDescent="0.25">
      <c r="A404" t="s">
        <v>55</v>
      </c>
      <c r="B404" t="s">
        <v>947</v>
      </c>
      <c r="C404" s="63" t="s">
        <v>947</v>
      </c>
      <c r="D404" s="63" t="s">
        <v>671</v>
      </c>
      <c r="E404" t="s">
        <v>527</v>
      </c>
      <c r="F404">
        <v>1</v>
      </c>
      <c r="G404">
        <v>2</v>
      </c>
      <c r="H404">
        <v>2</v>
      </c>
      <c r="I404">
        <v>2</v>
      </c>
      <c r="J404">
        <v>7</v>
      </c>
      <c r="K404">
        <v>2</v>
      </c>
      <c r="L404" t="s">
        <v>102</v>
      </c>
      <c r="M404">
        <v>9</v>
      </c>
      <c r="N404" t="s">
        <v>715</v>
      </c>
      <c r="O404" t="s">
        <v>4</v>
      </c>
      <c r="P404">
        <v>1</v>
      </c>
      <c r="Q404">
        <v>1</v>
      </c>
      <c r="R404">
        <v>0</v>
      </c>
      <c r="S404" t="s">
        <v>642</v>
      </c>
      <c r="T404" t="s">
        <v>689</v>
      </c>
      <c r="U404">
        <v>9</v>
      </c>
      <c r="V404">
        <v>1.1842105263157896</v>
      </c>
      <c r="W404">
        <v>9</v>
      </c>
      <c r="X404" t="s">
        <v>36</v>
      </c>
      <c r="Y404" t="s">
        <v>753</v>
      </c>
      <c r="Z404">
        <v>1643.1999999999998</v>
      </c>
      <c r="AA404">
        <v>93540</v>
      </c>
      <c r="AB404">
        <v>1</v>
      </c>
      <c r="AC404">
        <v>1.1235298262696665</v>
      </c>
      <c r="AD404">
        <v>0.94875851996105176</v>
      </c>
      <c r="AE404">
        <v>0.94875851996105154</v>
      </c>
      <c r="AF404">
        <v>-2.2204460492503131E-16</v>
      </c>
      <c r="AG404" t="s">
        <v>642</v>
      </c>
    </row>
    <row r="405" spans="1:33" x14ac:dyDescent="0.25">
      <c r="A405" t="s">
        <v>55</v>
      </c>
      <c r="B405" t="s">
        <v>947</v>
      </c>
      <c r="C405" s="63" t="s">
        <v>947</v>
      </c>
      <c r="D405" s="63" t="s">
        <v>671</v>
      </c>
      <c r="E405" t="s">
        <v>527</v>
      </c>
      <c r="F405">
        <v>1</v>
      </c>
      <c r="G405">
        <v>2</v>
      </c>
      <c r="H405">
        <v>2</v>
      </c>
      <c r="I405">
        <v>2</v>
      </c>
      <c r="J405">
        <v>7</v>
      </c>
      <c r="K405">
        <v>2</v>
      </c>
      <c r="L405" t="s">
        <v>102</v>
      </c>
      <c r="M405">
        <v>9</v>
      </c>
      <c r="N405" t="s">
        <v>715</v>
      </c>
      <c r="O405" t="s">
        <v>5</v>
      </c>
      <c r="P405">
        <v>2</v>
      </c>
      <c r="Q405">
        <v>0</v>
      </c>
      <c r="R405">
        <v>0</v>
      </c>
      <c r="S405" t="s">
        <v>642</v>
      </c>
      <c r="T405" t="s">
        <v>690</v>
      </c>
      <c r="U405">
        <v>0</v>
      </c>
      <c r="V405">
        <v>0</v>
      </c>
      <c r="W405">
        <v>0</v>
      </c>
      <c r="X405" t="s">
        <v>37</v>
      </c>
      <c r="Y405" t="s">
        <v>754</v>
      </c>
      <c r="Z405">
        <v>1643.1999999999998</v>
      </c>
      <c r="AA405">
        <v>93540</v>
      </c>
      <c r="AB405">
        <v>0</v>
      </c>
      <c r="AC405">
        <v>0</v>
      </c>
      <c r="AD405">
        <v>0.94875851996105176</v>
      </c>
      <c r="AF405">
        <v>0</v>
      </c>
      <c r="AG405" t="s">
        <v>913</v>
      </c>
    </row>
    <row r="406" spans="1:33" x14ac:dyDescent="0.25">
      <c r="A406" t="s">
        <v>55</v>
      </c>
      <c r="B406" t="s">
        <v>947</v>
      </c>
      <c r="C406" s="63" t="s">
        <v>947</v>
      </c>
      <c r="D406" s="63" t="s">
        <v>671</v>
      </c>
      <c r="E406" t="s">
        <v>527</v>
      </c>
      <c r="F406">
        <v>1</v>
      </c>
      <c r="G406">
        <v>2</v>
      </c>
      <c r="H406">
        <v>2</v>
      </c>
      <c r="I406">
        <v>2</v>
      </c>
      <c r="J406">
        <v>7</v>
      </c>
      <c r="K406">
        <v>2</v>
      </c>
      <c r="L406" t="s">
        <v>102</v>
      </c>
      <c r="M406">
        <v>9</v>
      </c>
      <c r="N406" t="s">
        <v>715</v>
      </c>
      <c r="O406" t="s">
        <v>31</v>
      </c>
      <c r="P406">
        <v>3</v>
      </c>
      <c r="Q406">
        <v>0</v>
      </c>
      <c r="R406">
        <v>0</v>
      </c>
      <c r="S406" t="s">
        <v>642</v>
      </c>
      <c r="T406" t="s">
        <v>690</v>
      </c>
      <c r="U406">
        <v>0</v>
      </c>
      <c r="V406">
        <v>0</v>
      </c>
      <c r="W406">
        <v>0</v>
      </c>
      <c r="X406" t="s">
        <v>38</v>
      </c>
      <c r="Y406" t="s">
        <v>755</v>
      </c>
      <c r="Z406">
        <v>1643.1999999999998</v>
      </c>
      <c r="AA406">
        <v>93540</v>
      </c>
      <c r="AB406">
        <v>0</v>
      </c>
      <c r="AC406">
        <v>0</v>
      </c>
      <c r="AD406">
        <v>0.94875851996105176</v>
      </c>
      <c r="AF406">
        <v>0</v>
      </c>
      <c r="AG406" t="s">
        <v>913</v>
      </c>
    </row>
    <row r="407" spans="1:33" x14ac:dyDescent="0.25">
      <c r="A407" t="s">
        <v>55</v>
      </c>
      <c r="B407" t="s">
        <v>947</v>
      </c>
      <c r="C407" s="63" t="s">
        <v>947</v>
      </c>
      <c r="D407" s="63" t="s">
        <v>671</v>
      </c>
      <c r="E407" t="s">
        <v>527</v>
      </c>
      <c r="F407">
        <v>1</v>
      </c>
      <c r="G407">
        <v>2</v>
      </c>
      <c r="H407">
        <v>2</v>
      </c>
      <c r="I407">
        <v>2</v>
      </c>
      <c r="J407">
        <v>7</v>
      </c>
      <c r="K407">
        <v>3</v>
      </c>
      <c r="L407" t="s">
        <v>103</v>
      </c>
      <c r="M407">
        <v>10</v>
      </c>
      <c r="N407" t="s">
        <v>717</v>
      </c>
      <c r="O407" t="s">
        <v>4</v>
      </c>
      <c r="P407">
        <v>1</v>
      </c>
      <c r="Q407">
        <v>1</v>
      </c>
      <c r="R407">
        <v>0</v>
      </c>
      <c r="S407" t="s">
        <v>642</v>
      </c>
      <c r="T407" t="s">
        <v>689</v>
      </c>
      <c r="U407">
        <v>9</v>
      </c>
      <c r="V407">
        <v>1.1842105263157896</v>
      </c>
      <c r="W407">
        <v>9</v>
      </c>
      <c r="X407" t="s">
        <v>39</v>
      </c>
      <c r="Y407" t="s">
        <v>756</v>
      </c>
      <c r="Z407">
        <v>1643.1999999999998</v>
      </c>
      <c r="AA407">
        <v>93540</v>
      </c>
      <c r="AB407">
        <v>1</v>
      </c>
      <c r="AC407">
        <v>1.1235298262696665</v>
      </c>
      <c r="AD407">
        <v>0.94875851996105176</v>
      </c>
      <c r="AE407">
        <v>0.94875851996105154</v>
      </c>
      <c r="AF407">
        <v>-2.2204460492503131E-16</v>
      </c>
      <c r="AG407" t="s">
        <v>642</v>
      </c>
    </row>
    <row r="408" spans="1:33" x14ac:dyDescent="0.25">
      <c r="A408" t="s">
        <v>55</v>
      </c>
      <c r="B408" t="s">
        <v>947</v>
      </c>
      <c r="C408" s="63" t="s">
        <v>947</v>
      </c>
      <c r="D408" s="63" t="s">
        <v>671</v>
      </c>
      <c r="E408" t="s">
        <v>527</v>
      </c>
      <c r="F408">
        <v>1</v>
      </c>
      <c r="G408">
        <v>2</v>
      </c>
      <c r="H408">
        <v>2</v>
      </c>
      <c r="I408">
        <v>2</v>
      </c>
      <c r="J408">
        <v>7</v>
      </c>
      <c r="K408">
        <v>3</v>
      </c>
      <c r="L408" t="s">
        <v>103</v>
      </c>
      <c r="M408">
        <v>10</v>
      </c>
      <c r="N408" t="s">
        <v>717</v>
      </c>
      <c r="O408" t="s">
        <v>5</v>
      </c>
      <c r="P408">
        <v>2</v>
      </c>
      <c r="Q408">
        <v>0</v>
      </c>
      <c r="R408">
        <v>0</v>
      </c>
      <c r="S408" t="s">
        <v>642</v>
      </c>
      <c r="T408" t="s">
        <v>690</v>
      </c>
      <c r="U408">
        <v>0</v>
      </c>
      <c r="V408">
        <v>0</v>
      </c>
      <c r="W408">
        <v>0</v>
      </c>
      <c r="X408" t="s">
        <v>40</v>
      </c>
      <c r="Y408" t="s">
        <v>757</v>
      </c>
      <c r="Z408">
        <v>1643.1999999999998</v>
      </c>
      <c r="AA408">
        <v>93540</v>
      </c>
      <c r="AB408">
        <v>0</v>
      </c>
      <c r="AC408">
        <v>0</v>
      </c>
      <c r="AD408">
        <v>0.94875851996105176</v>
      </c>
      <c r="AF408">
        <v>0</v>
      </c>
      <c r="AG408" t="s">
        <v>913</v>
      </c>
    </row>
    <row r="409" spans="1:33" x14ac:dyDescent="0.25">
      <c r="A409" t="s">
        <v>55</v>
      </c>
      <c r="B409" t="s">
        <v>947</v>
      </c>
      <c r="C409" s="63" t="s">
        <v>947</v>
      </c>
      <c r="D409" s="63" t="s">
        <v>671</v>
      </c>
      <c r="E409" t="s">
        <v>527</v>
      </c>
      <c r="F409">
        <v>1</v>
      </c>
      <c r="G409">
        <v>2</v>
      </c>
      <c r="H409">
        <v>2</v>
      </c>
      <c r="I409">
        <v>2</v>
      </c>
      <c r="J409">
        <v>7</v>
      </c>
      <c r="K409">
        <v>3</v>
      </c>
      <c r="L409" t="s">
        <v>103</v>
      </c>
      <c r="M409">
        <v>10</v>
      </c>
      <c r="N409" t="s">
        <v>717</v>
      </c>
      <c r="O409" t="s">
        <v>31</v>
      </c>
      <c r="P409">
        <v>3</v>
      </c>
      <c r="Q409">
        <v>0</v>
      </c>
      <c r="R409">
        <v>0</v>
      </c>
      <c r="S409" t="s">
        <v>642</v>
      </c>
      <c r="T409" t="s">
        <v>690</v>
      </c>
      <c r="U409">
        <v>0</v>
      </c>
      <c r="V409">
        <v>0</v>
      </c>
      <c r="W409">
        <v>0</v>
      </c>
      <c r="X409" t="s">
        <v>41</v>
      </c>
      <c r="Y409" t="s">
        <v>758</v>
      </c>
      <c r="Z409">
        <v>1643.1999999999998</v>
      </c>
      <c r="AA409">
        <v>93540</v>
      </c>
      <c r="AB409">
        <v>0</v>
      </c>
      <c r="AC409">
        <v>0</v>
      </c>
      <c r="AD409">
        <v>0.94875851996105176</v>
      </c>
      <c r="AF409">
        <v>0</v>
      </c>
      <c r="AG409" t="s">
        <v>913</v>
      </c>
    </row>
    <row r="410" spans="1:33" x14ac:dyDescent="0.25">
      <c r="A410" t="s">
        <v>55</v>
      </c>
      <c r="B410" t="s">
        <v>947</v>
      </c>
      <c r="C410" s="63" t="s">
        <v>947</v>
      </c>
      <c r="D410" s="63" t="s">
        <v>671</v>
      </c>
      <c r="E410" t="s">
        <v>527</v>
      </c>
      <c r="F410">
        <v>1</v>
      </c>
      <c r="G410">
        <v>2</v>
      </c>
      <c r="H410">
        <v>2</v>
      </c>
      <c r="I410">
        <v>2</v>
      </c>
      <c r="J410">
        <v>7</v>
      </c>
      <c r="K410">
        <v>4</v>
      </c>
      <c r="L410" t="s">
        <v>101</v>
      </c>
      <c r="M410">
        <v>11</v>
      </c>
      <c r="N410" t="s">
        <v>719</v>
      </c>
      <c r="O410" t="s">
        <v>4</v>
      </c>
      <c r="P410">
        <v>1</v>
      </c>
      <c r="Q410">
        <v>0</v>
      </c>
      <c r="R410">
        <v>0</v>
      </c>
      <c r="S410" t="s">
        <v>642</v>
      </c>
      <c r="T410" t="s">
        <v>690</v>
      </c>
      <c r="U410">
        <v>0</v>
      </c>
      <c r="V410">
        <v>0</v>
      </c>
      <c r="W410">
        <v>0</v>
      </c>
      <c r="X410" t="s">
        <v>42</v>
      </c>
      <c r="Y410" t="s">
        <v>759</v>
      </c>
      <c r="Z410">
        <v>1643.1999999999998</v>
      </c>
      <c r="AA410">
        <v>93540</v>
      </c>
      <c r="AB410">
        <v>0</v>
      </c>
      <c r="AC410">
        <v>0</v>
      </c>
      <c r="AD410">
        <v>0.94875851996105176</v>
      </c>
      <c r="AF410">
        <v>0</v>
      </c>
      <c r="AG410" t="s">
        <v>913</v>
      </c>
    </row>
    <row r="411" spans="1:33" x14ac:dyDescent="0.25">
      <c r="A411" t="s">
        <v>55</v>
      </c>
      <c r="B411" t="s">
        <v>947</v>
      </c>
      <c r="C411" s="63" t="s">
        <v>947</v>
      </c>
      <c r="D411" s="63" t="s">
        <v>671</v>
      </c>
      <c r="E411" t="s">
        <v>527</v>
      </c>
      <c r="F411">
        <v>1</v>
      </c>
      <c r="G411">
        <v>2</v>
      </c>
      <c r="H411">
        <v>2</v>
      </c>
      <c r="I411">
        <v>2</v>
      </c>
      <c r="J411">
        <v>7</v>
      </c>
      <c r="K411">
        <v>4</v>
      </c>
      <c r="L411" t="s">
        <v>101</v>
      </c>
      <c r="M411">
        <v>11</v>
      </c>
      <c r="N411" t="s">
        <v>719</v>
      </c>
      <c r="O411" t="s">
        <v>5</v>
      </c>
      <c r="P411">
        <v>2</v>
      </c>
      <c r="Q411">
        <v>0</v>
      </c>
      <c r="R411">
        <v>0</v>
      </c>
      <c r="S411" t="s">
        <v>642</v>
      </c>
      <c r="T411" t="s">
        <v>690</v>
      </c>
      <c r="U411">
        <v>0</v>
      </c>
      <c r="V411">
        <v>0</v>
      </c>
      <c r="W411">
        <v>0</v>
      </c>
      <c r="X411" t="s">
        <v>43</v>
      </c>
      <c r="Y411" t="s">
        <v>760</v>
      </c>
      <c r="Z411">
        <v>1643.1999999999998</v>
      </c>
      <c r="AA411">
        <v>93540</v>
      </c>
      <c r="AB411">
        <v>0</v>
      </c>
      <c r="AC411">
        <v>0</v>
      </c>
      <c r="AD411">
        <v>0.94875851996105176</v>
      </c>
      <c r="AF411">
        <v>0</v>
      </c>
      <c r="AG411" t="s">
        <v>913</v>
      </c>
    </row>
    <row r="412" spans="1:33" x14ac:dyDescent="0.25">
      <c r="A412" t="s">
        <v>55</v>
      </c>
      <c r="B412" t="s">
        <v>947</v>
      </c>
      <c r="C412" s="63" t="s">
        <v>947</v>
      </c>
      <c r="D412" s="63" t="s">
        <v>671</v>
      </c>
      <c r="E412" t="s">
        <v>527</v>
      </c>
      <c r="F412">
        <v>1</v>
      </c>
      <c r="G412">
        <v>2</v>
      </c>
      <c r="H412">
        <v>2</v>
      </c>
      <c r="I412">
        <v>2</v>
      </c>
      <c r="J412">
        <v>7</v>
      </c>
      <c r="K412">
        <v>4</v>
      </c>
      <c r="L412" t="s">
        <v>101</v>
      </c>
      <c r="M412">
        <v>11</v>
      </c>
      <c r="N412" t="s">
        <v>719</v>
      </c>
      <c r="O412" t="s">
        <v>31</v>
      </c>
      <c r="P412">
        <v>3</v>
      </c>
      <c r="Q412">
        <v>0</v>
      </c>
      <c r="R412">
        <v>0</v>
      </c>
      <c r="S412" t="s">
        <v>642</v>
      </c>
      <c r="T412" t="s">
        <v>690</v>
      </c>
      <c r="U412">
        <v>0</v>
      </c>
      <c r="V412">
        <v>0</v>
      </c>
      <c r="W412">
        <v>0</v>
      </c>
      <c r="X412" t="s">
        <v>44</v>
      </c>
      <c r="Y412" t="s">
        <v>761</v>
      </c>
      <c r="Z412">
        <v>1643.1999999999998</v>
      </c>
      <c r="AA412">
        <v>93540</v>
      </c>
      <c r="AB412">
        <v>0</v>
      </c>
      <c r="AC412">
        <v>0</v>
      </c>
      <c r="AD412">
        <v>0.94875851996105176</v>
      </c>
      <c r="AF412">
        <v>0</v>
      </c>
      <c r="AG412" t="s">
        <v>913</v>
      </c>
    </row>
    <row r="413" spans="1:33" x14ac:dyDescent="0.25">
      <c r="A413" t="s">
        <v>55</v>
      </c>
      <c r="B413" t="s">
        <v>947</v>
      </c>
      <c r="C413" s="63" t="s">
        <v>947</v>
      </c>
      <c r="D413" s="63" t="s">
        <v>671</v>
      </c>
      <c r="E413" t="s">
        <v>527</v>
      </c>
      <c r="F413">
        <v>1</v>
      </c>
      <c r="G413">
        <v>2</v>
      </c>
      <c r="H413">
        <v>2</v>
      </c>
      <c r="I413">
        <v>2</v>
      </c>
      <c r="J413">
        <v>7</v>
      </c>
      <c r="K413">
        <v>5</v>
      </c>
      <c r="L413" t="s">
        <v>105</v>
      </c>
      <c r="M413">
        <v>12</v>
      </c>
      <c r="N413" t="s">
        <v>721</v>
      </c>
      <c r="O413" t="s">
        <v>4</v>
      </c>
      <c r="P413">
        <v>1</v>
      </c>
      <c r="Q413">
        <v>0</v>
      </c>
      <c r="R413">
        <v>0</v>
      </c>
      <c r="S413" t="s">
        <v>642</v>
      </c>
      <c r="T413" t="s">
        <v>690</v>
      </c>
      <c r="U413">
        <v>0</v>
      </c>
      <c r="V413">
        <v>0</v>
      </c>
      <c r="W413">
        <v>0</v>
      </c>
      <c r="X413" t="s">
        <v>45</v>
      </c>
      <c r="Y413" t="s">
        <v>762</v>
      </c>
      <c r="Z413">
        <v>1643.1999999999998</v>
      </c>
      <c r="AA413">
        <v>93540</v>
      </c>
      <c r="AB413">
        <v>0</v>
      </c>
      <c r="AC413">
        <v>0</v>
      </c>
      <c r="AD413">
        <v>0.94875851996105176</v>
      </c>
      <c r="AF413">
        <v>0</v>
      </c>
      <c r="AG413" t="s">
        <v>913</v>
      </c>
    </row>
    <row r="414" spans="1:33" x14ac:dyDescent="0.25">
      <c r="A414" t="s">
        <v>55</v>
      </c>
      <c r="B414" t="s">
        <v>947</v>
      </c>
      <c r="C414" s="63" t="s">
        <v>947</v>
      </c>
      <c r="D414" s="63" t="s">
        <v>671</v>
      </c>
      <c r="E414" t="s">
        <v>527</v>
      </c>
      <c r="F414">
        <v>1</v>
      </c>
      <c r="G414">
        <v>2</v>
      </c>
      <c r="H414">
        <v>2</v>
      </c>
      <c r="I414">
        <v>2</v>
      </c>
      <c r="J414">
        <v>7</v>
      </c>
      <c r="K414">
        <v>5</v>
      </c>
      <c r="L414" t="s">
        <v>105</v>
      </c>
      <c r="M414">
        <v>12</v>
      </c>
      <c r="N414" t="s">
        <v>721</v>
      </c>
      <c r="O414" t="s">
        <v>5</v>
      </c>
      <c r="P414">
        <v>2</v>
      </c>
      <c r="Q414">
        <v>0</v>
      </c>
      <c r="R414">
        <v>0</v>
      </c>
      <c r="S414" t="s">
        <v>642</v>
      </c>
      <c r="T414" t="s">
        <v>690</v>
      </c>
      <c r="U414">
        <v>0</v>
      </c>
      <c r="V414">
        <v>0</v>
      </c>
      <c r="W414">
        <v>0</v>
      </c>
      <c r="X414" t="s">
        <v>46</v>
      </c>
      <c r="Y414" t="s">
        <v>763</v>
      </c>
      <c r="Z414">
        <v>1643.1999999999998</v>
      </c>
      <c r="AA414">
        <v>93540</v>
      </c>
      <c r="AB414">
        <v>0</v>
      </c>
      <c r="AC414">
        <v>0</v>
      </c>
      <c r="AD414">
        <v>0.94875851996105176</v>
      </c>
      <c r="AF414">
        <v>0</v>
      </c>
      <c r="AG414" t="s">
        <v>913</v>
      </c>
    </row>
    <row r="415" spans="1:33" x14ac:dyDescent="0.25">
      <c r="A415" t="s">
        <v>55</v>
      </c>
      <c r="B415" t="s">
        <v>947</v>
      </c>
      <c r="C415" s="63" t="s">
        <v>947</v>
      </c>
      <c r="D415" s="63" t="s">
        <v>671</v>
      </c>
      <c r="E415" t="s">
        <v>527</v>
      </c>
      <c r="F415">
        <v>1</v>
      </c>
      <c r="G415">
        <v>2</v>
      </c>
      <c r="H415">
        <v>2</v>
      </c>
      <c r="I415">
        <v>2</v>
      </c>
      <c r="J415">
        <v>7</v>
      </c>
      <c r="K415">
        <v>5</v>
      </c>
      <c r="L415" t="s">
        <v>105</v>
      </c>
      <c r="M415">
        <v>12</v>
      </c>
      <c r="N415" t="s">
        <v>721</v>
      </c>
      <c r="O415" t="s">
        <v>31</v>
      </c>
      <c r="P415">
        <v>3</v>
      </c>
      <c r="Q415">
        <v>0</v>
      </c>
      <c r="R415">
        <v>0</v>
      </c>
      <c r="S415" t="s">
        <v>642</v>
      </c>
      <c r="T415" t="s">
        <v>690</v>
      </c>
      <c r="U415">
        <v>0</v>
      </c>
      <c r="V415">
        <v>0</v>
      </c>
      <c r="W415">
        <v>0</v>
      </c>
      <c r="X415" t="s">
        <v>47</v>
      </c>
      <c r="Y415" t="s">
        <v>764</v>
      </c>
      <c r="Z415">
        <v>1643.1999999999998</v>
      </c>
      <c r="AA415">
        <v>93540</v>
      </c>
      <c r="AB415">
        <v>0</v>
      </c>
      <c r="AC415">
        <v>0</v>
      </c>
      <c r="AD415">
        <v>0.94875851996105176</v>
      </c>
      <c r="AF415">
        <v>0</v>
      </c>
      <c r="AG415" t="s">
        <v>913</v>
      </c>
    </row>
    <row r="416" spans="1:33" x14ac:dyDescent="0.25">
      <c r="A416" t="s">
        <v>55</v>
      </c>
      <c r="B416" t="s">
        <v>947</v>
      </c>
      <c r="C416" s="63" t="s">
        <v>947</v>
      </c>
      <c r="D416" s="63" t="s">
        <v>671</v>
      </c>
      <c r="E416" t="s">
        <v>527</v>
      </c>
      <c r="F416">
        <v>1</v>
      </c>
      <c r="G416">
        <v>2</v>
      </c>
      <c r="H416">
        <v>2</v>
      </c>
      <c r="I416">
        <v>2</v>
      </c>
      <c r="J416">
        <v>7</v>
      </c>
      <c r="K416">
        <v>6</v>
      </c>
      <c r="L416" t="s">
        <v>113</v>
      </c>
      <c r="M416">
        <v>13</v>
      </c>
      <c r="N416" t="s">
        <v>723</v>
      </c>
      <c r="O416" t="s">
        <v>4</v>
      </c>
      <c r="P416">
        <v>1</v>
      </c>
      <c r="Q416">
        <v>1</v>
      </c>
      <c r="R416">
        <v>0</v>
      </c>
      <c r="S416" t="s">
        <v>642</v>
      </c>
      <c r="T416" t="s">
        <v>689</v>
      </c>
      <c r="U416">
        <v>8.5</v>
      </c>
      <c r="V416">
        <v>1.118421052631579</v>
      </c>
      <c r="W416">
        <v>8.5</v>
      </c>
      <c r="X416" t="s">
        <v>48</v>
      </c>
      <c r="Y416" t="s">
        <v>765</v>
      </c>
      <c r="Z416">
        <v>1643.1999999999998</v>
      </c>
      <c r="AA416">
        <v>93540</v>
      </c>
      <c r="AB416">
        <v>1</v>
      </c>
      <c r="AC416">
        <v>1.0611115025880182</v>
      </c>
      <c r="AD416">
        <v>0.94875851996105176</v>
      </c>
      <c r="AE416">
        <v>0.94875851996105154</v>
      </c>
      <c r="AF416">
        <v>-2.2204460492503131E-16</v>
      </c>
      <c r="AG416" t="s">
        <v>642</v>
      </c>
    </row>
    <row r="417" spans="1:33" x14ac:dyDescent="0.25">
      <c r="A417" t="s">
        <v>55</v>
      </c>
      <c r="B417" t="s">
        <v>947</v>
      </c>
      <c r="C417" s="63" t="s">
        <v>947</v>
      </c>
      <c r="D417" s="63" t="s">
        <v>671</v>
      </c>
      <c r="E417" t="s">
        <v>527</v>
      </c>
      <c r="F417">
        <v>1</v>
      </c>
      <c r="G417">
        <v>2</v>
      </c>
      <c r="H417">
        <v>2</v>
      </c>
      <c r="I417">
        <v>2</v>
      </c>
      <c r="J417">
        <v>7</v>
      </c>
      <c r="K417">
        <v>6</v>
      </c>
      <c r="L417" t="s">
        <v>113</v>
      </c>
      <c r="M417">
        <v>13</v>
      </c>
      <c r="N417" t="s">
        <v>723</v>
      </c>
      <c r="O417" t="s">
        <v>5</v>
      </c>
      <c r="P417">
        <v>2</v>
      </c>
      <c r="Q417">
        <v>0</v>
      </c>
      <c r="R417">
        <v>0</v>
      </c>
      <c r="S417" t="s">
        <v>642</v>
      </c>
      <c r="T417" t="s">
        <v>690</v>
      </c>
      <c r="U417">
        <v>0</v>
      </c>
      <c r="V417">
        <v>0</v>
      </c>
      <c r="W417">
        <v>0</v>
      </c>
      <c r="X417" t="s">
        <v>49</v>
      </c>
      <c r="Y417" t="s">
        <v>766</v>
      </c>
      <c r="Z417">
        <v>1643.1999999999998</v>
      </c>
      <c r="AA417">
        <v>93540</v>
      </c>
      <c r="AB417">
        <v>0</v>
      </c>
      <c r="AC417">
        <v>0</v>
      </c>
      <c r="AD417">
        <v>0.94875851996105176</v>
      </c>
      <c r="AF417">
        <v>0</v>
      </c>
      <c r="AG417" t="s">
        <v>913</v>
      </c>
    </row>
    <row r="418" spans="1:33" x14ac:dyDescent="0.25">
      <c r="A418" t="s">
        <v>55</v>
      </c>
      <c r="B418" t="s">
        <v>947</v>
      </c>
      <c r="C418" s="63" t="s">
        <v>947</v>
      </c>
      <c r="D418" s="63" t="s">
        <v>671</v>
      </c>
      <c r="E418" t="s">
        <v>527</v>
      </c>
      <c r="F418">
        <v>1</v>
      </c>
      <c r="G418">
        <v>2</v>
      </c>
      <c r="H418">
        <v>2</v>
      </c>
      <c r="I418">
        <v>2</v>
      </c>
      <c r="J418">
        <v>7</v>
      </c>
      <c r="K418">
        <v>6</v>
      </c>
      <c r="L418" t="s">
        <v>113</v>
      </c>
      <c r="M418">
        <v>13</v>
      </c>
      <c r="N418" t="s">
        <v>723</v>
      </c>
      <c r="O418" t="s">
        <v>31</v>
      </c>
      <c r="P418">
        <v>3</v>
      </c>
      <c r="Q418">
        <v>0</v>
      </c>
      <c r="R418">
        <v>0</v>
      </c>
      <c r="S418" t="s">
        <v>642</v>
      </c>
      <c r="T418" t="s">
        <v>690</v>
      </c>
      <c r="U418">
        <v>0</v>
      </c>
      <c r="V418">
        <v>0</v>
      </c>
      <c r="W418">
        <v>0</v>
      </c>
      <c r="X418" t="s">
        <v>50</v>
      </c>
      <c r="Y418" t="s">
        <v>767</v>
      </c>
      <c r="Z418">
        <v>1643.1999999999998</v>
      </c>
      <c r="AA418">
        <v>93540</v>
      </c>
      <c r="AB418">
        <v>0</v>
      </c>
      <c r="AC418">
        <v>0</v>
      </c>
      <c r="AD418">
        <v>0.94875851996105176</v>
      </c>
      <c r="AF418">
        <v>0</v>
      </c>
      <c r="AG418" t="s">
        <v>913</v>
      </c>
    </row>
    <row r="419" spans="1:33" x14ac:dyDescent="0.25">
      <c r="A419" t="s">
        <v>55</v>
      </c>
      <c r="B419" t="s">
        <v>947</v>
      </c>
      <c r="C419" s="63" t="s">
        <v>947</v>
      </c>
      <c r="D419" s="63" t="s">
        <v>671</v>
      </c>
      <c r="E419" t="s">
        <v>527</v>
      </c>
      <c r="F419">
        <v>1</v>
      </c>
      <c r="G419">
        <v>2</v>
      </c>
      <c r="H419">
        <v>2</v>
      </c>
      <c r="I419">
        <v>2</v>
      </c>
      <c r="J419">
        <v>7</v>
      </c>
      <c r="K419">
        <v>7</v>
      </c>
      <c r="L419" t="s">
        <v>114</v>
      </c>
      <c r="M419">
        <v>14</v>
      </c>
      <c r="N419" t="s">
        <v>725</v>
      </c>
      <c r="O419" t="s">
        <v>4</v>
      </c>
      <c r="P419">
        <v>1</v>
      </c>
      <c r="Q419">
        <v>1</v>
      </c>
      <c r="R419">
        <v>0</v>
      </c>
      <c r="S419" t="s">
        <v>642</v>
      </c>
      <c r="T419" t="s">
        <v>689</v>
      </c>
      <c r="U419">
        <v>8.5</v>
      </c>
      <c r="V419">
        <v>1.118421052631579</v>
      </c>
      <c r="W419">
        <v>8.5</v>
      </c>
      <c r="X419" t="s">
        <v>51</v>
      </c>
      <c r="Y419" t="s">
        <v>768</v>
      </c>
      <c r="Z419">
        <v>1643.1999999999998</v>
      </c>
      <c r="AA419">
        <v>93540</v>
      </c>
      <c r="AB419">
        <v>1</v>
      </c>
      <c r="AC419">
        <v>1.0611115025880182</v>
      </c>
      <c r="AD419">
        <v>0.94875851996105176</v>
      </c>
      <c r="AE419">
        <v>0.94875851996105154</v>
      </c>
      <c r="AF419">
        <v>-2.2204460492503131E-16</v>
      </c>
      <c r="AG419" t="s">
        <v>642</v>
      </c>
    </row>
    <row r="420" spans="1:33" x14ac:dyDescent="0.25">
      <c r="A420" t="s">
        <v>55</v>
      </c>
      <c r="B420" t="s">
        <v>947</v>
      </c>
      <c r="C420" s="63" t="s">
        <v>947</v>
      </c>
      <c r="D420" s="63" t="s">
        <v>671</v>
      </c>
      <c r="E420" t="s">
        <v>527</v>
      </c>
      <c r="F420">
        <v>1</v>
      </c>
      <c r="G420">
        <v>2</v>
      </c>
      <c r="H420">
        <v>2</v>
      </c>
      <c r="I420">
        <v>2</v>
      </c>
      <c r="J420">
        <v>7</v>
      </c>
      <c r="K420">
        <v>7</v>
      </c>
      <c r="L420" t="s">
        <v>114</v>
      </c>
      <c r="M420">
        <v>14</v>
      </c>
      <c r="N420" t="s">
        <v>725</v>
      </c>
      <c r="O420" t="s">
        <v>5</v>
      </c>
      <c r="P420">
        <v>2</v>
      </c>
      <c r="Q420">
        <v>0</v>
      </c>
      <c r="R420">
        <v>0</v>
      </c>
      <c r="S420" t="s">
        <v>642</v>
      </c>
      <c r="T420" t="s">
        <v>690</v>
      </c>
      <c r="U420">
        <v>0</v>
      </c>
      <c r="V420">
        <v>0</v>
      </c>
      <c r="W420">
        <v>0</v>
      </c>
      <c r="X420" t="s">
        <v>52</v>
      </c>
      <c r="Y420" t="s">
        <v>769</v>
      </c>
      <c r="Z420">
        <v>1643.1999999999998</v>
      </c>
      <c r="AA420">
        <v>93540</v>
      </c>
      <c r="AB420">
        <v>0</v>
      </c>
      <c r="AC420">
        <v>0</v>
      </c>
      <c r="AD420">
        <v>0.94875851996105176</v>
      </c>
      <c r="AF420">
        <v>0</v>
      </c>
      <c r="AG420" t="s">
        <v>913</v>
      </c>
    </row>
    <row r="421" spans="1:33" x14ac:dyDescent="0.25">
      <c r="A421" t="s">
        <v>55</v>
      </c>
      <c r="B421" t="s">
        <v>947</v>
      </c>
      <c r="C421" s="63" t="s">
        <v>947</v>
      </c>
      <c r="D421" s="63" t="s">
        <v>671</v>
      </c>
      <c r="E421" t="s">
        <v>527</v>
      </c>
      <c r="F421">
        <v>1</v>
      </c>
      <c r="G421">
        <v>2</v>
      </c>
      <c r="H421">
        <v>2</v>
      </c>
      <c r="I421">
        <v>2</v>
      </c>
      <c r="J421">
        <v>7</v>
      </c>
      <c r="K421">
        <v>7</v>
      </c>
      <c r="L421" t="s">
        <v>114</v>
      </c>
      <c r="M421">
        <v>14</v>
      </c>
      <c r="N421" t="s">
        <v>725</v>
      </c>
      <c r="O421" t="s">
        <v>31</v>
      </c>
      <c r="P421">
        <v>3</v>
      </c>
      <c r="Q421">
        <v>0</v>
      </c>
      <c r="R421">
        <v>0</v>
      </c>
      <c r="S421" t="s">
        <v>642</v>
      </c>
      <c r="T421" t="s">
        <v>690</v>
      </c>
      <c r="U421">
        <v>0</v>
      </c>
      <c r="V421">
        <v>0</v>
      </c>
      <c r="W421">
        <v>0</v>
      </c>
      <c r="X421" t="s">
        <v>53</v>
      </c>
      <c r="Y421" t="s">
        <v>770</v>
      </c>
      <c r="Z421">
        <v>1643.1999999999998</v>
      </c>
      <c r="AA421">
        <v>93540</v>
      </c>
      <c r="AB421">
        <v>0</v>
      </c>
      <c r="AC421">
        <v>0</v>
      </c>
      <c r="AD421">
        <v>0.94875851996105176</v>
      </c>
      <c r="AF421">
        <v>0</v>
      </c>
      <c r="AG421" t="s">
        <v>913</v>
      </c>
    </row>
    <row r="422" spans="1:33" x14ac:dyDescent="0.25">
      <c r="A422" t="s">
        <v>55</v>
      </c>
      <c r="B422" t="s">
        <v>948</v>
      </c>
      <c r="C422" s="63" t="s">
        <v>948</v>
      </c>
      <c r="D422" s="63" t="s">
        <v>671</v>
      </c>
      <c r="E422" t="s">
        <v>527</v>
      </c>
      <c r="F422">
        <v>1</v>
      </c>
      <c r="G422">
        <v>1</v>
      </c>
      <c r="H422">
        <v>1</v>
      </c>
      <c r="I422">
        <v>2</v>
      </c>
      <c r="J422">
        <v>7</v>
      </c>
      <c r="K422">
        <v>1</v>
      </c>
      <c r="L422" t="s">
        <v>99</v>
      </c>
      <c r="M422">
        <v>1</v>
      </c>
      <c r="N422" t="s">
        <v>699</v>
      </c>
      <c r="O422" t="s">
        <v>4</v>
      </c>
      <c r="P422">
        <v>1</v>
      </c>
      <c r="Q422">
        <v>1</v>
      </c>
      <c r="R422">
        <v>0</v>
      </c>
      <c r="S422" t="s">
        <v>642</v>
      </c>
      <c r="T422" t="s">
        <v>689</v>
      </c>
      <c r="U422">
        <v>8.5</v>
      </c>
      <c r="V422">
        <v>1.118421052631579</v>
      </c>
      <c r="W422">
        <v>8.5</v>
      </c>
      <c r="X422" t="s">
        <v>33</v>
      </c>
      <c r="Y422" t="s">
        <v>729</v>
      </c>
      <c r="Z422">
        <v>1643.1999999999998</v>
      </c>
      <c r="AA422">
        <v>93540</v>
      </c>
      <c r="AB422">
        <v>1</v>
      </c>
      <c r="AC422">
        <v>1.0611115025880182</v>
      </c>
      <c r="AD422">
        <v>0.94875851996105176</v>
      </c>
      <c r="AE422">
        <v>0.94875851996105154</v>
      </c>
      <c r="AF422">
        <v>-2.2204460492503131E-16</v>
      </c>
      <c r="AG422" t="s">
        <v>642</v>
      </c>
    </row>
    <row r="423" spans="1:33" x14ac:dyDescent="0.25">
      <c r="A423" t="s">
        <v>55</v>
      </c>
      <c r="B423" t="s">
        <v>948</v>
      </c>
      <c r="C423" s="63" t="s">
        <v>948</v>
      </c>
      <c r="D423" s="63" t="s">
        <v>671</v>
      </c>
      <c r="E423" t="s">
        <v>527</v>
      </c>
      <c r="F423">
        <v>1</v>
      </c>
      <c r="G423">
        <v>1</v>
      </c>
      <c r="H423">
        <v>1</v>
      </c>
      <c r="I423">
        <v>2</v>
      </c>
      <c r="J423">
        <v>7</v>
      </c>
      <c r="K423">
        <v>1</v>
      </c>
      <c r="L423" t="s">
        <v>99</v>
      </c>
      <c r="M423">
        <v>1</v>
      </c>
      <c r="N423" t="s">
        <v>699</v>
      </c>
      <c r="O423" t="s">
        <v>5</v>
      </c>
      <c r="P423">
        <v>2</v>
      </c>
      <c r="Q423">
        <v>1</v>
      </c>
      <c r="R423">
        <v>0</v>
      </c>
      <c r="S423" t="s">
        <v>642</v>
      </c>
      <c r="T423" t="s">
        <v>689</v>
      </c>
      <c r="U423">
        <v>6.5</v>
      </c>
      <c r="V423">
        <v>0.85526315789473684</v>
      </c>
      <c r="W423">
        <v>6.5</v>
      </c>
      <c r="X423" t="s">
        <v>34</v>
      </c>
      <c r="Y423" t="s">
        <v>730</v>
      </c>
      <c r="Z423">
        <v>1643.1999999999998</v>
      </c>
      <c r="AA423">
        <v>93540</v>
      </c>
      <c r="AB423">
        <v>1</v>
      </c>
      <c r="AC423">
        <v>0.81143820786142573</v>
      </c>
      <c r="AD423">
        <v>0.94875851996105176</v>
      </c>
      <c r="AE423">
        <v>0.94875851996105165</v>
      </c>
      <c r="AF423">
        <v>-1.1102230246251565E-16</v>
      </c>
      <c r="AG423" t="s">
        <v>642</v>
      </c>
    </row>
    <row r="424" spans="1:33" x14ac:dyDescent="0.25">
      <c r="A424" t="s">
        <v>55</v>
      </c>
      <c r="B424" t="s">
        <v>948</v>
      </c>
      <c r="C424" s="63" t="s">
        <v>948</v>
      </c>
      <c r="D424" s="63" t="s">
        <v>671</v>
      </c>
      <c r="E424" t="s">
        <v>527</v>
      </c>
      <c r="F424">
        <v>1</v>
      </c>
      <c r="G424">
        <v>1</v>
      </c>
      <c r="H424">
        <v>1</v>
      </c>
      <c r="I424">
        <v>2</v>
      </c>
      <c r="J424">
        <v>7</v>
      </c>
      <c r="K424">
        <v>1</v>
      </c>
      <c r="L424" t="s">
        <v>99</v>
      </c>
      <c r="M424">
        <v>1</v>
      </c>
      <c r="N424" t="s">
        <v>699</v>
      </c>
      <c r="O424" t="s">
        <v>31</v>
      </c>
      <c r="P424">
        <v>3</v>
      </c>
      <c r="Q424">
        <v>0</v>
      </c>
      <c r="R424">
        <v>0</v>
      </c>
      <c r="S424" t="s">
        <v>642</v>
      </c>
      <c r="T424" t="s">
        <v>690</v>
      </c>
      <c r="U424">
        <v>0</v>
      </c>
      <c r="V424">
        <v>0</v>
      </c>
      <c r="W424">
        <v>0</v>
      </c>
      <c r="X424" t="s">
        <v>35</v>
      </c>
      <c r="Y424" t="s">
        <v>731</v>
      </c>
      <c r="Z424">
        <v>1643.1999999999998</v>
      </c>
      <c r="AA424">
        <v>93540</v>
      </c>
      <c r="AB424">
        <v>0</v>
      </c>
      <c r="AC424">
        <v>0</v>
      </c>
      <c r="AD424">
        <v>0.94875851996105176</v>
      </c>
      <c r="AF424">
        <v>0</v>
      </c>
      <c r="AG424" t="s">
        <v>913</v>
      </c>
    </row>
    <row r="425" spans="1:33" x14ac:dyDescent="0.25">
      <c r="A425" t="s">
        <v>55</v>
      </c>
      <c r="B425" t="s">
        <v>948</v>
      </c>
      <c r="C425" s="63" t="s">
        <v>948</v>
      </c>
      <c r="D425" s="63" t="s">
        <v>671</v>
      </c>
      <c r="E425" t="s">
        <v>527</v>
      </c>
      <c r="F425">
        <v>1</v>
      </c>
      <c r="G425">
        <v>1</v>
      </c>
      <c r="H425">
        <v>1</v>
      </c>
      <c r="I425">
        <v>2</v>
      </c>
      <c r="J425">
        <v>7</v>
      </c>
      <c r="K425">
        <v>2</v>
      </c>
      <c r="L425" t="s">
        <v>102</v>
      </c>
      <c r="M425">
        <v>2</v>
      </c>
      <c r="N425" t="s">
        <v>701</v>
      </c>
      <c r="O425" t="s">
        <v>4</v>
      </c>
      <c r="P425">
        <v>1</v>
      </c>
      <c r="Q425">
        <v>1</v>
      </c>
      <c r="R425">
        <v>0</v>
      </c>
      <c r="S425" t="s">
        <v>642</v>
      </c>
      <c r="T425" t="s">
        <v>689</v>
      </c>
      <c r="U425">
        <v>8.5</v>
      </c>
      <c r="V425">
        <v>1.118421052631579</v>
      </c>
      <c r="W425">
        <v>8.5</v>
      </c>
      <c r="X425" t="s">
        <v>36</v>
      </c>
      <c r="Y425" t="s">
        <v>732</v>
      </c>
      <c r="Z425">
        <v>1643.1999999999998</v>
      </c>
      <c r="AA425">
        <v>93540</v>
      </c>
      <c r="AB425">
        <v>1</v>
      </c>
      <c r="AC425">
        <v>1.0611115025880182</v>
      </c>
      <c r="AD425">
        <v>0.94875851996105176</v>
      </c>
      <c r="AE425">
        <v>0.94875851996105154</v>
      </c>
      <c r="AF425">
        <v>-2.2204460492503131E-16</v>
      </c>
      <c r="AG425" t="s">
        <v>642</v>
      </c>
    </row>
    <row r="426" spans="1:33" x14ac:dyDescent="0.25">
      <c r="A426" t="s">
        <v>55</v>
      </c>
      <c r="B426" t="s">
        <v>948</v>
      </c>
      <c r="C426" s="63" t="s">
        <v>948</v>
      </c>
      <c r="D426" s="63" t="s">
        <v>671</v>
      </c>
      <c r="E426" t="s">
        <v>527</v>
      </c>
      <c r="F426">
        <v>1</v>
      </c>
      <c r="G426">
        <v>1</v>
      </c>
      <c r="H426">
        <v>1</v>
      </c>
      <c r="I426">
        <v>2</v>
      </c>
      <c r="J426">
        <v>7</v>
      </c>
      <c r="K426">
        <v>2</v>
      </c>
      <c r="L426" t="s">
        <v>102</v>
      </c>
      <c r="M426">
        <v>2</v>
      </c>
      <c r="N426" t="s">
        <v>701</v>
      </c>
      <c r="O426" t="s">
        <v>5</v>
      </c>
      <c r="P426">
        <v>2</v>
      </c>
      <c r="Q426">
        <v>1</v>
      </c>
      <c r="R426">
        <v>0</v>
      </c>
      <c r="S426" t="s">
        <v>642</v>
      </c>
      <c r="T426" t="s">
        <v>689</v>
      </c>
      <c r="U426">
        <v>6.5</v>
      </c>
      <c r="V426">
        <v>0.85526315789473684</v>
      </c>
      <c r="W426">
        <v>6.5</v>
      </c>
      <c r="X426" t="s">
        <v>37</v>
      </c>
      <c r="Y426" t="s">
        <v>733</v>
      </c>
      <c r="Z426">
        <v>1643.1999999999998</v>
      </c>
      <c r="AA426">
        <v>93540</v>
      </c>
      <c r="AB426">
        <v>1</v>
      </c>
      <c r="AC426">
        <v>0.81143820786142573</v>
      </c>
      <c r="AD426">
        <v>0.94875851996105176</v>
      </c>
      <c r="AE426">
        <v>0.94875851996105165</v>
      </c>
      <c r="AF426">
        <v>-1.1102230246251565E-16</v>
      </c>
      <c r="AG426" t="s">
        <v>642</v>
      </c>
    </row>
    <row r="427" spans="1:33" x14ac:dyDescent="0.25">
      <c r="A427" t="s">
        <v>55</v>
      </c>
      <c r="B427" t="s">
        <v>948</v>
      </c>
      <c r="C427" s="63" t="s">
        <v>948</v>
      </c>
      <c r="D427" s="63" t="s">
        <v>671</v>
      </c>
      <c r="E427" t="s">
        <v>527</v>
      </c>
      <c r="F427">
        <v>1</v>
      </c>
      <c r="G427">
        <v>1</v>
      </c>
      <c r="H427">
        <v>1</v>
      </c>
      <c r="I427">
        <v>2</v>
      </c>
      <c r="J427">
        <v>7</v>
      </c>
      <c r="K427">
        <v>2</v>
      </c>
      <c r="L427" t="s">
        <v>102</v>
      </c>
      <c r="M427">
        <v>2</v>
      </c>
      <c r="N427" t="s">
        <v>701</v>
      </c>
      <c r="O427" t="s">
        <v>31</v>
      </c>
      <c r="P427">
        <v>3</v>
      </c>
      <c r="Q427">
        <v>0</v>
      </c>
      <c r="R427">
        <v>0</v>
      </c>
      <c r="S427" t="s">
        <v>642</v>
      </c>
      <c r="T427" t="s">
        <v>690</v>
      </c>
      <c r="U427">
        <v>0</v>
      </c>
      <c r="V427">
        <v>0</v>
      </c>
      <c r="W427">
        <v>0</v>
      </c>
      <c r="X427" t="s">
        <v>38</v>
      </c>
      <c r="Y427" t="s">
        <v>734</v>
      </c>
      <c r="Z427">
        <v>1643.1999999999998</v>
      </c>
      <c r="AA427">
        <v>93540</v>
      </c>
      <c r="AB427">
        <v>0</v>
      </c>
      <c r="AC427">
        <v>0</v>
      </c>
      <c r="AD427">
        <v>0.94875851996105176</v>
      </c>
      <c r="AF427">
        <v>0</v>
      </c>
      <c r="AG427" t="s">
        <v>913</v>
      </c>
    </row>
    <row r="428" spans="1:33" x14ac:dyDescent="0.25">
      <c r="A428" t="s">
        <v>55</v>
      </c>
      <c r="B428" t="s">
        <v>948</v>
      </c>
      <c r="C428" s="63" t="s">
        <v>948</v>
      </c>
      <c r="D428" s="63" t="s">
        <v>671</v>
      </c>
      <c r="E428" t="s">
        <v>527</v>
      </c>
      <c r="F428">
        <v>1</v>
      </c>
      <c r="G428">
        <v>1</v>
      </c>
      <c r="H428">
        <v>1</v>
      </c>
      <c r="I428">
        <v>2</v>
      </c>
      <c r="J428">
        <v>7</v>
      </c>
      <c r="K428">
        <v>3</v>
      </c>
      <c r="L428" t="s">
        <v>103</v>
      </c>
      <c r="M428">
        <v>3</v>
      </c>
      <c r="N428" t="s">
        <v>703</v>
      </c>
      <c r="O428" t="s">
        <v>4</v>
      </c>
      <c r="P428">
        <v>1</v>
      </c>
      <c r="Q428">
        <v>1</v>
      </c>
      <c r="R428">
        <v>0</v>
      </c>
      <c r="S428" t="s">
        <v>642</v>
      </c>
      <c r="T428" t="s">
        <v>689</v>
      </c>
      <c r="U428">
        <v>8.5</v>
      </c>
      <c r="V428">
        <v>1.118421052631579</v>
      </c>
      <c r="W428">
        <v>8.5</v>
      </c>
      <c r="X428" t="s">
        <v>39</v>
      </c>
      <c r="Y428" t="s">
        <v>735</v>
      </c>
      <c r="Z428">
        <v>1643.1999999999998</v>
      </c>
      <c r="AA428">
        <v>93540</v>
      </c>
      <c r="AB428">
        <v>1</v>
      </c>
      <c r="AC428">
        <v>1.0611115025880182</v>
      </c>
      <c r="AD428">
        <v>0.94875851996105176</v>
      </c>
      <c r="AE428">
        <v>0.94875851996105154</v>
      </c>
      <c r="AF428">
        <v>-2.2204460492503131E-16</v>
      </c>
      <c r="AG428" t="s">
        <v>642</v>
      </c>
    </row>
    <row r="429" spans="1:33" x14ac:dyDescent="0.25">
      <c r="A429" t="s">
        <v>55</v>
      </c>
      <c r="B429" t="s">
        <v>948</v>
      </c>
      <c r="C429" s="63" t="s">
        <v>948</v>
      </c>
      <c r="D429" s="63" t="s">
        <v>671</v>
      </c>
      <c r="E429" t="s">
        <v>527</v>
      </c>
      <c r="F429">
        <v>1</v>
      </c>
      <c r="G429">
        <v>1</v>
      </c>
      <c r="H429">
        <v>1</v>
      </c>
      <c r="I429">
        <v>2</v>
      </c>
      <c r="J429">
        <v>7</v>
      </c>
      <c r="K429">
        <v>3</v>
      </c>
      <c r="L429" t="s">
        <v>103</v>
      </c>
      <c r="M429">
        <v>3</v>
      </c>
      <c r="N429" t="s">
        <v>703</v>
      </c>
      <c r="O429" t="s">
        <v>5</v>
      </c>
      <c r="P429">
        <v>2</v>
      </c>
      <c r="Q429">
        <v>1</v>
      </c>
      <c r="R429">
        <v>0</v>
      </c>
      <c r="S429" t="s">
        <v>642</v>
      </c>
      <c r="T429" t="s">
        <v>689</v>
      </c>
      <c r="U429">
        <v>8</v>
      </c>
      <c r="V429">
        <v>1.0526315789473684</v>
      </c>
      <c r="W429">
        <v>8</v>
      </c>
      <c r="X429" t="s">
        <v>40</v>
      </c>
      <c r="Y429" t="s">
        <v>736</v>
      </c>
      <c r="Z429">
        <v>1643.1999999999998</v>
      </c>
      <c r="AA429">
        <v>93540</v>
      </c>
      <c r="AB429">
        <v>1</v>
      </c>
      <c r="AC429">
        <v>0.9986931789063701</v>
      </c>
      <c r="AD429">
        <v>0.94875851996105176</v>
      </c>
      <c r="AE429">
        <v>0.94875851996105165</v>
      </c>
      <c r="AF429">
        <v>-1.1102230246251565E-16</v>
      </c>
      <c r="AG429" t="s">
        <v>642</v>
      </c>
    </row>
    <row r="430" spans="1:33" x14ac:dyDescent="0.25">
      <c r="A430" t="s">
        <v>55</v>
      </c>
      <c r="B430" t="s">
        <v>948</v>
      </c>
      <c r="C430" s="63" t="s">
        <v>948</v>
      </c>
      <c r="D430" s="63" t="s">
        <v>671</v>
      </c>
      <c r="E430" t="s">
        <v>527</v>
      </c>
      <c r="F430">
        <v>1</v>
      </c>
      <c r="G430">
        <v>1</v>
      </c>
      <c r="H430">
        <v>1</v>
      </c>
      <c r="I430">
        <v>2</v>
      </c>
      <c r="J430">
        <v>7</v>
      </c>
      <c r="K430">
        <v>3</v>
      </c>
      <c r="L430" t="s">
        <v>103</v>
      </c>
      <c r="M430">
        <v>3</v>
      </c>
      <c r="N430" t="s">
        <v>703</v>
      </c>
      <c r="O430" t="s">
        <v>31</v>
      </c>
      <c r="P430">
        <v>3</v>
      </c>
      <c r="Q430">
        <v>0</v>
      </c>
      <c r="R430">
        <v>0</v>
      </c>
      <c r="S430" t="s">
        <v>642</v>
      </c>
      <c r="T430" t="s">
        <v>690</v>
      </c>
      <c r="U430">
        <v>0</v>
      </c>
      <c r="V430">
        <v>0</v>
      </c>
      <c r="W430">
        <v>0</v>
      </c>
      <c r="X430" t="s">
        <v>41</v>
      </c>
      <c r="Y430" t="s">
        <v>737</v>
      </c>
      <c r="Z430">
        <v>1643.1999999999998</v>
      </c>
      <c r="AA430">
        <v>93540</v>
      </c>
      <c r="AB430">
        <v>0</v>
      </c>
      <c r="AC430">
        <v>0</v>
      </c>
      <c r="AD430">
        <v>0.94875851996105176</v>
      </c>
      <c r="AF430">
        <v>0</v>
      </c>
      <c r="AG430" t="s">
        <v>913</v>
      </c>
    </row>
    <row r="431" spans="1:33" x14ac:dyDescent="0.25">
      <c r="A431" t="s">
        <v>55</v>
      </c>
      <c r="B431" t="s">
        <v>948</v>
      </c>
      <c r="C431" s="63" t="s">
        <v>948</v>
      </c>
      <c r="D431" s="63" t="s">
        <v>671</v>
      </c>
      <c r="E431" t="s">
        <v>527</v>
      </c>
      <c r="F431">
        <v>1</v>
      </c>
      <c r="G431">
        <v>1</v>
      </c>
      <c r="H431">
        <v>1</v>
      </c>
      <c r="I431">
        <v>2</v>
      </c>
      <c r="J431">
        <v>7</v>
      </c>
      <c r="K431">
        <v>4</v>
      </c>
      <c r="L431" t="s">
        <v>101</v>
      </c>
      <c r="M431">
        <v>4</v>
      </c>
      <c r="N431" t="s">
        <v>705</v>
      </c>
      <c r="O431" t="s">
        <v>4</v>
      </c>
      <c r="P431">
        <v>1</v>
      </c>
      <c r="Q431">
        <v>1</v>
      </c>
      <c r="R431">
        <v>0</v>
      </c>
      <c r="S431" t="s">
        <v>642</v>
      </c>
      <c r="T431" t="s">
        <v>689</v>
      </c>
      <c r="U431">
        <v>8.5</v>
      </c>
      <c r="V431">
        <v>1.118421052631579</v>
      </c>
      <c r="W431">
        <v>8.5</v>
      </c>
      <c r="X431" t="s">
        <v>42</v>
      </c>
      <c r="Y431" t="s">
        <v>738</v>
      </c>
      <c r="Z431">
        <v>1643.1999999999998</v>
      </c>
      <c r="AA431">
        <v>93540</v>
      </c>
      <c r="AB431">
        <v>1</v>
      </c>
      <c r="AC431">
        <v>1.0611115025880182</v>
      </c>
      <c r="AD431">
        <v>0.94875851996105176</v>
      </c>
      <c r="AE431">
        <v>0.94875851996105154</v>
      </c>
      <c r="AF431">
        <v>-2.2204460492503131E-16</v>
      </c>
      <c r="AG431" t="s">
        <v>642</v>
      </c>
    </row>
    <row r="432" spans="1:33" x14ac:dyDescent="0.25">
      <c r="A432" t="s">
        <v>55</v>
      </c>
      <c r="B432" t="s">
        <v>948</v>
      </c>
      <c r="C432" s="63" t="s">
        <v>948</v>
      </c>
      <c r="D432" s="63" t="s">
        <v>671</v>
      </c>
      <c r="E432" t="s">
        <v>527</v>
      </c>
      <c r="F432">
        <v>1</v>
      </c>
      <c r="G432">
        <v>1</v>
      </c>
      <c r="H432">
        <v>1</v>
      </c>
      <c r="I432">
        <v>2</v>
      </c>
      <c r="J432">
        <v>7</v>
      </c>
      <c r="K432">
        <v>4</v>
      </c>
      <c r="L432" t="s">
        <v>101</v>
      </c>
      <c r="M432">
        <v>4</v>
      </c>
      <c r="N432" t="s">
        <v>705</v>
      </c>
      <c r="O432" t="s">
        <v>5</v>
      </c>
      <c r="P432">
        <v>2</v>
      </c>
      <c r="Q432">
        <v>1</v>
      </c>
      <c r="R432">
        <v>0</v>
      </c>
      <c r="S432" t="s">
        <v>642</v>
      </c>
      <c r="T432" t="s">
        <v>689</v>
      </c>
      <c r="U432">
        <v>6.5</v>
      </c>
      <c r="V432">
        <v>0.85526315789473684</v>
      </c>
      <c r="W432">
        <v>6.5</v>
      </c>
      <c r="X432" t="s">
        <v>43</v>
      </c>
      <c r="Y432" t="s">
        <v>739</v>
      </c>
      <c r="Z432">
        <v>1643.1999999999998</v>
      </c>
      <c r="AA432">
        <v>93540</v>
      </c>
      <c r="AB432">
        <v>1</v>
      </c>
      <c r="AC432">
        <v>0.81143820786142573</v>
      </c>
      <c r="AD432">
        <v>0.94875851996105176</v>
      </c>
      <c r="AE432">
        <v>0.94875851996105165</v>
      </c>
      <c r="AF432">
        <v>-1.1102230246251565E-16</v>
      </c>
      <c r="AG432" t="s">
        <v>642</v>
      </c>
    </row>
    <row r="433" spans="1:33" x14ac:dyDescent="0.25">
      <c r="A433" t="s">
        <v>55</v>
      </c>
      <c r="B433" t="s">
        <v>948</v>
      </c>
      <c r="C433" s="63" t="s">
        <v>948</v>
      </c>
      <c r="D433" s="63" t="s">
        <v>671</v>
      </c>
      <c r="E433" t="s">
        <v>527</v>
      </c>
      <c r="F433">
        <v>1</v>
      </c>
      <c r="G433">
        <v>1</v>
      </c>
      <c r="H433">
        <v>1</v>
      </c>
      <c r="I433">
        <v>2</v>
      </c>
      <c r="J433">
        <v>7</v>
      </c>
      <c r="K433">
        <v>4</v>
      </c>
      <c r="L433" t="s">
        <v>101</v>
      </c>
      <c r="M433">
        <v>4</v>
      </c>
      <c r="N433" t="s">
        <v>705</v>
      </c>
      <c r="O433" t="s">
        <v>31</v>
      </c>
      <c r="P433">
        <v>3</v>
      </c>
      <c r="Q433">
        <v>0</v>
      </c>
      <c r="R433">
        <v>0</v>
      </c>
      <c r="S433" t="s">
        <v>642</v>
      </c>
      <c r="T433" t="s">
        <v>690</v>
      </c>
      <c r="U433">
        <v>0</v>
      </c>
      <c r="V433">
        <v>0</v>
      </c>
      <c r="W433">
        <v>0</v>
      </c>
      <c r="X433" t="s">
        <v>44</v>
      </c>
      <c r="Y433" t="s">
        <v>740</v>
      </c>
      <c r="Z433">
        <v>1643.1999999999998</v>
      </c>
      <c r="AA433">
        <v>93540</v>
      </c>
      <c r="AB433">
        <v>0</v>
      </c>
      <c r="AC433">
        <v>0</v>
      </c>
      <c r="AD433">
        <v>0.94875851996105176</v>
      </c>
      <c r="AF433">
        <v>0</v>
      </c>
      <c r="AG433" t="s">
        <v>913</v>
      </c>
    </row>
    <row r="434" spans="1:33" x14ac:dyDescent="0.25">
      <c r="A434" t="s">
        <v>55</v>
      </c>
      <c r="B434" t="s">
        <v>948</v>
      </c>
      <c r="C434" s="63" t="s">
        <v>948</v>
      </c>
      <c r="D434" s="63" t="s">
        <v>671</v>
      </c>
      <c r="E434" t="s">
        <v>527</v>
      </c>
      <c r="F434">
        <v>1</v>
      </c>
      <c r="G434">
        <v>1</v>
      </c>
      <c r="H434">
        <v>1</v>
      </c>
      <c r="I434">
        <v>2</v>
      </c>
      <c r="J434">
        <v>7</v>
      </c>
      <c r="K434">
        <v>5</v>
      </c>
      <c r="L434" t="s">
        <v>105</v>
      </c>
      <c r="M434">
        <v>5</v>
      </c>
      <c r="N434" t="s">
        <v>707</v>
      </c>
      <c r="O434" t="s">
        <v>4</v>
      </c>
      <c r="P434">
        <v>1</v>
      </c>
      <c r="Q434">
        <v>1</v>
      </c>
      <c r="R434">
        <v>0</v>
      </c>
      <c r="S434" t="s">
        <v>642</v>
      </c>
      <c r="T434" t="s">
        <v>689</v>
      </c>
      <c r="U434">
        <v>8.5</v>
      </c>
      <c r="V434">
        <v>1.118421052631579</v>
      </c>
      <c r="W434">
        <v>8.5</v>
      </c>
      <c r="X434" t="s">
        <v>45</v>
      </c>
      <c r="Y434" t="s">
        <v>741</v>
      </c>
      <c r="Z434">
        <v>1643.1999999999998</v>
      </c>
      <c r="AA434">
        <v>93540</v>
      </c>
      <c r="AB434">
        <v>1</v>
      </c>
      <c r="AC434">
        <v>1.0611115025880182</v>
      </c>
      <c r="AD434">
        <v>0.94875851996105176</v>
      </c>
      <c r="AE434">
        <v>0.94875851996105154</v>
      </c>
      <c r="AF434">
        <v>-2.2204460492503131E-16</v>
      </c>
      <c r="AG434" t="s">
        <v>642</v>
      </c>
    </row>
    <row r="435" spans="1:33" x14ac:dyDescent="0.25">
      <c r="A435" t="s">
        <v>55</v>
      </c>
      <c r="B435" t="s">
        <v>948</v>
      </c>
      <c r="C435" s="63" t="s">
        <v>948</v>
      </c>
      <c r="D435" s="63" t="s">
        <v>671</v>
      </c>
      <c r="E435" t="s">
        <v>527</v>
      </c>
      <c r="F435">
        <v>1</v>
      </c>
      <c r="G435">
        <v>1</v>
      </c>
      <c r="H435">
        <v>1</v>
      </c>
      <c r="I435">
        <v>2</v>
      </c>
      <c r="J435">
        <v>7</v>
      </c>
      <c r="K435">
        <v>5</v>
      </c>
      <c r="L435" t="s">
        <v>105</v>
      </c>
      <c r="M435">
        <v>5</v>
      </c>
      <c r="N435" t="s">
        <v>707</v>
      </c>
      <c r="O435" t="s">
        <v>5</v>
      </c>
      <c r="P435">
        <v>2</v>
      </c>
      <c r="Q435">
        <v>1</v>
      </c>
      <c r="R435">
        <v>0</v>
      </c>
      <c r="S435" t="s">
        <v>642</v>
      </c>
      <c r="T435" t="s">
        <v>689</v>
      </c>
      <c r="U435">
        <v>6.5</v>
      </c>
      <c r="V435">
        <v>0.85526315789473684</v>
      </c>
      <c r="W435">
        <v>6.5</v>
      </c>
      <c r="X435" t="s">
        <v>46</v>
      </c>
      <c r="Y435" t="s">
        <v>742</v>
      </c>
      <c r="Z435">
        <v>1643.1999999999998</v>
      </c>
      <c r="AA435">
        <v>93540</v>
      </c>
      <c r="AB435">
        <v>1</v>
      </c>
      <c r="AC435">
        <v>0.81143820786142573</v>
      </c>
      <c r="AD435">
        <v>0.94875851996105176</v>
      </c>
      <c r="AE435">
        <v>0.94875851996105165</v>
      </c>
      <c r="AF435">
        <v>-1.1102230246251565E-16</v>
      </c>
      <c r="AG435" t="s">
        <v>642</v>
      </c>
    </row>
    <row r="436" spans="1:33" x14ac:dyDescent="0.25">
      <c r="A436" t="s">
        <v>55</v>
      </c>
      <c r="B436" t="s">
        <v>948</v>
      </c>
      <c r="C436" s="63" t="s">
        <v>948</v>
      </c>
      <c r="D436" s="63" t="s">
        <v>671</v>
      </c>
      <c r="E436" t="s">
        <v>527</v>
      </c>
      <c r="F436">
        <v>1</v>
      </c>
      <c r="G436">
        <v>1</v>
      </c>
      <c r="H436">
        <v>1</v>
      </c>
      <c r="I436">
        <v>2</v>
      </c>
      <c r="J436">
        <v>7</v>
      </c>
      <c r="K436">
        <v>5</v>
      </c>
      <c r="L436" t="s">
        <v>105</v>
      </c>
      <c r="M436">
        <v>5</v>
      </c>
      <c r="N436" t="s">
        <v>707</v>
      </c>
      <c r="O436" t="s">
        <v>31</v>
      </c>
      <c r="P436">
        <v>3</v>
      </c>
      <c r="Q436">
        <v>0</v>
      </c>
      <c r="R436">
        <v>0</v>
      </c>
      <c r="S436" t="s">
        <v>642</v>
      </c>
      <c r="T436" t="s">
        <v>690</v>
      </c>
      <c r="U436">
        <v>0</v>
      </c>
      <c r="V436">
        <v>0</v>
      </c>
      <c r="W436">
        <v>0</v>
      </c>
      <c r="X436" t="s">
        <v>47</v>
      </c>
      <c r="Y436" t="s">
        <v>743</v>
      </c>
      <c r="Z436">
        <v>1643.1999999999998</v>
      </c>
      <c r="AA436">
        <v>93540</v>
      </c>
      <c r="AB436">
        <v>0</v>
      </c>
      <c r="AC436">
        <v>0</v>
      </c>
      <c r="AD436">
        <v>0.94875851996105176</v>
      </c>
      <c r="AF436">
        <v>0</v>
      </c>
      <c r="AG436" t="s">
        <v>913</v>
      </c>
    </row>
    <row r="437" spans="1:33" x14ac:dyDescent="0.25">
      <c r="A437" t="s">
        <v>55</v>
      </c>
      <c r="B437" t="s">
        <v>948</v>
      </c>
      <c r="C437" s="63" t="s">
        <v>948</v>
      </c>
      <c r="D437" s="63" t="s">
        <v>671</v>
      </c>
      <c r="E437" t="s">
        <v>527</v>
      </c>
      <c r="F437">
        <v>1</v>
      </c>
      <c r="G437">
        <v>1</v>
      </c>
      <c r="H437">
        <v>1</v>
      </c>
      <c r="I437">
        <v>2</v>
      </c>
      <c r="J437">
        <v>7</v>
      </c>
      <c r="K437">
        <v>6</v>
      </c>
      <c r="L437" t="s">
        <v>113</v>
      </c>
      <c r="M437">
        <v>6</v>
      </c>
      <c r="N437" t="s">
        <v>709</v>
      </c>
      <c r="O437" t="s">
        <v>4</v>
      </c>
      <c r="P437">
        <v>1</v>
      </c>
      <c r="Q437">
        <v>1</v>
      </c>
      <c r="R437">
        <v>0</v>
      </c>
      <c r="S437" t="s">
        <v>642</v>
      </c>
      <c r="T437" t="s">
        <v>689</v>
      </c>
      <c r="U437">
        <v>8.5</v>
      </c>
      <c r="V437">
        <v>1.118421052631579</v>
      </c>
      <c r="W437">
        <v>8.5</v>
      </c>
      <c r="X437" t="s">
        <v>48</v>
      </c>
      <c r="Y437" t="s">
        <v>744</v>
      </c>
      <c r="Z437">
        <v>1643.1999999999998</v>
      </c>
      <c r="AA437">
        <v>93540</v>
      </c>
      <c r="AB437">
        <v>1</v>
      </c>
      <c r="AC437">
        <v>1.0611115025880182</v>
      </c>
      <c r="AD437">
        <v>0.94875851996105176</v>
      </c>
      <c r="AE437">
        <v>0.94875851996105154</v>
      </c>
      <c r="AF437">
        <v>-2.2204460492503131E-16</v>
      </c>
      <c r="AG437" t="s">
        <v>642</v>
      </c>
    </row>
    <row r="438" spans="1:33" x14ac:dyDescent="0.25">
      <c r="A438" t="s">
        <v>55</v>
      </c>
      <c r="B438" t="s">
        <v>948</v>
      </c>
      <c r="C438" s="63" t="s">
        <v>948</v>
      </c>
      <c r="D438" s="63" t="s">
        <v>671</v>
      </c>
      <c r="E438" t="s">
        <v>527</v>
      </c>
      <c r="F438">
        <v>1</v>
      </c>
      <c r="G438">
        <v>1</v>
      </c>
      <c r="H438">
        <v>1</v>
      </c>
      <c r="I438">
        <v>2</v>
      </c>
      <c r="J438">
        <v>7</v>
      </c>
      <c r="K438">
        <v>6</v>
      </c>
      <c r="L438" t="s">
        <v>113</v>
      </c>
      <c r="M438">
        <v>6</v>
      </c>
      <c r="N438" t="s">
        <v>709</v>
      </c>
      <c r="O438" t="s">
        <v>5</v>
      </c>
      <c r="P438">
        <v>2</v>
      </c>
      <c r="Q438">
        <v>1</v>
      </c>
      <c r="R438">
        <v>0</v>
      </c>
      <c r="S438" t="s">
        <v>642</v>
      </c>
      <c r="T438" t="s">
        <v>689</v>
      </c>
      <c r="U438">
        <v>6.5</v>
      </c>
      <c r="V438">
        <v>0.85526315789473684</v>
      </c>
      <c r="W438">
        <v>6.5</v>
      </c>
      <c r="X438" t="s">
        <v>49</v>
      </c>
      <c r="Y438" t="s">
        <v>745</v>
      </c>
      <c r="Z438">
        <v>1643.1999999999998</v>
      </c>
      <c r="AA438">
        <v>93540</v>
      </c>
      <c r="AB438">
        <v>1</v>
      </c>
      <c r="AC438">
        <v>0.81143820786142573</v>
      </c>
      <c r="AD438">
        <v>0.94875851996105176</v>
      </c>
      <c r="AE438">
        <v>0.94875851996105165</v>
      </c>
      <c r="AF438">
        <v>-1.1102230246251565E-16</v>
      </c>
      <c r="AG438" t="s">
        <v>642</v>
      </c>
    </row>
    <row r="439" spans="1:33" x14ac:dyDescent="0.25">
      <c r="A439" t="s">
        <v>55</v>
      </c>
      <c r="B439" t="s">
        <v>948</v>
      </c>
      <c r="C439" s="63" t="s">
        <v>948</v>
      </c>
      <c r="D439" s="63" t="s">
        <v>671</v>
      </c>
      <c r="E439" t="s">
        <v>527</v>
      </c>
      <c r="F439">
        <v>1</v>
      </c>
      <c r="G439">
        <v>1</v>
      </c>
      <c r="H439">
        <v>1</v>
      </c>
      <c r="I439">
        <v>2</v>
      </c>
      <c r="J439">
        <v>7</v>
      </c>
      <c r="K439">
        <v>6</v>
      </c>
      <c r="L439" t="s">
        <v>113</v>
      </c>
      <c r="M439">
        <v>6</v>
      </c>
      <c r="N439" t="s">
        <v>709</v>
      </c>
      <c r="O439" t="s">
        <v>31</v>
      </c>
      <c r="P439">
        <v>3</v>
      </c>
      <c r="Q439">
        <v>0</v>
      </c>
      <c r="R439">
        <v>0</v>
      </c>
      <c r="S439" t="s">
        <v>642</v>
      </c>
      <c r="T439" t="s">
        <v>690</v>
      </c>
      <c r="U439">
        <v>0</v>
      </c>
      <c r="V439">
        <v>0</v>
      </c>
      <c r="W439">
        <v>0</v>
      </c>
      <c r="X439" t="s">
        <v>50</v>
      </c>
      <c r="Y439" t="s">
        <v>746</v>
      </c>
      <c r="Z439">
        <v>1643.1999999999998</v>
      </c>
      <c r="AA439">
        <v>93540</v>
      </c>
      <c r="AB439">
        <v>0</v>
      </c>
      <c r="AC439">
        <v>0</v>
      </c>
      <c r="AD439">
        <v>0.94875851996105176</v>
      </c>
      <c r="AF439">
        <v>0</v>
      </c>
      <c r="AG439" t="s">
        <v>913</v>
      </c>
    </row>
    <row r="440" spans="1:33" x14ac:dyDescent="0.25">
      <c r="A440" t="s">
        <v>55</v>
      </c>
      <c r="B440" t="s">
        <v>948</v>
      </c>
      <c r="C440" s="63" t="s">
        <v>948</v>
      </c>
      <c r="D440" s="63" t="s">
        <v>671</v>
      </c>
      <c r="E440" t="s">
        <v>527</v>
      </c>
      <c r="F440">
        <v>1</v>
      </c>
      <c r="G440">
        <v>1</v>
      </c>
      <c r="H440">
        <v>1</v>
      </c>
      <c r="I440">
        <v>2</v>
      </c>
      <c r="J440">
        <v>7</v>
      </c>
      <c r="K440">
        <v>7</v>
      </c>
      <c r="L440" t="s">
        <v>114</v>
      </c>
      <c r="M440">
        <v>7</v>
      </c>
      <c r="N440" t="s">
        <v>711</v>
      </c>
      <c r="O440" t="s">
        <v>4</v>
      </c>
      <c r="P440">
        <v>1</v>
      </c>
      <c r="Q440">
        <v>1</v>
      </c>
      <c r="R440">
        <v>0</v>
      </c>
      <c r="S440" t="s">
        <v>642</v>
      </c>
      <c r="T440" t="s">
        <v>689</v>
      </c>
      <c r="U440">
        <v>8.5</v>
      </c>
      <c r="V440">
        <v>1.118421052631579</v>
      </c>
      <c r="W440">
        <v>8.5</v>
      </c>
      <c r="X440" t="s">
        <v>51</v>
      </c>
      <c r="Y440" t="s">
        <v>747</v>
      </c>
      <c r="Z440">
        <v>1643.1999999999998</v>
      </c>
      <c r="AA440">
        <v>93540</v>
      </c>
      <c r="AB440">
        <v>1</v>
      </c>
      <c r="AC440">
        <v>1.0611115025880182</v>
      </c>
      <c r="AD440">
        <v>0.94875851996105176</v>
      </c>
      <c r="AE440">
        <v>0.94875851996105154</v>
      </c>
      <c r="AF440">
        <v>-2.2204460492503131E-16</v>
      </c>
      <c r="AG440" t="s">
        <v>642</v>
      </c>
    </row>
    <row r="441" spans="1:33" x14ac:dyDescent="0.25">
      <c r="A441" t="s">
        <v>55</v>
      </c>
      <c r="B441" t="s">
        <v>948</v>
      </c>
      <c r="C441" s="63" t="s">
        <v>948</v>
      </c>
      <c r="D441" s="63" t="s">
        <v>671</v>
      </c>
      <c r="E441" t="s">
        <v>527</v>
      </c>
      <c r="F441">
        <v>1</v>
      </c>
      <c r="G441">
        <v>1</v>
      </c>
      <c r="H441">
        <v>1</v>
      </c>
      <c r="I441">
        <v>2</v>
      </c>
      <c r="J441">
        <v>7</v>
      </c>
      <c r="K441">
        <v>7</v>
      </c>
      <c r="L441" t="s">
        <v>114</v>
      </c>
      <c r="M441">
        <v>7</v>
      </c>
      <c r="N441" t="s">
        <v>711</v>
      </c>
      <c r="O441" t="s">
        <v>5</v>
      </c>
      <c r="P441">
        <v>2</v>
      </c>
      <c r="Q441">
        <v>1</v>
      </c>
      <c r="R441">
        <v>0</v>
      </c>
      <c r="S441" t="s">
        <v>642</v>
      </c>
      <c r="T441" t="s">
        <v>689</v>
      </c>
      <c r="U441">
        <v>6.5</v>
      </c>
      <c r="V441">
        <v>0.85526315789473684</v>
      </c>
      <c r="W441">
        <v>6.5</v>
      </c>
      <c r="X441" t="s">
        <v>52</v>
      </c>
      <c r="Y441" t="s">
        <v>748</v>
      </c>
      <c r="Z441">
        <v>1643.1999999999998</v>
      </c>
      <c r="AA441">
        <v>93540</v>
      </c>
      <c r="AB441">
        <v>1</v>
      </c>
      <c r="AC441">
        <v>0.81143820786142573</v>
      </c>
      <c r="AD441">
        <v>0.94875851996105176</v>
      </c>
      <c r="AE441">
        <v>0.94875851996105165</v>
      </c>
      <c r="AF441">
        <v>-1.1102230246251565E-16</v>
      </c>
      <c r="AG441" t="s">
        <v>642</v>
      </c>
    </row>
    <row r="442" spans="1:33" x14ac:dyDescent="0.25">
      <c r="A442" t="s">
        <v>55</v>
      </c>
      <c r="B442" t="s">
        <v>948</v>
      </c>
      <c r="C442" s="63" t="s">
        <v>948</v>
      </c>
      <c r="D442" s="63" t="s">
        <v>671</v>
      </c>
      <c r="E442" t="s">
        <v>527</v>
      </c>
      <c r="F442">
        <v>1</v>
      </c>
      <c r="G442">
        <v>1</v>
      </c>
      <c r="H442">
        <v>1</v>
      </c>
      <c r="I442">
        <v>2</v>
      </c>
      <c r="J442">
        <v>7</v>
      </c>
      <c r="K442">
        <v>7</v>
      </c>
      <c r="L442" t="s">
        <v>114</v>
      </c>
      <c r="M442">
        <v>7</v>
      </c>
      <c r="N442" t="s">
        <v>711</v>
      </c>
      <c r="O442" t="s">
        <v>31</v>
      </c>
      <c r="P442">
        <v>3</v>
      </c>
      <c r="Q442">
        <v>0</v>
      </c>
      <c r="R442">
        <v>0</v>
      </c>
      <c r="S442" t="s">
        <v>642</v>
      </c>
      <c r="T442" t="s">
        <v>690</v>
      </c>
      <c r="U442">
        <v>0</v>
      </c>
      <c r="V442">
        <v>0</v>
      </c>
      <c r="W442">
        <v>0</v>
      </c>
      <c r="X442" t="s">
        <v>53</v>
      </c>
      <c r="Y442" t="s">
        <v>749</v>
      </c>
      <c r="Z442">
        <v>1643.1999999999998</v>
      </c>
      <c r="AA442">
        <v>93540</v>
      </c>
      <c r="AB442">
        <v>0</v>
      </c>
      <c r="AC442">
        <v>0</v>
      </c>
      <c r="AD442">
        <v>0.94875851996105176</v>
      </c>
      <c r="AF442">
        <v>0</v>
      </c>
      <c r="AG442" t="s">
        <v>913</v>
      </c>
    </row>
    <row r="443" spans="1:33" x14ac:dyDescent="0.25">
      <c r="A443" t="s">
        <v>55</v>
      </c>
      <c r="B443" t="s">
        <v>948</v>
      </c>
      <c r="C443" s="63" t="s">
        <v>948</v>
      </c>
      <c r="D443" s="63" t="s">
        <v>671</v>
      </c>
      <c r="E443" t="s">
        <v>527</v>
      </c>
      <c r="F443">
        <v>1</v>
      </c>
      <c r="G443">
        <v>2</v>
      </c>
      <c r="H443">
        <v>2</v>
      </c>
      <c r="I443">
        <v>2</v>
      </c>
      <c r="J443">
        <v>7</v>
      </c>
      <c r="K443">
        <v>1</v>
      </c>
      <c r="L443" t="s">
        <v>99</v>
      </c>
      <c r="M443">
        <v>8</v>
      </c>
      <c r="N443" t="s">
        <v>713</v>
      </c>
      <c r="O443" t="s">
        <v>4</v>
      </c>
      <c r="P443">
        <v>1</v>
      </c>
      <c r="Q443">
        <v>1</v>
      </c>
      <c r="R443">
        <v>0</v>
      </c>
      <c r="S443" t="s">
        <v>642</v>
      </c>
      <c r="T443" t="s">
        <v>689</v>
      </c>
      <c r="U443">
        <v>8.5</v>
      </c>
      <c r="V443">
        <v>1.118421052631579</v>
      </c>
      <c r="W443">
        <v>8.5</v>
      </c>
      <c r="X443" t="s">
        <v>33</v>
      </c>
      <c r="Y443" t="s">
        <v>750</v>
      </c>
      <c r="Z443">
        <v>1643.1999999999998</v>
      </c>
      <c r="AA443">
        <v>93540</v>
      </c>
      <c r="AB443">
        <v>1</v>
      </c>
      <c r="AC443">
        <v>1.0611115025880182</v>
      </c>
      <c r="AD443">
        <v>0.94875851996105176</v>
      </c>
      <c r="AE443">
        <v>0.94875851996105154</v>
      </c>
      <c r="AF443">
        <v>-2.2204460492503131E-16</v>
      </c>
      <c r="AG443" t="s">
        <v>642</v>
      </c>
    </row>
    <row r="444" spans="1:33" x14ac:dyDescent="0.25">
      <c r="A444" t="s">
        <v>55</v>
      </c>
      <c r="B444" t="s">
        <v>948</v>
      </c>
      <c r="C444" s="63" t="s">
        <v>948</v>
      </c>
      <c r="D444" s="63" t="s">
        <v>671</v>
      </c>
      <c r="E444" t="s">
        <v>527</v>
      </c>
      <c r="F444">
        <v>1</v>
      </c>
      <c r="G444">
        <v>2</v>
      </c>
      <c r="H444">
        <v>2</v>
      </c>
      <c r="I444">
        <v>2</v>
      </c>
      <c r="J444">
        <v>7</v>
      </c>
      <c r="K444">
        <v>1</v>
      </c>
      <c r="L444" t="s">
        <v>99</v>
      </c>
      <c r="M444">
        <v>8</v>
      </c>
      <c r="N444" t="s">
        <v>713</v>
      </c>
      <c r="O444" t="s">
        <v>5</v>
      </c>
      <c r="P444">
        <v>2</v>
      </c>
      <c r="Q444">
        <v>1</v>
      </c>
      <c r="R444">
        <v>0</v>
      </c>
      <c r="S444" t="s">
        <v>642</v>
      </c>
      <c r="T444" t="s">
        <v>689</v>
      </c>
      <c r="U444">
        <v>6.5</v>
      </c>
      <c r="V444">
        <v>0.85526315789473684</v>
      </c>
      <c r="W444">
        <v>6.5</v>
      </c>
      <c r="X444" t="s">
        <v>34</v>
      </c>
      <c r="Y444" t="s">
        <v>751</v>
      </c>
      <c r="Z444">
        <v>1643.1999999999998</v>
      </c>
      <c r="AA444">
        <v>93540</v>
      </c>
      <c r="AB444">
        <v>1</v>
      </c>
      <c r="AC444">
        <v>0.81143820786142573</v>
      </c>
      <c r="AD444">
        <v>0.94875851996105176</v>
      </c>
      <c r="AE444">
        <v>0.94875851996105165</v>
      </c>
      <c r="AF444">
        <v>-1.1102230246251565E-16</v>
      </c>
      <c r="AG444" t="s">
        <v>642</v>
      </c>
    </row>
    <row r="445" spans="1:33" x14ac:dyDescent="0.25">
      <c r="A445" t="s">
        <v>55</v>
      </c>
      <c r="B445" t="s">
        <v>948</v>
      </c>
      <c r="C445" s="63" t="s">
        <v>948</v>
      </c>
      <c r="D445" s="63" t="s">
        <v>671</v>
      </c>
      <c r="E445" t="s">
        <v>527</v>
      </c>
      <c r="F445">
        <v>1</v>
      </c>
      <c r="G445">
        <v>2</v>
      </c>
      <c r="H445">
        <v>2</v>
      </c>
      <c r="I445">
        <v>2</v>
      </c>
      <c r="J445">
        <v>7</v>
      </c>
      <c r="K445">
        <v>1</v>
      </c>
      <c r="L445" t="s">
        <v>99</v>
      </c>
      <c r="M445">
        <v>8</v>
      </c>
      <c r="N445" t="s">
        <v>713</v>
      </c>
      <c r="O445" t="s">
        <v>31</v>
      </c>
      <c r="P445">
        <v>3</v>
      </c>
      <c r="Q445">
        <v>0</v>
      </c>
      <c r="R445">
        <v>0</v>
      </c>
      <c r="S445" t="s">
        <v>642</v>
      </c>
      <c r="T445" t="s">
        <v>690</v>
      </c>
      <c r="U445">
        <v>0</v>
      </c>
      <c r="V445">
        <v>0</v>
      </c>
      <c r="W445">
        <v>0</v>
      </c>
      <c r="X445" t="s">
        <v>35</v>
      </c>
      <c r="Y445" t="s">
        <v>752</v>
      </c>
      <c r="Z445">
        <v>1643.1999999999998</v>
      </c>
      <c r="AA445">
        <v>93540</v>
      </c>
      <c r="AB445">
        <v>0</v>
      </c>
      <c r="AC445">
        <v>0</v>
      </c>
      <c r="AD445">
        <v>0.94875851996105176</v>
      </c>
      <c r="AF445">
        <v>0</v>
      </c>
      <c r="AG445" t="s">
        <v>913</v>
      </c>
    </row>
    <row r="446" spans="1:33" x14ac:dyDescent="0.25">
      <c r="A446" t="s">
        <v>55</v>
      </c>
      <c r="B446" t="s">
        <v>948</v>
      </c>
      <c r="C446" s="63" t="s">
        <v>948</v>
      </c>
      <c r="D446" s="63" t="s">
        <v>671</v>
      </c>
      <c r="E446" t="s">
        <v>527</v>
      </c>
      <c r="F446">
        <v>1</v>
      </c>
      <c r="G446">
        <v>2</v>
      </c>
      <c r="H446">
        <v>2</v>
      </c>
      <c r="I446">
        <v>2</v>
      </c>
      <c r="J446">
        <v>7</v>
      </c>
      <c r="K446">
        <v>2</v>
      </c>
      <c r="L446" t="s">
        <v>102</v>
      </c>
      <c r="M446">
        <v>9</v>
      </c>
      <c r="N446" t="s">
        <v>715</v>
      </c>
      <c r="O446" t="s">
        <v>4</v>
      </c>
      <c r="P446">
        <v>1</v>
      </c>
      <c r="Q446">
        <v>1</v>
      </c>
      <c r="R446">
        <v>0</v>
      </c>
      <c r="S446" t="s">
        <v>642</v>
      </c>
      <c r="T446" t="s">
        <v>689</v>
      </c>
      <c r="U446">
        <v>8.5</v>
      </c>
      <c r="V446">
        <v>1.118421052631579</v>
      </c>
      <c r="W446">
        <v>8.5</v>
      </c>
      <c r="X446" t="s">
        <v>36</v>
      </c>
      <c r="Y446" t="s">
        <v>753</v>
      </c>
      <c r="Z446">
        <v>1643.1999999999998</v>
      </c>
      <c r="AA446">
        <v>93540</v>
      </c>
      <c r="AB446">
        <v>1</v>
      </c>
      <c r="AC446">
        <v>1.0611115025880182</v>
      </c>
      <c r="AD446">
        <v>0.94875851996105176</v>
      </c>
      <c r="AE446">
        <v>0.94875851996105154</v>
      </c>
      <c r="AF446">
        <v>-2.2204460492503131E-16</v>
      </c>
      <c r="AG446" t="s">
        <v>642</v>
      </c>
    </row>
    <row r="447" spans="1:33" x14ac:dyDescent="0.25">
      <c r="A447" t="s">
        <v>55</v>
      </c>
      <c r="B447" t="s">
        <v>948</v>
      </c>
      <c r="C447" s="63" t="s">
        <v>948</v>
      </c>
      <c r="D447" s="63" t="s">
        <v>671</v>
      </c>
      <c r="E447" t="s">
        <v>527</v>
      </c>
      <c r="F447">
        <v>1</v>
      </c>
      <c r="G447">
        <v>2</v>
      </c>
      <c r="H447">
        <v>2</v>
      </c>
      <c r="I447">
        <v>2</v>
      </c>
      <c r="J447">
        <v>7</v>
      </c>
      <c r="K447">
        <v>2</v>
      </c>
      <c r="L447" t="s">
        <v>102</v>
      </c>
      <c r="M447">
        <v>9</v>
      </c>
      <c r="N447" t="s">
        <v>715</v>
      </c>
      <c r="O447" t="s">
        <v>5</v>
      </c>
      <c r="P447">
        <v>2</v>
      </c>
      <c r="Q447">
        <v>1</v>
      </c>
      <c r="R447">
        <v>0</v>
      </c>
      <c r="S447" t="s">
        <v>642</v>
      </c>
      <c r="T447" t="s">
        <v>689</v>
      </c>
      <c r="U447">
        <v>6.5</v>
      </c>
      <c r="V447">
        <v>0.85526315789473684</v>
      </c>
      <c r="W447">
        <v>6.5</v>
      </c>
      <c r="X447" t="s">
        <v>37</v>
      </c>
      <c r="Y447" t="s">
        <v>754</v>
      </c>
      <c r="Z447">
        <v>1643.1999999999998</v>
      </c>
      <c r="AA447">
        <v>93540</v>
      </c>
      <c r="AB447">
        <v>1</v>
      </c>
      <c r="AC447">
        <v>0.81143820786142573</v>
      </c>
      <c r="AD447">
        <v>0.94875851996105176</v>
      </c>
      <c r="AE447">
        <v>0.94875851996105165</v>
      </c>
      <c r="AF447">
        <v>-1.1102230246251565E-16</v>
      </c>
      <c r="AG447" t="s">
        <v>642</v>
      </c>
    </row>
    <row r="448" spans="1:33" x14ac:dyDescent="0.25">
      <c r="A448" t="s">
        <v>55</v>
      </c>
      <c r="B448" t="s">
        <v>948</v>
      </c>
      <c r="C448" s="63" t="s">
        <v>948</v>
      </c>
      <c r="D448" s="63" t="s">
        <v>671</v>
      </c>
      <c r="E448" t="s">
        <v>527</v>
      </c>
      <c r="F448">
        <v>1</v>
      </c>
      <c r="G448">
        <v>2</v>
      </c>
      <c r="H448">
        <v>2</v>
      </c>
      <c r="I448">
        <v>2</v>
      </c>
      <c r="J448">
        <v>7</v>
      </c>
      <c r="K448">
        <v>2</v>
      </c>
      <c r="L448" t="s">
        <v>102</v>
      </c>
      <c r="M448">
        <v>9</v>
      </c>
      <c r="N448" t="s">
        <v>715</v>
      </c>
      <c r="O448" t="s">
        <v>31</v>
      </c>
      <c r="P448">
        <v>3</v>
      </c>
      <c r="Q448">
        <v>0</v>
      </c>
      <c r="R448">
        <v>0</v>
      </c>
      <c r="S448" t="s">
        <v>642</v>
      </c>
      <c r="T448" t="s">
        <v>690</v>
      </c>
      <c r="U448">
        <v>0</v>
      </c>
      <c r="V448">
        <v>0</v>
      </c>
      <c r="W448">
        <v>0</v>
      </c>
      <c r="X448" t="s">
        <v>38</v>
      </c>
      <c r="Y448" t="s">
        <v>755</v>
      </c>
      <c r="Z448">
        <v>1643.1999999999998</v>
      </c>
      <c r="AA448">
        <v>93540</v>
      </c>
      <c r="AB448">
        <v>0</v>
      </c>
      <c r="AC448">
        <v>0</v>
      </c>
      <c r="AD448">
        <v>0.94875851996105176</v>
      </c>
      <c r="AF448">
        <v>0</v>
      </c>
      <c r="AG448" t="s">
        <v>913</v>
      </c>
    </row>
    <row r="449" spans="1:33" x14ac:dyDescent="0.25">
      <c r="A449" t="s">
        <v>55</v>
      </c>
      <c r="B449" t="s">
        <v>948</v>
      </c>
      <c r="C449" s="63" t="s">
        <v>948</v>
      </c>
      <c r="D449" s="63" t="s">
        <v>671</v>
      </c>
      <c r="E449" t="s">
        <v>527</v>
      </c>
      <c r="F449">
        <v>1</v>
      </c>
      <c r="G449">
        <v>2</v>
      </c>
      <c r="H449">
        <v>2</v>
      </c>
      <c r="I449">
        <v>2</v>
      </c>
      <c r="J449">
        <v>7</v>
      </c>
      <c r="K449">
        <v>3</v>
      </c>
      <c r="L449" t="s">
        <v>103</v>
      </c>
      <c r="M449">
        <v>10</v>
      </c>
      <c r="N449" t="s">
        <v>717</v>
      </c>
      <c r="O449" t="s">
        <v>4</v>
      </c>
      <c r="P449">
        <v>1</v>
      </c>
      <c r="Q449">
        <v>1</v>
      </c>
      <c r="R449">
        <v>0</v>
      </c>
      <c r="S449" t="s">
        <v>642</v>
      </c>
      <c r="T449" t="s">
        <v>689</v>
      </c>
      <c r="U449">
        <v>6.5</v>
      </c>
      <c r="V449">
        <v>0.85526315789473684</v>
      </c>
      <c r="W449">
        <v>6.5</v>
      </c>
      <c r="X449" t="s">
        <v>39</v>
      </c>
      <c r="Y449" t="s">
        <v>756</v>
      </c>
      <c r="Z449">
        <v>1643.1999999999998</v>
      </c>
      <c r="AA449">
        <v>93540</v>
      </c>
      <c r="AB449">
        <v>1</v>
      </c>
      <c r="AC449">
        <v>0.81143820786142573</v>
      </c>
      <c r="AD449">
        <v>0.94875851996105176</v>
      </c>
      <c r="AE449">
        <v>0.94875851996105165</v>
      </c>
      <c r="AF449">
        <v>-1.1102230246251565E-16</v>
      </c>
      <c r="AG449" t="s">
        <v>642</v>
      </c>
    </row>
    <row r="450" spans="1:33" x14ac:dyDescent="0.25">
      <c r="A450" t="s">
        <v>55</v>
      </c>
      <c r="B450" t="s">
        <v>948</v>
      </c>
      <c r="C450" s="63" t="s">
        <v>948</v>
      </c>
      <c r="D450" s="63" t="s">
        <v>671</v>
      </c>
      <c r="E450" t="s">
        <v>527</v>
      </c>
      <c r="F450">
        <v>1</v>
      </c>
      <c r="G450">
        <v>2</v>
      </c>
      <c r="H450">
        <v>2</v>
      </c>
      <c r="I450">
        <v>2</v>
      </c>
      <c r="J450">
        <v>7</v>
      </c>
      <c r="K450">
        <v>3</v>
      </c>
      <c r="L450" t="s">
        <v>103</v>
      </c>
      <c r="M450">
        <v>10</v>
      </c>
      <c r="N450" t="s">
        <v>717</v>
      </c>
      <c r="O450" t="s">
        <v>5</v>
      </c>
      <c r="P450">
        <v>2</v>
      </c>
      <c r="Q450">
        <v>1</v>
      </c>
      <c r="R450">
        <v>0</v>
      </c>
      <c r="S450" t="s">
        <v>642</v>
      </c>
      <c r="T450" t="s">
        <v>689</v>
      </c>
      <c r="U450">
        <v>8</v>
      </c>
      <c r="V450">
        <v>1.0526315789473684</v>
      </c>
      <c r="W450">
        <v>8</v>
      </c>
      <c r="X450" t="s">
        <v>40</v>
      </c>
      <c r="Y450" t="s">
        <v>757</v>
      </c>
      <c r="Z450">
        <v>1643.1999999999998</v>
      </c>
      <c r="AA450">
        <v>93540</v>
      </c>
      <c r="AB450">
        <v>1</v>
      </c>
      <c r="AC450">
        <v>0.9986931789063701</v>
      </c>
      <c r="AD450">
        <v>0.94875851996105176</v>
      </c>
      <c r="AE450">
        <v>0.94875851996105165</v>
      </c>
      <c r="AF450">
        <v>-1.1102230246251565E-16</v>
      </c>
      <c r="AG450" t="s">
        <v>642</v>
      </c>
    </row>
    <row r="451" spans="1:33" x14ac:dyDescent="0.25">
      <c r="A451" t="s">
        <v>55</v>
      </c>
      <c r="B451" t="s">
        <v>948</v>
      </c>
      <c r="C451" s="63" t="s">
        <v>948</v>
      </c>
      <c r="D451" s="63" t="s">
        <v>671</v>
      </c>
      <c r="E451" t="s">
        <v>527</v>
      </c>
      <c r="F451">
        <v>1</v>
      </c>
      <c r="G451">
        <v>2</v>
      </c>
      <c r="H451">
        <v>2</v>
      </c>
      <c r="I451">
        <v>2</v>
      </c>
      <c r="J451">
        <v>7</v>
      </c>
      <c r="K451">
        <v>3</v>
      </c>
      <c r="L451" t="s">
        <v>103</v>
      </c>
      <c r="M451">
        <v>10</v>
      </c>
      <c r="N451" t="s">
        <v>717</v>
      </c>
      <c r="O451" t="s">
        <v>31</v>
      </c>
      <c r="P451">
        <v>3</v>
      </c>
      <c r="Q451">
        <v>0</v>
      </c>
      <c r="R451">
        <v>0</v>
      </c>
      <c r="S451" t="s">
        <v>642</v>
      </c>
      <c r="T451" t="s">
        <v>690</v>
      </c>
      <c r="U451">
        <v>0</v>
      </c>
      <c r="V451">
        <v>0</v>
      </c>
      <c r="W451">
        <v>0</v>
      </c>
      <c r="X451" t="s">
        <v>41</v>
      </c>
      <c r="Y451" t="s">
        <v>758</v>
      </c>
      <c r="Z451">
        <v>1643.1999999999998</v>
      </c>
      <c r="AA451">
        <v>93540</v>
      </c>
      <c r="AB451">
        <v>0</v>
      </c>
      <c r="AC451">
        <v>0</v>
      </c>
      <c r="AD451">
        <v>0.94875851996105176</v>
      </c>
      <c r="AF451">
        <v>0</v>
      </c>
      <c r="AG451" t="s">
        <v>913</v>
      </c>
    </row>
    <row r="452" spans="1:33" x14ac:dyDescent="0.25">
      <c r="A452" t="s">
        <v>55</v>
      </c>
      <c r="B452" t="s">
        <v>948</v>
      </c>
      <c r="C452" s="63" t="s">
        <v>948</v>
      </c>
      <c r="D452" s="63" t="s">
        <v>671</v>
      </c>
      <c r="E452" t="s">
        <v>527</v>
      </c>
      <c r="F452">
        <v>1</v>
      </c>
      <c r="G452">
        <v>2</v>
      </c>
      <c r="H452">
        <v>2</v>
      </c>
      <c r="I452">
        <v>2</v>
      </c>
      <c r="J452">
        <v>7</v>
      </c>
      <c r="K452">
        <v>4</v>
      </c>
      <c r="L452" t="s">
        <v>101</v>
      </c>
      <c r="M452">
        <v>11</v>
      </c>
      <c r="N452" t="s">
        <v>719</v>
      </c>
      <c r="O452" t="s">
        <v>4</v>
      </c>
      <c r="P452">
        <v>1</v>
      </c>
      <c r="Q452">
        <v>1</v>
      </c>
      <c r="R452">
        <v>0</v>
      </c>
      <c r="S452" t="s">
        <v>642</v>
      </c>
      <c r="T452" t="s">
        <v>689</v>
      </c>
      <c r="U452">
        <v>8.5</v>
      </c>
      <c r="V452">
        <v>1.118421052631579</v>
      </c>
      <c r="W452">
        <v>8.5</v>
      </c>
      <c r="X452" t="s">
        <v>42</v>
      </c>
      <c r="Y452" t="s">
        <v>759</v>
      </c>
      <c r="Z452">
        <v>1643.1999999999998</v>
      </c>
      <c r="AA452">
        <v>93540</v>
      </c>
      <c r="AB452">
        <v>1</v>
      </c>
      <c r="AC452">
        <v>1.0611115025880182</v>
      </c>
      <c r="AD452">
        <v>0.94875851996105176</v>
      </c>
      <c r="AE452">
        <v>0.94875851996105154</v>
      </c>
      <c r="AF452">
        <v>-2.2204460492503131E-16</v>
      </c>
      <c r="AG452" t="s">
        <v>642</v>
      </c>
    </row>
    <row r="453" spans="1:33" x14ac:dyDescent="0.25">
      <c r="A453" t="s">
        <v>55</v>
      </c>
      <c r="B453" t="s">
        <v>948</v>
      </c>
      <c r="C453" s="63" t="s">
        <v>948</v>
      </c>
      <c r="D453" s="63" t="s">
        <v>671</v>
      </c>
      <c r="E453" t="s">
        <v>527</v>
      </c>
      <c r="F453">
        <v>1</v>
      </c>
      <c r="G453">
        <v>2</v>
      </c>
      <c r="H453">
        <v>2</v>
      </c>
      <c r="I453">
        <v>2</v>
      </c>
      <c r="J453">
        <v>7</v>
      </c>
      <c r="K453">
        <v>4</v>
      </c>
      <c r="L453" t="s">
        <v>101</v>
      </c>
      <c r="M453">
        <v>11</v>
      </c>
      <c r="N453" t="s">
        <v>719</v>
      </c>
      <c r="O453" t="s">
        <v>5</v>
      </c>
      <c r="P453">
        <v>2</v>
      </c>
      <c r="Q453">
        <v>1</v>
      </c>
      <c r="R453">
        <v>0</v>
      </c>
      <c r="S453" t="s">
        <v>642</v>
      </c>
      <c r="T453" t="s">
        <v>689</v>
      </c>
      <c r="U453">
        <v>6.5</v>
      </c>
      <c r="V453">
        <v>0.85526315789473684</v>
      </c>
      <c r="W453">
        <v>6.5</v>
      </c>
      <c r="X453" t="s">
        <v>43</v>
      </c>
      <c r="Y453" t="s">
        <v>760</v>
      </c>
      <c r="Z453">
        <v>1643.1999999999998</v>
      </c>
      <c r="AA453">
        <v>93540</v>
      </c>
      <c r="AB453">
        <v>1</v>
      </c>
      <c r="AC453">
        <v>0.81143820786142573</v>
      </c>
      <c r="AD453">
        <v>0.94875851996105176</v>
      </c>
      <c r="AE453">
        <v>0.94875851996105165</v>
      </c>
      <c r="AF453">
        <v>-1.1102230246251565E-16</v>
      </c>
      <c r="AG453" t="s">
        <v>642</v>
      </c>
    </row>
    <row r="454" spans="1:33" x14ac:dyDescent="0.25">
      <c r="A454" t="s">
        <v>55</v>
      </c>
      <c r="B454" t="s">
        <v>948</v>
      </c>
      <c r="C454" s="63" t="s">
        <v>948</v>
      </c>
      <c r="D454" s="63" t="s">
        <v>671</v>
      </c>
      <c r="E454" t="s">
        <v>527</v>
      </c>
      <c r="F454">
        <v>1</v>
      </c>
      <c r="G454">
        <v>2</v>
      </c>
      <c r="H454">
        <v>2</v>
      </c>
      <c r="I454">
        <v>2</v>
      </c>
      <c r="J454">
        <v>7</v>
      </c>
      <c r="K454">
        <v>4</v>
      </c>
      <c r="L454" t="s">
        <v>101</v>
      </c>
      <c r="M454">
        <v>11</v>
      </c>
      <c r="N454" t="s">
        <v>719</v>
      </c>
      <c r="O454" t="s">
        <v>31</v>
      </c>
      <c r="P454">
        <v>3</v>
      </c>
      <c r="Q454">
        <v>0</v>
      </c>
      <c r="R454">
        <v>0</v>
      </c>
      <c r="S454" t="s">
        <v>642</v>
      </c>
      <c r="T454" t="s">
        <v>690</v>
      </c>
      <c r="U454">
        <v>0</v>
      </c>
      <c r="V454">
        <v>0</v>
      </c>
      <c r="W454">
        <v>0</v>
      </c>
      <c r="X454" t="s">
        <v>44</v>
      </c>
      <c r="Y454" t="s">
        <v>761</v>
      </c>
      <c r="Z454">
        <v>1643.1999999999998</v>
      </c>
      <c r="AA454">
        <v>93540</v>
      </c>
      <c r="AB454">
        <v>0</v>
      </c>
      <c r="AC454">
        <v>0</v>
      </c>
      <c r="AD454">
        <v>0.94875851996105176</v>
      </c>
      <c r="AF454">
        <v>0</v>
      </c>
      <c r="AG454" t="s">
        <v>913</v>
      </c>
    </row>
    <row r="455" spans="1:33" x14ac:dyDescent="0.25">
      <c r="A455" t="s">
        <v>55</v>
      </c>
      <c r="B455" t="s">
        <v>948</v>
      </c>
      <c r="C455" s="63" t="s">
        <v>948</v>
      </c>
      <c r="D455" s="63" t="s">
        <v>671</v>
      </c>
      <c r="E455" t="s">
        <v>527</v>
      </c>
      <c r="F455">
        <v>1</v>
      </c>
      <c r="G455">
        <v>2</v>
      </c>
      <c r="H455">
        <v>2</v>
      </c>
      <c r="I455">
        <v>2</v>
      </c>
      <c r="J455">
        <v>7</v>
      </c>
      <c r="K455">
        <v>5</v>
      </c>
      <c r="L455" t="s">
        <v>105</v>
      </c>
      <c r="M455">
        <v>12</v>
      </c>
      <c r="N455" t="s">
        <v>721</v>
      </c>
      <c r="O455" t="s">
        <v>4</v>
      </c>
      <c r="P455">
        <v>1</v>
      </c>
      <c r="Q455">
        <v>1</v>
      </c>
      <c r="R455">
        <v>0</v>
      </c>
      <c r="S455" t="s">
        <v>642</v>
      </c>
      <c r="T455" t="s">
        <v>689</v>
      </c>
      <c r="U455">
        <v>8.5</v>
      </c>
      <c r="V455">
        <v>1.118421052631579</v>
      </c>
      <c r="W455">
        <v>8.5</v>
      </c>
      <c r="X455" t="s">
        <v>45</v>
      </c>
      <c r="Y455" t="s">
        <v>762</v>
      </c>
      <c r="Z455">
        <v>1643.1999999999998</v>
      </c>
      <c r="AA455">
        <v>93540</v>
      </c>
      <c r="AB455">
        <v>1</v>
      </c>
      <c r="AC455">
        <v>1.0611115025880182</v>
      </c>
      <c r="AD455">
        <v>0.94875851996105176</v>
      </c>
      <c r="AE455">
        <v>0.94875851996105154</v>
      </c>
      <c r="AF455">
        <v>-2.2204460492503131E-16</v>
      </c>
      <c r="AG455" t="s">
        <v>642</v>
      </c>
    </row>
    <row r="456" spans="1:33" x14ac:dyDescent="0.25">
      <c r="A456" t="s">
        <v>55</v>
      </c>
      <c r="B456" t="s">
        <v>948</v>
      </c>
      <c r="C456" s="63" t="s">
        <v>948</v>
      </c>
      <c r="D456" s="63" t="s">
        <v>671</v>
      </c>
      <c r="E456" t="s">
        <v>527</v>
      </c>
      <c r="F456">
        <v>1</v>
      </c>
      <c r="G456">
        <v>2</v>
      </c>
      <c r="H456">
        <v>2</v>
      </c>
      <c r="I456">
        <v>2</v>
      </c>
      <c r="J456">
        <v>7</v>
      </c>
      <c r="K456">
        <v>5</v>
      </c>
      <c r="L456" t="s">
        <v>105</v>
      </c>
      <c r="M456">
        <v>12</v>
      </c>
      <c r="N456" t="s">
        <v>721</v>
      </c>
      <c r="O456" t="s">
        <v>5</v>
      </c>
      <c r="P456">
        <v>2</v>
      </c>
      <c r="Q456">
        <v>1</v>
      </c>
      <c r="R456">
        <v>0</v>
      </c>
      <c r="S456" t="s">
        <v>642</v>
      </c>
      <c r="T456" t="s">
        <v>689</v>
      </c>
      <c r="U456">
        <v>6.5</v>
      </c>
      <c r="V456">
        <v>0.85526315789473684</v>
      </c>
      <c r="W456">
        <v>6.5</v>
      </c>
      <c r="X456" t="s">
        <v>46</v>
      </c>
      <c r="Y456" t="s">
        <v>763</v>
      </c>
      <c r="Z456">
        <v>1643.1999999999998</v>
      </c>
      <c r="AA456">
        <v>93540</v>
      </c>
      <c r="AB456">
        <v>1</v>
      </c>
      <c r="AC456">
        <v>0.81143820786142573</v>
      </c>
      <c r="AD456">
        <v>0.94875851996105176</v>
      </c>
      <c r="AE456">
        <v>0.94875851996105165</v>
      </c>
      <c r="AF456">
        <v>-1.1102230246251565E-16</v>
      </c>
      <c r="AG456" t="s">
        <v>642</v>
      </c>
    </row>
    <row r="457" spans="1:33" x14ac:dyDescent="0.25">
      <c r="A457" t="s">
        <v>55</v>
      </c>
      <c r="B457" t="s">
        <v>948</v>
      </c>
      <c r="C457" s="63" t="s">
        <v>948</v>
      </c>
      <c r="D457" s="63" t="s">
        <v>671</v>
      </c>
      <c r="E457" t="s">
        <v>527</v>
      </c>
      <c r="F457">
        <v>1</v>
      </c>
      <c r="G457">
        <v>2</v>
      </c>
      <c r="H457">
        <v>2</v>
      </c>
      <c r="I457">
        <v>2</v>
      </c>
      <c r="J457">
        <v>7</v>
      </c>
      <c r="K457">
        <v>5</v>
      </c>
      <c r="L457" t="s">
        <v>105</v>
      </c>
      <c r="M457">
        <v>12</v>
      </c>
      <c r="N457" t="s">
        <v>721</v>
      </c>
      <c r="O457" t="s">
        <v>31</v>
      </c>
      <c r="P457">
        <v>3</v>
      </c>
      <c r="Q457">
        <v>0</v>
      </c>
      <c r="R457">
        <v>0</v>
      </c>
      <c r="S457" t="s">
        <v>642</v>
      </c>
      <c r="T457" t="s">
        <v>690</v>
      </c>
      <c r="U457">
        <v>0</v>
      </c>
      <c r="V457">
        <v>0</v>
      </c>
      <c r="W457">
        <v>0</v>
      </c>
      <c r="X457" t="s">
        <v>47</v>
      </c>
      <c r="Y457" t="s">
        <v>764</v>
      </c>
      <c r="Z457">
        <v>1643.1999999999998</v>
      </c>
      <c r="AA457">
        <v>93540</v>
      </c>
      <c r="AB457">
        <v>0</v>
      </c>
      <c r="AC457">
        <v>0</v>
      </c>
      <c r="AD457">
        <v>0.94875851996105176</v>
      </c>
      <c r="AF457">
        <v>0</v>
      </c>
      <c r="AG457" t="s">
        <v>913</v>
      </c>
    </row>
    <row r="458" spans="1:33" x14ac:dyDescent="0.25">
      <c r="A458" t="s">
        <v>55</v>
      </c>
      <c r="B458" t="s">
        <v>948</v>
      </c>
      <c r="C458" s="63" t="s">
        <v>948</v>
      </c>
      <c r="D458" s="63" t="s">
        <v>671</v>
      </c>
      <c r="E458" t="s">
        <v>527</v>
      </c>
      <c r="F458">
        <v>1</v>
      </c>
      <c r="G458">
        <v>2</v>
      </c>
      <c r="H458">
        <v>2</v>
      </c>
      <c r="I458">
        <v>2</v>
      </c>
      <c r="J458">
        <v>7</v>
      </c>
      <c r="K458">
        <v>6</v>
      </c>
      <c r="L458" t="s">
        <v>113</v>
      </c>
      <c r="M458">
        <v>13</v>
      </c>
      <c r="N458" t="s">
        <v>723</v>
      </c>
      <c r="O458" t="s">
        <v>4</v>
      </c>
      <c r="P458">
        <v>1</v>
      </c>
      <c r="Q458">
        <v>1</v>
      </c>
      <c r="R458">
        <v>0</v>
      </c>
      <c r="S458" t="s">
        <v>642</v>
      </c>
      <c r="T458" t="s">
        <v>689</v>
      </c>
      <c r="U458">
        <v>8.5</v>
      </c>
      <c r="V458">
        <v>1.118421052631579</v>
      </c>
      <c r="W458">
        <v>8.5</v>
      </c>
      <c r="X458" t="s">
        <v>48</v>
      </c>
      <c r="Y458" t="s">
        <v>765</v>
      </c>
      <c r="Z458">
        <v>1643.1999999999998</v>
      </c>
      <c r="AA458">
        <v>93540</v>
      </c>
      <c r="AB458">
        <v>1</v>
      </c>
      <c r="AC458">
        <v>1.0611115025880182</v>
      </c>
      <c r="AD458">
        <v>0.94875851996105176</v>
      </c>
      <c r="AE458">
        <v>0.94875851996105154</v>
      </c>
      <c r="AF458">
        <v>-2.2204460492503131E-16</v>
      </c>
      <c r="AG458" t="s">
        <v>642</v>
      </c>
    </row>
    <row r="459" spans="1:33" x14ac:dyDescent="0.25">
      <c r="A459" t="s">
        <v>55</v>
      </c>
      <c r="B459" t="s">
        <v>948</v>
      </c>
      <c r="C459" s="63" t="s">
        <v>948</v>
      </c>
      <c r="D459" s="63" t="s">
        <v>671</v>
      </c>
      <c r="E459" t="s">
        <v>527</v>
      </c>
      <c r="F459">
        <v>1</v>
      </c>
      <c r="G459">
        <v>2</v>
      </c>
      <c r="H459">
        <v>2</v>
      </c>
      <c r="I459">
        <v>2</v>
      </c>
      <c r="J459">
        <v>7</v>
      </c>
      <c r="K459">
        <v>6</v>
      </c>
      <c r="L459" t="s">
        <v>113</v>
      </c>
      <c r="M459">
        <v>13</v>
      </c>
      <c r="N459" t="s">
        <v>723</v>
      </c>
      <c r="O459" t="s">
        <v>5</v>
      </c>
      <c r="P459">
        <v>2</v>
      </c>
      <c r="Q459">
        <v>1</v>
      </c>
      <c r="R459">
        <v>0</v>
      </c>
      <c r="S459" t="s">
        <v>642</v>
      </c>
      <c r="T459" t="s">
        <v>689</v>
      </c>
      <c r="U459">
        <v>6.5</v>
      </c>
      <c r="V459">
        <v>0.85526315789473684</v>
      </c>
      <c r="W459">
        <v>6.5</v>
      </c>
      <c r="X459" t="s">
        <v>49</v>
      </c>
      <c r="Y459" t="s">
        <v>766</v>
      </c>
      <c r="Z459">
        <v>1643.1999999999998</v>
      </c>
      <c r="AA459">
        <v>93540</v>
      </c>
      <c r="AB459">
        <v>1</v>
      </c>
      <c r="AC459">
        <v>0.81143820786142573</v>
      </c>
      <c r="AD459">
        <v>0.94875851996105176</v>
      </c>
      <c r="AE459">
        <v>0.94875851996105165</v>
      </c>
      <c r="AF459">
        <v>-1.1102230246251565E-16</v>
      </c>
      <c r="AG459" t="s">
        <v>642</v>
      </c>
    </row>
    <row r="460" spans="1:33" x14ac:dyDescent="0.25">
      <c r="A460" t="s">
        <v>55</v>
      </c>
      <c r="B460" t="s">
        <v>948</v>
      </c>
      <c r="C460" s="63" t="s">
        <v>948</v>
      </c>
      <c r="D460" s="63" t="s">
        <v>671</v>
      </c>
      <c r="E460" t="s">
        <v>527</v>
      </c>
      <c r="F460">
        <v>1</v>
      </c>
      <c r="G460">
        <v>2</v>
      </c>
      <c r="H460">
        <v>2</v>
      </c>
      <c r="I460">
        <v>2</v>
      </c>
      <c r="J460">
        <v>7</v>
      </c>
      <c r="K460">
        <v>6</v>
      </c>
      <c r="L460" t="s">
        <v>113</v>
      </c>
      <c r="M460">
        <v>13</v>
      </c>
      <c r="N460" t="s">
        <v>723</v>
      </c>
      <c r="O460" t="s">
        <v>31</v>
      </c>
      <c r="P460">
        <v>3</v>
      </c>
      <c r="Q460">
        <v>0</v>
      </c>
      <c r="R460">
        <v>0</v>
      </c>
      <c r="S460" t="s">
        <v>642</v>
      </c>
      <c r="T460" t="s">
        <v>690</v>
      </c>
      <c r="U460">
        <v>0</v>
      </c>
      <c r="V460">
        <v>0</v>
      </c>
      <c r="W460">
        <v>0</v>
      </c>
      <c r="X460" t="s">
        <v>50</v>
      </c>
      <c r="Y460" t="s">
        <v>767</v>
      </c>
      <c r="Z460">
        <v>1643.1999999999998</v>
      </c>
      <c r="AA460">
        <v>93540</v>
      </c>
      <c r="AB460">
        <v>0</v>
      </c>
      <c r="AC460">
        <v>0</v>
      </c>
      <c r="AD460">
        <v>0.94875851996105176</v>
      </c>
      <c r="AF460">
        <v>0</v>
      </c>
      <c r="AG460" t="s">
        <v>913</v>
      </c>
    </row>
    <row r="461" spans="1:33" x14ac:dyDescent="0.25">
      <c r="A461" t="s">
        <v>55</v>
      </c>
      <c r="B461" t="s">
        <v>948</v>
      </c>
      <c r="C461" s="63" t="s">
        <v>948</v>
      </c>
      <c r="D461" s="63" t="s">
        <v>671</v>
      </c>
      <c r="E461" t="s">
        <v>527</v>
      </c>
      <c r="F461">
        <v>1</v>
      </c>
      <c r="G461">
        <v>2</v>
      </c>
      <c r="H461">
        <v>2</v>
      </c>
      <c r="I461">
        <v>2</v>
      </c>
      <c r="J461">
        <v>7</v>
      </c>
      <c r="K461">
        <v>7</v>
      </c>
      <c r="L461" t="s">
        <v>114</v>
      </c>
      <c r="M461">
        <v>14</v>
      </c>
      <c r="N461" t="s">
        <v>725</v>
      </c>
      <c r="O461" t="s">
        <v>4</v>
      </c>
      <c r="P461">
        <v>1</v>
      </c>
      <c r="Q461">
        <v>1</v>
      </c>
      <c r="R461">
        <v>0</v>
      </c>
      <c r="S461" t="s">
        <v>642</v>
      </c>
      <c r="T461" t="s">
        <v>689</v>
      </c>
      <c r="U461">
        <v>8.5</v>
      </c>
      <c r="V461">
        <v>1.118421052631579</v>
      </c>
      <c r="W461">
        <v>8.5</v>
      </c>
      <c r="X461" t="s">
        <v>51</v>
      </c>
      <c r="Y461" t="s">
        <v>768</v>
      </c>
      <c r="Z461">
        <v>1643.1999999999998</v>
      </c>
      <c r="AA461">
        <v>93540</v>
      </c>
      <c r="AB461">
        <v>1</v>
      </c>
      <c r="AC461">
        <v>1.0611115025880182</v>
      </c>
      <c r="AD461">
        <v>0.94875851996105176</v>
      </c>
      <c r="AE461">
        <v>0.94875851996105154</v>
      </c>
      <c r="AF461">
        <v>-2.2204460492503131E-16</v>
      </c>
      <c r="AG461" t="s">
        <v>642</v>
      </c>
    </row>
    <row r="462" spans="1:33" x14ac:dyDescent="0.25">
      <c r="A462" t="s">
        <v>55</v>
      </c>
      <c r="B462" t="s">
        <v>948</v>
      </c>
      <c r="C462" s="63" t="s">
        <v>948</v>
      </c>
      <c r="D462" s="63" t="s">
        <v>671</v>
      </c>
      <c r="E462" t="s">
        <v>527</v>
      </c>
      <c r="F462">
        <v>1</v>
      </c>
      <c r="G462">
        <v>2</v>
      </c>
      <c r="H462">
        <v>2</v>
      </c>
      <c r="I462">
        <v>2</v>
      </c>
      <c r="J462">
        <v>7</v>
      </c>
      <c r="K462">
        <v>7</v>
      </c>
      <c r="L462" t="s">
        <v>114</v>
      </c>
      <c r="M462">
        <v>14</v>
      </c>
      <c r="N462" t="s">
        <v>725</v>
      </c>
      <c r="O462" t="s">
        <v>5</v>
      </c>
      <c r="P462">
        <v>2</v>
      </c>
      <c r="Q462">
        <v>1</v>
      </c>
      <c r="R462">
        <v>0</v>
      </c>
      <c r="S462" t="s">
        <v>642</v>
      </c>
      <c r="T462" t="s">
        <v>689</v>
      </c>
      <c r="U462">
        <v>6.5</v>
      </c>
      <c r="V462">
        <v>0.85526315789473684</v>
      </c>
      <c r="W462">
        <v>6.5</v>
      </c>
      <c r="X462" t="s">
        <v>52</v>
      </c>
      <c r="Y462" t="s">
        <v>769</v>
      </c>
      <c r="Z462">
        <v>1643.1999999999998</v>
      </c>
      <c r="AA462">
        <v>93540</v>
      </c>
      <c r="AB462">
        <v>1</v>
      </c>
      <c r="AC462">
        <v>0.81143820786142573</v>
      </c>
      <c r="AD462">
        <v>0.94875851996105176</v>
      </c>
      <c r="AE462">
        <v>0.94875851996105165</v>
      </c>
      <c r="AF462">
        <v>-1.1102230246251565E-16</v>
      </c>
      <c r="AG462" t="s">
        <v>642</v>
      </c>
    </row>
    <row r="463" spans="1:33" x14ac:dyDescent="0.25">
      <c r="A463" t="s">
        <v>55</v>
      </c>
      <c r="B463" t="s">
        <v>948</v>
      </c>
      <c r="C463" s="63" t="s">
        <v>948</v>
      </c>
      <c r="D463" s="63" t="s">
        <v>671</v>
      </c>
      <c r="E463" t="s">
        <v>527</v>
      </c>
      <c r="F463">
        <v>1</v>
      </c>
      <c r="G463">
        <v>2</v>
      </c>
      <c r="H463">
        <v>2</v>
      </c>
      <c r="I463">
        <v>2</v>
      </c>
      <c r="J463">
        <v>7</v>
      </c>
      <c r="K463">
        <v>7</v>
      </c>
      <c r="L463" t="s">
        <v>114</v>
      </c>
      <c r="M463">
        <v>14</v>
      </c>
      <c r="N463" t="s">
        <v>725</v>
      </c>
      <c r="O463" t="s">
        <v>31</v>
      </c>
      <c r="P463">
        <v>3</v>
      </c>
      <c r="Q463">
        <v>0</v>
      </c>
      <c r="R463">
        <v>0</v>
      </c>
      <c r="S463" t="s">
        <v>642</v>
      </c>
      <c r="T463" t="s">
        <v>690</v>
      </c>
      <c r="U463">
        <v>0</v>
      </c>
      <c r="V463">
        <v>0</v>
      </c>
      <c r="W463">
        <v>0</v>
      </c>
      <c r="X463" t="s">
        <v>53</v>
      </c>
      <c r="Y463" t="s">
        <v>770</v>
      </c>
      <c r="Z463">
        <v>1643.1999999999998</v>
      </c>
      <c r="AA463">
        <v>93540</v>
      </c>
      <c r="AB463">
        <v>0</v>
      </c>
      <c r="AC463">
        <v>0</v>
      </c>
      <c r="AD463">
        <v>0.94875851996105176</v>
      </c>
      <c r="AF463">
        <v>0</v>
      </c>
      <c r="AG463" t="s">
        <v>913</v>
      </c>
    </row>
    <row r="464" spans="1:33" x14ac:dyDescent="0.25">
      <c r="A464" t="s">
        <v>55</v>
      </c>
      <c r="B464" t="s">
        <v>949</v>
      </c>
      <c r="C464" s="63" t="s">
        <v>949</v>
      </c>
      <c r="D464" s="63" t="s">
        <v>8</v>
      </c>
      <c r="E464" t="s">
        <v>8</v>
      </c>
      <c r="F464">
        <v>1</v>
      </c>
      <c r="G464">
        <v>1</v>
      </c>
      <c r="H464">
        <v>1</v>
      </c>
      <c r="I464">
        <v>2</v>
      </c>
      <c r="J464">
        <v>7</v>
      </c>
      <c r="K464">
        <v>1</v>
      </c>
      <c r="L464" t="s">
        <v>99</v>
      </c>
      <c r="M464">
        <v>1</v>
      </c>
      <c r="N464" t="s">
        <v>699</v>
      </c>
      <c r="O464" t="s">
        <v>4</v>
      </c>
      <c r="P464">
        <v>1</v>
      </c>
      <c r="Q464">
        <v>1</v>
      </c>
      <c r="R464">
        <v>0</v>
      </c>
      <c r="S464" t="s">
        <v>642</v>
      </c>
      <c r="T464" t="s">
        <v>689</v>
      </c>
      <c r="U464">
        <v>8.5</v>
      </c>
      <c r="V464">
        <v>1.118421052631579</v>
      </c>
      <c r="W464">
        <v>8.5</v>
      </c>
      <c r="X464" t="s">
        <v>33</v>
      </c>
      <c r="Y464" t="s">
        <v>729</v>
      </c>
      <c r="Z464">
        <v>325</v>
      </c>
      <c r="AA464">
        <v>23700</v>
      </c>
      <c r="AB464">
        <v>1</v>
      </c>
      <c r="AC464">
        <v>1.3593117408906883</v>
      </c>
      <c r="AD464">
        <v>1.2153846153846153</v>
      </c>
      <c r="AE464">
        <v>1.2153846153846153</v>
      </c>
      <c r="AF464">
        <v>0</v>
      </c>
      <c r="AG464" t="s">
        <v>642</v>
      </c>
    </row>
    <row r="465" spans="1:33" x14ac:dyDescent="0.25">
      <c r="A465" t="s">
        <v>55</v>
      </c>
      <c r="B465" t="s">
        <v>949</v>
      </c>
      <c r="C465" s="63" t="s">
        <v>949</v>
      </c>
      <c r="D465" s="63" t="s">
        <v>8</v>
      </c>
      <c r="E465" t="s">
        <v>8</v>
      </c>
      <c r="F465">
        <v>1</v>
      </c>
      <c r="G465">
        <v>1</v>
      </c>
      <c r="H465">
        <v>1</v>
      </c>
      <c r="I465">
        <v>2</v>
      </c>
      <c r="J465">
        <v>7</v>
      </c>
      <c r="K465">
        <v>1</v>
      </c>
      <c r="L465" t="s">
        <v>99</v>
      </c>
      <c r="M465">
        <v>1</v>
      </c>
      <c r="N465" t="s">
        <v>699</v>
      </c>
      <c r="O465" t="s">
        <v>5</v>
      </c>
      <c r="P465">
        <v>2</v>
      </c>
      <c r="Q465">
        <v>1</v>
      </c>
      <c r="R465">
        <v>0</v>
      </c>
      <c r="S465" t="s">
        <v>642</v>
      </c>
      <c r="T465" t="s">
        <v>689</v>
      </c>
      <c r="U465">
        <v>8.5</v>
      </c>
      <c r="V465">
        <v>1.118421052631579</v>
      </c>
      <c r="W465">
        <v>8.5</v>
      </c>
      <c r="X465" t="s">
        <v>34</v>
      </c>
      <c r="Y465" t="s">
        <v>730</v>
      </c>
      <c r="Z465">
        <v>325</v>
      </c>
      <c r="AA465">
        <v>23700</v>
      </c>
      <c r="AB465">
        <v>1</v>
      </c>
      <c r="AC465">
        <v>1.3593117408906883</v>
      </c>
      <c r="AD465">
        <v>1.2153846153846153</v>
      </c>
      <c r="AE465">
        <v>1.2153846153846153</v>
      </c>
      <c r="AF465">
        <v>0</v>
      </c>
      <c r="AG465" t="s">
        <v>642</v>
      </c>
    </row>
    <row r="466" spans="1:33" x14ac:dyDescent="0.25">
      <c r="A466" t="s">
        <v>55</v>
      </c>
      <c r="B466" t="s">
        <v>949</v>
      </c>
      <c r="C466" s="63" t="s">
        <v>949</v>
      </c>
      <c r="D466" s="63" t="s">
        <v>8</v>
      </c>
      <c r="E466" t="s">
        <v>8</v>
      </c>
      <c r="F466">
        <v>1</v>
      </c>
      <c r="G466">
        <v>1</v>
      </c>
      <c r="H466">
        <v>1</v>
      </c>
      <c r="I466">
        <v>2</v>
      </c>
      <c r="J466">
        <v>7</v>
      </c>
      <c r="K466">
        <v>1</v>
      </c>
      <c r="L466" t="s">
        <v>99</v>
      </c>
      <c r="M466">
        <v>1</v>
      </c>
      <c r="N466" t="s">
        <v>699</v>
      </c>
      <c r="O466" t="s">
        <v>31</v>
      </c>
      <c r="P466">
        <v>3</v>
      </c>
      <c r="Q466">
        <v>1</v>
      </c>
      <c r="R466">
        <v>0</v>
      </c>
      <c r="S466" t="s">
        <v>642</v>
      </c>
      <c r="T466" t="s">
        <v>689</v>
      </c>
      <c r="U466">
        <v>8.5</v>
      </c>
      <c r="V466">
        <v>1.118421052631579</v>
      </c>
      <c r="W466">
        <v>8.5</v>
      </c>
      <c r="X466" t="s">
        <v>35</v>
      </c>
      <c r="Y466" t="s">
        <v>731</v>
      </c>
      <c r="Z466">
        <v>325</v>
      </c>
      <c r="AA466">
        <v>23700</v>
      </c>
      <c r="AB466">
        <v>1</v>
      </c>
      <c r="AC466">
        <v>1.3593117408906883</v>
      </c>
      <c r="AD466">
        <v>1.2153846153846153</v>
      </c>
      <c r="AE466">
        <v>1.2153846153846153</v>
      </c>
      <c r="AF466">
        <v>0</v>
      </c>
      <c r="AG466" t="s">
        <v>642</v>
      </c>
    </row>
    <row r="467" spans="1:33" x14ac:dyDescent="0.25">
      <c r="A467" t="s">
        <v>55</v>
      </c>
      <c r="B467" t="s">
        <v>949</v>
      </c>
      <c r="C467" s="63" t="s">
        <v>949</v>
      </c>
      <c r="D467" s="63" t="s">
        <v>8</v>
      </c>
      <c r="E467" t="s">
        <v>8</v>
      </c>
      <c r="F467">
        <v>1</v>
      </c>
      <c r="G467">
        <v>1</v>
      </c>
      <c r="H467">
        <v>1</v>
      </c>
      <c r="I467">
        <v>2</v>
      </c>
      <c r="J467">
        <v>7</v>
      </c>
      <c r="K467">
        <v>2</v>
      </c>
      <c r="L467" t="s">
        <v>102</v>
      </c>
      <c r="M467">
        <v>2</v>
      </c>
      <c r="N467" t="s">
        <v>701</v>
      </c>
      <c r="O467" t="s">
        <v>4</v>
      </c>
      <c r="P467">
        <v>1</v>
      </c>
      <c r="Q467">
        <v>1</v>
      </c>
      <c r="R467">
        <v>0</v>
      </c>
      <c r="S467" t="s">
        <v>642</v>
      </c>
      <c r="T467" t="s">
        <v>689</v>
      </c>
      <c r="U467">
        <v>8.5</v>
      </c>
      <c r="V467">
        <v>1.118421052631579</v>
      </c>
      <c r="W467">
        <v>8.5</v>
      </c>
      <c r="X467" t="s">
        <v>36</v>
      </c>
      <c r="Y467" t="s">
        <v>732</v>
      </c>
      <c r="Z467">
        <v>325</v>
      </c>
      <c r="AA467">
        <v>23700</v>
      </c>
      <c r="AB467">
        <v>1</v>
      </c>
      <c r="AC467">
        <v>1.3593117408906883</v>
      </c>
      <c r="AD467">
        <v>1.2153846153846153</v>
      </c>
      <c r="AE467">
        <v>1.2153846153846153</v>
      </c>
      <c r="AF467">
        <v>0</v>
      </c>
      <c r="AG467" t="s">
        <v>642</v>
      </c>
    </row>
    <row r="468" spans="1:33" x14ac:dyDescent="0.25">
      <c r="A468" t="s">
        <v>55</v>
      </c>
      <c r="B468" t="s">
        <v>949</v>
      </c>
      <c r="C468" s="63" t="s">
        <v>949</v>
      </c>
      <c r="D468" s="63" t="s">
        <v>8</v>
      </c>
      <c r="E468" t="s">
        <v>8</v>
      </c>
      <c r="F468">
        <v>1</v>
      </c>
      <c r="G468">
        <v>1</v>
      </c>
      <c r="H468">
        <v>1</v>
      </c>
      <c r="I468">
        <v>2</v>
      </c>
      <c r="J468">
        <v>7</v>
      </c>
      <c r="K468">
        <v>2</v>
      </c>
      <c r="L468" t="s">
        <v>102</v>
      </c>
      <c r="M468">
        <v>2</v>
      </c>
      <c r="N468" t="s">
        <v>701</v>
      </c>
      <c r="O468" t="s">
        <v>5</v>
      </c>
      <c r="P468">
        <v>2</v>
      </c>
      <c r="Q468">
        <v>1</v>
      </c>
      <c r="R468">
        <v>0</v>
      </c>
      <c r="S468" t="s">
        <v>642</v>
      </c>
      <c r="T468" t="s">
        <v>689</v>
      </c>
      <c r="U468">
        <v>8.5</v>
      </c>
      <c r="V468">
        <v>1.118421052631579</v>
      </c>
      <c r="W468">
        <v>8.5</v>
      </c>
      <c r="X468" t="s">
        <v>37</v>
      </c>
      <c r="Y468" t="s">
        <v>733</v>
      </c>
      <c r="Z468">
        <v>325</v>
      </c>
      <c r="AA468">
        <v>23700</v>
      </c>
      <c r="AB468">
        <v>1</v>
      </c>
      <c r="AC468">
        <v>1.3593117408906883</v>
      </c>
      <c r="AD468">
        <v>1.2153846153846153</v>
      </c>
      <c r="AE468">
        <v>1.2153846153846153</v>
      </c>
      <c r="AF468">
        <v>0</v>
      </c>
      <c r="AG468" t="s">
        <v>642</v>
      </c>
    </row>
    <row r="469" spans="1:33" x14ac:dyDescent="0.25">
      <c r="A469" t="s">
        <v>55</v>
      </c>
      <c r="B469" t="s">
        <v>949</v>
      </c>
      <c r="C469" s="63" t="s">
        <v>949</v>
      </c>
      <c r="D469" s="63" t="s">
        <v>8</v>
      </c>
      <c r="E469" t="s">
        <v>8</v>
      </c>
      <c r="F469">
        <v>1</v>
      </c>
      <c r="G469">
        <v>1</v>
      </c>
      <c r="H469">
        <v>1</v>
      </c>
      <c r="I469">
        <v>2</v>
      </c>
      <c r="J469">
        <v>7</v>
      </c>
      <c r="K469">
        <v>2</v>
      </c>
      <c r="L469" t="s">
        <v>102</v>
      </c>
      <c r="M469">
        <v>2</v>
      </c>
      <c r="N469" t="s">
        <v>701</v>
      </c>
      <c r="O469" t="s">
        <v>31</v>
      </c>
      <c r="P469">
        <v>3</v>
      </c>
      <c r="Q469">
        <v>1</v>
      </c>
      <c r="R469">
        <v>0</v>
      </c>
      <c r="S469" t="s">
        <v>642</v>
      </c>
      <c r="T469" t="s">
        <v>689</v>
      </c>
      <c r="U469">
        <v>8.5</v>
      </c>
      <c r="V469">
        <v>1.118421052631579</v>
      </c>
      <c r="W469">
        <v>8.5</v>
      </c>
      <c r="X469" t="s">
        <v>38</v>
      </c>
      <c r="Y469" t="s">
        <v>734</v>
      </c>
      <c r="Z469">
        <v>325</v>
      </c>
      <c r="AA469">
        <v>23700</v>
      </c>
      <c r="AB469">
        <v>1</v>
      </c>
      <c r="AC469">
        <v>1.3593117408906883</v>
      </c>
      <c r="AD469">
        <v>1.2153846153846153</v>
      </c>
      <c r="AE469">
        <v>1.2153846153846153</v>
      </c>
      <c r="AF469">
        <v>0</v>
      </c>
      <c r="AG469" t="s">
        <v>642</v>
      </c>
    </row>
    <row r="470" spans="1:33" x14ac:dyDescent="0.25">
      <c r="A470" t="s">
        <v>55</v>
      </c>
      <c r="B470" t="s">
        <v>949</v>
      </c>
      <c r="C470" s="63" t="s">
        <v>949</v>
      </c>
      <c r="D470" s="63" t="s">
        <v>8</v>
      </c>
      <c r="E470" t="s">
        <v>8</v>
      </c>
      <c r="F470">
        <v>1</v>
      </c>
      <c r="G470">
        <v>1</v>
      </c>
      <c r="H470">
        <v>1</v>
      </c>
      <c r="I470">
        <v>2</v>
      </c>
      <c r="J470">
        <v>7</v>
      </c>
      <c r="K470">
        <v>3</v>
      </c>
      <c r="L470" t="s">
        <v>103</v>
      </c>
      <c r="M470">
        <v>3</v>
      </c>
      <c r="N470" t="s">
        <v>703</v>
      </c>
      <c r="O470" t="s">
        <v>4</v>
      </c>
      <c r="P470">
        <v>1</v>
      </c>
      <c r="Q470">
        <v>1</v>
      </c>
      <c r="R470">
        <v>0</v>
      </c>
      <c r="S470" t="s">
        <v>642</v>
      </c>
      <c r="T470" t="s">
        <v>689</v>
      </c>
      <c r="U470">
        <v>8.5</v>
      </c>
      <c r="V470">
        <v>1.118421052631579</v>
      </c>
      <c r="W470">
        <v>8.5</v>
      </c>
      <c r="X470" t="s">
        <v>39</v>
      </c>
      <c r="Y470" t="s">
        <v>735</v>
      </c>
      <c r="Z470">
        <v>325</v>
      </c>
      <c r="AA470">
        <v>23700</v>
      </c>
      <c r="AB470">
        <v>1</v>
      </c>
      <c r="AC470">
        <v>1.3593117408906883</v>
      </c>
      <c r="AD470">
        <v>1.2153846153846153</v>
      </c>
      <c r="AE470">
        <v>1.2153846153846153</v>
      </c>
      <c r="AF470">
        <v>0</v>
      </c>
      <c r="AG470" t="s">
        <v>642</v>
      </c>
    </row>
    <row r="471" spans="1:33" x14ac:dyDescent="0.25">
      <c r="A471" t="s">
        <v>55</v>
      </c>
      <c r="B471" t="s">
        <v>949</v>
      </c>
      <c r="C471" s="63" t="s">
        <v>949</v>
      </c>
      <c r="D471" s="63" t="s">
        <v>8</v>
      </c>
      <c r="E471" t="s">
        <v>8</v>
      </c>
      <c r="F471">
        <v>1</v>
      </c>
      <c r="G471">
        <v>1</v>
      </c>
      <c r="H471">
        <v>1</v>
      </c>
      <c r="I471">
        <v>2</v>
      </c>
      <c r="J471">
        <v>7</v>
      </c>
      <c r="K471">
        <v>3</v>
      </c>
      <c r="L471" t="s">
        <v>103</v>
      </c>
      <c r="M471">
        <v>3</v>
      </c>
      <c r="N471" t="s">
        <v>703</v>
      </c>
      <c r="O471" t="s">
        <v>5</v>
      </c>
      <c r="P471">
        <v>2</v>
      </c>
      <c r="Q471">
        <v>1</v>
      </c>
      <c r="R471">
        <v>0</v>
      </c>
      <c r="S471" t="s">
        <v>642</v>
      </c>
      <c r="T471" t="s">
        <v>689</v>
      </c>
      <c r="U471">
        <v>8.5</v>
      </c>
      <c r="V471">
        <v>1.118421052631579</v>
      </c>
      <c r="W471">
        <v>8.5</v>
      </c>
      <c r="X471" t="s">
        <v>40</v>
      </c>
      <c r="Y471" t="s">
        <v>736</v>
      </c>
      <c r="Z471">
        <v>325</v>
      </c>
      <c r="AA471">
        <v>23700</v>
      </c>
      <c r="AB471">
        <v>1</v>
      </c>
      <c r="AC471">
        <v>1.3593117408906883</v>
      </c>
      <c r="AD471">
        <v>1.2153846153846153</v>
      </c>
      <c r="AE471">
        <v>1.2153846153846153</v>
      </c>
      <c r="AF471">
        <v>0</v>
      </c>
      <c r="AG471" t="s">
        <v>642</v>
      </c>
    </row>
    <row r="472" spans="1:33" x14ac:dyDescent="0.25">
      <c r="A472" t="s">
        <v>55</v>
      </c>
      <c r="B472" t="s">
        <v>949</v>
      </c>
      <c r="C472" s="63" t="s">
        <v>949</v>
      </c>
      <c r="D472" s="63" t="s">
        <v>8</v>
      </c>
      <c r="E472" t="s">
        <v>8</v>
      </c>
      <c r="F472">
        <v>1</v>
      </c>
      <c r="G472">
        <v>1</v>
      </c>
      <c r="H472">
        <v>1</v>
      </c>
      <c r="I472">
        <v>2</v>
      </c>
      <c r="J472">
        <v>7</v>
      </c>
      <c r="K472">
        <v>3</v>
      </c>
      <c r="L472" t="s">
        <v>103</v>
      </c>
      <c r="M472">
        <v>3</v>
      </c>
      <c r="N472" t="s">
        <v>703</v>
      </c>
      <c r="O472" t="s">
        <v>31</v>
      </c>
      <c r="P472">
        <v>3</v>
      </c>
      <c r="Q472">
        <v>1</v>
      </c>
      <c r="R472">
        <v>0</v>
      </c>
      <c r="S472" t="s">
        <v>642</v>
      </c>
      <c r="T472" t="s">
        <v>689</v>
      </c>
      <c r="U472">
        <v>8.5</v>
      </c>
      <c r="V472">
        <v>1.118421052631579</v>
      </c>
      <c r="W472">
        <v>8.5</v>
      </c>
      <c r="X472" t="s">
        <v>41</v>
      </c>
      <c r="Y472" t="s">
        <v>737</v>
      </c>
      <c r="Z472">
        <v>325</v>
      </c>
      <c r="AA472">
        <v>23700</v>
      </c>
      <c r="AB472">
        <v>1</v>
      </c>
      <c r="AC472">
        <v>1.3593117408906883</v>
      </c>
      <c r="AD472">
        <v>1.2153846153846153</v>
      </c>
      <c r="AE472">
        <v>1.2153846153846153</v>
      </c>
      <c r="AF472">
        <v>0</v>
      </c>
      <c r="AG472" t="s">
        <v>642</v>
      </c>
    </row>
    <row r="473" spans="1:33" x14ac:dyDescent="0.25">
      <c r="A473" t="s">
        <v>55</v>
      </c>
      <c r="B473" t="s">
        <v>949</v>
      </c>
      <c r="C473" s="63" t="s">
        <v>949</v>
      </c>
      <c r="D473" s="63" t="s">
        <v>8</v>
      </c>
      <c r="E473" t="s">
        <v>8</v>
      </c>
      <c r="F473">
        <v>1</v>
      </c>
      <c r="G473">
        <v>1</v>
      </c>
      <c r="H473">
        <v>1</v>
      </c>
      <c r="I473">
        <v>2</v>
      </c>
      <c r="J473">
        <v>7</v>
      </c>
      <c r="K473">
        <v>4</v>
      </c>
      <c r="L473" t="s">
        <v>101</v>
      </c>
      <c r="M473">
        <v>4</v>
      </c>
      <c r="N473" t="s">
        <v>705</v>
      </c>
      <c r="O473" t="s">
        <v>4</v>
      </c>
      <c r="P473">
        <v>1</v>
      </c>
      <c r="Q473">
        <v>1</v>
      </c>
      <c r="R473">
        <v>0</v>
      </c>
      <c r="S473" t="s">
        <v>642</v>
      </c>
      <c r="T473" t="s">
        <v>689</v>
      </c>
      <c r="U473">
        <v>9</v>
      </c>
      <c r="V473">
        <v>1.1842105263157896</v>
      </c>
      <c r="W473">
        <v>9</v>
      </c>
      <c r="X473" t="s">
        <v>42</v>
      </c>
      <c r="Y473" t="s">
        <v>738</v>
      </c>
      <c r="Z473">
        <v>325</v>
      </c>
      <c r="AA473">
        <v>23700</v>
      </c>
      <c r="AB473">
        <v>1</v>
      </c>
      <c r="AC473">
        <v>1.4392712550607289</v>
      </c>
      <c r="AD473">
        <v>1.2153846153846153</v>
      </c>
      <c r="AE473">
        <v>1.2153846153846155</v>
      </c>
      <c r="AF473">
        <v>2.2204460492503131E-16</v>
      </c>
      <c r="AG473" t="s">
        <v>642</v>
      </c>
    </row>
    <row r="474" spans="1:33" x14ac:dyDescent="0.25">
      <c r="A474" t="s">
        <v>55</v>
      </c>
      <c r="B474" t="s">
        <v>949</v>
      </c>
      <c r="C474" s="63" t="s">
        <v>949</v>
      </c>
      <c r="D474" s="63" t="s">
        <v>8</v>
      </c>
      <c r="E474" t="s">
        <v>8</v>
      </c>
      <c r="F474">
        <v>1</v>
      </c>
      <c r="G474">
        <v>1</v>
      </c>
      <c r="H474">
        <v>1</v>
      </c>
      <c r="I474">
        <v>2</v>
      </c>
      <c r="J474">
        <v>7</v>
      </c>
      <c r="K474">
        <v>4</v>
      </c>
      <c r="L474" t="s">
        <v>101</v>
      </c>
      <c r="M474">
        <v>4</v>
      </c>
      <c r="N474" t="s">
        <v>705</v>
      </c>
      <c r="O474" t="s">
        <v>5</v>
      </c>
      <c r="P474">
        <v>2</v>
      </c>
      <c r="Q474">
        <v>1</v>
      </c>
      <c r="R474">
        <v>0</v>
      </c>
      <c r="S474" t="s">
        <v>642</v>
      </c>
      <c r="T474" t="s">
        <v>689</v>
      </c>
      <c r="U474">
        <v>8.5</v>
      </c>
      <c r="V474">
        <v>1.118421052631579</v>
      </c>
      <c r="W474">
        <v>8.5</v>
      </c>
      <c r="X474" t="s">
        <v>43</v>
      </c>
      <c r="Y474" t="s">
        <v>739</v>
      </c>
      <c r="Z474">
        <v>325</v>
      </c>
      <c r="AA474">
        <v>23700</v>
      </c>
      <c r="AB474">
        <v>1</v>
      </c>
      <c r="AC474">
        <v>1.3593117408906883</v>
      </c>
      <c r="AD474">
        <v>1.2153846153846153</v>
      </c>
      <c r="AE474">
        <v>1.2153846153846153</v>
      </c>
      <c r="AF474">
        <v>0</v>
      </c>
      <c r="AG474" t="s">
        <v>642</v>
      </c>
    </row>
    <row r="475" spans="1:33" x14ac:dyDescent="0.25">
      <c r="A475" t="s">
        <v>55</v>
      </c>
      <c r="B475" t="s">
        <v>949</v>
      </c>
      <c r="C475" s="63" t="s">
        <v>949</v>
      </c>
      <c r="D475" s="63" t="s">
        <v>8</v>
      </c>
      <c r="E475" t="s">
        <v>8</v>
      </c>
      <c r="F475">
        <v>1</v>
      </c>
      <c r="G475">
        <v>1</v>
      </c>
      <c r="H475">
        <v>1</v>
      </c>
      <c r="I475">
        <v>2</v>
      </c>
      <c r="J475">
        <v>7</v>
      </c>
      <c r="K475">
        <v>4</v>
      </c>
      <c r="L475" t="s">
        <v>101</v>
      </c>
      <c r="M475">
        <v>4</v>
      </c>
      <c r="N475" t="s">
        <v>705</v>
      </c>
      <c r="O475" t="s">
        <v>31</v>
      </c>
      <c r="P475">
        <v>3</v>
      </c>
      <c r="Q475">
        <v>1</v>
      </c>
      <c r="R475">
        <v>0</v>
      </c>
      <c r="S475" t="s">
        <v>642</v>
      </c>
      <c r="T475" t="s">
        <v>689</v>
      </c>
      <c r="U475">
        <v>8.5</v>
      </c>
      <c r="V475">
        <v>1.118421052631579</v>
      </c>
      <c r="W475">
        <v>8.5</v>
      </c>
      <c r="X475" t="s">
        <v>44</v>
      </c>
      <c r="Y475" t="s">
        <v>740</v>
      </c>
      <c r="Z475">
        <v>325</v>
      </c>
      <c r="AA475">
        <v>23700</v>
      </c>
      <c r="AB475">
        <v>1</v>
      </c>
      <c r="AC475">
        <v>1.3593117408906883</v>
      </c>
      <c r="AD475">
        <v>1.2153846153846153</v>
      </c>
      <c r="AE475">
        <v>1.2153846153846153</v>
      </c>
      <c r="AF475">
        <v>0</v>
      </c>
      <c r="AG475" t="s">
        <v>642</v>
      </c>
    </row>
    <row r="476" spans="1:33" x14ac:dyDescent="0.25">
      <c r="A476" t="s">
        <v>55</v>
      </c>
      <c r="B476" t="s">
        <v>949</v>
      </c>
      <c r="C476" s="63" t="s">
        <v>949</v>
      </c>
      <c r="D476" s="63" t="s">
        <v>8</v>
      </c>
      <c r="E476" t="s">
        <v>8</v>
      </c>
      <c r="F476">
        <v>1</v>
      </c>
      <c r="G476">
        <v>1</v>
      </c>
      <c r="H476">
        <v>1</v>
      </c>
      <c r="I476">
        <v>2</v>
      </c>
      <c r="J476">
        <v>7</v>
      </c>
      <c r="K476">
        <v>5</v>
      </c>
      <c r="L476" t="s">
        <v>105</v>
      </c>
      <c r="M476">
        <v>5</v>
      </c>
      <c r="N476" t="s">
        <v>707</v>
      </c>
      <c r="O476" t="s">
        <v>4</v>
      </c>
      <c r="P476">
        <v>1</v>
      </c>
      <c r="Q476">
        <v>1</v>
      </c>
      <c r="R476">
        <v>0</v>
      </c>
      <c r="S476" t="s">
        <v>642</v>
      </c>
      <c r="T476" t="s">
        <v>689</v>
      </c>
      <c r="U476">
        <v>9</v>
      </c>
      <c r="V476">
        <v>1.1842105263157896</v>
      </c>
      <c r="W476">
        <v>9</v>
      </c>
      <c r="X476" t="s">
        <v>45</v>
      </c>
      <c r="Y476" t="s">
        <v>741</v>
      </c>
      <c r="Z476">
        <v>325</v>
      </c>
      <c r="AA476">
        <v>23700</v>
      </c>
      <c r="AB476">
        <v>1</v>
      </c>
      <c r="AC476">
        <v>1.4392712550607289</v>
      </c>
      <c r="AD476">
        <v>1.2153846153846153</v>
      </c>
      <c r="AE476">
        <v>1.2153846153846155</v>
      </c>
      <c r="AF476">
        <v>2.2204460492503131E-16</v>
      </c>
      <c r="AG476" t="s">
        <v>642</v>
      </c>
    </row>
    <row r="477" spans="1:33" x14ac:dyDescent="0.25">
      <c r="A477" t="s">
        <v>55</v>
      </c>
      <c r="B477" t="s">
        <v>949</v>
      </c>
      <c r="C477" s="63" t="s">
        <v>949</v>
      </c>
      <c r="D477" s="63" t="s">
        <v>8</v>
      </c>
      <c r="E477" t="s">
        <v>8</v>
      </c>
      <c r="F477">
        <v>1</v>
      </c>
      <c r="G477">
        <v>1</v>
      </c>
      <c r="H477">
        <v>1</v>
      </c>
      <c r="I477">
        <v>2</v>
      </c>
      <c r="J477">
        <v>7</v>
      </c>
      <c r="K477">
        <v>5</v>
      </c>
      <c r="L477" t="s">
        <v>105</v>
      </c>
      <c r="M477">
        <v>5</v>
      </c>
      <c r="N477" t="s">
        <v>707</v>
      </c>
      <c r="O477" t="s">
        <v>5</v>
      </c>
      <c r="P477">
        <v>2</v>
      </c>
      <c r="Q477">
        <v>1</v>
      </c>
      <c r="R477">
        <v>0</v>
      </c>
      <c r="S477" t="s">
        <v>642</v>
      </c>
      <c r="T477" t="s">
        <v>689</v>
      </c>
      <c r="U477">
        <v>8.5</v>
      </c>
      <c r="V477">
        <v>1.118421052631579</v>
      </c>
      <c r="W477">
        <v>8.5</v>
      </c>
      <c r="X477" t="s">
        <v>46</v>
      </c>
      <c r="Y477" t="s">
        <v>742</v>
      </c>
      <c r="Z477">
        <v>325</v>
      </c>
      <c r="AA477">
        <v>23700</v>
      </c>
      <c r="AB477">
        <v>1</v>
      </c>
      <c r="AC477">
        <v>1.3593117408906883</v>
      </c>
      <c r="AD477">
        <v>1.2153846153846153</v>
      </c>
      <c r="AE477">
        <v>1.2153846153846153</v>
      </c>
      <c r="AF477">
        <v>0</v>
      </c>
      <c r="AG477" t="s">
        <v>642</v>
      </c>
    </row>
    <row r="478" spans="1:33" x14ac:dyDescent="0.25">
      <c r="A478" t="s">
        <v>55</v>
      </c>
      <c r="B478" t="s">
        <v>949</v>
      </c>
      <c r="C478" s="63" t="s">
        <v>949</v>
      </c>
      <c r="D478" s="63" t="s">
        <v>8</v>
      </c>
      <c r="E478" t="s">
        <v>8</v>
      </c>
      <c r="F478">
        <v>1</v>
      </c>
      <c r="G478">
        <v>1</v>
      </c>
      <c r="H478">
        <v>1</v>
      </c>
      <c r="I478">
        <v>2</v>
      </c>
      <c r="J478">
        <v>7</v>
      </c>
      <c r="K478">
        <v>5</v>
      </c>
      <c r="L478" t="s">
        <v>105</v>
      </c>
      <c r="M478">
        <v>5</v>
      </c>
      <c r="N478" t="s">
        <v>707</v>
      </c>
      <c r="O478" t="s">
        <v>31</v>
      </c>
      <c r="P478">
        <v>3</v>
      </c>
      <c r="Q478">
        <v>1</v>
      </c>
      <c r="R478">
        <v>0</v>
      </c>
      <c r="S478" t="s">
        <v>642</v>
      </c>
      <c r="T478" t="s">
        <v>689</v>
      </c>
      <c r="U478">
        <v>8.5</v>
      </c>
      <c r="V478">
        <v>1.118421052631579</v>
      </c>
      <c r="W478">
        <v>8.5</v>
      </c>
      <c r="X478" t="s">
        <v>47</v>
      </c>
      <c r="Y478" t="s">
        <v>743</v>
      </c>
      <c r="Z478">
        <v>325</v>
      </c>
      <c r="AA478">
        <v>23700</v>
      </c>
      <c r="AB478">
        <v>1</v>
      </c>
      <c r="AC478">
        <v>1.3593117408906883</v>
      </c>
      <c r="AD478">
        <v>1.2153846153846153</v>
      </c>
      <c r="AE478">
        <v>1.2153846153846153</v>
      </c>
      <c r="AF478">
        <v>0</v>
      </c>
      <c r="AG478" t="s">
        <v>642</v>
      </c>
    </row>
    <row r="479" spans="1:33" x14ac:dyDescent="0.25">
      <c r="A479" t="s">
        <v>55</v>
      </c>
      <c r="B479" t="s">
        <v>949</v>
      </c>
      <c r="C479" s="63" t="s">
        <v>949</v>
      </c>
      <c r="D479" s="63" t="s">
        <v>8</v>
      </c>
      <c r="E479" t="s">
        <v>8</v>
      </c>
      <c r="F479">
        <v>1</v>
      </c>
      <c r="G479">
        <v>1</v>
      </c>
      <c r="H479">
        <v>1</v>
      </c>
      <c r="I479">
        <v>2</v>
      </c>
      <c r="J479">
        <v>7</v>
      </c>
      <c r="K479">
        <v>6</v>
      </c>
      <c r="L479" t="s">
        <v>113</v>
      </c>
      <c r="M479">
        <v>6</v>
      </c>
      <c r="N479" t="s">
        <v>709</v>
      </c>
      <c r="O479" t="s">
        <v>4</v>
      </c>
      <c r="P479">
        <v>1</v>
      </c>
      <c r="Q479">
        <v>0</v>
      </c>
      <c r="R479">
        <v>0</v>
      </c>
      <c r="S479" t="s">
        <v>642</v>
      </c>
      <c r="T479" t="s">
        <v>690</v>
      </c>
      <c r="U479">
        <v>0</v>
      </c>
      <c r="V479">
        <v>0</v>
      </c>
      <c r="W479">
        <v>0</v>
      </c>
      <c r="X479" t="s">
        <v>48</v>
      </c>
      <c r="Y479" t="s">
        <v>744</v>
      </c>
      <c r="Z479">
        <v>325</v>
      </c>
      <c r="AA479">
        <v>23700</v>
      </c>
      <c r="AB479">
        <v>0</v>
      </c>
      <c r="AC479">
        <v>0</v>
      </c>
      <c r="AD479">
        <v>1.2153846153846153</v>
      </c>
      <c r="AF479">
        <v>0</v>
      </c>
      <c r="AG479" t="s">
        <v>913</v>
      </c>
    </row>
    <row r="480" spans="1:33" x14ac:dyDescent="0.25">
      <c r="A480" t="s">
        <v>55</v>
      </c>
      <c r="B480" t="s">
        <v>949</v>
      </c>
      <c r="C480" s="63" t="s">
        <v>949</v>
      </c>
      <c r="D480" s="63" t="s">
        <v>8</v>
      </c>
      <c r="E480" t="s">
        <v>8</v>
      </c>
      <c r="F480">
        <v>1</v>
      </c>
      <c r="G480">
        <v>1</v>
      </c>
      <c r="H480">
        <v>1</v>
      </c>
      <c r="I480">
        <v>2</v>
      </c>
      <c r="J480">
        <v>7</v>
      </c>
      <c r="K480">
        <v>6</v>
      </c>
      <c r="L480" t="s">
        <v>113</v>
      </c>
      <c r="M480">
        <v>6</v>
      </c>
      <c r="N480" t="s">
        <v>709</v>
      </c>
      <c r="O480" t="s">
        <v>5</v>
      </c>
      <c r="P480">
        <v>2</v>
      </c>
      <c r="Q480">
        <v>1</v>
      </c>
      <c r="R480">
        <v>0</v>
      </c>
      <c r="S480" t="s">
        <v>642</v>
      </c>
      <c r="T480" t="s">
        <v>689</v>
      </c>
      <c r="U480">
        <v>8.5</v>
      </c>
      <c r="V480">
        <v>1.118421052631579</v>
      </c>
      <c r="W480">
        <v>8.5</v>
      </c>
      <c r="X480" t="s">
        <v>49</v>
      </c>
      <c r="Y480" t="s">
        <v>745</v>
      </c>
      <c r="Z480">
        <v>325</v>
      </c>
      <c r="AA480">
        <v>23700</v>
      </c>
      <c r="AB480">
        <v>1</v>
      </c>
      <c r="AC480">
        <v>1.3593117408906883</v>
      </c>
      <c r="AD480">
        <v>1.2153846153846153</v>
      </c>
      <c r="AE480">
        <v>1.2153846153846153</v>
      </c>
      <c r="AF480">
        <v>0</v>
      </c>
      <c r="AG480" t="s">
        <v>642</v>
      </c>
    </row>
    <row r="481" spans="1:33" x14ac:dyDescent="0.25">
      <c r="A481" t="s">
        <v>55</v>
      </c>
      <c r="B481" t="s">
        <v>949</v>
      </c>
      <c r="C481" s="63" t="s">
        <v>949</v>
      </c>
      <c r="D481" s="63" t="s">
        <v>8</v>
      </c>
      <c r="E481" t="s">
        <v>8</v>
      </c>
      <c r="F481">
        <v>1</v>
      </c>
      <c r="G481">
        <v>1</v>
      </c>
      <c r="H481">
        <v>1</v>
      </c>
      <c r="I481">
        <v>2</v>
      </c>
      <c r="J481">
        <v>7</v>
      </c>
      <c r="K481">
        <v>6</v>
      </c>
      <c r="L481" t="s">
        <v>113</v>
      </c>
      <c r="M481">
        <v>6</v>
      </c>
      <c r="N481" t="s">
        <v>709</v>
      </c>
      <c r="O481" t="s">
        <v>31</v>
      </c>
      <c r="P481">
        <v>3</v>
      </c>
      <c r="Q481">
        <v>1</v>
      </c>
      <c r="R481">
        <v>0</v>
      </c>
      <c r="S481" t="s">
        <v>642</v>
      </c>
      <c r="T481" t="s">
        <v>689</v>
      </c>
      <c r="U481">
        <v>8.5</v>
      </c>
      <c r="V481">
        <v>1.118421052631579</v>
      </c>
      <c r="W481">
        <v>8.5</v>
      </c>
      <c r="X481" t="s">
        <v>50</v>
      </c>
      <c r="Y481" t="s">
        <v>746</v>
      </c>
      <c r="Z481">
        <v>325</v>
      </c>
      <c r="AA481">
        <v>23700</v>
      </c>
      <c r="AB481">
        <v>1</v>
      </c>
      <c r="AC481">
        <v>1.3593117408906883</v>
      </c>
      <c r="AD481">
        <v>1.2153846153846153</v>
      </c>
      <c r="AE481">
        <v>1.2153846153846153</v>
      </c>
      <c r="AF481">
        <v>0</v>
      </c>
      <c r="AG481" t="s">
        <v>642</v>
      </c>
    </row>
    <row r="482" spans="1:33" x14ac:dyDescent="0.25">
      <c r="A482" t="s">
        <v>55</v>
      </c>
      <c r="B482" t="s">
        <v>949</v>
      </c>
      <c r="C482" s="63" t="s">
        <v>949</v>
      </c>
      <c r="D482" s="63" t="s">
        <v>8</v>
      </c>
      <c r="E482" t="s">
        <v>8</v>
      </c>
      <c r="F482">
        <v>1</v>
      </c>
      <c r="G482">
        <v>1</v>
      </c>
      <c r="H482">
        <v>1</v>
      </c>
      <c r="I482">
        <v>2</v>
      </c>
      <c r="J482">
        <v>7</v>
      </c>
      <c r="K482">
        <v>7</v>
      </c>
      <c r="L482" t="s">
        <v>114</v>
      </c>
      <c r="M482">
        <v>7</v>
      </c>
      <c r="N482" t="s">
        <v>711</v>
      </c>
      <c r="O482" t="s">
        <v>4</v>
      </c>
      <c r="P482">
        <v>1</v>
      </c>
      <c r="Q482">
        <v>0</v>
      </c>
      <c r="R482">
        <v>0</v>
      </c>
      <c r="S482" t="s">
        <v>642</v>
      </c>
      <c r="T482" t="s">
        <v>690</v>
      </c>
      <c r="U482">
        <v>0</v>
      </c>
      <c r="V482">
        <v>0</v>
      </c>
      <c r="W482">
        <v>0</v>
      </c>
      <c r="X482" t="s">
        <v>51</v>
      </c>
      <c r="Y482" t="s">
        <v>747</v>
      </c>
      <c r="Z482">
        <v>325</v>
      </c>
      <c r="AA482">
        <v>23700</v>
      </c>
      <c r="AB482">
        <v>0</v>
      </c>
      <c r="AC482">
        <v>0</v>
      </c>
      <c r="AD482">
        <v>1.2153846153846153</v>
      </c>
      <c r="AF482">
        <v>0</v>
      </c>
      <c r="AG482" t="s">
        <v>913</v>
      </c>
    </row>
    <row r="483" spans="1:33" x14ac:dyDescent="0.25">
      <c r="A483" t="s">
        <v>55</v>
      </c>
      <c r="B483" t="s">
        <v>949</v>
      </c>
      <c r="C483" s="63" t="s">
        <v>949</v>
      </c>
      <c r="D483" s="63" t="s">
        <v>8</v>
      </c>
      <c r="E483" t="s">
        <v>8</v>
      </c>
      <c r="F483">
        <v>1</v>
      </c>
      <c r="G483">
        <v>1</v>
      </c>
      <c r="H483">
        <v>1</v>
      </c>
      <c r="I483">
        <v>2</v>
      </c>
      <c r="J483">
        <v>7</v>
      </c>
      <c r="K483">
        <v>7</v>
      </c>
      <c r="L483" t="s">
        <v>114</v>
      </c>
      <c r="M483">
        <v>7</v>
      </c>
      <c r="N483" t="s">
        <v>711</v>
      </c>
      <c r="O483" t="s">
        <v>5</v>
      </c>
      <c r="P483">
        <v>2</v>
      </c>
      <c r="Q483">
        <v>1</v>
      </c>
      <c r="R483">
        <v>0</v>
      </c>
      <c r="S483" t="s">
        <v>642</v>
      </c>
      <c r="T483" t="s">
        <v>689</v>
      </c>
      <c r="U483">
        <v>8.5</v>
      </c>
      <c r="V483">
        <v>1.118421052631579</v>
      </c>
      <c r="W483">
        <v>8.5</v>
      </c>
      <c r="X483" t="s">
        <v>52</v>
      </c>
      <c r="Y483" t="s">
        <v>748</v>
      </c>
      <c r="Z483">
        <v>325</v>
      </c>
      <c r="AA483">
        <v>23700</v>
      </c>
      <c r="AB483">
        <v>1</v>
      </c>
      <c r="AC483">
        <v>1.3593117408906883</v>
      </c>
      <c r="AD483">
        <v>1.2153846153846153</v>
      </c>
      <c r="AE483">
        <v>1.2153846153846153</v>
      </c>
      <c r="AF483">
        <v>0</v>
      </c>
      <c r="AG483" t="s">
        <v>642</v>
      </c>
    </row>
    <row r="484" spans="1:33" x14ac:dyDescent="0.25">
      <c r="A484" t="s">
        <v>55</v>
      </c>
      <c r="B484" t="s">
        <v>949</v>
      </c>
      <c r="C484" s="63" t="s">
        <v>949</v>
      </c>
      <c r="D484" s="63" t="s">
        <v>8</v>
      </c>
      <c r="E484" t="s">
        <v>8</v>
      </c>
      <c r="F484">
        <v>1</v>
      </c>
      <c r="G484">
        <v>1</v>
      </c>
      <c r="H484">
        <v>1</v>
      </c>
      <c r="I484">
        <v>2</v>
      </c>
      <c r="J484">
        <v>7</v>
      </c>
      <c r="K484">
        <v>7</v>
      </c>
      <c r="L484" t="s">
        <v>114</v>
      </c>
      <c r="M484">
        <v>7</v>
      </c>
      <c r="N484" t="s">
        <v>711</v>
      </c>
      <c r="O484" t="s">
        <v>31</v>
      </c>
      <c r="P484">
        <v>3</v>
      </c>
      <c r="Q484">
        <v>1</v>
      </c>
      <c r="R484">
        <v>0</v>
      </c>
      <c r="S484" t="s">
        <v>642</v>
      </c>
      <c r="T484" t="s">
        <v>689</v>
      </c>
      <c r="U484">
        <v>8.5</v>
      </c>
      <c r="V484">
        <v>1.118421052631579</v>
      </c>
      <c r="W484">
        <v>8.5</v>
      </c>
      <c r="X484" t="s">
        <v>53</v>
      </c>
      <c r="Y484" t="s">
        <v>749</v>
      </c>
      <c r="Z484">
        <v>325</v>
      </c>
      <c r="AA484">
        <v>23700</v>
      </c>
      <c r="AB484">
        <v>1</v>
      </c>
      <c r="AC484">
        <v>1.3593117408906883</v>
      </c>
      <c r="AD484">
        <v>1.2153846153846153</v>
      </c>
      <c r="AE484">
        <v>1.2153846153846153</v>
      </c>
      <c r="AF484">
        <v>0</v>
      </c>
      <c r="AG484" t="s">
        <v>642</v>
      </c>
    </row>
    <row r="485" spans="1:33" x14ac:dyDescent="0.25">
      <c r="A485" t="s">
        <v>55</v>
      </c>
      <c r="B485" t="s">
        <v>949</v>
      </c>
      <c r="C485" s="63" t="s">
        <v>949</v>
      </c>
      <c r="D485" s="63" t="s">
        <v>8</v>
      </c>
      <c r="E485" t="s">
        <v>8</v>
      </c>
      <c r="F485">
        <v>1</v>
      </c>
      <c r="G485">
        <v>2</v>
      </c>
      <c r="H485">
        <v>2</v>
      </c>
      <c r="I485">
        <v>2</v>
      </c>
      <c r="J485">
        <v>7</v>
      </c>
      <c r="K485">
        <v>1</v>
      </c>
      <c r="L485" t="s">
        <v>99</v>
      </c>
      <c r="M485">
        <v>8</v>
      </c>
      <c r="N485" t="s">
        <v>713</v>
      </c>
      <c r="O485" t="s">
        <v>4</v>
      </c>
      <c r="P485">
        <v>1</v>
      </c>
      <c r="Q485">
        <v>1</v>
      </c>
      <c r="R485">
        <v>0</v>
      </c>
      <c r="S485" t="s">
        <v>642</v>
      </c>
      <c r="T485" t="s">
        <v>689</v>
      </c>
      <c r="U485">
        <v>9</v>
      </c>
      <c r="V485">
        <v>1.1842105263157896</v>
      </c>
      <c r="W485">
        <v>9</v>
      </c>
      <c r="X485" t="s">
        <v>33</v>
      </c>
      <c r="Y485" t="s">
        <v>750</v>
      </c>
      <c r="Z485">
        <v>325</v>
      </c>
      <c r="AA485">
        <v>23700</v>
      </c>
      <c r="AB485">
        <v>1</v>
      </c>
      <c r="AC485">
        <v>1.4392712550607289</v>
      </c>
      <c r="AD485">
        <v>1.2153846153846153</v>
      </c>
      <c r="AE485">
        <v>1.2153846153846155</v>
      </c>
      <c r="AF485">
        <v>2.2204460492503131E-16</v>
      </c>
      <c r="AG485" t="s">
        <v>642</v>
      </c>
    </row>
    <row r="486" spans="1:33" x14ac:dyDescent="0.25">
      <c r="A486" t="s">
        <v>55</v>
      </c>
      <c r="B486" t="s">
        <v>949</v>
      </c>
      <c r="C486" s="63" t="s">
        <v>949</v>
      </c>
      <c r="D486" s="63" t="s">
        <v>8</v>
      </c>
      <c r="E486" t="s">
        <v>8</v>
      </c>
      <c r="F486">
        <v>1</v>
      </c>
      <c r="G486">
        <v>2</v>
      </c>
      <c r="H486">
        <v>2</v>
      </c>
      <c r="I486">
        <v>2</v>
      </c>
      <c r="J486">
        <v>7</v>
      </c>
      <c r="K486">
        <v>1</v>
      </c>
      <c r="L486" t="s">
        <v>99</v>
      </c>
      <c r="M486">
        <v>8</v>
      </c>
      <c r="N486" t="s">
        <v>713</v>
      </c>
      <c r="O486" t="s">
        <v>5</v>
      </c>
      <c r="P486">
        <v>2</v>
      </c>
      <c r="Q486">
        <v>1</v>
      </c>
      <c r="R486">
        <v>0</v>
      </c>
      <c r="S486" t="s">
        <v>642</v>
      </c>
      <c r="T486" t="s">
        <v>689</v>
      </c>
      <c r="U486">
        <v>9</v>
      </c>
      <c r="V486">
        <v>1.1842105263157896</v>
      </c>
      <c r="W486">
        <v>9</v>
      </c>
      <c r="X486" t="s">
        <v>34</v>
      </c>
      <c r="Y486" t="s">
        <v>751</v>
      </c>
      <c r="Z486">
        <v>325</v>
      </c>
      <c r="AA486">
        <v>23700</v>
      </c>
      <c r="AB486">
        <v>1</v>
      </c>
      <c r="AC486">
        <v>1.4392712550607289</v>
      </c>
      <c r="AD486">
        <v>1.2153846153846153</v>
      </c>
      <c r="AE486">
        <v>1.2153846153846155</v>
      </c>
      <c r="AF486">
        <v>2.2204460492503131E-16</v>
      </c>
      <c r="AG486" t="s">
        <v>642</v>
      </c>
    </row>
    <row r="487" spans="1:33" x14ac:dyDescent="0.25">
      <c r="A487" t="s">
        <v>55</v>
      </c>
      <c r="B487" t="s">
        <v>949</v>
      </c>
      <c r="C487" s="63" t="s">
        <v>949</v>
      </c>
      <c r="D487" s="63" t="s">
        <v>8</v>
      </c>
      <c r="E487" t="s">
        <v>8</v>
      </c>
      <c r="F487">
        <v>1</v>
      </c>
      <c r="G487">
        <v>2</v>
      </c>
      <c r="H487">
        <v>2</v>
      </c>
      <c r="I487">
        <v>2</v>
      </c>
      <c r="J487">
        <v>7</v>
      </c>
      <c r="K487">
        <v>1</v>
      </c>
      <c r="L487" t="s">
        <v>99</v>
      </c>
      <c r="M487">
        <v>8</v>
      </c>
      <c r="N487" t="s">
        <v>713</v>
      </c>
      <c r="O487" t="s">
        <v>31</v>
      </c>
      <c r="P487">
        <v>3</v>
      </c>
      <c r="Q487">
        <v>1</v>
      </c>
      <c r="R487">
        <v>0</v>
      </c>
      <c r="S487" t="s">
        <v>642</v>
      </c>
      <c r="T487" t="s">
        <v>689</v>
      </c>
      <c r="U487">
        <v>8.5</v>
      </c>
      <c r="V487">
        <v>1.118421052631579</v>
      </c>
      <c r="W487">
        <v>8.5</v>
      </c>
      <c r="X487" t="s">
        <v>35</v>
      </c>
      <c r="Y487" t="s">
        <v>752</v>
      </c>
      <c r="Z487">
        <v>325</v>
      </c>
      <c r="AA487">
        <v>23700</v>
      </c>
      <c r="AB487">
        <v>1</v>
      </c>
      <c r="AC487">
        <v>1.3593117408906883</v>
      </c>
      <c r="AD487">
        <v>1.2153846153846153</v>
      </c>
      <c r="AE487">
        <v>1.2153846153846153</v>
      </c>
      <c r="AF487">
        <v>0</v>
      </c>
      <c r="AG487" t="s">
        <v>642</v>
      </c>
    </row>
    <row r="488" spans="1:33" x14ac:dyDescent="0.25">
      <c r="A488" t="s">
        <v>55</v>
      </c>
      <c r="B488" t="s">
        <v>949</v>
      </c>
      <c r="C488" s="63" t="s">
        <v>949</v>
      </c>
      <c r="D488" s="63" t="s">
        <v>8</v>
      </c>
      <c r="E488" t="s">
        <v>8</v>
      </c>
      <c r="F488">
        <v>1</v>
      </c>
      <c r="G488">
        <v>2</v>
      </c>
      <c r="H488">
        <v>2</v>
      </c>
      <c r="I488">
        <v>2</v>
      </c>
      <c r="J488">
        <v>7</v>
      </c>
      <c r="K488">
        <v>2</v>
      </c>
      <c r="L488" t="s">
        <v>102</v>
      </c>
      <c r="M488">
        <v>9</v>
      </c>
      <c r="N488" t="s">
        <v>715</v>
      </c>
      <c r="O488" t="s">
        <v>4</v>
      </c>
      <c r="P488">
        <v>1</v>
      </c>
      <c r="Q488">
        <v>1</v>
      </c>
      <c r="R488">
        <v>0</v>
      </c>
      <c r="S488" t="s">
        <v>642</v>
      </c>
      <c r="T488" t="s">
        <v>689</v>
      </c>
      <c r="U488">
        <v>8.5</v>
      </c>
      <c r="V488">
        <v>1.118421052631579</v>
      </c>
      <c r="W488">
        <v>8.5</v>
      </c>
      <c r="X488" t="s">
        <v>36</v>
      </c>
      <c r="Y488" t="s">
        <v>753</v>
      </c>
      <c r="Z488">
        <v>325</v>
      </c>
      <c r="AA488">
        <v>23700</v>
      </c>
      <c r="AB488">
        <v>1</v>
      </c>
      <c r="AC488">
        <v>1.3593117408906883</v>
      </c>
      <c r="AD488">
        <v>1.2153846153846153</v>
      </c>
      <c r="AE488">
        <v>1.2153846153846153</v>
      </c>
      <c r="AF488">
        <v>0</v>
      </c>
      <c r="AG488" t="s">
        <v>642</v>
      </c>
    </row>
    <row r="489" spans="1:33" x14ac:dyDescent="0.25">
      <c r="A489" t="s">
        <v>55</v>
      </c>
      <c r="B489" t="s">
        <v>949</v>
      </c>
      <c r="C489" s="63" t="s">
        <v>949</v>
      </c>
      <c r="D489" s="63" t="s">
        <v>8</v>
      </c>
      <c r="E489" t="s">
        <v>8</v>
      </c>
      <c r="F489">
        <v>1</v>
      </c>
      <c r="G489">
        <v>2</v>
      </c>
      <c r="H489">
        <v>2</v>
      </c>
      <c r="I489">
        <v>2</v>
      </c>
      <c r="J489">
        <v>7</v>
      </c>
      <c r="K489">
        <v>2</v>
      </c>
      <c r="L489" t="s">
        <v>102</v>
      </c>
      <c r="M489">
        <v>9</v>
      </c>
      <c r="N489" t="s">
        <v>715</v>
      </c>
      <c r="O489" t="s">
        <v>5</v>
      </c>
      <c r="P489">
        <v>2</v>
      </c>
      <c r="Q489">
        <v>1</v>
      </c>
      <c r="R489">
        <v>0</v>
      </c>
      <c r="S489" t="s">
        <v>642</v>
      </c>
      <c r="T489" t="s">
        <v>689</v>
      </c>
      <c r="U489">
        <v>8.5</v>
      </c>
      <c r="V489">
        <v>1.118421052631579</v>
      </c>
      <c r="W489">
        <v>8.5</v>
      </c>
      <c r="X489" t="s">
        <v>37</v>
      </c>
      <c r="Y489" t="s">
        <v>754</v>
      </c>
      <c r="Z489">
        <v>325</v>
      </c>
      <c r="AA489">
        <v>23700</v>
      </c>
      <c r="AB489">
        <v>1</v>
      </c>
      <c r="AC489">
        <v>1.3593117408906883</v>
      </c>
      <c r="AD489">
        <v>1.2153846153846153</v>
      </c>
      <c r="AE489">
        <v>1.2153846153846153</v>
      </c>
      <c r="AF489">
        <v>0</v>
      </c>
      <c r="AG489" t="s">
        <v>642</v>
      </c>
    </row>
    <row r="490" spans="1:33" x14ac:dyDescent="0.25">
      <c r="A490" t="s">
        <v>55</v>
      </c>
      <c r="B490" t="s">
        <v>949</v>
      </c>
      <c r="C490" s="63" t="s">
        <v>949</v>
      </c>
      <c r="D490" s="63" t="s">
        <v>8</v>
      </c>
      <c r="E490" t="s">
        <v>8</v>
      </c>
      <c r="F490">
        <v>1</v>
      </c>
      <c r="G490">
        <v>2</v>
      </c>
      <c r="H490">
        <v>2</v>
      </c>
      <c r="I490">
        <v>2</v>
      </c>
      <c r="J490">
        <v>7</v>
      </c>
      <c r="K490">
        <v>2</v>
      </c>
      <c r="L490" t="s">
        <v>102</v>
      </c>
      <c r="M490">
        <v>9</v>
      </c>
      <c r="N490" t="s">
        <v>715</v>
      </c>
      <c r="O490" t="s">
        <v>31</v>
      </c>
      <c r="P490">
        <v>3</v>
      </c>
      <c r="Q490">
        <v>1</v>
      </c>
      <c r="R490">
        <v>0</v>
      </c>
      <c r="S490" t="s">
        <v>642</v>
      </c>
      <c r="T490" t="s">
        <v>689</v>
      </c>
      <c r="U490">
        <v>8.5</v>
      </c>
      <c r="V490">
        <v>1.118421052631579</v>
      </c>
      <c r="W490">
        <v>8.5</v>
      </c>
      <c r="X490" t="s">
        <v>38</v>
      </c>
      <c r="Y490" t="s">
        <v>755</v>
      </c>
      <c r="Z490">
        <v>325</v>
      </c>
      <c r="AA490">
        <v>23700</v>
      </c>
      <c r="AB490">
        <v>1</v>
      </c>
      <c r="AC490">
        <v>1.3593117408906883</v>
      </c>
      <c r="AD490">
        <v>1.2153846153846153</v>
      </c>
      <c r="AE490">
        <v>1.2153846153846153</v>
      </c>
      <c r="AF490">
        <v>0</v>
      </c>
      <c r="AG490" t="s">
        <v>642</v>
      </c>
    </row>
    <row r="491" spans="1:33" x14ac:dyDescent="0.25">
      <c r="A491" t="s">
        <v>55</v>
      </c>
      <c r="B491" t="s">
        <v>949</v>
      </c>
      <c r="C491" s="63" t="s">
        <v>949</v>
      </c>
      <c r="D491" s="63" t="s">
        <v>8</v>
      </c>
      <c r="E491" t="s">
        <v>8</v>
      </c>
      <c r="F491">
        <v>1</v>
      </c>
      <c r="G491">
        <v>2</v>
      </c>
      <c r="H491">
        <v>2</v>
      </c>
      <c r="I491">
        <v>2</v>
      </c>
      <c r="J491">
        <v>7</v>
      </c>
      <c r="K491">
        <v>3</v>
      </c>
      <c r="L491" t="s">
        <v>103</v>
      </c>
      <c r="M491">
        <v>10</v>
      </c>
      <c r="N491" t="s">
        <v>717</v>
      </c>
      <c r="O491" t="s">
        <v>4</v>
      </c>
      <c r="P491">
        <v>1</v>
      </c>
      <c r="Q491">
        <v>1</v>
      </c>
      <c r="R491">
        <v>0</v>
      </c>
      <c r="S491" t="s">
        <v>642</v>
      </c>
      <c r="T491" t="s">
        <v>689</v>
      </c>
      <c r="U491">
        <v>9</v>
      </c>
      <c r="V491">
        <v>1.1842105263157896</v>
      </c>
      <c r="W491">
        <v>9</v>
      </c>
      <c r="X491" t="s">
        <v>39</v>
      </c>
      <c r="Y491" t="s">
        <v>756</v>
      </c>
      <c r="Z491">
        <v>325</v>
      </c>
      <c r="AA491">
        <v>23700</v>
      </c>
      <c r="AB491">
        <v>1</v>
      </c>
      <c r="AC491">
        <v>1.4392712550607289</v>
      </c>
      <c r="AD491">
        <v>1.2153846153846153</v>
      </c>
      <c r="AE491">
        <v>1.2153846153846155</v>
      </c>
      <c r="AF491">
        <v>2.2204460492503131E-16</v>
      </c>
      <c r="AG491" t="s">
        <v>642</v>
      </c>
    </row>
    <row r="492" spans="1:33" x14ac:dyDescent="0.25">
      <c r="A492" t="s">
        <v>55</v>
      </c>
      <c r="B492" t="s">
        <v>949</v>
      </c>
      <c r="C492" s="63" t="s">
        <v>949</v>
      </c>
      <c r="D492" s="63" t="s">
        <v>8</v>
      </c>
      <c r="E492" t="s">
        <v>8</v>
      </c>
      <c r="F492">
        <v>1</v>
      </c>
      <c r="G492">
        <v>2</v>
      </c>
      <c r="H492">
        <v>2</v>
      </c>
      <c r="I492">
        <v>2</v>
      </c>
      <c r="J492">
        <v>7</v>
      </c>
      <c r="K492">
        <v>3</v>
      </c>
      <c r="L492" t="s">
        <v>103</v>
      </c>
      <c r="M492">
        <v>10</v>
      </c>
      <c r="N492" t="s">
        <v>717</v>
      </c>
      <c r="O492" t="s">
        <v>5</v>
      </c>
      <c r="P492">
        <v>2</v>
      </c>
      <c r="Q492">
        <v>1</v>
      </c>
      <c r="R492">
        <v>0</v>
      </c>
      <c r="S492" t="s">
        <v>642</v>
      </c>
      <c r="T492" t="s">
        <v>689</v>
      </c>
      <c r="U492">
        <v>8.5</v>
      </c>
      <c r="V492">
        <v>1.118421052631579</v>
      </c>
      <c r="W492">
        <v>8.5</v>
      </c>
      <c r="X492" t="s">
        <v>40</v>
      </c>
      <c r="Y492" t="s">
        <v>757</v>
      </c>
      <c r="Z492">
        <v>325</v>
      </c>
      <c r="AA492">
        <v>23700</v>
      </c>
      <c r="AB492">
        <v>1</v>
      </c>
      <c r="AC492">
        <v>1.3593117408906883</v>
      </c>
      <c r="AD492">
        <v>1.2153846153846153</v>
      </c>
      <c r="AE492">
        <v>1.2153846153846153</v>
      </c>
      <c r="AF492">
        <v>0</v>
      </c>
      <c r="AG492" t="s">
        <v>642</v>
      </c>
    </row>
    <row r="493" spans="1:33" x14ac:dyDescent="0.25">
      <c r="A493" t="s">
        <v>55</v>
      </c>
      <c r="B493" t="s">
        <v>949</v>
      </c>
      <c r="C493" s="63" t="s">
        <v>949</v>
      </c>
      <c r="D493" s="63" t="s">
        <v>8</v>
      </c>
      <c r="E493" t="s">
        <v>8</v>
      </c>
      <c r="F493">
        <v>1</v>
      </c>
      <c r="G493">
        <v>2</v>
      </c>
      <c r="H493">
        <v>2</v>
      </c>
      <c r="I493">
        <v>2</v>
      </c>
      <c r="J493">
        <v>7</v>
      </c>
      <c r="K493">
        <v>3</v>
      </c>
      <c r="L493" t="s">
        <v>103</v>
      </c>
      <c r="M493">
        <v>10</v>
      </c>
      <c r="N493" t="s">
        <v>717</v>
      </c>
      <c r="O493" t="s">
        <v>31</v>
      </c>
      <c r="P493">
        <v>3</v>
      </c>
      <c r="Q493">
        <v>1</v>
      </c>
      <c r="R493">
        <v>0</v>
      </c>
      <c r="S493" t="s">
        <v>642</v>
      </c>
      <c r="T493" t="s">
        <v>689</v>
      </c>
      <c r="U493">
        <v>8.5</v>
      </c>
      <c r="V493">
        <v>1.118421052631579</v>
      </c>
      <c r="W493">
        <v>8.5</v>
      </c>
      <c r="X493" t="s">
        <v>41</v>
      </c>
      <c r="Y493" t="s">
        <v>758</v>
      </c>
      <c r="Z493">
        <v>325</v>
      </c>
      <c r="AA493">
        <v>23700</v>
      </c>
      <c r="AB493">
        <v>1</v>
      </c>
      <c r="AC493">
        <v>1.3593117408906883</v>
      </c>
      <c r="AD493">
        <v>1.2153846153846153</v>
      </c>
      <c r="AE493">
        <v>1.2153846153846153</v>
      </c>
      <c r="AF493">
        <v>0</v>
      </c>
      <c r="AG493" t="s">
        <v>642</v>
      </c>
    </row>
    <row r="494" spans="1:33" x14ac:dyDescent="0.25">
      <c r="A494" t="s">
        <v>55</v>
      </c>
      <c r="B494" t="s">
        <v>949</v>
      </c>
      <c r="C494" s="63" t="s">
        <v>949</v>
      </c>
      <c r="D494" s="63" t="s">
        <v>8</v>
      </c>
      <c r="E494" t="s">
        <v>8</v>
      </c>
      <c r="F494">
        <v>1</v>
      </c>
      <c r="G494">
        <v>2</v>
      </c>
      <c r="H494">
        <v>2</v>
      </c>
      <c r="I494">
        <v>2</v>
      </c>
      <c r="J494">
        <v>7</v>
      </c>
      <c r="K494">
        <v>4</v>
      </c>
      <c r="L494" t="s">
        <v>101</v>
      </c>
      <c r="M494">
        <v>11</v>
      </c>
      <c r="N494" t="s">
        <v>719</v>
      </c>
      <c r="O494" t="s">
        <v>4</v>
      </c>
      <c r="P494">
        <v>1</v>
      </c>
      <c r="Q494">
        <v>1</v>
      </c>
      <c r="R494">
        <v>0</v>
      </c>
      <c r="S494" t="s">
        <v>642</v>
      </c>
      <c r="T494" t="s">
        <v>689</v>
      </c>
      <c r="U494">
        <v>8.5</v>
      </c>
      <c r="V494">
        <v>1.118421052631579</v>
      </c>
      <c r="W494">
        <v>8.5</v>
      </c>
      <c r="X494" t="s">
        <v>42</v>
      </c>
      <c r="Y494" t="s">
        <v>759</v>
      </c>
      <c r="Z494">
        <v>325</v>
      </c>
      <c r="AA494">
        <v>23700</v>
      </c>
      <c r="AB494">
        <v>1</v>
      </c>
      <c r="AC494">
        <v>1.3593117408906883</v>
      </c>
      <c r="AD494">
        <v>1.2153846153846153</v>
      </c>
      <c r="AE494">
        <v>1.2153846153846153</v>
      </c>
      <c r="AF494">
        <v>0</v>
      </c>
      <c r="AG494" t="s">
        <v>642</v>
      </c>
    </row>
    <row r="495" spans="1:33" x14ac:dyDescent="0.25">
      <c r="A495" t="s">
        <v>55</v>
      </c>
      <c r="B495" t="s">
        <v>949</v>
      </c>
      <c r="C495" s="63" t="s">
        <v>949</v>
      </c>
      <c r="D495" s="63" t="s">
        <v>8</v>
      </c>
      <c r="E495" t="s">
        <v>8</v>
      </c>
      <c r="F495">
        <v>1</v>
      </c>
      <c r="G495">
        <v>2</v>
      </c>
      <c r="H495">
        <v>2</v>
      </c>
      <c r="I495">
        <v>2</v>
      </c>
      <c r="J495">
        <v>7</v>
      </c>
      <c r="K495">
        <v>4</v>
      </c>
      <c r="L495" t="s">
        <v>101</v>
      </c>
      <c r="M495">
        <v>11</v>
      </c>
      <c r="N495" t="s">
        <v>719</v>
      </c>
      <c r="O495" t="s">
        <v>5</v>
      </c>
      <c r="P495">
        <v>2</v>
      </c>
      <c r="Q495">
        <v>1</v>
      </c>
      <c r="R495">
        <v>0</v>
      </c>
      <c r="S495" t="s">
        <v>642</v>
      </c>
      <c r="T495" t="s">
        <v>689</v>
      </c>
      <c r="U495">
        <v>8.5</v>
      </c>
      <c r="V495">
        <v>1.118421052631579</v>
      </c>
      <c r="W495">
        <v>8.5</v>
      </c>
      <c r="X495" t="s">
        <v>43</v>
      </c>
      <c r="Y495" t="s">
        <v>760</v>
      </c>
      <c r="Z495">
        <v>325</v>
      </c>
      <c r="AA495">
        <v>23700</v>
      </c>
      <c r="AB495">
        <v>1</v>
      </c>
      <c r="AC495">
        <v>1.3593117408906883</v>
      </c>
      <c r="AD495">
        <v>1.2153846153846153</v>
      </c>
      <c r="AE495">
        <v>1.2153846153846153</v>
      </c>
      <c r="AF495">
        <v>0</v>
      </c>
      <c r="AG495" t="s">
        <v>642</v>
      </c>
    </row>
    <row r="496" spans="1:33" x14ac:dyDescent="0.25">
      <c r="A496" t="s">
        <v>55</v>
      </c>
      <c r="B496" t="s">
        <v>949</v>
      </c>
      <c r="C496" s="63" t="s">
        <v>949</v>
      </c>
      <c r="D496" s="63" t="s">
        <v>8</v>
      </c>
      <c r="E496" t="s">
        <v>8</v>
      </c>
      <c r="F496">
        <v>1</v>
      </c>
      <c r="G496">
        <v>2</v>
      </c>
      <c r="H496">
        <v>2</v>
      </c>
      <c r="I496">
        <v>2</v>
      </c>
      <c r="J496">
        <v>7</v>
      </c>
      <c r="K496">
        <v>4</v>
      </c>
      <c r="L496" t="s">
        <v>101</v>
      </c>
      <c r="M496">
        <v>11</v>
      </c>
      <c r="N496" t="s">
        <v>719</v>
      </c>
      <c r="O496" t="s">
        <v>31</v>
      </c>
      <c r="P496">
        <v>3</v>
      </c>
      <c r="Q496">
        <v>1</v>
      </c>
      <c r="R496">
        <v>0</v>
      </c>
      <c r="S496" t="s">
        <v>642</v>
      </c>
      <c r="T496" t="s">
        <v>689</v>
      </c>
      <c r="U496">
        <v>8.5</v>
      </c>
      <c r="V496">
        <v>1.118421052631579</v>
      </c>
      <c r="W496">
        <v>8.5</v>
      </c>
      <c r="X496" t="s">
        <v>44</v>
      </c>
      <c r="Y496" t="s">
        <v>761</v>
      </c>
      <c r="Z496">
        <v>325</v>
      </c>
      <c r="AA496">
        <v>23700</v>
      </c>
      <c r="AB496">
        <v>1</v>
      </c>
      <c r="AC496">
        <v>1.3593117408906883</v>
      </c>
      <c r="AD496">
        <v>1.2153846153846153</v>
      </c>
      <c r="AE496">
        <v>1.2153846153846153</v>
      </c>
      <c r="AF496">
        <v>0</v>
      </c>
      <c r="AG496" t="s">
        <v>642</v>
      </c>
    </row>
    <row r="497" spans="1:33" x14ac:dyDescent="0.25">
      <c r="A497" t="s">
        <v>55</v>
      </c>
      <c r="B497" t="s">
        <v>949</v>
      </c>
      <c r="C497" s="63" t="s">
        <v>949</v>
      </c>
      <c r="D497" s="63" t="s">
        <v>8</v>
      </c>
      <c r="E497" t="s">
        <v>8</v>
      </c>
      <c r="F497">
        <v>1</v>
      </c>
      <c r="G497">
        <v>2</v>
      </c>
      <c r="H497">
        <v>2</v>
      </c>
      <c r="I497">
        <v>2</v>
      </c>
      <c r="J497">
        <v>7</v>
      </c>
      <c r="K497">
        <v>5</v>
      </c>
      <c r="L497" t="s">
        <v>105</v>
      </c>
      <c r="M497">
        <v>12</v>
      </c>
      <c r="N497" t="s">
        <v>721</v>
      </c>
      <c r="O497" t="s">
        <v>4</v>
      </c>
      <c r="P497">
        <v>1</v>
      </c>
      <c r="Q497">
        <v>1</v>
      </c>
      <c r="R497">
        <v>0</v>
      </c>
      <c r="S497" t="s">
        <v>642</v>
      </c>
      <c r="T497" t="s">
        <v>689</v>
      </c>
      <c r="U497">
        <v>9</v>
      </c>
      <c r="V497">
        <v>1.1842105263157896</v>
      </c>
      <c r="W497">
        <v>9</v>
      </c>
      <c r="X497" t="s">
        <v>45</v>
      </c>
      <c r="Y497" t="s">
        <v>762</v>
      </c>
      <c r="Z497">
        <v>325</v>
      </c>
      <c r="AA497">
        <v>23700</v>
      </c>
      <c r="AB497">
        <v>1</v>
      </c>
      <c r="AC497">
        <v>1.4392712550607289</v>
      </c>
      <c r="AD497">
        <v>1.2153846153846153</v>
      </c>
      <c r="AE497">
        <v>1.2153846153846155</v>
      </c>
      <c r="AF497">
        <v>2.2204460492503131E-16</v>
      </c>
      <c r="AG497" t="s">
        <v>642</v>
      </c>
    </row>
    <row r="498" spans="1:33" x14ac:dyDescent="0.25">
      <c r="A498" t="s">
        <v>55</v>
      </c>
      <c r="B498" t="s">
        <v>949</v>
      </c>
      <c r="C498" s="63" t="s">
        <v>949</v>
      </c>
      <c r="D498" s="63" t="s">
        <v>8</v>
      </c>
      <c r="E498" t="s">
        <v>8</v>
      </c>
      <c r="F498">
        <v>1</v>
      </c>
      <c r="G498">
        <v>2</v>
      </c>
      <c r="H498">
        <v>2</v>
      </c>
      <c r="I498">
        <v>2</v>
      </c>
      <c r="J498">
        <v>7</v>
      </c>
      <c r="K498">
        <v>5</v>
      </c>
      <c r="L498" t="s">
        <v>105</v>
      </c>
      <c r="M498">
        <v>12</v>
      </c>
      <c r="N498" t="s">
        <v>721</v>
      </c>
      <c r="O498" t="s">
        <v>5</v>
      </c>
      <c r="P498">
        <v>2</v>
      </c>
      <c r="Q498">
        <v>1</v>
      </c>
      <c r="R498">
        <v>0</v>
      </c>
      <c r="S498" t="s">
        <v>642</v>
      </c>
      <c r="T498" t="s">
        <v>689</v>
      </c>
      <c r="U498">
        <v>8.5</v>
      </c>
      <c r="V498">
        <v>1.118421052631579</v>
      </c>
      <c r="W498">
        <v>8.5</v>
      </c>
      <c r="X498" t="s">
        <v>46</v>
      </c>
      <c r="Y498" t="s">
        <v>763</v>
      </c>
      <c r="Z498">
        <v>325</v>
      </c>
      <c r="AA498">
        <v>23700</v>
      </c>
      <c r="AB498">
        <v>1</v>
      </c>
      <c r="AC498">
        <v>1.3593117408906883</v>
      </c>
      <c r="AD498">
        <v>1.2153846153846153</v>
      </c>
      <c r="AE498">
        <v>1.2153846153846153</v>
      </c>
      <c r="AF498">
        <v>0</v>
      </c>
      <c r="AG498" t="s">
        <v>642</v>
      </c>
    </row>
    <row r="499" spans="1:33" x14ac:dyDescent="0.25">
      <c r="A499" t="s">
        <v>55</v>
      </c>
      <c r="B499" t="s">
        <v>949</v>
      </c>
      <c r="C499" s="63" t="s">
        <v>949</v>
      </c>
      <c r="D499" s="63" t="s">
        <v>8</v>
      </c>
      <c r="E499" t="s">
        <v>8</v>
      </c>
      <c r="F499">
        <v>1</v>
      </c>
      <c r="G499">
        <v>2</v>
      </c>
      <c r="H499">
        <v>2</v>
      </c>
      <c r="I499">
        <v>2</v>
      </c>
      <c r="J499">
        <v>7</v>
      </c>
      <c r="K499">
        <v>5</v>
      </c>
      <c r="L499" t="s">
        <v>105</v>
      </c>
      <c r="M499">
        <v>12</v>
      </c>
      <c r="N499" t="s">
        <v>721</v>
      </c>
      <c r="O499" t="s">
        <v>31</v>
      </c>
      <c r="P499">
        <v>3</v>
      </c>
      <c r="Q499">
        <v>1</v>
      </c>
      <c r="R499">
        <v>0</v>
      </c>
      <c r="S499" t="s">
        <v>642</v>
      </c>
      <c r="T499" t="s">
        <v>689</v>
      </c>
      <c r="U499">
        <v>8.5</v>
      </c>
      <c r="V499">
        <v>1.118421052631579</v>
      </c>
      <c r="W499">
        <v>8.5</v>
      </c>
      <c r="X499" t="s">
        <v>47</v>
      </c>
      <c r="Y499" t="s">
        <v>764</v>
      </c>
      <c r="Z499">
        <v>325</v>
      </c>
      <c r="AA499">
        <v>23700</v>
      </c>
      <c r="AB499">
        <v>1</v>
      </c>
      <c r="AC499">
        <v>1.3593117408906883</v>
      </c>
      <c r="AD499">
        <v>1.2153846153846153</v>
      </c>
      <c r="AE499">
        <v>1.2153846153846153</v>
      </c>
      <c r="AF499">
        <v>0</v>
      </c>
      <c r="AG499" t="s">
        <v>642</v>
      </c>
    </row>
    <row r="500" spans="1:33" x14ac:dyDescent="0.25">
      <c r="A500" t="s">
        <v>55</v>
      </c>
      <c r="B500" t="s">
        <v>949</v>
      </c>
      <c r="C500" s="63" t="s">
        <v>949</v>
      </c>
      <c r="D500" s="63" t="s">
        <v>8</v>
      </c>
      <c r="E500" t="s">
        <v>8</v>
      </c>
      <c r="F500">
        <v>1</v>
      </c>
      <c r="G500">
        <v>2</v>
      </c>
      <c r="H500">
        <v>2</v>
      </c>
      <c r="I500">
        <v>2</v>
      </c>
      <c r="J500">
        <v>7</v>
      </c>
      <c r="K500">
        <v>6</v>
      </c>
      <c r="L500" t="s">
        <v>113</v>
      </c>
      <c r="M500">
        <v>13</v>
      </c>
      <c r="N500" t="s">
        <v>723</v>
      </c>
      <c r="O500" t="s">
        <v>4</v>
      </c>
      <c r="P500">
        <v>1</v>
      </c>
      <c r="Q500">
        <v>0</v>
      </c>
      <c r="R500">
        <v>0</v>
      </c>
      <c r="S500" t="s">
        <v>642</v>
      </c>
      <c r="T500" t="s">
        <v>690</v>
      </c>
      <c r="U500">
        <v>0</v>
      </c>
      <c r="V500">
        <v>0</v>
      </c>
      <c r="W500">
        <v>0</v>
      </c>
      <c r="X500" t="s">
        <v>48</v>
      </c>
      <c r="Y500" t="s">
        <v>765</v>
      </c>
      <c r="Z500">
        <v>325</v>
      </c>
      <c r="AA500">
        <v>23700</v>
      </c>
      <c r="AB500">
        <v>0</v>
      </c>
      <c r="AC500">
        <v>0</v>
      </c>
      <c r="AD500">
        <v>1.2153846153846153</v>
      </c>
      <c r="AF500">
        <v>0</v>
      </c>
      <c r="AG500" t="s">
        <v>913</v>
      </c>
    </row>
    <row r="501" spans="1:33" x14ac:dyDescent="0.25">
      <c r="A501" t="s">
        <v>55</v>
      </c>
      <c r="B501" t="s">
        <v>949</v>
      </c>
      <c r="C501" s="63" t="s">
        <v>949</v>
      </c>
      <c r="D501" s="63" t="s">
        <v>8</v>
      </c>
      <c r="E501" t="s">
        <v>8</v>
      </c>
      <c r="F501">
        <v>1</v>
      </c>
      <c r="G501">
        <v>2</v>
      </c>
      <c r="H501">
        <v>2</v>
      </c>
      <c r="I501">
        <v>2</v>
      </c>
      <c r="J501">
        <v>7</v>
      </c>
      <c r="K501">
        <v>6</v>
      </c>
      <c r="L501" t="s">
        <v>113</v>
      </c>
      <c r="M501">
        <v>13</v>
      </c>
      <c r="N501" t="s">
        <v>723</v>
      </c>
      <c r="O501" t="s">
        <v>5</v>
      </c>
      <c r="P501">
        <v>2</v>
      </c>
      <c r="Q501">
        <v>1</v>
      </c>
      <c r="R501">
        <v>0</v>
      </c>
      <c r="S501" t="s">
        <v>642</v>
      </c>
      <c r="T501" t="s">
        <v>689</v>
      </c>
      <c r="U501">
        <v>8.5</v>
      </c>
      <c r="V501">
        <v>1.118421052631579</v>
      </c>
      <c r="W501">
        <v>8.5</v>
      </c>
      <c r="X501" t="s">
        <v>49</v>
      </c>
      <c r="Y501" t="s">
        <v>766</v>
      </c>
      <c r="Z501">
        <v>325</v>
      </c>
      <c r="AA501">
        <v>23700</v>
      </c>
      <c r="AB501">
        <v>1</v>
      </c>
      <c r="AC501">
        <v>1.3593117408906883</v>
      </c>
      <c r="AD501">
        <v>1.2153846153846153</v>
      </c>
      <c r="AE501">
        <v>1.2153846153846153</v>
      </c>
      <c r="AF501">
        <v>0</v>
      </c>
      <c r="AG501" t="s">
        <v>642</v>
      </c>
    </row>
    <row r="502" spans="1:33" x14ac:dyDescent="0.25">
      <c r="A502" t="s">
        <v>55</v>
      </c>
      <c r="B502" t="s">
        <v>949</v>
      </c>
      <c r="C502" s="63" t="s">
        <v>949</v>
      </c>
      <c r="D502" s="63" t="s">
        <v>8</v>
      </c>
      <c r="E502" t="s">
        <v>8</v>
      </c>
      <c r="F502">
        <v>1</v>
      </c>
      <c r="G502">
        <v>2</v>
      </c>
      <c r="H502">
        <v>2</v>
      </c>
      <c r="I502">
        <v>2</v>
      </c>
      <c r="J502">
        <v>7</v>
      </c>
      <c r="K502">
        <v>6</v>
      </c>
      <c r="L502" t="s">
        <v>113</v>
      </c>
      <c r="M502">
        <v>13</v>
      </c>
      <c r="N502" t="s">
        <v>723</v>
      </c>
      <c r="O502" t="s">
        <v>31</v>
      </c>
      <c r="P502">
        <v>3</v>
      </c>
      <c r="Q502">
        <v>1</v>
      </c>
      <c r="R502">
        <v>0</v>
      </c>
      <c r="S502" t="s">
        <v>642</v>
      </c>
      <c r="T502" t="s">
        <v>689</v>
      </c>
      <c r="U502">
        <v>7.5</v>
      </c>
      <c r="V502">
        <v>0.98684210526315796</v>
      </c>
      <c r="W502">
        <v>7.5</v>
      </c>
      <c r="X502" t="s">
        <v>50</v>
      </c>
      <c r="Y502" t="s">
        <v>767</v>
      </c>
      <c r="Z502">
        <v>325</v>
      </c>
      <c r="AA502">
        <v>23700</v>
      </c>
      <c r="AB502">
        <v>1</v>
      </c>
      <c r="AC502">
        <v>1.1993927125506072</v>
      </c>
      <c r="AD502">
        <v>1.2153846153846153</v>
      </c>
      <c r="AE502">
        <v>1.2153846153846153</v>
      </c>
      <c r="AF502">
        <v>0</v>
      </c>
      <c r="AG502" t="s">
        <v>642</v>
      </c>
    </row>
    <row r="503" spans="1:33" x14ac:dyDescent="0.25">
      <c r="A503" t="s">
        <v>55</v>
      </c>
      <c r="B503" t="s">
        <v>949</v>
      </c>
      <c r="C503" s="63" t="s">
        <v>949</v>
      </c>
      <c r="D503" s="63" t="s">
        <v>8</v>
      </c>
      <c r="E503" t="s">
        <v>8</v>
      </c>
      <c r="F503">
        <v>1</v>
      </c>
      <c r="G503">
        <v>2</v>
      </c>
      <c r="H503">
        <v>2</v>
      </c>
      <c r="I503">
        <v>2</v>
      </c>
      <c r="J503">
        <v>7</v>
      </c>
      <c r="K503">
        <v>7</v>
      </c>
      <c r="L503" t="s">
        <v>114</v>
      </c>
      <c r="M503">
        <v>14</v>
      </c>
      <c r="N503" t="s">
        <v>725</v>
      </c>
      <c r="O503" t="s">
        <v>4</v>
      </c>
      <c r="P503">
        <v>1</v>
      </c>
      <c r="Q503">
        <v>0</v>
      </c>
      <c r="R503">
        <v>0</v>
      </c>
      <c r="S503" t="s">
        <v>642</v>
      </c>
      <c r="T503" t="s">
        <v>690</v>
      </c>
      <c r="U503">
        <v>0</v>
      </c>
      <c r="V503">
        <v>0</v>
      </c>
      <c r="W503">
        <v>0</v>
      </c>
      <c r="X503" t="s">
        <v>51</v>
      </c>
      <c r="Y503" t="s">
        <v>768</v>
      </c>
      <c r="Z503">
        <v>325</v>
      </c>
      <c r="AA503">
        <v>23700</v>
      </c>
      <c r="AB503">
        <v>0</v>
      </c>
      <c r="AC503">
        <v>0</v>
      </c>
      <c r="AD503">
        <v>1.2153846153846153</v>
      </c>
      <c r="AF503">
        <v>0</v>
      </c>
      <c r="AG503" t="s">
        <v>913</v>
      </c>
    </row>
    <row r="504" spans="1:33" x14ac:dyDescent="0.25">
      <c r="A504" t="s">
        <v>55</v>
      </c>
      <c r="B504" t="s">
        <v>949</v>
      </c>
      <c r="C504" s="63" t="s">
        <v>949</v>
      </c>
      <c r="D504" s="63" t="s">
        <v>8</v>
      </c>
      <c r="E504" t="s">
        <v>8</v>
      </c>
      <c r="F504">
        <v>1</v>
      </c>
      <c r="G504">
        <v>2</v>
      </c>
      <c r="H504">
        <v>2</v>
      </c>
      <c r="I504">
        <v>2</v>
      </c>
      <c r="J504">
        <v>7</v>
      </c>
      <c r="K504">
        <v>7</v>
      </c>
      <c r="L504" t="s">
        <v>114</v>
      </c>
      <c r="M504">
        <v>14</v>
      </c>
      <c r="N504" t="s">
        <v>725</v>
      </c>
      <c r="O504" t="s">
        <v>5</v>
      </c>
      <c r="P504">
        <v>2</v>
      </c>
      <c r="Q504">
        <v>1</v>
      </c>
      <c r="R504">
        <v>0</v>
      </c>
      <c r="S504" t="s">
        <v>642</v>
      </c>
      <c r="T504" t="s">
        <v>689</v>
      </c>
      <c r="U504">
        <v>8.5</v>
      </c>
      <c r="V504">
        <v>1.118421052631579</v>
      </c>
      <c r="W504">
        <v>8.5</v>
      </c>
      <c r="X504" t="s">
        <v>52</v>
      </c>
      <c r="Y504" t="s">
        <v>769</v>
      </c>
      <c r="Z504">
        <v>325</v>
      </c>
      <c r="AA504">
        <v>23700</v>
      </c>
      <c r="AB504">
        <v>1</v>
      </c>
      <c r="AC504">
        <v>1.3593117408906883</v>
      </c>
      <c r="AD504">
        <v>1.2153846153846153</v>
      </c>
      <c r="AE504">
        <v>1.2153846153846153</v>
      </c>
      <c r="AF504">
        <v>0</v>
      </c>
      <c r="AG504" t="s">
        <v>642</v>
      </c>
    </row>
    <row r="505" spans="1:33" x14ac:dyDescent="0.25">
      <c r="A505" t="s">
        <v>55</v>
      </c>
      <c r="B505" t="s">
        <v>949</v>
      </c>
      <c r="C505" s="63" t="s">
        <v>949</v>
      </c>
      <c r="D505" s="63" t="s">
        <v>8</v>
      </c>
      <c r="E505" t="s">
        <v>8</v>
      </c>
      <c r="F505">
        <v>1</v>
      </c>
      <c r="G505">
        <v>2</v>
      </c>
      <c r="H505">
        <v>2</v>
      </c>
      <c r="I505">
        <v>2</v>
      </c>
      <c r="J505">
        <v>7</v>
      </c>
      <c r="K505">
        <v>7</v>
      </c>
      <c r="L505" t="s">
        <v>114</v>
      </c>
      <c r="M505">
        <v>14</v>
      </c>
      <c r="N505" t="s">
        <v>725</v>
      </c>
      <c r="O505" t="s">
        <v>31</v>
      </c>
      <c r="P505">
        <v>3</v>
      </c>
      <c r="Q505">
        <v>1</v>
      </c>
      <c r="R505">
        <v>0</v>
      </c>
      <c r="S505" t="s">
        <v>642</v>
      </c>
      <c r="T505" t="s">
        <v>689</v>
      </c>
      <c r="U505">
        <v>8.5</v>
      </c>
      <c r="V505">
        <v>1.118421052631579</v>
      </c>
      <c r="W505">
        <v>8.5</v>
      </c>
      <c r="X505" t="s">
        <v>53</v>
      </c>
      <c r="Y505" t="s">
        <v>770</v>
      </c>
      <c r="Z505">
        <v>325</v>
      </c>
      <c r="AA505">
        <v>23700</v>
      </c>
      <c r="AB505">
        <v>1</v>
      </c>
      <c r="AC505">
        <v>1.3593117408906883</v>
      </c>
      <c r="AD505">
        <v>1.2153846153846153</v>
      </c>
      <c r="AE505">
        <v>1.2153846153846153</v>
      </c>
      <c r="AF505">
        <v>0</v>
      </c>
      <c r="AG505" t="s">
        <v>642</v>
      </c>
    </row>
    <row r="506" spans="1:33" x14ac:dyDescent="0.25">
      <c r="A506" t="s">
        <v>55</v>
      </c>
      <c r="B506" t="s">
        <v>950</v>
      </c>
      <c r="C506" s="63" t="s">
        <v>950</v>
      </c>
      <c r="D506" s="63" t="s">
        <v>671</v>
      </c>
      <c r="E506" t="s">
        <v>527</v>
      </c>
      <c r="F506">
        <v>0.75</v>
      </c>
      <c r="G506">
        <v>1</v>
      </c>
      <c r="H506">
        <v>1</v>
      </c>
      <c r="I506">
        <v>2</v>
      </c>
      <c r="J506">
        <v>7</v>
      </c>
      <c r="K506">
        <v>1</v>
      </c>
      <c r="L506" t="s">
        <v>99</v>
      </c>
      <c r="M506">
        <v>1</v>
      </c>
      <c r="N506" t="s">
        <v>699</v>
      </c>
      <c r="O506" t="s">
        <v>4</v>
      </c>
      <c r="P506">
        <v>1</v>
      </c>
      <c r="Q506">
        <v>1</v>
      </c>
      <c r="R506">
        <v>0</v>
      </c>
      <c r="S506" t="s">
        <v>642</v>
      </c>
      <c r="T506" t="s">
        <v>689</v>
      </c>
      <c r="U506">
        <v>4.5</v>
      </c>
      <c r="V506">
        <v>0.5921052631578948</v>
      </c>
      <c r="W506">
        <v>3.375</v>
      </c>
      <c r="X506" t="s">
        <v>33</v>
      </c>
      <c r="Y506" t="s">
        <v>729</v>
      </c>
      <c r="Z506">
        <v>1643.1999999999998</v>
      </c>
      <c r="AA506">
        <v>93540</v>
      </c>
      <c r="AB506">
        <v>1</v>
      </c>
      <c r="AC506">
        <v>0.56176491313483323</v>
      </c>
      <c r="AD506">
        <v>0.94875851996105176</v>
      </c>
      <c r="AE506">
        <v>0.94875851996105154</v>
      </c>
      <c r="AF506">
        <v>-1.1102230246251565E-16</v>
      </c>
      <c r="AG506" t="s">
        <v>642</v>
      </c>
    </row>
    <row r="507" spans="1:33" x14ac:dyDescent="0.25">
      <c r="A507" t="s">
        <v>55</v>
      </c>
      <c r="B507" t="s">
        <v>950</v>
      </c>
      <c r="C507" s="63" t="s">
        <v>950</v>
      </c>
      <c r="D507" s="63" t="s">
        <v>671</v>
      </c>
      <c r="E507" t="s">
        <v>527</v>
      </c>
      <c r="F507">
        <v>0.75</v>
      </c>
      <c r="G507">
        <v>1</v>
      </c>
      <c r="H507">
        <v>1</v>
      </c>
      <c r="I507">
        <v>2</v>
      </c>
      <c r="J507">
        <v>7</v>
      </c>
      <c r="K507">
        <v>1</v>
      </c>
      <c r="L507" t="s">
        <v>99</v>
      </c>
      <c r="M507">
        <v>1</v>
      </c>
      <c r="N507" t="s">
        <v>699</v>
      </c>
      <c r="O507" t="s">
        <v>5</v>
      </c>
      <c r="P507">
        <v>2</v>
      </c>
      <c r="Q507">
        <v>0</v>
      </c>
      <c r="R507">
        <v>0</v>
      </c>
      <c r="S507" t="s">
        <v>642</v>
      </c>
      <c r="T507" t="s">
        <v>690</v>
      </c>
      <c r="U507">
        <v>0</v>
      </c>
      <c r="V507">
        <v>0</v>
      </c>
      <c r="W507">
        <v>0</v>
      </c>
      <c r="X507" t="s">
        <v>34</v>
      </c>
      <c r="Y507" t="s">
        <v>730</v>
      </c>
      <c r="Z507">
        <v>1643.1999999999998</v>
      </c>
      <c r="AA507">
        <v>93540</v>
      </c>
      <c r="AB507">
        <v>0</v>
      </c>
      <c r="AC507">
        <v>0</v>
      </c>
      <c r="AD507">
        <v>0.94875851996105176</v>
      </c>
      <c r="AF507">
        <v>0</v>
      </c>
      <c r="AG507" t="s">
        <v>913</v>
      </c>
    </row>
    <row r="508" spans="1:33" x14ac:dyDescent="0.25">
      <c r="A508" t="s">
        <v>55</v>
      </c>
      <c r="B508" t="s">
        <v>950</v>
      </c>
      <c r="C508" s="63" t="s">
        <v>950</v>
      </c>
      <c r="D508" s="63" t="s">
        <v>671</v>
      </c>
      <c r="E508" t="s">
        <v>527</v>
      </c>
      <c r="F508">
        <v>0.75</v>
      </c>
      <c r="G508">
        <v>1</v>
      </c>
      <c r="H508">
        <v>1</v>
      </c>
      <c r="I508">
        <v>2</v>
      </c>
      <c r="J508">
        <v>7</v>
      </c>
      <c r="K508">
        <v>1</v>
      </c>
      <c r="L508" t="s">
        <v>99</v>
      </c>
      <c r="M508">
        <v>1</v>
      </c>
      <c r="N508" t="s">
        <v>699</v>
      </c>
      <c r="O508" t="s">
        <v>31</v>
      </c>
      <c r="P508">
        <v>3</v>
      </c>
      <c r="Q508">
        <v>0</v>
      </c>
      <c r="R508">
        <v>0</v>
      </c>
      <c r="S508" t="s">
        <v>642</v>
      </c>
      <c r="T508" t="s">
        <v>690</v>
      </c>
      <c r="U508">
        <v>0</v>
      </c>
      <c r="V508">
        <v>0</v>
      </c>
      <c r="W508">
        <v>0</v>
      </c>
      <c r="X508" t="s">
        <v>35</v>
      </c>
      <c r="Y508" t="s">
        <v>731</v>
      </c>
      <c r="Z508">
        <v>1643.1999999999998</v>
      </c>
      <c r="AA508">
        <v>93540</v>
      </c>
      <c r="AB508">
        <v>0</v>
      </c>
      <c r="AC508">
        <v>0</v>
      </c>
      <c r="AD508">
        <v>0.94875851996105176</v>
      </c>
      <c r="AF508">
        <v>0</v>
      </c>
      <c r="AG508" t="s">
        <v>913</v>
      </c>
    </row>
    <row r="509" spans="1:33" x14ac:dyDescent="0.25">
      <c r="A509" t="s">
        <v>55</v>
      </c>
      <c r="B509" t="s">
        <v>950</v>
      </c>
      <c r="C509" s="63" t="s">
        <v>950</v>
      </c>
      <c r="D509" s="63" t="s">
        <v>671</v>
      </c>
      <c r="E509" t="s">
        <v>527</v>
      </c>
      <c r="F509">
        <v>0.75</v>
      </c>
      <c r="G509">
        <v>1</v>
      </c>
      <c r="H509">
        <v>1</v>
      </c>
      <c r="I509">
        <v>2</v>
      </c>
      <c r="J509">
        <v>7</v>
      </c>
      <c r="K509">
        <v>2</v>
      </c>
      <c r="L509" t="s">
        <v>102</v>
      </c>
      <c r="M509">
        <v>2</v>
      </c>
      <c r="N509" t="s">
        <v>701</v>
      </c>
      <c r="O509" t="s">
        <v>4</v>
      </c>
      <c r="P509">
        <v>1</v>
      </c>
      <c r="Q509">
        <v>1</v>
      </c>
      <c r="R509">
        <v>0</v>
      </c>
      <c r="S509" t="s">
        <v>642</v>
      </c>
      <c r="T509" t="s">
        <v>689</v>
      </c>
      <c r="U509">
        <v>4.5</v>
      </c>
      <c r="V509">
        <v>0.5921052631578948</v>
      </c>
      <c r="W509">
        <v>3.375</v>
      </c>
      <c r="X509" t="s">
        <v>36</v>
      </c>
      <c r="Y509" t="s">
        <v>732</v>
      </c>
      <c r="Z509">
        <v>1643.1999999999998</v>
      </c>
      <c r="AA509">
        <v>93540</v>
      </c>
      <c r="AB509">
        <v>1</v>
      </c>
      <c r="AC509">
        <v>0.56176491313483323</v>
      </c>
      <c r="AD509">
        <v>0.94875851996105176</v>
      </c>
      <c r="AE509">
        <v>0.94875851996105154</v>
      </c>
      <c r="AF509">
        <v>-1.1102230246251565E-16</v>
      </c>
      <c r="AG509" t="s">
        <v>642</v>
      </c>
    </row>
    <row r="510" spans="1:33" x14ac:dyDescent="0.25">
      <c r="A510" t="s">
        <v>55</v>
      </c>
      <c r="B510" t="s">
        <v>950</v>
      </c>
      <c r="C510" s="63" t="s">
        <v>950</v>
      </c>
      <c r="D510" s="63" t="s">
        <v>671</v>
      </c>
      <c r="E510" t="s">
        <v>527</v>
      </c>
      <c r="F510">
        <v>0.75</v>
      </c>
      <c r="G510">
        <v>1</v>
      </c>
      <c r="H510">
        <v>1</v>
      </c>
      <c r="I510">
        <v>2</v>
      </c>
      <c r="J510">
        <v>7</v>
      </c>
      <c r="K510">
        <v>2</v>
      </c>
      <c r="L510" t="s">
        <v>102</v>
      </c>
      <c r="M510">
        <v>2</v>
      </c>
      <c r="N510" t="s">
        <v>701</v>
      </c>
      <c r="O510" t="s">
        <v>5</v>
      </c>
      <c r="P510">
        <v>2</v>
      </c>
      <c r="Q510">
        <v>0</v>
      </c>
      <c r="R510">
        <v>0</v>
      </c>
      <c r="S510" t="s">
        <v>642</v>
      </c>
      <c r="T510" t="s">
        <v>690</v>
      </c>
      <c r="U510">
        <v>0</v>
      </c>
      <c r="V510">
        <v>0</v>
      </c>
      <c r="W510">
        <v>0</v>
      </c>
      <c r="X510" t="s">
        <v>37</v>
      </c>
      <c r="Y510" t="s">
        <v>733</v>
      </c>
      <c r="Z510">
        <v>1643.1999999999998</v>
      </c>
      <c r="AA510">
        <v>93540</v>
      </c>
      <c r="AB510">
        <v>0</v>
      </c>
      <c r="AC510">
        <v>0</v>
      </c>
      <c r="AD510">
        <v>0.94875851996105176</v>
      </c>
      <c r="AF510">
        <v>0</v>
      </c>
      <c r="AG510" t="s">
        <v>913</v>
      </c>
    </row>
    <row r="511" spans="1:33" x14ac:dyDescent="0.25">
      <c r="A511" t="s">
        <v>55</v>
      </c>
      <c r="B511" t="s">
        <v>950</v>
      </c>
      <c r="C511" s="63" t="s">
        <v>950</v>
      </c>
      <c r="D511" s="63" t="s">
        <v>671</v>
      </c>
      <c r="E511" t="s">
        <v>527</v>
      </c>
      <c r="F511">
        <v>0.75</v>
      </c>
      <c r="G511">
        <v>1</v>
      </c>
      <c r="H511">
        <v>1</v>
      </c>
      <c r="I511">
        <v>2</v>
      </c>
      <c r="J511">
        <v>7</v>
      </c>
      <c r="K511">
        <v>2</v>
      </c>
      <c r="L511" t="s">
        <v>102</v>
      </c>
      <c r="M511">
        <v>2</v>
      </c>
      <c r="N511" t="s">
        <v>701</v>
      </c>
      <c r="O511" t="s">
        <v>31</v>
      </c>
      <c r="P511">
        <v>3</v>
      </c>
      <c r="Q511">
        <v>0</v>
      </c>
      <c r="R511">
        <v>0</v>
      </c>
      <c r="S511" t="s">
        <v>642</v>
      </c>
      <c r="T511" t="s">
        <v>690</v>
      </c>
      <c r="U511">
        <v>0</v>
      </c>
      <c r="V511">
        <v>0</v>
      </c>
      <c r="W511">
        <v>0</v>
      </c>
      <c r="X511" t="s">
        <v>38</v>
      </c>
      <c r="Y511" t="s">
        <v>734</v>
      </c>
      <c r="Z511">
        <v>1643.1999999999998</v>
      </c>
      <c r="AA511">
        <v>93540</v>
      </c>
      <c r="AB511">
        <v>0</v>
      </c>
      <c r="AC511">
        <v>0</v>
      </c>
      <c r="AD511">
        <v>0.94875851996105176</v>
      </c>
      <c r="AF511">
        <v>0</v>
      </c>
      <c r="AG511" t="s">
        <v>913</v>
      </c>
    </row>
    <row r="512" spans="1:33" x14ac:dyDescent="0.25">
      <c r="A512" t="s">
        <v>55</v>
      </c>
      <c r="B512" t="s">
        <v>950</v>
      </c>
      <c r="C512" s="63" t="s">
        <v>950</v>
      </c>
      <c r="D512" s="63" t="s">
        <v>671</v>
      </c>
      <c r="E512" t="s">
        <v>527</v>
      </c>
      <c r="F512">
        <v>0.75</v>
      </c>
      <c r="G512">
        <v>1</v>
      </c>
      <c r="H512">
        <v>1</v>
      </c>
      <c r="I512">
        <v>2</v>
      </c>
      <c r="J512">
        <v>7</v>
      </c>
      <c r="K512">
        <v>3</v>
      </c>
      <c r="L512" t="s">
        <v>103</v>
      </c>
      <c r="M512">
        <v>3</v>
      </c>
      <c r="N512" t="s">
        <v>703</v>
      </c>
      <c r="O512" t="s">
        <v>4</v>
      </c>
      <c r="P512">
        <v>1</v>
      </c>
      <c r="Q512">
        <v>1</v>
      </c>
      <c r="R512">
        <v>0</v>
      </c>
      <c r="S512" t="s">
        <v>642</v>
      </c>
      <c r="T512" t="s">
        <v>689</v>
      </c>
      <c r="U512">
        <v>4.5</v>
      </c>
      <c r="V512">
        <v>0.5921052631578948</v>
      </c>
      <c r="W512">
        <v>3.375</v>
      </c>
      <c r="X512" t="s">
        <v>39</v>
      </c>
      <c r="Y512" t="s">
        <v>735</v>
      </c>
      <c r="Z512">
        <v>1643.1999999999998</v>
      </c>
      <c r="AA512">
        <v>93540</v>
      </c>
      <c r="AB512">
        <v>1</v>
      </c>
      <c r="AC512">
        <v>0.56176491313483323</v>
      </c>
      <c r="AD512">
        <v>0.94875851996105176</v>
      </c>
      <c r="AE512">
        <v>0.94875851996105154</v>
      </c>
      <c r="AF512">
        <v>-1.1102230246251565E-16</v>
      </c>
      <c r="AG512" t="s">
        <v>642</v>
      </c>
    </row>
    <row r="513" spans="1:33" x14ac:dyDescent="0.25">
      <c r="A513" t="s">
        <v>55</v>
      </c>
      <c r="B513" t="s">
        <v>950</v>
      </c>
      <c r="C513" s="63" t="s">
        <v>950</v>
      </c>
      <c r="D513" s="63" t="s">
        <v>671</v>
      </c>
      <c r="E513" t="s">
        <v>527</v>
      </c>
      <c r="F513">
        <v>0.75</v>
      </c>
      <c r="G513">
        <v>1</v>
      </c>
      <c r="H513">
        <v>1</v>
      </c>
      <c r="I513">
        <v>2</v>
      </c>
      <c r="J513">
        <v>7</v>
      </c>
      <c r="K513">
        <v>3</v>
      </c>
      <c r="L513" t="s">
        <v>103</v>
      </c>
      <c r="M513">
        <v>3</v>
      </c>
      <c r="N513" t="s">
        <v>703</v>
      </c>
      <c r="O513" t="s">
        <v>5</v>
      </c>
      <c r="P513">
        <v>2</v>
      </c>
      <c r="Q513">
        <v>0</v>
      </c>
      <c r="R513">
        <v>0</v>
      </c>
      <c r="S513" t="s">
        <v>642</v>
      </c>
      <c r="T513" t="s">
        <v>690</v>
      </c>
      <c r="U513">
        <v>0</v>
      </c>
      <c r="V513">
        <v>0</v>
      </c>
      <c r="W513">
        <v>0</v>
      </c>
      <c r="X513" t="s">
        <v>40</v>
      </c>
      <c r="Y513" t="s">
        <v>736</v>
      </c>
      <c r="Z513">
        <v>1643.1999999999998</v>
      </c>
      <c r="AA513">
        <v>93540</v>
      </c>
      <c r="AB513">
        <v>0</v>
      </c>
      <c r="AC513">
        <v>0</v>
      </c>
      <c r="AD513">
        <v>0.94875851996105176</v>
      </c>
      <c r="AF513">
        <v>0</v>
      </c>
      <c r="AG513" t="s">
        <v>913</v>
      </c>
    </row>
    <row r="514" spans="1:33" x14ac:dyDescent="0.25">
      <c r="A514" t="s">
        <v>55</v>
      </c>
      <c r="B514" t="s">
        <v>950</v>
      </c>
      <c r="C514" s="63" t="s">
        <v>950</v>
      </c>
      <c r="D514" s="63" t="s">
        <v>671</v>
      </c>
      <c r="E514" t="s">
        <v>527</v>
      </c>
      <c r="F514">
        <v>0.75</v>
      </c>
      <c r="G514">
        <v>1</v>
      </c>
      <c r="H514">
        <v>1</v>
      </c>
      <c r="I514">
        <v>2</v>
      </c>
      <c r="J514">
        <v>7</v>
      </c>
      <c r="K514">
        <v>3</v>
      </c>
      <c r="L514" t="s">
        <v>103</v>
      </c>
      <c r="M514">
        <v>3</v>
      </c>
      <c r="N514" t="s">
        <v>703</v>
      </c>
      <c r="O514" t="s">
        <v>31</v>
      </c>
      <c r="P514">
        <v>3</v>
      </c>
      <c r="Q514">
        <v>0</v>
      </c>
      <c r="R514">
        <v>0</v>
      </c>
      <c r="S514" t="s">
        <v>642</v>
      </c>
      <c r="T514" t="s">
        <v>690</v>
      </c>
      <c r="U514">
        <v>0</v>
      </c>
      <c r="V514">
        <v>0</v>
      </c>
      <c r="W514">
        <v>0</v>
      </c>
      <c r="X514" t="s">
        <v>41</v>
      </c>
      <c r="Y514" t="s">
        <v>737</v>
      </c>
      <c r="Z514">
        <v>1643.1999999999998</v>
      </c>
      <c r="AA514">
        <v>93540</v>
      </c>
      <c r="AB514">
        <v>0</v>
      </c>
      <c r="AC514">
        <v>0</v>
      </c>
      <c r="AD514">
        <v>0.94875851996105176</v>
      </c>
      <c r="AF514">
        <v>0</v>
      </c>
      <c r="AG514" t="s">
        <v>913</v>
      </c>
    </row>
    <row r="515" spans="1:33" x14ac:dyDescent="0.25">
      <c r="A515" t="s">
        <v>55</v>
      </c>
      <c r="B515" t="s">
        <v>950</v>
      </c>
      <c r="C515" s="63" t="s">
        <v>950</v>
      </c>
      <c r="D515" s="63" t="s">
        <v>671</v>
      </c>
      <c r="E515" t="s">
        <v>527</v>
      </c>
      <c r="F515">
        <v>0.75</v>
      </c>
      <c r="G515">
        <v>1</v>
      </c>
      <c r="H515">
        <v>1</v>
      </c>
      <c r="I515">
        <v>2</v>
      </c>
      <c r="J515">
        <v>7</v>
      </c>
      <c r="K515">
        <v>4</v>
      </c>
      <c r="L515" t="s">
        <v>101</v>
      </c>
      <c r="M515">
        <v>4</v>
      </c>
      <c r="N515" t="s">
        <v>705</v>
      </c>
      <c r="O515" t="s">
        <v>4</v>
      </c>
      <c r="P515">
        <v>1</v>
      </c>
      <c r="Q515">
        <v>1</v>
      </c>
      <c r="R515">
        <v>0</v>
      </c>
      <c r="S515" t="s">
        <v>642</v>
      </c>
      <c r="T515" t="s">
        <v>689</v>
      </c>
      <c r="U515">
        <v>4.5</v>
      </c>
      <c r="V515">
        <v>0.5921052631578948</v>
      </c>
      <c r="W515">
        <v>3.375</v>
      </c>
      <c r="X515" t="s">
        <v>42</v>
      </c>
      <c r="Y515" t="s">
        <v>738</v>
      </c>
      <c r="Z515">
        <v>1643.1999999999998</v>
      </c>
      <c r="AA515">
        <v>93540</v>
      </c>
      <c r="AB515">
        <v>1</v>
      </c>
      <c r="AC515">
        <v>0.56176491313483323</v>
      </c>
      <c r="AD515">
        <v>0.94875851996105176</v>
      </c>
      <c r="AE515">
        <v>0.94875851996105154</v>
      </c>
      <c r="AF515">
        <v>-1.1102230246251565E-16</v>
      </c>
      <c r="AG515" t="s">
        <v>642</v>
      </c>
    </row>
    <row r="516" spans="1:33" x14ac:dyDescent="0.25">
      <c r="A516" t="s">
        <v>55</v>
      </c>
      <c r="B516" t="s">
        <v>950</v>
      </c>
      <c r="C516" s="63" t="s">
        <v>950</v>
      </c>
      <c r="D516" s="63" t="s">
        <v>671</v>
      </c>
      <c r="E516" t="s">
        <v>527</v>
      </c>
      <c r="F516">
        <v>0.75</v>
      </c>
      <c r="G516">
        <v>1</v>
      </c>
      <c r="H516">
        <v>1</v>
      </c>
      <c r="I516">
        <v>2</v>
      </c>
      <c r="J516">
        <v>7</v>
      </c>
      <c r="K516">
        <v>4</v>
      </c>
      <c r="L516" t="s">
        <v>101</v>
      </c>
      <c r="M516">
        <v>4</v>
      </c>
      <c r="N516" t="s">
        <v>705</v>
      </c>
      <c r="O516" t="s">
        <v>5</v>
      </c>
      <c r="P516">
        <v>2</v>
      </c>
      <c r="Q516">
        <v>0</v>
      </c>
      <c r="R516">
        <v>0</v>
      </c>
      <c r="S516" t="s">
        <v>642</v>
      </c>
      <c r="T516" t="s">
        <v>690</v>
      </c>
      <c r="U516">
        <v>0</v>
      </c>
      <c r="V516">
        <v>0</v>
      </c>
      <c r="W516">
        <v>0</v>
      </c>
      <c r="X516" t="s">
        <v>43</v>
      </c>
      <c r="Y516" t="s">
        <v>739</v>
      </c>
      <c r="Z516">
        <v>1643.1999999999998</v>
      </c>
      <c r="AA516">
        <v>93540</v>
      </c>
      <c r="AB516">
        <v>0</v>
      </c>
      <c r="AC516">
        <v>0</v>
      </c>
      <c r="AD516">
        <v>0.94875851996105176</v>
      </c>
      <c r="AF516">
        <v>0</v>
      </c>
      <c r="AG516" t="s">
        <v>913</v>
      </c>
    </row>
    <row r="517" spans="1:33" x14ac:dyDescent="0.25">
      <c r="A517" t="s">
        <v>55</v>
      </c>
      <c r="B517" t="s">
        <v>950</v>
      </c>
      <c r="C517" s="63" t="s">
        <v>950</v>
      </c>
      <c r="D517" s="63" t="s">
        <v>671</v>
      </c>
      <c r="E517" t="s">
        <v>527</v>
      </c>
      <c r="F517">
        <v>0.75</v>
      </c>
      <c r="G517">
        <v>1</v>
      </c>
      <c r="H517">
        <v>1</v>
      </c>
      <c r="I517">
        <v>2</v>
      </c>
      <c r="J517">
        <v>7</v>
      </c>
      <c r="K517">
        <v>4</v>
      </c>
      <c r="L517" t="s">
        <v>101</v>
      </c>
      <c r="M517">
        <v>4</v>
      </c>
      <c r="N517" t="s">
        <v>705</v>
      </c>
      <c r="O517" t="s">
        <v>31</v>
      </c>
      <c r="P517">
        <v>3</v>
      </c>
      <c r="Q517">
        <v>0</v>
      </c>
      <c r="R517">
        <v>0</v>
      </c>
      <c r="S517" t="s">
        <v>642</v>
      </c>
      <c r="T517" t="s">
        <v>690</v>
      </c>
      <c r="U517">
        <v>0</v>
      </c>
      <c r="V517">
        <v>0</v>
      </c>
      <c r="W517">
        <v>0</v>
      </c>
      <c r="X517" t="s">
        <v>44</v>
      </c>
      <c r="Y517" t="s">
        <v>740</v>
      </c>
      <c r="Z517">
        <v>1643.1999999999998</v>
      </c>
      <c r="AA517">
        <v>93540</v>
      </c>
      <c r="AB517">
        <v>0</v>
      </c>
      <c r="AC517">
        <v>0</v>
      </c>
      <c r="AD517">
        <v>0.94875851996105176</v>
      </c>
      <c r="AF517">
        <v>0</v>
      </c>
      <c r="AG517" t="s">
        <v>913</v>
      </c>
    </row>
    <row r="518" spans="1:33" x14ac:dyDescent="0.25">
      <c r="A518" t="s">
        <v>55</v>
      </c>
      <c r="B518" t="s">
        <v>950</v>
      </c>
      <c r="C518" s="63" t="s">
        <v>950</v>
      </c>
      <c r="D518" s="63" t="s">
        <v>671</v>
      </c>
      <c r="E518" t="s">
        <v>527</v>
      </c>
      <c r="F518">
        <v>0.75</v>
      </c>
      <c r="G518">
        <v>1</v>
      </c>
      <c r="H518">
        <v>1</v>
      </c>
      <c r="I518">
        <v>2</v>
      </c>
      <c r="J518">
        <v>7</v>
      </c>
      <c r="K518">
        <v>5</v>
      </c>
      <c r="L518" t="s">
        <v>105</v>
      </c>
      <c r="M518">
        <v>5</v>
      </c>
      <c r="N518" t="s">
        <v>707</v>
      </c>
      <c r="O518" t="s">
        <v>4</v>
      </c>
      <c r="P518">
        <v>1</v>
      </c>
      <c r="Q518">
        <v>1</v>
      </c>
      <c r="R518">
        <v>0</v>
      </c>
      <c r="S518" t="s">
        <v>642</v>
      </c>
      <c r="T518" t="s">
        <v>689</v>
      </c>
      <c r="U518">
        <v>4.5</v>
      </c>
      <c r="V518">
        <v>0.5921052631578948</v>
      </c>
      <c r="W518">
        <v>3.375</v>
      </c>
      <c r="X518" t="s">
        <v>45</v>
      </c>
      <c r="Y518" t="s">
        <v>741</v>
      </c>
      <c r="Z518">
        <v>1643.1999999999998</v>
      </c>
      <c r="AA518">
        <v>93540</v>
      </c>
      <c r="AB518">
        <v>1</v>
      </c>
      <c r="AC518">
        <v>0.56176491313483323</v>
      </c>
      <c r="AD518">
        <v>0.94875851996105176</v>
      </c>
      <c r="AE518">
        <v>0.94875851996105154</v>
      </c>
      <c r="AF518">
        <v>-1.1102230246251565E-16</v>
      </c>
      <c r="AG518" t="s">
        <v>642</v>
      </c>
    </row>
    <row r="519" spans="1:33" x14ac:dyDescent="0.25">
      <c r="A519" t="s">
        <v>55</v>
      </c>
      <c r="B519" t="s">
        <v>950</v>
      </c>
      <c r="C519" s="63" t="s">
        <v>950</v>
      </c>
      <c r="D519" s="63" t="s">
        <v>671</v>
      </c>
      <c r="E519" t="s">
        <v>527</v>
      </c>
      <c r="F519">
        <v>0.75</v>
      </c>
      <c r="G519">
        <v>1</v>
      </c>
      <c r="H519">
        <v>1</v>
      </c>
      <c r="I519">
        <v>2</v>
      </c>
      <c r="J519">
        <v>7</v>
      </c>
      <c r="K519">
        <v>5</v>
      </c>
      <c r="L519" t="s">
        <v>105</v>
      </c>
      <c r="M519">
        <v>5</v>
      </c>
      <c r="N519" t="s">
        <v>707</v>
      </c>
      <c r="O519" t="s">
        <v>5</v>
      </c>
      <c r="P519">
        <v>2</v>
      </c>
      <c r="Q519">
        <v>0</v>
      </c>
      <c r="R519">
        <v>0</v>
      </c>
      <c r="S519" t="s">
        <v>642</v>
      </c>
      <c r="T519" t="s">
        <v>690</v>
      </c>
      <c r="U519">
        <v>0</v>
      </c>
      <c r="V519">
        <v>0</v>
      </c>
      <c r="W519">
        <v>0</v>
      </c>
      <c r="X519" t="s">
        <v>46</v>
      </c>
      <c r="Y519" t="s">
        <v>742</v>
      </c>
      <c r="Z519">
        <v>1643.1999999999998</v>
      </c>
      <c r="AA519">
        <v>93540</v>
      </c>
      <c r="AB519">
        <v>0</v>
      </c>
      <c r="AC519">
        <v>0</v>
      </c>
      <c r="AD519">
        <v>0.94875851996105176</v>
      </c>
      <c r="AF519">
        <v>0</v>
      </c>
      <c r="AG519" t="s">
        <v>913</v>
      </c>
    </row>
    <row r="520" spans="1:33" x14ac:dyDescent="0.25">
      <c r="A520" t="s">
        <v>55</v>
      </c>
      <c r="B520" t="s">
        <v>950</v>
      </c>
      <c r="C520" s="63" t="s">
        <v>950</v>
      </c>
      <c r="D520" s="63" t="s">
        <v>671</v>
      </c>
      <c r="E520" t="s">
        <v>527</v>
      </c>
      <c r="F520">
        <v>0.75</v>
      </c>
      <c r="G520">
        <v>1</v>
      </c>
      <c r="H520">
        <v>1</v>
      </c>
      <c r="I520">
        <v>2</v>
      </c>
      <c r="J520">
        <v>7</v>
      </c>
      <c r="K520">
        <v>5</v>
      </c>
      <c r="L520" t="s">
        <v>105</v>
      </c>
      <c r="M520">
        <v>5</v>
      </c>
      <c r="N520" t="s">
        <v>707</v>
      </c>
      <c r="O520" t="s">
        <v>31</v>
      </c>
      <c r="P520">
        <v>3</v>
      </c>
      <c r="Q520">
        <v>0</v>
      </c>
      <c r="R520">
        <v>0</v>
      </c>
      <c r="S520" t="s">
        <v>642</v>
      </c>
      <c r="T520" t="s">
        <v>690</v>
      </c>
      <c r="U520">
        <v>0</v>
      </c>
      <c r="V520">
        <v>0</v>
      </c>
      <c r="W520">
        <v>0</v>
      </c>
      <c r="X520" t="s">
        <v>47</v>
      </c>
      <c r="Y520" t="s">
        <v>743</v>
      </c>
      <c r="Z520">
        <v>1643.1999999999998</v>
      </c>
      <c r="AA520">
        <v>93540</v>
      </c>
      <c r="AB520">
        <v>0</v>
      </c>
      <c r="AC520">
        <v>0</v>
      </c>
      <c r="AD520">
        <v>0.94875851996105176</v>
      </c>
      <c r="AF520">
        <v>0</v>
      </c>
      <c r="AG520" t="s">
        <v>913</v>
      </c>
    </row>
    <row r="521" spans="1:33" x14ac:dyDescent="0.25">
      <c r="A521" t="s">
        <v>55</v>
      </c>
      <c r="B521" t="s">
        <v>950</v>
      </c>
      <c r="C521" s="63" t="s">
        <v>950</v>
      </c>
      <c r="D521" s="63" t="s">
        <v>671</v>
      </c>
      <c r="E521" t="s">
        <v>527</v>
      </c>
      <c r="F521">
        <v>0.75</v>
      </c>
      <c r="G521">
        <v>1</v>
      </c>
      <c r="H521">
        <v>1</v>
      </c>
      <c r="I521">
        <v>2</v>
      </c>
      <c r="J521">
        <v>7</v>
      </c>
      <c r="K521">
        <v>6</v>
      </c>
      <c r="L521" t="s">
        <v>113</v>
      </c>
      <c r="M521">
        <v>6</v>
      </c>
      <c r="N521" t="s">
        <v>709</v>
      </c>
      <c r="O521" t="s">
        <v>4</v>
      </c>
      <c r="P521">
        <v>1</v>
      </c>
      <c r="Q521">
        <v>0</v>
      </c>
      <c r="R521">
        <v>0</v>
      </c>
      <c r="S521" t="s">
        <v>642</v>
      </c>
      <c r="T521" t="s">
        <v>690</v>
      </c>
      <c r="U521">
        <v>0</v>
      </c>
      <c r="V521">
        <v>0</v>
      </c>
      <c r="W521">
        <v>0</v>
      </c>
      <c r="X521" t="s">
        <v>48</v>
      </c>
      <c r="Y521" t="s">
        <v>744</v>
      </c>
      <c r="Z521">
        <v>1643.1999999999998</v>
      </c>
      <c r="AA521">
        <v>93540</v>
      </c>
      <c r="AB521">
        <v>0</v>
      </c>
      <c r="AC521">
        <v>0</v>
      </c>
      <c r="AD521">
        <v>0.94875851996105176</v>
      </c>
      <c r="AF521">
        <v>0</v>
      </c>
      <c r="AG521" t="s">
        <v>913</v>
      </c>
    </row>
    <row r="522" spans="1:33" x14ac:dyDescent="0.25">
      <c r="A522" t="s">
        <v>55</v>
      </c>
      <c r="B522" t="s">
        <v>950</v>
      </c>
      <c r="C522" s="63" t="s">
        <v>950</v>
      </c>
      <c r="D522" s="63" t="s">
        <v>671</v>
      </c>
      <c r="E522" t="s">
        <v>527</v>
      </c>
      <c r="F522">
        <v>0.75</v>
      </c>
      <c r="G522">
        <v>1</v>
      </c>
      <c r="H522">
        <v>1</v>
      </c>
      <c r="I522">
        <v>2</v>
      </c>
      <c r="J522">
        <v>7</v>
      </c>
      <c r="K522">
        <v>6</v>
      </c>
      <c r="L522" t="s">
        <v>113</v>
      </c>
      <c r="M522">
        <v>6</v>
      </c>
      <c r="N522" t="s">
        <v>709</v>
      </c>
      <c r="O522" t="s">
        <v>5</v>
      </c>
      <c r="P522">
        <v>2</v>
      </c>
      <c r="Q522">
        <v>0</v>
      </c>
      <c r="R522">
        <v>0</v>
      </c>
      <c r="S522" t="s">
        <v>642</v>
      </c>
      <c r="T522" t="s">
        <v>690</v>
      </c>
      <c r="U522">
        <v>0</v>
      </c>
      <c r="V522">
        <v>0</v>
      </c>
      <c r="W522">
        <v>0</v>
      </c>
      <c r="X522" t="s">
        <v>49</v>
      </c>
      <c r="Y522" t="s">
        <v>745</v>
      </c>
      <c r="Z522">
        <v>1643.1999999999998</v>
      </c>
      <c r="AA522">
        <v>93540</v>
      </c>
      <c r="AB522">
        <v>0</v>
      </c>
      <c r="AC522">
        <v>0</v>
      </c>
      <c r="AD522">
        <v>0.94875851996105176</v>
      </c>
      <c r="AF522">
        <v>0</v>
      </c>
      <c r="AG522" t="s">
        <v>913</v>
      </c>
    </row>
    <row r="523" spans="1:33" x14ac:dyDescent="0.25">
      <c r="A523" t="s">
        <v>55</v>
      </c>
      <c r="B523" t="s">
        <v>950</v>
      </c>
      <c r="C523" s="63" t="s">
        <v>950</v>
      </c>
      <c r="D523" s="63" t="s">
        <v>671</v>
      </c>
      <c r="E523" t="s">
        <v>527</v>
      </c>
      <c r="F523">
        <v>0.75</v>
      </c>
      <c r="G523">
        <v>1</v>
      </c>
      <c r="H523">
        <v>1</v>
      </c>
      <c r="I523">
        <v>2</v>
      </c>
      <c r="J523">
        <v>7</v>
      </c>
      <c r="K523">
        <v>6</v>
      </c>
      <c r="L523" t="s">
        <v>113</v>
      </c>
      <c r="M523">
        <v>6</v>
      </c>
      <c r="N523" t="s">
        <v>709</v>
      </c>
      <c r="O523" t="s">
        <v>31</v>
      </c>
      <c r="P523">
        <v>3</v>
      </c>
      <c r="Q523">
        <v>0</v>
      </c>
      <c r="R523">
        <v>0</v>
      </c>
      <c r="S523" t="s">
        <v>642</v>
      </c>
      <c r="T523" t="s">
        <v>690</v>
      </c>
      <c r="U523">
        <v>0</v>
      </c>
      <c r="V523">
        <v>0</v>
      </c>
      <c r="W523">
        <v>0</v>
      </c>
      <c r="X523" t="s">
        <v>50</v>
      </c>
      <c r="Y523" t="s">
        <v>746</v>
      </c>
      <c r="Z523">
        <v>1643.1999999999998</v>
      </c>
      <c r="AA523">
        <v>93540</v>
      </c>
      <c r="AB523">
        <v>0</v>
      </c>
      <c r="AC523">
        <v>0</v>
      </c>
      <c r="AD523">
        <v>0.94875851996105176</v>
      </c>
      <c r="AF523">
        <v>0</v>
      </c>
      <c r="AG523" t="s">
        <v>913</v>
      </c>
    </row>
    <row r="524" spans="1:33" x14ac:dyDescent="0.25">
      <c r="A524" t="s">
        <v>55</v>
      </c>
      <c r="B524" t="s">
        <v>950</v>
      </c>
      <c r="C524" s="63" t="s">
        <v>950</v>
      </c>
      <c r="D524" s="63" t="s">
        <v>671</v>
      </c>
      <c r="E524" t="s">
        <v>527</v>
      </c>
      <c r="F524">
        <v>0.75</v>
      </c>
      <c r="G524">
        <v>1</v>
      </c>
      <c r="H524">
        <v>1</v>
      </c>
      <c r="I524">
        <v>2</v>
      </c>
      <c r="J524">
        <v>7</v>
      </c>
      <c r="K524">
        <v>7</v>
      </c>
      <c r="L524" t="s">
        <v>114</v>
      </c>
      <c r="M524">
        <v>7</v>
      </c>
      <c r="N524" t="s">
        <v>711</v>
      </c>
      <c r="O524" t="s">
        <v>4</v>
      </c>
      <c r="P524">
        <v>1</v>
      </c>
      <c r="Q524">
        <v>0</v>
      </c>
      <c r="R524">
        <v>0</v>
      </c>
      <c r="S524" t="s">
        <v>642</v>
      </c>
      <c r="T524" t="s">
        <v>690</v>
      </c>
      <c r="U524">
        <v>0</v>
      </c>
      <c r="V524">
        <v>0</v>
      </c>
      <c r="W524">
        <v>0</v>
      </c>
      <c r="X524" t="s">
        <v>51</v>
      </c>
      <c r="Y524" t="s">
        <v>747</v>
      </c>
      <c r="Z524">
        <v>1643.1999999999998</v>
      </c>
      <c r="AA524">
        <v>93540</v>
      </c>
      <c r="AB524">
        <v>0</v>
      </c>
      <c r="AC524">
        <v>0</v>
      </c>
      <c r="AD524">
        <v>0.94875851996105176</v>
      </c>
      <c r="AF524">
        <v>0</v>
      </c>
      <c r="AG524" t="s">
        <v>913</v>
      </c>
    </row>
    <row r="525" spans="1:33" x14ac:dyDescent="0.25">
      <c r="A525" t="s">
        <v>55</v>
      </c>
      <c r="B525" t="s">
        <v>950</v>
      </c>
      <c r="C525" s="63" t="s">
        <v>950</v>
      </c>
      <c r="D525" s="63" t="s">
        <v>671</v>
      </c>
      <c r="E525" t="s">
        <v>527</v>
      </c>
      <c r="F525">
        <v>0.75</v>
      </c>
      <c r="G525">
        <v>1</v>
      </c>
      <c r="H525">
        <v>1</v>
      </c>
      <c r="I525">
        <v>2</v>
      </c>
      <c r="J525">
        <v>7</v>
      </c>
      <c r="K525">
        <v>7</v>
      </c>
      <c r="L525" t="s">
        <v>114</v>
      </c>
      <c r="M525">
        <v>7</v>
      </c>
      <c r="N525" t="s">
        <v>711</v>
      </c>
      <c r="O525" t="s">
        <v>5</v>
      </c>
      <c r="P525">
        <v>2</v>
      </c>
      <c r="Q525">
        <v>0</v>
      </c>
      <c r="R525">
        <v>0</v>
      </c>
      <c r="S525" t="s">
        <v>642</v>
      </c>
      <c r="T525" t="s">
        <v>690</v>
      </c>
      <c r="U525">
        <v>0</v>
      </c>
      <c r="V525">
        <v>0</v>
      </c>
      <c r="W525">
        <v>0</v>
      </c>
      <c r="X525" t="s">
        <v>52</v>
      </c>
      <c r="Y525" t="s">
        <v>748</v>
      </c>
      <c r="Z525">
        <v>1643.1999999999998</v>
      </c>
      <c r="AA525">
        <v>93540</v>
      </c>
      <c r="AB525">
        <v>0</v>
      </c>
      <c r="AC525">
        <v>0</v>
      </c>
      <c r="AD525">
        <v>0.94875851996105176</v>
      </c>
      <c r="AF525">
        <v>0</v>
      </c>
      <c r="AG525" t="s">
        <v>913</v>
      </c>
    </row>
    <row r="526" spans="1:33" x14ac:dyDescent="0.25">
      <c r="A526" t="s">
        <v>55</v>
      </c>
      <c r="B526" t="s">
        <v>950</v>
      </c>
      <c r="C526" s="63" t="s">
        <v>950</v>
      </c>
      <c r="D526" s="63" t="s">
        <v>671</v>
      </c>
      <c r="E526" t="s">
        <v>527</v>
      </c>
      <c r="F526">
        <v>0.75</v>
      </c>
      <c r="G526">
        <v>1</v>
      </c>
      <c r="H526">
        <v>1</v>
      </c>
      <c r="I526">
        <v>2</v>
      </c>
      <c r="J526">
        <v>7</v>
      </c>
      <c r="K526">
        <v>7</v>
      </c>
      <c r="L526" t="s">
        <v>114</v>
      </c>
      <c r="M526">
        <v>7</v>
      </c>
      <c r="N526" t="s">
        <v>711</v>
      </c>
      <c r="O526" t="s">
        <v>31</v>
      </c>
      <c r="P526">
        <v>3</v>
      </c>
      <c r="Q526">
        <v>0</v>
      </c>
      <c r="R526">
        <v>0</v>
      </c>
      <c r="S526" t="s">
        <v>642</v>
      </c>
      <c r="T526" t="s">
        <v>690</v>
      </c>
      <c r="U526">
        <v>0</v>
      </c>
      <c r="V526">
        <v>0</v>
      </c>
      <c r="W526">
        <v>0</v>
      </c>
      <c r="X526" t="s">
        <v>53</v>
      </c>
      <c r="Y526" t="s">
        <v>749</v>
      </c>
      <c r="Z526">
        <v>1643.1999999999998</v>
      </c>
      <c r="AA526">
        <v>93540</v>
      </c>
      <c r="AB526">
        <v>0</v>
      </c>
      <c r="AC526">
        <v>0</v>
      </c>
      <c r="AD526">
        <v>0.94875851996105176</v>
      </c>
      <c r="AF526">
        <v>0</v>
      </c>
      <c r="AG526" t="s">
        <v>913</v>
      </c>
    </row>
    <row r="527" spans="1:33" x14ac:dyDescent="0.25">
      <c r="A527" t="s">
        <v>55</v>
      </c>
      <c r="B527" t="s">
        <v>950</v>
      </c>
      <c r="C527" s="63" t="s">
        <v>950</v>
      </c>
      <c r="D527" s="63" t="s">
        <v>671</v>
      </c>
      <c r="E527" t="s">
        <v>527</v>
      </c>
      <c r="F527">
        <v>0.75</v>
      </c>
      <c r="G527">
        <v>2</v>
      </c>
      <c r="H527">
        <v>2</v>
      </c>
      <c r="I527">
        <v>2</v>
      </c>
      <c r="J527">
        <v>7</v>
      </c>
      <c r="K527">
        <v>1</v>
      </c>
      <c r="L527" t="s">
        <v>99</v>
      </c>
      <c r="M527">
        <v>8</v>
      </c>
      <c r="N527" t="s">
        <v>713</v>
      </c>
      <c r="O527" t="s">
        <v>4</v>
      </c>
      <c r="P527">
        <v>1</v>
      </c>
      <c r="Q527">
        <v>1</v>
      </c>
      <c r="R527">
        <v>0</v>
      </c>
      <c r="S527" t="s">
        <v>642</v>
      </c>
      <c r="T527" t="s">
        <v>689</v>
      </c>
      <c r="U527">
        <v>4.5</v>
      </c>
      <c r="V527">
        <v>0.5921052631578948</v>
      </c>
      <c r="W527">
        <v>3.375</v>
      </c>
      <c r="X527" t="s">
        <v>33</v>
      </c>
      <c r="Y527" t="s">
        <v>750</v>
      </c>
      <c r="Z527">
        <v>1643.1999999999998</v>
      </c>
      <c r="AA527">
        <v>93540</v>
      </c>
      <c r="AB527">
        <v>1</v>
      </c>
      <c r="AC527">
        <v>0.56176491313483323</v>
      </c>
      <c r="AD527">
        <v>0.94875851996105176</v>
      </c>
      <c r="AE527">
        <v>0.94875851996105154</v>
      </c>
      <c r="AF527">
        <v>-1.1102230246251565E-16</v>
      </c>
      <c r="AG527" t="s">
        <v>642</v>
      </c>
    </row>
    <row r="528" spans="1:33" x14ac:dyDescent="0.25">
      <c r="A528" t="s">
        <v>55</v>
      </c>
      <c r="B528" t="s">
        <v>950</v>
      </c>
      <c r="C528" s="63" t="s">
        <v>950</v>
      </c>
      <c r="D528" s="63" t="s">
        <v>671</v>
      </c>
      <c r="E528" t="s">
        <v>527</v>
      </c>
      <c r="F528">
        <v>0.75</v>
      </c>
      <c r="G528">
        <v>2</v>
      </c>
      <c r="H528">
        <v>2</v>
      </c>
      <c r="I528">
        <v>2</v>
      </c>
      <c r="J528">
        <v>7</v>
      </c>
      <c r="K528">
        <v>1</v>
      </c>
      <c r="L528" t="s">
        <v>99</v>
      </c>
      <c r="M528">
        <v>8</v>
      </c>
      <c r="N528" t="s">
        <v>713</v>
      </c>
      <c r="O528" t="s">
        <v>5</v>
      </c>
      <c r="P528">
        <v>2</v>
      </c>
      <c r="Q528">
        <v>0</v>
      </c>
      <c r="R528">
        <v>0</v>
      </c>
      <c r="S528" t="s">
        <v>642</v>
      </c>
      <c r="T528" t="s">
        <v>690</v>
      </c>
      <c r="U528">
        <v>0</v>
      </c>
      <c r="V528">
        <v>0</v>
      </c>
      <c r="W528">
        <v>0</v>
      </c>
      <c r="X528" t="s">
        <v>34</v>
      </c>
      <c r="Y528" t="s">
        <v>751</v>
      </c>
      <c r="Z528">
        <v>1643.1999999999998</v>
      </c>
      <c r="AA528">
        <v>93540</v>
      </c>
      <c r="AB528">
        <v>0</v>
      </c>
      <c r="AC528">
        <v>0</v>
      </c>
      <c r="AD528">
        <v>0.94875851996105176</v>
      </c>
      <c r="AF528">
        <v>0</v>
      </c>
      <c r="AG528" t="s">
        <v>913</v>
      </c>
    </row>
    <row r="529" spans="1:33" x14ac:dyDescent="0.25">
      <c r="A529" t="s">
        <v>55</v>
      </c>
      <c r="B529" t="s">
        <v>950</v>
      </c>
      <c r="C529" s="63" t="s">
        <v>950</v>
      </c>
      <c r="D529" s="63" t="s">
        <v>671</v>
      </c>
      <c r="E529" t="s">
        <v>527</v>
      </c>
      <c r="F529">
        <v>0.75</v>
      </c>
      <c r="G529">
        <v>2</v>
      </c>
      <c r="H529">
        <v>2</v>
      </c>
      <c r="I529">
        <v>2</v>
      </c>
      <c r="J529">
        <v>7</v>
      </c>
      <c r="K529">
        <v>1</v>
      </c>
      <c r="L529" t="s">
        <v>99</v>
      </c>
      <c r="M529">
        <v>8</v>
      </c>
      <c r="N529" t="s">
        <v>713</v>
      </c>
      <c r="O529" t="s">
        <v>31</v>
      </c>
      <c r="P529">
        <v>3</v>
      </c>
      <c r="Q529">
        <v>0</v>
      </c>
      <c r="R529">
        <v>0</v>
      </c>
      <c r="S529" t="s">
        <v>642</v>
      </c>
      <c r="T529" t="s">
        <v>690</v>
      </c>
      <c r="U529">
        <v>0</v>
      </c>
      <c r="V529">
        <v>0</v>
      </c>
      <c r="W529">
        <v>0</v>
      </c>
      <c r="X529" t="s">
        <v>35</v>
      </c>
      <c r="Y529" t="s">
        <v>752</v>
      </c>
      <c r="Z529">
        <v>1643.1999999999998</v>
      </c>
      <c r="AA529">
        <v>93540</v>
      </c>
      <c r="AB529">
        <v>0</v>
      </c>
      <c r="AC529">
        <v>0</v>
      </c>
      <c r="AD529">
        <v>0.94875851996105176</v>
      </c>
      <c r="AF529">
        <v>0</v>
      </c>
      <c r="AG529" t="s">
        <v>913</v>
      </c>
    </row>
    <row r="530" spans="1:33" x14ac:dyDescent="0.25">
      <c r="A530" t="s">
        <v>55</v>
      </c>
      <c r="B530" t="s">
        <v>950</v>
      </c>
      <c r="C530" s="63" t="s">
        <v>950</v>
      </c>
      <c r="D530" s="63" t="s">
        <v>671</v>
      </c>
      <c r="E530" t="s">
        <v>527</v>
      </c>
      <c r="F530">
        <v>0.75</v>
      </c>
      <c r="G530">
        <v>2</v>
      </c>
      <c r="H530">
        <v>2</v>
      </c>
      <c r="I530">
        <v>2</v>
      </c>
      <c r="J530">
        <v>7</v>
      </c>
      <c r="K530">
        <v>2</v>
      </c>
      <c r="L530" t="s">
        <v>102</v>
      </c>
      <c r="M530">
        <v>9</v>
      </c>
      <c r="N530" t="s">
        <v>715</v>
      </c>
      <c r="O530" t="s">
        <v>4</v>
      </c>
      <c r="P530">
        <v>1</v>
      </c>
      <c r="Q530">
        <v>1</v>
      </c>
      <c r="R530">
        <v>0</v>
      </c>
      <c r="S530" t="s">
        <v>642</v>
      </c>
      <c r="T530" t="s">
        <v>689</v>
      </c>
      <c r="U530">
        <v>4.5</v>
      </c>
      <c r="V530">
        <v>0.5921052631578948</v>
      </c>
      <c r="W530">
        <v>3.375</v>
      </c>
      <c r="X530" t="s">
        <v>36</v>
      </c>
      <c r="Y530" t="s">
        <v>753</v>
      </c>
      <c r="Z530">
        <v>1643.1999999999998</v>
      </c>
      <c r="AA530">
        <v>93540</v>
      </c>
      <c r="AB530">
        <v>1</v>
      </c>
      <c r="AC530">
        <v>0.56176491313483323</v>
      </c>
      <c r="AD530">
        <v>0.94875851996105176</v>
      </c>
      <c r="AE530">
        <v>0.94875851996105154</v>
      </c>
      <c r="AF530">
        <v>-1.1102230246251565E-16</v>
      </c>
      <c r="AG530" t="s">
        <v>642</v>
      </c>
    </row>
    <row r="531" spans="1:33" x14ac:dyDescent="0.25">
      <c r="A531" t="s">
        <v>55</v>
      </c>
      <c r="B531" t="s">
        <v>950</v>
      </c>
      <c r="C531" s="63" t="s">
        <v>950</v>
      </c>
      <c r="D531" s="63" t="s">
        <v>671</v>
      </c>
      <c r="E531" t="s">
        <v>527</v>
      </c>
      <c r="F531">
        <v>0.75</v>
      </c>
      <c r="G531">
        <v>2</v>
      </c>
      <c r="H531">
        <v>2</v>
      </c>
      <c r="I531">
        <v>2</v>
      </c>
      <c r="J531">
        <v>7</v>
      </c>
      <c r="K531">
        <v>2</v>
      </c>
      <c r="L531" t="s">
        <v>102</v>
      </c>
      <c r="M531">
        <v>9</v>
      </c>
      <c r="N531" t="s">
        <v>715</v>
      </c>
      <c r="O531" t="s">
        <v>5</v>
      </c>
      <c r="P531">
        <v>2</v>
      </c>
      <c r="Q531">
        <v>0</v>
      </c>
      <c r="R531">
        <v>0</v>
      </c>
      <c r="S531" t="s">
        <v>642</v>
      </c>
      <c r="T531" t="s">
        <v>690</v>
      </c>
      <c r="U531">
        <v>0</v>
      </c>
      <c r="V531">
        <v>0</v>
      </c>
      <c r="W531">
        <v>0</v>
      </c>
      <c r="X531" t="s">
        <v>37</v>
      </c>
      <c r="Y531" t="s">
        <v>754</v>
      </c>
      <c r="Z531">
        <v>1643.1999999999998</v>
      </c>
      <c r="AA531">
        <v>93540</v>
      </c>
      <c r="AB531">
        <v>0</v>
      </c>
      <c r="AC531">
        <v>0</v>
      </c>
      <c r="AD531">
        <v>0.94875851996105176</v>
      </c>
      <c r="AF531">
        <v>0</v>
      </c>
      <c r="AG531" t="s">
        <v>913</v>
      </c>
    </row>
    <row r="532" spans="1:33" x14ac:dyDescent="0.25">
      <c r="A532" t="s">
        <v>55</v>
      </c>
      <c r="B532" t="s">
        <v>950</v>
      </c>
      <c r="C532" s="63" t="s">
        <v>950</v>
      </c>
      <c r="D532" s="63" t="s">
        <v>671</v>
      </c>
      <c r="E532" t="s">
        <v>527</v>
      </c>
      <c r="F532">
        <v>0.75</v>
      </c>
      <c r="G532">
        <v>2</v>
      </c>
      <c r="H532">
        <v>2</v>
      </c>
      <c r="I532">
        <v>2</v>
      </c>
      <c r="J532">
        <v>7</v>
      </c>
      <c r="K532">
        <v>2</v>
      </c>
      <c r="L532" t="s">
        <v>102</v>
      </c>
      <c r="M532">
        <v>9</v>
      </c>
      <c r="N532" t="s">
        <v>715</v>
      </c>
      <c r="O532" t="s">
        <v>31</v>
      </c>
      <c r="P532">
        <v>3</v>
      </c>
      <c r="Q532">
        <v>0</v>
      </c>
      <c r="R532">
        <v>0</v>
      </c>
      <c r="S532" t="s">
        <v>642</v>
      </c>
      <c r="T532" t="s">
        <v>690</v>
      </c>
      <c r="U532">
        <v>0</v>
      </c>
      <c r="V532">
        <v>0</v>
      </c>
      <c r="W532">
        <v>0</v>
      </c>
      <c r="X532" t="s">
        <v>38</v>
      </c>
      <c r="Y532" t="s">
        <v>755</v>
      </c>
      <c r="Z532">
        <v>1643.1999999999998</v>
      </c>
      <c r="AA532">
        <v>93540</v>
      </c>
      <c r="AB532">
        <v>0</v>
      </c>
      <c r="AC532">
        <v>0</v>
      </c>
      <c r="AD532">
        <v>0.94875851996105176</v>
      </c>
      <c r="AF532">
        <v>0</v>
      </c>
      <c r="AG532" t="s">
        <v>913</v>
      </c>
    </row>
    <row r="533" spans="1:33" x14ac:dyDescent="0.25">
      <c r="A533" t="s">
        <v>55</v>
      </c>
      <c r="B533" t="s">
        <v>950</v>
      </c>
      <c r="C533" s="63" t="s">
        <v>950</v>
      </c>
      <c r="D533" s="63" t="s">
        <v>671</v>
      </c>
      <c r="E533" t="s">
        <v>527</v>
      </c>
      <c r="F533">
        <v>0.75</v>
      </c>
      <c r="G533">
        <v>2</v>
      </c>
      <c r="H533">
        <v>2</v>
      </c>
      <c r="I533">
        <v>2</v>
      </c>
      <c r="J533">
        <v>7</v>
      </c>
      <c r="K533">
        <v>3</v>
      </c>
      <c r="L533" t="s">
        <v>103</v>
      </c>
      <c r="M533">
        <v>10</v>
      </c>
      <c r="N533" t="s">
        <v>717</v>
      </c>
      <c r="O533" t="s">
        <v>4</v>
      </c>
      <c r="P533">
        <v>1</v>
      </c>
      <c r="Q533">
        <v>1</v>
      </c>
      <c r="R533">
        <v>0</v>
      </c>
      <c r="S533" t="s">
        <v>642</v>
      </c>
      <c r="T533" t="s">
        <v>689</v>
      </c>
      <c r="U533">
        <v>4.5</v>
      </c>
      <c r="V533">
        <v>0.5921052631578948</v>
      </c>
      <c r="W533">
        <v>3.375</v>
      </c>
      <c r="X533" t="s">
        <v>39</v>
      </c>
      <c r="Y533" t="s">
        <v>756</v>
      </c>
      <c r="Z533">
        <v>1643.1999999999998</v>
      </c>
      <c r="AA533">
        <v>93540</v>
      </c>
      <c r="AB533">
        <v>1</v>
      </c>
      <c r="AC533">
        <v>0.56176491313483323</v>
      </c>
      <c r="AD533">
        <v>0.94875851996105176</v>
      </c>
      <c r="AE533">
        <v>0.94875851996105154</v>
      </c>
      <c r="AF533">
        <v>-1.1102230246251565E-16</v>
      </c>
      <c r="AG533" t="s">
        <v>642</v>
      </c>
    </row>
    <row r="534" spans="1:33" x14ac:dyDescent="0.25">
      <c r="A534" t="s">
        <v>55</v>
      </c>
      <c r="B534" t="s">
        <v>950</v>
      </c>
      <c r="C534" s="63" t="s">
        <v>950</v>
      </c>
      <c r="D534" s="63" t="s">
        <v>671</v>
      </c>
      <c r="E534" t="s">
        <v>527</v>
      </c>
      <c r="F534">
        <v>0.75</v>
      </c>
      <c r="G534">
        <v>2</v>
      </c>
      <c r="H534">
        <v>2</v>
      </c>
      <c r="I534">
        <v>2</v>
      </c>
      <c r="J534">
        <v>7</v>
      </c>
      <c r="K534">
        <v>3</v>
      </c>
      <c r="L534" t="s">
        <v>103</v>
      </c>
      <c r="M534">
        <v>10</v>
      </c>
      <c r="N534" t="s">
        <v>717</v>
      </c>
      <c r="O534" t="s">
        <v>5</v>
      </c>
      <c r="P534">
        <v>2</v>
      </c>
      <c r="Q534">
        <v>0</v>
      </c>
      <c r="R534">
        <v>0</v>
      </c>
      <c r="S534" t="s">
        <v>642</v>
      </c>
      <c r="T534" t="s">
        <v>690</v>
      </c>
      <c r="U534">
        <v>0</v>
      </c>
      <c r="V534">
        <v>0</v>
      </c>
      <c r="W534">
        <v>0</v>
      </c>
      <c r="X534" t="s">
        <v>40</v>
      </c>
      <c r="Y534" t="s">
        <v>757</v>
      </c>
      <c r="Z534">
        <v>1643.1999999999998</v>
      </c>
      <c r="AA534">
        <v>93540</v>
      </c>
      <c r="AB534">
        <v>0</v>
      </c>
      <c r="AC534">
        <v>0</v>
      </c>
      <c r="AD534">
        <v>0.94875851996105176</v>
      </c>
      <c r="AF534">
        <v>0</v>
      </c>
      <c r="AG534" t="s">
        <v>913</v>
      </c>
    </row>
    <row r="535" spans="1:33" x14ac:dyDescent="0.25">
      <c r="A535" t="s">
        <v>55</v>
      </c>
      <c r="B535" t="s">
        <v>950</v>
      </c>
      <c r="C535" s="63" t="s">
        <v>950</v>
      </c>
      <c r="D535" s="63" t="s">
        <v>671</v>
      </c>
      <c r="E535" t="s">
        <v>527</v>
      </c>
      <c r="F535">
        <v>0.75</v>
      </c>
      <c r="G535">
        <v>2</v>
      </c>
      <c r="H535">
        <v>2</v>
      </c>
      <c r="I535">
        <v>2</v>
      </c>
      <c r="J535">
        <v>7</v>
      </c>
      <c r="K535">
        <v>3</v>
      </c>
      <c r="L535" t="s">
        <v>103</v>
      </c>
      <c r="M535">
        <v>10</v>
      </c>
      <c r="N535" t="s">
        <v>717</v>
      </c>
      <c r="O535" t="s">
        <v>31</v>
      </c>
      <c r="P535">
        <v>3</v>
      </c>
      <c r="Q535">
        <v>0</v>
      </c>
      <c r="R535">
        <v>0</v>
      </c>
      <c r="S535" t="s">
        <v>642</v>
      </c>
      <c r="T535" t="s">
        <v>690</v>
      </c>
      <c r="U535">
        <v>0</v>
      </c>
      <c r="V535">
        <v>0</v>
      </c>
      <c r="W535">
        <v>0</v>
      </c>
      <c r="X535" t="s">
        <v>41</v>
      </c>
      <c r="Y535" t="s">
        <v>758</v>
      </c>
      <c r="Z535">
        <v>1643.1999999999998</v>
      </c>
      <c r="AA535">
        <v>93540</v>
      </c>
      <c r="AB535">
        <v>0</v>
      </c>
      <c r="AC535">
        <v>0</v>
      </c>
      <c r="AD535">
        <v>0.94875851996105176</v>
      </c>
      <c r="AF535">
        <v>0</v>
      </c>
      <c r="AG535" t="s">
        <v>913</v>
      </c>
    </row>
    <row r="536" spans="1:33" x14ac:dyDescent="0.25">
      <c r="A536" t="s">
        <v>55</v>
      </c>
      <c r="B536" t="s">
        <v>950</v>
      </c>
      <c r="C536" s="63" t="s">
        <v>950</v>
      </c>
      <c r="D536" s="63" t="s">
        <v>671</v>
      </c>
      <c r="E536" t="s">
        <v>527</v>
      </c>
      <c r="F536">
        <v>0.75</v>
      </c>
      <c r="G536">
        <v>2</v>
      </c>
      <c r="H536">
        <v>2</v>
      </c>
      <c r="I536">
        <v>2</v>
      </c>
      <c r="J536">
        <v>7</v>
      </c>
      <c r="K536">
        <v>4</v>
      </c>
      <c r="L536" t="s">
        <v>101</v>
      </c>
      <c r="M536">
        <v>11</v>
      </c>
      <c r="N536" t="s">
        <v>719</v>
      </c>
      <c r="O536" t="s">
        <v>4</v>
      </c>
      <c r="P536">
        <v>1</v>
      </c>
      <c r="Q536">
        <v>1</v>
      </c>
      <c r="R536">
        <v>0</v>
      </c>
      <c r="S536" t="s">
        <v>642</v>
      </c>
      <c r="T536" t="s">
        <v>689</v>
      </c>
      <c r="U536">
        <v>4.5</v>
      </c>
      <c r="V536">
        <v>0.5921052631578948</v>
      </c>
      <c r="W536">
        <v>3.375</v>
      </c>
      <c r="X536" t="s">
        <v>42</v>
      </c>
      <c r="Y536" t="s">
        <v>759</v>
      </c>
      <c r="Z536">
        <v>1643.1999999999998</v>
      </c>
      <c r="AA536">
        <v>93540</v>
      </c>
      <c r="AB536">
        <v>1</v>
      </c>
      <c r="AC536">
        <v>0.56176491313483323</v>
      </c>
      <c r="AD536">
        <v>0.94875851996105176</v>
      </c>
      <c r="AE536">
        <v>0.94875851996105154</v>
      </c>
      <c r="AF536">
        <v>-1.1102230246251565E-16</v>
      </c>
      <c r="AG536" t="s">
        <v>642</v>
      </c>
    </row>
    <row r="537" spans="1:33" x14ac:dyDescent="0.25">
      <c r="A537" t="s">
        <v>55</v>
      </c>
      <c r="B537" t="s">
        <v>950</v>
      </c>
      <c r="C537" s="63" t="s">
        <v>950</v>
      </c>
      <c r="D537" s="63" t="s">
        <v>671</v>
      </c>
      <c r="E537" t="s">
        <v>527</v>
      </c>
      <c r="F537">
        <v>0.75</v>
      </c>
      <c r="G537">
        <v>2</v>
      </c>
      <c r="H537">
        <v>2</v>
      </c>
      <c r="I537">
        <v>2</v>
      </c>
      <c r="J537">
        <v>7</v>
      </c>
      <c r="K537">
        <v>4</v>
      </c>
      <c r="L537" t="s">
        <v>101</v>
      </c>
      <c r="M537">
        <v>11</v>
      </c>
      <c r="N537" t="s">
        <v>719</v>
      </c>
      <c r="O537" t="s">
        <v>5</v>
      </c>
      <c r="P537">
        <v>2</v>
      </c>
      <c r="Q537">
        <v>0</v>
      </c>
      <c r="R537">
        <v>0</v>
      </c>
      <c r="S537" t="s">
        <v>642</v>
      </c>
      <c r="T537" t="s">
        <v>690</v>
      </c>
      <c r="U537">
        <v>0</v>
      </c>
      <c r="V537">
        <v>0</v>
      </c>
      <c r="W537">
        <v>0</v>
      </c>
      <c r="X537" t="s">
        <v>43</v>
      </c>
      <c r="Y537" t="s">
        <v>760</v>
      </c>
      <c r="Z537">
        <v>1643.1999999999998</v>
      </c>
      <c r="AA537">
        <v>93540</v>
      </c>
      <c r="AB537">
        <v>0</v>
      </c>
      <c r="AC537">
        <v>0</v>
      </c>
      <c r="AD537">
        <v>0.94875851996105176</v>
      </c>
      <c r="AF537">
        <v>0</v>
      </c>
      <c r="AG537" t="s">
        <v>913</v>
      </c>
    </row>
    <row r="538" spans="1:33" x14ac:dyDescent="0.25">
      <c r="A538" t="s">
        <v>55</v>
      </c>
      <c r="B538" t="s">
        <v>950</v>
      </c>
      <c r="C538" s="63" t="s">
        <v>950</v>
      </c>
      <c r="D538" s="63" t="s">
        <v>671</v>
      </c>
      <c r="E538" t="s">
        <v>527</v>
      </c>
      <c r="F538">
        <v>0.75</v>
      </c>
      <c r="G538">
        <v>2</v>
      </c>
      <c r="H538">
        <v>2</v>
      </c>
      <c r="I538">
        <v>2</v>
      </c>
      <c r="J538">
        <v>7</v>
      </c>
      <c r="K538">
        <v>4</v>
      </c>
      <c r="L538" t="s">
        <v>101</v>
      </c>
      <c r="M538">
        <v>11</v>
      </c>
      <c r="N538" t="s">
        <v>719</v>
      </c>
      <c r="O538" t="s">
        <v>31</v>
      </c>
      <c r="P538">
        <v>3</v>
      </c>
      <c r="Q538">
        <v>0</v>
      </c>
      <c r="R538">
        <v>0</v>
      </c>
      <c r="S538" t="s">
        <v>642</v>
      </c>
      <c r="T538" t="s">
        <v>690</v>
      </c>
      <c r="U538">
        <v>0</v>
      </c>
      <c r="V538">
        <v>0</v>
      </c>
      <c r="W538">
        <v>0</v>
      </c>
      <c r="X538" t="s">
        <v>44</v>
      </c>
      <c r="Y538" t="s">
        <v>761</v>
      </c>
      <c r="Z538">
        <v>1643.1999999999998</v>
      </c>
      <c r="AA538">
        <v>93540</v>
      </c>
      <c r="AB538">
        <v>0</v>
      </c>
      <c r="AC538">
        <v>0</v>
      </c>
      <c r="AD538">
        <v>0.94875851996105176</v>
      </c>
      <c r="AF538">
        <v>0</v>
      </c>
      <c r="AG538" t="s">
        <v>913</v>
      </c>
    </row>
    <row r="539" spans="1:33" x14ac:dyDescent="0.25">
      <c r="A539" t="s">
        <v>55</v>
      </c>
      <c r="B539" t="s">
        <v>950</v>
      </c>
      <c r="C539" s="63" t="s">
        <v>950</v>
      </c>
      <c r="D539" s="63" t="s">
        <v>671</v>
      </c>
      <c r="E539" t="s">
        <v>527</v>
      </c>
      <c r="F539">
        <v>0.75</v>
      </c>
      <c r="G539">
        <v>2</v>
      </c>
      <c r="H539">
        <v>2</v>
      </c>
      <c r="I539">
        <v>2</v>
      </c>
      <c r="J539">
        <v>7</v>
      </c>
      <c r="K539">
        <v>5</v>
      </c>
      <c r="L539" t="s">
        <v>105</v>
      </c>
      <c r="M539">
        <v>12</v>
      </c>
      <c r="N539" t="s">
        <v>721</v>
      </c>
      <c r="O539" t="s">
        <v>4</v>
      </c>
      <c r="P539">
        <v>1</v>
      </c>
      <c r="Q539">
        <v>1</v>
      </c>
      <c r="R539">
        <v>0</v>
      </c>
      <c r="S539" t="s">
        <v>642</v>
      </c>
      <c r="T539" t="s">
        <v>689</v>
      </c>
      <c r="U539">
        <v>4.5</v>
      </c>
      <c r="V539">
        <v>0.5921052631578948</v>
      </c>
      <c r="W539">
        <v>3.375</v>
      </c>
      <c r="X539" t="s">
        <v>45</v>
      </c>
      <c r="Y539" t="s">
        <v>762</v>
      </c>
      <c r="Z539">
        <v>1643.1999999999998</v>
      </c>
      <c r="AA539">
        <v>93540</v>
      </c>
      <c r="AB539">
        <v>1</v>
      </c>
      <c r="AC539">
        <v>0.56176491313483323</v>
      </c>
      <c r="AD539">
        <v>0.94875851996105176</v>
      </c>
      <c r="AE539">
        <v>0.94875851996105154</v>
      </c>
      <c r="AF539">
        <v>-1.1102230246251565E-16</v>
      </c>
      <c r="AG539" t="s">
        <v>642</v>
      </c>
    </row>
    <row r="540" spans="1:33" x14ac:dyDescent="0.25">
      <c r="A540" t="s">
        <v>55</v>
      </c>
      <c r="B540" t="s">
        <v>950</v>
      </c>
      <c r="C540" s="63" t="s">
        <v>950</v>
      </c>
      <c r="D540" s="63" t="s">
        <v>671</v>
      </c>
      <c r="E540" t="s">
        <v>527</v>
      </c>
      <c r="F540">
        <v>0.75</v>
      </c>
      <c r="G540">
        <v>2</v>
      </c>
      <c r="H540">
        <v>2</v>
      </c>
      <c r="I540">
        <v>2</v>
      </c>
      <c r="J540">
        <v>7</v>
      </c>
      <c r="K540">
        <v>5</v>
      </c>
      <c r="L540" t="s">
        <v>105</v>
      </c>
      <c r="M540">
        <v>12</v>
      </c>
      <c r="N540" t="s">
        <v>721</v>
      </c>
      <c r="O540" t="s">
        <v>5</v>
      </c>
      <c r="P540">
        <v>2</v>
      </c>
      <c r="Q540">
        <v>0</v>
      </c>
      <c r="R540">
        <v>0</v>
      </c>
      <c r="S540" t="s">
        <v>642</v>
      </c>
      <c r="T540" t="s">
        <v>690</v>
      </c>
      <c r="U540">
        <v>0</v>
      </c>
      <c r="V540">
        <v>0</v>
      </c>
      <c r="W540">
        <v>0</v>
      </c>
      <c r="X540" t="s">
        <v>46</v>
      </c>
      <c r="Y540" t="s">
        <v>763</v>
      </c>
      <c r="Z540">
        <v>1643.1999999999998</v>
      </c>
      <c r="AA540">
        <v>93540</v>
      </c>
      <c r="AB540">
        <v>0</v>
      </c>
      <c r="AC540">
        <v>0</v>
      </c>
      <c r="AD540">
        <v>0.94875851996105176</v>
      </c>
      <c r="AF540">
        <v>0</v>
      </c>
      <c r="AG540" t="s">
        <v>913</v>
      </c>
    </row>
    <row r="541" spans="1:33" x14ac:dyDescent="0.25">
      <c r="A541" t="s">
        <v>55</v>
      </c>
      <c r="B541" t="s">
        <v>950</v>
      </c>
      <c r="C541" s="63" t="s">
        <v>950</v>
      </c>
      <c r="D541" s="63" t="s">
        <v>671</v>
      </c>
      <c r="E541" t="s">
        <v>527</v>
      </c>
      <c r="F541">
        <v>0.75</v>
      </c>
      <c r="G541">
        <v>2</v>
      </c>
      <c r="H541">
        <v>2</v>
      </c>
      <c r="I541">
        <v>2</v>
      </c>
      <c r="J541">
        <v>7</v>
      </c>
      <c r="K541">
        <v>5</v>
      </c>
      <c r="L541" t="s">
        <v>105</v>
      </c>
      <c r="M541">
        <v>12</v>
      </c>
      <c r="N541" t="s">
        <v>721</v>
      </c>
      <c r="O541" t="s">
        <v>31</v>
      </c>
      <c r="P541">
        <v>3</v>
      </c>
      <c r="Q541">
        <v>0</v>
      </c>
      <c r="R541">
        <v>0</v>
      </c>
      <c r="S541" t="s">
        <v>642</v>
      </c>
      <c r="T541" t="s">
        <v>690</v>
      </c>
      <c r="U541">
        <v>0</v>
      </c>
      <c r="V541">
        <v>0</v>
      </c>
      <c r="W541">
        <v>0</v>
      </c>
      <c r="X541" t="s">
        <v>47</v>
      </c>
      <c r="Y541" t="s">
        <v>764</v>
      </c>
      <c r="Z541">
        <v>1643.1999999999998</v>
      </c>
      <c r="AA541">
        <v>93540</v>
      </c>
      <c r="AB541">
        <v>0</v>
      </c>
      <c r="AC541">
        <v>0</v>
      </c>
      <c r="AD541">
        <v>0.94875851996105176</v>
      </c>
      <c r="AF541">
        <v>0</v>
      </c>
      <c r="AG541" t="s">
        <v>913</v>
      </c>
    </row>
    <row r="542" spans="1:33" x14ac:dyDescent="0.25">
      <c r="A542" t="s">
        <v>55</v>
      </c>
      <c r="B542" t="s">
        <v>950</v>
      </c>
      <c r="C542" s="63" t="s">
        <v>950</v>
      </c>
      <c r="D542" s="63" t="s">
        <v>671</v>
      </c>
      <c r="E542" t="s">
        <v>527</v>
      </c>
      <c r="F542">
        <v>0.75</v>
      </c>
      <c r="G542">
        <v>2</v>
      </c>
      <c r="H542">
        <v>2</v>
      </c>
      <c r="I542">
        <v>2</v>
      </c>
      <c r="J542">
        <v>7</v>
      </c>
      <c r="K542">
        <v>6</v>
      </c>
      <c r="L542" t="s">
        <v>113</v>
      </c>
      <c r="M542">
        <v>13</v>
      </c>
      <c r="N542" t="s">
        <v>723</v>
      </c>
      <c r="O542" t="s">
        <v>4</v>
      </c>
      <c r="P542">
        <v>1</v>
      </c>
      <c r="Q542">
        <v>0</v>
      </c>
      <c r="R542">
        <v>0</v>
      </c>
      <c r="S542" t="s">
        <v>642</v>
      </c>
      <c r="T542" t="s">
        <v>690</v>
      </c>
      <c r="U542">
        <v>0</v>
      </c>
      <c r="V542">
        <v>0</v>
      </c>
      <c r="W542">
        <v>0</v>
      </c>
      <c r="X542" t="s">
        <v>48</v>
      </c>
      <c r="Y542" t="s">
        <v>765</v>
      </c>
      <c r="Z542">
        <v>1643.1999999999998</v>
      </c>
      <c r="AA542">
        <v>93540</v>
      </c>
      <c r="AB542">
        <v>0</v>
      </c>
      <c r="AC542">
        <v>0</v>
      </c>
      <c r="AD542">
        <v>0.94875851996105176</v>
      </c>
      <c r="AF542">
        <v>0</v>
      </c>
      <c r="AG542" t="s">
        <v>913</v>
      </c>
    </row>
    <row r="543" spans="1:33" x14ac:dyDescent="0.25">
      <c r="A543" t="s">
        <v>55</v>
      </c>
      <c r="B543" t="s">
        <v>950</v>
      </c>
      <c r="C543" s="63" t="s">
        <v>950</v>
      </c>
      <c r="D543" s="63" t="s">
        <v>671</v>
      </c>
      <c r="E543" t="s">
        <v>527</v>
      </c>
      <c r="F543">
        <v>0.75</v>
      </c>
      <c r="G543">
        <v>2</v>
      </c>
      <c r="H543">
        <v>2</v>
      </c>
      <c r="I543">
        <v>2</v>
      </c>
      <c r="J543">
        <v>7</v>
      </c>
      <c r="K543">
        <v>6</v>
      </c>
      <c r="L543" t="s">
        <v>113</v>
      </c>
      <c r="M543">
        <v>13</v>
      </c>
      <c r="N543" t="s">
        <v>723</v>
      </c>
      <c r="O543" t="s">
        <v>5</v>
      </c>
      <c r="P543">
        <v>2</v>
      </c>
      <c r="Q543">
        <v>0</v>
      </c>
      <c r="R543">
        <v>0</v>
      </c>
      <c r="S543" t="s">
        <v>642</v>
      </c>
      <c r="T543" t="s">
        <v>690</v>
      </c>
      <c r="U543">
        <v>0</v>
      </c>
      <c r="V543">
        <v>0</v>
      </c>
      <c r="W543">
        <v>0</v>
      </c>
      <c r="X543" t="s">
        <v>49</v>
      </c>
      <c r="Y543" t="s">
        <v>766</v>
      </c>
      <c r="Z543">
        <v>1643.1999999999998</v>
      </c>
      <c r="AA543">
        <v>93540</v>
      </c>
      <c r="AB543">
        <v>0</v>
      </c>
      <c r="AC543">
        <v>0</v>
      </c>
      <c r="AD543">
        <v>0.94875851996105176</v>
      </c>
      <c r="AF543">
        <v>0</v>
      </c>
      <c r="AG543" t="s">
        <v>913</v>
      </c>
    </row>
    <row r="544" spans="1:33" x14ac:dyDescent="0.25">
      <c r="A544" t="s">
        <v>55</v>
      </c>
      <c r="B544" t="s">
        <v>950</v>
      </c>
      <c r="C544" s="63" t="s">
        <v>950</v>
      </c>
      <c r="D544" s="63" t="s">
        <v>671</v>
      </c>
      <c r="E544" t="s">
        <v>527</v>
      </c>
      <c r="F544">
        <v>0.75</v>
      </c>
      <c r="G544">
        <v>2</v>
      </c>
      <c r="H544">
        <v>2</v>
      </c>
      <c r="I544">
        <v>2</v>
      </c>
      <c r="J544">
        <v>7</v>
      </c>
      <c r="K544">
        <v>6</v>
      </c>
      <c r="L544" t="s">
        <v>113</v>
      </c>
      <c r="M544">
        <v>13</v>
      </c>
      <c r="N544" t="s">
        <v>723</v>
      </c>
      <c r="O544" t="s">
        <v>31</v>
      </c>
      <c r="P544">
        <v>3</v>
      </c>
      <c r="Q544">
        <v>0</v>
      </c>
      <c r="R544">
        <v>0</v>
      </c>
      <c r="S544" t="s">
        <v>642</v>
      </c>
      <c r="T544" t="s">
        <v>690</v>
      </c>
      <c r="U544">
        <v>0</v>
      </c>
      <c r="V544">
        <v>0</v>
      </c>
      <c r="W544">
        <v>0</v>
      </c>
      <c r="X544" t="s">
        <v>50</v>
      </c>
      <c r="Y544" t="s">
        <v>767</v>
      </c>
      <c r="Z544">
        <v>1643.1999999999998</v>
      </c>
      <c r="AA544">
        <v>93540</v>
      </c>
      <c r="AB544">
        <v>0</v>
      </c>
      <c r="AC544">
        <v>0</v>
      </c>
      <c r="AD544">
        <v>0.94875851996105176</v>
      </c>
      <c r="AF544">
        <v>0</v>
      </c>
      <c r="AG544" t="s">
        <v>913</v>
      </c>
    </row>
    <row r="545" spans="1:33" x14ac:dyDescent="0.25">
      <c r="A545" t="s">
        <v>55</v>
      </c>
      <c r="B545" t="s">
        <v>950</v>
      </c>
      <c r="C545" s="63" t="s">
        <v>950</v>
      </c>
      <c r="D545" s="63" t="s">
        <v>671</v>
      </c>
      <c r="E545" t="s">
        <v>527</v>
      </c>
      <c r="F545">
        <v>0.75</v>
      </c>
      <c r="G545">
        <v>2</v>
      </c>
      <c r="H545">
        <v>2</v>
      </c>
      <c r="I545">
        <v>2</v>
      </c>
      <c r="J545">
        <v>7</v>
      </c>
      <c r="K545">
        <v>7</v>
      </c>
      <c r="L545" t="s">
        <v>114</v>
      </c>
      <c r="M545">
        <v>14</v>
      </c>
      <c r="N545" t="s">
        <v>725</v>
      </c>
      <c r="O545" t="s">
        <v>4</v>
      </c>
      <c r="P545">
        <v>1</v>
      </c>
      <c r="Q545">
        <v>0</v>
      </c>
      <c r="R545">
        <v>0</v>
      </c>
      <c r="S545" t="s">
        <v>642</v>
      </c>
      <c r="T545" t="s">
        <v>690</v>
      </c>
      <c r="U545">
        <v>0</v>
      </c>
      <c r="V545">
        <v>0</v>
      </c>
      <c r="W545">
        <v>0</v>
      </c>
      <c r="X545" t="s">
        <v>51</v>
      </c>
      <c r="Y545" t="s">
        <v>768</v>
      </c>
      <c r="Z545">
        <v>1643.1999999999998</v>
      </c>
      <c r="AA545">
        <v>93540</v>
      </c>
      <c r="AB545">
        <v>0</v>
      </c>
      <c r="AC545">
        <v>0</v>
      </c>
      <c r="AD545">
        <v>0.94875851996105176</v>
      </c>
      <c r="AF545">
        <v>0</v>
      </c>
      <c r="AG545" t="s">
        <v>913</v>
      </c>
    </row>
    <row r="546" spans="1:33" x14ac:dyDescent="0.25">
      <c r="A546" t="s">
        <v>55</v>
      </c>
      <c r="B546" t="s">
        <v>950</v>
      </c>
      <c r="C546" s="63" t="s">
        <v>950</v>
      </c>
      <c r="D546" s="63" t="s">
        <v>671</v>
      </c>
      <c r="E546" t="s">
        <v>527</v>
      </c>
      <c r="F546">
        <v>0.75</v>
      </c>
      <c r="G546">
        <v>2</v>
      </c>
      <c r="H546">
        <v>2</v>
      </c>
      <c r="I546">
        <v>2</v>
      </c>
      <c r="J546">
        <v>7</v>
      </c>
      <c r="K546">
        <v>7</v>
      </c>
      <c r="L546" t="s">
        <v>114</v>
      </c>
      <c r="M546">
        <v>14</v>
      </c>
      <c r="N546" t="s">
        <v>725</v>
      </c>
      <c r="O546" t="s">
        <v>5</v>
      </c>
      <c r="P546">
        <v>2</v>
      </c>
      <c r="Q546">
        <v>0</v>
      </c>
      <c r="R546">
        <v>0</v>
      </c>
      <c r="S546" t="s">
        <v>642</v>
      </c>
      <c r="T546" t="s">
        <v>690</v>
      </c>
      <c r="U546">
        <v>0</v>
      </c>
      <c r="V546">
        <v>0</v>
      </c>
      <c r="W546">
        <v>0</v>
      </c>
      <c r="X546" t="s">
        <v>52</v>
      </c>
      <c r="Y546" t="s">
        <v>769</v>
      </c>
      <c r="Z546">
        <v>1643.1999999999998</v>
      </c>
      <c r="AA546">
        <v>93540</v>
      </c>
      <c r="AB546">
        <v>0</v>
      </c>
      <c r="AC546">
        <v>0</v>
      </c>
      <c r="AD546">
        <v>0.94875851996105176</v>
      </c>
      <c r="AF546">
        <v>0</v>
      </c>
      <c r="AG546" t="s">
        <v>913</v>
      </c>
    </row>
    <row r="547" spans="1:33" x14ac:dyDescent="0.25">
      <c r="A547" t="s">
        <v>55</v>
      </c>
      <c r="B547" t="s">
        <v>950</v>
      </c>
      <c r="C547" s="63" t="s">
        <v>950</v>
      </c>
      <c r="D547" s="63" t="s">
        <v>671</v>
      </c>
      <c r="E547" t="s">
        <v>527</v>
      </c>
      <c r="F547">
        <v>0.75</v>
      </c>
      <c r="G547">
        <v>2</v>
      </c>
      <c r="H547">
        <v>2</v>
      </c>
      <c r="I547">
        <v>2</v>
      </c>
      <c r="J547">
        <v>7</v>
      </c>
      <c r="K547">
        <v>7</v>
      </c>
      <c r="L547" t="s">
        <v>114</v>
      </c>
      <c r="M547">
        <v>14</v>
      </c>
      <c r="N547" t="s">
        <v>725</v>
      </c>
      <c r="O547" t="s">
        <v>31</v>
      </c>
      <c r="P547">
        <v>3</v>
      </c>
      <c r="Q547">
        <v>0</v>
      </c>
      <c r="R547">
        <v>0</v>
      </c>
      <c r="S547" t="s">
        <v>642</v>
      </c>
      <c r="T547" t="s">
        <v>690</v>
      </c>
      <c r="U547">
        <v>0</v>
      </c>
      <c r="V547">
        <v>0</v>
      </c>
      <c r="W547">
        <v>0</v>
      </c>
      <c r="X547" t="s">
        <v>53</v>
      </c>
      <c r="Y547" t="s">
        <v>770</v>
      </c>
      <c r="Z547">
        <v>1643.1999999999998</v>
      </c>
      <c r="AA547">
        <v>93540</v>
      </c>
      <c r="AB547">
        <v>0</v>
      </c>
      <c r="AC547">
        <v>0</v>
      </c>
      <c r="AD547">
        <v>0.94875851996105176</v>
      </c>
      <c r="AF547">
        <v>0</v>
      </c>
      <c r="AG547" t="s">
        <v>913</v>
      </c>
    </row>
    <row r="548" spans="1:33" x14ac:dyDescent="0.25">
      <c r="A548" t="s">
        <v>55</v>
      </c>
      <c r="B548" t="s">
        <v>951</v>
      </c>
      <c r="C548" s="63" t="s">
        <v>951</v>
      </c>
      <c r="D548" s="63" t="s">
        <v>671</v>
      </c>
      <c r="E548" t="s">
        <v>527</v>
      </c>
      <c r="F548">
        <v>0.6</v>
      </c>
      <c r="G548">
        <v>1</v>
      </c>
      <c r="H548">
        <v>1</v>
      </c>
      <c r="I548">
        <v>2</v>
      </c>
      <c r="J548">
        <v>7</v>
      </c>
      <c r="K548">
        <v>1</v>
      </c>
      <c r="L548" t="s">
        <v>99</v>
      </c>
      <c r="M548">
        <v>1</v>
      </c>
      <c r="N548" t="s">
        <v>699</v>
      </c>
      <c r="O548" t="s">
        <v>4</v>
      </c>
      <c r="P548">
        <v>1</v>
      </c>
      <c r="Q548">
        <v>1</v>
      </c>
      <c r="R548">
        <v>0</v>
      </c>
      <c r="S548" t="s">
        <v>642</v>
      </c>
      <c r="T548" t="s">
        <v>689</v>
      </c>
      <c r="U548">
        <v>8.5</v>
      </c>
      <c r="V548">
        <v>1.118421052631579</v>
      </c>
      <c r="W548">
        <v>5.0999999999999996</v>
      </c>
      <c r="X548" t="s">
        <v>33</v>
      </c>
      <c r="Y548" t="s">
        <v>729</v>
      </c>
      <c r="Z548">
        <v>1643.1999999999998</v>
      </c>
      <c r="AA548">
        <v>93540</v>
      </c>
      <c r="AB548">
        <v>1</v>
      </c>
      <c r="AC548">
        <v>1.0611115025880182</v>
      </c>
      <c r="AD548">
        <v>0.94875851996105176</v>
      </c>
      <c r="AE548">
        <v>0.94875851996105154</v>
      </c>
      <c r="AF548">
        <v>-2.2204460492503131E-16</v>
      </c>
      <c r="AG548" t="s">
        <v>642</v>
      </c>
    </row>
    <row r="549" spans="1:33" x14ac:dyDescent="0.25">
      <c r="A549" t="s">
        <v>55</v>
      </c>
      <c r="B549" t="s">
        <v>951</v>
      </c>
      <c r="C549" s="63" t="s">
        <v>951</v>
      </c>
      <c r="D549" s="63" t="s">
        <v>671</v>
      </c>
      <c r="E549" t="s">
        <v>527</v>
      </c>
      <c r="F549">
        <v>0.6</v>
      </c>
      <c r="G549">
        <v>1</v>
      </c>
      <c r="H549">
        <v>1</v>
      </c>
      <c r="I549">
        <v>2</v>
      </c>
      <c r="J549">
        <v>7</v>
      </c>
      <c r="K549">
        <v>1</v>
      </c>
      <c r="L549" t="s">
        <v>99</v>
      </c>
      <c r="M549">
        <v>1</v>
      </c>
      <c r="N549" t="s">
        <v>699</v>
      </c>
      <c r="O549" t="s">
        <v>5</v>
      </c>
      <c r="P549">
        <v>2</v>
      </c>
      <c r="Q549">
        <v>0</v>
      </c>
      <c r="R549">
        <v>0</v>
      </c>
      <c r="S549" t="s">
        <v>642</v>
      </c>
      <c r="T549" t="s">
        <v>690</v>
      </c>
      <c r="U549">
        <v>0</v>
      </c>
      <c r="V549">
        <v>0</v>
      </c>
      <c r="W549">
        <v>0</v>
      </c>
      <c r="X549" t="s">
        <v>34</v>
      </c>
      <c r="Y549" t="s">
        <v>730</v>
      </c>
      <c r="Z549">
        <v>1643.1999999999998</v>
      </c>
      <c r="AA549">
        <v>93540</v>
      </c>
      <c r="AB549">
        <v>0</v>
      </c>
      <c r="AC549">
        <v>0</v>
      </c>
      <c r="AD549">
        <v>0.94875851996105176</v>
      </c>
      <c r="AF549">
        <v>0</v>
      </c>
      <c r="AG549" t="s">
        <v>913</v>
      </c>
    </row>
    <row r="550" spans="1:33" x14ac:dyDescent="0.25">
      <c r="A550" t="s">
        <v>55</v>
      </c>
      <c r="B550" t="s">
        <v>951</v>
      </c>
      <c r="C550" s="63" t="s">
        <v>951</v>
      </c>
      <c r="D550" s="63" t="s">
        <v>671</v>
      </c>
      <c r="E550" t="s">
        <v>527</v>
      </c>
      <c r="F550">
        <v>0.6</v>
      </c>
      <c r="G550">
        <v>1</v>
      </c>
      <c r="H550">
        <v>1</v>
      </c>
      <c r="I550">
        <v>2</v>
      </c>
      <c r="J550">
        <v>7</v>
      </c>
      <c r="K550">
        <v>1</v>
      </c>
      <c r="L550" t="s">
        <v>99</v>
      </c>
      <c r="M550">
        <v>1</v>
      </c>
      <c r="N550" t="s">
        <v>699</v>
      </c>
      <c r="O550" t="s">
        <v>31</v>
      </c>
      <c r="P550">
        <v>3</v>
      </c>
      <c r="Q550">
        <v>0</v>
      </c>
      <c r="R550">
        <v>0</v>
      </c>
      <c r="S550" t="s">
        <v>642</v>
      </c>
      <c r="T550" t="s">
        <v>690</v>
      </c>
      <c r="U550">
        <v>0</v>
      </c>
      <c r="V550">
        <v>0</v>
      </c>
      <c r="W550">
        <v>0</v>
      </c>
      <c r="X550" t="s">
        <v>35</v>
      </c>
      <c r="Y550" t="s">
        <v>731</v>
      </c>
      <c r="Z550">
        <v>1643.1999999999998</v>
      </c>
      <c r="AA550">
        <v>93540</v>
      </c>
      <c r="AB550">
        <v>0</v>
      </c>
      <c r="AC550">
        <v>0</v>
      </c>
      <c r="AD550">
        <v>0.94875851996105176</v>
      </c>
      <c r="AF550">
        <v>0</v>
      </c>
      <c r="AG550" t="s">
        <v>913</v>
      </c>
    </row>
    <row r="551" spans="1:33" x14ac:dyDescent="0.25">
      <c r="A551" t="s">
        <v>55</v>
      </c>
      <c r="B551" t="s">
        <v>951</v>
      </c>
      <c r="C551" s="63" t="s">
        <v>951</v>
      </c>
      <c r="D551" s="63" t="s">
        <v>671</v>
      </c>
      <c r="E551" t="s">
        <v>527</v>
      </c>
      <c r="F551">
        <v>0.6</v>
      </c>
      <c r="G551">
        <v>1</v>
      </c>
      <c r="H551">
        <v>1</v>
      </c>
      <c r="I551">
        <v>2</v>
      </c>
      <c r="J551">
        <v>7</v>
      </c>
      <c r="K551">
        <v>2</v>
      </c>
      <c r="L551" t="s">
        <v>102</v>
      </c>
      <c r="M551">
        <v>2</v>
      </c>
      <c r="N551" t="s">
        <v>701</v>
      </c>
      <c r="O551" t="s">
        <v>4</v>
      </c>
      <c r="P551">
        <v>1</v>
      </c>
      <c r="Q551">
        <v>1</v>
      </c>
      <c r="R551">
        <v>0</v>
      </c>
      <c r="S551" t="s">
        <v>642</v>
      </c>
      <c r="T551" t="s">
        <v>689</v>
      </c>
      <c r="U551">
        <v>8.5</v>
      </c>
      <c r="V551">
        <v>1.118421052631579</v>
      </c>
      <c r="W551">
        <v>5.0999999999999996</v>
      </c>
      <c r="X551" t="s">
        <v>36</v>
      </c>
      <c r="Y551" t="s">
        <v>732</v>
      </c>
      <c r="Z551">
        <v>1643.1999999999998</v>
      </c>
      <c r="AA551">
        <v>93540</v>
      </c>
      <c r="AB551">
        <v>1</v>
      </c>
      <c r="AC551">
        <v>1.0611115025880182</v>
      </c>
      <c r="AD551">
        <v>0.94875851996105176</v>
      </c>
      <c r="AE551">
        <v>0.94875851996105154</v>
      </c>
      <c r="AF551">
        <v>-2.2204460492503131E-16</v>
      </c>
      <c r="AG551" t="s">
        <v>642</v>
      </c>
    </row>
    <row r="552" spans="1:33" x14ac:dyDescent="0.25">
      <c r="A552" t="s">
        <v>55</v>
      </c>
      <c r="B552" t="s">
        <v>951</v>
      </c>
      <c r="C552" s="63" t="s">
        <v>951</v>
      </c>
      <c r="D552" s="63" t="s">
        <v>671</v>
      </c>
      <c r="E552" t="s">
        <v>527</v>
      </c>
      <c r="F552">
        <v>0.6</v>
      </c>
      <c r="G552">
        <v>1</v>
      </c>
      <c r="H552">
        <v>1</v>
      </c>
      <c r="I552">
        <v>2</v>
      </c>
      <c r="J552">
        <v>7</v>
      </c>
      <c r="K552">
        <v>2</v>
      </c>
      <c r="L552" t="s">
        <v>102</v>
      </c>
      <c r="M552">
        <v>2</v>
      </c>
      <c r="N552" t="s">
        <v>701</v>
      </c>
      <c r="O552" t="s">
        <v>5</v>
      </c>
      <c r="P552">
        <v>2</v>
      </c>
      <c r="Q552">
        <v>0</v>
      </c>
      <c r="R552">
        <v>0</v>
      </c>
      <c r="S552" t="s">
        <v>642</v>
      </c>
      <c r="T552" t="s">
        <v>690</v>
      </c>
      <c r="U552">
        <v>0</v>
      </c>
      <c r="V552">
        <v>0</v>
      </c>
      <c r="W552">
        <v>0</v>
      </c>
      <c r="X552" t="s">
        <v>37</v>
      </c>
      <c r="Y552" t="s">
        <v>733</v>
      </c>
      <c r="Z552">
        <v>1643.1999999999998</v>
      </c>
      <c r="AA552">
        <v>93540</v>
      </c>
      <c r="AB552">
        <v>0</v>
      </c>
      <c r="AC552">
        <v>0</v>
      </c>
      <c r="AD552">
        <v>0.94875851996105176</v>
      </c>
      <c r="AF552">
        <v>0</v>
      </c>
      <c r="AG552" t="s">
        <v>913</v>
      </c>
    </row>
    <row r="553" spans="1:33" x14ac:dyDescent="0.25">
      <c r="A553" t="s">
        <v>55</v>
      </c>
      <c r="B553" t="s">
        <v>951</v>
      </c>
      <c r="C553" s="63" t="s">
        <v>951</v>
      </c>
      <c r="D553" s="63" t="s">
        <v>671</v>
      </c>
      <c r="E553" t="s">
        <v>527</v>
      </c>
      <c r="F553">
        <v>0.6</v>
      </c>
      <c r="G553">
        <v>1</v>
      </c>
      <c r="H553">
        <v>1</v>
      </c>
      <c r="I553">
        <v>2</v>
      </c>
      <c r="J553">
        <v>7</v>
      </c>
      <c r="K553">
        <v>2</v>
      </c>
      <c r="L553" t="s">
        <v>102</v>
      </c>
      <c r="M553">
        <v>2</v>
      </c>
      <c r="N553" t="s">
        <v>701</v>
      </c>
      <c r="O553" t="s">
        <v>31</v>
      </c>
      <c r="P553">
        <v>3</v>
      </c>
      <c r="Q553">
        <v>0</v>
      </c>
      <c r="R553">
        <v>0</v>
      </c>
      <c r="S553" t="s">
        <v>642</v>
      </c>
      <c r="T553" t="s">
        <v>690</v>
      </c>
      <c r="U553">
        <v>0</v>
      </c>
      <c r="V553">
        <v>0</v>
      </c>
      <c r="W553">
        <v>0</v>
      </c>
      <c r="X553" t="s">
        <v>38</v>
      </c>
      <c r="Y553" t="s">
        <v>734</v>
      </c>
      <c r="Z553">
        <v>1643.1999999999998</v>
      </c>
      <c r="AA553">
        <v>93540</v>
      </c>
      <c r="AB553">
        <v>0</v>
      </c>
      <c r="AC553">
        <v>0</v>
      </c>
      <c r="AD553">
        <v>0.94875851996105176</v>
      </c>
      <c r="AF553">
        <v>0</v>
      </c>
      <c r="AG553" t="s">
        <v>913</v>
      </c>
    </row>
    <row r="554" spans="1:33" x14ac:dyDescent="0.25">
      <c r="A554" t="s">
        <v>55</v>
      </c>
      <c r="B554" t="s">
        <v>951</v>
      </c>
      <c r="C554" s="63" t="s">
        <v>951</v>
      </c>
      <c r="D554" s="63" t="s">
        <v>671</v>
      </c>
      <c r="E554" t="s">
        <v>527</v>
      </c>
      <c r="F554">
        <v>0.6</v>
      </c>
      <c r="G554">
        <v>1</v>
      </c>
      <c r="H554">
        <v>1</v>
      </c>
      <c r="I554">
        <v>2</v>
      </c>
      <c r="J554">
        <v>7</v>
      </c>
      <c r="K554">
        <v>3</v>
      </c>
      <c r="L554" t="s">
        <v>103</v>
      </c>
      <c r="M554">
        <v>3</v>
      </c>
      <c r="N554" t="s">
        <v>703</v>
      </c>
      <c r="O554" t="s">
        <v>4</v>
      </c>
      <c r="P554">
        <v>1</v>
      </c>
      <c r="Q554">
        <v>1</v>
      </c>
      <c r="R554">
        <v>0</v>
      </c>
      <c r="S554" t="s">
        <v>642</v>
      </c>
      <c r="T554" t="s">
        <v>689</v>
      </c>
      <c r="U554">
        <v>8.5</v>
      </c>
      <c r="V554">
        <v>1.118421052631579</v>
      </c>
      <c r="W554">
        <v>5.0999999999999996</v>
      </c>
      <c r="X554" t="s">
        <v>39</v>
      </c>
      <c r="Y554" t="s">
        <v>735</v>
      </c>
      <c r="Z554">
        <v>1643.1999999999998</v>
      </c>
      <c r="AA554">
        <v>93540</v>
      </c>
      <c r="AB554">
        <v>1</v>
      </c>
      <c r="AC554">
        <v>1.0611115025880182</v>
      </c>
      <c r="AD554">
        <v>0.94875851996105176</v>
      </c>
      <c r="AE554">
        <v>0.94875851996105154</v>
      </c>
      <c r="AF554">
        <v>-2.2204460492503131E-16</v>
      </c>
      <c r="AG554" t="s">
        <v>642</v>
      </c>
    </row>
    <row r="555" spans="1:33" x14ac:dyDescent="0.25">
      <c r="A555" t="s">
        <v>55</v>
      </c>
      <c r="B555" t="s">
        <v>951</v>
      </c>
      <c r="C555" s="63" t="s">
        <v>951</v>
      </c>
      <c r="D555" s="63" t="s">
        <v>671</v>
      </c>
      <c r="E555" t="s">
        <v>527</v>
      </c>
      <c r="F555">
        <v>0.6</v>
      </c>
      <c r="G555">
        <v>1</v>
      </c>
      <c r="H555">
        <v>1</v>
      </c>
      <c r="I555">
        <v>2</v>
      </c>
      <c r="J555">
        <v>7</v>
      </c>
      <c r="K555">
        <v>3</v>
      </c>
      <c r="L555" t="s">
        <v>103</v>
      </c>
      <c r="M555">
        <v>3</v>
      </c>
      <c r="N555" t="s">
        <v>703</v>
      </c>
      <c r="O555" t="s">
        <v>5</v>
      </c>
      <c r="P555">
        <v>2</v>
      </c>
      <c r="Q555">
        <v>0</v>
      </c>
      <c r="R555">
        <v>0</v>
      </c>
      <c r="S555" t="s">
        <v>642</v>
      </c>
      <c r="T555" t="s">
        <v>690</v>
      </c>
      <c r="U555">
        <v>0</v>
      </c>
      <c r="V555">
        <v>0</v>
      </c>
      <c r="W555">
        <v>0</v>
      </c>
      <c r="X555" t="s">
        <v>40</v>
      </c>
      <c r="Y555" t="s">
        <v>736</v>
      </c>
      <c r="Z555">
        <v>1643.1999999999998</v>
      </c>
      <c r="AA555">
        <v>93540</v>
      </c>
      <c r="AB555">
        <v>0</v>
      </c>
      <c r="AC555">
        <v>0</v>
      </c>
      <c r="AD555">
        <v>0.94875851996105176</v>
      </c>
      <c r="AF555">
        <v>0</v>
      </c>
      <c r="AG555" t="s">
        <v>913</v>
      </c>
    </row>
    <row r="556" spans="1:33" x14ac:dyDescent="0.25">
      <c r="A556" t="s">
        <v>55</v>
      </c>
      <c r="B556" t="s">
        <v>951</v>
      </c>
      <c r="C556" s="63" t="s">
        <v>951</v>
      </c>
      <c r="D556" s="63" t="s">
        <v>671</v>
      </c>
      <c r="E556" t="s">
        <v>527</v>
      </c>
      <c r="F556">
        <v>0.6</v>
      </c>
      <c r="G556">
        <v>1</v>
      </c>
      <c r="H556">
        <v>1</v>
      </c>
      <c r="I556">
        <v>2</v>
      </c>
      <c r="J556">
        <v>7</v>
      </c>
      <c r="K556">
        <v>3</v>
      </c>
      <c r="L556" t="s">
        <v>103</v>
      </c>
      <c r="M556">
        <v>3</v>
      </c>
      <c r="N556" t="s">
        <v>703</v>
      </c>
      <c r="O556" t="s">
        <v>31</v>
      </c>
      <c r="P556">
        <v>3</v>
      </c>
      <c r="Q556">
        <v>0</v>
      </c>
      <c r="R556">
        <v>0</v>
      </c>
      <c r="S556" t="s">
        <v>642</v>
      </c>
      <c r="T556" t="s">
        <v>690</v>
      </c>
      <c r="U556">
        <v>0</v>
      </c>
      <c r="V556">
        <v>0</v>
      </c>
      <c r="W556">
        <v>0</v>
      </c>
      <c r="X556" t="s">
        <v>41</v>
      </c>
      <c r="Y556" t="s">
        <v>737</v>
      </c>
      <c r="Z556">
        <v>1643.1999999999998</v>
      </c>
      <c r="AA556">
        <v>93540</v>
      </c>
      <c r="AB556">
        <v>0</v>
      </c>
      <c r="AC556">
        <v>0</v>
      </c>
      <c r="AD556">
        <v>0.94875851996105176</v>
      </c>
      <c r="AF556">
        <v>0</v>
      </c>
      <c r="AG556" t="s">
        <v>913</v>
      </c>
    </row>
    <row r="557" spans="1:33" x14ac:dyDescent="0.25">
      <c r="A557" t="s">
        <v>55</v>
      </c>
      <c r="B557" t="s">
        <v>951</v>
      </c>
      <c r="C557" s="63" t="s">
        <v>951</v>
      </c>
      <c r="D557" s="63" t="s">
        <v>671</v>
      </c>
      <c r="E557" t="s">
        <v>527</v>
      </c>
      <c r="F557">
        <v>0.6</v>
      </c>
      <c r="G557">
        <v>1</v>
      </c>
      <c r="H557">
        <v>1</v>
      </c>
      <c r="I557">
        <v>2</v>
      </c>
      <c r="J557">
        <v>7</v>
      </c>
      <c r="K557">
        <v>4</v>
      </c>
      <c r="L557" t="s">
        <v>101</v>
      </c>
      <c r="M557">
        <v>4</v>
      </c>
      <c r="N557" t="s">
        <v>705</v>
      </c>
      <c r="O557" t="s">
        <v>4</v>
      </c>
      <c r="P557">
        <v>1</v>
      </c>
      <c r="Q557">
        <v>1</v>
      </c>
      <c r="R557">
        <v>0</v>
      </c>
      <c r="S557" t="s">
        <v>642</v>
      </c>
      <c r="T557" t="s">
        <v>689</v>
      </c>
      <c r="U557">
        <v>8.5</v>
      </c>
      <c r="V557">
        <v>1.118421052631579</v>
      </c>
      <c r="W557">
        <v>5.0999999999999996</v>
      </c>
      <c r="X557" t="s">
        <v>42</v>
      </c>
      <c r="Y557" t="s">
        <v>738</v>
      </c>
      <c r="Z557">
        <v>1643.1999999999998</v>
      </c>
      <c r="AA557">
        <v>93540</v>
      </c>
      <c r="AB557">
        <v>1</v>
      </c>
      <c r="AC557">
        <v>1.0611115025880182</v>
      </c>
      <c r="AD557">
        <v>0.94875851996105176</v>
      </c>
      <c r="AE557">
        <v>0.94875851996105154</v>
      </c>
      <c r="AF557">
        <v>-2.2204460492503131E-16</v>
      </c>
      <c r="AG557" t="s">
        <v>642</v>
      </c>
    </row>
    <row r="558" spans="1:33" x14ac:dyDescent="0.25">
      <c r="A558" t="s">
        <v>55</v>
      </c>
      <c r="B558" t="s">
        <v>951</v>
      </c>
      <c r="C558" s="63" t="s">
        <v>951</v>
      </c>
      <c r="D558" s="63" t="s">
        <v>671</v>
      </c>
      <c r="E558" t="s">
        <v>527</v>
      </c>
      <c r="F558">
        <v>0.6</v>
      </c>
      <c r="G558">
        <v>1</v>
      </c>
      <c r="H558">
        <v>1</v>
      </c>
      <c r="I558">
        <v>2</v>
      </c>
      <c r="J558">
        <v>7</v>
      </c>
      <c r="K558">
        <v>4</v>
      </c>
      <c r="L558" t="s">
        <v>101</v>
      </c>
      <c r="M558">
        <v>4</v>
      </c>
      <c r="N558" t="s">
        <v>705</v>
      </c>
      <c r="O558" t="s">
        <v>5</v>
      </c>
      <c r="P558">
        <v>2</v>
      </c>
      <c r="Q558">
        <v>0</v>
      </c>
      <c r="R558">
        <v>0</v>
      </c>
      <c r="S558" t="s">
        <v>642</v>
      </c>
      <c r="T558" t="s">
        <v>690</v>
      </c>
      <c r="U558">
        <v>0</v>
      </c>
      <c r="V558">
        <v>0</v>
      </c>
      <c r="W558">
        <v>0</v>
      </c>
      <c r="X558" t="s">
        <v>43</v>
      </c>
      <c r="Y558" t="s">
        <v>739</v>
      </c>
      <c r="Z558">
        <v>1643.1999999999998</v>
      </c>
      <c r="AA558">
        <v>93540</v>
      </c>
      <c r="AB558">
        <v>0</v>
      </c>
      <c r="AC558">
        <v>0</v>
      </c>
      <c r="AD558">
        <v>0.94875851996105176</v>
      </c>
      <c r="AF558">
        <v>0</v>
      </c>
      <c r="AG558" t="s">
        <v>913</v>
      </c>
    </row>
    <row r="559" spans="1:33" x14ac:dyDescent="0.25">
      <c r="A559" t="s">
        <v>55</v>
      </c>
      <c r="B559" t="s">
        <v>951</v>
      </c>
      <c r="C559" s="63" t="s">
        <v>951</v>
      </c>
      <c r="D559" s="63" t="s">
        <v>671</v>
      </c>
      <c r="E559" t="s">
        <v>527</v>
      </c>
      <c r="F559">
        <v>0.6</v>
      </c>
      <c r="G559">
        <v>1</v>
      </c>
      <c r="H559">
        <v>1</v>
      </c>
      <c r="I559">
        <v>2</v>
      </c>
      <c r="J559">
        <v>7</v>
      </c>
      <c r="K559">
        <v>4</v>
      </c>
      <c r="L559" t="s">
        <v>101</v>
      </c>
      <c r="M559">
        <v>4</v>
      </c>
      <c r="N559" t="s">
        <v>705</v>
      </c>
      <c r="O559" t="s">
        <v>31</v>
      </c>
      <c r="P559">
        <v>3</v>
      </c>
      <c r="Q559">
        <v>0</v>
      </c>
      <c r="R559">
        <v>0</v>
      </c>
      <c r="S559" t="s">
        <v>642</v>
      </c>
      <c r="T559" t="s">
        <v>690</v>
      </c>
      <c r="U559">
        <v>0</v>
      </c>
      <c r="V559">
        <v>0</v>
      </c>
      <c r="W559">
        <v>0</v>
      </c>
      <c r="X559" t="s">
        <v>44</v>
      </c>
      <c r="Y559" t="s">
        <v>740</v>
      </c>
      <c r="Z559">
        <v>1643.1999999999998</v>
      </c>
      <c r="AA559">
        <v>93540</v>
      </c>
      <c r="AB559">
        <v>0</v>
      </c>
      <c r="AC559">
        <v>0</v>
      </c>
      <c r="AD559">
        <v>0.94875851996105176</v>
      </c>
      <c r="AF559">
        <v>0</v>
      </c>
      <c r="AG559" t="s">
        <v>913</v>
      </c>
    </row>
    <row r="560" spans="1:33" x14ac:dyDescent="0.25">
      <c r="A560" t="s">
        <v>55</v>
      </c>
      <c r="B560" t="s">
        <v>951</v>
      </c>
      <c r="C560" s="63" t="s">
        <v>951</v>
      </c>
      <c r="D560" s="63" t="s">
        <v>671</v>
      </c>
      <c r="E560" t="s">
        <v>527</v>
      </c>
      <c r="F560">
        <v>0.6</v>
      </c>
      <c r="G560">
        <v>1</v>
      </c>
      <c r="H560">
        <v>1</v>
      </c>
      <c r="I560">
        <v>2</v>
      </c>
      <c r="J560">
        <v>7</v>
      </c>
      <c r="K560">
        <v>5</v>
      </c>
      <c r="L560" t="s">
        <v>105</v>
      </c>
      <c r="M560">
        <v>5</v>
      </c>
      <c r="N560" t="s">
        <v>707</v>
      </c>
      <c r="O560" t="s">
        <v>4</v>
      </c>
      <c r="P560">
        <v>1</v>
      </c>
      <c r="Q560">
        <v>1</v>
      </c>
      <c r="R560">
        <v>0</v>
      </c>
      <c r="S560" t="s">
        <v>642</v>
      </c>
      <c r="T560" t="s">
        <v>689</v>
      </c>
      <c r="U560">
        <v>8.5</v>
      </c>
      <c r="V560">
        <v>1.118421052631579</v>
      </c>
      <c r="W560">
        <v>5.0999999999999996</v>
      </c>
      <c r="X560" t="s">
        <v>45</v>
      </c>
      <c r="Y560" t="s">
        <v>741</v>
      </c>
      <c r="Z560">
        <v>1643.1999999999998</v>
      </c>
      <c r="AA560">
        <v>93540</v>
      </c>
      <c r="AB560">
        <v>1</v>
      </c>
      <c r="AC560">
        <v>1.0611115025880182</v>
      </c>
      <c r="AD560">
        <v>0.94875851996105176</v>
      </c>
      <c r="AE560">
        <v>0.94875851996105154</v>
      </c>
      <c r="AF560">
        <v>-2.2204460492503131E-16</v>
      </c>
      <c r="AG560" t="s">
        <v>642</v>
      </c>
    </row>
    <row r="561" spans="1:33" x14ac:dyDescent="0.25">
      <c r="A561" t="s">
        <v>55</v>
      </c>
      <c r="B561" t="s">
        <v>951</v>
      </c>
      <c r="C561" s="63" t="s">
        <v>951</v>
      </c>
      <c r="D561" s="63" t="s">
        <v>671</v>
      </c>
      <c r="E561" t="s">
        <v>527</v>
      </c>
      <c r="F561">
        <v>0.6</v>
      </c>
      <c r="G561">
        <v>1</v>
      </c>
      <c r="H561">
        <v>1</v>
      </c>
      <c r="I561">
        <v>2</v>
      </c>
      <c r="J561">
        <v>7</v>
      </c>
      <c r="K561">
        <v>5</v>
      </c>
      <c r="L561" t="s">
        <v>105</v>
      </c>
      <c r="M561">
        <v>5</v>
      </c>
      <c r="N561" t="s">
        <v>707</v>
      </c>
      <c r="O561" t="s">
        <v>5</v>
      </c>
      <c r="P561">
        <v>2</v>
      </c>
      <c r="Q561">
        <v>0</v>
      </c>
      <c r="R561">
        <v>0</v>
      </c>
      <c r="S561" t="s">
        <v>642</v>
      </c>
      <c r="T561" t="s">
        <v>690</v>
      </c>
      <c r="U561">
        <v>0</v>
      </c>
      <c r="V561">
        <v>0</v>
      </c>
      <c r="W561">
        <v>0</v>
      </c>
      <c r="X561" t="s">
        <v>46</v>
      </c>
      <c r="Y561" t="s">
        <v>742</v>
      </c>
      <c r="Z561">
        <v>1643.1999999999998</v>
      </c>
      <c r="AA561">
        <v>93540</v>
      </c>
      <c r="AB561">
        <v>0</v>
      </c>
      <c r="AC561">
        <v>0</v>
      </c>
      <c r="AD561">
        <v>0.94875851996105176</v>
      </c>
      <c r="AF561">
        <v>0</v>
      </c>
      <c r="AG561" t="s">
        <v>913</v>
      </c>
    </row>
    <row r="562" spans="1:33" x14ac:dyDescent="0.25">
      <c r="A562" t="s">
        <v>55</v>
      </c>
      <c r="B562" t="s">
        <v>951</v>
      </c>
      <c r="C562" s="63" t="s">
        <v>951</v>
      </c>
      <c r="D562" s="63" t="s">
        <v>671</v>
      </c>
      <c r="E562" t="s">
        <v>527</v>
      </c>
      <c r="F562">
        <v>0.6</v>
      </c>
      <c r="G562">
        <v>1</v>
      </c>
      <c r="H562">
        <v>1</v>
      </c>
      <c r="I562">
        <v>2</v>
      </c>
      <c r="J562">
        <v>7</v>
      </c>
      <c r="K562">
        <v>5</v>
      </c>
      <c r="L562" t="s">
        <v>105</v>
      </c>
      <c r="M562">
        <v>5</v>
      </c>
      <c r="N562" t="s">
        <v>707</v>
      </c>
      <c r="O562" t="s">
        <v>31</v>
      </c>
      <c r="P562">
        <v>3</v>
      </c>
      <c r="Q562">
        <v>0</v>
      </c>
      <c r="R562">
        <v>0</v>
      </c>
      <c r="S562" t="s">
        <v>642</v>
      </c>
      <c r="T562" t="s">
        <v>690</v>
      </c>
      <c r="U562">
        <v>0</v>
      </c>
      <c r="V562">
        <v>0</v>
      </c>
      <c r="W562">
        <v>0</v>
      </c>
      <c r="X562" t="s">
        <v>47</v>
      </c>
      <c r="Y562" t="s">
        <v>743</v>
      </c>
      <c r="Z562">
        <v>1643.1999999999998</v>
      </c>
      <c r="AA562">
        <v>93540</v>
      </c>
      <c r="AB562">
        <v>0</v>
      </c>
      <c r="AC562">
        <v>0</v>
      </c>
      <c r="AD562">
        <v>0.94875851996105176</v>
      </c>
      <c r="AF562">
        <v>0</v>
      </c>
      <c r="AG562" t="s">
        <v>913</v>
      </c>
    </row>
    <row r="563" spans="1:33" x14ac:dyDescent="0.25">
      <c r="A563" t="s">
        <v>55</v>
      </c>
      <c r="B563" t="s">
        <v>951</v>
      </c>
      <c r="C563" s="63" t="s">
        <v>951</v>
      </c>
      <c r="D563" s="63" t="s">
        <v>671</v>
      </c>
      <c r="E563" t="s">
        <v>527</v>
      </c>
      <c r="F563">
        <v>0.6</v>
      </c>
      <c r="G563">
        <v>1</v>
      </c>
      <c r="H563">
        <v>1</v>
      </c>
      <c r="I563">
        <v>2</v>
      </c>
      <c r="J563">
        <v>7</v>
      </c>
      <c r="K563">
        <v>6</v>
      </c>
      <c r="L563" t="s">
        <v>113</v>
      </c>
      <c r="M563">
        <v>6</v>
      </c>
      <c r="N563" t="s">
        <v>709</v>
      </c>
      <c r="O563" t="s">
        <v>4</v>
      </c>
      <c r="P563">
        <v>1</v>
      </c>
      <c r="Q563">
        <v>1</v>
      </c>
      <c r="R563">
        <v>0</v>
      </c>
      <c r="S563" t="s">
        <v>642</v>
      </c>
      <c r="T563" t="s">
        <v>689</v>
      </c>
      <c r="U563">
        <v>8.5</v>
      </c>
      <c r="V563">
        <v>1.118421052631579</v>
      </c>
      <c r="W563">
        <v>5.0999999999999996</v>
      </c>
      <c r="X563" t="s">
        <v>48</v>
      </c>
      <c r="Y563" t="s">
        <v>744</v>
      </c>
      <c r="Z563">
        <v>1643.1999999999998</v>
      </c>
      <c r="AA563">
        <v>93540</v>
      </c>
      <c r="AB563">
        <v>1</v>
      </c>
      <c r="AC563">
        <v>1.0611115025880182</v>
      </c>
      <c r="AD563">
        <v>0.94875851996105176</v>
      </c>
      <c r="AE563">
        <v>0.94875851996105154</v>
      </c>
      <c r="AF563">
        <v>-2.2204460492503131E-16</v>
      </c>
      <c r="AG563" t="s">
        <v>642</v>
      </c>
    </row>
    <row r="564" spans="1:33" x14ac:dyDescent="0.25">
      <c r="A564" t="s">
        <v>55</v>
      </c>
      <c r="B564" t="s">
        <v>951</v>
      </c>
      <c r="C564" s="63" t="s">
        <v>951</v>
      </c>
      <c r="D564" s="63" t="s">
        <v>671</v>
      </c>
      <c r="E564" t="s">
        <v>527</v>
      </c>
      <c r="F564">
        <v>0.6</v>
      </c>
      <c r="G564">
        <v>1</v>
      </c>
      <c r="H564">
        <v>1</v>
      </c>
      <c r="I564">
        <v>2</v>
      </c>
      <c r="J564">
        <v>7</v>
      </c>
      <c r="K564">
        <v>6</v>
      </c>
      <c r="L564" t="s">
        <v>113</v>
      </c>
      <c r="M564">
        <v>6</v>
      </c>
      <c r="N564" t="s">
        <v>709</v>
      </c>
      <c r="O564" t="s">
        <v>5</v>
      </c>
      <c r="P564">
        <v>2</v>
      </c>
      <c r="Q564">
        <v>0</v>
      </c>
      <c r="R564">
        <v>0</v>
      </c>
      <c r="S564" t="s">
        <v>642</v>
      </c>
      <c r="T564" t="s">
        <v>690</v>
      </c>
      <c r="U564">
        <v>0</v>
      </c>
      <c r="V564">
        <v>0</v>
      </c>
      <c r="W564">
        <v>0</v>
      </c>
      <c r="X564" t="s">
        <v>49</v>
      </c>
      <c r="Y564" t="s">
        <v>745</v>
      </c>
      <c r="Z564">
        <v>1643.1999999999998</v>
      </c>
      <c r="AA564">
        <v>93540</v>
      </c>
      <c r="AB564">
        <v>0</v>
      </c>
      <c r="AC564">
        <v>0</v>
      </c>
      <c r="AD564">
        <v>0.94875851996105176</v>
      </c>
      <c r="AF564">
        <v>0</v>
      </c>
      <c r="AG564" t="s">
        <v>913</v>
      </c>
    </row>
    <row r="565" spans="1:33" x14ac:dyDescent="0.25">
      <c r="A565" t="s">
        <v>55</v>
      </c>
      <c r="B565" t="s">
        <v>951</v>
      </c>
      <c r="C565" s="63" t="s">
        <v>951</v>
      </c>
      <c r="D565" s="63" t="s">
        <v>671</v>
      </c>
      <c r="E565" t="s">
        <v>527</v>
      </c>
      <c r="F565">
        <v>0.6</v>
      </c>
      <c r="G565">
        <v>1</v>
      </c>
      <c r="H565">
        <v>1</v>
      </c>
      <c r="I565">
        <v>2</v>
      </c>
      <c r="J565">
        <v>7</v>
      </c>
      <c r="K565">
        <v>6</v>
      </c>
      <c r="L565" t="s">
        <v>113</v>
      </c>
      <c r="M565">
        <v>6</v>
      </c>
      <c r="N565" t="s">
        <v>709</v>
      </c>
      <c r="O565" t="s">
        <v>31</v>
      </c>
      <c r="P565">
        <v>3</v>
      </c>
      <c r="Q565">
        <v>0</v>
      </c>
      <c r="R565">
        <v>0</v>
      </c>
      <c r="S565" t="s">
        <v>642</v>
      </c>
      <c r="T565" t="s">
        <v>690</v>
      </c>
      <c r="U565">
        <v>0</v>
      </c>
      <c r="V565">
        <v>0</v>
      </c>
      <c r="W565">
        <v>0</v>
      </c>
      <c r="X565" t="s">
        <v>50</v>
      </c>
      <c r="Y565" t="s">
        <v>746</v>
      </c>
      <c r="Z565">
        <v>1643.1999999999998</v>
      </c>
      <c r="AA565">
        <v>93540</v>
      </c>
      <c r="AB565">
        <v>0</v>
      </c>
      <c r="AC565">
        <v>0</v>
      </c>
      <c r="AD565">
        <v>0.94875851996105176</v>
      </c>
      <c r="AF565">
        <v>0</v>
      </c>
      <c r="AG565" t="s">
        <v>913</v>
      </c>
    </row>
    <row r="566" spans="1:33" x14ac:dyDescent="0.25">
      <c r="A566" t="s">
        <v>55</v>
      </c>
      <c r="B566" t="s">
        <v>951</v>
      </c>
      <c r="C566" s="63" t="s">
        <v>951</v>
      </c>
      <c r="D566" s="63" t="s">
        <v>671</v>
      </c>
      <c r="E566" t="s">
        <v>527</v>
      </c>
      <c r="F566">
        <v>0.6</v>
      </c>
      <c r="G566">
        <v>1</v>
      </c>
      <c r="H566">
        <v>1</v>
      </c>
      <c r="I566">
        <v>2</v>
      </c>
      <c r="J566">
        <v>7</v>
      </c>
      <c r="K566">
        <v>7</v>
      </c>
      <c r="L566" t="s">
        <v>114</v>
      </c>
      <c r="M566">
        <v>7</v>
      </c>
      <c r="N566" t="s">
        <v>711</v>
      </c>
      <c r="O566" t="s">
        <v>4</v>
      </c>
      <c r="P566">
        <v>1</v>
      </c>
      <c r="Q566">
        <v>1</v>
      </c>
      <c r="R566">
        <v>0</v>
      </c>
      <c r="S566" t="s">
        <v>642</v>
      </c>
      <c r="T566" t="s">
        <v>689</v>
      </c>
      <c r="U566">
        <v>8.5</v>
      </c>
      <c r="V566">
        <v>1.118421052631579</v>
      </c>
      <c r="W566">
        <v>5.0999999999999996</v>
      </c>
      <c r="X566" t="s">
        <v>51</v>
      </c>
      <c r="Y566" t="s">
        <v>747</v>
      </c>
      <c r="Z566">
        <v>1643.1999999999998</v>
      </c>
      <c r="AA566">
        <v>93540</v>
      </c>
      <c r="AB566">
        <v>1</v>
      </c>
      <c r="AC566">
        <v>1.0611115025880182</v>
      </c>
      <c r="AD566">
        <v>0.94875851996105176</v>
      </c>
      <c r="AE566">
        <v>0.94875851996105154</v>
      </c>
      <c r="AF566">
        <v>-2.2204460492503131E-16</v>
      </c>
      <c r="AG566" t="s">
        <v>642</v>
      </c>
    </row>
    <row r="567" spans="1:33" x14ac:dyDescent="0.25">
      <c r="A567" t="s">
        <v>55</v>
      </c>
      <c r="B567" t="s">
        <v>951</v>
      </c>
      <c r="C567" s="63" t="s">
        <v>951</v>
      </c>
      <c r="D567" s="63" t="s">
        <v>671</v>
      </c>
      <c r="E567" t="s">
        <v>527</v>
      </c>
      <c r="F567">
        <v>0.6</v>
      </c>
      <c r="G567">
        <v>1</v>
      </c>
      <c r="H567">
        <v>1</v>
      </c>
      <c r="I567">
        <v>2</v>
      </c>
      <c r="J567">
        <v>7</v>
      </c>
      <c r="K567">
        <v>7</v>
      </c>
      <c r="L567" t="s">
        <v>114</v>
      </c>
      <c r="M567">
        <v>7</v>
      </c>
      <c r="N567" t="s">
        <v>711</v>
      </c>
      <c r="O567" t="s">
        <v>5</v>
      </c>
      <c r="P567">
        <v>2</v>
      </c>
      <c r="Q567">
        <v>0</v>
      </c>
      <c r="R567">
        <v>0</v>
      </c>
      <c r="S567" t="s">
        <v>642</v>
      </c>
      <c r="T567" t="s">
        <v>690</v>
      </c>
      <c r="U567">
        <v>0</v>
      </c>
      <c r="V567">
        <v>0</v>
      </c>
      <c r="W567">
        <v>0</v>
      </c>
      <c r="X567" t="s">
        <v>52</v>
      </c>
      <c r="Y567" t="s">
        <v>748</v>
      </c>
      <c r="Z567">
        <v>1643.1999999999998</v>
      </c>
      <c r="AA567">
        <v>93540</v>
      </c>
      <c r="AB567">
        <v>0</v>
      </c>
      <c r="AC567">
        <v>0</v>
      </c>
      <c r="AD567">
        <v>0.94875851996105176</v>
      </c>
      <c r="AF567">
        <v>0</v>
      </c>
      <c r="AG567" t="s">
        <v>913</v>
      </c>
    </row>
    <row r="568" spans="1:33" x14ac:dyDescent="0.25">
      <c r="A568" t="s">
        <v>55</v>
      </c>
      <c r="B568" t="s">
        <v>951</v>
      </c>
      <c r="C568" s="63" t="s">
        <v>951</v>
      </c>
      <c r="D568" s="63" t="s">
        <v>671</v>
      </c>
      <c r="E568" t="s">
        <v>527</v>
      </c>
      <c r="F568">
        <v>0.6</v>
      </c>
      <c r="G568">
        <v>1</v>
      </c>
      <c r="H568">
        <v>1</v>
      </c>
      <c r="I568">
        <v>2</v>
      </c>
      <c r="J568">
        <v>7</v>
      </c>
      <c r="K568">
        <v>7</v>
      </c>
      <c r="L568" t="s">
        <v>114</v>
      </c>
      <c r="M568">
        <v>7</v>
      </c>
      <c r="N568" t="s">
        <v>711</v>
      </c>
      <c r="O568" t="s">
        <v>31</v>
      </c>
      <c r="P568">
        <v>3</v>
      </c>
      <c r="Q568">
        <v>0</v>
      </c>
      <c r="R568">
        <v>0</v>
      </c>
      <c r="S568" t="s">
        <v>642</v>
      </c>
      <c r="T568" t="s">
        <v>690</v>
      </c>
      <c r="U568">
        <v>0</v>
      </c>
      <c r="V568">
        <v>0</v>
      </c>
      <c r="W568">
        <v>0</v>
      </c>
      <c r="X568" t="s">
        <v>53</v>
      </c>
      <c r="Y568" t="s">
        <v>749</v>
      </c>
      <c r="Z568">
        <v>1643.1999999999998</v>
      </c>
      <c r="AA568">
        <v>93540</v>
      </c>
      <c r="AB568">
        <v>0</v>
      </c>
      <c r="AC568">
        <v>0</v>
      </c>
      <c r="AD568">
        <v>0.94875851996105176</v>
      </c>
      <c r="AF568">
        <v>0</v>
      </c>
      <c r="AG568" t="s">
        <v>913</v>
      </c>
    </row>
    <row r="569" spans="1:33" x14ac:dyDescent="0.25">
      <c r="A569" t="s">
        <v>55</v>
      </c>
      <c r="B569" t="s">
        <v>951</v>
      </c>
      <c r="C569" s="63" t="s">
        <v>951</v>
      </c>
      <c r="D569" s="63" t="s">
        <v>671</v>
      </c>
      <c r="E569" t="s">
        <v>527</v>
      </c>
      <c r="F569">
        <v>0.6</v>
      </c>
      <c r="G569">
        <v>2</v>
      </c>
      <c r="H569">
        <v>2</v>
      </c>
      <c r="I569">
        <v>2</v>
      </c>
      <c r="J569">
        <v>7</v>
      </c>
      <c r="K569">
        <v>1</v>
      </c>
      <c r="L569" t="s">
        <v>99</v>
      </c>
      <c r="M569">
        <v>8</v>
      </c>
      <c r="N569" t="s">
        <v>713</v>
      </c>
      <c r="O569" t="s">
        <v>4</v>
      </c>
      <c r="P569">
        <v>1</v>
      </c>
      <c r="Q569">
        <v>1</v>
      </c>
      <c r="R569">
        <v>0</v>
      </c>
      <c r="S569" t="s">
        <v>642</v>
      </c>
      <c r="T569" t="s">
        <v>689</v>
      </c>
      <c r="U569">
        <v>8.5</v>
      </c>
      <c r="V569">
        <v>1.118421052631579</v>
      </c>
      <c r="W569">
        <v>5.0999999999999996</v>
      </c>
      <c r="X569" t="s">
        <v>33</v>
      </c>
      <c r="Y569" t="s">
        <v>750</v>
      </c>
      <c r="Z569">
        <v>1643.1999999999998</v>
      </c>
      <c r="AA569">
        <v>93540</v>
      </c>
      <c r="AB569">
        <v>1</v>
      </c>
      <c r="AC569">
        <v>1.0611115025880182</v>
      </c>
      <c r="AD569">
        <v>0.94875851996105176</v>
      </c>
      <c r="AE569">
        <v>0.94875851996105154</v>
      </c>
      <c r="AF569">
        <v>-2.2204460492503131E-16</v>
      </c>
      <c r="AG569" t="s">
        <v>642</v>
      </c>
    </row>
    <row r="570" spans="1:33" x14ac:dyDescent="0.25">
      <c r="A570" t="s">
        <v>55</v>
      </c>
      <c r="B570" t="s">
        <v>951</v>
      </c>
      <c r="C570" s="63" t="s">
        <v>951</v>
      </c>
      <c r="D570" s="63" t="s">
        <v>671</v>
      </c>
      <c r="E570" t="s">
        <v>527</v>
      </c>
      <c r="F570">
        <v>0.6</v>
      </c>
      <c r="G570">
        <v>2</v>
      </c>
      <c r="H570">
        <v>2</v>
      </c>
      <c r="I570">
        <v>2</v>
      </c>
      <c r="J570">
        <v>7</v>
      </c>
      <c r="K570">
        <v>1</v>
      </c>
      <c r="L570" t="s">
        <v>99</v>
      </c>
      <c r="M570">
        <v>8</v>
      </c>
      <c r="N570" t="s">
        <v>713</v>
      </c>
      <c r="O570" t="s">
        <v>5</v>
      </c>
      <c r="P570">
        <v>2</v>
      </c>
      <c r="Q570">
        <v>0</v>
      </c>
      <c r="R570">
        <v>0</v>
      </c>
      <c r="S570" t="s">
        <v>642</v>
      </c>
      <c r="T570" t="s">
        <v>690</v>
      </c>
      <c r="U570">
        <v>0</v>
      </c>
      <c r="V570">
        <v>0</v>
      </c>
      <c r="W570">
        <v>0</v>
      </c>
      <c r="X570" t="s">
        <v>34</v>
      </c>
      <c r="Y570" t="s">
        <v>751</v>
      </c>
      <c r="Z570">
        <v>1643.1999999999998</v>
      </c>
      <c r="AA570">
        <v>93540</v>
      </c>
      <c r="AB570">
        <v>0</v>
      </c>
      <c r="AC570">
        <v>0</v>
      </c>
      <c r="AD570">
        <v>0.94875851996105176</v>
      </c>
      <c r="AF570">
        <v>0</v>
      </c>
      <c r="AG570" t="s">
        <v>913</v>
      </c>
    </row>
    <row r="571" spans="1:33" x14ac:dyDescent="0.25">
      <c r="A571" t="s">
        <v>55</v>
      </c>
      <c r="B571" t="s">
        <v>951</v>
      </c>
      <c r="C571" s="63" t="s">
        <v>951</v>
      </c>
      <c r="D571" s="63" t="s">
        <v>671</v>
      </c>
      <c r="E571" t="s">
        <v>527</v>
      </c>
      <c r="F571">
        <v>0.6</v>
      </c>
      <c r="G571">
        <v>2</v>
      </c>
      <c r="H571">
        <v>2</v>
      </c>
      <c r="I571">
        <v>2</v>
      </c>
      <c r="J571">
        <v>7</v>
      </c>
      <c r="K571">
        <v>1</v>
      </c>
      <c r="L571" t="s">
        <v>99</v>
      </c>
      <c r="M571">
        <v>8</v>
      </c>
      <c r="N571" t="s">
        <v>713</v>
      </c>
      <c r="O571" t="s">
        <v>31</v>
      </c>
      <c r="P571">
        <v>3</v>
      </c>
      <c r="Q571">
        <v>0</v>
      </c>
      <c r="R571">
        <v>0</v>
      </c>
      <c r="S571" t="s">
        <v>642</v>
      </c>
      <c r="T571" t="s">
        <v>690</v>
      </c>
      <c r="U571">
        <v>0</v>
      </c>
      <c r="V571">
        <v>0</v>
      </c>
      <c r="W571">
        <v>0</v>
      </c>
      <c r="X571" t="s">
        <v>35</v>
      </c>
      <c r="Y571" t="s">
        <v>752</v>
      </c>
      <c r="Z571">
        <v>1643.1999999999998</v>
      </c>
      <c r="AA571">
        <v>93540</v>
      </c>
      <c r="AB571">
        <v>0</v>
      </c>
      <c r="AC571">
        <v>0</v>
      </c>
      <c r="AD571">
        <v>0.94875851996105176</v>
      </c>
      <c r="AF571">
        <v>0</v>
      </c>
      <c r="AG571" t="s">
        <v>913</v>
      </c>
    </row>
    <row r="572" spans="1:33" x14ac:dyDescent="0.25">
      <c r="A572" t="s">
        <v>55</v>
      </c>
      <c r="B572" t="s">
        <v>951</v>
      </c>
      <c r="C572" s="63" t="s">
        <v>951</v>
      </c>
      <c r="D572" s="63" t="s">
        <v>671</v>
      </c>
      <c r="E572" t="s">
        <v>527</v>
      </c>
      <c r="F572">
        <v>0.6</v>
      </c>
      <c r="G572">
        <v>2</v>
      </c>
      <c r="H572">
        <v>2</v>
      </c>
      <c r="I572">
        <v>2</v>
      </c>
      <c r="J572">
        <v>7</v>
      </c>
      <c r="K572">
        <v>2</v>
      </c>
      <c r="L572" t="s">
        <v>102</v>
      </c>
      <c r="M572">
        <v>9</v>
      </c>
      <c r="N572" t="s">
        <v>715</v>
      </c>
      <c r="O572" t="s">
        <v>4</v>
      </c>
      <c r="P572">
        <v>1</v>
      </c>
      <c r="Q572">
        <v>1</v>
      </c>
      <c r="R572">
        <v>0</v>
      </c>
      <c r="S572" t="s">
        <v>642</v>
      </c>
      <c r="T572" t="s">
        <v>689</v>
      </c>
      <c r="U572">
        <v>8.5</v>
      </c>
      <c r="V572">
        <v>1.118421052631579</v>
      </c>
      <c r="W572">
        <v>5.0999999999999996</v>
      </c>
      <c r="X572" t="s">
        <v>36</v>
      </c>
      <c r="Y572" t="s">
        <v>753</v>
      </c>
      <c r="Z572">
        <v>1643.1999999999998</v>
      </c>
      <c r="AA572">
        <v>93540</v>
      </c>
      <c r="AB572">
        <v>1</v>
      </c>
      <c r="AC572">
        <v>1.0611115025880182</v>
      </c>
      <c r="AD572">
        <v>0.94875851996105176</v>
      </c>
      <c r="AE572">
        <v>0.94875851996105154</v>
      </c>
      <c r="AF572">
        <v>-2.2204460492503131E-16</v>
      </c>
      <c r="AG572" t="s">
        <v>642</v>
      </c>
    </row>
    <row r="573" spans="1:33" x14ac:dyDescent="0.25">
      <c r="A573" t="s">
        <v>55</v>
      </c>
      <c r="B573" t="s">
        <v>951</v>
      </c>
      <c r="C573" s="63" t="s">
        <v>951</v>
      </c>
      <c r="D573" s="63" t="s">
        <v>671</v>
      </c>
      <c r="E573" t="s">
        <v>527</v>
      </c>
      <c r="F573">
        <v>0.6</v>
      </c>
      <c r="G573">
        <v>2</v>
      </c>
      <c r="H573">
        <v>2</v>
      </c>
      <c r="I573">
        <v>2</v>
      </c>
      <c r="J573">
        <v>7</v>
      </c>
      <c r="K573">
        <v>2</v>
      </c>
      <c r="L573" t="s">
        <v>102</v>
      </c>
      <c r="M573">
        <v>9</v>
      </c>
      <c r="N573" t="s">
        <v>715</v>
      </c>
      <c r="O573" t="s">
        <v>5</v>
      </c>
      <c r="P573">
        <v>2</v>
      </c>
      <c r="Q573">
        <v>0</v>
      </c>
      <c r="R573">
        <v>0</v>
      </c>
      <c r="S573" t="s">
        <v>642</v>
      </c>
      <c r="T573" t="s">
        <v>690</v>
      </c>
      <c r="U573">
        <v>0</v>
      </c>
      <c r="V573">
        <v>0</v>
      </c>
      <c r="W573">
        <v>0</v>
      </c>
      <c r="X573" t="s">
        <v>37</v>
      </c>
      <c r="Y573" t="s">
        <v>754</v>
      </c>
      <c r="Z573">
        <v>1643.1999999999998</v>
      </c>
      <c r="AA573">
        <v>93540</v>
      </c>
      <c r="AB573">
        <v>0</v>
      </c>
      <c r="AC573">
        <v>0</v>
      </c>
      <c r="AD573">
        <v>0.94875851996105176</v>
      </c>
      <c r="AF573">
        <v>0</v>
      </c>
      <c r="AG573" t="s">
        <v>913</v>
      </c>
    </row>
    <row r="574" spans="1:33" x14ac:dyDescent="0.25">
      <c r="A574" t="s">
        <v>55</v>
      </c>
      <c r="B574" t="s">
        <v>951</v>
      </c>
      <c r="C574" s="63" t="s">
        <v>951</v>
      </c>
      <c r="D574" s="63" t="s">
        <v>671</v>
      </c>
      <c r="E574" t="s">
        <v>527</v>
      </c>
      <c r="F574">
        <v>0.6</v>
      </c>
      <c r="G574">
        <v>2</v>
      </c>
      <c r="H574">
        <v>2</v>
      </c>
      <c r="I574">
        <v>2</v>
      </c>
      <c r="J574">
        <v>7</v>
      </c>
      <c r="K574">
        <v>2</v>
      </c>
      <c r="L574" t="s">
        <v>102</v>
      </c>
      <c r="M574">
        <v>9</v>
      </c>
      <c r="N574" t="s">
        <v>715</v>
      </c>
      <c r="O574" t="s">
        <v>31</v>
      </c>
      <c r="P574">
        <v>3</v>
      </c>
      <c r="Q574">
        <v>0</v>
      </c>
      <c r="R574">
        <v>0</v>
      </c>
      <c r="S574" t="s">
        <v>642</v>
      </c>
      <c r="T574" t="s">
        <v>690</v>
      </c>
      <c r="U574">
        <v>0</v>
      </c>
      <c r="V574">
        <v>0</v>
      </c>
      <c r="W574">
        <v>0</v>
      </c>
      <c r="X574" t="s">
        <v>38</v>
      </c>
      <c r="Y574" t="s">
        <v>755</v>
      </c>
      <c r="Z574">
        <v>1643.1999999999998</v>
      </c>
      <c r="AA574">
        <v>93540</v>
      </c>
      <c r="AB574">
        <v>0</v>
      </c>
      <c r="AC574">
        <v>0</v>
      </c>
      <c r="AD574">
        <v>0.94875851996105176</v>
      </c>
      <c r="AF574">
        <v>0</v>
      </c>
      <c r="AG574" t="s">
        <v>913</v>
      </c>
    </row>
    <row r="575" spans="1:33" x14ac:dyDescent="0.25">
      <c r="A575" t="s">
        <v>55</v>
      </c>
      <c r="B575" t="s">
        <v>951</v>
      </c>
      <c r="C575" s="63" t="s">
        <v>951</v>
      </c>
      <c r="D575" s="63" t="s">
        <v>671</v>
      </c>
      <c r="E575" t="s">
        <v>527</v>
      </c>
      <c r="F575">
        <v>0.6</v>
      </c>
      <c r="G575">
        <v>2</v>
      </c>
      <c r="H575">
        <v>2</v>
      </c>
      <c r="I575">
        <v>2</v>
      </c>
      <c r="J575">
        <v>7</v>
      </c>
      <c r="K575">
        <v>3</v>
      </c>
      <c r="L575" t="s">
        <v>103</v>
      </c>
      <c r="M575">
        <v>10</v>
      </c>
      <c r="N575" t="s">
        <v>717</v>
      </c>
      <c r="O575" t="s">
        <v>4</v>
      </c>
      <c r="P575">
        <v>1</v>
      </c>
      <c r="Q575">
        <v>2</v>
      </c>
      <c r="R575">
        <v>0</v>
      </c>
      <c r="S575" t="s">
        <v>642</v>
      </c>
      <c r="T575" t="s">
        <v>689</v>
      </c>
      <c r="U575">
        <v>15</v>
      </c>
      <c r="V575">
        <v>1.9736842105263159</v>
      </c>
      <c r="W575">
        <v>9</v>
      </c>
      <c r="X575" t="s">
        <v>39</v>
      </c>
      <c r="Y575" t="s">
        <v>756</v>
      </c>
      <c r="Z575">
        <v>1643.1999999999998</v>
      </c>
      <c r="AA575">
        <v>93540</v>
      </c>
      <c r="AB575">
        <v>1</v>
      </c>
      <c r="AC575">
        <v>1.8725497104494442</v>
      </c>
      <c r="AD575">
        <v>0.94875851996105176</v>
      </c>
      <c r="AE575">
        <v>0.94875851996105165</v>
      </c>
      <c r="AF575">
        <v>-2.2204460492503131E-16</v>
      </c>
      <c r="AG575" t="s">
        <v>642</v>
      </c>
    </row>
    <row r="576" spans="1:33" x14ac:dyDescent="0.25">
      <c r="A576" t="s">
        <v>55</v>
      </c>
      <c r="B576" t="s">
        <v>951</v>
      </c>
      <c r="C576" s="63" t="s">
        <v>951</v>
      </c>
      <c r="D576" s="63" t="s">
        <v>671</v>
      </c>
      <c r="E576" t="s">
        <v>527</v>
      </c>
      <c r="F576">
        <v>0.6</v>
      </c>
      <c r="G576">
        <v>2</v>
      </c>
      <c r="H576">
        <v>2</v>
      </c>
      <c r="I576">
        <v>2</v>
      </c>
      <c r="J576">
        <v>7</v>
      </c>
      <c r="K576">
        <v>3</v>
      </c>
      <c r="L576" t="s">
        <v>103</v>
      </c>
      <c r="M576">
        <v>10</v>
      </c>
      <c r="N576" t="s">
        <v>717</v>
      </c>
      <c r="O576" t="s">
        <v>5</v>
      </c>
      <c r="P576">
        <v>2</v>
      </c>
      <c r="Q576">
        <v>0</v>
      </c>
      <c r="R576">
        <v>0</v>
      </c>
      <c r="S576" t="s">
        <v>642</v>
      </c>
      <c r="T576" t="s">
        <v>690</v>
      </c>
      <c r="U576">
        <v>0</v>
      </c>
      <c r="V576">
        <v>0</v>
      </c>
      <c r="W576">
        <v>0</v>
      </c>
      <c r="X576" t="s">
        <v>40</v>
      </c>
      <c r="Y576" t="s">
        <v>757</v>
      </c>
      <c r="Z576">
        <v>1643.1999999999998</v>
      </c>
      <c r="AA576">
        <v>93540</v>
      </c>
      <c r="AB576">
        <v>0</v>
      </c>
      <c r="AC576">
        <v>0</v>
      </c>
      <c r="AD576">
        <v>0.94875851996105176</v>
      </c>
      <c r="AF576">
        <v>0</v>
      </c>
      <c r="AG576" t="s">
        <v>913</v>
      </c>
    </row>
    <row r="577" spans="1:33" x14ac:dyDescent="0.25">
      <c r="A577" t="s">
        <v>55</v>
      </c>
      <c r="B577" t="s">
        <v>951</v>
      </c>
      <c r="C577" s="63" t="s">
        <v>951</v>
      </c>
      <c r="D577" s="63" t="s">
        <v>671</v>
      </c>
      <c r="E577" t="s">
        <v>527</v>
      </c>
      <c r="F577">
        <v>0.6</v>
      </c>
      <c r="G577">
        <v>2</v>
      </c>
      <c r="H577">
        <v>2</v>
      </c>
      <c r="I577">
        <v>2</v>
      </c>
      <c r="J577">
        <v>7</v>
      </c>
      <c r="K577">
        <v>3</v>
      </c>
      <c r="L577" t="s">
        <v>103</v>
      </c>
      <c r="M577">
        <v>10</v>
      </c>
      <c r="N577" t="s">
        <v>717</v>
      </c>
      <c r="O577" t="s">
        <v>31</v>
      </c>
      <c r="P577">
        <v>3</v>
      </c>
      <c r="Q577">
        <v>0</v>
      </c>
      <c r="R577">
        <v>0</v>
      </c>
      <c r="S577" t="s">
        <v>642</v>
      </c>
      <c r="T577" t="s">
        <v>690</v>
      </c>
      <c r="U577">
        <v>0</v>
      </c>
      <c r="V577">
        <v>0</v>
      </c>
      <c r="W577">
        <v>0</v>
      </c>
      <c r="X577" t="s">
        <v>41</v>
      </c>
      <c r="Y577" t="s">
        <v>758</v>
      </c>
      <c r="Z577">
        <v>1643.1999999999998</v>
      </c>
      <c r="AA577">
        <v>93540</v>
      </c>
      <c r="AB577">
        <v>0</v>
      </c>
      <c r="AC577">
        <v>0</v>
      </c>
      <c r="AD577">
        <v>0.94875851996105176</v>
      </c>
      <c r="AF577">
        <v>0</v>
      </c>
      <c r="AG577" t="s">
        <v>913</v>
      </c>
    </row>
    <row r="578" spans="1:33" x14ac:dyDescent="0.25">
      <c r="A578" t="s">
        <v>55</v>
      </c>
      <c r="B578" t="s">
        <v>951</v>
      </c>
      <c r="C578" s="63" t="s">
        <v>951</v>
      </c>
      <c r="D578" s="63" t="s">
        <v>671</v>
      </c>
      <c r="E578" t="s">
        <v>527</v>
      </c>
      <c r="F578">
        <v>0.6</v>
      </c>
      <c r="G578">
        <v>2</v>
      </c>
      <c r="H578">
        <v>2</v>
      </c>
      <c r="I578">
        <v>2</v>
      </c>
      <c r="J578">
        <v>7</v>
      </c>
      <c r="K578">
        <v>4</v>
      </c>
      <c r="L578" t="s">
        <v>101</v>
      </c>
      <c r="M578">
        <v>11</v>
      </c>
      <c r="N578" t="s">
        <v>719</v>
      </c>
      <c r="O578" t="s">
        <v>4</v>
      </c>
      <c r="P578">
        <v>1</v>
      </c>
      <c r="Q578">
        <v>2</v>
      </c>
      <c r="R578">
        <v>0</v>
      </c>
      <c r="S578" t="s">
        <v>642</v>
      </c>
      <c r="T578" t="s">
        <v>689</v>
      </c>
      <c r="U578">
        <v>15</v>
      </c>
      <c r="V578">
        <v>1.9736842105263159</v>
      </c>
      <c r="W578">
        <v>9</v>
      </c>
      <c r="X578" t="s">
        <v>42</v>
      </c>
      <c r="Y578" t="s">
        <v>759</v>
      </c>
      <c r="Z578">
        <v>1643.1999999999998</v>
      </c>
      <c r="AA578">
        <v>93540</v>
      </c>
      <c r="AB578">
        <v>1</v>
      </c>
      <c r="AC578">
        <v>1.8725497104494442</v>
      </c>
      <c r="AD578">
        <v>0.94875851996105176</v>
      </c>
      <c r="AE578">
        <v>0.94875851996105165</v>
      </c>
      <c r="AF578">
        <v>-2.2204460492503131E-16</v>
      </c>
      <c r="AG578" t="s">
        <v>642</v>
      </c>
    </row>
    <row r="579" spans="1:33" x14ac:dyDescent="0.25">
      <c r="A579" t="s">
        <v>55</v>
      </c>
      <c r="B579" t="s">
        <v>951</v>
      </c>
      <c r="C579" s="63" t="s">
        <v>951</v>
      </c>
      <c r="D579" s="63" t="s">
        <v>671</v>
      </c>
      <c r="E579" t="s">
        <v>527</v>
      </c>
      <c r="F579">
        <v>0.6</v>
      </c>
      <c r="G579">
        <v>2</v>
      </c>
      <c r="H579">
        <v>2</v>
      </c>
      <c r="I579">
        <v>2</v>
      </c>
      <c r="J579">
        <v>7</v>
      </c>
      <c r="K579">
        <v>4</v>
      </c>
      <c r="L579" t="s">
        <v>101</v>
      </c>
      <c r="M579">
        <v>11</v>
      </c>
      <c r="N579" t="s">
        <v>719</v>
      </c>
      <c r="O579" t="s">
        <v>5</v>
      </c>
      <c r="P579">
        <v>2</v>
      </c>
      <c r="Q579">
        <v>0</v>
      </c>
      <c r="R579">
        <v>0</v>
      </c>
      <c r="S579" t="s">
        <v>642</v>
      </c>
      <c r="T579" t="s">
        <v>690</v>
      </c>
      <c r="U579">
        <v>0</v>
      </c>
      <c r="V579">
        <v>0</v>
      </c>
      <c r="W579">
        <v>0</v>
      </c>
      <c r="X579" t="s">
        <v>43</v>
      </c>
      <c r="Y579" t="s">
        <v>760</v>
      </c>
      <c r="Z579">
        <v>1643.1999999999998</v>
      </c>
      <c r="AA579">
        <v>93540</v>
      </c>
      <c r="AB579">
        <v>0</v>
      </c>
      <c r="AC579">
        <v>0</v>
      </c>
      <c r="AD579">
        <v>0.94875851996105176</v>
      </c>
      <c r="AF579">
        <v>0</v>
      </c>
      <c r="AG579" t="s">
        <v>913</v>
      </c>
    </row>
    <row r="580" spans="1:33" x14ac:dyDescent="0.25">
      <c r="A580" t="s">
        <v>55</v>
      </c>
      <c r="B580" t="s">
        <v>951</v>
      </c>
      <c r="C580" s="63" t="s">
        <v>951</v>
      </c>
      <c r="D580" s="63" t="s">
        <v>671</v>
      </c>
      <c r="E580" t="s">
        <v>527</v>
      </c>
      <c r="F580">
        <v>0.6</v>
      </c>
      <c r="G580">
        <v>2</v>
      </c>
      <c r="H580">
        <v>2</v>
      </c>
      <c r="I580">
        <v>2</v>
      </c>
      <c r="J580">
        <v>7</v>
      </c>
      <c r="K580">
        <v>4</v>
      </c>
      <c r="L580" t="s">
        <v>101</v>
      </c>
      <c r="M580">
        <v>11</v>
      </c>
      <c r="N580" t="s">
        <v>719</v>
      </c>
      <c r="O580" t="s">
        <v>31</v>
      </c>
      <c r="P580">
        <v>3</v>
      </c>
      <c r="Q580">
        <v>0</v>
      </c>
      <c r="R580">
        <v>0</v>
      </c>
      <c r="S580" t="s">
        <v>642</v>
      </c>
      <c r="T580" t="s">
        <v>690</v>
      </c>
      <c r="U580">
        <v>0</v>
      </c>
      <c r="V580">
        <v>0</v>
      </c>
      <c r="W580">
        <v>0</v>
      </c>
      <c r="X580" t="s">
        <v>44</v>
      </c>
      <c r="Y580" t="s">
        <v>761</v>
      </c>
      <c r="Z580">
        <v>1643.1999999999998</v>
      </c>
      <c r="AA580">
        <v>93540</v>
      </c>
      <c r="AB580">
        <v>0</v>
      </c>
      <c r="AC580">
        <v>0</v>
      </c>
      <c r="AD580">
        <v>0.94875851996105176</v>
      </c>
      <c r="AF580">
        <v>0</v>
      </c>
      <c r="AG580" t="s">
        <v>913</v>
      </c>
    </row>
    <row r="581" spans="1:33" x14ac:dyDescent="0.25">
      <c r="A581" t="s">
        <v>55</v>
      </c>
      <c r="B581" t="s">
        <v>951</v>
      </c>
      <c r="C581" s="63" t="s">
        <v>951</v>
      </c>
      <c r="D581" s="63" t="s">
        <v>671</v>
      </c>
      <c r="E581" t="s">
        <v>527</v>
      </c>
      <c r="F581">
        <v>0.6</v>
      </c>
      <c r="G581">
        <v>2</v>
      </c>
      <c r="H581">
        <v>2</v>
      </c>
      <c r="I581">
        <v>2</v>
      </c>
      <c r="J581">
        <v>7</v>
      </c>
      <c r="K581">
        <v>5</v>
      </c>
      <c r="L581" t="s">
        <v>105</v>
      </c>
      <c r="M581">
        <v>12</v>
      </c>
      <c r="N581" t="s">
        <v>721</v>
      </c>
      <c r="O581" t="s">
        <v>4</v>
      </c>
      <c r="P581">
        <v>1</v>
      </c>
      <c r="Q581">
        <v>1</v>
      </c>
      <c r="R581">
        <v>0</v>
      </c>
      <c r="S581" t="s">
        <v>642</v>
      </c>
      <c r="T581" t="s">
        <v>689</v>
      </c>
      <c r="U581">
        <v>8.5</v>
      </c>
      <c r="V581">
        <v>1.118421052631579</v>
      </c>
      <c r="W581">
        <v>5.0999999999999996</v>
      </c>
      <c r="X581" t="s">
        <v>45</v>
      </c>
      <c r="Y581" t="s">
        <v>762</v>
      </c>
      <c r="Z581">
        <v>1643.1999999999998</v>
      </c>
      <c r="AA581">
        <v>93540</v>
      </c>
      <c r="AB581">
        <v>1</v>
      </c>
      <c r="AC581">
        <v>1.0611115025880182</v>
      </c>
      <c r="AD581">
        <v>0.94875851996105176</v>
      </c>
      <c r="AE581">
        <v>0.94875851996105154</v>
      </c>
      <c r="AF581">
        <v>-2.2204460492503131E-16</v>
      </c>
      <c r="AG581" t="s">
        <v>642</v>
      </c>
    </row>
    <row r="582" spans="1:33" x14ac:dyDescent="0.25">
      <c r="A582" t="s">
        <v>55</v>
      </c>
      <c r="B582" t="s">
        <v>951</v>
      </c>
      <c r="C582" s="63" t="s">
        <v>951</v>
      </c>
      <c r="D582" s="63" t="s">
        <v>671</v>
      </c>
      <c r="E582" t="s">
        <v>527</v>
      </c>
      <c r="F582">
        <v>0.6</v>
      </c>
      <c r="G582">
        <v>2</v>
      </c>
      <c r="H582">
        <v>2</v>
      </c>
      <c r="I582">
        <v>2</v>
      </c>
      <c r="J582">
        <v>7</v>
      </c>
      <c r="K582">
        <v>5</v>
      </c>
      <c r="L582" t="s">
        <v>105</v>
      </c>
      <c r="M582">
        <v>12</v>
      </c>
      <c r="N582" t="s">
        <v>721</v>
      </c>
      <c r="O582" t="s">
        <v>5</v>
      </c>
      <c r="P582">
        <v>2</v>
      </c>
      <c r="Q582">
        <v>0</v>
      </c>
      <c r="R582">
        <v>0</v>
      </c>
      <c r="S582" t="s">
        <v>642</v>
      </c>
      <c r="T582" t="s">
        <v>690</v>
      </c>
      <c r="U582">
        <v>0</v>
      </c>
      <c r="V582">
        <v>0</v>
      </c>
      <c r="W582">
        <v>0</v>
      </c>
      <c r="X582" t="s">
        <v>46</v>
      </c>
      <c r="Y582" t="s">
        <v>763</v>
      </c>
      <c r="Z582">
        <v>1643.1999999999998</v>
      </c>
      <c r="AA582">
        <v>93540</v>
      </c>
      <c r="AB582">
        <v>0</v>
      </c>
      <c r="AC582">
        <v>0</v>
      </c>
      <c r="AD582">
        <v>0.94875851996105176</v>
      </c>
      <c r="AF582">
        <v>0</v>
      </c>
      <c r="AG582" t="s">
        <v>913</v>
      </c>
    </row>
    <row r="583" spans="1:33" x14ac:dyDescent="0.25">
      <c r="A583" t="s">
        <v>55</v>
      </c>
      <c r="B583" t="s">
        <v>951</v>
      </c>
      <c r="C583" s="63" t="s">
        <v>951</v>
      </c>
      <c r="D583" s="63" t="s">
        <v>671</v>
      </c>
      <c r="E583" t="s">
        <v>527</v>
      </c>
      <c r="F583">
        <v>0.6</v>
      </c>
      <c r="G583">
        <v>2</v>
      </c>
      <c r="H583">
        <v>2</v>
      </c>
      <c r="I583">
        <v>2</v>
      </c>
      <c r="J583">
        <v>7</v>
      </c>
      <c r="K583">
        <v>5</v>
      </c>
      <c r="L583" t="s">
        <v>105</v>
      </c>
      <c r="M583">
        <v>12</v>
      </c>
      <c r="N583" t="s">
        <v>721</v>
      </c>
      <c r="O583" t="s">
        <v>31</v>
      </c>
      <c r="P583">
        <v>3</v>
      </c>
      <c r="Q583">
        <v>0</v>
      </c>
      <c r="R583">
        <v>0</v>
      </c>
      <c r="S583" t="s">
        <v>642</v>
      </c>
      <c r="T583" t="s">
        <v>690</v>
      </c>
      <c r="U583">
        <v>0</v>
      </c>
      <c r="V583">
        <v>0</v>
      </c>
      <c r="W583">
        <v>0</v>
      </c>
      <c r="X583" t="s">
        <v>47</v>
      </c>
      <c r="Y583" t="s">
        <v>764</v>
      </c>
      <c r="Z583">
        <v>1643.1999999999998</v>
      </c>
      <c r="AA583">
        <v>93540</v>
      </c>
      <c r="AB583">
        <v>0</v>
      </c>
      <c r="AC583">
        <v>0</v>
      </c>
      <c r="AD583">
        <v>0.94875851996105176</v>
      </c>
      <c r="AF583">
        <v>0</v>
      </c>
      <c r="AG583" t="s">
        <v>913</v>
      </c>
    </row>
    <row r="584" spans="1:33" x14ac:dyDescent="0.25">
      <c r="A584" t="s">
        <v>55</v>
      </c>
      <c r="B584" t="s">
        <v>951</v>
      </c>
      <c r="C584" s="63" t="s">
        <v>951</v>
      </c>
      <c r="D584" s="63" t="s">
        <v>671</v>
      </c>
      <c r="E584" t="s">
        <v>527</v>
      </c>
      <c r="F584">
        <v>0.6</v>
      </c>
      <c r="G584">
        <v>2</v>
      </c>
      <c r="H584">
        <v>2</v>
      </c>
      <c r="I584">
        <v>2</v>
      </c>
      <c r="J584">
        <v>7</v>
      </c>
      <c r="K584">
        <v>6</v>
      </c>
      <c r="L584" t="s">
        <v>113</v>
      </c>
      <c r="M584">
        <v>13</v>
      </c>
      <c r="N584" t="s">
        <v>723</v>
      </c>
      <c r="O584" t="s">
        <v>4</v>
      </c>
      <c r="P584">
        <v>1</v>
      </c>
      <c r="Q584">
        <v>1</v>
      </c>
      <c r="R584">
        <v>0</v>
      </c>
      <c r="S584" t="s">
        <v>642</v>
      </c>
      <c r="T584" t="s">
        <v>689</v>
      </c>
      <c r="U584">
        <v>8.5</v>
      </c>
      <c r="V584">
        <v>1.118421052631579</v>
      </c>
      <c r="W584">
        <v>5.0999999999999996</v>
      </c>
      <c r="X584" t="s">
        <v>48</v>
      </c>
      <c r="Y584" t="s">
        <v>765</v>
      </c>
      <c r="Z584">
        <v>1643.1999999999998</v>
      </c>
      <c r="AA584">
        <v>93540</v>
      </c>
      <c r="AB584">
        <v>1</v>
      </c>
      <c r="AC584">
        <v>1.0611115025880182</v>
      </c>
      <c r="AD584">
        <v>0.94875851996105176</v>
      </c>
      <c r="AE584">
        <v>0.94875851996105154</v>
      </c>
      <c r="AF584">
        <v>-2.2204460492503131E-16</v>
      </c>
      <c r="AG584" t="s">
        <v>642</v>
      </c>
    </row>
    <row r="585" spans="1:33" x14ac:dyDescent="0.25">
      <c r="A585" t="s">
        <v>55</v>
      </c>
      <c r="B585" t="s">
        <v>951</v>
      </c>
      <c r="C585" s="63" t="s">
        <v>951</v>
      </c>
      <c r="D585" s="63" t="s">
        <v>671</v>
      </c>
      <c r="E585" t="s">
        <v>527</v>
      </c>
      <c r="F585">
        <v>0.6</v>
      </c>
      <c r="G585">
        <v>2</v>
      </c>
      <c r="H585">
        <v>2</v>
      </c>
      <c r="I585">
        <v>2</v>
      </c>
      <c r="J585">
        <v>7</v>
      </c>
      <c r="K585">
        <v>6</v>
      </c>
      <c r="L585" t="s">
        <v>113</v>
      </c>
      <c r="M585">
        <v>13</v>
      </c>
      <c r="N585" t="s">
        <v>723</v>
      </c>
      <c r="O585" t="s">
        <v>5</v>
      </c>
      <c r="P585">
        <v>2</v>
      </c>
      <c r="Q585">
        <v>0</v>
      </c>
      <c r="R585">
        <v>0</v>
      </c>
      <c r="S585" t="s">
        <v>642</v>
      </c>
      <c r="T585" t="s">
        <v>690</v>
      </c>
      <c r="U585">
        <v>0</v>
      </c>
      <c r="V585">
        <v>0</v>
      </c>
      <c r="W585">
        <v>0</v>
      </c>
      <c r="X585" t="s">
        <v>49</v>
      </c>
      <c r="Y585" t="s">
        <v>766</v>
      </c>
      <c r="Z585">
        <v>1643.1999999999998</v>
      </c>
      <c r="AA585">
        <v>93540</v>
      </c>
      <c r="AB585">
        <v>0</v>
      </c>
      <c r="AC585">
        <v>0</v>
      </c>
      <c r="AD585">
        <v>0.94875851996105176</v>
      </c>
      <c r="AF585">
        <v>0</v>
      </c>
      <c r="AG585" t="s">
        <v>913</v>
      </c>
    </row>
    <row r="586" spans="1:33" x14ac:dyDescent="0.25">
      <c r="A586" t="s">
        <v>55</v>
      </c>
      <c r="B586" t="s">
        <v>951</v>
      </c>
      <c r="C586" s="63" t="s">
        <v>951</v>
      </c>
      <c r="D586" s="63" t="s">
        <v>671</v>
      </c>
      <c r="E586" t="s">
        <v>527</v>
      </c>
      <c r="F586">
        <v>0.6</v>
      </c>
      <c r="G586">
        <v>2</v>
      </c>
      <c r="H586">
        <v>2</v>
      </c>
      <c r="I586">
        <v>2</v>
      </c>
      <c r="J586">
        <v>7</v>
      </c>
      <c r="K586">
        <v>6</v>
      </c>
      <c r="L586" t="s">
        <v>113</v>
      </c>
      <c r="M586">
        <v>13</v>
      </c>
      <c r="N586" t="s">
        <v>723</v>
      </c>
      <c r="O586" t="s">
        <v>31</v>
      </c>
      <c r="P586">
        <v>3</v>
      </c>
      <c r="Q586">
        <v>0</v>
      </c>
      <c r="R586">
        <v>0</v>
      </c>
      <c r="S586" t="s">
        <v>642</v>
      </c>
      <c r="T586" t="s">
        <v>690</v>
      </c>
      <c r="U586">
        <v>0</v>
      </c>
      <c r="V586">
        <v>0</v>
      </c>
      <c r="W586">
        <v>0</v>
      </c>
      <c r="X586" t="s">
        <v>50</v>
      </c>
      <c r="Y586" t="s">
        <v>767</v>
      </c>
      <c r="Z586">
        <v>1643.1999999999998</v>
      </c>
      <c r="AA586">
        <v>93540</v>
      </c>
      <c r="AB586">
        <v>0</v>
      </c>
      <c r="AC586">
        <v>0</v>
      </c>
      <c r="AD586">
        <v>0.94875851996105176</v>
      </c>
      <c r="AF586">
        <v>0</v>
      </c>
      <c r="AG586" t="s">
        <v>913</v>
      </c>
    </row>
    <row r="587" spans="1:33" x14ac:dyDescent="0.25">
      <c r="A587" t="s">
        <v>55</v>
      </c>
      <c r="B587" t="s">
        <v>951</v>
      </c>
      <c r="C587" s="63" t="s">
        <v>951</v>
      </c>
      <c r="D587" s="63" t="s">
        <v>671</v>
      </c>
      <c r="E587" t="s">
        <v>527</v>
      </c>
      <c r="F587">
        <v>0.6</v>
      </c>
      <c r="G587">
        <v>2</v>
      </c>
      <c r="H587">
        <v>2</v>
      </c>
      <c r="I587">
        <v>2</v>
      </c>
      <c r="J587">
        <v>7</v>
      </c>
      <c r="K587">
        <v>7</v>
      </c>
      <c r="L587" t="s">
        <v>114</v>
      </c>
      <c r="M587">
        <v>14</v>
      </c>
      <c r="N587" t="s">
        <v>725</v>
      </c>
      <c r="O587" t="s">
        <v>4</v>
      </c>
      <c r="P587">
        <v>1</v>
      </c>
      <c r="Q587">
        <v>1</v>
      </c>
      <c r="R587">
        <v>0</v>
      </c>
      <c r="S587" t="s">
        <v>642</v>
      </c>
      <c r="T587" t="s">
        <v>689</v>
      </c>
      <c r="U587">
        <v>8.5</v>
      </c>
      <c r="V587">
        <v>1.118421052631579</v>
      </c>
      <c r="W587">
        <v>5.0999999999999996</v>
      </c>
      <c r="X587" t="s">
        <v>51</v>
      </c>
      <c r="Y587" t="s">
        <v>768</v>
      </c>
      <c r="Z587">
        <v>1643.1999999999998</v>
      </c>
      <c r="AA587">
        <v>93540</v>
      </c>
      <c r="AB587">
        <v>1</v>
      </c>
      <c r="AC587">
        <v>1.0611115025880182</v>
      </c>
      <c r="AD587">
        <v>0.94875851996105176</v>
      </c>
      <c r="AE587">
        <v>0.94875851996105154</v>
      </c>
      <c r="AF587">
        <v>-2.2204460492503131E-16</v>
      </c>
      <c r="AG587" t="s">
        <v>642</v>
      </c>
    </row>
    <row r="588" spans="1:33" x14ac:dyDescent="0.25">
      <c r="A588" t="s">
        <v>55</v>
      </c>
      <c r="B588" t="s">
        <v>951</v>
      </c>
      <c r="C588" s="63" t="s">
        <v>951</v>
      </c>
      <c r="D588" s="63" t="s">
        <v>671</v>
      </c>
      <c r="E588" t="s">
        <v>527</v>
      </c>
      <c r="F588">
        <v>0.6</v>
      </c>
      <c r="G588">
        <v>2</v>
      </c>
      <c r="H588">
        <v>2</v>
      </c>
      <c r="I588">
        <v>2</v>
      </c>
      <c r="J588">
        <v>7</v>
      </c>
      <c r="K588">
        <v>7</v>
      </c>
      <c r="L588" t="s">
        <v>114</v>
      </c>
      <c r="M588">
        <v>14</v>
      </c>
      <c r="N588" t="s">
        <v>725</v>
      </c>
      <c r="O588" t="s">
        <v>5</v>
      </c>
      <c r="P588">
        <v>2</v>
      </c>
      <c r="Q588">
        <v>0</v>
      </c>
      <c r="R588">
        <v>0</v>
      </c>
      <c r="S588" t="s">
        <v>642</v>
      </c>
      <c r="T588" t="s">
        <v>690</v>
      </c>
      <c r="U588">
        <v>0</v>
      </c>
      <c r="V588">
        <v>0</v>
      </c>
      <c r="W588">
        <v>0</v>
      </c>
      <c r="X588" t="s">
        <v>52</v>
      </c>
      <c r="Y588" t="s">
        <v>769</v>
      </c>
      <c r="Z588">
        <v>1643.1999999999998</v>
      </c>
      <c r="AA588">
        <v>93540</v>
      </c>
      <c r="AB588">
        <v>0</v>
      </c>
      <c r="AC588">
        <v>0</v>
      </c>
      <c r="AD588">
        <v>0.94875851996105176</v>
      </c>
      <c r="AF588">
        <v>0</v>
      </c>
      <c r="AG588" t="s">
        <v>913</v>
      </c>
    </row>
    <row r="589" spans="1:33" x14ac:dyDescent="0.25">
      <c r="A589" t="s">
        <v>55</v>
      </c>
      <c r="B589" t="s">
        <v>951</v>
      </c>
      <c r="C589" s="63" t="s">
        <v>951</v>
      </c>
      <c r="D589" s="63" t="s">
        <v>671</v>
      </c>
      <c r="E589" t="s">
        <v>527</v>
      </c>
      <c r="F589">
        <v>0.6</v>
      </c>
      <c r="G589">
        <v>2</v>
      </c>
      <c r="H589">
        <v>2</v>
      </c>
      <c r="I589">
        <v>2</v>
      </c>
      <c r="J589">
        <v>7</v>
      </c>
      <c r="K589">
        <v>7</v>
      </c>
      <c r="L589" t="s">
        <v>114</v>
      </c>
      <c r="M589">
        <v>14</v>
      </c>
      <c r="N589" t="s">
        <v>725</v>
      </c>
      <c r="O589" t="s">
        <v>31</v>
      </c>
      <c r="P589">
        <v>3</v>
      </c>
      <c r="Q589">
        <v>0</v>
      </c>
      <c r="R589">
        <v>0</v>
      </c>
      <c r="S589" t="s">
        <v>642</v>
      </c>
      <c r="T589" t="s">
        <v>690</v>
      </c>
      <c r="U589">
        <v>0</v>
      </c>
      <c r="V589">
        <v>0</v>
      </c>
      <c r="W589">
        <v>0</v>
      </c>
      <c r="X589" t="s">
        <v>53</v>
      </c>
      <c r="Y589" t="s">
        <v>770</v>
      </c>
      <c r="Z589">
        <v>1643.1999999999998</v>
      </c>
      <c r="AA589">
        <v>93540</v>
      </c>
      <c r="AB589">
        <v>0</v>
      </c>
      <c r="AC589">
        <v>0</v>
      </c>
      <c r="AD589">
        <v>0.94875851996105176</v>
      </c>
      <c r="AF589">
        <v>0</v>
      </c>
      <c r="AG589" t="s">
        <v>913</v>
      </c>
    </row>
    <row r="590" spans="1:33" x14ac:dyDescent="0.25">
      <c r="A590" t="s">
        <v>56</v>
      </c>
      <c r="B590" t="s">
        <v>945</v>
      </c>
      <c r="C590" s="63" t="s">
        <v>945</v>
      </c>
      <c r="D590" s="63" t="s">
        <v>671</v>
      </c>
      <c r="E590" t="s">
        <v>527</v>
      </c>
      <c r="F590">
        <v>1</v>
      </c>
      <c r="G590">
        <v>1</v>
      </c>
      <c r="H590">
        <v>1</v>
      </c>
      <c r="I590">
        <v>2</v>
      </c>
      <c r="J590">
        <v>7</v>
      </c>
      <c r="K590">
        <v>1</v>
      </c>
      <c r="L590" t="s">
        <v>99</v>
      </c>
      <c r="M590">
        <v>1</v>
      </c>
      <c r="N590" t="s">
        <v>699</v>
      </c>
      <c r="O590" t="s">
        <v>4</v>
      </c>
      <c r="P590">
        <v>1</v>
      </c>
      <c r="Q590">
        <v>12</v>
      </c>
      <c r="R590">
        <v>0</v>
      </c>
      <c r="S590" t="s">
        <v>642</v>
      </c>
      <c r="T590" t="s">
        <v>689</v>
      </c>
      <c r="U590">
        <v>92</v>
      </c>
      <c r="V590">
        <v>12.105263157894738</v>
      </c>
      <c r="W590">
        <v>92</v>
      </c>
      <c r="X590" t="s">
        <v>33</v>
      </c>
      <c r="Y590" t="s">
        <v>729</v>
      </c>
      <c r="Z590">
        <v>3235.9999999999986</v>
      </c>
      <c r="AA590">
        <v>174180</v>
      </c>
      <c r="AB590">
        <v>1</v>
      </c>
      <c r="AC590">
        <v>10.859573222301741</v>
      </c>
      <c r="AD590">
        <v>0.89709517923362214</v>
      </c>
      <c r="AE590">
        <v>0.89709517923362192</v>
      </c>
      <c r="AF590">
        <v>-1.7763568394002505E-15</v>
      </c>
      <c r="AG590" t="s">
        <v>642</v>
      </c>
    </row>
    <row r="591" spans="1:33" x14ac:dyDescent="0.25">
      <c r="A591" t="s">
        <v>56</v>
      </c>
      <c r="B591" t="s">
        <v>945</v>
      </c>
      <c r="C591" s="63" t="s">
        <v>945</v>
      </c>
      <c r="D591" s="63" t="s">
        <v>671</v>
      </c>
      <c r="E591" t="s">
        <v>527</v>
      </c>
      <c r="F591">
        <v>1</v>
      </c>
      <c r="G591">
        <v>1</v>
      </c>
      <c r="H591">
        <v>1</v>
      </c>
      <c r="I591">
        <v>2</v>
      </c>
      <c r="J591">
        <v>7</v>
      </c>
      <c r="K591">
        <v>1</v>
      </c>
      <c r="L591" t="s">
        <v>99</v>
      </c>
      <c r="M591">
        <v>1</v>
      </c>
      <c r="N591" t="s">
        <v>699</v>
      </c>
      <c r="O591" t="s">
        <v>5</v>
      </c>
      <c r="P591">
        <v>2</v>
      </c>
      <c r="Q591">
        <v>8</v>
      </c>
      <c r="R591">
        <v>0</v>
      </c>
      <c r="S591" t="s">
        <v>642</v>
      </c>
      <c r="T591" t="s">
        <v>689</v>
      </c>
      <c r="U591">
        <v>66</v>
      </c>
      <c r="V591">
        <v>8.6842105263157894</v>
      </c>
      <c r="W591">
        <v>66</v>
      </c>
      <c r="X591" t="s">
        <v>34</v>
      </c>
      <c r="Y591" t="s">
        <v>730</v>
      </c>
      <c r="Z591">
        <v>3235.9999999999986</v>
      </c>
      <c r="AA591">
        <v>174180</v>
      </c>
      <c r="AB591">
        <v>1</v>
      </c>
      <c r="AC591">
        <v>7.7905633986077714</v>
      </c>
      <c r="AD591">
        <v>0.89709517923362214</v>
      </c>
      <c r="AE591">
        <v>0.89709517923362214</v>
      </c>
      <c r="AF591">
        <v>0</v>
      </c>
      <c r="AG591" t="s">
        <v>642</v>
      </c>
    </row>
    <row r="592" spans="1:33" x14ac:dyDescent="0.25">
      <c r="A592" t="s">
        <v>56</v>
      </c>
      <c r="B592" t="s">
        <v>945</v>
      </c>
      <c r="C592" s="63" t="s">
        <v>945</v>
      </c>
      <c r="D592" s="63" t="s">
        <v>671</v>
      </c>
      <c r="E592" t="s">
        <v>527</v>
      </c>
      <c r="F592">
        <v>1</v>
      </c>
      <c r="G592">
        <v>1</v>
      </c>
      <c r="H592">
        <v>1</v>
      </c>
      <c r="I592">
        <v>2</v>
      </c>
      <c r="J592">
        <v>7</v>
      </c>
      <c r="K592">
        <v>1</v>
      </c>
      <c r="L592" t="s">
        <v>99</v>
      </c>
      <c r="M592">
        <v>1</v>
      </c>
      <c r="N592" t="s">
        <v>699</v>
      </c>
      <c r="O592" t="s">
        <v>31</v>
      </c>
      <c r="P592">
        <v>3</v>
      </c>
      <c r="Q592">
        <v>4</v>
      </c>
      <c r="R592">
        <v>0</v>
      </c>
      <c r="S592" t="s">
        <v>642</v>
      </c>
      <c r="T592" t="s">
        <v>689</v>
      </c>
      <c r="U592">
        <v>34</v>
      </c>
      <c r="V592">
        <v>4.4736842105263159</v>
      </c>
      <c r="W592">
        <v>34</v>
      </c>
      <c r="X592" t="s">
        <v>35</v>
      </c>
      <c r="Y592" t="s">
        <v>731</v>
      </c>
      <c r="Z592">
        <v>3235.9999999999986</v>
      </c>
      <c r="AA592">
        <v>174180</v>
      </c>
      <c r="AB592">
        <v>1</v>
      </c>
      <c r="AC592">
        <v>4.0133205386767301</v>
      </c>
      <c r="AD592">
        <v>0.89709517923362214</v>
      </c>
      <c r="AE592">
        <v>0.89709517923362203</v>
      </c>
      <c r="AF592">
        <v>-8.8817841970012523E-16</v>
      </c>
      <c r="AG592" t="s">
        <v>642</v>
      </c>
    </row>
    <row r="593" spans="1:33" x14ac:dyDescent="0.25">
      <c r="A593" t="s">
        <v>56</v>
      </c>
      <c r="B593" t="s">
        <v>945</v>
      </c>
      <c r="C593" s="63" t="s">
        <v>945</v>
      </c>
      <c r="D593" s="63" t="s">
        <v>671</v>
      </c>
      <c r="E593" t="s">
        <v>527</v>
      </c>
      <c r="F593">
        <v>1</v>
      </c>
      <c r="G593">
        <v>1</v>
      </c>
      <c r="H593">
        <v>1</v>
      </c>
      <c r="I593">
        <v>2</v>
      </c>
      <c r="J593">
        <v>7</v>
      </c>
      <c r="K593">
        <v>2</v>
      </c>
      <c r="L593" t="s">
        <v>102</v>
      </c>
      <c r="M593">
        <v>2</v>
      </c>
      <c r="N593" t="s">
        <v>701</v>
      </c>
      <c r="O593" t="s">
        <v>4</v>
      </c>
      <c r="P593">
        <v>1</v>
      </c>
      <c r="Q593">
        <v>12</v>
      </c>
      <c r="R593">
        <v>0</v>
      </c>
      <c r="S593" t="s">
        <v>642</v>
      </c>
      <c r="T593" t="s">
        <v>689</v>
      </c>
      <c r="U593">
        <v>92</v>
      </c>
      <c r="V593">
        <v>12.105263157894738</v>
      </c>
      <c r="W593">
        <v>92</v>
      </c>
      <c r="X593" t="s">
        <v>36</v>
      </c>
      <c r="Y593" t="s">
        <v>732</v>
      </c>
      <c r="Z593">
        <v>3235.9999999999986</v>
      </c>
      <c r="AA593">
        <v>174180</v>
      </c>
      <c r="AB593">
        <v>1</v>
      </c>
      <c r="AC593">
        <v>10.859573222301741</v>
      </c>
      <c r="AD593">
        <v>0.89709517923362214</v>
      </c>
      <c r="AE593">
        <v>0.89709517923362192</v>
      </c>
      <c r="AF593">
        <v>-1.7763568394002505E-15</v>
      </c>
      <c r="AG593" t="s">
        <v>642</v>
      </c>
    </row>
    <row r="594" spans="1:33" x14ac:dyDescent="0.25">
      <c r="A594" t="s">
        <v>56</v>
      </c>
      <c r="B594" t="s">
        <v>945</v>
      </c>
      <c r="C594" s="63" t="s">
        <v>945</v>
      </c>
      <c r="D594" s="63" t="s">
        <v>671</v>
      </c>
      <c r="E594" t="s">
        <v>527</v>
      </c>
      <c r="F594">
        <v>1</v>
      </c>
      <c r="G594">
        <v>1</v>
      </c>
      <c r="H594">
        <v>1</v>
      </c>
      <c r="I594">
        <v>2</v>
      </c>
      <c r="J594">
        <v>7</v>
      </c>
      <c r="K594">
        <v>2</v>
      </c>
      <c r="L594" t="s">
        <v>102</v>
      </c>
      <c r="M594">
        <v>2</v>
      </c>
      <c r="N594" t="s">
        <v>701</v>
      </c>
      <c r="O594" t="s">
        <v>5</v>
      </c>
      <c r="P594">
        <v>2</v>
      </c>
      <c r="Q594">
        <v>8</v>
      </c>
      <c r="R594">
        <v>0</v>
      </c>
      <c r="S594" t="s">
        <v>642</v>
      </c>
      <c r="T594" t="s">
        <v>689</v>
      </c>
      <c r="U594">
        <v>66</v>
      </c>
      <c r="V594">
        <v>8.6842105263157894</v>
      </c>
      <c r="W594">
        <v>66</v>
      </c>
      <c r="X594" t="s">
        <v>37</v>
      </c>
      <c r="Y594" t="s">
        <v>733</v>
      </c>
      <c r="Z594">
        <v>3235.9999999999986</v>
      </c>
      <c r="AA594">
        <v>174180</v>
      </c>
      <c r="AB594">
        <v>1</v>
      </c>
      <c r="AC594">
        <v>7.7905633986077714</v>
      </c>
      <c r="AD594">
        <v>0.89709517923362214</v>
      </c>
      <c r="AE594">
        <v>0.89709517923362214</v>
      </c>
      <c r="AF594">
        <v>0</v>
      </c>
      <c r="AG594" t="s">
        <v>642</v>
      </c>
    </row>
    <row r="595" spans="1:33" x14ac:dyDescent="0.25">
      <c r="A595" t="s">
        <v>56</v>
      </c>
      <c r="B595" t="s">
        <v>945</v>
      </c>
      <c r="C595" s="63" t="s">
        <v>945</v>
      </c>
      <c r="D595" s="63" t="s">
        <v>671</v>
      </c>
      <c r="E595" t="s">
        <v>527</v>
      </c>
      <c r="F595">
        <v>1</v>
      </c>
      <c r="G595">
        <v>1</v>
      </c>
      <c r="H595">
        <v>1</v>
      </c>
      <c r="I595">
        <v>2</v>
      </c>
      <c r="J595">
        <v>7</v>
      </c>
      <c r="K595">
        <v>2</v>
      </c>
      <c r="L595" t="s">
        <v>102</v>
      </c>
      <c r="M595">
        <v>2</v>
      </c>
      <c r="N595" t="s">
        <v>701</v>
      </c>
      <c r="O595" t="s">
        <v>31</v>
      </c>
      <c r="P595">
        <v>3</v>
      </c>
      <c r="Q595">
        <v>3</v>
      </c>
      <c r="R595">
        <v>0</v>
      </c>
      <c r="S595" t="s">
        <v>642</v>
      </c>
      <c r="T595" t="s">
        <v>689</v>
      </c>
      <c r="U595">
        <v>34</v>
      </c>
      <c r="V595">
        <v>4.4736842105263159</v>
      </c>
      <c r="W595">
        <v>34</v>
      </c>
      <c r="X595" t="s">
        <v>38</v>
      </c>
      <c r="Y595" t="s">
        <v>734</v>
      </c>
      <c r="Z595">
        <v>3235.9999999999986</v>
      </c>
      <c r="AA595">
        <v>174180</v>
      </c>
      <c r="AB595">
        <v>1</v>
      </c>
      <c r="AC595">
        <v>4.0133205386767301</v>
      </c>
      <c r="AD595">
        <v>0.89709517923362214</v>
      </c>
      <c r="AE595">
        <v>0.89709517923362203</v>
      </c>
      <c r="AF595">
        <v>-8.8817841970012523E-16</v>
      </c>
      <c r="AG595" t="s">
        <v>642</v>
      </c>
    </row>
    <row r="596" spans="1:33" x14ac:dyDescent="0.25">
      <c r="A596" t="s">
        <v>56</v>
      </c>
      <c r="B596" t="s">
        <v>945</v>
      </c>
      <c r="C596" s="63" t="s">
        <v>945</v>
      </c>
      <c r="D596" s="63" t="s">
        <v>671</v>
      </c>
      <c r="E596" t="s">
        <v>527</v>
      </c>
      <c r="F596">
        <v>1</v>
      </c>
      <c r="G596">
        <v>1</v>
      </c>
      <c r="H596">
        <v>1</v>
      </c>
      <c r="I596">
        <v>2</v>
      </c>
      <c r="J596">
        <v>7</v>
      </c>
      <c r="K596">
        <v>3</v>
      </c>
      <c r="L596" t="s">
        <v>103</v>
      </c>
      <c r="M596">
        <v>3</v>
      </c>
      <c r="N596" t="s">
        <v>703</v>
      </c>
      <c r="O596" t="s">
        <v>4</v>
      </c>
      <c r="P596">
        <v>1</v>
      </c>
      <c r="Q596">
        <v>11</v>
      </c>
      <c r="R596">
        <v>0</v>
      </c>
      <c r="S596" t="s">
        <v>642</v>
      </c>
      <c r="T596" t="s">
        <v>689</v>
      </c>
      <c r="U596">
        <v>83.5</v>
      </c>
      <c r="V596">
        <v>10.986842105263158</v>
      </c>
      <c r="W596">
        <v>83.5</v>
      </c>
      <c r="X596" t="s">
        <v>39</v>
      </c>
      <c r="Y596" t="s">
        <v>735</v>
      </c>
      <c r="Z596">
        <v>3235.9999999999986</v>
      </c>
      <c r="AA596">
        <v>174180</v>
      </c>
      <c r="AB596">
        <v>1</v>
      </c>
      <c r="AC596">
        <v>9.8562430876325582</v>
      </c>
      <c r="AD596">
        <v>0.89709517923362214</v>
      </c>
      <c r="AE596">
        <v>0.89709517923362214</v>
      </c>
      <c r="AF596">
        <v>0</v>
      </c>
      <c r="AG596" t="s">
        <v>642</v>
      </c>
    </row>
    <row r="597" spans="1:33" x14ac:dyDescent="0.25">
      <c r="A597" t="s">
        <v>56</v>
      </c>
      <c r="B597" t="s">
        <v>945</v>
      </c>
      <c r="C597" s="63" t="s">
        <v>945</v>
      </c>
      <c r="D597" s="63" t="s">
        <v>671</v>
      </c>
      <c r="E597" t="s">
        <v>527</v>
      </c>
      <c r="F597">
        <v>1</v>
      </c>
      <c r="G597">
        <v>1</v>
      </c>
      <c r="H597">
        <v>1</v>
      </c>
      <c r="I597">
        <v>2</v>
      </c>
      <c r="J597">
        <v>7</v>
      </c>
      <c r="K597">
        <v>3</v>
      </c>
      <c r="L597" t="s">
        <v>103</v>
      </c>
      <c r="M597">
        <v>3</v>
      </c>
      <c r="N597" t="s">
        <v>703</v>
      </c>
      <c r="O597" t="s">
        <v>5</v>
      </c>
      <c r="P597">
        <v>2</v>
      </c>
      <c r="Q597">
        <v>7</v>
      </c>
      <c r="R597">
        <v>0</v>
      </c>
      <c r="S597" t="s">
        <v>642</v>
      </c>
      <c r="T597" t="s">
        <v>689</v>
      </c>
      <c r="U597">
        <v>59.5</v>
      </c>
      <c r="V597">
        <v>7.8289473684210531</v>
      </c>
      <c r="W597">
        <v>59.5</v>
      </c>
      <c r="X597" t="s">
        <v>40</v>
      </c>
      <c r="Y597" t="s">
        <v>736</v>
      </c>
      <c r="Z597">
        <v>3235.9999999999986</v>
      </c>
      <c r="AA597">
        <v>174180</v>
      </c>
      <c r="AB597">
        <v>1</v>
      </c>
      <c r="AC597">
        <v>7.0233109426842786</v>
      </c>
      <c r="AD597">
        <v>0.89709517923362214</v>
      </c>
      <c r="AE597">
        <v>0.89709517923362203</v>
      </c>
      <c r="AF597">
        <v>-8.8817841970012523E-16</v>
      </c>
      <c r="AG597" t="s">
        <v>642</v>
      </c>
    </row>
    <row r="598" spans="1:33" x14ac:dyDescent="0.25">
      <c r="A598" t="s">
        <v>56</v>
      </c>
      <c r="B598" t="s">
        <v>945</v>
      </c>
      <c r="C598" s="63" t="s">
        <v>945</v>
      </c>
      <c r="D598" s="63" t="s">
        <v>671</v>
      </c>
      <c r="E598" t="s">
        <v>527</v>
      </c>
      <c r="F598">
        <v>1</v>
      </c>
      <c r="G598">
        <v>1</v>
      </c>
      <c r="H598">
        <v>1</v>
      </c>
      <c r="I598">
        <v>2</v>
      </c>
      <c r="J598">
        <v>7</v>
      </c>
      <c r="K598">
        <v>3</v>
      </c>
      <c r="L598" t="s">
        <v>103</v>
      </c>
      <c r="M598">
        <v>3</v>
      </c>
      <c r="N598" t="s">
        <v>703</v>
      </c>
      <c r="O598" t="s">
        <v>31</v>
      </c>
      <c r="P598">
        <v>3</v>
      </c>
      <c r="Q598">
        <v>3</v>
      </c>
      <c r="R598">
        <v>0</v>
      </c>
      <c r="S598" t="s">
        <v>642</v>
      </c>
      <c r="T598" t="s">
        <v>689</v>
      </c>
      <c r="U598">
        <v>34</v>
      </c>
      <c r="V598">
        <v>4.4736842105263159</v>
      </c>
      <c r="W598">
        <v>34</v>
      </c>
      <c r="X598" t="s">
        <v>41</v>
      </c>
      <c r="Y598" t="s">
        <v>737</v>
      </c>
      <c r="Z598">
        <v>3235.9999999999986</v>
      </c>
      <c r="AA598">
        <v>174180</v>
      </c>
      <c r="AB598">
        <v>1</v>
      </c>
      <c r="AC598">
        <v>4.0133205386767301</v>
      </c>
      <c r="AD598">
        <v>0.89709517923362214</v>
      </c>
      <c r="AE598">
        <v>0.89709517923362203</v>
      </c>
      <c r="AF598">
        <v>-8.8817841970012523E-16</v>
      </c>
      <c r="AG598" t="s">
        <v>642</v>
      </c>
    </row>
    <row r="599" spans="1:33" x14ac:dyDescent="0.25">
      <c r="A599" t="s">
        <v>56</v>
      </c>
      <c r="B599" t="s">
        <v>945</v>
      </c>
      <c r="C599" s="63" t="s">
        <v>945</v>
      </c>
      <c r="D599" s="63" t="s">
        <v>671</v>
      </c>
      <c r="E599" t="s">
        <v>527</v>
      </c>
      <c r="F599">
        <v>1</v>
      </c>
      <c r="G599">
        <v>1</v>
      </c>
      <c r="H599">
        <v>1</v>
      </c>
      <c r="I599">
        <v>2</v>
      </c>
      <c r="J599">
        <v>7</v>
      </c>
      <c r="K599">
        <v>4</v>
      </c>
      <c r="L599" t="s">
        <v>101</v>
      </c>
      <c r="M599">
        <v>4</v>
      </c>
      <c r="N599" t="s">
        <v>705</v>
      </c>
      <c r="O599" t="s">
        <v>4</v>
      </c>
      <c r="P599">
        <v>1</v>
      </c>
      <c r="Q599">
        <v>12</v>
      </c>
      <c r="R599">
        <v>0</v>
      </c>
      <c r="S599" t="s">
        <v>642</v>
      </c>
      <c r="T599" t="s">
        <v>689</v>
      </c>
      <c r="U599">
        <v>92</v>
      </c>
      <c r="V599">
        <v>12.105263157894738</v>
      </c>
      <c r="W599">
        <v>92</v>
      </c>
      <c r="X599" t="s">
        <v>42</v>
      </c>
      <c r="Y599" t="s">
        <v>738</v>
      </c>
      <c r="Z599">
        <v>3235.9999999999986</v>
      </c>
      <c r="AA599">
        <v>174180</v>
      </c>
      <c r="AB599">
        <v>1</v>
      </c>
      <c r="AC599">
        <v>10.859573222301741</v>
      </c>
      <c r="AD599">
        <v>0.89709517923362214</v>
      </c>
      <c r="AE599">
        <v>0.89709517923362192</v>
      </c>
      <c r="AF599">
        <v>-1.7763568394002505E-15</v>
      </c>
      <c r="AG599" t="s">
        <v>642</v>
      </c>
    </row>
    <row r="600" spans="1:33" x14ac:dyDescent="0.25">
      <c r="A600" t="s">
        <v>56</v>
      </c>
      <c r="B600" t="s">
        <v>945</v>
      </c>
      <c r="C600" s="63" t="s">
        <v>945</v>
      </c>
      <c r="D600" s="63" t="s">
        <v>671</v>
      </c>
      <c r="E600" t="s">
        <v>527</v>
      </c>
      <c r="F600">
        <v>1</v>
      </c>
      <c r="G600">
        <v>1</v>
      </c>
      <c r="H600">
        <v>1</v>
      </c>
      <c r="I600">
        <v>2</v>
      </c>
      <c r="J600">
        <v>7</v>
      </c>
      <c r="K600">
        <v>4</v>
      </c>
      <c r="L600" t="s">
        <v>101</v>
      </c>
      <c r="M600">
        <v>4</v>
      </c>
      <c r="N600" t="s">
        <v>705</v>
      </c>
      <c r="O600" t="s">
        <v>5</v>
      </c>
      <c r="P600">
        <v>2</v>
      </c>
      <c r="Q600">
        <v>8</v>
      </c>
      <c r="R600">
        <v>0</v>
      </c>
      <c r="S600" t="s">
        <v>642</v>
      </c>
      <c r="T600" t="s">
        <v>689</v>
      </c>
      <c r="U600">
        <v>66</v>
      </c>
      <c r="V600">
        <v>8.6842105263157894</v>
      </c>
      <c r="W600">
        <v>66</v>
      </c>
      <c r="X600" t="s">
        <v>43</v>
      </c>
      <c r="Y600" t="s">
        <v>739</v>
      </c>
      <c r="Z600">
        <v>3235.9999999999986</v>
      </c>
      <c r="AA600">
        <v>174180</v>
      </c>
      <c r="AB600">
        <v>1</v>
      </c>
      <c r="AC600">
        <v>7.7905633986077714</v>
      </c>
      <c r="AD600">
        <v>0.89709517923362214</v>
      </c>
      <c r="AE600">
        <v>0.89709517923362214</v>
      </c>
      <c r="AF600">
        <v>0</v>
      </c>
      <c r="AG600" t="s">
        <v>642</v>
      </c>
    </row>
    <row r="601" spans="1:33" x14ac:dyDescent="0.25">
      <c r="A601" t="s">
        <v>56</v>
      </c>
      <c r="B601" t="s">
        <v>945</v>
      </c>
      <c r="C601" s="63" t="s">
        <v>945</v>
      </c>
      <c r="D601" s="63" t="s">
        <v>671</v>
      </c>
      <c r="E601" t="s">
        <v>527</v>
      </c>
      <c r="F601">
        <v>1</v>
      </c>
      <c r="G601">
        <v>1</v>
      </c>
      <c r="H601">
        <v>1</v>
      </c>
      <c r="I601">
        <v>2</v>
      </c>
      <c r="J601">
        <v>7</v>
      </c>
      <c r="K601">
        <v>4</v>
      </c>
      <c r="L601" t="s">
        <v>101</v>
      </c>
      <c r="M601">
        <v>4</v>
      </c>
      <c r="N601" t="s">
        <v>705</v>
      </c>
      <c r="O601" t="s">
        <v>31</v>
      </c>
      <c r="P601">
        <v>3</v>
      </c>
      <c r="Q601">
        <v>4</v>
      </c>
      <c r="R601">
        <v>0</v>
      </c>
      <c r="S601" t="s">
        <v>642</v>
      </c>
      <c r="T601" t="s">
        <v>689</v>
      </c>
      <c r="U601">
        <v>34</v>
      </c>
      <c r="V601">
        <v>4.4736842105263159</v>
      </c>
      <c r="W601">
        <v>34</v>
      </c>
      <c r="X601" t="s">
        <v>44</v>
      </c>
      <c r="Y601" t="s">
        <v>740</v>
      </c>
      <c r="Z601">
        <v>3235.9999999999986</v>
      </c>
      <c r="AA601">
        <v>174180</v>
      </c>
      <c r="AB601">
        <v>1</v>
      </c>
      <c r="AC601">
        <v>4.0133205386767301</v>
      </c>
      <c r="AD601">
        <v>0.89709517923362214</v>
      </c>
      <c r="AE601">
        <v>0.89709517923362203</v>
      </c>
      <c r="AF601">
        <v>-8.8817841970012523E-16</v>
      </c>
      <c r="AG601" t="s">
        <v>642</v>
      </c>
    </row>
    <row r="602" spans="1:33" x14ac:dyDescent="0.25">
      <c r="A602" t="s">
        <v>56</v>
      </c>
      <c r="B602" t="s">
        <v>945</v>
      </c>
      <c r="C602" s="63" t="s">
        <v>945</v>
      </c>
      <c r="D602" s="63" t="s">
        <v>671</v>
      </c>
      <c r="E602" t="s">
        <v>527</v>
      </c>
      <c r="F602">
        <v>1</v>
      </c>
      <c r="G602">
        <v>1</v>
      </c>
      <c r="H602">
        <v>1</v>
      </c>
      <c r="I602">
        <v>2</v>
      </c>
      <c r="J602">
        <v>7</v>
      </c>
      <c r="K602">
        <v>5</v>
      </c>
      <c r="L602" t="s">
        <v>105</v>
      </c>
      <c r="M602">
        <v>5</v>
      </c>
      <c r="N602" t="s">
        <v>707</v>
      </c>
      <c r="O602" t="s">
        <v>4</v>
      </c>
      <c r="P602">
        <v>1</v>
      </c>
      <c r="Q602">
        <v>11</v>
      </c>
      <c r="R602">
        <v>0</v>
      </c>
      <c r="S602" t="s">
        <v>642</v>
      </c>
      <c r="T602" t="s">
        <v>689</v>
      </c>
      <c r="U602">
        <v>83.5</v>
      </c>
      <c r="V602">
        <v>10.986842105263158</v>
      </c>
      <c r="W602">
        <v>83.5</v>
      </c>
      <c r="X602" t="s">
        <v>45</v>
      </c>
      <c r="Y602" t="s">
        <v>741</v>
      </c>
      <c r="Z602">
        <v>3235.9999999999986</v>
      </c>
      <c r="AA602">
        <v>174180</v>
      </c>
      <c r="AB602">
        <v>1</v>
      </c>
      <c r="AC602">
        <v>9.8562430876325582</v>
      </c>
      <c r="AD602">
        <v>0.89709517923362214</v>
      </c>
      <c r="AE602">
        <v>0.89709517923362214</v>
      </c>
      <c r="AF602">
        <v>0</v>
      </c>
      <c r="AG602" t="s">
        <v>642</v>
      </c>
    </row>
    <row r="603" spans="1:33" x14ac:dyDescent="0.25">
      <c r="A603" t="s">
        <v>56</v>
      </c>
      <c r="B603" t="s">
        <v>945</v>
      </c>
      <c r="C603" s="63" t="s">
        <v>945</v>
      </c>
      <c r="D603" s="63" t="s">
        <v>671</v>
      </c>
      <c r="E603" t="s">
        <v>527</v>
      </c>
      <c r="F603">
        <v>1</v>
      </c>
      <c r="G603">
        <v>1</v>
      </c>
      <c r="H603">
        <v>1</v>
      </c>
      <c r="I603">
        <v>2</v>
      </c>
      <c r="J603">
        <v>7</v>
      </c>
      <c r="K603">
        <v>5</v>
      </c>
      <c r="L603" t="s">
        <v>105</v>
      </c>
      <c r="M603">
        <v>5</v>
      </c>
      <c r="N603" t="s">
        <v>707</v>
      </c>
      <c r="O603" t="s">
        <v>5</v>
      </c>
      <c r="P603">
        <v>2</v>
      </c>
      <c r="Q603">
        <v>8</v>
      </c>
      <c r="R603">
        <v>0</v>
      </c>
      <c r="S603" t="s">
        <v>642</v>
      </c>
      <c r="T603" t="s">
        <v>689</v>
      </c>
      <c r="U603">
        <v>66</v>
      </c>
      <c r="V603">
        <v>8.6842105263157894</v>
      </c>
      <c r="W603">
        <v>66</v>
      </c>
      <c r="X603" t="s">
        <v>46</v>
      </c>
      <c r="Y603" t="s">
        <v>742</v>
      </c>
      <c r="Z603">
        <v>3235.9999999999986</v>
      </c>
      <c r="AA603">
        <v>174180</v>
      </c>
      <c r="AB603">
        <v>1</v>
      </c>
      <c r="AC603">
        <v>7.7905633986077714</v>
      </c>
      <c r="AD603">
        <v>0.89709517923362214</v>
      </c>
      <c r="AE603">
        <v>0.89709517923362214</v>
      </c>
      <c r="AF603">
        <v>0</v>
      </c>
      <c r="AG603" t="s">
        <v>642</v>
      </c>
    </row>
    <row r="604" spans="1:33" x14ac:dyDescent="0.25">
      <c r="A604" t="s">
        <v>56</v>
      </c>
      <c r="B604" t="s">
        <v>945</v>
      </c>
      <c r="C604" s="63" t="s">
        <v>945</v>
      </c>
      <c r="D604" s="63" t="s">
        <v>671</v>
      </c>
      <c r="E604" t="s">
        <v>527</v>
      </c>
      <c r="F604">
        <v>1</v>
      </c>
      <c r="G604">
        <v>1</v>
      </c>
      <c r="H604">
        <v>1</v>
      </c>
      <c r="I604">
        <v>2</v>
      </c>
      <c r="J604">
        <v>7</v>
      </c>
      <c r="K604">
        <v>5</v>
      </c>
      <c r="L604" t="s">
        <v>105</v>
      </c>
      <c r="M604">
        <v>5</v>
      </c>
      <c r="N604" t="s">
        <v>707</v>
      </c>
      <c r="O604" t="s">
        <v>31</v>
      </c>
      <c r="P604">
        <v>3</v>
      </c>
      <c r="Q604">
        <v>4</v>
      </c>
      <c r="R604">
        <v>0</v>
      </c>
      <c r="S604" t="s">
        <v>642</v>
      </c>
      <c r="T604" t="s">
        <v>689</v>
      </c>
      <c r="U604">
        <v>34</v>
      </c>
      <c r="V604">
        <v>4.4736842105263159</v>
      </c>
      <c r="W604">
        <v>34</v>
      </c>
      <c r="X604" t="s">
        <v>47</v>
      </c>
      <c r="Y604" t="s">
        <v>743</v>
      </c>
      <c r="Z604">
        <v>3235.9999999999986</v>
      </c>
      <c r="AA604">
        <v>174180</v>
      </c>
      <c r="AB604">
        <v>1</v>
      </c>
      <c r="AC604">
        <v>4.0133205386767301</v>
      </c>
      <c r="AD604">
        <v>0.89709517923362214</v>
      </c>
      <c r="AE604">
        <v>0.89709517923362203</v>
      </c>
      <c r="AF604">
        <v>-8.8817841970012523E-16</v>
      </c>
      <c r="AG604" t="s">
        <v>642</v>
      </c>
    </row>
    <row r="605" spans="1:33" x14ac:dyDescent="0.25">
      <c r="A605" t="s">
        <v>56</v>
      </c>
      <c r="B605" t="s">
        <v>945</v>
      </c>
      <c r="C605" s="63" t="s">
        <v>945</v>
      </c>
      <c r="D605" s="63" t="s">
        <v>671</v>
      </c>
      <c r="E605" t="s">
        <v>527</v>
      </c>
      <c r="F605">
        <v>1</v>
      </c>
      <c r="G605">
        <v>1</v>
      </c>
      <c r="H605">
        <v>1</v>
      </c>
      <c r="I605">
        <v>2</v>
      </c>
      <c r="J605">
        <v>7</v>
      </c>
      <c r="K605">
        <v>6</v>
      </c>
      <c r="L605" t="s">
        <v>113</v>
      </c>
      <c r="M605">
        <v>6</v>
      </c>
      <c r="N605" t="s">
        <v>709</v>
      </c>
      <c r="O605" t="s">
        <v>4</v>
      </c>
      <c r="P605">
        <v>1</v>
      </c>
      <c r="Q605">
        <v>11</v>
      </c>
      <c r="R605">
        <v>0</v>
      </c>
      <c r="S605" t="s">
        <v>642</v>
      </c>
      <c r="T605" t="s">
        <v>689</v>
      </c>
      <c r="U605">
        <v>83.5</v>
      </c>
      <c r="V605">
        <v>10.986842105263158</v>
      </c>
      <c r="W605">
        <v>83.5</v>
      </c>
      <c r="X605" t="s">
        <v>48</v>
      </c>
      <c r="Y605" t="s">
        <v>744</v>
      </c>
      <c r="Z605">
        <v>3235.9999999999986</v>
      </c>
      <c r="AA605">
        <v>174180</v>
      </c>
      <c r="AB605">
        <v>1</v>
      </c>
      <c r="AC605">
        <v>9.8562430876325582</v>
      </c>
      <c r="AD605">
        <v>0.89709517923362214</v>
      </c>
      <c r="AE605">
        <v>0.89709517923362214</v>
      </c>
      <c r="AF605">
        <v>0</v>
      </c>
      <c r="AG605" t="s">
        <v>642</v>
      </c>
    </row>
    <row r="606" spans="1:33" x14ac:dyDescent="0.25">
      <c r="A606" t="s">
        <v>56</v>
      </c>
      <c r="B606" t="s">
        <v>945</v>
      </c>
      <c r="C606" s="63" t="s">
        <v>945</v>
      </c>
      <c r="D606" s="63" t="s">
        <v>671</v>
      </c>
      <c r="E606" t="s">
        <v>527</v>
      </c>
      <c r="F606">
        <v>1</v>
      </c>
      <c r="G606">
        <v>1</v>
      </c>
      <c r="H606">
        <v>1</v>
      </c>
      <c r="I606">
        <v>2</v>
      </c>
      <c r="J606">
        <v>7</v>
      </c>
      <c r="K606">
        <v>6</v>
      </c>
      <c r="L606" t="s">
        <v>113</v>
      </c>
      <c r="M606">
        <v>6</v>
      </c>
      <c r="N606" t="s">
        <v>709</v>
      </c>
      <c r="O606" t="s">
        <v>5</v>
      </c>
      <c r="P606">
        <v>2</v>
      </c>
      <c r="Q606">
        <v>8</v>
      </c>
      <c r="R606">
        <v>0</v>
      </c>
      <c r="S606" t="s">
        <v>642</v>
      </c>
      <c r="T606" t="s">
        <v>689</v>
      </c>
      <c r="U606">
        <v>66</v>
      </c>
      <c r="V606">
        <v>8.6842105263157894</v>
      </c>
      <c r="W606">
        <v>66</v>
      </c>
      <c r="X606" t="s">
        <v>49</v>
      </c>
      <c r="Y606" t="s">
        <v>745</v>
      </c>
      <c r="Z606">
        <v>3235.9999999999986</v>
      </c>
      <c r="AA606">
        <v>174180</v>
      </c>
      <c r="AB606">
        <v>1</v>
      </c>
      <c r="AC606">
        <v>7.7905633986077714</v>
      </c>
      <c r="AD606">
        <v>0.89709517923362214</v>
      </c>
      <c r="AE606">
        <v>0.89709517923362214</v>
      </c>
      <c r="AF606">
        <v>0</v>
      </c>
      <c r="AG606" t="s">
        <v>642</v>
      </c>
    </row>
    <row r="607" spans="1:33" x14ac:dyDescent="0.25">
      <c r="A607" t="s">
        <v>56</v>
      </c>
      <c r="B607" t="s">
        <v>945</v>
      </c>
      <c r="C607" s="63" t="s">
        <v>945</v>
      </c>
      <c r="D607" s="63" t="s">
        <v>671</v>
      </c>
      <c r="E607" t="s">
        <v>527</v>
      </c>
      <c r="F607">
        <v>1</v>
      </c>
      <c r="G607">
        <v>1</v>
      </c>
      <c r="H607">
        <v>1</v>
      </c>
      <c r="I607">
        <v>2</v>
      </c>
      <c r="J607">
        <v>7</v>
      </c>
      <c r="K607">
        <v>6</v>
      </c>
      <c r="L607" t="s">
        <v>113</v>
      </c>
      <c r="M607">
        <v>6</v>
      </c>
      <c r="N607" t="s">
        <v>709</v>
      </c>
      <c r="O607" t="s">
        <v>31</v>
      </c>
      <c r="P607">
        <v>3</v>
      </c>
      <c r="Q607">
        <v>4</v>
      </c>
      <c r="R607">
        <v>0</v>
      </c>
      <c r="S607" t="s">
        <v>642</v>
      </c>
      <c r="T607" t="s">
        <v>689</v>
      </c>
      <c r="U607">
        <v>34</v>
      </c>
      <c r="V607">
        <v>4.4736842105263159</v>
      </c>
      <c r="W607">
        <v>34</v>
      </c>
      <c r="X607" t="s">
        <v>50</v>
      </c>
      <c r="Y607" t="s">
        <v>746</v>
      </c>
      <c r="Z607">
        <v>3235.9999999999986</v>
      </c>
      <c r="AA607">
        <v>174180</v>
      </c>
      <c r="AB607">
        <v>1</v>
      </c>
      <c r="AC607">
        <v>4.0133205386767301</v>
      </c>
      <c r="AD607">
        <v>0.89709517923362214</v>
      </c>
      <c r="AE607">
        <v>0.89709517923362203</v>
      </c>
      <c r="AF607">
        <v>-8.8817841970012523E-16</v>
      </c>
      <c r="AG607" t="s">
        <v>642</v>
      </c>
    </row>
    <row r="608" spans="1:33" x14ac:dyDescent="0.25">
      <c r="A608" t="s">
        <v>56</v>
      </c>
      <c r="B608" t="s">
        <v>945</v>
      </c>
      <c r="C608" s="63" t="s">
        <v>945</v>
      </c>
      <c r="D608" s="63" t="s">
        <v>671</v>
      </c>
      <c r="E608" t="s">
        <v>527</v>
      </c>
      <c r="F608">
        <v>1</v>
      </c>
      <c r="G608">
        <v>1</v>
      </c>
      <c r="H608">
        <v>1</v>
      </c>
      <c r="I608">
        <v>2</v>
      </c>
      <c r="J608">
        <v>7</v>
      </c>
      <c r="K608">
        <v>7</v>
      </c>
      <c r="L608" t="s">
        <v>114</v>
      </c>
      <c r="M608">
        <v>7</v>
      </c>
      <c r="N608" t="s">
        <v>711</v>
      </c>
      <c r="O608" t="s">
        <v>4</v>
      </c>
      <c r="P608">
        <v>1</v>
      </c>
      <c r="Q608">
        <v>11</v>
      </c>
      <c r="R608">
        <v>0</v>
      </c>
      <c r="S608" t="s">
        <v>642</v>
      </c>
      <c r="T608" t="s">
        <v>689</v>
      </c>
      <c r="U608">
        <v>84.5</v>
      </c>
      <c r="V608">
        <v>11.118421052631579</v>
      </c>
      <c r="W608">
        <v>84.5</v>
      </c>
      <c r="X608" t="s">
        <v>51</v>
      </c>
      <c r="Y608" t="s">
        <v>747</v>
      </c>
      <c r="Z608">
        <v>3235.9999999999986</v>
      </c>
      <c r="AA608">
        <v>174180</v>
      </c>
      <c r="AB608">
        <v>1</v>
      </c>
      <c r="AC608">
        <v>9.9742819270054035</v>
      </c>
      <c r="AD608">
        <v>0.89709517923362214</v>
      </c>
      <c r="AE608">
        <v>0.89709517923362214</v>
      </c>
      <c r="AF608">
        <v>0</v>
      </c>
      <c r="AG608" t="s">
        <v>642</v>
      </c>
    </row>
    <row r="609" spans="1:33" x14ac:dyDescent="0.25">
      <c r="A609" t="s">
        <v>56</v>
      </c>
      <c r="B609" t="s">
        <v>945</v>
      </c>
      <c r="C609" s="63" t="s">
        <v>945</v>
      </c>
      <c r="D609" s="63" t="s">
        <v>671</v>
      </c>
      <c r="E609" t="s">
        <v>527</v>
      </c>
      <c r="F609">
        <v>1</v>
      </c>
      <c r="G609">
        <v>1</v>
      </c>
      <c r="H609">
        <v>1</v>
      </c>
      <c r="I609">
        <v>2</v>
      </c>
      <c r="J609">
        <v>7</v>
      </c>
      <c r="K609">
        <v>7</v>
      </c>
      <c r="L609" t="s">
        <v>114</v>
      </c>
      <c r="M609">
        <v>7</v>
      </c>
      <c r="N609" t="s">
        <v>711</v>
      </c>
      <c r="O609" t="s">
        <v>5</v>
      </c>
      <c r="P609">
        <v>2</v>
      </c>
      <c r="Q609">
        <v>8</v>
      </c>
      <c r="R609">
        <v>0</v>
      </c>
      <c r="S609" t="s">
        <v>642</v>
      </c>
      <c r="T609" t="s">
        <v>689</v>
      </c>
      <c r="U609">
        <v>66</v>
      </c>
      <c r="V609">
        <v>8.6842105263157894</v>
      </c>
      <c r="W609">
        <v>66</v>
      </c>
      <c r="X609" t="s">
        <v>52</v>
      </c>
      <c r="Y609" t="s">
        <v>748</v>
      </c>
      <c r="Z609">
        <v>3235.9999999999986</v>
      </c>
      <c r="AA609">
        <v>174180</v>
      </c>
      <c r="AB609">
        <v>1</v>
      </c>
      <c r="AC609">
        <v>7.7905633986077714</v>
      </c>
      <c r="AD609">
        <v>0.89709517923362214</v>
      </c>
      <c r="AE609">
        <v>0.89709517923362214</v>
      </c>
      <c r="AF609">
        <v>0</v>
      </c>
      <c r="AG609" t="s">
        <v>642</v>
      </c>
    </row>
    <row r="610" spans="1:33" x14ac:dyDescent="0.25">
      <c r="A610" t="s">
        <v>56</v>
      </c>
      <c r="B610" t="s">
        <v>945</v>
      </c>
      <c r="C610" s="63" t="s">
        <v>945</v>
      </c>
      <c r="D610" s="63" t="s">
        <v>671</v>
      </c>
      <c r="E610" t="s">
        <v>527</v>
      </c>
      <c r="F610">
        <v>1</v>
      </c>
      <c r="G610">
        <v>1</v>
      </c>
      <c r="H610">
        <v>1</v>
      </c>
      <c r="I610">
        <v>2</v>
      </c>
      <c r="J610">
        <v>7</v>
      </c>
      <c r="K610">
        <v>7</v>
      </c>
      <c r="L610" t="s">
        <v>114</v>
      </c>
      <c r="M610">
        <v>7</v>
      </c>
      <c r="N610" t="s">
        <v>711</v>
      </c>
      <c r="O610" t="s">
        <v>31</v>
      </c>
      <c r="P610">
        <v>3</v>
      </c>
      <c r="Q610">
        <v>4</v>
      </c>
      <c r="R610">
        <v>0</v>
      </c>
      <c r="S610" t="s">
        <v>642</v>
      </c>
      <c r="T610" t="s">
        <v>689</v>
      </c>
      <c r="U610">
        <v>34</v>
      </c>
      <c r="V610">
        <v>4.4736842105263159</v>
      </c>
      <c r="W610">
        <v>34</v>
      </c>
      <c r="X610" t="s">
        <v>53</v>
      </c>
      <c r="Y610" t="s">
        <v>749</v>
      </c>
      <c r="Z610">
        <v>3235.9999999999986</v>
      </c>
      <c r="AA610">
        <v>174180</v>
      </c>
      <c r="AB610">
        <v>1</v>
      </c>
      <c r="AC610">
        <v>4.0133205386767301</v>
      </c>
      <c r="AD610">
        <v>0.89709517923362214</v>
      </c>
      <c r="AE610">
        <v>0.89709517923362203</v>
      </c>
      <c r="AF610">
        <v>-8.8817841970012523E-16</v>
      </c>
      <c r="AG610" t="s">
        <v>642</v>
      </c>
    </row>
    <row r="611" spans="1:33" x14ac:dyDescent="0.25">
      <c r="A611" t="s">
        <v>56</v>
      </c>
      <c r="B611" t="s">
        <v>945</v>
      </c>
      <c r="C611" s="63" t="s">
        <v>945</v>
      </c>
      <c r="D611" s="63" t="s">
        <v>671</v>
      </c>
      <c r="E611" t="s">
        <v>527</v>
      </c>
      <c r="F611">
        <v>1</v>
      </c>
      <c r="G611">
        <v>2</v>
      </c>
      <c r="H611">
        <v>2</v>
      </c>
      <c r="I611">
        <v>2</v>
      </c>
      <c r="J611">
        <v>7</v>
      </c>
      <c r="K611">
        <v>1</v>
      </c>
      <c r="L611" t="s">
        <v>99</v>
      </c>
      <c r="M611">
        <v>8</v>
      </c>
      <c r="N611" t="s">
        <v>713</v>
      </c>
      <c r="O611" t="s">
        <v>4</v>
      </c>
      <c r="P611">
        <v>1</v>
      </c>
      <c r="Q611">
        <v>12</v>
      </c>
      <c r="R611">
        <v>0</v>
      </c>
      <c r="S611" t="s">
        <v>642</v>
      </c>
      <c r="T611" t="s">
        <v>689</v>
      </c>
      <c r="U611">
        <v>92</v>
      </c>
      <c r="V611">
        <v>12.105263157894738</v>
      </c>
      <c r="W611">
        <v>92</v>
      </c>
      <c r="X611" t="s">
        <v>33</v>
      </c>
      <c r="Y611" t="s">
        <v>750</v>
      </c>
      <c r="Z611">
        <v>3235.9999999999986</v>
      </c>
      <c r="AA611">
        <v>174180</v>
      </c>
      <c r="AB611">
        <v>1</v>
      </c>
      <c r="AC611">
        <v>10.859573222301741</v>
      </c>
      <c r="AD611">
        <v>0.89709517923362214</v>
      </c>
      <c r="AE611">
        <v>0.89709517923362192</v>
      </c>
      <c r="AF611">
        <v>-1.7763568394002505E-15</v>
      </c>
      <c r="AG611" t="s">
        <v>642</v>
      </c>
    </row>
    <row r="612" spans="1:33" x14ac:dyDescent="0.25">
      <c r="A612" t="s">
        <v>56</v>
      </c>
      <c r="B612" t="s">
        <v>945</v>
      </c>
      <c r="C612" s="63" t="s">
        <v>945</v>
      </c>
      <c r="D612" s="63" t="s">
        <v>671</v>
      </c>
      <c r="E612" t="s">
        <v>527</v>
      </c>
      <c r="F612">
        <v>1</v>
      </c>
      <c r="G612">
        <v>2</v>
      </c>
      <c r="H612">
        <v>2</v>
      </c>
      <c r="I612">
        <v>2</v>
      </c>
      <c r="J612">
        <v>7</v>
      </c>
      <c r="K612">
        <v>1</v>
      </c>
      <c r="L612" t="s">
        <v>99</v>
      </c>
      <c r="M612">
        <v>8</v>
      </c>
      <c r="N612" t="s">
        <v>713</v>
      </c>
      <c r="O612" t="s">
        <v>5</v>
      </c>
      <c r="P612">
        <v>2</v>
      </c>
      <c r="Q612">
        <v>8</v>
      </c>
      <c r="R612">
        <v>0</v>
      </c>
      <c r="S612" t="s">
        <v>642</v>
      </c>
      <c r="T612" t="s">
        <v>689</v>
      </c>
      <c r="U612">
        <v>66</v>
      </c>
      <c r="V612">
        <v>8.6842105263157894</v>
      </c>
      <c r="W612">
        <v>66</v>
      </c>
      <c r="X612" t="s">
        <v>34</v>
      </c>
      <c r="Y612" t="s">
        <v>751</v>
      </c>
      <c r="Z612">
        <v>3235.9999999999986</v>
      </c>
      <c r="AA612">
        <v>174180</v>
      </c>
      <c r="AB612">
        <v>1</v>
      </c>
      <c r="AC612">
        <v>7.7905633986077714</v>
      </c>
      <c r="AD612">
        <v>0.89709517923362214</v>
      </c>
      <c r="AE612">
        <v>0.89709517923362214</v>
      </c>
      <c r="AF612">
        <v>0</v>
      </c>
      <c r="AG612" t="s">
        <v>642</v>
      </c>
    </row>
    <row r="613" spans="1:33" x14ac:dyDescent="0.25">
      <c r="A613" t="s">
        <v>56</v>
      </c>
      <c r="B613" t="s">
        <v>945</v>
      </c>
      <c r="C613" s="63" t="s">
        <v>945</v>
      </c>
      <c r="D613" s="63" t="s">
        <v>671</v>
      </c>
      <c r="E613" t="s">
        <v>527</v>
      </c>
      <c r="F613">
        <v>1</v>
      </c>
      <c r="G613">
        <v>2</v>
      </c>
      <c r="H613">
        <v>2</v>
      </c>
      <c r="I613">
        <v>2</v>
      </c>
      <c r="J613">
        <v>7</v>
      </c>
      <c r="K613">
        <v>1</v>
      </c>
      <c r="L613" t="s">
        <v>99</v>
      </c>
      <c r="M613">
        <v>8</v>
      </c>
      <c r="N613" t="s">
        <v>713</v>
      </c>
      <c r="O613" t="s">
        <v>31</v>
      </c>
      <c r="P613">
        <v>3</v>
      </c>
      <c r="Q613">
        <v>4</v>
      </c>
      <c r="R613">
        <v>0</v>
      </c>
      <c r="S613" t="s">
        <v>642</v>
      </c>
      <c r="T613" t="s">
        <v>689</v>
      </c>
      <c r="U613">
        <v>34</v>
      </c>
      <c r="V613">
        <v>4.4736842105263159</v>
      </c>
      <c r="W613">
        <v>34</v>
      </c>
      <c r="X613" t="s">
        <v>35</v>
      </c>
      <c r="Y613" t="s">
        <v>752</v>
      </c>
      <c r="Z613">
        <v>3235.9999999999986</v>
      </c>
      <c r="AA613">
        <v>174180</v>
      </c>
      <c r="AB613">
        <v>1</v>
      </c>
      <c r="AC613">
        <v>4.0133205386767301</v>
      </c>
      <c r="AD613">
        <v>0.89709517923362214</v>
      </c>
      <c r="AE613">
        <v>0.89709517923362203</v>
      </c>
      <c r="AF613">
        <v>-8.8817841970012523E-16</v>
      </c>
      <c r="AG613" t="s">
        <v>642</v>
      </c>
    </row>
    <row r="614" spans="1:33" x14ac:dyDescent="0.25">
      <c r="A614" t="s">
        <v>56</v>
      </c>
      <c r="B614" t="s">
        <v>945</v>
      </c>
      <c r="C614" s="63" t="s">
        <v>945</v>
      </c>
      <c r="D614" s="63" t="s">
        <v>671</v>
      </c>
      <c r="E614" t="s">
        <v>527</v>
      </c>
      <c r="F614">
        <v>1</v>
      </c>
      <c r="G614">
        <v>2</v>
      </c>
      <c r="H614">
        <v>2</v>
      </c>
      <c r="I614">
        <v>2</v>
      </c>
      <c r="J614">
        <v>7</v>
      </c>
      <c r="K614">
        <v>2</v>
      </c>
      <c r="L614" t="s">
        <v>102</v>
      </c>
      <c r="M614">
        <v>9</v>
      </c>
      <c r="N614" t="s">
        <v>715</v>
      </c>
      <c r="O614" t="s">
        <v>4</v>
      </c>
      <c r="P614">
        <v>1</v>
      </c>
      <c r="Q614">
        <v>11</v>
      </c>
      <c r="R614">
        <v>0</v>
      </c>
      <c r="S614" t="s">
        <v>642</v>
      </c>
      <c r="T614" t="s">
        <v>689</v>
      </c>
      <c r="U614">
        <v>83.5</v>
      </c>
      <c r="V614">
        <v>10.986842105263158</v>
      </c>
      <c r="W614">
        <v>83.5</v>
      </c>
      <c r="X614" t="s">
        <v>36</v>
      </c>
      <c r="Y614" t="s">
        <v>753</v>
      </c>
      <c r="Z614">
        <v>3235.9999999999986</v>
      </c>
      <c r="AA614">
        <v>174180</v>
      </c>
      <c r="AB614">
        <v>1</v>
      </c>
      <c r="AC614">
        <v>9.8562430876325582</v>
      </c>
      <c r="AD614">
        <v>0.89709517923362214</v>
      </c>
      <c r="AE614">
        <v>0.89709517923362214</v>
      </c>
      <c r="AF614">
        <v>0</v>
      </c>
      <c r="AG614" t="s">
        <v>642</v>
      </c>
    </row>
    <row r="615" spans="1:33" x14ac:dyDescent="0.25">
      <c r="A615" t="s">
        <v>56</v>
      </c>
      <c r="B615" t="s">
        <v>945</v>
      </c>
      <c r="C615" s="63" t="s">
        <v>945</v>
      </c>
      <c r="D615" s="63" t="s">
        <v>671</v>
      </c>
      <c r="E615" t="s">
        <v>527</v>
      </c>
      <c r="F615">
        <v>1</v>
      </c>
      <c r="G615">
        <v>2</v>
      </c>
      <c r="H615">
        <v>2</v>
      </c>
      <c r="I615">
        <v>2</v>
      </c>
      <c r="J615">
        <v>7</v>
      </c>
      <c r="K615">
        <v>2</v>
      </c>
      <c r="L615" t="s">
        <v>102</v>
      </c>
      <c r="M615">
        <v>9</v>
      </c>
      <c r="N615" t="s">
        <v>715</v>
      </c>
      <c r="O615" t="s">
        <v>5</v>
      </c>
      <c r="P615">
        <v>2</v>
      </c>
      <c r="Q615">
        <v>7</v>
      </c>
      <c r="R615">
        <v>0</v>
      </c>
      <c r="S615" t="s">
        <v>642</v>
      </c>
      <c r="T615" t="s">
        <v>689</v>
      </c>
      <c r="U615">
        <v>65.5</v>
      </c>
      <c r="V615">
        <v>8.6184210526315788</v>
      </c>
      <c r="W615">
        <v>65.5</v>
      </c>
      <c r="X615" t="s">
        <v>37</v>
      </c>
      <c r="Y615" t="s">
        <v>754</v>
      </c>
      <c r="Z615">
        <v>3235.9999999999986</v>
      </c>
      <c r="AA615">
        <v>174180</v>
      </c>
      <c r="AB615">
        <v>1</v>
      </c>
      <c r="AC615">
        <v>7.7315439789213487</v>
      </c>
      <c r="AD615">
        <v>0.89709517923362214</v>
      </c>
      <c r="AE615">
        <v>0.89709517923362214</v>
      </c>
      <c r="AF615">
        <v>0</v>
      </c>
      <c r="AG615" t="s">
        <v>642</v>
      </c>
    </row>
    <row r="616" spans="1:33" x14ac:dyDescent="0.25">
      <c r="A616" t="s">
        <v>56</v>
      </c>
      <c r="B616" t="s">
        <v>945</v>
      </c>
      <c r="C616" s="63" t="s">
        <v>945</v>
      </c>
      <c r="D616" s="63" t="s">
        <v>671</v>
      </c>
      <c r="E616" t="s">
        <v>527</v>
      </c>
      <c r="F616">
        <v>1</v>
      </c>
      <c r="G616">
        <v>2</v>
      </c>
      <c r="H616">
        <v>2</v>
      </c>
      <c r="I616">
        <v>2</v>
      </c>
      <c r="J616">
        <v>7</v>
      </c>
      <c r="K616">
        <v>2</v>
      </c>
      <c r="L616" t="s">
        <v>102</v>
      </c>
      <c r="M616">
        <v>9</v>
      </c>
      <c r="N616" t="s">
        <v>715</v>
      </c>
      <c r="O616" t="s">
        <v>31</v>
      </c>
      <c r="P616">
        <v>3</v>
      </c>
      <c r="Q616">
        <v>4</v>
      </c>
      <c r="R616">
        <v>0</v>
      </c>
      <c r="S616" t="s">
        <v>642</v>
      </c>
      <c r="T616" t="s">
        <v>689</v>
      </c>
      <c r="U616">
        <v>34</v>
      </c>
      <c r="V616">
        <v>4.4736842105263159</v>
      </c>
      <c r="W616">
        <v>34</v>
      </c>
      <c r="X616" t="s">
        <v>38</v>
      </c>
      <c r="Y616" t="s">
        <v>755</v>
      </c>
      <c r="Z616">
        <v>3235.9999999999986</v>
      </c>
      <c r="AA616">
        <v>174180</v>
      </c>
      <c r="AB616">
        <v>1</v>
      </c>
      <c r="AC616">
        <v>4.0133205386767301</v>
      </c>
      <c r="AD616">
        <v>0.89709517923362214</v>
      </c>
      <c r="AE616">
        <v>0.89709517923362203</v>
      </c>
      <c r="AF616">
        <v>-8.8817841970012523E-16</v>
      </c>
      <c r="AG616" t="s">
        <v>642</v>
      </c>
    </row>
    <row r="617" spans="1:33" x14ac:dyDescent="0.25">
      <c r="A617" t="s">
        <v>56</v>
      </c>
      <c r="B617" t="s">
        <v>945</v>
      </c>
      <c r="C617" s="63" t="s">
        <v>945</v>
      </c>
      <c r="D617" s="63" t="s">
        <v>671</v>
      </c>
      <c r="E617" t="s">
        <v>527</v>
      </c>
      <c r="F617">
        <v>1</v>
      </c>
      <c r="G617">
        <v>2</v>
      </c>
      <c r="H617">
        <v>2</v>
      </c>
      <c r="I617">
        <v>2</v>
      </c>
      <c r="J617">
        <v>7</v>
      </c>
      <c r="K617">
        <v>3</v>
      </c>
      <c r="L617" t="s">
        <v>103</v>
      </c>
      <c r="M617">
        <v>10</v>
      </c>
      <c r="N617" t="s">
        <v>717</v>
      </c>
      <c r="O617" t="s">
        <v>4</v>
      </c>
      <c r="P617">
        <v>1</v>
      </c>
      <c r="Q617">
        <v>11</v>
      </c>
      <c r="R617">
        <v>0</v>
      </c>
      <c r="S617" t="s">
        <v>642</v>
      </c>
      <c r="T617" t="s">
        <v>689</v>
      </c>
      <c r="U617">
        <v>83.5</v>
      </c>
      <c r="V617">
        <v>10.986842105263158</v>
      </c>
      <c r="W617">
        <v>83.5</v>
      </c>
      <c r="X617" t="s">
        <v>39</v>
      </c>
      <c r="Y617" t="s">
        <v>756</v>
      </c>
      <c r="Z617">
        <v>3235.9999999999986</v>
      </c>
      <c r="AA617">
        <v>174180</v>
      </c>
      <c r="AB617">
        <v>1</v>
      </c>
      <c r="AC617">
        <v>9.8562430876325582</v>
      </c>
      <c r="AD617">
        <v>0.89709517923362214</v>
      </c>
      <c r="AE617">
        <v>0.89709517923362214</v>
      </c>
      <c r="AF617">
        <v>0</v>
      </c>
      <c r="AG617" t="s">
        <v>642</v>
      </c>
    </row>
    <row r="618" spans="1:33" x14ac:dyDescent="0.25">
      <c r="A618" t="s">
        <v>56</v>
      </c>
      <c r="B618" t="s">
        <v>945</v>
      </c>
      <c r="C618" s="63" t="s">
        <v>945</v>
      </c>
      <c r="D618" s="63" t="s">
        <v>671</v>
      </c>
      <c r="E618" t="s">
        <v>527</v>
      </c>
      <c r="F618">
        <v>1</v>
      </c>
      <c r="G618">
        <v>2</v>
      </c>
      <c r="H618">
        <v>2</v>
      </c>
      <c r="I618">
        <v>2</v>
      </c>
      <c r="J618">
        <v>7</v>
      </c>
      <c r="K618">
        <v>3</v>
      </c>
      <c r="L618" t="s">
        <v>103</v>
      </c>
      <c r="M618">
        <v>10</v>
      </c>
      <c r="N618" t="s">
        <v>717</v>
      </c>
      <c r="O618" t="s">
        <v>5</v>
      </c>
      <c r="P618">
        <v>2</v>
      </c>
      <c r="Q618">
        <v>7</v>
      </c>
      <c r="R618">
        <v>0</v>
      </c>
      <c r="S618" t="s">
        <v>642</v>
      </c>
      <c r="T618" t="s">
        <v>689</v>
      </c>
      <c r="U618">
        <v>59.5</v>
      </c>
      <c r="V618">
        <v>7.8289473684210531</v>
      </c>
      <c r="W618">
        <v>59.5</v>
      </c>
      <c r="X618" t="s">
        <v>40</v>
      </c>
      <c r="Y618" t="s">
        <v>757</v>
      </c>
      <c r="Z618">
        <v>3235.9999999999986</v>
      </c>
      <c r="AA618">
        <v>174180</v>
      </c>
      <c r="AB618">
        <v>1</v>
      </c>
      <c r="AC618">
        <v>7.0233109426842786</v>
      </c>
      <c r="AD618">
        <v>0.89709517923362214</v>
      </c>
      <c r="AE618">
        <v>0.89709517923362203</v>
      </c>
      <c r="AF618">
        <v>-8.8817841970012523E-16</v>
      </c>
      <c r="AG618" t="s">
        <v>642</v>
      </c>
    </row>
    <row r="619" spans="1:33" x14ac:dyDescent="0.25">
      <c r="A619" t="s">
        <v>56</v>
      </c>
      <c r="B619" t="s">
        <v>945</v>
      </c>
      <c r="C619" s="63" t="s">
        <v>945</v>
      </c>
      <c r="D619" s="63" t="s">
        <v>671</v>
      </c>
      <c r="E619" t="s">
        <v>527</v>
      </c>
      <c r="F619">
        <v>1</v>
      </c>
      <c r="G619">
        <v>2</v>
      </c>
      <c r="H619">
        <v>2</v>
      </c>
      <c r="I619">
        <v>2</v>
      </c>
      <c r="J619">
        <v>7</v>
      </c>
      <c r="K619">
        <v>3</v>
      </c>
      <c r="L619" t="s">
        <v>103</v>
      </c>
      <c r="M619">
        <v>10</v>
      </c>
      <c r="N619" t="s">
        <v>717</v>
      </c>
      <c r="O619" t="s">
        <v>31</v>
      </c>
      <c r="P619">
        <v>3</v>
      </c>
      <c r="Q619">
        <v>4</v>
      </c>
      <c r="R619">
        <v>0</v>
      </c>
      <c r="S619" t="s">
        <v>642</v>
      </c>
      <c r="T619" t="s">
        <v>689</v>
      </c>
      <c r="U619">
        <v>34</v>
      </c>
      <c r="V619">
        <v>4.4736842105263159</v>
      </c>
      <c r="W619">
        <v>34</v>
      </c>
      <c r="X619" t="s">
        <v>41</v>
      </c>
      <c r="Y619" t="s">
        <v>758</v>
      </c>
      <c r="Z619">
        <v>3235.9999999999986</v>
      </c>
      <c r="AA619">
        <v>174180</v>
      </c>
      <c r="AB619">
        <v>1</v>
      </c>
      <c r="AC619">
        <v>4.0133205386767301</v>
      </c>
      <c r="AD619">
        <v>0.89709517923362214</v>
      </c>
      <c r="AE619">
        <v>0.89709517923362203</v>
      </c>
      <c r="AF619">
        <v>-8.8817841970012523E-16</v>
      </c>
      <c r="AG619" t="s">
        <v>642</v>
      </c>
    </row>
    <row r="620" spans="1:33" x14ac:dyDescent="0.25">
      <c r="A620" t="s">
        <v>56</v>
      </c>
      <c r="B620" t="s">
        <v>945</v>
      </c>
      <c r="C620" s="63" t="s">
        <v>945</v>
      </c>
      <c r="D620" s="63" t="s">
        <v>671</v>
      </c>
      <c r="E620" t="s">
        <v>527</v>
      </c>
      <c r="F620">
        <v>1</v>
      </c>
      <c r="G620">
        <v>2</v>
      </c>
      <c r="H620">
        <v>2</v>
      </c>
      <c r="I620">
        <v>2</v>
      </c>
      <c r="J620">
        <v>7</v>
      </c>
      <c r="K620">
        <v>4</v>
      </c>
      <c r="L620" t="s">
        <v>101</v>
      </c>
      <c r="M620">
        <v>11</v>
      </c>
      <c r="N620" t="s">
        <v>719</v>
      </c>
      <c r="O620" t="s">
        <v>4</v>
      </c>
      <c r="P620">
        <v>1</v>
      </c>
      <c r="Q620">
        <v>12</v>
      </c>
      <c r="R620">
        <v>0</v>
      </c>
      <c r="S620" t="s">
        <v>642</v>
      </c>
      <c r="T620" t="s">
        <v>689</v>
      </c>
      <c r="U620">
        <v>92</v>
      </c>
      <c r="V620">
        <v>12.105263157894738</v>
      </c>
      <c r="W620">
        <v>92</v>
      </c>
      <c r="X620" t="s">
        <v>42</v>
      </c>
      <c r="Y620" t="s">
        <v>759</v>
      </c>
      <c r="Z620">
        <v>3235.9999999999986</v>
      </c>
      <c r="AA620">
        <v>174180</v>
      </c>
      <c r="AB620">
        <v>1</v>
      </c>
      <c r="AC620">
        <v>10.859573222301741</v>
      </c>
      <c r="AD620">
        <v>0.89709517923362214</v>
      </c>
      <c r="AE620">
        <v>0.89709517923362192</v>
      </c>
      <c r="AF620">
        <v>-1.7763568394002505E-15</v>
      </c>
      <c r="AG620" t="s">
        <v>642</v>
      </c>
    </row>
    <row r="621" spans="1:33" x14ac:dyDescent="0.25">
      <c r="A621" t="s">
        <v>56</v>
      </c>
      <c r="B621" t="s">
        <v>945</v>
      </c>
      <c r="C621" s="63" t="s">
        <v>945</v>
      </c>
      <c r="D621" s="63" t="s">
        <v>671</v>
      </c>
      <c r="E621" t="s">
        <v>527</v>
      </c>
      <c r="F621">
        <v>1</v>
      </c>
      <c r="G621">
        <v>2</v>
      </c>
      <c r="H621">
        <v>2</v>
      </c>
      <c r="I621">
        <v>2</v>
      </c>
      <c r="J621">
        <v>7</v>
      </c>
      <c r="K621">
        <v>4</v>
      </c>
      <c r="L621" t="s">
        <v>101</v>
      </c>
      <c r="M621">
        <v>11</v>
      </c>
      <c r="N621" t="s">
        <v>719</v>
      </c>
      <c r="O621" t="s">
        <v>5</v>
      </c>
      <c r="P621">
        <v>2</v>
      </c>
      <c r="Q621">
        <v>8</v>
      </c>
      <c r="R621">
        <v>0</v>
      </c>
      <c r="S621" t="s">
        <v>642</v>
      </c>
      <c r="T621" t="s">
        <v>689</v>
      </c>
      <c r="U621">
        <v>66</v>
      </c>
      <c r="V621">
        <v>8.6842105263157894</v>
      </c>
      <c r="W621">
        <v>66</v>
      </c>
      <c r="X621" t="s">
        <v>43</v>
      </c>
      <c r="Y621" t="s">
        <v>760</v>
      </c>
      <c r="Z621">
        <v>3235.9999999999986</v>
      </c>
      <c r="AA621">
        <v>174180</v>
      </c>
      <c r="AB621">
        <v>1</v>
      </c>
      <c r="AC621">
        <v>7.7905633986077714</v>
      </c>
      <c r="AD621">
        <v>0.89709517923362214</v>
      </c>
      <c r="AE621">
        <v>0.89709517923362214</v>
      </c>
      <c r="AF621">
        <v>0</v>
      </c>
      <c r="AG621" t="s">
        <v>642</v>
      </c>
    </row>
    <row r="622" spans="1:33" x14ac:dyDescent="0.25">
      <c r="A622" t="s">
        <v>56</v>
      </c>
      <c r="B622" t="s">
        <v>945</v>
      </c>
      <c r="C622" s="63" t="s">
        <v>945</v>
      </c>
      <c r="D622" s="63" t="s">
        <v>671</v>
      </c>
      <c r="E622" t="s">
        <v>527</v>
      </c>
      <c r="F622">
        <v>1</v>
      </c>
      <c r="G622">
        <v>2</v>
      </c>
      <c r="H622">
        <v>2</v>
      </c>
      <c r="I622">
        <v>2</v>
      </c>
      <c r="J622">
        <v>7</v>
      </c>
      <c r="K622">
        <v>4</v>
      </c>
      <c r="L622" t="s">
        <v>101</v>
      </c>
      <c r="M622">
        <v>11</v>
      </c>
      <c r="N622" t="s">
        <v>719</v>
      </c>
      <c r="O622" t="s">
        <v>31</v>
      </c>
      <c r="P622">
        <v>3</v>
      </c>
      <c r="Q622">
        <v>3</v>
      </c>
      <c r="R622">
        <v>0</v>
      </c>
      <c r="S622" t="s">
        <v>642</v>
      </c>
      <c r="T622" t="s">
        <v>689</v>
      </c>
      <c r="U622">
        <v>34</v>
      </c>
      <c r="V622">
        <v>4.4736842105263159</v>
      </c>
      <c r="W622">
        <v>34</v>
      </c>
      <c r="X622" t="s">
        <v>44</v>
      </c>
      <c r="Y622" t="s">
        <v>761</v>
      </c>
      <c r="Z622">
        <v>3235.9999999999986</v>
      </c>
      <c r="AA622">
        <v>174180</v>
      </c>
      <c r="AB622">
        <v>1</v>
      </c>
      <c r="AC622">
        <v>4.0133205386767301</v>
      </c>
      <c r="AD622">
        <v>0.89709517923362214</v>
      </c>
      <c r="AE622">
        <v>0.89709517923362203</v>
      </c>
      <c r="AF622">
        <v>-8.8817841970012523E-16</v>
      </c>
      <c r="AG622" t="s">
        <v>642</v>
      </c>
    </row>
    <row r="623" spans="1:33" x14ac:dyDescent="0.25">
      <c r="A623" t="s">
        <v>56</v>
      </c>
      <c r="B623" t="s">
        <v>945</v>
      </c>
      <c r="C623" s="63" t="s">
        <v>945</v>
      </c>
      <c r="D623" s="63" t="s">
        <v>671</v>
      </c>
      <c r="E623" t="s">
        <v>527</v>
      </c>
      <c r="F623">
        <v>1</v>
      </c>
      <c r="G623">
        <v>2</v>
      </c>
      <c r="H623">
        <v>2</v>
      </c>
      <c r="I623">
        <v>2</v>
      </c>
      <c r="J623">
        <v>7</v>
      </c>
      <c r="K623">
        <v>5</v>
      </c>
      <c r="L623" t="s">
        <v>105</v>
      </c>
      <c r="M623">
        <v>12</v>
      </c>
      <c r="N623" t="s">
        <v>721</v>
      </c>
      <c r="O623" t="s">
        <v>4</v>
      </c>
      <c r="P623">
        <v>1</v>
      </c>
      <c r="Q623">
        <v>11</v>
      </c>
      <c r="R623">
        <v>0</v>
      </c>
      <c r="S623" t="s">
        <v>642</v>
      </c>
      <c r="T623" t="s">
        <v>689</v>
      </c>
      <c r="U623">
        <v>83.5</v>
      </c>
      <c r="V623">
        <v>10.986842105263158</v>
      </c>
      <c r="W623">
        <v>83.5</v>
      </c>
      <c r="X623" t="s">
        <v>45</v>
      </c>
      <c r="Y623" t="s">
        <v>762</v>
      </c>
      <c r="Z623">
        <v>3235.9999999999986</v>
      </c>
      <c r="AA623">
        <v>174180</v>
      </c>
      <c r="AB623">
        <v>1</v>
      </c>
      <c r="AC623">
        <v>9.8562430876325582</v>
      </c>
      <c r="AD623">
        <v>0.89709517923362214</v>
      </c>
      <c r="AE623">
        <v>0.89709517923362214</v>
      </c>
      <c r="AF623">
        <v>0</v>
      </c>
      <c r="AG623" t="s">
        <v>642</v>
      </c>
    </row>
    <row r="624" spans="1:33" x14ac:dyDescent="0.25">
      <c r="A624" t="s">
        <v>56</v>
      </c>
      <c r="B624" t="s">
        <v>945</v>
      </c>
      <c r="C624" s="63" t="s">
        <v>945</v>
      </c>
      <c r="D624" s="63" t="s">
        <v>671</v>
      </c>
      <c r="E624" t="s">
        <v>527</v>
      </c>
      <c r="F624">
        <v>1</v>
      </c>
      <c r="G624">
        <v>2</v>
      </c>
      <c r="H624">
        <v>2</v>
      </c>
      <c r="I624">
        <v>2</v>
      </c>
      <c r="J624">
        <v>7</v>
      </c>
      <c r="K624">
        <v>5</v>
      </c>
      <c r="L624" t="s">
        <v>105</v>
      </c>
      <c r="M624">
        <v>12</v>
      </c>
      <c r="N624" t="s">
        <v>721</v>
      </c>
      <c r="O624" t="s">
        <v>5</v>
      </c>
      <c r="P624">
        <v>2</v>
      </c>
      <c r="Q624">
        <v>8</v>
      </c>
      <c r="R624">
        <v>0</v>
      </c>
      <c r="S624" t="s">
        <v>642</v>
      </c>
      <c r="T624" t="s">
        <v>689</v>
      </c>
      <c r="U624">
        <v>66</v>
      </c>
      <c r="V624">
        <v>8.6842105263157894</v>
      </c>
      <c r="W624">
        <v>66</v>
      </c>
      <c r="X624" t="s">
        <v>46</v>
      </c>
      <c r="Y624" t="s">
        <v>763</v>
      </c>
      <c r="Z624">
        <v>3235.9999999999986</v>
      </c>
      <c r="AA624">
        <v>174180</v>
      </c>
      <c r="AB624">
        <v>1</v>
      </c>
      <c r="AC624">
        <v>7.7905633986077714</v>
      </c>
      <c r="AD624">
        <v>0.89709517923362214</v>
      </c>
      <c r="AE624">
        <v>0.89709517923362214</v>
      </c>
      <c r="AF624">
        <v>0</v>
      </c>
      <c r="AG624" t="s">
        <v>642</v>
      </c>
    </row>
    <row r="625" spans="1:33" x14ac:dyDescent="0.25">
      <c r="A625" t="s">
        <v>56</v>
      </c>
      <c r="B625" t="s">
        <v>945</v>
      </c>
      <c r="C625" s="63" t="s">
        <v>945</v>
      </c>
      <c r="D625" s="63" t="s">
        <v>671</v>
      </c>
      <c r="E625" t="s">
        <v>527</v>
      </c>
      <c r="F625">
        <v>1</v>
      </c>
      <c r="G625">
        <v>2</v>
      </c>
      <c r="H625">
        <v>2</v>
      </c>
      <c r="I625">
        <v>2</v>
      </c>
      <c r="J625">
        <v>7</v>
      </c>
      <c r="K625">
        <v>5</v>
      </c>
      <c r="L625" t="s">
        <v>105</v>
      </c>
      <c r="M625">
        <v>12</v>
      </c>
      <c r="N625" t="s">
        <v>721</v>
      </c>
      <c r="O625" t="s">
        <v>31</v>
      </c>
      <c r="P625">
        <v>3</v>
      </c>
      <c r="Q625">
        <v>4</v>
      </c>
      <c r="R625">
        <v>0</v>
      </c>
      <c r="S625" t="s">
        <v>642</v>
      </c>
      <c r="T625" t="s">
        <v>689</v>
      </c>
      <c r="U625">
        <v>34</v>
      </c>
      <c r="V625">
        <v>4.4736842105263159</v>
      </c>
      <c r="W625">
        <v>34</v>
      </c>
      <c r="X625" t="s">
        <v>47</v>
      </c>
      <c r="Y625" t="s">
        <v>764</v>
      </c>
      <c r="Z625">
        <v>3235.9999999999986</v>
      </c>
      <c r="AA625">
        <v>174180</v>
      </c>
      <c r="AB625">
        <v>1</v>
      </c>
      <c r="AC625">
        <v>4.0133205386767301</v>
      </c>
      <c r="AD625">
        <v>0.89709517923362214</v>
      </c>
      <c r="AE625">
        <v>0.89709517923362203</v>
      </c>
      <c r="AF625">
        <v>-8.8817841970012523E-16</v>
      </c>
      <c r="AG625" t="s">
        <v>642</v>
      </c>
    </row>
    <row r="626" spans="1:33" x14ac:dyDescent="0.25">
      <c r="A626" t="s">
        <v>56</v>
      </c>
      <c r="B626" t="s">
        <v>945</v>
      </c>
      <c r="C626" s="63" t="s">
        <v>945</v>
      </c>
      <c r="D626" s="63" t="s">
        <v>671</v>
      </c>
      <c r="E626" t="s">
        <v>527</v>
      </c>
      <c r="F626">
        <v>1</v>
      </c>
      <c r="G626">
        <v>2</v>
      </c>
      <c r="H626">
        <v>2</v>
      </c>
      <c r="I626">
        <v>2</v>
      </c>
      <c r="J626">
        <v>7</v>
      </c>
      <c r="K626">
        <v>6</v>
      </c>
      <c r="L626" t="s">
        <v>113</v>
      </c>
      <c r="M626">
        <v>13</v>
      </c>
      <c r="N626" t="s">
        <v>723</v>
      </c>
      <c r="O626" t="s">
        <v>4</v>
      </c>
      <c r="P626">
        <v>1</v>
      </c>
      <c r="Q626">
        <v>12</v>
      </c>
      <c r="R626">
        <v>0</v>
      </c>
      <c r="S626" t="s">
        <v>642</v>
      </c>
      <c r="T626" t="s">
        <v>689</v>
      </c>
      <c r="U626">
        <v>92</v>
      </c>
      <c r="V626">
        <v>12.105263157894738</v>
      </c>
      <c r="W626">
        <v>92</v>
      </c>
      <c r="X626" t="s">
        <v>48</v>
      </c>
      <c r="Y626" t="s">
        <v>765</v>
      </c>
      <c r="Z626">
        <v>3235.9999999999986</v>
      </c>
      <c r="AA626">
        <v>174180</v>
      </c>
      <c r="AB626">
        <v>1</v>
      </c>
      <c r="AC626">
        <v>10.859573222301741</v>
      </c>
      <c r="AD626">
        <v>0.89709517923362214</v>
      </c>
      <c r="AE626">
        <v>0.89709517923362192</v>
      </c>
      <c r="AF626">
        <v>-1.7763568394002505E-15</v>
      </c>
      <c r="AG626" t="s">
        <v>642</v>
      </c>
    </row>
    <row r="627" spans="1:33" x14ac:dyDescent="0.25">
      <c r="A627" t="s">
        <v>56</v>
      </c>
      <c r="B627" t="s">
        <v>945</v>
      </c>
      <c r="C627" s="63" t="s">
        <v>945</v>
      </c>
      <c r="D627" s="63" t="s">
        <v>671</v>
      </c>
      <c r="E627" t="s">
        <v>527</v>
      </c>
      <c r="F627">
        <v>1</v>
      </c>
      <c r="G627">
        <v>2</v>
      </c>
      <c r="H627">
        <v>2</v>
      </c>
      <c r="I627">
        <v>2</v>
      </c>
      <c r="J627">
        <v>7</v>
      </c>
      <c r="K627">
        <v>6</v>
      </c>
      <c r="L627" t="s">
        <v>113</v>
      </c>
      <c r="M627">
        <v>13</v>
      </c>
      <c r="N627" t="s">
        <v>723</v>
      </c>
      <c r="O627" t="s">
        <v>5</v>
      </c>
      <c r="P627">
        <v>2</v>
      </c>
      <c r="Q627">
        <v>8</v>
      </c>
      <c r="R627">
        <v>0</v>
      </c>
      <c r="S627" t="s">
        <v>642</v>
      </c>
      <c r="T627" t="s">
        <v>689</v>
      </c>
      <c r="U627">
        <v>66</v>
      </c>
      <c r="V627">
        <v>8.6842105263157894</v>
      </c>
      <c r="W627">
        <v>66</v>
      </c>
      <c r="X627" t="s">
        <v>49</v>
      </c>
      <c r="Y627" t="s">
        <v>766</v>
      </c>
      <c r="Z627">
        <v>3235.9999999999986</v>
      </c>
      <c r="AA627">
        <v>174180</v>
      </c>
      <c r="AB627">
        <v>1</v>
      </c>
      <c r="AC627">
        <v>7.7905633986077714</v>
      </c>
      <c r="AD627">
        <v>0.89709517923362214</v>
      </c>
      <c r="AE627">
        <v>0.89709517923362214</v>
      </c>
      <c r="AF627">
        <v>0</v>
      </c>
      <c r="AG627" t="s">
        <v>642</v>
      </c>
    </row>
    <row r="628" spans="1:33" x14ac:dyDescent="0.25">
      <c r="A628" t="s">
        <v>56</v>
      </c>
      <c r="B628" t="s">
        <v>945</v>
      </c>
      <c r="C628" s="63" t="s">
        <v>945</v>
      </c>
      <c r="D628" s="63" t="s">
        <v>671</v>
      </c>
      <c r="E628" t="s">
        <v>527</v>
      </c>
      <c r="F628">
        <v>1</v>
      </c>
      <c r="G628">
        <v>2</v>
      </c>
      <c r="H628">
        <v>2</v>
      </c>
      <c r="I628">
        <v>2</v>
      </c>
      <c r="J628">
        <v>7</v>
      </c>
      <c r="K628">
        <v>6</v>
      </c>
      <c r="L628" t="s">
        <v>113</v>
      </c>
      <c r="M628">
        <v>13</v>
      </c>
      <c r="N628" t="s">
        <v>723</v>
      </c>
      <c r="O628" t="s">
        <v>31</v>
      </c>
      <c r="P628">
        <v>3</v>
      </c>
      <c r="Q628">
        <v>4</v>
      </c>
      <c r="R628">
        <v>0</v>
      </c>
      <c r="S628" t="s">
        <v>642</v>
      </c>
      <c r="T628" t="s">
        <v>689</v>
      </c>
      <c r="U628">
        <v>32</v>
      </c>
      <c r="V628">
        <v>4.2105263157894735</v>
      </c>
      <c r="W628">
        <v>32</v>
      </c>
      <c r="X628" t="s">
        <v>50</v>
      </c>
      <c r="Y628" t="s">
        <v>767</v>
      </c>
      <c r="Z628">
        <v>3235.9999999999986</v>
      </c>
      <c r="AA628">
        <v>174180</v>
      </c>
      <c r="AB628">
        <v>1</v>
      </c>
      <c r="AC628">
        <v>3.7772428599310408</v>
      </c>
      <c r="AD628">
        <v>0.89709517923362214</v>
      </c>
      <c r="AE628">
        <v>0.89709517923362225</v>
      </c>
      <c r="AF628">
        <v>4.4408920985006262E-16</v>
      </c>
      <c r="AG628" t="s">
        <v>642</v>
      </c>
    </row>
    <row r="629" spans="1:33" x14ac:dyDescent="0.25">
      <c r="A629" t="s">
        <v>56</v>
      </c>
      <c r="B629" t="s">
        <v>945</v>
      </c>
      <c r="C629" s="63" t="s">
        <v>945</v>
      </c>
      <c r="D629" s="63" t="s">
        <v>671</v>
      </c>
      <c r="E629" t="s">
        <v>527</v>
      </c>
      <c r="F629">
        <v>1</v>
      </c>
      <c r="G629">
        <v>2</v>
      </c>
      <c r="H629">
        <v>2</v>
      </c>
      <c r="I629">
        <v>2</v>
      </c>
      <c r="J629">
        <v>7</v>
      </c>
      <c r="K629">
        <v>7</v>
      </c>
      <c r="L629" t="s">
        <v>114</v>
      </c>
      <c r="M629">
        <v>14</v>
      </c>
      <c r="N629" t="s">
        <v>725</v>
      </c>
      <c r="O629" t="s">
        <v>4</v>
      </c>
      <c r="P629">
        <v>1</v>
      </c>
      <c r="Q629">
        <v>12</v>
      </c>
      <c r="R629">
        <v>0</v>
      </c>
      <c r="S629" t="s">
        <v>642</v>
      </c>
      <c r="T629" t="s">
        <v>689</v>
      </c>
      <c r="U629">
        <v>92</v>
      </c>
      <c r="V629">
        <v>12.105263157894738</v>
      </c>
      <c r="W629">
        <v>92</v>
      </c>
      <c r="X629" t="s">
        <v>51</v>
      </c>
      <c r="Y629" t="s">
        <v>768</v>
      </c>
      <c r="Z629">
        <v>3235.9999999999986</v>
      </c>
      <c r="AA629">
        <v>174180</v>
      </c>
      <c r="AB629">
        <v>1</v>
      </c>
      <c r="AC629">
        <v>10.859573222301741</v>
      </c>
      <c r="AD629">
        <v>0.89709517923362214</v>
      </c>
      <c r="AE629">
        <v>0.89709517923362192</v>
      </c>
      <c r="AF629">
        <v>-1.7763568394002505E-15</v>
      </c>
      <c r="AG629" t="s">
        <v>642</v>
      </c>
    </row>
    <row r="630" spans="1:33" x14ac:dyDescent="0.25">
      <c r="A630" t="s">
        <v>56</v>
      </c>
      <c r="B630" t="s">
        <v>945</v>
      </c>
      <c r="C630" s="63" t="s">
        <v>945</v>
      </c>
      <c r="D630" s="63" t="s">
        <v>671</v>
      </c>
      <c r="E630" t="s">
        <v>527</v>
      </c>
      <c r="F630">
        <v>1</v>
      </c>
      <c r="G630">
        <v>2</v>
      </c>
      <c r="H630">
        <v>2</v>
      </c>
      <c r="I630">
        <v>2</v>
      </c>
      <c r="J630">
        <v>7</v>
      </c>
      <c r="K630">
        <v>7</v>
      </c>
      <c r="L630" t="s">
        <v>114</v>
      </c>
      <c r="M630">
        <v>14</v>
      </c>
      <c r="N630" t="s">
        <v>725</v>
      </c>
      <c r="O630" t="s">
        <v>5</v>
      </c>
      <c r="P630">
        <v>2</v>
      </c>
      <c r="Q630">
        <v>8</v>
      </c>
      <c r="R630">
        <v>0</v>
      </c>
      <c r="S630" t="s">
        <v>642</v>
      </c>
      <c r="T630" t="s">
        <v>689</v>
      </c>
      <c r="U630">
        <v>66</v>
      </c>
      <c r="V630">
        <v>8.6842105263157894</v>
      </c>
      <c r="W630">
        <v>66</v>
      </c>
      <c r="X630" t="s">
        <v>52</v>
      </c>
      <c r="Y630" t="s">
        <v>769</v>
      </c>
      <c r="Z630">
        <v>3235.9999999999986</v>
      </c>
      <c r="AA630">
        <v>174180</v>
      </c>
      <c r="AB630">
        <v>1</v>
      </c>
      <c r="AC630">
        <v>7.7905633986077714</v>
      </c>
      <c r="AD630">
        <v>0.89709517923362214</v>
      </c>
      <c r="AE630">
        <v>0.89709517923362214</v>
      </c>
      <c r="AF630">
        <v>0</v>
      </c>
      <c r="AG630" t="s">
        <v>642</v>
      </c>
    </row>
    <row r="631" spans="1:33" x14ac:dyDescent="0.25">
      <c r="A631" t="s">
        <v>56</v>
      </c>
      <c r="B631" t="s">
        <v>945</v>
      </c>
      <c r="C631" s="63" t="s">
        <v>945</v>
      </c>
      <c r="D631" s="63" t="s">
        <v>671</v>
      </c>
      <c r="E631" t="s">
        <v>527</v>
      </c>
      <c r="F631">
        <v>1</v>
      </c>
      <c r="G631">
        <v>2</v>
      </c>
      <c r="H631">
        <v>2</v>
      </c>
      <c r="I631">
        <v>2</v>
      </c>
      <c r="J631">
        <v>7</v>
      </c>
      <c r="K631">
        <v>7</v>
      </c>
      <c r="L631" t="s">
        <v>114</v>
      </c>
      <c r="M631">
        <v>14</v>
      </c>
      <c r="N631" t="s">
        <v>725</v>
      </c>
      <c r="O631" t="s">
        <v>31</v>
      </c>
      <c r="P631">
        <v>3</v>
      </c>
      <c r="Q631">
        <v>4</v>
      </c>
      <c r="R631">
        <v>0</v>
      </c>
      <c r="S631" t="s">
        <v>642</v>
      </c>
      <c r="T631" t="s">
        <v>689</v>
      </c>
      <c r="U631">
        <v>34</v>
      </c>
      <c r="V631">
        <v>4.4736842105263159</v>
      </c>
      <c r="W631">
        <v>34</v>
      </c>
      <c r="X631" t="s">
        <v>53</v>
      </c>
      <c r="Y631" t="s">
        <v>770</v>
      </c>
      <c r="Z631">
        <v>3235.9999999999986</v>
      </c>
      <c r="AA631">
        <v>174180</v>
      </c>
      <c r="AB631">
        <v>1</v>
      </c>
      <c r="AC631">
        <v>4.0133205386767301</v>
      </c>
      <c r="AD631">
        <v>0.89709517923362214</v>
      </c>
      <c r="AE631">
        <v>0.89709517923362203</v>
      </c>
      <c r="AF631">
        <v>-8.8817841970012523E-16</v>
      </c>
      <c r="AG631" t="s">
        <v>642</v>
      </c>
    </row>
    <row r="632" spans="1:33" x14ac:dyDescent="0.25">
      <c r="A632" t="s">
        <v>56</v>
      </c>
      <c r="B632" t="s">
        <v>946</v>
      </c>
      <c r="C632" s="63" t="s">
        <v>946</v>
      </c>
      <c r="D632" s="63" t="s">
        <v>671</v>
      </c>
      <c r="E632" t="s">
        <v>527</v>
      </c>
      <c r="F632">
        <v>0.95</v>
      </c>
      <c r="G632">
        <v>1</v>
      </c>
      <c r="H632">
        <v>1</v>
      </c>
      <c r="I632">
        <v>2</v>
      </c>
      <c r="J632">
        <v>7</v>
      </c>
      <c r="K632">
        <v>1</v>
      </c>
      <c r="L632" t="s">
        <v>99</v>
      </c>
      <c r="M632">
        <v>1</v>
      </c>
      <c r="N632" t="s">
        <v>699</v>
      </c>
      <c r="O632" t="s">
        <v>4</v>
      </c>
      <c r="P632">
        <v>1</v>
      </c>
      <c r="Q632">
        <v>2</v>
      </c>
      <c r="R632">
        <v>0</v>
      </c>
      <c r="S632" t="s">
        <v>642</v>
      </c>
      <c r="T632" t="s">
        <v>689</v>
      </c>
      <c r="U632">
        <v>8.5</v>
      </c>
      <c r="V632">
        <v>1.118421052631579</v>
      </c>
      <c r="W632">
        <v>8.0749999999999993</v>
      </c>
      <c r="X632" t="s">
        <v>33</v>
      </c>
      <c r="Y632" t="s">
        <v>729</v>
      </c>
      <c r="Z632">
        <v>3235.9999999999986</v>
      </c>
      <c r="AA632">
        <v>174180</v>
      </c>
      <c r="AB632">
        <v>1</v>
      </c>
      <c r="AC632">
        <v>1.0033301346691827</v>
      </c>
      <c r="AD632">
        <v>0.89709517923362214</v>
      </c>
      <c r="AE632">
        <v>0.89709517923362214</v>
      </c>
      <c r="AF632">
        <v>0</v>
      </c>
      <c r="AG632" t="s">
        <v>642</v>
      </c>
    </row>
    <row r="633" spans="1:33" x14ac:dyDescent="0.25">
      <c r="A633" t="s">
        <v>56</v>
      </c>
      <c r="B633" t="s">
        <v>946</v>
      </c>
      <c r="C633" s="63" t="s">
        <v>946</v>
      </c>
      <c r="D633" s="63" t="s">
        <v>671</v>
      </c>
      <c r="E633" t="s">
        <v>527</v>
      </c>
      <c r="F633">
        <v>0.95</v>
      </c>
      <c r="G633">
        <v>1</v>
      </c>
      <c r="H633">
        <v>1</v>
      </c>
      <c r="I633">
        <v>2</v>
      </c>
      <c r="J633">
        <v>7</v>
      </c>
      <c r="K633">
        <v>1</v>
      </c>
      <c r="L633" t="s">
        <v>99</v>
      </c>
      <c r="M633">
        <v>1</v>
      </c>
      <c r="N633" t="s">
        <v>699</v>
      </c>
      <c r="O633" t="s">
        <v>5</v>
      </c>
      <c r="P633">
        <v>2</v>
      </c>
      <c r="Q633">
        <v>0</v>
      </c>
      <c r="R633">
        <v>0</v>
      </c>
      <c r="S633" t="s">
        <v>642</v>
      </c>
      <c r="T633" t="s">
        <v>690</v>
      </c>
      <c r="U633">
        <v>0</v>
      </c>
      <c r="V633">
        <v>0</v>
      </c>
      <c r="W633">
        <v>0</v>
      </c>
      <c r="X633" t="s">
        <v>34</v>
      </c>
      <c r="Y633" t="s">
        <v>730</v>
      </c>
      <c r="Z633">
        <v>3235.9999999999986</v>
      </c>
      <c r="AA633">
        <v>174180</v>
      </c>
      <c r="AB633">
        <v>0</v>
      </c>
      <c r="AC633">
        <v>0</v>
      </c>
      <c r="AD633">
        <v>0.89709517923362214</v>
      </c>
      <c r="AF633">
        <v>0</v>
      </c>
      <c r="AG633" t="s">
        <v>913</v>
      </c>
    </row>
    <row r="634" spans="1:33" x14ac:dyDescent="0.25">
      <c r="A634" t="s">
        <v>56</v>
      </c>
      <c r="B634" t="s">
        <v>946</v>
      </c>
      <c r="C634" s="63" t="s">
        <v>946</v>
      </c>
      <c r="D634" s="63" t="s">
        <v>671</v>
      </c>
      <c r="E634" t="s">
        <v>527</v>
      </c>
      <c r="F634">
        <v>0.95</v>
      </c>
      <c r="G634">
        <v>1</v>
      </c>
      <c r="H634">
        <v>1</v>
      </c>
      <c r="I634">
        <v>2</v>
      </c>
      <c r="J634">
        <v>7</v>
      </c>
      <c r="K634">
        <v>1</v>
      </c>
      <c r="L634" t="s">
        <v>99</v>
      </c>
      <c r="M634">
        <v>1</v>
      </c>
      <c r="N634" t="s">
        <v>699</v>
      </c>
      <c r="O634" t="s">
        <v>31</v>
      </c>
      <c r="P634">
        <v>3</v>
      </c>
      <c r="Q634">
        <v>0</v>
      </c>
      <c r="R634">
        <v>0</v>
      </c>
      <c r="S634" t="s">
        <v>642</v>
      </c>
      <c r="T634" t="s">
        <v>690</v>
      </c>
      <c r="U634">
        <v>0</v>
      </c>
      <c r="V634">
        <v>0</v>
      </c>
      <c r="W634">
        <v>0</v>
      </c>
      <c r="X634" t="s">
        <v>35</v>
      </c>
      <c r="Y634" t="s">
        <v>731</v>
      </c>
      <c r="Z634">
        <v>3235.9999999999986</v>
      </c>
      <c r="AA634">
        <v>174180</v>
      </c>
      <c r="AB634">
        <v>0</v>
      </c>
      <c r="AC634">
        <v>0</v>
      </c>
      <c r="AD634">
        <v>0.89709517923362214</v>
      </c>
      <c r="AF634">
        <v>0</v>
      </c>
      <c r="AG634" t="s">
        <v>913</v>
      </c>
    </row>
    <row r="635" spans="1:33" x14ac:dyDescent="0.25">
      <c r="A635" t="s">
        <v>56</v>
      </c>
      <c r="B635" t="s">
        <v>946</v>
      </c>
      <c r="C635" s="63" t="s">
        <v>946</v>
      </c>
      <c r="D635" s="63" t="s">
        <v>671</v>
      </c>
      <c r="E635" t="s">
        <v>527</v>
      </c>
      <c r="F635">
        <v>0.95</v>
      </c>
      <c r="G635">
        <v>1</v>
      </c>
      <c r="H635">
        <v>1</v>
      </c>
      <c r="I635">
        <v>2</v>
      </c>
      <c r="J635">
        <v>7</v>
      </c>
      <c r="K635">
        <v>2</v>
      </c>
      <c r="L635" t="s">
        <v>102</v>
      </c>
      <c r="M635">
        <v>2</v>
      </c>
      <c r="N635" t="s">
        <v>701</v>
      </c>
      <c r="O635" t="s">
        <v>4</v>
      </c>
      <c r="P635">
        <v>1</v>
      </c>
      <c r="Q635">
        <v>2</v>
      </c>
      <c r="R635">
        <v>0</v>
      </c>
      <c r="S635" t="s">
        <v>642</v>
      </c>
      <c r="T635" t="s">
        <v>689</v>
      </c>
      <c r="U635">
        <v>8.5</v>
      </c>
      <c r="V635">
        <v>1.118421052631579</v>
      </c>
      <c r="W635">
        <v>8.0749999999999993</v>
      </c>
      <c r="X635" t="s">
        <v>36</v>
      </c>
      <c r="Y635" t="s">
        <v>732</v>
      </c>
      <c r="Z635">
        <v>3235.9999999999986</v>
      </c>
      <c r="AA635">
        <v>174180</v>
      </c>
      <c r="AB635">
        <v>1</v>
      </c>
      <c r="AC635">
        <v>1.0033301346691827</v>
      </c>
      <c r="AD635">
        <v>0.89709517923362214</v>
      </c>
      <c r="AE635">
        <v>0.89709517923362214</v>
      </c>
      <c r="AF635">
        <v>0</v>
      </c>
      <c r="AG635" t="s">
        <v>642</v>
      </c>
    </row>
    <row r="636" spans="1:33" x14ac:dyDescent="0.25">
      <c r="A636" t="s">
        <v>56</v>
      </c>
      <c r="B636" t="s">
        <v>946</v>
      </c>
      <c r="C636" s="63" t="s">
        <v>946</v>
      </c>
      <c r="D636" s="63" t="s">
        <v>671</v>
      </c>
      <c r="E636" t="s">
        <v>527</v>
      </c>
      <c r="F636">
        <v>0.95</v>
      </c>
      <c r="G636">
        <v>1</v>
      </c>
      <c r="H636">
        <v>1</v>
      </c>
      <c r="I636">
        <v>2</v>
      </c>
      <c r="J636">
        <v>7</v>
      </c>
      <c r="K636">
        <v>2</v>
      </c>
      <c r="L636" t="s">
        <v>102</v>
      </c>
      <c r="M636">
        <v>2</v>
      </c>
      <c r="N636" t="s">
        <v>701</v>
      </c>
      <c r="O636" t="s">
        <v>5</v>
      </c>
      <c r="P636">
        <v>2</v>
      </c>
      <c r="Q636">
        <v>0</v>
      </c>
      <c r="R636">
        <v>0</v>
      </c>
      <c r="S636" t="s">
        <v>642</v>
      </c>
      <c r="T636" t="s">
        <v>690</v>
      </c>
      <c r="U636">
        <v>0</v>
      </c>
      <c r="V636">
        <v>0</v>
      </c>
      <c r="W636">
        <v>0</v>
      </c>
      <c r="X636" t="s">
        <v>37</v>
      </c>
      <c r="Y636" t="s">
        <v>733</v>
      </c>
      <c r="Z636">
        <v>3235.9999999999986</v>
      </c>
      <c r="AA636">
        <v>174180</v>
      </c>
      <c r="AB636">
        <v>0</v>
      </c>
      <c r="AC636">
        <v>0</v>
      </c>
      <c r="AD636">
        <v>0.89709517923362214</v>
      </c>
      <c r="AF636">
        <v>0</v>
      </c>
      <c r="AG636" t="s">
        <v>913</v>
      </c>
    </row>
    <row r="637" spans="1:33" x14ac:dyDescent="0.25">
      <c r="A637" t="s">
        <v>56</v>
      </c>
      <c r="B637" t="s">
        <v>946</v>
      </c>
      <c r="C637" s="63" t="s">
        <v>946</v>
      </c>
      <c r="D637" s="63" t="s">
        <v>671</v>
      </c>
      <c r="E637" t="s">
        <v>527</v>
      </c>
      <c r="F637">
        <v>0.95</v>
      </c>
      <c r="G637">
        <v>1</v>
      </c>
      <c r="H637">
        <v>1</v>
      </c>
      <c r="I637">
        <v>2</v>
      </c>
      <c r="J637">
        <v>7</v>
      </c>
      <c r="K637">
        <v>2</v>
      </c>
      <c r="L637" t="s">
        <v>102</v>
      </c>
      <c r="M637">
        <v>2</v>
      </c>
      <c r="N637" t="s">
        <v>701</v>
      </c>
      <c r="O637" t="s">
        <v>31</v>
      </c>
      <c r="P637">
        <v>3</v>
      </c>
      <c r="Q637">
        <v>0</v>
      </c>
      <c r="R637">
        <v>0</v>
      </c>
      <c r="S637" t="s">
        <v>642</v>
      </c>
      <c r="T637" t="s">
        <v>690</v>
      </c>
      <c r="U637">
        <v>0</v>
      </c>
      <c r="V637">
        <v>0</v>
      </c>
      <c r="W637">
        <v>0</v>
      </c>
      <c r="X637" t="s">
        <v>38</v>
      </c>
      <c r="Y637" t="s">
        <v>734</v>
      </c>
      <c r="Z637">
        <v>3235.9999999999986</v>
      </c>
      <c r="AA637">
        <v>174180</v>
      </c>
      <c r="AB637">
        <v>0</v>
      </c>
      <c r="AC637">
        <v>0</v>
      </c>
      <c r="AD637">
        <v>0.89709517923362214</v>
      </c>
      <c r="AF637">
        <v>0</v>
      </c>
      <c r="AG637" t="s">
        <v>913</v>
      </c>
    </row>
    <row r="638" spans="1:33" x14ac:dyDescent="0.25">
      <c r="A638" t="s">
        <v>56</v>
      </c>
      <c r="B638" t="s">
        <v>946</v>
      </c>
      <c r="C638" s="63" t="s">
        <v>946</v>
      </c>
      <c r="D638" s="63" t="s">
        <v>671</v>
      </c>
      <c r="E638" t="s">
        <v>527</v>
      </c>
      <c r="F638">
        <v>0.95</v>
      </c>
      <c r="G638">
        <v>1</v>
      </c>
      <c r="H638">
        <v>1</v>
      </c>
      <c r="I638">
        <v>2</v>
      </c>
      <c r="J638">
        <v>7</v>
      </c>
      <c r="K638">
        <v>3</v>
      </c>
      <c r="L638" t="s">
        <v>103</v>
      </c>
      <c r="M638">
        <v>3</v>
      </c>
      <c r="N638" t="s">
        <v>703</v>
      </c>
      <c r="O638" t="s">
        <v>4</v>
      </c>
      <c r="P638">
        <v>1</v>
      </c>
      <c r="Q638">
        <v>2</v>
      </c>
      <c r="R638">
        <v>0</v>
      </c>
      <c r="S638" t="s">
        <v>642</v>
      </c>
      <c r="T638" t="s">
        <v>689</v>
      </c>
      <c r="U638">
        <v>8.5</v>
      </c>
      <c r="V638">
        <v>1.118421052631579</v>
      </c>
      <c r="W638">
        <v>8.0749999999999993</v>
      </c>
      <c r="X638" t="s">
        <v>39</v>
      </c>
      <c r="Y638" t="s">
        <v>735</v>
      </c>
      <c r="Z638">
        <v>3235.9999999999986</v>
      </c>
      <c r="AA638">
        <v>174180</v>
      </c>
      <c r="AB638">
        <v>1</v>
      </c>
      <c r="AC638">
        <v>1.0033301346691827</v>
      </c>
      <c r="AD638">
        <v>0.89709517923362214</v>
      </c>
      <c r="AE638">
        <v>0.89709517923362214</v>
      </c>
      <c r="AF638">
        <v>0</v>
      </c>
      <c r="AG638" t="s">
        <v>642</v>
      </c>
    </row>
    <row r="639" spans="1:33" x14ac:dyDescent="0.25">
      <c r="A639" t="s">
        <v>56</v>
      </c>
      <c r="B639" t="s">
        <v>946</v>
      </c>
      <c r="C639" s="63" t="s">
        <v>946</v>
      </c>
      <c r="D639" s="63" t="s">
        <v>671</v>
      </c>
      <c r="E639" t="s">
        <v>527</v>
      </c>
      <c r="F639">
        <v>0.95</v>
      </c>
      <c r="G639">
        <v>1</v>
      </c>
      <c r="H639">
        <v>1</v>
      </c>
      <c r="I639">
        <v>2</v>
      </c>
      <c r="J639">
        <v>7</v>
      </c>
      <c r="K639">
        <v>3</v>
      </c>
      <c r="L639" t="s">
        <v>103</v>
      </c>
      <c r="M639">
        <v>3</v>
      </c>
      <c r="N639" t="s">
        <v>703</v>
      </c>
      <c r="O639" t="s">
        <v>5</v>
      </c>
      <c r="P639">
        <v>2</v>
      </c>
      <c r="Q639">
        <v>0</v>
      </c>
      <c r="R639">
        <v>0</v>
      </c>
      <c r="S639" t="s">
        <v>642</v>
      </c>
      <c r="T639" t="s">
        <v>690</v>
      </c>
      <c r="U639">
        <v>0</v>
      </c>
      <c r="V639">
        <v>0</v>
      </c>
      <c r="W639">
        <v>0</v>
      </c>
      <c r="X639" t="s">
        <v>40</v>
      </c>
      <c r="Y639" t="s">
        <v>736</v>
      </c>
      <c r="Z639">
        <v>3235.9999999999986</v>
      </c>
      <c r="AA639">
        <v>174180</v>
      </c>
      <c r="AB639">
        <v>0</v>
      </c>
      <c r="AC639">
        <v>0</v>
      </c>
      <c r="AD639">
        <v>0.89709517923362214</v>
      </c>
      <c r="AF639">
        <v>0</v>
      </c>
      <c r="AG639" t="s">
        <v>913</v>
      </c>
    </row>
    <row r="640" spans="1:33" x14ac:dyDescent="0.25">
      <c r="A640" t="s">
        <v>56</v>
      </c>
      <c r="B640" t="s">
        <v>946</v>
      </c>
      <c r="C640" s="63" t="s">
        <v>946</v>
      </c>
      <c r="D640" s="63" t="s">
        <v>671</v>
      </c>
      <c r="E640" t="s">
        <v>527</v>
      </c>
      <c r="F640">
        <v>0.95</v>
      </c>
      <c r="G640">
        <v>1</v>
      </c>
      <c r="H640">
        <v>1</v>
      </c>
      <c r="I640">
        <v>2</v>
      </c>
      <c r="J640">
        <v>7</v>
      </c>
      <c r="K640">
        <v>3</v>
      </c>
      <c r="L640" t="s">
        <v>103</v>
      </c>
      <c r="M640">
        <v>3</v>
      </c>
      <c r="N640" t="s">
        <v>703</v>
      </c>
      <c r="O640" t="s">
        <v>31</v>
      </c>
      <c r="P640">
        <v>3</v>
      </c>
      <c r="Q640">
        <v>0</v>
      </c>
      <c r="R640">
        <v>0</v>
      </c>
      <c r="S640" t="s">
        <v>642</v>
      </c>
      <c r="T640" t="s">
        <v>690</v>
      </c>
      <c r="U640">
        <v>0</v>
      </c>
      <c r="V640">
        <v>0</v>
      </c>
      <c r="W640">
        <v>0</v>
      </c>
      <c r="X640" t="s">
        <v>41</v>
      </c>
      <c r="Y640" t="s">
        <v>737</v>
      </c>
      <c r="Z640">
        <v>3235.9999999999986</v>
      </c>
      <c r="AA640">
        <v>174180</v>
      </c>
      <c r="AB640">
        <v>0</v>
      </c>
      <c r="AC640">
        <v>0</v>
      </c>
      <c r="AD640">
        <v>0.89709517923362214</v>
      </c>
      <c r="AF640">
        <v>0</v>
      </c>
      <c r="AG640" t="s">
        <v>913</v>
      </c>
    </row>
    <row r="641" spans="1:33" x14ac:dyDescent="0.25">
      <c r="A641" t="s">
        <v>56</v>
      </c>
      <c r="B641" t="s">
        <v>946</v>
      </c>
      <c r="C641" s="63" t="s">
        <v>946</v>
      </c>
      <c r="D641" s="63" t="s">
        <v>671</v>
      </c>
      <c r="E641" t="s">
        <v>527</v>
      </c>
      <c r="F641">
        <v>0.95</v>
      </c>
      <c r="G641">
        <v>1</v>
      </c>
      <c r="H641">
        <v>1</v>
      </c>
      <c r="I641">
        <v>2</v>
      </c>
      <c r="J641">
        <v>7</v>
      </c>
      <c r="K641">
        <v>4</v>
      </c>
      <c r="L641" t="s">
        <v>101</v>
      </c>
      <c r="M641">
        <v>4</v>
      </c>
      <c r="N641" t="s">
        <v>705</v>
      </c>
      <c r="O641" t="s">
        <v>4</v>
      </c>
      <c r="P641">
        <v>1</v>
      </c>
      <c r="Q641">
        <v>2</v>
      </c>
      <c r="R641">
        <v>0</v>
      </c>
      <c r="S641" t="s">
        <v>642</v>
      </c>
      <c r="T641" t="s">
        <v>689</v>
      </c>
      <c r="U641">
        <v>8.5</v>
      </c>
      <c r="V641">
        <v>1.118421052631579</v>
      </c>
      <c r="W641">
        <v>8.0749999999999993</v>
      </c>
      <c r="X641" t="s">
        <v>42</v>
      </c>
      <c r="Y641" t="s">
        <v>738</v>
      </c>
      <c r="Z641">
        <v>3235.9999999999986</v>
      </c>
      <c r="AA641">
        <v>174180</v>
      </c>
      <c r="AB641">
        <v>1</v>
      </c>
      <c r="AC641">
        <v>1.0033301346691827</v>
      </c>
      <c r="AD641">
        <v>0.89709517923362214</v>
      </c>
      <c r="AE641">
        <v>0.89709517923362214</v>
      </c>
      <c r="AF641">
        <v>0</v>
      </c>
      <c r="AG641" t="s">
        <v>642</v>
      </c>
    </row>
    <row r="642" spans="1:33" x14ac:dyDescent="0.25">
      <c r="A642" t="s">
        <v>56</v>
      </c>
      <c r="B642" t="s">
        <v>946</v>
      </c>
      <c r="C642" s="63" t="s">
        <v>946</v>
      </c>
      <c r="D642" s="63" t="s">
        <v>671</v>
      </c>
      <c r="E642" t="s">
        <v>527</v>
      </c>
      <c r="F642">
        <v>0.95</v>
      </c>
      <c r="G642">
        <v>1</v>
      </c>
      <c r="H642">
        <v>1</v>
      </c>
      <c r="I642">
        <v>2</v>
      </c>
      <c r="J642">
        <v>7</v>
      </c>
      <c r="K642">
        <v>4</v>
      </c>
      <c r="L642" t="s">
        <v>101</v>
      </c>
      <c r="M642">
        <v>4</v>
      </c>
      <c r="N642" t="s">
        <v>705</v>
      </c>
      <c r="O642" t="s">
        <v>5</v>
      </c>
      <c r="P642">
        <v>2</v>
      </c>
      <c r="Q642">
        <v>0</v>
      </c>
      <c r="R642">
        <v>0</v>
      </c>
      <c r="S642" t="s">
        <v>642</v>
      </c>
      <c r="T642" t="s">
        <v>690</v>
      </c>
      <c r="U642">
        <v>0</v>
      </c>
      <c r="V642">
        <v>0</v>
      </c>
      <c r="W642">
        <v>0</v>
      </c>
      <c r="X642" t="s">
        <v>43</v>
      </c>
      <c r="Y642" t="s">
        <v>739</v>
      </c>
      <c r="Z642">
        <v>3235.9999999999986</v>
      </c>
      <c r="AA642">
        <v>174180</v>
      </c>
      <c r="AB642">
        <v>0</v>
      </c>
      <c r="AC642">
        <v>0</v>
      </c>
      <c r="AD642">
        <v>0.89709517923362214</v>
      </c>
      <c r="AF642">
        <v>0</v>
      </c>
      <c r="AG642" t="s">
        <v>913</v>
      </c>
    </row>
    <row r="643" spans="1:33" x14ac:dyDescent="0.25">
      <c r="A643" t="s">
        <v>56</v>
      </c>
      <c r="B643" t="s">
        <v>946</v>
      </c>
      <c r="C643" s="63" t="s">
        <v>946</v>
      </c>
      <c r="D643" s="63" t="s">
        <v>671</v>
      </c>
      <c r="E643" t="s">
        <v>527</v>
      </c>
      <c r="F643">
        <v>0.95</v>
      </c>
      <c r="G643">
        <v>1</v>
      </c>
      <c r="H643">
        <v>1</v>
      </c>
      <c r="I643">
        <v>2</v>
      </c>
      <c r="J643">
        <v>7</v>
      </c>
      <c r="K643">
        <v>4</v>
      </c>
      <c r="L643" t="s">
        <v>101</v>
      </c>
      <c r="M643">
        <v>4</v>
      </c>
      <c r="N643" t="s">
        <v>705</v>
      </c>
      <c r="O643" t="s">
        <v>31</v>
      </c>
      <c r="P643">
        <v>3</v>
      </c>
      <c r="Q643">
        <v>0</v>
      </c>
      <c r="R643">
        <v>0</v>
      </c>
      <c r="S643" t="s">
        <v>642</v>
      </c>
      <c r="T643" t="s">
        <v>690</v>
      </c>
      <c r="U643">
        <v>0</v>
      </c>
      <c r="V643">
        <v>0</v>
      </c>
      <c r="W643">
        <v>0</v>
      </c>
      <c r="X643" t="s">
        <v>44</v>
      </c>
      <c r="Y643" t="s">
        <v>740</v>
      </c>
      <c r="Z643">
        <v>3235.9999999999986</v>
      </c>
      <c r="AA643">
        <v>174180</v>
      </c>
      <c r="AB643">
        <v>0</v>
      </c>
      <c r="AC643">
        <v>0</v>
      </c>
      <c r="AD643">
        <v>0.89709517923362214</v>
      </c>
      <c r="AF643">
        <v>0</v>
      </c>
      <c r="AG643" t="s">
        <v>913</v>
      </c>
    </row>
    <row r="644" spans="1:33" x14ac:dyDescent="0.25">
      <c r="A644" t="s">
        <v>56</v>
      </c>
      <c r="B644" t="s">
        <v>946</v>
      </c>
      <c r="C644" s="63" t="s">
        <v>946</v>
      </c>
      <c r="D644" s="63" t="s">
        <v>671</v>
      </c>
      <c r="E644" t="s">
        <v>527</v>
      </c>
      <c r="F644">
        <v>0.95</v>
      </c>
      <c r="G644">
        <v>1</v>
      </c>
      <c r="H644">
        <v>1</v>
      </c>
      <c r="I644">
        <v>2</v>
      </c>
      <c r="J644">
        <v>7</v>
      </c>
      <c r="K644">
        <v>5</v>
      </c>
      <c r="L644" t="s">
        <v>105</v>
      </c>
      <c r="M644">
        <v>5</v>
      </c>
      <c r="N644" t="s">
        <v>707</v>
      </c>
      <c r="O644" t="s">
        <v>4</v>
      </c>
      <c r="P644">
        <v>1</v>
      </c>
      <c r="Q644">
        <v>2</v>
      </c>
      <c r="R644">
        <v>0</v>
      </c>
      <c r="S644" t="s">
        <v>642</v>
      </c>
      <c r="T644" t="s">
        <v>689</v>
      </c>
      <c r="U644">
        <v>6.5</v>
      </c>
      <c r="V644">
        <v>0.85526315789473684</v>
      </c>
      <c r="W644">
        <v>6.1749999999999998</v>
      </c>
      <c r="X644" t="s">
        <v>45</v>
      </c>
      <c r="Y644" t="s">
        <v>741</v>
      </c>
      <c r="Z644">
        <v>3235.9999999999986</v>
      </c>
      <c r="AA644">
        <v>174180</v>
      </c>
      <c r="AB644">
        <v>1</v>
      </c>
      <c r="AC644">
        <v>0.76725245592349256</v>
      </c>
      <c r="AD644">
        <v>0.89709517923362214</v>
      </c>
      <c r="AE644">
        <v>0.89709517923362203</v>
      </c>
      <c r="AF644">
        <v>-1.1102230246251565E-16</v>
      </c>
      <c r="AG644" t="s">
        <v>642</v>
      </c>
    </row>
    <row r="645" spans="1:33" x14ac:dyDescent="0.25">
      <c r="A645" t="s">
        <v>56</v>
      </c>
      <c r="B645" t="s">
        <v>946</v>
      </c>
      <c r="C645" s="63" t="s">
        <v>946</v>
      </c>
      <c r="D645" s="63" t="s">
        <v>671</v>
      </c>
      <c r="E645" t="s">
        <v>527</v>
      </c>
      <c r="F645">
        <v>0.95</v>
      </c>
      <c r="G645">
        <v>1</v>
      </c>
      <c r="H645">
        <v>1</v>
      </c>
      <c r="I645">
        <v>2</v>
      </c>
      <c r="J645">
        <v>7</v>
      </c>
      <c r="K645">
        <v>5</v>
      </c>
      <c r="L645" t="s">
        <v>105</v>
      </c>
      <c r="M645">
        <v>5</v>
      </c>
      <c r="N645" t="s">
        <v>707</v>
      </c>
      <c r="O645" t="s">
        <v>5</v>
      </c>
      <c r="P645">
        <v>2</v>
      </c>
      <c r="Q645">
        <v>0</v>
      </c>
      <c r="R645">
        <v>0</v>
      </c>
      <c r="S645" t="s">
        <v>642</v>
      </c>
      <c r="T645" t="s">
        <v>690</v>
      </c>
      <c r="U645">
        <v>0</v>
      </c>
      <c r="V645">
        <v>0</v>
      </c>
      <c r="W645">
        <v>0</v>
      </c>
      <c r="X645" t="s">
        <v>46</v>
      </c>
      <c r="Y645" t="s">
        <v>742</v>
      </c>
      <c r="Z645">
        <v>3235.9999999999986</v>
      </c>
      <c r="AA645">
        <v>174180</v>
      </c>
      <c r="AB645">
        <v>0</v>
      </c>
      <c r="AC645">
        <v>0</v>
      </c>
      <c r="AD645">
        <v>0.89709517923362214</v>
      </c>
      <c r="AF645">
        <v>0</v>
      </c>
      <c r="AG645" t="s">
        <v>913</v>
      </c>
    </row>
    <row r="646" spans="1:33" x14ac:dyDescent="0.25">
      <c r="A646" t="s">
        <v>56</v>
      </c>
      <c r="B646" t="s">
        <v>946</v>
      </c>
      <c r="C646" s="63" t="s">
        <v>946</v>
      </c>
      <c r="D646" s="63" t="s">
        <v>671</v>
      </c>
      <c r="E646" t="s">
        <v>527</v>
      </c>
      <c r="F646">
        <v>0.95</v>
      </c>
      <c r="G646">
        <v>1</v>
      </c>
      <c r="H646">
        <v>1</v>
      </c>
      <c r="I646">
        <v>2</v>
      </c>
      <c r="J646">
        <v>7</v>
      </c>
      <c r="K646">
        <v>5</v>
      </c>
      <c r="L646" t="s">
        <v>105</v>
      </c>
      <c r="M646">
        <v>5</v>
      </c>
      <c r="N646" t="s">
        <v>707</v>
      </c>
      <c r="O646" t="s">
        <v>31</v>
      </c>
      <c r="P646">
        <v>3</v>
      </c>
      <c r="Q646">
        <v>0</v>
      </c>
      <c r="R646">
        <v>0</v>
      </c>
      <c r="S646" t="s">
        <v>642</v>
      </c>
      <c r="T646" t="s">
        <v>690</v>
      </c>
      <c r="U646">
        <v>0</v>
      </c>
      <c r="V646">
        <v>0</v>
      </c>
      <c r="W646">
        <v>0</v>
      </c>
      <c r="X646" t="s">
        <v>47</v>
      </c>
      <c r="Y646" t="s">
        <v>743</v>
      </c>
      <c r="Z646">
        <v>3235.9999999999986</v>
      </c>
      <c r="AA646">
        <v>174180</v>
      </c>
      <c r="AB646">
        <v>0</v>
      </c>
      <c r="AC646">
        <v>0</v>
      </c>
      <c r="AD646">
        <v>0.89709517923362214</v>
      </c>
      <c r="AF646">
        <v>0</v>
      </c>
      <c r="AG646" t="s">
        <v>913</v>
      </c>
    </row>
    <row r="647" spans="1:33" x14ac:dyDescent="0.25">
      <c r="A647" t="s">
        <v>56</v>
      </c>
      <c r="B647" t="s">
        <v>946</v>
      </c>
      <c r="C647" s="63" t="s">
        <v>946</v>
      </c>
      <c r="D647" s="63" t="s">
        <v>671</v>
      </c>
      <c r="E647" t="s">
        <v>527</v>
      </c>
      <c r="F647">
        <v>0.95</v>
      </c>
      <c r="G647">
        <v>1</v>
      </c>
      <c r="H647">
        <v>1</v>
      </c>
      <c r="I647">
        <v>2</v>
      </c>
      <c r="J647">
        <v>7</v>
      </c>
      <c r="K647">
        <v>6</v>
      </c>
      <c r="L647" t="s">
        <v>113</v>
      </c>
      <c r="M647">
        <v>6</v>
      </c>
      <c r="N647" t="s">
        <v>709</v>
      </c>
      <c r="O647" t="s">
        <v>4</v>
      </c>
      <c r="P647">
        <v>1</v>
      </c>
      <c r="Q647">
        <v>0</v>
      </c>
      <c r="R647">
        <v>0</v>
      </c>
      <c r="S647" t="s">
        <v>642</v>
      </c>
      <c r="T647" t="s">
        <v>690</v>
      </c>
      <c r="U647">
        <v>0</v>
      </c>
      <c r="V647">
        <v>0</v>
      </c>
      <c r="W647">
        <v>0</v>
      </c>
      <c r="X647" t="s">
        <v>48</v>
      </c>
      <c r="Y647" t="s">
        <v>744</v>
      </c>
      <c r="Z647">
        <v>3235.9999999999986</v>
      </c>
      <c r="AA647">
        <v>174180</v>
      </c>
      <c r="AB647">
        <v>0</v>
      </c>
      <c r="AC647">
        <v>0</v>
      </c>
      <c r="AD647">
        <v>0.89709517923362214</v>
      </c>
      <c r="AF647">
        <v>0</v>
      </c>
      <c r="AG647" t="s">
        <v>913</v>
      </c>
    </row>
    <row r="648" spans="1:33" x14ac:dyDescent="0.25">
      <c r="A648" t="s">
        <v>56</v>
      </c>
      <c r="B648" t="s">
        <v>946</v>
      </c>
      <c r="C648" s="63" t="s">
        <v>946</v>
      </c>
      <c r="D648" s="63" t="s">
        <v>671</v>
      </c>
      <c r="E648" t="s">
        <v>527</v>
      </c>
      <c r="F648">
        <v>0.95</v>
      </c>
      <c r="G648">
        <v>1</v>
      </c>
      <c r="H648">
        <v>1</v>
      </c>
      <c r="I648">
        <v>2</v>
      </c>
      <c r="J648">
        <v>7</v>
      </c>
      <c r="K648">
        <v>6</v>
      </c>
      <c r="L648" t="s">
        <v>113</v>
      </c>
      <c r="M648">
        <v>6</v>
      </c>
      <c r="N648" t="s">
        <v>709</v>
      </c>
      <c r="O648" t="s">
        <v>5</v>
      </c>
      <c r="P648">
        <v>2</v>
      </c>
      <c r="Q648">
        <v>0</v>
      </c>
      <c r="R648">
        <v>0</v>
      </c>
      <c r="S648" t="s">
        <v>642</v>
      </c>
      <c r="T648" t="s">
        <v>690</v>
      </c>
      <c r="U648">
        <v>0</v>
      </c>
      <c r="V648">
        <v>0</v>
      </c>
      <c r="W648">
        <v>0</v>
      </c>
      <c r="X648" t="s">
        <v>49</v>
      </c>
      <c r="Y648" t="s">
        <v>745</v>
      </c>
      <c r="Z648">
        <v>3235.9999999999986</v>
      </c>
      <c r="AA648">
        <v>174180</v>
      </c>
      <c r="AB648">
        <v>0</v>
      </c>
      <c r="AC648">
        <v>0</v>
      </c>
      <c r="AD648">
        <v>0.89709517923362214</v>
      </c>
      <c r="AF648">
        <v>0</v>
      </c>
      <c r="AG648" t="s">
        <v>913</v>
      </c>
    </row>
    <row r="649" spans="1:33" x14ac:dyDescent="0.25">
      <c r="A649" t="s">
        <v>56</v>
      </c>
      <c r="B649" t="s">
        <v>946</v>
      </c>
      <c r="C649" s="63" t="s">
        <v>946</v>
      </c>
      <c r="D649" s="63" t="s">
        <v>671</v>
      </c>
      <c r="E649" t="s">
        <v>527</v>
      </c>
      <c r="F649">
        <v>0.95</v>
      </c>
      <c r="G649">
        <v>1</v>
      </c>
      <c r="H649">
        <v>1</v>
      </c>
      <c r="I649">
        <v>2</v>
      </c>
      <c r="J649">
        <v>7</v>
      </c>
      <c r="K649">
        <v>6</v>
      </c>
      <c r="L649" t="s">
        <v>113</v>
      </c>
      <c r="M649">
        <v>6</v>
      </c>
      <c r="N649" t="s">
        <v>709</v>
      </c>
      <c r="O649" t="s">
        <v>31</v>
      </c>
      <c r="P649">
        <v>3</v>
      </c>
      <c r="Q649">
        <v>0</v>
      </c>
      <c r="R649">
        <v>0</v>
      </c>
      <c r="S649" t="s">
        <v>642</v>
      </c>
      <c r="T649" t="s">
        <v>690</v>
      </c>
      <c r="U649">
        <v>0</v>
      </c>
      <c r="V649">
        <v>0</v>
      </c>
      <c r="W649">
        <v>0</v>
      </c>
      <c r="X649" t="s">
        <v>50</v>
      </c>
      <c r="Y649" t="s">
        <v>746</v>
      </c>
      <c r="Z649">
        <v>3235.9999999999986</v>
      </c>
      <c r="AA649">
        <v>174180</v>
      </c>
      <c r="AB649">
        <v>0</v>
      </c>
      <c r="AC649">
        <v>0</v>
      </c>
      <c r="AD649">
        <v>0.89709517923362214</v>
      </c>
      <c r="AF649">
        <v>0</v>
      </c>
      <c r="AG649" t="s">
        <v>913</v>
      </c>
    </row>
    <row r="650" spans="1:33" x14ac:dyDescent="0.25">
      <c r="A650" t="s">
        <v>56</v>
      </c>
      <c r="B650" t="s">
        <v>946</v>
      </c>
      <c r="C650" s="63" t="s">
        <v>946</v>
      </c>
      <c r="D650" s="63" t="s">
        <v>671</v>
      </c>
      <c r="E650" t="s">
        <v>527</v>
      </c>
      <c r="F650">
        <v>0.95</v>
      </c>
      <c r="G650">
        <v>1</v>
      </c>
      <c r="H650">
        <v>1</v>
      </c>
      <c r="I650">
        <v>2</v>
      </c>
      <c r="J650">
        <v>7</v>
      </c>
      <c r="K650">
        <v>7</v>
      </c>
      <c r="L650" t="s">
        <v>114</v>
      </c>
      <c r="M650">
        <v>7</v>
      </c>
      <c r="N650" t="s">
        <v>711</v>
      </c>
      <c r="O650" t="s">
        <v>4</v>
      </c>
      <c r="P650">
        <v>1</v>
      </c>
      <c r="Q650">
        <v>0</v>
      </c>
      <c r="R650">
        <v>0</v>
      </c>
      <c r="S650" t="s">
        <v>642</v>
      </c>
      <c r="T650" t="s">
        <v>690</v>
      </c>
      <c r="U650">
        <v>0</v>
      </c>
      <c r="V650">
        <v>0</v>
      </c>
      <c r="W650">
        <v>0</v>
      </c>
      <c r="X650" t="s">
        <v>51</v>
      </c>
      <c r="Y650" t="s">
        <v>747</v>
      </c>
      <c r="Z650">
        <v>3235.9999999999986</v>
      </c>
      <c r="AA650">
        <v>174180</v>
      </c>
      <c r="AB650">
        <v>0</v>
      </c>
      <c r="AC650">
        <v>0</v>
      </c>
      <c r="AD650">
        <v>0.89709517923362214</v>
      </c>
      <c r="AF650">
        <v>0</v>
      </c>
      <c r="AG650" t="s">
        <v>913</v>
      </c>
    </row>
    <row r="651" spans="1:33" x14ac:dyDescent="0.25">
      <c r="A651" t="s">
        <v>56</v>
      </c>
      <c r="B651" t="s">
        <v>946</v>
      </c>
      <c r="C651" s="63" t="s">
        <v>946</v>
      </c>
      <c r="D651" s="63" t="s">
        <v>671</v>
      </c>
      <c r="E651" t="s">
        <v>527</v>
      </c>
      <c r="F651">
        <v>0.95</v>
      </c>
      <c r="G651">
        <v>1</v>
      </c>
      <c r="H651">
        <v>1</v>
      </c>
      <c r="I651">
        <v>2</v>
      </c>
      <c r="J651">
        <v>7</v>
      </c>
      <c r="K651">
        <v>7</v>
      </c>
      <c r="L651" t="s">
        <v>114</v>
      </c>
      <c r="M651">
        <v>7</v>
      </c>
      <c r="N651" t="s">
        <v>711</v>
      </c>
      <c r="O651" t="s">
        <v>5</v>
      </c>
      <c r="P651">
        <v>2</v>
      </c>
      <c r="Q651">
        <v>0</v>
      </c>
      <c r="R651">
        <v>0</v>
      </c>
      <c r="S651" t="s">
        <v>642</v>
      </c>
      <c r="T651" t="s">
        <v>690</v>
      </c>
      <c r="U651">
        <v>0</v>
      </c>
      <c r="V651">
        <v>0</v>
      </c>
      <c r="W651">
        <v>0</v>
      </c>
      <c r="X651" t="s">
        <v>52</v>
      </c>
      <c r="Y651" t="s">
        <v>748</v>
      </c>
      <c r="Z651">
        <v>3235.9999999999986</v>
      </c>
      <c r="AA651">
        <v>174180</v>
      </c>
      <c r="AB651">
        <v>0</v>
      </c>
      <c r="AC651">
        <v>0</v>
      </c>
      <c r="AD651">
        <v>0.89709517923362214</v>
      </c>
      <c r="AF651">
        <v>0</v>
      </c>
      <c r="AG651" t="s">
        <v>913</v>
      </c>
    </row>
    <row r="652" spans="1:33" x14ac:dyDescent="0.25">
      <c r="A652" t="s">
        <v>56</v>
      </c>
      <c r="B652" t="s">
        <v>946</v>
      </c>
      <c r="C652" s="63" t="s">
        <v>946</v>
      </c>
      <c r="D652" s="63" t="s">
        <v>671</v>
      </c>
      <c r="E652" t="s">
        <v>527</v>
      </c>
      <c r="F652">
        <v>0.95</v>
      </c>
      <c r="G652">
        <v>1</v>
      </c>
      <c r="H652">
        <v>1</v>
      </c>
      <c r="I652">
        <v>2</v>
      </c>
      <c r="J652">
        <v>7</v>
      </c>
      <c r="K652">
        <v>7</v>
      </c>
      <c r="L652" t="s">
        <v>114</v>
      </c>
      <c r="M652">
        <v>7</v>
      </c>
      <c r="N652" t="s">
        <v>711</v>
      </c>
      <c r="O652" t="s">
        <v>31</v>
      </c>
      <c r="P652">
        <v>3</v>
      </c>
      <c r="Q652">
        <v>0</v>
      </c>
      <c r="R652">
        <v>0</v>
      </c>
      <c r="S652" t="s">
        <v>642</v>
      </c>
      <c r="T652" t="s">
        <v>690</v>
      </c>
      <c r="U652">
        <v>0</v>
      </c>
      <c r="V652">
        <v>0</v>
      </c>
      <c r="W652">
        <v>0</v>
      </c>
      <c r="X652" t="s">
        <v>53</v>
      </c>
      <c r="Y652" t="s">
        <v>749</v>
      </c>
      <c r="Z652">
        <v>3235.9999999999986</v>
      </c>
      <c r="AA652">
        <v>174180</v>
      </c>
      <c r="AB652">
        <v>0</v>
      </c>
      <c r="AC652">
        <v>0</v>
      </c>
      <c r="AD652">
        <v>0.89709517923362214</v>
      </c>
      <c r="AF652">
        <v>0</v>
      </c>
      <c r="AG652" t="s">
        <v>913</v>
      </c>
    </row>
    <row r="653" spans="1:33" x14ac:dyDescent="0.25">
      <c r="A653" t="s">
        <v>56</v>
      </c>
      <c r="B653" t="s">
        <v>946</v>
      </c>
      <c r="C653" s="63" t="s">
        <v>946</v>
      </c>
      <c r="D653" s="63" t="s">
        <v>671</v>
      </c>
      <c r="E653" t="s">
        <v>527</v>
      </c>
      <c r="F653">
        <v>0.95</v>
      </c>
      <c r="G653">
        <v>2</v>
      </c>
      <c r="H653">
        <v>2</v>
      </c>
      <c r="I653">
        <v>2</v>
      </c>
      <c r="J653">
        <v>7</v>
      </c>
      <c r="K653">
        <v>1</v>
      </c>
      <c r="L653" t="s">
        <v>99</v>
      </c>
      <c r="M653">
        <v>8</v>
      </c>
      <c r="N653" t="s">
        <v>713</v>
      </c>
      <c r="O653" t="s">
        <v>4</v>
      </c>
      <c r="P653">
        <v>1</v>
      </c>
      <c r="Q653">
        <v>2</v>
      </c>
      <c r="R653">
        <v>0</v>
      </c>
      <c r="S653" t="s">
        <v>642</v>
      </c>
      <c r="T653" t="s">
        <v>689</v>
      </c>
      <c r="U653">
        <v>8.5</v>
      </c>
      <c r="V653">
        <v>1.118421052631579</v>
      </c>
      <c r="W653">
        <v>8.0749999999999993</v>
      </c>
      <c r="X653" t="s">
        <v>33</v>
      </c>
      <c r="Y653" t="s">
        <v>750</v>
      </c>
      <c r="Z653">
        <v>3235.9999999999986</v>
      </c>
      <c r="AA653">
        <v>174180</v>
      </c>
      <c r="AB653">
        <v>1</v>
      </c>
      <c r="AC653">
        <v>1.0033301346691827</v>
      </c>
      <c r="AD653">
        <v>0.89709517923362214</v>
      </c>
      <c r="AE653">
        <v>0.89709517923362214</v>
      </c>
      <c r="AF653">
        <v>0</v>
      </c>
      <c r="AG653" t="s">
        <v>642</v>
      </c>
    </row>
    <row r="654" spans="1:33" x14ac:dyDescent="0.25">
      <c r="A654" t="s">
        <v>56</v>
      </c>
      <c r="B654" t="s">
        <v>946</v>
      </c>
      <c r="C654" s="63" t="s">
        <v>946</v>
      </c>
      <c r="D654" s="63" t="s">
        <v>671</v>
      </c>
      <c r="E654" t="s">
        <v>527</v>
      </c>
      <c r="F654">
        <v>0.95</v>
      </c>
      <c r="G654">
        <v>2</v>
      </c>
      <c r="H654">
        <v>2</v>
      </c>
      <c r="I654">
        <v>2</v>
      </c>
      <c r="J654">
        <v>7</v>
      </c>
      <c r="K654">
        <v>1</v>
      </c>
      <c r="L654" t="s">
        <v>99</v>
      </c>
      <c r="M654">
        <v>8</v>
      </c>
      <c r="N654" t="s">
        <v>713</v>
      </c>
      <c r="O654" t="s">
        <v>5</v>
      </c>
      <c r="P654">
        <v>2</v>
      </c>
      <c r="Q654">
        <v>0</v>
      </c>
      <c r="R654">
        <v>0</v>
      </c>
      <c r="S654" t="s">
        <v>642</v>
      </c>
      <c r="T654" t="s">
        <v>690</v>
      </c>
      <c r="U654">
        <v>0</v>
      </c>
      <c r="V654">
        <v>0</v>
      </c>
      <c r="W654">
        <v>0</v>
      </c>
      <c r="X654" t="s">
        <v>34</v>
      </c>
      <c r="Y654" t="s">
        <v>751</v>
      </c>
      <c r="Z654">
        <v>3235.9999999999986</v>
      </c>
      <c r="AA654">
        <v>174180</v>
      </c>
      <c r="AB654">
        <v>0</v>
      </c>
      <c r="AC654">
        <v>0</v>
      </c>
      <c r="AD654">
        <v>0.89709517923362214</v>
      </c>
      <c r="AF654">
        <v>0</v>
      </c>
      <c r="AG654" t="s">
        <v>913</v>
      </c>
    </row>
    <row r="655" spans="1:33" x14ac:dyDescent="0.25">
      <c r="A655" t="s">
        <v>56</v>
      </c>
      <c r="B655" t="s">
        <v>946</v>
      </c>
      <c r="C655" s="63" t="s">
        <v>946</v>
      </c>
      <c r="D655" s="63" t="s">
        <v>671</v>
      </c>
      <c r="E655" t="s">
        <v>527</v>
      </c>
      <c r="F655">
        <v>0.95</v>
      </c>
      <c r="G655">
        <v>2</v>
      </c>
      <c r="H655">
        <v>2</v>
      </c>
      <c r="I655">
        <v>2</v>
      </c>
      <c r="J655">
        <v>7</v>
      </c>
      <c r="K655">
        <v>1</v>
      </c>
      <c r="L655" t="s">
        <v>99</v>
      </c>
      <c r="M655">
        <v>8</v>
      </c>
      <c r="N655" t="s">
        <v>713</v>
      </c>
      <c r="O655" t="s">
        <v>31</v>
      </c>
      <c r="P655">
        <v>3</v>
      </c>
      <c r="Q655">
        <v>0</v>
      </c>
      <c r="R655">
        <v>0</v>
      </c>
      <c r="S655" t="s">
        <v>642</v>
      </c>
      <c r="T655" t="s">
        <v>690</v>
      </c>
      <c r="U655">
        <v>0</v>
      </c>
      <c r="V655">
        <v>0</v>
      </c>
      <c r="W655">
        <v>0</v>
      </c>
      <c r="X655" t="s">
        <v>35</v>
      </c>
      <c r="Y655" t="s">
        <v>752</v>
      </c>
      <c r="Z655">
        <v>3235.9999999999986</v>
      </c>
      <c r="AA655">
        <v>174180</v>
      </c>
      <c r="AB655">
        <v>0</v>
      </c>
      <c r="AC655">
        <v>0</v>
      </c>
      <c r="AD655">
        <v>0.89709517923362214</v>
      </c>
      <c r="AF655">
        <v>0</v>
      </c>
      <c r="AG655" t="s">
        <v>913</v>
      </c>
    </row>
    <row r="656" spans="1:33" x14ac:dyDescent="0.25">
      <c r="A656" t="s">
        <v>56</v>
      </c>
      <c r="B656" t="s">
        <v>946</v>
      </c>
      <c r="C656" s="63" t="s">
        <v>946</v>
      </c>
      <c r="D656" s="63" t="s">
        <v>671</v>
      </c>
      <c r="E656" t="s">
        <v>527</v>
      </c>
      <c r="F656">
        <v>0.95</v>
      </c>
      <c r="G656">
        <v>2</v>
      </c>
      <c r="H656">
        <v>2</v>
      </c>
      <c r="I656">
        <v>2</v>
      </c>
      <c r="J656">
        <v>7</v>
      </c>
      <c r="K656">
        <v>2</v>
      </c>
      <c r="L656" t="s">
        <v>102</v>
      </c>
      <c r="M656">
        <v>9</v>
      </c>
      <c r="N656" t="s">
        <v>715</v>
      </c>
      <c r="O656" t="s">
        <v>4</v>
      </c>
      <c r="P656">
        <v>1</v>
      </c>
      <c r="Q656">
        <v>2</v>
      </c>
      <c r="R656">
        <v>0</v>
      </c>
      <c r="S656" t="s">
        <v>642</v>
      </c>
      <c r="T656" t="s">
        <v>689</v>
      </c>
      <c r="U656">
        <v>8.5</v>
      </c>
      <c r="V656">
        <v>1.118421052631579</v>
      </c>
      <c r="W656">
        <v>8.0749999999999993</v>
      </c>
      <c r="X656" t="s">
        <v>36</v>
      </c>
      <c r="Y656" t="s">
        <v>753</v>
      </c>
      <c r="Z656">
        <v>3235.9999999999986</v>
      </c>
      <c r="AA656">
        <v>174180</v>
      </c>
      <c r="AB656">
        <v>1</v>
      </c>
      <c r="AC656">
        <v>1.0033301346691827</v>
      </c>
      <c r="AD656">
        <v>0.89709517923362214</v>
      </c>
      <c r="AE656">
        <v>0.89709517923362214</v>
      </c>
      <c r="AF656">
        <v>0</v>
      </c>
      <c r="AG656" t="s">
        <v>642</v>
      </c>
    </row>
    <row r="657" spans="1:33" x14ac:dyDescent="0.25">
      <c r="A657" t="s">
        <v>56</v>
      </c>
      <c r="B657" t="s">
        <v>946</v>
      </c>
      <c r="C657" s="63" t="s">
        <v>946</v>
      </c>
      <c r="D657" s="63" t="s">
        <v>671</v>
      </c>
      <c r="E657" t="s">
        <v>527</v>
      </c>
      <c r="F657">
        <v>0.95</v>
      </c>
      <c r="G657">
        <v>2</v>
      </c>
      <c r="H657">
        <v>2</v>
      </c>
      <c r="I657">
        <v>2</v>
      </c>
      <c r="J657">
        <v>7</v>
      </c>
      <c r="K657">
        <v>2</v>
      </c>
      <c r="L657" t="s">
        <v>102</v>
      </c>
      <c r="M657">
        <v>9</v>
      </c>
      <c r="N657" t="s">
        <v>715</v>
      </c>
      <c r="O657" t="s">
        <v>5</v>
      </c>
      <c r="P657">
        <v>2</v>
      </c>
      <c r="Q657">
        <v>0</v>
      </c>
      <c r="R657">
        <v>0</v>
      </c>
      <c r="S657" t="s">
        <v>642</v>
      </c>
      <c r="T657" t="s">
        <v>690</v>
      </c>
      <c r="U657">
        <v>0</v>
      </c>
      <c r="V657">
        <v>0</v>
      </c>
      <c r="W657">
        <v>0</v>
      </c>
      <c r="X657" t="s">
        <v>37</v>
      </c>
      <c r="Y657" t="s">
        <v>754</v>
      </c>
      <c r="Z657">
        <v>3235.9999999999986</v>
      </c>
      <c r="AA657">
        <v>174180</v>
      </c>
      <c r="AB657">
        <v>0</v>
      </c>
      <c r="AC657">
        <v>0</v>
      </c>
      <c r="AD657">
        <v>0.89709517923362214</v>
      </c>
      <c r="AF657">
        <v>0</v>
      </c>
      <c r="AG657" t="s">
        <v>913</v>
      </c>
    </row>
    <row r="658" spans="1:33" x14ac:dyDescent="0.25">
      <c r="A658" t="s">
        <v>56</v>
      </c>
      <c r="B658" t="s">
        <v>946</v>
      </c>
      <c r="C658" s="63" t="s">
        <v>946</v>
      </c>
      <c r="D658" s="63" t="s">
        <v>671</v>
      </c>
      <c r="E658" t="s">
        <v>527</v>
      </c>
      <c r="F658">
        <v>0.95</v>
      </c>
      <c r="G658">
        <v>2</v>
      </c>
      <c r="H658">
        <v>2</v>
      </c>
      <c r="I658">
        <v>2</v>
      </c>
      <c r="J658">
        <v>7</v>
      </c>
      <c r="K658">
        <v>2</v>
      </c>
      <c r="L658" t="s">
        <v>102</v>
      </c>
      <c r="M658">
        <v>9</v>
      </c>
      <c r="N658" t="s">
        <v>715</v>
      </c>
      <c r="O658" t="s">
        <v>31</v>
      </c>
      <c r="P658">
        <v>3</v>
      </c>
      <c r="Q658">
        <v>0</v>
      </c>
      <c r="R658">
        <v>0</v>
      </c>
      <c r="S658" t="s">
        <v>642</v>
      </c>
      <c r="T658" t="s">
        <v>690</v>
      </c>
      <c r="U658">
        <v>0</v>
      </c>
      <c r="V658">
        <v>0</v>
      </c>
      <c r="W658">
        <v>0</v>
      </c>
      <c r="X658" t="s">
        <v>38</v>
      </c>
      <c r="Y658" t="s">
        <v>755</v>
      </c>
      <c r="Z658">
        <v>3235.9999999999986</v>
      </c>
      <c r="AA658">
        <v>174180</v>
      </c>
      <c r="AB658">
        <v>0</v>
      </c>
      <c r="AC658">
        <v>0</v>
      </c>
      <c r="AD658">
        <v>0.89709517923362214</v>
      </c>
      <c r="AF658">
        <v>0</v>
      </c>
      <c r="AG658" t="s">
        <v>913</v>
      </c>
    </row>
    <row r="659" spans="1:33" x14ac:dyDescent="0.25">
      <c r="A659" t="s">
        <v>56</v>
      </c>
      <c r="B659" t="s">
        <v>946</v>
      </c>
      <c r="C659" s="63" t="s">
        <v>946</v>
      </c>
      <c r="D659" s="63" t="s">
        <v>671</v>
      </c>
      <c r="E659" t="s">
        <v>527</v>
      </c>
      <c r="F659">
        <v>0.95</v>
      </c>
      <c r="G659">
        <v>2</v>
      </c>
      <c r="H659">
        <v>2</v>
      </c>
      <c r="I659">
        <v>2</v>
      </c>
      <c r="J659">
        <v>7</v>
      </c>
      <c r="K659">
        <v>3</v>
      </c>
      <c r="L659" t="s">
        <v>103</v>
      </c>
      <c r="M659">
        <v>10</v>
      </c>
      <c r="N659" t="s">
        <v>717</v>
      </c>
      <c r="O659" t="s">
        <v>4</v>
      </c>
      <c r="P659">
        <v>1</v>
      </c>
      <c r="Q659">
        <v>2</v>
      </c>
      <c r="R659">
        <v>0</v>
      </c>
      <c r="S659" t="s">
        <v>642</v>
      </c>
      <c r="T659" t="s">
        <v>689</v>
      </c>
      <c r="U659">
        <v>8.5</v>
      </c>
      <c r="V659">
        <v>1.118421052631579</v>
      </c>
      <c r="W659">
        <v>8.0749999999999993</v>
      </c>
      <c r="X659" t="s">
        <v>39</v>
      </c>
      <c r="Y659" t="s">
        <v>756</v>
      </c>
      <c r="Z659">
        <v>3235.9999999999986</v>
      </c>
      <c r="AA659">
        <v>174180</v>
      </c>
      <c r="AB659">
        <v>1</v>
      </c>
      <c r="AC659">
        <v>1.0033301346691827</v>
      </c>
      <c r="AD659">
        <v>0.89709517923362214</v>
      </c>
      <c r="AE659">
        <v>0.89709517923362214</v>
      </c>
      <c r="AF659">
        <v>0</v>
      </c>
      <c r="AG659" t="s">
        <v>642</v>
      </c>
    </row>
    <row r="660" spans="1:33" x14ac:dyDescent="0.25">
      <c r="A660" t="s">
        <v>56</v>
      </c>
      <c r="B660" t="s">
        <v>946</v>
      </c>
      <c r="C660" s="63" t="s">
        <v>946</v>
      </c>
      <c r="D660" s="63" t="s">
        <v>671</v>
      </c>
      <c r="E660" t="s">
        <v>527</v>
      </c>
      <c r="F660">
        <v>0.95</v>
      </c>
      <c r="G660">
        <v>2</v>
      </c>
      <c r="H660">
        <v>2</v>
      </c>
      <c r="I660">
        <v>2</v>
      </c>
      <c r="J660">
        <v>7</v>
      </c>
      <c r="K660">
        <v>3</v>
      </c>
      <c r="L660" t="s">
        <v>103</v>
      </c>
      <c r="M660">
        <v>10</v>
      </c>
      <c r="N660" t="s">
        <v>717</v>
      </c>
      <c r="O660" t="s">
        <v>5</v>
      </c>
      <c r="P660">
        <v>2</v>
      </c>
      <c r="Q660">
        <v>0</v>
      </c>
      <c r="R660">
        <v>0</v>
      </c>
      <c r="S660" t="s">
        <v>642</v>
      </c>
      <c r="T660" t="s">
        <v>690</v>
      </c>
      <c r="U660">
        <v>0</v>
      </c>
      <c r="V660">
        <v>0</v>
      </c>
      <c r="W660">
        <v>0</v>
      </c>
      <c r="X660" t="s">
        <v>40</v>
      </c>
      <c r="Y660" t="s">
        <v>757</v>
      </c>
      <c r="Z660">
        <v>3235.9999999999986</v>
      </c>
      <c r="AA660">
        <v>174180</v>
      </c>
      <c r="AB660">
        <v>0</v>
      </c>
      <c r="AC660">
        <v>0</v>
      </c>
      <c r="AD660">
        <v>0.89709517923362214</v>
      </c>
      <c r="AF660">
        <v>0</v>
      </c>
      <c r="AG660" t="s">
        <v>913</v>
      </c>
    </row>
    <row r="661" spans="1:33" x14ac:dyDescent="0.25">
      <c r="A661" t="s">
        <v>56</v>
      </c>
      <c r="B661" t="s">
        <v>946</v>
      </c>
      <c r="C661" s="63" t="s">
        <v>946</v>
      </c>
      <c r="D661" s="63" t="s">
        <v>671</v>
      </c>
      <c r="E661" t="s">
        <v>527</v>
      </c>
      <c r="F661">
        <v>0.95</v>
      </c>
      <c r="G661">
        <v>2</v>
      </c>
      <c r="H661">
        <v>2</v>
      </c>
      <c r="I661">
        <v>2</v>
      </c>
      <c r="J661">
        <v>7</v>
      </c>
      <c r="K661">
        <v>3</v>
      </c>
      <c r="L661" t="s">
        <v>103</v>
      </c>
      <c r="M661">
        <v>10</v>
      </c>
      <c r="N661" t="s">
        <v>717</v>
      </c>
      <c r="O661" t="s">
        <v>31</v>
      </c>
      <c r="P661">
        <v>3</v>
      </c>
      <c r="Q661">
        <v>0</v>
      </c>
      <c r="R661">
        <v>0</v>
      </c>
      <c r="S661" t="s">
        <v>642</v>
      </c>
      <c r="T661" t="s">
        <v>690</v>
      </c>
      <c r="U661">
        <v>0</v>
      </c>
      <c r="V661">
        <v>0</v>
      </c>
      <c r="W661">
        <v>0</v>
      </c>
      <c r="X661" t="s">
        <v>41</v>
      </c>
      <c r="Y661" t="s">
        <v>758</v>
      </c>
      <c r="Z661">
        <v>3235.9999999999986</v>
      </c>
      <c r="AA661">
        <v>174180</v>
      </c>
      <c r="AB661">
        <v>0</v>
      </c>
      <c r="AC661">
        <v>0</v>
      </c>
      <c r="AD661">
        <v>0.89709517923362214</v>
      </c>
      <c r="AF661">
        <v>0</v>
      </c>
      <c r="AG661" t="s">
        <v>913</v>
      </c>
    </row>
    <row r="662" spans="1:33" x14ac:dyDescent="0.25">
      <c r="A662" t="s">
        <v>56</v>
      </c>
      <c r="B662" t="s">
        <v>946</v>
      </c>
      <c r="C662" s="63" t="s">
        <v>946</v>
      </c>
      <c r="D662" s="63" t="s">
        <v>671</v>
      </c>
      <c r="E662" t="s">
        <v>527</v>
      </c>
      <c r="F662">
        <v>0.95</v>
      </c>
      <c r="G662">
        <v>2</v>
      </c>
      <c r="H662">
        <v>2</v>
      </c>
      <c r="I662">
        <v>2</v>
      </c>
      <c r="J662">
        <v>7</v>
      </c>
      <c r="K662">
        <v>4</v>
      </c>
      <c r="L662" t="s">
        <v>101</v>
      </c>
      <c r="M662">
        <v>11</v>
      </c>
      <c r="N662" t="s">
        <v>719</v>
      </c>
      <c r="O662" t="s">
        <v>4</v>
      </c>
      <c r="P662">
        <v>1</v>
      </c>
      <c r="Q662">
        <v>2</v>
      </c>
      <c r="R662">
        <v>0</v>
      </c>
      <c r="S662" t="s">
        <v>642</v>
      </c>
      <c r="T662" t="s">
        <v>689</v>
      </c>
      <c r="U662">
        <v>8.5</v>
      </c>
      <c r="V662">
        <v>1.118421052631579</v>
      </c>
      <c r="W662">
        <v>8.0749999999999993</v>
      </c>
      <c r="X662" t="s">
        <v>42</v>
      </c>
      <c r="Y662" t="s">
        <v>759</v>
      </c>
      <c r="Z662">
        <v>3235.9999999999986</v>
      </c>
      <c r="AA662">
        <v>174180</v>
      </c>
      <c r="AB662">
        <v>1</v>
      </c>
      <c r="AC662">
        <v>1.0033301346691827</v>
      </c>
      <c r="AD662">
        <v>0.89709517923362214</v>
      </c>
      <c r="AE662">
        <v>0.89709517923362214</v>
      </c>
      <c r="AF662">
        <v>0</v>
      </c>
      <c r="AG662" t="s">
        <v>642</v>
      </c>
    </row>
    <row r="663" spans="1:33" x14ac:dyDescent="0.25">
      <c r="A663" t="s">
        <v>56</v>
      </c>
      <c r="B663" t="s">
        <v>946</v>
      </c>
      <c r="C663" s="63" t="s">
        <v>946</v>
      </c>
      <c r="D663" s="63" t="s">
        <v>671</v>
      </c>
      <c r="E663" t="s">
        <v>527</v>
      </c>
      <c r="F663">
        <v>0.95</v>
      </c>
      <c r="G663">
        <v>2</v>
      </c>
      <c r="H663">
        <v>2</v>
      </c>
      <c r="I663">
        <v>2</v>
      </c>
      <c r="J663">
        <v>7</v>
      </c>
      <c r="K663">
        <v>4</v>
      </c>
      <c r="L663" t="s">
        <v>101</v>
      </c>
      <c r="M663">
        <v>11</v>
      </c>
      <c r="N663" t="s">
        <v>719</v>
      </c>
      <c r="O663" t="s">
        <v>5</v>
      </c>
      <c r="P663">
        <v>2</v>
      </c>
      <c r="Q663">
        <v>0</v>
      </c>
      <c r="R663">
        <v>0</v>
      </c>
      <c r="S663" t="s">
        <v>642</v>
      </c>
      <c r="T663" t="s">
        <v>690</v>
      </c>
      <c r="U663">
        <v>0</v>
      </c>
      <c r="V663">
        <v>0</v>
      </c>
      <c r="W663">
        <v>0</v>
      </c>
      <c r="X663" t="s">
        <v>43</v>
      </c>
      <c r="Y663" t="s">
        <v>760</v>
      </c>
      <c r="Z663">
        <v>3235.9999999999986</v>
      </c>
      <c r="AA663">
        <v>174180</v>
      </c>
      <c r="AB663">
        <v>0</v>
      </c>
      <c r="AC663">
        <v>0</v>
      </c>
      <c r="AD663">
        <v>0.89709517923362214</v>
      </c>
      <c r="AF663">
        <v>0</v>
      </c>
      <c r="AG663" t="s">
        <v>913</v>
      </c>
    </row>
    <row r="664" spans="1:33" x14ac:dyDescent="0.25">
      <c r="A664" t="s">
        <v>56</v>
      </c>
      <c r="B664" t="s">
        <v>946</v>
      </c>
      <c r="C664" s="63" t="s">
        <v>946</v>
      </c>
      <c r="D664" s="63" t="s">
        <v>671</v>
      </c>
      <c r="E664" t="s">
        <v>527</v>
      </c>
      <c r="F664">
        <v>0.95</v>
      </c>
      <c r="G664">
        <v>2</v>
      </c>
      <c r="H664">
        <v>2</v>
      </c>
      <c r="I664">
        <v>2</v>
      </c>
      <c r="J664">
        <v>7</v>
      </c>
      <c r="K664">
        <v>4</v>
      </c>
      <c r="L664" t="s">
        <v>101</v>
      </c>
      <c r="M664">
        <v>11</v>
      </c>
      <c r="N664" t="s">
        <v>719</v>
      </c>
      <c r="O664" t="s">
        <v>31</v>
      </c>
      <c r="P664">
        <v>3</v>
      </c>
      <c r="Q664">
        <v>0</v>
      </c>
      <c r="R664">
        <v>0</v>
      </c>
      <c r="S664" t="s">
        <v>642</v>
      </c>
      <c r="T664" t="s">
        <v>690</v>
      </c>
      <c r="U664">
        <v>0</v>
      </c>
      <c r="V664">
        <v>0</v>
      </c>
      <c r="W664">
        <v>0</v>
      </c>
      <c r="X664" t="s">
        <v>44</v>
      </c>
      <c r="Y664" t="s">
        <v>761</v>
      </c>
      <c r="Z664">
        <v>3235.9999999999986</v>
      </c>
      <c r="AA664">
        <v>174180</v>
      </c>
      <c r="AB664">
        <v>0</v>
      </c>
      <c r="AC664">
        <v>0</v>
      </c>
      <c r="AD664">
        <v>0.89709517923362214</v>
      </c>
      <c r="AF664">
        <v>0</v>
      </c>
      <c r="AG664" t="s">
        <v>913</v>
      </c>
    </row>
    <row r="665" spans="1:33" x14ac:dyDescent="0.25">
      <c r="A665" t="s">
        <v>56</v>
      </c>
      <c r="B665" t="s">
        <v>946</v>
      </c>
      <c r="C665" s="63" t="s">
        <v>946</v>
      </c>
      <c r="D665" s="63" t="s">
        <v>671</v>
      </c>
      <c r="E665" t="s">
        <v>527</v>
      </c>
      <c r="F665">
        <v>0.95</v>
      </c>
      <c r="G665">
        <v>2</v>
      </c>
      <c r="H665">
        <v>2</v>
      </c>
      <c r="I665">
        <v>2</v>
      </c>
      <c r="J665">
        <v>7</v>
      </c>
      <c r="K665">
        <v>5</v>
      </c>
      <c r="L665" t="s">
        <v>105</v>
      </c>
      <c r="M665">
        <v>12</v>
      </c>
      <c r="N665" t="s">
        <v>721</v>
      </c>
      <c r="O665" t="s">
        <v>4</v>
      </c>
      <c r="P665">
        <v>1</v>
      </c>
      <c r="Q665">
        <v>2</v>
      </c>
      <c r="R665">
        <v>0</v>
      </c>
      <c r="S665" t="s">
        <v>642</v>
      </c>
      <c r="T665" t="s">
        <v>689</v>
      </c>
      <c r="U665">
        <v>6.5</v>
      </c>
      <c r="V665">
        <v>0.85526315789473684</v>
      </c>
      <c r="W665">
        <v>6.1749999999999998</v>
      </c>
      <c r="X665" t="s">
        <v>45</v>
      </c>
      <c r="Y665" t="s">
        <v>762</v>
      </c>
      <c r="Z665">
        <v>3235.9999999999986</v>
      </c>
      <c r="AA665">
        <v>174180</v>
      </c>
      <c r="AB665">
        <v>1</v>
      </c>
      <c r="AC665">
        <v>0.76725245592349256</v>
      </c>
      <c r="AD665">
        <v>0.89709517923362214</v>
      </c>
      <c r="AE665">
        <v>0.89709517923362203</v>
      </c>
      <c r="AF665">
        <v>-1.1102230246251565E-16</v>
      </c>
      <c r="AG665" t="s">
        <v>642</v>
      </c>
    </row>
    <row r="666" spans="1:33" x14ac:dyDescent="0.25">
      <c r="A666" t="s">
        <v>56</v>
      </c>
      <c r="B666" t="s">
        <v>946</v>
      </c>
      <c r="C666" s="63" t="s">
        <v>946</v>
      </c>
      <c r="D666" s="63" t="s">
        <v>671</v>
      </c>
      <c r="E666" t="s">
        <v>527</v>
      </c>
      <c r="F666">
        <v>0.95</v>
      </c>
      <c r="G666">
        <v>2</v>
      </c>
      <c r="H666">
        <v>2</v>
      </c>
      <c r="I666">
        <v>2</v>
      </c>
      <c r="J666">
        <v>7</v>
      </c>
      <c r="K666">
        <v>5</v>
      </c>
      <c r="L666" t="s">
        <v>105</v>
      </c>
      <c r="M666">
        <v>12</v>
      </c>
      <c r="N666" t="s">
        <v>721</v>
      </c>
      <c r="O666" t="s">
        <v>5</v>
      </c>
      <c r="P666">
        <v>2</v>
      </c>
      <c r="Q666">
        <v>0</v>
      </c>
      <c r="R666">
        <v>0</v>
      </c>
      <c r="S666" t="s">
        <v>642</v>
      </c>
      <c r="T666" t="s">
        <v>690</v>
      </c>
      <c r="U666">
        <v>0</v>
      </c>
      <c r="V666">
        <v>0</v>
      </c>
      <c r="W666">
        <v>0</v>
      </c>
      <c r="X666" t="s">
        <v>46</v>
      </c>
      <c r="Y666" t="s">
        <v>763</v>
      </c>
      <c r="Z666">
        <v>3235.9999999999986</v>
      </c>
      <c r="AA666">
        <v>174180</v>
      </c>
      <c r="AB666">
        <v>0</v>
      </c>
      <c r="AC666">
        <v>0</v>
      </c>
      <c r="AD666">
        <v>0.89709517923362214</v>
      </c>
      <c r="AF666">
        <v>0</v>
      </c>
      <c r="AG666" t="s">
        <v>913</v>
      </c>
    </row>
    <row r="667" spans="1:33" x14ac:dyDescent="0.25">
      <c r="A667" t="s">
        <v>56</v>
      </c>
      <c r="B667" t="s">
        <v>946</v>
      </c>
      <c r="C667" s="63" t="s">
        <v>946</v>
      </c>
      <c r="D667" s="63" t="s">
        <v>671</v>
      </c>
      <c r="E667" t="s">
        <v>527</v>
      </c>
      <c r="F667">
        <v>0.95</v>
      </c>
      <c r="G667">
        <v>2</v>
      </c>
      <c r="H667">
        <v>2</v>
      </c>
      <c r="I667">
        <v>2</v>
      </c>
      <c r="J667">
        <v>7</v>
      </c>
      <c r="K667">
        <v>5</v>
      </c>
      <c r="L667" t="s">
        <v>105</v>
      </c>
      <c r="M667">
        <v>12</v>
      </c>
      <c r="N667" t="s">
        <v>721</v>
      </c>
      <c r="O667" t="s">
        <v>31</v>
      </c>
      <c r="P667">
        <v>3</v>
      </c>
      <c r="Q667">
        <v>0</v>
      </c>
      <c r="R667">
        <v>0</v>
      </c>
      <c r="S667" t="s">
        <v>642</v>
      </c>
      <c r="T667" t="s">
        <v>690</v>
      </c>
      <c r="U667">
        <v>0</v>
      </c>
      <c r="V667">
        <v>0</v>
      </c>
      <c r="W667">
        <v>0</v>
      </c>
      <c r="X667" t="s">
        <v>47</v>
      </c>
      <c r="Y667" t="s">
        <v>764</v>
      </c>
      <c r="Z667">
        <v>3235.9999999999986</v>
      </c>
      <c r="AA667">
        <v>174180</v>
      </c>
      <c r="AB667">
        <v>0</v>
      </c>
      <c r="AC667">
        <v>0</v>
      </c>
      <c r="AD667">
        <v>0.89709517923362214</v>
      </c>
      <c r="AF667">
        <v>0</v>
      </c>
      <c r="AG667" t="s">
        <v>913</v>
      </c>
    </row>
    <row r="668" spans="1:33" x14ac:dyDescent="0.25">
      <c r="A668" t="s">
        <v>56</v>
      </c>
      <c r="B668" t="s">
        <v>946</v>
      </c>
      <c r="C668" s="63" t="s">
        <v>946</v>
      </c>
      <c r="D668" s="63" t="s">
        <v>671</v>
      </c>
      <c r="E668" t="s">
        <v>527</v>
      </c>
      <c r="F668">
        <v>0.95</v>
      </c>
      <c r="G668">
        <v>2</v>
      </c>
      <c r="H668">
        <v>2</v>
      </c>
      <c r="I668">
        <v>2</v>
      </c>
      <c r="J668">
        <v>7</v>
      </c>
      <c r="K668">
        <v>6</v>
      </c>
      <c r="L668" t="s">
        <v>113</v>
      </c>
      <c r="M668">
        <v>13</v>
      </c>
      <c r="N668" t="s">
        <v>723</v>
      </c>
      <c r="O668" t="s">
        <v>4</v>
      </c>
      <c r="P668">
        <v>1</v>
      </c>
      <c r="Q668">
        <v>0</v>
      </c>
      <c r="R668">
        <v>0</v>
      </c>
      <c r="S668" t="s">
        <v>642</v>
      </c>
      <c r="T668" t="s">
        <v>690</v>
      </c>
      <c r="U668">
        <v>0</v>
      </c>
      <c r="V668">
        <v>0</v>
      </c>
      <c r="W668">
        <v>0</v>
      </c>
      <c r="X668" t="s">
        <v>48</v>
      </c>
      <c r="Y668" t="s">
        <v>765</v>
      </c>
      <c r="Z668">
        <v>3235.9999999999986</v>
      </c>
      <c r="AA668">
        <v>174180</v>
      </c>
      <c r="AB668">
        <v>0</v>
      </c>
      <c r="AC668">
        <v>0</v>
      </c>
      <c r="AD668">
        <v>0.89709517923362214</v>
      </c>
      <c r="AF668">
        <v>0</v>
      </c>
      <c r="AG668" t="s">
        <v>913</v>
      </c>
    </row>
    <row r="669" spans="1:33" x14ac:dyDescent="0.25">
      <c r="A669" t="s">
        <v>56</v>
      </c>
      <c r="B669" t="s">
        <v>946</v>
      </c>
      <c r="C669" s="63" t="s">
        <v>946</v>
      </c>
      <c r="D669" s="63" t="s">
        <v>671</v>
      </c>
      <c r="E669" t="s">
        <v>527</v>
      </c>
      <c r="F669">
        <v>0.95</v>
      </c>
      <c r="G669">
        <v>2</v>
      </c>
      <c r="H669">
        <v>2</v>
      </c>
      <c r="I669">
        <v>2</v>
      </c>
      <c r="J669">
        <v>7</v>
      </c>
      <c r="K669">
        <v>6</v>
      </c>
      <c r="L669" t="s">
        <v>113</v>
      </c>
      <c r="M669">
        <v>13</v>
      </c>
      <c r="N669" t="s">
        <v>723</v>
      </c>
      <c r="O669" t="s">
        <v>5</v>
      </c>
      <c r="P669">
        <v>2</v>
      </c>
      <c r="Q669">
        <v>0</v>
      </c>
      <c r="R669">
        <v>0</v>
      </c>
      <c r="S669" t="s">
        <v>642</v>
      </c>
      <c r="T669" t="s">
        <v>690</v>
      </c>
      <c r="U669">
        <v>0</v>
      </c>
      <c r="V669">
        <v>0</v>
      </c>
      <c r="W669">
        <v>0</v>
      </c>
      <c r="X669" t="s">
        <v>49</v>
      </c>
      <c r="Y669" t="s">
        <v>766</v>
      </c>
      <c r="Z669">
        <v>3235.9999999999986</v>
      </c>
      <c r="AA669">
        <v>174180</v>
      </c>
      <c r="AB669">
        <v>0</v>
      </c>
      <c r="AC669">
        <v>0</v>
      </c>
      <c r="AD669">
        <v>0.89709517923362214</v>
      </c>
      <c r="AF669">
        <v>0</v>
      </c>
      <c r="AG669" t="s">
        <v>913</v>
      </c>
    </row>
    <row r="670" spans="1:33" x14ac:dyDescent="0.25">
      <c r="A670" t="s">
        <v>56</v>
      </c>
      <c r="B670" t="s">
        <v>946</v>
      </c>
      <c r="C670" s="63" t="s">
        <v>946</v>
      </c>
      <c r="D670" s="63" t="s">
        <v>671</v>
      </c>
      <c r="E670" t="s">
        <v>527</v>
      </c>
      <c r="F670">
        <v>0.95</v>
      </c>
      <c r="G670">
        <v>2</v>
      </c>
      <c r="H670">
        <v>2</v>
      </c>
      <c r="I670">
        <v>2</v>
      </c>
      <c r="J670">
        <v>7</v>
      </c>
      <c r="K670">
        <v>6</v>
      </c>
      <c r="L670" t="s">
        <v>113</v>
      </c>
      <c r="M670">
        <v>13</v>
      </c>
      <c r="N670" t="s">
        <v>723</v>
      </c>
      <c r="O670" t="s">
        <v>31</v>
      </c>
      <c r="P670">
        <v>3</v>
      </c>
      <c r="Q670">
        <v>0</v>
      </c>
      <c r="R670">
        <v>0</v>
      </c>
      <c r="S670" t="s">
        <v>642</v>
      </c>
      <c r="T670" t="s">
        <v>690</v>
      </c>
      <c r="U670">
        <v>0</v>
      </c>
      <c r="V670">
        <v>0</v>
      </c>
      <c r="W670">
        <v>0</v>
      </c>
      <c r="X670" t="s">
        <v>50</v>
      </c>
      <c r="Y670" t="s">
        <v>767</v>
      </c>
      <c r="Z670">
        <v>3235.9999999999986</v>
      </c>
      <c r="AA670">
        <v>174180</v>
      </c>
      <c r="AB670">
        <v>0</v>
      </c>
      <c r="AC670">
        <v>0</v>
      </c>
      <c r="AD670">
        <v>0.89709517923362214</v>
      </c>
      <c r="AF670">
        <v>0</v>
      </c>
      <c r="AG670" t="s">
        <v>913</v>
      </c>
    </row>
    <row r="671" spans="1:33" x14ac:dyDescent="0.25">
      <c r="A671" t="s">
        <v>56</v>
      </c>
      <c r="B671" t="s">
        <v>946</v>
      </c>
      <c r="C671" s="63" t="s">
        <v>946</v>
      </c>
      <c r="D671" s="63" t="s">
        <v>671</v>
      </c>
      <c r="E671" t="s">
        <v>527</v>
      </c>
      <c r="F671">
        <v>0.95</v>
      </c>
      <c r="G671">
        <v>2</v>
      </c>
      <c r="H671">
        <v>2</v>
      </c>
      <c r="I671">
        <v>2</v>
      </c>
      <c r="J671">
        <v>7</v>
      </c>
      <c r="K671">
        <v>7</v>
      </c>
      <c r="L671" t="s">
        <v>114</v>
      </c>
      <c r="M671">
        <v>14</v>
      </c>
      <c r="N671" t="s">
        <v>725</v>
      </c>
      <c r="O671" t="s">
        <v>4</v>
      </c>
      <c r="P671">
        <v>1</v>
      </c>
      <c r="Q671">
        <v>0</v>
      </c>
      <c r="R671">
        <v>0</v>
      </c>
      <c r="S671" t="s">
        <v>642</v>
      </c>
      <c r="T671" t="s">
        <v>690</v>
      </c>
      <c r="U671">
        <v>0</v>
      </c>
      <c r="V671">
        <v>0</v>
      </c>
      <c r="W671">
        <v>0</v>
      </c>
      <c r="X671" t="s">
        <v>51</v>
      </c>
      <c r="Y671" t="s">
        <v>768</v>
      </c>
      <c r="Z671">
        <v>3235.9999999999986</v>
      </c>
      <c r="AA671">
        <v>174180</v>
      </c>
      <c r="AB671">
        <v>0</v>
      </c>
      <c r="AC671">
        <v>0</v>
      </c>
      <c r="AD671">
        <v>0.89709517923362214</v>
      </c>
      <c r="AF671">
        <v>0</v>
      </c>
      <c r="AG671" t="s">
        <v>913</v>
      </c>
    </row>
    <row r="672" spans="1:33" x14ac:dyDescent="0.25">
      <c r="A672" t="s">
        <v>56</v>
      </c>
      <c r="B672" t="s">
        <v>946</v>
      </c>
      <c r="C672" s="63" t="s">
        <v>946</v>
      </c>
      <c r="D672" s="63" t="s">
        <v>671</v>
      </c>
      <c r="E672" t="s">
        <v>527</v>
      </c>
      <c r="F672">
        <v>0.95</v>
      </c>
      <c r="G672">
        <v>2</v>
      </c>
      <c r="H672">
        <v>2</v>
      </c>
      <c r="I672">
        <v>2</v>
      </c>
      <c r="J672">
        <v>7</v>
      </c>
      <c r="K672">
        <v>7</v>
      </c>
      <c r="L672" t="s">
        <v>114</v>
      </c>
      <c r="M672">
        <v>14</v>
      </c>
      <c r="N672" t="s">
        <v>725</v>
      </c>
      <c r="O672" t="s">
        <v>5</v>
      </c>
      <c r="P672">
        <v>2</v>
      </c>
      <c r="Q672">
        <v>0</v>
      </c>
      <c r="R672">
        <v>0</v>
      </c>
      <c r="S672" t="s">
        <v>642</v>
      </c>
      <c r="T672" t="s">
        <v>690</v>
      </c>
      <c r="U672">
        <v>0</v>
      </c>
      <c r="V672">
        <v>0</v>
      </c>
      <c r="W672">
        <v>0</v>
      </c>
      <c r="X672" t="s">
        <v>52</v>
      </c>
      <c r="Y672" t="s">
        <v>769</v>
      </c>
      <c r="Z672">
        <v>3235.9999999999986</v>
      </c>
      <c r="AA672">
        <v>174180</v>
      </c>
      <c r="AB672">
        <v>0</v>
      </c>
      <c r="AC672">
        <v>0</v>
      </c>
      <c r="AD672">
        <v>0.89709517923362214</v>
      </c>
      <c r="AF672">
        <v>0</v>
      </c>
      <c r="AG672" t="s">
        <v>913</v>
      </c>
    </row>
    <row r="673" spans="1:33" x14ac:dyDescent="0.25">
      <c r="A673" t="s">
        <v>56</v>
      </c>
      <c r="B673" t="s">
        <v>946</v>
      </c>
      <c r="C673" s="63" t="s">
        <v>946</v>
      </c>
      <c r="D673" s="63" t="s">
        <v>671</v>
      </c>
      <c r="E673" t="s">
        <v>527</v>
      </c>
      <c r="F673">
        <v>0.95</v>
      </c>
      <c r="G673">
        <v>2</v>
      </c>
      <c r="H673">
        <v>2</v>
      </c>
      <c r="I673">
        <v>2</v>
      </c>
      <c r="J673">
        <v>7</v>
      </c>
      <c r="K673">
        <v>7</v>
      </c>
      <c r="L673" t="s">
        <v>114</v>
      </c>
      <c r="M673">
        <v>14</v>
      </c>
      <c r="N673" t="s">
        <v>725</v>
      </c>
      <c r="O673" t="s">
        <v>31</v>
      </c>
      <c r="P673">
        <v>3</v>
      </c>
      <c r="Q673">
        <v>0</v>
      </c>
      <c r="R673">
        <v>0</v>
      </c>
      <c r="S673" t="s">
        <v>642</v>
      </c>
      <c r="T673" t="s">
        <v>690</v>
      </c>
      <c r="U673">
        <v>0</v>
      </c>
      <c r="V673">
        <v>0</v>
      </c>
      <c r="W673">
        <v>0</v>
      </c>
      <c r="X673" t="s">
        <v>53</v>
      </c>
      <c r="Y673" t="s">
        <v>770</v>
      </c>
      <c r="Z673">
        <v>3235.9999999999986</v>
      </c>
      <c r="AA673">
        <v>174180</v>
      </c>
      <c r="AB673">
        <v>0</v>
      </c>
      <c r="AC673">
        <v>0</v>
      </c>
      <c r="AD673">
        <v>0.89709517923362214</v>
      </c>
      <c r="AF673">
        <v>0</v>
      </c>
      <c r="AG673" t="s">
        <v>913</v>
      </c>
    </row>
    <row r="674" spans="1:33" x14ac:dyDescent="0.25">
      <c r="A674" t="s">
        <v>56</v>
      </c>
      <c r="B674" t="s">
        <v>947</v>
      </c>
      <c r="C674" s="63" t="s">
        <v>947</v>
      </c>
      <c r="D674" s="63" t="s">
        <v>671</v>
      </c>
      <c r="E674" t="s">
        <v>527</v>
      </c>
      <c r="F674">
        <v>1</v>
      </c>
      <c r="G674">
        <v>1</v>
      </c>
      <c r="H674">
        <v>1</v>
      </c>
      <c r="I674">
        <v>2</v>
      </c>
      <c r="J674">
        <v>7</v>
      </c>
      <c r="K674">
        <v>1</v>
      </c>
      <c r="L674" t="s">
        <v>99</v>
      </c>
      <c r="M674">
        <v>1</v>
      </c>
      <c r="N674" t="s">
        <v>699</v>
      </c>
      <c r="O674" t="s">
        <v>4</v>
      </c>
      <c r="P674">
        <v>1</v>
      </c>
      <c r="Q674">
        <v>1</v>
      </c>
      <c r="R674">
        <v>0</v>
      </c>
      <c r="S674" t="s">
        <v>642</v>
      </c>
      <c r="T674" t="s">
        <v>689</v>
      </c>
      <c r="U674">
        <v>8.5</v>
      </c>
      <c r="V674">
        <v>1.118421052631579</v>
      </c>
      <c r="W674">
        <v>8.5</v>
      </c>
      <c r="X674" t="s">
        <v>33</v>
      </c>
      <c r="Y674" t="s">
        <v>729</v>
      </c>
      <c r="Z674">
        <v>3235.9999999999986</v>
      </c>
      <c r="AA674">
        <v>174180</v>
      </c>
      <c r="AB674">
        <v>1</v>
      </c>
      <c r="AC674">
        <v>1.0033301346691825</v>
      </c>
      <c r="AD674">
        <v>0.89709517923362214</v>
      </c>
      <c r="AE674">
        <v>0.89709517923362203</v>
      </c>
      <c r="AF674">
        <v>-2.2204460492503131E-16</v>
      </c>
      <c r="AG674" t="s">
        <v>642</v>
      </c>
    </row>
    <row r="675" spans="1:33" x14ac:dyDescent="0.25">
      <c r="A675" t="s">
        <v>56</v>
      </c>
      <c r="B675" t="s">
        <v>947</v>
      </c>
      <c r="C675" s="63" t="s">
        <v>947</v>
      </c>
      <c r="D675" s="63" t="s">
        <v>671</v>
      </c>
      <c r="E675" t="s">
        <v>527</v>
      </c>
      <c r="F675">
        <v>1</v>
      </c>
      <c r="G675">
        <v>1</v>
      </c>
      <c r="H675">
        <v>1</v>
      </c>
      <c r="I675">
        <v>2</v>
      </c>
      <c r="J675">
        <v>7</v>
      </c>
      <c r="K675">
        <v>1</v>
      </c>
      <c r="L675" t="s">
        <v>99</v>
      </c>
      <c r="M675">
        <v>1</v>
      </c>
      <c r="N675" t="s">
        <v>699</v>
      </c>
      <c r="O675" t="s">
        <v>5</v>
      </c>
      <c r="P675">
        <v>2</v>
      </c>
      <c r="Q675">
        <v>0</v>
      </c>
      <c r="R675">
        <v>0</v>
      </c>
      <c r="S675" t="s">
        <v>642</v>
      </c>
      <c r="T675" t="s">
        <v>690</v>
      </c>
      <c r="U675">
        <v>0</v>
      </c>
      <c r="V675">
        <v>0</v>
      </c>
      <c r="W675">
        <v>0</v>
      </c>
      <c r="X675" t="s">
        <v>34</v>
      </c>
      <c r="Y675" t="s">
        <v>730</v>
      </c>
      <c r="Z675">
        <v>3235.9999999999986</v>
      </c>
      <c r="AA675">
        <v>174180</v>
      </c>
      <c r="AB675">
        <v>0</v>
      </c>
      <c r="AC675">
        <v>0</v>
      </c>
      <c r="AD675">
        <v>0.89709517923362214</v>
      </c>
      <c r="AF675">
        <v>0</v>
      </c>
      <c r="AG675" t="s">
        <v>913</v>
      </c>
    </row>
    <row r="676" spans="1:33" x14ac:dyDescent="0.25">
      <c r="A676" t="s">
        <v>56</v>
      </c>
      <c r="B676" t="s">
        <v>947</v>
      </c>
      <c r="C676" s="63" t="s">
        <v>947</v>
      </c>
      <c r="D676" s="63" t="s">
        <v>671</v>
      </c>
      <c r="E676" t="s">
        <v>527</v>
      </c>
      <c r="F676">
        <v>1</v>
      </c>
      <c r="G676">
        <v>1</v>
      </c>
      <c r="H676">
        <v>1</v>
      </c>
      <c r="I676">
        <v>2</v>
      </c>
      <c r="J676">
        <v>7</v>
      </c>
      <c r="K676">
        <v>1</v>
      </c>
      <c r="L676" t="s">
        <v>99</v>
      </c>
      <c r="M676">
        <v>1</v>
      </c>
      <c r="N676" t="s">
        <v>699</v>
      </c>
      <c r="O676" t="s">
        <v>31</v>
      </c>
      <c r="P676">
        <v>3</v>
      </c>
      <c r="Q676">
        <v>0</v>
      </c>
      <c r="R676">
        <v>0</v>
      </c>
      <c r="S676" t="s">
        <v>642</v>
      </c>
      <c r="T676" t="s">
        <v>690</v>
      </c>
      <c r="U676">
        <v>0</v>
      </c>
      <c r="V676">
        <v>0</v>
      </c>
      <c r="W676">
        <v>0</v>
      </c>
      <c r="X676" t="s">
        <v>35</v>
      </c>
      <c r="Y676" t="s">
        <v>731</v>
      </c>
      <c r="Z676">
        <v>3235.9999999999986</v>
      </c>
      <c r="AA676">
        <v>174180</v>
      </c>
      <c r="AB676">
        <v>0</v>
      </c>
      <c r="AC676">
        <v>0</v>
      </c>
      <c r="AD676">
        <v>0.89709517923362214</v>
      </c>
      <c r="AF676">
        <v>0</v>
      </c>
      <c r="AG676" t="s">
        <v>913</v>
      </c>
    </row>
    <row r="677" spans="1:33" x14ac:dyDescent="0.25">
      <c r="A677" t="s">
        <v>56</v>
      </c>
      <c r="B677" t="s">
        <v>947</v>
      </c>
      <c r="C677" s="63" t="s">
        <v>947</v>
      </c>
      <c r="D677" s="63" t="s">
        <v>671</v>
      </c>
      <c r="E677" t="s">
        <v>527</v>
      </c>
      <c r="F677">
        <v>1</v>
      </c>
      <c r="G677">
        <v>1</v>
      </c>
      <c r="H677">
        <v>1</v>
      </c>
      <c r="I677">
        <v>2</v>
      </c>
      <c r="J677">
        <v>7</v>
      </c>
      <c r="K677">
        <v>2</v>
      </c>
      <c r="L677" t="s">
        <v>102</v>
      </c>
      <c r="M677">
        <v>2</v>
      </c>
      <c r="N677" t="s">
        <v>701</v>
      </c>
      <c r="O677" t="s">
        <v>4</v>
      </c>
      <c r="P677">
        <v>1</v>
      </c>
      <c r="Q677">
        <v>1</v>
      </c>
      <c r="R677">
        <v>0</v>
      </c>
      <c r="S677" t="s">
        <v>642</v>
      </c>
      <c r="T677" t="s">
        <v>689</v>
      </c>
      <c r="U677">
        <v>8.5</v>
      </c>
      <c r="V677">
        <v>1.118421052631579</v>
      </c>
      <c r="W677">
        <v>8.5</v>
      </c>
      <c r="X677" t="s">
        <v>36</v>
      </c>
      <c r="Y677" t="s">
        <v>732</v>
      </c>
      <c r="Z677">
        <v>3235.9999999999986</v>
      </c>
      <c r="AA677">
        <v>174180</v>
      </c>
      <c r="AB677">
        <v>1</v>
      </c>
      <c r="AC677">
        <v>1.0033301346691825</v>
      </c>
      <c r="AD677">
        <v>0.89709517923362214</v>
      </c>
      <c r="AE677">
        <v>0.89709517923362203</v>
      </c>
      <c r="AF677">
        <v>-2.2204460492503131E-16</v>
      </c>
      <c r="AG677" t="s">
        <v>642</v>
      </c>
    </row>
    <row r="678" spans="1:33" x14ac:dyDescent="0.25">
      <c r="A678" t="s">
        <v>56</v>
      </c>
      <c r="B678" t="s">
        <v>947</v>
      </c>
      <c r="C678" s="63" t="s">
        <v>947</v>
      </c>
      <c r="D678" s="63" t="s">
        <v>671</v>
      </c>
      <c r="E678" t="s">
        <v>527</v>
      </c>
      <c r="F678">
        <v>1</v>
      </c>
      <c r="G678">
        <v>1</v>
      </c>
      <c r="H678">
        <v>1</v>
      </c>
      <c r="I678">
        <v>2</v>
      </c>
      <c r="J678">
        <v>7</v>
      </c>
      <c r="K678">
        <v>2</v>
      </c>
      <c r="L678" t="s">
        <v>102</v>
      </c>
      <c r="M678">
        <v>2</v>
      </c>
      <c r="N678" t="s">
        <v>701</v>
      </c>
      <c r="O678" t="s">
        <v>5</v>
      </c>
      <c r="P678">
        <v>2</v>
      </c>
      <c r="Q678">
        <v>0</v>
      </c>
      <c r="R678">
        <v>0</v>
      </c>
      <c r="S678" t="s">
        <v>642</v>
      </c>
      <c r="T678" t="s">
        <v>690</v>
      </c>
      <c r="U678">
        <v>0</v>
      </c>
      <c r="V678">
        <v>0</v>
      </c>
      <c r="W678">
        <v>0</v>
      </c>
      <c r="X678" t="s">
        <v>37</v>
      </c>
      <c r="Y678" t="s">
        <v>733</v>
      </c>
      <c r="Z678">
        <v>3235.9999999999986</v>
      </c>
      <c r="AA678">
        <v>174180</v>
      </c>
      <c r="AB678">
        <v>0</v>
      </c>
      <c r="AC678">
        <v>0</v>
      </c>
      <c r="AD678">
        <v>0.89709517923362214</v>
      </c>
      <c r="AF678">
        <v>0</v>
      </c>
      <c r="AG678" t="s">
        <v>913</v>
      </c>
    </row>
    <row r="679" spans="1:33" x14ac:dyDescent="0.25">
      <c r="A679" t="s">
        <v>56</v>
      </c>
      <c r="B679" t="s">
        <v>947</v>
      </c>
      <c r="C679" s="63" t="s">
        <v>947</v>
      </c>
      <c r="D679" s="63" t="s">
        <v>671</v>
      </c>
      <c r="E679" t="s">
        <v>527</v>
      </c>
      <c r="F679">
        <v>1</v>
      </c>
      <c r="G679">
        <v>1</v>
      </c>
      <c r="H679">
        <v>1</v>
      </c>
      <c r="I679">
        <v>2</v>
      </c>
      <c r="J679">
        <v>7</v>
      </c>
      <c r="K679">
        <v>2</v>
      </c>
      <c r="L679" t="s">
        <v>102</v>
      </c>
      <c r="M679">
        <v>2</v>
      </c>
      <c r="N679" t="s">
        <v>701</v>
      </c>
      <c r="O679" t="s">
        <v>31</v>
      </c>
      <c r="P679">
        <v>3</v>
      </c>
      <c r="Q679">
        <v>0</v>
      </c>
      <c r="R679">
        <v>0</v>
      </c>
      <c r="S679" t="s">
        <v>642</v>
      </c>
      <c r="T679" t="s">
        <v>690</v>
      </c>
      <c r="U679">
        <v>0</v>
      </c>
      <c r="V679">
        <v>0</v>
      </c>
      <c r="W679">
        <v>0</v>
      </c>
      <c r="X679" t="s">
        <v>38</v>
      </c>
      <c r="Y679" t="s">
        <v>734</v>
      </c>
      <c r="Z679">
        <v>3235.9999999999986</v>
      </c>
      <c r="AA679">
        <v>174180</v>
      </c>
      <c r="AB679">
        <v>0</v>
      </c>
      <c r="AC679">
        <v>0</v>
      </c>
      <c r="AD679">
        <v>0.89709517923362214</v>
      </c>
      <c r="AF679">
        <v>0</v>
      </c>
      <c r="AG679" t="s">
        <v>913</v>
      </c>
    </row>
    <row r="680" spans="1:33" x14ac:dyDescent="0.25">
      <c r="A680" t="s">
        <v>56</v>
      </c>
      <c r="B680" t="s">
        <v>947</v>
      </c>
      <c r="C680" s="63" t="s">
        <v>947</v>
      </c>
      <c r="D680" s="63" t="s">
        <v>671</v>
      </c>
      <c r="E680" t="s">
        <v>527</v>
      </c>
      <c r="F680">
        <v>1</v>
      </c>
      <c r="G680">
        <v>1</v>
      </c>
      <c r="H680">
        <v>1</v>
      </c>
      <c r="I680">
        <v>2</v>
      </c>
      <c r="J680">
        <v>7</v>
      </c>
      <c r="K680">
        <v>3</v>
      </c>
      <c r="L680" t="s">
        <v>103</v>
      </c>
      <c r="M680">
        <v>3</v>
      </c>
      <c r="N680" t="s">
        <v>703</v>
      </c>
      <c r="O680" t="s">
        <v>4</v>
      </c>
      <c r="P680">
        <v>1</v>
      </c>
      <c r="Q680">
        <v>1</v>
      </c>
      <c r="R680">
        <v>0</v>
      </c>
      <c r="S680" t="s">
        <v>642</v>
      </c>
      <c r="T680" t="s">
        <v>689</v>
      </c>
      <c r="U680">
        <v>8.5</v>
      </c>
      <c r="V680">
        <v>1.118421052631579</v>
      </c>
      <c r="W680">
        <v>8.5</v>
      </c>
      <c r="X680" t="s">
        <v>39</v>
      </c>
      <c r="Y680" t="s">
        <v>735</v>
      </c>
      <c r="Z680">
        <v>3235.9999999999986</v>
      </c>
      <c r="AA680">
        <v>174180</v>
      </c>
      <c r="AB680">
        <v>1</v>
      </c>
      <c r="AC680">
        <v>1.0033301346691825</v>
      </c>
      <c r="AD680">
        <v>0.89709517923362214</v>
      </c>
      <c r="AE680">
        <v>0.89709517923362203</v>
      </c>
      <c r="AF680">
        <v>-2.2204460492503131E-16</v>
      </c>
      <c r="AG680" t="s">
        <v>642</v>
      </c>
    </row>
    <row r="681" spans="1:33" x14ac:dyDescent="0.25">
      <c r="A681" t="s">
        <v>56</v>
      </c>
      <c r="B681" t="s">
        <v>947</v>
      </c>
      <c r="C681" s="63" t="s">
        <v>947</v>
      </c>
      <c r="D681" s="63" t="s">
        <v>671</v>
      </c>
      <c r="E681" t="s">
        <v>527</v>
      </c>
      <c r="F681">
        <v>1</v>
      </c>
      <c r="G681">
        <v>1</v>
      </c>
      <c r="H681">
        <v>1</v>
      </c>
      <c r="I681">
        <v>2</v>
      </c>
      <c r="J681">
        <v>7</v>
      </c>
      <c r="K681">
        <v>3</v>
      </c>
      <c r="L681" t="s">
        <v>103</v>
      </c>
      <c r="M681">
        <v>3</v>
      </c>
      <c r="N681" t="s">
        <v>703</v>
      </c>
      <c r="O681" t="s">
        <v>5</v>
      </c>
      <c r="P681">
        <v>2</v>
      </c>
      <c r="Q681">
        <v>0</v>
      </c>
      <c r="R681">
        <v>0</v>
      </c>
      <c r="S681" t="s">
        <v>642</v>
      </c>
      <c r="T681" t="s">
        <v>690</v>
      </c>
      <c r="U681">
        <v>0</v>
      </c>
      <c r="V681">
        <v>0</v>
      </c>
      <c r="W681">
        <v>0</v>
      </c>
      <c r="X681" t="s">
        <v>40</v>
      </c>
      <c r="Y681" t="s">
        <v>736</v>
      </c>
      <c r="Z681">
        <v>3235.9999999999986</v>
      </c>
      <c r="AA681">
        <v>174180</v>
      </c>
      <c r="AB681">
        <v>0</v>
      </c>
      <c r="AC681">
        <v>0</v>
      </c>
      <c r="AD681">
        <v>0.89709517923362214</v>
      </c>
      <c r="AF681">
        <v>0</v>
      </c>
      <c r="AG681" t="s">
        <v>913</v>
      </c>
    </row>
    <row r="682" spans="1:33" x14ac:dyDescent="0.25">
      <c r="A682" t="s">
        <v>56</v>
      </c>
      <c r="B682" t="s">
        <v>947</v>
      </c>
      <c r="C682" s="63" t="s">
        <v>947</v>
      </c>
      <c r="D682" s="63" t="s">
        <v>671</v>
      </c>
      <c r="E682" t="s">
        <v>527</v>
      </c>
      <c r="F682">
        <v>1</v>
      </c>
      <c r="G682">
        <v>1</v>
      </c>
      <c r="H682">
        <v>1</v>
      </c>
      <c r="I682">
        <v>2</v>
      </c>
      <c r="J682">
        <v>7</v>
      </c>
      <c r="K682">
        <v>3</v>
      </c>
      <c r="L682" t="s">
        <v>103</v>
      </c>
      <c r="M682">
        <v>3</v>
      </c>
      <c r="N682" t="s">
        <v>703</v>
      </c>
      <c r="O682" t="s">
        <v>31</v>
      </c>
      <c r="P682">
        <v>3</v>
      </c>
      <c r="Q682">
        <v>0</v>
      </c>
      <c r="R682">
        <v>0</v>
      </c>
      <c r="S682" t="s">
        <v>642</v>
      </c>
      <c r="T682" t="s">
        <v>690</v>
      </c>
      <c r="U682">
        <v>0</v>
      </c>
      <c r="V682">
        <v>0</v>
      </c>
      <c r="W682">
        <v>0</v>
      </c>
      <c r="X682" t="s">
        <v>41</v>
      </c>
      <c r="Y682" t="s">
        <v>737</v>
      </c>
      <c r="Z682">
        <v>3235.9999999999986</v>
      </c>
      <c r="AA682">
        <v>174180</v>
      </c>
      <c r="AB682">
        <v>0</v>
      </c>
      <c r="AC682">
        <v>0</v>
      </c>
      <c r="AD682">
        <v>0.89709517923362214</v>
      </c>
      <c r="AF682">
        <v>0</v>
      </c>
      <c r="AG682" t="s">
        <v>913</v>
      </c>
    </row>
    <row r="683" spans="1:33" x14ac:dyDescent="0.25">
      <c r="A683" t="s">
        <v>56</v>
      </c>
      <c r="B683" t="s">
        <v>947</v>
      </c>
      <c r="C683" s="63" t="s">
        <v>947</v>
      </c>
      <c r="D683" s="63" t="s">
        <v>671</v>
      </c>
      <c r="E683" t="s">
        <v>527</v>
      </c>
      <c r="F683">
        <v>1</v>
      </c>
      <c r="G683">
        <v>1</v>
      </c>
      <c r="H683">
        <v>1</v>
      </c>
      <c r="I683">
        <v>2</v>
      </c>
      <c r="J683">
        <v>7</v>
      </c>
      <c r="K683">
        <v>4</v>
      </c>
      <c r="L683" t="s">
        <v>101</v>
      </c>
      <c r="M683">
        <v>4</v>
      </c>
      <c r="N683" t="s">
        <v>705</v>
      </c>
      <c r="O683" t="s">
        <v>4</v>
      </c>
      <c r="P683">
        <v>1</v>
      </c>
      <c r="Q683">
        <v>1</v>
      </c>
      <c r="R683">
        <v>0</v>
      </c>
      <c r="S683" t="s">
        <v>642</v>
      </c>
      <c r="T683" t="s">
        <v>689</v>
      </c>
      <c r="U683">
        <v>8.5</v>
      </c>
      <c r="V683">
        <v>1.118421052631579</v>
      </c>
      <c r="W683">
        <v>8.5</v>
      </c>
      <c r="X683" t="s">
        <v>42</v>
      </c>
      <c r="Y683" t="s">
        <v>738</v>
      </c>
      <c r="Z683">
        <v>3235.9999999999986</v>
      </c>
      <c r="AA683">
        <v>174180</v>
      </c>
      <c r="AB683">
        <v>1</v>
      </c>
      <c r="AC683">
        <v>1.0033301346691825</v>
      </c>
      <c r="AD683">
        <v>0.89709517923362214</v>
      </c>
      <c r="AE683">
        <v>0.89709517923362203</v>
      </c>
      <c r="AF683">
        <v>-2.2204460492503131E-16</v>
      </c>
      <c r="AG683" t="s">
        <v>642</v>
      </c>
    </row>
    <row r="684" spans="1:33" x14ac:dyDescent="0.25">
      <c r="A684" t="s">
        <v>56</v>
      </c>
      <c r="B684" t="s">
        <v>947</v>
      </c>
      <c r="C684" s="63" t="s">
        <v>947</v>
      </c>
      <c r="D684" s="63" t="s">
        <v>671</v>
      </c>
      <c r="E684" t="s">
        <v>527</v>
      </c>
      <c r="F684">
        <v>1</v>
      </c>
      <c r="G684">
        <v>1</v>
      </c>
      <c r="H684">
        <v>1</v>
      </c>
      <c r="I684">
        <v>2</v>
      </c>
      <c r="J684">
        <v>7</v>
      </c>
      <c r="K684">
        <v>4</v>
      </c>
      <c r="L684" t="s">
        <v>101</v>
      </c>
      <c r="M684">
        <v>4</v>
      </c>
      <c r="N684" t="s">
        <v>705</v>
      </c>
      <c r="O684" t="s">
        <v>5</v>
      </c>
      <c r="P684">
        <v>2</v>
      </c>
      <c r="Q684">
        <v>0</v>
      </c>
      <c r="R684">
        <v>0</v>
      </c>
      <c r="S684" t="s">
        <v>642</v>
      </c>
      <c r="T684" t="s">
        <v>690</v>
      </c>
      <c r="U684">
        <v>0</v>
      </c>
      <c r="V684">
        <v>0</v>
      </c>
      <c r="W684">
        <v>0</v>
      </c>
      <c r="X684" t="s">
        <v>43</v>
      </c>
      <c r="Y684" t="s">
        <v>739</v>
      </c>
      <c r="Z684">
        <v>3235.9999999999986</v>
      </c>
      <c r="AA684">
        <v>174180</v>
      </c>
      <c r="AB684">
        <v>0</v>
      </c>
      <c r="AC684">
        <v>0</v>
      </c>
      <c r="AD684">
        <v>0.89709517923362214</v>
      </c>
      <c r="AF684">
        <v>0</v>
      </c>
      <c r="AG684" t="s">
        <v>913</v>
      </c>
    </row>
    <row r="685" spans="1:33" x14ac:dyDescent="0.25">
      <c r="A685" t="s">
        <v>56</v>
      </c>
      <c r="B685" t="s">
        <v>947</v>
      </c>
      <c r="C685" s="63" t="s">
        <v>947</v>
      </c>
      <c r="D685" s="63" t="s">
        <v>671</v>
      </c>
      <c r="E685" t="s">
        <v>527</v>
      </c>
      <c r="F685">
        <v>1</v>
      </c>
      <c r="G685">
        <v>1</v>
      </c>
      <c r="H685">
        <v>1</v>
      </c>
      <c r="I685">
        <v>2</v>
      </c>
      <c r="J685">
        <v>7</v>
      </c>
      <c r="K685">
        <v>4</v>
      </c>
      <c r="L685" t="s">
        <v>101</v>
      </c>
      <c r="M685">
        <v>4</v>
      </c>
      <c r="N685" t="s">
        <v>705</v>
      </c>
      <c r="O685" t="s">
        <v>31</v>
      </c>
      <c r="P685">
        <v>3</v>
      </c>
      <c r="Q685">
        <v>0</v>
      </c>
      <c r="R685">
        <v>0</v>
      </c>
      <c r="S685" t="s">
        <v>642</v>
      </c>
      <c r="T685" t="s">
        <v>690</v>
      </c>
      <c r="U685">
        <v>0</v>
      </c>
      <c r="V685">
        <v>0</v>
      </c>
      <c r="W685">
        <v>0</v>
      </c>
      <c r="X685" t="s">
        <v>44</v>
      </c>
      <c r="Y685" t="s">
        <v>740</v>
      </c>
      <c r="Z685">
        <v>3235.9999999999986</v>
      </c>
      <c r="AA685">
        <v>174180</v>
      </c>
      <c r="AB685">
        <v>0</v>
      </c>
      <c r="AC685">
        <v>0</v>
      </c>
      <c r="AD685">
        <v>0.89709517923362214</v>
      </c>
      <c r="AF685">
        <v>0</v>
      </c>
      <c r="AG685" t="s">
        <v>913</v>
      </c>
    </row>
    <row r="686" spans="1:33" x14ac:dyDescent="0.25">
      <c r="A686" t="s">
        <v>56</v>
      </c>
      <c r="B686" t="s">
        <v>947</v>
      </c>
      <c r="C686" s="63" t="s">
        <v>947</v>
      </c>
      <c r="D686" s="63" t="s">
        <v>671</v>
      </c>
      <c r="E686" t="s">
        <v>527</v>
      </c>
      <c r="F686">
        <v>1</v>
      </c>
      <c r="G686">
        <v>1</v>
      </c>
      <c r="H686">
        <v>1</v>
      </c>
      <c r="I686">
        <v>2</v>
      </c>
      <c r="J686">
        <v>7</v>
      </c>
      <c r="K686">
        <v>5</v>
      </c>
      <c r="L686" t="s">
        <v>105</v>
      </c>
      <c r="M686">
        <v>5</v>
      </c>
      <c r="N686" t="s">
        <v>707</v>
      </c>
      <c r="O686" t="s">
        <v>4</v>
      </c>
      <c r="P686">
        <v>1</v>
      </c>
      <c r="Q686">
        <v>0</v>
      </c>
      <c r="R686">
        <v>0</v>
      </c>
      <c r="S686" t="s">
        <v>642</v>
      </c>
      <c r="T686" t="s">
        <v>690</v>
      </c>
      <c r="U686">
        <v>0</v>
      </c>
      <c r="V686">
        <v>0</v>
      </c>
      <c r="W686">
        <v>0</v>
      </c>
      <c r="X686" t="s">
        <v>45</v>
      </c>
      <c r="Y686" t="s">
        <v>741</v>
      </c>
      <c r="Z686">
        <v>3235.9999999999986</v>
      </c>
      <c r="AA686">
        <v>174180</v>
      </c>
      <c r="AB686">
        <v>0</v>
      </c>
      <c r="AC686">
        <v>0</v>
      </c>
      <c r="AD686">
        <v>0.89709517923362214</v>
      </c>
      <c r="AF686">
        <v>0</v>
      </c>
      <c r="AG686" t="s">
        <v>913</v>
      </c>
    </row>
    <row r="687" spans="1:33" x14ac:dyDescent="0.25">
      <c r="A687" t="s">
        <v>56</v>
      </c>
      <c r="B687" t="s">
        <v>947</v>
      </c>
      <c r="C687" s="63" t="s">
        <v>947</v>
      </c>
      <c r="D687" s="63" t="s">
        <v>671</v>
      </c>
      <c r="E687" t="s">
        <v>527</v>
      </c>
      <c r="F687">
        <v>1</v>
      </c>
      <c r="G687">
        <v>1</v>
      </c>
      <c r="H687">
        <v>1</v>
      </c>
      <c r="I687">
        <v>2</v>
      </c>
      <c r="J687">
        <v>7</v>
      </c>
      <c r="K687">
        <v>5</v>
      </c>
      <c r="L687" t="s">
        <v>105</v>
      </c>
      <c r="M687">
        <v>5</v>
      </c>
      <c r="N687" t="s">
        <v>707</v>
      </c>
      <c r="O687" t="s">
        <v>5</v>
      </c>
      <c r="P687">
        <v>2</v>
      </c>
      <c r="Q687">
        <v>0</v>
      </c>
      <c r="R687">
        <v>0</v>
      </c>
      <c r="S687" t="s">
        <v>642</v>
      </c>
      <c r="T687" t="s">
        <v>690</v>
      </c>
      <c r="U687">
        <v>0</v>
      </c>
      <c r="V687">
        <v>0</v>
      </c>
      <c r="W687">
        <v>0</v>
      </c>
      <c r="X687" t="s">
        <v>46</v>
      </c>
      <c r="Y687" t="s">
        <v>742</v>
      </c>
      <c r="Z687">
        <v>3235.9999999999986</v>
      </c>
      <c r="AA687">
        <v>174180</v>
      </c>
      <c r="AB687">
        <v>0</v>
      </c>
      <c r="AC687">
        <v>0</v>
      </c>
      <c r="AD687">
        <v>0.89709517923362214</v>
      </c>
      <c r="AF687">
        <v>0</v>
      </c>
      <c r="AG687" t="s">
        <v>913</v>
      </c>
    </row>
    <row r="688" spans="1:33" x14ac:dyDescent="0.25">
      <c r="A688" t="s">
        <v>56</v>
      </c>
      <c r="B688" t="s">
        <v>947</v>
      </c>
      <c r="C688" s="63" t="s">
        <v>947</v>
      </c>
      <c r="D688" s="63" t="s">
        <v>671</v>
      </c>
      <c r="E688" t="s">
        <v>527</v>
      </c>
      <c r="F688">
        <v>1</v>
      </c>
      <c r="G688">
        <v>1</v>
      </c>
      <c r="H688">
        <v>1</v>
      </c>
      <c r="I688">
        <v>2</v>
      </c>
      <c r="J688">
        <v>7</v>
      </c>
      <c r="K688">
        <v>5</v>
      </c>
      <c r="L688" t="s">
        <v>105</v>
      </c>
      <c r="M688">
        <v>5</v>
      </c>
      <c r="N688" t="s">
        <v>707</v>
      </c>
      <c r="O688" t="s">
        <v>31</v>
      </c>
      <c r="P688">
        <v>3</v>
      </c>
      <c r="Q688">
        <v>0</v>
      </c>
      <c r="R688">
        <v>0</v>
      </c>
      <c r="S688" t="s">
        <v>642</v>
      </c>
      <c r="T688" t="s">
        <v>690</v>
      </c>
      <c r="U688">
        <v>0</v>
      </c>
      <c r="V688">
        <v>0</v>
      </c>
      <c r="W688">
        <v>0</v>
      </c>
      <c r="X688" t="s">
        <v>47</v>
      </c>
      <c r="Y688" t="s">
        <v>743</v>
      </c>
      <c r="Z688">
        <v>3235.9999999999986</v>
      </c>
      <c r="AA688">
        <v>174180</v>
      </c>
      <c r="AB688">
        <v>0</v>
      </c>
      <c r="AC688">
        <v>0</v>
      </c>
      <c r="AD688">
        <v>0.89709517923362214</v>
      </c>
      <c r="AF688">
        <v>0</v>
      </c>
      <c r="AG688" t="s">
        <v>913</v>
      </c>
    </row>
    <row r="689" spans="1:33" x14ac:dyDescent="0.25">
      <c r="A689" t="s">
        <v>56</v>
      </c>
      <c r="B689" t="s">
        <v>947</v>
      </c>
      <c r="C689" s="63" t="s">
        <v>947</v>
      </c>
      <c r="D689" s="63" t="s">
        <v>671</v>
      </c>
      <c r="E689" t="s">
        <v>527</v>
      </c>
      <c r="F689">
        <v>1</v>
      </c>
      <c r="G689">
        <v>1</v>
      </c>
      <c r="H689">
        <v>1</v>
      </c>
      <c r="I689">
        <v>2</v>
      </c>
      <c r="J689">
        <v>7</v>
      </c>
      <c r="K689">
        <v>6</v>
      </c>
      <c r="L689" t="s">
        <v>113</v>
      </c>
      <c r="M689">
        <v>6</v>
      </c>
      <c r="N689" t="s">
        <v>709</v>
      </c>
      <c r="O689" t="s">
        <v>4</v>
      </c>
      <c r="P689">
        <v>1</v>
      </c>
      <c r="Q689">
        <v>0</v>
      </c>
      <c r="R689">
        <v>0</v>
      </c>
      <c r="S689" t="s">
        <v>642</v>
      </c>
      <c r="T689" t="s">
        <v>690</v>
      </c>
      <c r="U689">
        <v>0</v>
      </c>
      <c r="V689">
        <v>0</v>
      </c>
      <c r="W689">
        <v>0</v>
      </c>
      <c r="X689" t="s">
        <v>48</v>
      </c>
      <c r="Y689" t="s">
        <v>744</v>
      </c>
      <c r="Z689">
        <v>3235.9999999999986</v>
      </c>
      <c r="AA689">
        <v>174180</v>
      </c>
      <c r="AB689">
        <v>0</v>
      </c>
      <c r="AC689">
        <v>0</v>
      </c>
      <c r="AD689">
        <v>0.89709517923362214</v>
      </c>
      <c r="AF689">
        <v>0</v>
      </c>
      <c r="AG689" t="s">
        <v>913</v>
      </c>
    </row>
    <row r="690" spans="1:33" x14ac:dyDescent="0.25">
      <c r="A690" t="s">
        <v>56</v>
      </c>
      <c r="B690" t="s">
        <v>947</v>
      </c>
      <c r="C690" s="63" t="s">
        <v>947</v>
      </c>
      <c r="D690" s="63" t="s">
        <v>671</v>
      </c>
      <c r="E690" t="s">
        <v>527</v>
      </c>
      <c r="F690">
        <v>1</v>
      </c>
      <c r="G690">
        <v>1</v>
      </c>
      <c r="H690">
        <v>1</v>
      </c>
      <c r="I690">
        <v>2</v>
      </c>
      <c r="J690">
        <v>7</v>
      </c>
      <c r="K690">
        <v>6</v>
      </c>
      <c r="L690" t="s">
        <v>113</v>
      </c>
      <c r="M690">
        <v>6</v>
      </c>
      <c r="N690" t="s">
        <v>709</v>
      </c>
      <c r="O690" t="s">
        <v>5</v>
      </c>
      <c r="P690">
        <v>2</v>
      </c>
      <c r="Q690">
        <v>0</v>
      </c>
      <c r="R690">
        <v>0</v>
      </c>
      <c r="S690" t="s">
        <v>642</v>
      </c>
      <c r="T690" t="s">
        <v>690</v>
      </c>
      <c r="U690">
        <v>0</v>
      </c>
      <c r="V690">
        <v>0</v>
      </c>
      <c r="W690">
        <v>0</v>
      </c>
      <c r="X690" t="s">
        <v>49</v>
      </c>
      <c r="Y690" t="s">
        <v>745</v>
      </c>
      <c r="Z690">
        <v>3235.9999999999986</v>
      </c>
      <c r="AA690">
        <v>174180</v>
      </c>
      <c r="AB690">
        <v>0</v>
      </c>
      <c r="AC690">
        <v>0</v>
      </c>
      <c r="AD690">
        <v>0.89709517923362214</v>
      </c>
      <c r="AF690">
        <v>0</v>
      </c>
      <c r="AG690" t="s">
        <v>913</v>
      </c>
    </row>
    <row r="691" spans="1:33" x14ac:dyDescent="0.25">
      <c r="A691" t="s">
        <v>56</v>
      </c>
      <c r="B691" t="s">
        <v>947</v>
      </c>
      <c r="C691" s="63" t="s">
        <v>947</v>
      </c>
      <c r="D691" s="63" t="s">
        <v>671</v>
      </c>
      <c r="E691" t="s">
        <v>527</v>
      </c>
      <c r="F691">
        <v>1</v>
      </c>
      <c r="G691">
        <v>1</v>
      </c>
      <c r="H691">
        <v>1</v>
      </c>
      <c r="I691">
        <v>2</v>
      </c>
      <c r="J691">
        <v>7</v>
      </c>
      <c r="K691">
        <v>6</v>
      </c>
      <c r="L691" t="s">
        <v>113</v>
      </c>
      <c r="M691">
        <v>6</v>
      </c>
      <c r="N691" t="s">
        <v>709</v>
      </c>
      <c r="O691" t="s">
        <v>31</v>
      </c>
      <c r="P691">
        <v>3</v>
      </c>
      <c r="Q691">
        <v>0</v>
      </c>
      <c r="R691">
        <v>0</v>
      </c>
      <c r="S691" t="s">
        <v>642</v>
      </c>
      <c r="T691" t="s">
        <v>690</v>
      </c>
      <c r="U691">
        <v>0</v>
      </c>
      <c r="V691">
        <v>0</v>
      </c>
      <c r="W691">
        <v>0</v>
      </c>
      <c r="X691" t="s">
        <v>50</v>
      </c>
      <c r="Y691" t="s">
        <v>746</v>
      </c>
      <c r="Z691">
        <v>3235.9999999999986</v>
      </c>
      <c r="AA691">
        <v>174180</v>
      </c>
      <c r="AB691">
        <v>0</v>
      </c>
      <c r="AC691">
        <v>0</v>
      </c>
      <c r="AD691">
        <v>0.89709517923362214</v>
      </c>
      <c r="AF691">
        <v>0</v>
      </c>
      <c r="AG691" t="s">
        <v>913</v>
      </c>
    </row>
    <row r="692" spans="1:33" x14ac:dyDescent="0.25">
      <c r="A692" t="s">
        <v>56</v>
      </c>
      <c r="B692" t="s">
        <v>947</v>
      </c>
      <c r="C692" s="63" t="s">
        <v>947</v>
      </c>
      <c r="D692" s="63" t="s">
        <v>671</v>
      </c>
      <c r="E692" t="s">
        <v>527</v>
      </c>
      <c r="F692">
        <v>1</v>
      </c>
      <c r="G692">
        <v>1</v>
      </c>
      <c r="H692">
        <v>1</v>
      </c>
      <c r="I692">
        <v>2</v>
      </c>
      <c r="J692">
        <v>7</v>
      </c>
      <c r="K692">
        <v>7</v>
      </c>
      <c r="L692" t="s">
        <v>114</v>
      </c>
      <c r="M692">
        <v>7</v>
      </c>
      <c r="N692" t="s">
        <v>711</v>
      </c>
      <c r="O692" t="s">
        <v>4</v>
      </c>
      <c r="P692">
        <v>1</v>
      </c>
      <c r="Q692">
        <v>0</v>
      </c>
      <c r="R692">
        <v>0</v>
      </c>
      <c r="S692" t="s">
        <v>642</v>
      </c>
      <c r="T692" t="s">
        <v>690</v>
      </c>
      <c r="U692">
        <v>0</v>
      </c>
      <c r="V692">
        <v>0</v>
      </c>
      <c r="W692">
        <v>0</v>
      </c>
      <c r="X692" t="s">
        <v>51</v>
      </c>
      <c r="Y692" t="s">
        <v>747</v>
      </c>
      <c r="Z692">
        <v>3235.9999999999986</v>
      </c>
      <c r="AA692">
        <v>174180</v>
      </c>
      <c r="AB692">
        <v>0</v>
      </c>
      <c r="AC692">
        <v>0</v>
      </c>
      <c r="AD692">
        <v>0.89709517923362214</v>
      </c>
      <c r="AF692">
        <v>0</v>
      </c>
      <c r="AG692" t="s">
        <v>913</v>
      </c>
    </row>
    <row r="693" spans="1:33" x14ac:dyDescent="0.25">
      <c r="A693" t="s">
        <v>56</v>
      </c>
      <c r="B693" t="s">
        <v>947</v>
      </c>
      <c r="C693" s="63" t="s">
        <v>947</v>
      </c>
      <c r="D693" s="63" t="s">
        <v>671</v>
      </c>
      <c r="E693" t="s">
        <v>527</v>
      </c>
      <c r="F693">
        <v>1</v>
      </c>
      <c r="G693">
        <v>1</v>
      </c>
      <c r="H693">
        <v>1</v>
      </c>
      <c r="I693">
        <v>2</v>
      </c>
      <c r="J693">
        <v>7</v>
      </c>
      <c r="K693">
        <v>7</v>
      </c>
      <c r="L693" t="s">
        <v>114</v>
      </c>
      <c r="M693">
        <v>7</v>
      </c>
      <c r="N693" t="s">
        <v>711</v>
      </c>
      <c r="O693" t="s">
        <v>5</v>
      </c>
      <c r="P693">
        <v>2</v>
      </c>
      <c r="Q693">
        <v>0</v>
      </c>
      <c r="R693">
        <v>0</v>
      </c>
      <c r="S693" t="s">
        <v>642</v>
      </c>
      <c r="T693" t="s">
        <v>690</v>
      </c>
      <c r="U693">
        <v>0</v>
      </c>
      <c r="V693">
        <v>0</v>
      </c>
      <c r="W693">
        <v>0</v>
      </c>
      <c r="X693" t="s">
        <v>52</v>
      </c>
      <c r="Y693" t="s">
        <v>748</v>
      </c>
      <c r="Z693">
        <v>3235.9999999999986</v>
      </c>
      <c r="AA693">
        <v>174180</v>
      </c>
      <c r="AB693">
        <v>0</v>
      </c>
      <c r="AC693">
        <v>0</v>
      </c>
      <c r="AD693">
        <v>0.89709517923362214</v>
      </c>
      <c r="AF693">
        <v>0</v>
      </c>
      <c r="AG693" t="s">
        <v>913</v>
      </c>
    </row>
    <row r="694" spans="1:33" x14ac:dyDescent="0.25">
      <c r="A694" t="s">
        <v>56</v>
      </c>
      <c r="B694" t="s">
        <v>947</v>
      </c>
      <c r="C694" s="63" t="s">
        <v>947</v>
      </c>
      <c r="D694" s="63" t="s">
        <v>671</v>
      </c>
      <c r="E694" t="s">
        <v>527</v>
      </c>
      <c r="F694">
        <v>1</v>
      </c>
      <c r="G694">
        <v>1</v>
      </c>
      <c r="H694">
        <v>1</v>
      </c>
      <c r="I694">
        <v>2</v>
      </c>
      <c r="J694">
        <v>7</v>
      </c>
      <c r="K694">
        <v>7</v>
      </c>
      <c r="L694" t="s">
        <v>114</v>
      </c>
      <c r="M694">
        <v>7</v>
      </c>
      <c r="N694" t="s">
        <v>711</v>
      </c>
      <c r="O694" t="s">
        <v>31</v>
      </c>
      <c r="P694">
        <v>3</v>
      </c>
      <c r="Q694">
        <v>0</v>
      </c>
      <c r="R694">
        <v>0</v>
      </c>
      <c r="S694" t="s">
        <v>642</v>
      </c>
      <c r="T694" t="s">
        <v>690</v>
      </c>
      <c r="U694">
        <v>0</v>
      </c>
      <c r="V694">
        <v>0</v>
      </c>
      <c r="W694">
        <v>0</v>
      </c>
      <c r="X694" t="s">
        <v>53</v>
      </c>
      <c r="Y694" t="s">
        <v>749</v>
      </c>
      <c r="Z694">
        <v>3235.9999999999986</v>
      </c>
      <c r="AA694">
        <v>174180</v>
      </c>
      <c r="AB694">
        <v>0</v>
      </c>
      <c r="AC694">
        <v>0</v>
      </c>
      <c r="AD694">
        <v>0.89709517923362214</v>
      </c>
      <c r="AF694">
        <v>0</v>
      </c>
      <c r="AG694" t="s">
        <v>913</v>
      </c>
    </row>
    <row r="695" spans="1:33" x14ac:dyDescent="0.25">
      <c r="A695" t="s">
        <v>56</v>
      </c>
      <c r="B695" t="s">
        <v>947</v>
      </c>
      <c r="C695" s="63" t="s">
        <v>947</v>
      </c>
      <c r="D695" s="63" t="s">
        <v>671</v>
      </c>
      <c r="E695" t="s">
        <v>527</v>
      </c>
      <c r="F695">
        <v>1</v>
      </c>
      <c r="G695">
        <v>2</v>
      </c>
      <c r="H695">
        <v>2</v>
      </c>
      <c r="I695">
        <v>2</v>
      </c>
      <c r="J695">
        <v>7</v>
      </c>
      <c r="K695">
        <v>1</v>
      </c>
      <c r="L695" t="s">
        <v>99</v>
      </c>
      <c r="M695">
        <v>8</v>
      </c>
      <c r="N695" t="s">
        <v>713</v>
      </c>
      <c r="O695" t="s">
        <v>4</v>
      </c>
      <c r="P695">
        <v>1</v>
      </c>
      <c r="Q695">
        <v>1</v>
      </c>
      <c r="R695">
        <v>0</v>
      </c>
      <c r="S695" t="s">
        <v>642</v>
      </c>
      <c r="T695" t="s">
        <v>689</v>
      </c>
      <c r="U695">
        <v>8.5</v>
      </c>
      <c r="V695">
        <v>1.118421052631579</v>
      </c>
      <c r="W695">
        <v>8.5</v>
      </c>
      <c r="X695" t="s">
        <v>33</v>
      </c>
      <c r="Y695" t="s">
        <v>750</v>
      </c>
      <c r="Z695">
        <v>3235.9999999999986</v>
      </c>
      <c r="AA695">
        <v>174180</v>
      </c>
      <c r="AB695">
        <v>1</v>
      </c>
      <c r="AC695">
        <v>1.0033301346691825</v>
      </c>
      <c r="AD695">
        <v>0.89709517923362214</v>
      </c>
      <c r="AE695">
        <v>0.89709517923362203</v>
      </c>
      <c r="AF695">
        <v>-2.2204460492503131E-16</v>
      </c>
      <c r="AG695" t="s">
        <v>642</v>
      </c>
    </row>
    <row r="696" spans="1:33" x14ac:dyDescent="0.25">
      <c r="A696" t="s">
        <v>56</v>
      </c>
      <c r="B696" t="s">
        <v>947</v>
      </c>
      <c r="C696" s="63" t="s">
        <v>947</v>
      </c>
      <c r="D696" s="63" t="s">
        <v>671</v>
      </c>
      <c r="E696" t="s">
        <v>527</v>
      </c>
      <c r="F696">
        <v>1</v>
      </c>
      <c r="G696">
        <v>2</v>
      </c>
      <c r="H696">
        <v>2</v>
      </c>
      <c r="I696">
        <v>2</v>
      </c>
      <c r="J696">
        <v>7</v>
      </c>
      <c r="K696">
        <v>1</v>
      </c>
      <c r="L696" t="s">
        <v>99</v>
      </c>
      <c r="M696">
        <v>8</v>
      </c>
      <c r="N696" t="s">
        <v>713</v>
      </c>
      <c r="O696" t="s">
        <v>5</v>
      </c>
      <c r="P696">
        <v>2</v>
      </c>
      <c r="Q696">
        <v>0</v>
      </c>
      <c r="R696">
        <v>0</v>
      </c>
      <c r="S696" t="s">
        <v>642</v>
      </c>
      <c r="T696" t="s">
        <v>690</v>
      </c>
      <c r="U696">
        <v>0</v>
      </c>
      <c r="V696">
        <v>0</v>
      </c>
      <c r="W696">
        <v>0</v>
      </c>
      <c r="X696" t="s">
        <v>34</v>
      </c>
      <c r="Y696" t="s">
        <v>751</v>
      </c>
      <c r="Z696">
        <v>3235.9999999999986</v>
      </c>
      <c r="AA696">
        <v>174180</v>
      </c>
      <c r="AB696">
        <v>0</v>
      </c>
      <c r="AC696">
        <v>0</v>
      </c>
      <c r="AD696">
        <v>0.89709517923362214</v>
      </c>
      <c r="AF696">
        <v>0</v>
      </c>
      <c r="AG696" t="s">
        <v>913</v>
      </c>
    </row>
    <row r="697" spans="1:33" x14ac:dyDescent="0.25">
      <c r="A697" t="s">
        <v>56</v>
      </c>
      <c r="B697" t="s">
        <v>947</v>
      </c>
      <c r="C697" s="63" t="s">
        <v>947</v>
      </c>
      <c r="D697" s="63" t="s">
        <v>671</v>
      </c>
      <c r="E697" t="s">
        <v>527</v>
      </c>
      <c r="F697">
        <v>1</v>
      </c>
      <c r="G697">
        <v>2</v>
      </c>
      <c r="H697">
        <v>2</v>
      </c>
      <c r="I697">
        <v>2</v>
      </c>
      <c r="J697">
        <v>7</v>
      </c>
      <c r="K697">
        <v>1</v>
      </c>
      <c r="L697" t="s">
        <v>99</v>
      </c>
      <c r="M697">
        <v>8</v>
      </c>
      <c r="N697" t="s">
        <v>713</v>
      </c>
      <c r="O697" t="s">
        <v>31</v>
      </c>
      <c r="P697">
        <v>3</v>
      </c>
      <c r="Q697">
        <v>0</v>
      </c>
      <c r="R697">
        <v>0</v>
      </c>
      <c r="S697" t="s">
        <v>642</v>
      </c>
      <c r="T697" t="s">
        <v>690</v>
      </c>
      <c r="U697">
        <v>0</v>
      </c>
      <c r="V697">
        <v>0</v>
      </c>
      <c r="W697">
        <v>0</v>
      </c>
      <c r="X697" t="s">
        <v>35</v>
      </c>
      <c r="Y697" t="s">
        <v>752</v>
      </c>
      <c r="Z697">
        <v>3235.9999999999986</v>
      </c>
      <c r="AA697">
        <v>174180</v>
      </c>
      <c r="AB697">
        <v>0</v>
      </c>
      <c r="AC697">
        <v>0</v>
      </c>
      <c r="AD697">
        <v>0.89709517923362214</v>
      </c>
      <c r="AF697">
        <v>0</v>
      </c>
      <c r="AG697" t="s">
        <v>913</v>
      </c>
    </row>
    <row r="698" spans="1:33" x14ac:dyDescent="0.25">
      <c r="A698" t="s">
        <v>56</v>
      </c>
      <c r="B698" t="s">
        <v>947</v>
      </c>
      <c r="C698" s="63" t="s">
        <v>947</v>
      </c>
      <c r="D698" s="63" t="s">
        <v>671</v>
      </c>
      <c r="E698" t="s">
        <v>527</v>
      </c>
      <c r="F698">
        <v>1</v>
      </c>
      <c r="G698">
        <v>2</v>
      </c>
      <c r="H698">
        <v>2</v>
      </c>
      <c r="I698">
        <v>2</v>
      </c>
      <c r="J698">
        <v>7</v>
      </c>
      <c r="K698">
        <v>2</v>
      </c>
      <c r="L698" t="s">
        <v>102</v>
      </c>
      <c r="M698">
        <v>9</v>
      </c>
      <c r="N698" t="s">
        <v>715</v>
      </c>
      <c r="O698" t="s">
        <v>4</v>
      </c>
      <c r="P698">
        <v>1</v>
      </c>
      <c r="Q698">
        <v>1</v>
      </c>
      <c r="R698">
        <v>0</v>
      </c>
      <c r="S698" t="s">
        <v>642</v>
      </c>
      <c r="T698" t="s">
        <v>689</v>
      </c>
      <c r="U698">
        <v>8.5</v>
      </c>
      <c r="V698">
        <v>1.118421052631579</v>
      </c>
      <c r="W698">
        <v>8.5</v>
      </c>
      <c r="X698" t="s">
        <v>36</v>
      </c>
      <c r="Y698" t="s">
        <v>753</v>
      </c>
      <c r="Z698">
        <v>3235.9999999999986</v>
      </c>
      <c r="AA698">
        <v>174180</v>
      </c>
      <c r="AB698">
        <v>1</v>
      </c>
      <c r="AC698">
        <v>1.0033301346691825</v>
      </c>
      <c r="AD698">
        <v>0.89709517923362214</v>
      </c>
      <c r="AE698">
        <v>0.89709517923362203</v>
      </c>
      <c r="AF698">
        <v>-2.2204460492503131E-16</v>
      </c>
      <c r="AG698" t="s">
        <v>642</v>
      </c>
    </row>
    <row r="699" spans="1:33" x14ac:dyDescent="0.25">
      <c r="A699" t="s">
        <v>56</v>
      </c>
      <c r="B699" t="s">
        <v>947</v>
      </c>
      <c r="C699" s="63" t="s">
        <v>947</v>
      </c>
      <c r="D699" s="63" t="s">
        <v>671</v>
      </c>
      <c r="E699" t="s">
        <v>527</v>
      </c>
      <c r="F699">
        <v>1</v>
      </c>
      <c r="G699">
        <v>2</v>
      </c>
      <c r="H699">
        <v>2</v>
      </c>
      <c r="I699">
        <v>2</v>
      </c>
      <c r="J699">
        <v>7</v>
      </c>
      <c r="K699">
        <v>2</v>
      </c>
      <c r="L699" t="s">
        <v>102</v>
      </c>
      <c r="M699">
        <v>9</v>
      </c>
      <c r="N699" t="s">
        <v>715</v>
      </c>
      <c r="O699" t="s">
        <v>5</v>
      </c>
      <c r="P699">
        <v>2</v>
      </c>
      <c r="Q699">
        <v>0</v>
      </c>
      <c r="R699">
        <v>0</v>
      </c>
      <c r="S699" t="s">
        <v>642</v>
      </c>
      <c r="T699" t="s">
        <v>690</v>
      </c>
      <c r="U699">
        <v>0</v>
      </c>
      <c r="V699">
        <v>0</v>
      </c>
      <c r="W699">
        <v>0</v>
      </c>
      <c r="X699" t="s">
        <v>37</v>
      </c>
      <c r="Y699" t="s">
        <v>754</v>
      </c>
      <c r="Z699">
        <v>3235.9999999999986</v>
      </c>
      <c r="AA699">
        <v>174180</v>
      </c>
      <c r="AB699">
        <v>0</v>
      </c>
      <c r="AC699">
        <v>0</v>
      </c>
      <c r="AD699">
        <v>0.89709517923362214</v>
      </c>
      <c r="AF699">
        <v>0</v>
      </c>
      <c r="AG699" t="s">
        <v>913</v>
      </c>
    </row>
    <row r="700" spans="1:33" x14ac:dyDescent="0.25">
      <c r="A700" t="s">
        <v>56</v>
      </c>
      <c r="B700" t="s">
        <v>947</v>
      </c>
      <c r="C700" s="63" t="s">
        <v>947</v>
      </c>
      <c r="D700" s="63" t="s">
        <v>671</v>
      </c>
      <c r="E700" t="s">
        <v>527</v>
      </c>
      <c r="F700">
        <v>1</v>
      </c>
      <c r="G700">
        <v>2</v>
      </c>
      <c r="H700">
        <v>2</v>
      </c>
      <c r="I700">
        <v>2</v>
      </c>
      <c r="J700">
        <v>7</v>
      </c>
      <c r="K700">
        <v>2</v>
      </c>
      <c r="L700" t="s">
        <v>102</v>
      </c>
      <c r="M700">
        <v>9</v>
      </c>
      <c r="N700" t="s">
        <v>715</v>
      </c>
      <c r="O700" t="s">
        <v>31</v>
      </c>
      <c r="P700">
        <v>3</v>
      </c>
      <c r="Q700">
        <v>0</v>
      </c>
      <c r="R700">
        <v>0</v>
      </c>
      <c r="S700" t="s">
        <v>642</v>
      </c>
      <c r="T700" t="s">
        <v>690</v>
      </c>
      <c r="U700">
        <v>0</v>
      </c>
      <c r="V700">
        <v>0</v>
      </c>
      <c r="W700">
        <v>0</v>
      </c>
      <c r="X700" t="s">
        <v>38</v>
      </c>
      <c r="Y700" t="s">
        <v>755</v>
      </c>
      <c r="Z700">
        <v>3235.9999999999986</v>
      </c>
      <c r="AA700">
        <v>174180</v>
      </c>
      <c r="AB700">
        <v>0</v>
      </c>
      <c r="AC700">
        <v>0</v>
      </c>
      <c r="AD700">
        <v>0.89709517923362214</v>
      </c>
      <c r="AF700">
        <v>0</v>
      </c>
      <c r="AG700" t="s">
        <v>913</v>
      </c>
    </row>
    <row r="701" spans="1:33" x14ac:dyDescent="0.25">
      <c r="A701" t="s">
        <v>56</v>
      </c>
      <c r="B701" t="s">
        <v>947</v>
      </c>
      <c r="C701" s="63" t="s">
        <v>947</v>
      </c>
      <c r="D701" s="63" t="s">
        <v>671</v>
      </c>
      <c r="E701" t="s">
        <v>527</v>
      </c>
      <c r="F701">
        <v>1</v>
      </c>
      <c r="G701">
        <v>2</v>
      </c>
      <c r="H701">
        <v>2</v>
      </c>
      <c r="I701">
        <v>2</v>
      </c>
      <c r="J701">
        <v>7</v>
      </c>
      <c r="K701">
        <v>3</v>
      </c>
      <c r="L701" t="s">
        <v>103</v>
      </c>
      <c r="M701">
        <v>10</v>
      </c>
      <c r="N701" t="s">
        <v>717</v>
      </c>
      <c r="O701" t="s">
        <v>4</v>
      </c>
      <c r="P701">
        <v>1</v>
      </c>
      <c r="Q701">
        <v>1</v>
      </c>
      <c r="R701">
        <v>0</v>
      </c>
      <c r="S701" t="s">
        <v>642</v>
      </c>
      <c r="T701" t="s">
        <v>689</v>
      </c>
      <c r="U701">
        <v>8.5</v>
      </c>
      <c r="V701">
        <v>1.118421052631579</v>
      </c>
      <c r="W701">
        <v>8.5</v>
      </c>
      <c r="X701" t="s">
        <v>39</v>
      </c>
      <c r="Y701" t="s">
        <v>756</v>
      </c>
      <c r="Z701">
        <v>3235.9999999999986</v>
      </c>
      <c r="AA701">
        <v>174180</v>
      </c>
      <c r="AB701">
        <v>1</v>
      </c>
      <c r="AC701">
        <v>1.0033301346691825</v>
      </c>
      <c r="AD701">
        <v>0.89709517923362214</v>
      </c>
      <c r="AE701">
        <v>0.89709517923362203</v>
      </c>
      <c r="AF701">
        <v>-2.2204460492503131E-16</v>
      </c>
      <c r="AG701" t="s">
        <v>642</v>
      </c>
    </row>
    <row r="702" spans="1:33" x14ac:dyDescent="0.25">
      <c r="A702" t="s">
        <v>56</v>
      </c>
      <c r="B702" t="s">
        <v>947</v>
      </c>
      <c r="C702" s="63" t="s">
        <v>947</v>
      </c>
      <c r="D702" s="63" t="s">
        <v>671</v>
      </c>
      <c r="E702" t="s">
        <v>527</v>
      </c>
      <c r="F702">
        <v>1</v>
      </c>
      <c r="G702">
        <v>2</v>
      </c>
      <c r="H702">
        <v>2</v>
      </c>
      <c r="I702">
        <v>2</v>
      </c>
      <c r="J702">
        <v>7</v>
      </c>
      <c r="K702">
        <v>3</v>
      </c>
      <c r="L702" t="s">
        <v>103</v>
      </c>
      <c r="M702">
        <v>10</v>
      </c>
      <c r="N702" t="s">
        <v>717</v>
      </c>
      <c r="O702" t="s">
        <v>5</v>
      </c>
      <c r="P702">
        <v>2</v>
      </c>
      <c r="Q702">
        <v>0</v>
      </c>
      <c r="R702">
        <v>0</v>
      </c>
      <c r="S702" t="s">
        <v>642</v>
      </c>
      <c r="T702" t="s">
        <v>690</v>
      </c>
      <c r="U702">
        <v>0</v>
      </c>
      <c r="V702">
        <v>0</v>
      </c>
      <c r="W702">
        <v>0</v>
      </c>
      <c r="X702" t="s">
        <v>40</v>
      </c>
      <c r="Y702" t="s">
        <v>757</v>
      </c>
      <c r="Z702">
        <v>3235.9999999999986</v>
      </c>
      <c r="AA702">
        <v>174180</v>
      </c>
      <c r="AB702">
        <v>0</v>
      </c>
      <c r="AC702">
        <v>0</v>
      </c>
      <c r="AD702">
        <v>0.89709517923362214</v>
      </c>
      <c r="AF702">
        <v>0</v>
      </c>
      <c r="AG702" t="s">
        <v>913</v>
      </c>
    </row>
    <row r="703" spans="1:33" x14ac:dyDescent="0.25">
      <c r="A703" t="s">
        <v>56</v>
      </c>
      <c r="B703" t="s">
        <v>947</v>
      </c>
      <c r="C703" s="63" t="s">
        <v>947</v>
      </c>
      <c r="D703" s="63" t="s">
        <v>671</v>
      </c>
      <c r="E703" t="s">
        <v>527</v>
      </c>
      <c r="F703">
        <v>1</v>
      </c>
      <c r="G703">
        <v>2</v>
      </c>
      <c r="H703">
        <v>2</v>
      </c>
      <c r="I703">
        <v>2</v>
      </c>
      <c r="J703">
        <v>7</v>
      </c>
      <c r="K703">
        <v>3</v>
      </c>
      <c r="L703" t="s">
        <v>103</v>
      </c>
      <c r="M703">
        <v>10</v>
      </c>
      <c r="N703" t="s">
        <v>717</v>
      </c>
      <c r="O703" t="s">
        <v>31</v>
      </c>
      <c r="P703">
        <v>3</v>
      </c>
      <c r="Q703">
        <v>0</v>
      </c>
      <c r="R703">
        <v>0</v>
      </c>
      <c r="S703" t="s">
        <v>642</v>
      </c>
      <c r="T703" t="s">
        <v>690</v>
      </c>
      <c r="U703">
        <v>0</v>
      </c>
      <c r="V703">
        <v>0</v>
      </c>
      <c r="W703">
        <v>0</v>
      </c>
      <c r="X703" t="s">
        <v>41</v>
      </c>
      <c r="Y703" t="s">
        <v>758</v>
      </c>
      <c r="Z703">
        <v>3235.9999999999986</v>
      </c>
      <c r="AA703">
        <v>174180</v>
      </c>
      <c r="AB703">
        <v>0</v>
      </c>
      <c r="AC703">
        <v>0</v>
      </c>
      <c r="AD703">
        <v>0.89709517923362214</v>
      </c>
      <c r="AF703">
        <v>0</v>
      </c>
      <c r="AG703" t="s">
        <v>913</v>
      </c>
    </row>
    <row r="704" spans="1:33" x14ac:dyDescent="0.25">
      <c r="A704" t="s">
        <v>56</v>
      </c>
      <c r="B704" t="s">
        <v>947</v>
      </c>
      <c r="C704" s="63" t="s">
        <v>947</v>
      </c>
      <c r="D704" s="63" t="s">
        <v>671</v>
      </c>
      <c r="E704" t="s">
        <v>527</v>
      </c>
      <c r="F704">
        <v>1</v>
      </c>
      <c r="G704">
        <v>2</v>
      </c>
      <c r="H704">
        <v>2</v>
      </c>
      <c r="I704">
        <v>2</v>
      </c>
      <c r="J704">
        <v>7</v>
      </c>
      <c r="K704">
        <v>4</v>
      </c>
      <c r="L704" t="s">
        <v>101</v>
      </c>
      <c r="M704">
        <v>11</v>
      </c>
      <c r="N704" t="s">
        <v>719</v>
      </c>
      <c r="O704" t="s">
        <v>4</v>
      </c>
      <c r="P704">
        <v>1</v>
      </c>
      <c r="Q704">
        <v>0</v>
      </c>
      <c r="R704">
        <v>0</v>
      </c>
      <c r="S704" t="s">
        <v>642</v>
      </c>
      <c r="T704" t="s">
        <v>690</v>
      </c>
      <c r="U704">
        <v>0</v>
      </c>
      <c r="V704">
        <v>0</v>
      </c>
      <c r="W704">
        <v>0</v>
      </c>
      <c r="X704" t="s">
        <v>42</v>
      </c>
      <c r="Y704" t="s">
        <v>759</v>
      </c>
      <c r="Z704">
        <v>3235.9999999999986</v>
      </c>
      <c r="AA704">
        <v>174180</v>
      </c>
      <c r="AB704">
        <v>0</v>
      </c>
      <c r="AC704">
        <v>0</v>
      </c>
      <c r="AD704">
        <v>0.89709517923362214</v>
      </c>
      <c r="AF704">
        <v>0</v>
      </c>
      <c r="AG704" t="s">
        <v>913</v>
      </c>
    </row>
    <row r="705" spans="1:33" x14ac:dyDescent="0.25">
      <c r="A705" t="s">
        <v>56</v>
      </c>
      <c r="B705" t="s">
        <v>947</v>
      </c>
      <c r="C705" s="63" t="s">
        <v>947</v>
      </c>
      <c r="D705" s="63" t="s">
        <v>671</v>
      </c>
      <c r="E705" t="s">
        <v>527</v>
      </c>
      <c r="F705">
        <v>1</v>
      </c>
      <c r="G705">
        <v>2</v>
      </c>
      <c r="H705">
        <v>2</v>
      </c>
      <c r="I705">
        <v>2</v>
      </c>
      <c r="J705">
        <v>7</v>
      </c>
      <c r="K705">
        <v>4</v>
      </c>
      <c r="L705" t="s">
        <v>101</v>
      </c>
      <c r="M705">
        <v>11</v>
      </c>
      <c r="N705" t="s">
        <v>719</v>
      </c>
      <c r="O705" t="s">
        <v>5</v>
      </c>
      <c r="P705">
        <v>2</v>
      </c>
      <c r="Q705">
        <v>0</v>
      </c>
      <c r="R705">
        <v>0</v>
      </c>
      <c r="S705" t="s">
        <v>642</v>
      </c>
      <c r="T705" t="s">
        <v>690</v>
      </c>
      <c r="U705">
        <v>0</v>
      </c>
      <c r="V705">
        <v>0</v>
      </c>
      <c r="W705">
        <v>0</v>
      </c>
      <c r="X705" t="s">
        <v>43</v>
      </c>
      <c r="Y705" t="s">
        <v>760</v>
      </c>
      <c r="Z705">
        <v>3235.9999999999986</v>
      </c>
      <c r="AA705">
        <v>174180</v>
      </c>
      <c r="AB705">
        <v>0</v>
      </c>
      <c r="AC705">
        <v>0</v>
      </c>
      <c r="AD705">
        <v>0.89709517923362214</v>
      </c>
      <c r="AF705">
        <v>0</v>
      </c>
      <c r="AG705" t="s">
        <v>913</v>
      </c>
    </row>
    <row r="706" spans="1:33" x14ac:dyDescent="0.25">
      <c r="A706" t="s">
        <v>56</v>
      </c>
      <c r="B706" t="s">
        <v>947</v>
      </c>
      <c r="C706" s="63" t="s">
        <v>947</v>
      </c>
      <c r="D706" s="63" t="s">
        <v>671</v>
      </c>
      <c r="E706" t="s">
        <v>527</v>
      </c>
      <c r="F706">
        <v>1</v>
      </c>
      <c r="G706">
        <v>2</v>
      </c>
      <c r="H706">
        <v>2</v>
      </c>
      <c r="I706">
        <v>2</v>
      </c>
      <c r="J706">
        <v>7</v>
      </c>
      <c r="K706">
        <v>4</v>
      </c>
      <c r="L706" t="s">
        <v>101</v>
      </c>
      <c r="M706">
        <v>11</v>
      </c>
      <c r="N706" t="s">
        <v>719</v>
      </c>
      <c r="O706" t="s">
        <v>31</v>
      </c>
      <c r="P706">
        <v>3</v>
      </c>
      <c r="Q706">
        <v>0</v>
      </c>
      <c r="R706">
        <v>0</v>
      </c>
      <c r="S706" t="s">
        <v>642</v>
      </c>
      <c r="T706" t="s">
        <v>690</v>
      </c>
      <c r="U706">
        <v>0</v>
      </c>
      <c r="V706">
        <v>0</v>
      </c>
      <c r="W706">
        <v>0</v>
      </c>
      <c r="X706" t="s">
        <v>44</v>
      </c>
      <c r="Y706" t="s">
        <v>761</v>
      </c>
      <c r="Z706">
        <v>3235.9999999999986</v>
      </c>
      <c r="AA706">
        <v>174180</v>
      </c>
      <c r="AB706">
        <v>0</v>
      </c>
      <c r="AC706">
        <v>0</v>
      </c>
      <c r="AD706">
        <v>0.89709517923362214</v>
      </c>
      <c r="AF706">
        <v>0</v>
      </c>
      <c r="AG706" t="s">
        <v>913</v>
      </c>
    </row>
    <row r="707" spans="1:33" x14ac:dyDescent="0.25">
      <c r="A707" t="s">
        <v>56</v>
      </c>
      <c r="B707" t="s">
        <v>947</v>
      </c>
      <c r="C707" s="63" t="s">
        <v>947</v>
      </c>
      <c r="D707" s="63" t="s">
        <v>671</v>
      </c>
      <c r="E707" t="s">
        <v>527</v>
      </c>
      <c r="F707">
        <v>1</v>
      </c>
      <c r="G707">
        <v>2</v>
      </c>
      <c r="H707">
        <v>2</v>
      </c>
      <c r="I707">
        <v>2</v>
      </c>
      <c r="J707">
        <v>7</v>
      </c>
      <c r="K707">
        <v>5</v>
      </c>
      <c r="L707" t="s">
        <v>105</v>
      </c>
      <c r="M707">
        <v>12</v>
      </c>
      <c r="N707" t="s">
        <v>721</v>
      </c>
      <c r="O707" t="s">
        <v>4</v>
      </c>
      <c r="P707">
        <v>1</v>
      </c>
      <c r="Q707">
        <v>0</v>
      </c>
      <c r="R707">
        <v>0</v>
      </c>
      <c r="S707" t="s">
        <v>642</v>
      </c>
      <c r="T707" t="s">
        <v>690</v>
      </c>
      <c r="U707">
        <v>0</v>
      </c>
      <c r="V707">
        <v>0</v>
      </c>
      <c r="W707">
        <v>0</v>
      </c>
      <c r="X707" t="s">
        <v>45</v>
      </c>
      <c r="Y707" t="s">
        <v>762</v>
      </c>
      <c r="Z707">
        <v>3235.9999999999986</v>
      </c>
      <c r="AA707">
        <v>174180</v>
      </c>
      <c r="AB707">
        <v>0</v>
      </c>
      <c r="AC707">
        <v>0</v>
      </c>
      <c r="AD707">
        <v>0.89709517923362214</v>
      </c>
      <c r="AF707">
        <v>0</v>
      </c>
      <c r="AG707" t="s">
        <v>913</v>
      </c>
    </row>
    <row r="708" spans="1:33" x14ac:dyDescent="0.25">
      <c r="A708" t="s">
        <v>56</v>
      </c>
      <c r="B708" t="s">
        <v>947</v>
      </c>
      <c r="C708" s="63" t="s">
        <v>947</v>
      </c>
      <c r="D708" s="63" t="s">
        <v>671</v>
      </c>
      <c r="E708" t="s">
        <v>527</v>
      </c>
      <c r="F708">
        <v>1</v>
      </c>
      <c r="G708">
        <v>2</v>
      </c>
      <c r="H708">
        <v>2</v>
      </c>
      <c r="I708">
        <v>2</v>
      </c>
      <c r="J708">
        <v>7</v>
      </c>
      <c r="K708">
        <v>5</v>
      </c>
      <c r="L708" t="s">
        <v>105</v>
      </c>
      <c r="M708">
        <v>12</v>
      </c>
      <c r="N708" t="s">
        <v>721</v>
      </c>
      <c r="O708" t="s">
        <v>5</v>
      </c>
      <c r="P708">
        <v>2</v>
      </c>
      <c r="Q708">
        <v>0</v>
      </c>
      <c r="R708">
        <v>0</v>
      </c>
      <c r="S708" t="s">
        <v>642</v>
      </c>
      <c r="T708" t="s">
        <v>690</v>
      </c>
      <c r="U708">
        <v>0</v>
      </c>
      <c r="V708">
        <v>0</v>
      </c>
      <c r="W708">
        <v>0</v>
      </c>
      <c r="X708" t="s">
        <v>46</v>
      </c>
      <c r="Y708" t="s">
        <v>763</v>
      </c>
      <c r="Z708">
        <v>3235.9999999999986</v>
      </c>
      <c r="AA708">
        <v>174180</v>
      </c>
      <c r="AB708">
        <v>0</v>
      </c>
      <c r="AC708">
        <v>0</v>
      </c>
      <c r="AD708">
        <v>0.89709517923362214</v>
      </c>
      <c r="AF708">
        <v>0</v>
      </c>
      <c r="AG708" t="s">
        <v>913</v>
      </c>
    </row>
    <row r="709" spans="1:33" x14ac:dyDescent="0.25">
      <c r="A709" t="s">
        <v>56</v>
      </c>
      <c r="B709" t="s">
        <v>947</v>
      </c>
      <c r="C709" s="63" t="s">
        <v>947</v>
      </c>
      <c r="D709" s="63" t="s">
        <v>671</v>
      </c>
      <c r="E709" t="s">
        <v>527</v>
      </c>
      <c r="F709">
        <v>1</v>
      </c>
      <c r="G709">
        <v>2</v>
      </c>
      <c r="H709">
        <v>2</v>
      </c>
      <c r="I709">
        <v>2</v>
      </c>
      <c r="J709">
        <v>7</v>
      </c>
      <c r="K709">
        <v>5</v>
      </c>
      <c r="L709" t="s">
        <v>105</v>
      </c>
      <c r="M709">
        <v>12</v>
      </c>
      <c r="N709" t="s">
        <v>721</v>
      </c>
      <c r="O709" t="s">
        <v>31</v>
      </c>
      <c r="P709">
        <v>3</v>
      </c>
      <c r="Q709">
        <v>0</v>
      </c>
      <c r="R709">
        <v>0</v>
      </c>
      <c r="S709" t="s">
        <v>642</v>
      </c>
      <c r="T709" t="s">
        <v>690</v>
      </c>
      <c r="U709">
        <v>0</v>
      </c>
      <c r="V709">
        <v>0</v>
      </c>
      <c r="W709">
        <v>0</v>
      </c>
      <c r="X709" t="s">
        <v>47</v>
      </c>
      <c r="Y709" t="s">
        <v>764</v>
      </c>
      <c r="Z709">
        <v>3235.9999999999986</v>
      </c>
      <c r="AA709">
        <v>174180</v>
      </c>
      <c r="AB709">
        <v>0</v>
      </c>
      <c r="AC709">
        <v>0</v>
      </c>
      <c r="AD709">
        <v>0.89709517923362214</v>
      </c>
      <c r="AF709">
        <v>0</v>
      </c>
      <c r="AG709" t="s">
        <v>913</v>
      </c>
    </row>
    <row r="710" spans="1:33" x14ac:dyDescent="0.25">
      <c r="A710" t="s">
        <v>56</v>
      </c>
      <c r="B710" t="s">
        <v>947</v>
      </c>
      <c r="C710" s="63" t="s">
        <v>947</v>
      </c>
      <c r="D710" s="63" t="s">
        <v>671</v>
      </c>
      <c r="E710" t="s">
        <v>527</v>
      </c>
      <c r="F710">
        <v>1</v>
      </c>
      <c r="G710">
        <v>2</v>
      </c>
      <c r="H710">
        <v>2</v>
      </c>
      <c r="I710">
        <v>2</v>
      </c>
      <c r="J710">
        <v>7</v>
      </c>
      <c r="K710">
        <v>6</v>
      </c>
      <c r="L710" t="s">
        <v>113</v>
      </c>
      <c r="M710">
        <v>13</v>
      </c>
      <c r="N710" t="s">
        <v>723</v>
      </c>
      <c r="O710" t="s">
        <v>4</v>
      </c>
      <c r="P710">
        <v>1</v>
      </c>
      <c r="Q710">
        <v>0</v>
      </c>
      <c r="R710">
        <v>0</v>
      </c>
      <c r="S710" t="s">
        <v>642</v>
      </c>
      <c r="T710" t="s">
        <v>690</v>
      </c>
      <c r="U710">
        <v>0</v>
      </c>
      <c r="V710">
        <v>0</v>
      </c>
      <c r="W710">
        <v>0</v>
      </c>
      <c r="X710" t="s">
        <v>48</v>
      </c>
      <c r="Y710" t="s">
        <v>765</v>
      </c>
      <c r="Z710">
        <v>3235.9999999999986</v>
      </c>
      <c r="AA710">
        <v>174180</v>
      </c>
      <c r="AB710">
        <v>0</v>
      </c>
      <c r="AC710">
        <v>0</v>
      </c>
      <c r="AD710">
        <v>0.89709517923362214</v>
      </c>
      <c r="AF710">
        <v>0</v>
      </c>
      <c r="AG710" t="s">
        <v>913</v>
      </c>
    </row>
    <row r="711" spans="1:33" x14ac:dyDescent="0.25">
      <c r="A711" t="s">
        <v>56</v>
      </c>
      <c r="B711" t="s">
        <v>947</v>
      </c>
      <c r="C711" s="63" t="s">
        <v>947</v>
      </c>
      <c r="D711" s="63" t="s">
        <v>671</v>
      </c>
      <c r="E711" t="s">
        <v>527</v>
      </c>
      <c r="F711">
        <v>1</v>
      </c>
      <c r="G711">
        <v>2</v>
      </c>
      <c r="H711">
        <v>2</v>
      </c>
      <c r="I711">
        <v>2</v>
      </c>
      <c r="J711">
        <v>7</v>
      </c>
      <c r="K711">
        <v>6</v>
      </c>
      <c r="L711" t="s">
        <v>113</v>
      </c>
      <c r="M711">
        <v>13</v>
      </c>
      <c r="N711" t="s">
        <v>723</v>
      </c>
      <c r="O711" t="s">
        <v>5</v>
      </c>
      <c r="P711">
        <v>2</v>
      </c>
      <c r="Q711">
        <v>0</v>
      </c>
      <c r="R711">
        <v>0</v>
      </c>
      <c r="S711" t="s">
        <v>642</v>
      </c>
      <c r="T711" t="s">
        <v>690</v>
      </c>
      <c r="U711">
        <v>0</v>
      </c>
      <c r="V711">
        <v>0</v>
      </c>
      <c r="W711">
        <v>0</v>
      </c>
      <c r="X711" t="s">
        <v>49</v>
      </c>
      <c r="Y711" t="s">
        <v>766</v>
      </c>
      <c r="Z711">
        <v>3235.9999999999986</v>
      </c>
      <c r="AA711">
        <v>174180</v>
      </c>
      <c r="AB711">
        <v>0</v>
      </c>
      <c r="AC711">
        <v>0</v>
      </c>
      <c r="AD711">
        <v>0.89709517923362214</v>
      </c>
      <c r="AF711">
        <v>0</v>
      </c>
      <c r="AG711" t="s">
        <v>913</v>
      </c>
    </row>
    <row r="712" spans="1:33" x14ac:dyDescent="0.25">
      <c r="A712" t="s">
        <v>56</v>
      </c>
      <c r="B712" t="s">
        <v>947</v>
      </c>
      <c r="C712" s="63" t="s">
        <v>947</v>
      </c>
      <c r="D712" s="63" t="s">
        <v>671</v>
      </c>
      <c r="E712" t="s">
        <v>527</v>
      </c>
      <c r="F712">
        <v>1</v>
      </c>
      <c r="G712">
        <v>2</v>
      </c>
      <c r="H712">
        <v>2</v>
      </c>
      <c r="I712">
        <v>2</v>
      </c>
      <c r="J712">
        <v>7</v>
      </c>
      <c r="K712">
        <v>6</v>
      </c>
      <c r="L712" t="s">
        <v>113</v>
      </c>
      <c r="M712">
        <v>13</v>
      </c>
      <c r="N712" t="s">
        <v>723</v>
      </c>
      <c r="O712" t="s">
        <v>31</v>
      </c>
      <c r="P712">
        <v>3</v>
      </c>
      <c r="Q712">
        <v>0</v>
      </c>
      <c r="R712">
        <v>0</v>
      </c>
      <c r="S712" t="s">
        <v>642</v>
      </c>
      <c r="T712" t="s">
        <v>690</v>
      </c>
      <c r="U712">
        <v>0</v>
      </c>
      <c r="V712">
        <v>0</v>
      </c>
      <c r="W712">
        <v>0</v>
      </c>
      <c r="X712" t="s">
        <v>50</v>
      </c>
      <c r="Y712" t="s">
        <v>767</v>
      </c>
      <c r="Z712">
        <v>3235.9999999999986</v>
      </c>
      <c r="AA712">
        <v>174180</v>
      </c>
      <c r="AB712">
        <v>0</v>
      </c>
      <c r="AC712">
        <v>0</v>
      </c>
      <c r="AD712">
        <v>0.89709517923362214</v>
      </c>
      <c r="AF712">
        <v>0</v>
      </c>
      <c r="AG712" t="s">
        <v>913</v>
      </c>
    </row>
    <row r="713" spans="1:33" x14ac:dyDescent="0.25">
      <c r="A713" t="s">
        <v>56</v>
      </c>
      <c r="B713" t="s">
        <v>947</v>
      </c>
      <c r="C713" s="63" t="s">
        <v>947</v>
      </c>
      <c r="D713" s="63" t="s">
        <v>671</v>
      </c>
      <c r="E713" t="s">
        <v>527</v>
      </c>
      <c r="F713">
        <v>1</v>
      </c>
      <c r="G713">
        <v>2</v>
      </c>
      <c r="H713">
        <v>2</v>
      </c>
      <c r="I713">
        <v>2</v>
      </c>
      <c r="J713">
        <v>7</v>
      </c>
      <c r="K713">
        <v>7</v>
      </c>
      <c r="L713" t="s">
        <v>114</v>
      </c>
      <c r="M713">
        <v>14</v>
      </c>
      <c r="N713" t="s">
        <v>725</v>
      </c>
      <c r="O713" t="s">
        <v>4</v>
      </c>
      <c r="P713">
        <v>1</v>
      </c>
      <c r="Q713">
        <v>0</v>
      </c>
      <c r="R713">
        <v>0</v>
      </c>
      <c r="S713" t="s">
        <v>642</v>
      </c>
      <c r="T713" t="s">
        <v>690</v>
      </c>
      <c r="U713">
        <v>0</v>
      </c>
      <c r="V713">
        <v>0</v>
      </c>
      <c r="W713">
        <v>0</v>
      </c>
      <c r="X713" t="s">
        <v>51</v>
      </c>
      <c r="Y713" t="s">
        <v>768</v>
      </c>
      <c r="Z713">
        <v>3235.9999999999986</v>
      </c>
      <c r="AA713">
        <v>174180</v>
      </c>
      <c r="AB713">
        <v>0</v>
      </c>
      <c r="AC713">
        <v>0</v>
      </c>
      <c r="AD713">
        <v>0.89709517923362214</v>
      </c>
      <c r="AF713">
        <v>0</v>
      </c>
      <c r="AG713" t="s">
        <v>913</v>
      </c>
    </row>
    <row r="714" spans="1:33" x14ac:dyDescent="0.25">
      <c r="A714" t="s">
        <v>56</v>
      </c>
      <c r="B714" t="s">
        <v>947</v>
      </c>
      <c r="C714" s="63" t="s">
        <v>947</v>
      </c>
      <c r="D714" s="63" t="s">
        <v>671</v>
      </c>
      <c r="E714" t="s">
        <v>527</v>
      </c>
      <c r="F714">
        <v>1</v>
      </c>
      <c r="G714">
        <v>2</v>
      </c>
      <c r="H714">
        <v>2</v>
      </c>
      <c r="I714">
        <v>2</v>
      </c>
      <c r="J714">
        <v>7</v>
      </c>
      <c r="K714">
        <v>7</v>
      </c>
      <c r="L714" t="s">
        <v>114</v>
      </c>
      <c r="M714">
        <v>14</v>
      </c>
      <c r="N714" t="s">
        <v>725</v>
      </c>
      <c r="O714" t="s">
        <v>5</v>
      </c>
      <c r="P714">
        <v>2</v>
      </c>
      <c r="Q714">
        <v>0</v>
      </c>
      <c r="R714">
        <v>0</v>
      </c>
      <c r="S714" t="s">
        <v>642</v>
      </c>
      <c r="T714" t="s">
        <v>690</v>
      </c>
      <c r="U714">
        <v>0</v>
      </c>
      <c r="V714">
        <v>0</v>
      </c>
      <c r="W714">
        <v>0</v>
      </c>
      <c r="X714" t="s">
        <v>52</v>
      </c>
      <c r="Y714" t="s">
        <v>769</v>
      </c>
      <c r="Z714">
        <v>3235.9999999999986</v>
      </c>
      <c r="AA714">
        <v>174180</v>
      </c>
      <c r="AB714">
        <v>0</v>
      </c>
      <c r="AC714">
        <v>0</v>
      </c>
      <c r="AD714">
        <v>0.89709517923362214</v>
      </c>
      <c r="AF714">
        <v>0</v>
      </c>
      <c r="AG714" t="s">
        <v>913</v>
      </c>
    </row>
    <row r="715" spans="1:33" x14ac:dyDescent="0.25">
      <c r="A715" t="s">
        <v>56</v>
      </c>
      <c r="B715" t="s">
        <v>947</v>
      </c>
      <c r="C715" s="63" t="s">
        <v>947</v>
      </c>
      <c r="D715" s="63" t="s">
        <v>671</v>
      </c>
      <c r="E715" t="s">
        <v>527</v>
      </c>
      <c r="F715">
        <v>1</v>
      </c>
      <c r="G715">
        <v>2</v>
      </c>
      <c r="H715">
        <v>2</v>
      </c>
      <c r="I715">
        <v>2</v>
      </c>
      <c r="J715">
        <v>7</v>
      </c>
      <c r="K715">
        <v>7</v>
      </c>
      <c r="L715" t="s">
        <v>114</v>
      </c>
      <c r="M715">
        <v>14</v>
      </c>
      <c r="N715" t="s">
        <v>725</v>
      </c>
      <c r="O715" t="s">
        <v>31</v>
      </c>
      <c r="P715">
        <v>3</v>
      </c>
      <c r="Q715">
        <v>0</v>
      </c>
      <c r="R715">
        <v>0</v>
      </c>
      <c r="S715" t="s">
        <v>642</v>
      </c>
      <c r="T715" t="s">
        <v>690</v>
      </c>
      <c r="U715">
        <v>0</v>
      </c>
      <c r="V715">
        <v>0</v>
      </c>
      <c r="W715">
        <v>0</v>
      </c>
      <c r="X715" t="s">
        <v>53</v>
      </c>
      <c r="Y715" t="s">
        <v>770</v>
      </c>
      <c r="Z715">
        <v>3235.9999999999986</v>
      </c>
      <c r="AA715">
        <v>174180</v>
      </c>
      <c r="AB715">
        <v>0</v>
      </c>
      <c r="AC715">
        <v>0</v>
      </c>
      <c r="AD715">
        <v>0.89709517923362214</v>
      </c>
      <c r="AF715">
        <v>0</v>
      </c>
      <c r="AG715" t="s">
        <v>913</v>
      </c>
    </row>
    <row r="716" spans="1:33" x14ac:dyDescent="0.25">
      <c r="A716" t="s">
        <v>56</v>
      </c>
      <c r="B716" t="s">
        <v>948</v>
      </c>
      <c r="C716" s="63" t="s">
        <v>948</v>
      </c>
      <c r="D716" s="63" t="s">
        <v>671</v>
      </c>
      <c r="E716" t="s">
        <v>527</v>
      </c>
      <c r="F716">
        <v>1</v>
      </c>
      <c r="G716">
        <v>1</v>
      </c>
      <c r="H716">
        <v>1</v>
      </c>
      <c r="I716">
        <v>2</v>
      </c>
      <c r="J716">
        <v>7</v>
      </c>
      <c r="K716">
        <v>1</v>
      </c>
      <c r="L716" t="s">
        <v>99</v>
      </c>
      <c r="M716">
        <v>1</v>
      </c>
      <c r="N716" t="s">
        <v>699</v>
      </c>
      <c r="O716" t="s">
        <v>4</v>
      </c>
      <c r="P716">
        <v>1</v>
      </c>
      <c r="Q716">
        <v>1</v>
      </c>
      <c r="R716">
        <v>0</v>
      </c>
      <c r="S716" t="s">
        <v>642</v>
      </c>
      <c r="T716" t="s">
        <v>689</v>
      </c>
      <c r="U716">
        <v>8.5</v>
      </c>
      <c r="V716">
        <v>1.118421052631579</v>
      </c>
      <c r="W716">
        <v>8.5</v>
      </c>
      <c r="X716" t="s">
        <v>33</v>
      </c>
      <c r="Y716" t="s">
        <v>729</v>
      </c>
      <c r="Z716">
        <v>3235.9999999999986</v>
      </c>
      <c r="AA716">
        <v>174180</v>
      </c>
      <c r="AB716">
        <v>1</v>
      </c>
      <c r="AC716">
        <v>1.0033301346691825</v>
      </c>
      <c r="AD716">
        <v>0.89709517923362214</v>
      </c>
      <c r="AE716">
        <v>0.89709517923362203</v>
      </c>
      <c r="AF716">
        <v>-2.2204460492503131E-16</v>
      </c>
      <c r="AG716" t="s">
        <v>642</v>
      </c>
    </row>
    <row r="717" spans="1:33" x14ac:dyDescent="0.25">
      <c r="A717" t="s">
        <v>56</v>
      </c>
      <c r="B717" t="s">
        <v>948</v>
      </c>
      <c r="C717" s="63" t="s">
        <v>948</v>
      </c>
      <c r="D717" s="63" t="s">
        <v>671</v>
      </c>
      <c r="E717" t="s">
        <v>527</v>
      </c>
      <c r="F717">
        <v>1</v>
      </c>
      <c r="G717">
        <v>1</v>
      </c>
      <c r="H717">
        <v>1</v>
      </c>
      <c r="I717">
        <v>2</v>
      </c>
      <c r="J717">
        <v>7</v>
      </c>
      <c r="K717">
        <v>1</v>
      </c>
      <c r="L717" t="s">
        <v>99</v>
      </c>
      <c r="M717">
        <v>1</v>
      </c>
      <c r="N717" t="s">
        <v>699</v>
      </c>
      <c r="O717" t="s">
        <v>5</v>
      </c>
      <c r="P717">
        <v>2</v>
      </c>
      <c r="Q717">
        <v>0</v>
      </c>
      <c r="R717">
        <v>0</v>
      </c>
      <c r="S717" t="s">
        <v>642</v>
      </c>
      <c r="T717" t="s">
        <v>690</v>
      </c>
      <c r="U717">
        <v>0</v>
      </c>
      <c r="V717">
        <v>0</v>
      </c>
      <c r="W717">
        <v>0</v>
      </c>
      <c r="X717" t="s">
        <v>34</v>
      </c>
      <c r="Y717" t="s">
        <v>730</v>
      </c>
      <c r="Z717">
        <v>3235.9999999999986</v>
      </c>
      <c r="AA717">
        <v>174180</v>
      </c>
      <c r="AB717">
        <v>0</v>
      </c>
      <c r="AC717">
        <v>0</v>
      </c>
      <c r="AD717">
        <v>0.89709517923362214</v>
      </c>
      <c r="AF717">
        <v>0</v>
      </c>
      <c r="AG717" t="s">
        <v>913</v>
      </c>
    </row>
    <row r="718" spans="1:33" x14ac:dyDescent="0.25">
      <c r="A718" t="s">
        <v>56</v>
      </c>
      <c r="B718" t="s">
        <v>948</v>
      </c>
      <c r="C718" s="63" t="s">
        <v>948</v>
      </c>
      <c r="D718" s="63" t="s">
        <v>671</v>
      </c>
      <c r="E718" t="s">
        <v>527</v>
      </c>
      <c r="F718">
        <v>1</v>
      </c>
      <c r="G718">
        <v>1</v>
      </c>
      <c r="H718">
        <v>1</v>
      </c>
      <c r="I718">
        <v>2</v>
      </c>
      <c r="J718">
        <v>7</v>
      </c>
      <c r="K718">
        <v>1</v>
      </c>
      <c r="L718" t="s">
        <v>99</v>
      </c>
      <c r="M718">
        <v>1</v>
      </c>
      <c r="N718" t="s">
        <v>699</v>
      </c>
      <c r="O718" t="s">
        <v>31</v>
      </c>
      <c r="P718">
        <v>3</v>
      </c>
      <c r="Q718">
        <v>0</v>
      </c>
      <c r="R718">
        <v>0</v>
      </c>
      <c r="S718" t="s">
        <v>642</v>
      </c>
      <c r="T718" t="s">
        <v>690</v>
      </c>
      <c r="U718">
        <v>0</v>
      </c>
      <c r="V718">
        <v>0</v>
      </c>
      <c r="W718">
        <v>0</v>
      </c>
      <c r="X718" t="s">
        <v>35</v>
      </c>
      <c r="Y718" t="s">
        <v>731</v>
      </c>
      <c r="Z718">
        <v>3235.9999999999986</v>
      </c>
      <c r="AA718">
        <v>174180</v>
      </c>
      <c r="AB718">
        <v>0</v>
      </c>
      <c r="AC718">
        <v>0</v>
      </c>
      <c r="AD718">
        <v>0.89709517923362214</v>
      </c>
      <c r="AF718">
        <v>0</v>
      </c>
      <c r="AG718" t="s">
        <v>913</v>
      </c>
    </row>
    <row r="719" spans="1:33" x14ac:dyDescent="0.25">
      <c r="A719" t="s">
        <v>56</v>
      </c>
      <c r="B719" t="s">
        <v>948</v>
      </c>
      <c r="C719" s="63" t="s">
        <v>948</v>
      </c>
      <c r="D719" s="63" t="s">
        <v>671</v>
      </c>
      <c r="E719" t="s">
        <v>527</v>
      </c>
      <c r="F719">
        <v>1</v>
      </c>
      <c r="G719">
        <v>1</v>
      </c>
      <c r="H719">
        <v>1</v>
      </c>
      <c r="I719">
        <v>2</v>
      </c>
      <c r="J719">
        <v>7</v>
      </c>
      <c r="K719">
        <v>2</v>
      </c>
      <c r="L719" t="s">
        <v>102</v>
      </c>
      <c r="M719">
        <v>2</v>
      </c>
      <c r="N719" t="s">
        <v>701</v>
      </c>
      <c r="O719" t="s">
        <v>4</v>
      </c>
      <c r="P719">
        <v>1</v>
      </c>
      <c r="Q719">
        <v>1</v>
      </c>
      <c r="R719">
        <v>0</v>
      </c>
      <c r="S719" t="s">
        <v>642</v>
      </c>
      <c r="T719" t="s">
        <v>689</v>
      </c>
      <c r="U719">
        <v>8.5</v>
      </c>
      <c r="V719">
        <v>1.118421052631579</v>
      </c>
      <c r="W719">
        <v>8.5</v>
      </c>
      <c r="X719" t="s">
        <v>36</v>
      </c>
      <c r="Y719" t="s">
        <v>732</v>
      </c>
      <c r="Z719">
        <v>3235.9999999999986</v>
      </c>
      <c r="AA719">
        <v>174180</v>
      </c>
      <c r="AB719">
        <v>1</v>
      </c>
      <c r="AC719">
        <v>1.0033301346691825</v>
      </c>
      <c r="AD719">
        <v>0.89709517923362214</v>
      </c>
      <c r="AE719">
        <v>0.89709517923362203</v>
      </c>
      <c r="AF719">
        <v>-2.2204460492503131E-16</v>
      </c>
      <c r="AG719" t="s">
        <v>642</v>
      </c>
    </row>
    <row r="720" spans="1:33" x14ac:dyDescent="0.25">
      <c r="A720" t="s">
        <v>56</v>
      </c>
      <c r="B720" t="s">
        <v>948</v>
      </c>
      <c r="C720" s="63" t="s">
        <v>948</v>
      </c>
      <c r="D720" s="63" t="s">
        <v>671</v>
      </c>
      <c r="E720" t="s">
        <v>527</v>
      </c>
      <c r="F720">
        <v>1</v>
      </c>
      <c r="G720">
        <v>1</v>
      </c>
      <c r="H720">
        <v>1</v>
      </c>
      <c r="I720">
        <v>2</v>
      </c>
      <c r="J720">
        <v>7</v>
      </c>
      <c r="K720">
        <v>2</v>
      </c>
      <c r="L720" t="s">
        <v>102</v>
      </c>
      <c r="M720">
        <v>2</v>
      </c>
      <c r="N720" t="s">
        <v>701</v>
      </c>
      <c r="O720" t="s">
        <v>5</v>
      </c>
      <c r="P720">
        <v>2</v>
      </c>
      <c r="Q720">
        <v>0</v>
      </c>
      <c r="R720">
        <v>0</v>
      </c>
      <c r="S720" t="s">
        <v>642</v>
      </c>
      <c r="T720" t="s">
        <v>690</v>
      </c>
      <c r="U720">
        <v>0</v>
      </c>
      <c r="V720">
        <v>0</v>
      </c>
      <c r="W720">
        <v>0</v>
      </c>
      <c r="X720" t="s">
        <v>37</v>
      </c>
      <c r="Y720" t="s">
        <v>733</v>
      </c>
      <c r="Z720">
        <v>3235.9999999999986</v>
      </c>
      <c r="AA720">
        <v>174180</v>
      </c>
      <c r="AB720">
        <v>0</v>
      </c>
      <c r="AC720">
        <v>0</v>
      </c>
      <c r="AD720">
        <v>0.89709517923362214</v>
      </c>
      <c r="AF720">
        <v>0</v>
      </c>
      <c r="AG720" t="s">
        <v>913</v>
      </c>
    </row>
    <row r="721" spans="1:33" x14ac:dyDescent="0.25">
      <c r="A721" t="s">
        <v>56</v>
      </c>
      <c r="B721" t="s">
        <v>948</v>
      </c>
      <c r="C721" s="63" t="s">
        <v>948</v>
      </c>
      <c r="D721" s="63" t="s">
        <v>671</v>
      </c>
      <c r="E721" t="s">
        <v>527</v>
      </c>
      <c r="F721">
        <v>1</v>
      </c>
      <c r="G721">
        <v>1</v>
      </c>
      <c r="H721">
        <v>1</v>
      </c>
      <c r="I721">
        <v>2</v>
      </c>
      <c r="J721">
        <v>7</v>
      </c>
      <c r="K721">
        <v>2</v>
      </c>
      <c r="L721" t="s">
        <v>102</v>
      </c>
      <c r="M721">
        <v>2</v>
      </c>
      <c r="N721" t="s">
        <v>701</v>
      </c>
      <c r="O721" t="s">
        <v>31</v>
      </c>
      <c r="P721">
        <v>3</v>
      </c>
      <c r="Q721">
        <v>0</v>
      </c>
      <c r="R721">
        <v>0</v>
      </c>
      <c r="S721" t="s">
        <v>642</v>
      </c>
      <c r="T721" t="s">
        <v>690</v>
      </c>
      <c r="U721">
        <v>0</v>
      </c>
      <c r="V721">
        <v>0</v>
      </c>
      <c r="W721">
        <v>0</v>
      </c>
      <c r="X721" t="s">
        <v>38</v>
      </c>
      <c r="Y721" t="s">
        <v>734</v>
      </c>
      <c r="Z721">
        <v>3235.9999999999986</v>
      </c>
      <c r="AA721">
        <v>174180</v>
      </c>
      <c r="AB721">
        <v>0</v>
      </c>
      <c r="AC721">
        <v>0</v>
      </c>
      <c r="AD721">
        <v>0.89709517923362214</v>
      </c>
      <c r="AF721">
        <v>0</v>
      </c>
      <c r="AG721" t="s">
        <v>913</v>
      </c>
    </row>
    <row r="722" spans="1:33" x14ac:dyDescent="0.25">
      <c r="A722" t="s">
        <v>56</v>
      </c>
      <c r="B722" t="s">
        <v>948</v>
      </c>
      <c r="C722" s="63" t="s">
        <v>948</v>
      </c>
      <c r="D722" s="63" t="s">
        <v>671</v>
      </c>
      <c r="E722" t="s">
        <v>527</v>
      </c>
      <c r="F722">
        <v>1</v>
      </c>
      <c r="G722">
        <v>1</v>
      </c>
      <c r="H722">
        <v>1</v>
      </c>
      <c r="I722">
        <v>2</v>
      </c>
      <c r="J722">
        <v>7</v>
      </c>
      <c r="K722">
        <v>3</v>
      </c>
      <c r="L722" t="s">
        <v>103</v>
      </c>
      <c r="M722">
        <v>3</v>
      </c>
      <c r="N722" t="s">
        <v>703</v>
      </c>
      <c r="O722" t="s">
        <v>4</v>
      </c>
      <c r="P722">
        <v>1</v>
      </c>
      <c r="Q722">
        <v>3</v>
      </c>
      <c r="R722">
        <v>0</v>
      </c>
      <c r="S722" t="s">
        <v>642</v>
      </c>
      <c r="T722" t="s">
        <v>689</v>
      </c>
      <c r="U722">
        <v>25.5</v>
      </c>
      <c r="V722">
        <v>3.3552631578947372</v>
      </c>
      <c r="W722">
        <v>25.5</v>
      </c>
      <c r="X722" t="s">
        <v>39</v>
      </c>
      <c r="Y722" t="s">
        <v>735</v>
      </c>
      <c r="Z722">
        <v>3235.9999999999986</v>
      </c>
      <c r="AA722">
        <v>174180</v>
      </c>
      <c r="AB722">
        <v>1</v>
      </c>
      <c r="AC722">
        <v>3.0099904040075476</v>
      </c>
      <c r="AD722">
        <v>0.89709517923362214</v>
      </c>
      <c r="AE722">
        <v>0.89709517923362192</v>
      </c>
      <c r="AF722">
        <v>-8.8817841970012523E-16</v>
      </c>
      <c r="AG722" t="s">
        <v>642</v>
      </c>
    </row>
    <row r="723" spans="1:33" x14ac:dyDescent="0.25">
      <c r="A723" t="s">
        <v>56</v>
      </c>
      <c r="B723" t="s">
        <v>948</v>
      </c>
      <c r="C723" s="63" t="s">
        <v>948</v>
      </c>
      <c r="D723" s="63" t="s">
        <v>671</v>
      </c>
      <c r="E723" t="s">
        <v>527</v>
      </c>
      <c r="F723">
        <v>1</v>
      </c>
      <c r="G723">
        <v>1</v>
      </c>
      <c r="H723">
        <v>1</v>
      </c>
      <c r="I723">
        <v>2</v>
      </c>
      <c r="J723">
        <v>7</v>
      </c>
      <c r="K723">
        <v>3</v>
      </c>
      <c r="L723" t="s">
        <v>103</v>
      </c>
      <c r="M723">
        <v>3</v>
      </c>
      <c r="N723" t="s">
        <v>703</v>
      </c>
      <c r="O723" t="s">
        <v>5</v>
      </c>
      <c r="P723">
        <v>2</v>
      </c>
      <c r="Q723">
        <v>1</v>
      </c>
      <c r="R723">
        <v>0</v>
      </c>
      <c r="S723" t="s">
        <v>642</v>
      </c>
      <c r="T723" t="s">
        <v>689</v>
      </c>
      <c r="U723">
        <v>6.5</v>
      </c>
      <c r="V723">
        <v>0.85526315789473684</v>
      </c>
      <c r="W723">
        <v>6.5</v>
      </c>
      <c r="X723" t="s">
        <v>40</v>
      </c>
      <c r="Y723" t="s">
        <v>736</v>
      </c>
      <c r="Z723">
        <v>3235.9999999999986</v>
      </c>
      <c r="AA723">
        <v>174180</v>
      </c>
      <c r="AB723">
        <v>1</v>
      </c>
      <c r="AC723">
        <v>0.76725245592349256</v>
      </c>
      <c r="AD723">
        <v>0.89709517923362214</v>
      </c>
      <c r="AE723">
        <v>0.89709517923362203</v>
      </c>
      <c r="AF723">
        <v>-1.1102230246251565E-16</v>
      </c>
      <c r="AG723" t="s">
        <v>642</v>
      </c>
    </row>
    <row r="724" spans="1:33" x14ac:dyDescent="0.25">
      <c r="A724" t="s">
        <v>56</v>
      </c>
      <c r="B724" t="s">
        <v>948</v>
      </c>
      <c r="C724" s="63" t="s">
        <v>948</v>
      </c>
      <c r="D724" s="63" t="s">
        <v>671</v>
      </c>
      <c r="E724" t="s">
        <v>527</v>
      </c>
      <c r="F724">
        <v>1</v>
      </c>
      <c r="G724">
        <v>1</v>
      </c>
      <c r="H724">
        <v>1</v>
      </c>
      <c r="I724">
        <v>2</v>
      </c>
      <c r="J724">
        <v>7</v>
      </c>
      <c r="K724">
        <v>3</v>
      </c>
      <c r="L724" t="s">
        <v>103</v>
      </c>
      <c r="M724">
        <v>3</v>
      </c>
      <c r="N724" t="s">
        <v>703</v>
      </c>
      <c r="O724" t="s">
        <v>31</v>
      </c>
      <c r="P724">
        <v>3</v>
      </c>
      <c r="Q724">
        <v>0</v>
      </c>
      <c r="R724">
        <v>0</v>
      </c>
      <c r="S724" t="s">
        <v>642</v>
      </c>
      <c r="T724" t="s">
        <v>690</v>
      </c>
      <c r="U724">
        <v>0</v>
      </c>
      <c r="V724">
        <v>0</v>
      </c>
      <c r="W724">
        <v>0</v>
      </c>
      <c r="X724" t="s">
        <v>41</v>
      </c>
      <c r="Y724" t="s">
        <v>737</v>
      </c>
      <c r="Z724">
        <v>3235.9999999999986</v>
      </c>
      <c r="AA724">
        <v>174180</v>
      </c>
      <c r="AB724">
        <v>0</v>
      </c>
      <c r="AC724">
        <v>0</v>
      </c>
      <c r="AD724">
        <v>0.89709517923362214</v>
      </c>
      <c r="AF724">
        <v>0</v>
      </c>
      <c r="AG724" t="s">
        <v>913</v>
      </c>
    </row>
    <row r="725" spans="1:33" x14ac:dyDescent="0.25">
      <c r="A725" t="s">
        <v>56</v>
      </c>
      <c r="B725" t="s">
        <v>948</v>
      </c>
      <c r="C725" s="63" t="s">
        <v>948</v>
      </c>
      <c r="D725" s="63" t="s">
        <v>671</v>
      </c>
      <c r="E725" t="s">
        <v>527</v>
      </c>
      <c r="F725">
        <v>1</v>
      </c>
      <c r="G725">
        <v>1</v>
      </c>
      <c r="H725">
        <v>1</v>
      </c>
      <c r="I725">
        <v>2</v>
      </c>
      <c r="J725">
        <v>7</v>
      </c>
      <c r="K725">
        <v>4</v>
      </c>
      <c r="L725" t="s">
        <v>101</v>
      </c>
      <c r="M725">
        <v>4</v>
      </c>
      <c r="N725" t="s">
        <v>705</v>
      </c>
      <c r="O725" t="s">
        <v>4</v>
      </c>
      <c r="P725">
        <v>1</v>
      </c>
      <c r="Q725">
        <v>3</v>
      </c>
      <c r="R725">
        <v>0</v>
      </c>
      <c r="S725" t="s">
        <v>642</v>
      </c>
      <c r="T725" t="s">
        <v>689</v>
      </c>
      <c r="U725">
        <v>25.5</v>
      </c>
      <c r="V725">
        <v>3.3552631578947372</v>
      </c>
      <c r="W725">
        <v>25.5</v>
      </c>
      <c r="X725" t="s">
        <v>42</v>
      </c>
      <c r="Y725" t="s">
        <v>738</v>
      </c>
      <c r="Z725">
        <v>3235.9999999999986</v>
      </c>
      <c r="AA725">
        <v>174180</v>
      </c>
      <c r="AB725">
        <v>1</v>
      </c>
      <c r="AC725">
        <v>3.0099904040075476</v>
      </c>
      <c r="AD725">
        <v>0.89709517923362214</v>
      </c>
      <c r="AE725">
        <v>0.89709517923362192</v>
      </c>
      <c r="AF725">
        <v>-8.8817841970012523E-16</v>
      </c>
      <c r="AG725" t="s">
        <v>642</v>
      </c>
    </row>
    <row r="726" spans="1:33" x14ac:dyDescent="0.25">
      <c r="A726" t="s">
        <v>56</v>
      </c>
      <c r="B726" t="s">
        <v>948</v>
      </c>
      <c r="C726" s="63" t="s">
        <v>948</v>
      </c>
      <c r="D726" s="63" t="s">
        <v>671</v>
      </c>
      <c r="E726" t="s">
        <v>527</v>
      </c>
      <c r="F726">
        <v>1</v>
      </c>
      <c r="G726">
        <v>1</v>
      </c>
      <c r="H726">
        <v>1</v>
      </c>
      <c r="I726">
        <v>2</v>
      </c>
      <c r="J726">
        <v>7</v>
      </c>
      <c r="K726">
        <v>4</v>
      </c>
      <c r="L726" t="s">
        <v>101</v>
      </c>
      <c r="M726">
        <v>4</v>
      </c>
      <c r="N726" t="s">
        <v>705</v>
      </c>
      <c r="O726" t="s">
        <v>5</v>
      </c>
      <c r="P726">
        <v>2</v>
      </c>
      <c r="Q726">
        <v>0</v>
      </c>
      <c r="R726">
        <v>0</v>
      </c>
      <c r="S726" t="s">
        <v>642</v>
      </c>
      <c r="T726" t="s">
        <v>690</v>
      </c>
      <c r="U726">
        <v>0</v>
      </c>
      <c r="V726">
        <v>0</v>
      </c>
      <c r="W726">
        <v>0</v>
      </c>
      <c r="X726" t="s">
        <v>43</v>
      </c>
      <c r="Y726" t="s">
        <v>739</v>
      </c>
      <c r="Z726">
        <v>3235.9999999999986</v>
      </c>
      <c r="AA726">
        <v>174180</v>
      </c>
      <c r="AB726">
        <v>0</v>
      </c>
      <c r="AC726">
        <v>0</v>
      </c>
      <c r="AD726">
        <v>0.89709517923362214</v>
      </c>
      <c r="AF726">
        <v>0</v>
      </c>
      <c r="AG726" t="s">
        <v>913</v>
      </c>
    </row>
    <row r="727" spans="1:33" x14ac:dyDescent="0.25">
      <c r="A727" t="s">
        <v>56</v>
      </c>
      <c r="B727" t="s">
        <v>948</v>
      </c>
      <c r="C727" s="63" t="s">
        <v>948</v>
      </c>
      <c r="D727" s="63" t="s">
        <v>671</v>
      </c>
      <c r="E727" t="s">
        <v>527</v>
      </c>
      <c r="F727">
        <v>1</v>
      </c>
      <c r="G727">
        <v>1</v>
      </c>
      <c r="H727">
        <v>1</v>
      </c>
      <c r="I727">
        <v>2</v>
      </c>
      <c r="J727">
        <v>7</v>
      </c>
      <c r="K727">
        <v>4</v>
      </c>
      <c r="L727" t="s">
        <v>101</v>
      </c>
      <c r="M727">
        <v>4</v>
      </c>
      <c r="N727" t="s">
        <v>705</v>
      </c>
      <c r="O727" t="s">
        <v>31</v>
      </c>
      <c r="P727">
        <v>3</v>
      </c>
      <c r="Q727">
        <v>0</v>
      </c>
      <c r="R727">
        <v>0</v>
      </c>
      <c r="S727" t="s">
        <v>642</v>
      </c>
      <c r="T727" t="s">
        <v>690</v>
      </c>
      <c r="U727">
        <v>0</v>
      </c>
      <c r="V727">
        <v>0</v>
      </c>
      <c r="W727">
        <v>0</v>
      </c>
      <c r="X727" t="s">
        <v>44</v>
      </c>
      <c r="Y727" t="s">
        <v>740</v>
      </c>
      <c r="Z727">
        <v>3235.9999999999986</v>
      </c>
      <c r="AA727">
        <v>174180</v>
      </c>
      <c r="AB727">
        <v>0</v>
      </c>
      <c r="AC727">
        <v>0</v>
      </c>
      <c r="AD727">
        <v>0.89709517923362214</v>
      </c>
      <c r="AF727">
        <v>0</v>
      </c>
      <c r="AG727" t="s">
        <v>913</v>
      </c>
    </row>
    <row r="728" spans="1:33" x14ac:dyDescent="0.25">
      <c r="A728" t="s">
        <v>56</v>
      </c>
      <c r="B728" t="s">
        <v>948</v>
      </c>
      <c r="C728" s="63" t="s">
        <v>948</v>
      </c>
      <c r="D728" s="63" t="s">
        <v>671</v>
      </c>
      <c r="E728" t="s">
        <v>527</v>
      </c>
      <c r="F728">
        <v>1</v>
      </c>
      <c r="G728">
        <v>1</v>
      </c>
      <c r="H728">
        <v>1</v>
      </c>
      <c r="I728">
        <v>2</v>
      </c>
      <c r="J728">
        <v>7</v>
      </c>
      <c r="K728">
        <v>5</v>
      </c>
      <c r="L728" t="s">
        <v>105</v>
      </c>
      <c r="M728">
        <v>5</v>
      </c>
      <c r="N728" t="s">
        <v>707</v>
      </c>
      <c r="O728" t="s">
        <v>4</v>
      </c>
      <c r="P728">
        <v>1</v>
      </c>
      <c r="Q728">
        <v>2</v>
      </c>
      <c r="R728">
        <v>0</v>
      </c>
      <c r="S728" t="s">
        <v>642</v>
      </c>
      <c r="T728" t="s">
        <v>689</v>
      </c>
      <c r="U728">
        <v>17</v>
      </c>
      <c r="V728">
        <v>2.236842105263158</v>
      </c>
      <c r="W728">
        <v>17</v>
      </c>
      <c r="X728" t="s">
        <v>45</v>
      </c>
      <c r="Y728" t="s">
        <v>741</v>
      </c>
      <c r="Z728">
        <v>3235.9999999999986</v>
      </c>
      <c r="AA728">
        <v>174180</v>
      </c>
      <c r="AB728">
        <v>1</v>
      </c>
      <c r="AC728">
        <v>2.0066602693383651</v>
      </c>
      <c r="AD728">
        <v>0.89709517923362214</v>
      </c>
      <c r="AE728">
        <v>0.89709517923362203</v>
      </c>
      <c r="AF728">
        <v>-4.4408920985006262E-16</v>
      </c>
      <c r="AG728" t="s">
        <v>642</v>
      </c>
    </row>
    <row r="729" spans="1:33" x14ac:dyDescent="0.25">
      <c r="A729" t="s">
        <v>56</v>
      </c>
      <c r="B729" t="s">
        <v>948</v>
      </c>
      <c r="C729" s="63" t="s">
        <v>948</v>
      </c>
      <c r="D729" s="63" t="s">
        <v>671</v>
      </c>
      <c r="E729" t="s">
        <v>527</v>
      </c>
      <c r="F729">
        <v>1</v>
      </c>
      <c r="G729">
        <v>1</v>
      </c>
      <c r="H729">
        <v>1</v>
      </c>
      <c r="I729">
        <v>2</v>
      </c>
      <c r="J729">
        <v>7</v>
      </c>
      <c r="K729">
        <v>5</v>
      </c>
      <c r="L729" t="s">
        <v>105</v>
      </c>
      <c r="M729">
        <v>5</v>
      </c>
      <c r="N729" t="s">
        <v>707</v>
      </c>
      <c r="O729" t="s">
        <v>5</v>
      </c>
      <c r="P729">
        <v>2</v>
      </c>
      <c r="Q729">
        <v>0</v>
      </c>
      <c r="R729">
        <v>0</v>
      </c>
      <c r="S729" t="s">
        <v>642</v>
      </c>
      <c r="T729" t="s">
        <v>690</v>
      </c>
      <c r="U729">
        <v>0</v>
      </c>
      <c r="V729">
        <v>0</v>
      </c>
      <c r="W729">
        <v>0</v>
      </c>
      <c r="X729" t="s">
        <v>46</v>
      </c>
      <c r="Y729" t="s">
        <v>742</v>
      </c>
      <c r="Z729">
        <v>3235.9999999999986</v>
      </c>
      <c r="AA729">
        <v>174180</v>
      </c>
      <c r="AB729">
        <v>0</v>
      </c>
      <c r="AC729">
        <v>0</v>
      </c>
      <c r="AD729">
        <v>0.89709517923362214</v>
      </c>
      <c r="AF729">
        <v>0</v>
      </c>
      <c r="AG729" t="s">
        <v>913</v>
      </c>
    </row>
    <row r="730" spans="1:33" x14ac:dyDescent="0.25">
      <c r="A730" t="s">
        <v>56</v>
      </c>
      <c r="B730" t="s">
        <v>948</v>
      </c>
      <c r="C730" s="63" t="s">
        <v>948</v>
      </c>
      <c r="D730" s="63" t="s">
        <v>671</v>
      </c>
      <c r="E730" t="s">
        <v>527</v>
      </c>
      <c r="F730">
        <v>1</v>
      </c>
      <c r="G730">
        <v>1</v>
      </c>
      <c r="H730">
        <v>1</v>
      </c>
      <c r="I730">
        <v>2</v>
      </c>
      <c r="J730">
        <v>7</v>
      </c>
      <c r="K730">
        <v>5</v>
      </c>
      <c r="L730" t="s">
        <v>105</v>
      </c>
      <c r="M730">
        <v>5</v>
      </c>
      <c r="N730" t="s">
        <v>707</v>
      </c>
      <c r="O730" t="s">
        <v>31</v>
      </c>
      <c r="P730">
        <v>3</v>
      </c>
      <c r="Q730">
        <v>0</v>
      </c>
      <c r="R730">
        <v>0</v>
      </c>
      <c r="S730" t="s">
        <v>642</v>
      </c>
      <c r="T730" t="s">
        <v>690</v>
      </c>
      <c r="U730">
        <v>0</v>
      </c>
      <c r="V730">
        <v>0</v>
      </c>
      <c r="W730">
        <v>0</v>
      </c>
      <c r="X730" t="s">
        <v>47</v>
      </c>
      <c r="Y730" t="s">
        <v>743</v>
      </c>
      <c r="Z730">
        <v>3235.9999999999986</v>
      </c>
      <c r="AA730">
        <v>174180</v>
      </c>
      <c r="AB730">
        <v>0</v>
      </c>
      <c r="AC730">
        <v>0</v>
      </c>
      <c r="AD730">
        <v>0.89709517923362214</v>
      </c>
      <c r="AF730">
        <v>0</v>
      </c>
      <c r="AG730" t="s">
        <v>913</v>
      </c>
    </row>
    <row r="731" spans="1:33" x14ac:dyDescent="0.25">
      <c r="A731" t="s">
        <v>56</v>
      </c>
      <c r="B731" t="s">
        <v>948</v>
      </c>
      <c r="C731" s="63" t="s">
        <v>948</v>
      </c>
      <c r="D731" s="63" t="s">
        <v>671</v>
      </c>
      <c r="E731" t="s">
        <v>527</v>
      </c>
      <c r="F731">
        <v>1</v>
      </c>
      <c r="G731">
        <v>1</v>
      </c>
      <c r="H731">
        <v>1</v>
      </c>
      <c r="I731">
        <v>2</v>
      </c>
      <c r="J731">
        <v>7</v>
      </c>
      <c r="K731">
        <v>6</v>
      </c>
      <c r="L731" t="s">
        <v>113</v>
      </c>
      <c r="M731">
        <v>6</v>
      </c>
      <c r="N731" t="s">
        <v>709</v>
      </c>
      <c r="O731" t="s">
        <v>4</v>
      </c>
      <c r="P731">
        <v>1</v>
      </c>
      <c r="Q731">
        <v>1</v>
      </c>
      <c r="R731">
        <v>0</v>
      </c>
      <c r="S731" t="s">
        <v>642</v>
      </c>
      <c r="T731" t="s">
        <v>689</v>
      </c>
      <c r="U731">
        <v>8.5</v>
      </c>
      <c r="V731">
        <v>1.118421052631579</v>
      </c>
      <c r="W731">
        <v>8.5</v>
      </c>
      <c r="X731" t="s">
        <v>48</v>
      </c>
      <c r="Y731" t="s">
        <v>744</v>
      </c>
      <c r="Z731">
        <v>3235.9999999999986</v>
      </c>
      <c r="AA731">
        <v>174180</v>
      </c>
      <c r="AB731">
        <v>1</v>
      </c>
      <c r="AC731">
        <v>1.0033301346691825</v>
      </c>
      <c r="AD731">
        <v>0.89709517923362214</v>
      </c>
      <c r="AE731">
        <v>0.89709517923362203</v>
      </c>
      <c r="AF731">
        <v>-2.2204460492503131E-16</v>
      </c>
      <c r="AG731" t="s">
        <v>642</v>
      </c>
    </row>
    <row r="732" spans="1:33" x14ac:dyDescent="0.25">
      <c r="A732" t="s">
        <v>56</v>
      </c>
      <c r="B732" t="s">
        <v>948</v>
      </c>
      <c r="C732" s="63" t="s">
        <v>948</v>
      </c>
      <c r="D732" s="63" t="s">
        <v>671</v>
      </c>
      <c r="E732" t="s">
        <v>527</v>
      </c>
      <c r="F732">
        <v>1</v>
      </c>
      <c r="G732">
        <v>1</v>
      </c>
      <c r="H732">
        <v>1</v>
      </c>
      <c r="I732">
        <v>2</v>
      </c>
      <c r="J732">
        <v>7</v>
      </c>
      <c r="K732">
        <v>6</v>
      </c>
      <c r="L732" t="s">
        <v>113</v>
      </c>
      <c r="M732">
        <v>6</v>
      </c>
      <c r="N732" t="s">
        <v>709</v>
      </c>
      <c r="O732" t="s">
        <v>5</v>
      </c>
      <c r="P732">
        <v>2</v>
      </c>
      <c r="Q732">
        <v>0</v>
      </c>
      <c r="R732">
        <v>0</v>
      </c>
      <c r="S732" t="s">
        <v>642</v>
      </c>
      <c r="T732" t="s">
        <v>690</v>
      </c>
      <c r="U732">
        <v>0</v>
      </c>
      <c r="V732">
        <v>0</v>
      </c>
      <c r="W732">
        <v>0</v>
      </c>
      <c r="X732" t="s">
        <v>49</v>
      </c>
      <c r="Y732" t="s">
        <v>745</v>
      </c>
      <c r="Z732">
        <v>3235.9999999999986</v>
      </c>
      <c r="AA732">
        <v>174180</v>
      </c>
      <c r="AB732">
        <v>0</v>
      </c>
      <c r="AC732">
        <v>0</v>
      </c>
      <c r="AD732">
        <v>0.89709517923362214</v>
      </c>
      <c r="AF732">
        <v>0</v>
      </c>
      <c r="AG732" t="s">
        <v>913</v>
      </c>
    </row>
    <row r="733" spans="1:33" x14ac:dyDescent="0.25">
      <c r="A733" t="s">
        <v>56</v>
      </c>
      <c r="B733" t="s">
        <v>948</v>
      </c>
      <c r="C733" s="63" t="s">
        <v>948</v>
      </c>
      <c r="D733" s="63" t="s">
        <v>671</v>
      </c>
      <c r="E733" t="s">
        <v>527</v>
      </c>
      <c r="F733">
        <v>1</v>
      </c>
      <c r="G733">
        <v>1</v>
      </c>
      <c r="H733">
        <v>1</v>
      </c>
      <c r="I733">
        <v>2</v>
      </c>
      <c r="J733">
        <v>7</v>
      </c>
      <c r="K733">
        <v>6</v>
      </c>
      <c r="L733" t="s">
        <v>113</v>
      </c>
      <c r="M733">
        <v>6</v>
      </c>
      <c r="N733" t="s">
        <v>709</v>
      </c>
      <c r="O733" t="s">
        <v>31</v>
      </c>
      <c r="P733">
        <v>3</v>
      </c>
      <c r="Q733">
        <v>0</v>
      </c>
      <c r="R733">
        <v>0</v>
      </c>
      <c r="S733" t="s">
        <v>642</v>
      </c>
      <c r="T733" t="s">
        <v>690</v>
      </c>
      <c r="U733">
        <v>0</v>
      </c>
      <c r="V733">
        <v>0</v>
      </c>
      <c r="W733">
        <v>0</v>
      </c>
      <c r="X733" t="s">
        <v>50</v>
      </c>
      <c r="Y733" t="s">
        <v>746</v>
      </c>
      <c r="Z733">
        <v>3235.9999999999986</v>
      </c>
      <c r="AA733">
        <v>174180</v>
      </c>
      <c r="AB733">
        <v>0</v>
      </c>
      <c r="AC733">
        <v>0</v>
      </c>
      <c r="AD733">
        <v>0.89709517923362214</v>
      </c>
      <c r="AF733">
        <v>0</v>
      </c>
      <c r="AG733" t="s">
        <v>913</v>
      </c>
    </row>
    <row r="734" spans="1:33" x14ac:dyDescent="0.25">
      <c r="A734" t="s">
        <v>56</v>
      </c>
      <c r="B734" t="s">
        <v>948</v>
      </c>
      <c r="C734" s="63" t="s">
        <v>948</v>
      </c>
      <c r="D734" s="63" t="s">
        <v>671</v>
      </c>
      <c r="E734" t="s">
        <v>527</v>
      </c>
      <c r="F734">
        <v>1</v>
      </c>
      <c r="G734">
        <v>1</v>
      </c>
      <c r="H734">
        <v>1</v>
      </c>
      <c r="I734">
        <v>2</v>
      </c>
      <c r="J734">
        <v>7</v>
      </c>
      <c r="K734">
        <v>7</v>
      </c>
      <c r="L734" t="s">
        <v>114</v>
      </c>
      <c r="M734">
        <v>7</v>
      </c>
      <c r="N734" t="s">
        <v>711</v>
      </c>
      <c r="O734" t="s">
        <v>4</v>
      </c>
      <c r="P734">
        <v>1</v>
      </c>
      <c r="Q734">
        <v>1</v>
      </c>
      <c r="R734">
        <v>0</v>
      </c>
      <c r="S734" t="s">
        <v>642</v>
      </c>
      <c r="T734" t="s">
        <v>689</v>
      </c>
      <c r="U734">
        <v>8.5</v>
      </c>
      <c r="V734">
        <v>1.118421052631579</v>
      </c>
      <c r="W734">
        <v>8.5</v>
      </c>
      <c r="X734" t="s">
        <v>51</v>
      </c>
      <c r="Y734" t="s">
        <v>747</v>
      </c>
      <c r="Z734">
        <v>3235.9999999999986</v>
      </c>
      <c r="AA734">
        <v>174180</v>
      </c>
      <c r="AB734">
        <v>1</v>
      </c>
      <c r="AC734">
        <v>1.0033301346691825</v>
      </c>
      <c r="AD734">
        <v>0.89709517923362214</v>
      </c>
      <c r="AE734">
        <v>0.89709517923362203</v>
      </c>
      <c r="AF734">
        <v>-2.2204460492503131E-16</v>
      </c>
      <c r="AG734" t="s">
        <v>642</v>
      </c>
    </row>
    <row r="735" spans="1:33" x14ac:dyDescent="0.25">
      <c r="A735" t="s">
        <v>56</v>
      </c>
      <c r="B735" t="s">
        <v>948</v>
      </c>
      <c r="C735" s="63" t="s">
        <v>948</v>
      </c>
      <c r="D735" s="63" t="s">
        <v>671</v>
      </c>
      <c r="E735" t="s">
        <v>527</v>
      </c>
      <c r="F735">
        <v>1</v>
      </c>
      <c r="G735">
        <v>1</v>
      </c>
      <c r="H735">
        <v>1</v>
      </c>
      <c r="I735">
        <v>2</v>
      </c>
      <c r="J735">
        <v>7</v>
      </c>
      <c r="K735">
        <v>7</v>
      </c>
      <c r="L735" t="s">
        <v>114</v>
      </c>
      <c r="M735">
        <v>7</v>
      </c>
      <c r="N735" t="s">
        <v>711</v>
      </c>
      <c r="O735" t="s">
        <v>5</v>
      </c>
      <c r="P735">
        <v>2</v>
      </c>
      <c r="Q735">
        <v>0</v>
      </c>
      <c r="R735">
        <v>0</v>
      </c>
      <c r="S735" t="s">
        <v>642</v>
      </c>
      <c r="T735" t="s">
        <v>690</v>
      </c>
      <c r="U735">
        <v>0</v>
      </c>
      <c r="V735">
        <v>0</v>
      </c>
      <c r="W735">
        <v>0</v>
      </c>
      <c r="X735" t="s">
        <v>52</v>
      </c>
      <c r="Y735" t="s">
        <v>748</v>
      </c>
      <c r="Z735">
        <v>3235.9999999999986</v>
      </c>
      <c r="AA735">
        <v>174180</v>
      </c>
      <c r="AB735">
        <v>0</v>
      </c>
      <c r="AC735">
        <v>0</v>
      </c>
      <c r="AD735">
        <v>0.89709517923362214</v>
      </c>
      <c r="AF735">
        <v>0</v>
      </c>
      <c r="AG735" t="s">
        <v>913</v>
      </c>
    </row>
    <row r="736" spans="1:33" x14ac:dyDescent="0.25">
      <c r="A736" t="s">
        <v>56</v>
      </c>
      <c r="B736" t="s">
        <v>948</v>
      </c>
      <c r="C736" s="63" t="s">
        <v>948</v>
      </c>
      <c r="D736" s="63" t="s">
        <v>671</v>
      </c>
      <c r="E736" t="s">
        <v>527</v>
      </c>
      <c r="F736">
        <v>1</v>
      </c>
      <c r="G736">
        <v>1</v>
      </c>
      <c r="H736">
        <v>1</v>
      </c>
      <c r="I736">
        <v>2</v>
      </c>
      <c r="J736">
        <v>7</v>
      </c>
      <c r="K736">
        <v>7</v>
      </c>
      <c r="L736" t="s">
        <v>114</v>
      </c>
      <c r="M736">
        <v>7</v>
      </c>
      <c r="N736" t="s">
        <v>711</v>
      </c>
      <c r="O736" t="s">
        <v>31</v>
      </c>
      <c r="P736">
        <v>3</v>
      </c>
      <c r="Q736">
        <v>0</v>
      </c>
      <c r="R736">
        <v>0</v>
      </c>
      <c r="S736" t="s">
        <v>642</v>
      </c>
      <c r="T736" t="s">
        <v>690</v>
      </c>
      <c r="U736">
        <v>0</v>
      </c>
      <c r="V736">
        <v>0</v>
      </c>
      <c r="W736">
        <v>0</v>
      </c>
      <c r="X736" t="s">
        <v>53</v>
      </c>
      <c r="Y736" t="s">
        <v>749</v>
      </c>
      <c r="Z736">
        <v>3235.9999999999986</v>
      </c>
      <c r="AA736">
        <v>174180</v>
      </c>
      <c r="AB736">
        <v>0</v>
      </c>
      <c r="AC736">
        <v>0</v>
      </c>
      <c r="AD736">
        <v>0.89709517923362214</v>
      </c>
      <c r="AF736">
        <v>0</v>
      </c>
      <c r="AG736" t="s">
        <v>913</v>
      </c>
    </row>
    <row r="737" spans="1:33" x14ac:dyDescent="0.25">
      <c r="A737" t="s">
        <v>56</v>
      </c>
      <c r="B737" t="s">
        <v>948</v>
      </c>
      <c r="C737" s="63" t="s">
        <v>948</v>
      </c>
      <c r="D737" s="63" t="s">
        <v>671</v>
      </c>
      <c r="E737" t="s">
        <v>527</v>
      </c>
      <c r="F737">
        <v>1</v>
      </c>
      <c r="G737">
        <v>2</v>
      </c>
      <c r="H737">
        <v>2</v>
      </c>
      <c r="I737">
        <v>2</v>
      </c>
      <c r="J737">
        <v>7</v>
      </c>
      <c r="K737">
        <v>1</v>
      </c>
      <c r="L737" t="s">
        <v>99</v>
      </c>
      <c r="M737">
        <v>8</v>
      </c>
      <c r="N737" t="s">
        <v>713</v>
      </c>
      <c r="O737" t="s">
        <v>4</v>
      </c>
      <c r="P737">
        <v>1</v>
      </c>
      <c r="Q737">
        <v>0</v>
      </c>
      <c r="R737">
        <v>0</v>
      </c>
      <c r="S737" t="s">
        <v>642</v>
      </c>
      <c r="T737" t="s">
        <v>690</v>
      </c>
      <c r="U737">
        <v>0</v>
      </c>
      <c r="V737">
        <v>0</v>
      </c>
      <c r="W737">
        <v>0</v>
      </c>
      <c r="X737" t="s">
        <v>33</v>
      </c>
      <c r="Y737" t="s">
        <v>750</v>
      </c>
      <c r="Z737">
        <v>3235.9999999999986</v>
      </c>
      <c r="AA737">
        <v>174180</v>
      </c>
      <c r="AB737">
        <v>0</v>
      </c>
      <c r="AC737">
        <v>0</v>
      </c>
      <c r="AD737">
        <v>0.89709517923362214</v>
      </c>
      <c r="AF737">
        <v>0</v>
      </c>
      <c r="AG737" t="s">
        <v>913</v>
      </c>
    </row>
    <row r="738" spans="1:33" x14ac:dyDescent="0.25">
      <c r="A738" t="s">
        <v>56</v>
      </c>
      <c r="B738" t="s">
        <v>948</v>
      </c>
      <c r="C738" s="63" t="s">
        <v>948</v>
      </c>
      <c r="D738" s="63" t="s">
        <v>671</v>
      </c>
      <c r="E738" t="s">
        <v>527</v>
      </c>
      <c r="F738">
        <v>1</v>
      </c>
      <c r="G738">
        <v>2</v>
      </c>
      <c r="H738">
        <v>2</v>
      </c>
      <c r="I738">
        <v>2</v>
      </c>
      <c r="J738">
        <v>7</v>
      </c>
      <c r="K738">
        <v>1</v>
      </c>
      <c r="L738" t="s">
        <v>99</v>
      </c>
      <c r="M738">
        <v>8</v>
      </c>
      <c r="N738" t="s">
        <v>713</v>
      </c>
      <c r="O738" t="s">
        <v>5</v>
      </c>
      <c r="P738">
        <v>2</v>
      </c>
      <c r="Q738">
        <v>0</v>
      </c>
      <c r="R738">
        <v>0</v>
      </c>
      <c r="S738" t="s">
        <v>642</v>
      </c>
      <c r="T738" t="s">
        <v>690</v>
      </c>
      <c r="U738">
        <v>0</v>
      </c>
      <c r="V738">
        <v>0</v>
      </c>
      <c r="W738">
        <v>0</v>
      </c>
      <c r="X738" t="s">
        <v>34</v>
      </c>
      <c r="Y738" t="s">
        <v>751</v>
      </c>
      <c r="Z738">
        <v>3235.9999999999986</v>
      </c>
      <c r="AA738">
        <v>174180</v>
      </c>
      <c r="AB738">
        <v>0</v>
      </c>
      <c r="AC738">
        <v>0</v>
      </c>
      <c r="AD738">
        <v>0.89709517923362214</v>
      </c>
      <c r="AF738">
        <v>0</v>
      </c>
      <c r="AG738" t="s">
        <v>913</v>
      </c>
    </row>
    <row r="739" spans="1:33" x14ac:dyDescent="0.25">
      <c r="A739" t="s">
        <v>56</v>
      </c>
      <c r="B739" t="s">
        <v>948</v>
      </c>
      <c r="C739" s="63" t="s">
        <v>948</v>
      </c>
      <c r="D739" s="63" t="s">
        <v>671</v>
      </c>
      <c r="E739" t="s">
        <v>527</v>
      </c>
      <c r="F739">
        <v>1</v>
      </c>
      <c r="G739">
        <v>2</v>
      </c>
      <c r="H739">
        <v>2</v>
      </c>
      <c r="I739">
        <v>2</v>
      </c>
      <c r="J739">
        <v>7</v>
      </c>
      <c r="K739">
        <v>1</v>
      </c>
      <c r="L739" t="s">
        <v>99</v>
      </c>
      <c r="M739">
        <v>8</v>
      </c>
      <c r="N739" t="s">
        <v>713</v>
      </c>
      <c r="O739" t="s">
        <v>31</v>
      </c>
      <c r="P739">
        <v>3</v>
      </c>
      <c r="Q739">
        <v>0</v>
      </c>
      <c r="R739">
        <v>0</v>
      </c>
      <c r="S739" t="s">
        <v>642</v>
      </c>
      <c r="T739" t="s">
        <v>690</v>
      </c>
      <c r="U739">
        <v>0</v>
      </c>
      <c r="V739">
        <v>0</v>
      </c>
      <c r="W739">
        <v>0</v>
      </c>
      <c r="X739" t="s">
        <v>35</v>
      </c>
      <c r="Y739" t="s">
        <v>752</v>
      </c>
      <c r="Z739">
        <v>3235.9999999999986</v>
      </c>
      <c r="AA739">
        <v>174180</v>
      </c>
      <c r="AB739">
        <v>0</v>
      </c>
      <c r="AC739">
        <v>0</v>
      </c>
      <c r="AD739">
        <v>0.89709517923362214</v>
      </c>
      <c r="AF739">
        <v>0</v>
      </c>
      <c r="AG739" t="s">
        <v>913</v>
      </c>
    </row>
    <row r="740" spans="1:33" x14ac:dyDescent="0.25">
      <c r="A740" t="s">
        <v>56</v>
      </c>
      <c r="B740" t="s">
        <v>948</v>
      </c>
      <c r="C740" s="63" t="s">
        <v>948</v>
      </c>
      <c r="D740" s="63" t="s">
        <v>671</v>
      </c>
      <c r="E740" t="s">
        <v>527</v>
      </c>
      <c r="F740">
        <v>1</v>
      </c>
      <c r="G740">
        <v>2</v>
      </c>
      <c r="H740">
        <v>2</v>
      </c>
      <c r="I740">
        <v>2</v>
      </c>
      <c r="J740">
        <v>7</v>
      </c>
      <c r="K740">
        <v>2</v>
      </c>
      <c r="L740" t="s">
        <v>102</v>
      </c>
      <c r="M740">
        <v>9</v>
      </c>
      <c r="N740" t="s">
        <v>715</v>
      </c>
      <c r="O740" t="s">
        <v>4</v>
      </c>
      <c r="P740">
        <v>1</v>
      </c>
      <c r="Q740">
        <v>2</v>
      </c>
      <c r="R740">
        <v>0</v>
      </c>
      <c r="S740" t="s">
        <v>642</v>
      </c>
      <c r="T740" t="s">
        <v>689</v>
      </c>
      <c r="U740">
        <v>17</v>
      </c>
      <c r="V740">
        <v>2.236842105263158</v>
      </c>
      <c r="W740">
        <v>17</v>
      </c>
      <c r="X740" t="s">
        <v>36</v>
      </c>
      <c r="Y740" t="s">
        <v>753</v>
      </c>
      <c r="Z740">
        <v>3235.9999999999986</v>
      </c>
      <c r="AA740">
        <v>174180</v>
      </c>
      <c r="AB740">
        <v>1</v>
      </c>
      <c r="AC740">
        <v>2.0066602693383651</v>
      </c>
      <c r="AD740">
        <v>0.89709517923362214</v>
      </c>
      <c r="AE740">
        <v>0.89709517923362203</v>
      </c>
      <c r="AF740">
        <v>-4.4408920985006262E-16</v>
      </c>
      <c r="AG740" t="s">
        <v>642</v>
      </c>
    </row>
    <row r="741" spans="1:33" x14ac:dyDescent="0.25">
      <c r="A741" t="s">
        <v>56</v>
      </c>
      <c r="B741" t="s">
        <v>948</v>
      </c>
      <c r="C741" s="63" t="s">
        <v>948</v>
      </c>
      <c r="D741" s="63" t="s">
        <v>671</v>
      </c>
      <c r="E741" t="s">
        <v>527</v>
      </c>
      <c r="F741">
        <v>1</v>
      </c>
      <c r="G741">
        <v>2</v>
      </c>
      <c r="H741">
        <v>2</v>
      </c>
      <c r="I741">
        <v>2</v>
      </c>
      <c r="J741">
        <v>7</v>
      </c>
      <c r="K741">
        <v>2</v>
      </c>
      <c r="L741" t="s">
        <v>102</v>
      </c>
      <c r="M741">
        <v>9</v>
      </c>
      <c r="N741" t="s">
        <v>715</v>
      </c>
      <c r="O741" t="s">
        <v>5</v>
      </c>
      <c r="P741">
        <v>2</v>
      </c>
      <c r="Q741">
        <v>0</v>
      </c>
      <c r="R741">
        <v>0</v>
      </c>
      <c r="S741" t="s">
        <v>642</v>
      </c>
      <c r="T741" t="s">
        <v>690</v>
      </c>
      <c r="U741">
        <v>0</v>
      </c>
      <c r="V741">
        <v>0</v>
      </c>
      <c r="W741">
        <v>0</v>
      </c>
      <c r="X741" t="s">
        <v>37</v>
      </c>
      <c r="Y741" t="s">
        <v>754</v>
      </c>
      <c r="Z741">
        <v>3235.9999999999986</v>
      </c>
      <c r="AA741">
        <v>174180</v>
      </c>
      <c r="AB741">
        <v>0</v>
      </c>
      <c r="AC741">
        <v>0</v>
      </c>
      <c r="AD741">
        <v>0.89709517923362214</v>
      </c>
      <c r="AF741">
        <v>0</v>
      </c>
      <c r="AG741" t="s">
        <v>913</v>
      </c>
    </row>
    <row r="742" spans="1:33" x14ac:dyDescent="0.25">
      <c r="A742" t="s">
        <v>56</v>
      </c>
      <c r="B742" t="s">
        <v>948</v>
      </c>
      <c r="C742" s="63" t="s">
        <v>948</v>
      </c>
      <c r="D742" s="63" t="s">
        <v>671</v>
      </c>
      <c r="E742" t="s">
        <v>527</v>
      </c>
      <c r="F742">
        <v>1</v>
      </c>
      <c r="G742">
        <v>2</v>
      </c>
      <c r="H742">
        <v>2</v>
      </c>
      <c r="I742">
        <v>2</v>
      </c>
      <c r="J742">
        <v>7</v>
      </c>
      <c r="K742">
        <v>2</v>
      </c>
      <c r="L742" t="s">
        <v>102</v>
      </c>
      <c r="M742">
        <v>9</v>
      </c>
      <c r="N742" t="s">
        <v>715</v>
      </c>
      <c r="O742" t="s">
        <v>31</v>
      </c>
      <c r="P742">
        <v>3</v>
      </c>
      <c r="Q742">
        <v>0</v>
      </c>
      <c r="R742">
        <v>0</v>
      </c>
      <c r="S742" t="s">
        <v>642</v>
      </c>
      <c r="T742" t="s">
        <v>690</v>
      </c>
      <c r="U742">
        <v>0</v>
      </c>
      <c r="V742">
        <v>0</v>
      </c>
      <c r="W742">
        <v>0</v>
      </c>
      <c r="X742" t="s">
        <v>38</v>
      </c>
      <c r="Y742" t="s">
        <v>755</v>
      </c>
      <c r="Z742">
        <v>3235.9999999999986</v>
      </c>
      <c r="AA742">
        <v>174180</v>
      </c>
      <c r="AB742">
        <v>0</v>
      </c>
      <c r="AC742">
        <v>0</v>
      </c>
      <c r="AD742">
        <v>0.89709517923362214</v>
      </c>
      <c r="AF742">
        <v>0</v>
      </c>
      <c r="AG742" t="s">
        <v>913</v>
      </c>
    </row>
    <row r="743" spans="1:33" x14ac:dyDescent="0.25">
      <c r="A743" t="s">
        <v>56</v>
      </c>
      <c r="B743" t="s">
        <v>948</v>
      </c>
      <c r="C743" s="63" t="s">
        <v>948</v>
      </c>
      <c r="D743" s="63" t="s">
        <v>671</v>
      </c>
      <c r="E743" t="s">
        <v>527</v>
      </c>
      <c r="F743">
        <v>1</v>
      </c>
      <c r="G743">
        <v>2</v>
      </c>
      <c r="H743">
        <v>2</v>
      </c>
      <c r="I743">
        <v>2</v>
      </c>
      <c r="J743">
        <v>7</v>
      </c>
      <c r="K743">
        <v>3</v>
      </c>
      <c r="L743" t="s">
        <v>103</v>
      </c>
      <c r="M743">
        <v>10</v>
      </c>
      <c r="N743" t="s">
        <v>717</v>
      </c>
      <c r="O743" t="s">
        <v>4</v>
      </c>
      <c r="P743">
        <v>1</v>
      </c>
      <c r="Q743">
        <v>3</v>
      </c>
      <c r="R743">
        <v>0</v>
      </c>
      <c r="S743" t="s">
        <v>642</v>
      </c>
      <c r="T743" t="s">
        <v>689</v>
      </c>
      <c r="U743">
        <v>25.5</v>
      </c>
      <c r="V743">
        <v>3.3552631578947372</v>
      </c>
      <c r="W743">
        <v>25.5</v>
      </c>
      <c r="X743" t="s">
        <v>39</v>
      </c>
      <c r="Y743" t="s">
        <v>756</v>
      </c>
      <c r="Z743">
        <v>3235.9999999999986</v>
      </c>
      <c r="AA743">
        <v>174180</v>
      </c>
      <c r="AB743">
        <v>1</v>
      </c>
      <c r="AC743">
        <v>3.0099904040075476</v>
      </c>
      <c r="AD743">
        <v>0.89709517923362214</v>
      </c>
      <c r="AE743">
        <v>0.89709517923362192</v>
      </c>
      <c r="AF743">
        <v>-8.8817841970012523E-16</v>
      </c>
      <c r="AG743" t="s">
        <v>642</v>
      </c>
    </row>
    <row r="744" spans="1:33" x14ac:dyDescent="0.25">
      <c r="A744" t="s">
        <v>56</v>
      </c>
      <c r="B744" t="s">
        <v>948</v>
      </c>
      <c r="C744" s="63" t="s">
        <v>948</v>
      </c>
      <c r="D744" s="63" t="s">
        <v>671</v>
      </c>
      <c r="E744" t="s">
        <v>527</v>
      </c>
      <c r="F744">
        <v>1</v>
      </c>
      <c r="G744">
        <v>2</v>
      </c>
      <c r="H744">
        <v>2</v>
      </c>
      <c r="I744">
        <v>2</v>
      </c>
      <c r="J744">
        <v>7</v>
      </c>
      <c r="K744">
        <v>3</v>
      </c>
      <c r="L744" t="s">
        <v>103</v>
      </c>
      <c r="M744">
        <v>10</v>
      </c>
      <c r="N744" t="s">
        <v>717</v>
      </c>
      <c r="O744" t="s">
        <v>5</v>
      </c>
      <c r="P744">
        <v>2</v>
      </c>
      <c r="Q744">
        <v>1</v>
      </c>
      <c r="R744">
        <v>0</v>
      </c>
      <c r="S744" t="s">
        <v>642</v>
      </c>
      <c r="T744" t="s">
        <v>689</v>
      </c>
      <c r="U744">
        <v>6.5</v>
      </c>
      <c r="V744">
        <v>0.85526315789473684</v>
      </c>
      <c r="W744">
        <v>6.5</v>
      </c>
      <c r="X744" t="s">
        <v>40</v>
      </c>
      <c r="Y744" t="s">
        <v>757</v>
      </c>
      <c r="Z744">
        <v>3235.9999999999986</v>
      </c>
      <c r="AA744">
        <v>174180</v>
      </c>
      <c r="AB744">
        <v>1</v>
      </c>
      <c r="AC744">
        <v>0.76725245592349256</v>
      </c>
      <c r="AD744">
        <v>0.89709517923362214</v>
      </c>
      <c r="AE744">
        <v>0.89709517923362203</v>
      </c>
      <c r="AF744">
        <v>-1.1102230246251565E-16</v>
      </c>
      <c r="AG744" t="s">
        <v>642</v>
      </c>
    </row>
    <row r="745" spans="1:33" x14ac:dyDescent="0.25">
      <c r="A745" t="s">
        <v>56</v>
      </c>
      <c r="B745" t="s">
        <v>948</v>
      </c>
      <c r="C745" s="63" t="s">
        <v>948</v>
      </c>
      <c r="D745" s="63" t="s">
        <v>671</v>
      </c>
      <c r="E745" t="s">
        <v>527</v>
      </c>
      <c r="F745">
        <v>1</v>
      </c>
      <c r="G745">
        <v>2</v>
      </c>
      <c r="H745">
        <v>2</v>
      </c>
      <c r="I745">
        <v>2</v>
      </c>
      <c r="J745">
        <v>7</v>
      </c>
      <c r="K745">
        <v>3</v>
      </c>
      <c r="L745" t="s">
        <v>103</v>
      </c>
      <c r="M745">
        <v>10</v>
      </c>
      <c r="N745" t="s">
        <v>717</v>
      </c>
      <c r="O745" t="s">
        <v>31</v>
      </c>
      <c r="P745">
        <v>3</v>
      </c>
      <c r="Q745">
        <v>0</v>
      </c>
      <c r="R745">
        <v>0</v>
      </c>
      <c r="S745" t="s">
        <v>642</v>
      </c>
      <c r="T745" t="s">
        <v>690</v>
      </c>
      <c r="U745">
        <v>0</v>
      </c>
      <c r="V745">
        <v>0</v>
      </c>
      <c r="W745">
        <v>0</v>
      </c>
      <c r="X745" t="s">
        <v>41</v>
      </c>
      <c r="Y745" t="s">
        <v>758</v>
      </c>
      <c r="Z745">
        <v>3235.9999999999986</v>
      </c>
      <c r="AA745">
        <v>174180</v>
      </c>
      <c r="AB745">
        <v>0</v>
      </c>
      <c r="AC745">
        <v>0</v>
      </c>
      <c r="AD745">
        <v>0.89709517923362214</v>
      </c>
      <c r="AF745">
        <v>0</v>
      </c>
      <c r="AG745" t="s">
        <v>913</v>
      </c>
    </row>
    <row r="746" spans="1:33" x14ac:dyDescent="0.25">
      <c r="A746" t="s">
        <v>56</v>
      </c>
      <c r="B746" t="s">
        <v>948</v>
      </c>
      <c r="C746" s="63" t="s">
        <v>948</v>
      </c>
      <c r="D746" s="63" t="s">
        <v>671</v>
      </c>
      <c r="E746" t="s">
        <v>527</v>
      </c>
      <c r="F746">
        <v>1</v>
      </c>
      <c r="G746">
        <v>2</v>
      </c>
      <c r="H746">
        <v>2</v>
      </c>
      <c r="I746">
        <v>2</v>
      </c>
      <c r="J746">
        <v>7</v>
      </c>
      <c r="K746">
        <v>4</v>
      </c>
      <c r="L746" t="s">
        <v>101</v>
      </c>
      <c r="M746">
        <v>11</v>
      </c>
      <c r="N746" t="s">
        <v>719</v>
      </c>
      <c r="O746" t="s">
        <v>4</v>
      </c>
      <c r="P746">
        <v>1</v>
      </c>
      <c r="Q746">
        <v>3</v>
      </c>
      <c r="R746">
        <v>0</v>
      </c>
      <c r="S746" t="s">
        <v>642</v>
      </c>
      <c r="T746" t="s">
        <v>689</v>
      </c>
      <c r="U746">
        <v>25.5</v>
      </c>
      <c r="V746">
        <v>3.3552631578947372</v>
      </c>
      <c r="W746">
        <v>25.5</v>
      </c>
      <c r="X746" t="s">
        <v>42</v>
      </c>
      <c r="Y746" t="s">
        <v>759</v>
      </c>
      <c r="Z746">
        <v>3235.9999999999986</v>
      </c>
      <c r="AA746">
        <v>174180</v>
      </c>
      <c r="AB746">
        <v>1</v>
      </c>
      <c r="AC746">
        <v>3.0099904040075476</v>
      </c>
      <c r="AD746">
        <v>0.89709517923362214</v>
      </c>
      <c r="AE746">
        <v>0.89709517923362192</v>
      </c>
      <c r="AF746">
        <v>-8.8817841970012523E-16</v>
      </c>
      <c r="AG746" t="s">
        <v>642</v>
      </c>
    </row>
    <row r="747" spans="1:33" x14ac:dyDescent="0.25">
      <c r="A747" t="s">
        <v>56</v>
      </c>
      <c r="B747" t="s">
        <v>948</v>
      </c>
      <c r="C747" s="63" t="s">
        <v>948</v>
      </c>
      <c r="D747" s="63" t="s">
        <v>671</v>
      </c>
      <c r="E747" t="s">
        <v>527</v>
      </c>
      <c r="F747">
        <v>1</v>
      </c>
      <c r="G747">
        <v>2</v>
      </c>
      <c r="H747">
        <v>2</v>
      </c>
      <c r="I747">
        <v>2</v>
      </c>
      <c r="J747">
        <v>7</v>
      </c>
      <c r="K747">
        <v>4</v>
      </c>
      <c r="L747" t="s">
        <v>101</v>
      </c>
      <c r="M747">
        <v>11</v>
      </c>
      <c r="N747" t="s">
        <v>719</v>
      </c>
      <c r="O747" t="s">
        <v>5</v>
      </c>
      <c r="P747">
        <v>2</v>
      </c>
      <c r="Q747">
        <v>0</v>
      </c>
      <c r="R747">
        <v>0</v>
      </c>
      <c r="S747" t="s">
        <v>642</v>
      </c>
      <c r="T747" t="s">
        <v>690</v>
      </c>
      <c r="U747">
        <v>0</v>
      </c>
      <c r="V747">
        <v>0</v>
      </c>
      <c r="W747">
        <v>0</v>
      </c>
      <c r="X747" t="s">
        <v>43</v>
      </c>
      <c r="Y747" t="s">
        <v>760</v>
      </c>
      <c r="Z747">
        <v>3235.9999999999986</v>
      </c>
      <c r="AA747">
        <v>174180</v>
      </c>
      <c r="AB747">
        <v>0</v>
      </c>
      <c r="AC747">
        <v>0</v>
      </c>
      <c r="AD747">
        <v>0.89709517923362214</v>
      </c>
      <c r="AF747">
        <v>0</v>
      </c>
      <c r="AG747" t="s">
        <v>913</v>
      </c>
    </row>
    <row r="748" spans="1:33" x14ac:dyDescent="0.25">
      <c r="A748" t="s">
        <v>56</v>
      </c>
      <c r="B748" t="s">
        <v>948</v>
      </c>
      <c r="C748" s="63" t="s">
        <v>948</v>
      </c>
      <c r="D748" s="63" t="s">
        <v>671</v>
      </c>
      <c r="E748" t="s">
        <v>527</v>
      </c>
      <c r="F748">
        <v>1</v>
      </c>
      <c r="G748">
        <v>2</v>
      </c>
      <c r="H748">
        <v>2</v>
      </c>
      <c r="I748">
        <v>2</v>
      </c>
      <c r="J748">
        <v>7</v>
      </c>
      <c r="K748">
        <v>4</v>
      </c>
      <c r="L748" t="s">
        <v>101</v>
      </c>
      <c r="M748">
        <v>11</v>
      </c>
      <c r="N748" t="s">
        <v>719</v>
      </c>
      <c r="O748" t="s">
        <v>31</v>
      </c>
      <c r="P748">
        <v>3</v>
      </c>
      <c r="Q748">
        <v>0</v>
      </c>
      <c r="R748">
        <v>0</v>
      </c>
      <c r="S748" t="s">
        <v>642</v>
      </c>
      <c r="T748" t="s">
        <v>690</v>
      </c>
      <c r="U748">
        <v>0</v>
      </c>
      <c r="V748">
        <v>0</v>
      </c>
      <c r="W748">
        <v>0</v>
      </c>
      <c r="X748" t="s">
        <v>44</v>
      </c>
      <c r="Y748" t="s">
        <v>761</v>
      </c>
      <c r="Z748">
        <v>3235.9999999999986</v>
      </c>
      <c r="AA748">
        <v>174180</v>
      </c>
      <c r="AB748">
        <v>0</v>
      </c>
      <c r="AC748">
        <v>0</v>
      </c>
      <c r="AD748">
        <v>0.89709517923362214</v>
      </c>
      <c r="AF748">
        <v>0</v>
      </c>
      <c r="AG748" t="s">
        <v>913</v>
      </c>
    </row>
    <row r="749" spans="1:33" x14ac:dyDescent="0.25">
      <c r="A749" t="s">
        <v>56</v>
      </c>
      <c r="B749" t="s">
        <v>948</v>
      </c>
      <c r="C749" s="63" t="s">
        <v>948</v>
      </c>
      <c r="D749" s="63" t="s">
        <v>671</v>
      </c>
      <c r="E749" t="s">
        <v>527</v>
      </c>
      <c r="F749">
        <v>1</v>
      </c>
      <c r="G749">
        <v>2</v>
      </c>
      <c r="H749">
        <v>2</v>
      </c>
      <c r="I749">
        <v>2</v>
      </c>
      <c r="J749">
        <v>7</v>
      </c>
      <c r="K749">
        <v>5</v>
      </c>
      <c r="L749" t="s">
        <v>105</v>
      </c>
      <c r="M749">
        <v>12</v>
      </c>
      <c r="N749" t="s">
        <v>721</v>
      </c>
      <c r="O749" t="s">
        <v>4</v>
      </c>
      <c r="P749">
        <v>1</v>
      </c>
      <c r="Q749">
        <v>2</v>
      </c>
      <c r="R749">
        <v>0</v>
      </c>
      <c r="S749" t="s">
        <v>642</v>
      </c>
      <c r="T749" t="s">
        <v>689</v>
      </c>
      <c r="U749">
        <v>17</v>
      </c>
      <c r="V749">
        <v>2.236842105263158</v>
      </c>
      <c r="W749">
        <v>17</v>
      </c>
      <c r="X749" t="s">
        <v>45</v>
      </c>
      <c r="Y749" t="s">
        <v>762</v>
      </c>
      <c r="Z749">
        <v>3235.9999999999986</v>
      </c>
      <c r="AA749">
        <v>174180</v>
      </c>
      <c r="AB749">
        <v>1</v>
      </c>
      <c r="AC749">
        <v>2.0066602693383651</v>
      </c>
      <c r="AD749">
        <v>0.89709517923362214</v>
      </c>
      <c r="AE749">
        <v>0.89709517923362203</v>
      </c>
      <c r="AF749">
        <v>-4.4408920985006262E-16</v>
      </c>
      <c r="AG749" t="s">
        <v>642</v>
      </c>
    </row>
    <row r="750" spans="1:33" x14ac:dyDescent="0.25">
      <c r="A750" t="s">
        <v>56</v>
      </c>
      <c r="B750" t="s">
        <v>948</v>
      </c>
      <c r="C750" s="63" t="s">
        <v>948</v>
      </c>
      <c r="D750" s="63" t="s">
        <v>671</v>
      </c>
      <c r="E750" t="s">
        <v>527</v>
      </c>
      <c r="F750">
        <v>1</v>
      </c>
      <c r="G750">
        <v>2</v>
      </c>
      <c r="H750">
        <v>2</v>
      </c>
      <c r="I750">
        <v>2</v>
      </c>
      <c r="J750">
        <v>7</v>
      </c>
      <c r="K750">
        <v>5</v>
      </c>
      <c r="L750" t="s">
        <v>105</v>
      </c>
      <c r="M750">
        <v>12</v>
      </c>
      <c r="N750" t="s">
        <v>721</v>
      </c>
      <c r="O750" t="s">
        <v>5</v>
      </c>
      <c r="P750">
        <v>2</v>
      </c>
      <c r="Q750">
        <v>0</v>
      </c>
      <c r="R750">
        <v>0</v>
      </c>
      <c r="S750" t="s">
        <v>642</v>
      </c>
      <c r="T750" t="s">
        <v>690</v>
      </c>
      <c r="U750">
        <v>0</v>
      </c>
      <c r="V750">
        <v>0</v>
      </c>
      <c r="W750">
        <v>0</v>
      </c>
      <c r="X750" t="s">
        <v>46</v>
      </c>
      <c r="Y750" t="s">
        <v>763</v>
      </c>
      <c r="Z750">
        <v>3235.9999999999986</v>
      </c>
      <c r="AA750">
        <v>174180</v>
      </c>
      <c r="AB750">
        <v>0</v>
      </c>
      <c r="AC750">
        <v>0</v>
      </c>
      <c r="AD750">
        <v>0.89709517923362214</v>
      </c>
      <c r="AF750">
        <v>0</v>
      </c>
      <c r="AG750" t="s">
        <v>913</v>
      </c>
    </row>
    <row r="751" spans="1:33" x14ac:dyDescent="0.25">
      <c r="A751" t="s">
        <v>56</v>
      </c>
      <c r="B751" t="s">
        <v>948</v>
      </c>
      <c r="C751" s="63" t="s">
        <v>948</v>
      </c>
      <c r="D751" s="63" t="s">
        <v>671</v>
      </c>
      <c r="E751" t="s">
        <v>527</v>
      </c>
      <c r="F751">
        <v>1</v>
      </c>
      <c r="G751">
        <v>2</v>
      </c>
      <c r="H751">
        <v>2</v>
      </c>
      <c r="I751">
        <v>2</v>
      </c>
      <c r="J751">
        <v>7</v>
      </c>
      <c r="K751">
        <v>5</v>
      </c>
      <c r="L751" t="s">
        <v>105</v>
      </c>
      <c r="M751">
        <v>12</v>
      </c>
      <c r="N751" t="s">
        <v>721</v>
      </c>
      <c r="O751" t="s">
        <v>31</v>
      </c>
      <c r="P751">
        <v>3</v>
      </c>
      <c r="Q751">
        <v>0</v>
      </c>
      <c r="R751">
        <v>0</v>
      </c>
      <c r="S751" t="s">
        <v>642</v>
      </c>
      <c r="T751" t="s">
        <v>690</v>
      </c>
      <c r="U751">
        <v>0</v>
      </c>
      <c r="V751">
        <v>0</v>
      </c>
      <c r="W751">
        <v>0</v>
      </c>
      <c r="X751" t="s">
        <v>47</v>
      </c>
      <c r="Y751" t="s">
        <v>764</v>
      </c>
      <c r="Z751">
        <v>3235.9999999999986</v>
      </c>
      <c r="AA751">
        <v>174180</v>
      </c>
      <c r="AB751">
        <v>0</v>
      </c>
      <c r="AC751">
        <v>0</v>
      </c>
      <c r="AD751">
        <v>0.89709517923362214</v>
      </c>
      <c r="AF751">
        <v>0</v>
      </c>
      <c r="AG751" t="s">
        <v>913</v>
      </c>
    </row>
    <row r="752" spans="1:33" x14ac:dyDescent="0.25">
      <c r="A752" t="s">
        <v>56</v>
      </c>
      <c r="B752" t="s">
        <v>948</v>
      </c>
      <c r="C752" s="63" t="s">
        <v>948</v>
      </c>
      <c r="D752" s="63" t="s">
        <v>671</v>
      </c>
      <c r="E752" t="s">
        <v>527</v>
      </c>
      <c r="F752">
        <v>1</v>
      </c>
      <c r="G752">
        <v>2</v>
      </c>
      <c r="H752">
        <v>2</v>
      </c>
      <c r="I752">
        <v>2</v>
      </c>
      <c r="J752">
        <v>7</v>
      </c>
      <c r="K752">
        <v>6</v>
      </c>
      <c r="L752" t="s">
        <v>113</v>
      </c>
      <c r="M752">
        <v>13</v>
      </c>
      <c r="N752" t="s">
        <v>723</v>
      </c>
      <c r="O752" t="s">
        <v>4</v>
      </c>
      <c r="P752">
        <v>1</v>
      </c>
      <c r="Q752">
        <v>0</v>
      </c>
      <c r="R752">
        <v>0</v>
      </c>
      <c r="S752" t="s">
        <v>642</v>
      </c>
      <c r="T752" t="s">
        <v>690</v>
      </c>
      <c r="U752">
        <v>0</v>
      </c>
      <c r="V752">
        <v>0</v>
      </c>
      <c r="W752">
        <v>0</v>
      </c>
      <c r="X752" t="s">
        <v>48</v>
      </c>
      <c r="Y752" t="s">
        <v>765</v>
      </c>
      <c r="Z752">
        <v>3235.9999999999986</v>
      </c>
      <c r="AA752">
        <v>174180</v>
      </c>
      <c r="AB752">
        <v>0</v>
      </c>
      <c r="AC752">
        <v>0</v>
      </c>
      <c r="AD752">
        <v>0.89709517923362214</v>
      </c>
      <c r="AF752">
        <v>0</v>
      </c>
      <c r="AG752" t="s">
        <v>913</v>
      </c>
    </row>
    <row r="753" spans="1:33" x14ac:dyDescent="0.25">
      <c r="A753" t="s">
        <v>56</v>
      </c>
      <c r="B753" t="s">
        <v>948</v>
      </c>
      <c r="C753" s="63" t="s">
        <v>948</v>
      </c>
      <c r="D753" s="63" t="s">
        <v>671</v>
      </c>
      <c r="E753" t="s">
        <v>527</v>
      </c>
      <c r="F753">
        <v>1</v>
      </c>
      <c r="G753">
        <v>2</v>
      </c>
      <c r="H753">
        <v>2</v>
      </c>
      <c r="I753">
        <v>2</v>
      </c>
      <c r="J753">
        <v>7</v>
      </c>
      <c r="K753">
        <v>6</v>
      </c>
      <c r="L753" t="s">
        <v>113</v>
      </c>
      <c r="M753">
        <v>13</v>
      </c>
      <c r="N753" t="s">
        <v>723</v>
      </c>
      <c r="O753" t="s">
        <v>5</v>
      </c>
      <c r="P753">
        <v>2</v>
      </c>
      <c r="Q753">
        <v>0</v>
      </c>
      <c r="R753">
        <v>0</v>
      </c>
      <c r="S753" t="s">
        <v>642</v>
      </c>
      <c r="T753" t="s">
        <v>690</v>
      </c>
      <c r="U753">
        <v>0</v>
      </c>
      <c r="V753">
        <v>0</v>
      </c>
      <c r="W753">
        <v>0</v>
      </c>
      <c r="X753" t="s">
        <v>49</v>
      </c>
      <c r="Y753" t="s">
        <v>766</v>
      </c>
      <c r="Z753">
        <v>3235.9999999999986</v>
      </c>
      <c r="AA753">
        <v>174180</v>
      </c>
      <c r="AB753">
        <v>0</v>
      </c>
      <c r="AC753">
        <v>0</v>
      </c>
      <c r="AD753">
        <v>0.89709517923362214</v>
      </c>
      <c r="AF753">
        <v>0</v>
      </c>
      <c r="AG753" t="s">
        <v>913</v>
      </c>
    </row>
    <row r="754" spans="1:33" x14ac:dyDescent="0.25">
      <c r="A754" t="s">
        <v>56</v>
      </c>
      <c r="B754" t="s">
        <v>948</v>
      </c>
      <c r="C754" s="63" t="s">
        <v>948</v>
      </c>
      <c r="D754" s="63" t="s">
        <v>671</v>
      </c>
      <c r="E754" t="s">
        <v>527</v>
      </c>
      <c r="F754">
        <v>1</v>
      </c>
      <c r="G754">
        <v>2</v>
      </c>
      <c r="H754">
        <v>2</v>
      </c>
      <c r="I754">
        <v>2</v>
      </c>
      <c r="J754">
        <v>7</v>
      </c>
      <c r="K754">
        <v>6</v>
      </c>
      <c r="L754" t="s">
        <v>113</v>
      </c>
      <c r="M754">
        <v>13</v>
      </c>
      <c r="N754" t="s">
        <v>723</v>
      </c>
      <c r="O754" t="s">
        <v>31</v>
      </c>
      <c r="P754">
        <v>3</v>
      </c>
      <c r="Q754">
        <v>0</v>
      </c>
      <c r="R754">
        <v>0</v>
      </c>
      <c r="S754" t="s">
        <v>642</v>
      </c>
      <c r="T754" t="s">
        <v>690</v>
      </c>
      <c r="U754">
        <v>0</v>
      </c>
      <c r="V754">
        <v>0</v>
      </c>
      <c r="W754">
        <v>0</v>
      </c>
      <c r="X754" t="s">
        <v>50</v>
      </c>
      <c r="Y754" t="s">
        <v>767</v>
      </c>
      <c r="Z754">
        <v>3235.9999999999986</v>
      </c>
      <c r="AA754">
        <v>174180</v>
      </c>
      <c r="AB754">
        <v>0</v>
      </c>
      <c r="AC754">
        <v>0</v>
      </c>
      <c r="AD754">
        <v>0.89709517923362214</v>
      </c>
      <c r="AF754">
        <v>0</v>
      </c>
      <c r="AG754" t="s">
        <v>913</v>
      </c>
    </row>
    <row r="755" spans="1:33" x14ac:dyDescent="0.25">
      <c r="A755" t="s">
        <v>56</v>
      </c>
      <c r="B755" t="s">
        <v>948</v>
      </c>
      <c r="C755" s="63" t="s">
        <v>948</v>
      </c>
      <c r="D755" s="63" t="s">
        <v>671</v>
      </c>
      <c r="E755" t="s">
        <v>527</v>
      </c>
      <c r="F755">
        <v>1</v>
      </c>
      <c r="G755">
        <v>2</v>
      </c>
      <c r="H755">
        <v>2</v>
      </c>
      <c r="I755">
        <v>2</v>
      </c>
      <c r="J755">
        <v>7</v>
      </c>
      <c r="K755">
        <v>7</v>
      </c>
      <c r="L755" t="s">
        <v>114</v>
      </c>
      <c r="M755">
        <v>14</v>
      </c>
      <c r="N755" t="s">
        <v>725</v>
      </c>
      <c r="O755" t="s">
        <v>4</v>
      </c>
      <c r="P755">
        <v>1</v>
      </c>
      <c r="Q755">
        <v>1</v>
      </c>
      <c r="R755">
        <v>0</v>
      </c>
      <c r="S755" t="s">
        <v>642</v>
      </c>
      <c r="T755" t="s">
        <v>689</v>
      </c>
      <c r="U755">
        <v>4</v>
      </c>
      <c r="V755">
        <v>0.52631578947368418</v>
      </c>
      <c r="W755">
        <v>4</v>
      </c>
      <c r="X755" t="s">
        <v>51</v>
      </c>
      <c r="Y755" t="s">
        <v>768</v>
      </c>
      <c r="Z755">
        <v>3235.9999999999986</v>
      </c>
      <c r="AA755">
        <v>174180</v>
      </c>
      <c r="AB755">
        <v>1</v>
      </c>
      <c r="AC755">
        <v>0.4721553574913801</v>
      </c>
      <c r="AD755">
        <v>0.89709517923362214</v>
      </c>
      <c r="AE755">
        <v>0.89709517923362225</v>
      </c>
      <c r="AF755">
        <v>5.5511151231257827E-17</v>
      </c>
      <c r="AG755" t="s">
        <v>642</v>
      </c>
    </row>
    <row r="756" spans="1:33" x14ac:dyDescent="0.25">
      <c r="A756" t="s">
        <v>56</v>
      </c>
      <c r="B756" t="s">
        <v>948</v>
      </c>
      <c r="C756" s="63" t="s">
        <v>948</v>
      </c>
      <c r="D756" s="63" t="s">
        <v>671</v>
      </c>
      <c r="E756" t="s">
        <v>527</v>
      </c>
      <c r="F756">
        <v>1</v>
      </c>
      <c r="G756">
        <v>2</v>
      </c>
      <c r="H756">
        <v>2</v>
      </c>
      <c r="I756">
        <v>2</v>
      </c>
      <c r="J756">
        <v>7</v>
      </c>
      <c r="K756">
        <v>7</v>
      </c>
      <c r="L756" t="s">
        <v>114</v>
      </c>
      <c r="M756">
        <v>14</v>
      </c>
      <c r="N756" t="s">
        <v>725</v>
      </c>
      <c r="O756" t="s">
        <v>5</v>
      </c>
      <c r="P756">
        <v>2</v>
      </c>
      <c r="Q756">
        <v>0</v>
      </c>
      <c r="R756">
        <v>0</v>
      </c>
      <c r="S756" t="s">
        <v>642</v>
      </c>
      <c r="T756" t="s">
        <v>690</v>
      </c>
      <c r="U756">
        <v>0</v>
      </c>
      <c r="V756">
        <v>0</v>
      </c>
      <c r="W756">
        <v>0</v>
      </c>
      <c r="X756" t="s">
        <v>52</v>
      </c>
      <c r="Y756" t="s">
        <v>769</v>
      </c>
      <c r="Z756">
        <v>3235.9999999999986</v>
      </c>
      <c r="AA756">
        <v>174180</v>
      </c>
      <c r="AB756">
        <v>0</v>
      </c>
      <c r="AC756">
        <v>0</v>
      </c>
      <c r="AD756">
        <v>0.89709517923362214</v>
      </c>
      <c r="AF756">
        <v>0</v>
      </c>
      <c r="AG756" t="s">
        <v>913</v>
      </c>
    </row>
    <row r="757" spans="1:33" x14ac:dyDescent="0.25">
      <c r="A757" t="s">
        <v>56</v>
      </c>
      <c r="B757" t="s">
        <v>948</v>
      </c>
      <c r="C757" s="63" t="s">
        <v>948</v>
      </c>
      <c r="D757" s="63" t="s">
        <v>671</v>
      </c>
      <c r="E757" t="s">
        <v>527</v>
      </c>
      <c r="F757">
        <v>1</v>
      </c>
      <c r="G757">
        <v>2</v>
      </c>
      <c r="H757">
        <v>2</v>
      </c>
      <c r="I757">
        <v>2</v>
      </c>
      <c r="J757">
        <v>7</v>
      </c>
      <c r="K757">
        <v>7</v>
      </c>
      <c r="L757" t="s">
        <v>114</v>
      </c>
      <c r="M757">
        <v>14</v>
      </c>
      <c r="N757" t="s">
        <v>725</v>
      </c>
      <c r="O757" t="s">
        <v>31</v>
      </c>
      <c r="P757">
        <v>3</v>
      </c>
      <c r="Q757">
        <v>0</v>
      </c>
      <c r="R757">
        <v>0</v>
      </c>
      <c r="S757" t="s">
        <v>642</v>
      </c>
      <c r="T757" t="s">
        <v>690</v>
      </c>
      <c r="U757">
        <v>0</v>
      </c>
      <c r="V757">
        <v>0</v>
      </c>
      <c r="W757">
        <v>0</v>
      </c>
      <c r="X757" t="s">
        <v>53</v>
      </c>
      <c r="Y757" t="s">
        <v>770</v>
      </c>
      <c r="Z757">
        <v>3235.9999999999986</v>
      </c>
      <c r="AA757">
        <v>174180</v>
      </c>
      <c r="AB757">
        <v>0</v>
      </c>
      <c r="AC757">
        <v>0</v>
      </c>
      <c r="AD757">
        <v>0.89709517923362214</v>
      </c>
      <c r="AF757">
        <v>0</v>
      </c>
      <c r="AG757" t="s">
        <v>913</v>
      </c>
    </row>
    <row r="758" spans="1:33" x14ac:dyDescent="0.25">
      <c r="A758" t="s">
        <v>56</v>
      </c>
      <c r="B758" t="s">
        <v>949</v>
      </c>
      <c r="C758" s="63" t="s">
        <v>949</v>
      </c>
      <c r="D758" s="63" t="s">
        <v>8</v>
      </c>
      <c r="E758" t="s">
        <v>8</v>
      </c>
      <c r="F758">
        <v>1</v>
      </c>
      <c r="G758">
        <v>1</v>
      </c>
      <c r="H758">
        <v>1</v>
      </c>
      <c r="I758">
        <v>2</v>
      </c>
      <c r="J758">
        <v>7</v>
      </c>
      <c r="K758">
        <v>1</v>
      </c>
      <c r="L758" t="s">
        <v>99</v>
      </c>
      <c r="M758">
        <v>1</v>
      </c>
      <c r="N758" t="s">
        <v>699</v>
      </c>
      <c r="O758" t="s">
        <v>4</v>
      </c>
      <c r="P758">
        <v>1</v>
      </c>
      <c r="Q758">
        <v>1</v>
      </c>
      <c r="R758">
        <v>0</v>
      </c>
      <c r="S758" t="s">
        <v>642</v>
      </c>
      <c r="T758" t="s">
        <v>689</v>
      </c>
      <c r="U758">
        <v>8.5</v>
      </c>
      <c r="V758">
        <v>1.118421052631579</v>
      </c>
      <c r="W758">
        <v>8.5</v>
      </c>
      <c r="X758" t="s">
        <v>33</v>
      </c>
      <c r="Y758" t="s">
        <v>729</v>
      </c>
      <c r="Z758">
        <v>559.5</v>
      </c>
      <c r="AA758">
        <v>44280</v>
      </c>
      <c r="AB758">
        <v>1</v>
      </c>
      <c r="AC758">
        <v>1.4752363482432624</v>
      </c>
      <c r="AD758">
        <v>1.3190348525469169</v>
      </c>
      <c r="AE758">
        <v>1.3190348525469169</v>
      </c>
      <c r="AF758">
        <v>0</v>
      </c>
      <c r="AG758" t="s">
        <v>642</v>
      </c>
    </row>
    <row r="759" spans="1:33" x14ac:dyDescent="0.25">
      <c r="A759" t="s">
        <v>56</v>
      </c>
      <c r="B759" t="s">
        <v>949</v>
      </c>
      <c r="C759" s="63" t="s">
        <v>949</v>
      </c>
      <c r="D759" s="63" t="s">
        <v>8</v>
      </c>
      <c r="E759" t="s">
        <v>8</v>
      </c>
      <c r="F759">
        <v>1</v>
      </c>
      <c r="G759">
        <v>1</v>
      </c>
      <c r="H759">
        <v>1</v>
      </c>
      <c r="I759">
        <v>2</v>
      </c>
      <c r="J759">
        <v>7</v>
      </c>
      <c r="K759">
        <v>1</v>
      </c>
      <c r="L759" t="s">
        <v>99</v>
      </c>
      <c r="M759">
        <v>1</v>
      </c>
      <c r="N759" t="s">
        <v>699</v>
      </c>
      <c r="O759" t="s">
        <v>5</v>
      </c>
      <c r="P759">
        <v>2</v>
      </c>
      <c r="Q759">
        <v>2</v>
      </c>
      <c r="R759">
        <v>0</v>
      </c>
      <c r="S759" t="s">
        <v>642</v>
      </c>
      <c r="T759" t="s">
        <v>689</v>
      </c>
      <c r="U759">
        <v>17</v>
      </c>
      <c r="V759">
        <v>2.236842105263158</v>
      </c>
      <c r="W759">
        <v>17</v>
      </c>
      <c r="X759" t="s">
        <v>34</v>
      </c>
      <c r="Y759" t="s">
        <v>730</v>
      </c>
      <c r="Z759">
        <v>559.5</v>
      </c>
      <c r="AA759">
        <v>44280</v>
      </c>
      <c r="AB759">
        <v>1</v>
      </c>
      <c r="AC759">
        <v>2.9504726964865249</v>
      </c>
      <c r="AD759">
        <v>1.3190348525469169</v>
      </c>
      <c r="AE759">
        <v>1.3190348525469169</v>
      </c>
      <c r="AF759">
        <v>0</v>
      </c>
      <c r="AG759" t="s">
        <v>642</v>
      </c>
    </row>
    <row r="760" spans="1:33" x14ac:dyDescent="0.25">
      <c r="A760" t="s">
        <v>56</v>
      </c>
      <c r="B760" t="s">
        <v>949</v>
      </c>
      <c r="C760" s="63" t="s">
        <v>949</v>
      </c>
      <c r="D760" s="63" t="s">
        <v>8</v>
      </c>
      <c r="E760" t="s">
        <v>8</v>
      </c>
      <c r="F760">
        <v>1</v>
      </c>
      <c r="G760">
        <v>1</v>
      </c>
      <c r="H760">
        <v>1</v>
      </c>
      <c r="I760">
        <v>2</v>
      </c>
      <c r="J760">
        <v>7</v>
      </c>
      <c r="K760">
        <v>1</v>
      </c>
      <c r="L760" t="s">
        <v>99</v>
      </c>
      <c r="M760">
        <v>1</v>
      </c>
      <c r="N760" t="s">
        <v>699</v>
      </c>
      <c r="O760" t="s">
        <v>31</v>
      </c>
      <c r="P760">
        <v>3</v>
      </c>
      <c r="Q760">
        <v>1</v>
      </c>
      <c r="R760">
        <v>0</v>
      </c>
      <c r="S760" t="s">
        <v>642</v>
      </c>
      <c r="T760" t="s">
        <v>689</v>
      </c>
      <c r="U760">
        <v>10</v>
      </c>
      <c r="V760">
        <v>1.3157894736842106</v>
      </c>
      <c r="W760">
        <v>10</v>
      </c>
      <c r="X760" t="s">
        <v>35</v>
      </c>
      <c r="Y760" t="s">
        <v>731</v>
      </c>
      <c r="Z760">
        <v>559.5</v>
      </c>
      <c r="AA760">
        <v>44280</v>
      </c>
      <c r="AB760">
        <v>1</v>
      </c>
      <c r="AC760">
        <v>1.7355721744038379</v>
      </c>
      <c r="AD760">
        <v>1.3190348525469169</v>
      </c>
      <c r="AE760">
        <v>1.3190348525469167</v>
      </c>
      <c r="AF760">
        <v>-2.2204460492503131E-16</v>
      </c>
      <c r="AG760" t="s">
        <v>642</v>
      </c>
    </row>
    <row r="761" spans="1:33" x14ac:dyDescent="0.25">
      <c r="A761" t="s">
        <v>56</v>
      </c>
      <c r="B761" t="s">
        <v>949</v>
      </c>
      <c r="C761" s="63" t="s">
        <v>949</v>
      </c>
      <c r="D761" s="63" t="s">
        <v>8</v>
      </c>
      <c r="E761" t="s">
        <v>8</v>
      </c>
      <c r="F761">
        <v>1</v>
      </c>
      <c r="G761">
        <v>1</v>
      </c>
      <c r="H761">
        <v>1</v>
      </c>
      <c r="I761">
        <v>2</v>
      </c>
      <c r="J761">
        <v>7</v>
      </c>
      <c r="K761">
        <v>2</v>
      </c>
      <c r="L761" t="s">
        <v>102</v>
      </c>
      <c r="M761">
        <v>2</v>
      </c>
      <c r="N761" t="s">
        <v>701</v>
      </c>
      <c r="O761" t="s">
        <v>4</v>
      </c>
      <c r="P761">
        <v>1</v>
      </c>
      <c r="Q761">
        <v>1</v>
      </c>
      <c r="R761">
        <v>0</v>
      </c>
      <c r="S761" t="s">
        <v>642</v>
      </c>
      <c r="T761" t="s">
        <v>689</v>
      </c>
      <c r="U761">
        <v>8.5</v>
      </c>
      <c r="V761">
        <v>1.118421052631579</v>
      </c>
      <c r="W761">
        <v>8.5</v>
      </c>
      <c r="X761" t="s">
        <v>36</v>
      </c>
      <c r="Y761" t="s">
        <v>732</v>
      </c>
      <c r="Z761">
        <v>559.5</v>
      </c>
      <c r="AA761">
        <v>44280</v>
      </c>
      <c r="AB761">
        <v>1</v>
      </c>
      <c r="AC761">
        <v>1.4752363482432624</v>
      </c>
      <c r="AD761">
        <v>1.3190348525469169</v>
      </c>
      <c r="AE761">
        <v>1.3190348525469169</v>
      </c>
      <c r="AF761">
        <v>0</v>
      </c>
      <c r="AG761" t="s">
        <v>642</v>
      </c>
    </row>
    <row r="762" spans="1:33" x14ac:dyDescent="0.25">
      <c r="A762" t="s">
        <v>56</v>
      </c>
      <c r="B762" t="s">
        <v>949</v>
      </c>
      <c r="C762" s="63" t="s">
        <v>949</v>
      </c>
      <c r="D762" s="63" t="s">
        <v>8</v>
      </c>
      <c r="E762" t="s">
        <v>8</v>
      </c>
      <c r="F762">
        <v>1</v>
      </c>
      <c r="G762">
        <v>1</v>
      </c>
      <c r="H762">
        <v>1</v>
      </c>
      <c r="I762">
        <v>2</v>
      </c>
      <c r="J762">
        <v>7</v>
      </c>
      <c r="K762">
        <v>2</v>
      </c>
      <c r="L762" t="s">
        <v>102</v>
      </c>
      <c r="M762">
        <v>2</v>
      </c>
      <c r="N762" t="s">
        <v>701</v>
      </c>
      <c r="O762" t="s">
        <v>5</v>
      </c>
      <c r="P762">
        <v>2</v>
      </c>
      <c r="Q762">
        <v>2</v>
      </c>
      <c r="R762">
        <v>0</v>
      </c>
      <c r="S762" t="s">
        <v>642</v>
      </c>
      <c r="T762" t="s">
        <v>689</v>
      </c>
      <c r="U762">
        <v>17</v>
      </c>
      <c r="V762">
        <v>2.236842105263158</v>
      </c>
      <c r="W762">
        <v>17</v>
      </c>
      <c r="X762" t="s">
        <v>37</v>
      </c>
      <c r="Y762" t="s">
        <v>733</v>
      </c>
      <c r="Z762">
        <v>559.5</v>
      </c>
      <c r="AA762">
        <v>44280</v>
      </c>
      <c r="AB762">
        <v>1</v>
      </c>
      <c r="AC762">
        <v>2.9504726964865249</v>
      </c>
      <c r="AD762">
        <v>1.3190348525469169</v>
      </c>
      <c r="AE762">
        <v>1.3190348525469169</v>
      </c>
      <c r="AF762">
        <v>0</v>
      </c>
      <c r="AG762" t="s">
        <v>642</v>
      </c>
    </row>
    <row r="763" spans="1:33" x14ac:dyDescent="0.25">
      <c r="A763" t="s">
        <v>56</v>
      </c>
      <c r="B763" t="s">
        <v>949</v>
      </c>
      <c r="C763" s="63" t="s">
        <v>949</v>
      </c>
      <c r="D763" s="63" t="s">
        <v>8</v>
      </c>
      <c r="E763" t="s">
        <v>8</v>
      </c>
      <c r="F763">
        <v>1</v>
      </c>
      <c r="G763">
        <v>1</v>
      </c>
      <c r="H763">
        <v>1</v>
      </c>
      <c r="I763">
        <v>2</v>
      </c>
      <c r="J763">
        <v>7</v>
      </c>
      <c r="K763">
        <v>2</v>
      </c>
      <c r="L763" t="s">
        <v>102</v>
      </c>
      <c r="M763">
        <v>2</v>
      </c>
      <c r="N763" t="s">
        <v>701</v>
      </c>
      <c r="O763" t="s">
        <v>31</v>
      </c>
      <c r="P763">
        <v>3</v>
      </c>
      <c r="Q763">
        <v>1</v>
      </c>
      <c r="R763">
        <v>0</v>
      </c>
      <c r="S763" t="s">
        <v>642</v>
      </c>
      <c r="T763" t="s">
        <v>689</v>
      </c>
      <c r="U763">
        <v>10</v>
      </c>
      <c r="V763">
        <v>1.3157894736842106</v>
      </c>
      <c r="W763">
        <v>10</v>
      </c>
      <c r="X763" t="s">
        <v>38</v>
      </c>
      <c r="Y763" t="s">
        <v>734</v>
      </c>
      <c r="Z763">
        <v>559.5</v>
      </c>
      <c r="AA763">
        <v>44280</v>
      </c>
      <c r="AB763">
        <v>1</v>
      </c>
      <c r="AC763">
        <v>1.7355721744038379</v>
      </c>
      <c r="AD763">
        <v>1.3190348525469169</v>
      </c>
      <c r="AE763">
        <v>1.3190348525469167</v>
      </c>
      <c r="AF763">
        <v>-2.2204460492503131E-16</v>
      </c>
      <c r="AG763" t="s">
        <v>642</v>
      </c>
    </row>
    <row r="764" spans="1:33" x14ac:dyDescent="0.25">
      <c r="A764" t="s">
        <v>56</v>
      </c>
      <c r="B764" t="s">
        <v>949</v>
      </c>
      <c r="C764" s="63" t="s">
        <v>949</v>
      </c>
      <c r="D764" s="63" t="s">
        <v>8</v>
      </c>
      <c r="E764" t="s">
        <v>8</v>
      </c>
      <c r="F764">
        <v>1</v>
      </c>
      <c r="G764">
        <v>1</v>
      </c>
      <c r="H764">
        <v>1</v>
      </c>
      <c r="I764">
        <v>2</v>
      </c>
      <c r="J764">
        <v>7</v>
      </c>
      <c r="K764">
        <v>3</v>
      </c>
      <c r="L764" t="s">
        <v>103</v>
      </c>
      <c r="M764">
        <v>3</v>
      </c>
      <c r="N764" t="s">
        <v>703</v>
      </c>
      <c r="O764" t="s">
        <v>4</v>
      </c>
      <c r="P764">
        <v>1</v>
      </c>
      <c r="Q764">
        <v>2</v>
      </c>
      <c r="R764">
        <v>0</v>
      </c>
      <c r="S764" t="s">
        <v>642</v>
      </c>
      <c r="T764" t="s">
        <v>689</v>
      </c>
      <c r="U764">
        <v>17</v>
      </c>
      <c r="V764">
        <v>2.236842105263158</v>
      </c>
      <c r="W764">
        <v>17</v>
      </c>
      <c r="X764" t="s">
        <v>39</v>
      </c>
      <c r="Y764" t="s">
        <v>735</v>
      </c>
      <c r="Z764">
        <v>559.5</v>
      </c>
      <c r="AA764">
        <v>44280</v>
      </c>
      <c r="AB764">
        <v>1</v>
      </c>
      <c r="AC764">
        <v>2.9504726964865249</v>
      </c>
      <c r="AD764">
        <v>1.3190348525469169</v>
      </c>
      <c r="AE764">
        <v>1.3190348525469169</v>
      </c>
      <c r="AF764">
        <v>0</v>
      </c>
      <c r="AG764" t="s">
        <v>642</v>
      </c>
    </row>
    <row r="765" spans="1:33" x14ac:dyDescent="0.25">
      <c r="A765" t="s">
        <v>56</v>
      </c>
      <c r="B765" t="s">
        <v>949</v>
      </c>
      <c r="C765" s="63" t="s">
        <v>949</v>
      </c>
      <c r="D765" s="63" t="s">
        <v>8</v>
      </c>
      <c r="E765" t="s">
        <v>8</v>
      </c>
      <c r="F765">
        <v>1</v>
      </c>
      <c r="G765">
        <v>1</v>
      </c>
      <c r="H765">
        <v>1</v>
      </c>
      <c r="I765">
        <v>2</v>
      </c>
      <c r="J765">
        <v>7</v>
      </c>
      <c r="K765">
        <v>3</v>
      </c>
      <c r="L765" t="s">
        <v>103</v>
      </c>
      <c r="M765">
        <v>3</v>
      </c>
      <c r="N765" t="s">
        <v>703</v>
      </c>
      <c r="O765" t="s">
        <v>5</v>
      </c>
      <c r="P765">
        <v>2</v>
      </c>
      <c r="Q765">
        <v>2</v>
      </c>
      <c r="R765">
        <v>0</v>
      </c>
      <c r="S765" t="s">
        <v>642</v>
      </c>
      <c r="T765" t="s">
        <v>689</v>
      </c>
      <c r="U765">
        <v>17</v>
      </c>
      <c r="V765">
        <v>2.236842105263158</v>
      </c>
      <c r="W765">
        <v>17</v>
      </c>
      <c r="X765" t="s">
        <v>40</v>
      </c>
      <c r="Y765" t="s">
        <v>736</v>
      </c>
      <c r="Z765">
        <v>559.5</v>
      </c>
      <c r="AA765">
        <v>44280</v>
      </c>
      <c r="AB765">
        <v>1</v>
      </c>
      <c r="AC765">
        <v>2.9504726964865249</v>
      </c>
      <c r="AD765">
        <v>1.3190348525469169</v>
      </c>
      <c r="AE765">
        <v>1.3190348525469169</v>
      </c>
      <c r="AF765">
        <v>0</v>
      </c>
      <c r="AG765" t="s">
        <v>642</v>
      </c>
    </row>
    <row r="766" spans="1:33" x14ac:dyDescent="0.25">
      <c r="A766" t="s">
        <v>56</v>
      </c>
      <c r="B766" t="s">
        <v>949</v>
      </c>
      <c r="C766" s="63" t="s">
        <v>949</v>
      </c>
      <c r="D766" s="63" t="s">
        <v>8</v>
      </c>
      <c r="E766" t="s">
        <v>8</v>
      </c>
      <c r="F766">
        <v>1</v>
      </c>
      <c r="G766">
        <v>1</v>
      </c>
      <c r="H766">
        <v>1</v>
      </c>
      <c r="I766">
        <v>2</v>
      </c>
      <c r="J766">
        <v>7</v>
      </c>
      <c r="K766">
        <v>3</v>
      </c>
      <c r="L766" t="s">
        <v>103</v>
      </c>
      <c r="M766">
        <v>3</v>
      </c>
      <c r="N766" t="s">
        <v>703</v>
      </c>
      <c r="O766" t="s">
        <v>31</v>
      </c>
      <c r="P766">
        <v>3</v>
      </c>
      <c r="Q766">
        <v>1</v>
      </c>
      <c r="R766">
        <v>0</v>
      </c>
      <c r="S766" t="s">
        <v>642</v>
      </c>
      <c r="T766" t="s">
        <v>689</v>
      </c>
      <c r="U766">
        <v>10</v>
      </c>
      <c r="V766">
        <v>1.3157894736842106</v>
      </c>
      <c r="W766">
        <v>10</v>
      </c>
      <c r="X766" t="s">
        <v>41</v>
      </c>
      <c r="Y766" t="s">
        <v>737</v>
      </c>
      <c r="Z766">
        <v>559.5</v>
      </c>
      <c r="AA766">
        <v>44280</v>
      </c>
      <c r="AB766">
        <v>1</v>
      </c>
      <c r="AC766">
        <v>1.7355721744038379</v>
      </c>
      <c r="AD766">
        <v>1.3190348525469169</v>
      </c>
      <c r="AE766">
        <v>1.3190348525469167</v>
      </c>
      <c r="AF766">
        <v>-2.2204460492503131E-16</v>
      </c>
      <c r="AG766" t="s">
        <v>642</v>
      </c>
    </row>
    <row r="767" spans="1:33" x14ac:dyDescent="0.25">
      <c r="A767" t="s">
        <v>56</v>
      </c>
      <c r="B767" t="s">
        <v>949</v>
      </c>
      <c r="C767" s="63" t="s">
        <v>949</v>
      </c>
      <c r="D767" s="63" t="s">
        <v>8</v>
      </c>
      <c r="E767" t="s">
        <v>8</v>
      </c>
      <c r="F767">
        <v>1</v>
      </c>
      <c r="G767">
        <v>1</v>
      </c>
      <c r="H767">
        <v>1</v>
      </c>
      <c r="I767">
        <v>2</v>
      </c>
      <c r="J767">
        <v>7</v>
      </c>
      <c r="K767">
        <v>4</v>
      </c>
      <c r="L767" t="s">
        <v>101</v>
      </c>
      <c r="M767">
        <v>4</v>
      </c>
      <c r="N767" t="s">
        <v>705</v>
      </c>
      <c r="O767" t="s">
        <v>4</v>
      </c>
      <c r="P767">
        <v>1</v>
      </c>
      <c r="Q767">
        <v>1</v>
      </c>
      <c r="R767">
        <v>0</v>
      </c>
      <c r="S767" t="s">
        <v>642</v>
      </c>
      <c r="T767" t="s">
        <v>689</v>
      </c>
      <c r="U767">
        <v>8.5</v>
      </c>
      <c r="V767">
        <v>1.118421052631579</v>
      </c>
      <c r="W767">
        <v>8.5</v>
      </c>
      <c r="X767" t="s">
        <v>42</v>
      </c>
      <c r="Y767" t="s">
        <v>738</v>
      </c>
      <c r="Z767">
        <v>559.5</v>
      </c>
      <c r="AA767">
        <v>44280</v>
      </c>
      <c r="AB767">
        <v>1</v>
      </c>
      <c r="AC767">
        <v>1.4752363482432624</v>
      </c>
      <c r="AD767">
        <v>1.3190348525469169</v>
      </c>
      <c r="AE767">
        <v>1.3190348525469169</v>
      </c>
      <c r="AF767">
        <v>0</v>
      </c>
      <c r="AG767" t="s">
        <v>642</v>
      </c>
    </row>
    <row r="768" spans="1:33" x14ac:dyDescent="0.25">
      <c r="A768" t="s">
        <v>56</v>
      </c>
      <c r="B768" t="s">
        <v>949</v>
      </c>
      <c r="C768" s="63" t="s">
        <v>949</v>
      </c>
      <c r="D768" s="63" t="s">
        <v>8</v>
      </c>
      <c r="E768" t="s">
        <v>8</v>
      </c>
      <c r="F768">
        <v>1</v>
      </c>
      <c r="G768">
        <v>1</v>
      </c>
      <c r="H768">
        <v>1</v>
      </c>
      <c r="I768">
        <v>2</v>
      </c>
      <c r="J768">
        <v>7</v>
      </c>
      <c r="K768">
        <v>4</v>
      </c>
      <c r="L768" t="s">
        <v>101</v>
      </c>
      <c r="M768">
        <v>4</v>
      </c>
      <c r="N768" t="s">
        <v>705</v>
      </c>
      <c r="O768" t="s">
        <v>5</v>
      </c>
      <c r="P768">
        <v>2</v>
      </c>
      <c r="Q768">
        <v>2</v>
      </c>
      <c r="R768">
        <v>0</v>
      </c>
      <c r="S768" t="s">
        <v>642</v>
      </c>
      <c r="T768" t="s">
        <v>689</v>
      </c>
      <c r="U768">
        <v>15</v>
      </c>
      <c r="V768">
        <v>1.9736842105263159</v>
      </c>
      <c r="W768">
        <v>15</v>
      </c>
      <c r="X768" t="s">
        <v>43</v>
      </c>
      <c r="Y768" t="s">
        <v>739</v>
      </c>
      <c r="Z768">
        <v>559.5</v>
      </c>
      <c r="AA768">
        <v>44280</v>
      </c>
      <c r="AB768">
        <v>1</v>
      </c>
      <c r="AC768">
        <v>2.6033582616057571</v>
      </c>
      <c r="AD768">
        <v>1.3190348525469169</v>
      </c>
      <c r="AE768">
        <v>1.3190348525469169</v>
      </c>
      <c r="AF768">
        <v>0</v>
      </c>
      <c r="AG768" t="s">
        <v>642</v>
      </c>
    </row>
    <row r="769" spans="1:33" x14ac:dyDescent="0.25">
      <c r="A769" t="s">
        <v>56</v>
      </c>
      <c r="B769" t="s">
        <v>949</v>
      </c>
      <c r="C769" s="63" t="s">
        <v>949</v>
      </c>
      <c r="D769" s="63" t="s">
        <v>8</v>
      </c>
      <c r="E769" t="s">
        <v>8</v>
      </c>
      <c r="F769">
        <v>1</v>
      </c>
      <c r="G769">
        <v>1</v>
      </c>
      <c r="H769">
        <v>1</v>
      </c>
      <c r="I769">
        <v>2</v>
      </c>
      <c r="J769">
        <v>7</v>
      </c>
      <c r="K769">
        <v>4</v>
      </c>
      <c r="L769" t="s">
        <v>101</v>
      </c>
      <c r="M769">
        <v>4</v>
      </c>
      <c r="N769" t="s">
        <v>705</v>
      </c>
      <c r="O769" t="s">
        <v>31</v>
      </c>
      <c r="P769">
        <v>3</v>
      </c>
      <c r="Q769">
        <v>1</v>
      </c>
      <c r="R769">
        <v>0</v>
      </c>
      <c r="S769" t="s">
        <v>642</v>
      </c>
      <c r="T769" t="s">
        <v>689</v>
      </c>
      <c r="U769">
        <v>10</v>
      </c>
      <c r="V769">
        <v>1.3157894736842106</v>
      </c>
      <c r="W769">
        <v>10</v>
      </c>
      <c r="X769" t="s">
        <v>44</v>
      </c>
      <c r="Y769" t="s">
        <v>740</v>
      </c>
      <c r="Z769">
        <v>559.5</v>
      </c>
      <c r="AA769">
        <v>44280</v>
      </c>
      <c r="AB769">
        <v>1</v>
      </c>
      <c r="AC769">
        <v>1.7355721744038379</v>
      </c>
      <c r="AD769">
        <v>1.3190348525469169</v>
      </c>
      <c r="AE769">
        <v>1.3190348525469167</v>
      </c>
      <c r="AF769">
        <v>-2.2204460492503131E-16</v>
      </c>
      <c r="AG769" t="s">
        <v>642</v>
      </c>
    </row>
    <row r="770" spans="1:33" x14ac:dyDescent="0.25">
      <c r="A770" t="s">
        <v>56</v>
      </c>
      <c r="B770" t="s">
        <v>949</v>
      </c>
      <c r="C770" s="63" t="s">
        <v>949</v>
      </c>
      <c r="D770" s="63" t="s">
        <v>8</v>
      </c>
      <c r="E770" t="s">
        <v>8</v>
      </c>
      <c r="F770">
        <v>1</v>
      </c>
      <c r="G770">
        <v>1</v>
      </c>
      <c r="H770">
        <v>1</v>
      </c>
      <c r="I770">
        <v>2</v>
      </c>
      <c r="J770">
        <v>7</v>
      </c>
      <c r="K770">
        <v>5</v>
      </c>
      <c r="L770" t="s">
        <v>105</v>
      </c>
      <c r="M770">
        <v>5</v>
      </c>
      <c r="N770" t="s">
        <v>707</v>
      </c>
      <c r="O770" t="s">
        <v>4</v>
      </c>
      <c r="P770">
        <v>1</v>
      </c>
      <c r="Q770">
        <v>4</v>
      </c>
      <c r="R770">
        <v>0</v>
      </c>
      <c r="S770" t="s">
        <v>642</v>
      </c>
      <c r="T770" t="s">
        <v>689</v>
      </c>
      <c r="U770">
        <v>34</v>
      </c>
      <c r="V770">
        <v>4.4736842105263159</v>
      </c>
      <c r="W770">
        <v>34</v>
      </c>
      <c r="X770" t="s">
        <v>45</v>
      </c>
      <c r="Y770" t="s">
        <v>741</v>
      </c>
      <c r="Z770">
        <v>559.5</v>
      </c>
      <c r="AA770">
        <v>44280</v>
      </c>
      <c r="AB770">
        <v>1</v>
      </c>
      <c r="AC770">
        <v>5.9009453929730498</v>
      </c>
      <c r="AD770">
        <v>1.3190348525469169</v>
      </c>
      <c r="AE770">
        <v>1.3190348525469169</v>
      </c>
      <c r="AF770">
        <v>0</v>
      </c>
      <c r="AG770" t="s">
        <v>642</v>
      </c>
    </row>
    <row r="771" spans="1:33" x14ac:dyDescent="0.25">
      <c r="A771" t="s">
        <v>56</v>
      </c>
      <c r="B771" t="s">
        <v>949</v>
      </c>
      <c r="C771" s="63" t="s">
        <v>949</v>
      </c>
      <c r="D771" s="63" t="s">
        <v>8</v>
      </c>
      <c r="E771" t="s">
        <v>8</v>
      </c>
      <c r="F771">
        <v>1</v>
      </c>
      <c r="G771">
        <v>1</v>
      </c>
      <c r="H771">
        <v>1</v>
      </c>
      <c r="I771">
        <v>2</v>
      </c>
      <c r="J771">
        <v>7</v>
      </c>
      <c r="K771">
        <v>5</v>
      </c>
      <c r="L771" t="s">
        <v>105</v>
      </c>
      <c r="M771">
        <v>5</v>
      </c>
      <c r="N771" t="s">
        <v>707</v>
      </c>
      <c r="O771" t="s">
        <v>5</v>
      </c>
      <c r="P771">
        <v>2</v>
      </c>
      <c r="Q771">
        <v>2</v>
      </c>
      <c r="R771">
        <v>0</v>
      </c>
      <c r="S771" t="s">
        <v>642</v>
      </c>
      <c r="T771" t="s">
        <v>689</v>
      </c>
      <c r="U771">
        <v>15</v>
      </c>
      <c r="V771">
        <v>1.9736842105263159</v>
      </c>
      <c r="W771">
        <v>15</v>
      </c>
      <c r="X771" t="s">
        <v>46</v>
      </c>
      <c r="Y771" t="s">
        <v>742</v>
      </c>
      <c r="Z771">
        <v>559.5</v>
      </c>
      <c r="AA771">
        <v>44280</v>
      </c>
      <c r="AB771">
        <v>1</v>
      </c>
      <c r="AC771">
        <v>2.6033582616057571</v>
      </c>
      <c r="AD771">
        <v>1.3190348525469169</v>
      </c>
      <c r="AE771">
        <v>1.3190348525469169</v>
      </c>
      <c r="AF771">
        <v>0</v>
      </c>
      <c r="AG771" t="s">
        <v>642</v>
      </c>
    </row>
    <row r="772" spans="1:33" x14ac:dyDescent="0.25">
      <c r="A772" t="s">
        <v>56</v>
      </c>
      <c r="B772" t="s">
        <v>949</v>
      </c>
      <c r="C772" s="63" t="s">
        <v>949</v>
      </c>
      <c r="D772" s="63" t="s">
        <v>8</v>
      </c>
      <c r="E772" t="s">
        <v>8</v>
      </c>
      <c r="F772">
        <v>1</v>
      </c>
      <c r="G772">
        <v>1</v>
      </c>
      <c r="H772">
        <v>1</v>
      </c>
      <c r="I772">
        <v>2</v>
      </c>
      <c r="J772">
        <v>7</v>
      </c>
      <c r="K772">
        <v>5</v>
      </c>
      <c r="L772" t="s">
        <v>105</v>
      </c>
      <c r="M772">
        <v>5</v>
      </c>
      <c r="N772" t="s">
        <v>707</v>
      </c>
      <c r="O772" t="s">
        <v>31</v>
      </c>
      <c r="P772">
        <v>3</v>
      </c>
      <c r="Q772">
        <v>1</v>
      </c>
      <c r="R772">
        <v>0</v>
      </c>
      <c r="S772" t="s">
        <v>642</v>
      </c>
      <c r="T772" t="s">
        <v>689</v>
      </c>
      <c r="U772">
        <v>10</v>
      </c>
      <c r="V772">
        <v>1.3157894736842106</v>
      </c>
      <c r="W772">
        <v>10</v>
      </c>
      <c r="X772" t="s">
        <v>47</v>
      </c>
      <c r="Y772" t="s">
        <v>743</v>
      </c>
      <c r="Z772">
        <v>559.5</v>
      </c>
      <c r="AA772">
        <v>44280</v>
      </c>
      <c r="AB772">
        <v>1</v>
      </c>
      <c r="AC772">
        <v>1.7355721744038379</v>
      </c>
      <c r="AD772">
        <v>1.3190348525469169</v>
      </c>
      <c r="AE772">
        <v>1.3190348525469167</v>
      </c>
      <c r="AF772">
        <v>-2.2204460492503131E-16</v>
      </c>
      <c r="AG772" t="s">
        <v>642</v>
      </c>
    </row>
    <row r="773" spans="1:33" x14ac:dyDescent="0.25">
      <c r="A773" t="s">
        <v>56</v>
      </c>
      <c r="B773" t="s">
        <v>949</v>
      </c>
      <c r="C773" s="63" t="s">
        <v>949</v>
      </c>
      <c r="D773" s="63" t="s">
        <v>8</v>
      </c>
      <c r="E773" t="s">
        <v>8</v>
      </c>
      <c r="F773">
        <v>1</v>
      </c>
      <c r="G773">
        <v>1</v>
      </c>
      <c r="H773">
        <v>1</v>
      </c>
      <c r="I773">
        <v>2</v>
      </c>
      <c r="J773">
        <v>7</v>
      </c>
      <c r="K773">
        <v>6</v>
      </c>
      <c r="L773" t="s">
        <v>113</v>
      </c>
      <c r="M773">
        <v>6</v>
      </c>
      <c r="N773" t="s">
        <v>709</v>
      </c>
      <c r="O773" t="s">
        <v>4</v>
      </c>
      <c r="P773">
        <v>1</v>
      </c>
      <c r="Q773">
        <v>1</v>
      </c>
      <c r="R773">
        <v>0</v>
      </c>
      <c r="S773" t="s">
        <v>642</v>
      </c>
      <c r="T773" t="s">
        <v>689</v>
      </c>
      <c r="U773">
        <v>8.5</v>
      </c>
      <c r="V773">
        <v>1.118421052631579</v>
      </c>
      <c r="W773">
        <v>8.5</v>
      </c>
      <c r="X773" t="s">
        <v>48</v>
      </c>
      <c r="Y773" t="s">
        <v>744</v>
      </c>
      <c r="Z773">
        <v>559.5</v>
      </c>
      <c r="AA773">
        <v>44280</v>
      </c>
      <c r="AB773">
        <v>1</v>
      </c>
      <c r="AC773">
        <v>1.4752363482432624</v>
      </c>
      <c r="AD773">
        <v>1.3190348525469169</v>
      </c>
      <c r="AE773">
        <v>1.3190348525469169</v>
      </c>
      <c r="AF773">
        <v>0</v>
      </c>
      <c r="AG773" t="s">
        <v>642</v>
      </c>
    </row>
    <row r="774" spans="1:33" x14ac:dyDescent="0.25">
      <c r="A774" t="s">
        <v>56</v>
      </c>
      <c r="B774" t="s">
        <v>949</v>
      </c>
      <c r="C774" s="63" t="s">
        <v>949</v>
      </c>
      <c r="D774" s="63" t="s">
        <v>8</v>
      </c>
      <c r="E774" t="s">
        <v>8</v>
      </c>
      <c r="F774">
        <v>1</v>
      </c>
      <c r="G774">
        <v>1</v>
      </c>
      <c r="H774">
        <v>1</v>
      </c>
      <c r="I774">
        <v>2</v>
      </c>
      <c r="J774">
        <v>7</v>
      </c>
      <c r="K774">
        <v>6</v>
      </c>
      <c r="L774" t="s">
        <v>113</v>
      </c>
      <c r="M774">
        <v>6</v>
      </c>
      <c r="N774" t="s">
        <v>709</v>
      </c>
      <c r="O774" t="s">
        <v>5</v>
      </c>
      <c r="P774">
        <v>2</v>
      </c>
      <c r="Q774">
        <v>2</v>
      </c>
      <c r="R774">
        <v>0</v>
      </c>
      <c r="S774" t="s">
        <v>642</v>
      </c>
      <c r="T774" t="s">
        <v>689</v>
      </c>
      <c r="U774">
        <v>17</v>
      </c>
      <c r="V774">
        <v>2.236842105263158</v>
      </c>
      <c r="W774">
        <v>17</v>
      </c>
      <c r="X774" t="s">
        <v>49</v>
      </c>
      <c r="Y774" t="s">
        <v>745</v>
      </c>
      <c r="Z774">
        <v>559.5</v>
      </c>
      <c r="AA774">
        <v>44280</v>
      </c>
      <c r="AB774">
        <v>1</v>
      </c>
      <c r="AC774">
        <v>2.9504726964865249</v>
      </c>
      <c r="AD774">
        <v>1.3190348525469169</v>
      </c>
      <c r="AE774">
        <v>1.3190348525469169</v>
      </c>
      <c r="AF774">
        <v>0</v>
      </c>
      <c r="AG774" t="s">
        <v>642</v>
      </c>
    </row>
    <row r="775" spans="1:33" x14ac:dyDescent="0.25">
      <c r="A775" t="s">
        <v>56</v>
      </c>
      <c r="B775" t="s">
        <v>949</v>
      </c>
      <c r="C775" s="63" t="s">
        <v>949</v>
      </c>
      <c r="D775" s="63" t="s">
        <v>8</v>
      </c>
      <c r="E775" t="s">
        <v>8</v>
      </c>
      <c r="F775">
        <v>1</v>
      </c>
      <c r="G775">
        <v>1</v>
      </c>
      <c r="H775">
        <v>1</v>
      </c>
      <c r="I775">
        <v>2</v>
      </c>
      <c r="J775">
        <v>7</v>
      </c>
      <c r="K775">
        <v>6</v>
      </c>
      <c r="L775" t="s">
        <v>113</v>
      </c>
      <c r="M775">
        <v>6</v>
      </c>
      <c r="N775" t="s">
        <v>709</v>
      </c>
      <c r="O775" t="s">
        <v>31</v>
      </c>
      <c r="P775">
        <v>3</v>
      </c>
      <c r="Q775">
        <v>1</v>
      </c>
      <c r="R775">
        <v>0</v>
      </c>
      <c r="S775" t="s">
        <v>642</v>
      </c>
      <c r="T775" t="s">
        <v>689</v>
      </c>
      <c r="U775">
        <v>10</v>
      </c>
      <c r="V775">
        <v>1.3157894736842106</v>
      </c>
      <c r="W775">
        <v>10</v>
      </c>
      <c r="X775" t="s">
        <v>50</v>
      </c>
      <c r="Y775" t="s">
        <v>746</v>
      </c>
      <c r="Z775">
        <v>559.5</v>
      </c>
      <c r="AA775">
        <v>44280</v>
      </c>
      <c r="AB775">
        <v>1</v>
      </c>
      <c r="AC775">
        <v>1.7355721744038379</v>
      </c>
      <c r="AD775">
        <v>1.3190348525469169</v>
      </c>
      <c r="AE775">
        <v>1.3190348525469167</v>
      </c>
      <c r="AF775">
        <v>-2.2204460492503131E-16</v>
      </c>
      <c r="AG775" t="s">
        <v>642</v>
      </c>
    </row>
    <row r="776" spans="1:33" x14ac:dyDescent="0.25">
      <c r="A776" t="s">
        <v>56</v>
      </c>
      <c r="B776" t="s">
        <v>949</v>
      </c>
      <c r="C776" s="63" t="s">
        <v>949</v>
      </c>
      <c r="D776" s="63" t="s">
        <v>8</v>
      </c>
      <c r="E776" t="s">
        <v>8</v>
      </c>
      <c r="F776">
        <v>1</v>
      </c>
      <c r="G776">
        <v>1</v>
      </c>
      <c r="H776">
        <v>1</v>
      </c>
      <c r="I776">
        <v>2</v>
      </c>
      <c r="J776">
        <v>7</v>
      </c>
      <c r="K776">
        <v>7</v>
      </c>
      <c r="L776" t="s">
        <v>114</v>
      </c>
      <c r="M776">
        <v>7</v>
      </c>
      <c r="N776" t="s">
        <v>711</v>
      </c>
      <c r="O776" t="s">
        <v>4</v>
      </c>
      <c r="P776">
        <v>1</v>
      </c>
      <c r="Q776">
        <v>1</v>
      </c>
      <c r="R776">
        <v>0</v>
      </c>
      <c r="S776" t="s">
        <v>642</v>
      </c>
      <c r="T776" t="s">
        <v>689</v>
      </c>
      <c r="U776">
        <v>8.5</v>
      </c>
      <c r="V776">
        <v>1.118421052631579</v>
      </c>
      <c r="W776">
        <v>8.5</v>
      </c>
      <c r="X776" t="s">
        <v>51</v>
      </c>
      <c r="Y776" t="s">
        <v>747</v>
      </c>
      <c r="Z776">
        <v>559.5</v>
      </c>
      <c r="AA776">
        <v>44280</v>
      </c>
      <c r="AB776">
        <v>1</v>
      </c>
      <c r="AC776">
        <v>1.4752363482432624</v>
      </c>
      <c r="AD776">
        <v>1.3190348525469169</v>
      </c>
      <c r="AE776">
        <v>1.3190348525469169</v>
      </c>
      <c r="AF776">
        <v>0</v>
      </c>
      <c r="AG776" t="s">
        <v>642</v>
      </c>
    </row>
    <row r="777" spans="1:33" x14ac:dyDescent="0.25">
      <c r="A777" t="s">
        <v>56</v>
      </c>
      <c r="B777" t="s">
        <v>949</v>
      </c>
      <c r="C777" s="63" t="s">
        <v>949</v>
      </c>
      <c r="D777" s="63" t="s">
        <v>8</v>
      </c>
      <c r="E777" t="s">
        <v>8</v>
      </c>
      <c r="F777">
        <v>1</v>
      </c>
      <c r="G777">
        <v>1</v>
      </c>
      <c r="H777">
        <v>1</v>
      </c>
      <c r="I777">
        <v>2</v>
      </c>
      <c r="J777">
        <v>7</v>
      </c>
      <c r="K777">
        <v>7</v>
      </c>
      <c r="L777" t="s">
        <v>114</v>
      </c>
      <c r="M777">
        <v>7</v>
      </c>
      <c r="N777" t="s">
        <v>711</v>
      </c>
      <c r="O777" t="s">
        <v>5</v>
      </c>
      <c r="P777">
        <v>2</v>
      </c>
      <c r="Q777">
        <v>2</v>
      </c>
      <c r="R777">
        <v>0</v>
      </c>
      <c r="S777" t="s">
        <v>642</v>
      </c>
      <c r="T777" t="s">
        <v>689</v>
      </c>
      <c r="U777">
        <v>17</v>
      </c>
      <c r="V777">
        <v>2.236842105263158</v>
      </c>
      <c r="W777">
        <v>17</v>
      </c>
      <c r="X777" t="s">
        <v>52</v>
      </c>
      <c r="Y777" t="s">
        <v>748</v>
      </c>
      <c r="Z777">
        <v>559.5</v>
      </c>
      <c r="AA777">
        <v>44280</v>
      </c>
      <c r="AB777">
        <v>1</v>
      </c>
      <c r="AC777">
        <v>2.9504726964865249</v>
      </c>
      <c r="AD777">
        <v>1.3190348525469169</v>
      </c>
      <c r="AE777">
        <v>1.3190348525469169</v>
      </c>
      <c r="AF777">
        <v>0</v>
      </c>
      <c r="AG777" t="s">
        <v>642</v>
      </c>
    </row>
    <row r="778" spans="1:33" x14ac:dyDescent="0.25">
      <c r="A778" t="s">
        <v>56</v>
      </c>
      <c r="B778" t="s">
        <v>949</v>
      </c>
      <c r="C778" s="63" t="s">
        <v>949</v>
      </c>
      <c r="D778" s="63" t="s">
        <v>8</v>
      </c>
      <c r="E778" t="s">
        <v>8</v>
      </c>
      <c r="F778">
        <v>1</v>
      </c>
      <c r="G778">
        <v>1</v>
      </c>
      <c r="H778">
        <v>1</v>
      </c>
      <c r="I778">
        <v>2</v>
      </c>
      <c r="J778">
        <v>7</v>
      </c>
      <c r="K778">
        <v>7</v>
      </c>
      <c r="L778" t="s">
        <v>114</v>
      </c>
      <c r="M778">
        <v>7</v>
      </c>
      <c r="N778" t="s">
        <v>711</v>
      </c>
      <c r="O778" t="s">
        <v>31</v>
      </c>
      <c r="P778">
        <v>3</v>
      </c>
      <c r="Q778">
        <v>1</v>
      </c>
      <c r="R778">
        <v>0</v>
      </c>
      <c r="S778" t="s">
        <v>642</v>
      </c>
      <c r="T778" t="s">
        <v>689</v>
      </c>
      <c r="U778">
        <v>10</v>
      </c>
      <c r="V778">
        <v>1.3157894736842106</v>
      </c>
      <c r="W778">
        <v>10</v>
      </c>
      <c r="X778" t="s">
        <v>53</v>
      </c>
      <c r="Y778" t="s">
        <v>749</v>
      </c>
      <c r="Z778">
        <v>559.5</v>
      </c>
      <c r="AA778">
        <v>44280</v>
      </c>
      <c r="AB778">
        <v>1</v>
      </c>
      <c r="AC778">
        <v>1.7355721744038379</v>
      </c>
      <c r="AD778">
        <v>1.3190348525469169</v>
      </c>
      <c r="AE778">
        <v>1.3190348525469167</v>
      </c>
      <c r="AF778">
        <v>-2.2204460492503131E-16</v>
      </c>
      <c r="AG778" t="s">
        <v>642</v>
      </c>
    </row>
    <row r="779" spans="1:33" x14ac:dyDescent="0.25">
      <c r="A779" t="s">
        <v>56</v>
      </c>
      <c r="B779" t="s">
        <v>949</v>
      </c>
      <c r="C779" s="63" t="s">
        <v>949</v>
      </c>
      <c r="D779" s="63" t="s">
        <v>8</v>
      </c>
      <c r="E779" t="s">
        <v>8</v>
      </c>
      <c r="F779">
        <v>1</v>
      </c>
      <c r="G779">
        <v>2</v>
      </c>
      <c r="H779">
        <v>2</v>
      </c>
      <c r="I779">
        <v>2</v>
      </c>
      <c r="J779">
        <v>7</v>
      </c>
      <c r="K779">
        <v>1</v>
      </c>
      <c r="L779" t="s">
        <v>99</v>
      </c>
      <c r="M779">
        <v>8</v>
      </c>
      <c r="N779" t="s">
        <v>713</v>
      </c>
      <c r="O779" t="s">
        <v>4</v>
      </c>
      <c r="P779">
        <v>1</v>
      </c>
      <c r="Q779">
        <v>1</v>
      </c>
      <c r="R779">
        <v>0</v>
      </c>
      <c r="S779" t="s">
        <v>642</v>
      </c>
      <c r="T779" t="s">
        <v>689</v>
      </c>
      <c r="U779">
        <v>6.5</v>
      </c>
      <c r="V779">
        <v>0.85526315789473684</v>
      </c>
      <c r="W779">
        <v>6.5</v>
      </c>
      <c r="X779" t="s">
        <v>33</v>
      </c>
      <c r="Y779" t="s">
        <v>750</v>
      </c>
      <c r="Z779">
        <v>559.5</v>
      </c>
      <c r="AA779">
        <v>44280</v>
      </c>
      <c r="AB779">
        <v>1</v>
      </c>
      <c r="AC779">
        <v>1.1281219133624945</v>
      </c>
      <c r="AD779">
        <v>1.3190348525469169</v>
      </c>
      <c r="AE779">
        <v>1.3190348525469167</v>
      </c>
      <c r="AF779">
        <v>-2.2204460492503131E-16</v>
      </c>
      <c r="AG779" t="s">
        <v>642</v>
      </c>
    </row>
    <row r="780" spans="1:33" x14ac:dyDescent="0.25">
      <c r="A780" t="s">
        <v>56</v>
      </c>
      <c r="B780" t="s">
        <v>949</v>
      </c>
      <c r="C780" s="63" t="s">
        <v>949</v>
      </c>
      <c r="D780" s="63" t="s">
        <v>8</v>
      </c>
      <c r="E780" t="s">
        <v>8</v>
      </c>
      <c r="F780">
        <v>1</v>
      </c>
      <c r="G780">
        <v>2</v>
      </c>
      <c r="H780">
        <v>2</v>
      </c>
      <c r="I780">
        <v>2</v>
      </c>
      <c r="J780">
        <v>7</v>
      </c>
      <c r="K780">
        <v>1</v>
      </c>
      <c r="L780" t="s">
        <v>99</v>
      </c>
      <c r="M780">
        <v>8</v>
      </c>
      <c r="N780" t="s">
        <v>713</v>
      </c>
      <c r="O780" t="s">
        <v>5</v>
      </c>
      <c r="P780">
        <v>2</v>
      </c>
      <c r="Q780">
        <v>2</v>
      </c>
      <c r="R780">
        <v>0</v>
      </c>
      <c r="S780" t="s">
        <v>642</v>
      </c>
      <c r="T780" t="s">
        <v>689</v>
      </c>
      <c r="U780">
        <v>17</v>
      </c>
      <c r="V780">
        <v>2.236842105263158</v>
      </c>
      <c r="W780">
        <v>17</v>
      </c>
      <c r="X780" t="s">
        <v>34</v>
      </c>
      <c r="Y780" t="s">
        <v>751</v>
      </c>
      <c r="Z780">
        <v>559.5</v>
      </c>
      <c r="AA780">
        <v>44280</v>
      </c>
      <c r="AB780">
        <v>1</v>
      </c>
      <c r="AC780">
        <v>2.9504726964865249</v>
      </c>
      <c r="AD780">
        <v>1.3190348525469169</v>
      </c>
      <c r="AE780">
        <v>1.3190348525469169</v>
      </c>
      <c r="AF780">
        <v>0</v>
      </c>
      <c r="AG780" t="s">
        <v>642</v>
      </c>
    </row>
    <row r="781" spans="1:33" x14ac:dyDescent="0.25">
      <c r="A781" t="s">
        <v>56</v>
      </c>
      <c r="B781" t="s">
        <v>949</v>
      </c>
      <c r="C781" s="63" t="s">
        <v>949</v>
      </c>
      <c r="D781" s="63" t="s">
        <v>8</v>
      </c>
      <c r="E781" t="s">
        <v>8</v>
      </c>
      <c r="F781">
        <v>1</v>
      </c>
      <c r="G781">
        <v>2</v>
      </c>
      <c r="H781">
        <v>2</v>
      </c>
      <c r="I781">
        <v>2</v>
      </c>
      <c r="J781">
        <v>7</v>
      </c>
      <c r="K781">
        <v>1</v>
      </c>
      <c r="L781" t="s">
        <v>99</v>
      </c>
      <c r="M781">
        <v>8</v>
      </c>
      <c r="N781" t="s">
        <v>713</v>
      </c>
      <c r="O781" t="s">
        <v>31</v>
      </c>
      <c r="P781">
        <v>3</v>
      </c>
      <c r="Q781">
        <v>1</v>
      </c>
      <c r="R781">
        <v>0</v>
      </c>
      <c r="S781" t="s">
        <v>642</v>
      </c>
      <c r="T781" t="s">
        <v>689</v>
      </c>
      <c r="U781">
        <v>10</v>
      </c>
      <c r="V781">
        <v>1.3157894736842106</v>
      </c>
      <c r="W781">
        <v>10</v>
      </c>
      <c r="X781" t="s">
        <v>35</v>
      </c>
      <c r="Y781" t="s">
        <v>752</v>
      </c>
      <c r="Z781">
        <v>559.5</v>
      </c>
      <c r="AA781">
        <v>44280</v>
      </c>
      <c r="AB781">
        <v>1</v>
      </c>
      <c r="AC781">
        <v>1.7355721744038379</v>
      </c>
      <c r="AD781">
        <v>1.3190348525469169</v>
      </c>
      <c r="AE781">
        <v>1.3190348525469167</v>
      </c>
      <c r="AF781">
        <v>-2.2204460492503131E-16</v>
      </c>
      <c r="AG781" t="s">
        <v>642</v>
      </c>
    </row>
    <row r="782" spans="1:33" x14ac:dyDescent="0.25">
      <c r="A782" t="s">
        <v>56</v>
      </c>
      <c r="B782" t="s">
        <v>949</v>
      </c>
      <c r="C782" s="63" t="s">
        <v>949</v>
      </c>
      <c r="D782" s="63" t="s">
        <v>8</v>
      </c>
      <c r="E782" t="s">
        <v>8</v>
      </c>
      <c r="F782">
        <v>1</v>
      </c>
      <c r="G782">
        <v>2</v>
      </c>
      <c r="H782">
        <v>2</v>
      </c>
      <c r="I782">
        <v>2</v>
      </c>
      <c r="J782">
        <v>7</v>
      </c>
      <c r="K782">
        <v>2</v>
      </c>
      <c r="L782" t="s">
        <v>102</v>
      </c>
      <c r="M782">
        <v>9</v>
      </c>
      <c r="N782" t="s">
        <v>715</v>
      </c>
      <c r="O782" t="s">
        <v>4</v>
      </c>
      <c r="P782">
        <v>1</v>
      </c>
      <c r="Q782">
        <v>1</v>
      </c>
      <c r="R782">
        <v>0</v>
      </c>
      <c r="S782" t="s">
        <v>642</v>
      </c>
      <c r="T782" t="s">
        <v>689</v>
      </c>
      <c r="U782">
        <v>8.5</v>
      </c>
      <c r="V782">
        <v>1.118421052631579</v>
      </c>
      <c r="W782">
        <v>8.5</v>
      </c>
      <c r="X782" t="s">
        <v>36</v>
      </c>
      <c r="Y782" t="s">
        <v>753</v>
      </c>
      <c r="Z782">
        <v>559.5</v>
      </c>
      <c r="AA782">
        <v>44280</v>
      </c>
      <c r="AB782">
        <v>1</v>
      </c>
      <c r="AC782">
        <v>1.4752363482432624</v>
      </c>
      <c r="AD782">
        <v>1.3190348525469169</v>
      </c>
      <c r="AE782">
        <v>1.3190348525469169</v>
      </c>
      <c r="AF782">
        <v>0</v>
      </c>
      <c r="AG782" t="s">
        <v>642</v>
      </c>
    </row>
    <row r="783" spans="1:33" x14ac:dyDescent="0.25">
      <c r="A783" t="s">
        <v>56</v>
      </c>
      <c r="B783" t="s">
        <v>949</v>
      </c>
      <c r="C783" s="63" t="s">
        <v>949</v>
      </c>
      <c r="D783" s="63" t="s">
        <v>8</v>
      </c>
      <c r="E783" t="s">
        <v>8</v>
      </c>
      <c r="F783">
        <v>1</v>
      </c>
      <c r="G783">
        <v>2</v>
      </c>
      <c r="H783">
        <v>2</v>
      </c>
      <c r="I783">
        <v>2</v>
      </c>
      <c r="J783">
        <v>7</v>
      </c>
      <c r="K783">
        <v>2</v>
      </c>
      <c r="L783" t="s">
        <v>102</v>
      </c>
      <c r="M783">
        <v>9</v>
      </c>
      <c r="N783" t="s">
        <v>715</v>
      </c>
      <c r="O783" t="s">
        <v>5</v>
      </c>
      <c r="P783">
        <v>2</v>
      </c>
      <c r="Q783">
        <v>2</v>
      </c>
      <c r="R783">
        <v>0</v>
      </c>
      <c r="S783" t="s">
        <v>642</v>
      </c>
      <c r="T783" t="s">
        <v>689</v>
      </c>
      <c r="U783">
        <v>17</v>
      </c>
      <c r="V783">
        <v>2.236842105263158</v>
      </c>
      <c r="W783">
        <v>17</v>
      </c>
      <c r="X783" t="s">
        <v>37</v>
      </c>
      <c r="Y783" t="s">
        <v>754</v>
      </c>
      <c r="Z783">
        <v>559.5</v>
      </c>
      <c r="AA783">
        <v>44280</v>
      </c>
      <c r="AB783">
        <v>1</v>
      </c>
      <c r="AC783">
        <v>2.9504726964865249</v>
      </c>
      <c r="AD783">
        <v>1.3190348525469169</v>
      </c>
      <c r="AE783">
        <v>1.3190348525469169</v>
      </c>
      <c r="AF783">
        <v>0</v>
      </c>
      <c r="AG783" t="s">
        <v>642</v>
      </c>
    </row>
    <row r="784" spans="1:33" x14ac:dyDescent="0.25">
      <c r="A784" t="s">
        <v>56</v>
      </c>
      <c r="B784" t="s">
        <v>949</v>
      </c>
      <c r="C784" s="63" t="s">
        <v>949</v>
      </c>
      <c r="D784" s="63" t="s">
        <v>8</v>
      </c>
      <c r="E784" t="s">
        <v>8</v>
      </c>
      <c r="F784">
        <v>1</v>
      </c>
      <c r="G784">
        <v>2</v>
      </c>
      <c r="H784">
        <v>2</v>
      </c>
      <c r="I784">
        <v>2</v>
      </c>
      <c r="J784">
        <v>7</v>
      </c>
      <c r="K784">
        <v>2</v>
      </c>
      <c r="L784" t="s">
        <v>102</v>
      </c>
      <c r="M784">
        <v>9</v>
      </c>
      <c r="N784" t="s">
        <v>715</v>
      </c>
      <c r="O784" t="s">
        <v>31</v>
      </c>
      <c r="P784">
        <v>3</v>
      </c>
      <c r="Q784">
        <v>1</v>
      </c>
      <c r="R784">
        <v>0</v>
      </c>
      <c r="S784" t="s">
        <v>642</v>
      </c>
      <c r="T784" t="s">
        <v>689</v>
      </c>
      <c r="U784">
        <v>10</v>
      </c>
      <c r="V784">
        <v>1.3157894736842106</v>
      </c>
      <c r="W784">
        <v>10</v>
      </c>
      <c r="X784" t="s">
        <v>38</v>
      </c>
      <c r="Y784" t="s">
        <v>755</v>
      </c>
      <c r="Z784">
        <v>559.5</v>
      </c>
      <c r="AA784">
        <v>44280</v>
      </c>
      <c r="AB784">
        <v>1</v>
      </c>
      <c r="AC784">
        <v>1.7355721744038379</v>
      </c>
      <c r="AD784">
        <v>1.3190348525469169</v>
      </c>
      <c r="AE784">
        <v>1.3190348525469167</v>
      </c>
      <c r="AF784">
        <v>-2.2204460492503131E-16</v>
      </c>
      <c r="AG784" t="s">
        <v>642</v>
      </c>
    </row>
    <row r="785" spans="1:33" x14ac:dyDescent="0.25">
      <c r="A785" t="s">
        <v>56</v>
      </c>
      <c r="B785" t="s">
        <v>949</v>
      </c>
      <c r="C785" s="63" t="s">
        <v>949</v>
      </c>
      <c r="D785" s="63" t="s">
        <v>8</v>
      </c>
      <c r="E785" t="s">
        <v>8</v>
      </c>
      <c r="F785">
        <v>1</v>
      </c>
      <c r="G785">
        <v>2</v>
      </c>
      <c r="H785">
        <v>2</v>
      </c>
      <c r="I785">
        <v>2</v>
      </c>
      <c r="J785">
        <v>7</v>
      </c>
      <c r="K785">
        <v>3</v>
      </c>
      <c r="L785" t="s">
        <v>103</v>
      </c>
      <c r="M785">
        <v>10</v>
      </c>
      <c r="N785" t="s">
        <v>717</v>
      </c>
      <c r="O785" t="s">
        <v>4</v>
      </c>
      <c r="P785">
        <v>1</v>
      </c>
      <c r="Q785">
        <v>2</v>
      </c>
      <c r="R785">
        <v>0</v>
      </c>
      <c r="S785" t="s">
        <v>642</v>
      </c>
      <c r="T785" t="s">
        <v>689</v>
      </c>
      <c r="U785">
        <v>17</v>
      </c>
      <c r="V785">
        <v>2.236842105263158</v>
      </c>
      <c r="W785">
        <v>17</v>
      </c>
      <c r="X785" t="s">
        <v>39</v>
      </c>
      <c r="Y785" t="s">
        <v>756</v>
      </c>
      <c r="Z785">
        <v>559.5</v>
      </c>
      <c r="AA785">
        <v>44280</v>
      </c>
      <c r="AB785">
        <v>1</v>
      </c>
      <c r="AC785">
        <v>2.9504726964865249</v>
      </c>
      <c r="AD785">
        <v>1.3190348525469169</v>
      </c>
      <c r="AE785">
        <v>1.3190348525469169</v>
      </c>
      <c r="AF785">
        <v>0</v>
      </c>
      <c r="AG785" t="s">
        <v>642</v>
      </c>
    </row>
    <row r="786" spans="1:33" x14ac:dyDescent="0.25">
      <c r="A786" t="s">
        <v>56</v>
      </c>
      <c r="B786" t="s">
        <v>949</v>
      </c>
      <c r="C786" s="63" t="s">
        <v>949</v>
      </c>
      <c r="D786" s="63" t="s">
        <v>8</v>
      </c>
      <c r="E786" t="s">
        <v>8</v>
      </c>
      <c r="F786">
        <v>1</v>
      </c>
      <c r="G786">
        <v>2</v>
      </c>
      <c r="H786">
        <v>2</v>
      </c>
      <c r="I786">
        <v>2</v>
      </c>
      <c r="J786">
        <v>7</v>
      </c>
      <c r="K786">
        <v>3</v>
      </c>
      <c r="L786" t="s">
        <v>103</v>
      </c>
      <c r="M786">
        <v>10</v>
      </c>
      <c r="N786" t="s">
        <v>717</v>
      </c>
      <c r="O786" t="s">
        <v>5</v>
      </c>
      <c r="P786">
        <v>2</v>
      </c>
      <c r="Q786">
        <v>2</v>
      </c>
      <c r="R786">
        <v>0</v>
      </c>
      <c r="S786" t="s">
        <v>642</v>
      </c>
      <c r="T786" t="s">
        <v>689</v>
      </c>
      <c r="U786">
        <v>15</v>
      </c>
      <c r="V786">
        <v>1.9736842105263159</v>
      </c>
      <c r="W786">
        <v>15</v>
      </c>
      <c r="X786" t="s">
        <v>40</v>
      </c>
      <c r="Y786" t="s">
        <v>757</v>
      </c>
      <c r="Z786">
        <v>559.5</v>
      </c>
      <c r="AA786">
        <v>44280</v>
      </c>
      <c r="AB786">
        <v>1</v>
      </c>
      <c r="AC786">
        <v>2.6033582616057571</v>
      </c>
      <c r="AD786">
        <v>1.3190348525469169</v>
      </c>
      <c r="AE786">
        <v>1.3190348525469169</v>
      </c>
      <c r="AF786">
        <v>0</v>
      </c>
      <c r="AG786" t="s">
        <v>642</v>
      </c>
    </row>
    <row r="787" spans="1:33" x14ac:dyDescent="0.25">
      <c r="A787" t="s">
        <v>56</v>
      </c>
      <c r="B787" t="s">
        <v>949</v>
      </c>
      <c r="C787" s="63" t="s">
        <v>949</v>
      </c>
      <c r="D787" s="63" t="s">
        <v>8</v>
      </c>
      <c r="E787" t="s">
        <v>8</v>
      </c>
      <c r="F787">
        <v>1</v>
      </c>
      <c r="G787">
        <v>2</v>
      </c>
      <c r="H787">
        <v>2</v>
      </c>
      <c r="I787">
        <v>2</v>
      </c>
      <c r="J787">
        <v>7</v>
      </c>
      <c r="K787">
        <v>3</v>
      </c>
      <c r="L787" t="s">
        <v>103</v>
      </c>
      <c r="M787">
        <v>10</v>
      </c>
      <c r="N787" t="s">
        <v>717</v>
      </c>
      <c r="O787" t="s">
        <v>31</v>
      </c>
      <c r="P787">
        <v>3</v>
      </c>
      <c r="Q787">
        <v>1</v>
      </c>
      <c r="R787">
        <v>0</v>
      </c>
      <c r="S787" t="s">
        <v>642</v>
      </c>
      <c r="T787" t="s">
        <v>689</v>
      </c>
      <c r="U787">
        <v>10</v>
      </c>
      <c r="V787">
        <v>1.3157894736842106</v>
      </c>
      <c r="W787">
        <v>10</v>
      </c>
      <c r="X787" t="s">
        <v>41</v>
      </c>
      <c r="Y787" t="s">
        <v>758</v>
      </c>
      <c r="Z787">
        <v>559.5</v>
      </c>
      <c r="AA787">
        <v>44280</v>
      </c>
      <c r="AB787">
        <v>1</v>
      </c>
      <c r="AC787">
        <v>1.7355721744038379</v>
      </c>
      <c r="AD787">
        <v>1.3190348525469169</v>
      </c>
      <c r="AE787">
        <v>1.3190348525469167</v>
      </c>
      <c r="AF787">
        <v>-2.2204460492503131E-16</v>
      </c>
      <c r="AG787" t="s">
        <v>642</v>
      </c>
    </row>
    <row r="788" spans="1:33" x14ac:dyDescent="0.25">
      <c r="A788" t="s">
        <v>56</v>
      </c>
      <c r="B788" t="s">
        <v>949</v>
      </c>
      <c r="C788" s="63" t="s">
        <v>949</v>
      </c>
      <c r="D788" s="63" t="s">
        <v>8</v>
      </c>
      <c r="E788" t="s">
        <v>8</v>
      </c>
      <c r="F788">
        <v>1</v>
      </c>
      <c r="G788">
        <v>2</v>
      </c>
      <c r="H788">
        <v>2</v>
      </c>
      <c r="I788">
        <v>2</v>
      </c>
      <c r="J788">
        <v>7</v>
      </c>
      <c r="K788">
        <v>4</v>
      </c>
      <c r="L788" t="s">
        <v>101</v>
      </c>
      <c r="M788">
        <v>11</v>
      </c>
      <c r="N788" t="s">
        <v>719</v>
      </c>
      <c r="O788" t="s">
        <v>4</v>
      </c>
      <c r="P788">
        <v>1</v>
      </c>
      <c r="Q788">
        <v>2</v>
      </c>
      <c r="R788">
        <v>0</v>
      </c>
      <c r="S788" t="s">
        <v>642</v>
      </c>
      <c r="T788" t="s">
        <v>689</v>
      </c>
      <c r="U788">
        <v>17</v>
      </c>
      <c r="V788">
        <v>2.236842105263158</v>
      </c>
      <c r="W788">
        <v>17</v>
      </c>
      <c r="X788" t="s">
        <v>42</v>
      </c>
      <c r="Y788" t="s">
        <v>759</v>
      </c>
      <c r="Z788">
        <v>559.5</v>
      </c>
      <c r="AA788">
        <v>44280</v>
      </c>
      <c r="AB788">
        <v>1</v>
      </c>
      <c r="AC788">
        <v>2.9504726964865249</v>
      </c>
      <c r="AD788">
        <v>1.3190348525469169</v>
      </c>
      <c r="AE788">
        <v>1.3190348525469169</v>
      </c>
      <c r="AF788">
        <v>0</v>
      </c>
      <c r="AG788" t="s">
        <v>642</v>
      </c>
    </row>
    <row r="789" spans="1:33" x14ac:dyDescent="0.25">
      <c r="A789" t="s">
        <v>56</v>
      </c>
      <c r="B789" t="s">
        <v>949</v>
      </c>
      <c r="C789" s="63" t="s">
        <v>949</v>
      </c>
      <c r="D789" s="63" t="s">
        <v>8</v>
      </c>
      <c r="E789" t="s">
        <v>8</v>
      </c>
      <c r="F789">
        <v>1</v>
      </c>
      <c r="G789">
        <v>2</v>
      </c>
      <c r="H789">
        <v>2</v>
      </c>
      <c r="I789">
        <v>2</v>
      </c>
      <c r="J789">
        <v>7</v>
      </c>
      <c r="K789">
        <v>4</v>
      </c>
      <c r="L789" t="s">
        <v>101</v>
      </c>
      <c r="M789">
        <v>11</v>
      </c>
      <c r="N789" t="s">
        <v>719</v>
      </c>
      <c r="O789" t="s">
        <v>5</v>
      </c>
      <c r="P789">
        <v>2</v>
      </c>
      <c r="Q789">
        <v>2</v>
      </c>
      <c r="R789">
        <v>0</v>
      </c>
      <c r="S789" t="s">
        <v>642</v>
      </c>
      <c r="T789" t="s">
        <v>689</v>
      </c>
      <c r="U789">
        <v>15</v>
      </c>
      <c r="V789">
        <v>1.9736842105263159</v>
      </c>
      <c r="W789">
        <v>15</v>
      </c>
      <c r="X789" t="s">
        <v>43</v>
      </c>
      <c r="Y789" t="s">
        <v>760</v>
      </c>
      <c r="Z789">
        <v>559.5</v>
      </c>
      <c r="AA789">
        <v>44280</v>
      </c>
      <c r="AB789">
        <v>1</v>
      </c>
      <c r="AC789">
        <v>2.6033582616057571</v>
      </c>
      <c r="AD789">
        <v>1.3190348525469169</v>
      </c>
      <c r="AE789">
        <v>1.3190348525469169</v>
      </c>
      <c r="AF789">
        <v>0</v>
      </c>
      <c r="AG789" t="s">
        <v>642</v>
      </c>
    </row>
    <row r="790" spans="1:33" x14ac:dyDescent="0.25">
      <c r="A790" t="s">
        <v>56</v>
      </c>
      <c r="B790" t="s">
        <v>949</v>
      </c>
      <c r="C790" s="63" t="s">
        <v>949</v>
      </c>
      <c r="D790" s="63" t="s">
        <v>8</v>
      </c>
      <c r="E790" t="s">
        <v>8</v>
      </c>
      <c r="F790">
        <v>1</v>
      </c>
      <c r="G790">
        <v>2</v>
      </c>
      <c r="H790">
        <v>2</v>
      </c>
      <c r="I790">
        <v>2</v>
      </c>
      <c r="J790">
        <v>7</v>
      </c>
      <c r="K790">
        <v>4</v>
      </c>
      <c r="L790" t="s">
        <v>101</v>
      </c>
      <c r="M790">
        <v>11</v>
      </c>
      <c r="N790" t="s">
        <v>719</v>
      </c>
      <c r="O790" t="s">
        <v>31</v>
      </c>
      <c r="P790">
        <v>3</v>
      </c>
      <c r="Q790">
        <v>1</v>
      </c>
      <c r="R790">
        <v>0</v>
      </c>
      <c r="S790" t="s">
        <v>642</v>
      </c>
      <c r="T790" t="s">
        <v>689</v>
      </c>
      <c r="U790">
        <v>10</v>
      </c>
      <c r="V790">
        <v>1.3157894736842106</v>
      </c>
      <c r="W790">
        <v>10</v>
      </c>
      <c r="X790" t="s">
        <v>44</v>
      </c>
      <c r="Y790" t="s">
        <v>761</v>
      </c>
      <c r="Z790">
        <v>559.5</v>
      </c>
      <c r="AA790">
        <v>44280</v>
      </c>
      <c r="AB790">
        <v>1</v>
      </c>
      <c r="AC790">
        <v>1.7355721744038379</v>
      </c>
      <c r="AD790">
        <v>1.3190348525469169</v>
      </c>
      <c r="AE790">
        <v>1.3190348525469167</v>
      </c>
      <c r="AF790">
        <v>-2.2204460492503131E-16</v>
      </c>
      <c r="AG790" t="s">
        <v>642</v>
      </c>
    </row>
    <row r="791" spans="1:33" x14ac:dyDescent="0.25">
      <c r="A791" t="s">
        <v>56</v>
      </c>
      <c r="B791" t="s">
        <v>949</v>
      </c>
      <c r="C791" s="63" t="s">
        <v>949</v>
      </c>
      <c r="D791" s="63" t="s">
        <v>8</v>
      </c>
      <c r="E791" t="s">
        <v>8</v>
      </c>
      <c r="F791">
        <v>1</v>
      </c>
      <c r="G791">
        <v>2</v>
      </c>
      <c r="H791">
        <v>2</v>
      </c>
      <c r="I791">
        <v>2</v>
      </c>
      <c r="J791">
        <v>7</v>
      </c>
      <c r="K791">
        <v>5</v>
      </c>
      <c r="L791" t="s">
        <v>105</v>
      </c>
      <c r="M791">
        <v>12</v>
      </c>
      <c r="N791" t="s">
        <v>721</v>
      </c>
      <c r="O791" t="s">
        <v>4</v>
      </c>
      <c r="P791">
        <v>1</v>
      </c>
      <c r="Q791">
        <v>4</v>
      </c>
      <c r="R791">
        <v>0</v>
      </c>
      <c r="S791" t="s">
        <v>642</v>
      </c>
      <c r="T791" t="s">
        <v>689</v>
      </c>
      <c r="U791">
        <v>32</v>
      </c>
      <c r="V791">
        <v>4.2105263157894735</v>
      </c>
      <c r="W791">
        <v>32</v>
      </c>
      <c r="X791" t="s">
        <v>45</v>
      </c>
      <c r="Y791" t="s">
        <v>762</v>
      </c>
      <c r="Z791">
        <v>559.5</v>
      </c>
      <c r="AA791">
        <v>44280</v>
      </c>
      <c r="AB791">
        <v>1</v>
      </c>
      <c r="AC791">
        <v>5.5538309580922816</v>
      </c>
      <c r="AD791">
        <v>1.3190348525469169</v>
      </c>
      <c r="AE791">
        <v>1.3190348525469169</v>
      </c>
      <c r="AF791">
        <v>0</v>
      </c>
      <c r="AG791" t="s">
        <v>642</v>
      </c>
    </row>
    <row r="792" spans="1:33" x14ac:dyDescent="0.25">
      <c r="A792" t="s">
        <v>56</v>
      </c>
      <c r="B792" t="s">
        <v>949</v>
      </c>
      <c r="C792" s="63" t="s">
        <v>949</v>
      </c>
      <c r="D792" s="63" t="s">
        <v>8</v>
      </c>
      <c r="E792" t="s">
        <v>8</v>
      </c>
      <c r="F792">
        <v>1</v>
      </c>
      <c r="G792">
        <v>2</v>
      </c>
      <c r="H792">
        <v>2</v>
      </c>
      <c r="I792">
        <v>2</v>
      </c>
      <c r="J792">
        <v>7</v>
      </c>
      <c r="K792">
        <v>5</v>
      </c>
      <c r="L792" t="s">
        <v>105</v>
      </c>
      <c r="M792">
        <v>12</v>
      </c>
      <c r="N792" t="s">
        <v>721</v>
      </c>
      <c r="O792" t="s">
        <v>5</v>
      </c>
      <c r="P792">
        <v>2</v>
      </c>
      <c r="Q792">
        <v>2</v>
      </c>
      <c r="R792">
        <v>0</v>
      </c>
      <c r="S792" t="s">
        <v>642</v>
      </c>
      <c r="T792" t="s">
        <v>689</v>
      </c>
      <c r="U792">
        <v>17</v>
      </c>
      <c r="V792">
        <v>2.236842105263158</v>
      </c>
      <c r="W792">
        <v>17</v>
      </c>
      <c r="X792" t="s">
        <v>46</v>
      </c>
      <c r="Y792" t="s">
        <v>763</v>
      </c>
      <c r="Z792">
        <v>559.5</v>
      </c>
      <c r="AA792">
        <v>44280</v>
      </c>
      <c r="AB792">
        <v>1</v>
      </c>
      <c r="AC792">
        <v>2.9504726964865249</v>
      </c>
      <c r="AD792">
        <v>1.3190348525469169</v>
      </c>
      <c r="AE792">
        <v>1.3190348525469169</v>
      </c>
      <c r="AF792">
        <v>0</v>
      </c>
      <c r="AG792" t="s">
        <v>642</v>
      </c>
    </row>
    <row r="793" spans="1:33" x14ac:dyDescent="0.25">
      <c r="A793" t="s">
        <v>56</v>
      </c>
      <c r="B793" t="s">
        <v>949</v>
      </c>
      <c r="C793" s="63" t="s">
        <v>949</v>
      </c>
      <c r="D793" s="63" t="s">
        <v>8</v>
      </c>
      <c r="E793" t="s">
        <v>8</v>
      </c>
      <c r="F793">
        <v>1</v>
      </c>
      <c r="G793">
        <v>2</v>
      </c>
      <c r="H793">
        <v>2</v>
      </c>
      <c r="I793">
        <v>2</v>
      </c>
      <c r="J793">
        <v>7</v>
      </c>
      <c r="K793">
        <v>5</v>
      </c>
      <c r="L793" t="s">
        <v>105</v>
      </c>
      <c r="M793">
        <v>12</v>
      </c>
      <c r="N793" t="s">
        <v>721</v>
      </c>
      <c r="O793" t="s">
        <v>31</v>
      </c>
      <c r="P793">
        <v>3</v>
      </c>
      <c r="Q793">
        <v>1</v>
      </c>
      <c r="R793">
        <v>0</v>
      </c>
      <c r="S793" t="s">
        <v>642</v>
      </c>
      <c r="T793" t="s">
        <v>689</v>
      </c>
      <c r="U793">
        <v>10</v>
      </c>
      <c r="V793">
        <v>1.3157894736842106</v>
      </c>
      <c r="W793">
        <v>10</v>
      </c>
      <c r="X793" t="s">
        <v>47</v>
      </c>
      <c r="Y793" t="s">
        <v>764</v>
      </c>
      <c r="Z793">
        <v>559.5</v>
      </c>
      <c r="AA793">
        <v>44280</v>
      </c>
      <c r="AB793">
        <v>1</v>
      </c>
      <c r="AC793">
        <v>1.7355721744038379</v>
      </c>
      <c r="AD793">
        <v>1.3190348525469169</v>
      </c>
      <c r="AE793">
        <v>1.3190348525469167</v>
      </c>
      <c r="AF793">
        <v>-2.2204460492503131E-16</v>
      </c>
      <c r="AG793" t="s">
        <v>642</v>
      </c>
    </row>
    <row r="794" spans="1:33" x14ac:dyDescent="0.25">
      <c r="A794" t="s">
        <v>56</v>
      </c>
      <c r="B794" t="s">
        <v>949</v>
      </c>
      <c r="C794" s="63" t="s">
        <v>949</v>
      </c>
      <c r="D794" s="63" t="s">
        <v>8</v>
      </c>
      <c r="E794" t="s">
        <v>8</v>
      </c>
      <c r="F794">
        <v>1</v>
      </c>
      <c r="G794">
        <v>2</v>
      </c>
      <c r="H794">
        <v>2</v>
      </c>
      <c r="I794">
        <v>2</v>
      </c>
      <c r="J794">
        <v>7</v>
      </c>
      <c r="K794">
        <v>6</v>
      </c>
      <c r="L794" t="s">
        <v>113</v>
      </c>
      <c r="M794">
        <v>13</v>
      </c>
      <c r="N794" t="s">
        <v>723</v>
      </c>
      <c r="O794" t="s">
        <v>4</v>
      </c>
      <c r="P794">
        <v>1</v>
      </c>
      <c r="Q794">
        <v>1</v>
      </c>
      <c r="R794">
        <v>0</v>
      </c>
      <c r="S794" t="s">
        <v>642</v>
      </c>
      <c r="T794" t="s">
        <v>689</v>
      </c>
      <c r="U794">
        <v>8.5</v>
      </c>
      <c r="V794">
        <v>1.118421052631579</v>
      </c>
      <c r="W794">
        <v>8.5</v>
      </c>
      <c r="X794" t="s">
        <v>48</v>
      </c>
      <c r="Y794" t="s">
        <v>765</v>
      </c>
      <c r="Z794">
        <v>559.5</v>
      </c>
      <c r="AA794">
        <v>44280</v>
      </c>
      <c r="AB794">
        <v>1</v>
      </c>
      <c r="AC794">
        <v>1.4752363482432624</v>
      </c>
      <c r="AD794">
        <v>1.3190348525469169</v>
      </c>
      <c r="AE794">
        <v>1.3190348525469169</v>
      </c>
      <c r="AF794">
        <v>0</v>
      </c>
      <c r="AG794" t="s">
        <v>642</v>
      </c>
    </row>
    <row r="795" spans="1:33" x14ac:dyDescent="0.25">
      <c r="A795" t="s">
        <v>56</v>
      </c>
      <c r="B795" t="s">
        <v>949</v>
      </c>
      <c r="C795" s="63" t="s">
        <v>949</v>
      </c>
      <c r="D795" s="63" t="s">
        <v>8</v>
      </c>
      <c r="E795" t="s">
        <v>8</v>
      </c>
      <c r="F795">
        <v>1</v>
      </c>
      <c r="G795">
        <v>2</v>
      </c>
      <c r="H795">
        <v>2</v>
      </c>
      <c r="I795">
        <v>2</v>
      </c>
      <c r="J795">
        <v>7</v>
      </c>
      <c r="K795">
        <v>6</v>
      </c>
      <c r="L795" t="s">
        <v>113</v>
      </c>
      <c r="M795">
        <v>13</v>
      </c>
      <c r="N795" t="s">
        <v>723</v>
      </c>
      <c r="O795" t="s">
        <v>5</v>
      </c>
      <c r="P795">
        <v>2</v>
      </c>
      <c r="Q795">
        <v>2</v>
      </c>
      <c r="R795">
        <v>0</v>
      </c>
      <c r="S795" t="s">
        <v>642</v>
      </c>
      <c r="T795" t="s">
        <v>689</v>
      </c>
      <c r="U795">
        <v>15</v>
      </c>
      <c r="V795">
        <v>1.9736842105263159</v>
      </c>
      <c r="W795">
        <v>15</v>
      </c>
      <c r="X795" t="s">
        <v>49</v>
      </c>
      <c r="Y795" t="s">
        <v>766</v>
      </c>
      <c r="Z795">
        <v>559.5</v>
      </c>
      <c r="AA795">
        <v>44280</v>
      </c>
      <c r="AB795">
        <v>1</v>
      </c>
      <c r="AC795">
        <v>2.6033582616057571</v>
      </c>
      <c r="AD795">
        <v>1.3190348525469169</v>
      </c>
      <c r="AE795">
        <v>1.3190348525469169</v>
      </c>
      <c r="AF795">
        <v>0</v>
      </c>
      <c r="AG795" t="s">
        <v>642</v>
      </c>
    </row>
    <row r="796" spans="1:33" x14ac:dyDescent="0.25">
      <c r="A796" t="s">
        <v>56</v>
      </c>
      <c r="B796" t="s">
        <v>949</v>
      </c>
      <c r="C796" s="63" t="s">
        <v>949</v>
      </c>
      <c r="D796" s="63" t="s">
        <v>8</v>
      </c>
      <c r="E796" t="s">
        <v>8</v>
      </c>
      <c r="F796">
        <v>1</v>
      </c>
      <c r="G796">
        <v>2</v>
      </c>
      <c r="H796">
        <v>2</v>
      </c>
      <c r="I796">
        <v>2</v>
      </c>
      <c r="J796">
        <v>7</v>
      </c>
      <c r="K796">
        <v>6</v>
      </c>
      <c r="L796" t="s">
        <v>113</v>
      </c>
      <c r="M796">
        <v>13</v>
      </c>
      <c r="N796" t="s">
        <v>723</v>
      </c>
      <c r="O796" t="s">
        <v>31</v>
      </c>
      <c r="P796">
        <v>3</v>
      </c>
      <c r="Q796">
        <v>1</v>
      </c>
      <c r="R796">
        <v>0</v>
      </c>
      <c r="S796" t="s">
        <v>642</v>
      </c>
      <c r="T796" t="s">
        <v>689</v>
      </c>
      <c r="U796">
        <v>10</v>
      </c>
      <c r="V796">
        <v>1.3157894736842106</v>
      </c>
      <c r="W796">
        <v>10</v>
      </c>
      <c r="X796" t="s">
        <v>50</v>
      </c>
      <c r="Y796" t="s">
        <v>767</v>
      </c>
      <c r="Z796">
        <v>559.5</v>
      </c>
      <c r="AA796">
        <v>44280</v>
      </c>
      <c r="AB796">
        <v>1</v>
      </c>
      <c r="AC796">
        <v>1.7355721744038379</v>
      </c>
      <c r="AD796">
        <v>1.3190348525469169</v>
      </c>
      <c r="AE796">
        <v>1.3190348525469167</v>
      </c>
      <c r="AF796">
        <v>-2.2204460492503131E-16</v>
      </c>
      <c r="AG796" t="s">
        <v>642</v>
      </c>
    </row>
    <row r="797" spans="1:33" x14ac:dyDescent="0.25">
      <c r="A797" t="s">
        <v>56</v>
      </c>
      <c r="B797" t="s">
        <v>949</v>
      </c>
      <c r="C797" s="63" t="s">
        <v>949</v>
      </c>
      <c r="D797" s="63" t="s">
        <v>8</v>
      </c>
      <c r="E797" t="s">
        <v>8</v>
      </c>
      <c r="F797">
        <v>1</v>
      </c>
      <c r="G797">
        <v>2</v>
      </c>
      <c r="H797">
        <v>2</v>
      </c>
      <c r="I797">
        <v>2</v>
      </c>
      <c r="J797">
        <v>7</v>
      </c>
      <c r="K797">
        <v>7</v>
      </c>
      <c r="L797" t="s">
        <v>114</v>
      </c>
      <c r="M797">
        <v>14</v>
      </c>
      <c r="N797" t="s">
        <v>725</v>
      </c>
      <c r="O797" t="s">
        <v>4</v>
      </c>
      <c r="P797">
        <v>1</v>
      </c>
      <c r="Q797">
        <v>1</v>
      </c>
      <c r="R797">
        <v>0</v>
      </c>
      <c r="S797" t="s">
        <v>642</v>
      </c>
      <c r="T797" t="s">
        <v>689</v>
      </c>
      <c r="U797">
        <v>8.5</v>
      </c>
      <c r="V797">
        <v>1.118421052631579</v>
      </c>
      <c r="W797">
        <v>8.5</v>
      </c>
      <c r="X797" t="s">
        <v>51</v>
      </c>
      <c r="Y797" t="s">
        <v>768</v>
      </c>
      <c r="Z797">
        <v>559.5</v>
      </c>
      <c r="AA797">
        <v>44280</v>
      </c>
      <c r="AB797">
        <v>1</v>
      </c>
      <c r="AC797">
        <v>1.4752363482432624</v>
      </c>
      <c r="AD797">
        <v>1.3190348525469169</v>
      </c>
      <c r="AE797">
        <v>1.3190348525469169</v>
      </c>
      <c r="AF797">
        <v>0</v>
      </c>
      <c r="AG797" t="s">
        <v>642</v>
      </c>
    </row>
    <row r="798" spans="1:33" x14ac:dyDescent="0.25">
      <c r="A798" t="s">
        <v>56</v>
      </c>
      <c r="B798" t="s">
        <v>949</v>
      </c>
      <c r="C798" s="63" t="s">
        <v>949</v>
      </c>
      <c r="D798" s="63" t="s">
        <v>8</v>
      </c>
      <c r="E798" t="s">
        <v>8</v>
      </c>
      <c r="F798">
        <v>1</v>
      </c>
      <c r="G798">
        <v>2</v>
      </c>
      <c r="H798">
        <v>2</v>
      </c>
      <c r="I798">
        <v>2</v>
      </c>
      <c r="J798">
        <v>7</v>
      </c>
      <c r="K798">
        <v>7</v>
      </c>
      <c r="L798" t="s">
        <v>114</v>
      </c>
      <c r="M798">
        <v>14</v>
      </c>
      <c r="N798" t="s">
        <v>725</v>
      </c>
      <c r="O798" t="s">
        <v>5</v>
      </c>
      <c r="P798">
        <v>2</v>
      </c>
      <c r="Q798">
        <v>2</v>
      </c>
      <c r="R798">
        <v>0</v>
      </c>
      <c r="S798" t="s">
        <v>642</v>
      </c>
      <c r="T798" t="s">
        <v>689</v>
      </c>
      <c r="U798">
        <v>17</v>
      </c>
      <c r="V798">
        <v>2.236842105263158</v>
      </c>
      <c r="W798">
        <v>17</v>
      </c>
      <c r="X798" t="s">
        <v>52</v>
      </c>
      <c r="Y798" t="s">
        <v>769</v>
      </c>
      <c r="Z798">
        <v>559.5</v>
      </c>
      <c r="AA798">
        <v>44280</v>
      </c>
      <c r="AB798">
        <v>1</v>
      </c>
      <c r="AC798">
        <v>2.9504726964865249</v>
      </c>
      <c r="AD798">
        <v>1.3190348525469169</v>
      </c>
      <c r="AE798">
        <v>1.3190348525469169</v>
      </c>
      <c r="AF798">
        <v>0</v>
      </c>
      <c r="AG798" t="s">
        <v>642</v>
      </c>
    </row>
    <row r="799" spans="1:33" x14ac:dyDescent="0.25">
      <c r="A799" t="s">
        <v>56</v>
      </c>
      <c r="B799" t="s">
        <v>949</v>
      </c>
      <c r="C799" s="63" t="s">
        <v>949</v>
      </c>
      <c r="D799" s="63" t="s">
        <v>8</v>
      </c>
      <c r="E799" t="s">
        <v>8</v>
      </c>
      <c r="F799">
        <v>1</v>
      </c>
      <c r="G799">
        <v>2</v>
      </c>
      <c r="H799">
        <v>2</v>
      </c>
      <c r="I799">
        <v>2</v>
      </c>
      <c r="J799">
        <v>7</v>
      </c>
      <c r="K799">
        <v>7</v>
      </c>
      <c r="L799" t="s">
        <v>114</v>
      </c>
      <c r="M799">
        <v>14</v>
      </c>
      <c r="N799" t="s">
        <v>725</v>
      </c>
      <c r="O799" t="s">
        <v>31</v>
      </c>
      <c r="P799">
        <v>3</v>
      </c>
      <c r="Q799">
        <v>1</v>
      </c>
      <c r="R799">
        <v>0</v>
      </c>
      <c r="S799" t="s">
        <v>642</v>
      </c>
      <c r="T799" t="s">
        <v>689</v>
      </c>
      <c r="U799">
        <v>10</v>
      </c>
      <c r="V799">
        <v>1.3157894736842106</v>
      </c>
      <c r="W799">
        <v>10</v>
      </c>
      <c r="X799" t="s">
        <v>53</v>
      </c>
      <c r="Y799" t="s">
        <v>770</v>
      </c>
      <c r="Z799">
        <v>559.5</v>
      </c>
      <c r="AA799">
        <v>44280</v>
      </c>
      <c r="AB799">
        <v>1</v>
      </c>
      <c r="AC799">
        <v>1.7355721744038379</v>
      </c>
      <c r="AD799">
        <v>1.3190348525469169</v>
      </c>
      <c r="AE799">
        <v>1.3190348525469167</v>
      </c>
      <c r="AF799">
        <v>-2.2204460492503131E-16</v>
      </c>
      <c r="AG799" t="s">
        <v>642</v>
      </c>
    </row>
    <row r="800" spans="1:33" x14ac:dyDescent="0.25">
      <c r="A800" t="s">
        <v>56</v>
      </c>
      <c r="B800" t="s">
        <v>950</v>
      </c>
      <c r="C800" s="63" t="s">
        <v>950</v>
      </c>
      <c r="D800" s="63" t="s">
        <v>671</v>
      </c>
      <c r="E800" t="s">
        <v>527</v>
      </c>
      <c r="F800">
        <v>0.75</v>
      </c>
      <c r="G800">
        <v>1</v>
      </c>
      <c r="H800">
        <v>1</v>
      </c>
      <c r="I800">
        <v>2</v>
      </c>
      <c r="J800">
        <v>7</v>
      </c>
      <c r="K800">
        <v>1</v>
      </c>
      <c r="L800" t="s">
        <v>99</v>
      </c>
      <c r="M800">
        <v>1</v>
      </c>
      <c r="N800" t="s">
        <v>699</v>
      </c>
      <c r="O800" t="s">
        <v>4</v>
      </c>
      <c r="P800">
        <v>1</v>
      </c>
      <c r="Q800">
        <v>2</v>
      </c>
      <c r="R800">
        <v>0</v>
      </c>
      <c r="S800" t="s">
        <v>642</v>
      </c>
      <c r="T800" t="s">
        <v>689</v>
      </c>
      <c r="U800">
        <v>8</v>
      </c>
      <c r="V800">
        <v>1.0526315789473684</v>
      </c>
      <c r="W800">
        <v>6</v>
      </c>
      <c r="X800" t="s">
        <v>33</v>
      </c>
      <c r="Y800" t="s">
        <v>729</v>
      </c>
      <c r="Z800">
        <v>3235.9999999999986</v>
      </c>
      <c r="AA800">
        <v>174180</v>
      </c>
      <c r="AB800">
        <v>1</v>
      </c>
      <c r="AC800">
        <v>0.9443107149827602</v>
      </c>
      <c r="AD800">
        <v>0.89709517923362214</v>
      </c>
      <c r="AE800">
        <v>0.89709517923362225</v>
      </c>
      <c r="AF800">
        <v>1.1102230246251565E-16</v>
      </c>
      <c r="AG800" t="s">
        <v>642</v>
      </c>
    </row>
    <row r="801" spans="1:33" x14ac:dyDescent="0.25">
      <c r="A801" t="s">
        <v>56</v>
      </c>
      <c r="B801" t="s">
        <v>950</v>
      </c>
      <c r="C801" s="63" t="s">
        <v>950</v>
      </c>
      <c r="D801" s="63" t="s">
        <v>671</v>
      </c>
      <c r="E801" t="s">
        <v>527</v>
      </c>
      <c r="F801">
        <v>0.75</v>
      </c>
      <c r="G801">
        <v>1</v>
      </c>
      <c r="H801">
        <v>1</v>
      </c>
      <c r="I801">
        <v>2</v>
      </c>
      <c r="J801">
        <v>7</v>
      </c>
      <c r="K801">
        <v>1</v>
      </c>
      <c r="L801" t="s">
        <v>99</v>
      </c>
      <c r="M801">
        <v>1</v>
      </c>
      <c r="N801" t="s">
        <v>699</v>
      </c>
      <c r="O801" t="s">
        <v>5</v>
      </c>
      <c r="P801">
        <v>2</v>
      </c>
      <c r="Q801">
        <v>0</v>
      </c>
      <c r="R801">
        <v>0</v>
      </c>
      <c r="S801" t="s">
        <v>642</v>
      </c>
      <c r="T801" t="s">
        <v>690</v>
      </c>
      <c r="U801">
        <v>0</v>
      </c>
      <c r="V801">
        <v>0</v>
      </c>
      <c r="W801">
        <v>0</v>
      </c>
      <c r="X801" t="s">
        <v>34</v>
      </c>
      <c r="Y801" t="s">
        <v>730</v>
      </c>
      <c r="Z801">
        <v>3235.9999999999986</v>
      </c>
      <c r="AA801">
        <v>174180</v>
      </c>
      <c r="AB801">
        <v>0</v>
      </c>
      <c r="AC801">
        <v>0</v>
      </c>
      <c r="AD801">
        <v>0.89709517923362214</v>
      </c>
      <c r="AF801">
        <v>0</v>
      </c>
      <c r="AG801" t="s">
        <v>913</v>
      </c>
    </row>
    <row r="802" spans="1:33" x14ac:dyDescent="0.25">
      <c r="A802" t="s">
        <v>56</v>
      </c>
      <c r="B802" t="s">
        <v>950</v>
      </c>
      <c r="C802" s="63" t="s">
        <v>950</v>
      </c>
      <c r="D802" s="63" t="s">
        <v>671</v>
      </c>
      <c r="E802" t="s">
        <v>527</v>
      </c>
      <c r="F802">
        <v>0.75</v>
      </c>
      <c r="G802">
        <v>1</v>
      </c>
      <c r="H802">
        <v>1</v>
      </c>
      <c r="I802">
        <v>2</v>
      </c>
      <c r="J802">
        <v>7</v>
      </c>
      <c r="K802">
        <v>1</v>
      </c>
      <c r="L802" t="s">
        <v>99</v>
      </c>
      <c r="M802">
        <v>1</v>
      </c>
      <c r="N802" t="s">
        <v>699</v>
      </c>
      <c r="O802" t="s">
        <v>31</v>
      </c>
      <c r="P802">
        <v>3</v>
      </c>
      <c r="Q802">
        <v>0</v>
      </c>
      <c r="R802">
        <v>0</v>
      </c>
      <c r="S802" t="s">
        <v>642</v>
      </c>
      <c r="T802" t="s">
        <v>690</v>
      </c>
      <c r="U802">
        <v>0</v>
      </c>
      <c r="V802">
        <v>0</v>
      </c>
      <c r="W802">
        <v>0</v>
      </c>
      <c r="X802" t="s">
        <v>35</v>
      </c>
      <c r="Y802" t="s">
        <v>731</v>
      </c>
      <c r="Z802">
        <v>3235.9999999999986</v>
      </c>
      <c r="AA802">
        <v>174180</v>
      </c>
      <c r="AB802">
        <v>0</v>
      </c>
      <c r="AC802">
        <v>0</v>
      </c>
      <c r="AD802">
        <v>0.89709517923362214</v>
      </c>
      <c r="AF802">
        <v>0</v>
      </c>
      <c r="AG802" t="s">
        <v>913</v>
      </c>
    </row>
    <row r="803" spans="1:33" x14ac:dyDescent="0.25">
      <c r="A803" t="s">
        <v>56</v>
      </c>
      <c r="B803" t="s">
        <v>950</v>
      </c>
      <c r="C803" s="63" t="s">
        <v>950</v>
      </c>
      <c r="D803" s="63" t="s">
        <v>671</v>
      </c>
      <c r="E803" t="s">
        <v>527</v>
      </c>
      <c r="F803">
        <v>0.75</v>
      </c>
      <c r="G803">
        <v>1</v>
      </c>
      <c r="H803">
        <v>1</v>
      </c>
      <c r="I803">
        <v>2</v>
      </c>
      <c r="J803">
        <v>7</v>
      </c>
      <c r="K803">
        <v>2</v>
      </c>
      <c r="L803" t="s">
        <v>102</v>
      </c>
      <c r="M803">
        <v>2</v>
      </c>
      <c r="N803" t="s">
        <v>701</v>
      </c>
      <c r="O803" t="s">
        <v>4</v>
      </c>
      <c r="P803">
        <v>1</v>
      </c>
      <c r="Q803">
        <v>2</v>
      </c>
      <c r="R803">
        <v>0</v>
      </c>
      <c r="S803" t="s">
        <v>642</v>
      </c>
      <c r="T803" t="s">
        <v>689</v>
      </c>
      <c r="U803">
        <v>8</v>
      </c>
      <c r="V803">
        <v>1.0526315789473684</v>
      </c>
      <c r="W803">
        <v>6</v>
      </c>
      <c r="X803" t="s">
        <v>36</v>
      </c>
      <c r="Y803" t="s">
        <v>732</v>
      </c>
      <c r="Z803">
        <v>3235.9999999999986</v>
      </c>
      <c r="AA803">
        <v>174180</v>
      </c>
      <c r="AB803">
        <v>1</v>
      </c>
      <c r="AC803">
        <v>0.9443107149827602</v>
      </c>
      <c r="AD803">
        <v>0.89709517923362214</v>
      </c>
      <c r="AE803">
        <v>0.89709517923362225</v>
      </c>
      <c r="AF803">
        <v>1.1102230246251565E-16</v>
      </c>
      <c r="AG803" t="s">
        <v>642</v>
      </c>
    </row>
    <row r="804" spans="1:33" x14ac:dyDescent="0.25">
      <c r="A804" t="s">
        <v>56</v>
      </c>
      <c r="B804" t="s">
        <v>950</v>
      </c>
      <c r="C804" s="63" t="s">
        <v>950</v>
      </c>
      <c r="D804" s="63" t="s">
        <v>671</v>
      </c>
      <c r="E804" t="s">
        <v>527</v>
      </c>
      <c r="F804">
        <v>0.75</v>
      </c>
      <c r="G804">
        <v>1</v>
      </c>
      <c r="H804">
        <v>1</v>
      </c>
      <c r="I804">
        <v>2</v>
      </c>
      <c r="J804">
        <v>7</v>
      </c>
      <c r="K804">
        <v>2</v>
      </c>
      <c r="L804" t="s">
        <v>102</v>
      </c>
      <c r="M804">
        <v>2</v>
      </c>
      <c r="N804" t="s">
        <v>701</v>
      </c>
      <c r="O804" t="s">
        <v>5</v>
      </c>
      <c r="P804">
        <v>2</v>
      </c>
      <c r="Q804">
        <v>0</v>
      </c>
      <c r="R804">
        <v>0</v>
      </c>
      <c r="S804" t="s">
        <v>642</v>
      </c>
      <c r="T804" t="s">
        <v>690</v>
      </c>
      <c r="U804">
        <v>0</v>
      </c>
      <c r="V804">
        <v>0</v>
      </c>
      <c r="W804">
        <v>0</v>
      </c>
      <c r="X804" t="s">
        <v>37</v>
      </c>
      <c r="Y804" t="s">
        <v>733</v>
      </c>
      <c r="Z804">
        <v>3235.9999999999986</v>
      </c>
      <c r="AA804">
        <v>174180</v>
      </c>
      <c r="AB804">
        <v>0</v>
      </c>
      <c r="AC804">
        <v>0</v>
      </c>
      <c r="AD804">
        <v>0.89709517923362214</v>
      </c>
      <c r="AF804">
        <v>0</v>
      </c>
      <c r="AG804" t="s">
        <v>913</v>
      </c>
    </row>
    <row r="805" spans="1:33" x14ac:dyDescent="0.25">
      <c r="A805" t="s">
        <v>56</v>
      </c>
      <c r="B805" t="s">
        <v>950</v>
      </c>
      <c r="C805" s="63" t="s">
        <v>950</v>
      </c>
      <c r="D805" s="63" t="s">
        <v>671</v>
      </c>
      <c r="E805" t="s">
        <v>527</v>
      </c>
      <c r="F805">
        <v>0.75</v>
      </c>
      <c r="G805">
        <v>1</v>
      </c>
      <c r="H805">
        <v>1</v>
      </c>
      <c r="I805">
        <v>2</v>
      </c>
      <c r="J805">
        <v>7</v>
      </c>
      <c r="K805">
        <v>2</v>
      </c>
      <c r="L805" t="s">
        <v>102</v>
      </c>
      <c r="M805">
        <v>2</v>
      </c>
      <c r="N805" t="s">
        <v>701</v>
      </c>
      <c r="O805" t="s">
        <v>31</v>
      </c>
      <c r="P805">
        <v>3</v>
      </c>
      <c r="Q805">
        <v>0</v>
      </c>
      <c r="R805">
        <v>0</v>
      </c>
      <c r="S805" t="s">
        <v>642</v>
      </c>
      <c r="T805" t="s">
        <v>690</v>
      </c>
      <c r="U805">
        <v>0</v>
      </c>
      <c r="V805">
        <v>0</v>
      </c>
      <c r="W805">
        <v>0</v>
      </c>
      <c r="X805" t="s">
        <v>38</v>
      </c>
      <c r="Y805" t="s">
        <v>734</v>
      </c>
      <c r="Z805">
        <v>3235.9999999999986</v>
      </c>
      <c r="AA805">
        <v>174180</v>
      </c>
      <c r="AB805">
        <v>0</v>
      </c>
      <c r="AC805">
        <v>0</v>
      </c>
      <c r="AD805">
        <v>0.89709517923362214</v>
      </c>
      <c r="AF805">
        <v>0</v>
      </c>
      <c r="AG805" t="s">
        <v>913</v>
      </c>
    </row>
    <row r="806" spans="1:33" x14ac:dyDescent="0.25">
      <c r="A806" t="s">
        <v>56</v>
      </c>
      <c r="B806" t="s">
        <v>950</v>
      </c>
      <c r="C806" s="63" t="s">
        <v>950</v>
      </c>
      <c r="D806" s="63" t="s">
        <v>671</v>
      </c>
      <c r="E806" t="s">
        <v>527</v>
      </c>
      <c r="F806">
        <v>0.75</v>
      </c>
      <c r="G806">
        <v>1</v>
      </c>
      <c r="H806">
        <v>1</v>
      </c>
      <c r="I806">
        <v>2</v>
      </c>
      <c r="J806">
        <v>7</v>
      </c>
      <c r="K806">
        <v>3</v>
      </c>
      <c r="L806" t="s">
        <v>103</v>
      </c>
      <c r="M806">
        <v>3</v>
      </c>
      <c r="N806" t="s">
        <v>703</v>
      </c>
      <c r="O806" t="s">
        <v>4</v>
      </c>
      <c r="P806">
        <v>1</v>
      </c>
      <c r="Q806">
        <v>2</v>
      </c>
      <c r="R806">
        <v>0</v>
      </c>
      <c r="S806" t="s">
        <v>642</v>
      </c>
      <c r="T806" t="s">
        <v>689</v>
      </c>
      <c r="U806">
        <v>8</v>
      </c>
      <c r="V806">
        <v>1.0526315789473684</v>
      </c>
      <c r="W806">
        <v>6</v>
      </c>
      <c r="X806" t="s">
        <v>39</v>
      </c>
      <c r="Y806" t="s">
        <v>735</v>
      </c>
      <c r="Z806">
        <v>3235.9999999999986</v>
      </c>
      <c r="AA806">
        <v>174180</v>
      </c>
      <c r="AB806">
        <v>1</v>
      </c>
      <c r="AC806">
        <v>0.9443107149827602</v>
      </c>
      <c r="AD806">
        <v>0.89709517923362214</v>
      </c>
      <c r="AE806">
        <v>0.89709517923362225</v>
      </c>
      <c r="AF806">
        <v>1.1102230246251565E-16</v>
      </c>
      <c r="AG806" t="s">
        <v>642</v>
      </c>
    </row>
    <row r="807" spans="1:33" x14ac:dyDescent="0.25">
      <c r="A807" t="s">
        <v>56</v>
      </c>
      <c r="B807" t="s">
        <v>950</v>
      </c>
      <c r="C807" s="63" t="s">
        <v>950</v>
      </c>
      <c r="D807" s="63" t="s">
        <v>671</v>
      </c>
      <c r="E807" t="s">
        <v>527</v>
      </c>
      <c r="F807">
        <v>0.75</v>
      </c>
      <c r="G807">
        <v>1</v>
      </c>
      <c r="H807">
        <v>1</v>
      </c>
      <c r="I807">
        <v>2</v>
      </c>
      <c r="J807">
        <v>7</v>
      </c>
      <c r="K807">
        <v>3</v>
      </c>
      <c r="L807" t="s">
        <v>103</v>
      </c>
      <c r="M807">
        <v>3</v>
      </c>
      <c r="N807" t="s">
        <v>703</v>
      </c>
      <c r="O807" t="s">
        <v>5</v>
      </c>
      <c r="P807">
        <v>2</v>
      </c>
      <c r="Q807">
        <v>0</v>
      </c>
      <c r="R807">
        <v>0</v>
      </c>
      <c r="S807" t="s">
        <v>642</v>
      </c>
      <c r="T807" t="s">
        <v>690</v>
      </c>
      <c r="U807">
        <v>0</v>
      </c>
      <c r="V807">
        <v>0</v>
      </c>
      <c r="W807">
        <v>0</v>
      </c>
      <c r="X807" t="s">
        <v>40</v>
      </c>
      <c r="Y807" t="s">
        <v>736</v>
      </c>
      <c r="Z807">
        <v>3235.9999999999986</v>
      </c>
      <c r="AA807">
        <v>174180</v>
      </c>
      <c r="AB807">
        <v>0</v>
      </c>
      <c r="AC807">
        <v>0</v>
      </c>
      <c r="AD807">
        <v>0.89709517923362214</v>
      </c>
      <c r="AF807">
        <v>0</v>
      </c>
      <c r="AG807" t="s">
        <v>913</v>
      </c>
    </row>
    <row r="808" spans="1:33" x14ac:dyDescent="0.25">
      <c r="A808" t="s">
        <v>56</v>
      </c>
      <c r="B808" t="s">
        <v>950</v>
      </c>
      <c r="C808" s="63" t="s">
        <v>950</v>
      </c>
      <c r="D808" s="63" t="s">
        <v>671</v>
      </c>
      <c r="E808" t="s">
        <v>527</v>
      </c>
      <c r="F808">
        <v>0.75</v>
      </c>
      <c r="G808">
        <v>1</v>
      </c>
      <c r="H808">
        <v>1</v>
      </c>
      <c r="I808">
        <v>2</v>
      </c>
      <c r="J808">
        <v>7</v>
      </c>
      <c r="K808">
        <v>3</v>
      </c>
      <c r="L808" t="s">
        <v>103</v>
      </c>
      <c r="M808">
        <v>3</v>
      </c>
      <c r="N808" t="s">
        <v>703</v>
      </c>
      <c r="O808" t="s">
        <v>31</v>
      </c>
      <c r="P808">
        <v>3</v>
      </c>
      <c r="Q808">
        <v>0</v>
      </c>
      <c r="R808">
        <v>0</v>
      </c>
      <c r="S808" t="s">
        <v>642</v>
      </c>
      <c r="T808" t="s">
        <v>690</v>
      </c>
      <c r="U808">
        <v>0</v>
      </c>
      <c r="V808">
        <v>0</v>
      </c>
      <c r="W808">
        <v>0</v>
      </c>
      <c r="X808" t="s">
        <v>41</v>
      </c>
      <c r="Y808" t="s">
        <v>737</v>
      </c>
      <c r="Z808">
        <v>3235.9999999999986</v>
      </c>
      <c r="AA808">
        <v>174180</v>
      </c>
      <c r="AB808">
        <v>0</v>
      </c>
      <c r="AC808">
        <v>0</v>
      </c>
      <c r="AD808">
        <v>0.89709517923362214</v>
      </c>
      <c r="AF808">
        <v>0</v>
      </c>
      <c r="AG808" t="s">
        <v>913</v>
      </c>
    </row>
    <row r="809" spans="1:33" x14ac:dyDescent="0.25">
      <c r="A809" t="s">
        <v>56</v>
      </c>
      <c r="B809" t="s">
        <v>950</v>
      </c>
      <c r="C809" s="63" t="s">
        <v>950</v>
      </c>
      <c r="D809" s="63" t="s">
        <v>671</v>
      </c>
      <c r="E809" t="s">
        <v>527</v>
      </c>
      <c r="F809">
        <v>0.75</v>
      </c>
      <c r="G809">
        <v>1</v>
      </c>
      <c r="H809">
        <v>1</v>
      </c>
      <c r="I809">
        <v>2</v>
      </c>
      <c r="J809">
        <v>7</v>
      </c>
      <c r="K809">
        <v>4</v>
      </c>
      <c r="L809" t="s">
        <v>101</v>
      </c>
      <c r="M809">
        <v>4</v>
      </c>
      <c r="N809" t="s">
        <v>705</v>
      </c>
      <c r="O809" t="s">
        <v>4</v>
      </c>
      <c r="P809">
        <v>1</v>
      </c>
      <c r="Q809">
        <v>2</v>
      </c>
      <c r="R809">
        <v>0</v>
      </c>
      <c r="S809" t="s">
        <v>642</v>
      </c>
      <c r="T809" t="s">
        <v>689</v>
      </c>
      <c r="U809">
        <v>8</v>
      </c>
      <c r="V809">
        <v>1.0526315789473684</v>
      </c>
      <c r="W809">
        <v>6</v>
      </c>
      <c r="X809" t="s">
        <v>42</v>
      </c>
      <c r="Y809" t="s">
        <v>738</v>
      </c>
      <c r="Z809">
        <v>3235.9999999999986</v>
      </c>
      <c r="AA809">
        <v>174180</v>
      </c>
      <c r="AB809">
        <v>1</v>
      </c>
      <c r="AC809">
        <v>0.9443107149827602</v>
      </c>
      <c r="AD809">
        <v>0.89709517923362214</v>
      </c>
      <c r="AE809">
        <v>0.89709517923362225</v>
      </c>
      <c r="AF809">
        <v>1.1102230246251565E-16</v>
      </c>
      <c r="AG809" t="s">
        <v>642</v>
      </c>
    </row>
    <row r="810" spans="1:33" x14ac:dyDescent="0.25">
      <c r="A810" t="s">
        <v>56</v>
      </c>
      <c r="B810" t="s">
        <v>950</v>
      </c>
      <c r="C810" s="63" t="s">
        <v>950</v>
      </c>
      <c r="D810" s="63" t="s">
        <v>671</v>
      </c>
      <c r="E810" t="s">
        <v>527</v>
      </c>
      <c r="F810">
        <v>0.75</v>
      </c>
      <c r="G810">
        <v>1</v>
      </c>
      <c r="H810">
        <v>1</v>
      </c>
      <c r="I810">
        <v>2</v>
      </c>
      <c r="J810">
        <v>7</v>
      </c>
      <c r="K810">
        <v>4</v>
      </c>
      <c r="L810" t="s">
        <v>101</v>
      </c>
      <c r="M810">
        <v>4</v>
      </c>
      <c r="N810" t="s">
        <v>705</v>
      </c>
      <c r="O810" t="s">
        <v>5</v>
      </c>
      <c r="P810">
        <v>2</v>
      </c>
      <c r="Q810">
        <v>0</v>
      </c>
      <c r="R810">
        <v>0</v>
      </c>
      <c r="S810" t="s">
        <v>642</v>
      </c>
      <c r="T810" t="s">
        <v>690</v>
      </c>
      <c r="U810">
        <v>0</v>
      </c>
      <c r="V810">
        <v>0</v>
      </c>
      <c r="W810">
        <v>0</v>
      </c>
      <c r="X810" t="s">
        <v>43</v>
      </c>
      <c r="Y810" t="s">
        <v>739</v>
      </c>
      <c r="Z810">
        <v>3235.9999999999986</v>
      </c>
      <c r="AA810">
        <v>174180</v>
      </c>
      <c r="AB810">
        <v>0</v>
      </c>
      <c r="AC810">
        <v>0</v>
      </c>
      <c r="AD810">
        <v>0.89709517923362214</v>
      </c>
      <c r="AF810">
        <v>0</v>
      </c>
      <c r="AG810" t="s">
        <v>913</v>
      </c>
    </row>
    <row r="811" spans="1:33" x14ac:dyDescent="0.25">
      <c r="A811" t="s">
        <v>56</v>
      </c>
      <c r="B811" t="s">
        <v>950</v>
      </c>
      <c r="C811" s="63" t="s">
        <v>950</v>
      </c>
      <c r="D811" s="63" t="s">
        <v>671</v>
      </c>
      <c r="E811" t="s">
        <v>527</v>
      </c>
      <c r="F811">
        <v>0.75</v>
      </c>
      <c r="G811">
        <v>1</v>
      </c>
      <c r="H811">
        <v>1</v>
      </c>
      <c r="I811">
        <v>2</v>
      </c>
      <c r="J811">
        <v>7</v>
      </c>
      <c r="K811">
        <v>4</v>
      </c>
      <c r="L811" t="s">
        <v>101</v>
      </c>
      <c r="M811">
        <v>4</v>
      </c>
      <c r="N811" t="s">
        <v>705</v>
      </c>
      <c r="O811" t="s">
        <v>31</v>
      </c>
      <c r="P811">
        <v>3</v>
      </c>
      <c r="Q811">
        <v>0</v>
      </c>
      <c r="R811">
        <v>0</v>
      </c>
      <c r="S811" t="s">
        <v>642</v>
      </c>
      <c r="T811" t="s">
        <v>690</v>
      </c>
      <c r="U811">
        <v>0</v>
      </c>
      <c r="V811">
        <v>0</v>
      </c>
      <c r="W811">
        <v>0</v>
      </c>
      <c r="X811" t="s">
        <v>44</v>
      </c>
      <c r="Y811" t="s">
        <v>740</v>
      </c>
      <c r="Z811">
        <v>3235.9999999999986</v>
      </c>
      <c r="AA811">
        <v>174180</v>
      </c>
      <c r="AB811">
        <v>0</v>
      </c>
      <c r="AC811">
        <v>0</v>
      </c>
      <c r="AD811">
        <v>0.89709517923362214</v>
      </c>
      <c r="AF811">
        <v>0</v>
      </c>
      <c r="AG811" t="s">
        <v>913</v>
      </c>
    </row>
    <row r="812" spans="1:33" x14ac:dyDescent="0.25">
      <c r="A812" t="s">
        <v>56</v>
      </c>
      <c r="B812" t="s">
        <v>950</v>
      </c>
      <c r="C812" s="63" t="s">
        <v>950</v>
      </c>
      <c r="D812" s="63" t="s">
        <v>671</v>
      </c>
      <c r="E812" t="s">
        <v>527</v>
      </c>
      <c r="F812">
        <v>0.75</v>
      </c>
      <c r="G812">
        <v>1</v>
      </c>
      <c r="H812">
        <v>1</v>
      </c>
      <c r="I812">
        <v>2</v>
      </c>
      <c r="J812">
        <v>7</v>
      </c>
      <c r="K812">
        <v>5</v>
      </c>
      <c r="L812" t="s">
        <v>105</v>
      </c>
      <c r="M812">
        <v>5</v>
      </c>
      <c r="N812" t="s">
        <v>707</v>
      </c>
      <c r="O812" t="s">
        <v>4</v>
      </c>
      <c r="P812">
        <v>1</v>
      </c>
      <c r="Q812">
        <v>2</v>
      </c>
      <c r="R812">
        <v>0</v>
      </c>
      <c r="S812" t="s">
        <v>642</v>
      </c>
      <c r="T812" t="s">
        <v>689</v>
      </c>
      <c r="U812">
        <v>8</v>
      </c>
      <c r="V812">
        <v>1.0526315789473684</v>
      </c>
      <c r="W812">
        <v>6</v>
      </c>
      <c r="X812" t="s">
        <v>45</v>
      </c>
      <c r="Y812" t="s">
        <v>741</v>
      </c>
      <c r="Z812">
        <v>3235.9999999999986</v>
      </c>
      <c r="AA812">
        <v>174180</v>
      </c>
      <c r="AB812">
        <v>1</v>
      </c>
      <c r="AC812">
        <v>0.9443107149827602</v>
      </c>
      <c r="AD812">
        <v>0.89709517923362214</v>
      </c>
      <c r="AE812">
        <v>0.89709517923362225</v>
      </c>
      <c r="AF812">
        <v>1.1102230246251565E-16</v>
      </c>
      <c r="AG812" t="s">
        <v>642</v>
      </c>
    </row>
    <row r="813" spans="1:33" x14ac:dyDescent="0.25">
      <c r="A813" t="s">
        <v>56</v>
      </c>
      <c r="B813" t="s">
        <v>950</v>
      </c>
      <c r="C813" s="63" t="s">
        <v>950</v>
      </c>
      <c r="D813" s="63" t="s">
        <v>671</v>
      </c>
      <c r="E813" t="s">
        <v>527</v>
      </c>
      <c r="F813">
        <v>0.75</v>
      </c>
      <c r="G813">
        <v>1</v>
      </c>
      <c r="H813">
        <v>1</v>
      </c>
      <c r="I813">
        <v>2</v>
      </c>
      <c r="J813">
        <v>7</v>
      </c>
      <c r="K813">
        <v>5</v>
      </c>
      <c r="L813" t="s">
        <v>105</v>
      </c>
      <c r="M813">
        <v>5</v>
      </c>
      <c r="N813" t="s">
        <v>707</v>
      </c>
      <c r="O813" t="s">
        <v>5</v>
      </c>
      <c r="P813">
        <v>2</v>
      </c>
      <c r="Q813">
        <v>0</v>
      </c>
      <c r="R813">
        <v>0</v>
      </c>
      <c r="S813" t="s">
        <v>642</v>
      </c>
      <c r="T813" t="s">
        <v>690</v>
      </c>
      <c r="U813">
        <v>0</v>
      </c>
      <c r="V813">
        <v>0</v>
      </c>
      <c r="W813">
        <v>0</v>
      </c>
      <c r="X813" t="s">
        <v>46</v>
      </c>
      <c r="Y813" t="s">
        <v>742</v>
      </c>
      <c r="Z813">
        <v>3235.9999999999986</v>
      </c>
      <c r="AA813">
        <v>174180</v>
      </c>
      <c r="AB813">
        <v>0</v>
      </c>
      <c r="AC813">
        <v>0</v>
      </c>
      <c r="AD813">
        <v>0.89709517923362214</v>
      </c>
      <c r="AF813">
        <v>0</v>
      </c>
      <c r="AG813" t="s">
        <v>913</v>
      </c>
    </row>
    <row r="814" spans="1:33" x14ac:dyDescent="0.25">
      <c r="A814" t="s">
        <v>56</v>
      </c>
      <c r="B814" t="s">
        <v>950</v>
      </c>
      <c r="C814" s="63" t="s">
        <v>950</v>
      </c>
      <c r="D814" s="63" t="s">
        <v>671</v>
      </c>
      <c r="E814" t="s">
        <v>527</v>
      </c>
      <c r="F814">
        <v>0.75</v>
      </c>
      <c r="G814">
        <v>1</v>
      </c>
      <c r="H814">
        <v>1</v>
      </c>
      <c r="I814">
        <v>2</v>
      </c>
      <c r="J814">
        <v>7</v>
      </c>
      <c r="K814">
        <v>5</v>
      </c>
      <c r="L814" t="s">
        <v>105</v>
      </c>
      <c r="M814">
        <v>5</v>
      </c>
      <c r="N814" t="s">
        <v>707</v>
      </c>
      <c r="O814" t="s">
        <v>31</v>
      </c>
      <c r="P814">
        <v>3</v>
      </c>
      <c r="Q814">
        <v>0</v>
      </c>
      <c r="R814">
        <v>0</v>
      </c>
      <c r="S814" t="s">
        <v>642</v>
      </c>
      <c r="T814" t="s">
        <v>690</v>
      </c>
      <c r="U814">
        <v>0</v>
      </c>
      <c r="V814">
        <v>0</v>
      </c>
      <c r="W814">
        <v>0</v>
      </c>
      <c r="X814" t="s">
        <v>47</v>
      </c>
      <c r="Y814" t="s">
        <v>743</v>
      </c>
      <c r="Z814">
        <v>3235.9999999999986</v>
      </c>
      <c r="AA814">
        <v>174180</v>
      </c>
      <c r="AB814">
        <v>0</v>
      </c>
      <c r="AC814">
        <v>0</v>
      </c>
      <c r="AD814">
        <v>0.89709517923362214</v>
      </c>
      <c r="AF814">
        <v>0</v>
      </c>
      <c r="AG814" t="s">
        <v>913</v>
      </c>
    </row>
    <row r="815" spans="1:33" x14ac:dyDescent="0.25">
      <c r="A815" t="s">
        <v>56</v>
      </c>
      <c r="B815" t="s">
        <v>950</v>
      </c>
      <c r="C815" s="63" t="s">
        <v>950</v>
      </c>
      <c r="D815" s="63" t="s">
        <v>671</v>
      </c>
      <c r="E815" t="s">
        <v>527</v>
      </c>
      <c r="F815">
        <v>0.75</v>
      </c>
      <c r="G815">
        <v>1</v>
      </c>
      <c r="H815">
        <v>1</v>
      </c>
      <c r="I815">
        <v>2</v>
      </c>
      <c r="J815">
        <v>7</v>
      </c>
      <c r="K815">
        <v>6</v>
      </c>
      <c r="L815" t="s">
        <v>113</v>
      </c>
      <c r="M815">
        <v>6</v>
      </c>
      <c r="N815" t="s">
        <v>709</v>
      </c>
      <c r="O815" t="s">
        <v>4</v>
      </c>
      <c r="P815">
        <v>1</v>
      </c>
      <c r="Q815">
        <v>0</v>
      </c>
      <c r="R815">
        <v>0</v>
      </c>
      <c r="S815" t="s">
        <v>642</v>
      </c>
      <c r="T815" t="s">
        <v>690</v>
      </c>
      <c r="U815">
        <v>0</v>
      </c>
      <c r="V815">
        <v>0</v>
      </c>
      <c r="W815">
        <v>0</v>
      </c>
      <c r="X815" t="s">
        <v>48</v>
      </c>
      <c r="Y815" t="s">
        <v>744</v>
      </c>
      <c r="Z815">
        <v>3235.9999999999986</v>
      </c>
      <c r="AA815">
        <v>174180</v>
      </c>
      <c r="AB815">
        <v>0</v>
      </c>
      <c r="AC815">
        <v>0</v>
      </c>
      <c r="AD815">
        <v>0.89709517923362214</v>
      </c>
      <c r="AF815">
        <v>0</v>
      </c>
      <c r="AG815" t="s">
        <v>913</v>
      </c>
    </row>
    <row r="816" spans="1:33" x14ac:dyDescent="0.25">
      <c r="A816" t="s">
        <v>56</v>
      </c>
      <c r="B816" t="s">
        <v>950</v>
      </c>
      <c r="C816" s="63" t="s">
        <v>950</v>
      </c>
      <c r="D816" s="63" t="s">
        <v>671</v>
      </c>
      <c r="E816" t="s">
        <v>527</v>
      </c>
      <c r="F816">
        <v>0.75</v>
      </c>
      <c r="G816">
        <v>1</v>
      </c>
      <c r="H816">
        <v>1</v>
      </c>
      <c r="I816">
        <v>2</v>
      </c>
      <c r="J816">
        <v>7</v>
      </c>
      <c r="K816">
        <v>6</v>
      </c>
      <c r="L816" t="s">
        <v>113</v>
      </c>
      <c r="M816">
        <v>6</v>
      </c>
      <c r="N816" t="s">
        <v>709</v>
      </c>
      <c r="O816" t="s">
        <v>5</v>
      </c>
      <c r="P816">
        <v>2</v>
      </c>
      <c r="Q816">
        <v>0</v>
      </c>
      <c r="R816">
        <v>0</v>
      </c>
      <c r="S816" t="s">
        <v>642</v>
      </c>
      <c r="T816" t="s">
        <v>690</v>
      </c>
      <c r="U816">
        <v>0</v>
      </c>
      <c r="V816">
        <v>0</v>
      </c>
      <c r="W816">
        <v>0</v>
      </c>
      <c r="X816" t="s">
        <v>49</v>
      </c>
      <c r="Y816" t="s">
        <v>745</v>
      </c>
      <c r="Z816">
        <v>3235.9999999999986</v>
      </c>
      <c r="AA816">
        <v>174180</v>
      </c>
      <c r="AB816">
        <v>0</v>
      </c>
      <c r="AC816">
        <v>0</v>
      </c>
      <c r="AD816">
        <v>0.89709517923362214</v>
      </c>
      <c r="AF816">
        <v>0</v>
      </c>
      <c r="AG816" t="s">
        <v>913</v>
      </c>
    </row>
    <row r="817" spans="1:33" x14ac:dyDescent="0.25">
      <c r="A817" t="s">
        <v>56</v>
      </c>
      <c r="B817" t="s">
        <v>950</v>
      </c>
      <c r="C817" s="63" t="s">
        <v>950</v>
      </c>
      <c r="D817" s="63" t="s">
        <v>671</v>
      </c>
      <c r="E817" t="s">
        <v>527</v>
      </c>
      <c r="F817">
        <v>0.75</v>
      </c>
      <c r="G817">
        <v>1</v>
      </c>
      <c r="H817">
        <v>1</v>
      </c>
      <c r="I817">
        <v>2</v>
      </c>
      <c r="J817">
        <v>7</v>
      </c>
      <c r="K817">
        <v>6</v>
      </c>
      <c r="L817" t="s">
        <v>113</v>
      </c>
      <c r="M817">
        <v>6</v>
      </c>
      <c r="N817" t="s">
        <v>709</v>
      </c>
      <c r="O817" t="s">
        <v>31</v>
      </c>
      <c r="P817">
        <v>3</v>
      </c>
      <c r="Q817">
        <v>0</v>
      </c>
      <c r="R817">
        <v>0</v>
      </c>
      <c r="S817" t="s">
        <v>642</v>
      </c>
      <c r="T817" t="s">
        <v>690</v>
      </c>
      <c r="U817">
        <v>0</v>
      </c>
      <c r="V817">
        <v>0</v>
      </c>
      <c r="W817">
        <v>0</v>
      </c>
      <c r="X817" t="s">
        <v>50</v>
      </c>
      <c r="Y817" t="s">
        <v>746</v>
      </c>
      <c r="Z817">
        <v>3235.9999999999986</v>
      </c>
      <c r="AA817">
        <v>174180</v>
      </c>
      <c r="AB817">
        <v>0</v>
      </c>
      <c r="AC817">
        <v>0</v>
      </c>
      <c r="AD817">
        <v>0.89709517923362214</v>
      </c>
      <c r="AF817">
        <v>0</v>
      </c>
      <c r="AG817" t="s">
        <v>913</v>
      </c>
    </row>
    <row r="818" spans="1:33" x14ac:dyDescent="0.25">
      <c r="A818" t="s">
        <v>56</v>
      </c>
      <c r="B818" t="s">
        <v>950</v>
      </c>
      <c r="C818" s="63" t="s">
        <v>950</v>
      </c>
      <c r="D818" s="63" t="s">
        <v>671</v>
      </c>
      <c r="E818" t="s">
        <v>527</v>
      </c>
      <c r="F818">
        <v>0.75</v>
      </c>
      <c r="G818">
        <v>1</v>
      </c>
      <c r="H818">
        <v>1</v>
      </c>
      <c r="I818">
        <v>2</v>
      </c>
      <c r="J818">
        <v>7</v>
      </c>
      <c r="K818">
        <v>7</v>
      </c>
      <c r="L818" t="s">
        <v>114</v>
      </c>
      <c r="M818">
        <v>7</v>
      </c>
      <c r="N818" t="s">
        <v>711</v>
      </c>
      <c r="O818" t="s">
        <v>4</v>
      </c>
      <c r="P818">
        <v>1</v>
      </c>
      <c r="Q818">
        <v>0</v>
      </c>
      <c r="R818">
        <v>0</v>
      </c>
      <c r="S818" t="s">
        <v>642</v>
      </c>
      <c r="T818" t="s">
        <v>690</v>
      </c>
      <c r="U818">
        <v>0</v>
      </c>
      <c r="V818">
        <v>0</v>
      </c>
      <c r="W818">
        <v>0</v>
      </c>
      <c r="X818" t="s">
        <v>51</v>
      </c>
      <c r="Y818" t="s">
        <v>747</v>
      </c>
      <c r="Z818">
        <v>3235.9999999999986</v>
      </c>
      <c r="AA818">
        <v>174180</v>
      </c>
      <c r="AB818">
        <v>0</v>
      </c>
      <c r="AC818">
        <v>0</v>
      </c>
      <c r="AD818">
        <v>0.89709517923362214</v>
      </c>
      <c r="AF818">
        <v>0</v>
      </c>
      <c r="AG818" t="s">
        <v>913</v>
      </c>
    </row>
    <row r="819" spans="1:33" x14ac:dyDescent="0.25">
      <c r="A819" t="s">
        <v>56</v>
      </c>
      <c r="B819" t="s">
        <v>950</v>
      </c>
      <c r="C819" s="63" t="s">
        <v>950</v>
      </c>
      <c r="D819" s="63" t="s">
        <v>671</v>
      </c>
      <c r="E819" t="s">
        <v>527</v>
      </c>
      <c r="F819">
        <v>0.75</v>
      </c>
      <c r="G819">
        <v>1</v>
      </c>
      <c r="H819">
        <v>1</v>
      </c>
      <c r="I819">
        <v>2</v>
      </c>
      <c r="J819">
        <v>7</v>
      </c>
      <c r="K819">
        <v>7</v>
      </c>
      <c r="L819" t="s">
        <v>114</v>
      </c>
      <c r="M819">
        <v>7</v>
      </c>
      <c r="N819" t="s">
        <v>711</v>
      </c>
      <c r="O819" t="s">
        <v>5</v>
      </c>
      <c r="P819">
        <v>2</v>
      </c>
      <c r="Q819">
        <v>0</v>
      </c>
      <c r="R819">
        <v>0</v>
      </c>
      <c r="S819" t="s">
        <v>642</v>
      </c>
      <c r="T819" t="s">
        <v>690</v>
      </c>
      <c r="U819">
        <v>0</v>
      </c>
      <c r="V819">
        <v>0</v>
      </c>
      <c r="W819">
        <v>0</v>
      </c>
      <c r="X819" t="s">
        <v>52</v>
      </c>
      <c r="Y819" t="s">
        <v>748</v>
      </c>
      <c r="Z819">
        <v>3235.9999999999986</v>
      </c>
      <c r="AA819">
        <v>174180</v>
      </c>
      <c r="AB819">
        <v>0</v>
      </c>
      <c r="AC819">
        <v>0</v>
      </c>
      <c r="AD819">
        <v>0.89709517923362214</v>
      </c>
      <c r="AF819">
        <v>0</v>
      </c>
      <c r="AG819" t="s">
        <v>913</v>
      </c>
    </row>
    <row r="820" spans="1:33" x14ac:dyDescent="0.25">
      <c r="A820" t="s">
        <v>56</v>
      </c>
      <c r="B820" t="s">
        <v>950</v>
      </c>
      <c r="C820" s="63" t="s">
        <v>950</v>
      </c>
      <c r="D820" s="63" t="s">
        <v>671</v>
      </c>
      <c r="E820" t="s">
        <v>527</v>
      </c>
      <c r="F820">
        <v>0.75</v>
      </c>
      <c r="G820">
        <v>1</v>
      </c>
      <c r="H820">
        <v>1</v>
      </c>
      <c r="I820">
        <v>2</v>
      </c>
      <c r="J820">
        <v>7</v>
      </c>
      <c r="K820">
        <v>7</v>
      </c>
      <c r="L820" t="s">
        <v>114</v>
      </c>
      <c r="M820">
        <v>7</v>
      </c>
      <c r="N820" t="s">
        <v>711</v>
      </c>
      <c r="O820" t="s">
        <v>31</v>
      </c>
      <c r="P820">
        <v>3</v>
      </c>
      <c r="Q820">
        <v>0</v>
      </c>
      <c r="R820">
        <v>0</v>
      </c>
      <c r="S820" t="s">
        <v>642</v>
      </c>
      <c r="T820" t="s">
        <v>690</v>
      </c>
      <c r="U820">
        <v>0</v>
      </c>
      <c r="V820">
        <v>0</v>
      </c>
      <c r="W820">
        <v>0</v>
      </c>
      <c r="X820" t="s">
        <v>53</v>
      </c>
      <c r="Y820" t="s">
        <v>749</v>
      </c>
      <c r="Z820">
        <v>3235.9999999999986</v>
      </c>
      <c r="AA820">
        <v>174180</v>
      </c>
      <c r="AB820">
        <v>0</v>
      </c>
      <c r="AC820">
        <v>0</v>
      </c>
      <c r="AD820">
        <v>0.89709517923362214</v>
      </c>
      <c r="AF820">
        <v>0</v>
      </c>
      <c r="AG820" t="s">
        <v>913</v>
      </c>
    </row>
    <row r="821" spans="1:33" x14ac:dyDescent="0.25">
      <c r="A821" t="s">
        <v>56</v>
      </c>
      <c r="B821" t="s">
        <v>950</v>
      </c>
      <c r="C821" s="63" t="s">
        <v>950</v>
      </c>
      <c r="D821" s="63" t="s">
        <v>671</v>
      </c>
      <c r="E821" t="s">
        <v>527</v>
      </c>
      <c r="F821">
        <v>0.75</v>
      </c>
      <c r="G821">
        <v>2</v>
      </c>
      <c r="H821">
        <v>2</v>
      </c>
      <c r="I821">
        <v>2</v>
      </c>
      <c r="J821">
        <v>7</v>
      </c>
      <c r="K821">
        <v>1</v>
      </c>
      <c r="L821" t="s">
        <v>99</v>
      </c>
      <c r="M821">
        <v>8</v>
      </c>
      <c r="N821" t="s">
        <v>713</v>
      </c>
      <c r="O821" t="s">
        <v>4</v>
      </c>
      <c r="P821">
        <v>1</v>
      </c>
      <c r="Q821">
        <v>2</v>
      </c>
      <c r="R821">
        <v>0</v>
      </c>
      <c r="S821" t="s">
        <v>642</v>
      </c>
      <c r="T821" t="s">
        <v>689</v>
      </c>
      <c r="U821">
        <v>9</v>
      </c>
      <c r="V821">
        <v>1.1842105263157896</v>
      </c>
      <c r="W821">
        <v>6.75</v>
      </c>
      <c r="X821" t="s">
        <v>33</v>
      </c>
      <c r="Y821" t="s">
        <v>750</v>
      </c>
      <c r="Z821">
        <v>3235.9999999999986</v>
      </c>
      <c r="AA821">
        <v>174180</v>
      </c>
      <c r="AB821">
        <v>1</v>
      </c>
      <c r="AC821">
        <v>1.0623495543556052</v>
      </c>
      <c r="AD821">
        <v>0.89709517923362214</v>
      </c>
      <c r="AE821">
        <v>0.89709517923362203</v>
      </c>
      <c r="AF821">
        <v>0</v>
      </c>
      <c r="AG821" t="s">
        <v>642</v>
      </c>
    </row>
    <row r="822" spans="1:33" x14ac:dyDescent="0.25">
      <c r="A822" t="s">
        <v>56</v>
      </c>
      <c r="B822" t="s">
        <v>950</v>
      </c>
      <c r="C822" s="63" t="s">
        <v>950</v>
      </c>
      <c r="D822" s="63" t="s">
        <v>671</v>
      </c>
      <c r="E822" t="s">
        <v>527</v>
      </c>
      <c r="F822">
        <v>0.75</v>
      </c>
      <c r="G822">
        <v>2</v>
      </c>
      <c r="H822">
        <v>2</v>
      </c>
      <c r="I822">
        <v>2</v>
      </c>
      <c r="J822">
        <v>7</v>
      </c>
      <c r="K822">
        <v>1</v>
      </c>
      <c r="L822" t="s">
        <v>99</v>
      </c>
      <c r="M822">
        <v>8</v>
      </c>
      <c r="N822" t="s">
        <v>713</v>
      </c>
      <c r="O822" t="s">
        <v>5</v>
      </c>
      <c r="P822">
        <v>2</v>
      </c>
      <c r="Q822">
        <v>0</v>
      </c>
      <c r="R822">
        <v>0</v>
      </c>
      <c r="S822" t="s">
        <v>642</v>
      </c>
      <c r="T822" t="s">
        <v>690</v>
      </c>
      <c r="U822">
        <v>0</v>
      </c>
      <c r="V822">
        <v>0</v>
      </c>
      <c r="W822">
        <v>0</v>
      </c>
      <c r="X822" t="s">
        <v>34</v>
      </c>
      <c r="Y822" t="s">
        <v>751</v>
      </c>
      <c r="Z822">
        <v>3235.9999999999986</v>
      </c>
      <c r="AA822">
        <v>174180</v>
      </c>
      <c r="AB822">
        <v>0</v>
      </c>
      <c r="AC822">
        <v>0</v>
      </c>
      <c r="AD822">
        <v>0.89709517923362214</v>
      </c>
      <c r="AF822">
        <v>0</v>
      </c>
      <c r="AG822" t="s">
        <v>913</v>
      </c>
    </row>
    <row r="823" spans="1:33" x14ac:dyDescent="0.25">
      <c r="A823" t="s">
        <v>56</v>
      </c>
      <c r="B823" t="s">
        <v>950</v>
      </c>
      <c r="C823" s="63" t="s">
        <v>950</v>
      </c>
      <c r="D823" s="63" t="s">
        <v>671</v>
      </c>
      <c r="E823" t="s">
        <v>527</v>
      </c>
      <c r="F823">
        <v>0.75</v>
      </c>
      <c r="G823">
        <v>2</v>
      </c>
      <c r="H823">
        <v>2</v>
      </c>
      <c r="I823">
        <v>2</v>
      </c>
      <c r="J823">
        <v>7</v>
      </c>
      <c r="K823">
        <v>1</v>
      </c>
      <c r="L823" t="s">
        <v>99</v>
      </c>
      <c r="M823">
        <v>8</v>
      </c>
      <c r="N823" t="s">
        <v>713</v>
      </c>
      <c r="O823" t="s">
        <v>31</v>
      </c>
      <c r="P823">
        <v>3</v>
      </c>
      <c r="Q823">
        <v>0</v>
      </c>
      <c r="R823">
        <v>0</v>
      </c>
      <c r="S823" t="s">
        <v>642</v>
      </c>
      <c r="T823" t="s">
        <v>690</v>
      </c>
      <c r="U823">
        <v>0</v>
      </c>
      <c r="V823">
        <v>0</v>
      </c>
      <c r="W823">
        <v>0</v>
      </c>
      <c r="X823" t="s">
        <v>35</v>
      </c>
      <c r="Y823" t="s">
        <v>752</v>
      </c>
      <c r="Z823">
        <v>3235.9999999999986</v>
      </c>
      <c r="AA823">
        <v>174180</v>
      </c>
      <c r="AB823">
        <v>0</v>
      </c>
      <c r="AC823">
        <v>0</v>
      </c>
      <c r="AD823">
        <v>0.89709517923362214</v>
      </c>
      <c r="AF823">
        <v>0</v>
      </c>
      <c r="AG823" t="s">
        <v>913</v>
      </c>
    </row>
    <row r="824" spans="1:33" x14ac:dyDescent="0.25">
      <c r="A824" t="s">
        <v>56</v>
      </c>
      <c r="B824" t="s">
        <v>950</v>
      </c>
      <c r="C824" s="63" t="s">
        <v>950</v>
      </c>
      <c r="D824" s="63" t="s">
        <v>671</v>
      </c>
      <c r="E824" t="s">
        <v>527</v>
      </c>
      <c r="F824">
        <v>0.75</v>
      </c>
      <c r="G824">
        <v>2</v>
      </c>
      <c r="H824">
        <v>2</v>
      </c>
      <c r="I824">
        <v>2</v>
      </c>
      <c r="J824">
        <v>7</v>
      </c>
      <c r="K824">
        <v>2</v>
      </c>
      <c r="L824" t="s">
        <v>102</v>
      </c>
      <c r="M824">
        <v>9</v>
      </c>
      <c r="N824" t="s">
        <v>715</v>
      </c>
      <c r="O824" t="s">
        <v>4</v>
      </c>
      <c r="P824">
        <v>1</v>
      </c>
      <c r="Q824">
        <v>2</v>
      </c>
      <c r="R824">
        <v>0</v>
      </c>
      <c r="S824" t="s">
        <v>642</v>
      </c>
      <c r="T824" t="s">
        <v>689</v>
      </c>
      <c r="U824">
        <v>8</v>
      </c>
      <c r="V824">
        <v>1.0526315789473684</v>
      </c>
      <c r="W824">
        <v>6</v>
      </c>
      <c r="X824" t="s">
        <v>36</v>
      </c>
      <c r="Y824" t="s">
        <v>753</v>
      </c>
      <c r="Z824">
        <v>3235.9999999999986</v>
      </c>
      <c r="AA824">
        <v>174180</v>
      </c>
      <c r="AB824">
        <v>1</v>
      </c>
      <c r="AC824">
        <v>0.9443107149827602</v>
      </c>
      <c r="AD824">
        <v>0.89709517923362214</v>
      </c>
      <c r="AE824">
        <v>0.89709517923362225</v>
      </c>
      <c r="AF824">
        <v>1.1102230246251565E-16</v>
      </c>
      <c r="AG824" t="s">
        <v>642</v>
      </c>
    </row>
    <row r="825" spans="1:33" x14ac:dyDescent="0.25">
      <c r="A825" t="s">
        <v>56</v>
      </c>
      <c r="B825" t="s">
        <v>950</v>
      </c>
      <c r="C825" s="63" t="s">
        <v>950</v>
      </c>
      <c r="D825" s="63" t="s">
        <v>671</v>
      </c>
      <c r="E825" t="s">
        <v>527</v>
      </c>
      <c r="F825">
        <v>0.75</v>
      </c>
      <c r="G825">
        <v>2</v>
      </c>
      <c r="H825">
        <v>2</v>
      </c>
      <c r="I825">
        <v>2</v>
      </c>
      <c r="J825">
        <v>7</v>
      </c>
      <c r="K825">
        <v>2</v>
      </c>
      <c r="L825" t="s">
        <v>102</v>
      </c>
      <c r="M825">
        <v>9</v>
      </c>
      <c r="N825" t="s">
        <v>715</v>
      </c>
      <c r="O825" t="s">
        <v>5</v>
      </c>
      <c r="P825">
        <v>2</v>
      </c>
      <c r="Q825">
        <v>0</v>
      </c>
      <c r="R825">
        <v>0</v>
      </c>
      <c r="S825" t="s">
        <v>642</v>
      </c>
      <c r="T825" t="s">
        <v>690</v>
      </c>
      <c r="U825">
        <v>0</v>
      </c>
      <c r="V825">
        <v>0</v>
      </c>
      <c r="W825">
        <v>0</v>
      </c>
      <c r="X825" t="s">
        <v>37</v>
      </c>
      <c r="Y825" t="s">
        <v>754</v>
      </c>
      <c r="Z825">
        <v>3235.9999999999986</v>
      </c>
      <c r="AA825">
        <v>174180</v>
      </c>
      <c r="AB825">
        <v>0</v>
      </c>
      <c r="AC825">
        <v>0</v>
      </c>
      <c r="AD825">
        <v>0.89709517923362214</v>
      </c>
      <c r="AF825">
        <v>0</v>
      </c>
      <c r="AG825" t="s">
        <v>913</v>
      </c>
    </row>
    <row r="826" spans="1:33" x14ac:dyDescent="0.25">
      <c r="A826" t="s">
        <v>56</v>
      </c>
      <c r="B826" t="s">
        <v>950</v>
      </c>
      <c r="C826" s="63" t="s">
        <v>950</v>
      </c>
      <c r="D826" s="63" t="s">
        <v>671</v>
      </c>
      <c r="E826" t="s">
        <v>527</v>
      </c>
      <c r="F826">
        <v>0.75</v>
      </c>
      <c r="G826">
        <v>2</v>
      </c>
      <c r="H826">
        <v>2</v>
      </c>
      <c r="I826">
        <v>2</v>
      </c>
      <c r="J826">
        <v>7</v>
      </c>
      <c r="K826">
        <v>2</v>
      </c>
      <c r="L826" t="s">
        <v>102</v>
      </c>
      <c r="M826">
        <v>9</v>
      </c>
      <c r="N826" t="s">
        <v>715</v>
      </c>
      <c r="O826" t="s">
        <v>31</v>
      </c>
      <c r="P826">
        <v>3</v>
      </c>
      <c r="Q826">
        <v>0</v>
      </c>
      <c r="R826">
        <v>0</v>
      </c>
      <c r="S826" t="s">
        <v>642</v>
      </c>
      <c r="T826" t="s">
        <v>690</v>
      </c>
      <c r="U826">
        <v>0</v>
      </c>
      <c r="V826">
        <v>0</v>
      </c>
      <c r="W826">
        <v>0</v>
      </c>
      <c r="X826" t="s">
        <v>38</v>
      </c>
      <c r="Y826" t="s">
        <v>755</v>
      </c>
      <c r="Z826">
        <v>3235.9999999999986</v>
      </c>
      <c r="AA826">
        <v>174180</v>
      </c>
      <c r="AB826">
        <v>0</v>
      </c>
      <c r="AC826">
        <v>0</v>
      </c>
      <c r="AD826">
        <v>0.89709517923362214</v>
      </c>
      <c r="AF826">
        <v>0</v>
      </c>
      <c r="AG826" t="s">
        <v>913</v>
      </c>
    </row>
    <row r="827" spans="1:33" x14ac:dyDescent="0.25">
      <c r="A827" t="s">
        <v>56</v>
      </c>
      <c r="B827" t="s">
        <v>950</v>
      </c>
      <c r="C827" s="63" t="s">
        <v>950</v>
      </c>
      <c r="D827" s="63" t="s">
        <v>671</v>
      </c>
      <c r="E827" t="s">
        <v>527</v>
      </c>
      <c r="F827">
        <v>0.75</v>
      </c>
      <c r="G827">
        <v>2</v>
      </c>
      <c r="H827">
        <v>2</v>
      </c>
      <c r="I827">
        <v>2</v>
      </c>
      <c r="J827">
        <v>7</v>
      </c>
      <c r="K827">
        <v>3</v>
      </c>
      <c r="L827" t="s">
        <v>103</v>
      </c>
      <c r="M827">
        <v>10</v>
      </c>
      <c r="N827" t="s">
        <v>717</v>
      </c>
      <c r="O827" t="s">
        <v>4</v>
      </c>
      <c r="P827">
        <v>1</v>
      </c>
      <c r="Q827">
        <v>2</v>
      </c>
      <c r="R827">
        <v>0</v>
      </c>
      <c r="S827" t="s">
        <v>642</v>
      </c>
      <c r="T827" t="s">
        <v>689</v>
      </c>
      <c r="U827">
        <v>8</v>
      </c>
      <c r="V827">
        <v>1.0526315789473684</v>
      </c>
      <c r="W827">
        <v>6</v>
      </c>
      <c r="X827" t="s">
        <v>39</v>
      </c>
      <c r="Y827" t="s">
        <v>756</v>
      </c>
      <c r="Z827">
        <v>3235.9999999999986</v>
      </c>
      <c r="AA827">
        <v>174180</v>
      </c>
      <c r="AB827">
        <v>1</v>
      </c>
      <c r="AC827">
        <v>0.9443107149827602</v>
      </c>
      <c r="AD827">
        <v>0.89709517923362214</v>
      </c>
      <c r="AE827">
        <v>0.89709517923362225</v>
      </c>
      <c r="AF827">
        <v>1.1102230246251565E-16</v>
      </c>
      <c r="AG827" t="s">
        <v>642</v>
      </c>
    </row>
    <row r="828" spans="1:33" x14ac:dyDescent="0.25">
      <c r="A828" t="s">
        <v>56</v>
      </c>
      <c r="B828" t="s">
        <v>950</v>
      </c>
      <c r="C828" s="63" t="s">
        <v>950</v>
      </c>
      <c r="D828" s="63" t="s">
        <v>671</v>
      </c>
      <c r="E828" t="s">
        <v>527</v>
      </c>
      <c r="F828">
        <v>0.75</v>
      </c>
      <c r="G828">
        <v>2</v>
      </c>
      <c r="H828">
        <v>2</v>
      </c>
      <c r="I828">
        <v>2</v>
      </c>
      <c r="J828">
        <v>7</v>
      </c>
      <c r="K828">
        <v>3</v>
      </c>
      <c r="L828" t="s">
        <v>103</v>
      </c>
      <c r="M828">
        <v>10</v>
      </c>
      <c r="N828" t="s">
        <v>717</v>
      </c>
      <c r="O828" t="s">
        <v>5</v>
      </c>
      <c r="P828">
        <v>2</v>
      </c>
      <c r="Q828">
        <v>0</v>
      </c>
      <c r="R828">
        <v>0</v>
      </c>
      <c r="S828" t="s">
        <v>642</v>
      </c>
      <c r="T828" t="s">
        <v>690</v>
      </c>
      <c r="U828">
        <v>0</v>
      </c>
      <c r="V828">
        <v>0</v>
      </c>
      <c r="W828">
        <v>0</v>
      </c>
      <c r="X828" t="s">
        <v>40</v>
      </c>
      <c r="Y828" t="s">
        <v>757</v>
      </c>
      <c r="Z828">
        <v>3235.9999999999986</v>
      </c>
      <c r="AA828">
        <v>174180</v>
      </c>
      <c r="AB828">
        <v>0</v>
      </c>
      <c r="AC828">
        <v>0</v>
      </c>
      <c r="AD828">
        <v>0.89709517923362214</v>
      </c>
      <c r="AF828">
        <v>0</v>
      </c>
      <c r="AG828" t="s">
        <v>913</v>
      </c>
    </row>
    <row r="829" spans="1:33" x14ac:dyDescent="0.25">
      <c r="A829" t="s">
        <v>56</v>
      </c>
      <c r="B829" t="s">
        <v>950</v>
      </c>
      <c r="C829" s="63" t="s">
        <v>950</v>
      </c>
      <c r="D829" s="63" t="s">
        <v>671</v>
      </c>
      <c r="E829" t="s">
        <v>527</v>
      </c>
      <c r="F829">
        <v>0.75</v>
      </c>
      <c r="G829">
        <v>2</v>
      </c>
      <c r="H829">
        <v>2</v>
      </c>
      <c r="I829">
        <v>2</v>
      </c>
      <c r="J829">
        <v>7</v>
      </c>
      <c r="K829">
        <v>3</v>
      </c>
      <c r="L829" t="s">
        <v>103</v>
      </c>
      <c r="M829">
        <v>10</v>
      </c>
      <c r="N829" t="s">
        <v>717</v>
      </c>
      <c r="O829" t="s">
        <v>31</v>
      </c>
      <c r="P829">
        <v>3</v>
      </c>
      <c r="Q829">
        <v>0</v>
      </c>
      <c r="R829">
        <v>0</v>
      </c>
      <c r="S829" t="s">
        <v>642</v>
      </c>
      <c r="T829" t="s">
        <v>690</v>
      </c>
      <c r="U829">
        <v>0</v>
      </c>
      <c r="V829">
        <v>0</v>
      </c>
      <c r="W829">
        <v>0</v>
      </c>
      <c r="X829" t="s">
        <v>41</v>
      </c>
      <c r="Y829" t="s">
        <v>758</v>
      </c>
      <c r="Z829">
        <v>3235.9999999999986</v>
      </c>
      <c r="AA829">
        <v>174180</v>
      </c>
      <c r="AB829">
        <v>0</v>
      </c>
      <c r="AC829">
        <v>0</v>
      </c>
      <c r="AD829">
        <v>0.89709517923362214</v>
      </c>
      <c r="AF829">
        <v>0</v>
      </c>
      <c r="AG829" t="s">
        <v>913</v>
      </c>
    </row>
    <row r="830" spans="1:33" x14ac:dyDescent="0.25">
      <c r="A830" t="s">
        <v>56</v>
      </c>
      <c r="B830" t="s">
        <v>950</v>
      </c>
      <c r="C830" s="63" t="s">
        <v>950</v>
      </c>
      <c r="D830" s="63" t="s">
        <v>671</v>
      </c>
      <c r="E830" t="s">
        <v>527</v>
      </c>
      <c r="F830">
        <v>0.75</v>
      </c>
      <c r="G830">
        <v>2</v>
      </c>
      <c r="H830">
        <v>2</v>
      </c>
      <c r="I830">
        <v>2</v>
      </c>
      <c r="J830">
        <v>7</v>
      </c>
      <c r="K830">
        <v>4</v>
      </c>
      <c r="L830" t="s">
        <v>101</v>
      </c>
      <c r="M830">
        <v>11</v>
      </c>
      <c r="N830" t="s">
        <v>719</v>
      </c>
      <c r="O830" t="s">
        <v>4</v>
      </c>
      <c r="P830">
        <v>1</v>
      </c>
      <c r="Q830">
        <v>2</v>
      </c>
      <c r="R830">
        <v>0</v>
      </c>
      <c r="S830" t="s">
        <v>642</v>
      </c>
      <c r="T830" t="s">
        <v>689</v>
      </c>
      <c r="U830">
        <v>8</v>
      </c>
      <c r="V830">
        <v>1.0526315789473684</v>
      </c>
      <c r="W830">
        <v>6</v>
      </c>
      <c r="X830" t="s">
        <v>42</v>
      </c>
      <c r="Y830" t="s">
        <v>759</v>
      </c>
      <c r="Z830">
        <v>3235.9999999999986</v>
      </c>
      <c r="AA830">
        <v>174180</v>
      </c>
      <c r="AB830">
        <v>1</v>
      </c>
      <c r="AC830">
        <v>0.9443107149827602</v>
      </c>
      <c r="AD830">
        <v>0.89709517923362214</v>
      </c>
      <c r="AE830">
        <v>0.89709517923362225</v>
      </c>
      <c r="AF830">
        <v>1.1102230246251565E-16</v>
      </c>
      <c r="AG830" t="s">
        <v>642</v>
      </c>
    </row>
    <row r="831" spans="1:33" x14ac:dyDescent="0.25">
      <c r="A831" t="s">
        <v>56</v>
      </c>
      <c r="B831" t="s">
        <v>950</v>
      </c>
      <c r="C831" s="63" t="s">
        <v>950</v>
      </c>
      <c r="D831" s="63" t="s">
        <v>671</v>
      </c>
      <c r="E831" t="s">
        <v>527</v>
      </c>
      <c r="F831">
        <v>0.75</v>
      </c>
      <c r="G831">
        <v>2</v>
      </c>
      <c r="H831">
        <v>2</v>
      </c>
      <c r="I831">
        <v>2</v>
      </c>
      <c r="J831">
        <v>7</v>
      </c>
      <c r="K831">
        <v>4</v>
      </c>
      <c r="L831" t="s">
        <v>101</v>
      </c>
      <c r="M831">
        <v>11</v>
      </c>
      <c r="N831" t="s">
        <v>719</v>
      </c>
      <c r="O831" t="s">
        <v>5</v>
      </c>
      <c r="P831">
        <v>2</v>
      </c>
      <c r="Q831">
        <v>0</v>
      </c>
      <c r="R831">
        <v>0</v>
      </c>
      <c r="S831" t="s">
        <v>642</v>
      </c>
      <c r="T831" t="s">
        <v>690</v>
      </c>
      <c r="U831">
        <v>0</v>
      </c>
      <c r="V831">
        <v>0</v>
      </c>
      <c r="W831">
        <v>0</v>
      </c>
      <c r="X831" t="s">
        <v>43</v>
      </c>
      <c r="Y831" t="s">
        <v>760</v>
      </c>
      <c r="Z831">
        <v>3235.9999999999986</v>
      </c>
      <c r="AA831">
        <v>174180</v>
      </c>
      <c r="AB831">
        <v>0</v>
      </c>
      <c r="AC831">
        <v>0</v>
      </c>
      <c r="AD831">
        <v>0.89709517923362214</v>
      </c>
      <c r="AF831">
        <v>0</v>
      </c>
      <c r="AG831" t="s">
        <v>913</v>
      </c>
    </row>
    <row r="832" spans="1:33" x14ac:dyDescent="0.25">
      <c r="A832" t="s">
        <v>56</v>
      </c>
      <c r="B832" t="s">
        <v>950</v>
      </c>
      <c r="C832" s="63" t="s">
        <v>950</v>
      </c>
      <c r="D832" s="63" t="s">
        <v>671</v>
      </c>
      <c r="E832" t="s">
        <v>527</v>
      </c>
      <c r="F832">
        <v>0.75</v>
      </c>
      <c r="G832">
        <v>2</v>
      </c>
      <c r="H832">
        <v>2</v>
      </c>
      <c r="I832">
        <v>2</v>
      </c>
      <c r="J832">
        <v>7</v>
      </c>
      <c r="K832">
        <v>4</v>
      </c>
      <c r="L832" t="s">
        <v>101</v>
      </c>
      <c r="M832">
        <v>11</v>
      </c>
      <c r="N832" t="s">
        <v>719</v>
      </c>
      <c r="O832" t="s">
        <v>31</v>
      </c>
      <c r="P832">
        <v>3</v>
      </c>
      <c r="Q832">
        <v>0</v>
      </c>
      <c r="R832">
        <v>0</v>
      </c>
      <c r="S832" t="s">
        <v>642</v>
      </c>
      <c r="T832" t="s">
        <v>690</v>
      </c>
      <c r="U832">
        <v>0</v>
      </c>
      <c r="V832">
        <v>0</v>
      </c>
      <c r="W832">
        <v>0</v>
      </c>
      <c r="X832" t="s">
        <v>44</v>
      </c>
      <c r="Y832" t="s">
        <v>761</v>
      </c>
      <c r="Z832">
        <v>3235.9999999999986</v>
      </c>
      <c r="AA832">
        <v>174180</v>
      </c>
      <c r="AB832">
        <v>0</v>
      </c>
      <c r="AC832">
        <v>0</v>
      </c>
      <c r="AD832">
        <v>0.89709517923362214</v>
      </c>
      <c r="AF832">
        <v>0</v>
      </c>
      <c r="AG832" t="s">
        <v>913</v>
      </c>
    </row>
    <row r="833" spans="1:33" x14ac:dyDescent="0.25">
      <c r="A833" t="s">
        <v>56</v>
      </c>
      <c r="B833" t="s">
        <v>950</v>
      </c>
      <c r="C833" s="63" t="s">
        <v>950</v>
      </c>
      <c r="D833" s="63" t="s">
        <v>671</v>
      </c>
      <c r="E833" t="s">
        <v>527</v>
      </c>
      <c r="F833">
        <v>0.75</v>
      </c>
      <c r="G833">
        <v>2</v>
      </c>
      <c r="H833">
        <v>2</v>
      </c>
      <c r="I833">
        <v>2</v>
      </c>
      <c r="J833">
        <v>7</v>
      </c>
      <c r="K833">
        <v>5</v>
      </c>
      <c r="L833" t="s">
        <v>105</v>
      </c>
      <c r="M833">
        <v>12</v>
      </c>
      <c r="N833" t="s">
        <v>721</v>
      </c>
      <c r="O833" t="s">
        <v>4</v>
      </c>
      <c r="P833">
        <v>1</v>
      </c>
      <c r="Q833">
        <v>2</v>
      </c>
      <c r="R833">
        <v>0</v>
      </c>
      <c r="S833" t="s">
        <v>642</v>
      </c>
      <c r="T833" t="s">
        <v>689</v>
      </c>
      <c r="U833">
        <v>8</v>
      </c>
      <c r="V833">
        <v>1.0526315789473684</v>
      </c>
      <c r="W833">
        <v>6</v>
      </c>
      <c r="X833" t="s">
        <v>45</v>
      </c>
      <c r="Y833" t="s">
        <v>762</v>
      </c>
      <c r="Z833">
        <v>3235.9999999999986</v>
      </c>
      <c r="AA833">
        <v>174180</v>
      </c>
      <c r="AB833">
        <v>1</v>
      </c>
      <c r="AC833">
        <v>0.9443107149827602</v>
      </c>
      <c r="AD833">
        <v>0.89709517923362214</v>
      </c>
      <c r="AE833">
        <v>0.89709517923362225</v>
      </c>
      <c r="AF833">
        <v>1.1102230246251565E-16</v>
      </c>
      <c r="AG833" t="s">
        <v>642</v>
      </c>
    </row>
    <row r="834" spans="1:33" x14ac:dyDescent="0.25">
      <c r="A834" t="s">
        <v>56</v>
      </c>
      <c r="B834" t="s">
        <v>950</v>
      </c>
      <c r="C834" s="63" t="s">
        <v>950</v>
      </c>
      <c r="D834" s="63" t="s">
        <v>671</v>
      </c>
      <c r="E834" t="s">
        <v>527</v>
      </c>
      <c r="F834">
        <v>0.75</v>
      </c>
      <c r="G834">
        <v>2</v>
      </c>
      <c r="H834">
        <v>2</v>
      </c>
      <c r="I834">
        <v>2</v>
      </c>
      <c r="J834">
        <v>7</v>
      </c>
      <c r="K834">
        <v>5</v>
      </c>
      <c r="L834" t="s">
        <v>105</v>
      </c>
      <c r="M834">
        <v>12</v>
      </c>
      <c r="N834" t="s">
        <v>721</v>
      </c>
      <c r="O834" t="s">
        <v>5</v>
      </c>
      <c r="P834">
        <v>2</v>
      </c>
      <c r="Q834">
        <v>0</v>
      </c>
      <c r="R834">
        <v>0</v>
      </c>
      <c r="S834" t="s">
        <v>642</v>
      </c>
      <c r="T834" t="s">
        <v>690</v>
      </c>
      <c r="U834">
        <v>0</v>
      </c>
      <c r="V834">
        <v>0</v>
      </c>
      <c r="W834">
        <v>0</v>
      </c>
      <c r="X834" t="s">
        <v>46</v>
      </c>
      <c r="Y834" t="s">
        <v>763</v>
      </c>
      <c r="Z834">
        <v>3235.9999999999986</v>
      </c>
      <c r="AA834">
        <v>174180</v>
      </c>
      <c r="AB834">
        <v>0</v>
      </c>
      <c r="AC834">
        <v>0</v>
      </c>
      <c r="AD834">
        <v>0.89709517923362214</v>
      </c>
      <c r="AF834">
        <v>0</v>
      </c>
      <c r="AG834" t="s">
        <v>913</v>
      </c>
    </row>
    <row r="835" spans="1:33" x14ac:dyDescent="0.25">
      <c r="A835" t="s">
        <v>56</v>
      </c>
      <c r="B835" t="s">
        <v>950</v>
      </c>
      <c r="C835" s="63" t="s">
        <v>950</v>
      </c>
      <c r="D835" s="63" t="s">
        <v>671</v>
      </c>
      <c r="E835" t="s">
        <v>527</v>
      </c>
      <c r="F835">
        <v>0.75</v>
      </c>
      <c r="G835">
        <v>2</v>
      </c>
      <c r="H835">
        <v>2</v>
      </c>
      <c r="I835">
        <v>2</v>
      </c>
      <c r="J835">
        <v>7</v>
      </c>
      <c r="K835">
        <v>5</v>
      </c>
      <c r="L835" t="s">
        <v>105</v>
      </c>
      <c r="M835">
        <v>12</v>
      </c>
      <c r="N835" t="s">
        <v>721</v>
      </c>
      <c r="O835" t="s">
        <v>31</v>
      </c>
      <c r="P835">
        <v>3</v>
      </c>
      <c r="Q835">
        <v>0</v>
      </c>
      <c r="R835">
        <v>0</v>
      </c>
      <c r="S835" t="s">
        <v>642</v>
      </c>
      <c r="T835" t="s">
        <v>690</v>
      </c>
      <c r="U835">
        <v>0</v>
      </c>
      <c r="V835">
        <v>0</v>
      </c>
      <c r="W835">
        <v>0</v>
      </c>
      <c r="X835" t="s">
        <v>47</v>
      </c>
      <c r="Y835" t="s">
        <v>764</v>
      </c>
      <c r="Z835">
        <v>3235.9999999999986</v>
      </c>
      <c r="AA835">
        <v>174180</v>
      </c>
      <c r="AB835">
        <v>0</v>
      </c>
      <c r="AC835">
        <v>0</v>
      </c>
      <c r="AD835">
        <v>0.89709517923362214</v>
      </c>
      <c r="AF835">
        <v>0</v>
      </c>
      <c r="AG835" t="s">
        <v>913</v>
      </c>
    </row>
    <row r="836" spans="1:33" x14ac:dyDescent="0.25">
      <c r="A836" t="s">
        <v>56</v>
      </c>
      <c r="B836" t="s">
        <v>950</v>
      </c>
      <c r="C836" s="63" t="s">
        <v>950</v>
      </c>
      <c r="D836" s="63" t="s">
        <v>671</v>
      </c>
      <c r="E836" t="s">
        <v>527</v>
      </c>
      <c r="F836">
        <v>0.75</v>
      </c>
      <c r="G836">
        <v>2</v>
      </c>
      <c r="H836">
        <v>2</v>
      </c>
      <c r="I836">
        <v>2</v>
      </c>
      <c r="J836">
        <v>7</v>
      </c>
      <c r="K836">
        <v>6</v>
      </c>
      <c r="L836" t="s">
        <v>113</v>
      </c>
      <c r="M836">
        <v>13</v>
      </c>
      <c r="N836" t="s">
        <v>723</v>
      </c>
      <c r="O836" t="s">
        <v>4</v>
      </c>
      <c r="P836">
        <v>1</v>
      </c>
      <c r="Q836">
        <v>0</v>
      </c>
      <c r="R836">
        <v>0</v>
      </c>
      <c r="S836" t="s">
        <v>642</v>
      </c>
      <c r="T836" t="s">
        <v>690</v>
      </c>
      <c r="U836">
        <v>0</v>
      </c>
      <c r="V836">
        <v>0</v>
      </c>
      <c r="W836">
        <v>0</v>
      </c>
      <c r="X836" t="s">
        <v>48</v>
      </c>
      <c r="Y836" t="s">
        <v>765</v>
      </c>
      <c r="Z836">
        <v>3235.9999999999986</v>
      </c>
      <c r="AA836">
        <v>174180</v>
      </c>
      <c r="AB836">
        <v>0</v>
      </c>
      <c r="AC836">
        <v>0</v>
      </c>
      <c r="AD836">
        <v>0.89709517923362214</v>
      </c>
      <c r="AF836">
        <v>0</v>
      </c>
      <c r="AG836" t="s">
        <v>913</v>
      </c>
    </row>
    <row r="837" spans="1:33" x14ac:dyDescent="0.25">
      <c r="A837" t="s">
        <v>56</v>
      </c>
      <c r="B837" t="s">
        <v>950</v>
      </c>
      <c r="C837" s="63" t="s">
        <v>950</v>
      </c>
      <c r="D837" s="63" t="s">
        <v>671</v>
      </c>
      <c r="E837" t="s">
        <v>527</v>
      </c>
      <c r="F837">
        <v>0.75</v>
      </c>
      <c r="G837">
        <v>2</v>
      </c>
      <c r="H837">
        <v>2</v>
      </c>
      <c r="I837">
        <v>2</v>
      </c>
      <c r="J837">
        <v>7</v>
      </c>
      <c r="K837">
        <v>6</v>
      </c>
      <c r="L837" t="s">
        <v>113</v>
      </c>
      <c r="M837">
        <v>13</v>
      </c>
      <c r="N837" t="s">
        <v>723</v>
      </c>
      <c r="O837" t="s">
        <v>5</v>
      </c>
      <c r="P837">
        <v>2</v>
      </c>
      <c r="Q837">
        <v>0</v>
      </c>
      <c r="R837">
        <v>0</v>
      </c>
      <c r="S837" t="s">
        <v>642</v>
      </c>
      <c r="T837" t="s">
        <v>690</v>
      </c>
      <c r="U837">
        <v>0</v>
      </c>
      <c r="V837">
        <v>0</v>
      </c>
      <c r="W837">
        <v>0</v>
      </c>
      <c r="X837" t="s">
        <v>49</v>
      </c>
      <c r="Y837" t="s">
        <v>766</v>
      </c>
      <c r="Z837">
        <v>3235.9999999999986</v>
      </c>
      <c r="AA837">
        <v>174180</v>
      </c>
      <c r="AB837">
        <v>0</v>
      </c>
      <c r="AC837">
        <v>0</v>
      </c>
      <c r="AD837">
        <v>0.89709517923362214</v>
      </c>
      <c r="AF837">
        <v>0</v>
      </c>
      <c r="AG837" t="s">
        <v>913</v>
      </c>
    </row>
    <row r="838" spans="1:33" x14ac:dyDescent="0.25">
      <c r="A838" t="s">
        <v>56</v>
      </c>
      <c r="B838" t="s">
        <v>950</v>
      </c>
      <c r="C838" s="63" t="s">
        <v>950</v>
      </c>
      <c r="D838" s="63" t="s">
        <v>671</v>
      </c>
      <c r="E838" t="s">
        <v>527</v>
      </c>
      <c r="F838">
        <v>0.75</v>
      </c>
      <c r="G838">
        <v>2</v>
      </c>
      <c r="H838">
        <v>2</v>
      </c>
      <c r="I838">
        <v>2</v>
      </c>
      <c r="J838">
        <v>7</v>
      </c>
      <c r="K838">
        <v>6</v>
      </c>
      <c r="L838" t="s">
        <v>113</v>
      </c>
      <c r="M838">
        <v>13</v>
      </c>
      <c r="N838" t="s">
        <v>723</v>
      </c>
      <c r="O838" t="s">
        <v>31</v>
      </c>
      <c r="P838">
        <v>3</v>
      </c>
      <c r="Q838">
        <v>0</v>
      </c>
      <c r="R838">
        <v>0</v>
      </c>
      <c r="S838" t="s">
        <v>642</v>
      </c>
      <c r="T838" t="s">
        <v>690</v>
      </c>
      <c r="U838">
        <v>0</v>
      </c>
      <c r="V838">
        <v>0</v>
      </c>
      <c r="W838">
        <v>0</v>
      </c>
      <c r="X838" t="s">
        <v>50</v>
      </c>
      <c r="Y838" t="s">
        <v>767</v>
      </c>
      <c r="Z838">
        <v>3235.9999999999986</v>
      </c>
      <c r="AA838">
        <v>174180</v>
      </c>
      <c r="AB838">
        <v>0</v>
      </c>
      <c r="AC838">
        <v>0</v>
      </c>
      <c r="AD838">
        <v>0.89709517923362214</v>
      </c>
      <c r="AF838">
        <v>0</v>
      </c>
      <c r="AG838" t="s">
        <v>913</v>
      </c>
    </row>
    <row r="839" spans="1:33" x14ac:dyDescent="0.25">
      <c r="A839" t="s">
        <v>56</v>
      </c>
      <c r="B839" t="s">
        <v>950</v>
      </c>
      <c r="C839" s="63" t="s">
        <v>950</v>
      </c>
      <c r="D839" s="63" t="s">
        <v>671</v>
      </c>
      <c r="E839" t="s">
        <v>527</v>
      </c>
      <c r="F839">
        <v>0.75</v>
      </c>
      <c r="G839">
        <v>2</v>
      </c>
      <c r="H839">
        <v>2</v>
      </c>
      <c r="I839">
        <v>2</v>
      </c>
      <c r="J839">
        <v>7</v>
      </c>
      <c r="K839">
        <v>7</v>
      </c>
      <c r="L839" t="s">
        <v>114</v>
      </c>
      <c r="M839">
        <v>14</v>
      </c>
      <c r="N839" t="s">
        <v>725</v>
      </c>
      <c r="O839" t="s">
        <v>4</v>
      </c>
      <c r="P839">
        <v>1</v>
      </c>
      <c r="Q839">
        <v>0</v>
      </c>
      <c r="R839">
        <v>0</v>
      </c>
      <c r="S839" t="s">
        <v>642</v>
      </c>
      <c r="T839" t="s">
        <v>690</v>
      </c>
      <c r="U839">
        <v>0</v>
      </c>
      <c r="V839">
        <v>0</v>
      </c>
      <c r="W839">
        <v>0</v>
      </c>
      <c r="X839" t="s">
        <v>51</v>
      </c>
      <c r="Y839" t="s">
        <v>768</v>
      </c>
      <c r="Z839">
        <v>3235.9999999999986</v>
      </c>
      <c r="AA839">
        <v>174180</v>
      </c>
      <c r="AB839">
        <v>0</v>
      </c>
      <c r="AC839">
        <v>0</v>
      </c>
      <c r="AD839">
        <v>0.89709517923362214</v>
      </c>
      <c r="AF839">
        <v>0</v>
      </c>
      <c r="AG839" t="s">
        <v>913</v>
      </c>
    </row>
    <row r="840" spans="1:33" x14ac:dyDescent="0.25">
      <c r="A840" t="s">
        <v>56</v>
      </c>
      <c r="B840" t="s">
        <v>950</v>
      </c>
      <c r="C840" s="63" t="s">
        <v>950</v>
      </c>
      <c r="D840" s="63" t="s">
        <v>671</v>
      </c>
      <c r="E840" t="s">
        <v>527</v>
      </c>
      <c r="F840">
        <v>0.75</v>
      </c>
      <c r="G840">
        <v>2</v>
      </c>
      <c r="H840">
        <v>2</v>
      </c>
      <c r="I840">
        <v>2</v>
      </c>
      <c r="J840">
        <v>7</v>
      </c>
      <c r="K840">
        <v>7</v>
      </c>
      <c r="L840" t="s">
        <v>114</v>
      </c>
      <c r="M840">
        <v>14</v>
      </c>
      <c r="N840" t="s">
        <v>725</v>
      </c>
      <c r="O840" t="s">
        <v>5</v>
      </c>
      <c r="P840">
        <v>2</v>
      </c>
      <c r="Q840">
        <v>0</v>
      </c>
      <c r="R840">
        <v>0</v>
      </c>
      <c r="S840" t="s">
        <v>642</v>
      </c>
      <c r="T840" t="s">
        <v>690</v>
      </c>
      <c r="U840">
        <v>0</v>
      </c>
      <c r="V840">
        <v>0</v>
      </c>
      <c r="W840">
        <v>0</v>
      </c>
      <c r="X840" t="s">
        <v>52</v>
      </c>
      <c r="Y840" t="s">
        <v>769</v>
      </c>
      <c r="Z840">
        <v>3235.9999999999986</v>
      </c>
      <c r="AA840">
        <v>174180</v>
      </c>
      <c r="AB840">
        <v>0</v>
      </c>
      <c r="AC840">
        <v>0</v>
      </c>
      <c r="AD840">
        <v>0.89709517923362214</v>
      </c>
      <c r="AF840">
        <v>0</v>
      </c>
      <c r="AG840" t="s">
        <v>913</v>
      </c>
    </row>
    <row r="841" spans="1:33" x14ac:dyDescent="0.25">
      <c r="A841" t="s">
        <v>56</v>
      </c>
      <c r="B841" t="s">
        <v>950</v>
      </c>
      <c r="C841" s="63" t="s">
        <v>950</v>
      </c>
      <c r="D841" s="63" t="s">
        <v>671</v>
      </c>
      <c r="E841" t="s">
        <v>527</v>
      </c>
      <c r="F841">
        <v>0.75</v>
      </c>
      <c r="G841">
        <v>2</v>
      </c>
      <c r="H841">
        <v>2</v>
      </c>
      <c r="I841">
        <v>2</v>
      </c>
      <c r="J841">
        <v>7</v>
      </c>
      <c r="K841">
        <v>7</v>
      </c>
      <c r="L841" t="s">
        <v>114</v>
      </c>
      <c r="M841">
        <v>14</v>
      </c>
      <c r="N841" t="s">
        <v>725</v>
      </c>
      <c r="O841" t="s">
        <v>31</v>
      </c>
      <c r="P841">
        <v>3</v>
      </c>
      <c r="Q841">
        <v>0</v>
      </c>
      <c r="R841">
        <v>0</v>
      </c>
      <c r="S841" t="s">
        <v>642</v>
      </c>
      <c r="T841" t="s">
        <v>690</v>
      </c>
      <c r="U841">
        <v>0</v>
      </c>
      <c r="V841">
        <v>0</v>
      </c>
      <c r="W841">
        <v>0</v>
      </c>
      <c r="X841" t="s">
        <v>53</v>
      </c>
      <c r="Y841" t="s">
        <v>770</v>
      </c>
      <c r="Z841">
        <v>3235.9999999999986</v>
      </c>
      <c r="AA841">
        <v>174180</v>
      </c>
      <c r="AB841">
        <v>0</v>
      </c>
      <c r="AC841">
        <v>0</v>
      </c>
      <c r="AD841">
        <v>0.89709517923362214</v>
      </c>
      <c r="AF841">
        <v>0</v>
      </c>
      <c r="AG841" t="s">
        <v>913</v>
      </c>
    </row>
    <row r="842" spans="1:33" x14ac:dyDescent="0.25">
      <c r="A842" t="s">
        <v>56</v>
      </c>
      <c r="B842" t="s">
        <v>951</v>
      </c>
      <c r="C842" s="63" t="s">
        <v>951</v>
      </c>
      <c r="D842" s="63" t="s">
        <v>671</v>
      </c>
      <c r="E842" t="s">
        <v>527</v>
      </c>
      <c r="F842">
        <v>0.6</v>
      </c>
      <c r="G842">
        <v>1</v>
      </c>
      <c r="H842">
        <v>1</v>
      </c>
      <c r="I842">
        <v>2</v>
      </c>
      <c r="J842">
        <v>7</v>
      </c>
      <c r="K842">
        <v>1</v>
      </c>
      <c r="L842" t="s">
        <v>99</v>
      </c>
      <c r="M842">
        <v>1</v>
      </c>
      <c r="N842" t="s">
        <v>699</v>
      </c>
      <c r="O842" t="s">
        <v>4</v>
      </c>
      <c r="P842">
        <v>1</v>
      </c>
      <c r="Q842">
        <v>4</v>
      </c>
      <c r="R842">
        <v>0</v>
      </c>
      <c r="S842" t="s">
        <v>642</v>
      </c>
      <c r="T842" t="s">
        <v>689</v>
      </c>
      <c r="U842">
        <v>25</v>
      </c>
      <c r="V842">
        <v>3.2894736842105265</v>
      </c>
      <c r="W842">
        <v>15</v>
      </c>
      <c r="X842" t="s">
        <v>33</v>
      </c>
      <c r="Y842" t="s">
        <v>729</v>
      </c>
      <c r="Z842">
        <v>3235.9999999999986</v>
      </c>
      <c r="AA842">
        <v>174180</v>
      </c>
      <c r="AB842">
        <v>1</v>
      </c>
      <c r="AC842">
        <v>2.9509709843211254</v>
      </c>
      <c r="AD842">
        <v>0.89709517923362214</v>
      </c>
      <c r="AE842">
        <v>0.89709517923362203</v>
      </c>
      <c r="AF842">
        <v>-4.4408920985006262E-16</v>
      </c>
      <c r="AG842" t="s">
        <v>642</v>
      </c>
    </row>
    <row r="843" spans="1:33" x14ac:dyDescent="0.25">
      <c r="A843" t="s">
        <v>56</v>
      </c>
      <c r="B843" t="s">
        <v>951</v>
      </c>
      <c r="C843" s="63" t="s">
        <v>951</v>
      </c>
      <c r="D843" s="63" t="s">
        <v>671</v>
      </c>
      <c r="E843" t="s">
        <v>527</v>
      </c>
      <c r="F843">
        <v>0.6</v>
      </c>
      <c r="G843">
        <v>1</v>
      </c>
      <c r="H843">
        <v>1</v>
      </c>
      <c r="I843">
        <v>2</v>
      </c>
      <c r="J843">
        <v>7</v>
      </c>
      <c r="K843">
        <v>1</v>
      </c>
      <c r="L843" t="s">
        <v>99</v>
      </c>
      <c r="M843">
        <v>1</v>
      </c>
      <c r="N843" t="s">
        <v>699</v>
      </c>
      <c r="O843" t="s">
        <v>5</v>
      </c>
      <c r="P843">
        <v>2</v>
      </c>
      <c r="Q843">
        <v>0</v>
      </c>
      <c r="R843">
        <v>0</v>
      </c>
      <c r="S843" t="s">
        <v>642</v>
      </c>
      <c r="T843" t="s">
        <v>690</v>
      </c>
      <c r="U843">
        <v>0</v>
      </c>
      <c r="V843">
        <v>0</v>
      </c>
      <c r="W843">
        <v>0</v>
      </c>
      <c r="X843" t="s">
        <v>34</v>
      </c>
      <c r="Y843" t="s">
        <v>730</v>
      </c>
      <c r="Z843">
        <v>3235.9999999999986</v>
      </c>
      <c r="AA843">
        <v>174180</v>
      </c>
      <c r="AB843">
        <v>0</v>
      </c>
      <c r="AC843">
        <v>0</v>
      </c>
      <c r="AD843">
        <v>0.89709517923362214</v>
      </c>
      <c r="AF843">
        <v>0</v>
      </c>
      <c r="AG843" t="s">
        <v>913</v>
      </c>
    </row>
    <row r="844" spans="1:33" x14ac:dyDescent="0.25">
      <c r="A844" t="s">
        <v>56</v>
      </c>
      <c r="B844" t="s">
        <v>951</v>
      </c>
      <c r="C844" s="63" t="s">
        <v>951</v>
      </c>
      <c r="D844" s="63" t="s">
        <v>671</v>
      </c>
      <c r="E844" t="s">
        <v>527</v>
      </c>
      <c r="F844">
        <v>0.6</v>
      </c>
      <c r="G844">
        <v>1</v>
      </c>
      <c r="H844">
        <v>1</v>
      </c>
      <c r="I844">
        <v>2</v>
      </c>
      <c r="J844">
        <v>7</v>
      </c>
      <c r="K844">
        <v>1</v>
      </c>
      <c r="L844" t="s">
        <v>99</v>
      </c>
      <c r="M844">
        <v>1</v>
      </c>
      <c r="N844" t="s">
        <v>699</v>
      </c>
      <c r="O844" t="s">
        <v>31</v>
      </c>
      <c r="P844">
        <v>3</v>
      </c>
      <c r="Q844">
        <v>0</v>
      </c>
      <c r="R844">
        <v>0</v>
      </c>
      <c r="S844" t="s">
        <v>642</v>
      </c>
      <c r="T844" t="s">
        <v>690</v>
      </c>
      <c r="U844">
        <v>0</v>
      </c>
      <c r="V844">
        <v>0</v>
      </c>
      <c r="W844">
        <v>0</v>
      </c>
      <c r="X844" t="s">
        <v>35</v>
      </c>
      <c r="Y844" t="s">
        <v>731</v>
      </c>
      <c r="Z844">
        <v>3235.9999999999986</v>
      </c>
      <c r="AA844">
        <v>174180</v>
      </c>
      <c r="AB844">
        <v>0</v>
      </c>
      <c r="AC844">
        <v>0</v>
      </c>
      <c r="AD844">
        <v>0.89709517923362214</v>
      </c>
      <c r="AF844">
        <v>0</v>
      </c>
      <c r="AG844" t="s">
        <v>913</v>
      </c>
    </row>
    <row r="845" spans="1:33" x14ac:dyDescent="0.25">
      <c r="A845" t="s">
        <v>56</v>
      </c>
      <c r="B845" t="s">
        <v>951</v>
      </c>
      <c r="C845" s="63" t="s">
        <v>951</v>
      </c>
      <c r="D845" s="63" t="s">
        <v>671</v>
      </c>
      <c r="E845" t="s">
        <v>527</v>
      </c>
      <c r="F845">
        <v>0.6</v>
      </c>
      <c r="G845">
        <v>1</v>
      </c>
      <c r="H845">
        <v>1</v>
      </c>
      <c r="I845">
        <v>2</v>
      </c>
      <c r="J845">
        <v>7</v>
      </c>
      <c r="K845">
        <v>2</v>
      </c>
      <c r="L845" t="s">
        <v>102</v>
      </c>
      <c r="M845">
        <v>2</v>
      </c>
      <c r="N845" t="s">
        <v>701</v>
      </c>
      <c r="O845" t="s">
        <v>4</v>
      </c>
      <c r="P845">
        <v>1</v>
      </c>
      <c r="Q845">
        <v>7</v>
      </c>
      <c r="R845">
        <v>0</v>
      </c>
      <c r="S845" t="s">
        <v>642</v>
      </c>
      <c r="T845" t="s">
        <v>689</v>
      </c>
      <c r="U845">
        <v>45</v>
      </c>
      <c r="V845">
        <v>5.9210526315789478</v>
      </c>
      <c r="W845">
        <v>27</v>
      </c>
      <c r="X845" t="s">
        <v>36</v>
      </c>
      <c r="Y845" t="s">
        <v>732</v>
      </c>
      <c r="Z845">
        <v>3235.9999999999986</v>
      </c>
      <c r="AA845">
        <v>174180</v>
      </c>
      <c r="AB845">
        <v>1</v>
      </c>
      <c r="AC845">
        <v>5.3117477717780259</v>
      </c>
      <c r="AD845">
        <v>0.89709517923362214</v>
      </c>
      <c r="AE845">
        <v>0.89709517923362214</v>
      </c>
      <c r="AF845">
        <v>0</v>
      </c>
      <c r="AG845" t="s">
        <v>642</v>
      </c>
    </row>
    <row r="846" spans="1:33" x14ac:dyDescent="0.25">
      <c r="A846" t="s">
        <v>56</v>
      </c>
      <c r="B846" t="s">
        <v>951</v>
      </c>
      <c r="C846" s="63" t="s">
        <v>951</v>
      </c>
      <c r="D846" s="63" t="s">
        <v>671</v>
      </c>
      <c r="E846" t="s">
        <v>527</v>
      </c>
      <c r="F846">
        <v>0.6</v>
      </c>
      <c r="G846">
        <v>1</v>
      </c>
      <c r="H846">
        <v>1</v>
      </c>
      <c r="I846">
        <v>2</v>
      </c>
      <c r="J846">
        <v>7</v>
      </c>
      <c r="K846">
        <v>2</v>
      </c>
      <c r="L846" t="s">
        <v>102</v>
      </c>
      <c r="M846">
        <v>2</v>
      </c>
      <c r="N846" t="s">
        <v>701</v>
      </c>
      <c r="O846" t="s">
        <v>5</v>
      </c>
      <c r="P846">
        <v>2</v>
      </c>
      <c r="Q846">
        <v>0</v>
      </c>
      <c r="R846">
        <v>0</v>
      </c>
      <c r="S846" t="s">
        <v>642</v>
      </c>
      <c r="T846" t="s">
        <v>690</v>
      </c>
      <c r="U846">
        <v>0</v>
      </c>
      <c r="V846">
        <v>0</v>
      </c>
      <c r="W846">
        <v>0</v>
      </c>
      <c r="X846" t="s">
        <v>37</v>
      </c>
      <c r="Y846" t="s">
        <v>733</v>
      </c>
      <c r="Z846">
        <v>3235.9999999999986</v>
      </c>
      <c r="AA846">
        <v>174180</v>
      </c>
      <c r="AB846">
        <v>0</v>
      </c>
      <c r="AC846">
        <v>0</v>
      </c>
      <c r="AD846">
        <v>0.89709517923362214</v>
      </c>
      <c r="AF846">
        <v>0</v>
      </c>
      <c r="AG846" t="s">
        <v>913</v>
      </c>
    </row>
    <row r="847" spans="1:33" x14ac:dyDescent="0.25">
      <c r="A847" t="s">
        <v>56</v>
      </c>
      <c r="B847" t="s">
        <v>951</v>
      </c>
      <c r="C847" s="63" t="s">
        <v>951</v>
      </c>
      <c r="D847" s="63" t="s">
        <v>671</v>
      </c>
      <c r="E847" t="s">
        <v>527</v>
      </c>
      <c r="F847">
        <v>0.6</v>
      </c>
      <c r="G847">
        <v>1</v>
      </c>
      <c r="H847">
        <v>1</v>
      </c>
      <c r="I847">
        <v>2</v>
      </c>
      <c r="J847">
        <v>7</v>
      </c>
      <c r="K847">
        <v>2</v>
      </c>
      <c r="L847" t="s">
        <v>102</v>
      </c>
      <c r="M847">
        <v>2</v>
      </c>
      <c r="N847" t="s">
        <v>701</v>
      </c>
      <c r="O847" t="s">
        <v>31</v>
      </c>
      <c r="P847">
        <v>3</v>
      </c>
      <c r="Q847">
        <v>0</v>
      </c>
      <c r="R847">
        <v>0</v>
      </c>
      <c r="S847" t="s">
        <v>642</v>
      </c>
      <c r="T847" t="s">
        <v>690</v>
      </c>
      <c r="U847">
        <v>0</v>
      </c>
      <c r="V847">
        <v>0</v>
      </c>
      <c r="W847">
        <v>0</v>
      </c>
      <c r="X847" t="s">
        <v>38</v>
      </c>
      <c r="Y847" t="s">
        <v>734</v>
      </c>
      <c r="Z847">
        <v>3235.9999999999986</v>
      </c>
      <c r="AA847">
        <v>174180</v>
      </c>
      <c r="AB847">
        <v>0</v>
      </c>
      <c r="AC847">
        <v>0</v>
      </c>
      <c r="AD847">
        <v>0.89709517923362214</v>
      </c>
      <c r="AF847">
        <v>0</v>
      </c>
      <c r="AG847" t="s">
        <v>913</v>
      </c>
    </row>
    <row r="848" spans="1:33" x14ac:dyDescent="0.25">
      <c r="A848" t="s">
        <v>56</v>
      </c>
      <c r="B848" t="s">
        <v>951</v>
      </c>
      <c r="C848" s="63" t="s">
        <v>951</v>
      </c>
      <c r="D848" s="63" t="s">
        <v>671</v>
      </c>
      <c r="E848" t="s">
        <v>527</v>
      </c>
      <c r="F848">
        <v>0.6</v>
      </c>
      <c r="G848">
        <v>1</v>
      </c>
      <c r="H848">
        <v>1</v>
      </c>
      <c r="I848">
        <v>2</v>
      </c>
      <c r="J848">
        <v>7</v>
      </c>
      <c r="K848">
        <v>3</v>
      </c>
      <c r="L848" t="s">
        <v>103</v>
      </c>
      <c r="M848">
        <v>3</v>
      </c>
      <c r="N848" t="s">
        <v>703</v>
      </c>
      <c r="O848" t="s">
        <v>4</v>
      </c>
      <c r="P848">
        <v>1</v>
      </c>
      <c r="Q848">
        <v>4</v>
      </c>
      <c r="R848">
        <v>0</v>
      </c>
      <c r="S848" t="s">
        <v>642</v>
      </c>
      <c r="T848" t="s">
        <v>689</v>
      </c>
      <c r="U848">
        <v>33.5</v>
      </c>
      <c r="V848">
        <v>4.4078947368421053</v>
      </c>
      <c r="W848">
        <v>20.099999999999998</v>
      </c>
      <c r="X848" t="s">
        <v>39</v>
      </c>
      <c r="Y848" t="s">
        <v>735</v>
      </c>
      <c r="Z848">
        <v>3235.9999999999986</v>
      </c>
      <c r="AA848">
        <v>174180</v>
      </c>
      <c r="AB848">
        <v>1</v>
      </c>
      <c r="AC848">
        <v>3.9543011189903079</v>
      </c>
      <c r="AD848">
        <v>0.89709517923362214</v>
      </c>
      <c r="AE848">
        <v>0.89709517923362203</v>
      </c>
      <c r="AF848">
        <v>-4.4408920985006262E-16</v>
      </c>
      <c r="AG848" t="s">
        <v>642</v>
      </c>
    </row>
    <row r="849" spans="1:33" x14ac:dyDescent="0.25">
      <c r="A849" t="s">
        <v>56</v>
      </c>
      <c r="B849" t="s">
        <v>951</v>
      </c>
      <c r="C849" s="63" t="s">
        <v>951</v>
      </c>
      <c r="D849" s="63" t="s">
        <v>671</v>
      </c>
      <c r="E849" t="s">
        <v>527</v>
      </c>
      <c r="F849">
        <v>0.6</v>
      </c>
      <c r="G849">
        <v>1</v>
      </c>
      <c r="H849">
        <v>1</v>
      </c>
      <c r="I849">
        <v>2</v>
      </c>
      <c r="J849">
        <v>7</v>
      </c>
      <c r="K849">
        <v>3</v>
      </c>
      <c r="L849" t="s">
        <v>103</v>
      </c>
      <c r="M849">
        <v>3</v>
      </c>
      <c r="N849" t="s">
        <v>703</v>
      </c>
      <c r="O849" t="s">
        <v>5</v>
      </c>
      <c r="P849">
        <v>2</v>
      </c>
      <c r="Q849">
        <v>0</v>
      </c>
      <c r="R849">
        <v>0</v>
      </c>
      <c r="S849" t="s">
        <v>642</v>
      </c>
      <c r="T849" t="s">
        <v>690</v>
      </c>
      <c r="U849">
        <v>0</v>
      </c>
      <c r="V849">
        <v>0</v>
      </c>
      <c r="W849">
        <v>0</v>
      </c>
      <c r="X849" t="s">
        <v>40</v>
      </c>
      <c r="Y849" t="s">
        <v>736</v>
      </c>
      <c r="Z849">
        <v>3235.9999999999986</v>
      </c>
      <c r="AA849">
        <v>174180</v>
      </c>
      <c r="AB849">
        <v>0</v>
      </c>
      <c r="AC849">
        <v>0</v>
      </c>
      <c r="AD849">
        <v>0.89709517923362214</v>
      </c>
      <c r="AF849">
        <v>0</v>
      </c>
      <c r="AG849" t="s">
        <v>913</v>
      </c>
    </row>
    <row r="850" spans="1:33" x14ac:dyDescent="0.25">
      <c r="A850" t="s">
        <v>56</v>
      </c>
      <c r="B850" t="s">
        <v>951</v>
      </c>
      <c r="C850" s="63" t="s">
        <v>951</v>
      </c>
      <c r="D850" s="63" t="s">
        <v>671</v>
      </c>
      <c r="E850" t="s">
        <v>527</v>
      </c>
      <c r="F850">
        <v>0.6</v>
      </c>
      <c r="G850">
        <v>1</v>
      </c>
      <c r="H850">
        <v>1</v>
      </c>
      <c r="I850">
        <v>2</v>
      </c>
      <c r="J850">
        <v>7</v>
      </c>
      <c r="K850">
        <v>3</v>
      </c>
      <c r="L850" t="s">
        <v>103</v>
      </c>
      <c r="M850">
        <v>3</v>
      </c>
      <c r="N850" t="s">
        <v>703</v>
      </c>
      <c r="O850" t="s">
        <v>31</v>
      </c>
      <c r="P850">
        <v>3</v>
      </c>
      <c r="Q850">
        <v>0</v>
      </c>
      <c r="R850">
        <v>0</v>
      </c>
      <c r="S850" t="s">
        <v>642</v>
      </c>
      <c r="T850" t="s">
        <v>690</v>
      </c>
      <c r="U850">
        <v>0</v>
      </c>
      <c r="V850">
        <v>0</v>
      </c>
      <c r="W850">
        <v>0</v>
      </c>
      <c r="X850" t="s">
        <v>41</v>
      </c>
      <c r="Y850" t="s">
        <v>737</v>
      </c>
      <c r="Z850">
        <v>3235.9999999999986</v>
      </c>
      <c r="AA850">
        <v>174180</v>
      </c>
      <c r="AB850">
        <v>0</v>
      </c>
      <c r="AC850">
        <v>0</v>
      </c>
      <c r="AD850">
        <v>0.89709517923362214</v>
      </c>
      <c r="AF850">
        <v>0</v>
      </c>
      <c r="AG850" t="s">
        <v>913</v>
      </c>
    </row>
    <row r="851" spans="1:33" x14ac:dyDescent="0.25">
      <c r="A851" t="s">
        <v>56</v>
      </c>
      <c r="B851" t="s">
        <v>951</v>
      </c>
      <c r="C851" s="63" t="s">
        <v>951</v>
      </c>
      <c r="D851" s="63" t="s">
        <v>671</v>
      </c>
      <c r="E851" t="s">
        <v>527</v>
      </c>
      <c r="F851">
        <v>0.6</v>
      </c>
      <c r="G851">
        <v>1</v>
      </c>
      <c r="H851">
        <v>1</v>
      </c>
      <c r="I851">
        <v>2</v>
      </c>
      <c r="J851">
        <v>7</v>
      </c>
      <c r="K851">
        <v>4</v>
      </c>
      <c r="L851" t="s">
        <v>101</v>
      </c>
      <c r="M851">
        <v>4</v>
      </c>
      <c r="N851" t="s">
        <v>705</v>
      </c>
      <c r="O851" t="s">
        <v>4</v>
      </c>
      <c r="P851">
        <v>1</v>
      </c>
      <c r="Q851">
        <v>5</v>
      </c>
      <c r="R851">
        <v>0</v>
      </c>
      <c r="S851" t="s">
        <v>642</v>
      </c>
      <c r="T851" t="s">
        <v>689</v>
      </c>
      <c r="U851">
        <v>37.5</v>
      </c>
      <c r="V851">
        <v>4.9342105263157894</v>
      </c>
      <c r="W851">
        <v>22.5</v>
      </c>
      <c r="X851" t="s">
        <v>42</v>
      </c>
      <c r="Y851" t="s">
        <v>738</v>
      </c>
      <c r="Z851">
        <v>3235.9999999999986</v>
      </c>
      <c r="AA851">
        <v>174180</v>
      </c>
      <c r="AB851">
        <v>1</v>
      </c>
      <c r="AC851">
        <v>4.4264564764816887</v>
      </c>
      <c r="AD851">
        <v>0.89709517923362214</v>
      </c>
      <c r="AE851">
        <v>0.89709517923362225</v>
      </c>
      <c r="AF851">
        <v>8.8817841970012523E-16</v>
      </c>
      <c r="AG851" t="s">
        <v>642</v>
      </c>
    </row>
    <row r="852" spans="1:33" x14ac:dyDescent="0.25">
      <c r="A852" t="s">
        <v>56</v>
      </c>
      <c r="B852" t="s">
        <v>951</v>
      </c>
      <c r="C852" s="63" t="s">
        <v>951</v>
      </c>
      <c r="D852" s="63" t="s">
        <v>671</v>
      </c>
      <c r="E852" t="s">
        <v>527</v>
      </c>
      <c r="F852">
        <v>0.6</v>
      </c>
      <c r="G852">
        <v>1</v>
      </c>
      <c r="H852">
        <v>1</v>
      </c>
      <c r="I852">
        <v>2</v>
      </c>
      <c r="J852">
        <v>7</v>
      </c>
      <c r="K852">
        <v>4</v>
      </c>
      <c r="L852" t="s">
        <v>101</v>
      </c>
      <c r="M852">
        <v>4</v>
      </c>
      <c r="N852" t="s">
        <v>705</v>
      </c>
      <c r="O852" t="s">
        <v>5</v>
      </c>
      <c r="P852">
        <v>2</v>
      </c>
      <c r="Q852">
        <v>0</v>
      </c>
      <c r="R852">
        <v>0</v>
      </c>
      <c r="S852" t="s">
        <v>642</v>
      </c>
      <c r="T852" t="s">
        <v>690</v>
      </c>
      <c r="U852">
        <v>0</v>
      </c>
      <c r="V852">
        <v>0</v>
      </c>
      <c r="W852">
        <v>0</v>
      </c>
      <c r="X852" t="s">
        <v>43</v>
      </c>
      <c r="Y852" t="s">
        <v>739</v>
      </c>
      <c r="Z852">
        <v>3235.9999999999986</v>
      </c>
      <c r="AA852">
        <v>174180</v>
      </c>
      <c r="AB852">
        <v>0</v>
      </c>
      <c r="AC852">
        <v>0</v>
      </c>
      <c r="AD852">
        <v>0.89709517923362214</v>
      </c>
      <c r="AF852">
        <v>0</v>
      </c>
      <c r="AG852" t="s">
        <v>913</v>
      </c>
    </row>
    <row r="853" spans="1:33" x14ac:dyDescent="0.25">
      <c r="A853" t="s">
        <v>56</v>
      </c>
      <c r="B853" t="s">
        <v>951</v>
      </c>
      <c r="C853" s="63" t="s">
        <v>951</v>
      </c>
      <c r="D853" s="63" t="s">
        <v>671</v>
      </c>
      <c r="E853" t="s">
        <v>527</v>
      </c>
      <c r="F853">
        <v>0.6</v>
      </c>
      <c r="G853">
        <v>1</v>
      </c>
      <c r="H853">
        <v>1</v>
      </c>
      <c r="I853">
        <v>2</v>
      </c>
      <c r="J853">
        <v>7</v>
      </c>
      <c r="K853">
        <v>4</v>
      </c>
      <c r="L853" t="s">
        <v>101</v>
      </c>
      <c r="M853">
        <v>4</v>
      </c>
      <c r="N853" t="s">
        <v>705</v>
      </c>
      <c r="O853" t="s">
        <v>31</v>
      </c>
      <c r="P853">
        <v>3</v>
      </c>
      <c r="Q853">
        <v>0</v>
      </c>
      <c r="R853">
        <v>0</v>
      </c>
      <c r="S853" t="s">
        <v>642</v>
      </c>
      <c r="T853" t="s">
        <v>690</v>
      </c>
      <c r="U853">
        <v>0</v>
      </c>
      <c r="V853">
        <v>0</v>
      </c>
      <c r="W853">
        <v>0</v>
      </c>
      <c r="X853" t="s">
        <v>44</v>
      </c>
      <c r="Y853" t="s">
        <v>740</v>
      </c>
      <c r="Z853">
        <v>3235.9999999999986</v>
      </c>
      <c r="AA853">
        <v>174180</v>
      </c>
      <c r="AB853">
        <v>0</v>
      </c>
      <c r="AC853">
        <v>0</v>
      </c>
      <c r="AD853">
        <v>0.89709517923362214</v>
      </c>
      <c r="AF853">
        <v>0</v>
      </c>
      <c r="AG853" t="s">
        <v>913</v>
      </c>
    </row>
    <row r="854" spans="1:33" x14ac:dyDescent="0.25">
      <c r="A854" t="s">
        <v>56</v>
      </c>
      <c r="B854" t="s">
        <v>951</v>
      </c>
      <c r="C854" s="63" t="s">
        <v>951</v>
      </c>
      <c r="D854" s="63" t="s">
        <v>671</v>
      </c>
      <c r="E854" t="s">
        <v>527</v>
      </c>
      <c r="F854">
        <v>0.6</v>
      </c>
      <c r="G854">
        <v>1</v>
      </c>
      <c r="H854">
        <v>1</v>
      </c>
      <c r="I854">
        <v>2</v>
      </c>
      <c r="J854">
        <v>7</v>
      </c>
      <c r="K854">
        <v>5</v>
      </c>
      <c r="L854" t="s">
        <v>105</v>
      </c>
      <c r="M854">
        <v>5</v>
      </c>
      <c r="N854" t="s">
        <v>707</v>
      </c>
      <c r="O854" t="s">
        <v>4</v>
      </c>
      <c r="P854">
        <v>1</v>
      </c>
      <c r="Q854">
        <v>4</v>
      </c>
      <c r="R854">
        <v>0</v>
      </c>
      <c r="S854" t="s">
        <v>642</v>
      </c>
      <c r="T854" t="s">
        <v>689</v>
      </c>
      <c r="U854">
        <v>32.5</v>
      </c>
      <c r="V854">
        <v>4.2763157894736841</v>
      </c>
      <c r="W854">
        <v>19.5</v>
      </c>
      <c r="X854" t="s">
        <v>45</v>
      </c>
      <c r="Y854" t="s">
        <v>741</v>
      </c>
      <c r="Z854">
        <v>3235.9999999999986</v>
      </c>
      <c r="AA854">
        <v>174180</v>
      </c>
      <c r="AB854">
        <v>1</v>
      </c>
      <c r="AC854">
        <v>3.8362622796174635</v>
      </c>
      <c r="AD854">
        <v>0.89709517923362214</v>
      </c>
      <c r="AE854">
        <v>0.89709517923362225</v>
      </c>
      <c r="AF854">
        <v>4.4408920985006262E-16</v>
      </c>
      <c r="AG854" t="s">
        <v>642</v>
      </c>
    </row>
    <row r="855" spans="1:33" x14ac:dyDescent="0.25">
      <c r="A855" t="s">
        <v>56</v>
      </c>
      <c r="B855" t="s">
        <v>951</v>
      </c>
      <c r="C855" s="63" t="s">
        <v>951</v>
      </c>
      <c r="D855" s="63" t="s">
        <v>671</v>
      </c>
      <c r="E855" t="s">
        <v>527</v>
      </c>
      <c r="F855">
        <v>0.6</v>
      </c>
      <c r="G855">
        <v>1</v>
      </c>
      <c r="H855">
        <v>1</v>
      </c>
      <c r="I855">
        <v>2</v>
      </c>
      <c r="J855">
        <v>7</v>
      </c>
      <c r="K855">
        <v>5</v>
      </c>
      <c r="L855" t="s">
        <v>105</v>
      </c>
      <c r="M855">
        <v>5</v>
      </c>
      <c r="N855" t="s">
        <v>707</v>
      </c>
      <c r="O855" t="s">
        <v>5</v>
      </c>
      <c r="P855">
        <v>2</v>
      </c>
      <c r="Q855">
        <v>0</v>
      </c>
      <c r="R855">
        <v>0</v>
      </c>
      <c r="S855" t="s">
        <v>642</v>
      </c>
      <c r="T855" t="s">
        <v>690</v>
      </c>
      <c r="U855">
        <v>0</v>
      </c>
      <c r="V855">
        <v>0</v>
      </c>
      <c r="W855">
        <v>0</v>
      </c>
      <c r="X855" t="s">
        <v>46</v>
      </c>
      <c r="Y855" t="s">
        <v>742</v>
      </c>
      <c r="Z855">
        <v>3235.9999999999986</v>
      </c>
      <c r="AA855">
        <v>174180</v>
      </c>
      <c r="AB855">
        <v>0</v>
      </c>
      <c r="AC855">
        <v>0</v>
      </c>
      <c r="AD855">
        <v>0.89709517923362214</v>
      </c>
      <c r="AF855">
        <v>0</v>
      </c>
      <c r="AG855" t="s">
        <v>913</v>
      </c>
    </row>
    <row r="856" spans="1:33" x14ac:dyDescent="0.25">
      <c r="A856" t="s">
        <v>56</v>
      </c>
      <c r="B856" t="s">
        <v>951</v>
      </c>
      <c r="C856" s="63" t="s">
        <v>951</v>
      </c>
      <c r="D856" s="63" t="s">
        <v>671</v>
      </c>
      <c r="E856" t="s">
        <v>527</v>
      </c>
      <c r="F856">
        <v>0.6</v>
      </c>
      <c r="G856">
        <v>1</v>
      </c>
      <c r="H856">
        <v>1</v>
      </c>
      <c r="I856">
        <v>2</v>
      </c>
      <c r="J856">
        <v>7</v>
      </c>
      <c r="K856">
        <v>5</v>
      </c>
      <c r="L856" t="s">
        <v>105</v>
      </c>
      <c r="M856">
        <v>5</v>
      </c>
      <c r="N856" t="s">
        <v>707</v>
      </c>
      <c r="O856" t="s">
        <v>31</v>
      </c>
      <c r="P856">
        <v>3</v>
      </c>
      <c r="Q856">
        <v>0</v>
      </c>
      <c r="R856">
        <v>0</v>
      </c>
      <c r="S856" t="s">
        <v>642</v>
      </c>
      <c r="T856" t="s">
        <v>690</v>
      </c>
      <c r="U856">
        <v>0</v>
      </c>
      <c r="V856">
        <v>0</v>
      </c>
      <c r="W856">
        <v>0</v>
      </c>
      <c r="X856" t="s">
        <v>47</v>
      </c>
      <c r="Y856" t="s">
        <v>743</v>
      </c>
      <c r="Z856">
        <v>3235.9999999999986</v>
      </c>
      <c r="AA856">
        <v>174180</v>
      </c>
      <c r="AB856">
        <v>0</v>
      </c>
      <c r="AC856">
        <v>0</v>
      </c>
      <c r="AD856">
        <v>0.89709517923362214</v>
      </c>
      <c r="AF856">
        <v>0</v>
      </c>
      <c r="AG856" t="s">
        <v>913</v>
      </c>
    </row>
    <row r="857" spans="1:33" x14ac:dyDescent="0.25">
      <c r="A857" t="s">
        <v>56</v>
      </c>
      <c r="B857" t="s">
        <v>951</v>
      </c>
      <c r="C857" s="63" t="s">
        <v>951</v>
      </c>
      <c r="D857" s="63" t="s">
        <v>671</v>
      </c>
      <c r="E857" t="s">
        <v>527</v>
      </c>
      <c r="F857">
        <v>0.6</v>
      </c>
      <c r="G857">
        <v>1</v>
      </c>
      <c r="H857">
        <v>1</v>
      </c>
      <c r="I857">
        <v>2</v>
      </c>
      <c r="J857">
        <v>7</v>
      </c>
      <c r="K857">
        <v>6</v>
      </c>
      <c r="L857" t="s">
        <v>113</v>
      </c>
      <c r="M857">
        <v>6</v>
      </c>
      <c r="N857" t="s">
        <v>709</v>
      </c>
      <c r="O857" t="s">
        <v>4</v>
      </c>
      <c r="P857">
        <v>1</v>
      </c>
      <c r="Q857">
        <v>0</v>
      </c>
      <c r="R857">
        <v>0</v>
      </c>
      <c r="S857" t="s">
        <v>642</v>
      </c>
      <c r="T857" t="s">
        <v>690</v>
      </c>
      <c r="U857">
        <v>0</v>
      </c>
      <c r="V857">
        <v>0</v>
      </c>
      <c r="W857">
        <v>0</v>
      </c>
      <c r="X857" t="s">
        <v>48</v>
      </c>
      <c r="Y857" t="s">
        <v>744</v>
      </c>
      <c r="Z857">
        <v>3235.9999999999986</v>
      </c>
      <c r="AA857">
        <v>174180</v>
      </c>
      <c r="AB857">
        <v>0</v>
      </c>
      <c r="AC857">
        <v>0</v>
      </c>
      <c r="AD857">
        <v>0.89709517923362214</v>
      </c>
      <c r="AF857">
        <v>0</v>
      </c>
      <c r="AG857" t="s">
        <v>913</v>
      </c>
    </row>
    <row r="858" spans="1:33" x14ac:dyDescent="0.25">
      <c r="A858" t="s">
        <v>56</v>
      </c>
      <c r="B858" t="s">
        <v>951</v>
      </c>
      <c r="C858" s="63" t="s">
        <v>951</v>
      </c>
      <c r="D858" s="63" t="s">
        <v>671</v>
      </c>
      <c r="E858" t="s">
        <v>527</v>
      </c>
      <c r="F858">
        <v>0.6</v>
      </c>
      <c r="G858">
        <v>1</v>
      </c>
      <c r="H858">
        <v>1</v>
      </c>
      <c r="I858">
        <v>2</v>
      </c>
      <c r="J858">
        <v>7</v>
      </c>
      <c r="K858">
        <v>6</v>
      </c>
      <c r="L858" t="s">
        <v>113</v>
      </c>
      <c r="M858">
        <v>6</v>
      </c>
      <c r="N858" t="s">
        <v>709</v>
      </c>
      <c r="O858" t="s">
        <v>5</v>
      </c>
      <c r="P858">
        <v>2</v>
      </c>
      <c r="Q858">
        <v>0</v>
      </c>
      <c r="R858">
        <v>0</v>
      </c>
      <c r="S858" t="s">
        <v>642</v>
      </c>
      <c r="T858" t="s">
        <v>690</v>
      </c>
      <c r="U858">
        <v>0</v>
      </c>
      <c r="V858">
        <v>0</v>
      </c>
      <c r="W858">
        <v>0</v>
      </c>
      <c r="X858" t="s">
        <v>49</v>
      </c>
      <c r="Y858" t="s">
        <v>745</v>
      </c>
      <c r="Z858">
        <v>3235.9999999999986</v>
      </c>
      <c r="AA858">
        <v>174180</v>
      </c>
      <c r="AB858">
        <v>0</v>
      </c>
      <c r="AC858">
        <v>0</v>
      </c>
      <c r="AD858">
        <v>0.89709517923362214</v>
      </c>
      <c r="AF858">
        <v>0</v>
      </c>
      <c r="AG858" t="s">
        <v>913</v>
      </c>
    </row>
    <row r="859" spans="1:33" x14ac:dyDescent="0.25">
      <c r="A859" t="s">
        <v>56</v>
      </c>
      <c r="B859" t="s">
        <v>951</v>
      </c>
      <c r="C859" s="63" t="s">
        <v>951</v>
      </c>
      <c r="D859" s="63" t="s">
        <v>671</v>
      </c>
      <c r="E859" t="s">
        <v>527</v>
      </c>
      <c r="F859">
        <v>0.6</v>
      </c>
      <c r="G859">
        <v>1</v>
      </c>
      <c r="H859">
        <v>1</v>
      </c>
      <c r="I859">
        <v>2</v>
      </c>
      <c r="J859">
        <v>7</v>
      </c>
      <c r="K859">
        <v>6</v>
      </c>
      <c r="L859" t="s">
        <v>113</v>
      </c>
      <c r="M859">
        <v>6</v>
      </c>
      <c r="N859" t="s">
        <v>709</v>
      </c>
      <c r="O859" t="s">
        <v>31</v>
      </c>
      <c r="P859">
        <v>3</v>
      </c>
      <c r="Q859">
        <v>0</v>
      </c>
      <c r="R859">
        <v>0</v>
      </c>
      <c r="S859" t="s">
        <v>642</v>
      </c>
      <c r="T859" t="s">
        <v>690</v>
      </c>
      <c r="U859">
        <v>0</v>
      </c>
      <c r="V859">
        <v>0</v>
      </c>
      <c r="W859">
        <v>0</v>
      </c>
      <c r="X859" t="s">
        <v>50</v>
      </c>
      <c r="Y859" t="s">
        <v>746</v>
      </c>
      <c r="Z859">
        <v>3235.9999999999986</v>
      </c>
      <c r="AA859">
        <v>174180</v>
      </c>
      <c r="AB859">
        <v>0</v>
      </c>
      <c r="AC859">
        <v>0</v>
      </c>
      <c r="AD859">
        <v>0.89709517923362214</v>
      </c>
      <c r="AF859">
        <v>0</v>
      </c>
      <c r="AG859" t="s">
        <v>913</v>
      </c>
    </row>
    <row r="860" spans="1:33" x14ac:dyDescent="0.25">
      <c r="A860" t="s">
        <v>56</v>
      </c>
      <c r="B860" t="s">
        <v>951</v>
      </c>
      <c r="C860" s="63" t="s">
        <v>951</v>
      </c>
      <c r="D860" s="63" t="s">
        <v>671</v>
      </c>
      <c r="E860" t="s">
        <v>527</v>
      </c>
      <c r="F860">
        <v>0.6</v>
      </c>
      <c r="G860">
        <v>1</v>
      </c>
      <c r="H860">
        <v>1</v>
      </c>
      <c r="I860">
        <v>2</v>
      </c>
      <c r="J860">
        <v>7</v>
      </c>
      <c r="K860">
        <v>7</v>
      </c>
      <c r="L860" t="s">
        <v>114</v>
      </c>
      <c r="M860">
        <v>7</v>
      </c>
      <c r="N860" t="s">
        <v>711</v>
      </c>
      <c r="O860" t="s">
        <v>4</v>
      </c>
      <c r="P860">
        <v>1</v>
      </c>
      <c r="Q860">
        <v>0</v>
      </c>
      <c r="R860">
        <v>0</v>
      </c>
      <c r="S860" t="s">
        <v>642</v>
      </c>
      <c r="T860" t="s">
        <v>690</v>
      </c>
      <c r="U860">
        <v>0</v>
      </c>
      <c r="V860">
        <v>0</v>
      </c>
      <c r="W860">
        <v>0</v>
      </c>
      <c r="X860" t="s">
        <v>51</v>
      </c>
      <c r="Y860" t="s">
        <v>747</v>
      </c>
      <c r="Z860">
        <v>3235.9999999999986</v>
      </c>
      <c r="AA860">
        <v>174180</v>
      </c>
      <c r="AB860">
        <v>0</v>
      </c>
      <c r="AC860">
        <v>0</v>
      </c>
      <c r="AD860">
        <v>0.89709517923362214</v>
      </c>
      <c r="AF860">
        <v>0</v>
      </c>
      <c r="AG860" t="s">
        <v>913</v>
      </c>
    </row>
    <row r="861" spans="1:33" x14ac:dyDescent="0.25">
      <c r="A861" t="s">
        <v>56</v>
      </c>
      <c r="B861" t="s">
        <v>951</v>
      </c>
      <c r="C861" s="63" t="s">
        <v>951</v>
      </c>
      <c r="D861" s="63" t="s">
        <v>671</v>
      </c>
      <c r="E861" t="s">
        <v>527</v>
      </c>
      <c r="F861">
        <v>0.6</v>
      </c>
      <c r="G861">
        <v>1</v>
      </c>
      <c r="H861">
        <v>1</v>
      </c>
      <c r="I861">
        <v>2</v>
      </c>
      <c r="J861">
        <v>7</v>
      </c>
      <c r="K861">
        <v>7</v>
      </c>
      <c r="L861" t="s">
        <v>114</v>
      </c>
      <c r="M861">
        <v>7</v>
      </c>
      <c r="N861" t="s">
        <v>711</v>
      </c>
      <c r="O861" t="s">
        <v>5</v>
      </c>
      <c r="P861">
        <v>2</v>
      </c>
      <c r="Q861">
        <v>0</v>
      </c>
      <c r="R861">
        <v>0</v>
      </c>
      <c r="S861" t="s">
        <v>642</v>
      </c>
      <c r="T861" t="s">
        <v>690</v>
      </c>
      <c r="U861">
        <v>0</v>
      </c>
      <c r="V861">
        <v>0</v>
      </c>
      <c r="W861">
        <v>0</v>
      </c>
      <c r="X861" t="s">
        <v>52</v>
      </c>
      <c r="Y861" t="s">
        <v>748</v>
      </c>
      <c r="Z861">
        <v>3235.9999999999986</v>
      </c>
      <c r="AA861">
        <v>174180</v>
      </c>
      <c r="AB861">
        <v>0</v>
      </c>
      <c r="AC861">
        <v>0</v>
      </c>
      <c r="AD861">
        <v>0.89709517923362214</v>
      </c>
      <c r="AF861">
        <v>0</v>
      </c>
      <c r="AG861" t="s">
        <v>913</v>
      </c>
    </row>
    <row r="862" spans="1:33" x14ac:dyDescent="0.25">
      <c r="A862" t="s">
        <v>56</v>
      </c>
      <c r="B862" t="s">
        <v>951</v>
      </c>
      <c r="C862" s="63" t="s">
        <v>951</v>
      </c>
      <c r="D862" s="63" t="s">
        <v>671</v>
      </c>
      <c r="E862" t="s">
        <v>527</v>
      </c>
      <c r="F862">
        <v>0.6</v>
      </c>
      <c r="G862">
        <v>1</v>
      </c>
      <c r="H862">
        <v>1</v>
      </c>
      <c r="I862">
        <v>2</v>
      </c>
      <c r="J862">
        <v>7</v>
      </c>
      <c r="K862">
        <v>7</v>
      </c>
      <c r="L862" t="s">
        <v>114</v>
      </c>
      <c r="M862">
        <v>7</v>
      </c>
      <c r="N862" t="s">
        <v>711</v>
      </c>
      <c r="O862" t="s">
        <v>31</v>
      </c>
      <c r="P862">
        <v>3</v>
      </c>
      <c r="Q862">
        <v>0</v>
      </c>
      <c r="R862">
        <v>0</v>
      </c>
      <c r="S862" t="s">
        <v>642</v>
      </c>
      <c r="T862" t="s">
        <v>690</v>
      </c>
      <c r="U862">
        <v>0</v>
      </c>
      <c r="V862">
        <v>0</v>
      </c>
      <c r="W862">
        <v>0</v>
      </c>
      <c r="X862" t="s">
        <v>53</v>
      </c>
      <c r="Y862" t="s">
        <v>749</v>
      </c>
      <c r="Z862">
        <v>3235.9999999999986</v>
      </c>
      <c r="AA862">
        <v>174180</v>
      </c>
      <c r="AB862">
        <v>0</v>
      </c>
      <c r="AC862">
        <v>0</v>
      </c>
      <c r="AD862">
        <v>0.89709517923362214</v>
      </c>
      <c r="AF862">
        <v>0</v>
      </c>
      <c r="AG862" t="s">
        <v>913</v>
      </c>
    </row>
    <row r="863" spans="1:33" x14ac:dyDescent="0.25">
      <c r="A863" t="s">
        <v>56</v>
      </c>
      <c r="B863" t="s">
        <v>951</v>
      </c>
      <c r="C863" s="63" t="s">
        <v>951</v>
      </c>
      <c r="D863" s="63" t="s">
        <v>671</v>
      </c>
      <c r="E863" t="s">
        <v>527</v>
      </c>
      <c r="F863">
        <v>0.6</v>
      </c>
      <c r="G863">
        <v>2</v>
      </c>
      <c r="H863">
        <v>2</v>
      </c>
      <c r="I863">
        <v>2</v>
      </c>
      <c r="J863">
        <v>7</v>
      </c>
      <c r="K863">
        <v>1</v>
      </c>
      <c r="L863" t="s">
        <v>99</v>
      </c>
      <c r="M863">
        <v>8</v>
      </c>
      <c r="N863" t="s">
        <v>713</v>
      </c>
      <c r="O863" t="s">
        <v>4</v>
      </c>
      <c r="P863">
        <v>1</v>
      </c>
      <c r="Q863">
        <v>5</v>
      </c>
      <c r="R863">
        <v>0</v>
      </c>
      <c r="S863" t="s">
        <v>642</v>
      </c>
      <c r="T863" t="s">
        <v>689</v>
      </c>
      <c r="U863">
        <v>41</v>
      </c>
      <c r="V863">
        <v>5.3947368421052637</v>
      </c>
      <c r="W863">
        <v>24.599999999999998</v>
      </c>
      <c r="X863" t="s">
        <v>33</v>
      </c>
      <c r="Y863" t="s">
        <v>750</v>
      </c>
      <c r="Z863">
        <v>3235.9999999999986</v>
      </c>
      <c r="AA863">
        <v>174180</v>
      </c>
      <c r="AB863">
        <v>1</v>
      </c>
      <c r="AC863">
        <v>4.8395924142866455</v>
      </c>
      <c r="AD863">
        <v>0.89709517923362214</v>
      </c>
      <c r="AE863">
        <v>0.89709517923362203</v>
      </c>
      <c r="AF863">
        <v>-8.8817841970012523E-16</v>
      </c>
      <c r="AG863" t="s">
        <v>642</v>
      </c>
    </row>
    <row r="864" spans="1:33" x14ac:dyDescent="0.25">
      <c r="A864" t="s">
        <v>56</v>
      </c>
      <c r="B864" t="s">
        <v>951</v>
      </c>
      <c r="C864" s="63" t="s">
        <v>951</v>
      </c>
      <c r="D864" s="63" t="s">
        <v>671</v>
      </c>
      <c r="E864" t="s">
        <v>527</v>
      </c>
      <c r="F864">
        <v>0.6</v>
      </c>
      <c r="G864">
        <v>2</v>
      </c>
      <c r="H864">
        <v>2</v>
      </c>
      <c r="I864">
        <v>2</v>
      </c>
      <c r="J864">
        <v>7</v>
      </c>
      <c r="K864">
        <v>1</v>
      </c>
      <c r="L864" t="s">
        <v>99</v>
      </c>
      <c r="M864">
        <v>8</v>
      </c>
      <c r="N864" t="s">
        <v>713</v>
      </c>
      <c r="O864" t="s">
        <v>5</v>
      </c>
      <c r="P864">
        <v>2</v>
      </c>
      <c r="Q864">
        <v>0</v>
      </c>
      <c r="R864">
        <v>0</v>
      </c>
      <c r="S864" t="s">
        <v>642</v>
      </c>
      <c r="T864" t="s">
        <v>690</v>
      </c>
      <c r="U864">
        <v>0</v>
      </c>
      <c r="V864">
        <v>0</v>
      </c>
      <c r="W864">
        <v>0</v>
      </c>
      <c r="X864" t="s">
        <v>34</v>
      </c>
      <c r="Y864" t="s">
        <v>751</v>
      </c>
      <c r="Z864">
        <v>3235.9999999999986</v>
      </c>
      <c r="AA864">
        <v>174180</v>
      </c>
      <c r="AB864">
        <v>0</v>
      </c>
      <c r="AC864">
        <v>0</v>
      </c>
      <c r="AD864">
        <v>0.89709517923362214</v>
      </c>
      <c r="AF864">
        <v>0</v>
      </c>
      <c r="AG864" t="s">
        <v>913</v>
      </c>
    </row>
    <row r="865" spans="1:33" x14ac:dyDescent="0.25">
      <c r="A865" t="s">
        <v>56</v>
      </c>
      <c r="B865" t="s">
        <v>951</v>
      </c>
      <c r="C865" s="63" t="s">
        <v>951</v>
      </c>
      <c r="D865" s="63" t="s">
        <v>671</v>
      </c>
      <c r="E865" t="s">
        <v>527</v>
      </c>
      <c r="F865">
        <v>0.6</v>
      </c>
      <c r="G865">
        <v>2</v>
      </c>
      <c r="H865">
        <v>2</v>
      </c>
      <c r="I865">
        <v>2</v>
      </c>
      <c r="J865">
        <v>7</v>
      </c>
      <c r="K865">
        <v>1</v>
      </c>
      <c r="L865" t="s">
        <v>99</v>
      </c>
      <c r="M865">
        <v>8</v>
      </c>
      <c r="N865" t="s">
        <v>713</v>
      </c>
      <c r="O865" t="s">
        <v>31</v>
      </c>
      <c r="P865">
        <v>3</v>
      </c>
      <c r="Q865">
        <v>0</v>
      </c>
      <c r="R865">
        <v>0</v>
      </c>
      <c r="S865" t="s">
        <v>642</v>
      </c>
      <c r="T865" t="s">
        <v>690</v>
      </c>
      <c r="U865">
        <v>0</v>
      </c>
      <c r="V865">
        <v>0</v>
      </c>
      <c r="W865">
        <v>0</v>
      </c>
      <c r="X865" t="s">
        <v>35</v>
      </c>
      <c r="Y865" t="s">
        <v>752</v>
      </c>
      <c r="Z865">
        <v>3235.9999999999986</v>
      </c>
      <c r="AA865">
        <v>174180</v>
      </c>
      <c r="AB865">
        <v>0</v>
      </c>
      <c r="AC865">
        <v>0</v>
      </c>
      <c r="AD865">
        <v>0.89709517923362214</v>
      </c>
      <c r="AF865">
        <v>0</v>
      </c>
      <c r="AG865" t="s">
        <v>913</v>
      </c>
    </row>
    <row r="866" spans="1:33" x14ac:dyDescent="0.25">
      <c r="A866" t="s">
        <v>56</v>
      </c>
      <c r="B866" t="s">
        <v>951</v>
      </c>
      <c r="C866" s="63" t="s">
        <v>951</v>
      </c>
      <c r="D866" s="63" t="s">
        <v>671</v>
      </c>
      <c r="E866" t="s">
        <v>527</v>
      </c>
      <c r="F866">
        <v>0.6</v>
      </c>
      <c r="G866">
        <v>2</v>
      </c>
      <c r="H866">
        <v>2</v>
      </c>
      <c r="I866">
        <v>2</v>
      </c>
      <c r="J866">
        <v>7</v>
      </c>
      <c r="K866">
        <v>2</v>
      </c>
      <c r="L866" t="s">
        <v>102</v>
      </c>
      <c r="M866">
        <v>9</v>
      </c>
      <c r="N866" t="s">
        <v>715</v>
      </c>
      <c r="O866" t="s">
        <v>4</v>
      </c>
      <c r="P866">
        <v>1</v>
      </c>
      <c r="Q866">
        <v>7</v>
      </c>
      <c r="R866">
        <v>0</v>
      </c>
      <c r="S866" t="s">
        <v>642</v>
      </c>
      <c r="T866" t="s">
        <v>689</v>
      </c>
      <c r="U866">
        <v>46</v>
      </c>
      <c r="V866">
        <v>6.052631578947369</v>
      </c>
      <c r="W866">
        <v>27.599999999999998</v>
      </c>
      <c r="X866" t="s">
        <v>36</v>
      </c>
      <c r="Y866" t="s">
        <v>753</v>
      </c>
      <c r="Z866">
        <v>3235.9999999999986</v>
      </c>
      <c r="AA866">
        <v>174180</v>
      </c>
      <c r="AB866">
        <v>1</v>
      </c>
      <c r="AC866">
        <v>5.4297866111508695</v>
      </c>
      <c r="AD866">
        <v>0.89709517923362214</v>
      </c>
      <c r="AE866">
        <v>0.89709517923362181</v>
      </c>
      <c r="AF866">
        <v>-1.7763568394002505E-15</v>
      </c>
      <c r="AG866" t="s">
        <v>642</v>
      </c>
    </row>
    <row r="867" spans="1:33" x14ac:dyDescent="0.25">
      <c r="A867" t="s">
        <v>56</v>
      </c>
      <c r="B867" t="s">
        <v>951</v>
      </c>
      <c r="C867" s="63" t="s">
        <v>951</v>
      </c>
      <c r="D867" s="63" t="s">
        <v>671</v>
      </c>
      <c r="E867" t="s">
        <v>527</v>
      </c>
      <c r="F867">
        <v>0.6</v>
      </c>
      <c r="G867">
        <v>2</v>
      </c>
      <c r="H867">
        <v>2</v>
      </c>
      <c r="I867">
        <v>2</v>
      </c>
      <c r="J867">
        <v>7</v>
      </c>
      <c r="K867">
        <v>2</v>
      </c>
      <c r="L867" t="s">
        <v>102</v>
      </c>
      <c r="M867">
        <v>9</v>
      </c>
      <c r="N867" t="s">
        <v>715</v>
      </c>
      <c r="O867" t="s">
        <v>5</v>
      </c>
      <c r="P867">
        <v>2</v>
      </c>
      <c r="Q867">
        <v>0</v>
      </c>
      <c r="R867">
        <v>0</v>
      </c>
      <c r="S867" t="s">
        <v>642</v>
      </c>
      <c r="T867" t="s">
        <v>690</v>
      </c>
      <c r="U867">
        <v>0</v>
      </c>
      <c r="V867">
        <v>0</v>
      </c>
      <c r="W867">
        <v>0</v>
      </c>
      <c r="X867" t="s">
        <v>37</v>
      </c>
      <c r="Y867" t="s">
        <v>754</v>
      </c>
      <c r="Z867">
        <v>3235.9999999999986</v>
      </c>
      <c r="AA867">
        <v>174180</v>
      </c>
      <c r="AB867">
        <v>0</v>
      </c>
      <c r="AC867">
        <v>0</v>
      </c>
      <c r="AD867">
        <v>0.89709517923362214</v>
      </c>
      <c r="AF867">
        <v>0</v>
      </c>
      <c r="AG867" t="s">
        <v>913</v>
      </c>
    </row>
    <row r="868" spans="1:33" x14ac:dyDescent="0.25">
      <c r="A868" t="s">
        <v>56</v>
      </c>
      <c r="B868" t="s">
        <v>951</v>
      </c>
      <c r="C868" s="63" t="s">
        <v>951</v>
      </c>
      <c r="D868" s="63" t="s">
        <v>671</v>
      </c>
      <c r="E868" t="s">
        <v>527</v>
      </c>
      <c r="F868">
        <v>0.6</v>
      </c>
      <c r="G868">
        <v>2</v>
      </c>
      <c r="H868">
        <v>2</v>
      </c>
      <c r="I868">
        <v>2</v>
      </c>
      <c r="J868">
        <v>7</v>
      </c>
      <c r="K868">
        <v>2</v>
      </c>
      <c r="L868" t="s">
        <v>102</v>
      </c>
      <c r="M868">
        <v>9</v>
      </c>
      <c r="N868" t="s">
        <v>715</v>
      </c>
      <c r="O868" t="s">
        <v>31</v>
      </c>
      <c r="P868">
        <v>3</v>
      </c>
      <c r="Q868">
        <v>0</v>
      </c>
      <c r="R868">
        <v>0</v>
      </c>
      <c r="S868" t="s">
        <v>642</v>
      </c>
      <c r="T868" t="s">
        <v>690</v>
      </c>
      <c r="U868">
        <v>0</v>
      </c>
      <c r="V868">
        <v>0</v>
      </c>
      <c r="W868">
        <v>0</v>
      </c>
      <c r="X868" t="s">
        <v>38</v>
      </c>
      <c r="Y868" t="s">
        <v>755</v>
      </c>
      <c r="Z868">
        <v>3235.9999999999986</v>
      </c>
      <c r="AA868">
        <v>174180</v>
      </c>
      <c r="AB868">
        <v>0</v>
      </c>
      <c r="AC868">
        <v>0</v>
      </c>
      <c r="AD868">
        <v>0.89709517923362214</v>
      </c>
      <c r="AF868">
        <v>0</v>
      </c>
      <c r="AG868" t="s">
        <v>913</v>
      </c>
    </row>
    <row r="869" spans="1:33" x14ac:dyDescent="0.25">
      <c r="A869" t="s">
        <v>56</v>
      </c>
      <c r="B869" t="s">
        <v>951</v>
      </c>
      <c r="C869" s="63" t="s">
        <v>951</v>
      </c>
      <c r="D869" s="63" t="s">
        <v>671</v>
      </c>
      <c r="E869" t="s">
        <v>527</v>
      </c>
      <c r="F869">
        <v>0.6</v>
      </c>
      <c r="G869">
        <v>2</v>
      </c>
      <c r="H869">
        <v>2</v>
      </c>
      <c r="I869">
        <v>2</v>
      </c>
      <c r="J869">
        <v>7</v>
      </c>
      <c r="K869">
        <v>3</v>
      </c>
      <c r="L869" t="s">
        <v>103</v>
      </c>
      <c r="M869">
        <v>10</v>
      </c>
      <c r="N869" t="s">
        <v>717</v>
      </c>
      <c r="O869" t="s">
        <v>4</v>
      </c>
      <c r="P869">
        <v>1</v>
      </c>
      <c r="Q869">
        <v>4</v>
      </c>
      <c r="R869">
        <v>0</v>
      </c>
      <c r="S869" t="s">
        <v>642</v>
      </c>
      <c r="T869" t="s">
        <v>689</v>
      </c>
      <c r="U869">
        <v>33.5</v>
      </c>
      <c r="V869">
        <v>4.4078947368421053</v>
      </c>
      <c r="W869">
        <v>20.099999999999998</v>
      </c>
      <c r="X869" t="s">
        <v>39</v>
      </c>
      <c r="Y869" t="s">
        <v>756</v>
      </c>
      <c r="Z869">
        <v>3235.9999999999986</v>
      </c>
      <c r="AA869">
        <v>174180</v>
      </c>
      <c r="AB869">
        <v>1</v>
      </c>
      <c r="AC869">
        <v>3.9543011189903079</v>
      </c>
      <c r="AD869">
        <v>0.89709517923362214</v>
      </c>
      <c r="AE869">
        <v>0.89709517923362203</v>
      </c>
      <c r="AF869">
        <v>-4.4408920985006262E-16</v>
      </c>
      <c r="AG869" t="s">
        <v>642</v>
      </c>
    </row>
    <row r="870" spans="1:33" x14ac:dyDescent="0.25">
      <c r="A870" t="s">
        <v>56</v>
      </c>
      <c r="B870" t="s">
        <v>951</v>
      </c>
      <c r="C870" s="63" t="s">
        <v>951</v>
      </c>
      <c r="D870" s="63" t="s">
        <v>671</v>
      </c>
      <c r="E870" t="s">
        <v>527</v>
      </c>
      <c r="F870">
        <v>0.6</v>
      </c>
      <c r="G870">
        <v>2</v>
      </c>
      <c r="H870">
        <v>2</v>
      </c>
      <c r="I870">
        <v>2</v>
      </c>
      <c r="J870">
        <v>7</v>
      </c>
      <c r="K870">
        <v>3</v>
      </c>
      <c r="L870" t="s">
        <v>103</v>
      </c>
      <c r="M870">
        <v>10</v>
      </c>
      <c r="N870" t="s">
        <v>717</v>
      </c>
      <c r="O870" t="s">
        <v>5</v>
      </c>
      <c r="P870">
        <v>2</v>
      </c>
      <c r="Q870">
        <v>0</v>
      </c>
      <c r="R870">
        <v>0</v>
      </c>
      <c r="S870" t="s">
        <v>642</v>
      </c>
      <c r="T870" t="s">
        <v>690</v>
      </c>
      <c r="U870">
        <v>0</v>
      </c>
      <c r="V870">
        <v>0</v>
      </c>
      <c r="W870">
        <v>0</v>
      </c>
      <c r="X870" t="s">
        <v>40</v>
      </c>
      <c r="Y870" t="s">
        <v>757</v>
      </c>
      <c r="Z870">
        <v>3235.9999999999986</v>
      </c>
      <c r="AA870">
        <v>174180</v>
      </c>
      <c r="AB870">
        <v>0</v>
      </c>
      <c r="AC870">
        <v>0</v>
      </c>
      <c r="AD870">
        <v>0.89709517923362214</v>
      </c>
      <c r="AF870">
        <v>0</v>
      </c>
      <c r="AG870" t="s">
        <v>913</v>
      </c>
    </row>
    <row r="871" spans="1:33" x14ac:dyDescent="0.25">
      <c r="A871" t="s">
        <v>56</v>
      </c>
      <c r="B871" t="s">
        <v>951</v>
      </c>
      <c r="C871" s="63" t="s">
        <v>951</v>
      </c>
      <c r="D871" s="63" t="s">
        <v>671</v>
      </c>
      <c r="E871" t="s">
        <v>527</v>
      </c>
      <c r="F871">
        <v>0.6</v>
      </c>
      <c r="G871">
        <v>2</v>
      </c>
      <c r="H871">
        <v>2</v>
      </c>
      <c r="I871">
        <v>2</v>
      </c>
      <c r="J871">
        <v>7</v>
      </c>
      <c r="K871">
        <v>3</v>
      </c>
      <c r="L871" t="s">
        <v>103</v>
      </c>
      <c r="M871">
        <v>10</v>
      </c>
      <c r="N871" t="s">
        <v>717</v>
      </c>
      <c r="O871" t="s">
        <v>31</v>
      </c>
      <c r="P871">
        <v>3</v>
      </c>
      <c r="Q871">
        <v>0</v>
      </c>
      <c r="R871">
        <v>0</v>
      </c>
      <c r="S871" t="s">
        <v>642</v>
      </c>
      <c r="T871" t="s">
        <v>690</v>
      </c>
      <c r="U871">
        <v>0</v>
      </c>
      <c r="V871">
        <v>0</v>
      </c>
      <c r="W871">
        <v>0</v>
      </c>
      <c r="X871" t="s">
        <v>41</v>
      </c>
      <c r="Y871" t="s">
        <v>758</v>
      </c>
      <c r="Z871">
        <v>3235.9999999999986</v>
      </c>
      <c r="AA871">
        <v>174180</v>
      </c>
      <c r="AB871">
        <v>0</v>
      </c>
      <c r="AC871">
        <v>0</v>
      </c>
      <c r="AD871">
        <v>0.89709517923362214</v>
      </c>
      <c r="AF871">
        <v>0</v>
      </c>
      <c r="AG871" t="s">
        <v>913</v>
      </c>
    </row>
    <row r="872" spans="1:33" x14ac:dyDescent="0.25">
      <c r="A872" t="s">
        <v>56</v>
      </c>
      <c r="B872" t="s">
        <v>951</v>
      </c>
      <c r="C872" s="63" t="s">
        <v>951</v>
      </c>
      <c r="D872" s="63" t="s">
        <v>671</v>
      </c>
      <c r="E872" t="s">
        <v>527</v>
      </c>
      <c r="F872">
        <v>0.6</v>
      </c>
      <c r="G872">
        <v>2</v>
      </c>
      <c r="H872">
        <v>2</v>
      </c>
      <c r="I872">
        <v>2</v>
      </c>
      <c r="J872">
        <v>7</v>
      </c>
      <c r="K872">
        <v>4</v>
      </c>
      <c r="L872" t="s">
        <v>101</v>
      </c>
      <c r="M872">
        <v>11</v>
      </c>
      <c r="N872" t="s">
        <v>719</v>
      </c>
      <c r="O872" t="s">
        <v>4</v>
      </c>
      <c r="P872">
        <v>1</v>
      </c>
      <c r="Q872">
        <v>5</v>
      </c>
      <c r="R872">
        <v>0</v>
      </c>
      <c r="S872" t="s">
        <v>642</v>
      </c>
      <c r="T872" t="s">
        <v>689</v>
      </c>
      <c r="U872">
        <v>37.5</v>
      </c>
      <c r="V872">
        <v>4.9342105263157894</v>
      </c>
      <c r="W872">
        <v>22.5</v>
      </c>
      <c r="X872" t="s">
        <v>42</v>
      </c>
      <c r="Y872" t="s">
        <v>759</v>
      </c>
      <c r="Z872">
        <v>3235.9999999999986</v>
      </c>
      <c r="AA872">
        <v>174180</v>
      </c>
      <c r="AB872">
        <v>1</v>
      </c>
      <c r="AC872">
        <v>4.4264564764816887</v>
      </c>
      <c r="AD872">
        <v>0.89709517923362214</v>
      </c>
      <c r="AE872">
        <v>0.89709517923362225</v>
      </c>
      <c r="AF872">
        <v>8.8817841970012523E-16</v>
      </c>
      <c r="AG872" t="s">
        <v>642</v>
      </c>
    </row>
    <row r="873" spans="1:33" x14ac:dyDescent="0.25">
      <c r="A873" t="s">
        <v>56</v>
      </c>
      <c r="B873" t="s">
        <v>951</v>
      </c>
      <c r="C873" s="63" t="s">
        <v>951</v>
      </c>
      <c r="D873" s="63" t="s">
        <v>671</v>
      </c>
      <c r="E873" t="s">
        <v>527</v>
      </c>
      <c r="F873">
        <v>0.6</v>
      </c>
      <c r="G873">
        <v>2</v>
      </c>
      <c r="H873">
        <v>2</v>
      </c>
      <c r="I873">
        <v>2</v>
      </c>
      <c r="J873">
        <v>7</v>
      </c>
      <c r="K873">
        <v>4</v>
      </c>
      <c r="L873" t="s">
        <v>101</v>
      </c>
      <c r="M873">
        <v>11</v>
      </c>
      <c r="N873" t="s">
        <v>719</v>
      </c>
      <c r="O873" t="s">
        <v>5</v>
      </c>
      <c r="P873">
        <v>2</v>
      </c>
      <c r="Q873">
        <v>0</v>
      </c>
      <c r="R873">
        <v>0</v>
      </c>
      <c r="S873" t="s">
        <v>642</v>
      </c>
      <c r="T873" t="s">
        <v>690</v>
      </c>
      <c r="U873">
        <v>0</v>
      </c>
      <c r="V873">
        <v>0</v>
      </c>
      <c r="W873">
        <v>0</v>
      </c>
      <c r="X873" t="s">
        <v>43</v>
      </c>
      <c r="Y873" t="s">
        <v>760</v>
      </c>
      <c r="Z873">
        <v>3235.9999999999986</v>
      </c>
      <c r="AA873">
        <v>174180</v>
      </c>
      <c r="AB873">
        <v>0</v>
      </c>
      <c r="AC873">
        <v>0</v>
      </c>
      <c r="AD873">
        <v>0.89709517923362214</v>
      </c>
      <c r="AF873">
        <v>0</v>
      </c>
      <c r="AG873" t="s">
        <v>913</v>
      </c>
    </row>
    <row r="874" spans="1:33" x14ac:dyDescent="0.25">
      <c r="A874" t="s">
        <v>56</v>
      </c>
      <c r="B874" t="s">
        <v>951</v>
      </c>
      <c r="C874" s="63" t="s">
        <v>951</v>
      </c>
      <c r="D874" s="63" t="s">
        <v>671</v>
      </c>
      <c r="E874" t="s">
        <v>527</v>
      </c>
      <c r="F874">
        <v>0.6</v>
      </c>
      <c r="G874">
        <v>2</v>
      </c>
      <c r="H874">
        <v>2</v>
      </c>
      <c r="I874">
        <v>2</v>
      </c>
      <c r="J874">
        <v>7</v>
      </c>
      <c r="K874">
        <v>4</v>
      </c>
      <c r="L874" t="s">
        <v>101</v>
      </c>
      <c r="M874">
        <v>11</v>
      </c>
      <c r="N874" t="s">
        <v>719</v>
      </c>
      <c r="O874" t="s">
        <v>31</v>
      </c>
      <c r="P874">
        <v>3</v>
      </c>
      <c r="Q874">
        <v>0</v>
      </c>
      <c r="R874">
        <v>0</v>
      </c>
      <c r="S874" t="s">
        <v>642</v>
      </c>
      <c r="T874" t="s">
        <v>690</v>
      </c>
      <c r="U874">
        <v>0</v>
      </c>
      <c r="V874">
        <v>0</v>
      </c>
      <c r="W874">
        <v>0</v>
      </c>
      <c r="X874" t="s">
        <v>44</v>
      </c>
      <c r="Y874" t="s">
        <v>761</v>
      </c>
      <c r="Z874">
        <v>3235.9999999999986</v>
      </c>
      <c r="AA874">
        <v>174180</v>
      </c>
      <c r="AB874">
        <v>0</v>
      </c>
      <c r="AC874">
        <v>0</v>
      </c>
      <c r="AD874">
        <v>0.89709517923362214</v>
      </c>
      <c r="AF874">
        <v>0</v>
      </c>
      <c r="AG874" t="s">
        <v>913</v>
      </c>
    </row>
    <row r="875" spans="1:33" x14ac:dyDescent="0.25">
      <c r="A875" t="s">
        <v>56</v>
      </c>
      <c r="B875" t="s">
        <v>951</v>
      </c>
      <c r="C875" s="63" t="s">
        <v>951</v>
      </c>
      <c r="D875" s="63" t="s">
        <v>671</v>
      </c>
      <c r="E875" t="s">
        <v>527</v>
      </c>
      <c r="F875">
        <v>0.6</v>
      </c>
      <c r="G875">
        <v>2</v>
      </c>
      <c r="H875">
        <v>2</v>
      </c>
      <c r="I875">
        <v>2</v>
      </c>
      <c r="J875">
        <v>7</v>
      </c>
      <c r="K875">
        <v>5</v>
      </c>
      <c r="L875" t="s">
        <v>105</v>
      </c>
      <c r="M875">
        <v>12</v>
      </c>
      <c r="N875" t="s">
        <v>721</v>
      </c>
      <c r="O875" t="s">
        <v>4</v>
      </c>
      <c r="P875">
        <v>1</v>
      </c>
      <c r="Q875">
        <v>4</v>
      </c>
      <c r="R875">
        <v>0</v>
      </c>
      <c r="S875" t="s">
        <v>642</v>
      </c>
      <c r="T875" t="s">
        <v>689</v>
      </c>
      <c r="U875">
        <v>32.5</v>
      </c>
      <c r="V875">
        <v>4.2763157894736841</v>
      </c>
      <c r="W875">
        <v>19.5</v>
      </c>
      <c r="X875" t="s">
        <v>45</v>
      </c>
      <c r="Y875" t="s">
        <v>762</v>
      </c>
      <c r="Z875">
        <v>3235.9999999999986</v>
      </c>
      <c r="AA875">
        <v>174180</v>
      </c>
      <c r="AB875">
        <v>1</v>
      </c>
      <c r="AC875">
        <v>3.8362622796174635</v>
      </c>
      <c r="AD875">
        <v>0.89709517923362214</v>
      </c>
      <c r="AE875">
        <v>0.89709517923362225</v>
      </c>
      <c r="AF875">
        <v>4.4408920985006262E-16</v>
      </c>
      <c r="AG875" t="s">
        <v>642</v>
      </c>
    </row>
    <row r="876" spans="1:33" x14ac:dyDescent="0.25">
      <c r="A876" t="s">
        <v>56</v>
      </c>
      <c r="B876" t="s">
        <v>951</v>
      </c>
      <c r="C876" s="63" t="s">
        <v>951</v>
      </c>
      <c r="D876" s="63" t="s">
        <v>671</v>
      </c>
      <c r="E876" t="s">
        <v>527</v>
      </c>
      <c r="F876">
        <v>0.6</v>
      </c>
      <c r="G876">
        <v>2</v>
      </c>
      <c r="H876">
        <v>2</v>
      </c>
      <c r="I876">
        <v>2</v>
      </c>
      <c r="J876">
        <v>7</v>
      </c>
      <c r="K876">
        <v>5</v>
      </c>
      <c r="L876" t="s">
        <v>105</v>
      </c>
      <c r="M876">
        <v>12</v>
      </c>
      <c r="N876" t="s">
        <v>721</v>
      </c>
      <c r="O876" t="s">
        <v>5</v>
      </c>
      <c r="P876">
        <v>2</v>
      </c>
      <c r="Q876">
        <v>0</v>
      </c>
      <c r="R876">
        <v>0</v>
      </c>
      <c r="S876" t="s">
        <v>642</v>
      </c>
      <c r="T876" t="s">
        <v>690</v>
      </c>
      <c r="U876">
        <v>0</v>
      </c>
      <c r="V876">
        <v>0</v>
      </c>
      <c r="W876">
        <v>0</v>
      </c>
      <c r="X876" t="s">
        <v>46</v>
      </c>
      <c r="Y876" t="s">
        <v>763</v>
      </c>
      <c r="Z876">
        <v>3235.9999999999986</v>
      </c>
      <c r="AA876">
        <v>174180</v>
      </c>
      <c r="AB876">
        <v>0</v>
      </c>
      <c r="AC876">
        <v>0</v>
      </c>
      <c r="AD876">
        <v>0.89709517923362214</v>
      </c>
      <c r="AF876">
        <v>0</v>
      </c>
      <c r="AG876" t="s">
        <v>913</v>
      </c>
    </row>
    <row r="877" spans="1:33" x14ac:dyDescent="0.25">
      <c r="A877" t="s">
        <v>56</v>
      </c>
      <c r="B877" t="s">
        <v>951</v>
      </c>
      <c r="C877" s="63" t="s">
        <v>951</v>
      </c>
      <c r="D877" s="63" t="s">
        <v>671</v>
      </c>
      <c r="E877" t="s">
        <v>527</v>
      </c>
      <c r="F877">
        <v>0.6</v>
      </c>
      <c r="G877">
        <v>2</v>
      </c>
      <c r="H877">
        <v>2</v>
      </c>
      <c r="I877">
        <v>2</v>
      </c>
      <c r="J877">
        <v>7</v>
      </c>
      <c r="K877">
        <v>5</v>
      </c>
      <c r="L877" t="s">
        <v>105</v>
      </c>
      <c r="M877">
        <v>12</v>
      </c>
      <c r="N877" t="s">
        <v>721</v>
      </c>
      <c r="O877" t="s">
        <v>31</v>
      </c>
      <c r="P877">
        <v>3</v>
      </c>
      <c r="Q877">
        <v>0</v>
      </c>
      <c r="R877">
        <v>0</v>
      </c>
      <c r="S877" t="s">
        <v>642</v>
      </c>
      <c r="T877" t="s">
        <v>690</v>
      </c>
      <c r="U877">
        <v>0</v>
      </c>
      <c r="V877">
        <v>0</v>
      </c>
      <c r="W877">
        <v>0</v>
      </c>
      <c r="X877" t="s">
        <v>47</v>
      </c>
      <c r="Y877" t="s">
        <v>764</v>
      </c>
      <c r="Z877">
        <v>3235.9999999999986</v>
      </c>
      <c r="AA877">
        <v>174180</v>
      </c>
      <c r="AB877">
        <v>0</v>
      </c>
      <c r="AC877">
        <v>0</v>
      </c>
      <c r="AD877">
        <v>0.89709517923362214</v>
      </c>
      <c r="AF877">
        <v>0</v>
      </c>
      <c r="AG877" t="s">
        <v>913</v>
      </c>
    </row>
    <row r="878" spans="1:33" x14ac:dyDescent="0.25">
      <c r="A878" t="s">
        <v>56</v>
      </c>
      <c r="B878" t="s">
        <v>951</v>
      </c>
      <c r="C878" s="63" t="s">
        <v>951</v>
      </c>
      <c r="D878" s="63" t="s">
        <v>671</v>
      </c>
      <c r="E878" t="s">
        <v>527</v>
      </c>
      <c r="F878">
        <v>0.6</v>
      </c>
      <c r="G878">
        <v>2</v>
      </c>
      <c r="H878">
        <v>2</v>
      </c>
      <c r="I878">
        <v>2</v>
      </c>
      <c r="J878">
        <v>7</v>
      </c>
      <c r="K878">
        <v>6</v>
      </c>
      <c r="L878" t="s">
        <v>113</v>
      </c>
      <c r="M878">
        <v>13</v>
      </c>
      <c r="N878" t="s">
        <v>723</v>
      </c>
      <c r="O878" t="s">
        <v>4</v>
      </c>
      <c r="P878">
        <v>1</v>
      </c>
      <c r="Q878">
        <v>0</v>
      </c>
      <c r="R878">
        <v>0</v>
      </c>
      <c r="S878" t="s">
        <v>642</v>
      </c>
      <c r="T878" t="s">
        <v>690</v>
      </c>
      <c r="U878">
        <v>0</v>
      </c>
      <c r="V878">
        <v>0</v>
      </c>
      <c r="W878">
        <v>0</v>
      </c>
      <c r="X878" t="s">
        <v>48</v>
      </c>
      <c r="Y878" t="s">
        <v>765</v>
      </c>
      <c r="Z878">
        <v>3235.9999999999986</v>
      </c>
      <c r="AA878">
        <v>174180</v>
      </c>
      <c r="AB878">
        <v>0</v>
      </c>
      <c r="AC878">
        <v>0</v>
      </c>
      <c r="AD878">
        <v>0.89709517923362214</v>
      </c>
      <c r="AF878">
        <v>0</v>
      </c>
      <c r="AG878" t="s">
        <v>913</v>
      </c>
    </row>
    <row r="879" spans="1:33" x14ac:dyDescent="0.25">
      <c r="A879" t="s">
        <v>56</v>
      </c>
      <c r="B879" t="s">
        <v>951</v>
      </c>
      <c r="C879" s="63" t="s">
        <v>951</v>
      </c>
      <c r="D879" s="63" t="s">
        <v>671</v>
      </c>
      <c r="E879" t="s">
        <v>527</v>
      </c>
      <c r="F879">
        <v>0.6</v>
      </c>
      <c r="G879">
        <v>2</v>
      </c>
      <c r="H879">
        <v>2</v>
      </c>
      <c r="I879">
        <v>2</v>
      </c>
      <c r="J879">
        <v>7</v>
      </c>
      <c r="K879">
        <v>6</v>
      </c>
      <c r="L879" t="s">
        <v>113</v>
      </c>
      <c r="M879">
        <v>13</v>
      </c>
      <c r="N879" t="s">
        <v>723</v>
      </c>
      <c r="O879" t="s">
        <v>5</v>
      </c>
      <c r="P879">
        <v>2</v>
      </c>
      <c r="Q879">
        <v>0</v>
      </c>
      <c r="R879">
        <v>0</v>
      </c>
      <c r="S879" t="s">
        <v>642</v>
      </c>
      <c r="T879" t="s">
        <v>690</v>
      </c>
      <c r="U879">
        <v>0</v>
      </c>
      <c r="V879">
        <v>0</v>
      </c>
      <c r="W879">
        <v>0</v>
      </c>
      <c r="X879" t="s">
        <v>49</v>
      </c>
      <c r="Y879" t="s">
        <v>766</v>
      </c>
      <c r="Z879">
        <v>3235.9999999999986</v>
      </c>
      <c r="AA879">
        <v>174180</v>
      </c>
      <c r="AB879">
        <v>0</v>
      </c>
      <c r="AC879">
        <v>0</v>
      </c>
      <c r="AD879">
        <v>0.89709517923362214</v>
      </c>
      <c r="AF879">
        <v>0</v>
      </c>
      <c r="AG879" t="s">
        <v>913</v>
      </c>
    </row>
    <row r="880" spans="1:33" x14ac:dyDescent="0.25">
      <c r="A880" t="s">
        <v>56</v>
      </c>
      <c r="B880" t="s">
        <v>951</v>
      </c>
      <c r="C880" s="63" t="s">
        <v>951</v>
      </c>
      <c r="D880" s="63" t="s">
        <v>671</v>
      </c>
      <c r="E880" t="s">
        <v>527</v>
      </c>
      <c r="F880">
        <v>0.6</v>
      </c>
      <c r="G880">
        <v>2</v>
      </c>
      <c r="H880">
        <v>2</v>
      </c>
      <c r="I880">
        <v>2</v>
      </c>
      <c r="J880">
        <v>7</v>
      </c>
      <c r="K880">
        <v>6</v>
      </c>
      <c r="L880" t="s">
        <v>113</v>
      </c>
      <c r="M880">
        <v>13</v>
      </c>
      <c r="N880" t="s">
        <v>723</v>
      </c>
      <c r="O880" t="s">
        <v>31</v>
      </c>
      <c r="P880">
        <v>3</v>
      </c>
      <c r="Q880">
        <v>0</v>
      </c>
      <c r="R880">
        <v>0</v>
      </c>
      <c r="S880" t="s">
        <v>642</v>
      </c>
      <c r="T880" t="s">
        <v>690</v>
      </c>
      <c r="U880">
        <v>0</v>
      </c>
      <c r="V880">
        <v>0</v>
      </c>
      <c r="W880">
        <v>0</v>
      </c>
      <c r="X880" t="s">
        <v>50</v>
      </c>
      <c r="Y880" t="s">
        <v>767</v>
      </c>
      <c r="Z880">
        <v>3235.9999999999986</v>
      </c>
      <c r="AA880">
        <v>174180</v>
      </c>
      <c r="AB880">
        <v>0</v>
      </c>
      <c r="AC880">
        <v>0</v>
      </c>
      <c r="AD880">
        <v>0.89709517923362214</v>
      </c>
      <c r="AF880">
        <v>0</v>
      </c>
      <c r="AG880" t="s">
        <v>913</v>
      </c>
    </row>
    <row r="881" spans="1:33" x14ac:dyDescent="0.25">
      <c r="A881" t="s">
        <v>56</v>
      </c>
      <c r="B881" t="s">
        <v>951</v>
      </c>
      <c r="C881" s="63" t="s">
        <v>951</v>
      </c>
      <c r="D881" s="63" t="s">
        <v>671</v>
      </c>
      <c r="E881" t="s">
        <v>527</v>
      </c>
      <c r="F881">
        <v>0.6</v>
      </c>
      <c r="G881">
        <v>2</v>
      </c>
      <c r="H881">
        <v>2</v>
      </c>
      <c r="I881">
        <v>2</v>
      </c>
      <c r="J881">
        <v>7</v>
      </c>
      <c r="K881">
        <v>7</v>
      </c>
      <c r="L881" t="s">
        <v>114</v>
      </c>
      <c r="M881">
        <v>14</v>
      </c>
      <c r="N881" t="s">
        <v>725</v>
      </c>
      <c r="O881" t="s">
        <v>4</v>
      </c>
      <c r="P881">
        <v>1</v>
      </c>
      <c r="Q881">
        <v>0</v>
      </c>
      <c r="R881">
        <v>0</v>
      </c>
      <c r="S881" t="s">
        <v>642</v>
      </c>
      <c r="T881" t="s">
        <v>690</v>
      </c>
      <c r="U881">
        <v>0</v>
      </c>
      <c r="V881">
        <v>0</v>
      </c>
      <c r="W881">
        <v>0</v>
      </c>
      <c r="X881" t="s">
        <v>51</v>
      </c>
      <c r="Y881" t="s">
        <v>768</v>
      </c>
      <c r="Z881">
        <v>3235.9999999999986</v>
      </c>
      <c r="AA881">
        <v>174180</v>
      </c>
      <c r="AB881">
        <v>0</v>
      </c>
      <c r="AC881">
        <v>0</v>
      </c>
      <c r="AD881">
        <v>0.89709517923362214</v>
      </c>
      <c r="AF881">
        <v>0</v>
      </c>
      <c r="AG881" t="s">
        <v>913</v>
      </c>
    </row>
    <row r="882" spans="1:33" x14ac:dyDescent="0.25">
      <c r="A882" t="s">
        <v>56</v>
      </c>
      <c r="B882" t="s">
        <v>951</v>
      </c>
      <c r="C882" s="63" t="s">
        <v>951</v>
      </c>
      <c r="D882" s="63" t="s">
        <v>671</v>
      </c>
      <c r="E882" t="s">
        <v>527</v>
      </c>
      <c r="F882">
        <v>0.6</v>
      </c>
      <c r="G882">
        <v>2</v>
      </c>
      <c r="H882">
        <v>2</v>
      </c>
      <c r="I882">
        <v>2</v>
      </c>
      <c r="J882">
        <v>7</v>
      </c>
      <c r="K882">
        <v>7</v>
      </c>
      <c r="L882" t="s">
        <v>114</v>
      </c>
      <c r="M882">
        <v>14</v>
      </c>
      <c r="N882" t="s">
        <v>725</v>
      </c>
      <c r="O882" t="s">
        <v>5</v>
      </c>
      <c r="P882">
        <v>2</v>
      </c>
      <c r="Q882">
        <v>1</v>
      </c>
      <c r="R882">
        <v>0</v>
      </c>
      <c r="S882" t="s">
        <v>642</v>
      </c>
      <c r="T882" t="s">
        <v>689</v>
      </c>
      <c r="U882">
        <v>4</v>
      </c>
      <c r="V882">
        <v>0.52631578947368418</v>
      </c>
      <c r="W882">
        <v>2.4</v>
      </c>
      <c r="X882" t="s">
        <v>52</v>
      </c>
      <c r="Y882" t="s">
        <v>769</v>
      </c>
      <c r="Z882">
        <v>3235.9999999999986</v>
      </c>
      <c r="AA882">
        <v>174180</v>
      </c>
      <c r="AB882">
        <v>1</v>
      </c>
      <c r="AC882">
        <v>0.4721553574913801</v>
      </c>
      <c r="AD882">
        <v>0.89709517923362214</v>
      </c>
      <c r="AE882">
        <v>0.89709517923362225</v>
      </c>
      <c r="AF882">
        <v>5.5511151231257827E-17</v>
      </c>
      <c r="AG882" t="s">
        <v>642</v>
      </c>
    </row>
    <row r="883" spans="1:33" x14ac:dyDescent="0.25">
      <c r="A883" t="s">
        <v>56</v>
      </c>
      <c r="B883" t="s">
        <v>951</v>
      </c>
      <c r="C883" s="63" t="s">
        <v>951</v>
      </c>
      <c r="D883" s="63" t="s">
        <v>671</v>
      </c>
      <c r="E883" t="s">
        <v>527</v>
      </c>
      <c r="F883">
        <v>0.6</v>
      </c>
      <c r="G883">
        <v>2</v>
      </c>
      <c r="H883">
        <v>2</v>
      </c>
      <c r="I883">
        <v>2</v>
      </c>
      <c r="J883">
        <v>7</v>
      </c>
      <c r="K883">
        <v>7</v>
      </c>
      <c r="L883" t="s">
        <v>114</v>
      </c>
      <c r="M883">
        <v>14</v>
      </c>
      <c r="N883" t="s">
        <v>725</v>
      </c>
      <c r="O883" t="s">
        <v>31</v>
      </c>
      <c r="P883">
        <v>3</v>
      </c>
      <c r="Q883">
        <v>0</v>
      </c>
      <c r="R883">
        <v>0</v>
      </c>
      <c r="S883" t="s">
        <v>642</v>
      </c>
      <c r="T883" t="s">
        <v>690</v>
      </c>
      <c r="U883">
        <v>0</v>
      </c>
      <c r="V883">
        <v>0</v>
      </c>
      <c r="W883">
        <v>0</v>
      </c>
      <c r="X883" t="s">
        <v>53</v>
      </c>
      <c r="Y883" t="s">
        <v>770</v>
      </c>
      <c r="Z883">
        <v>3235.9999999999986</v>
      </c>
      <c r="AA883">
        <v>174180</v>
      </c>
      <c r="AB883">
        <v>0</v>
      </c>
      <c r="AC883">
        <v>0</v>
      </c>
      <c r="AD883">
        <v>0.89709517923362214</v>
      </c>
      <c r="AF883">
        <v>0</v>
      </c>
      <c r="AG883" t="s">
        <v>913</v>
      </c>
    </row>
  </sheetData>
  <phoneticPr fontId="10" type="noConversion"/>
  <pageMargins left="0.7" right="0.7" top="0.75" bottom="0.75" header="0.3" footer="0.3"/>
  <pageSetup paperSize="9" orientation="portrait" r:id="rId1"/>
  <tableParts count="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35BA1-7213-4733-A97A-81F81F5B2BC5}">
  <dimension ref="A1:H883"/>
  <sheetViews>
    <sheetView workbookViewId="0">
      <selection sqref="A1:H883"/>
    </sheetView>
  </sheetViews>
  <sheetFormatPr defaultRowHeight="15" x14ac:dyDescent="0.25"/>
  <cols>
    <col min="1" max="1" width="41.7109375" bestFit="1" customWidth="1"/>
    <col min="2" max="2" width="10.5703125" bestFit="1" customWidth="1"/>
    <col min="3" max="3" width="9.5703125" bestFit="1" customWidth="1"/>
    <col min="4" max="4" width="17.85546875" bestFit="1" customWidth="1"/>
    <col min="5" max="5" width="40" bestFit="1" customWidth="1"/>
    <col min="6" max="7" width="12" bestFit="1" customWidth="1"/>
    <col min="8" max="8" width="81.140625" bestFit="1" customWidth="1"/>
  </cols>
  <sheetData>
    <row r="1" spans="1:8" x14ac:dyDescent="0.25">
      <c r="A1" t="s">
        <v>520</v>
      </c>
      <c r="B1" t="s">
        <v>521</v>
      </c>
      <c r="C1" t="s">
        <v>522</v>
      </c>
      <c r="D1" t="s">
        <v>523</v>
      </c>
      <c r="E1" t="s">
        <v>3</v>
      </c>
      <c r="F1" t="s">
        <v>524</v>
      </c>
      <c r="G1" t="s">
        <v>525</v>
      </c>
      <c r="H1" t="s">
        <v>526</v>
      </c>
    </row>
    <row r="2" spans="1:8" x14ac:dyDescent="0.25">
      <c r="A2" t="s">
        <v>824</v>
      </c>
      <c r="B2" t="s">
        <v>533</v>
      </c>
      <c r="C2" t="s">
        <v>54</v>
      </c>
      <c r="D2" t="s">
        <v>527</v>
      </c>
      <c r="E2" t="s">
        <v>945</v>
      </c>
      <c r="F2">
        <v>12.495568172792504</v>
      </c>
      <c r="G2">
        <v>12.495568172792506</v>
      </c>
      <c r="H2" t="s">
        <v>825</v>
      </c>
    </row>
    <row r="3" spans="1:8" x14ac:dyDescent="0.25">
      <c r="A3" t="s">
        <v>824</v>
      </c>
      <c r="B3" t="s">
        <v>533</v>
      </c>
      <c r="C3" t="s">
        <v>54</v>
      </c>
      <c r="D3" t="s">
        <v>527</v>
      </c>
      <c r="E3" t="s">
        <v>945</v>
      </c>
      <c r="F3">
        <v>11.551458577514849</v>
      </c>
      <c r="G3">
        <v>11.551458577514849</v>
      </c>
      <c r="H3" t="s">
        <v>826</v>
      </c>
    </row>
    <row r="4" spans="1:8" x14ac:dyDescent="0.25">
      <c r="A4" t="s">
        <v>824</v>
      </c>
      <c r="B4" t="s">
        <v>533</v>
      </c>
      <c r="C4" t="s">
        <v>54</v>
      </c>
      <c r="D4" t="s">
        <v>527</v>
      </c>
      <c r="E4" t="s">
        <v>945</v>
      </c>
      <c r="F4">
        <v>4.4428686836595572</v>
      </c>
      <c r="G4">
        <v>4.4428686836595581</v>
      </c>
      <c r="H4" t="s">
        <v>827</v>
      </c>
    </row>
    <row r="5" spans="1:8" x14ac:dyDescent="0.25">
      <c r="A5" t="s">
        <v>824</v>
      </c>
      <c r="B5" t="s">
        <v>533</v>
      </c>
      <c r="C5" t="s">
        <v>54</v>
      </c>
      <c r="D5" t="s">
        <v>527</v>
      </c>
      <c r="E5" t="s">
        <v>945</v>
      </c>
      <c r="F5">
        <v>13.689589131526011</v>
      </c>
      <c r="G5">
        <v>13.689589131526011</v>
      </c>
      <c r="H5" t="s">
        <v>828</v>
      </c>
    </row>
    <row r="6" spans="1:8" x14ac:dyDescent="0.25">
      <c r="A6" t="s">
        <v>824</v>
      </c>
      <c r="B6" t="s">
        <v>533</v>
      </c>
      <c r="C6" t="s">
        <v>54</v>
      </c>
      <c r="D6" t="s">
        <v>527</v>
      </c>
      <c r="E6" t="s">
        <v>945</v>
      </c>
      <c r="F6">
        <v>11.551458577514849</v>
      </c>
      <c r="G6">
        <v>11.551458577514849</v>
      </c>
      <c r="H6" t="s">
        <v>829</v>
      </c>
    </row>
    <row r="7" spans="1:8" x14ac:dyDescent="0.25">
      <c r="A7" t="s">
        <v>824</v>
      </c>
      <c r="B7" t="s">
        <v>533</v>
      </c>
      <c r="C7" t="s">
        <v>54</v>
      </c>
      <c r="D7" t="s">
        <v>527</v>
      </c>
      <c r="E7" t="s">
        <v>945</v>
      </c>
      <c r="F7">
        <v>4.4428686836595572</v>
      </c>
      <c r="G7">
        <v>4.4428686836595581</v>
      </c>
      <c r="H7" t="s">
        <v>830</v>
      </c>
    </row>
    <row r="8" spans="1:8" x14ac:dyDescent="0.25">
      <c r="A8" t="s">
        <v>824</v>
      </c>
      <c r="B8" t="s">
        <v>533</v>
      </c>
      <c r="C8" t="s">
        <v>54</v>
      </c>
      <c r="D8" t="s">
        <v>527</v>
      </c>
      <c r="E8" t="s">
        <v>945</v>
      </c>
      <c r="F8">
        <v>13.245302263160054</v>
      </c>
      <c r="G8">
        <v>13.245302263160056</v>
      </c>
      <c r="H8" t="s">
        <v>831</v>
      </c>
    </row>
    <row r="9" spans="1:8" x14ac:dyDescent="0.25">
      <c r="A9" t="s">
        <v>824</v>
      </c>
      <c r="B9" t="s">
        <v>533</v>
      </c>
      <c r="C9" t="s">
        <v>54</v>
      </c>
      <c r="D9" t="s">
        <v>527</v>
      </c>
      <c r="E9" t="s">
        <v>945</v>
      </c>
      <c r="F9">
        <v>11.384851001877616</v>
      </c>
      <c r="G9">
        <v>11.384851001877617</v>
      </c>
      <c r="H9" t="s">
        <v>832</v>
      </c>
    </row>
    <row r="10" spans="1:8" x14ac:dyDescent="0.25">
      <c r="A10" t="s">
        <v>824</v>
      </c>
      <c r="B10" t="s">
        <v>533</v>
      </c>
      <c r="C10" t="s">
        <v>54</v>
      </c>
      <c r="D10" t="s">
        <v>527</v>
      </c>
      <c r="E10" t="s">
        <v>945</v>
      </c>
      <c r="F10">
        <v>4.4428686836595572</v>
      </c>
      <c r="G10">
        <v>4.4428686836595581</v>
      </c>
      <c r="H10" t="s">
        <v>833</v>
      </c>
    </row>
    <row r="11" spans="1:8" x14ac:dyDescent="0.25">
      <c r="A11" t="s">
        <v>824</v>
      </c>
      <c r="B11" t="s">
        <v>533</v>
      </c>
      <c r="C11" t="s">
        <v>54</v>
      </c>
      <c r="D11" t="s">
        <v>527</v>
      </c>
      <c r="E11" t="s">
        <v>945</v>
      </c>
      <c r="F11">
        <v>12.356728526428144</v>
      </c>
      <c r="G11">
        <v>12.356728526428144</v>
      </c>
      <c r="H11" t="s">
        <v>834</v>
      </c>
    </row>
    <row r="12" spans="1:8" x14ac:dyDescent="0.25">
      <c r="A12" t="s">
        <v>824</v>
      </c>
      <c r="B12" t="s">
        <v>533</v>
      </c>
      <c r="C12" t="s">
        <v>54</v>
      </c>
      <c r="D12" t="s">
        <v>527</v>
      </c>
      <c r="E12" t="s">
        <v>945</v>
      </c>
      <c r="F12">
        <v>11.551458577514849</v>
      </c>
      <c r="G12">
        <v>11.551458577514849</v>
      </c>
      <c r="H12" t="s">
        <v>835</v>
      </c>
    </row>
    <row r="13" spans="1:8" x14ac:dyDescent="0.25">
      <c r="A13" t="s">
        <v>824</v>
      </c>
      <c r="B13" t="s">
        <v>533</v>
      </c>
      <c r="C13" t="s">
        <v>54</v>
      </c>
      <c r="D13" t="s">
        <v>527</v>
      </c>
      <c r="E13" t="s">
        <v>945</v>
      </c>
      <c r="F13">
        <v>4.4428686836595572</v>
      </c>
      <c r="G13">
        <v>4.4428686836595581</v>
      </c>
      <c r="H13" t="s">
        <v>836</v>
      </c>
    </row>
    <row r="14" spans="1:8" x14ac:dyDescent="0.25">
      <c r="A14" t="s">
        <v>824</v>
      </c>
      <c r="B14" t="s">
        <v>533</v>
      </c>
      <c r="C14" t="s">
        <v>54</v>
      </c>
      <c r="D14" t="s">
        <v>527</v>
      </c>
      <c r="E14" t="s">
        <v>945</v>
      </c>
      <c r="F14">
        <v>11.551458577514849</v>
      </c>
      <c r="G14">
        <v>11.551458577514849</v>
      </c>
      <c r="H14" t="s">
        <v>837</v>
      </c>
    </row>
    <row r="15" spans="1:8" x14ac:dyDescent="0.25">
      <c r="A15" t="s">
        <v>824</v>
      </c>
      <c r="B15" t="s">
        <v>533</v>
      </c>
      <c r="C15" t="s">
        <v>54</v>
      </c>
      <c r="D15" t="s">
        <v>527</v>
      </c>
      <c r="E15" t="s">
        <v>945</v>
      </c>
      <c r="F15">
        <v>11.606994436060594</v>
      </c>
      <c r="G15">
        <v>11.606994436060594</v>
      </c>
      <c r="H15" t="s">
        <v>838</v>
      </c>
    </row>
    <row r="16" spans="1:8" x14ac:dyDescent="0.25">
      <c r="A16" t="s">
        <v>824</v>
      </c>
      <c r="B16" t="s">
        <v>533</v>
      </c>
      <c r="C16" t="s">
        <v>54</v>
      </c>
      <c r="D16" t="s">
        <v>527</v>
      </c>
      <c r="E16" t="s">
        <v>945</v>
      </c>
      <c r="F16">
        <v>4.4428686836595572</v>
      </c>
      <c r="G16">
        <v>4.4428686836595581</v>
      </c>
      <c r="H16" t="s">
        <v>839</v>
      </c>
    </row>
    <row r="17" spans="1:8" x14ac:dyDescent="0.25">
      <c r="A17" t="s">
        <v>824</v>
      </c>
      <c r="B17" t="s">
        <v>533</v>
      </c>
      <c r="C17" t="s">
        <v>54</v>
      </c>
      <c r="D17" t="s">
        <v>527</v>
      </c>
      <c r="E17" t="s">
        <v>945</v>
      </c>
      <c r="F17">
        <v>11.606994436060594</v>
      </c>
      <c r="G17">
        <v>11.606994436060594</v>
      </c>
      <c r="H17" t="s">
        <v>840</v>
      </c>
    </row>
    <row r="18" spans="1:8" x14ac:dyDescent="0.25">
      <c r="A18" t="s">
        <v>824</v>
      </c>
      <c r="B18" t="s">
        <v>533</v>
      </c>
      <c r="C18" t="s">
        <v>54</v>
      </c>
      <c r="D18" t="s">
        <v>527</v>
      </c>
      <c r="E18" t="s">
        <v>945</v>
      </c>
      <c r="F18">
        <v>11.551458577514849</v>
      </c>
      <c r="G18">
        <v>11.551458577514849</v>
      </c>
      <c r="H18" t="s">
        <v>841</v>
      </c>
    </row>
    <row r="19" spans="1:8" x14ac:dyDescent="0.25">
      <c r="A19" t="s">
        <v>824</v>
      </c>
      <c r="B19" t="s">
        <v>533</v>
      </c>
      <c r="C19" t="s">
        <v>54</v>
      </c>
      <c r="D19" t="s">
        <v>527</v>
      </c>
      <c r="E19" t="s">
        <v>945</v>
      </c>
      <c r="F19">
        <v>4.4428686836595572</v>
      </c>
      <c r="G19">
        <v>4.4428686836595581</v>
      </c>
      <c r="H19" t="s">
        <v>842</v>
      </c>
    </row>
    <row r="20" spans="1:8" x14ac:dyDescent="0.25">
      <c r="A20" t="s">
        <v>824</v>
      </c>
      <c r="B20" t="s">
        <v>533</v>
      </c>
      <c r="C20" t="s">
        <v>54</v>
      </c>
      <c r="D20" t="s">
        <v>527</v>
      </c>
      <c r="E20" t="s">
        <v>945</v>
      </c>
      <c r="F20">
        <v>11.551458577514849</v>
      </c>
      <c r="G20">
        <v>11.551458577514849</v>
      </c>
      <c r="H20" t="s">
        <v>843</v>
      </c>
    </row>
    <row r="21" spans="1:8" x14ac:dyDescent="0.25">
      <c r="A21" t="s">
        <v>824</v>
      </c>
      <c r="B21" t="s">
        <v>533</v>
      </c>
      <c r="C21" t="s">
        <v>54</v>
      </c>
      <c r="D21" t="s">
        <v>527</v>
      </c>
      <c r="E21" t="s">
        <v>945</v>
      </c>
      <c r="F21">
        <v>12.440032314246761</v>
      </c>
      <c r="G21">
        <v>12.440032314246762</v>
      </c>
      <c r="H21" t="s">
        <v>844</v>
      </c>
    </row>
    <row r="22" spans="1:8" x14ac:dyDescent="0.25">
      <c r="A22" t="s">
        <v>824</v>
      </c>
      <c r="B22" t="s">
        <v>533</v>
      </c>
      <c r="C22" t="s">
        <v>54</v>
      </c>
      <c r="D22" t="s">
        <v>527</v>
      </c>
      <c r="E22" t="s">
        <v>945</v>
      </c>
      <c r="F22">
        <v>4.4428686836595572</v>
      </c>
      <c r="G22">
        <v>4.4428686836595581</v>
      </c>
      <c r="H22" t="s">
        <v>845</v>
      </c>
    </row>
    <row r="23" spans="1:8" x14ac:dyDescent="0.25">
      <c r="A23" t="s">
        <v>824</v>
      </c>
      <c r="B23" t="s">
        <v>533</v>
      </c>
      <c r="C23" t="s">
        <v>54</v>
      </c>
      <c r="D23" t="s">
        <v>527</v>
      </c>
      <c r="E23" t="s">
        <v>945</v>
      </c>
      <c r="F23">
        <v>12.495568172792504</v>
      </c>
      <c r="G23">
        <v>12.495568172792506</v>
      </c>
      <c r="H23" t="s">
        <v>846</v>
      </c>
    </row>
    <row r="24" spans="1:8" x14ac:dyDescent="0.25">
      <c r="A24" t="s">
        <v>824</v>
      </c>
      <c r="B24" t="s">
        <v>533</v>
      </c>
      <c r="C24" t="s">
        <v>54</v>
      </c>
      <c r="D24" t="s">
        <v>527</v>
      </c>
      <c r="E24" t="s">
        <v>945</v>
      </c>
      <c r="F24">
        <v>11.551458577514849</v>
      </c>
      <c r="G24">
        <v>11.551458577514849</v>
      </c>
      <c r="H24" t="s">
        <v>847</v>
      </c>
    </row>
    <row r="25" spans="1:8" x14ac:dyDescent="0.25">
      <c r="A25" t="s">
        <v>824</v>
      </c>
      <c r="B25" t="s">
        <v>533</v>
      </c>
      <c r="C25" t="s">
        <v>54</v>
      </c>
      <c r="D25" t="s">
        <v>527</v>
      </c>
      <c r="E25" t="s">
        <v>945</v>
      </c>
      <c r="F25">
        <v>4.4428686836595572</v>
      </c>
      <c r="G25">
        <v>4.4428686836595581</v>
      </c>
      <c r="H25" t="s">
        <v>848</v>
      </c>
    </row>
    <row r="26" spans="1:8" x14ac:dyDescent="0.25">
      <c r="A26" t="s">
        <v>824</v>
      </c>
      <c r="B26" t="s">
        <v>533</v>
      </c>
      <c r="C26" t="s">
        <v>54</v>
      </c>
      <c r="D26" t="s">
        <v>527</v>
      </c>
      <c r="E26" t="s">
        <v>945</v>
      </c>
      <c r="F26">
        <v>12.356728526428144</v>
      </c>
      <c r="G26">
        <v>12.356728526428144</v>
      </c>
      <c r="H26" t="s">
        <v>849</v>
      </c>
    </row>
    <row r="27" spans="1:8" x14ac:dyDescent="0.25">
      <c r="A27" t="s">
        <v>824</v>
      </c>
      <c r="B27" t="s">
        <v>533</v>
      </c>
      <c r="C27" t="s">
        <v>54</v>
      </c>
      <c r="D27" t="s">
        <v>527</v>
      </c>
      <c r="E27" t="s">
        <v>945</v>
      </c>
      <c r="F27">
        <v>11.551458577514849</v>
      </c>
      <c r="G27">
        <v>11.551458577514849</v>
      </c>
      <c r="H27" t="s">
        <v>850</v>
      </c>
    </row>
    <row r="28" spans="1:8" x14ac:dyDescent="0.25">
      <c r="A28" t="s">
        <v>824</v>
      </c>
      <c r="B28" t="s">
        <v>533</v>
      </c>
      <c r="C28" t="s">
        <v>54</v>
      </c>
      <c r="D28" t="s">
        <v>527</v>
      </c>
      <c r="E28" t="s">
        <v>945</v>
      </c>
      <c r="F28">
        <v>4.4428686836595572</v>
      </c>
      <c r="G28">
        <v>4.4428686836595581</v>
      </c>
      <c r="H28" t="s">
        <v>851</v>
      </c>
    </row>
    <row r="29" spans="1:8" x14ac:dyDescent="0.25">
      <c r="A29" t="s">
        <v>824</v>
      </c>
      <c r="B29" t="s">
        <v>533</v>
      </c>
      <c r="C29" t="s">
        <v>54</v>
      </c>
      <c r="D29" t="s">
        <v>527</v>
      </c>
      <c r="E29" t="s">
        <v>945</v>
      </c>
      <c r="F29">
        <v>13.245302263160054</v>
      </c>
      <c r="G29">
        <v>13.245302263160056</v>
      </c>
      <c r="H29" t="s">
        <v>852</v>
      </c>
    </row>
    <row r="30" spans="1:8" x14ac:dyDescent="0.25">
      <c r="A30" t="s">
        <v>824</v>
      </c>
      <c r="B30" t="s">
        <v>533</v>
      </c>
      <c r="C30" t="s">
        <v>54</v>
      </c>
      <c r="D30" t="s">
        <v>527</v>
      </c>
      <c r="E30" t="s">
        <v>945</v>
      </c>
      <c r="F30">
        <v>11.384851001877616</v>
      </c>
      <c r="G30">
        <v>11.384851001877617</v>
      </c>
      <c r="H30" t="s">
        <v>853</v>
      </c>
    </row>
    <row r="31" spans="1:8" x14ac:dyDescent="0.25">
      <c r="A31" t="s">
        <v>824</v>
      </c>
      <c r="B31" t="s">
        <v>533</v>
      </c>
      <c r="C31" t="s">
        <v>54</v>
      </c>
      <c r="D31" t="s">
        <v>527</v>
      </c>
      <c r="E31" t="s">
        <v>945</v>
      </c>
      <c r="F31">
        <v>4.4428686836595572</v>
      </c>
      <c r="G31">
        <v>4.4428686836595581</v>
      </c>
      <c r="H31" t="s">
        <v>854</v>
      </c>
    </row>
    <row r="32" spans="1:8" x14ac:dyDescent="0.25">
      <c r="A32" t="s">
        <v>824</v>
      </c>
      <c r="B32" t="s">
        <v>533</v>
      </c>
      <c r="C32" t="s">
        <v>54</v>
      </c>
      <c r="D32" t="s">
        <v>527</v>
      </c>
      <c r="E32" t="s">
        <v>945</v>
      </c>
      <c r="F32">
        <v>11.468154789696232</v>
      </c>
      <c r="G32">
        <v>11.468154789696234</v>
      </c>
      <c r="H32" t="s">
        <v>855</v>
      </c>
    </row>
    <row r="33" spans="1:8" x14ac:dyDescent="0.25">
      <c r="A33" t="s">
        <v>824</v>
      </c>
      <c r="B33" t="s">
        <v>533</v>
      </c>
      <c r="C33" t="s">
        <v>54</v>
      </c>
      <c r="D33" t="s">
        <v>527</v>
      </c>
      <c r="E33" t="s">
        <v>945</v>
      </c>
      <c r="F33">
        <v>11.551458577514849</v>
      </c>
      <c r="G33">
        <v>11.551458577514849</v>
      </c>
      <c r="H33" t="s">
        <v>856</v>
      </c>
    </row>
    <row r="34" spans="1:8" x14ac:dyDescent="0.25">
      <c r="A34" t="s">
        <v>824</v>
      </c>
      <c r="B34" t="s">
        <v>533</v>
      </c>
      <c r="C34" t="s">
        <v>54</v>
      </c>
      <c r="D34" t="s">
        <v>527</v>
      </c>
      <c r="E34" t="s">
        <v>945</v>
      </c>
      <c r="F34">
        <v>4.4428686836595572</v>
      </c>
      <c r="G34">
        <v>4.4428686836595581</v>
      </c>
      <c r="H34" t="s">
        <v>857</v>
      </c>
    </row>
    <row r="35" spans="1:8" x14ac:dyDescent="0.25">
      <c r="A35" t="s">
        <v>824</v>
      </c>
      <c r="B35" t="s">
        <v>533</v>
      </c>
      <c r="C35" t="s">
        <v>54</v>
      </c>
      <c r="D35" t="s">
        <v>527</v>
      </c>
      <c r="E35" t="s">
        <v>945</v>
      </c>
      <c r="F35">
        <v>11.551458577514849</v>
      </c>
      <c r="G35">
        <v>11.551458577514849</v>
      </c>
      <c r="H35" t="s">
        <v>858</v>
      </c>
    </row>
    <row r="36" spans="1:8" x14ac:dyDescent="0.25">
      <c r="A36" t="s">
        <v>824</v>
      </c>
      <c r="B36" t="s">
        <v>533</v>
      </c>
      <c r="C36" t="s">
        <v>54</v>
      </c>
      <c r="D36" t="s">
        <v>527</v>
      </c>
      <c r="E36" t="s">
        <v>945</v>
      </c>
      <c r="F36">
        <v>11.606994436060594</v>
      </c>
      <c r="G36">
        <v>11.606994436060594</v>
      </c>
      <c r="H36" t="s">
        <v>859</v>
      </c>
    </row>
    <row r="37" spans="1:8" x14ac:dyDescent="0.25">
      <c r="A37" t="s">
        <v>824</v>
      </c>
      <c r="B37" t="s">
        <v>533</v>
      </c>
      <c r="C37" t="s">
        <v>54</v>
      </c>
      <c r="D37" t="s">
        <v>527</v>
      </c>
      <c r="E37" t="s">
        <v>945</v>
      </c>
      <c r="F37">
        <v>4.4428686836595572</v>
      </c>
      <c r="G37">
        <v>4.4428686836595581</v>
      </c>
      <c r="H37" t="s">
        <v>860</v>
      </c>
    </row>
    <row r="38" spans="1:8" x14ac:dyDescent="0.25">
      <c r="A38" t="s">
        <v>824</v>
      </c>
      <c r="B38" t="s">
        <v>533</v>
      </c>
      <c r="C38" t="s">
        <v>54</v>
      </c>
      <c r="D38" t="s">
        <v>527</v>
      </c>
      <c r="E38" t="s">
        <v>945</v>
      </c>
      <c r="F38">
        <v>11.606994436060594</v>
      </c>
      <c r="G38">
        <v>11.606994436060594</v>
      </c>
      <c r="H38" t="s">
        <v>861</v>
      </c>
    </row>
    <row r="39" spans="1:8" x14ac:dyDescent="0.25">
      <c r="A39" t="s">
        <v>824</v>
      </c>
      <c r="B39" t="s">
        <v>533</v>
      </c>
      <c r="C39" t="s">
        <v>54</v>
      </c>
      <c r="D39" t="s">
        <v>527</v>
      </c>
      <c r="E39" t="s">
        <v>945</v>
      </c>
      <c r="F39">
        <v>11.551458577514849</v>
      </c>
      <c r="G39">
        <v>11.551458577514849</v>
      </c>
      <c r="H39" t="s">
        <v>862</v>
      </c>
    </row>
    <row r="40" spans="1:8" x14ac:dyDescent="0.25">
      <c r="A40" t="s">
        <v>824</v>
      </c>
      <c r="B40" t="s">
        <v>533</v>
      </c>
      <c r="C40" t="s">
        <v>54</v>
      </c>
      <c r="D40" t="s">
        <v>527</v>
      </c>
      <c r="E40" t="s">
        <v>945</v>
      </c>
      <c r="F40">
        <v>4.4428686836595572</v>
      </c>
      <c r="G40">
        <v>4.4428686836595581</v>
      </c>
      <c r="H40" t="s">
        <v>863</v>
      </c>
    </row>
    <row r="41" spans="1:8" x14ac:dyDescent="0.25">
      <c r="A41" t="s">
        <v>824</v>
      </c>
      <c r="B41" t="s">
        <v>533</v>
      </c>
      <c r="C41" t="s">
        <v>54</v>
      </c>
      <c r="D41" t="s">
        <v>527</v>
      </c>
      <c r="E41" t="s">
        <v>945</v>
      </c>
      <c r="F41">
        <v>11.551458577514849</v>
      </c>
      <c r="G41">
        <v>11.551458577514849</v>
      </c>
      <c r="H41" t="s">
        <v>864</v>
      </c>
    </row>
    <row r="42" spans="1:8" x14ac:dyDescent="0.25">
      <c r="A42" t="s">
        <v>824</v>
      </c>
      <c r="B42" t="s">
        <v>533</v>
      </c>
      <c r="C42" t="s">
        <v>54</v>
      </c>
      <c r="D42" t="s">
        <v>527</v>
      </c>
      <c r="E42" t="s">
        <v>945</v>
      </c>
      <c r="F42">
        <v>11.551458577514849</v>
      </c>
      <c r="G42">
        <v>11.551458577514849</v>
      </c>
      <c r="H42" t="s">
        <v>865</v>
      </c>
    </row>
    <row r="43" spans="1:8" x14ac:dyDescent="0.25">
      <c r="A43" t="s">
        <v>824</v>
      </c>
      <c r="B43" t="s">
        <v>533</v>
      </c>
      <c r="C43" t="s">
        <v>54</v>
      </c>
      <c r="D43" t="s">
        <v>527</v>
      </c>
      <c r="E43" t="s">
        <v>945</v>
      </c>
      <c r="F43">
        <v>4.4428686836595572</v>
      </c>
      <c r="G43">
        <v>4.4428686836595581</v>
      </c>
      <c r="H43" t="s">
        <v>866</v>
      </c>
    </row>
    <row r="44" spans="1:8" x14ac:dyDescent="0.25">
      <c r="A44" t="s">
        <v>824</v>
      </c>
      <c r="B44" t="s">
        <v>533</v>
      </c>
      <c r="C44" t="s">
        <v>54</v>
      </c>
      <c r="D44" t="s">
        <v>527</v>
      </c>
      <c r="E44" t="s">
        <v>946</v>
      </c>
      <c r="F44">
        <v>0.94410959527765603</v>
      </c>
      <c r="G44">
        <v>0.94410959527765603</v>
      </c>
      <c r="H44" t="s">
        <v>825</v>
      </c>
    </row>
    <row r="45" spans="1:8" x14ac:dyDescent="0.25">
      <c r="A45" t="s">
        <v>824</v>
      </c>
      <c r="B45" t="s">
        <v>533</v>
      </c>
      <c r="C45" t="s">
        <v>54</v>
      </c>
      <c r="D45" t="s">
        <v>527</v>
      </c>
      <c r="E45" t="s">
        <v>946</v>
      </c>
      <c r="F45">
        <v>0</v>
      </c>
      <c r="G45">
        <v>0</v>
      </c>
      <c r="H45" t="s">
        <v>867</v>
      </c>
    </row>
    <row r="46" spans="1:8" x14ac:dyDescent="0.25">
      <c r="A46" t="s">
        <v>824</v>
      </c>
      <c r="B46" t="s">
        <v>533</v>
      </c>
      <c r="C46" t="s">
        <v>54</v>
      </c>
      <c r="D46" t="s">
        <v>527</v>
      </c>
      <c r="E46" t="s">
        <v>946</v>
      </c>
      <c r="F46">
        <v>0</v>
      </c>
      <c r="G46">
        <v>0</v>
      </c>
      <c r="H46" t="s">
        <v>868</v>
      </c>
    </row>
    <row r="47" spans="1:8" x14ac:dyDescent="0.25">
      <c r="A47" t="s">
        <v>824</v>
      </c>
      <c r="B47" t="s">
        <v>533</v>
      </c>
      <c r="C47" t="s">
        <v>54</v>
      </c>
      <c r="D47" t="s">
        <v>527</v>
      </c>
      <c r="E47" t="s">
        <v>946</v>
      </c>
      <c r="F47">
        <v>0.88857373673191153</v>
      </c>
      <c r="G47">
        <v>0.88857373673191142</v>
      </c>
      <c r="H47" t="s">
        <v>828</v>
      </c>
    </row>
    <row r="48" spans="1:8" x14ac:dyDescent="0.25">
      <c r="A48" t="s">
        <v>824</v>
      </c>
      <c r="B48" t="s">
        <v>533</v>
      </c>
      <c r="C48" t="s">
        <v>54</v>
      </c>
      <c r="D48" t="s">
        <v>527</v>
      </c>
      <c r="E48" t="s">
        <v>946</v>
      </c>
      <c r="F48">
        <v>0</v>
      </c>
      <c r="G48">
        <v>0</v>
      </c>
      <c r="H48" t="s">
        <v>870</v>
      </c>
    </row>
    <row r="49" spans="1:8" x14ac:dyDescent="0.25">
      <c r="A49" t="s">
        <v>824</v>
      </c>
      <c r="B49" t="s">
        <v>533</v>
      </c>
      <c r="C49" t="s">
        <v>54</v>
      </c>
      <c r="D49" t="s">
        <v>527</v>
      </c>
      <c r="E49" t="s">
        <v>946</v>
      </c>
      <c r="F49">
        <v>0</v>
      </c>
      <c r="G49">
        <v>0</v>
      </c>
      <c r="H49" t="s">
        <v>871</v>
      </c>
    </row>
    <row r="50" spans="1:8" x14ac:dyDescent="0.25">
      <c r="A50" t="s">
        <v>824</v>
      </c>
      <c r="B50" t="s">
        <v>533</v>
      </c>
      <c r="C50" t="s">
        <v>54</v>
      </c>
      <c r="D50" t="s">
        <v>527</v>
      </c>
      <c r="E50" t="s">
        <v>946</v>
      </c>
      <c r="F50">
        <v>0.88857373673191153</v>
      </c>
      <c r="G50">
        <v>0.88857373673191142</v>
      </c>
      <c r="H50" t="s">
        <v>831</v>
      </c>
    </row>
    <row r="51" spans="1:8" x14ac:dyDescent="0.25">
      <c r="A51" t="s">
        <v>824</v>
      </c>
      <c r="B51" t="s">
        <v>533</v>
      </c>
      <c r="C51" t="s">
        <v>54</v>
      </c>
      <c r="D51" t="s">
        <v>527</v>
      </c>
      <c r="E51" t="s">
        <v>946</v>
      </c>
      <c r="F51">
        <v>0</v>
      </c>
      <c r="G51">
        <v>0</v>
      </c>
      <c r="H51" t="s">
        <v>872</v>
      </c>
    </row>
    <row r="52" spans="1:8" x14ac:dyDescent="0.25">
      <c r="A52" t="s">
        <v>824</v>
      </c>
      <c r="B52" t="s">
        <v>533</v>
      </c>
      <c r="C52" t="s">
        <v>54</v>
      </c>
      <c r="D52" t="s">
        <v>527</v>
      </c>
      <c r="E52" t="s">
        <v>946</v>
      </c>
      <c r="F52">
        <v>0</v>
      </c>
      <c r="G52">
        <v>0</v>
      </c>
      <c r="H52" t="s">
        <v>873</v>
      </c>
    </row>
    <row r="53" spans="1:8" x14ac:dyDescent="0.25">
      <c r="A53" t="s">
        <v>824</v>
      </c>
      <c r="B53" t="s">
        <v>533</v>
      </c>
      <c r="C53" t="s">
        <v>54</v>
      </c>
      <c r="D53" t="s">
        <v>527</v>
      </c>
      <c r="E53" t="s">
        <v>946</v>
      </c>
      <c r="F53">
        <v>0.88857373673191153</v>
      </c>
      <c r="G53">
        <v>0.88857373673191142</v>
      </c>
      <c r="H53" t="s">
        <v>834</v>
      </c>
    </row>
    <row r="54" spans="1:8" x14ac:dyDescent="0.25">
      <c r="A54" t="s">
        <v>824</v>
      </c>
      <c r="B54" t="s">
        <v>533</v>
      </c>
      <c r="C54" t="s">
        <v>54</v>
      </c>
      <c r="D54" t="s">
        <v>527</v>
      </c>
      <c r="E54" t="s">
        <v>946</v>
      </c>
      <c r="F54">
        <v>0</v>
      </c>
      <c r="G54">
        <v>0</v>
      </c>
      <c r="H54" t="s">
        <v>874</v>
      </c>
    </row>
    <row r="55" spans="1:8" x14ac:dyDescent="0.25">
      <c r="A55" t="s">
        <v>824</v>
      </c>
      <c r="B55" t="s">
        <v>533</v>
      </c>
      <c r="C55" t="s">
        <v>54</v>
      </c>
      <c r="D55" t="s">
        <v>527</v>
      </c>
      <c r="E55" t="s">
        <v>946</v>
      </c>
      <c r="F55">
        <v>0</v>
      </c>
      <c r="G55">
        <v>0</v>
      </c>
      <c r="H55" t="s">
        <v>875</v>
      </c>
    </row>
    <row r="56" spans="1:8" x14ac:dyDescent="0.25">
      <c r="A56" t="s">
        <v>824</v>
      </c>
      <c r="B56" t="s">
        <v>533</v>
      </c>
      <c r="C56" t="s">
        <v>54</v>
      </c>
      <c r="D56" t="s">
        <v>527</v>
      </c>
      <c r="E56" t="s">
        <v>946</v>
      </c>
      <c r="F56">
        <v>0.88857373673191153</v>
      </c>
      <c r="G56">
        <v>0.88857373673191142</v>
      </c>
      <c r="H56" t="s">
        <v>837</v>
      </c>
    </row>
    <row r="57" spans="1:8" x14ac:dyDescent="0.25">
      <c r="A57" t="s">
        <v>824</v>
      </c>
      <c r="B57" t="s">
        <v>533</v>
      </c>
      <c r="C57" t="s">
        <v>54</v>
      </c>
      <c r="D57" t="s">
        <v>527</v>
      </c>
      <c r="E57" t="s">
        <v>946</v>
      </c>
      <c r="F57">
        <v>0</v>
      </c>
      <c r="G57">
        <v>0</v>
      </c>
      <c r="H57" t="s">
        <v>876</v>
      </c>
    </row>
    <row r="58" spans="1:8" x14ac:dyDescent="0.25">
      <c r="A58" t="s">
        <v>824</v>
      </c>
      <c r="B58" t="s">
        <v>533</v>
      </c>
      <c r="C58" t="s">
        <v>54</v>
      </c>
      <c r="D58" t="s">
        <v>527</v>
      </c>
      <c r="E58" t="s">
        <v>946</v>
      </c>
      <c r="F58">
        <v>0</v>
      </c>
      <c r="G58">
        <v>0</v>
      </c>
      <c r="H58" t="s">
        <v>877</v>
      </c>
    </row>
    <row r="59" spans="1:8" x14ac:dyDescent="0.25">
      <c r="A59" t="s">
        <v>824</v>
      </c>
      <c r="B59" t="s">
        <v>533</v>
      </c>
      <c r="C59" t="s">
        <v>54</v>
      </c>
      <c r="D59" t="s">
        <v>527</v>
      </c>
      <c r="E59" t="s">
        <v>946</v>
      </c>
      <c r="F59">
        <v>0</v>
      </c>
      <c r="G59">
        <v>0</v>
      </c>
      <c r="H59" t="s">
        <v>878</v>
      </c>
    </row>
    <row r="60" spans="1:8" x14ac:dyDescent="0.25">
      <c r="A60" t="s">
        <v>824</v>
      </c>
      <c r="B60" t="s">
        <v>533</v>
      </c>
      <c r="C60" t="s">
        <v>54</v>
      </c>
      <c r="D60" t="s">
        <v>527</v>
      </c>
      <c r="E60" t="s">
        <v>946</v>
      </c>
      <c r="F60">
        <v>0</v>
      </c>
      <c r="G60">
        <v>0</v>
      </c>
      <c r="H60" t="s">
        <v>879</v>
      </c>
    </row>
    <row r="61" spans="1:8" x14ac:dyDescent="0.25">
      <c r="A61" t="s">
        <v>824</v>
      </c>
      <c r="B61" t="s">
        <v>533</v>
      </c>
      <c r="C61" t="s">
        <v>54</v>
      </c>
      <c r="D61" t="s">
        <v>527</v>
      </c>
      <c r="E61" t="s">
        <v>946</v>
      </c>
      <c r="F61">
        <v>0</v>
      </c>
      <c r="G61">
        <v>0</v>
      </c>
      <c r="H61" t="s">
        <v>880</v>
      </c>
    </row>
    <row r="62" spans="1:8" x14ac:dyDescent="0.25">
      <c r="A62" t="s">
        <v>824</v>
      </c>
      <c r="B62" t="s">
        <v>533</v>
      </c>
      <c r="C62" t="s">
        <v>54</v>
      </c>
      <c r="D62" t="s">
        <v>527</v>
      </c>
      <c r="E62" t="s">
        <v>946</v>
      </c>
      <c r="F62">
        <v>0</v>
      </c>
      <c r="G62">
        <v>0</v>
      </c>
      <c r="H62" t="s">
        <v>881</v>
      </c>
    </row>
    <row r="63" spans="1:8" x14ac:dyDescent="0.25">
      <c r="A63" t="s">
        <v>824</v>
      </c>
      <c r="B63" t="s">
        <v>533</v>
      </c>
      <c r="C63" t="s">
        <v>54</v>
      </c>
      <c r="D63" t="s">
        <v>527</v>
      </c>
      <c r="E63" t="s">
        <v>946</v>
      </c>
      <c r="F63">
        <v>0</v>
      </c>
      <c r="G63">
        <v>0</v>
      </c>
      <c r="H63" t="s">
        <v>882</v>
      </c>
    </row>
    <row r="64" spans="1:8" x14ac:dyDescent="0.25">
      <c r="A64" t="s">
        <v>824</v>
      </c>
      <c r="B64" t="s">
        <v>533</v>
      </c>
      <c r="C64" t="s">
        <v>54</v>
      </c>
      <c r="D64" t="s">
        <v>527</v>
      </c>
      <c r="E64" t="s">
        <v>946</v>
      </c>
      <c r="F64">
        <v>0</v>
      </c>
      <c r="G64">
        <v>0</v>
      </c>
      <c r="H64" t="s">
        <v>883</v>
      </c>
    </row>
    <row r="65" spans="1:8" x14ac:dyDescent="0.25">
      <c r="A65" t="s">
        <v>824</v>
      </c>
      <c r="B65" t="s">
        <v>533</v>
      </c>
      <c r="C65" t="s">
        <v>54</v>
      </c>
      <c r="D65" t="s">
        <v>527</v>
      </c>
      <c r="E65" t="s">
        <v>946</v>
      </c>
      <c r="F65">
        <v>0.94410959527765603</v>
      </c>
      <c r="G65">
        <v>0.94410959527765603</v>
      </c>
      <c r="H65" t="s">
        <v>846</v>
      </c>
    </row>
    <row r="66" spans="1:8" x14ac:dyDescent="0.25">
      <c r="A66" t="s">
        <v>824</v>
      </c>
      <c r="B66" t="s">
        <v>533</v>
      </c>
      <c r="C66" t="s">
        <v>54</v>
      </c>
      <c r="D66" t="s">
        <v>527</v>
      </c>
      <c r="E66" t="s">
        <v>946</v>
      </c>
      <c r="F66">
        <v>0</v>
      </c>
      <c r="G66">
        <v>0</v>
      </c>
      <c r="H66" t="s">
        <v>884</v>
      </c>
    </row>
    <row r="67" spans="1:8" x14ac:dyDescent="0.25">
      <c r="A67" t="s">
        <v>824</v>
      </c>
      <c r="B67" t="s">
        <v>533</v>
      </c>
      <c r="C67" t="s">
        <v>54</v>
      </c>
      <c r="D67" t="s">
        <v>527</v>
      </c>
      <c r="E67" t="s">
        <v>946</v>
      </c>
      <c r="F67">
        <v>0</v>
      </c>
      <c r="G67">
        <v>0</v>
      </c>
      <c r="H67" t="s">
        <v>885</v>
      </c>
    </row>
    <row r="68" spans="1:8" x14ac:dyDescent="0.25">
      <c r="A68" t="s">
        <v>824</v>
      </c>
      <c r="B68" t="s">
        <v>533</v>
      </c>
      <c r="C68" t="s">
        <v>54</v>
      </c>
      <c r="D68" t="s">
        <v>527</v>
      </c>
      <c r="E68" t="s">
        <v>946</v>
      </c>
      <c r="F68">
        <v>0.88857373673191153</v>
      </c>
      <c r="G68">
        <v>0.88857373673191142</v>
      </c>
      <c r="H68" t="s">
        <v>849</v>
      </c>
    </row>
    <row r="69" spans="1:8" x14ac:dyDescent="0.25">
      <c r="A69" t="s">
        <v>824</v>
      </c>
      <c r="B69" t="s">
        <v>533</v>
      </c>
      <c r="C69" t="s">
        <v>54</v>
      </c>
      <c r="D69" t="s">
        <v>527</v>
      </c>
      <c r="E69" t="s">
        <v>946</v>
      </c>
      <c r="F69">
        <v>0</v>
      </c>
      <c r="G69">
        <v>0</v>
      </c>
      <c r="H69" t="s">
        <v>886</v>
      </c>
    </row>
    <row r="70" spans="1:8" x14ac:dyDescent="0.25">
      <c r="A70" t="s">
        <v>824</v>
      </c>
      <c r="B70" t="s">
        <v>533</v>
      </c>
      <c r="C70" t="s">
        <v>54</v>
      </c>
      <c r="D70" t="s">
        <v>527</v>
      </c>
      <c r="E70" t="s">
        <v>946</v>
      </c>
      <c r="F70">
        <v>0</v>
      </c>
      <c r="G70">
        <v>0</v>
      </c>
      <c r="H70" t="s">
        <v>887</v>
      </c>
    </row>
    <row r="71" spans="1:8" x14ac:dyDescent="0.25">
      <c r="A71" t="s">
        <v>824</v>
      </c>
      <c r="B71" t="s">
        <v>533</v>
      </c>
      <c r="C71" t="s">
        <v>54</v>
      </c>
      <c r="D71" t="s">
        <v>527</v>
      </c>
      <c r="E71" t="s">
        <v>946</v>
      </c>
      <c r="F71">
        <v>0.88857373673191153</v>
      </c>
      <c r="G71">
        <v>0.88857373673191142</v>
      </c>
      <c r="H71" t="s">
        <v>852</v>
      </c>
    </row>
    <row r="72" spans="1:8" x14ac:dyDescent="0.25">
      <c r="A72" t="s">
        <v>824</v>
      </c>
      <c r="B72" t="s">
        <v>533</v>
      </c>
      <c r="C72" t="s">
        <v>54</v>
      </c>
      <c r="D72" t="s">
        <v>527</v>
      </c>
      <c r="E72" t="s">
        <v>946</v>
      </c>
      <c r="F72">
        <v>0</v>
      </c>
      <c r="G72">
        <v>0</v>
      </c>
      <c r="H72" t="s">
        <v>889</v>
      </c>
    </row>
    <row r="73" spans="1:8" x14ac:dyDescent="0.25">
      <c r="A73" t="s">
        <v>824</v>
      </c>
      <c r="B73" t="s">
        <v>533</v>
      </c>
      <c r="C73" t="s">
        <v>54</v>
      </c>
      <c r="D73" t="s">
        <v>527</v>
      </c>
      <c r="E73" t="s">
        <v>946</v>
      </c>
      <c r="F73">
        <v>0</v>
      </c>
      <c r="G73">
        <v>0</v>
      </c>
      <c r="H73" t="s">
        <v>890</v>
      </c>
    </row>
    <row r="74" spans="1:8" x14ac:dyDescent="0.25">
      <c r="A74" t="s">
        <v>824</v>
      </c>
      <c r="B74" t="s">
        <v>533</v>
      </c>
      <c r="C74" t="s">
        <v>54</v>
      </c>
      <c r="D74" t="s">
        <v>527</v>
      </c>
      <c r="E74" t="s">
        <v>946</v>
      </c>
      <c r="F74">
        <v>0.88857373673191153</v>
      </c>
      <c r="G74">
        <v>0.88857373673191142</v>
      </c>
      <c r="H74" t="s">
        <v>855</v>
      </c>
    </row>
    <row r="75" spans="1:8" x14ac:dyDescent="0.25">
      <c r="A75" t="s">
        <v>824</v>
      </c>
      <c r="B75" t="s">
        <v>533</v>
      </c>
      <c r="C75" t="s">
        <v>54</v>
      </c>
      <c r="D75" t="s">
        <v>527</v>
      </c>
      <c r="E75" t="s">
        <v>946</v>
      </c>
      <c r="F75">
        <v>0</v>
      </c>
      <c r="G75">
        <v>0</v>
      </c>
      <c r="H75" t="s">
        <v>891</v>
      </c>
    </row>
    <row r="76" spans="1:8" x14ac:dyDescent="0.25">
      <c r="A76" t="s">
        <v>824</v>
      </c>
      <c r="B76" t="s">
        <v>533</v>
      </c>
      <c r="C76" t="s">
        <v>54</v>
      </c>
      <c r="D76" t="s">
        <v>527</v>
      </c>
      <c r="E76" t="s">
        <v>946</v>
      </c>
      <c r="F76">
        <v>0</v>
      </c>
      <c r="G76">
        <v>0</v>
      </c>
      <c r="H76" t="s">
        <v>892</v>
      </c>
    </row>
    <row r="77" spans="1:8" x14ac:dyDescent="0.25">
      <c r="A77" t="s">
        <v>824</v>
      </c>
      <c r="B77" t="s">
        <v>533</v>
      </c>
      <c r="C77" t="s">
        <v>54</v>
      </c>
      <c r="D77" t="s">
        <v>527</v>
      </c>
      <c r="E77" t="s">
        <v>946</v>
      </c>
      <c r="F77">
        <v>0.88857373673191153</v>
      </c>
      <c r="G77">
        <v>0.88857373673191142</v>
      </c>
      <c r="H77" t="s">
        <v>858</v>
      </c>
    </row>
    <row r="78" spans="1:8" x14ac:dyDescent="0.25">
      <c r="A78" t="s">
        <v>824</v>
      </c>
      <c r="B78" t="s">
        <v>533</v>
      </c>
      <c r="C78" t="s">
        <v>54</v>
      </c>
      <c r="D78" t="s">
        <v>527</v>
      </c>
      <c r="E78" t="s">
        <v>946</v>
      </c>
      <c r="F78">
        <v>0</v>
      </c>
      <c r="G78">
        <v>0</v>
      </c>
      <c r="H78" t="s">
        <v>893</v>
      </c>
    </row>
    <row r="79" spans="1:8" x14ac:dyDescent="0.25">
      <c r="A79" t="s">
        <v>824</v>
      </c>
      <c r="B79" t="s">
        <v>533</v>
      </c>
      <c r="C79" t="s">
        <v>54</v>
      </c>
      <c r="D79" t="s">
        <v>527</v>
      </c>
      <c r="E79" t="s">
        <v>946</v>
      </c>
      <c r="F79">
        <v>0</v>
      </c>
      <c r="G79">
        <v>0</v>
      </c>
      <c r="H79" t="s">
        <v>894</v>
      </c>
    </row>
    <row r="80" spans="1:8" x14ac:dyDescent="0.25">
      <c r="A80" t="s">
        <v>824</v>
      </c>
      <c r="B80" t="s">
        <v>533</v>
      </c>
      <c r="C80" t="s">
        <v>54</v>
      </c>
      <c r="D80" t="s">
        <v>527</v>
      </c>
      <c r="E80" t="s">
        <v>946</v>
      </c>
      <c r="F80">
        <v>0</v>
      </c>
      <c r="G80">
        <v>0</v>
      </c>
      <c r="H80" t="s">
        <v>899</v>
      </c>
    </row>
    <row r="81" spans="1:8" x14ac:dyDescent="0.25">
      <c r="A81" t="s">
        <v>824</v>
      </c>
      <c r="B81" t="s">
        <v>533</v>
      </c>
      <c r="C81" t="s">
        <v>54</v>
      </c>
      <c r="D81" t="s">
        <v>527</v>
      </c>
      <c r="E81" t="s">
        <v>946</v>
      </c>
      <c r="F81">
        <v>0</v>
      </c>
      <c r="G81">
        <v>0</v>
      </c>
      <c r="H81" t="s">
        <v>895</v>
      </c>
    </row>
    <row r="82" spans="1:8" x14ac:dyDescent="0.25">
      <c r="A82" t="s">
        <v>824</v>
      </c>
      <c r="B82" t="s">
        <v>533</v>
      </c>
      <c r="C82" t="s">
        <v>54</v>
      </c>
      <c r="D82" t="s">
        <v>527</v>
      </c>
      <c r="E82" t="s">
        <v>946</v>
      </c>
      <c r="F82">
        <v>0</v>
      </c>
      <c r="G82">
        <v>0</v>
      </c>
      <c r="H82" t="s">
        <v>896</v>
      </c>
    </row>
    <row r="83" spans="1:8" x14ac:dyDescent="0.25">
      <c r="A83" t="s">
        <v>824</v>
      </c>
      <c r="B83" t="s">
        <v>533</v>
      </c>
      <c r="C83" t="s">
        <v>54</v>
      </c>
      <c r="D83" t="s">
        <v>527</v>
      </c>
      <c r="E83" t="s">
        <v>946</v>
      </c>
      <c r="F83">
        <v>0</v>
      </c>
      <c r="G83">
        <v>0</v>
      </c>
      <c r="H83" t="s">
        <v>900</v>
      </c>
    </row>
    <row r="84" spans="1:8" x14ac:dyDescent="0.25">
      <c r="A84" t="s">
        <v>824</v>
      </c>
      <c r="B84" t="s">
        <v>533</v>
      </c>
      <c r="C84" t="s">
        <v>54</v>
      </c>
      <c r="D84" t="s">
        <v>527</v>
      </c>
      <c r="E84" t="s">
        <v>946</v>
      </c>
      <c r="F84">
        <v>0</v>
      </c>
      <c r="G84">
        <v>0</v>
      </c>
      <c r="H84" t="s">
        <v>897</v>
      </c>
    </row>
    <row r="85" spans="1:8" x14ac:dyDescent="0.25">
      <c r="A85" t="s">
        <v>824</v>
      </c>
      <c r="B85" t="s">
        <v>533</v>
      </c>
      <c r="C85" t="s">
        <v>54</v>
      </c>
      <c r="D85" t="s">
        <v>527</v>
      </c>
      <c r="E85" t="s">
        <v>946</v>
      </c>
      <c r="F85">
        <v>0</v>
      </c>
      <c r="G85">
        <v>0</v>
      </c>
      <c r="H85" t="s">
        <v>898</v>
      </c>
    </row>
    <row r="86" spans="1:8" x14ac:dyDescent="0.25">
      <c r="A86" t="s">
        <v>824</v>
      </c>
      <c r="B86" t="s">
        <v>533</v>
      </c>
      <c r="C86" t="s">
        <v>54</v>
      </c>
      <c r="D86" t="s">
        <v>527</v>
      </c>
      <c r="E86" t="s">
        <v>947</v>
      </c>
      <c r="F86">
        <v>0.94410959527765603</v>
      </c>
      <c r="G86">
        <v>0.94410959527765603</v>
      </c>
      <c r="H86" t="s">
        <v>825</v>
      </c>
    </row>
    <row r="87" spans="1:8" x14ac:dyDescent="0.25">
      <c r="A87" t="s">
        <v>824</v>
      </c>
      <c r="B87" t="s">
        <v>533</v>
      </c>
      <c r="C87" t="s">
        <v>54</v>
      </c>
      <c r="D87" t="s">
        <v>527</v>
      </c>
      <c r="E87" t="s">
        <v>947</v>
      </c>
      <c r="F87">
        <v>0</v>
      </c>
      <c r="G87">
        <v>0</v>
      </c>
      <c r="H87" t="s">
        <v>867</v>
      </c>
    </row>
    <row r="88" spans="1:8" x14ac:dyDescent="0.25">
      <c r="A88" t="s">
        <v>824</v>
      </c>
      <c r="B88" t="s">
        <v>533</v>
      </c>
      <c r="C88" t="s">
        <v>54</v>
      </c>
      <c r="D88" t="s">
        <v>527</v>
      </c>
      <c r="E88" t="s">
        <v>947</v>
      </c>
      <c r="F88">
        <v>0</v>
      </c>
      <c r="G88">
        <v>0</v>
      </c>
      <c r="H88" t="s">
        <v>868</v>
      </c>
    </row>
    <row r="89" spans="1:8" x14ac:dyDescent="0.25">
      <c r="A89" t="s">
        <v>824</v>
      </c>
      <c r="B89" t="s">
        <v>533</v>
      </c>
      <c r="C89" t="s">
        <v>54</v>
      </c>
      <c r="D89" t="s">
        <v>527</v>
      </c>
      <c r="E89" t="s">
        <v>947</v>
      </c>
      <c r="F89">
        <v>0</v>
      </c>
      <c r="G89">
        <v>0</v>
      </c>
      <c r="H89" t="s">
        <v>869</v>
      </c>
    </row>
    <row r="90" spans="1:8" x14ac:dyDescent="0.25">
      <c r="A90" t="s">
        <v>824</v>
      </c>
      <c r="B90" t="s">
        <v>533</v>
      </c>
      <c r="C90" t="s">
        <v>54</v>
      </c>
      <c r="D90" t="s">
        <v>527</v>
      </c>
      <c r="E90" t="s">
        <v>947</v>
      </c>
      <c r="F90">
        <v>0</v>
      </c>
      <c r="G90">
        <v>0</v>
      </c>
      <c r="H90" t="s">
        <v>870</v>
      </c>
    </row>
    <row r="91" spans="1:8" x14ac:dyDescent="0.25">
      <c r="A91" t="s">
        <v>824</v>
      </c>
      <c r="B91" t="s">
        <v>533</v>
      </c>
      <c r="C91" t="s">
        <v>54</v>
      </c>
      <c r="D91" t="s">
        <v>527</v>
      </c>
      <c r="E91" t="s">
        <v>947</v>
      </c>
      <c r="F91">
        <v>0</v>
      </c>
      <c r="G91">
        <v>0</v>
      </c>
      <c r="H91" t="s">
        <v>871</v>
      </c>
    </row>
    <row r="92" spans="1:8" x14ac:dyDescent="0.25">
      <c r="A92" t="s">
        <v>824</v>
      </c>
      <c r="B92" t="s">
        <v>533</v>
      </c>
      <c r="C92" t="s">
        <v>54</v>
      </c>
      <c r="D92" t="s">
        <v>527</v>
      </c>
      <c r="E92" t="s">
        <v>947</v>
      </c>
      <c r="F92">
        <v>0.88857373673191142</v>
      </c>
      <c r="G92">
        <v>0.88857373673191142</v>
      </c>
      <c r="H92" t="s">
        <v>831</v>
      </c>
    </row>
    <row r="93" spans="1:8" x14ac:dyDescent="0.25">
      <c r="A93" t="s">
        <v>824</v>
      </c>
      <c r="B93" t="s">
        <v>533</v>
      </c>
      <c r="C93" t="s">
        <v>54</v>
      </c>
      <c r="D93" t="s">
        <v>527</v>
      </c>
      <c r="E93" t="s">
        <v>947</v>
      </c>
      <c r="F93">
        <v>0</v>
      </c>
      <c r="G93">
        <v>0</v>
      </c>
      <c r="H93" t="s">
        <v>872</v>
      </c>
    </row>
    <row r="94" spans="1:8" x14ac:dyDescent="0.25">
      <c r="A94" t="s">
        <v>824</v>
      </c>
      <c r="B94" t="s">
        <v>533</v>
      </c>
      <c r="C94" t="s">
        <v>54</v>
      </c>
      <c r="D94" t="s">
        <v>527</v>
      </c>
      <c r="E94" t="s">
        <v>947</v>
      </c>
      <c r="F94">
        <v>0</v>
      </c>
      <c r="G94">
        <v>0</v>
      </c>
      <c r="H94" t="s">
        <v>873</v>
      </c>
    </row>
    <row r="95" spans="1:8" x14ac:dyDescent="0.25">
      <c r="A95" t="s">
        <v>824</v>
      </c>
      <c r="B95" t="s">
        <v>533</v>
      </c>
      <c r="C95" t="s">
        <v>54</v>
      </c>
      <c r="D95" t="s">
        <v>527</v>
      </c>
      <c r="E95" t="s">
        <v>947</v>
      </c>
      <c r="F95">
        <v>0.88857373673191142</v>
      </c>
      <c r="G95">
        <v>0.88857373673191142</v>
      </c>
      <c r="H95" t="s">
        <v>834</v>
      </c>
    </row>
    <row r="96" spans="1:8" x14ac:dyDescent="0.25">
      <c r="A96" t="s">
        <v>824</v>
      </c>
      <c r="B96" t="s">
        <v>533</v>
      </c>
      <c r="C96" t="s">
        <v>54</v>
      </c>
      <c r="D96" t="s">
        <v>527</v>
      </c>
      <c r="E96" t="s">
        <v>947</v>
      </c>
      <c r="F96">
        <v>0</v>
      </c>
      <c r="G96">
        <v>0</v>
      </c>
      <c r="H96" t="s">
        <v>874</v>
      </c>
    </row>
    <row r="97" spans="1:8" x14ac:dyDescent="0.25">
      <c r="A97" t="s">
        <v>824</v>
      </c>
      <c r="B97" t="s">
        <v>533</v>
      </c>
      <c r="C97" t="s">
        <v>54</v>
      </c>
      <c r="D97" t="s">
        <v>527</v>
      </c>
      <c r="E97" t="s">
        <v>947</v>
      </c>
      <c r="F97">
        <v>0</v>
      </c>
      <c r="G97">
        <v>0</v>
      </c>
      <c r="H97" t="s">
        <v>875</v>
      </c>
    </row>
    <row r="98" spans="1:8" x14ac:dyDescent="0.25">
      <c r="A98" t="s">
        <v>824</v>
      </c>
      <c r="B98" t="s">
        <v>533</v>
      </c>
      <c r="C98" t="s">
        <v>54</v>
      </c>
      <c r="D98" t="s">
        <v>527</v>
      </c>
      <c r="E98" t="s">
        <v>947</v>
      </c>
      <c r="F98">
        <v>0.88857373673191142</v>
      </c>
      <c r="G98">
        <v>0.88857373673191142</v>
      </c>
      <c r="H98" t="s">
        <v>837</v>
      </c>
    </row>
    <row r="99" spans="1:8" x14ac:dyDescent="0.25">
      <c r="A99" t="s">
        <v>824</v>
      </c>
      <c r="B99" t="s">
        <v>533</v>
      </c>
      <c r="C99" t="s">
        <v>54</v>
      </c>
      <c r="D99" t="s">
        <v>527</v>
      </c>
      <c r="E99" t="s">
        <v>947</v>
      </c>
      <c r="F99">
        <v>0</v>
      </c>
      <c r="G99">
        <v>0</v>
      </c>
      <c r="H99" t="s">
        <v>876</v>
      </c>
    </row>
    <row r="100" spans="1:8" x14ac:dyDescent="0.25">
      <c r="A100" t="s">
        <v>824</v>
      </c>
      <c r="B100" t="s">
        <v>533</v>
      </c>
      <c r="C100" t="s">
        <v>54</v>
      </c>
      <c r="D100" t="s">
        <v>527</v>
      </c>
      <c r="E100" t="s">
        <v>947</v>
      </c>
      <c r="F100">
        <v>0</v>
      </c>
      <c r="G100">
        <v>0</v>
      </c>
      <c r="H100" t="s">
        <v>877</v>
      </c>
    </row>
    <row r="101" spans="1:8" x14ac:dyDescent="0.25">
      <c r="A101" t="s">
        <v>824</v>
      </c>
      <c r="B101" t="s">
        <v>533</v>
      </c>
      <c r="C101" t="s">
        <v>54</v>
      </c>
      <c r="D101" t="s">
        <v>527</v>
      </c>
      <c r="E101" t="s">
        <v>947</v>
      </c>
      <c r="F101">
        <v>0</v>
      </c>
      <c r="G101">
        <v>0</v>
      </c>
      <c r="H101" t="s">
        <v>878</v>
      </c>
    </row>
    <row r="102" spans="1:8" x14ac:dyDescent="0.25">
      <c r="A102" t="s">
        <v>824</v>
      </c>
      <c r="B102" t="s">
        <v>533</v>
      </c>
      <c r="C102" t="s">
        <v>54</v>
      </c>
      <c r="D102" t="s">
        <v>527</v>
      </c>
      <c r="E102" t="s">
        <v>947</v>
      </c>
      <c r="F102">
        <v>0</v>
      </c>
      <c r="G102">
        <v>0</v>
      </c>
      <c r="H102" t="s">
        <v>879</v>
      </c>
    </row>
    <row r="103" spans="1:8" x14ac:dyDescent="0.25">
      <c r="A103" t="s">
        <v>824</v>
      </c>
      <c r="B103" t="s">
        <v>533</v>
      </c>
      <c r="C103" t="s">
        <v>54</v>
      </c>
      <c r="D103" t="s">
        <v>527</v>
      </c>
      <c r="E103" t="s">
        <v>947</v>
      </c>
      <c r="F103">
        <v>0</v>
      </c>
      <c r="G103">
        <v>0</v>
      </c>
      <c r="H103" t="s">
        <v>880</v>
      </c>
    </row>
    <row r="104" spans="1:8" x14ac:dyDescent="0.25">
      <c r="A104" t="s">
        <v>824</v>
      </c>
      <c r="B104" t="s">
        <v>533</v>
      </c>
      <c r="C104" t="s">
        <v>54</v>
      </c>
      <c r="D104" t="s">
        <v>527</v>
      </c>
      <c r="E104" t="s">
        <v>947</v>
      </c>
      <c r="F104">
        <v>0</v>
      </c>
      <c r="G104">
        <v>0</v>
      </c>
      <c r="H104" t="s">
        <v>881</v>
      </c>
    </row>
    <row r="105" spans="1:8" x14ac:dyDescent="0.25">
      <c r="A105" t="s">
        <v>824</v>
      </c>
      <c r="B105" t="s">
        <v>533</v>
      </c>
      <c r="C105" t="s">
        <v>54</v>
      </c>
      <c r="D105" t="s">
        <v>527</v>
      </c>
      <c r="E105" t="s">
        <v>947</v>
      </c>
      <c r="F105">
        <v>0</v>
      </c>
      <c r="G105">
        <v>0</v>
      </c>
      <c r="H105" t="s">
        <v>882</v>
      </c>
    </row>
    <row r="106" spans="1:8" x14ac:dyDescent="0.25">
      <c r="A106" t="s">
        <v>824</v>
      </c>
      <c r="B106" t="s">
        <v>533</v>
      </c>
      <c r="C106" t="s">
        <v>54</v>
      </c>
      <c r="D106" t="s">
        <v>527</v>
      </c>
      <c r="E106" t="s">
        <v>947</v>
      </c>
      <c r="F106">
        <v>0</v>
      </c>
      <c r="G106">
        <v>0</v>
      </c>
      <c r="H106" t="s">
        <v>883</v>
      </c>
    </row>
    <row r="107" spans="1:8" x14ac:dyDescent="0.25">
      <c r="A107" t="s">
        <v>824</v>
      </c>
      <c r="B107" t="s">
        <v>533</v>
      </c>
      <c r="C107" t="s">
        <v>54</v>
      </c>
      <c r="D107" t="s">
        <v>527</v>
      </c>
      <c r="E107" t="s">
        <v>947</v>
      </c>
      <c r="F107">
        <v>0.94410959527765603</v>
      </c>
      <c r="G107">
        <v>0.94410959527765603</v>
      </c>
      <c r="H107" t="s">
        <v>846</v>
      </c>
    </row>
    <row r="108" spans="1:8" x14ac:dyDescent="0.25">
      <c r="A108" t="s">
        <v>824</v>
      </c>
      <c r="B108" t="s">
        <v>533</v>
      </c>
      <c r="C108" t="s">
        <v>54</v>
      </c>
      <c r="D108" t="s">
        <v>527</v>
      </c>
      <c r="E108" t="s">
        <v>947</v>
      </c>
      <c r="F108">
        <v>0</v>
      </c>
      <c r="G108">
        <v>0</v>
      </c>
      <c r="H108" t="s">
        <v>884</v>
      </c>
    </row>
    <row r="109" spans="1:8" x14ac:dyDescent="0.25">
      <c r="A109" t="s">
        <v>824</v>
      </c>
      <c r="B109" t="s">
        <v>533</v>
      </c>
      <c r="C109" t="s">
        <v>54</v>
      </c>
      <c r="D109" t="s">
        <v>527</v>
      </c>
      <c r="E109" t="s">
        <v>947</v>
      </c>
      <c r="F109">
        <v>0</v>
      </c>
      <c r="G109">
        <v>0</v>
      </c>
      <c r="H109" t="s">
        <v>885</v>
      </c>
    </row>
    <row r="110" spans="1:8" x14ac:dyDescent="0.25">
      <c r="A110" t="s">
        <v>824</v>
      </c>
      <c r="B110" t="s">
        <v>533</v>
      </c>
      <c r="C110" t="s">
        <v>54</v>
      </c>
      <c r="D110" t="s">
        <v>527</v>
      </c>
      <c r="E110" t="s">
        <v>947</v>
      </c>
      <c r="F110">
        <v>0.88857373673191142</v>
      </c>
      <c r="G110">
        <v>0.88857373673191142</v>
      </c>
      <c r="H110" t="s">
        <v>849</v>
      </c>
    </row>
    <row r="111" spans="1:8" x14ac:dyDescent="0.25">
      <c r="A111" t="s">
        <v>824</v>
      </c>
      <c r="B111" t="s">
        <v>533</v>
      </c>
      <c r="C111" t="s">
        <v>54</v>
      </c>
      <c r="D111" t="s">
        <v>527</v>
      </c>
      <c r="E111" t="s">
        <v>947</v>
      </c>
      <c r="F111">
        <v>0</v>
      </c>
      <c r="G111">
        <v>0</v>
      </c>
      <c r="H111" t="s">
        <v>886</v>
      </c>
    </row>
    <row r="112" spans="1:8" x14ac:dyDescent="0.25">
      <c r="A112" t="s">
        <v>824</v>
      </c>
      <c r="B112" t="s">
        <v>533</v>
      </c>
      <c r="C112" t="s">
        <v>54</v>
      </c>
      <c r="D112" t="s">
        <v>527</v>
      </c>
      <c r="E112" t="s">
        <v>947</v>
      </c>
      <c r="F112">
        <v>0</v>
      </c>
      <c r="G112">
        <v>0</v>
      </c>
      <c r="H112" t="s">
        <v>887</v>
      </c>
    </row>
    <row r="113" spans="1:8" x14ac:dyDescent="0.25">
      <c r="A113" t="s">
        <v>824</v>
      </c>
      <c r="B113" t="s">
        <v>533</v>
      </c>
      <c r="C113" t="s">
        <v>54</v>
      </c>
      <c r="D113" t="s">
        <v>527</v>
      </c>
      <c r="E113" t="s">
        <v>947</v>
      </c>
      <c r="F113">
        <v>0</v>
      </c>
      <c r="G113">
        <v>0</v>
      </c>
      <c r="H113" t="s">
        <v>888</v>
      </c>
    </row>
    <row r="114" spans="1:8" x14ac:dyDescent="0.25">
      <c r="A114" t="s">
        <v>824</v>
      </c>
      <c r="B114" t="s">
        <v>533</v>
      </c>
      <c r="C114" t="s">
        <v>54</v>
      </c>
      <c r="D114" t="s">
        <v>527</v>
      </c>
      <c r="E114" t="s">
        <v>947</v>
      </c>
      <c r="F114">
        <v>0</v>
      </c>
      <c r="G114">
        <v>0</v>
      </c>
      <c r="H114" t="s">
        <v>889</v>
      </c>
    </row>
    <row r="115" spans="1:8" x14ac:dyDescent="0.25">
      <c r="A115" t="s">
        <v>824</v>
      </c>
      <c r="B115" t="s">
        <v>533</v>
      </c>
      <c r="C115" t="s">
        <v>54</v>
      </c>
      <c r="D115" t="s">
        <v>527</v>
      </c>
      <c r="E115" t="s">
        <v>947</v>
      </c>
      <c r="F115">
        <v>0</v>
      </c>
      <c r="G115">
        <v>0</v>
      </c>
      <c r="H115" t="s">
        <v>890</v>
      </c>
    </row>
    <row r="116" spans="1:8" x14ac:dyDescent="0.25">
      <c r="A116" t="s">
        <v>824</v>
      </c>
      <c r="B116" t="s">
        <v>533</v>
      </c>
      <c r="C116" t="s">
        <v>54</v>
      </c>
      <c r="D116" t="s">
        <v>527</v>
      </c>
      <c r="E116" t="s">
        <v>947</v>
      </c>
      <c r="F116">
        <v>0.88857373673191142</v>
      </c>
      <c r="G116">
        <v>0.88857373673191142</v>
      </c>
      <c r="H116" t="s">
        <v>855</v>
      </c>
    </row>
    <row r="117" spans="1:8" x14ac:dyDescent="0.25">
      <c r="A117" t="s">
        <v>824</v>
      </c>
      <c r="B117" t="s">
        <v>533</v>
      </c>
      <c r="C117" t="s">
        <v>54</v>
      </c>
      <c r="D117" t="s">
        <v>527</v>
      </c>
      <c r="E117" t="s">
        <v>947</v>
      </c>
      <c r="F117">
        <v>0</v>
      </c>
      <c r="G117">
        <v>0</v>
      </c>
      <c r="H117" t="s">
        <v>891</v>
      </c>
    </row>
    <row r="118" spans="1:8" x14ac:dyDescent="0.25">
      <c r="A118" t="s">
        <v>824</v>
      </c>
      <c r="B118" t="s">
        <v>533</v>
      </c>
      <c r="C118" t="s">
        <v>54</v>
      </c>
      <c r="D118" t="s">
        <v>527</v>
      </c>
      <c r="E118" t="s">
        <v>947</v>
      </c>
      <c r="F118">
        <v>0</v>
      </c>
      <c r="G118">
        <v>0</v>
      </c>
      <c r="H118" t="s">
        <v>892</v>
      </c>
    </row>
    <row r="119" spans="1:8" x14ac:dyDescent="0.25">
      <c r="A119" t="s">
        <v>824</v>
      </c>
      <c r="B119" t="s">
        <v>533</v>
      </c>
      <c r="C119" t="s">
        <v>54</v>
      </c>
      <c r="D119" t="s">
        <v>527</v>
      </c>
      <c r="E119" t="s">
        <v>947</v>
      </c>
      <c r="F119">
        <v>0.88857373673191142</v>
      </c>
      <c r="G119">
        <v>0.88857373673191142</v>
      </c>
      <c r="H119" t="s">
        <v>858</v>
      </c>
    </row>
    <row r="120" spans="1:8" x14ac:dyDescent="0.25">
      <c r="A120" t="s">
        <v>824</v>
      </c>
      <c r="B120" t="s">
        <v>533</v>
      </c>
      <c r="C120" t="s">
        <v>54</v>
      </c>
      <c r="D120" t="s">
        <v>527</v>
      </c>
      <c r="E120" t="s">
        <v>947</v>
      </c>
      <c r="F120">
        <v>0</v>
      </c>
      <c r="G120">
        <v>0</v>
      </c>
      <c r="H120" t="s">
        <v>893</v>
      </c>
    </row>
    <row r="121" spans="1:8" x14ac:dyDescent="0.25">
      <c r="A121" t="s">
        <v>824</v>
      </c>
      <c r="B121" t="s">
        <v>533</v>
      </c>
      <c r="C121" t="s">
        <v>54</v>
      </c>
      <c r="D121" t="s">
        <v>527</v>
      </c>
      <c r="E121" t="s">
        <v>947</v>
      </c>
      <c r="F121">
        <v>0</v>
      </c>
      <c r="G121">
        <v>0</v>
      </c>
      <c r="H121" t="s">
        <v>894</v>
      </c>
    </row>
    <row r="122" spans="1:8" x14ac:dyDescent="0.25">
      <c r="A122" t="s">
        <v>824</v>
      </c>
      <c r="B122" t="s">
        <v>533</v>
      </c>
      <c r="C122" t="s">
        <v>54</v>
      </c>
      <c r="D122" t="s">
        <v>527</v>
      </c>
      <c r="E122" t="s">
        <v>947</v>
      </c>
      <c r="F122">
        <v>0.88857373673191142</v>
      </c>
      <c r="G122">
        <v>0.88857373673191142</v>
      </c>
      <c r="H122" t="s">
        <v>861</v>
      </c>
    </row>
    <row r="123" spans="1:8" x14ac:dyDescent="0.25">
      <c r="A123" t="s">
        <v>824</v>
      </c>
      <c r="B123" t="s">
        <v>533</v>
      </c>
      <c r="C123" t="s">
        <v>54</v>
      </c>
      <c r="D123" t="s">
        <v>527</v>
      </c>
      <c r="E123" t="s">
        <v>947</v>
      </c>
      <c r="F123">
        <v>0</v>
      </c>
      <c r="G123">
        <v>0</v>
      </c>
      <c r="H123" t="s">
        <v>895</v>
      </c>
    </row>
    <row r="124" spans="1:8" x14ac:dyDescent="0.25">
      <c r="A124" t="s">
        <v>824</v>
      </c>
      <c r="B124" t="s">
        <v>533</v>
      </c>
      <c r="C124" t="s">
        <v>54</v>
      </c>
      <c r="D124" t="s">
        <v>527</v>
      </c>
      <c r="E124" t="s">
        <v>947</v>
      </c>
      <c r="F124">
        <v>0</v>
      </c>
      <c r="G124">
        <v>0</v>
      </c>
      <c r="H124" t="s">
        <v>896</v>
      </c>
    </row>
    <row r="125" spans="1:8" x14ac:dyDescent="0.25">
      <c r="A125" t="s">
        <v>824</v>
      </c>
      <c r="B125" t="s">
        <v>533</v>
      </c>
      <c r="C125" t="s">
        <v>54</v>
      </c>
      <c r="D125" t="s">
        <v>527</v>
      </c>
      <c r="E125" t="s">
        <v>947</v>
      </c>
      <c r="F125">
        <v>0.88857373673191142</v>
      </c>
      <c r="G125">
        <v>0.88857373673191142</v>
      </c>
      <c r="H125" t="s">
        <v>864</v>
      </c>
    </row>
    <row r="126" spans="1:8" x14ac:dyDescent="0.25">
      <c r="A126" t="s">
        <v>824</v>
      </c>
      <c r="B126" t="s">
        <v>533</v>
      </c>
      <c r="C126" t="s">
        <v>54</v>
      </c>
      <c r="D126" t="s">
        <v>527</v>
      </c>
      <c r="E126" t="s">
        <v>947</v>
      </c>
      <c r="F126">
        <v>0</v>
      </c>
      <c r="G126">
        <v>0</v>
      </c>
      <c r="H126" t="s">
        <v>897</v>
      </c>
    </row>
    <row r="127" spans="1:8" x14ac:dyDescent="0.25">
      <c r="A127" t="s">
        <v>824</v>
      </c>
      <c r="B127" t="s">
        <v>533</v>
      </c>
      <c r="C127" t="s">
        <v>54</v>
      </c>
      <c r="D127" t="s">
        <v>527</v>
      </c>
      <c r="E127" t="s">
        <v>947</v>
      </c>
      <c r="F127">
        <v>0</v>
      </c>
      <c r="G127">
        <v>0</v>
      </c>
      <c r="H127" t="s">
        <v>898</v>
      </c>
    </row>
    <row r="128" spans="1:8" x14ac:dyDescent="0.25">
      <c r="A128" t="s">
        <v>824</v>
      </c>
      <c r="B128" t="s">
        <v>533</v>
      </c>
      <c r="C128" t="s">
        <v>54</v>
      </c>
      <c r="D128" t="s">
        <v>527</v>
      </c>
      <c r="E128" t="s">
        <v>948</v>
      </c>
      <c r="F128">
        <v>3.7764383811106241</v>
      </c>
      <c r="G128">
        <v>3.7764383811106241</v>
      </c>
      <c r="H128" t="s">
        <v>825</v>
      </c>
    </row>
    <row r="129" spans="1:8" x14ac:dyDescent="0.25">
      <c r="A129" t="s">
        <v>824</v>
      </c>
      <c r="B129" t="s">
        <v>533</v>
      </c>
      <c r="C129" t="s">
        <v>54</v>
      </c>
      <c r="D129" t="s">
        <v>527</v>
      </c>
      <c r="E129" t="s">
        <v>948</v>
      </c>
      <c r="F129">
        <v>3.5542949469276457</v>
      </c>
      <c r="G129">
        <v>3.5542949469276457</v>
      </c>
      <c r="H129" t="s">
        <v>826</v>
      </c>
    </row>
    <row r="130" spans="1:8" x14ac:dyDescent="0.25">
      <c r="A130" t="s">
        <v>824</v>
      </c>
      <c r="B130" t="s">
        <v>533</v>
      </c>
      <c r="C130" t="s">
        <v>54</v>
      </c>
      <c r="D130" t="s">
        <v>527</v>
      </c>
      <c r="E130" t="s">
        <v>948</v>
      </c>
      <c r="F130">
        <v>0</v>
      </c>
      <c r="G130">
        <v>0</v>
      </c>
      <c r="H130" t="s">
        <v>868</v>
      </c>
    </row>
    <row r="131" spans="1:8" x14ac:dyDescent="0.25">
      <c r="A131" t="s">
        <v>824</v>
      </c>
      <c r="B131" t="s">
        <v>533</v>
      </c>
      <c r="C131" t="s">
        <v>54</v>
      </c>
      <c r="D131" t="s">
        <v>527</v>
      </c>
      <c r="E131" t="s">
        <v>948</v>
      </c>
      <c r="F131">
        <v>3.7764383811106241</v>
      </c>
      <c r="G131">
        <v>3.7764383811106241</v>
      </c>
      <c r="H131" t="s">
        <v>828</v>
      </c>
    </row>
    <row r="132" spans="1:8" x14ac:dyDescent="0.25">
      <c r="A132" t="s">
        <v>824</v>
      </c>
      <c r="B132" t="s">
        <v>533</v>
      </c>
      <c r="C132" t="s">
        <v>54</v>
      </c>
      <c r="D132" t="s">
        <v>527</v>
      </c>
      <c r="E132" t="s">
        <v>948</v>
      </c>
      <c r="F132">
        <v>3.6098308054733903</v>
      </c>
      <c r="G132">
        <v>3.6098308054733903</v>
      </c>
      <c r="H132" t="s">
        <v>829</v>
      </c>
    </row>
    <row r="133" spans="1:8" x14ac:dyDescent="0.25">
      <c r="A133" t="s">
        <v>824</v>
      </c>
      <c r="B133" t="s">
        <v>533</v>
      </c>
      <c r="C133" t="s">
        <v>54</v>
      </c>
      <c r="D133" t="s">
        <v>527</v>
      </c>
      <c r="E133" t="s">
        <v>948</v>
      </c>
      <c r="F133">
        <v>0</v>
      </c>
      <c r="G133">
        <v>0</v>
      </c>
      <c r="H133" t="s">
        <v>871</v>
      </c>
    </row>
    <row r="134" spans="1:8" x14ac:dyDescent="0.25">
      <c r="A134" t="s">
        <v>824</v>
      </c>
      <c r="B134" t="s">
        <v>533</v>
      </c>
      <c r="C134" t="s">
        <v>54</v>
      </c>
      <c r="D134" t="s">
        <v>527</v>
      </c>
      <c r="E134" t="s">
        <v>948</v>
      </c>
      <c r="F134">
        <v>3.7764383811106241</v>
      </c>
      <c r="G134">
        <v>3.7764383811106241</v>
      </c>
      <c r="H134" t="s">
        <v>831</v>
      </c>
    </row>
    <row r="135" spans="1:8" x14ac:dyDescent="0.25">
      <c r="A135" t="s">
        <v>824</v>
      </c>
      <c r="B135" t="s">
        <v>533</v>
      </c>
      <c r="C135" t="s">
        <v>54</v>
      </c>
      <c r="D135" t="s">
        <v>527</v>
      </c>
      <c r="E135" t="s">
        <v>948</v>
      </c>
      <c r="F135">
        <v>3.5542949469276457</v>
      </c>
      <c r="G135">
        <v>3.5542949469276457</v>
      </c>
      <c r="H135" t="s">
        <v>832</v>
      </c>
    </row>
    <row r="136" spans="1:8" x14ac:dyDescent="0.25">
      <c r="A136" t="s">
        <v>824</v>
      </c>
      <c r="B136" t="s">
        <v>533</v>
      </c>
      <c r="C136" t="s">
        <v>54</v>
      </c>
      <c r="D136" t="s">
        <v>527</v>
      </c>
      <c r="E136" t="s">
        <v>948</v>
      </c>
      <c r="F136">
        <v>0</v>
      </c>
      <c r="G136">
        <v>0</v>
      </c>
      <c r="H136" t="s">
        <v>873</v>
      </c>
    </row>
    <row r="137" spans="1:8" x14ac:dyDescent="0.25">
      <c r="A137" t="s">
        <v>824</v>
      </c>
      <c r="B137" t="s">
        <v>533</v>
      </c>
      <c r="C137" t="s">
        <v>54</v>
      </c>
      <c r="D137" t="s">
        <v>527</v>
      </c>
      <c r="E137" t="s">
        <v>948</v>
      </c>
      <c r="F137">
        <v>3.7764383811106241</v>
      </c>
      <c r="G137">
        <v>3.7764383811106241</v>
      </c>
      <c r="H137" t="s">
        <v>834</v>
      </c>
    </row>
    <row r="138" spans="1:8" x14ac:dyDescent="0.25">
      <c r="A138" t="s">
        <v>824</v>
      </c>
      <c r="B138" t="s">
        <v>533</v>
      </c>
      <c r="C138" t="s">
        <v>54</v>
      </c>
      <c r="D138" t="s">
        <v>527</v>
      </c>
      <c r="E138" t="s">
        <v>948</v>
      </c>
      <c r="F138">
        <v>3.5542949469276457</v>
      </c>
      <c r="G138">
        <v>3.5542949469276457</v>
      </c>
      <c r="H138" t="s">
        <v>835</v>
      </c>
    </row>
    <row r="139" spans="1:8" x14ac:dyDescent="0.25">
      <c r="A139" t="s">
        <v>824</v>
      </c>
      <c r="B139" t="s">
        <v>533</v>
      </c>
      <c r="C139" t="s">
        <v>54</v>
      </c>
      <c r="D139" t="s">
        <v>527</v>
      </c>
      <c r="E139" t="s">
        <v>948</v>
      </c>
      <c r="F139">
        <v>0</v>
      </c>
      <c r="G139">
        <v>0</v>
      </c>
      <c r="H139" t="s">
        <v>875</v>
      </c>
    </row>
    <row r="140" spans="1:8" x14ac:dyDescent="0.25">
      <c r="A140" t="s">
        <v>824</v>
      </c>
      <c r="B140" t="s">
        <v>533</v>
      </c>
      <c r="C140" t="s">
        <v>54</v>
      </c>
      <c r="D140" t="s">
        <v>527</v>
      </c>
      <c r="E140" t="s">
        <v>948</v>
      </c>
      <c r="F140">
        <v>3.7764383811106241</v>
      </c>
      <c r="G140">
        <v>3.7764383811106241</v>
      </c>
      <c r="H140" t="s">
        <v>837</v>
      </c>
    </row>
    <row r="141" spans="1:8" x14ac:dyDescent="0.25">
      <c r="A141" t="s">
        <v>824</v>
      </c>
      <c r="B141" t="s">
        <v>533</v>
      </c>
      <c r="C141" t="s">
        <v>54</v>
      </c>
      <c r="D141" t="s">
        <v>527</v>
      </c>
      <c r="E141" t="s">
        <v>948</v>
      </c>
      <c r="F141">
        <v>3.5542949469276457</v>
      </c>
      <c r="G141">
        <v>3.5542949469276457</v>
      </c>
      <c r="H141" t="s">
        <v>838</v>
      </c>
    </row>
    <row r="142" spans="1:8" x14ac:dyDescent="0.25">
      <c r="A142" t="s">
        <v>824</v>
      </c>
      <c r="B142" t="s">
        <v>533</v>
      </c>
      <c r="C142" t="s">
        <v>54</v>
      </c>
      <c r="D142" t="s">
        <v>527</v>
      </c>
      <c r="E142" t="s">
        <v>948</v>
      </c>
      <c r="F142">
        <v>0</v>
      </c>
      <c r="G142">
        <v>0</v>
      </c>
      <c r="H142" t="s">
        <v>877</v>
      </c>
    </row>
    <row r="143" spans="1:8" x14ac:dyDescent="0.25">
      <c r="A143" t="s">
        <v>824</v>
      </c>
      <c r="B143" t="s">
        <v>533</v>
      </c>
      <c r="C143" t="s">
        <v>54</v>
      </c>
      <c r="D143" t="s">
        <v>527</v>
      </c>
      <c r="E143" t="s">
        <v>948</v>
      </c>
      <c r="F143">
        <v>3.7764383811106241</v>
      </c>
      <c r="G143">
        <v>3.7764383811106241</v>
      </c>
      <c r="H143" t="s">
        <v>840</v>
      </c>
    </row>
    <row r="144" spans="1:8" x14ac:dyDescent="0.25">
      <c r="A144" t="s">
        <v>824</v>
      </c>
      <c r="B144" t="s">
        <v>533</v>
      </c>
      <c r="C144" t="s">
        <v>54</v>
      </c>
      <c r="D144" t="s">
        <v>527</v>
      </c>
      <c r="E144" t="s">
        <v>948</v>
      </c>
      <c r="F144">
        <v>3.5542949469276457</v>
      </c>
      <c r="G144">
        <v>3.5542949469276457</v>
      </c>
      <c r="H144" t="s">
        <v>841</v>
      </c>
    </row>
    <row r="145" spans="1:8" x14ac:dyDescent="0.25">
      <c r="A145" t="s">
        <v>824</v>
      </c>
      <c r="B145" t="s">
        <v>533</v>
      </c>
      <c r="C145" t="s">
        <v>54</v>
      </c>
      <c r="D145" t="s">
        <v>527</v>
      </c>
      <c r="E145" t="s">
        <v>948</v>
      </c>
      <c r="F145">
        <v>0</v>
      </c>
      <c r="G145">
        <v>0</v>
      </c>
      <c r="H145" t="s">
        <v>880</v>
      </c>
    </row>
    <row r="146" spans="1:8" x14ac:dyDescent="0.25">
      <c r="A146" t="s">
        <v>824</v>
      </c>
      <c r="B146" t="s">
        <v>533</v>
      </c>
      <c r="C146" t="s">
        <v>54</v>
      </c>
      <c r="D146" t="s">
        <v>527</v>
      </c>
      <c r="E146" t="s">
        <v>948</v>
      </c>
      <c r="F146">
        <v>3.7764383811106241</v>
      </c>
      <c r="G146">
        <v>3.7764383811106241</v>
      </c>
      <c r="H146" t="s">
        <v>843</v>
      </c>
    </row>
    <row r="147" spans="1:8" x14ac:dyDescent="0.25">
      <c r="A147" t="s">
        <v>824</v>
      </c>
      <c r="B147" t="s">
        <v>533</v>
      </c>
      <c r="C147" t="s">
        <v>54</v>
      </c>
      <c r="D147" t="s">
        <v>527</v>
      </c>
      <c r="E147" t="s">
        <v>948</v>
      </c>
      <c r="F147">
        <v>3.5542949469276457</v>
      </c>
      <c r="G147">
        <v>3.5542949469276457</v>
      </c>
      <c r="H147" t="s">
        <v>844</v>
      </c>
    </row>
    <row r="148" spans="1:8" x14ac:dyDescent="0.25">
      <c r="A148" t="s">
        <v>824</v>
      </c>
      <c r="B148" t="s">
        <v>533</v>
      </c>
      <c r="C148" t="s">
        <v>54</v>
      </c>
      <c r="D148" t="s">
        <v>527</v>
      </c>
      <c r="E148" t="s">
        <v>948</v>
      </c>
      <c r="F148">
        <v>0</v>
      </c>
      <c r="G148">
        <v>0</v>
      </c>
      <c r="H148" t="s">
        <v>883</v>
      </c>
    </row>
    <row r="149" spans="1:8" x14ac:dyDescent="0.25">
      <c r="A149" t="s">
        <v>824</v>
      </c>
      <c r="B149" t="s">
        <v>533</v>
      </c>
      <c r="C149" t="s">
        <v>54</v>
      </c>
      <c r="D149" t="s">
        <v>527</v>
      </c>
      <c r="E149" t="s">
        <v>948</v>
      </c>
      <c r="F149">
        <v>3.7764383811106241</v>
      </c>
      <c r="G149">
        <v>3.7764383811106241</v>
      </c>
      <c r="H149" t="s">
        <v>846</v>
      </c>
    </row>
    <row r="150" spans="1:8" x14ac:dyDescent="0.25">
      <c r="A150" t="s">
        <v>824</v>
      </c>
      <c r="B150" t="s">
        <v>533</v>
      </c>
      <c r="C150" t="s">
        <v>54</v>
      </c>
      <c r="D150" t="s">
        <v>527</v>
      </c>
      <c r="E150" t="s">
        <v>948</v>
      </c>
      <c r="F150">
        <v>3.5542949469276457</v>
      </c>
      <c r="G150">
        <v>3.5542949469276457</v>
      </c>
      <c r="H150" t="s">
        <v>847</v>
      </c>
    </row>
    <row r="151" spans="1:8" x14ac:dyDescent="0.25">
      <c r="A151" t="s">
        <v>824</v>
      </c>
      <c r="B151" t="s">
        <v>533</v>
      </c>
      <c r="C151" t="s">
        <v>54</v>
      </c>
      <c r="D151" t="s">
        <v>527</v>
      </c>
      <c r="E151" t="s">
        <v>948</v>
      </c>
      <c r="F151">
        <v>0</v>
      </c>
      <c r="G151">
        <v>0</v>
      </c>
      <c r="H151" t="s">
        <v>885</v>
      </c>
    </row>
    <row r="152" spans="1:8" x14ac:dyDescent="0.25">
      <c r="A152" t="s">
        <v>824</v>
      </c>
      <c r="B152" t="s">
        <v>533</v>
      </c>
      <c r="C152" t="s">
        <v>54</v>
      </c>
      <c r="D152" t="s">
        <v>527</v>
      </c>
      <c r="E152" t="s">
        <v>948</v>
      </c>
      <c r="F152">
        <v>3.7764383811106241</v>
      </c>
      <c r="G152">
        <v>3.7764383811106241</v>
      </c>
      <c r="H152" t="s">
        <v>849</v>
      </c>
    </row>
    <row r="153" spans="1:8" x14ac:dyDescent="0.25">
      <c r="A153" t="s">
        <v>824</v>
      </c>
      <c r="B153" t="s">
        <v>533</v>
      </c>
      <c r="C153" t="s">
        <v>54</v>
      </c>
      <c r="D153" t="s">
        <v>527</v>
      </c>
      <c r="E153" t="s">
        <v>948</v>
      </c>
      <c r="F153">
        <v>3.5542949469276457</v>
      </c>
      <c r="G153">
        <v>3.5542949469276457</v>
      </c>
      <c r="H153" t="s">
        <v>850</v>
      </c>
    </row>
    <row r="154" spans="1:8" x14ac:dyDescent="0.25">
      <c r="A154" t="s">
        <v>824</v>
      </c>
      <c r="B154" t="s">
        <v>533</v>
      </c>
      <c r="C154" t="s">
        <v>54</v>
      </c>
      <c r="D154" t="s">
        <v>527</v>
      </c>
      <c r="E154" t="s">
        <v>948</v>
      </c>
      <c r="F154">
        <v>0</v>
      </c>
      <c r="G154">
        <v>0</v>
      </c>
      <c r="H154" t="s">
        <v>887</v>
      </c>
    </row>
    <row r="155" spans="1:8" x14ac:dyDescent="0.25">
      <c r="A155" t="s">
        <v>824</v>
      </c>
      <c r="B155" t="s">
        <v>533</v>
      </c>
      <c r="C155" t="s">
        <v>54</v>
      </c>
      <c r="D155" t="s">
        <v>527</v>
      </c>
      <c r="E155" t="s">
        <v>948</v>
      </c>
      <c r="F155">
        <v>3.7764383811106241</v>
      </c>
      <c r="G155">
        <v>3.7764383811106241</v>
      </c>
      <c r="H155" t="s">
        <v>852</v>
      </c>
    </row>
    <row r="156" spans="1:8" x14ac:dyDescent="0.25">
      <c r="A156" t="s">
        <v>824</v>
      </c>
      <c r="B156" t="s">
        <v>533</v>
      </c>
      <c r="C156" t="s">
        <v>54</v>
      </c>
      <c r="D156" t="s">
        <v>527</v>
      </c>
      <c r="E156" t="s">
        <v>948</v>
      </c>
      <c r="F156">
        <v>3.5542949469276457</v>
      </c>
      <c r="G156">
        <v>3.5542949469276457</v>
      </c>
      <c r="H156" t="s">
        <v>853</v>
      </c>
    </row>
    <row r="157" spans="1:8" x14ac:dyDescent="0.25">
      <c r="A157" t="s">
        <v>824</v>
      </c>
      <c r="B157" t="s">
        <v>533</v>
      </c>
      <c r="C157" t="s">
        <v>54</v>
      </c>
      <c r="D157" t="s">
        <v>527</v>
      </c>
      <c r="E157" t="s">
        <v>948</v>
      </c>
      <c r="F157">
        <v>0</v>
      </c>
      <c r="G157">
        <v>0</v>
      </c>
      <c r="H157" t="s">
        <v>890</v>
      </c>
    </row>
    <row r="158" spans="1:8" x14ac:dyDescent="0.25">
      <c r="A158" t="s">
        <v>824</v>
      </c>
      <c r="B158" t="s">
        <v>533</v>
      </c>
      <c r="C158" t="s">
        <v>54</v>
      </c>
      <c r="D158" t="s">
        <v>527</v>
      </c>
      <c r="E158" t="s">
        <v>948</v>
      </c>
      <c r="F158">
        <v>3.7764383811106241</v>
      </c>
      <c r="G158">
        <v>3.7764383811106241</v>
      </c>
      <c r="H158" t="s">
        <v>855</v>
      </c>
    </row>
    <row r="159" spans="1:8" x14ac:dyDescent="0.25">
      <c r="A159" t="s">
        <v>824</v>
      </c>
      <c r="B159" t="s">
        <v>533</v>
      </c>
      <c r="C159" t="s">
        <v>54</v>
      </c>
      <c r="D159" t="s">
        <v>527</v>
      </c>
      <c r="E159" t="s">
        <v>948</v>
      </c>
      <c r="F159">
        <v>3.5542949469276457</v>
      </c>
      <c r="G159">
        <v>3.5542949469276457</v>
      </c>
      <c r="H159" t="s">
        <v>856</v>
      </c>
    </row>
    <row r="160" spans="1:8" x14ac:dyDescent="0.25">
      <c r="A160" t="s">
        <v>824</v>
      </c>
      <c r="B160" t="s">
        <v>533</v>
      </c>
      <c r="C160" t="s">
        <v>54</v>
      </c>
      <c r="D160" t="s">
        <v>527</v>
      </c>
      <c r="E160" t="s">
        <v>948</v>
      </c>
      <c r="F160">
        <v>0</v>
      </c>
      <c r="G160">
        <v>0</v>
      </c>
      <c r="H160" t="s">
        <v>892</v>
      </c>
    </row>
    <row r="161" spans="1:8" x14ac:dyDescent="0.25">
      <c r="A161" t="s">
        <v>824</v>
      </c>
      <c r="B161" t="s">
        <v>533</v>
      </c>
      <c r="C161" t="s">
        <v>54</v>
      </c>
      <c r="D161" t="s">
        <v>527</v>
      </c>
      <c r="E161" t="s">
        <v>948</v>
      </c>
      <c r="F161">
        <v>3.7764383811106241</v>
      </c>
      <c r="G161">
        <v>3.7764383811106241</v>
      </c>
      <c r="H161" t="s">
        <v>858</v>
      </c>
    </row>
    <row r="162" spans="1:8" x14ac:dyDescent="0.25">
      <c r="A162" t="s">
        <v>824</v>
      </c>
      <c r="B162" t="s">
        <v>533</v>
      </c>
      <c r="C162" t="s">
        <v>54</v>
      </c>
      <c r="D162" t="s">
        <v>527</v>
      </c>
      <c r="E162" t="s">
        <v>948</v>
      </c>
      <c r="F162">
        <v>3.5542949469276457</v>
      </c>
      <c r="G162">
        <v>3.5542949469276457</v>
      </c>
      <c r="H162" t="s">
        <v>859</v>
      </c>
    </row>
    <row r="163" spans="1:8" x14ac:dyDescent="0.25">
      <c r="A163" t="s">
        <v>824</v>
      </c>
      <c r="B163" t="s">
        <v>533</v>
      </c>
      <c r="C163" t="s">
        <v>54</v>
      </c>
      <c r="D163" t="s">
        <v>527</v>
      </c>
      <c r="E163" t="s">
        <v>948</v>
      </c>
      <c r="F163">
        <v>0</v>
      </c>
      <c r="G163">
        <v>0</v>
      </c>
      <c r="H163" t="s">
        <v>894</v>
      </c>
    </row>
    <row r="164" spans="1:8" x14ac:dyDescent="0.25">
      <c r="A164" t="s">
        <v>824</v>
      </c>
      <c r="B164" t="s">
        <v>533</v>
      </c>
      <c r="C164" t="s">
        <v>54</v>
      </c>
      <c r="D164" t="s">
        <v>527</v>
      </c>
      <c r="E164" t="s">
        <v>948</v>
      </c>
      <c r="F164">
        <v>3.7764383811106241</v>
      </c>
      <c r="G164">
        <v>3.7764383811106241</v>
      </c>
      <c r="H164" t="s">
        <v>861</v>
      </c>
    </row>
    <row r="165" spans="1:8" x14ac:dyDescent="0.25">
      <c r="A165" t="s">
        <v>824</v>
      </c>
      <c r="B165" t="s">
        <v>533</v>
      </c>
      <c r="C165" t="s">
        <v>54</v>
      </c>
      <c r="D165" t="s">
        <v>527</v>
      </c>
      <c r="E165" t="s">
        <v>948</v>
      </c>
      <c r="F165">
        <v>3.6098308054733903</v>
      </c>
      <c r="G165">
        <v>3.6098308054733903</v>
      </c>
      <c r="H165" t="s">
        <v>862</v>
      </c>
    </row>
    <row r="166" spans="1:8" x14ac:dyDescent="0.25">
      <c r="A166" t="s">
        <v>824</v>
      </c>
      <c r="B166" t="s">
        <v>533</v>
      </c>
      <c r="C166" t="s">
        <v>54</v>
      </c>
      <c r="D166" t="s">
        <v>527</v>
      </c>
      <c r="E166" t="s">
        <v>948</v>
      </c>
      <c r="F166">
        <v>0</v>
      </c>
      <c r="G166">
        <v>0</v>
      </c>
      <c r="H166" t="s">
        <v>896</v>
      </c>
    </row>
    <row r="167" spans="1:8" x14ac:dyDescent="0.25">
      <c r="A167" t="s">
        <v>824</v>
      </c>
      <c r="B167" t="s">
        <v>533</v>
      </c>
      <c r="C167" t="s">
        <v>54</v>
      </c>
      <c r="D167" t="s">
        <v>527</v>
      </c>
      <c r="E167" t="s">
        <v>948</v>
      </c>
      <c r="F167">
        <v>3.7764383811106241</v>
      </c>
      <c r="G167">
        <v>3.7764383811106241</v>
      </c>
      <c r="H167" t="s">
        <v>864</v>
      </c>
    </row>
    <row r="168" spans="1:8" x14ac:dyDescent="0.25">
      <c r="A168" t="s">
        <v>824</v>
      </c>
      <c r="B168" t="s">
        <v>533</v>
      </c>
      <c r="C168" t="s">
        <v>54</v>
      </c>
      <c r="D168" t="s">
        <v>527</v>
      </c>
      <c r="E168" t="s">
        <v>948</v>
      </c>
      <c r="F168">
        <v>3.5542949469276457</v>
      </c>
      <c r="G168">
        <v>3.5542949469276457</v>
      </c>
      <c r="H168" t="s">
        <v>865</v>
      </c>
    </row>
    <row r="169" spans="1:8" x14ac:dyDescent="0.25">
      <c r="A169" t="s">
        <v>824</v>
      </c>
      <c r="B169" t="s">
        <v>533</v>
      </c>
      <c r="C169" t="s">
        <v>54</v>
      </c>
      <c r="D169" t="s">
        <v>527</v>
      </c>
      <c r="E169" t="s">
        <v>948</v>
      </c>
      <c r="F169">
        <v>0</v>
      </c>
      <c r="G169">
        <v>0</v>
      </c>
      <c r="H169" t="s">
        <v>898</v>
      </c>
    </row>
    <row r="170" spans="1:8" x14ac:dyDescent="0.25">
      <c r="A170" t="s">
        <v>824</v>
      </c>
      <c r="B170" t="s">
        <v>533</v>
      </c>
      <c r="C170" t="s">
        <v>54</v>
      </c>
      <c r="D170" t="s">
        <v>8</v>
      </c>
      <c r="E170" t="s">
        <v>949</v>
      </c>
      <c r="F170">
        <v>6.1393593696714781</v>
      </c>
      <c r="G170">
        <v>6.139359369671479</v>
      </c>
      <c r="H170" t="s">
        <v>825</v>
      </c>
    </row>
    <row r="171" spans="1:8" x14ac:dyDescent="0.25">
      <c r="A171" t="s">
        <v>824</v>
      </c>
      <c r="B171" t="s">
        <v>533</v>
      </c>
      <c r="C171" t="s">
        <v>54</v>
      </c>
      <c r="D171" t="s">
        <v>8</v>
      </c>
      <c r="E171" t="s">
        <v>949</v>
      </c>
      <c r="F171">
        <v>3.7723774440150049</v>
      </c>
      <c r="G171">
        <v>3.7723774440150053</v>
      </c>
      <c r="H171" t="s">
        <v>826</v>
      </c>
    </row>
    <row r="172" spans="1:8" x14ac:dyDescent="0.25">
      <c r="A172" t="s">
        <v>824</v>
      </c>
      <c r="B172" t="s">
        <v>533</v>
      </c>
      <c r="C172" t="s">
        <v>54</v>
      </c>
      <c r="D172" t="s">
        <v>8</v>
      </c>
      <c r="E172" t="s">
        <v>949</v>
      </c>
      <c r="F172">
        <v>1.2574591480050017</v>
      </c>
      <c r="G172">
        <v>1.2574591480050017</v>
      </c>
      <c r="H172" t="s">
        <v>827</v>
      </c>
    </row>
    <row r="173" spans="1:8" x14ac:dyDescent="0.25">
      <c r="A173" t="s">
        <v>824</v>
      </c>
      <c r="B173" t="s">
        <v>533</v>
      </c>
      <c r="C173" t="s">
        <v>54</v>
      </c>
      <c r="D173" t="s">
        <v>8</v>
      </c>
      <c r="E173" t="s">
        <v>949</v>
      </c>
      <c r="F173">
        <v>6.1393593696714781</v>
      </c>
      <c r="G173">
        <v>6.139359369671479</v>
      </c>
      <c r="H173" t="s">
        <v>828</v>
      </c>
    </row>
    <row r="174" spans="1:8" x14ac:dyDescent="0.25">
      <c r="A174" t="s">
        <v>824</v>
      </c>
      <c r="B174" t="s">
        <v>533</v>
      </c>
      <c r="C174" t="s">
        <v>54</v>
      </c>
      <c r="D174" t="s">
        <v>8</v>
      </c>
      <c r="E174" t="s">
        <v>949</v>
      </c>
      <c r="F174">
        <v>3.7723774440150049</v>
      </c>
      <c r="G174">
        <v>3.7723774440150053</v>
      </c>
      <c r="H174" t="s">
        <v>829</v>
      </c>
    </row>
    <row r="175" spans="1:8" x14ac:dyDescent="0.25">
      <c r="A175" t="s">
        <v>824</v>
      </c>
      <c r="B175" t="s">
        <v>533</v>
      </c>
      <c r="C175" t="s">
        <v>54</v>
      </c>
      <c r="D175" t="s">
        <v>8</v>
      </c>
      <c r="E175" t="s">
        <v>949</v>
      </c>
      <c r="F175">
        <v>1.2574591480050017</v>
      </c>
      <c r="G175">
        <v>1.2574591480050017</v>
      </c>
      <c r="H175" t="s">
        <v>830</v>
      </c>
    </row>
    <row r="176" spans="1:8" x14ac:dyDescent="0.25">
      <c r="A176" t="s">
        <v>824</v>
      </c>
      <c r="B176" t="s">
        <v>533</v>
      </c>
      <c r="C176" t="s">
        <v>54</v>
      </c>
      <c r="D176" t="s">
        <v>8</v>
      </c>
      <c r="E176" t="s">
        <v>949</v>
      </c>
      <c r="F176">
        <v>4.8819002216664771</v>
      </c>
      <c r="G176">
        <v>4.8819002216664771</v>
      </c>
      <c r="H176" t="s">
        <v>831</v>
      </c>
    </row>
    <row r="177" spans="1:8" x14ac:dyDescent="0.25">
      <c r="A177" t="s">
        <v>824</v>
      </c>
      <c r="B177" t="s">
        <v>533</v>
      </c>
      <c r="C177" t="s">
        <v>54</v>
      </c>
      <c r="D177" t="s">
        <v>8</v>
      </c>
      <c r="E177" t="s">
        <v>949</v>
      </c>
      <c r="F177">
        <v>4.3641229254291236</v>
      </c>
      <c r="G177">
        <v>4.3641229254291236</v>
      </c>
      <c r="H177" t="s">
        <v>832</v>
      </c>
    </row>
    <row r="178" spans="1:8" x14ac:dyDescent="0.25">
      <c r="A178" t="s">
        <v>824</v>
      </c>
      <c r="B178" t="s">
        <v>533</v>
      </c>
      <c r="C178" t="s">
        <v>54</v>
      </c>
      <c r="D178" t="s">
        <v>8</v>
      </c>
      <c r="E178" t="s">
        <v>949</v>
      </c>
      <c r="F178">
        <v>1.2574591480050017</v>
      </c>
      <c r="G178">
        <v>1.2574591480050017</v>
      </c>
      <c r="H178" t="s">
        <v>833</v>
      </c>
    </row>
    <row r="179" spans="1:8" x14ac:dyDescent="0.25">
      <c r="A179" t="s">
        <v>824</v>
      </c>
      <c r="B179" t="s">
        <v>533</v>
      </c>
      <c r="C179" t="s">
        <v>54</v>
      </c>
      <c r="D179" t="s">
        <v>8</v>
      </c>
      <c r="E179" t="s">
        <v>949</v>
      </c>
      <c r="F179">
        <v>6.2872957400250087</v>
      </c>
      <c r="G179">
        <v>6.2872957400250078</v>
      </c>
      <c r="H179" t="s">
        <v>834</v>
      </c>
    </row>
    <row r="180" spans="1:8" x14ac:dyDescent="0.25">
      <c r="A180" t="s">
        <v>824</v>
      </c>
      <c r="B180" t="s">
        <v>533</v>
      </c>
      <c r="C180" t="s">
        <v>54</v>
      </c>
      <c r="D180" t="s">
        <v>8</v>
      </c>
      <c r="E180" t="s">
        <v>949</v>
      </c>
      <c r="F180">
        <v>3.9203138143685341</v>
      </c>
      <c r="G180">
        <v>3.9203138143685345</v>
      </c>
      <c r="H180" t="s">
        <v>835</v>
      </c>
    </row>
    <row r="181" spans="1:8" x14ac:dyDescent="0.25">
      <c r="A181" t="s">
        <v>824</v>
      </c>
      <c r="B181" t="s">
        <v>533</v>
      </c>
      <c r="C181" t="s">
        <v>54</v>
      </c>
      <c r="D181" t="s">
        <v>8</v>
      </c>
      <c r="E181" t="s">
        <v>949</v>
      </c>
      <c r="F181">
        <v>1.2574591480050017</v>
      </c>
      <c r="G181">
        <v>1.2574591480050017</v>
      </c>
      <c r="H181" t="s">
        <v>836</v>
      </c>
    </row>
    <row r="182" spans="1:8" x14ac:dyDescent="0.25">
      <c r="A182" t="s">
        <v>824</v>
      </c>
      <c r="B182" t="s">
        <v>533</v>
      </c>
      <c r="C182" t="s">
        <v>54</v>
      </c>
      <c r="D182" t="s">
        <v>8</v>
      </c>
      <c r="E182" t="s">
        <v>949</v>
      </c>
      <c r="F182">
        <v>5.0298365920200068</v>
      </c>
      <c r="G182">
        <v>5.0298365920200068</v>
      </c>
      <c r="H182" t="s">
        <v>837</v>
      </c>
    </row>
    <row r="183" spans="1:8" x14ac:dyDescent="0.25">
      <c r="A183" t="s">
        <v>824</v>
      </c>
      <c r="B183" t="s">
        <v>533</v>
      </c>
      <c r="C183" t="s">
        <v>54</v>
      </c>
      <c r="D183" t="s">
        <v>8</v>
      </c>
      <c r="E183" t="s">
        <v>949</v>
      </c>
      <c r="F183">
        <v>2.5149182960100034</v>
      </c>
      <c r="G183">
        <v>2.5149182960100034</v>
      </c>
      <c r="H183" t="s">
        <v>838</v>
      </c>
    </row>
    <row r="184" spans="1:8" x14ac:dyDescent="0.25">
      <c r="A184" t="s">
        <v>824</v>
      </c>
      <c r="B184" t="s">
        <v>533</v>
      </c>
      <c r="C184" t="s">
        <v>54</v>
      </c>
      <c r="D184" t="s">
        <v>8</v>
      </c>
      <c r="E184" t="s">
        <v>949</v>
      </c>
      <c r="F184">
        <v>1.2574591480050017</v>
      </c>
      <c r="G184">
        <v>1.2574591480050017</v>
      </c>
      <c r="H184" t="s">
        <v>839</v>
      </c>
    </row>
    <row r="185" spans="1:8" x14ac:dyDescent="0.25">
      <c r="A185" t="s">
        <v>824</v>
      </c>
      <c r="B185" t="s">
        <v>533</v>
      </c>
      <c r="C185" t="s">
        <v>54</v>
      </c>
      <c r="D185" t="s">
        <v>8</v>
      </c>
      <c r="E185" t="s">
        <v>949</v>
      </c>
      <c r="F185">
        <v>2.5149182960100034</v>
      </c>
      <c r="G185">
        <v>2.5149182960100034</v>
      </c>
      <c r="H185" t="s">
        <v>840</v>
      </c>
    </row>
    <row r="186" spans="1:8" x14ac:dyDescent="0.25">
      <c r="A186" t="s">
        <v>824</v>
      </c>
      <c r="B186" t="s">
        <v>533</v>
      </c>
      <c r="C186" t="s">
        <v>54</v>
      </c>
      <c r="D186" t="s">
        <v>8</v>
      </c>
      <c r="E186" t="s">
        <v>949</v>
      </c>
      <c r="F186">
        <v>3.7723774440150049</v>
      </c>
      <c r="G186">
        <v>3.7723774440150053</v>
      </c>
      <c r="H186" t="s">
        <v>841</v>
      </c>
    </row>
    <row r="187" spans="1:8" x14ac:dyDescent="0.25">
      <c r="A187" t="s">
        <v>824</v>
      </c>
      <c r="B187" t="s">
        <v>533</v>
      </c>
      <c r="C187" t="s">
        <v>54</v>
      </c>
      <c r="D187" t="s">
        <v>8</v>
      </c>
      <c r="E187" t="s">
        <v>949</v>
      </c>
      <c r="F187">
        <v>1.2574591480050017</v>
      </c>
      <c r="G187">
        <v>1.2574591480050017</v>
      </c>
      <c r="H187" t="s">
        <v>842</v>
      </c>
    </row>
    <row r="188" spans="1:8" x14ac:dyDescent="0.25">
      <c r="A188" t="s">
        <v>824</v>
      </c>
      <c r="B188" t="s">
        <v>533</v>
      </c>
      <c r="C188" t="s">
        <v>54</v>
      </c>
      <c r="D188" t="s">
        <v>8</v>
      </c>
      <c r="E188" t="s">
        <v>949</v>
      </c>
      <c r="F188">
        <v>3.69840925883824</v>
      </c>
      <c r="G188">
        <v>3.6984092588382405</v>
      </c>
      <c r="H188" t="s">
        <v>843</v>
      </c>
    </row>
    <row r="189" spans="1:8" x14ac:dyDescent="0.25">
      <c r="A189" t="s">
        <v>824</v>
      </c>
      <c r="B189" t="s">
        <v>533</v>
      </c>
      <c r="C189" t="s">
        <v>54</v>
      </c>
      <c r="D189" t="s">
        <v>8</v>
      </c>
      <c r="E189" t="s">
        <v>949</v>
      </c>
      <c r="F189">
        <v>3.7723774440150049</v>
      </c>
      <c r="G189">
        <v>3.7723774440150053</v>
      </c>
      <c r="H189" t="s">
        <v>844</v>
      </c>
    </row>
    <row r="190" spans="1:8" x14ac:dyDescent="0.25">
      <c r="A190" t="s">
        <v>824</v>
      </c>
      <c r="B190" t="s">
        <v>533</v>
      </c>
      <c r="C190" t="s">
        <v>54</v>
      </c>
      <c r="D190" t="s">
        <v>8</v>
      </c>
      <c r="E190" t="s">
        <v>949</v>
      </c>
      <c r="F190">
        <v>1.2574591480050017</v>
      </c>
      <c r="G190">
        <v>1.2574591480050017</v>
      </c>
      <c r="H190" t="s">
        <v>845</v>
      </c>
    </row>
    <row r="191" spans="1:8" x14ac:dyDescent="0.25">
      <c r="A191" t="s">
        <v>824</v>
      </c>
      <c r="B191" t="s">
        <v>533</v>
      </c>
      <c r="C191" t="s">
        <v>54</v>
      </c>
      <c r="D191" t="s">
        <v>8</v>
      </c>
      <c r="E191" t="s">
        <v>949</v>
      </c>
      <c r="F191">
        <v>3.69840925883824</v>
      </c>
      <c r="G191">
        <v>3.6984092588382405</v>
      </c>
      <c r="H191" t="s">
        <v>846</v>
      </c>
    </row>
    <row r="192" spans="1:8" x14ac:dyDescent="0.25">
      <c r="A192" t="s">
        <v>824</v>
      </c>
      <c r="B192" t="s">
        <v>533</v>
      </c>
      <c r="C192" t="s">
        <v>54</v>
      </c>
      <c r="D192" t="s">
        <v>8</v>
      </c>
      <c r="E192" t="s">
        <v>949</v>
      </c>
      <c r="F192">
        <v>3.7723774440150049</v>
      </c>
      <c r="G192">
        <v>3.7723774440150053</v>
      </c>
      <c r="H192" t="s">
        <v>847</v>
      </c>
    </row>
    <row r="193" spans="1:8" x14ac:dyDescent="0.25">
      <c r="A193" t="s">
        <v>824</v>
      </c>
      <c r="B193" t="s">
        <v>533</v>
      </c>
      <c r="C193" t="s">
        <v>54</v>
      </c>
      <c r="D193" t="s">
        <v>8</v>
      </c>
      <c r="E193" t="s">
        <v>949</v>
      </c>
      <c r="F193">
        <v>1.2574591480050017</v>
      </c>
      <c r="G193">
        <v>1.2574591480050017</v>
      </c>
      <c r="H193" t="s">
        <v>848</v>
      </c>
    </row>
    <row r="194" spans="1:8" x14ac:dyDescent="0.25">
      <c r="A194" t="s">
        <v>824</v>
      </c>
      <c r="B194" t="s">
        <v>533</v>
      </c>
      <c r="C194" t="s">
        <v>54</v>
      </c>
      <c r="D194" t="s">
        <v>8</v>
      </c>
      <c r="E194" t="s">
        <v>949</v>
      </c>
      <c r="F194">
        <v>7.39681851767648</v>
      </c>
      <c r="G194">
        <v>7.3968185176764809</v>
      </c>
      <c r="H194" t="s">
        <v>849</v>
      </c>
    </row>
    <row r="195" spans="1:8" x14ac:dyDescent="0.25">
      <c r="A195" t="s">
        <v>824</v>
      </c>
      <c r="B195" t="s">
        <v>533</v>
      </c>
      <c r="C195" t="s">
        <v>54</v>
      </c>
      <c r="D195" t="s">
        <v>8</v>
      </c>
      <c r="E195" t="s">
        <v>949</v>
      </c>
      <c r="F195">
        <v>3.7723774440150049</v>
      </c>
      <c r="G195">
        <v>3.7723774440150053</v>
      </c>
      <c r="H195" t="s">
        <v>850</v>
      </c>
    </row>
    <row r="196" spans="1:8" x14ac:dyDescent="0.25">
      <c r="A196" t="s">
        <v>824</v>
      </c>
      <c r="B196" t="s">
        <v>533</v>
      </c>
      <c r="C196" t="s">
        <v>54</v>
      </c>
      <c r="D196" t="s">
        <v>8</v>
      </c>
      <c r="E196" t="s">
        <v>949</v>
      </c>
      <c r="F196">
        <v>1.2574591480050017</v>
      </c>
      <c r="G196">
        <v>1.2574591480050017</v>
      </c>
      <c r="H196" t="s">
        <v>851</v>
      </c>
    </row>
    <row r="197" spans="1:8" x14ac:dyDescent="0.25">
      <c r="A197" t="s">
        <v>824</v>
      </c>
      <c r="B197" t="s">
        <v>533</v>
      </c>
      <c r="C197" t="s">
        <v>54</v>
      </c>
      <c r="D197" t="s">
        <v>8</v>
      </c>
      <c r="E197" t="s">
        <v>949</v>
      </c>
      <c r="F197">
        <v>6.1393593696714781</v>
      </c>
      <c r="G197">
        <v>6.139359369671479</v>
      </c>
      <c r="H197" t="s">
        <v>852</v>
      </c>
    </row>
    <row r="198" spans="1:8" x14ac:dyDescent="0.25">
      <c r="A198" t="s">
        <v>824</v>
      </c>
      <c r="B198" t="s">
        <v>533</v>
      </c>
      <c r="C198" t="s">
        <v>54</v>
      </c>
      <c r="D198" t="s">
        <v>8</v>
      </c>
      <c r="E198" t="s">
        <v>949</v>
      </c>
      <c r="F198">
        <v>2.5149182960100034</v>
      </c>
      <c r="G198">
        <v>2.5149182960100034</v>
      </c>
      <c r="H198" t="s">
        <v>853</v>
      </c>
    </row>
    <row r="199" spans="1:8" x14ac:dyDescent="0.25">
      <c r="A199" t="s">
        <v>824</v>
      </c>
      <c r="B199" t="s">
        <v>533</v>
      </c>
      <c r="C199" t="s">
        <v>54</v>
      </c>
      <c r="D199" t="s">
        <v>8</v>
      </c>
      <c r="E199" t="s">
        <v>949</v>
      </c>
      <c r="F199">
        <v>1.2574591480050017</v>
      </c>
      <c r="G199">
        <v>1.2574591480050017</v>
      </c>
      <c r="H199" t="s">
        <v>854</v>
      </c>
    </row>
    <row r="200" spans="1:8" x14ac:dyDescent="0.25">
      <c r="A200" t="s">
        <v>824</v>
      </c>
      <c r="B200" t="s">
        <v>533</v>
      </c>
      <c r="C200" t="s">
        <v>54</v>
      </c>
      <c r="D200" t="s">
        <v>8</v>
      </c>
      <c r="E200" t="s">
        <v>949</v>
      </c>
      <c r="F200">
        <v>6.0653911844947137</v>
      </c>
      <c r="G200">
        <v>6.0653911844947146</v>
      </c>
      <c r="H200" t="s">
        <v>855</v>
      </c>
    </row>
    <row r="201" spans="1:8" x14ac:dyDescent="0.25">
      <c r="A201" t="s">
        <v>824</v>
      </c>
      <c r="B201" t="s">
        <v>533</v>
      </c>
      <c r="C201" t="s">
        <v>54</v>
      </c>
      <c r="D201" t="s">
        <v>8</v>
      </c>
      <c r="E201" t="s">
        <v>949</v>
      </c>
      <c r="F201">
        <v>3.7723774440150049</v>
      </c>
      <c r="G201">
        <v>3.7723774440150053</v>
      </c>
      <c r="H201" t="s">
        <v>856</v>
      </c>
    </row>
    <row r="202" spans="1:8" x14ac:dyDescent="0.25">
      <c r="A202" t="s">
        <v>824</v>
      </c>
      <c r="B202" t="s">
        <v>533</v>
      </c>
      <c r="C202" t="s">
        <v>54</v>
      </c>
      <c r="D202" t="s">
        <v>8</v>
      </c>
      <c r="E202" t="s">
        <v>949</v>
      </c>
      <c r="F202">
        <v>1.2574591480050017</v>
      </c>
      <c r="G202">
        <v>1.2574591480050017</v>
      </c>
      <c r="H202" t="s">
        <v>857</v>
      </c>
    </row>
    <row r="203" spans="1:8" x14ac:dyDescent="0.25">
      <c r="A203" t="s">
        <v>824</v>
      </c>
      <c r="B203" t="s">
        <v>533</v>
      </c>
      <c r="C203" t="s">
        <v>54</v>
      </c>
      <c r="D203" t="s">
        <v>8</v>
      </c>
      <c r="E203" t="s">
        <v>949</v>
      </c>
      <c r="F203">
        <v>4.8079320364897118</v>
      </c>
      <c r="G203">
        <v>4.8079320364897118</v>
      </c>
      <c r="H203" t="s">
        <v>858</v>
      </c>
    </row>
    <row r="204" spans="1:8" x14ac:dyDescent="0.25">
      <c r="A204" t="s">
        <v>824</v>
      </c>
      <c r="B204" t="s">
        <v>533</v>
      </c>
      <c r="C204" t="s">
        <v>54</v>
      </c>
      <c r="D204" t="s">
        <v>8</v>
      </c>
      <c r="E204" t="s">
        <v>949</v>
      </c>
      <c r="F204">
        <v>2.5149182960100034</v>
      </c>
      <c r="G204">
        <v>2.5149182960100034</v>
      </c>
      <c r="H204" t="s">
        <v>859</v>
      </c>
    </row>
    <row r="205" spans="1:8" x14ac:dyDescent="0.25">
      <c r="A205" t="s">
        <v>824</v>
      </c>
      <c r="B205" t="s">
        <v>533</v>
      </c>
      <c r="C205" t="s">
        <v>54</v>
      </c>
      <c r="D205" t="s">
        <v>8</v>
      </c>
      <c r="E205" t="s">
        <v>949</v>
      </c>
      <c r="F205">
        <v>1.2574591480050017</v>
      </c>
      <c r="G205">
        <v>1.2574591480050017</v>
      </c>
      <c r="H205" t="s">
        <v>860</v>
      </c>
    </row>
    <row r="206" spans="1:8" x14ac:dyDescent="0.25">
      <c r="A206" t="s">
        <v>824</v>
      </c>
      <c r="B206" t="s">
        <v>533</v>
      </c>
      <c r="C206" t="s">
        <v>54</v>
      </c>
      <c r="D206" t="s">
        <v>8</v>
      </c>
      <c r="E206" t="s">
        <v>949</v>
      </c>
      <c r="F206">
        <v>5.6215820734341246</v>
      </c>
      <c r="G206">
        <v>5.6215820734341246</v>
      </c>
      <c r="H206" t="s">
        <v>861</v>
      </c>
    </row>
    <row r="207" spans="1:8" x14ac:dyDescent="0.25">
      <c r="A207" t="s">
        <v>824</v>
      </c>
      <c r="B207" t="s">
        <v>533</v>
      </c>
      <c r="C207" t="s">
        <v>54</v>
      </c>
      <c r="D207" t="s">
        <v>8</v>
      </c>
      <c r="E207" t="s">
        <v>949</v>
      </c>
      <c r="F207">
        <v>2.5149182960100034</v>
      </c>
      <c r="G207">
        <v>2.5149182960100034</v>
      </c>
      <c r="H207" t="s">
        <v>862</v>
      </c>
    </row>
    <row r="208" spans="1:8" x14ac:dyDescent="0.25">
      <c r="A208" t="s">
        <v>824</v>
      </c>
      <c r="B208" t="s">
        <v>533</v>
      </c>
      <c r="C208" t="s">
        <v>54</v>
      </c>
      <c r="D208" t="s">
        <v>8</v>
      </c>
      <c r="E208" t="s">
        <v>949</v>
      </c>
      <c r="F208">
        <v>1.2574591480050017</v>
      </c>
      <c r="G208">
        <v>1.2574591480050017</v>
      </c>
      <c r="H208" t="s">
        <v>863</v>
      </c>
    </row>
    <row r="209" spans="1:8" x14ac:dyDescent="0.25">
      <c r="A209" t="s">
        <v>824</v>
      </c>
      <c r="B209" t="s">
        <v>533</v>
      </c>
      <c r="C209" t="s">
        <v>54</v>
      </c>
      <c r="D209" t="s">
        <v>8</v>
      </c>
      <c r="E209" t="s">
        <v>949</v>
      </c>
      <c r="F209">
        <v>3.69840925883824</v>
      </c>
      <c r="G209">
        <v>3.6984092588382405</v>
      </c>
      <c r="H209" t="s">
        <v>864</v>
      </c>
    </row>
    <row r="210" spans="1:8" x14ac:dyDescent="0.25">
      <c r="A210" t="s">
        <v>824</v>
      </c>
      <c r="B210" t="s">
        <v>533</v>
      </c>
      <c r="C210" t="s">
        <v>54</v>
      </c>
      <c r="D210" t="s">
        <v>8</v>
      </c>
      <c r="E210" t="s">
        <v>949</v>
      </c>
      <c r="F210">
        <v>2.5149182960100034</v>
      </c>
      <c r="G210">
        <v>2.5149182960100034</v>
      </c>
      <c r="H210" t="s">
        <v>865</v>
      </c>
    </row>
    <row r="211" spans="1:8" x14ac:dyDescent="0.25">
      <c r="A211" t="s">
        <v>824</v>
      </c>
      <c r="B211" t="s">
        <v>533</v>
      </c>
      <c r="C211" t="s">
        <v>54</v>
      </c>
      <c r="D211" t="s">
        <v>8</v>
      </c>
      <c r="E211" t="s">
        <v>949</v>
      </c>
      <c r="F211">
        <v>1.2574591480050017</v>
      </c>
      <c r="G211">
        <v>1.2574591480050017</v>
      </c>
      <c r="H211" t="s">
        <v>866</v>
      </c>
    </row>
    <row r="212" spans="1:8" x14ac:dyDescent="0.25">
      <c r="A212" t="s">
        <v>824</v>
      </c>
      <c r="B212" t="s">
        <v>533</v>
      </c>
      <c r="C212" t="s">
        <v>54</v>
      </c>
      <c r="D212" t="s">
        <v>527</v>
      </c>
      <c r="E212" t="s">
        <v>950</v>
      </c>
      <c r="F212">
        <v>0.94410959527765603</v>
      </c>
      <c r="G212">
        <v>0.94410959527765603</v>
      </c>
      <c r="H212" t="s">
        <v>825</v>
      </c>
    </row>
    <row r="213" spans="1:8" x14ac:dyDescent="0.25">
      <c r="A213" t="s">
        <v>824</v>
      </c>
      <c r="B213" t="s">
        <v>533</v>
      </c>
      <c r="C213" t="s">
        <v>54</v>
      </c>
      <c r="D213" t="s">
        <v>527</v>
      </c>
      <c r="E213" t="s">
        <v>950</v>
      </c>
      <c r="F213">
        <v>0</v>
      </c>
      <c r="G213">
        <v>0</v>
      </c>
      <c r="H213" t="s">
        <v>867</v>
      </c>
    </row>
    <row r="214" spans="1:8" x14ac:dyDescent="0.25">
      <c r="A214" t="s">
        <v>824</v>
      </c>
      <c r="B214" t="s">
        <v>533</v>
      </c>
      <c r="C214" t="s">
        <v>54</v>
      </c>
      <c r="D214" t="s">
        <v>527</v>
      </c>
      <c r="E214" t="s">
        <v>950</v>
      </c>
      <c r="F214">
        <v>0</v>
      </c>
      <c r="G214">
        <v>0</v>
      </c>
      <c r="H214" t="s">
        <v>868</v>
      </c>
    </row>
    <row r="215" spans="1:8" x14ac:dyDescent="0.25">
      <c r="A215" t="s">
        <v>824</v>
      </c>
      <c r="B215" t="s">
        <v>533</v>
      </c>
      <c r="C215" t="s">
        <v>54</v>
      </c>
      <c r="D215" t="s">
        <v>527</v>
      </c>
      <c r="E215" t="s">
        <v>950</v>
      </c>
      <c r="F215">
        <v>0.88857373673191153</v>
      </c>
      <c r="G215">
        <v>0.88857373673191142</v>
      </c>
      <c r="H215" t="s">
        <v>828</v>
      </c>
    </row>
    <row r="216" spans="1:8" x14ac:dyDescent="0.25">
      <c r="A216" t="s">
        <v>824</v>
      </c>
      <c r="B216" t="s">
        <v>533</v>
      </c>
      <c r="C216" t="s">
        <v>54</v>
      </c>
      <c r="D216" t="s">
        <v>527</v>
      </c>
      <c r="E216" t="s">
        <v>950</v>
      </c>
      <c r="F216">
        <v>0</v>
      </c>
      <c r="G216">
        <v>0</v>
      </c>
      <c r="H216" t="s">
        <v>870</v>
      </c>
    </row>
    <row r="217" spans="1:8" x14ac:dyDescent="0.25">
      <c r="A217" t="s">
        <v>824</v>
      </c>
      <c r="B217" t="s">
        <v>533</v>
      </c>
      <c r="C217" t="s">
        <v>54</v>
      </c>
      <c r="D217" t="s">
        <v>527</v>
      </c>
      <c r="E217" t="s">
        <v>950</v>
      </c>
      <c r="F217">
        <v>0</v>
      </c>
      <c r="G217">
        <v>0</v>
      </c>
      <c r="H217" t="s">
        <v>871</v>
      </c>
    </row>
    <row r="218" spans="1:8" x14ac:dyDescent="0.25">
      <c r="A218" t="s">
        <v>824</v>
      </c>
      <c r="B218" t="s">
        <v>533</v>
      </c>
      <c r="C218" t="s">
        <v>54</v>
      </c>
      <c r="D218" t="s">
        <v>527</v>
      </c>
      <c r="E218" t="s">
        <v>950</v>
      </c>
      <c r="F218">
        <v>0.88857373673191153</v>
      </c>
      <c r="G218">
        <v>0.88857373673191142</v>
      </c>
      <c r="H218" t="s">
        <v>831</v>
      </c>
    </row>
    <row r="219" spans="1:8" x14ac:dyDescent="0.25">
      <c r="A219" t="s">
        <v>824</v>
      </c>
      <c r="B219" t="s">
        <v>533</v>
      </c>
      <c r="C219" t="s">
        <v>54</v>
      </c>
      <c r="D219" t="s">
        <v>527</v>
      </c>
      <c r="E219" t="s">
        <v>950</v>
      </c>
      <c r="F219">
        <v>0</v>
      </c>
      <c r="G219">
        <v>0</v>
      </c>
      <c r="H219" t="s">
        <v>872</v>
      </c>
    </row>
    <row r="220" spans="1:8" x14ac:dyDescent="0.25">
      <c r="A220" t="s">
        <v>824</v>
      </c>
      <c r="B220" t="s">
        <v>533</v>
      </c>
      <c r="C220" t="s">
        <v>54</v>
      </c>
      <c r="D220" t="s">
        <v>527</v>
      </c>
      <c r="E220" t="s">
        <v>950</v>
      </c>
      <c r="F220">
        <v>0</v>
      </c>
      <c r="G220">
        <v>0</v>
      </c>
      <c r="H220" t="s">
        <v>873</v>
      </c>
    </row>
    <row r="221" spans="1:8" x14ac:dyDescent="0.25">
      <c r="A221" t="s">
        <v>824</v>
      </c>
      <c r="B221" t="s">
        <v>533</v>
      </c>
      <c r="C221" t="s">
        <v>54</v>
      </c>
      <c r="D221" t="s">
        <v>527</v>
      </c>
      <c r="E221" t="s">
        <v>950</v>
      </c>
      <c r="F221">
        <v>0.88857373673191153</v>
      </c>
      <c r="G221">
        <v>0.88857373673191142</v>
      </c>
      <c r="H221" t="s">
        <v>834</v>
      </c>
    </row>
    <row r="222" spans="1:8" x14ac:dyDescent="0.25">
      <c r="A222" t="s">
        <v>824</v>
      </c>
      <c r="B222" t="s">
        <v>533</v>
      </c>
      <c r="C222" t="s">
        <v>54</v>
      </c>
      <c r="D222" t="s">
        <v>527</v>
      </c>
      <c r="E222" t="s">
        <v>950</v>
      </c>
      <c r="F222">
        <v>0</v>
      </c>
      <c r="G222">
        <v>0</v>
      </c>
      <c r="H222" t="s">
        <v>874</v>
      </c>
    </row>
    <row r="223" spans="1:8" x14ac:dyDescent="0.25">
      <c r="A223" t="s">
        <v>824</v>
      </c>
      <c r="B223" t="s">
        <v>533</v>
      </c>
      <c r="C223" t="s">
        <v>54</v>
      </c>
      <c r="D223" t="s">
        <v>527</v>
      </c>
      <c r="E223" t="s">
        <v>950</v>
      </c>
      <c r="F223">
        <v>0</v>
      </c>
      <c r="G223">
        <v>0</v>
      </c>
      <c r="H223" t="s">
        <v>875</v>
      </c>
    </row>
    <row r="224" spans="1:8" x14ac:dyDescent="0.25">
      <c r="A224" t="s">
        <v>824</v>
      </c>
      <c r="B224" t="s">
        <v>533</v>
      </c>
      <c r="C224" t="s">
        <v>54</v>
      </c>
      <c r="D224" t="s">
        <v>527</v>
      </c>
      <c r="E224" t="s">
        <v>950</v>
      </c>
      <c r="F224">
        <v>0.88857373673191153</v>
      </c>
      <c r="G224">
        <v>0.88857373673191142</v>
      </c>
      <c r="H224" t="s">
        <v>837</v>
      </c>
    </row>
    <row r="225" spans="1:8" x14ac:dyDescent="0.25">
      <c r="A225" t="s">
        <v>824</v>
      </c>
      <c r="B225" t="s">
        <v>533</v>
      </c>
      <c r="C225" t="s">
        <v>54</v>
      </c>
      <c r="D225" t="s">
        <v>527</v>
      </c>
      <c r="E225" t="s">
        <v>950</v>
      </c>
      <c r="F225">
        <v>0</v>
      </c>
      <c r="G225">
        <v>0</v>
      </c>
      <c r="H225" t="s">
        <v>876</v>
      </c>
    </row>
    <row r="226" spans="1:8" x14ac:dyDescent="0.25">
      <c r="A226" t="s">
        <v>824</v>
      </c>
      <c r="B226" t="s">
        <v>533</v>
      </c>
      <c r="C226" t="s">
        <v>54</v>
      </c>
      <c r="D226" t="s">
        <v>527</v>
      </c>
      <c r="E226" t="s">
        <v>950</v>
      </c>
      <c r="F226">
        <v>0</v>
      </c>
      <c r="G226">
        <v>0</v>
      </c>
      <c r="H226" t="s">
        <v>877</v>
      </c>
    </row>
    <row r="227" spans="1:8" x14ac:dyDescent="0.25">
      <c r="A227" t="s">
        <v>824</v>
      </c>
      <c r="B227" t="s">
        <v>533</v>
      </c>
      <c r="C227" t="s">
        <v>54</v>
      </c>
      <c r="D227" t="s">
        <v>527</v>
      </c>
      <c r="E227" t="s">
        <v>950</v>
      </c>
      <c r="F227">
        <v>0</v>
      </c>
      <c r="G227">
        <v>0</v>
      </c>
      <c r="H227" t="s">
        <v>878</v>
      </c>
    </row>
    <row r="228" spans="1:8" x14ac:dyDescent="0.25">
      <c r="A228" t="s">
        <v>824</v>
      </c>
      <c r="B228" t="s">
        <v>533</v>
      </c>
      <c r="C228" t="s">
        <v>54</v>
      </c>
      <c r="D228" t="s">
        <v>527</v>
      </c>
      <c r="E228" t="s">
        <v>950</v>
      </c>
      <c r="F228">
        <v>0</v>
      </c>
      <c r="G228">
        <v>0</v>
      </c>
      <c r="H228" t="s">
        <v>879</v>
      </c>
    </row>
    <row r="229" spans="1:8" x14ac:dyDescent="0.25">
      <c r="A229" t="s">
        <v>824</v>
      </c>
      <c r="B229" t="s">
        <v>533</v>
      </c>
      <c r="C229" t="s">
        <v>54</v>
      </c>
      <c r="D229" t="s">
        <v>527</v>
      </c>
      <c r="E229" t="s">
        <v>950</v>
      </c>
      <c r="F229">
        <v>0</v>
      </c>
      <c r="G229">
        <v>0</v>
      </c>
      <c r="H229" t="s">
        <v>880</v>
      </c>
    </row>
    <row r="230" spans="1:8" x14ac:dyDescent="0.25">
      <c r="A230" t="s">
        <v>824</v>
      </c>
      <c r="B230" t="s">
        <v>533</v>
      </c>
      <c r="C230" t="s">
        <v>54</v>
      </c>
      <c r="D230" t="s">
        <v>527</v>
      </c>
      <c r="E230" t="s">
        <v>950</v>
      </c>
      <c r="F230">
        <v>0</v>
      </c>
      <c r="G230">
        <v>0</v>
      </c>
      <c r="H230" t="s">
        <v>881</v>
      </c>
    </row>
    <row r="231" spans="1:8" x14ac:dyDescent="0.25">
      <c r="A231" t="s">
        <v>824</v>
      </c>
      <c r="B231" t="s">
        <v>533</v>
      </c>
      <c r="C231" t="s">
        <v>54</v>
      </c>
      <c r="D231" t="s">
        <v>527</v>
      </c>
      <c r="E231" t="s">
        <v>950</v>
      </c>
      <c r="F231">
        <v>0</v>
      </c>
      <c r="G231">
        <v>0</v>
      </c>
      <c r="H231" t="s">
        <v>882</v>
      </c>
    </row>
    <row r="232" spans="1:8" x14ac:dyDescent="0.25">
      <c r="A232" t="s">
        <v>824</v>
      </c>
      <c r="B232" t="s">
        <v>533</v>
      </c>
      <c r="C232" t="s">
        <v>54</v>
      </c>
      <c r="D232" t="s">
        <v>527</v>
      </c>
      <c r="E232" t="s">
        <v>950</v>
      </c>
      <c r="F232">
        <v>0</v>
      </c>
      <c r="G232">
        <v>0</v>
      </c>
      <c r="H232" t="s">
        <v>883</v>
      </c>
    </row>
    <row r="233" spans="1:8" x14ac:dyDescent="0.25">
      <c r="A233" t="s">
        <v>824</v>
      </c>
      <c r="B233" t="s">
        <v>533</v>
      </c>
      <c r="C233" t="s">
        <v>54</v>
      </c>
      <c r="D233" t="s">
        <v>527</v>
      </c>
      <c r="E233" t="s">
        <v>950</v>
      </c>
      <c r="F233">
        <v>0.94410959527765603</v>
      </c>
      <c r="G233">
        <v>0.94410959527765603</v>
      </c>
      <c r="H233" t="s">
        <v>846</v>
      </c>
    </row>
    <row r="234" spans="1:8" x14ac:dyDescent="0.25">
      <c r="A234" t="s">
        <v>824</v>
      </c>
      <c r="B234" t="s">
        <v>533</v>
      </c>
      <c r="C234" t="s">
        <v>54</v>
      </c>
      <c r="D234" t="s">
        <v>527</v>
      </c>
      <c r="E234" t="s">
        <v>950</v>
      </c>
      <c r="F234">
        <v>0</v>
      </c>
      <c r="G234">
        <v>0</v>
      </c>
      <c r="H234" t="s">
        <v>884</v>
      </c>
    </row>
    <row r="235" spans="1:8" x14ac:dyDescent="0.25">
      <c r="A235" t="s">
        <v>824</v>
      </c>
      <c r="B235" t="s">
        <v>533</v>
      </c>
      <c r="C235" t="s">
        <v>54</v>
      </c>
      <c r="D235" t="s">
        <v>527</v>
      </c>
      <c r="E235" t="s">
        <v>950</v>
      </c>
      <c r="F235">
        <v>0</v>
      </c>
      <c r="G235">
        <v>0</v>
      </c>
      <c r="H235" t="s">
        <v>885</v>
      </c>
    </row>
    <row r="236" spans="1:8" x14ac:dyDescent="0.25">
      <c r="A236" t="s">
        <v>824</v>
      </c>
      <c r="B236" t="s">
        <v>533</v>
      </c>
      <c r="C236" t="s">
        <v>54</v>
      </c>
      <c r="D236" t="s">
        <v>527</v>
      </c>
      <c r="E236" t="s">
        <v>950</v>
      </c>
      <c r="F236">
        <v>0.88857373673191153</v>
      </c>
      <c r="G236">
        <v>0.88857373673191142</v>
      </c>
      <c r="H236" t="s">
        <v>849</v>
      </c>
    </row>
    <row r="237" spans="1:8" x14ac:dyDescent="0.25">
      <c r="A237" t="s">
        <v>824</v>
      </c>
      <c r="B237" t="s">
        <v>533</v>
      </c>
      <c r="C237" t="s">
        <v>54</v>
      </c>
      <c r="D237" t="s">
        <v>527</v>
      </c>
      <c r="E237" t="s">
        <v>950</v>
      </c>
      <c r="F237">
        <v>0</v>
      </c>
      <c r="G237">
        <v>0</v>
      </c>
      <c r="H237" t="s">
        <v>886</v>
      </c>
    </row>
    <row r="238" spans="1:8" x14ac:dyDescent="0.25">
      <c r="A238" t="s">
        <v>824</v>
      </c>
      <c r="B238" t="s">
        <v>533</v>
      </c>
      <c r="C238" t="s">
        <v>54</v>
      </c>
      <c r="D238" t="s">
        <v>527</v>
      </c>
      <c r="E238" t="s">
        <v>950</v>
      </c>
      <c r="F238">
        <v>0</v>
      </c>
      <c r="G238">
        <v>0</v>
      </c>
      <c r="H238" t="s">
        <v>887</v>
      </c>
    </row>
    <row r="239" spans="1:8" x14ac:dyDescent="0.25">
      <c r="A239" t="s">
        <v>824</v>
      </c>
      <c r="B239" t="s">
        <v>533</v>
      </c>
      <c r="C239" t="s">
        <v>54</v>
      </c>
      <c r="D239" t="s">
        <v>527</v>
      </c>
      <c r="E239" t="s">
        <v>950</v>
      </c>
      <c r="F239">
        <v>0.88857373673191153</v>
      </c>
      <c r="G239">
        <v>0.88857373673191142</v>
      </c>
      <c r="H239" t="s">
        <v>852</v>
      </c>
    </row>
    <row r="240" spans="1:8" x14ac:dyDescent="0.25">
      <c r="A240" t="s">
        <v>824</v>
      </c>
      <c r="B240" t="s">
        <v>533</v>
      </c>
      <c r="C240" t="s">
        <v>54</v>
      </c>
      <c r="D240" t="s">
        <v>527</v>
      </c>
      <c r="E240" t="s">
        <v>950</v>
      </c>
      <c r="F240">
        <v>0</v>
      </c>
      <c r="G240">
        <v>0</v>
      </c>
      <c r="H240" t="s">
        <v>889</v>
      </c>
    </row>
    <row r="241" spans="1:8" x14ac:dyDescent="0.25">
      <c r="A241" t="s">
        <v>824</v>
      </c>
      <c r="B241" t="s">
        <v>533</v>
      </c>
      <c r="C241" t="s">
        <v>54</v>
      </c>
      <c r="D241" t="s">
        <v>527</v>
      </c>
      <c r="E241" t="s">
        <v>950</v>
      </c>
      <c r="F241">
        <v>0</v>
      </c>
      <c r="G241">
        <v>0</v>
      </c>
      <c r="H241" t="s">
        <v>890</v>
      </c>
    </row>
    <row r="242" spans="1:8" x14ac:dyDescent="0.25">
      <c r="A242" t="s">
        <v>824</v>
      </c>
      <c r="B242" t="s">
        <v>533</v>
      </c>
      <c r="C242" t="s">
        <v>54</v>
      </c>
      <c r="D242" t="s">
        <v>527</v>
      </c>
      <c r="E242" t="s">
        <v>950</v>
      </c>
      <c r="F242">
        <v>0.88857373673191153</v>
      </c>
      <c r="G242">
        <v>0.88857373673191142</v>
      </c>
      <c r="H242" t="s">
        <v>855</v>
      </c>
    </row>
    <row r="243" spans="1:8" x14ac:dyDescent="0.25">
      <c r="A243" t="s">
        <v>824</v>
      </c>
      <c r="B243" t="s">
        <v>533</v>
      </c>
      <c r="C243" t="s">
        <v>54</v>
      </c>
      <c r="D243" t="s">
        <v>527</v>
      </c>
      <c r="E243" t="s">
        <v>950</v>
      </c>
      <c r="F243">
        <v>0</v>
      </c>
      <c r="G243">
        <v>0</v>
      </c>
      <c r="H243" t="s">
        <v>891</v>
      </c>
    </row>
    <row r="244" spans="1:8" x14ac:dyDescent="0.25">
      <c r="A244" t="s">
        <v>824</v>
      </c>
      <c r="B244" t="s">
        <v>533</v>
      </c>
      <c r="C244" t="s">
        <v>54</v>
      </c>
      <c r="D244" t="s">
        <v>527</v>
      </c>
      <c r="E244" t="s">
        <v>950</v>
      </c>
      <c r="F244">
        <v>0</v>
      </c>
      <c r="G244">
        <v>0</v>
      </c>
      <c r="H244" t="s">
        <v>892</v>
      </c>
    </row>
    <row r="245" spans="1:8" x14ac:dyDescent="0.25">
      <c r="A245" t="s">
        <v>824</v>
      </c>
      <c r="B245" t="s">
        <v>533</v>
      </c>
      <c r="C245" t="s">
        <v>54</v>
      </c>
      <c r="D245" t="s">
        <v>527</v>
      </c>
      <c r="E245" t="s">
        <v>950</v>
      </c>
      <c r="F245">
        <v>0.88857373673191153</v>
      </c>
      <c r="G245">
        <v>0.88857373673191142</v>
      </c>
      <c r="H245" t="s">
        <v>858</v>
      </c>
    </row>
    <row r="246" spans="1:8" x14ac:dyDescent="0.25">
      <c r="A246" t="s">
        <v>824</v>
      </c>
      <c r="B246" t="s">
        <v>533</v>
      </c>
      <c r="C246" t="s">
        <v>54</v>
      </c>
      <c r="D246" t="s">
        <v>527</v>
      </c>
      <c r="E246" t="s">
        <v>950</v>
      </c>
      <c r="F246">
        <v>0</v>
      </c>
      <c r="G246">
        <v>0</v>
      </c>
      <c r="H246" t="s">
        <v>893</v>
      </c>
    </row>
    <row r="247" spans="1:8" x14ac:dyDescent="0.25">
      <c r="A247" t="s">
        <v>824</v>
      </c>
      <c r="B247" t="s">
        <v>533</v>
      </c>
      <c r="C247" t="s">
        <v>54</v>
      </c>
      <c r="D247" t="s">
        <v>527</v>
      </c>
      <c r="E247" t="s">
        <v>950</v>
      </c>
      <c r="F247">
        <v>0</v>
      </c>
      <c r="G247">
        <v>0</v>
      </c>
      <c r="H247" t="s">
        <v>894</v>
      </c>
    </row>
    <row r="248" spans="1:8" x14ac:dyDescent="0.25">
      <c r="A248" t="s">
        <v>824</v>
      </c>
      <c r="B248" t="s">
        <v>533</v>
      </c>
      <c r="C248" t="s">
        <v>54</v>
      </c>
      <c r="D248" t="s">
        <v>527</v>
      </c>
      <c r="E248" t="s">
        <v>950</v>
      </c>
      <c r="F248">
        <v>0</v>
      </c>
      <c r="G248">
        <v>0</v>
      </c>
      <c r="H248" t="s">
        <v>899</v>
      </c>
    </row>
    <row r="249" spans="1:8" x14ac:dyDescent="0.25">
      <c r="A249" t="s">
        <v>824</v>
      </c>
      <c r="B249" t="s">
        <v>533</v>
      </c>
      <c r="C249" t="s">
        <v>54</v>
      </c>
      <c r="D249" t="s">
        <v>527</v>
      </c>
      <c r="E249" t="s">
        <v>950</v>
      </c>
      <c r="F249">
        <v>0</v>
      </c>
      <c r="G249">
        <v>0</v>
      </c>
      <c r="H249" t="s">
        <v>895</v>
      </c>
    </row>
    <row r="250" spans="1:8" x14ac:dyDescent="0.25">
      <c r="A250" t="s">
        <v>824</v>
      </c>
      <c r="B250" t="s">
        <v>533</v>
      </c>
      <c r="C250" t="s">
        <v>54</v>
      </c>
      <c r="D250" t="s">
        <v>527</v>
      </c>
      <c r="E250" t="s">
        <v>950</v>
      </c>
      <c r="F250">
        <v>0</v>
      </c>
      <c r="G250">
        <v>0</v>
      </c>
      <c r="H250" t="s">
        <v>896</v>
      </c>
    </row>
    <row r="251" spans="1:8" x14ac:dyDescent="0.25">
      <c r="A251" t="s">
        <v>824</v>
      </c>
      <c r="B251" t="s">
        <v>533</v>
      </c>
      <c r="C251" t="s">
        <v>54</v>
      </c>
      <c r="D251" t="s">
        <v>527</v>
      </c>
      <c r="E251" t="s">
        <v>950</v>
      </c>
      <c r="F251">
        <v>0</v>
      </c>
      <c r="G251">
        <v>0</v>
      </c>
      <c r="H251" t="s">
        <v>900</v>
      </c>
    </row>
    <row r="252" spans="1:8" x14ac:dyDescent="0.25">
      <c r="A252" t="s">
        <v>824</v>
      </c>
      <c r="B252" t="s">
        <v>533</v>
      </c>
      <c r="C252" t="s">
        <v>54</v>
      </c>
      <c r="D252" t="s">
        <v>527</v>
      </c>
      <c r="E252" t="s">
        <v>950</v>
      </c>
      <c r="F252">
        <v>0</v>
      </c>
      <c r="G252">
        <v>0</v>
      </c>
      <c r="H252" t="s">
        <v>897</v>
      </c>
    </row>
    <row r="253" spans="1:8" x14ac:dyDescent="0.25">
      <c r="A253" t="s">
        <v>824</v>
      </c>
      <c r="B253" t="s">
        <v>533</v>
      </c>
      <c r="C253" t="s">
        <v>54</v>
      </c>
      <c r="D253" t="s">
        <v>527</v>
      </c>
      <c r="E253" t="s">
        <v>950</v>
      </c>
      <c r="F253">
        <v>0</v>
      </c>
      <c r="G253">
        <v>0</v>
      </c>
      <c r="H253" t="s">
        <v>898</v>
      </c>
    </row>
    <row r="254" spans="1:8" x14ac:dyDescent="0.25">
      <c r="A254" t="s">
        <v>824</v>
      </c>
      <c r="B254" t="s">
        <v>533</v>
      </c>
      <c r="C254" t="s">
        <v>54</v>
      </c>
      <c r="D254" t="s">
        <v>527</v>
      </c>
      <c r="E254" t="s">
        <v>951</v>
      </c>
      <c r="F254">
        <v>4.2207252494765797</v>
      </c>
      <c r="G254">
        <v>4.2207252494765797</v>
      </c>
      <c r="H254" t="s">
        <v>825</v>
      </c>
    </row>
    <row r="255" spans="1:8" x14ac:dyDescent="0.25">
      <c r="A255" t="s">
        <v>824</v>
      </c>
      <c r="B255" t="s">
        <v>533</v>
      </c>
      <c r="C255" t="s">
        <v>54</v>
      </c>
      <c r="D255" t="s">
        <v>527</v>
      </c>
      <c r="E255" t="s">
        <v>951</v>
      </c>
      <c r="F255">
        <v>0</v>
      </c>
      <c r="G255">
        <v>0</v>
      </c>
      <c r="H255" t="s">
        <v>867</v>
      </c>
    </row>
    <row r="256" spans="1:8" x14ac:dyDescent="0.25">
      <c r="A256" t="s">
        <v>824</v>
      </c>
      <c r="B256" t="s">
        <v>533</v>
      </c>
      <c r="C256" t="s">
        <v>54</v>
      </c>
      <c r="D256" t="s">
        <v>527</v>
      </c>
      <c r="E256" t="s">
        <v>951</v>
      </c>
      <c r="F256">
        <v>0</v>
      </c>
      <c r="G256">
        <v>0</v>
      </c>
      <c r="H256" t="s">
        <v>868</v>
      </c>
    </row>
    <row r="257" spans="1:8" x14ac:dyDescent="0.25">
      <c r="A257" t="s">
        <v>824</v>
      </c>
      <c r="B257" t="s">
        <v>533</v>
      </c>
      <c r="C257" t="s">
        <v>54</v>
      </c>
      <c r="D257" t="s">
        <v>527</v>
      </c>
      <c r="E257" t="s">
        <v>951</v>
      </c>
      <c r="F257">
        <v>2.5546494931042454</v>
      </c>
      <c r="G257">
        <v>2.5546494931042458</v>
      </c>
      <c r="H257" t="s">
        <v>828</v>
      </c>
    </row>
    <row r="258" spans="1:8" x14ac:dyDescent="0.25">
      <c r="A258" t="s">
        <v>824</v>
      </c>
      <c r="B258" t="s">
        <v>533</v>
      </c>
      <c r="C258" t="s">
        <v>54</v>
      </c>
      <c r="D258" t="s">
        <v>527</v>
      </c>
      <c r="E258" t="s">
        <v>951</v>
      </c>
      <c r="F258">
        <v>0</v>
      </c>
      <c r="G258">
        <v>0</v>
      </c>
      <c r="H258" t="s">
        <v>870</v>
      </c>
    </row>
    <row r="259" spans="1:8" x14ac:dyDescent="0.25">
      <c r="A259" t="s">
        <v>824</v>
      </c>
      <c r="B259" t="s">
        <v>533</v>
      </c>
      <c r="C259" t="s">
        <v>54</v>
      </c>
      <c r="D259" t="s">
        <v>527</v>
      </c>
      <c r="E259" t="s">
        <v>951</v>
      </c>
      <c r="F259">
        <v>0</v>
      </c>
      <c r="G259">
        <v>0</v>
      </c>
      <c r="H259" t="s">
        <v>871</v>
      </c>
    </row>
    <row r="260" spans="1:8" x14ac:dyDescent="0.25">
      <c r="A260" t="s">
        <v>824</v>
      </c>
      <c r="B260" t="s">
        <v>533</v>
      </c>
      <c r="C260" t="s">
        <v>54</v>
      </c>
      <c r="D260" t="s">
        <v>527</v>
      </c>
      <c r="E260" t="s">
        <v>951</v>
      </c>
      <c r="F260">
        <v>3.8875100982021134</v>
      </c>
      <c r="G260">
        <v>3.8875100982021129</v>
      </c>
      <c r="H260" t="s">
        <v>831</v>
      </c>
    </row>
    <row r="261" spans="1:8" x14ac:dyDescent="0.25">
      <c r="A261" t="s">
        <v>824</v>
      </c>
      <c r="B261" t="s">
        <v>533</v>
      </c>
      <c r="C261" t="s">
        <v>54</v>
      </c>
      <c r="D261" t="s">
        <v>527</v>
      </c>
      <c r="E261" t="s">
        <v>951</v>
      </c>
      <c r="F261">
        <v>0</v>
      </c>
      <c r="G261">
        <v>0</v>
      </c>
      <c r="H261" t="s">
        <v>872</v>
      </c>
    </row>
    <row r="262" spans="1:8" x14ac:dyDescent="0.25">
      <c r="A262" t="s">
        <v>824</v>
      </c>
      <c r="B262" t="s">
        <v>533</v>
      </c>
      <c r="C262" t="s">
        <v>54</v>
      </c>
      <c r="D262" t="s">
        <v>527</v>
      </c>
      <c r="E262" t="s">
        <v>951</v>
      </c>
      <c r="F262">
        <v>0</v>
      </c>
      <c r="G262">
        <v>0</v>
      </c>
      <c r="H262" t="s">
        <v>873</v>
      </c>
    </row>
    <row r="263" spans="1:8" x14ac:dyDescent="0.25">
      <c r="A263" t="s">
        <v>824</v>
      </c>
      <c r="B263" t="s">
        <v>533</v>
      </c>
      <c r="C263" t="s">
        <v>54</v>
      </c>
      <c r="D263" t="s">
        <v>527</v>
      </c>
      <c r="E263" t="s">
        <v>951</v>
      </c>
      <c r="F263">
        <v>2.4435777760127566</v>
      </c>
      <c r="G263">
        <v>2.4435777760127566</v>
      </c>
      <c r="H263" t="s">
        <v>834</v>
      </c>
    </row>
    <row r="264" spans="1:8" x14ac:dyDescent="0.25">
      <c r="A264" t="s">
        <v>824</v>
      </c>
      <c r="B264" t="s">
        <v>533</v>
      </c>
      <c r="C264" t="s">
        <v>54</v>
      </c>
      <c r="D264" t="s">
        <v>527</v>
      </c>
      <c r="E264" t="s">
        <v>951</v>
      </c>
      <c r="F264">
        <v>0</v>
      </c>
      <c r="G264">
        <v>0</v>
      </c>
      <c r="H264" t="s">
        <v>874</v>
      </c>
    </row>
    <row r="265" spans="1:8" x14ac:dyDescent="0.25">
      <c r="A265" t="s">
        <v>824</v>
      </c>
      <c r="B265" t="s">
        <v>533</v>
      </c>
      <c r="C265" t="s">
        <v>54</v>
      </c>
      <c r="D265" t="s">
        <v>527</v>
      </c>
      <c r="E265" t="s">
        <v>951</v>
      </c>
      <c r="F265">
        <v>0</v>
      </c>
      <c r="G265">
        <v>0</v>
      </c>
      <c r="H265" t="s">
        <v>875</v>
      </c>
    </row>
    <row r="266" spans="1:8" x14ac:dyDescent="0.25">
      <c r="A266" t="s">
        <v>824</v>
      </c>
      <c r="B266" t="s">
        <v>533</v>
      </c>
      <c r="C266" t="s">
        <v>54</v>
      </c>
      <c r="D266" t="s">
        <v>527</v>
      </c>
      <c r="E266" t="s">
        <v>951</v>
      </c>
      <c r="F266">
        <v>3.8875100982021134</v>
      </c>
      <c r="G266">
        <v>3.8875100982021129</v>
      </c>
      <c r="H266" t="s">
        <v>837</v>
      </c>
    </row>
    <row r="267" spans="1:8" x14ac:dyDescent="0.25">
      <c r="A267" t="s">
        <v>824</v>
      </c>
      <c r="B267" t="s">
        <v>533</v>
      </c>
      <c r="C267" t="s">
        <v>54</v>
      </c>
      <c r="D267" t="s">
        <v>527</v>
      </c>
      <c r="E267" t="s">
        <v>951</v>
      </c>
      <c r="F267">
        <v>0</v>
      </c>
      <c r="G267">
        <v>0</v>
      </c>
      <c r="H267" t="s">
        <v>876</v>
      </c>
    </row>
    <row r="268" spans="1:8" x14ac:dyDescent="0.25">
      <c r="A268" t="s">
        <v>824</v>
      </c>
      <c r="B268" t="s">
        <v>533</v>
      </c>
      <c r="C268" t="s">
        <v>54</v>
      </c>
      <c r="D268" t="s">
        <v>527</v>
      </c>
      <c r="E268" t="s">
        <v>951</v>
      </c>
      <c r="F268">
        <v>0</v>
      </c>
      <c r="G268">
        <v>0</v>
      </c>
      <c r="H268" t="s">
        <v>877</v>
      </c>
    </row>
    <row r="269" spans="1:8" x14ac:dyDescent="0.25">
      <c r="A269" t="s">
        <v>824</v>
      </c>
      <c r="B269" t="s">
        <v>533</v>
      </c>
      <c r="C269" t="s">
        <v>54</v>
      </c>
      <c r="D269" t="s">
        <v>527</v>
      </c>
      <c r="E269" t="s">
        <v>951</v>
      </c>
      <c r="F269">
        <v>0.83303787818616704</v>
      </c>
      <c r="G269">
        <v>0.83303787818616704</v>
      </c>
      <c r="H269" t="s">
        <v>840</v>
      </c>
    </row>
    <row r="270" spans="1:8" x14ac:dyDescent="0.25">
      <c r="A270" t="s">
        <v>824</v>
      </c>
      <c r="B270" t="s">
        <v>533</v>
      </c>
      <c r="C270" t="s">
        <v>54</v>
      </c>
      <c r="D270" t="s">
        <v>527</v>
      </c>
      <c r="E270" t="s">
        <v>951</v>
      </c>
      <c r="F270">
        <v>0</v>
      </c>
      <c r="G270">
        <v>0</v>
      </c>
      <c r="H270" t="s">
        <v>879</v>
      </c>
    </row>
    <row r="271" spans="1:8" x14ac:dyDescent="0.25">
      <c r="A271" t="s">
        <v>824</v>
      </c>
      <c r="B271" t="s">
        <v>533</v>
      </c>
      <c r="C271" t="s">
        <v>54</v>
      </c>
      <c r="D271" t="s">
        <v>527</v>
      </c>
      <c r="E271" t="s">
        <v>951</v>
      </c>
      <c r="F271">
        <v>0</v>
      </c>
      <c r="G271">
        <v>0</v>
      </c>
      <c r="H271" t="s">
        <v>880</v>
      </c>
    </row>
    <row r="272" spans="1:8" x14ac:dyDescent="0.25">
      <c r="A272" t="s">
        <v>824</v>
      </c>
      <c r="B272" t="s">
        <v>533</v>
      </c>
      <c r="C272" t="s">
        <v>54</v>
      </c>
      <c r="D272" t="s">
        <v>527</v>
      </c>
      <c r="E272" t="s">
        <v>951</v>
      </c>
      <c r="F272">
        <v>0.83303787818616704</v>
      </c>
      <c r="G272">
        <v>0.83303787818616704</v>
      </c>
      <c r="H272" t="s">
        <v>843</v>
      </c>
    </row>
    <row r="273" spans="1:8" x14ac:dyDescent="0.25">
      <c r="A273" t="s">
        <v>824</v>
      </c>
      <c r="B273" t="s">
        <v>533</v>
      </c>
      <c r="C273" t="s">
        <v>54</v>
      </c>
      <c r="D273" t="s">
        <v>527</v>
      </c>
      <c r="E273" t="s">
        <v>951</v>
      </c>
      <c r="F273">
        <v>0</v>
      </c>
      <c r="G273">
        <v>0</v>
      </c>
      <c r="H273" t="s">
        <v>882</v>
      </c>
    </row>
    <row r="274" spans="1:8" x14ac:dyDescent="0.25">
      <c r="A274" t="s">
        <v>824</v>
      </c>
      <c r="B274" t="s">
        <v>533</v>
      </c>
      <c r="C274" t="s">
        <v>54</v>
      </c>
      <c r="D274" t="s">
        <v>527</v>
      </c>
      <c r="E274" t="s">
        <v>951</v>
      </c>
      <c r="F274">
        <v>0</v>
      </c>
      <c r="G274">
        <v>0</v>
      </c>
      <c r="H274" t="s">
        <v>883</v>
      </c>
    </row>
    <row r="275" spans="1:8" x14ac:dyDescent="0.25">
      <c r="A275" t="s">
        <v>824</v>
      </c>
      <c r="B275" t="s">
        <v>533</v>
      </c>
      <c r="C275" t="s">
        <v>54</v>
      </c>
      <c r="D275" t="s">
        <v>527</v>
      </c>
      <c r="E275" t="s">
        <v>951</v>
      </c>
      <c r="F275">
        <v>4.1096535323850905</v>
      </c>
      <c r="G275">
        <v>4.1096535323850905</v>
      </c>
      <c r="H275" t="s">
        <v>846</v>
      </c>
    </row>
    <row r="276" spans="1:8" x14ac:dyDescent="0.25">
      <c r="A276" t="s">
        <v>824</v>
      </c>
      <c r="B276" t="s">
        <v>533</v>
      </c>
      <c r="C276" t="s">
        <v>54</v>
      </c>
      <c r="D276" t="s">
        <v>527</v>
      </c>
      <c r="E276" t="s">
        <v>951</v>
      </c>
      <c r="F276">
        <v>0</v>
      </c>
      <c r="G276">
        <v>0</v>
      </c>
      <c r="H276" t="s">
        <v>884</v>
      </c>
    </row>
    <row r="277" spans="1:8" x14ac:dyDescent="0.25">
      <c r="A277" t="s">
        <v>824</v>
      </c>
      <c r="B277" t="s">
        <v>533</v>
      </c>
      <c r="C277" t="s">
        <v>54</v>
      </c>
      <c r="D277" t="s">
        <v>527</v>
      </c>
      <c r="E277" t="s">
        <v>951</v>
      </c>
      <c r="F277">
        <v>0</v>
      </c>
      <c r="G277">
        <v>0</v>
      </c>
      <c r="H277" t="s">
        <v>885</v>
      </c>
    </row>
    <row r="278" spans="1:8" x14ac:dyDescent="0.25">
      <c r="A278" t="s">
        <v>824</v>
      </c>
      <c r="B278" t="s">
        <v>533</v>
      </c>
      <c r="C278" t="s">
        <v>54</v>
      </c>
      <c r="D278" t="s">
        <v>527</v>
      </c>
      <c r="E278" t="s">
        <v>951</v>
      </c>
      <c r="F278">
        <v>2.4435777760127566</v>
      </c>
      <c r="G278">
        <v>2.4435777760127566</v>
      </c>
      <c r="H278" t="s">
        <v>849</v>
      </c>
    </row>
    <row r="279" spans="1:8" x14ac:dyDescent="0.25">
      <c r="A279" t="s">
        <v>824</v>
      </c>
      <c r="B279" t="s">
        <v>533</v>
      </c>
      <c r="C279" t="s">
        <v>54</v>
      </c>
      <c r="D279" t="s">
        <v>527</v>
      </c>
      <c r="E279" t="s">
        <v>951</v>
      </c>
      <c r="F279">
        <v>0</v>
      </c>
      <c r="G279">
        <v>0</v>
      </c>
      <c r="H279" t="s">
        <v>886</v>
      </c>
    </row>
    <row r="280" spans="1:8" x14ac:dyDescent="0.25">
      <c r="A280" t="s">
        <v>824</v>
      </c>
      <c r="B280" t="s">
        <v>533</v>
      </c>
      <c r="C280" t="s">
        <v>54</v>
      </c>
      <c r="D280" t="s">
        <v>527</v>
      </c>
      <c r="E280" t="s">
        <v>951</v>
      </c>
      <c r="F280">
        <v>0</v>
      </c>
      <c r="G280">
        <v>0</v>
      </c>
      <c r="H280" t="s">
        <v>887</v>
      </c>
    </row>
    <row r="281" spans="1:8" x14ac:dyDescent="0.25">
      <c r="A281" t="s">
        <v>824</v>
      </c>
      <c r="B281" t="s">
        <v>533</v>
      </c>
      <c r="C281" t="s">
        <v>54</v>
      </c>
      <c r="D281" t="s">
        <v>527</v>
      </c>
      <c r="E281" t="s">
        <v>951</v>
      </c>
      <c r="F281">
        <v>3.8875100982021134</v>
      </c>
      <c r="G281">
        <v>3.8875100982021129</v>
      </c>
      <c r="H281" t="s">
        <v>852</v>
      </c>
    </row>
    <row r="282" spans="1:8" x14ac:dyDescent="0.25">
      <c r="A282" t="s">
        <v>824</v>
      </c>
      <c r="B282" t="s">
        <v>533</v>
      </c>
      <c r="C282" t="s">
        <v>54</v>
      </c>
      <c r="D282" t="s">
        <v>527</v>
      </c>
      <c r="E282" t="s">
        <v>951</v>
      </c>
      <c r="F282">
        <v>0</v>
      </c>
      <c r="G282">
        <v>0</v>
      </c>
      <c r="H282" t="s">
        <v>889</v>
      </c>
    </row>
    <row r="283" spans="1:8" x14ac:dyDescent="0.25">
      <c r="A283" t="s">
        <v>824</v>
      </c>
      <c r="B283" t="s">
        <v>533</v>
      </c>
      <c r="C283" t="s">
        <v>54</v>
      </c>
      <c r="D283" t="s">
        <v>527</v>
      </c>
      <c r="E283" t="s">
        <v>951</v>
      </c>
      <c r="F283">
        <v>0</v>
      </c>
      <c r="G283">
        <v>0</v>
      </c>
      <c r="H283" t="s">
        <v>890</v>
      </c>
    </row>
    <row r="284" spans="1:8" x14ac:dyDescent="0.25">
      <c r="A284" t="s">
        <v>824</v>
      </c>
      <c r="B284" t="s">
        <v>533</v>
      </c>
      <c r="C284" t="s">
        <v>54</v>
      </c>
      <c r="D284" t="s">
        <v>527</v>
      </c>
      <c r="E284" t="s">
        <v>951</v>
      </c>
      <c r="F284">
        <v>2.4435777760127566</v>
      </c>
      <c r="G284">
        <v>2.4435777760127566</v>
      </c>
      <c r="H284" t="s">
        <v>855</v>
      </c>
    </row>
    <row r="285" spans="1:8" x14ac:dyDescent="0.25">
      <c r="A285" t="s">
        <v>824</v>
      </c>
      <c r="B285" t="s">
        <v>533</v>
      </c>
      <c r="C285" t="s">
        <v>54</v>
      </c>
      <c r="D285" t="s">
        <v>527</v>
      </c>
      <c r="E285" t="s">
        <v>951</v>
      </c>
      <c r="F285">
        <v>0</v>
      </c>
      <c r="G285">
        <v>0</v>
      </c>
      <c r="H285" t="s">
        <v>891</v>
      </c>
    </row>
    <row r="286" spans="1:8" x14ac:dyDescent="0.25">
      <c r="A286" t="s">
        <v>824</v>
      </c>
      <c r="B286" t="s">
        <v>533</v>
      </c>
      <c r="C286" t="s">
        <v>54</v>
      </c>
      <c r="D286" t="s">
        <v>527</v>
      </c>
      <c r="E286" t="s">
        <v>951</v>
      </c>
      <c r="F286">
        <v>0</v>
      </c>
      <c r="G286">
        <v>0</v>
      </c>
      <c r="H286" t="s">
        <v>892</v>
      </c>
    </row>
    <row r="287" spans="1:8" x14ac:dyDescent="0.25">
      <c r="A287" t="s">
        <v>824</v>
      </c>
      <c r="B287" t="s">
        <v>533</v>
      </c>
      <c r="C287" t="s">
        <v>54</v>
      </c>
      <c r="D287" t="s">
        <v>527</v>
      </c>
      <c r="E287" t="s">
        <v>951</v>
      </c>
      <c r="F287">
        <v>3.8875100982021134</v>
      </c>
      <c r="G287">
        <v>3.8875100982021129</v>
      </c>
      <c r="H287" t="s">
        <v>858</v>
      </c>
    </row>
    <row r="288" spans="1:8" x14ac:dyDescent="0.25">
      <c r="A288" t="s">
        <v>824</v>
      </c>
      <c r="B288" t="s">
        <v>533</v>
      </c>
      <c r="C288" t="s">
        <v>54</v>
      </c>
      <c r="D288" t="s">
        <v>527</v>
      </c>
      <c r="E288" t="s">
        <v>951</v>
      </c>
      <c r="F288">
        <v>0</v>
      </c>
      <c r="G288">
        <v>0</v>
      </c>
      <c r="H288" t="s">
        <v>893</v>
      </c>
    </row>
    <row r="289" spans="1:8" x14ac:dyDescent="0.25">
      <c r="A289" t="s">
        <v>824</v>
      </c>
      <c r="B289" t="s">
        <v>533</v>
      </c>
      <c r="C289" t="s">
        <v>54</v>
      </c>
      <c r="D289" t="s">
        <v>527</v>
      </c>
      <c r="E289" t="s">
        <v>951</v>
      </c>
      <c r="F289">
        <v>0</v>
      </c>
      <c r="G289">
        <v>0</v>
      </c>
      <c r="H289" t="s">
        <v>894</v>
      </c>
    </row>
    <row r="290" spans="1:8" x14ac:dyDescent="0.25">
      <c r="A290" t="s">
        <v>824</v>
      </c>
      <c r="B290" t="s">
        <v>533</v>
      </c>
      <c r="C290" t="s">
        <v>54</v>
      </c>
      <c r="D290" t="s">
        <v>527</v>
      </c>
      <c r="E290" t="s">
        <v>951</v>
      </c>
      <c r="F290">
        <v>0.83303787818616704</v>
      </c>
      <c r="G290">
        <v>0.83303787818616704</v>
      </c>
      <c r="H290" t="s">
        <v>861</v>
      </c>
    </row>
    <row r="291" spans="1:8" x14ac:dyDescent="0.25">
      <c r="A291" t="s">
        <v>824</v>
      </c>
      <c r="B291" t="s">
        <v>533</v>
      </c>
      <c r="C291" t="s">
        <v>54</v>
      </c>
      <c r="D291" t="s">
        <v>527</v>
      </c>
      <c r="E291" t="s">
        <v>951</v>
      </c>
      <c r="F291">
        <v>0</v>
      </c>
      <c r="G291">
        <v>0</v>
      </c>
      <c r="H291" t="s">
        <v>895</v>
      </c>
    </row>
    <row r="292" spans="1:8" x14ac:dyDescent="0.25">
      <c r="A292" t="s">
        <v>824</v>
      </c>
      <c r="B292" t="s">
        <v>533</v>
      </c>
      <c r="C292" t="s">
        <v>54</v>
      </c>
      <c r="D292" t="s">
        <v>527</v>
      </c>
      <c r="E292" t="s">
        <v>951</v>
      </c>
      <c r="F292">
        <v>0</v>
      </c>
      <c r="G292">
        <v>0</v>
      </c>
      <c r="H292" t="s">
        <v>896</v>
      </c>
    </row>
    <row r="293" spans="1:8" x14ac:dyDescent="0.25">
      <c r="A293" t="s">
        <v>824</v>
      </c>
      <c r="B293" t="s">
        <v>533</v>
      </c>
      <c r="C293" t="s">
        <v>54</v>
      </c>
      <c r="D293" t="s">
        <v>527</v>
      </c>
      <c r="E293" t="s">
        <v>951</v>
      </c>
      <c r="F293">
        <v>0.83303787818616704</v>
      </c>
      <c r="G293">
        <v>0.83303787818616704</v>
      </c>
      <c r="H293" t="s">
        <v>864</v>
      </c>
    </row>
    <row r="294" spans="1:8" x14ac:dyDescent="0.25">
      <c r="A294" t="s">
        <v>824</v>
      </c>
      <c r="B294" t="s">
        <v>533</v>
      </c>
      <c r="C294" t="s">
        <v>54</v>
      </c>
      <c r="D294" t="s">
        <v>527</v>
      </c>
      <c r="E294" t="s">
        <v>951</v>
      </c>
      <c r="F294">
        <v>0</v>
      </c>
      <c r="G294">
        <v>0</v>
      </c>
      <c r="H294" t="s">
        <v>897</v>
      </c>
    </row>
    <row r="295" spans="1:8" x14ac:dyDescent="0.25">
      <c r="A295" t="s">
        <v>824</v>
      </c>
      <c r="B295" t="s">
        <v>533</v>
      </c>
      <c r="C295" t="s">
        <v>54</v>
      </c>
      <c r="D295" t="s">
        <v>527</v>
      </c>
      <c r="E295" t="s">
        <v>951</v>
      </c>
      <c r="F295">
        <v>0</v>
      </c>
      <c r="G295">
        <v>0</v>
      </c>
      <c r="H295" t="s">
        <v>898</v>
      </c>
    </row>
    <row r="296" spans="1:8" x14ac:dyDescent="0.25">
      <c r="A296" t="s">
        <v>824</v>
      </c>
      <c r="B296" t="s">
        <v>533</v>
      </c>
      <c r="C296" t="s">
        <v>55</v>
      </c>
      <c r="D296" t="s">
        <v>527</v>
      </c>
      <c r="E296" t="s">
        <v>945</v>
      </c>
      <c r="F296">
        <v>5.0558842182134995</v>
      </c>
      <c r="G296">
        <v>5.0558842182134995</v>
      </c>
      <c r="H296" t="s">
        <v>825</v>
      </c>
    </row>
    <row r="297" spans="1:8" x14ac:dyDescent="0.25">
      <c r="A297" t="s">
        <v>824</v>
      </c>
      <c r="B297" t="s">
        <v>533</v>
      </c>
      <c r="C297" t="s">
        <v>55</v>
      </c>
      <c r="D297" t="s">
        <v>527</v>
      </c>
      <c r="E297" t="s">
        <v>945</v>
      </c>
      <c r="F297">
        <v>3.6202627735355919</v>
      </c>
      <c r="G297">
        <v>3.6202627735355923</v>
      </c>
      <c r="H297" t="s">
        <v>826</v>
      </c>
    </row>
    <row r="298" spans="1:8" x14ac:dyDescent="0.25">
      <c r="A298" t="s">
        <v>824</v>
      </c>
      <c r="B298" t="s">
        <v>533</v>
      </c>
      <c r="C298" t="s">
        <v>55</v>
      </c>
      <c r="D298" t="s">
        <v>527</v>
      </c>
      <c r="E298" t="s">
        <v>945</v>
      </c>
      <c r="F298">
        <v>1.9973863578127402</v>
      </c>
      <c r="G298">
        <v>1.9973863578127404</v>
      </c>
      <c r="H298" t="s">
        <v>827</v>
      </c>
    </row>
    <row r="299" spans="1:8" x14ac:dyDescent="0.25">
      <c r="A299" t="s">
        <v>824</v>
      </c>
      <c r="B299" t="s">
        <v>533</v>
      </c>
      <c r="C299" t="s">
        <v>55</v>
      </c>
      <c r="D299" t="s">
        <v>527</v>
      </c>
      <c r="E299" t="s">
        <v>945</v>
      </c>
      <c r="F299">
        <v>5.0558842182134995</v>
      </c>
      <c r="G299">
        <v>5.0558842182134995</v>
      </c>
      <c r="H299" t="s">
        <v>828</v>
      </c>
    </row>
    <row r="300" spans="1:8" x14ac:dyDescent="0.25">
      <c r="A300" t="s">
        <v>824</v>
      </c>
      <c r="B300" t="s">
        <v>533</v>
      </c>
      <c r="C300" t="s">
        <v>55</v>
      </c>
      <c r="D300" t="s">
        <v>527</v>
      </c>
      <c r="E300" t="s">
        <v>945</v>
      </c>
      <c r="F300">
        <v>3.6202627735355919</v>
      </c>
      <c r="G300">
        <v>3.6202627735355923</v>
      </c>
      <c r="H300" t="s">
        <v>829</v>
      </c>
    </row>
    <row r="301" spans="1:8" x14ac:dyDescent="0.25">
      <c r="A301" t="s">
        <v>824</v>
      </c>
      <c r="B301" t="s">
        <v>533</v>
      </c>
      <c r="C301" t="s">
        <v>55</v>
      </c>
      <c r="D301" t="s">
        <v>527</v>
      </c>
      <c r="E301" t="s">
        <v>945</v>
      </c>
      <c r="F301">
        <v>1.9973863578127402</v>
      </c>
      <c r="G301">
        <v>1.9973863578127404</v>
      </c>
      <c r="H301" t="s">
        <v>830</v>
      </c>
    </row>
    <row r="302" spans="1:8" x14ac:dyDescent="0.25">
      <c r="A302" t="s">
        <v>824</v>
      </c>
      <c r="B302" t="s">
        <v>533</v>
      </c>
      <c r="C302" t="s">
        <v>55</v>
      </c>
      <c r="D302" t="s">
        <v>527</v>
      </c>
      <c r="E302" t="s">
        <v>945</v>
      </c>
      <c r="F302">
        <v>5.0558842182134995</v>
      </c>
      <c r="G302">
        <v>5.0558842182134995</v>
      </c>
      <c r="H302" t="s">
        <v>831</v>
      </c>
    </row>
    <row r="303" spans="1:8" x14ac:dyDescent="0.25">
      <c r="A303" t="s">
        <v>824</v>
      </c>
      <c r="B303" t="s">
        <v>533</v>
      </c>
      <c r="C303" t="s">
        <v>55</v>
      </c>
      <c r="D303" t="s">
        <v>527</v>
      </c>
      <c r="E303" t="s">
        <v>945</v>
      </c>
      <c r="F303">
        <v>3.6202627735355919</v>
      </c>
      <c r="G303">
        <v>3.6202627735355923</v>
      </c>
      <c r="H303" t="s">
        <v>832</v>
      </c>
    </row>
    <row r="304" spans="1:8" x14ac:dyDescent="0.25">
      <c r="A304" t="s">
        <v>824</v>
      </c>
      <c r="B304" t="s">
        <v>533</v>
      </c>
      <c r="C304" t="s">
        <v>55</v>
      </c>
      <c r="D304" t="s">
        <v>527</v>
      </c>
      <c r="E304" t="s">
        <v>945</v>
      </c>
      <c r="F304">
        <v>1.9973863578127402</v>
      </c>
      <c r="G304">
        <v>1.9973863578127404</v>
      </c>
      <c r="H304" t="s">
        <v>833</v>
      </c>
    </row>
    <row r="305" spans="1:8" x14ac:dyDescent="0.25">
      <c r="A305" t="s">
        <v>824</v>
      </c>
      <c r="B305" t="s">
        <v>533</v>
      </c>
      <c r="C305" t="s">
        <v>55</v>
      </c>
      <c r="D305" t="s">
        <v>527</v>
      </c>
      <c r="E305" t="s">
        <v>945</v>
      </c>
      <c r="F305">
        <v>5.0558842182134995</v>
      </c>
      <c r="G305">
        <v>5.0558842182134995</v>
      </c>
      <c r="H305" t="s">
        <v>834</v>
      </c>
    </row>
    <row r="306" spans="1:8" x14ac:dyDescent="0.25">
      <c r="A306" t="s">
        <v>824</v>
      </c>
      <c r="B306" t="s">
        <v>533</v>
      </c>
      <c r="C306" t="s">
        <v>55</v>
      </c>
      <c r="D306" t="s">
        <v>527</v>
      </c>
      <c r="E306" t="s">
        <v>945</v>
      </c>
      <c r="F306">
        <v>3.6202627735355919</v>
      </c>
      <c r="G306">
        <v>3.6202627735355923</v>
      </c>
      <c r="H306" t="s">
        <v>835</v>
      </c>
    </row>
    <row r="307" spans="1:8" x14ac:dyDescent="0.25">
      <c r="A307" t="s">
        <v>824</v>
      </c>
      <c r="B307" t="s">
        <v>533</v>
      </c>
      <c r="C307" t="s">
        <v>55</v>
      </c>
      <c r="D307" t="s">
        <v>527</v>
      </c>
      <c r="E307" t="s">
        <v>945</v>
      </c>
      <c r="F307">
        <v>1.9973863578127402</v>
      </c>
      <c r="G307">
        <v>1.9973863578127404</v>
      </c>
      <c r="H307" t="s">
        <v>836</v>
      </c>
    </row>
    <row r="308" spans="1:8" x14ac:dyDescent="0.25">
      <c r="A308" t="s">
        <v>824</v>
      </c>
      <c r="B308" t="s">
        <v>533</v>
      </c>
      <c r="C308" t="s">
        <v>55</v>
      </c>
      <c r="D308" t="s">
        <v>527</v>
      </c>
      <c r="E308" t="s">
        <v>945</v>
      </c>
      <c r="F308">
        <v>5.0558842182134995</v>
      </c>
      <c r="G308">
        <v>5.0558842182134995</v>
      </c>
      <c r="H308" t="s">
        <v>837</v>
      </c>
    </row>
    <row r="309" spans="1:8" x14ac:dyDescent="0.25">
      <c r="A309" t="s">
        <v>824</v>
      </c>
      <c r="B309" t="s">
        <v>533</v>
      </c>
      <c r="C309" t="s">
        <v>55</v>
      </c>
      <c r="D309" t="s">
        <v>527</v>
      </c>
      <c r="E309" t="s">
        <v>945</v>
      </c>
      <c r="F309">
        <v>3.6202627735355919</v>
      </c>
      <c r="G309">
        <v>3.6202627735355923</v>
      </c>
      <c r="H309" t="s">
        <v>838</v>
      </c>
    </row>
    <row r="310" spans="1:8" x14ac:dyDescent="0.25">
      <c r="A310" t="s">
        <v>824</v>
      </c>
      <c r="B310" t="s">
        <v>533</v>
      </c>
      <c r="C310" t="s">
        <v>55</v>
      </c>
      <c r="D310" t="s">
        <v>527</v>
      </c>
      <c r="E310" t="s">
        <v>945</v>
      </c>
      <c r="F310">
        <v>1.9973863578127402</v>
      </c>
      <c r="G310">
        <v>1.9973863578127404</v>
      </c>
      <c r="H310" t="s">
        <v>839</v>
      </c>
    </row>
    <row r="311" spans="1:8" x14ac:dyDescent="0.25">
      <c r="A311" t="s">
        <v>824</v>
      </c>
      <c r="B311" t="s">
        <v>533</v>
      </c>
      <c r="C311" t="s">
        <v>55</v>
      </c>
      <c r="D311" t="s">
        <v>527</v>
      </c>
      <c r="E311" t="s">
        <v>945</v>
      </c>
      <c r="F311">
        <v>5.0558842182134995</v>
      </c>
      <c r="G311">
        <v>5.0558842182134995</v>
      </c>
      <c r="H311" t="s">
        <v>840</v>
      </c>
    </row>
    <row r="312" spans="1:8" x14ac:dyDescent="0.25">
      <c r="A312" t="s">
        <v>824</v>
      </c>
      <c r="B312" t="s">
        <v>533</v>
      </c>
      <c r="C312" t="s">
        <v>55</v>
      </c>
      <c r="D312" t="s">
        <v>527</v>
      </c>
      <c r="E312" t="s">
        <v>945</v>
      </c>
      <c r="F312">
        <v>3.6202627735355919</v>
      </c>
      <c r="G312">
        <v>3.6202627735355923</v>
      </c>
      <c r="H312" t="s">
        <v>841</v>
      </c>
    </row>
    <row r="313" spans="1:8" x14ac:dyDescent="0.25">
      <c r="A313" t="s">
        <v>824</v>
      </c>
      <c r="B313" t="s">
        <v>533</v>
      </c>
      <c r="C313" t="s">
        <v>55</v>
      </c>
      <c r="D313" t="s">
        <v>527</v>
      </c>
      <c r="E313" t="s">
        <v>945</v>
      </c>
      <c r="F313">
        <v>1.9973863578127402</v>
      </c>
      <c r="G313">
        <v>1.9973863578127404</v>
      </c>
      <c r="H313" t="s">
        <v>842</v>
      </c>
    </row>
    <row r="314" spans="1:8" x14ac:dyDescent="0.25">
      <c r="A314" t="s">
        <v>824</v>
      </c>
      <c r="B314" t="s">
        <v>533</v>
      </c>
      <c r="C314" t="s">
        <v>55</v>
      </c>
      <c r="D314" t="s">
        <v>527</v>
      </c>
      <c r="E314" t="s">
        <v>945</v>
      </c>
      <c r="F314">
        <v>5.0558842182134995</v>
      </c>
      <c r="G314">
        <v>5.0558842182134995</v>
      </c>
      <c r="H314" t="s">
        <v>843</v>
      </c>
    </row>
    <row r="315" spans="1:8" x14ac:dyDescent="0.25">
      <c r="A315" t="s">
        <v>824</v>
      </c>
      <c r="B315" t="s">
        <v>533</v>
      </c>
      <c r="C315" t="s">
        <v>55</v>
      </c>
      <c r="D315" t="s">
        <v>527</v>
      </c>
      <c r="E315" t="s">
        <v>945</v>
      </c>
      <c r="F315">
        <v>3.6202627735355919</v>
      </c>
      <c r="G315">
        <v>3.6202627735355923</v>
      </c>
      <c r="H315" t="s">
        <v>844</v>
      </c>
    </row>
    <row r="316" spans="1:8" x14ac:dyDescent="0.25">
      <c r="A316" t="s">
        <v>824</v>
      </c>
      <c r="B316" t="s">
        <v>533</v>
      </c>
      <c r="C316" t="s">
        <v>55</v>
      </c>
      <c r="D316" t="s">
        <v>527</v>
      </c>
      <c r="E316" t="s">
        <v>945</v>
      </c>
      <c r="F316">
        <v>1.9973863578127402</v>
      </c>
      <c r="G316">
        <v>1.9973863578127404</v>
      </c>
      <c r="H316" t="s">
        <v>845</v>
      </c>
    </row>
    <row r="317" spans="1:8" x14ac:dyDescent="0.25">
      <c r="A317" t="s">
        <v>824</v>
      </c>
      <c r="B317" t="s">
        <v>533</v>
      </c>
      <c r="C317" t="s">
        <v>55</v>
      </c>
      <c r="D317" t="s">
        <v>527</v>
      </c>
      <c r="E317" t="s">
        <v>945</v>
      </c>
      <c r="F317">
        <v>5.0558842182134995</v>
      </c>
      <c r="G317">
        <v>5.0558842182134995</v>
      </c>
      <c r="H317" t="s">
        <v>846</v>
      </c>
    </row>
    <row r="318" spans="1:8" x14ac:dyDescent="0.25">
      <c r="A318" t="s">
        <v>824</v>
      </c>
      <c r="B318" t="s">
        <v>533</v>
      </c>
      <c r="C318" t="s">
        <v>55</v>
      </c>
      <c r="D318" t="s">
        <v>527</v>
      </c>
      <c r="E318" t="s">
        <v>945</v>
      </c>
      <c r="F318">
        <v>3.6202627735355919</v>
      </c>
      <c r="G318">
        <v>3.6202627735355923</v>
      </c>
      <c r="H318" t="s">
        <v>847</v>
      </c>
    </row>
    <row r="319" spans="1:8" x14ac:dyDescent="0.25">
      <c r="A319" t="s">
        <v>824</v>
      </c>
      <c r="B319" t="s">
        <v>533</v>
      </c>
      <c r="C319" t="s">
        <v>55</v>
      </c>
      <c r="D319" t="s">
        <v>527</v>
      </c>
      <c r="E319" t="s">
        <v>945</v>
      </c>
      <c r="F319">
        <v>1.9973863578127402</v>
      </c>
      <c r="G319">
        <v>1.9973863578127404</v>
      </c>
      <c r="H319" t="s">
        <v>848</v>
      </c>
    </row>
    <row r="320" spans="1:8" x14ac:dyDescent="0.25">
      <c r="A320" t="s">
        <v>824</v>
      </c>
      <c r="B320" t="s">
        <v>533</v>
      </c>
      <c r="C320" t="s">
        <v>55</v>
      </c>
      <c r="D320" t="s">
        <v>527</v>
      </c>
      <c r="E320" t="s">
        <v>945</v>
      </c>
      <c r="F320">
        <v>5.0558842182134995</v>
      </c>
      <c r="G320">
        <v>5.0558842182134995</v>
      </c>
      <c r="H320" t="s">
        <v>849</v>
      </c>
    </row>
    <row r="321" spans="1:8" x14ac:dyDescent="0.25">
      <c r="A321" t="s">
        <v>824</v>
      </c>
      <c r="B321" t="s">
        <v>533</v>
      </c>
      <c r="C321" t="s">
        <v>55</v>
      </c>
      <c r="D321" t="s">
        <v>527</v>
      </c>
      <c r="E321" t="s">
        <v>945</v>
      </c>
      <c r="F321">
        <v>3.6202627735355919</v>
      </c>
      <c r="G321">
        <v>3.6202627735355923</v>
      </c>
      <c r="H321" t="s">
        <v>850</v>
      </c>
    </row>
    <row r="322" spans="1:8" x14ac:dyDescent="0.25">
      <c r="A322" t="s">
        <v>824</v>
      </c>
      <c r="B322" t="s">
        <v>533</v>
      </c>
      <c r="C322" t="s">
        <v>55</v>
      </c>
      <c r="D322" t="s">
        <v>527</v>
      </c>
      <c r="E322" t="s">
        <v>945</v>
      </c>
      <c r="F322">
        <v>1.9973863578127402</v>
      </c>
      <c r="G322">
        <v>1.9973863578127404</v>
      </c>
      <c r="H322" t="s">
        <v>851</v>
      </c>
    </row>
    <row r="323" spans="1:8" x14ac:dyDescent="0.25">
      <c r="A323" t="s">
        <v>824</v>
      </c>
      <c r="B323" t="s">
        <v>533</v>
      </c>
      <c r="C323" t="s">
        <v>55</v>
      </c>
      <c r="D323" t="s">
        <v>527</v>
      </c>
      <c r="E323" t="s">
        <v>945</v>
      </c>
      <c r="F323">
        <v>5.0558842182134995</v>
      </c>
      <c r="G323">
        <v>5.0558842182134995</v>
      </c>
      <c r="H323" t="s">
        <v>852</v>
      </c>
    </row>
    <row r="324" spans="1:8" x14ac:dyDescent="0.25">
      <c r="A324" t="s">
        <v>824</v>
      </c>
      <c r="B324" t="s">
        <v>533</v>
      </c>
      <c r="C324" t="s">
        <v>55</v>
      </c>
      <c r="D324" t="s">
        <v>527</v>
      </c>
      <c r="E324" t="s">
        <v>945</v>
      </c>
      <c r="F324">
        <v>3.6202627735355919</v>
      </c>
      <c r="G324">
        <v>3.6202627735355923</v>
      </c>
      <c r="H324" t="s">
        <v>853</v>
      </c>
    </row>
    <row r="325" spans="1:8" x14ac:dyDescent="0.25">
      <c r="A325" t="s">
        <v>824</v>
      </c>
      <c r="B325" t="s">
        <v>533</v>
      </c>
      <c r="C325" t="s">
        <v>55</v>
      </c>
      <c r="D325" t="s">
        <v>527</v>
      </c>
      <c r="E325" t="s">
        <v>945</v>
      </c>
      <c r="F325">
        <v>1.9973863578127402</v>
      </c>
      <c r="G325">
        <v>1.9973863578127404</v>
      </c>
      <c r="H325" t="s">
        <v>854</v>
      </c>
    </row>
    <row r="326" spans="1:8" x14ac:dyDescent="0.25">
      <c r="A326" t="s">
        <v>824</v>
      </c>
      <c r="B326" t="s">
        <v>533</v>
      </c>
      <c r="C326" t="s">
        <v>55</v>
      </c>
      <c r="D326" t="s">
        <v>527</v>
      </c>
      <c r="E326" t="s">
        <v>945</v>
      </c>
      <c r="F326">
        <v>5.0558842182134995</v>
      </c>
      <c r="G326">
        <v>5.0558842182134995</v>
      </c>
      <c r="H326" t="s">
        <v>855</v>
      </c>
    </row>
    <row r="327" spans="1:8" x14ac:dyDescent="0.25">
      <c r="A327" t="s">
        <v>824</v>
      </c>
      <c r="B327" t="s">
        <v>533</v>
      </c>
      <c r="C327" t="s">
        <v>55</v>
      </c>
      <c r="D327" t="s">
        <v>527</v>
      </c>
      <c r="E327" t="s">
        <v>945</v>
      </c>
      <c r="F327">
        <v>3.6202627735355919</v>
      </c>
      <c r="G327">
        <v>3.6202627735355923</v>
      </c>
      <c r="H327" t="s">
        <v>856</v>
      </c>
    </row>
    <row r="328" spans="1:8" x14ac:dyDescent="0.25">
      <c r="A328" t="s">
        <v>824</v>
      </c>
      <c r="B328" t="s">
        <v>533</v>
      </c>
      <c r="C328" t="s">
        <v>55</v>
      </c>
      <c r="D328" t="s">
        <v>527</v>
      </c>
      <c r="E328" t="s">
        <v>945</v>
      </c>
      <c r="F328">
        <v>1.9973863578127402</v>
      </c>
      <c r="G328">
        <v>1.9973863578127404</v>
      </c>
      <c r="H328" t="s">
        <v>857</v>
      </c>
    </row>
    <row r="329" spans="1:8" x14ac:dyDescent="0.25">
      <c r="A329" t="s">
        <v>824</v>
      </c>
      <c r="B329" t="s">
        <v>533</v>
      </c>
      <c r="C329" t="s">
        <v>55</v>
      </c>
      <c r="D329" t="s">
        <v>527</v>
      </c>
      <c r="E329" t="s">
        <v>945</v>
      </c>
      <c r="F329">
        <v>5.0558842182134995</v>
      </c>
      <c r="G329">
        <v>5.0558842182134995</v>
      </c>
      <c r="H329" t="s">
        <v>858</v>
      </c>
    </row>
    <row r="330" spans="1:8" x14ac:dyDescent="0.25">
      <c r="A330" t="s">
        <v>824</v>
      </c>
      <c r="B330" t="s">
        <v>533</v>
      </c>
      <c r="C330" t="s">
        <v>55</v>
      </c>
      <c r="D330" t="s">
        <v>527</v>
      </c>
      <c r="E330" t="s">
        <v>945</v>
      </c>
      <c r="F330">
        <v>3.6202627735355919</v>
      </c>
      <c r="G330">
        <v>3.6202627735355923</v>
      </c>
      <c r="H330" t="s">
        <v>859</v>
      </c>
    </row>
    <row r="331" spans="1:8" x14ac:dyDescent="0.25">
      <c r="A331" t="s">
        <v>824</v>
      </c>
      <c r="B331" t="s">
        <v>533</v>
      </c>
      <c r="C331" t="s">
        <v>55</v>
      </c>
      <c r="D331" t="s">
        <v>527</v>
      </c>
      <c r="E331" t="s">
        <v>945</v>
      </c>
      <c r="F331">
        <v>1.9973863578127402</v>
      </c>
      <c r="G331">
        <v>1.9973863578127404</v>
      </c>
      <c r="H331" t="s">
        <v>860</v>
      </c>
    </row>
    <row r="332" spans="1:8" x14ac:dyDescent="0.25">
      <c r="A332" t="s">
        <v>824</v>
      </c>
      <c r="B332" t="s">
        <v>533</v>
      </c>
      <c r="C332" t="s">
        <v>55</v>
      </c>
      <c r="D332" t="s">
        <v>527</v>
      </c>
      <c r="E332" t="s">
        <v>945</v>
      </c>
      <c r="F332">
        <v>5.0558842182134995</v>
      </c>
      <c r="G332">
        <v>5.0558842182134995</v>
      </c>
      <c r="H332" t="s">
        <v>861</v>
      </c>
    </row>
    <row r="333" spans="1:8" x14ac:dyDescent="0.25">
      <c r="A333" t="s">
        <v>824</v>
      </c>
      <c r="B333" t="s">
        <v>533</v>
      </c>
      <c r="C333" t="s">
        <v>55</v>
      </c>
      <c r="D333" t="s">
        <v>527</v>
      </c>
      <c r="E333" t="s">
        <v>945</v>
      </c>
      <c r="F333">
        <v>3.6202627735355919</v>
      </c>
      <c r="G333">
        <v>3.6202627735355923</v>
      </c>
      <c r="H333" t="s">
        <v>862</v>
      </c>
    </row>
    <row r="334" spans="1:8" x14ac:dyDescent="0.25">
      <c r="A334" t="s">
        <v>824</v>
      </c>
      <c r="B334" t="s">
        <v>533</v>
      </c>
      <c r="C334" t="s">
        <v>55</v>
      </c>
      <c r="D334" t="s">
        <v>527</v>
      </c>
      <c r="E334" t="s">
        <v>945</v>
      </c>
      <c r="F334">
        <v>1.8725497104494442</v>
      </c>
      <c r="G334">
        <v>1.8725497104494444</v>
      </c>
      <c r="H334" t="s">
        <v>863</v>
      </c>
    </row>
    <row r="335" spans="1:8" x14ac:dyDescent="0.25">
      <c r="A335" t="s">
        <v>824</v>
      </c>
      <c r="B335" t="s">
        <v>533</v>
      </c>
      <c r="C335" t="s">
        <v>55</v>
      </c>
      <c r="D335" t="s">
        <v>527</v>
      </c>
      <c r="E335" t="s">
        <v>945</v>
      </c>
      <c r="F335">
        <v>5.0558842182134995</v>
      </c>
      <c r="G335">
        <v>5.0558842182134995</v>
      </c>
      <c r="H335" t="s">
        <v>864</v>
      </c>
    </row>
    <row r="336" spans="1:8" x14ac:dyDescent="0.25">
      <c r="A336" t="s">
        <v>824</v>
      </c>
      <c r="B336" t="s">
        <v>533</v>
      </c>
      <c r="C336" t="s">
        <v>55</v>
      </c>
      <c r="D336" t="s">
        <v>527</v>
      </c>
      <c r="E336" t="s">
        <v>945</v>
      </c>
      <c r="F336">
        <v>3.6202627735355919</v>
      </c>
      <c r="G336">
        <v>3.6202627735355923</v>
      </c>
      <c r="H336" t="s">
        <v>865</v>
      </c>
    </row>
    <row r="337" spans="1:8" x14ac:dyDescent="0.25">
      <c r="A337" t="s">
        <v>824</v>
      </c>
      <c r="B337" t="s">
        <v>533</v>
      </c>
      <c r="C337" t="s">
        <v>55</v>
      </c>
      <c r="D337" t="s">
        <v>527</v>
      </c>
      <c r="E337" t="s">
        <v>945</v>
      </c>
      <c r="F337">
        <v>1.9973863578127402</v>
      </c>
      <c r="G337">
        <v>1.9973863578127404</v>
      </c>
      <c r="H337" t="s">
        <v>866</v>
      </c>
    </row>
    <row r="338" spans="1:8" x14ac:dyDescent="0.25">
      <c r="A338" t="s">
        <v>824</v>
      </c>
      <c r="B338" t="s">
        <v>533</v>
      </c>
      <c r="C338" t="s">
        <v>55</v>
      </c>
      <c r="D338" t="s">
        <v>527</v>
      </c>
      <c r="E338" t="s">
        <v>946</v>
      </c>
      <c r="F338">
        <v>0.56176491313483323</v>
      </c>
      <c r="G338">
        <v>0.56176491313483334</v>
      </c>
      <c r="H338" t="s">
        <v>825</v>
      </c>
    </row>
    <row r="339" spans="1:8" x14ac:dyDescent="0.25">
      <c r="A339" t="s">
        <v>824</v>
      </c>
      <c r="B339" t="s">
        <v>533</v>
      </c>
      <c r="C339" t="s">
        <v>55</v>
      </c>
      <c r="D339" t="s">
        <v>527</v>
      </c>
      <c r="E339" t="s">
        <v>946</v>
      </c>
      <c r="F339">
        <v>0</v>
      </c>
      <c r="G339">
        <v>0</v>
      </c>
      <c r="H339" t="s">
        <v>867</v>
      </c>
    </row>
    <row r="340" spans="1:8" x14ac:dyDescent="0.25">
      <c r="A340" t="s">
        <v>824</v>
      </c>
      <c r="B340" t="s">
        <v>533</v>
      </c>
      <c r="C340" t="s">
        <v>55</v>
      </c>
      <c r="D340" t="s">
        <v>527</v>
      </c>
      <c r="E340" t="s">
        <v>946</v>
      </c>
      <c r="F340">
        <v>0</v>
      </c>
      <c r="G340">
        <v>0</v>
      </c>
      <c r="H340" t="s">
        <v>868</v>
      </c>
    </row>
    <row r="341" spans="1:8" x14ac:dyDescent="0.25">
      <c r="A341" t="s">
        <v>824</v>
      </c>
      <c r="B341" t="s">
        <v>533</v>
      </c>
      <c r="C341" t="s">
        <v>55</v>
      </c>
      <c r="D341" t="s">
        <v>527</v>
      </c>
      <c r="E341" t="s">
        <v>946</v>
      </c>
      <c r="F341">
        <v>0.56176491313483323</v>
      </c>
      <c r="G341">
        <v>0.56176491313483334</v>
      </c>
      <c r="H341" t="s">
        <v>828</v>
      </c>
    </row>
    <row r="342" spans="1:8" x14ac:dyDescent="0.25">
      <c r="A342" t="s">
        <v>824</v>
      </c>
      <c r="B342" t="s">
        <v>533</v>
      </c>
      <c r="C342" t="s">
        <v>55</v>
      </c>
      <c r="D342" t="s">
        <v>527</v>
      </c>
      <c r="E342" t="s">
        <v>946</v>
      </c>
      <c r="F342">
        <v>0</v>
      </c>
      <c r="G342">
        <v>0</v>
      </c>
      <c r="H342" t="s">
        <v>870</v>
      </c>
    </row>
    <row r="343" spans="1:8" x14ac:dyDescent="0.25">
      <c r="A343" t="s">
        <v>824</v>
      </c>
      <c r="B343" t="s">
        <v>533</v>
      </c>
      <c r="C343" t="s">
        <v>55</v>
      </c>
      <c r="D343" t="s">
        <v>527</v>
      </c>
      <c r="E343" t="s">
        <v>946</v>
      </c>
      <c r="F343">
        <v>0</v>
      </c>
      <c r="G343">
        <v>0</v>
      </c>
      <c r="H343" t="s">
        <v>871</v>
      </c>
    </row>
    <row r="344" spans="1:8" x14ac:dyDescent="0.25">
      <c r="A344" t="s">
        <v>824</v>
      </c>
      <c r="B344" t="s">
        <v>533</v>
      </c>
      <c r="C344" t="s">
        <v>55</v>
      </c>
      <c r="D344" t="s">
        <v>527</v>
      </c>
      <c r="E344" t="s">
        <v>946</v>
      </c>
      <c r="F344">
        <v>0.56176491313483323</v>
      </c>
      <c r="G344">
        <v>0.56176491313483334</v>
      </c>
      <c r="H344" t="s">
        <v>831</v>
      </c>
    </row>
    <row r="345" spans="1:8" x14ac:dyDescent="0.25">
      <c r="A345" t="s">
        <v>824</v>
      </c>
      <c r="B345" t="s">
        <v>533</v>
      </c>
      <c r="C345" t="s">
        <v>55</v>
      </c>
      <c r="D345" t="s">
        <v>527</v>
      </c>
      <c r="E345" t="s">
        <v>946</v>
      </c>
      <c r="F345">
        <v>0</v>
      </c>
      <c r="G345">
        <v>0</v>
      </c>
      <c r="H345" t="s">
        <v>872</v>
      </c>
    </row>
    <row r="346" spans="1:8" x14ac:dyDescent="0.25">
      <c r="A346" t="s">
        <v>824</v>
      </c>
      <c r="B346" t="s">
        <v>533</v>
      </c>
      <c r="C346" t="s">
        <v>55</v>
      </c>
      <c r="D346" t="s">
        <v>527</v>
      </c>
      <c r="E346" t="s">
        <v>946</v>
      </c>
      <c r="F346">
        <v>0</v>
      </c>
      <c r="G346">
        <v>0</v>
      </c>
      <c r="H346" t="s">
        <v>873</v>
      </c>
    </row>
    <row r="347" spans="1:8" x14ac:dyDescent="0.25">
      <c r="A347" t="s">
        <v>824</v>
      </c>
      <c r="B347" t="s">
        <v>533</v>
      </c>
      <c r="C347" t="s">
        <v>55</v>
      </c>
      <c r="D347" t="s">
        <v>527</v>
      </c>
      <c r="E347" t="s">
        <v>946</v>
      </c>
      <c r="F347">
        <v>0.56176491313483323</v>
      </c>
      <c r="G347">
        <v>0.56176491313483334</v>
      </c>
      <c r="H347" t="s">
        <v>834</v>
      </c>
    </row>
    <row r="348" spans="1:8" x14ac:dyDescent="0.25">
      <c r="A348" t="s">
        <v>824</v>
      </c>
      <c r="B348" t="s">
        <v>533</v>
      </c>
      <c r="C348" t="s">
        <v>55</v>
      </c>
      <c r="D348" t="s">
        <v>527</v>
      </c>
      <c r="E348" t="s">
        <v>946</v>
      </c>
      <c r="F348">
        <v>0</v>
      </c>
      <c r="G348">
        <v>0</v>
      </c>
      <c r="H348" t="s">
        <v>874</v>
      </c>
    </row>
    <row r="349" spans="1:8" x14ac:dyDescent="0.25">
      <c r="A349" t="s">
        <v>824</v>
      </c>
      <c r="B349" t="s">
        <v>533</v>
      </c>
      <c r="C349" t="s">
        <v>55</v>
      </c>
      <c r="D349" t="s">
        <v>527</v>
      </c>
      <c r="E349" t="s">
        <v>946</v>
      </c>
      <c r="F349">
        <v>0</v>
      </c>
      <c r="G349">
        <v>0</v>
      </c>
      <c r="H349" t="s">
        <v>875</v>
      </c>
    </row>
    <row r="350" spans="1:8" x14ac:dyDescent="0.25">
      <c r="A350" t="s">
        <v>824</v>
      </c>
      <c r="B350" t="s">
        <v>533</v>
      </c>
      <c r="C350" t="s">
        <v>55</v>
      </c>
      <c r="D350" t="s">
        <v>527</v>
      </c>
      <c r="E350" t="s">
        <v>946</v>
      </c>
      <c r="F350">
        <v>0.56176491313483323</v>
      </c>
      <c r="G350">
        <v>0.56176491313483334</v>
      </c>
      <c r="H350" t="s">
        <v>837</v>
      </c>
    </row>
    <row r="351" spans="1:8" x14ac:dyDescent="0.25">
      <c r="A351" t="s">
        <v>824</v>
      </c>
      <c r="B351" t="s">
        <v>533</v>
      </c>
      <c r="C351" t="s">
        <v>55</v>
      </c>
      <c r="D351" t="s">
        <v>527</v>
      </c>
      <c r="E351" t="s">
        <v>946</v>
      </c>
      <c r="F351">
        <v>0</v>
      </c>
      <c r="G351">
        <v>0</v>
      </c>
      <c r="H351" t="s">
        <v>876</v>
      </c>
    </row>
    <row r="352" spans="1:8" x14ac:dyDescent="0.25">
      <c r="A352" t="s">
        <v>824</v>
      </c>
      <c r="B352" t="s">
        <v>533</v>
      </c>
      <c r="C352" t="s">
        <v>55</v>
      </c>
      <c r="D352" t="s">
        <v>527</v>
      </c>
      <c r="E352" t="s">
        <v>946</v>
      </c>
      <c r="F352">
        <v>0</v>
      </c>
      <c r="G352">
        <v>0</v>
      </c>
      <c r="H352" t="s">
        <v>877</v>
      </c>
    </row>
    <row r="353" spans="1:8" x14ac:dyDescent="0.25">
      <c r="A353" t="s">
        <v>824</v>
      </c>
      <c r="B353" t="s">
        <v>533</v>
      </c>
      <c r="C353" t="s">
        <v>55</v>
      </c>
      <c r="D353" t="s">
        <v>527</v>
      </c>
      <c r="E353" t="s">
        <v>946</v>
      </c>
      <c r="F353">
        <v>0</v>
      </c>
      <c r="G353">
        <v>0</v>
      </c>
      <c r="H353" t="s">
        <v>878</v>
      </c>
    </row>
    <row r="354" spans="1:8" x14ac:dyDescent="0.25">
      <c r="A354" t="s">
        <v>824</v>
      </c>
      <c r="B354" t="s">
        <v>533</v>
      </c>
      <c r="C354" t="s">
        <v>55</v>
      </c>
      <c r="D354" t="s">
        <v>527</v>
      </c>
      <c r="E354" t="s">
        <v>946</v>
      </c>
      <c r="F354">
        <v>0</v>
      </c>
      <c r="G354">
        <v>0</v>
      </c>
      <c r="H354" t="s">
        <v>879</v>
      </c>
    </row>
    <row r="355" spans="1:8" x14ac:dyDescent="0.25">
      <c r="A355" t="s">
        <v>824</v>
      </c>
      <c r="B355" t="s">
        <v>533</v>
      </c>
      <c r="C355" t="s">
        <v>55</v>
      </c>
      <c r="D355" t="s">
        <v>527</v>
      </c>
      <c r="E355" t="s">
        <v>946</v>
      </c>
      <c r="F355">
        <v>0</v>
      </c>
      <c r="G355">
        <v>0</v>
      </c>
      <c r="H355" t="s">
        <v>880</v>
      </c>
    </row>
    <row r="356" spans="1:8" x14ac:dyDescent="0.25">
      <c r="A356" t="s">
        <v>824</v>
      </c>
      <c r="B356" t="s">
        <v>533</v>
      </c>
      <c r="C356" t="s">
        <v>55</v>
      </c>
      <c r="D356" t="s">
        <v>527</v>
      </c>
      <c r="E356" t="s">
        <v>946</v>
      </c>
      <c r="F356">
        <v>0</v>
      </c>
      <c r="G356">
        <v>0</v>
      </c>
      <c r="H356" t="s">
        <v>881</v>
      </c>
    </row>
    <row r="357" spans="1:8" x14ac:dyDescent="0.25">
      <c r="A357" t="s">
        <v>824</v>
      </c>
      <c r="B357" t="s">
        <v>533</v>
      </c>
      <c r="C357" t="s">
        <v>55</v>
      </c>
      <c r="D357" t="s">
        <v>527</v>
      </c>
      <c r="E357" t="s">
        <v>946</v>
      </c>
      <c r="F357">
        <v>0</v>
      </c>
      <c r="G357">
        <v>0</v>
      </c>
      <c r="H357" t="s">
        <v>882</v>
      </c>
    </row>
    <row r="358" spans="1:8" x14ac:dyDescent="0.25">
      <c r="A358" t="s">
        <v>824</v>
      </c>
      <c r="B358" t="s">
        <v>533</v>
      </c>
      <c r="C358" t="s">
        <v>55</v>
      </c>
      <c r="D358" t="s">
        <v>527</v>
      </c>
      <c r="E358" t="s">
        <v>946</v>
      </c>
      <c r="F358">
        <v>0</v>
      </c>
      <c r="G358">
        <v>0</v>
      </c>
      <c r="H358" t="s">
        <v>883</v>
      </c>
    </row>
    <row r="359" spans="1:8" x14ac:dyDescent="0.25">
      <c r="A359" t="s">
        <v>824</v>
      </c>
      <c r="B359" t="s">
        <v>533</v>
      </c>
      <c r="C359" t="s">
        <v>55</v>
      </c>
      <c r="D359" t="s">
        <v>527</v>
      </c>
      <c r="E359" t="s">
        <v>946</v>
      </c>
      <c r="F359">
        <v>0.56176491313483323</v>
      </c>
      <c r="G359">
        <v>0.56176491313483334</v>
      </c>
      <c r="H359" t="s">
        <v>846</v>
      </c>
    </row>
    <row r="360" spans="1:8" x14ac:dyDescent="0.25">
      <c r="A360" t="s">
        <v>824</v>
      </c>
      <c r="B360" t="s">
        <v>533</v>
      </c>
      <c r="C360" t="s">
        <v>55</v>
      </c>
      <c r="D360" t="s">
        <v>527</v>
      </c>
      <c r="E360" t="s">
        <v>946</v>
      </c>
      <c r="F360">
        <v>0</v>
      </c>
      <c r="G360">
        <v>0</v>
      </c>
      <c r="H360" t="s">
        <v>884</v>
      </c>
    </row>
    <row r="361" spans="1:8" x14ac:dyDescent="0.25">
      <c r="A361" t="s">
        <v>824</v>
      </c>
      <c r="B361" t="s">
        <v>533</v>
      </c>
      <c r="C361" t="s">
        <v>55</v>
      </c>
      <c r="D361" t="s">
        <v>527</v>
      </c>
      <c r="E361" t="s">
        <v>946</v>
      </c>
      <c r="F361">
        <v>0</v>
      </c>
      <c r="G361">
        <v>0</v>
      </c>
      <c r="H361" t="s">
        <v>885</v>
      </c>
    </row>
    <row r="362" spans="1:8" x14ac:dyDescent="0.25">
      <c r="A362" t="s">
        <v>824</v>
      </c>
      <c r="B362" t="s">
        <v>533</v>
      </c>
      <c r="C362" t="s">
        <v>55</v>
      </c>
      <c r="D362" t="s">
        <v>527</v>
      </c>
      <c r="E362" t="s">
        <v>946</v>
      </c>
      <c r="F362">
        <v>0.56176491313483323</v>
      </c>
      <c r="G362">
        <v>0.56176491313483334</v>
      </c>
      <c r="H362" t="s">
        <v>849</v>
      </c>
    </row>
    <row r="363" spans="1:8" x14ac:dyDescent="0.25">
      <c r="A363" t="s">
        <v>824</v>
      </c>
      <c r="B363" t="s">
        <v>533</v>
      </c>
      <c r="C363" t="s">
        <v>55</v>
      </c>
      <c r="D363" t="s">
        <v>527</v>
      </c>
      <c r="E363" t="s">
        <v>946</v>
      </c>
      <c r="F363">
        <v>0</v>
      </c>
      <c r="G363">
        <v>0</v>
      </c>
      <c r="H363" t="s">
        <v>886</v>
      </c>
    </row>
    <row r="364" spans="1:8" x14ac:dyDescent="0.25">
      <c r="A364" t="s">
        <v>824</v>
      </c>
      <c r="B364" t="s">
        <v>533</v>
      </c>
      <c r="C364" t="s">
        <v>55</v>
      </c>
      <c r="D364" t="s">
        <v>527</v>
      </c>
      <c r="E364" t="s">
        <v>946</v>
      </c>
      <c r="F364">
        <v>0</v>
      </c>
      <c r="G364">
        <v>0</v>
      </c>
      <c r="H364" t="s">
        <v>887</v>
      </c>
    </row>
    <row r="365" spans="1:8" x14ac:dyDescent="0.25">
      <c r="A365" t="s">
        <v>824</v>
      </c>
      <c r="B365" t="s">
        <v>533</v>
      </c>
      <c r="C365" t="s">
        <v>55</v>
      </c>
      <c r="D365" t="s">
        <v>527</v>
      </c>
      <c r="E365" t="s">
        <v>946</v>
      </c>
      <c r="F365">
        <v>0.56176491313483323</v>
      </c>
      <c r="G365">
        <v>0.56176491313483334</v>
      </c>
      <c r="H365" t="s">
        <v>852</v>
      </c>
    </row>
    <row r="366" spans="1:8" x14ac:dyDescent="0.25">
      <c r="A366" t="s">
        <v>824</v>
      </c>
      <c r="B366" t="s">
        <v>533</v>
      </c>
      <c r="C366" t="s">
        <v>55</v>
      </c>
      <c r="D366" t="s">
        <v>527</v>
      </c>
      <c r="E366" t="s">
        <v>946</v>
      </c>
      <c r="F366">
        <v>0</v>
      </c>
      <c r="G366">
        <v>0</v>
      </c>
      <c r="H366" t="s">
        <v>889</v>
      </c>
    </row>
    <row r="367" spans="1:8" x14ac:dyDescent="0.25">
      <c r="A367" t="s">
        <v>824</v>
      </c>
      <c r="B367" t="s">
        <v>533</v>
      </c>
      <c r="C367" t="s">
        <v>55</v>
      </c>
      <c r="D367" t="s">
        <v>527</v>
      </c>
      <c r="E367" t="s">
        <v>946</v>
      </c>
      <c r="F367">
        <v>0</v>
      </c>
      <c r="G367">
        <v>0</v>
      </c>
      <c r="H367" t="s">
        <v>890</v>
      </c>
    </row>
    <row r="368" spans="1:8" x14ac:dyDescent="0.25">
      <c r="A368" t="s">
        <v>824</v>
      </c>
      <c r="B368" t="s">
        <v>533</v>
      </c>
      <c r="C368" t="s">
        <v>55</v>
      </c>
      <c r="D368" t="s">
        <v>527</v>
      </c>
      <c r="E368" t="s">
        <v>946</v>
      </c>
      <c r="F368">
        <v>0.56176491313483323</v>
      </c>
      <c r="G368">
        <v>0.56176491313483334</v>
      </c>
      <c r="H368" t="s">
        <v>855</v>
      </c>
    </row>
    <row r="369" spans="1:8" x14ac:dyDescent="0.25">
      <c r="A369" t="s">
        <v>824</v>
      </c>
      <c r="B369" t="s">
        <v>533</v>
      </c>
      <c r="C369" t="s">
        <v>55</v>
      </c>
      <c r="D369" t="s">
        <v>527</v>
      </c>
      <c r="E369" t="s">
        <v>946</v>
      </c>
      <c r="F369">
        <v>0</v>
      </c>
      <c r="G369">
        <v>0</v>
      </c>
      <c r="H369" t="s">
        <v>891</v>
      </c>
    </row>
    <row r="370" spans="1:8" x14ac:dyDescent="0.25">
      <c r="A370" t="s">
        <v>824</v>
      </c>
      <c r="B370" t="s">
        <v>533</v>
      </c>
      <c r="C370" t="s">
        <v>55</v>
      </c>
      <c r="D370" t="s">
        <v>527</v>
      </c>
      <c r="E370" t="s">
        <v>946</v>
      </c>
      <c r="F370">
        <v>0</v>
      </c>
      <c r="G370">
        <v>0</v>
      </c>
      <c r="H370" t="s">
        <v>892</v>
      </c>
    </row>
    <row r="371" spans="1:8" x14ac:dyDescent="0.25">
      <c r="A371" t="s">
        <v>824</v>
      </c>
      <c r="B371" t="s">
        <v>533</v>
      </c>
      <c r="C371" t="s">
        <v>55</v>
      </c>
      <c r="D371" t="s">
        <v>527</v>
      </c>
      <c r="E371" t="s">
        <v>946</v>
      </c>
      <c r="F371">
        <v>0.56176491313483323</v>
      </c>
      <c r="G371">
        <v>0.56176491313483334</v>
      </c>
      <c r="H371" t="s">
        <v>858</v>
      </c>
    </row>
    <row r="372" spans="1:8" x14ac:dyDescent="0.25">
      <c r="A372" t="s">
        <v>824</v>
      </c>
      <c r="B372" t="s">
        <v>533</v>
      </c>
      <c r="C372" t="s">
        <v>55</v>
      </c>
      <c r="D372" t="s">
        <v>527</v>
      </c>
      <c r="E372" t="s">
        <v>946</v>
      </c>
      <c r="F372">
        <v>0</v>
      </c>
      <c r="G372">
        <v>0</v>
      </c>
      <c r="H372" t="s">
        <v>893</v>
      </c>
    </row>
    <row r="373" spans="1:8" x14ac:dyDescent="0.25">
      <c r="A373" t="s">
        <v>824</v>
      </c>
      <c r="B373" t="s">
        <v>533</v>
      </c>
      <c r="C373" t="s">
        <v>55</v>
      </c>
      <c r="D373" t="s">
        <v>527</v>
      </c>
      <c r="E373" t="s">
        <v>946</v>
      </c>
      <c r="F373">
        <v>0</v>
      </c>
      <c r="G373">
        <v>0</v>
      </c>
      <c r="H373" t="s">
        <v>894</v>
      </c>
    </row>
    <row r="374" spans="1:8" x14ac:dyDescent="0.25">
      <c r="A374" t="s">
        <v>824</v>
      </c>
      <c r="B374" t="s">
        <v>533</v>
      </c>
      <c r="C374" t="s">
        <v>55</v>
      </c>
      <c r="D374" t="s">
        <v>527</v>
      </c>
      <c r="E374" t="s">
        <v>946</v>
      </c>
      <c r="F374">
        <v>0</v>
      </c>
      <c r="G374">
        <v>0</v>
      </c>
      <c r="H374" t="s">
        <v>899</v>
      </c>
    </row>
    <row r="375" spans="1:8" x14ac:dyDescent="0.25">
      <c r="A375" t="s">
        <v>824</v>
      </c>
      <c r="B375" t="s">
        <v>533</v>
      </c>
      <c r="C375" t="s">
        <v>55</v>
      </c>
      <c r="D375" t="s">
        <v>527</v>
      </c>
      <c r="E375" t="s">
        <v>946</v>
      </c>
      <c r="F375">
        <v>0</v>
      </c>
      <c r="G375">
        <v>0</v>
      </c>
      <c r="H375" t="s">
        <v>895</v>
      </c>
    </row>
    <row r="376" spans="1:8" x14ac:dyDescent="0.25">
      <c r="A376" t="s">
        <v>824</v>
      </c>
      <c r="B376" t="s">
        <v>533</v>
      </c>
      <c r="C376" t="s">
        <v>55</v>
      </c>
      <c r="D376" t="s">
        <v>527</v>
      </c>
      <c r="E376" t="s">
        <v>946</v>
      </c>
      <c r="F376">
        <v>0</v>
      </c>
      <c r="G376">
        <v>0</v>
      </c>
      <c r="H376" t="s">
        <v>896</v>
      </c>
    </row>
    <row r="377" spans="1:8" x14ac:dyDescent="0.25">
      <c r="A377" t="s">
        <v>824</v>
      </c>
      <c r="B377" t="s">
        <v>533</v>
      </c>
      <c r="C377" t="s">
        <v>55</v>
      </c>
      <c r="D377" t="s">
        <v>527</v>
      </c>
      <c r="E377" t="s">
        <v>946</v>
      </c>
      <c r="F377">
        <v>0</v>
      </c>
      <c r="G377">
        <v>0</v>
      </c>
      <c r="H377" t="s">
        <v>900</v>
      </c>
    </row>
    <row r="378" spans="1:8" x14ac:dyDescent="0.25">
      <c r="A378" t="s">
        <v>824</v>
      </c>
      <c r="B378" t="s">
        <v>533</v>
      </c>
      <c r="C378" t="s">
        <v>55</v>
      </c>
      <c r="D378" t="s">
        <v>527</v>
      </c>
      <c r="E378" t="s">
        <v>946</v>
      </c>
      <c r="F378">
        <v>0</v>
      </c>
      <c r="G378">
        <v>0</v>
      </c>
      <c r="H378" t="s">
        <v>897</v>
      </c>
    </row>
    <row r="379" spans="1:8" x14ac:dyDescent="0.25">
      <c r="A379" t="s">
        <v>824</v>
      </c>
      <c r="B379" t="s">
        <v>533</v>
      </c>
      <c r="C379" t="s">
        <v>55</v>
      </c>
      <c r="D379" t="s">
        <v>527</v>
      </c>
      <c r="E379" t="s">
        <v>946</v>
      </c>
      <c r="F379">
        <v>0</v>
      </c>
      <c r="G379">
        <v>0</v>
      </c>
      <c r="H379" t="s">
        <v>898</v>
      </c>
    </row>
    <row r="380" spans="1:8" x14ac:dyDescent="0.25">
      <c r="A380" t="s">
        <v>824</v>
      </c>
      <c r="B380" t="s">
        <v>533</v>
      </c>
      <c r="C380" t="s">
        <v>55</v>
      </c>
      <c r="D380" t="s">
        <v>527</v>
      </c>
      <c r="E380" t="s">
        <v>947</v>
      </c>
      <c r="F380">
        <v>1.1859481499513147</v>
      </c>
      <c r="G380">
        <v>1.1859481499513147</v>
      </c>
      <c r="H380" t="s">
        <v>825</v>
      </c>
    </row>
    <row r="381" spans="1:8" x14ac:dyDescent="0.25">
      <c r="A381" t="s">
        <v>824</v>
      </c>
      <c r="B381" t="s">
        <v>533</v>
      </c>
      <c r="C381" t="s">
        <v>55</v>
      </c>
      <c r="D381" t="s">
        <v>527</v>
      </c>
      <c r="E381" t="s">
        <v>947</v>
      </c>
      <c r="F381">
        <v>0</v>
      </c>
      <c r="G381">
        <v>0</v>
      </c>
      <c r="H381" t="s">
        <v>867</v>
      </c>
    </row>
    <row r="382" spans="1:8" x14ac:dyDescent="0.25">
      <c r="A382" t="s">
        <v>824</v>
      </c>
      <c r="B382" t="s">
        <v>533</v>
      </c>
      <c r="C382" t="s">
        <v>55</v>
      </c>
      <c r="D382" t="s">
        <v>527</v>
      </c>
      <c r="E382" t="s">
        <v>947</v>
      </c>
      <c r="F382">
        <v>0</v>
      </c>
      <c r="G382">
        <v>0</v>
      </c>
      <c r="H382" t="s">
        <v>868</v>
      </c>
    </row>
    <row r="383" spans="1:8" x14ac:dyDescent="0.25">
      <c r="A383" t="s">
        <v>824</v>
      </c>
      <c r="B383" t="s">
        <v>533</v>
      </c>
      <c r="C383" t="s">
        <v>55</v>
      </c>
      <c r="D383" t="s">
        <v>527</v>
      </c>
      <c r="E383" t="s">
        <v>947</v>
      </c>
      <c r="F383">
        <v>1.1235298262696665</v>
      </c>
      <c r="G383">
        <v>1.1235298262696667</v>
      </c>
      <c r="H383" t="s">
        <v>828</v>
      </c>
    </row>
    <row r="384" spans="1:8" x14ac:dyDescent="0.25">
      <c r="A384" t="s">
        <v>824</v>
      </c>
      <c r="B384" t="s">
        <v>533</v>
      </c>
      <c r="C384" t="s">
        <v>55</v>
      </c>
      <c r="D384" t="s">
        <v>527</v>
      </c>
      <c r="E384" t="s">
        <v>947</v>
      </c>
      <c r="F384">
        <v>0</v>
      </c>
      <c r="G384">
        <v>0</v>
      </c>
      <c r="H384" t="s">
        <v>870</v>
      </c>
    </row>
    <row r="385" spans="1:8" x14ac:dyDescent="0.25">
      <c r="A385" t="s">
        <v>824</v>
      </c>
      <c r="B385" t="s">
        <v>533</v>
      </c>
      <c r="C385" t="s">
        <v>55</v>
      </c>
      <c r="D385" t="s">
        <v>527</v>
      </c>
      <c r="E385" t="s">
        <v>947</v>
      </c>
      <c r="F385">
        <v>0</v>
      </c>
      <c r="G385">
        <v>0</v>
      </c>
      <c r="H385" t="s">
        <v>871</v>
      </c>
    </row>
    <row r="386" spans="1:8" x14ac:dyDescent="0.25">
      <c r="A386" t="s">
        <v>824</v>
      </c>
      <c r="B386" t="s">
        <v>533</v>
      </c>
      <c r="C386" t="s">
        <v>55</v>
      </c>
      <c r="D386" t="s">
        <v>527</v>
      </c>
      <c r="E386" t="s">
        <v>947</v>
      </c>
      <c r="F386">
        <v>0</v>
      </c>
      <c r="G386">
        <v>0</v>
      </c>
      <c r="H386" t="s">
        <v>901</v>
      </c>
    </row>
    <row r="387" spans="1:8" x14ac:dyDescent="0.25">
      <c r="A387" t="s">
        <v>824</v>
      </c>
      <c r="B387" t="s">
        <v>533</v>
      </c>
      <c r="C387" t="s">
        <v>55</v>
      </c>
      <c r="D387" t="s">
        <v>527</v>
      </c>
      <c r="E387" t="s">
        <v>947</v>
      </c>
      <c r="F387">
        <v>0</v>
      </c>
      <c r="G387">
        <v>0</v>
      </c>
      <c r="H387" t="s">
        <v>872</v>
      </c>
    </row>
    <row r="388" spans="1:8" x14ac:dyDescent="0.25">
      <c r="A388" t="s">
        <v>824</v>
      </c>
      <c r="B388" t="s">
        <v>533</v>
      </c>
      <c r="C388" t="s">
        <v>55</v>
      </c>
      <c r="D388" t="s">
        <v>527</v>
      </c>
      <c r="E388" t="s">
        <v>947</v>
      </c>
      <c r="F388">
        <v>0</v>
      </c>
      <c r="G388">
        <v>0</v>
      </c>
      <c r="H388" t="s">
        <v>873</v>
      </c>
    </row>
    <row r="389" spans="1:8" x14ac:dyDescent="0.25">
      <c r="A389" t="s">
        <v>824</v>
      </c>
      <c r="B389" t="s">
        <v>533</v>
      </c>
      <c r="C389" t="s">
        <v>55</v>
      </c>
      <c r="D389" t="s">
        <v>527</v>
      </c>
      <c r="E389" t="s">
        <v>947</v>
      </c>
      <c r="F389">
        <v>1.1235298262696665</v>
      </c>
      <c r="G389">
        <v>1.1235298262696667</v>
      </c>
      <c r="H389" t="s">
        <v>834</v>
      </c>
    </row>
    <row r="390" spans="1:8" x14ac:dyDescent="0.25">
      <c r="A390" t="s">
        <v>824</v>
      </c>
      <c r="B390" t="s">
        <v>533</v>
      </c>
      <c r="C390" t="s">
        <v>55</v>
      </c>
      <c r="D390" t="s">
        <v>527</v>
      </c>
      <c r="E390" t="s">
        <v>947</v>
      </c>
      <c r="F390">
        <v>0</v>
      </c>
      <c r="G390">
        <v>0</v>
      </c>
      <c r="H390" t="s">
        <v>874</v>
      </c>
    </row>
    <row r="391" spans="1:8" x14ac:dyDescent="0.25">
      <c r="A391" t="s">
        <v>824</v>
      </c>
      <c r="B391" t="s">
        <v>533</v>
      </c>
      <c r="C391" t="s">
        <v>55</v>
      </c>
      <c r="D391" t="s">
        <v>527</v>
      </c>
      <c r="E391" t="s">
        <v>947</v>
      </c>
      <c r="F391">
        <v>0</v>
      </c>
      <c r="G391">
        <v>0</v>
      </c>
      <c r="H391" t="s">
        <v>875</v>
      </c>
    </row>
    <row r="392" spans="1:8" x14ac:dyDescent="0.25">
      <c r="A392" t="s">
        <v>824</v>
      </c>
      <c r="B392" t="s">
        <v>533</v>
      </c>
      <c r="C392" t="s">
        <v>55</v>
      </c>
      <c r="D392" t="s">
        <v>527</v>
      </c>
      <c r="E392" t="s">
        <v>947</v>
      </c>
      <c r="F392">
        <v>1.1235298262696665</v>
      </c>
      <c r="G392">
        <v>1.1235298262696667</v>
      </c>
      <c r="H392" t="s">
        <v>837</v>
      </c>
    </row>
    <row r="393" spans="1:8" x14ac:dyDescent="0.25">
      <c r="A393" t="s">
        <v>824</v>
      </c>
      <c r="B393" t="s">
        <v>533</v>
      </c>
      <c r="C393" t="s">
        <v>55</v>
      </c>
      <c r="D393" t="s">
        <v>527</v>
      </c>
      <c r="E393" t="s">
        <v>947</v>
      </c>
      <c r="F393">
        <v>0</v>
      </c>
      <c r="G393">
        <v>0</v>
      </c>
      <c r="H393" t="s">
        <v>876</v>
      </c>
    </row>
    <row r="394" spans="1:8" x14ac:dyDescent="0.25">
      <c r="A394" t="s">
        <v>824</v>
      </c>
      <c r="B394" t="s">
        <v>533</v>
      </c>
      <c r="C394" t="s">
        <v>55</v>
      </c>
      <c r="D394" t="s">
        <v>527</v>
      </c>
      <c r="E394" t="s">
        <v>947</v>
      </c>
      <c r="F394">
        <v>0</v>
      </c>
      <c r="G394">
        <v>0</v>
      </c>
      <c r="H394" t="s">
        <v>877</v>
      </c>
    </row>
    <row r="395" spans="1:8" x14ac:dyDescent="0.25">
      <c r="A395" t="s">
        <v>824</v>
      </c>
      <c r="B395" t="s">
        <v>533</v>
      </c>
      <c r="C395" t="s">
        <v>55</v>
      </c>
      <c r="D395" t="s">
        <v>527</v>
      </c>
      <c r="E395" t="s">
        <v>947</v>
      </c>
      <c r="F395">
        <v>0</v>
      </c>
      <c r="G395">
        <v>0</v>
      </c>
      <c r="H395" t="s">
        <v>878</v>
      </c>
    </row>
    <row r="396" spans="1:8" x14ac:dyDescent="0.25">
      <c r="A396" t="s">
        <v>824</v>
      </c>
      <c r="B396" t="s">
        <v>533</v>
      </c>
      <c r="C396" t="s">
        <v>55</v>
      </c>
      <c r="D396" t="s">
        <v>527</v>
      </c>
      <c r="E396" t="s">
        <v>947</v>
      </c>
      <c r="F396">
        <v>0</v>
      </c>
      <c r="G396">
        <v>0</v>
      </c>
      <c r="H396" t="s">
        <v>879</v>
      </c>
    </row>
    <row r="397" spans="1:8" x14ac:dyDescent="0.25">
      <c r="A397" t="s">
        <v>824</v>
      </c>
      <c r="B397" t="s">
        <v>533</v>
      </c>
      <c r="C397" t="s">
        <v>55</v>
      </c>
      <c r="D397" t="s">
        <v>527</v>
      </c>
      <c r="E397" t="s">
        <v>947</v>
      </c>
      <c r="F397">
        <v>0</v>
      </c>
      <c r="G397">
        <v>0</v>
      </c>
      <c r="H397" t="s">
        <v>880</v>
      </c>
    </row>
    <row r="398" spans="1:8" x14ac:dyDescent="0.25">
      <c r="A398" t="s">
        <v>824</v>
      </c>
      <c r="B398" t="s">
        <v>533</v>
      </c>
      <c r="C398" t="s">
        <v>55</v>
      </c>
      <c r="D398" t="s">
        <v>527</v>
      </c>
      <c r="E398" t="s">
        <v>947</v>
      </c>
      <c r="F398">
        <v>0</v>
      </c>
      <c r="G398">
        <v>0</v>
      </c>
      <c r="H398" t="s">
        <v>881</v>
      </c>
    </row>
    <row r="399" spans="1:8" x14ac:dyDescent="0.25">
      <c r="A399" t="s">
        <v>824</v>
      </c>
      <c r="B399" t="s">
        <v>533</v>
      </c>
      <c r="C399" t="s">
        <v>55</v>
      </c>
      <c r="D399" t="s">
        <v>527</v>
      </c>
      <c r="E399" t="s">
        <v>947</v>
      </c>
      <c r="F399">
        <v>0</v>
      </c>
      <c r="G399">
        <v>0</v>
      </c>
      <c r="H399" t="s">
        <v>882</v>
      </c>
    </row>
    <row r="400" spans="1:8" x14ac:dyDescent="0.25">
      <c r="A400" t="s">
        <v>824</v>
      </c>
      <c r="B400" t="s">
        <v>533</v>
      </c>
      <c r="C400" t="s">
        <v>55</v>
      </c>
      <c r="D400" t="s">
        <v>527</v>
      </c>
      <c r="E400" t="s">
        <v>947</v>
      </c>
      <c r="F400">
        <v>0</v>
      </c>
      <c r="G400">
        <v>0</v>
      </c>
      <c r="H400" t="s">
        <v>883</v>
      </c>
    </row>
    <row r="401" spans="1:8" x14ac:dyDescent="0.25">
      <c r="A401" t="s">
        <v>824</v>
      </c>
      <c r="B401" t="s">
        <v>533</v>
      </c>
      <c r="C401" t="s">
        <v>55</v>
      </c>
      <c r="D401" t="s">
        <v>527</v>
      </c>
      <c r="E401" t="s">
        <v>947</v>
      </c>
      <c r="F401">
        <v>1.1235298262696665</v>
      </c>
      <c r="G401">
        <v>1.1235298262696667</v>
      </c>
      <c r="H401" t="s">
        <v>846</v>
      </c>
    </row>
    <row r="402" spans="1:8" x14ac:dyDescent="0.25">
      <c r="A402" t="s">
        <v>824</v>
      </c>
      <c r="B402" t="s">
        <v>533</v>
      </c>
      <c r="C402" t="s">
        <v>55</v>
      </c>
      <c r="D402" t="s">
        <v>527</v>
      </c>
      <c r="E402" t="s">
        <v>947</v>
      </c>
      <c r="F402">
        <v>0</v>
      </c>
      <c r="G402">
        <v>0</v>
      </c>
      <c r="H402" t="s">
        <v>884</v>
      </c>
    </row>
    <row r="403" spans="1:8" x14ac:dyDescent="0.25">
      <c r="A403" t="s">
        <v>824</v>
      </c>
      <c r="B403" t="s">
        <v>533</v>
      </c>
      <c r="C403" t="s">
        <v>55</v>
      </c>
      <c r="D403" t="s">
        <v>527</v>
      </c>
      <c r="E403" t="s">
        <v>947</v>
      </c>
      <c r="F403">
        <v>0</v>
      </c>
      <c r="G403">
        <v>0</v>
      </c>
      <c r="H403" t="s">
        <v>885</v>
      </c>
    </row>
    <row r="404" spans="1:8" x14ac:dyDescent="0.25">
      <c r="A404" t="s">
        <v>824</v>
      </c>
      <c r="B404" t="s">
        <v>533</v>
      </c>
      <c r="C404" t="s">
        <v>55</v>
      </c>
      <c r="D404" t="s">
        <v>527</v>
      </c>
      <c r="E404" t="s">
        <v>947</v>
      </c>
      <c r="F404">
        <v>1.1235298262696665</v>
      </c>
      <c r="G404">
        <v>1.1235298262696667</v>
      </c>
      <c r="H404" t="s">
        <v>849</v>
      </c>
    </row>
    <row r="405" spans="1:8" x14ac:dyDescent="0.25">
      <c r="A405" t="s">
        <v>824</v>
      </c>
      <c r="B405" t="s">
        <v>533</v>
      </c>
      <c r="C405" t="s">
        <v>55</v>
      </c>
      <c r="D405" t="s">
        <v>527</v>
      </c>
      <c r="E405" t="s">
        <v>947</v>
      </c>
      <c r="F405">
        <v>0</v>
      </c>
      <c r="G405">
        <v>0</v>
      </c>
      <c r="H405" t="s">
        <v>886</v>
      </c>
    </row>
    <row r="406" spans="1:8" x14ac:dyDescent="0.25">
      <c r="A406" t="s">
        <v>824</v>
      </c>
      <c r="B406" t="s">
        <v>533</v>
      </c>
      <c r="C406" t="s">
        <v>55</v>
      </c>
      <c r="D406" t="s">
        <v>527</v>
      </c>
      <c r="E406" t="s">
        <v>947</v>
      </c>
      <c r="F406">
        <v>0</v>
      </c>
      <c r="G406">
        <v>0</v>
      </c>
      <c r="H406" t="s">
        <v>887</v>
      </c>
    </row>
    <row r="407" spans="1:8" x14ac:dyDescent="0.25">
      <c r="A407" t="s">
        <v>824</v>
      </c>
      <c r="B407" t="s">
        <v>533</v>
      </c>
      <c r="C407" t="s">
        <v>55</v>
      </c>
      <c r="D407" t="s">
        <v>527</v>
      </c>
      <c r="E407" t="s">
        <v>947</v>
      </c>
      <c r="F407">
        <v>1.1235298262696665</v>
      </c>
      <c r="G407">
        <v>1.1235298262696667</v>
      </c>
      <c r="H407" t="s">
        <v>852</v>
      </c>
    </row>
    <row r="408" spans="1:8" x14ac:dyDescent="0.25">
      <c r="A408" t="s">
        <v>824</v>
      </c>
      <c r="B408" t="s">
        <v>533</v>
      </c>
      <c r="C408" t="s">
        <v>55</v>
      </c>
      <c r="D408" t="s">
        <v>527</v>
      </c>
      <c r="E408" t="s">
        <v>947</v>
      </c>
      <c r="F408">
        <v>0</v>
      </c>
      <c r="G408">
        <v>0</v>
      </c>
      <c r="H408" t="s">
        <v>889</v>
      </c>
    </row>
    <row r="409" spans="1:8" x14ac:dyDescent="0.25">
      <c r="A409" t="s">
        <v>824</v>
      </c>
      <c r="B409" t="s">
        <v>533</v>
      </c>
      <c r="C409" t="s">
        <v>55</v>
      </c>
      <c r="D409" t="s">
        <v>527</v>
      </c>
      <c r="E409" t="s">
        <v>947</v>
      </c>
      <c r="F409">
        <v>0</v>
      </c>
      <c r="G409">
        <v>0</v>
      </c>
      <c r="H409" t="s">
        <v>890</v>
      </c>
    </row>
    <row r="410" spans="1:8" x14ac:dyDescent="0.25">
      <c r="A410" t="s">
        <v>824</v>
      </c>
      <c r="B410" t="s">
        <v>533</v>
      </c>
      <c r="C410" t="s">
        <v>55</v>
      </c>
      <c r="D410" t="s">
        <v>527</v>
      </c>
      <c r="E410" t="s">
        <v>947</v>
      </c>
      <c r="F410">
        <v>0</v>
      </c>
      <c r="G410">
        <v>0</v>
      </c>
      <c r="H410" t="s">
        <v>902</v>
      </c>
    </row>
    <row r="411" spans="1:8" x14ac:dyDescent="0.25">
      <c r="A411" t="s">
        <v>824</v>
      </c>
      <c r="B411" t="s">
        <v>533</v>
      </c>
      <c r="C411" t="s">
        <v>55</v>
      </c>
      <c r="D411" t="s">
        <v>527</v>
      </c>
      <c r="E411" t="s">
        <v>947</v>
      </c>
      <c r="F411">
        <v>0</v>
      </c>
      <c r="G411">
        <v>0</v>
      </c>
      <c r="H411" t="s">
        <v>891</v>
      </c>
    </row>
    <row r="412" spans="1:8" x14ac:dyDescent="0.25">
      <c r="A412" t="s">
        <v>824</v>
      </c>
      <c r="B412" t="s">
        <v>533</v>
      </c>
      <c r="C412" t="s">
        <v>55</v>
      </c>
      <c r="D412" t="s">
        <v>527</v>
      </c>
      <c r="E412" t="s">
        <v>947</v>
      </c>
      <c r="F412">
        <v>0</v>
      </c>
      <c r="G412">
        <v>0</v>
      </c>
      <c r="H412" t="s">
        <v>892</v>
      </c>
    </row>
    <row r="413" spans="1:8" x14ac:dyDescent="0.25">
      <c r="A413" t="s">
        <v>824</v>
      </c>
      <c r="B413" t="s">
        <v>533</v>
      </c>
      <c r="C413" t="s">
        <v>55</v>
      </c>
      <c r="D413" t="s">
        <v>527</v>
      </c>
      <c r="E413" t="s">
        <v>947</v>
      </c>
      <c r="F413">
        <v>0</v>
      </c>
      <c r="G413">
        <v>0</v>
      </c>
      <c r="H413" t="s">
        <v>903</v>
      </c>
    </row>
    <row r="414" spans="1:8" x14ac:dyDescent="0.25">
      <c r="A414" t="s">
        <v>824</v>
      </c>
      <c r="B414" t="s">
        <v>533</v>
      </c>
      <c r="C414" t="s">
        <v>55</v>
      </c>
      <c r="D414" t="s">
        <v>527</v>
      </c>
      <c r="E414" t="s">
        <v>947</v>
      </c>
      <c r="F414">
        <v>0</v>
      </c>
      <c r="G414">
        <v>0</v>
      </c>
      <c r="H414" t="s">
        <v>893</v>
      </c>
    </row>
    <row r="415" spans="1:8" x14ac:dyDescent="0.25">
      <c r="A415" t="s">
        <v>824</v>
      </c>
      <c r="B415" t="s">
        <v>533</v>
      </c>
      <c r="C415" t="s">
        <v>55</v>
      </c>
      <c r="D415" t="s">
        <v>527</v>
      </c>
      <c r="E415" t="s">
        <v>947</v>
      </c>
      <c r="F415">
        <v>0</v>
      </c>
      <c r="G415">
        <v>0</v>
      </c>
      <c r="H415" t="s">
        <v>894</v>
      </c>
    </row>
    <row r="416" spans="1:8" x14ac:dyDescent="0.25">
      <c r="A416" t="s">
        <v>824</v>
      </c>
      <c r="B416" t="s">
        <v>533</v>
      </c>
      <c r="C416" t="s">
        <v>55</v>
      </c>
      <c r="D416" t="s">
        <v>527</v>
      </c>
      <c r="E416" t="s">
        <v>947</v>
      </c>
      <c r="F416">
        <v>1.0611115025880182</v>
      </c>
      <c r="G416">
        <v>1.0611115025880185</v>
      </c>
      <c r="H416" t="s">
        <v>861</v>
      </c>
    </row>
    <row r="417" spans="1:8" x14ac:dyDescent="0.25">
      <c r="A417" t="s">
        <v>824</v>
      </c>
      <c r="B417" t="s">
        <v>533</v>
      </c>
      <c r="C417" t="s">
        <v>55</v>
      </c>
      <c r="D417" t="s">
        <v>527</v>
      </c>
      <c r="E417" t="s">
        <v>947</v>
      </c>
      <c r="F417">
        <v>0</v>
      </c>
      <c r="G417">
        <v>0</v>
      </c>
      <c r="H417" t="s">
        <v>895</v>
      </c>
    </row>
    <row r="418" spans="1:8" x14ac:dyDescent="0.25">
      <c r="A418" t="s">
        <v>824</v>
      </c>
      <c r="B418" t="s">
        <v>533</v>
      </c>
      <c r="C418" t="s">
        <v>55</v>
      </c>
      <c r="D418" t="s">
        <v>527</v>
      </c>
      <c r="E418" t="s">
        <v>947</v>
      </c>
      <c r="F418">
        <v>0</v>
      </c>
      <c r="G418">
        <v>0</v>
      </c>
      <c r="H418" t="s">
        <v>896</v>
      </c>
    </row>
    <row r="419" spans="1:8" x14ac:dyDescent="0.25">
      <c r="A419" t="s">
        <v>824</v>
      </c>
      <c r="B419" t="s">
        <v>533</v>
      </c>
      <c r="C419" t="s">
        <v>55</v>
      </c>
      <c r="D419" t="s">
        <v>527</v>
      </c>
      <c r="E419" t="s">
        <v>947</v>
      </c>
      <c r="F419">
        <v>1.0611115025880182</v>
      </c>
      <c r="G419">
        <v>1.0611115025880185</v>
      </c>
      <c r="H419" t="s">
        <v>864</v>
      </c>
    </row>
    <row r="420" spans="1:8" x14ac:dyDescent="0.25">
      <c r="A420" t="s">
        <v>824</v>
      </c>
      <c r="B420" t="s">
        <v>533</v>
      </c>
      <c r="C420" t="s">
        <v>55</v>
      </c>
      <c r="D420" t="s">
        <v>527</v>
      </c>
      <c r="E420" t="s">
        <v>947</v>
      </c>
      <c r="F420">
        <v>0</v>
      </c>
      <c r="G420">
        <v>0</v>
      </c>
      <c r="H420" t="s">
        <v>897</v>
      </c>
    </row>
    <row r="421" spans="1:8" x14ac:dyDescent="0.25">
      <c r="A421" t="s">
        <v>824</v>
      </c>
      <c r="B421" t="s">
        <v>533</v>
      </c>
      <c r="C421" t="s">
        <v>55</v>
      </c>
      <c r="D421" t="s">
        <v>527</v>
      </c>
      <c r="E421" t="s">
        <v>947</v>
      </c>
      <c r="F421">
        <v>0</v>
      </c>
      <c r="G421">
        <v>0</v>
      </c>
      <c r="H421" t="s">
        <v>898</v>
      </c>
    </row>
    <row r="422" spans="1:8" x14ac:dyDescent="0.25">
      <c r="A422" t="s">
        <v>824</v>
      </c>
      <c r="B422" t="s">
        <v>533</v>
      </c>
      <c r="C422" t="s">
        <v>55</v>
      </c>
      <c r="D422" t="s">
        <v>527</v>
      </c>
      <c r="E422" t="s">
        <v>948</v>
      </c>
      <c r="F422">
        <v>1.0611115025880182</v>
      </c>
      <c r="G422">
        <v>1.0611115025880185</v>
      </c>
      <c r="H422" t="s">
        <v>825</v>
      </c>
    </row>
    <row r="423" spans="1:8" x14ac:dyDescent="0.25">
      <c r="A423" t="s">
        <v>824</v>
      </c>
      <c r="B423" t="s">
        <v>533</v>
      </c>
      <c r="C423" t="s">
        <v>55</v>
      </c>
      <c r="D423" t="s">
        <v>527</v>
      </c>
      <c r="E423" t="s">
        <v>948</v>
      </c>
      <c r="F423">
        <v>0.81143820786142573</v>
      </c>
      <c r="G423">
        <v>0.81143820786142584</v>
      </c>
      <c r="H423" t="s">
        <v>826</v>
      </c>
    </row>
    <row r="424" spans="1:8" x14ac:dyDescent="0.25">
      <c r="A424" t="s">
        <v>824</v>
      </c>
      <c r="B424" t="s">
        <v>533</v>
      </c>
      <c r="C424" t="s">
        <v>55</v>
      </c>
      <c r="D424" t="s">
        <v>527</v>
      </c>
      <c r="E424" t="s">
        <v>948</v>
      </c>
      <c r="F424">
        <v>0</v>
      </c>
      <c r="G424">
        <v>0</v>
      </c>
      <c r="H424" t="s">
        <v>868</v>
      </c>
    </row>
    <row r="425" spans="1:8" x14ac:dyDescent="0.25">
      <c r="A425" t="s">
        <v>824</v>
      </c>
      <c r="B425" t="s">
        <v>533</v>
      </c>
      <c r="C425" t="s">
        <v>55</v>
      </c>
      <c r="D425" t="s">
        <v>527</v>
      </c>
      <c r="E425" t="s">
        <v>948</v>
      </c>
      <c r="F425">
        <v>1.0611115025880182</v>
      </c>
      <c r="G425">
        <v>1.0611115025880185</v>
      </c>
      <c r="H425" t="s">
        <v>828</v>
      </c>
    </row>
    <row r="426" spans="1:8" x14ac:dyDescent="0.25">
      <c r="A426" t="s">
        <v>824</v>
      </c>
      <c r="B426" t="s">
        <v>533</v>
      </c>
      <c r="C426" t="s">
        <v>55</v>
      </c>
      <c r="D426" t="s">
        <v>527</v>
      </c>
      <c r="E426" t="s">
        <v>948</v>
      </c>
      <c r="F426">
        <v>0.81143820786142573</v>
      </c>
      <c r="G426">
        <v>0.81143820786142584</v>
      </c>
      <c r="H426" t="s">
        <v>829</v>
      </c>
    </row>
    <row r="427" spans="1:8" x14ac:dyDescent="0.25">
      <c r="A427" t="s">
        <v>824</v>
      </c>
      <c r="B427" t="s">
        <v>533</v>
      </c>
      <c r="C427" t="s">
        <v>55</v>
      </c>
      <c r="D427" t="s">
        <v>527</v>
      </c>
      <c r="E427" t="s">
        <v>948</v>
      </c>
      <c r="F427">
        <v>0</v>
      </c>
      <c r="G427">
        <v>0</v>
      </c>
      <c r="H427" t="s">
        <v>871</v>
      </c>
    </row>
    <row r="428" spans="1:8" x14ac:dyDescent="0.25">
      <c r="A428" t="s">
        <v>824</v>
      </c>
      <c r="B428" t="s">
        <v>533</v>
      </c>
      <c r="C428" t="s">
        <v>55</v>
      </c>
      <c r="D428" t="s">
        <v>527</v>
      </c>
      <c r="E428" t="s">
        <v>948</v>
      </c>
      <c r="F428">
        <v>1.0611115025880182</v>
      </c>
      <c r="G428">
        <v>1.0611115025880185</v>
      </c>
      <c r="H428" t="s">
        <v>831</v>
      </c>
    </row>
    <row r="429" spans="1:8" x14ac:dyDescent="0.25">
      <c r="A429" t="s">
        <v>824</v>
      </c>
      <c r="B429" t="s">
        <v>533</v>
      </c>
      <c r="C429" t="s">
        <v>55</v>
      </c>
      <c r="D429" t="s">
        <v>527</v>
      </c>
      <c r="E429" t="s">
        <v>948</v>
      </c>
      <c r="F429">
        <v>0.9986931789063701</v>
      </c>
      <c r="G429">
        <v>0.99869317890637022</v>
      </c>
      <c r="H429" t="s">
        <v>832</v>
      </c>
    </row>
    <row r="430" spans="1:8" x14ac:dyDescent="0.25">
      <c r="A430" t="s">
        <v>824</v>
      </c>
      <c r="B430" t="s">
        <v>533</v>
      </c>
      <c r="C430" t="s">
        <v>55</v>
      </c>
      <c r="D430" t="s">
        <v>527</v>
      </c>
      <c r="E430" t="s">
        <v>948</v>
      </c>
      <c r="F430">
        <v>0</v>
      </c>
      <c r="G430">
        <v>0</v>
      </c>
      <c r="H430" t="s">
        <v>873</v>
      </c>
    </row>
    <row r="431" spans="1:8" x14ac:dyDescent="0.25">
      <c r="A431" t="s">
        <v>824</v>
      </c>
      <c r="B431" t="s">
        <v>533</v>
      </c>
      <c r="C431" t="s">
        <v>55</v>
      </c>
      <c r="D431" t="s">
        <v>527</v>
      </c>
      <c r="E431" t="s">
        <v>948</v>
      </c>
      <c r="F431">
        <v>1.0611115025880182</v>
      </c>
      <c r="G431">
        <v>1.0611115025880185</v>
      </c>
      <c r="H431" t="s">
        <v>834</v>
      </c>
    </row>
    <row r="432" spans="1:8" x14ac:dyDescent="0.25">
      <c r="A432" t="s">
        <v>824</v>
      </c>
      <c r="B432" t="s">
        <v>533</v>
      </c>
      <c r="C432" t="s">
        <v>55</v>
      </c>
      <c r="D432" t="s">
        <v>527</v>
      </c>
      <c r="E432" t="s">
        <v>948</v>
      </c>
      <c r="F432">
        <v>0.81143820786142573</v>
      </c>
      <c r="G432">
        <v>0.81143820786142584</v>
      </c>
      <c r="H432" t="s">
        <v>835</v>
      </c>
    </row>
    <row r="433" spans="1:8" x14ac:dyDescent="0.25">
      <c r="A433" t="s">
        <v>824</v>
      </c>
      <c r="B433" t="s">
        <v>533</v>
      </c>
      <c r="C433" t="s">
        <v>55</v>
      </c>
      <c r="D433" t="s">
        <v>527</v>
      </c>
      <c r="E433" t="s">
        <v>948</v>
      </c>
      <c r="F433">
        <v>0</v>
      </c>
      <c r="G433">
        <v>0</v>
      </c>
      <c r="H433" t="s">
        <v>875</v>
      </c>
    </row>
    <row r="434" spans="1:8" x14ac:dyDescent="0.25">
      <c r="A434" t="s">
        <v>824</v>
      </c>
      <c r="B434" t="s">
        <v>533</v>
      </c>
      <c r="C434" t="s">
        <v>55</v>
      </c>
      <c r="D434" t="s">
        <v>527</v>
      </c>
      <c r="E434" t="s">
        <v>948</v>
      </c>
      <c r="F434">
        <v>1.0611115025880182</v>
      </c>
      <c r="G434">
        <v>1.0611115025880185</v>
      </c>
      <c r="H434" t="s">
        <v>837</v>
      </c>
    </row>
    <row r="435" spans="1:8" x14ac:dyDescent="0.25">
      <c r="A435" t="s">
        <v>824</v>
      </c>
      <c r="B435" t="s">
        <v>533</v>
      </c>
      <c r="C435" t="s">
        <v>55</v>
      </c>
      <c r="D435" t="s">
        <v>527</v>
      </c>
      <c r="E435" t="s">
        <v>948</v>
      </c>
      <c r="F435">
        <v>0.81143820786142573</v>
      </c>
      <c r="G435">
        <v>0.81143820786142584</v>
      </c>
      <c r="H435" t="s">
        <v>838</v>
      </c>
    </row>
    <row r="436" spans="1:8" x14ac:dyDescent="0.25">
      <c r="A436" t="s">
        <v>824</v>
      </c>
      <c r="B436" t="s">
        <v>533</v>
      </c>
      <c r="C436" t="s">
        <v>55</v>
      </c>
      <c r="D436" t="s">
        <v>527</v>
      </c>
      <c r="E436" t="s">
        <v>948</v>
      </c>
      <c r="F436">
        <v>0</v>
      </c>
      <c r="G436">
        <v>0</v>
      </c>
      <c r="H436" t="s">
        <v>877</v>
      </c>
    </row>
    <row r="437" spans="1:8" x14ac:dyDescent="0.25">
      <c r="A437" t="s">
        <v>824</v>
      </c>
      <c r="B437" t="s">
        <v>533</v>
      </c>
      <c r="C437" t="s">
        <v>55</v>
      </c>
      <c r="D437" t="s">
        <v>527</v>
      </c>
      <c r="E437" t="s">
        <v>948</v>
      </c>
      <c r="F437">
        <v>1.0611115025880182</v>
      </c>
      <c r="G437">
        <v>1.0611115025880185</v>
      </c>
      <c r="H437" t="s">
        <v>840</v>
      </c>
    </row>
    <row r="438" spans="1:8" x14ac:dyDescent="0.25">
      <c r="A438" t="s">
        <v>824</v>
      </c>
      <c r="B438" t="s">
        <v>533</v>
      </c>
      <c r="C438" t="s">
        <v>55</v>
      </c>
      <c r="D438" t="s">
        <v>527</v>
      </c>
      <c r="E438" t="s">
        <v>948</v>
      </c>
      <c r="F438">
        <v>0.81143820786142573</v>
      </c>
      <c r="G438">
        <v>0.81143820786142584</v>
      </c>
      <c r="H438" t="s">
        <v>841</v>
      </c>
    </row>
    <row r="439" spans="1:8" x14ac:dyDescent="0.25">
      <c r="A439" t="s">
        <v>824</v>
      </c>
      <c r="B439" t="s">
        <v>533</v>
      </c>
      <c r="C439" t="s">
        <v>55</v>
      </c>
      <c r="D439" t="s">
        <v>527</v>
      </c>
      <c r="E439" t="s">
        <v>948</v>
      </c>
      <c r="F439">
        <v>0</v>
      </c>
      <c r="G439">
        <v>0</v>
      </c>
      <c r="H439" t="s">
        <v>880</v>
      </c>
    </row>
    <row r="440" spans="1:8" x14ac:dyDescent="0.25">
      <c r="A440" t="s">
        <v>824</v>
      </c>
      <c r="B440" t="s">
        <v>533</v>
      </c>
      <c r="C440" t="s">
        <v>55</v>
      </c>
      <c r="D440" t="s">
        <v>527</v>
      </c>
      <c r="E440" t="s">
        <v>948</v>
      </c>
      <c r="F440">
        <v>1.0611115025880182</v>
      </c>
      <c r="G440">
        <v>1.0611115025880185</v>
      </c>
      <c r="H440" t="s">
        <v>843</v>
      </c>
    </row>
    <row r="441" spans="1:8" x14ac:dyDescent="0.25">
      <c r="A441" t="s">
        <v>824</v>
      </c>
      <c r="B441" t="s">
        <v>533</v>
      </c>
      <c r="C441" t="s">
        <v>55</v>
      </c>
      <c r="D441" t="s">
        <v>527</v>
      </c>
      <c r="E441" t="s">
        <v>948</v>
      </c>
      <c r="F441">
        <v>0.81143820786142573</v>
      </c>
      <c r="G441">
        <v>0.81143820786142584</v>
      </c>
      <c r="H441" t="s">
        <v>844</v>
      </c>
    </row>
    <row r="442" spans="1:8" x14ac:dyDescent="0.25">
      <c r="A442" t="s">
        <v>824</v>
      </c>
      <c r="B442" t="s">
        <v>533</v>
      </c>
      <c r="C442" t="s">
        <v>55</v>
      </c>
      <c r="D442" t="s">
        <v>527</v>
      </c>
      <c r="E442" t="s">
        <v>948</v>
      </c>
      <c r="F442">
        <v>0</v>
      </c>
      <c r="G442">
        <v>0</v>
      </c>
      <c r="H442" t="s">
        <v>883</v>
      </c>
    </row>
    <row r="443" spans="1:8" x14ac:dyDescent="0.25">
      <c r="A443" t="s">
        <v>824</v>
      </c>
      <c r="B443" t="s">
        <v>533</v>
      </c>
      <c r="C443" t="s">
        <v>55</v>
      </c>
      <c r="D443" t="s">
        <v>527</v>
      </c>
      <c r="E443" t="s">
        <v>948</v>
      </c>
      <c r="F443">
        <v>1.0611115025880182</v>
      </c>
      <c r="G443">
        <v>1.0611115025880185</v>
      </c>
      <c r="H443" t="s">
        <v>846</v>
      </c>
    </row>
    <row r="444" spans="1:8" x14ac:dyDescent="0.25">
      <c r="A444" t="s">
        <v>824</v>
      </c>
      <c r="B444" t="s">
        <v>533</v>
      </c>
      <c r="C444" t="s">
        <v>55</v>
      </c>
      <c r="D444" t="s">
        <v>527</v>
      </c>
      <c r="E444" t="s">
        <v>948</v>
      </c>
      <c r="F444">
        <v>0.81143820786142573</v>
      </c>
      <c r="G444">
        <v>0.81143820786142584</v>
      </c>
      <c r="H444" t="s">
        <v>847</v>
      </c>
    </row>
    <row r="445" spans="1:8" x14ac:dyDescent="0.25">
      <c r="A445" t="s">
        <v>824</v>
      </c>
      <c r="B445" t="s">
        <v>533</v>
      </c>
      <c r="C445" t="s">
        <v>55</v>
      </c>
      <c r="D445" t="s">
        <v>527</v>
      </c>
      <c r="E445" t="s">
        <v>948</v>
      </c>
      <c r="F445">
        <v>0</v>
      </c>
      <c r="G445">
        <v>0</v>
      </c>
      <c r="H445" t="s">
        <v>885</v>
      </c>
    </row>
    <row r="446" spans="1:8" x14ac:dyDescent="0.25">
      <c r="A446" t="s">
        <v>824</v>
      </c>
      <c r="B446" t="s">
        <v>533</v>
      </c>
      <c r="C446" t="s">
        <v>55</v>
      </c>
      <c r="D446" t="s">
        <v>527</v>
      </c>
      <c r="E446" t="s">
        <v>948</v>
      </c>
      <c r="F446">
        <v>1.0611115025880182</v>
      </c>
      <c r="G446">
        <v>1.0611115025880185</v>
      </c>
      <c r="H446" t="s">
        <v>849</v>
      </c>
    </row>
    <row r="447" spans="1:8" x14ac:dyDescent="0.25">
      <c r="A447" t="s">
        <v>824</v>
      </c>
      <c r="B447" t="s">
        <v>533</v>
      </c>
      <c r="C447" t="s">
        <v>55</v>
      </c>
      <c r="D447" t="s">
        <v>527</v>
      </c>
      <c r="E447" t="s">
        <v>948</v>
      </c>
      <c r="F447">
        <v>0.81143820786142573</v>
      </c>
      <c r="G447">
        <v>0.81143820786142584</v>
      </c>
      <c r="H447" t="s">
        <v>850</v>
      </c>
    </row>
    <row r="448" spans="1:8" x14ac:dyDescent="0.25">
      <c r="A448" t="s">
        <v>824</v>
      </c>
      <c r="B448" t="s">
        <v>533</v>
      </c>
      <c r="C448" t="s">
        <v>55</v>
      </c>
      <c r="D448" t="s">
        <v>527</v>
      </c>
      <c r="E448" t="s">
        <v>948</v>
      </c>
      <c r="F448">
        <v>0</v>
      </c>
      <c r="G448">
        <v>0</v>
      </c>
      <c r="H448" t="s">
        <v>887</v>
      </c>
    </row>
    <row r="449" spans="1:8" x14ac:dyDescent="0.25">
      <c r="A449" t="s">
        <v>824</v>
      </c>
      <c r="B449" t="s">
        <v>533</v>
      </c>
      <c r="C449" t="s">
        <v>55</v>
      </c>
      <c r="D449" t="s">
        <v>527</v>
      </c>
      <c r="E449" t="s">
        <v>948</v>
      </c>
      <c r="F449">
        <v>0.81143820786142573</v>
      </c>
      <c r="G449">
        <v>0.81143820786142584</v>
      </c>
      <c r="H449" t="s">
        <v>852</v>
      </c>
    </row>
    <row r="450" spans="1:8" x14ac:dyDescent="0.25">
      <c r="A450" t="s">
        <v>824</v>
      </c>
      <c r="B450" t="s">
        <v>533</v>
      </c>
      <c r="C450" t="s">
        <v>55</v>
      </c>
      <c r="D450" t="s">
        <v>527</v>
      </c>
      <c r="E450" t="s">
        <v>948</v>
      </c>
      <c r="F450">
        <v>0.9986931789063701</v>
      </c>
      <c r="G450">
        <v>0.99869317890637022</v>
      </c>
      <c r="H450" t="s">
        <v>853</v>
      </c>
    </row>
    <row r="451" spans="1:8" x14ac:dyDescent="0.25">
      <c r="A451" t="s">
        <v>824</v>
      </c>
      <c r="B451" t="s">
        <v>533</v>
      </c>
      <c r="C451" t="s">
        <v>55</v>
      </c>
      <c r="D451" t="s">
        <v>527</v>
      </c>
      <c r="E451" t="s">
        <v>948</v>
      </c>
      <c r="F451">
        <v>0</v>
      </c>
      <c r="G451">
        <v>0</v>
      </c>
      <c r="H451" t="s">
        <v>890</v>
      </c>
    </row>
    <row r="452" spans="1:8" x14ac:dyDescent="0.25">
      <c r="A452" t="s">
        <v>824</v>
      </c>
      <c r="B452" t="s">
        <v>533</v>
      </c>
      <c r="C452" t="s">
        <v>55</v>
      </c>
      <c r="D452" t="s">
        <v>527</v>
      </c>
      <c r="E452" t="s">
        <v>948</v>
      </c>
      <c r="F452">
        <v>1.0611115025880182</v>
      </c>
      <c r="G452">
        <v>1.0611115025880185</v>
      </c>
      <c r="H452" t="s">
        <v>855</v>
      </c>
    </row>
    <row r="453" spans="1:8" x14ac:dyDescent="0.25">
      <c r="A453" t="s">
        <v>824</v>
      </c>
      <c r="B453" t="s">
        <v>533</v>
      </c>
      <c r="C453" t="s">
        <v>55</v>
      </c>
      <c r="D453" t="s">
        <v>527</v>
      </c>
      <c r="E453" t="s">
        <v>948</v>
      </c>
      <c r="F453">
        <v>0.81143820786142573</v>
      </c>
      <c r="G453">
        <v>0.81143820786142584</v>
      </c>
      <c r="H453" t="s">
        <v>856</v>
      </c>
    </row>
    <row r="454" spans="1:8" x14ac:dyDescent="0.25">
      <c r="A454" t="s">
        <v>824</v>
      </c>
      <c r="B454" t="s">
        <v>533</v>
      </c>
      <c r="C454" t="s">
        <v>55</v>
      </c>
      <c r="D454" t="s">
        <v>527</v>
      </c>
      <c r="E454" t="s">
        <v>948</v>
      </c>
      <c r="F454">
        <v>0</v>
      </c>
      <c r="G454">
        <v>0</v>
      </c>
      <c r="H454" t="s">
        <v>892</v>
      </c>
    </row>
    <row r="455" spans="1:8" x14ac:dyDescent="0.25">
      <c r="A455" t="s">
        <v>824</v>
      </c>
      <c r="B455" t="s">
        <v>533</v>
      </c>
      <c r="C455" t="s">
        <v>55</v>
      </c>
      <c r="D455" t="s">
        <v>527</v>
      </c>
      <c r="E455" t="s">
        <v>948</v>
      </c>
      <c r="F455">
        <v>1.0611115025880182</v>
      </c>
      <c r="G455">
        <v>1.0611115025880185</v>
      </c>
      <c r="H455" t="s">
        <v>858</v>
      </c>
    </row>
    <row r="456" spans="1:8" x14ac:dyDescent="0.25">
      <c r="A456" t="s">
        <v>824</v>
      </c>
      <c r="B456" t="s">
        <v>533</v>
      </c>
      <c r="C456" t="s">
        <v>55</v>
      </c>
      <c r="D456" t="s">
        <v>527</v>
      </c>
      <c r="E456" t="s">
        <v>948</v>
      </c>
      <c r="F456">
        <v>0.81143820786142573</v>
      </c>
      <c r="G456">
        <v>0.81143820786142584</v>
      </c>
      <c r="H456" t="s">
        <v>859</v>
      </c>
    </row>
    <row r="457" spans="1:8" x14ac:dyDescent="0.25">
      <c r="A457" t="s">
        <v>824</v>
      </c>
      <c r="B457" t="s">
        <v>533</v>
      </c>
      <c r="C457" t="s">
        <v>55</v>
      </c>
      <c r="D457" t="s">
        <v>527</v>
      </c>
      <c r="E457" t="s">
        <v>948</v>
      </c>
      <c r="F457">
        <v>0</v>
      </c>
      <c r="G457">
        <v>0</v>
      </c>
      <c r="H457" t="s">
        <v>894</v>
      </c>
    </row>
    <row r="458" spans="1:8" x14ac:dyDescent="0.25">
      <c r="A458" t="s">
        <v>824</v>
      </c>
      <c r="B458" t="s">
        <v>533</v>
      </c>
      <c r="C458" t="s">
        <v>55</v>
      </c>
      <c r="D458" t="s">
        <v>527</v>
      </c>
      <c r="E458" t="s">
        <v>948</v>
      </c>
      <c r="F458">
        <v>1.0611115025880182</v>
      </c>
      <c r="G458">
        <v>1.0611115025880185</v>
      </c>
      <c r="H458" t="s">
        <v>861</v>
      </c>
    </row>
    <row r="459" spans="1:8" x14ac:dyDescent="0.25">
      <c r="A459" t="s">
        <v>824</v>
      </c>
      <c r="B459" t="s">
        <v>533</v>
      </c>
      <c r="C459" t="s">
        <v>55</v>
      </c>
      <c r="D459" t="s">
        <v>527</v>
      </c>
      <c r="E459" t="s">
        <v>948</v>
      </c>
      <c r="F459">
        <v>0.81143820786142573</v>
      </c>
      <c r="G459">
        <v>0.81143820786142584</v>
      </c>
      <c r="H459" t="s">
        <v>862</v>
      </c>
    </row>
    <row r="460" spans="1:8" x14ac:dyDescent="0.25">
      <c r="A460" t="s">
        <v>824</v>
      </c>
      <c r="B460" t="s">
        <v>533</v>
      </c>
      <c r="C460" t="s">
        <v>55</v>
      </c>
      <c r="D460" t="s">
        <v>527</v>
      </c>
      <c r="E460" t="s">
        <v>948</v>
      </c>
      <c r="F460">
        <v>0</v>
      </c>
      <c r="G460">
        <v>0</v>
      </c>
      <c r="H460" t="s">
        <v>896</v>
      </c>
    </row>
    <row r="461" spans="1:8" x14ac:dyDescent="0.25">
      <c r="A461" t="s">
        <v>824</v>
      </c>
      <c r="B461" t="s">
        <v>533</v>
      </c>
      <c r="C461" t="s">
        <v>55</v>
      </c>
      <c r="D461" t="s">
        <v>527</v>
      </c>
      <c r="E461" t="s">
        <v>948</v>
      </c>
      <c r="F461">
        <v>1.0611115025880182</v>
      </c>
      <c r="G461">
        <v>1.0611115025880185</v>
      </c>
      <c r="H461" t="s">
        <v>864</v>
      </c>
    </row>
    <row r="462" spans="1:8" x14ac:dyDescent="0.25">
      <c r="A462" t="s">
        <v>824</v>
      </c>
      <c r="B462" t="s">
        <v>533</v>
      </c>
      <c r="C462" t="s">
        <v>55</v>
      </c>
      <c r="D462" t="s">
        <v>527</v>
      </c>
      <c r="E462" t="s">
        <v>948</v>
      </c>
      <c r="F462">
        <v>0.81143820786142573</v>
      </c>
      <c r="G462">
        <v>0.81143820786142584</v>
      </c>
      <c r="H462" t="s">
        <v>865</v>
      </c>
    </row>
    <row r="463" spans="1:8" x14ac:dyDescent="0.25">
      <c r="A463" t="s">
        <v>824</v>
      </c>
      <c r="B463" t="s">
        <v>533</v>
      </c>
      <c r="C463" t="s">
        <v>55</v>
      </c>
      <c r="D463" t="s">
        <v>527</v>
      </c>
      <c r="E463" t="s">
        <v>948</v>
      </c>
      <c r="F463">
        <v>0</v>
      </c>
      <c r="G463">
        <v>0</v>
      </c>
      <c r="H463" t="s">
        <v>898</v>
      </c>
    </row>
    <row r="464" spans="1:8" x14ac:dyDescent="0.25">
      <c r="A464" t="s">
        <v>824</v>
      </c>
      <c r="B464" t="s">
        <v>533</v>
      </c>
      <c r="C464" t="s">
        <v>55</v>
      </c>
      <c r="D464" t="s">
        <v>8</v>
      </c>
      <c r="E464" t="s">
        <v>949</v>
      </c>
      <c r="F464">
        <v>1.3593117408906883</v>
      </c>
      <c r="G464">
        <v>1.3593117408906883</v>
      </c>
      <c r="H464" t="s">
        <v>825</v>
      </c>
    </row>
    <row r="465" spans="1:8" x14ac:dyDescent="0.25">
      <c r="A465" t="s">
        <v>824</v>
      </c>
      <c r="B465" t="s">
        <v>533</v>
      </c>
      <c r="C465" t="s">
        <v>55</v>
      </c>
      <c r="D465" t="s">
        <v>8</v>
      </c>
      <c r="E465" t="s">
        <v>949</v>
      </c>
      <c r="F465">
        <v>1.3593117408906883</v>
      </c>
      <c r="G465">
        <v>1.3593117408906883</v>
      </c>
      <c r="H465" t="s">
        <v>826</v>
      </c>
    </row>
    <row r="466" spans="1:8" x14ac:dyDescent="0.25">
      <c r="A466" t="s">
        <v>824</v>
      </c>
      <c r="B466" t="s">
        <v>533</v>
      </c>
      <c r="C466" t="s">
        <v>55</v>
      </c>
      <c r="D466" t="s">
        <v>8</v>
      </c>
      <c r="E466" t="s">
        <v>949</v>
      </c>
      <c r="F466">
        <v>1.3593117408906883</v>
      </c>
      <c r="G466">
        <v>1.3593117408906883</v>
      </c>
      <c r="H466" t="s">
        <v>827</v>
      </c>
    </row>
    <row r="467" spans="1:8" x14ac:dyDescent="0.25">
      <c r="A467" t="s">
        <v>824</v>
      </c>
      <c r="B467" t="s">
        <v>533</v>
      </c>
      <c r="C467" t="s">
        <v>55</v>
      </c>
      <c r="D467" t="s">
        <v>8</v>
      </c>
      <c r="E467" t="s">
        <v>949</v>
      </c>
      <c r="F467">
        <v>1.3593117408906883</v>
      </c>
      <c r="G467">
        <v>1.3593117408906883</v>
      </c>
      <c r="H467" t="s">
        <v>828</v>
      </c>
    </row>
    <row r="468" spans="1:8" x14ac:dyDescent="0.25">
      <c r="A468" t="s">
        <v>824</v>
      </c>
      <c r="B468" t="s">
        <v>533</v>
      </c>
      <c r="C468" t="s">
        <v>55</v>
      </c>
      <c r="D468" t="s">
        <v>8</v>
      </c>
      <c r="E468" t="s">
        <v>949</v>
      </c>
      <c r="F468">
        <v>1.3593117408906883</v>
      </c>
      <c r="G468">
        <v>1.3593117408906883</v>
      </c>
      <c r="H468" t="s">
        <v>829</v>
      </c>
    </row>
    <row r="469" spans="1:8" x14ac:dyDescent="0.25">
      <c r="A469" t="s">
        <v>824</v>
      </c>
      <c r="B469" t="s">
        <v>533</v>
      </c>
      <c r="C469" t="s">
        <v>55</v>
      </c>
      <c r="D469" t="s">
        <v>8</v>
      </c>
      <c r="E469" t="s">
        <v>949</v>
      </c>
      <c r="F469">
        <v>1.3593117408906883</v>
      </c>
      <c r="G469">
        <v>1.3593117408906883</v>
      </c>
      <c r="H469" t="s">
        <v>830</v>
      </c>
    </row>
    <row r="470" spans="1:8" x14ac:dyDescent="0.25">
      <c r="A470" t="s">
        <v>824</v>
      </c>
      <c r="B470" t="s">
        <v>533</v>
      </c>
      <c r="C470" t="s">
        <v>55</v>
      </c>
      <c r="D470" t="s">
        <v>8</v>
      </c>
      <c r="E470" t="s">
        <v>949</v>
      </c>
      <c r="F470">
        <v>1.3593117408906883</v>
      </c>
      <c r="G470">
        <v>1.3593117408906883</v>
      </c>
      <c r="H470" t="s">
        <v>831</v>
      </c>
    </row>
    <row r="471" spans="1:8" x14ac:dyDescent="0.25">
      <c r="A471" t="s">
        <v>824</v>
      </c>
      <c r="B471" t="s">
        <v>533</v>
      </c>
      <c r="C471" t="s">
        <v>55</v>
      </c>
      <c r="D471" t="s">
        <v>8</v>
      </c>
      <c r="E471" t="s">
        <v>949</v>
      </c>
      <c r="F471">
        <v>1.3593117408906883</v>
      </c>
      <c r="G471">
        <v>1.3593117408906883</v>
      </c>
      <c r="H471" t="s">
        <v>832</v>
      </c>
    </row>
    <row r="472" spans="1:8" x14ac:dyDescent="0.25">
      <c r="A472" t="s">
        <v>824</v>
      </c>
      <c r="B472" t="s">
        <v>533</v>
      </c>
      <c r="C472" t="s">
        <v>55</v>
      </c>
      <c r="D472" t="s">
        <v>8</v>
      </c>
      <c r="E472" t="s">
        <v>949</v>
      </c>
      <c r="F472">
        <v>1.3593117408906883</v>
      </c>
      <c r="G472">
        <v>1.3593117408906883</v>
      </c>
      <c r="H472" t="s">
        <v>833</v>
      </c>
    </row>
    <row r="473" spans="1:8" x14ac:dyDescent="0.25">
      <c r="A473" t="s">
        <v>824</v>
      </c>
      <c r="B473" t="s">
        <v>533</v>
      </c>
      <c r="C473" t="s">
        <v>55</v>
      </c>
      <c r="D473" t="s">
        <v>8</v>
      </c>
      <c r="E473" t="s">
        <v>949</v>
      </c>
      <c r="F473">
        <v>1.4392712550607289</v>
      </c>
      <c r="G473">
        <v>1.4392712550607287</v>
      </c>
      <c r="H473" t="s">
        <v>834</v>
      </c>
    </row>
    <row r="474" spans="1:8" x14ac:dyDescent="0.25">
      <c r="A474" t="s">
        <v>824</v>
      </c>
      <c r="B474" t="s">
        <v>533</v>
      </c>
      <c r="C474" t="s">
        <v>55</v>
      </c>
      <c r="D474" t="s">
        <v>8</v>
      </c>
      <c r="E474" t="s">
        <v>949</v>
      </c>
      <c r="F474">
        <v>1.3593117408906883</v>
      </c>
      <c r="G474">
        <v>1.3593117408906883</v>
      </c>
      <c r="H474" t="s">
        <v>835</v>
      </c>
    </row>
    <row r="475" spans="1:8" x14ac:dyDescent="0.25">
      <c r="A475" t="s">
        <v>824</v>
      </c>
      <c r="B475" t="s">
        <v>533</v>
      </c>
      <c r="C475" t="s">
        <v>55</v>
      </c>
      <c r="D475" t="s">
        <v>8</v>
      </c>
      <c r="E475" t="s">
        <v>949</v>
      </c>
      <c r="F475">
        <v>1.3593117408906883</v>
      </c>
      <c r="G475">
        <v>1.3593117408906883</v>
      </c>
      <c r="H475" t="s">
        <v>836</v>
      </c>
    </row>
    <row r="476" spans="1:8" x14ac:dyDescent="0.25">
      <c r="A476" t="s">
        <v>824</v>
      </c>
      <c r="B476" t="s">
        <v>533</v>
      </c>
      <c r="C476" t="s">
        <v>55</v>
      </c>
      <c r="D476" t="s">
        <v>8</v>
      </c>
      <c r="E476" t="s">
        <v>949</v>
      </c>
      <c r="F476">
        <v>1.4392712550607289</v>
      </c>
      <c r="G476">
        <v>1.4392712550607287</v>
      </c>
      <c r="H476" t="s">
        <v>837</v>
      </c>
    </row>
    <row r="477" spans="1:8" x14ac:dyDescent="0.25">
      <c r="A477" t="s">
        <v>824</v>
      </c>
      <c r="B477" t="s">
        <v>533</v>
      </c>
      <c r="C477" t="s">
        <v>55</v>
      </c>
      <c r="D477" t="s">
        <v>8</v>
      </c>
      <c r="E477" t="s">
        <v>949</v>
      </c>
      <c r="F477">
        <v>1.3593117408906883</v>
      </c>
      <c r="G477">
        <v>1.3593117408906883</v>
      </c>
      <c r="H477" t="s">
        <v>838</v>
      </c>
    </row>
    <row r="478" spans="1:8" x14ac:dyDescent="0.25">
      <c r="A478" t="s">
        <v>824</v>
      </c>
      <c r="B478" t="s">
        <v>533</v>
      </c>
      <c r="C478" t="s">
        <v>55</v>
      </c>
      <c r="D478" t="s">
        <v>8</v>
      </c>
      <c r="E478" t="s">
        <v>949</v>
      </c>
      <c r="F478">
        <v>1.3593117408906883</v>
      </c>
      <c r="G478">
        <v>1.3593117408906883</v>
      </c>
      <c r="H478" t="s">
        <v>839</v>
      </c>
    </row>
    <row r="479" spans="1:8" x14ac:dyDescent="0.25">
      <c r="A479" t="s">
        <v>824</v>
      </c>
      <c r="B479" t="s">
        <v>533</v>
      </c>
      <c r="C479" t="s">
        <v>55</v>
      </c>
      <c r="D479" t="s">
        <v>8</v>
      </c>
      <c r="E479" t="s">
        <v>949</v>
      </c>
      <c r="F479">
        <v>0</v>
      </c>
      <c r="G479">
        <v>0</v>
      </c>
      <c r="H479" t="s">
        <v>878</v>
      </c>
    </row>
    <row r="480" spans="1:8" x14ac:dyDescent="0.25">
      <c r="A480" t="s">
        <v>824</v>
      </c>
      <c r="B480" t="s">
        <v>533</v>
      </c>
      <c r="C480" t="s">
        <v>55</v>
      </c>
      <c r="D480" t="s">
        <v>8</v>
      </c>
      <c r="E480" t="s">
        <v>949</v>
      </c>
      <c r="F480">
        <v>1.3593117408906883</v>
      </c>
      <c r="G480">
        <v>1.3593117408906883</v>
      </c>
      <c r="H480" t="s">
        <v>841</v>
      </c>
    </row>
    <row r="481" spans="1:8" x14ac:dyDescent="0.25">
      <c r="A481" t="s">
        <v>824</v>
      </c>
      <c r="B481" t="s">
        <v>533</v>
      </c>
      <c r="C481" t="s">
        <v>55</v>
      </c>
      <c r="D481" t="s">
        <v>8</v>
      </c>
      <c r="E481" t="s">
        <v>949</v>
      </c>
      <c r="F481">
        <v>1.3593117408906883</v>
      </c>
      <c r="G481">
        <v>1.3593117408906883</v>
      </c>
      <c r="H481" t="s">
        <v>842</v>
      </c>
    </row>
    <row r="482" spans="1:8" x14ac:dyDescent="0.25">
      <c r="A482" t="s">
        <v>824</v>
      </c>
      <c r="B482" t="s">
        <v>533</v>
      </c>
      <c r="C482" t="s">
        <v>55</v>
      </c>
      <c r="D482" t="s">
        <v>8</v>
      </c>
      <c r="E482" t="s">
        <v>949</v>
      </c>
      <c r="F482">
        <v>0</v>
      </c>
      <c r="G482">
        <v>0</v>
      </c>
      <c r="H482" t="s">
        <v>881</v>
      </c>
    </row>
    <row r="483" spans="1:8" x14ac:dyDescent="0.25">
      <c r="A483" t="s">
        <v>824</v>
      </c>
      <c r="B483" t="s">
        <v>533</v>
      </c>
      <c r="C483" t="s">
        <v>55</v>
      </c>
      <c r="D483" t="s">
        <v>8</v>
      </c>
      <c r="E483" t="s">
        <v>949</v>
      </c>
      <c r="F483">
        <v>1.3593117408906883</v>
      </c>
      <c r="G483">
        <v>1.3593117408906883</v>
      </c>
      <c r="H483" t="s">
        <v>844</v>
      </c>
    </row>
    <row r="484" spans="1:8" x14ac:dyDescent="0.25">
      <c r="A484" t="s">
        <v>824</v>
      </c>
      <c r="B484" t="s">
        <v>533</v>
      </c>
      <c r="C484" t="s">
        <v>55</v>
      </c>
      <c r="D484" t="s">
        <v>8</v>
      </c>
      <c r="E484" t="s">
        <v>949</v>
      </c>
      <c r="F484">
        <v>1.3593117408906883</v>
      </c>
      <c r="G484">
        <v>1.3593117408906883</v>
      </c>
      <c r="H484" t="s">
        <v>845</v>
      </c>
    </row>
    <row r="485" spans="1:8" x14ac:dyDescent="0.25">
      <c r="A485" t="s">
        <v>824</v>
      </c>
      <c r="B485" t="s">
        <v>533</v>
      </c>
      <c r="C485" t="s">
        <v>55</v>
      </c>
      <c r="D485" t="s">
        <v>8</v>
      </c>
      <c r="E485" t="s">
        <v>949</v>
      </c>
      <c r="F485">
        <v>1.4392712550607289</v>
      </c>
      <c r="G485">
        <v>1.4392712550607287</v>
      </c>
      <c r="H485" t="s">
        <v>846</v>
      </c>
    </row>
    <row r="486" spans="1:8" x14ac:dyDescent="0.25">
      <c r="A486" t="s">
        <v>824</v>
      </c>
      <c r="B486" t="s">
        <v>533</v>
      </c>
      <c r="C486" t="s">
        <v>55</v>
      </c>
      <c r="D486" t="s">
        <v>8</v>
      </c>
      <c r="E486" t="s">
        <v>949</v>
      </c>
      <c r="F486">
        <v>1.4392712550607289</v>
      </c>
      <c r="G486">
        <v>1.4392712550607287</v>
      </c>
      <c r="H486" t="s">
        <v>847</v>
      </c>
    </row>
    <row r="487" spans="1:8" x14ac:dyDescent="0.25">
      <c r="A487" t="s">
        <v>824</v>
      </c>
      <c r="B487" t="s">
        <v>533</v>
      </c>
      <c r="C487" t="s">
        <v>55</v>
      </c>
      <c r="D487" t="s">
        <v>8</v>
      </c>
      <c r="E487" t="s">
        <v>949</v>
      </c>
      <c r="F487">
        <v>1.3593117408906883</v>
      </c>
      <c r="G487">
        <v>1.3593117408906883</v>
      </c>
      <c r="H487" t="s">
        <v>848</v>
      </c>
    </row>
    <row r="488" spans="1:8" x14ac:dyDescent="0.25">
      <c r="A488" t="s">
        <v>824</v>
      </c>
      <c r="B488" t="s">
        <v>533</v>
      </c>
      <c r="C488" t="s">
        <v>55</v>
      </c>
      <c r="D488" t="s">
        <v>8</v>
      </c>
      <c r="E488" t="s">
        <v>949</v>
      </c>
      <c r="F488">
        <v>1.3593117408906883</v>
      </c>
      <c r="G488">
        <v>1.3593117408906883</v>
      </c>
      <c r="H488" t="s">
        <v>849</v>
      </c>
    </row>
    <row r="489" spans="1:8" x14ac:dyDescent="0.25">
      <c r="A489" t="s">
        <v>824</v>
      </c>
      <c r="B489" t="s">
        <v>533</v>
      </c>
      <c r="C489" t="s">
        <v>55</v>
      </c>
      <c r="D489" t="s">
        <v>8</v>
      </c>
      <c r="E489" t="s">
        <v>949</v>
      </c>
      <c r="F489">
        <v>1.3593117408906883</v>
      </c>
      <c r="G489">
        <v>1.3593117408906883</v>
      </c>
      <c r="H489" t="s">
        <v>850</v>
      </c>
    </row>
    <row r="490" spans="1:8" x14ac:dyDescent="0.25">
      <c r="A490" t="s">
        <v>824</v>
      </c>
      <c r="B490" t="s">
        <v>533</v>
      </c>
      <c r="C490" t="s">
        <v>55</v>
      </c>
      <c r="D490" t="s">
        <v>8</v>
      </c>
      <c r="E490" t="s">
        <v>949</v>
      </c>
      <c r="F490">
        <v>1.3593117408906883</v>
      </c>
      <c r="G490">
        <v>1.3593117408906883</v>
      </c>
      <c r="H490" t="s">
        <v>851</v>
      </c>
    </row>
    <row r="491" spans="1:8" x14ac:dyDescent="0.25">
      <c r="A491" t="s">
        <v>824</v>
      </c>
      <c r="B491" t="s">
        <v>533</v>
      </c>
      <c r="C491" t="s">
        <v>55</v>
      </c>
      <c r="D491" t="s">
        <v>8</v>
      </c>
      <c r="E491" t="s">
        <v>949</v>
      </c>
      <c r="F491">
        <v>1.4392712550607289</v>
      </c>
      <c r="G491">
        <v>1.4392712550607287</v>
      </c>
      <c r="H491" t="s">
        <v>852</v>
      </c>
    </row>
    <row r="492" spans="1:8" x14ac:dyDescent="0.25">
      <c r="A492" t="s">
        <v>824</v>
      </c>
      <c r="B492" t="s">
        <v>533</v>
      </c>
      <c r="C492" t="s">
        <v>55</v>
      </c>
      <c r="D492" t="s">
        <v>8</v>
      </c>
      <c r="E492" t="s">
        <v>949</v>
      </c>
      <c r="F492">
        <v>1.3593117408906883</v>
      </c>
      <c r="G492">
        <v>1.3593117408906883</v>
      </c>
      <c r="H492" t="s">
        <v>853</v>
      </c>
    </row>
    <row r="493" spans="1:8" x14ac:dyDescent="0.25">
      <c r="A493" t="s">
        <v>824</v>
      </c>
      <c r="B493" t="s">
        <v>533</v>
      </c>
      <c r="C493" t="s">
        <v>55</v>
      </c>
      <c r="D493" t="s">
        <v>8</v>
      </c>
      <c r="E493" t="s">
        <v>949</v>
      </c>
      <c r="F493">
        <v>1.3593117408906883</v>
      </c>
      <c r="G493">
        <v>1.3593117408906883</v>
      </c>
      <c r="H493" t="s">
        <v>854</v>
      </c>
    </row>
    <row r="494" spans="1:8" x14ac:dyDescent="0.25">
      <c r="A494" t="s">
        <v>824</v>
      </c>
      <c r="B494" t="s">
        <v>533</v>
      </c>
      <c r="C494" t="s">
        <v>55</v>
      </c>
      <c r="D494" t="s">
        <v>8</v>
      </c>
      <c r="E494" t="s">
        <v>949</v>
      </c>
      <c r="F494">
        <v>1.3593117408906883</v>
      </c>
      <c r="G494">
        <v>1.3593117408906883</v>
      </c>
      <c r="H494" t="s">
        <v>855</v>
      </c>
    </row>
    <row r="495" spans="1:8" x14ac:dyDescent="0.25">
      <c r="A495" t="s">
        <v>824</v>
      </c>
      <c r="B495" t="s">
        <v>533</v>
      </c>
      <c r="C495" t="s">
        <v>55</v>
      </c>
      <c r="D495" t="s">
        <v>8</v>
      </c>
      <c r="E495" t="s">
        <v>949</v>
      </c>
      <c r="F495">
        <v>1.3593117408906883</v>
      </c>
      <c r="G495">
        <v>1.3593117408906883</v>
      </c>
      <c r="H495" t="s">
        <v>856</v>
      </c>
    </row>
    <row r="496" spans="1:8" x14ac:dyDescent="0.25">
      <c r="A496" t="s">
        <v>824</v>
      </c>
      <c r="B496" t="s">
        <v>533</v>
      </c>
      <c r="C496" t="s">
        <v>55</v>
      </c>
      <c r="D496" t="s">
        <v>8</v>
      </c>
      <c r="E496" t="s">
        <v>949</v>
      </c>
      <c r="F496">
        <v>1.3593117408906883</v>
      </c>
      <c r="G496">
        <v>1.3593117408906883</v>
      </c>
      <c r="H496" t="s">
        <v>857</v>
      </c>
    </row>
    <row r="497" spans="1:8" x14ac:dyDescent="0.25">
      <c r="A497" t="s">
        <v>824</v>
      </c>
      <c r="B497" t="s">
        <v>533</v>
      </c>
      <c r="C497" t="s">
        <v>55</v>
      </c>
      <c r="D497" t="s">
        <v>8</v>
      </c>
      <c r="E497" t="s">
        <v>949</v>
      </c>
      <c r="F497">
        <v>1.4392712550607289</v>
      </c>
      <c r="G497">
        <v>1.4392712550607287</v>
      </c>
      <c r="H497" t="s">
        <v>858</v>
      </c>
    </row>
    <row r="498" spans="1:8" x14ac:dyDescent="0.25">
      <c r="A498" t="s">
        <v>824</v>
      </c>
      <c r="B498" t="s">
        <v>533</v>
      </c>
      <c r="C498" t="s">
        <v>55</v>
      </c>
      <c r="D498" t="s">
        <v>8</v>
      </c>
      <c r="E498" t="s">
        <v>949</v>
      </c>
      <c r="F498">
        <v>1.3593117408906883</v>
      </c>
      <c r="G498">
        <v>1.3593117408906883</v>
      </c>
      <c r="H498" t="s">
        <v>859</v>
      </c>
    </row>
    <row r="499" spans="1:8" x14ac:dyDescent="0.25">
      <c r="A499" t="s">
        <v>824</v>
      </c>
      <c r="B499" t="s">
        <v>533</v>
      </c>
      <c r="C499" t="s">
        <v>55</v>
      </c>
      <c r="D499" t="s">
        <v>8</v>
      </c>
      <c r="E499" t="s">
        <v>949</v>
      </c>
      <c r="F499">
        <v>1.3593117408906883</v>
      </c>
      <c r="G499">
        <v>1.3593117408906883</v>
      </c>
      <c r="H499" t="s">
        <v>860</v>
      </c>
    </row>
    <row r="500" spans="1:8" x14ac:dyDescent="0.25">
      <c r="A500" t="s">
        <v>824</v>
      </c>
      <c r="B500" t="s">
        <v>533</v>
      </c>
      <c r="C500" t="s">
        <v>55</v>
      </c>
      <c r="D500" t="s">
        <v>8</v>
      </c>
      <c r="E500" t="s">
        <v>949</v>
      </c>
      <c r="F500">
        <v>0</v>
      </c>
      <c r="G500">
        <v>0</v>
      </c>
      <c r="H500" t="s">
        <v>899</v>
      </c>
    </row>
    <row r="501" spans="1:8" x14ac:dyDescent="0.25">
      <c r="A501" t="s">
        <v>824</v>
      </c>
      <c r="B501" t="s">
        <v>533</v>
      </c>
      <c r="C501" t="s">
        <v>55</v>
      </c>
      <c r="D501" t="s">
        <v>8</v>
      </c>
      <c r="E501" t="s">
        <v>949</v>
      </c>
      <c r="F501">
        <v>1.3593117408906883</v>
      </c>
      <c r="G501">
        <v>1.3593117408906883</v>
      </c>
      <c r="H501" t="s">
        <v>862</v>
      </c>
    </row>
    <row r="502" spans="1:8" x14ac:dyDescent="0.25">
      <c r="A502" t="s">
        <v>824</v>
      </c>
      <c r="B502" t="s">
        <v>533</v>
      </c>
      <c r="C502" t="s">
        <v>55</v>
      </c>
      <c r="D502" t="s">
        <v>8</v>
      </c>
      <c r="E502" t="s">
        <v>949</v>
      </c>
      <c r="F502">
        <v>1.1993927125506072</v>
      </c>
      <c r="G502">
        <v>1.1993927125506072</v>
      </c>
      <c r="H502" t="s">
        <v>863</v>
      </c>
    </row>
    <row r="503" spans="1:8" x14ac:dyDescent="0.25">
      <c r="A503" t="s">
        <v>824</v>
      </c>
      <c r="B503" t="s">
        <v>533</v>
      </c>
      <c r="C503" t="s">
        <v>55</v>
      </c>
      <c r="D503" t="s">
        <v>8</v>
      </c>
      <c r="E503" t="s">
        <v>949</v>
      </c>
      <c r="F503">
        <v>0</v>
      </c>
      <c r="G503">
        <v>0</v>
      </c>
      <c r="H503" t="s">
        <v>900</v>
      </c>
    </row>
    <row r="504" spans="1:8" x14ac:dyDescent="0.25">
      <c r="A504" t="s">
        <v>824</v>
      </c>
      <c r="B504" t="s">
        <v>533</v>
      </c>
      <c r="C504" t="s">
        <v>55</v>
      </c>
      <c r="D504" t="s">
        <v>8</v>
      </c>
      <c r="E504" t="s">
        <v>949</v>
      </c>
      <c r="F504">
        <v>1.3593117408906883</v>
      </c>
      <c r="G504">
        <v>1.3593117408906883</v>
      </c>
      <c r="H504" t="s">
        <v>865</v>
      </c>
    </row>
    <row r="505" spans="1:8" x14ac:dyDescent="0.25">
      <c r="A505" t="s">
        <v>824</v>
      </c>
      <c r="B505" t="s">
        <v>533</v>
      </c>
      <c r="C505" t="s">
        <v>55</v>
      </c>
      <c r="D505" t="s">
        <v>8</v>
      </c>
      <c r="E505" t="s">
        <v>949</v>
      </c>
      <c r="F505">
        <v>1.3593117408906883</v>
      </c>
      <c r="G505">
        <v>1.3593117408906883</v>
      </c>
      <c r="H505" t="s">
        <v>866</v>
      </c>
    </row>
    <row r="506" spans="1:8" x14ac:dyDescent="0.25">
      <c r="A506" t="s">
        <v>824</v>
      </c>
      <c r="B506" t="s">
        <v>533</v>
      </c>
      <c r="C506" t="s">
        <v>55</v>
      </c>
      <c r="D506" t="s">
        <v>527</v>
      </c>
      <c r="E506" t="s">
        <v>950</v>
      </c>
      <c r="F506">
        <v>0.56176491313483323</v>
      </c>
      <c r="G506">
        <v>0.56176491313483334</v>
      </c>
      <c r="H506" t="s">
        <v>825</v>
      </c>
    </row>
    <row r="507" spans="1:8" x14ac:dyDescent="0.25">
      <c r="A507" t="s">
        <v>824</v>
      </c>
      <c r="B507" t="s">
        <v>533</v>
      </c>
      <c r="C507" t="s">
        <v>55</v>
      </c>
      <c r="D507" t="s">
        <v>527</v>
      </c>
      <c r="E507" t="s">
        <v>950</v>
      </c>
      <c r="F507">
        <v>0</v>
      </c>
      <c r="G507">
        <v>0</v>
      </c>
      <c r="H507" t="s">
        <v>867</v>
      </c>
    </row>
    <row r="508" spans="1:8" x14ac:dyDescent="0.25">
      <c r="A508" t="s">
        <v>824</v>
      </c>
      <c r="B508" t="s">
        <v>533</v>
      </c>
      <c r="C508" t="s">
        <v>55</v>
      </c>
      <c r="D508" t="s">
        <v>527</v>
      </c>
      <c r="E508" t="s">
        <v>950</v>
      </c>
      <c r="F508">
        <v>0</v>
      </c>
      <c r="G508">
        <v>0</v>
      </c>
      <c r="H508" t="s">
        <v>868</v>
      </c>
    </row>
    <row r="509" spans="1:8" x14ac:dyDescent="0.25">
      <c r="A509" t="s">
        <v>824</v>
      </c>
      <c r="B509" t="s">
        <v>533</v>
      </c>
      <c r="C509" t="s">
        <v>55</v>
      </c>
      <c r="D509" t="s">
        <v>527</v>
      </c>
      <c r="E509" t="s">
        <v>950</v>
      </c>
      <c r="F509">
        <v>0.56176491313483323</v>
      </c>
      <c r="G509">
        <v>0.56176491313483334</v>
      </c>
      <c r="H509" t="s">
        <v>828</v>
      </c>
    </row>
    <row r="510" spans="1:8" x14ac:dyDescent="0.25">
      <c r="A510" t="s">
        <v>824</v>
      </c>
      <c r="B510" t="s">
        <v>533</v>
      </c>
      <c r="C510" t="s">
        <v>55</v>
      </c>
      <c r="D510" t="s">
        <v>527</v>
      </c>
      <c r="E510" t="s">
        <v>950</v>
      </c>
      <c r="F510">
        <v>0</v>
      </c>
      <c r="G510">
        <v>0</v>
      </c>
      <c r="H510" t="s">
        <v>870</v>
      </c>
    </row>
    <row r="511" spans="1:8" x14ac:dyDescent="0.25">
      <c r="A511" t="s">
        <v>824</v>
      </c>
      <c r="B511" t="s">
        <v>533</v>
      </c>
      <c r="C511" t="s">
        <v>55</v>
      </c>
      <c r="D511" t="s">
        <v>527</v>
      </c>
      <c r="E511" t="s">
        <v>950</v>
      </c>
      <c r="F511">
        <v>0</v>
      </c>
      <c r="G511">
        <v>0</v>
      </c>
      <c r="H511" t="s">
        <v>871</v>
      </c>
    </row>
    <row r="512" spans="1:8" x14ac:dyDescent="0.25">
      <c r="A512" t="s">
        <v>824</v>
      </c>
      <c r="B512" t="s">
        <v>533</v>
      </c>
      <c r="C512" t="s">
        <v>55</v>
      </c>
      <c r="D512" t="s">
        <v>527</v>
      </c>
      <c r="E512" t="s">
        <v>950</v>
      </c>
      <c r="F512">
        <v>0.56176491313483323</v>
      </c>
      <c r="G512">
        <v>0.56176491313483334</v>
      </c>
      <c r="H512" t="s">
        <v>831</v>
      </c>
    </row>
    <row r="513" spans="1:8" x14ac:dyDescent="0.25">
      <c r="A513" t="s">
        <v>824</v>
      </c>
      <c r="B513" t="s">
        <v>533</v>
      </c>
      <c r="C513" t="s">
        <v>55</v>
      </c>
      <c r="D513" t="s">
        <v>527</v>
      </c>
      <c r="E513" t="s">
        <v>950</v>
      </c>
      <c r="F513">
        <v>0</v>
      </c>
      <c r="G513">
        <v>0</v>
      </c>
      <c r="H513" t="s">
        <v>872</v>
      </c>
    </row>
    <row r="514" spans="1:8" x14ac:dyDescent="0.25">
      <c r="A514" t="s">
        <v>824</v>
      </c>
      <c r="B514" t="s">
        <v>533</v>
      </c>
      <c r="C514" t="s">
        <v>55</v>
      </c>
      <c r="D514" t="s">
        <v>527</v>
      </c>
      <c r="E514" t="s">
        <v>950</v>
      </c>
      <c r="F514">
        <v>0</v>
      </c>
      <c r="G514">
        <v>0</v>
      </c>
      <c r="H514" t="s">
        <v>873</v>
      </c>
    </row>
    <row r="515" spans="1:8" x14ac:dyDescent="0.25">
      <c r="A515" t="s">
        <v>824</v>
      </c>
      <c r="B515" t="s">
        <v>533</v>
      </c>
      <c r="C515" t="s">
        <v>55</v>
      </c>
      <c r="D515" t="s">
        <v>527</v>
      </c>
      <c r="E515" t="s">
        <v>950</v>
      </c>
      <c r="F515">
        <v>0.56176491313483323</v>
      </c>
      <c r="G515">
        <v>0.56176491313483334</v>
      </c>
      <c r="H515" t="s">
        <v>834</v>
      </c>
    </row>
    <row r="516" spans="1:8" x14ac:dyDescent="0.25">
      <c r="A516" t="s">
        <v>824</v>
      </c>
      <c r="B516" t="s">
        <v>533</v>
      </c>
      <c r="C516" t="s">
        <v>55</v>
      </c>
      <c r="D516" t="s">
        <v>527</v>
      </c>
      <c r="E516" t="s">
        <v>950</v>
      </c>
      <c r="F516">
        <v>0</v>
      </c>
      <c r="G516">
        <v>0</v>
      </c>
      <c r="H516" t="s">
        <v>874</v>
      </c>
    </row>
    <row r="517" spans="1:8" x14ac:dyDescent="0.25">
      <c r="A517" t="s">
        <v>824</v>
      </c>
      <c r="B517" t="s">
        <v>533</v>
      </c>
      <c r="C517" t="s">
        <v>55</v>
      </c>
      <c r="D517" t="s">
        <v>527</v>
      </c>
      <c r="E517" t="s">
        <v>950</v>
      </c>
      <c r="F517">
        <v>0</v>
      </c>
      <c r="G517">
        <v>0</v>
      </c>
      <c r="H517" t="s">
        <v>875</v>
      </c>
    </row>
    <row r="518" spans="1:8" x14ac:dyDescent="0.25">
      <c r="A518" t="s">
        <v>824</v>
      </c>
      <c r="B518" t="s">
        <v>533</v>
      </c>
      <c r="C518" t="s">
        <v>55</v>
      </c>
      <c r="D518" t="s">
        <v>527</v>
      </c>
      <c r="E518" t="s">
        <v>950</v>
      </c>
      <c r="F518">
        <v>0.56176491313483323</v>
      </c>
      <c r="G518">
        <v>0.56176491313483334</v>
      </c>
      <c r="H518" t="s">
        <v>837</v>
      </c>
    </row>
    <row r="519" spans="1:8" x14ac:dyDescent="0.25">
      <c r="A519" t="s">
        <v>824</v>
      </c>
      <c r="B519" t="s">
        <v>533</v>
      </c>
      <c r="C519" t="s">
        <v>55</v>
      </c>
      <c r="D519" t="s">
        <v>527</v>
      </c>
      <c r="E519" t="s">
        <v>950</v>
      </c>
      <c r="F519">
        <v>0</v>
      </c>
      <c r="G519">
        <v>0</v>
      </c>
      <c r="H519" t="s">
        <v>876</v>
      </c>
    </row>
    <row r="520" spans="1:8" x14ac:dyDescent="0.25">
      <c r="A520" t="s">
        <v>824</v>
      </c>
      <c r="B520" t="s">
        <v>533</v>
      </c>
      <c r="C520" t="s">
        <v>55</v>
      </c>
      <c r="D520" t="s">
        <v>527</v>
      </c>
      <c r="E520" t="s">
        <v>950</v>
      </c>
      <c r="F520">
        <v>0</v>
      </c>
      <c r="G520">
        <v>0</v>
      </c>
      <c r="H520" t="s">
        <v>877</v>
      </c>
    </row>
    <row r="521" spans="1:8" x14ac:dyDescent="0.25">
      <c r="A521" t="s">
        <v>824</v>
      </c>
      <c r="B521" t="s">
        <v>533</v>
      </c>
      <c r="C521" t="s">
        <v>55</v>
      </c>
      <c r="D521" t="s">
        <v>527</v>
      </c>
      <c r="E521" t="s">
        <v>950</v>
      </c>
      <c r="F521">
        <v>0</v>
      </c>
      <c r="G521">
        <v>0</v>
      </c>
      <c r="H521" t="s">
        <v>878</v>
      </c>
    </row>
    <row r="522" spans="1:8" x14ac:dyDescent="0.25">
      <c r="A522" t="s">
        <v>824</v>
      </c>
      <c r="B522" t="s">
        <v>533</v>
      </c>
      <c r="C522" t="s">
        <v>55</v>
      </c>
      <c r="D522" t="s">
        <v>527</v>
      </c>
      <c r="E522" t="s">
        <v>950</v>
      </c>
      <c r="F522">
        <v>0</v>
      </c>
      <c r="G522">
        <v>0</v>
      </c>
      <c r="H522" t="s">
        <v>879</v>
      </c>
    </row>
    <row r="523" spans="1:8" x14ac:dyDescent="0.25">
      <c r="A523" t="s">
        <v>824</v>
      </c>
      <c r="B523" t="s">
        <v>533</v>
      </c>
      <c r="C523" t="s">
        <v>55</v>
      </c>
      <c r="D523" t="s">
        <v>527</v>
      </c>
      <c r="E523" t="s">
        <v>950</v>
      </c>
      <c r="F523">
        <v>0</v>
      </c>
      <c r="G523">
        <v>0</v>
      </c>
      <c r="H523" t="s">
        <v>880</v>
      </c>
    </row>
    <row r="524" spans="1:8" x14ac:dyDescent="0.25">
      <c r="A524" t="s">
        <v>824</v>
      </c>
      <c r="B524" t="s">
        <v>533</v>
      </c>
      <c r="C524" t="s">
        <v>55</v>
      </c>
      <c r="D524" t="s">
        <v>527</v>
      </c>
      <c r="E524" t="s">
        <v>950</v>
      </c>
      <c r="F524">
        <v>0</v>
      </c>
      <c r="G524">
        <v>0</v>
      </c>
      <c r="H524" t="s">
        <v>881</v>
      </c>
    </row>
    <row r="525" spans="1:8" x14ac:dyDescent="0.25">
      <c r="A525" t="s">
        <v>824</v>
      </c>
      <c r="B525" t="s">
        <v>533</v>
      </c>
      <c r="C525" t="s">
        <v>55</v>
      </c>
      <c r="D525" t="s">
        <v>527</v>
      </c>
      <c r="E525" t="s">
        <v>950</v>
      </c>
      <c r="F525">
        <v>0</v>
      </c>
      <c r="G525">
        <v>0</v>
      </c>
      <c r="H525" t="s">
        <v>882</v>
      </c>
    </row>
    <row r="526" spans="1:8" x14ac:dyDescent="0.25">
      <c r="A526" t="s">
        <v>824</v>
      </c>
      <c r="B526" t="s">
        <v>533</v>
      </c>
      <c r="C526" t="s">
        <v>55</v>
      </c>
      <c r="D526" t="s">
        <v>527</v>
      </c>
      <c r="E526" t="s">
        <v>950</v>
      </c>
      <c r="F526">
        <v>0</v>
      </c>
      <c r="G526">
        <v>0</v>
      </c>
      <c r="H526" t="s">
        <v>883</v>
      </c>
    </row>
    <row r="527" spans="1:8" x14ac:dyDescent="0.25">
      <c r="A527" t="s">
        <v>824</v>
      </c>
      <c r="B527" t="s">
        <v>533</v>
      </c>
      <c r="C527" t="s">
        <v>55</v>
      </c>
      <c r="D527" t="s">
        <v>527</v>
      </c>
      <c r="E527" t="s">
        <v>950</v>
      </c>
      <c r="F527">
        <v>0.56176491313483323</v>
      </c>
      <c r="G527">
        <v>0.56176491313483334</v>
      </c>
      <c r="H527" t="s">
        <v>846</v>
      </c>
    </row>
    <row r="528" spans="1:8" x14ac:dyDescent="0.25">
      <c r="A528" t="s">
        <v>824</v>
      </c>
      <c r="B528" t="s">
        <v>533</v>
      </c>
      <c r="C528" t="s">
        <v>55</v>
      </c>
      <c r="D528" t="s">
        <v>527</v>
      </c>
      <c r="E528" t="s">
        <v>950</v>
      </c>
      <c r="F528">
        <v>0</v>
      </c>
      <c r="G528">
        <v>0</v>
      </c>
      <c r="H528" t="s">
        <v>884</v>
      </c>
    </row>
    <row r="529" spans="1:8" x14ac:dyDescent="0.25">
      <c r="A529" t="s">
        <v>824</v>
      </c>
      <c r="B529" t="s">
        <v>533</v>
      </c>
      <c r="C529" t="s">
        <v>55</v>
      </c>
      <c r="D529" t="s">
        <v>527</v>
      </c>
      <c r="E529" t="s">
        <v>950</v>
      </c>
      <c r="F529">
        <v>0</v>
      </c>
      <c r="G529">
        <v>0</v>
      </c>
      <c r="H529" t="s">
        <v>885</v>
      </c>
    </row>
    <row r="530" spans="1:8" x14ac:dyDescent="0.25">
      <c r="A530" t="s">
        <v>824</v>
      </c>
      <c r="B530" t="s">
        <v>533</v>
      </c>
      <c r="C530" t="s">
        <v>55</v>
      </c>
      <c r="D530" t="s">
        <v>527</v>
      </c>
      <c r="E530" t="s">
        <v>950</v>
      </c>
      <c r="F530">
        <v>0.56176491313483323</v>
      </c>
      <c r="G530">
        <v>0.56176491313483334</v>
      </c>
      <c r="H530" t="s">
        <v>849</v>
      </c>
    </row>
    <row r="531" spans="1:8" x14ac:dyDescent="0.25">
      <c r="A531" t="s">
        <v>824</v>
      </c>
      <c r="B531" t="s">
        <v>533</v>
      </c>
      <c r="C531" t="s">
        <v>55</v>
      </c>
      <c r="D531" t="s">
        <v>527</v>
      </c>
      <c r="E531" t="s">
        <v>950</v>
      </c>
      <c r="F531">
        <v>0</v>
      </c>
      <c r="G531">
        <v>0</v>
      </c>
      <c r="H531" t="s">
        <v>886</v>
      </c>
    </row>
    <row r="532" spans="1:8" x14ac:dyDescent="0.25">
      <c r="A532" t="s">
        <v>824</v>
      </c>
      <c r="B532" t="s">
        <v>533</v>
      </c>
      <c r="C532" t="s">
        <v>55</v>
      </c>
      <c r="D532" t="s">
        <v>527</v>
      </c>
      <c r="E532" t="s">
        <v>950</v>
      </c>
      <c r="F532">
        <v>0</v>
      </c>
      <c r="G532">
        <v>0</v>
      </c>
      <c r="H532" t="s">
        <v>887</v>
      </c>
    </row>
    <row r="533" spans="1:8" x14ac:dyDescent="0.25">
      <c r="A533" t="s">
        <v>824</v>
      </c>
      <c r="B533" t="s">
        <v>533</v>
      </c>
      <c r="C533" t="s">
        <v>55</v>
      </c>
      <c r="D533" t="s">
        <v>527</v>
      </c>
      <c r="E533" t="s">
        <v>950</v>
      </c>
      <c r="F533">
        <v>0.56176491313483323</v>
      </c>
      <c r="G533">
        <v>0.56176491313483334</v>
      </c>
      <c r="H533" t="s">
        <v>852</v>
      </c>
    </row>
    <row r="534" spans="1:8" x14ac:dyDescent="0.25">
      <c r="A534" t="s">
        <v>824</v>
      </c>
      <c r="B534" t="s">
        <v>533</v>
      </c>
      <c r="C534" t="s">
        <v>55</v>
      </c>
      <c r="D534" t="s">
        <v>527</v>
      </c>
      <c r="E534" t="s">
        <v>950</v>
      </c>
      <c r="F534">
        <v>0</v>
      </c>
      <c r="G534">
        <v>0</v>
      </c>
      <c r="H534" t="s">
        <v>889</v>
      </c>
    </row>
    <row r="535" spans="1:8" x14ac:dyDescent="0.25">
      <c r="A535" t="s">
        <v>824</v>
      </c>
      <c r="B535" t="s">
        <v>533</v>
      </c>
      <c r="C535" t="s">
        <v>55</v>
      </c>
      <c r="D535" t="s">
        <v>527</v>
      </c>
      <c r="E535" t="s">
        <v>950</v>
      </c>
      <c r="F535">
        <v>0</v>
      </c>
      <c r="G535">
        <v>0</v>
      </c>
      <c r="H535" t="s">
        <v>890</v>
      </c>
    </row>
    <row r="536" spans="1:8" x14ac:dyDescent="0.25">
      <c r="A536" t="s">
        <v>824</v>
      </c>
      <c r="B536" t="s">
        <v>533</v>
      </c>
      <c r="C536" t="s">
        <v>55</v>
      </c>
      <c r="D536" t="s">
        <v>527</v>
      </c>
      <c r="E536" t="s">
        <v>950</v>
      </c>
      <c r="F536">
        <v>0.56176491313483323</v>
      </c>
      <c r="G536">
        <v>0.56176491313483334</v>
      </c>
      <c r="H536" t="s">
        <v>855</v>
      </c>
    </row>
    <row r="537" spans="1:8" x14ac:dyDescent="0.25">
      <c r="A537" t="s">
        <v>824</v>
      </c>
      <c r="B537" t="s">
        <v>533</v>
      </c>
      <c r="C537" t="s">
        <v>55</v>
      </c>
      <c r="D537" t="s">
        <v>527</v>
      </c>
      <c r="E537" t="s">
        <v>950</v>
      </c>
      <c r="F537">
        <v>0</v>
      </c>
      <c r="G537">
        <v>0</v>
      </c>
      <c r="H537" t="s">
        <v>891</v>
      </c>
    </row>
    <row r="538" spans="1:8" x14ac:dyDescent="0.25">
      <c r="A538" t="s">
        <v>824</v>
      </c>
      <c r="B538" t="s">
        <v>533</v>
      </c>
      <c r="C538" t="s">
        <v>55</v>
      </c>
      <c r="D538" t="s">
        <v>527</v>
      </c>
      <c r="E538" t="s">
        <v>950</v>
      </c>
      <c r="F538">
        <v>0</v>
      </c>
      <c r="G538">
        <v>0</v>
      </c>
      <c r="H538" t="s">
        <v>892</v>
      </c>
    </row>
    <row r="539" spans="1:8" x14ac:dyDescent="0.25">
      <c r="A539" t="s">
        <v>824</v>
      </c>
      <c r="B539" t="s">
        <v>533</v>
      </c>
      <c r="C539" t="s">
        <v>55</v>
      </c>
      <c r="D539" t="s">
        <v>527</v>
      </c>
      <c r="E539" t="s">
        <v>950</v>
      </c>
      <c r="F539">
        <v>0.56176491313483323</v>
      </c>
      <c r="G539">
        <v>0.56176491313483334</v>
      </c>
      <c r="H539" t="s">
        <v>858</v>
      </c>
    </row>
    <row r="540" spans="1:8" x14ac:dyDescent="0.25">
      <c r="A540" t="s">
        <v>824</v>
      </c>
      <c r="B540" t="s">
        <v>533</v>
      </c>
      <c r="C540" t="s">
        <v>55</v>
      </c>
      <c r="D540" t="s">
        <v>527</v>
      </c>
      <c r="E540" t="s">
        <v>950</v>
      </c>
      <c r="F540">
        <v>0</v>
      </c>
      <c r="G540">
        <v>0</v>
      </c>
      <c r="H540" t="s">
        <v>893</v>
      </c>
    </row>
    <row r="541" spans="1:8" x14ac:dyDescent="0.25">
      <c r="A541" t="s">
        <v>824</v>
      </c>
      <c r="B541" t="s">
        <v>533</v>
      </c>
      <c r="C541" t="s">
        <v>55</v>
      </c>
      <c r="D541" t="s">
        <v>527</v>
      </c>
      <c r="E541" t="s">
        <v>950</v>
      </c>
      <c r="F541">
        <v>0</v>
      </c>
      <c r="G541">
        <v>0</v>
      </c>
      <c r="H541" t="s">
        <v>894</v>
      </c>
    </row>
    <row r="542" spans="1:8" x14ac:dyDescent="0.25">
      <c r="A542" t="s">
        <v>824</v>
      </c>
      <c r="B542" t="s">
        <v>533</v>
      </c>
      <c r="C542" t="s">
        <v>55</v>
      </c>
      <c r="D542" t="s">
        <v>527</v>
      </c>
      <c r="E542" t="s">
        <v>950</v>
      </c>
      <c r="F542">
        <v>0</v>
      </c>
      <c r="G542">
        <v>0</v>
      </c>
      <c r="H542" t="s">
        <v>899</v>
      </c>
    </row>
    <row r="543" spans="1:8" x14ac:dyDescent="0.25">
      <c r="A543" t="s">
        <v>824</v>
      </c>
      <c r="B543" t="s">
        <v>533</v>
      </c>
      <c r="C543" t="s">
        <v>55</v>
      </c>
      <c r="D543" t="s">
        <v>527</v>
      </c>
      <c r="E543" t="s">
        <v>950</v>
      </c>
      <c r="F543">
        <v>0</v>
      </c>
      <c r="G543">
        <v>0</v>
      </c>
      <c r="H543" t="s">
        <v>895</v>
      </c>
    </row>
    <row r="544" spans="1:8" x14ac:dyDescent="0.25">
      <c r="A544" t="s">
        <v>824</v>
      </c>
      <c r="B544" t="s">
        <v>533</v>
      </c>
      <c r="C544" t="s">
        <v>55</v>
      </c>
      <c r="D544" t="s">
        <v>527</v>
      </c>
      <c r="E544" t="s">
        <v>950</v>
      </c>
      <c r="F544">
        <v>0</v>
      </c>
      <c r="G544">
        <v>0</v>
      </c>
      <c r="H544" t="s">
        <v>896</v>
      </c>
    </row>
    <row r="545" spans="1:8" x14ac:dyDescent="0.25">
      <c r="A545" t="s">
        <v>824</v>
      </c>
      <c r="B545" t="s">
        <v>533</v>
      </c>
      <c r="C545" t="s">
        <v>55</v>
      </c>
      <c r="D545" t="s">
        <v>527</v>
      </c>
      <c r="E545" t="s">
        <v>950</v>
      </c>
      <c r="F545">
        <v>0</v>
      </c>
      <c r="G545">
        <v>0</v>
      </c>
      <c r="H545" t="s">
        <v>900</v>
      </c>
    </row>
    <row r="546" spans="1:8" x14ac:dyDescent="0.25">
      <c r="A546" t="s">
        <v>824</v>
      </c>
      <c r="B546" t="s">
        <v>533</v>
      </c>
      <c r="C546" t="s">
        <v>55</v>
      </c>
      <c r="D546" t="s">
        <v>527</v>
      </c>
      <c r="E546" t="s">
        <v>950</v>
      </c>
      <c r="F546">
        <v>0</v>
      </c>
      <c r="G546">
        <v>0</v>
      </c>
      <c r="H546" t="s">
        <v>897</v>
      </c>
    </row>
    <row r="547" spans="1:8" x14ac:dyDescent="0.25">
      <c r="A547" t="s">
        <v>824</v>
      </c>
      <c r="B547" t="s">
        <v>533</v>
      </c>
      <c r="C547" t="s">
        <v>55</v>
      </c>
      <c r="D547" t="s">
        <v>527</v>
      </c>
      <c r="E547" t="s">
        <v>950</v>
      </c>
      <c r="F547">
        <v>0</v>
      </c>
      <c r="G547">
        <v>0</v>
      </c>
      <c r="H547" t="s">
        <v>898</v>
      </c>
    </row>
    <row r="548" spans="1:8" x14ac:dyDescent="0.25">
      <c r="A548" t="s">
        <v>824</v>
      </c>
      <c r="B548" t="s">
        <v>533</v>
      </c>
      <c r="C548" t="s">
        <v>55</v>
      </c>
      <c r="D548" t="s">
        <v>527</v>
      </c>
      <c r="E548" t="s">
        <v>951</v>
      </c>
      <c r="F548">
        <v>1.0611115025880182</v>
      </c>
      <c r="G548">
        <v>1.0611115025880185</v>
      </c>
      <c r="H548" t="s">
        <v>825</v>
      </c>
    </row>
    <row r="549" spans="1:8" x14ac:dyDescent="0.25">
      <c r="A549" t="s">
        <v>824</v>
      </c>
      <c r="B549" t="s">
        <v>533</v>
      </c>
      <c r="C549" t="s">
        <v>55</v>
      </c>
      <c r="D549" t="s">
        <v>527</v>
      </c>
      <c r="E549" t="s">
        <v>951</v>
      </c>
      <c r="F549">
        <v>0</v>
      </c>
      <c r="G549">
        <v>0</v>
      </c>
      <c r="H549" t="s">
        <v>867</v>
      </c>
    </row>
    <row r="550" spans="1:8" x14ac:dyDescent="0.25">
      <c r="A550" t="s">
        <v>824</v>
      </c>
      <c r="B550" t="s">
        <v>533</v>
      </c>
      <c r="C550" t="s">
        <v>55</v>
      </c>
      <c r="D550" t="s">
        <v>527</v>
      </c>
      <c r="E550" t="s">
        <v>951</v>
      </c>
      <c r="F550">
        <v>0</v>
      </c>
      <c r="G550">
        <v>0</v>
      </c>
      <c r="H550" t="s">
        <v>868</v>
      </c>
    </row>
    <row r="551" spans="1:8" x14ac:dyDescent="0.25">
      <c r="A551" t="s">
        <v>824</v>
      </c>
      <c r="B551" t="s">
        <v>533</v>
      </c>
      <c r="C551" t="s">
        <v>55</v>
      </c>
      <c r="D551" t="s">
        <v>527</v>
      </c>
      <c r="E551" t="s">
        <v>951</v>
      </c>
      <c r="F551">
        <v>1.0611115025880182</v>
      </c>
      <c r="G551">
        <v>1.0611115025880185</v>
      </c>
      <c r="H551" t="s">
        <v>828</v>
      </c>
    </row>
    <row r="552" spans="1:8" x14ac:dyDescent="0.25">
      <c r="A552" t="s">
        <v>824</v>
      </c>
      <c r="B552" t="s">
        <v>533</v>
      </c>
      <c r="C552" t="s">
        <v>55</v>
      </c>
      <c r="D552" t="s">
        <v>527</v>
      </c>
      <c r="E552" t="s">
        <v>951</v>
      </c>
      <c r="F552">
        <v>0</v>
      </c>
      <c r="G552">
        <v>0</v>
      </c>
      <c r="H552" t="s">
        <v>870</v>
      </c>
    </row>
    <row r="553" spans="1:8" x14ac:dyDescent="0.25">
      <c r="A553" t="s">
        <v>824</v>
      </c>
      <c r="B553" t="s">
        <v>533</v>
      </c>
      <c r="C553" t="s">
        <v>55</v>
      </c>
      <c r="D553" t="s">
        <v>527</v>
      </c>
      <c r="E553" t="s">
        <v>951</v>
      </c>
      <c r="F553">
        <v>0</v>
      </c>
      <c r="G553">
        <v>0</v>
      </c>
      <c r="H553" t="s">
        <v>871</v>
      </c>
    </row>
    <row r="554" spans="1:8" x14ac:dyDescent="0.25">
      <c r="A554" t="s">
        <v>824</v>
      </c>
      <c r="B554" t="s">
        <v>533</v>
      </c>
      <c r="C554" t="s">
        <v>55</v>
      </c>
      <c r="D554" t="s">
        <v>527</v>
      </c>
      <c r="E554" t="s">
        <v>951</v>
      </c>
      <c r="F554">
        <v>1.0611115025880182</v>
      </c>
      <c r="G554">
        <v>1.0611115025880185</v>
      </c>
      <c r="H554" t="s">
        <v>831</v>
      </c>
    </row>
    <row r="555" spans="1:8" x14ac:dyDescent="0.25">
      <c r="A555" t="s">
        <v>824</v>
      </c>
      <c r="B555" t="s">
        <v>533</v>
      </c>
      <c r="C555" t="s">
        <v>55</v>
      </c>
      <c r="D555" t="s">
        <v>527</v>
      </c>
      <c r="E555" t="s">
        <v>951</v>
      </c>
      <c r="F555">
        <v>0</v>
      </c>
      <c r="G555">
        <v>0</v>
      </c>
      <c r="H555" t="s">
        <v>872</v>
      </c>
    </row>
    <row r="556" spans="1:8" x14ac:dyDescent="0.25">
      <c r="A556" t="s">
        <v>824</v>
      </c>
      <c r="B556" t="s">
        <v>533</v>
      </c>
      <c r="C556" t="s">
        <v>55</v>
      </c>
      <c r="D556" t="s">
        <v>527</v>
      </c>
      <c r="E556" t="s">
        <v>951</v>
      </c>
      <c r="F556">
        <v>0</v>
      </c>
      <c r="G556">
        <v>0</v>
      </c>
      <c r="H556" t="s">
        <v>873</v>
      </c>
    </row>
    <row r="557" spans="1:8" x14ac:dyDescent="0.25">
      <c r="A557" t="s">
        <v>824</v>
      </c>
      <c r="B557" t="s">
        <v>533</v>
      </c>
      <c r="C557" t="s">
        <v>55</v>
      </c>
      <c r="D557" t="s">
        <v>527</v>
      </c>
      <c r="E557" t="s">
        <v>951</v>
      </c>
      <c r="F557">
        <v>1.0611115025880182</v>
      </c>
      <c r="G557">
        <v>1.0611115025880185</v>
      </c>
      <c r="H557" t="s">
        <v>834</v>
      </c>
    </row>
    <row r="558" spans="1:8" x14ac:dyDescent="0.25">
      <c r="A558" t="s">
        <v>824</v>
      </c>
      <c r="B558" t="s">
        <v>533</v>
      </c>
      <c r="C558" t="s">
        <v>55</v>
      </c>
      <c r="D558" t="s">
        <v>527</v>
      </c>
      <c r="E558" t="s">
        <v>951</v>
      </c>
      <c r="F558">
        <v>0</v>
      </c>
      <c r="G558">
        <v>0</v>
      </c>
      <c r="H558" t="s">
        <v>874</v>
      </c>
    </row>
    <row r="559" spans="1:8" x14ac:dyDescent="0.25">
      <c r="A559" t="s">
        <v>824</v>
      </c>
      <c r="B559" t="s">
        <v>533</v>
      </c>
      <c r="C559" t="s">
        <v>55</v>
      </c>
      <c r="D559" t="s">
        <v>527</v>
      </c>
      <c r="E559" t="s">
        <v>951</v>
      </c>
      <c r="F559">
        <v>0</v>
      </c>
      <c r="G559">
        <v>0</v>
      </c>
      <c r="H559" t="s">
        <v>875</v>
      </c>
    </row>
    <row r="560" spans="1:8" x14ac:dyDescent="0.25">
      <c r="A560" t="s">
        <v>824</v>
      </c>
      <c r="B560" t="s">
        <v>533</v>
      </c>
      <c r="C560" t="s">
        <v>55</v>
      </c>
      <c r="D560" t="s">
        <v>527</v>
      </c>
      <c r="E560" t="s">
        <v>951</v>
      </c>
      <c r="F560">
        <v>1.0611115025880182</v>
      </c>
      <c r="G560">
        <v>1.0611115025880185</v>
      </c>
      <c r="H560" t="s">
        <v>837</v>
      </c>
    </row>
    <row r="561" spans="1:8" x14ac:dyDescent="0.25">
      <c r="A561" t="s">
        <v>824</v>
      </c>
      <c r="B561" t="s">
        <v>533</v>
      </c>
      <c r="C561" t="s">
        <v>55</v>
      </c>
      <c r="D561" t="s">
        <v>527</v>
      </c>
      <c r="E561" t="s">
        <v>951</v>
      </c>
      <c r="F561">
        <v>0</v>
      </c>
      <c r="G561">
        <v>0</v>
      </c>
      <c r="H561" t="s">
        <v>876</v>
      </c>
    </row>
    <row r="562" spans="1:8" x14ac:dyDescent="0.25">
      <c r="A562" t="s">
        <v>824</v>
      </c>
      <c r="B562" t="s">
        <v>533</v>
      </c>
      <c r="C562" t="s">
        <v>55</v>
      </c>
      <c r="D562" t="s">
        <v>527</v>
      </c>
      <c r="E562" t="s">
        <v>951</v>
      </c>
      <c r="F562">
        <v>0</v>
      </c>
      <c r="G562">
        <v>0</v>
      </c>
      <c r="H562" t="s">
        <v>877</v>
      </c>
    </row>
    <row r="563" spans="1:8" x14ac:dyDescent="0.25">
      <c r="A563" t="s">
        <v>824</v>
      </c>
      <c r="B563" t="s">
        <v>533</v>
      </c>
      <c r="C563" t="s">
        <v>55</v>
      </c>
      <c r="D563" t="s">
        <v>527</v>
      </c>
      <c r="E563" t="s">
        <v>951</v>
      </c>
      <c r="F563">
        <v>1.0611115025880182</v>
      </c>
      <c r="G563">
        <v>1.0611115025880185</v>
      </c>
      <c r="H563" t="s">
        <v>840</v>
      </c>
    </row>
    <row r="564" spans="1:8" x14ac:dyDescent="0.25">
      <c r="A564" t="s">
        <v>824</v>
      </c>
      <c r="B564" t="s">
        <v>533</v>
      </c>
      <c r="C564" t="s">
        <v>55</v>
      </c>
      <c r="D564" t="s">
        <v>527</v>
      </c>
      <c r="E564" t="s">
        <v>951</v>
      </c>
      <c r="F564">
        <v>0</v>
      </c>
      <c r="G564">
        <v>0</v>
      </c>
      <c r="H564" t="s">
        <v>879</v>
      </c>
    </row>
    <row r="565" spans="1:8" x14ac:dyDescent="0.25">
      <c r="A565" t="s">
        <v>824</v>
      </c>
      <c r="B565" t="s">
        <v>533</v>
      </c>
      <c r="C565" t="s">
        <v>55</v>
      </c>
      <c r="D565" t="s">
        <v>527</v>
      </c>
      <c r="E565" t="s">
        <v>951</v>
      </c>
      <c r="F565">
        <v>0</v>
      </c>
      <c r="G565">
        <v>0</v>
      </c>
      <c r="H565" t="s">
        <v>880</v>
      </c>
    </row>
    <row r="566" spans="1:8" x14ac:dyDescent="0.25">
      <c r="A566" t="s">
        <v>824</v>
      </c>
      <c r="B566" t="s">
        <v>533</v>
      </c>
      <c r="C566" t="s">
        <v>55</v>
      </c>
      <c r="D566" t="s">
        <v>527</v>
      </c>
      <c r="E566" t="s">
        <v>951</v>
      </c>
      <c r="F566">
        <v>1.0611115025880182</v>
      </c>
      <c r="G566">
        <v>1.0611115025880185</v>
      </c>
      <c r="H566" t="s">
        <v>843</v>
      </c>
    </row>
    <row r="567" spans="1:8" x14ac:dyDescent="0.25">
      <c r="A567" t="s">
        <v>824</v>
      </c>
      <c r="B567" t="s">
        <v>533</v>
      </c>
      <c r="C567" t="s">
        <v>55</v>
      </c>
      <c r="D567" t="s">
        <v>527</v>
      </c>
      <c r="E567" t="s">
        <v>951</v>
      </c>
      <c r="F567">
        <v>0</v>
      </c>
      <c r="G567">
        <v>0</v>
      </c>
      <c r="H567" t="s">
        <v>882</v>
      </c>
    </row>
    <row r="568" spans="1:8" x14ac:dyDescent="0.25">
      <c r="A568" t="s">
        <v>824</v>
      </c>
      <c r="B568" t="s">
        <v>533</v>
      </c>
      <c r="C568" t="s">
        <v>55</v>
      </c>
      <c r="D568" t="s">
        <v>527</v>
      </c>
      <c r="E568" t="s">
        <v>951</v>
      </c>
      <c r="F568">
        <v>0</v>
      </c>
      <c r="G568">
        <v>0</v>
      </c>
      <c r="H568" t="s">
        <v>883</v>
      </c>
    </row>
    <row r="569" spans="1:8" x14ac:dyDescent="0.25">
      <c r="A569" t="s">
        <v>824</v>
      </c>
      <c r="B569" t="s">
        <v>533</v>
      </c>
      <c r="C569" t="s">
        <v>55</v>
      </c>
      <c r="D569" t="s">
        <v>527</v>
      </c>
      <c r="E569" t="s">
        <v>951</v>
      </c>
      <c r="F569">
        <v>1.0611115025880182</v>
      </c>
      <c r="G569">
        <v>1.0611115025880185</v>
      </c>
      <c r="H569" t="s">
        <v>846</v>
      </c>
    </row>
    <row r="570" spans="1:8" x14ac:dyDescent="0.25">
      <c r="A570" t="s">
        <v>824</v>
      </c>
      <c r="B570" t="s">
        <v>533</v>
      </c>
      <c r="C570" t="s">
        <v>55</v>
      </c>
      <c r="D570" t="s">
        <v>527</v>
      </c>
      <c r="E570" t="s">
        <v>951</v>
      </c>
      <c r="F570">
        <v>0</v>
      </c>
      <c r="G570">
        <v>0</v>
      </c>
      <c r="H570" t="s">
        <v>884</v>
      </c>
    </row>
    <row r="571" spans="1:8" x14ac:dyDescent="0.25">
      <c r="A571" t="s">
        <v>824</v>
      </c>
      <c r="B571" t="s">
        <v>533</v>
      </c>
      <c r="C571" t="s">
        <v>55</v>
      </c>
      <c r="D571" t="s">
        <v>527</v>
      </c>
      <c r="E571" t="s">
        <v>951</v>
      </c>
      <c r="F571">
        <v>0</v>
      </c>
      <c r="G571">
        <v>0</v>
      </c>
      <c r="H571" t="s">
        <v>885</v>
      </c>
    </row>
    <row r="572" spans="1:8" x14ac:dyDescent="0.25">
      <c r="A572" t="s">
        <v>824</v>
      </c>
      <c r="B572" t="s">
        <v>533</v>
      </c>
      <c r="C572" t="s">
        <v>55</v>
      </c>
      <c r="D572" t="s">
        <v>527</v>
      </c>
      <c r="E572" t="s">
        <v>951</v>
      </c>
      <c r="F572">
        <v>1.0611115025880182</v>
      </c>
      <c r="G572">
        <v>1.0611115025880185</v>
      </c>
      <c r="H572" t="s">
        <v>849</v>
      </c>
    </row>
    <row r="573" spans="1:8" x14ac:dyDescent="0.25">
      <c r="A573" t="s">
        <v>824</v>
      </c>
      <c r="B573" t="s">
        <v>533</v>
      </c>
      <c r="C573" t="s">
        <v>55</v>
      </c>
      <c r="D573" t="s">
        <v>527</v>
      </c>
      <c r="E573" t="s">
        <v>951</v>
      </c>
      <c r="F573">
        <v>0</v>
      </c>
      <c r="G573">
        <v>0</v>
      </c>
      <c r="H573" t="s">
        <v>886</v>
      </c>
    </row>
    <row r="574" spans="1:8" x14ac:dyDescent="0.25">
      <c r="A574" t="s">
        <v>824</v>
      </c>
      <c r="B574" t="s">
        <v>533</v>
      </c>
      <c r="C574" t="s">
        <v>55</v>
      </c>
      <c r="D574" t="s">
        <v>527</v>
      </c>
      <c r="E574" t="s">
        <v>951</v>
      </c>
      <c r="F574">
        <v>0</v>
      </c>
      <c r="G574">
        <v>0</v>
      </c>
      <c r="H574" t="s">
        <v>887</v>
      </c>
    </row>
    <row r="575" spans="1:8" x14ac:dyDescent="0.25">
      <c r="A575" t="s">
        <v>824</v>
      </c>
      <c r="B575" t="s">
        <v>533</v>
      </c>
      <c r="C575" t="s">
        <v>55</v>
      </c>
      <c r="D575" t="s">
        <v>527</v>
      </c>
      <c r="E575" t="s">
        <v>951</v>
      </c>
      <c r="F575">
        <v>1.8725497104494442</v>
      </c>
      <c r="G575">
        <v>1.8725497104494444</v>
      </c>
      <c r="H575" t="s">
        <v>852</v>
      </c>
    </row>
    <row r="576" spans="1:8" x14ac:dyDescent="0.25">
      <c r="A576" t="s">
        <v>824</v>
      </c>
      <c r="B576" t="s">
        <v>533</v>
      </c>
      <c r="C576" t="s">
        <v>55</v>
      </c>
      <c r="D576" t="s">
        <v>527</v>
      </c>
      <c r="E576" t="s">
        <v>951</v>
      </c>
      <c r="F576">
        <v>0</v>
      </c>
      <c r="G576">
        <v>0</v>
      </c>
      <c r="H576" t="s">
        <v>889</v>
      </c>
    </row>
    <row r="577" spans="1:8" x14ac:dyDescent="0.25">
      <c r="A577" t="s">
        <v>824</v>
      </c>
      <c r="B577" t="s">
        <v>533</v>
      </c>
      <c r="C577" t="s">
        <v>55</v>
      </c>
      <c r="D577" t="s">
        <v>527</v>
      </c>
      <c r="E577" t="s">
        <v>951</v>
      </c>
      <c r="F577">
        <v>0</v>
      </c>
      <c r="G577">
        <v>0</v>
      </c>
      <c r="H577" t="s">
        <v>890</v>
      </c>
    </row>
    <row r="578" spans="1:8" x14ac:dyDescent="0.25">
      <c r="A578" t="s">
        <v>824</v>
      </c>
      <c r="B578" t="s">
        <v>533</v>
      </c>
      <c r="C578" t="s">
        <v>55</v>
      </c>
      <c r="D578" t="s">
        <v>527</v>
      </c>
      <c r="E578" t="s">
        <v>951</v>
      </c>
      <c r="F578">
        <v>1.8725497104494442</v>
      </c>
      <c r="G578">
        <v>1.8725497104494444</v>
      </c>
      <c r="H578" t="s">
        <v>855</v>
      </c>
    </row>
    <row r="579" spans="1:8" x14ac:dyDescent="0.25">
      <c r="A579" t="s">
        <v>824</v>
      </c>
      <c r="B579" t="s">
        <v>533</v>
      </c>
      <c r="C579" t="s">
        <v>55</v>
      </c>
      <c r="D579" t="s">
        <v>527</v>
      </c>
      <c r="E579" t="s">
        <v>951</v>
      </c>
      <c r="F579">
        <v>0</v>
      </c>
      <c r="G579">
        <v>0</v>
      </c>
      <c r="H579" t="s">
        <v>891</v>
      </c>
    </row>
    <row r="580" spans="1:8" x14ac:dyDescent="0.25">
      <c r="A580" t="s">
        <v>824</v>
      </c>
      <c r="B580" t="s">
        <v>533</v>
      </c>
      <c r="C580" t="s">
        <v>55</v>
      </c>
      <c r="D580" t="s">
        <v>527</v>
      </c>
      <c r="E580" t="s">
        <v>951</v>
      </c>
      <c r="F580">
        <v>0</v>
      </c>
      <c r="G580">
        <v>0</v>
      </c>
      <c r="H580" t="s">
        <v>892</v>
      </c>
    </row>
    <row r="581" spans="1:8" x14ac:dyDescent="0.25">
      <c r="A581" t="s">
        <v>824</v>
      </c>
      <c r="B581" t="s">
        <v>533</v>
      </c>
      <c r="C581" t="s">
        <v>55</v>
      </c>
      <c r="D581" t="s">
        <v>527</v>
      </c>
      <c r="E581" t="s">
        <v>951</v>
      </c>
      <c r="F581">
        <v>1.0611115025880182</v>
      </c>
      <c r="G581">
        <v>1.0611115025880185</v>
      </c>
      <c r="H581" t="s">
        <v>858</v>
      </c>
    </row>
    <row r="582" spans="1:8" x14ac:dyDescent="0.25">
      <c r="A582" t="s">
        <v>824</v>
      </c>
      <c r="B582" t="s">
        <v>533</v>
      </c>
      <c r="C582" t="s">
        <v>55</v>
      </c>
      <c r="D582" t="s">
        <v>527</v>
      </c>
      <c r="E582" t="s">
        <v>951</v>
      </c>
      <c r="F582">
        <v>0</v>
      </c>
      <c r="G582">
        <v>0</v>
      </c>
      <c r="H582" t="s">
        <v>893</v>
      </c>
    </row>
    <row r="583" spans="1:8" x14ac:dyDescent="0.25">
      <c r="A583" t="s">
        <v>824</v>
      </c>
      <c r="B583" t="s">
        <v>533</v>
      </c>
      <c r="C583" t="s">
        <v>55</v>
      </c>
      <c r="D583" t="s">
        <v>527</v>
      </c>
      <c r="E583" t="s">
        <v>951</v>
      </c>
      <c r="F583">
        <v>0</v>
      </c>
      <c r="G583">
        <v>0</v>
      </c>
      <c r="H583" t="s">
        <v>894</v>
      </c>
    </row>
    <row r="584" spans="1:8" x14ac:dyDescent="0.25">
      <c r="A584" t="s">
        <v>824</v>
      </c>
      <c r="B584" t="s">
        <v>533</v>
      </c>
      <c r="C584" t="s">
        <v>55</v>
      </c>
      <c r="D584" t="s">
        <v>527</v>
      </c>
      <c r="E584" t="s">
        <v>951</v>
      </c>
      <c r="F584">
        <v>1.0611115025880182</v>
      </c>
      <c r="G584">
        <v>1.0611115025880185</v>
      </c>
      <c r="H584" t="s">
        <v>861</v>
      </c>
    </row>
    <row r="585" spans="1:8" x14ac:dyDescent="0.25">
      <c r="A585" t="s">
        <v>824</v>
      </c>
      <c r="B585" t="s">
        <v>533</v>
      </c>
      <c r="C585" t="s">
        <v>55</v>
      </c>
      <c r="D585" t="s">
        <v>527</v>
      </c>
      <c r="E585" t="s">
        <v>951</v>
      </c>
      <c r="F585">
        <v>0</v>
      </c>
      <c r="G585">
        <v>0</v>
      </c>
      <c r="H585" t="s">
        <v>895</v>
      </c>
    </row>
    <row r="586" spans="1:8" x14ac:dyDescent="0.25">
      <c r="A586" t="s">
        <v>824</v>
      </c>
      <c r="B586" t="s">
        <v>533</v>
      </c>
      <c r="C586" t="s">
        <v>55</v>
      </c>
      <c r="D586" t="s">
        <v>527</v>
      </c>
      <c r="E586" t="s">
        <v>951</v>
      </c>
      <c r="F586">
        <v>0</v>
      </c>
      <c r="G586">
        <v>0</v>
      </c>
      <c r="H586" t="s">
        <v>896</v>
      </c>
    </row>
    <row r="587" spans="1:8" x14ac:dyDescent="0.25">
      <c r="A587" t="s">
        <v>824</v>
      </c>
      <c r="B587" t="s">
        <v>533</v>
      </c>
      <c r="C587" t="s">
        <v>55</v>
      </c>
      <c r="D587" t="s">
        <v>527</v>
      </c>
      <c r="E587" t="s">
        <v>951</v>
      </c>
      <c r="F587">
        <v>1.0611115025880182</v>
      </c>
      <c r="G587">
        <v>1.0611115025880185</v>
      </c>
      <c r="H587" t="s">
        <v>864</v>
      </c>
    </row>
    <row r="588" spans="1:8" x14ac:dyDescent="0.25">
      <c r="A588" t="s">
        <v>824</v>
      </c>
      <c r="B588" t="s">
        <v>533</v>
      </c>
      <c r="C588" t="s">
        <v>55</v>
      </c>
      <c r="D588" t="s">
        <v>527</v>
      </c>
      <c r="E588" t="s">
        <v>951</v>
      </c>
      <c r="F588">
        <v>0</v>
      </c>
      <c r="G588">
        <v>0</v>
      </c>
      <c r="H588" t="s">
        <v>897</v>
      </c>
    </row>
    <row r="589" spans="1:8" x14ac:dyDescent="0.25">
      <c r="A589" t="s">
        <v>824</v>
      </c>
      <c r="B589" t="s">
        <v>533</v>
      </c>
      <c r="C589" t="s">
        <v>55</v>
      </c>
      <c r="D589" t="s">
        <v>527</v>
      </c>
      <c r="E589" t="s">
        <v>951</v>
      </c>
      <c r="F589">
        <v>0</v>
      </c>
      <c r="G589">
        <v>0</v>
      </c>
      <c r="H589" t="s">
        <v>898</v>
      </c>
    </row>
    <row r="590" spans="1:8" x14ac:dyDescent="0.25">
      <c r="A590" t="s">
        <v>824</v>
      </c>
      <c r="B590" t="s">
        <v>533</v>
      </c>
      <c r="C590" t="s">
        <v>56</v>
      </c>
      <c r="D590" t="s">
        <v>527</v>
      </c>
      <c r="E590" t="s">
        <v>945</v>
      </c>
      <c r="F590">
        <v>10.859573222301741</v>
      </c>
      <c r="G590">
        <v>10.859573222301742</v>
      </c>
      <c r="H590" t="s">
        <v>825</v>
      </c>
    </row>
    <row r="591" spans="1:8" x14ac:dyDescent="0.25">
      <c r="A591" t="s">
        <v>824</v>
      </c>
      <c r="B591" t="s">
        <v>533</v>
      </c>
      <c r="C591" t="s">
        <v>56</v>
      </c>
      <c r="D591" t="s">
        <v>527</v>
      </c>
      <c r="E591" t="s">
        <v>945</v>
      </c>
      <c r="F591">
        <v>7.7905633986077714</v>
      </c>
      <c r="G591">
        <v>7.7905633986077714</v>
      </c>
      <c r="H591" t="s">
        <v>826</v>
      </c>
    </row>
    <row r="592" spans="1:8" x14ac:dyDescent="0.25">
      <c r="A592" t="s">
        <v>824</v>
      </c>
      <c r="B592" t="s">
        <v>533</v>
      </c>
      <c r="C592" t="s">
        <v>56</v>
      </c>
      <c r="D592" t="s">
        <v>527</v>
      </c>
      <c r="E592" t="s">
        <v>945</v>
      </c>
      <c r="F592">
        <v>4.0133205386767301</v>
      </c>
      <c r="G592">
        <v>4.013320538676731</v>
      </c>
      <c r="H592" t="s">
        <v>827</v>
      </c>
    </row>
    <row r="593" spans="1:8" x14ac:dyDescent="0.25">
      <c r="A593" t="s">
        <v>824</v>
      </c>
      <c r="B593" t="s">
        <v>533</v>
      </c>
      <c r="C593" t="s">
        <v>56</v>
      </c>
      <c r="D593" t="s">
        <v>527</v>
      </c>
      <c r="E593" t="s">
        <v>945</v>
      </c>
      <c r="F593">
        <v>10.859573222301741</v>
      </c>
      <c r="G593">
        <v>10.859573222301742</v>
      </c>
      <c r="H593" t="s">
        <v>828</v>
      </c>
    </row>
    <row r="594" spans="1:8" x14ac:dyDescent="0.25">
      <c r="A594" t="s">
        <v>824</v>
      </c>
      <c r="B594" t="s">
        <v>533</v>
      </c>
      <c r="C594" t="s">
        <v>56</v>
      </c>
      <c r="D594" t="s">
        <v>527</v>
      </c>
      <c r="E594" t="s">
        <v>945</v>
      </c>
      <c r="F594">
        <v>7.7905633986077714</v>
      </c>
      <c r="G594">
        <v>7.7905633986077714</v>
      </c>
      <c r="H594" t="s">
        <v>829</v>
      </c>
    </row>
    <row r="595" spans="1:8" x14ac:dyDescent="0.25">
      <c r="A595" t="s">
        <v>824</v>
      </c>
      <c r="B595" t="s">
        <v>533</v>
      </c>
      <c r="C595" t="s">
        <v>56</v>
      </c>
      <c r="D595" t="s">
        <v>527</v>
      </c>
      <c r="E595" t="s">
        <v>945</v>
      </c>
      <c r="F595">
        <v>4.0133205386767301</v>
      </c>
      <c r="G595">
        <v>4.013320538676731</v>
      </c>
      <c r="H595" t="s">
        <v>830</v>
      </c>
    </row>
    <row r="596" spans="1:8" x14ac:dyDescent="0.25">
      <c r="A596" t="s">
        <v>824</v>
      </c>
      <c r="B596" t="s">
        <v>533</v>
      </c>
      <c r="C596" t="s">
        <v>56</v>
      </c>
      <c r="D596" t="s">
        <v>527</v>
      </c>
      <c r="E596" t="s">
        <v>945</v>
      </c>
      <c r="F596">
        <v>9.8562430876325582</v>
      </c>
      <c r="G596">
        <v>9.8562430876325582</v>
      </c>
      <c r="H596" t="s">
        <v>831</v>
      </c>
    </row>
    <row r="597" spans="1:8" x14ac:dyDescent="0.25">
      <c r="A597" t="s">
        <v>824</v>
      </c>
      <c r="B597" t="s">
        <v>533</v>
      </c>
      <c r="C597" t="s">
        <v>56</v>
      </c>
      <c r="D597" t="s">
        <v>527</v>
      </c>
      <c r="E597" t="s">
        <v>945</v>
      </c>
      <c r="F597">
        <v>7.0233109426842786</v>
      </c>
      <c r="G597">
        <v>7.0233109426842795</v>
      </c>
      <c r="H597" t="s">
        <v>832</v>
      </c>
    </row>
    <row r="598" spans="1:8" x14ac:dyDescent="0.25">
      <c r="A598" t="s">
        <v>824</v>
      </c>
      <c r="B598" t="s">
        <v>533</v>
      </c>
      <c r="C598" t="s">
        <v>56</v>
      </c>
      <c r="D598" t="s">
        <v>527</v>
      </c>
      <c r="E598" t="s">
        <v>945</v>
      </c>
      <c r="F598">
        <v>4.0133205386767301</v>
      </c>
      <c r="G598">
        <v>4.013320538676731</v>
      </c>
      <c r="H598" t="s">
        <v>833</v>
      </c>
    </row>
    <row r="599" spans="1:8" x14ac:dyDescent="0.25">
      <c r="A599" t="s">
        <v>824</v>
      </c>
      <c r="B599" t="s">
        <v>533</v>
      </c>
      <c r="C599" t="s">
        <v>56</v>
      </c>
      <c r="D599" t="s">
        <v>527</v>
      </c>
      <c r="E599" t="s">
        <v>945</v>
      </c>
      <c r="F599">
        <v>10.859573222301741</v>
      </c>
      <c r="G599">
        <v>10.859573222301742</v>
      </c>
      <c r="H599" t="s">
        <v>834</v>
      </c>
    </row>
    <row r="600" spans="1:8" x14ac:dyDescent="0.25">
      <c r="A600" t="s">
        <v>824</v>
      </c>
      <c r="B600" t="s">
        <v>533</v>
      </c>
      <c r="C600" t="s">
        <v>56</v>
      </c>
      <c r="D600" t="s">
        <v>527</v>
      </c>
      <c r="E600" t="s">
        <v>945</v>
      </c>
      <c r="F600">
        <v>7.7905633986077714</v>
      </c>
      <c r="G600">
        <v>7.7905633986077714</v>
      </c>
      <c r="H600" t="s">
        <v>835</v>
      </c>
    </row>
    <row r="601" spans="1:8" x14ac:dyDescent="0.25">
      <c r="A601" t="s">
        <v>824</v>
      </c>
      <c r="B601" t="s">
        <v>533</v>
      </c>
      <c r="C601" t="s">
        <v>56</v>
      </c>
      <c r="D601" t="s">
        <v>527</v>
      </c>
      <c r="E601" t="s">
        <v>945</v>
      </c>
      <c r="F601">
        <v>4.0133205386767301</v>
      </c>
      <c r="G601">
        <v>4.013320538676731</v>
      </c>
      <c r="H601" t="s">
        <v>836</v>
      </c>
    </row>
    <row r="602" spans="1:8" x14ac:dyDescent="0.25">
      <c r="A602" t="s">
        <v>824</v>
      </c>
      <c r="B602" t="s">
        <v>533</v>
      </c>
      <c r="C602" t="s">
        <v>56</v>
      </c>
      <c r="D602" t="s">
        <v>527</v>
      </c>
      <c r="E602" t="s">
        <v>945</v>
      </c>
      <c r="F602">
        <v>9.8562430876325582</v>
      </c>
      <c r="G602">
        <v>9.8562430876325582</v>
      </c>
      <c r="H602" t="s">
        <v>837</v>
      </c>
    </row>
    <row r="603" spans="1:8" x14ac:dyDescent="0.25">
      <c r="A603" t="s">
        <v>824</v>
      </c>
      <c r="B603" t="s">
        <v>533</v>
      </c>
      <c r="C603" t="s">
        <v>56</v>
      </c>
      <c r="D603" t="s">
        <v>527</v>
      </c>
      <c r="E603" t="s">
        <v>945</v>
      </c>
      <c r="F603">
        <v>7.7905633986077714</v>
      </c>
      <c r="G603">
        <v>7.7905633986077714</v>
      </c>
      <c r="H603" t="s">
        <v>838</v>
      </c>
    </row>
    <row r="604" spans="1:8" x14ac:dyDescent="0.25">
      <c r="A604" t="s">
        <v>824</v>
      </c>
      <c r="B604" t="s">
        <v>533</v>
      </c>
      <c r="C604" t="s">
        <v>56</v>
      </c>
      <c r="D604" t="s">
        <v>527</v>
      </c>
      <c r="E604" t="s">
        <v>945</v>
      </c>
      <c r="F604">
        <v>4.0133205386767301</v>
      </c>
      <c r="G604">
        <v>4.013320538676731</v>
      </c>
      <c r="H604" t="s">
        <v>839</v>
      </c>
    </row>
    <row r="605" spans="1:8" x14ac:dyDescent="0.25">
      <c r="A605" t="s">
        <v>824</v>
      </c>
      <c r="B605" t="s">
        <v>533</v>
      </c>
      <c r="C605" t="s">
        <v>56</v>
      </c>
      <c r="D605" t="s">
        <v>527</v>
      </c>
      <c r="E605" t="s">
        <v>945</v>
      </c>
      <c r="F605">
        <v>9.8562430876325582</v>
      </c>
      <c r="G605">
        <v>9.8562430876325582</v>
      </c>
      <c r="H605" t="s">
        <v>840</v>
      </c>
    </row>
    <row r="606" spans="1:8" x14ac:dyDescent="0.25">
      <c r="A606" t="s">
        <v>824</v>
      </c>
      <c r="B606" t="s">
        <v>533</v>
      </c>
      <c r="C606" t="s">
        <v>56</v>
      </c>
      <c r="D606" t="s">
        <v>527</v>
      </c>
      <c r="E606" t="s">
        <v>945</v>
      </c>
      <c r="F606">
        <v>7.7905633986077714</v>
      </c>
      <c r="G606">
        <v>7.7905633986077714</v>
      </c>
      <c r="H606" t="s">
        <v>841</v>
      </c>
    </row>
    <row r="607" spans="1:8" x14ac:dyDescent="0.25">
      <c r="A607" t="s">
        <v>824</v>
      </c>
      <c r="B607" t="s">
        <v>533</v>
      </c>
      <c r="C607" t="s">
        <v>56</v>
      </c>
      <c r="D607" t="s">
        <v>527</v>
      </c>
      <c r="E607" t="s">
        <v>945</v>
      </c>
      <c r="F607">
        <v>4.0133205386767301</v>
      </c>
      <c r="G607">
        <v>4.013320538676731</v>
      </c>
      <c r="H607" t="s">
        <v>842</v>
      </c>
    </row>
    <row r="608" spans="1:8" x14ac:dyDescent="0.25">
      <c r="A608" t="s">
        <v>824</v>
      </c>
      <c r="B608" t="s">
        <v>533</v>
      </c>
      <c r="C608" t="s">
        <v>56</v>
      </c>
      <c r="D608" t="s">
        <v>527</v>
      </c>
      <c r="E608" t="s">
        <v>945</v>
      </c>
      <c r="F608">
        <v>9.9742819270054035</v>
      </c>
      <c r="G608">
        <v>9.9742819270054035</v>
      </c>
      <c r="H608" t="s">
        <v>843</v>
      </c>
    </row>
    <row r="609" spans="1:8" x14ac:dyDescent="0.25">
      <c r="A609" t="s">
        <v>824</v>
      </c>
      <c r="B609" t="s">
        <v>533</v>
      </c>
      <c r="C609" t="s">
        <v>56</v>
      </c>
      <c r="D609" t="s">
        <v>527</v>
      </c>
      <c r="E609" t="s">
        <v>945</v>
      </c>
      <c r="F609">
        <v>7.7905633986077714</v>
      </c>
      <c r="G609">
        <v>7.7905633986077714</v>
      </c>
      <c r="H609" t="s">
        <v>844</v>
      </c>
    </row>
    <row r="610" spans="1:8" x14ac:dyDescent="0.25">
      <c r="A610" t="s">
        <v>824</v>
      </c>
      <c r="B610" t="s">
        <v>533</v>
      </c>
      <c r="C610" t="s">
        <v>56</v>
      </c>
      <c r="D610" t="s">
        <v>527</v>
      </c>
      <c r="E610" t="s">
        <v>945</v>
      </c>
      <c r="F610">
        <v>4.0133205386767301</v>
      </c>
      <c r="G610">
        <v>4.013320538676731</v>
      </c>
      <c r="H610" t="s">
        <v>845</v>
      </c>
    </row>
    <row r="611" spans="1:8" x14ac:dyDescent="0.25">
      <c r="A611" t="s">
        <v>824</v>
      </c>
      <c r="B611" t="s">
        <v>533</v>
      </c>
      <c r="C611" t="s">
        <v>56</v>
      </c>
      <c r="D611" t="s">
        <v>527</v>
      </c>
      <c r="E611" t="s">
        <v>945</v>
      </c>
      <c r="F611">
        <v>10.859573222301741</v>
      </c>
      <c r="G611">
        <v>10.859573222301742</v>
      </c>
      <c r="H611" t="s">
        <v>846</v>
      </c>
    </row>
    <row r="612" spans="1:8" x14ac:dyDescent="0.25">
      <c r="A612" t="s">
        <v>824</v>
      </c>
      <c r="B612" t="s">
        <v>533</v>
      </c>
      <c r="C612" t="s">
        <v>56</v>
      </c>
      <c r="D612" t="s">
        <v>527</v>
      </c>
      <c r="E612" t="s">
        <v>945</v>
      </c>
      <c r="F612">
        <v>7.7905633986077714</v>
      </c>
      <c r="G612">
        <v>7.7905633986077714</v>
      </c>
      <c r="H612" t="s">
        <v>847</v>
      </c>
    </row>
    <row r="613" spans="1:8" x14ac:dyDescent="0.25">
      <c r="A613" t="s">
        <v>824</v>
      </c>
      <c r="B613" t="s">
        <v>533</v>
      </c>
      <c r="C613" t="s">
        <v>56</v>
      </c>
      <c r="D613" t="s">
        <v>527</v>
      </c>
      <c r="E613" t="s">
        <v>945</v>
      </c>
      <c r="F613">
        <v>4.0133205386767301</v>
      </c>
      <c r="G613">
        <v>4.013320538676731</v>
      </c>
      <c r="H613" t="s">
        <v>848</v>
      </c>
    </row>
    <row r="614" spans="1:8" x14ac:dyDescent="0.25">
      <c r="A614" t="s">
        <v>824</v>
      </c>
      <c r="B614" t="s">
        <v>533</v>
      </c>
      <c r="C614" t="s">
        <v>56</v>
      </c>
      <c r="D614" t="s">
        <v>527</v>
      </c>
      <c r="E614" t="s">
        <v>945</v>
      </c>
      <c r="F614">
        <v>9.8562430876325582</v>
      </c>
      <c r="G614">
        <v>9.8562430876325582</v>
      </c>
      <c r="H614" t="s">
        <v>849</v>
      </c>
    </row>
    <row r="615" spans="1:8" x14ac:dyDescent="0.25">
      <c r="A615" t="s">
        <v>824</v>
      </c>
      <c r="B615" t="s">
        <v>533</v>
      </c>
      <c r="C615" t="s">
        <v>56</v>
      </c>
      <c r="D615" t="s">
        <v>527</v>
      </c>
      <c r="E615" t="s">
        <v>945</v>
      </c>
      <c r="F615">
        <v>7.7315439789213487</v>
      </c>
      <c r="G615">
        <v>7.7315439789213487</v>
      </c>
      <c r="H615" t="s">
        <v>850</v>
      </c>
    </row>
    <row r="616" spans="1:8" x14ac:dyDescent="0.25">
      <c r="A616" t="s">
        <v>824</v>
      </c>
      <c r="B616" t="s">
        <v>533</v>
      </c>
      <c r="C616" t="s">
        <v>56</v>
      </c>
      <c r="D616" t="s">
        <v>527</v>
      </c>
      <c r="E616" t="s">
        <v>945</v>
      </c>
      <c r="F616">
        <v>4.0133205386767301</v>
      </c>
      <c r="G616">
        <v>4.013320538676731</v>
      </c>
      <c r="H616" t="s">
        <v>851</v>
      </c>
    </row>
    <row r="617" spans="1:8" x14ac:dyDescent="0.25">
      <c r="A617" t="s">
        <v>824</v>
      </c>
      <c r="B617" t="s">
        <v>533</v>
      </c>
      <c r="C617" t="s">
        <v>56</v>
      </c>
      <c r="D617" t="s">
        <v>527</v>
      </c>
      <c r="E617" t="s">
        <v>945</v>
      </c>
      <c r="F617">
        <v>9.8562430876325582</v>
      </c>
      <c r="G617">
        <v>9.8562430876325582</v>
      </c>
      <c r="H617" t="s">
        <v>852</v>
      </c>
    </row>
    <row r="618" spans="1:8" x14ac:dyDescent="0.25">
      <c r="A618" t="s">
        <v>824</v>
      </c>
      <c r="B618" t="s">
        <v>533</v>
      </c>
      <c r="C618" t="s">
        <v>56</v>
      </c>
      <c r="D618" t="s">
        <v>527</v>
      </c>
      <c r="E618" t="s">
        <v>945</v>
      </c>
      <c r="F618">
        <v>7.0233109426842786</v>
      </c>
      <c r="G618">
        <v>7.0233109426842795</v>
      </c>
      <c r="H618" t="s">
        <v>853</v>
      </c>
    </row>
    <row r="619" spans="1:8" x14ac:dyDescent="0.25">
      <c r="A619" t="s">
        <v>824</v>
      </c>
      <c r="B619" t="s">
        <v>533</v>
      </c>
      <c r="C619" t="s">
        <v>56</v>
      </c>
      <c r="D619" t="s">
        <v>527</v>
      </c>
      <c r="E619" t="s">
        <v>945</v>
      </c>
      <c r="F619">
        <v>4.0133205386767301</v>
      </c>
      <c r="G619">
        <v>4.013320538676731</v>
      </c>
      <c r="H619" t="s">
        <v>854</v>
      </c>
    </row>
    <row r="620" spans="1:8" x14ac:dyDescent="0.25">
      <c r="A620" t="s">
        <v>824</v>
      </c>
      <c r="B620" t="s">
        <v>533</v>
      </c>
      <c r="C620" t="s">
        <v>56</v>
      </c>
      <c r="D620" t="s">
        <v>527</v>
      </c>
      <c r="E620" t="s">
        <v>945</v>
      </c>
      <c r="F620">
        <v>10.859573222301741</v>
      </c>
      <c r="G620">
        <v>10.859573222301742</v>
      </c>
      <c r="H620" t="s">
        <v>855</v>
      </c>
    </row>
    <row r="621" spans="1:8" x14ac:dyDescent="0.25">
      <c r="A621" t="s">
        <v>824</v>
      </c>
      <c r="B621" t="s">
        <v>533</v>
      </c>
      <c r="C621" t="s">
        <v>56</v>
      </c>
      <c r="D621" t="s">
        <v>527</v>
      </c>
      <c r="E621" t="s">
        <v>945</v>
      </c>
      <c r="F621">
        <v>7.7905633986077714</v>
      </c>
      <c r="G621">
        <v>7.7905633986077714</v>
      </c>
      <c r="H621" t="s">
        <v>856</v>
      </c>
    </row>
    <row r="622" spans="1:8" x14ac:dyDescent="0.25">
      <c r="A622" t="s">
        <v>824</v>
      </c>
      <c r="B622" t="s">
        <v>533</v>
      </c>
      <c r="C622" t="s">
        <v>56</v>
      </c>
      <c r="D622" t="s">
        <v>527</v>
      </c>
      <c r="E622" t="s">
        <v>945</v>
      </c>
      <c r="F622">
        <v>4.0133205386767301</v>
      </c>
      <c r="G622">
        <v>4.013320538676731</v>
      </c>
      <c r="H622" t="s">
        <v>857</v>
      </c>
    </row>
    <row r="623" spans="1:8" x14ac:dyDescent="0.25">
      <c r="A623" t="s">
        <v>824</v>
      </c>
      <c r="B623" t="s">
        <v>533</v>
      </c>
      <c r="C623" t="s">
        <v>56</v>
      </c>
      <c r="D623" t="s">
        <v>527</v>
      </c>
      <c r="E623" t="s">
        <v>945</v>
      </c>
      <c r="F623">
        <v>9.8562430876325582</v>
      </c>
      <c r="G623">
        <v>9.8562430876325582</v>
      </c>
      <c r="H623" t="s">
        <v>858</v>
      </c>
    </row>
    <row r="624" spans="1:8" x14ac:dyDescent="0.25">
      <c r="A624" t="s">
        <v>824</v>
      </c>
      <c r="B624" t="s">
        <v>533</v>
      </c>
      <c r="C624" t="s">
        <v>56</v>
      </c>
      <c r="D624" t="s">
        <v>527</v>
      </c>
      <c r="E624" t="s">
        <v>945</v>
      </c>
      <c r="F624">
        <v>7.7905633986077714</v>
      </c>
      <c r="G624">
        <v>7.7905633986077714</v>
      </c>
      <c r="H624" t="s">
        <v>859</v>
      </c>
    </row>
    <row r="625" spans="1:8" x14ac:dyDescent="0.25">
      <c r="A625" t="s">
        <v>824</v>
      </c>
      <c r="B625" t="s">
        <v>533</v>
      </c>
      <c r="C625" t="s">
        <v>56</v>
      </c>
      <c r="D625" t="s">
        <v>527</v>
      </c>
      <c r="E625" t="s">
        <v>945</v>
      </c>
      <c r="F625">
        <v>4.0133205386767301</v>
      </c>
      <c r="G625">
        <v>4.013320538676731</v>
      </c>
      <c r="H625" t="s">
        <v>860</v>
      </c>
    </row>
    <row r="626" spans="1:8" x14ac:dyDescent="0.25">
      <c r="A626" t="s">
        <v>824</v>
      </c>
      <c r="B626" t="s">
        <v>533</v>
      </c>
      <c r="C626" t="s">
        <v>56</v>
      </c>
      <c r="D626" t="s">
        <v>527</v>
      </c>
      <c r="E626" t="s">
        <v>945</v>
      </c>
      <c r="F626">
        <v>10.859573222301741</v>
      </c>
      <c r="G626">
        <v>10.859573222301742</v>
      </c>
      <c r="H626" t="s">
        <v>861</v>
      </c>
    </row>
    <row r="627" spans="1:8" x14ac:dyDescent="0.25">
      <c r="A627" t="s">
        <v>824</v>
      </c>
      <c r="B627" t="s">
        <v>533</v>
      </c>
      <c r="C627" t="s">
        <v>56</v>
      </c>
      <c r="D627" t="s">
        <v>527</v>
      </c>
      <c r="E627" t="s">
        <v>945</v>
      </c>
      <c r="F627">
        <v>7.7905633986077714</v>
      </c>
      <c r="G627">
        <v>7.7905633986077714</v>
      </c>
      <c r="H627" t="s">
        <v>862</v>
      </c>
    </row>
    <row r="628" spans="1:8" x14ac:dyDescent="0.25">
      <c r="A628" t="s">
        <v>824</v>
      </c>
      <c r="B628" t="s">
        <v>533</v>
      </c>
      <c r="C628" t="s">
        <v>56</v>
      </c>
      <c r="D628" t="s">
        <v>527</v>
      </c>
      <c r="E628" t="s">
        <v>945</v>
      </c>
      <c r="F628">
        <v>3.7772428599310408</v>
      </c>
      <c r="G628">
        <v>3.7772428599310404</v>
      </c>
      <c r="H628" t="s">
        <v>863</v>
      </c>
    </row>
    <row r="629" spans="1:8" x14ac:dyDescent="0.25">
      <c r="A629" t="s">
        <v>824</v>
      </c>
      <c r="B629" t="s">
        <v>533</v>
      </c>
      <c r="C629" t="s">
        <v>56</v>
      </c>
      <c r="D629" t="s">
        <v>527</v>
      </c>
      <c r="E629" t="s">
        <v>945</v>
      </c>
      <c r="F629">
        <v>10.859573222301741</v>
      </c>
      <c r="G629">
        <v>10.859573222301742</v>
      </c>
      <c r="H629" t="s">
        <v>864</v>
      </c>
    </row>
    <row r="630" spans="1:8" x14ac:dyDescent="0.25">
      <c r="A630" t="s">
        <v>824</v>
      </c>
      <c r="B630" t="s">
        <v>533</v>
      </c>
      <c r="C630" t="s">
        <v>56</v>
      </c>
      <c r="D630" t="s">
        <v>527</v>
      </c>
      <c r="E630" t="s">
        <v>945</v>
      </c>
      <c r="F630">
        <v>7.7905633986077714</v>
      </c>
      <c r="G630">
        <v>7.7905633986077714</v>
      </c>
      <c r="H630" t="s">
        <v>865</v>
      </c>
    </row>
    <row r="631" spans="1:8" x14ac:dyDescent="0.25">
      <c r="A631" t="s">
        <v>824</v>
      </c>
      <c r="B631" t="s">
        <v>533</v>
      </c>
      <c r="C631" t="s">
        <v>56</v>
      </c>
      <c r="D631" t="s">
        <v>527</v>
      </c>
      <c r="E631" t="s">
        <v>945</v>
      </c>
      <c r="F631">
        <v>4.0133205386767301</v>
      </c>
      <c r="G631">
        <v>4.013320538676731</v>
      </c>
      <c r="H631" t="s">
        <v>866</v>
      </c>
    </row>
    <row r="632" spans="1:8" x14ac:dyDescent="0.25">
      <c r="A632" t="s">
        <v>824</v>
      </c>
      <c r="B632" t="s">
        <v>533</v>
      </c>
      <c r="C632" t="s">
        <v>56</v>
      </c>
      <c r="D632" t="s">
        <v>527</v>
      </c>
      <c r="E632" t="s">
        <v>946</v>
      </c>
      <c r="F632">
        <v>1.0033301346691827</v>
      </c>
      <c r="G632">
        <v>1.0033301346691827</v>
      </c>
      <c r="H632" t="s">
        <v>825</v>
      </c>
    </row>
    <row r="633" spans="1:8" x14ac:dyDescent="0.25">
      <c r="A633" t="s">
        <v>824</v>
      </c>
      <c r="B633" t="s">
        <v>533</v>
      </c>
      <c r="C633" t="s">
        <v>56</v>
      </c>
      <c r="D633" t="s">
        <v>527</v>
      </c>
      <c r="E633" t="s">
        <v>946</v>
      </c>
      <c r="F633">
        <v>0</v>
      </c>
      <c r="G633">
        <v>0</v>
      </c>
      <c r="H633" t="s">
        <v>867</v>
      </c>
    </row>
    <row r="634" spans="1:8" x14ac:dyDescent="0.25">
      <c r="A634" t="s">
        <v>824</v>
      </c>
      <c r="B634" t="s">
        <v>533</v>
      </c>
      <c r="C634" t="s">
        <v>56</v>
      </c>
      <c r="D634" t="s">
        <v>527</v>
      </c>
      <c r="E634" t="s">
        <v>946</v>
      </c>
      <c r="F634">
        <v>0</v>
      </c>
      <c r="G634">
        <v>0</v>
      </c>
      <c r="H634" t="s">
        <v>868</v>
      </c>
    </row>
    <row r="635" spans="1:8" x14ac:dyDescent="0.25">
      <c r="A635" t="s">
        <v>824</v>
      </c>
      <c r="B635" t="s">
        <v>533</v>
      </c>
      <c r="C635" t="s">
        <v>56</v>
      </c>
      <c r="D635" t="s">
        <v>527</v>
      </c>
      <c r="E635" t="s">
        <v>946</v>
      </c>
      <c r="F635">
        <v>1.0033301346691827</v>
      </c>
      <c r="G635">
        <v>1.0033301346691827</v>
      </c>
      <c r="H635" t="s">
        <v>828</v>
      </c>
    </row>
    <row r="636" spans="1:8" x14ac:dyDescent="0.25">
      <c r="A636" t="s">
        <v>824</v>
      </c>
      <c r="B636" t="s">
        <v>533</v>
      </c>
      <c r="C636" t="s">
        <v>56</v>
      </c>
      <c r="D636" t="s">
        <v>527</v>
      </c>
      <c r="E636" t="s">
        <v>946</v>
      </c>
      <c r="F636">
        <v>0</v>
      </c>
      <c r="G636">
        <v>0</v>
      </c>
      <c r="H636" t="s">
        <v>870</v>
      </c>
    </row>
    <row r="637" spans="1:8" x14ac:dyDescent="0.25">
      <c r="A637" t="s">
        <v>824</v>
      </c>
      <c r="B637" t="s">
        <v>533</v>
      </c>
      <c r="C637" t="s">
        <v>56</v>
      </c>
      <c r="D637" t="s">
        <v>527</v>
      </c>
      <c r="E637" t="s">
        <v>946</v>
      </c>
      <c r="F637">
        <v>0</v>
      </c>
      <c r="G637">
        <v>0</v>
      </c>
      <c r="H637" t="s">
        <v>871</v>
      </c>
    </row>
    <row r="638" spans="1:8" x14ac:dyDescent="0.25">
      <c r="A638" t="s">
        <v>824</v>
      </c>
      <c r="B638" t="s">
        <v>533</v>
      </c>
      <c r="C638" t="s">
        <v>56</v>
      </c>
      <c r="D638" t="s">
        <v>527</v>
      </c>
      <c r="E638" t="s">
        <v>946</v>
      </c>
      <c r="F638">
        <v>1.0033301346691827</v>
      </c>
      <c r="G638">
        <v>1.0033301346691827</v>
      </c>
      <c r="H638" t="s">
        <v>831</v>
      </c>
    </row>
    <row r="639" spans="1:8" x14ac:dyDescent="0.25">
      <c r="A639" t="s">
        <v>824</v>
      </c>
      <c r="B639" t="s">
        <v>533</v>
      </c>
      <c r="C639" t="s">
        <v>56</v>
      </c>
      <c r="D639" t="s">
        <v>527</v>
      </c>
      <c r="E639" t="s">
        <v>946</v>
      </c>
      <c r="F639">
        <v>0</v>
      </c>
      <c r="G639">
        <v>0</v>
      </c>
      <c r="H639" t="s">
        <v>872</v>
      </c>
    </row>
    <row r="640" spans="1:8" x14ac:dyDescent="0.25">
      <c r="A640" t="s">
        <v>824</v>
      </c>
      <c r="B640" t="s">
        <v>533</v>
      </c>
      <c r="C640" t="s">
        <v>56</v>
      </c>
      <c r="D640" t="s">
        <v>527</v>
      </c>
      <c r="E640" t="s">
        <v>946</v>
      </c>
      <c r="F640">
        <v>0</v>
      </c>
      <c r="G640">
        <v>0</v>
      </c>
      <c r="H640" t="s">
        <v>873</v>
      </c>
    </row>
    <row r="641" spans="1:8" x14ac:dyDescent="0.25">
      <c r="A641" t="s">
        <v>824</v>
      </c>
      <c r="B641" t="s">
        <v>533</v>
      </c>
      <c r="C641" t="s">
        <v>56</v>
      </c>
      <c r="D641" t="s">
        <v>527</v>
      </c>
      <c r="E641" t="s">
        <v>946</v>
      </c>
      <c r="F641">
        <v>1.0033301346691827</v>
      </c>
      <c r="G641">
        <v>1.0033301346691827</v>
      </c>
      <c r="H641" t="s">
        <v>834</v>
      </c>
    </row>
    <row r="642" spans="1:8" x14ac:dyDescent="0.25">
      <c r="A642" t="s">
        <v>824</v>
      </c>
      <c r="B642" t="s">
        <v>533</v>
      </c>
      <c r="C642" t="s">
        <v>56</v>
      </c>
      <c r="D642" t="s">
        <v>527</v>
      </c>
      <c r="E642" t="s">
        <v>946</v>
      </c>
      <c r="F642">
        <v>0</v>
      </c>
      <c r="G642">
        <v>0</v>
      </c>
      <c r="H642" t="s">
        <v>874</v>
      </c>
    </row>
    <row r="643" spans="1:8" x14ac:dyDescent="0.25">
      <c r="A643" t="s">
        <v>824</v>
      </c>
      <c r="B643" t="s">
        <v>533</v>
      </c>
      <c r="C643" t="s">
        <v>56</v>
      </c>
      <c r="D643" t="s">
        <v>527</v>
      </c>
      <c r="E643" t="s">
        <v>946</v>
      </c>
      <c r="F643">
        <v>0</v>
      </c>
      <c r="G643">
        <v>0</v>
      </c>
      <c r="H643" t="s">
        <v>875</v>
      </c>
    </row>
    <row r="644" spans="1:8" x14ac:dyDescent="0.25">
      <c r="A644" t="s">
        <v>824</v>
      </c>
      <c r="B644" t="s">
        <v>533</v>
      </c>
      <c r="C644" t="s">
        <v>56</v>
      </c>
      <c r="D644" t="s">
        <v>527</v>
      </c>
      <c r="E644" t="s">
        <v>946</v>
      </c>
      <c r="F644">
        <v>0.76725245592349256</v>
      </c>
      <c r="G644">
        <v>0.76725245592349267</v>
      </c>
      <c r="H644" t="s">
        <v>837</v>
      </c>
    </row>
    <row r="645" spans="1:8" x14ac:dyDescent="0.25">
      <c r="A645" t="s">
        <v>824</v>
      </c>
      <c r="B645" t="s">
        <v>533</v>
      </c>
      <c r="C645" t="s">
        <v>56</v>
      </c>
      <c r="D645" t="s">
        <v>527</v>
      </c>
      <c r="E645" t="s">
        <v>946</v>
      </c>
      <c r="F645">
        <v>0</v>
      </c>
      <c r="G645">
        <v>0</v>
      </c>
      <c r="H645" t="s">
        <v>876</v>
      </c>
    </row>
    <row r="646" spans="1:8" x14ac:dyDescent="0.25">
      <c r="A646" t="s">
        <v>824</v>
      </c>
      <c r="B646" t="s">
        <v>533</v>
      </c>
      <c r="C646" t="s">
        <v>56</v>
      </c>
      <c r="D646" t="s">
        <v>527</v>
      </c>
      <c r="E646" t="s">
        <v>946</v>
      </c>
      <c r="F646">
        <v>0</v>
      </c>
      <c r="G646">
        <v>0</v>
      </c>
      <c r="H646" t="s">
        <v>877</v>
      </c>
    </row>
    <row r="647" spans="1:8" x14ac:dyDescent="0.25">
      <c r="A647" t="s">
        <v>824</v>
      </c>
      <c r="B647" t="s">
        <v>533</v>
      </c>
      <c r="C647" t="s">
        <v>56</v>
      </c>
      <c r="D647" t="s">
        <v>527</v>
      </c>
      <c r="E647" t="s">
        <v>946</v>
      </c>
      <c r="F647">
        <v>0</v>
      </c>
      <c r="G647">
        <v>0</v>
      </c>
      <c r="H647" t="s">
        <v>878</v>
      </c>
    </row>
    <row r="648" spans="1:8" x14ac:dyDescent="0.25">
      <c r="A648" t="s">
        <v>824</v>
      </c>
      <c r="B648" t="s">
        <v>533</v>
      </c>
      <c r="C648" t="s">
        <v>56</v>
      </c>
      <c r="D648" t="s">
        <v>527</v>
      </c>
      <c r="E648" t="s">
        <v>946</v>
      </c>
      <c r="F648">
        <v>0</v>
      </c>
      <c r="G648">
        <v>0</v>
      </c>
      <c r="H648" t="s">
        <v>879</v>
      </c>
    </row>
    <row r="649" spans="1:8" x14ac:dyDescent="0.25">
      <c r="A649" t="s">
        <v>824</v>
      </c>
      <c r="B649" t="s">
        <v>533</v>
      </c>
      <c r="C649" t="s">
        <v>56</v>
      </c>
      <c r="D649" t="s">
        <v>527</v>
      </c>
      <c r="E649" t="s">
        <v>946</v>
      </c>
      <c r="F649">
        <v>0</v>
      </c>
      <c r="G649">
        <v>0</v>
      </c>
      <c r="H649" t="s">
        <v>880</v>
      </c>
    </row>
    <row r="650" spans="1:8" x14ac:dyDescent="0.25">
      <c r="A650" t="s">
        <v>824</v>
      </c>
      <c r="B650" t="s">
        <v>533</v>
      </c>
      <c r="C650" t="s">
        <v>56</v>
      </c>
      <c r="D650" t="s">
        <v>527</v>
      </c>
      <c r="E650" t="s">
        <v>946</v>
      </c>
      <c r="F650">
        <v>0</v>
      </c>
      <c r="G650">
        <v>0</v>
      </c>
      <c r="H650" t="s">
        <v>881</v>
      </c>
    </row>
    <row r="651" spans="1:8" x14ac:dyDescent="0.25">
      <c r="A651" t="s">
        <v>824</v>
      </c>
      <c r="B651" t="s">
        <v>533</v>
      </c>
      <c r="C651" t="s">
        <v>56</v>
      </c>
      <c r="D651" t="s">
        <v>527</v>
      </c>
      <c r="E651" t="s">
        <v>946</v>
      </c>
      <c r="F651">
        <v>0</v>
      </c>
      <c r="G651">
        <v>0</v>
      </c>
      <c r="H651" t="s">
        <v>882</v>
      </c>
    </row>
    <row r="652" spans="1:8" x14ac:dyDescent="0.25">
      <c r="A652" t="s">
        <v>824</v>
      </c>
      <c r="B652" t="s">
        <v>533</v>
      </c>
      <c r="C652" t="s">
        <v>56</v>
      </c>
      <c r="D652" t="s">
        <v>527</v>
      </c>
      <c r="E652" t="s">
        <v>946</v>
      </c>
      <c r="F652">
        <v>0</v>
      </c>
      <c r="G652">
        <v>0</v>
      </c>
      <c r="H652" t="s">
        <v>883</v>
      </c>
    </row>
    <row r="653" spans="1:8" x14ac:dyDescent="0.25">
      <c r="A653" t="s">
        <v>824</v>
      </c>
      <c r="B653" t="s">
        <v>533</v>
      </c>
      <c r="C653" t="s">
        <v>56</v>
      </c>
      <c r="D653" t="s">
        <v>527</v>
      </c>
      <c r="E653" t="s">
        <v>946</v>
      </c>
      <c r="F653">
        <v>1.0033301346691827</v>
      </c>
      <c r="G653">
        <v>1.0033301346691827</v>
      </c>
      <c r="H653" t="s">
        <v>846</v>
      </c>
    </row>
    <row r="654" spans="1:8" x14ac:dyDescent="0.25">
      <c r="A654" t="s">
        <v>824</v>
      </c>
      <c r="B654" t="s">
        <v>533</v>
      </c>
      <c r="C654" t="s">
        <v>56</v>
      </c>
      <c r="D654" t="s">
        <v>527</v>
      </c>
      <c r="E654" t="s">
        <v>946</v>
      </c>
      <c r="F654">
        <v>0</v>
      </c>
      <c r="G654">
        <v>0</v>
      </c>
      <c r="H654" t="s">
        <v>884</v>
      </c>
    </row>
    <row r="655" spans="1:8" x14ac:dyDescent="0.25">
      <c r="A655" t="s">
        <v>824</v>
      </c>
      <c r="B655" t="s">
        <v>533</v>
      </c>
      <c r="C655" t="s">
        <v>56</v>
      </c>
      <c r="D655" t="s">
        <v>527</v>
      </c>
      <c r="E655" t="s">
        <v>946</v>
      </c>
      <c r="F655">
        <v>0</v>
      </c>
      <c r="G655">
        <v>0</v>
      </c>
      <c r="H655" t="s">
        <v>885</v>
      </c>
    </row>
    <row r="656" spans="1:8" x14ac:dyDescent="0.25">
      <c r="A656" t="s">
        <v>824</v>
      </c>
      <c r="B656" t="s">
        <v>533</v>
      </c>
      <c r="C656" t="s">
        <v>56</v>
      </c>
      <c r="D656" t="s">
        <v>527</v>
      </c>
      <c r="E656" t="s">
        <v>946</v>
      </c>
      <c r="F656">
        <v>1.0033301346691827</v>
      </c>
      <c r="G656">
        <v>1.0033301346691827</v>
      </c>
      <c r="H656" t="s">
        <v>849</v>
      </c>
    </row>
    <row r="657" spans="1:8" x14ac:dyDescent="0.25">
      <c r="A657" t="s">
        <v>824</v>
      </c>
      <c r="B657" t="s">
        <v>533</v>
      </c>
      <c r="C657" t="s">
        <v>56</v>
      </c>
      <c r="D657" t="s">
        <v>527</v>
      </c>
      <c r="E657" t="s">
        <v>946</v>
      </c>
      <c r="F657">
        <v>0</v>
      </c>
      <c r="G657">
        <v>0</v>
      </c>
      <c r="H657" t="s">
        <v>886</v>
      </c>
    </row>
    <row r="658" spans="1:8" x14ac:dyDescent="0.25">
      <c r="A658" t="s">
        <v>824</v>
      </c>
      <c r="B658" t="s">
        <v>533</v>
      </c>
      <c r="C658" t="s">
        <v>56</v>
      </c>
      <c r="D658" t="s">
        <v>527</v>
      </c>
      <c r="E658" t="s">
        <v>946</v>
      </c>
      <c r="F658">
        <v>0</v>
      </c>
      <c r="G658">
        <v>0</v>
      </c>
      <c r="H658" t="s">
        <v>887</v>
      </c>
    </row>
    <row r="659" spans="1:8" x14ac:dyDescent="0.25">
      <c r="A659" t="s">
        <v>824</v>
      </c>
      <c r="B659" t="s">
        <v>533</v>
      </c>
      <c r="C659" t="s">
        <v>56</v>
      </c>
      <c r="D659" t="s">
        <v>527</v>
      </c>
      <c r="E659" t="s">
        <v>946</v>
      </c>
      <c r="F659">
        <v>1.0033301346691827</v>
      </c>
      <c r="G659">
        <v>1.0033301346691827</v>
      </c>
      <c r="H659" t="s">
        <v>852</v>
      </c>
    </row>
    <row r="660" spans="1:8" x14ac:dyDescent="0.25">
      <c r="A660" t="s">
        <v>824</v>
      </c>
      <c r="B660" t="s">
        <v>533</v>
      </c>
      <c r="C660" t="s">
        <v>56</v>
      </c>
      <c r="D660" t="s">
        <v>527</v>
      </c>
      <c r="E660" t="s">
        <v>946</v>
      </c>
      <c r="F660">
        <v>0</v>
      </c>
      <c r="G660">
        <v>0</v>
      </c>
      <c r="H660" t="s">
        <v>889</v>
      </c>
    </row>
    <row r="661" spans="1:8" x14ac:dyDescent="0.25">
      <c r="A661" t="s">
        <v>824</v>
      </c>
      <c r="B661" t="s">
        <v>533</v>
      </c>
      <c r="C661" t="s">
        <v>56</v>
      </c>
      <c r="D661" t="s">
        <v>527</v>
      </c>
      <c r="E661" t="s">
        <v>946</v>
      </c>
      <c r="F661">
        <v>0</v>
      </c>
      <c r="G661">
        <v>0</v>
      </c>
      <c r="H661" t="s">
        <v>890</v>
      </c>
    </row>
    <row r="662" spans="1:8" x14ac:dyDescent="0.25">
      <c r="A662" t="s">
        <v>824</v>
      </c>
      <c r="B662" t="s">
        <v>533</v>
      </c>
      <c r="C662" t="s">
        <v>56</v>
      </c>
      <c r="D662" t="s">
        <v>527</v>
      </c>
      <c r="E662" t="s">
        <v>946</v>
      </c>
      <c r="F662">
        <v>1.0033301346691827</v>
      </c>
      <c r="G662">
        <v>1.0033301346691827</v>
      </c>
      <c r="H662" t="s">
        <v>855</v>
      </c>
    </row>
    <row r="663" spans="1:8" x14ac:dyDescent="0.25">
      <c r="A663" t="s">
        <v>824</v>
      </c>
      <c r="B663" t="s">
        <v>533</v>
      </c>
      <c r="C663" t="s">
        <v>56</v>
      </c>
      <c r="D663" t="s">
        <v>527</v>
      </c>
      <c r="E663" t="s">
        <v>946</v>
      </c>
      <c r="F663">
        <v>0</v>
      </c>
      <c r="G663">
        <v>0</v>
      </c>
      <c r="H663" t="s">
        <v>891</v>
      </c>
    </row>
    <row r="664" spans="1:8" x14ac:dyDescent="0.25">
      <c r="A664" t="s">
        <v>824</v>
      </c>
      <c r="B664" t="s">
        <v>533</v>
      </c>
      <c r="C664" t="s">
        <v>56</v>
      </c>
      <c r="D664" t="s">
        <v>527</v>
      </c>
      <c r="E664" t="s">
        <v>946</v>
      </c>
      <c r="F664">
        <v>0</v>
      </c>
      <c r="G664">
        <v>0</v>
      </c>
      <c r="H664" t="s">
        <v>892</v>
      </c>
    </row>
    <row r="665" spans="1:8" x14ac:dyDescent="0.25">
      <c r="A665" t="s">
        <v>824</v>
      </c>
      <c r="B665" t="s">
        <v>533</v>
      </c>
      <c r="C665" t="s">
        <v>56</v>
      </c>
      <c r="D665" t="s">
        <v>527</v>
      </c>
      <c r="E665" t="s">
        <v>946</v>
      </c>
      <c r="F665">
        <v>0.76725245592349256</v>
      </c>
      <c r="G665">
        <v>0.76725245592349267</v>
      </c>
      <c r="H665" t="s">
        <v>858</v>
      </c>
    </row>
    <row r="666" spans="1:8" x14ac:dyDescent="0.25">
      <c r="A666" t="s">
        <v>824</v>
      </c>
      <c r="B666" t="s">
        <v>533</v>
      </c>
      <c r="C666" t="s">
        <v>56</v>
      </c>
      <c r="D666" t="s">
        <v>527</v>
      </c>
      <c r="E666" t="s">
        <v>946</v>
      </c>
      <c r="F666">
        <v>0</v>
      </c>
      <c r="G666">
        <v>0</v>
      </c>
      <c r="H666" t="s">
        <v>893</v>
      </c>
    </row>
    <row r="667" spans="1:8" x14ac:dyDescent="0.25">
      <c r="A667" t="s">
        <v>824</v>
      </c>
      <c r="B667" t="s">
        <v>533</v>
      </c>
      <c r="C667" t="s">
        <v>56</v>
      </c>
      <c r="D667" t="s">
        <v>527</v>
      </c>
      <c r="E667" t="s">
        <v>946</v>
      </c>
      <c r="F667">
        <v>0</v>
      </c>
      <c r="G667">
        <v>0</v>
      </c>
      <c r="H667" t="s">
        <v>894</v>
      </c>
    </row>
    <row r="668" spans="1:8" x14ac:dyDescent="0.25">
      <c r="A668" t="s">
        <v>824</v>
      </c>
      <c r="B668" t="s">
        <v>533</v>
      </c>
      <c r="C668" t="s">
        <v>56</v>
      </c>
      <c r="D668" t="s">
        <v>527</v>
      </c>
      <c r="E668" t="s">
        <v>946</v>
      </c>
      <c r="F668">
        <v>0</v>
      </c>
      <c r="G668">
        <v>0</v>
      </c>
      <c r="H668" t="s">
        <v>899</v>
      </c>
    </row>
    <row r="669" spans="1:8" x14ac:dyDescent="0.25">
      <c r="A669" t="s">
        <v>824</v>
      </c>
      <c r="B669" t="s">
        <v>533</v>
      </c>
      <c r="C669" t="s">
        <v>56</v>
      </c>
      <c r="D669" t="s">
        <v>527</v>
      </c>
      <c r="E669" t="s">
        <v>946</v>
      </c>
      <c r="F669">
        <v>0</v>
      </c>
      <c r="G669">
        <v>0</v>
      </c>
      <c r="H669" t="s">
        <v>895</v>
      </c>
    </row>
    <row r="670" spans="1:8" x14ac:dyDescent="0.25">
      <c r="A670" t="s">
        <v>824</v>
      </c>
      <c r="B670" t="s">
        <v>533</v>
      </c>
      <c r="C670" t="s">
        <v>56</v>
      </c>
      <c r="D670" t="s">
        <v>527</v>
      </c>
      <c r="E670" t="s">
        <v>946</v>
      </c>
      <c r="F670">
        <v>0</v>
      </c>
      <c r="G670">
        <v>0</v>
      </c>
      <c r="H670" t="s">
        <v>896</v>
      </c>
    </row>
    <row r="671" spans="1:8" x14ac:dyDescent="0.25">
      <c r="A671" t="s">
        <v>824</v>
      </c>
      <c r="B671" t="s">
        <v>533</v>
      </c>
      <c r="C671" t="s">
        <v>56</v>
      </c>
      <c r="D671" t="s">
        <v>527</v>
      </c>
      <c r="E671" t="s">
        <v>946</v>
      </c>
      <c r="F671">
        <v>0</v>
      </c>
      <c r="G671">
        <v>0</v>
      </c>
      <c r="H671" t="s">
        <v>900</v>
      </c>
    </row>
    <row r="672" spans="1:8" x14ac:dyDescent="0.25">
      <c r="A672" t="s">
        <v>824</v>
      </c>
      <c r="B672" t="s">
        <v>533</v>
      </c>
      <c r="C672" t="s">
        <v>56</v>
      </c>
      <c r="D672" t="s">
        <v>527</v>
      </c>
      <c r="E672" t="s">
        <v>946</v>
      </c>
      <c r="F672">
        <v>0</v>
      </c>
      <c r="G672">
        <v>0</v>
      </c>
      <c r="H672" t="s">
        <v>897</v>
      </c>
    </row>
    <row r="673" spans="1:8" x14ac:dyDescent="0.25">
      <c r="A673" t="s">
        <v>824</v>
      </c>
      <c r="B673" t="s">
        <v>533</v>
      </c>
      <c r="C673" t="s">
        <v>56</v>
      </c>
      <c r="D673" t="s">
        <v>527</v>
      </c>
      <c r="E673" t="s">
        <v>946</v>
      </c>
      <c r="F673">
        <v>0</v>
      </c>
      <c r="G673">
        <v>0</v>
      </c>
      <c r="H673" t="s">
        <v>898</v>
      </c>
    </row>
    <row r="674" spans="1:8" x14ac:dyDescent="0.25">
      <c r="A674" t="s">
        <v>824</v>
      </c>
      <c r="B674" t="s">
        <v>533</v>
      </c>
      <c r="C674" t="s">
        <v>56</v>
      </c>
      <c r="D674" t="s">
        <v>527</v>
      </c>
      <c r="E674" t="s">
        <v>947</v>
      </c>
      <c r="F674">
        <v>1.0033301346691825</v>
      </c>
      <c r="G674">
        <v>1.0033301346691827</v>
      </c>
      <c r="H674" t="s">
        <v>825</v>
      </c>
    </row>
    <row r="675" spans="1:8" x14ac:dyDescent="0.25">
      <c r="A675" t="s">
        <v>824</v>
      </c>
      <c r="B675" t="s">
        <v>533</v>
      </c>
      <c r="C675" t="s">
        <v>56</v>
      </c>
      <c r="D675" t="s">
        <v>527</v>
      </c>
      <c r="E675" t="s">
        <v>947</v>
      </c>
      <c r="F675">
        <v>0</v>
      </c>
      <c r="G675">
        <v>0</v>
      </c>
      <c r="H675" t="s">
        <v>867</v>
      </c>
    </row>
    <row r="676" spans="1:8" x14ac:dyDescent="0.25">
      <c r="A676" t="s">
        <v>824</v>
      </c>
      <c r="B676" t="s">
        <v>533</v>
      </c>
      <c r="C676" t="s">
        <v>56</v>
      </c>
      <c r="D676" t="s">
        <v>527</v>
      </c>
      <c r="E676" t="s">
        <v>947</v>
      </c>
      <c r="F676">
        <v>0</v>
      </c>
      <c r="G676">
        <v>0</v>
      </c>
      <c r="H676" t="s">
        <v>868</v>
      </c>
    </row>
    <row r="677" spans="1:8" x14ac:dyDescent="0.25">
      <c r="A677" t="s">
        <v>824</v>
      </c>
      <c r="B677" t="s">
        <v>533</v>
      </c>
      <c r="C677" t="s">
        <v>56</v>
      </c>
      <c r="D677" t="s">
        <v>527</v>
      </c>
      <c r="E677" t="s">
        <v>947</v>
      </c>
      <c r="F677">
        <v>1.0033301346691825</v>
      </c>
      <c r="G677">
        <v>1.0033301346691827</v>
      </c>
      <c r="H677" t="s">
        <v>828</v>
      </c>
    </row>
    <row r="678" spans="1:8" x14ac:dyDescent="0.25">
      <c r="A678" t="s">
        <v>824</v>
      </c>
      <c r="B678" t="s">
        <v>533</v>
      </c>
      <c r="C678" t="s">
        <v>56</v>
      </c>
      <c r="D678" t="s">
        <v>527</v>
      </c>
      <c r="E678" t="s">
        <v>947</v>
      </c>
      <c r="F678">
        <v>0</v>
      </c>
      <c r="G678">
        <v>0</v>
      </c>
      <c r="H678" t="s">
        <v>870</v>
      </c>
    </row>
    <row r="679" spans="1:8" x14ac:dyDescent="0.25">
      <c r="A679" t="s">
        <v>824</v>
      </c>
      <c r="B679" t="s">
        <v>533</v>
      </c>
      <c r="C679" t="s">
        <v>56</v>
      </c>
      <c r="D679" t="s">
        <v>527</v>
      </c>
      <c r="E679" t="s">
        <v>947</v>
      </c>
      <c r="F679">
        <v>0</v>
      </c>
      <c r="G679">
        <v>0</v>
      </c>
      <c r="H679" t="s">
        <v>871</v>
      </c>
    </row>
    <row r="680" spans="1:8" x14ac:dyDescent="0.25">
      <c r="A680" t="s">
        <v>824</v>
      </c>
      <c r="B680" t="s">
        <v>533</v>
      </c>
      <c r="C680" t="s">
        <v>56</v>
      </c>
      <c r="D680" t="s">
        <v>527</v>
      </c>
      <c r="E680" t="s">
        <v>947</v>
      </c>
      <c r="F680">
        <v>1.0033301346691825</v>
      </c>
      <c r="G680">
        <v>1.0033301346691827</v>
      </c>
      <c r="H680" t="s">
        <v>831</v>
      </c>
    </row>
    <row r="681" spans="1:8" x14ac:dyDescent="0.25">
      <c r="A681" t="s">
        <v>824</v>
      </c>
      <c r="B681" t="s">
        <v>533</v>
      </c>
      <c r="C681" t="s">
        <v>56</v>
      </c>
      <c r="D681" t="s">
        <v>527</v>
      </c>
      <c r="E681" t="s">
        <v>947</v>
      </c>
      <c r="F681">
        <v>0</v>
      </c>
      <c r="G681">
        <v>0</v>
      </c>
      <c r="H681" t="s">
        <v>872</v>
      </c>
    </row>
    <row r="682" spans="1:8" x14ac:dyDescent="0.25">
      <c r="A682" t="s">
        <v>824</v>
      </c>
      <c r="B682" t="s">
        <v>533</v>
      </c>
      <c r="C682" t="s">
        <v>56</v>
      </c>
      <c r="D682" t="s">
        <v>527</v>
      </c>
      <c r="E682" t="s">
        <v>947</v>
      </c>
      <c r="F682">
        <v>0</v>
      </c>
      <c r="G682">
        <v>0</v>
      </c>
      <c r="H682" t="s">
        <v>873</v>
      </c>
    </row>
    <row r="683" spans="1:8" x14ac:dyDescent="0.25">
      <c r="A683" t="s">
        <v>824</v>
      </c>
      <c r="B683" t="s">
        <v>533</v>
      </c>
      <c r="C683" t="s">
        <v>56</v>
      </c>
      <c r="D683" t="s">
        <v>527</v>
      </c>
      <c r="E683" t="s">
        <v>947</v>
      </c>
      <c r="F683">
        <v>1.0033301346691825</v>
      </c>
      <c r="G683">
        <v>1.0033301346691827</v>
      </c>
      <c r="H683" t="s">
        <v>834</v>
      </c>
    </row>
    <row r="684" spans="1:8" x14ac:dyDescent="0.25">
      <c r="A684" t="s">
        <v>824</v>
      </c>
      <c r="B684" t="s">
        <v>533</v>
      </c>
      <c r="C684" t="s">
        <v>56</v>
      </c>
      <c r="D684" t="s">
        <v>527</v>
      </c>
      <c r="E684" t="s">
        <v>947</v>
      </c>
      <c r="F684">
        <v>0</v>
      </c>
      <c r="G684">
        <v>0</v>
      </c>
      <c r="H684" t="s">
        <v>874</v>
      </c>
    </row>
    <row r="685" spans="1:8" x14ac:dyDescent="0.25">
      <c r="A685" t="s">
        <v>824</v>
      </c>
      <c r="B685" t="s">
        <v>533</v>
      </c>
      <c r="C685" t="s">
        <v>56</v>
      </c>
      <c r="D685" t="s">
        <v>527</v>
      </c>
      <c r="E685" t="s">
        <v>947</v>
      </c>
      <c r="F685">
        <v>0</v>
      </c>
      <c r="G685">
        <v>0</v>
      </c>
      <c r="H685" t="s">
        <v>875</v>
      </c>
    </row>
    <row r="686" spans="1:8" x14ac:dyDescent="0.25">
      <c r="A686" t="s">
        <v>824</v>
      </c>
      <c r="B686" t="s">
        <v>533</v>
      </c>
      <c r="C686" t="s">
        <v>56</v>
      </c>
      <c r="D686" t="s">
        <v>527</v>
      </c>
      <c r="E686" t="s">
        <v>947</v>
      </c>
      <c r="F686">
        <v>0</v>
      </c>
      <c r="G686">
        <v>0</v>
      </c>
      <c r="H686" t="s">
        <v>904</v>
      </c>
    </row>
    <row r="687" spans="1:8" x14ac:dyDescent="0.25">
      <c r="A687" t="s">
        <v>824</v>
      </c>
      <c r="B687" t="s">
        <v>533</v>
      </c>
      <c r="C687" t="s">
        <v>56</v>
      </c>
      <c r="D687" t="s">
        <v>527</v>
      </c>
      <c r="E687" t="s">
        <v>947</v>
      </c>
      <c r="F687">
        <v>0</v>
      </c>
      <c r="G687">
        <v>0</v>
      </c>
      <c r="H687" t="s">
        <v>876</v>
      </c>
    </row>
    <row r="688" spans="1:8" x14ac:dyDescent="0.25">
      <c r="A688" t="s">
        <v>824</v>
      </c>
      <c r="B688" t="s">
        <v>533</v>
      </c>
      <c r="C688" t="s">
        <v>56</v>
      </c>
      <c r="D688" t="s">
        <v>527</v>
      </c>
      <c r="E688" t="s">
        <v>947</v>
      </c>
      <c r="F688">
        <v>0</v>
      </c>
      <c r="G688">
        <v>0</v>
      </c>
      <c r="H688" t="s">
        <v>877</v>
      </c>
    </row>
    <row r="689" spans="1:8" x14ac:dyDescent="0.25">
      <c r="A689" t="s">
        <v>824</v>
      </c>
      <c r="B689" t="s">
        <v>533</v>
      </c>
      <c r="C689" t="s">
        <v>56</v>
      </c>
      <c r="D689" t="s">
        <v>527</v>
      </c>
      <c r="E689" t="s">
        <v>947</v>
      </c>
      <c r="F689">
        <v>0</v>
      </c>
      <c r="G689">
        <v>0</v>
      </c>
      <c r="H689" t="s">
        <v>878</v>
      </c>
    </row>
    <row r="690" spans="1:8" x14ac:dyDescent="0.25">
      <c r="A690" t="s">
        <v>824</v>
      </c>
      <c r="B690" t="s">
        <v>533</v>
      </c>
      <c r="C690" t="s">
        <v>56</v>
      </c>
      <c r="D690" t="s">
        <v>527</v>
      </c>
      <c r="E690" t="s">
        <v>947</v>
      </c>
      <c r="F690">
        <v>0</v>
      </c>
      <c r="G690">
        <v>0</v>
      </c>
      <c r="H690" t="s">
        <v>879</v>
      </c>
    </row>
    <row r="691" spans="1:8" x14ac:dyDescent="0.25">
      <c r="A691" t="s">
        <v>824</v>
      </c>
      <c r="B691" t="s">
        <v>533</v>
      </c>
      <c r="C691" t="s">
        <v>56</v>
      </c>
      <c r="D691" t="s">
        <v>527</v>
      </c>
      <c r="E691" t="s">
        <v>947</v>
      </c>
      <c r="F691">
        <v>0</v>
      </c>
      <c r="G691">
        <v>0</v>
      </c>
      <c r="H691" t="s">
        <v>880</v>
      </c>
    </row>
    <row r="692" spans="1:8" x14ac:dyDescent="0.25">
      <c r="A692" t="s">
        <v>824</v>
      </c>
      <c r="B692" t="s">
        <v>533</v>
      </c>
      <c r="C692" t="s">
        <v>56</v>
      </c>
      <c r="D692" t="s">
        <v>527</v>
      </c>
      <c r="E692" t="s">
        <v>947</v>
      </c>
      <c r="F692">
        <v>0</v>
      </c>
      <c r="G692">
        <v>0</v>
      </c>
      <c r="H692" t="s">
        <v>881</v>
      </c>
    </row>
    <row r="693" spans="1:8" x14ac:dyDescent="0.25">
      <c r="A693" t="s">
        <v>824</v>
      </c>
      <c r="B693" t="s">
        <v>533</v>
      </c>
      <c r="C693" t="s">
        <v>56</v>
      </c>
      <c r="D693" t="s">
        <v>527</v>
      </c>
      <c r="E693" t="s">
        <v>947</v>
      </c>
      <c r="F693">
        <v>0</v>
      </c>
      <c r="G693">
        <v>0</v>
      </c>
      <c r="H693" t="s">
        <v>882</v>
      </c>
    </row>
    <row r="694" spans="1:8" x14ac:dyDescent="0.25">
      <c r="A694" t="s">
        <v>824</v>
      </c>
      <c r="B694" t="s">
        <v>533</v>
      </c>
      <c r="C694" t="s">
        <v>56</v>
      </c>
      <c r="D694" t="s">
        <v>527</v>
      </c>
      <c r="E694" t="s">
        <v>947</v>
      </c>
      <c r="F694">
        <v>0</v>
      </c>
      <c r="G694">
        <v>0</v>
      </c>
      <c r="H694" t="s">
        <v>883</v>
      </c>
    </row>
    <row r="695" spans="1:8" x14ac:dyDescent="0.25">
      <c r="A695" t="s">
        <v>824</v>
      </c>
      <c r="B695" t="s">
        <v>533</v>
      </c>
      <c r="C695" t="s">
        <v>56</v>
      </c>
      <c r="D695" t="s">
        <v>527</v>
      </c>
      <c r="E695" t="s">
        <v>947</v>
      </c>
      <c r="F695">
        <v>1.0033301346691825</v>
      </c>
      <c r="G695">
        <v>1.0033301346691827</v>
      </c>
      <c r="H695" t="s">
        <v>846</v>
      </c>
    </row>
    <row r="696" spans="1:8" x14ac:dyDescent="0.25">
      <c r="A696" t="s">
        <v>824</v>
      </c>
      <c r="B696" t="s">
        <v>533</v>
      </c>
      <c r="C696" t="s">
        <v>56</v>
      </c>
      <c r="D696" t="s">
        <v>527</v>
      </c>
      <c r="E696" t="s">
        <v>947</v>
      </c>
      <c r="F696">
        <v>0</v>
      </c>
      <c r="G696">
        <v>0</v>
      </c>
      <c r="H696" t="s">
        <v>884</v>
      </c>
    </row>
    <row r="697" spans="1:8" x14ac:dyDescent="0.25">
      <c r="A697" t="s">
        <v>824</v>
      </c>
      <c r="B697" t="s">
        <v>533</v>
      </c>
      <c r="C697" t="s">
        <v>56</v>
      </c>
      <c r="D697" t="s">
        <v>527</v>
      </c>
      <c r="E697" t="s">
        <v>947</v>
      </c>
      <c r="F697">
        <v>0</v>
      </c>
      <c r="G697">
        <v>0</v>
      </c>
      <c r="H697" t="s">
        <v>885</v>
      </c>
    </row>
    <row r="698" spans="1:8" x14ac:dyDescent="0.25">
      <c r="A698" t="s">
        <v>824</v>
      </c>
      <c r="B698" t="s">
        <v>533</v>
      </c>
      <c r="C698" t="s">
        <v>56</v>
      </c>
      <c r="D698" t="s">
        <v>527</v>
      </c>
      <c r="E698" t="s">
        <v>947</v>
      </c>
      <c r="F698">
        <v>1.0033301346691825</v>
      </c>
      <c r="G698">
        <v>1.0033301346691827</v>
      </c>
      <c r="H698" t="s">
        <v>849</v>
      </c>
    </row>
    <row r="699" spans="1:8" x14ac:dyDescent="0.25">
      <c r="A699" t="s">
        <v>824</v>
      </c>
      <c r="B699" t="s">
        <v>533</v>
      </c>
      <c r="C699" t="s">
        <v>56</v>
      </c>
      <c r="D699" t="s">
        <v>527</v>
      </c>
      <c r="E699" t="s">
        <v>947</v>
      </c>
      <c r="F699">
        <v>0</v>
      </c>
      <c r="G699">
        <v>0</v>
      </c>
      <c r="H699" t="s">
        <v>886</v>
      </c>
    </row>
    <row r="700" spans="1:8" x14ac:dyDescent="0.25">
      <c r="A700" t="s">
        <v>824</v>
      </c>
      <c r="B700" t="s">
        <v>533</v>
      </c>
      <c r="C700" t="s">
        <v>56</v>
      </c>
      <c r="D700" t="s">
        <v>527</v>
      </c>
      <c r="E700" t="s">
        <v>947</v>
      </c>
      <c r="F700">
        <v>0</v>
      </c>
      <c r="G700">
        <v>0</v>
      </c>
      <c r="H700" t="s">
        <v>887</v>
      </c>
    </row>
    <row r="701" spans="1:8" x14ac:dyDescent="0.25">
      <c r="A701" t="s">
        <v>824</v>
      </c>
      <c r="B701" t="s">
        <v>533</v>
      </c>
      <c r="C701" t="s">
        <v>56</v>
      </c>
      <c r="D701" t="s">
        <v>527</v>
      </c>
      <c r="E701" t="s">
        <v>947</v>
      </c>
      <c r="F701">
        <v>1.0033301346691825</v>
      </c>
      <c r="G701">
        <v>1.0033301346691827</v>
      </c>
      <c r="H701" t="s">
        <v>852</v>
      </c>
    </row>
    <row r="702" spans="1:8" x14ac:dyDescent="0.25">
      <c r="A702" t="s">
        <v>824</v>
      </c>
      <c r="B702" t="s">
        <v>533</v>
      </c>
      <c r="C702" t="s">
        <v>56</v>
      </c>
      <c r="D702" t="s">
        <v>527</v>
      </c>
      <c r="E702" t="s">
        <v>947</v>
      </c>
      <c r="F702">
        <v>0</v>
      </c>
      <c r="G702">
        <v>0</v>
      </c>
      <c r="H702" t="s">
        <v>889</v>
      </c>
    </row>
    <row r="703" spans="1:8" x14ac:dyDescent="0.25">
      <c r="A703" t="s">
        <v>824</v>
      </c>
      <c r="B703" t="s">
        <v>533</v>
      </c>
      <c r="C703" t="s">
        <v>56</v>
      </c>
      <c r="D703" t="s">
        <v>527</v>
      </c>
      <c r="E703" t="s">
        <v>947</v>
      </c>
      <c r="F703">
        <v>0</v>
      </c>
      <c r="G703">
        <v>0</v>
      </c>
      <c r="H703" t="s">
        <v>890</v>
      </c>
    </row>
    <row r="704" spans="1:8" x14ac:dyDescent="0.25">
      <c r="A704" t="s">
        <v>824</v>
      </c>
      <c r="B704" t="s">
        <v>533</v>
      </c>
      <c r="C704" t="s">
        <v>56</v>
      </c>
      <c r="D704" t="s">
        <v>527</v>
      </c>
      <c r="E704" t="s">
        <v>947</v>
      </c>
      <c r="F704">
        <v>0</v>
      </c>
      <c r="G704">
        <v>0</v>
      </c>
      <c r="H704" t="s">
        <v>902</v>
      </c>
    </row>
    <row r="705" spans="1:8" x14ac:dyDescent="0.25">
      <c r="A705" t="s">
        <v>824</v>
      </c>
      <c r="B705" t="s">
        <v>533</v>
      </c>
      <c r="C705" t="s">
        <v>56</v>
      </c>
      <c r="D705" t="s">
        <v>527</v>
      </c>
      <c r="E705" t="s">
        <v>947</v>
      </c>
      <c r="F705">
        <v>0</v>
      </c>
      <c r="G705">
        <v>0</v>
      </c>
      <c r="H705" t="s">
        <v>891</v>
      </c>
    </row>
    <row r="706" spans="1:8" x14ac:dyDescent="0.25">
      <c r="A706" t="s">
        <v>824</v>
      </c>
      <c r="B706" t="s">
        <v>533</v>
      </c>
      <c r="C706" t="s">
        <v>56</v>
      </c>
      <c r="D706" t="s">
        <v>527</v>
      </c>
      <c r="E706" t="s">
        <v>947</v>
      </c>
      <c r="F706">
        <v>0</v>
      </c>
      <c r="G706">
        <v>0</v>
      </c>
      <c r="H706" t="s">
        <v>892</v>
      </c>
    </row>
    <row r="707" spans="1:8" x14ac:dyDescent="0.25">
      <c r="A707" t="s">
        <v>824</v>
      </c>
      <c r="B707" t="s">
        <v>533</v>
      </c>
      <c r="C707" t="s">
        <v>56</v>
      </c>
      <c r="D707" t="s">
        <v>527</v>
      </c>
      <c r="E707" t="s">
        <v>947</v>
      </c>
      <c r="F707">
        <v>0</v>
      </c>
      <c r="G707">
        <v>0</v>
      </c>
      <c r="H707" t="s">
        <v>903</v>
      </c>
    </row>
    <row r="708" spans="1:8" x14ac:dyDescent="0.25">
      <c r="A708" t="s">
        <v>824</v>
      </c>
      <c r="B708" t="s">
        <v>533</v>
      </c>
      <c r="C708" t="s">
        <v>56</v>
      </c>
      <c r="D708" t="s">
        <v>527</v>
      </c>
      <c r="E708" t="s">
        <v>947</v>
      </c>
      <c r="F708">
        <v>0</v>
      </c>
      <c r="G708">
        <v>0</v>
      </c>
      <c r="H708" t="s">
        <v>893</v>
      </c>
    </row>
    <row r="709" spans="1:8" x14ac:dyDescent="0.25">
      <c r="A709" t="s">
        <v>824</v>
      </c>
      <c r="B709" t="s">
        <v>533</v>
      </c>
      <c r="C709" t="s">
        <v>56</v>
      </c>
      <c r="D709" t="s">
        <v>527</v>
      </c>
      <c r="E709" t="s">
        <v>947</v>
      </c>
      <c r="F709">
        <v>0</v>
      </c>
      <c r="G709">
        <v>0</v>
      </c>
      <c r="H709" t="s">
        <v>894</v>
      </c>
    </row>
    <row r="710" spans="1:8" x14ac:dyDescent="0.25">
      <c r="A710" t="s">
        <v>824</v>
      </c>
      <c r="B710" t="s">
        <v>533</v>
      </c>
      <c r="C710" t="s">
        <v>56</v>
      </c>
      <c r="D710" t="s">
        <v>527</v>
      </c>
      <c r="E710" t="s">
        <v>947</v>
      </c>
      <c r="F710">
        <v>0</v>
      </c>
      <c r="G710">
        <v>0</v>
      </c>
      <c r="H710" t="s">
        <v>899</v>
      </c>
    </row>
    <row r="711" spans="1:8" x14ac:dyDescent="0.25">
      <c r="A711" t="s">
        <v>824</v>
      </c>
      <c r="B711" t="s">
        <v>533</v>
      </c>
      <c r="C711" t="s">
        <v>56</v>
      </c>
      <c r="D711" t="s">
        <v>527</v>
      </c>
      <c r="E711" t="s">
        <v>947</v>
      </c>
      <c r="F711">
        <v>0</v>
      </c>
      <c r="G711">
        <v>0</v>
      </c>
      <c r="H711" t="s">
        <v>895</v>
      </c>
    </row>
    <row r="712" spans="1:8" x14ac:dyDescent="0.25">
      <c r="A712" t="s">
        <v>824</v>
      </c>
      <c r="B712" t="s">
        <v>533</v>
      </c>
      <c r="C712" t="s">
        <v>56</v>
      </c>
      <c r="D712" t="s">
        <v>527</v>
      </c>
      <c r="E712" t="s">
        <v>947</v>
      </c>
      <c r="F712">
        <v>0</v>
      </c>
      <c r="G712">
        <v>0</v>
      </c>
      <c r="H712" t="s">
        <v>896</v>
      </c>
    </row>
    <row r="713" spans="1:8" x14ac:dyDescent="0.25">
      <c r="A713" t="s">
        <v>824</v>
      </c>
      <c r="B713" t="s">
        <v>533</v>
      </c>
      <c r="C713" t="s">
        <v>56</v>
      </c>
      <c r="D713" t="s">
        <v>527</v>
      </c>
      <c r="E713" t="s">
        <v>947</v>
      </c>
      <c r="F713">
        <v>0</v>
      </c>
      <c r="G713">
        <v>0</v>
      </c>
      <c r="H713" t="s">
        <v>900</v>
      </c>
    </row>
    <row r="714" spans="1:8" x14ac:dyDescent="0.25">
      <c r="A714" t="s">
        <v>824</v>
      </c>
      <c r="B714" t="s">
        <v>533</v>
      </c>
      <c r="C714" t="s">
        <v>56</v>
      </c>
      <c r="D714" t="s">
        <v>527</v>
      </c>
      <c r="E714" t="s">
        <v>947</v>
      </c>
      <c r="F714">
        <v>0</v>
      </c>
      <c r="G714">
        <v>0</v>
      </c>
      <c r="H714" t="s">
        <v>897</v>
      </c>
    </row>
    <row r="715" spans="1:8" x14ac:dyDescent="0.25">
      <c r="A715" t="s">
        <v>824</v>
      </c>
      <c r="B715" t="s">
        <v>533</v>
      </c>
      <c r="C715" t="s">
        <v>56</v>
      </c>
      <c r="D715" t="s">
        <v>527</v>
      </c>
      <c r="E715" t="s">
        <v>947</v>
      </c>
      <c r="F715">
        <v>0</v>
      </c>
      <c r="G715">
        <v>0</v>
      </c>
      <c r="H715" t="s">
        <v>898</v>
      </c>
    </row>
    <row r="716" spans="1:8" x14ac:dyDescent="0.25">
      <c r="A716" t="s">
        <v>824</v>
      </c>
      <c r="B716" t="s">
        <v>533</v>
      </c>
      <c r="C716" t="s">
        <v>56</v>
      </c>
      <c r="D716" t="s">
        <v>527</v>
      </c>
      <c r="E716" t="s">
        <v>948</v>
      </c>
      <c r="F716">
        <v>1.0033301346691825</v>
      </c>
      <c r="G716">
        <v>1.0033301346691827</v>
      </c>
      <c r="H716" t="s">
        <v>825</v>
      </c>
    </row>
    <row r="717" spans="1:8" x14ac:dyDescent="0.25">
      <c r="A717" t="s">
        <v>824</v>
      </c>
      <c r="B717" t="s">
        <v>533</v>
      </c>
      <c r="C717" t="s">
        <v>56</v>
      </c>
      <c r="D717" t="s">
        <v>527</v>
      </c>
      <c r="E717" t="s">
        <v>948</v>
      </c>
      <c r="F717">
        <v>0</v>
      </c>
      <c r="G717">
        <v>0</v>
      </c>
      <c r="H717" t="s">
        <v>867</v>
      </c>
    </row>
    <row r="718" spans="1:8" x14ac:dyDescent="0.25">
      <c r="A718" t="s">
        <v>824</v>
      </c>
      <c r="B718" t="s">
        <v>533</v>
      </c>
      <c r="C718" t="s">
        <v>56</v>
      </c>
      <c r="D718" t="s">
        <v>527</v>
      </c>
      <c r="E718" t="s">
        <v>948</v>
      </c>
      <c r="F718">
        <v>0</v>
      </c>
      <c r="G718">
        <v>0</v>
      </c>
      <c r="H718" t="s">
        <v>868</v>
      </c>
    </row>
    <row r="719" spans="1:8" x14ac:dyDescent="0.25">
      <c r="A719" t="s">
        <v>824</v>
      </c>
      <c r="B719" t="s">
        <v>533</v>
      </c>
      <c r="C719" t="s">
        <v>56</v>
      </c>
      <c r="D719" t="s">
        <v>527</v>
      </c>
      <c r="E719" t="s">
        <v>948</v>
      </c>
      <c r="F719">
        <v>1.0033301346691825</v>
      </c>
      <c r="G719">
        <v>1.0033301346691827</v>
      </c>
      <c r="H719" t="s">
        <v>828</v>
      </c>
    </row>
    <row r="720" spans="1:8" x14ac:dyDescent="0.25">
      <c r="A720" t="s">
        <v>824</v>
      </c>
      <c r="B720" t="s">
        <v>533</v>
      </c>
      <c r="C720" t="s">
        <v>56</v>
      </c>
      <c r="D720" t="s">
        <v>527</v>
      </c>
      <c r="E720" t="s">
        <v>948</v>
      </c>
      <c r="F720">
        <v>0</v>
      </c>
      <c r="G720">
        <v>0</v>
      </c>
      <c r="H720" t="s">
        <v>870</v>
      </c>
    </row>
    <row r="721" spans="1:8" x14ac:dyDescent="0.25">
      <c r="A721" t="s">
        <v>824</v>
      </c>
      <c r="B721" t="s">
        <v>533</v>
      </c>
      <c r="C721" t="s">
        <v>56</v>
      </c>
      <c r="D721" t="s">
        <v>527</v>
      </c>
      <c r="E721" t="s">
        <v>948</v>
      </c>
      <c r="F721">
        <v>0</v>
      </c>
      <c r="G721">
        <v>0</v>
      </c>
      <c r="H721" t="s">
        <v>871</v>
      </c>
    </row>
    <row r="722" spans="1:8" x14ac:dyDescent="0.25">
      <c r="A722" t="s">
        <v>824</v>
      </c>
      <c r="B722" t="s">
        <v>533</v>
      </c>
      <c r="C722" t="s">
        <v>56</v>
      </c>
      <c r="D722" t="s">
        <v>527</v>
      </c>
      <c r="E722" t="s">
        <v>948</v>
      </c>
      <c r="F722">
        <v>3.0099904040075476</v>
      </c>
      <c r="G722">
        <v>3.0099904040075485</v>
      </c>
      <c r="H722" t="s">
        <v>831</v>
      </c>
    </row>
    <row r="723" spans="1:8" x14ac:dyDescent="0.25">
      <c r="A723" t="s">
        <v>824</v>
      </c>
      <c r="B723" t="s">
        <v>533</v>
      </c>
      <c r="C723" t="s">
        <v>56</v>
      </c>
      <c r="D723" t="s">
        <v>527</v>
      </c>
      <c r="E723" t="s">
        <v>948</v>
      </c>
      <c r="F723">
        <v>0.76725245592349256</v>
      </c>
      <c r="G723">
        <v>0.76725245592349267</v>
      </c>
      <c r="H723" t="s">
        <v>832</v>
      </c>
    </row>
    <row r="724" spans="1:8" x14ac:dyDescent="0.25">
      <c r="A724" t="s">
        <v>824</v>
      </c>
      <c r="B724" t="s">
        <v>533</v>
      </c>
      <c r="C724" t="s">
        <v>56</v>
      </c>
      <c r="D724" t="s">
        <v>527</v>
      </c>
      <c r="E724" t="s">
        <v>948</v>
      </c>
      <c r="F724">
        <v>0</v>
      </c>
      <c r="G724">
        <v>0</v>
      </c>
      <c r="H724" t="s">
        <v>873</v>
      </c>
    </row>
    <row r="725" spans="1:8" x14ac:dyDescent="0.25">
      <c r="A725" t="s">
        <v>824</v>
      </c>
      <c r="B725" t="s">
        <v>533</v>
      </c>
      <c r="C725" t="s">
        <v>56</v>
      </c>
      <c r="D725" t="s">
        <v>527</v>
      </c>
      <c r="E725" t="s">
        <v>948</v>
      </c>
      <c r="F725">
        <v>3.0099904040075476</v>
      </c>
      <c r="G725">
        <v>3.0099904040075485</v>
      </c>
      <c r="H725" t="s">
        <v>834</v>
      </c>
    </row>
    <row r="726" spans="1:8" x14ac:dyDescent="0.25">
      <c r="A726" t="s">
        <v>824</v>
      </c>
      <c r="B726" t="s">
        <v>533</v>
      </c>
      <c r="C726" t="s">
        <v>56</v>
      </c>
      <c r="D726" t="s">
        <v>527</v>
      </c>
      <c r="E726" t="s">
        <v>948</v>
      </c>
      <c r="F726">
        <v>0</v>
      </c>
      <c r="G726">
        <v>0</v>
      </c>
      <c r="H726" t="s">
        <v>874</v>
      </c>
    </row>
    <row r="727" spans="1:8" x14ac:dyDescent="0.25">
      <c r="A727" t="s">
        <v>824</v>
      </c>
      <c r="B727" t="s">
        <v>533</v>
      </c>
      <c r="C727" t="s">
        <v>56</v>
      </c>
      <c r="D727" t="s">
        <v>527</v>
      </c>
      <c r="E727" t="s">
        <v>948</v>
      </c>
      <c r="F727">
        <v>0</v>
      </c>
      <c r="G727">
        <v>0</v>
      </c>
      <c r="H727" t="s">
        <v>875</v>
      </c>
    </row>
    <row r="728" spans="1:8" x14ac:dyDescent="0.25">
      <c r="A728" t="s">
        <v>824</v>
      </c>
      <c r="B728" t="s">
        <v>533</v>
      </c>
      <c r="C728" t="s">
        <v>56</v>
      </c>
      <c r="D728" t="s">
        <v>527</v>
      </c>
      <c r="E728" t="s">
        <v>948</v>
      </c>
      <c r="F728">
        <v>2.0066602693383651</v>
      </c>
      <c r="G728">
        <v>2.0066602693383655</v>
      </c>
      <c r="H728" t="s">
        <v>837</v>
      </c>
    </row>
    <row r="729" spans="1:8" x14ac:dyDescent="0.25">
      <c r="A729" t="s">
        <v>824</v>
      </c>
      <c r="B729" t="s">
        <v>533</v>
      </c>
      <c r="C729" t="s">
        <v>56</v>
      </c>
      <c r="D729" t="s">
        <v>527</v>
      </c>
      <c r="E729" t="s">
        <v>948</v>
      </c>
      <c r="F729">
        <v>0</v>
      </c>
      <c r="G729">
        <v>0</v>
      </c>
      <c r="H729" t="s">
        <v>876</v>
      </c>
    </row>
    <row r="730" spans="1:8" x14ac:dyDescent="0.25">
      <c r="A730" t="s">
        <v>824</v>
      </c>
      <c r="B730" t="s">
        <v>533</v>
      </c>
      <c r="C730" t="s">
        <v>56</v>
      </c>
      <c r="D730" t="s">
        <v>527</v>
      </c>
      <c r="E730" t="s">
        <v>948</v>
      </c>
      <c r="F730">
        <v>0</v>
      </c>
      <c r="G730">
        <v>0</v>
      </c>
      <c r="H730" t="s">
        <v>877</v>
      </c>
    </row>
    <row r="731" spans="1:8" x14ac:dyDescent="0.25">
      <c r="A731" t="s">
        <v>824</v>
      </c>
      <c r="B731" t="s">
        <v>533</v>
      </c>
      <c r="C731" t="s">
        <v>56</v>
      </c>
      <c r="D731" t="s">
        <v>527</v>
      </c>
      <c r="E731" t="s">
        <v>948</v>
      </c>
      <c r="F731">
        <v>1.0033301346691825</v>
      </c>
      <c r="G731">
        <v>1.0033301346691827</v>
      </c>
      <c r="H731" t="s">
        <v>840</v>
      </c>
    </row>
    <row r="732" spans="1:8" x14ac:dyDescent="0.25">
      <c r="A732" t="s">
        <v>824</v>
      </c>
      <c r="B732" t="s">
        <v>533</v>
      </c>
      <c r="C732" t="s">
        <v>56</v>
      </c>
      <c r="D732" t="s">
        <v>527</v>
      </c>
      <c r="E732" t="s">
        <v>948</v>
      </c>
      <c r="F732">
        <v>0</v>
      </c>
      <c r="G732">
        <v>0</v>
      </c>
      <c r="H732" t="s">
        <v>879</v>
      </c>
    </row>
    <row r="733" spans="1:8" x14ac:dyDescent="0.25">
      <c r="A733" t="s">
        <v>824</v>
      </c>
      <c r="B733" t="s">
        <v>533</v>
      </c>
      <c r="C733" t="s">
        <v>56</v>
      </c>
      <c r="D733" t="s">
        <v>527</v>
      </c>
      <c r="E733" t="s">
        <v>948</v>
      </c>
      <c r="F733">
        <v>0</v>
      </c>
      <c r="G733">
        <v>0</v>
      </c>
      <c r="H733" t="s">
        <v>880</v>
      </c>
    </row>
    <row r="734" spans="1:8" x14ac:dyDescent="0.25">
      <c r="A734" t="s">
        <v>824</v>
      </c>
      <c r="B734" t="s">
        <v>533</v>
      </c>
      <c r="C734" t="s">
        <v>56</v>
      </c>
      <c r="D734" t="s">
        <v>527</v>
      </c>
      <c r="E734" t="s">
        <v>948</v>
      </c>
      <c r="F734">
        <v>1.0033301346691825</v>
      </c>
      <c r="G734">
        <v>1.0033301346691827</v>
      </c>
      <c r="H734" t="s">
        <v>843</v>
      </c>
    </row>
    <row r="735" spans="1:8" x14ac:dyDescent="0.25">
      <c r="A735" t="s">
        <v>824</v>
      </c>
      <c r="B735" t="s">
        <v>533</v>
      </c>
      <c r="C735" t="s">
        <v>56</v>
      </c>
      <c r="D735" t="s">
        <v>527</v>
      </c>
      <c r="E735" t="s">
        <v>948</v>
      </c>
      <c r="F735">
        <v>0</v>
      </c>
      <c r="G735">
        <v>0</v>
      </c>
      <c r="H735" t="s">
        <v>882</v>
      </c>
    </row>
    <row r="736" spans="1:8" x14ac:dyDescent="0.25">
      <c r="A736" t="s">
        <v>824</v>
      </c>
      <c r="B736" t="s">
        <v>533</v>
      </c>
      <c r="C736" t="s">
        <v>56</v>
      </c>
      <c r="D736" t="s">
        <v>527</v>
      </c>
      <c r="E736" t="s">
        <v>948</v>
      </c>
      <c r="F736">
        <v>0</v>
      </c>
      <c r="G736">
        <v>0</v>
      </c>
      <c r="H736" t="s">
        <v>883</v>
      </c>
    </row>
    <row r="737" spans="1:8" x14ac:dyDescent="0.25">
      <c r="A737" t="s">
        <v>824</v>
      </c>
      <c r="B737" t="s">
        <v>533</v>
      </c>
      <c r="C737" t="s">
        <v>56</v>
      </c>
      <c r="D737" t="s">
        <v>527</v>
      </c>
      <c r="E737" t="s">
        <v>948</v>
      </c>
      <c r="F737">
        <v>0</v>
      </c>
      <c r="G737">
        <v>0</v>
      </c>
      <c r="H737" t="s">
        <v>905</v>
      </c>
    </row>
    <row r="738" spans="1:8" x14ac:dyDescent="0.25">
      <c r="A738" t="s">
        <v>824</v>
      </c>
      <c r="B738" t="s">
        <v>533</v>
      </c>
      <c r="C738" t="s">
        <v>56</v>
      </c>
      <c r="D738" t="s">
        <v>527</v>
      </c>
      <c r="E738" t="s">
        <v>948</v>
      </c>
      <c r="F738">
        <v>0</v>
      </c>
      <c r="G738">
        <v>0</v>
      </c>
      <c r="H738" t="s">
        <v>884</v>
      </c>
    </row>
    <row r="739" spans="1:8" x14ac:dyDescent="0.25">
      <c r="A739" t="s">
        <v>824</v>
      </c>
      <c r="B739" t="s">
        <v>533</v>
      </c>
      <c r="C739" t="s">
        <v>56</v>
      </c>
      <c r="D739" t="s">
        <v>527</v>
      </c>
      <c r="E739" t="s">
        <v>948</v>
      </c>
      <c r="F739">
        <v>0</v>
      </c>
      <c r="G739">
        <v>0</v>
      </c>
      <c r="H739" t="s">
        <v>885</v>
      </c>
    </row>
    <row r="740" spans="1:8" x14ac:dyDescent="0.25">
      <c r="A740" t="s">
        <v>824</v>
      </c>
      <c r="B740" t="s">
        <v>533</v>
      </c>
      <c r="C740" t="s">
        <v>56</v>
      </c>
      <c r="D740" t="s">
        <v>527</v>
      </c>
      <c r="E740" t="s">
        <v>948</v>
      </c>
      <c r="F740">
        <v>2.0066602693383651</v>
      </c>
      <c r="G740">
        <v>2.0066602693383655</v>
      </c>
      <c r="H740" t="s">
        <v>849</v>
      </c>
    </row>
    <row r="741" spans="1:8" x14ac:dyDescent="0.25">
      <c r="A741" t="s">
        <v>824</v>
      </c>
      <c r="B741" t="s">
        <v>533</v>
      </c>
      <c r="C741" t="s">
        <v>56</v>
      </c>
      <c r="D741" t="s">
        <v>527</v>
      </c>
      <c r="E741" t="s">
        <v>948</v>
      </c>
      <c r="F741">
        <v>0</v>
      </c>
      <c r="G741">
        <v>0</v>
      </c>
      <c r="H741" t="s">
        <v>886</v>
      </c>
    </row>
    <row r="742" spans="1:8" x14ac:dyDescent="0.25">
      <c r="A742" t="s">
        <v>824</v>
      </c>
      <c r="B742" t="s">
        <v>533</v>
      </c>
      <c r="C742" t="s">
        <v>56</v>
      </c>
      <c r="D742" t="s">
        <v>527</v>
      </c>
      <c r="E742" t="s">
        <v>948</v>
      </c>
      <c r="F742">
        <v>0</v>
      </c>
      <c r="G742">
        <v>0</v>
      </c>
      <c r="H742" t="s">
        <v>887</v>
      </c>
    </row>
    <row r="743" spans="1:8" x14ac:dyDescent="0.25">
      <c r="A743" t="s">
        <v>824</v>
      </c>
      <c r="B743" t="s">
        <v>533</v>
      </c>
      <c r="C743" t="s">
        <v>56</v>
      </c>
      <c r="D743" t="s">
        <v>527</v>
      </c>
      <c r="E743" t="s">
        <v>948</v>
      </c>
      <c r="F743">
        <v>3.0099904040075476</v>
      </c>
      <c r="G743">
        <v>3.0099904040075485</v>
      </c>
      <c r="H743" t="s">
        <v>852</v>
      </c>
    </row>
    <row r="744" spans="1:8" x14ac:dyDescent="0.25">
      <c r="A744" t="s">
        <v>824</v>
      </c>
      <c r="B744" t="s">
        <v>533</v>
      </c>
      <c r="C744" t="s">
        <v>56</v>
      </c>
      <c r="D744" t="s">
        <v>527</v>
      </c>
      <c r="E744" t="s">
        <v>948</v>
      </c>
      <c r="F744">
        <v>0.76725245592349256</v>
      </c>
      <c r="G744">
        <v>0.76725245592349267</v>
      </c>
      <c r="H744" t="s">
        <v>853</v>
      </c>
    </row>
    <row r="745" spans="1:8" x14ac:dyDescent="0.25">
      <c r="A745" t="s">
        <v>824</v>
      </c>
      <c r="B745" t="s">
        <v>533</v>
      </c>
      <c r="C745" t="s">
        <v>56</v>
      </c>
      <c r="D745" t="s">
        <v>527</v>
      </c>
      <c r="E745" t="s">
        <v>948</v>
      </c>
      <c r="F745">
        <v>0</v>
      </c>
      <c r="G745">
        <v>0</v>
      </c>
      <c r="H745" t="s">
        <v>890</v>
      </c>
    </row>
    <row r="746" spans="1:8" x14ac:dyDescent="0.25">
      <c r="A746" t="s">
        <v>824</v>
      </c>
      <c r="B746" t="s">
        <v>533</v>
      </c>
      <c r="C746" t="s">
        <v>56</v>
      </c>
      <c r="D746" t="s">
        <v>527</v>
      </c>
      <c r="E746" t="s">
        <v>948</v>
      </c>
      <c r="F746">
        <v>3.0099904040075476</v>
      </c>
      <c r="G746">
        <v>3.0099904040075485</v>
      </c>
      <c r="H746" t="s">
        <v>855</v>
      </c>
    </row>
    <row r="747" spans="1:8" x14ac:dyDescent="0.25">
      <c r="A747" t="s">
        <v>824</v>
      </c>
      <c r="B747" t="s">
        <v>533</v>
      </c>
      <c r="C747" t="s">
        <v>56</v>
      </c>
      <c r="D747" t="s">
        <v>527</v>
      </c>
      <c r="E747" t="s">
        <v>948</v>
      </c>
      <c r="F747">
        <v>0</v>
      </c>
      <c r="G747">
        <v>0</v>
      </c>
      <c r="H747" t="s">
        <v>891</v>
      </c>
    </row>
    <row r="748" spans="1:8" x14ac:dyDescent="0.25">
      <c r="A748" t="s">
        <v>824</v>
      </c>
      <c r="B748" t="s">
        <v>533</v>
      </c>
      <c r="C748" t="s">
        <v>56</v>
      </c>
      <c r="D748" t="s">
        <v>527</v>
      </c>
      <c r="E748" t="s">
        <v>948</v>
      </c>
      <c r="F748">
        <v>0</v>
      </c>
      <c r="G748">
        <v>0</v>
      </c>
      <c r="H748" t="s">
        <v>892</v>
      </c>
    </row>
    <row r="749" spans="1:8" x14ac:dyDescent="0.25">
      <c r="A749" t="s">
        <v>824</v>
      </c>
      <c r="B749" t="s">
        <v>533</v>
      </c>
      <c r="C749" t="s">
        <v>56</v>
      </c>
      <c r="D749" t="s">
        <v>527</v>
      </c>
      <c r="E749" t="s">
        <v>948</v>
      </c>
      <c r="F749">
        <v>2.0066602693383651</v>
      </c>
      <c r="G749">
        <v>2.0066602693383655</v>
      </c>
      <c r="H749" t="s">
        <v>858</v>
      </c>
    </row>
    <row r="750" spans="1:8" x14ac:dyDescent="0.25">
      <c r="A750" t="s">
        <v>824</v>
      </c>
      <c r="B750" t="s">
        <v>533</v>
      </c>
      <c r="C750" t="s">
        <v>56</v>
      </c>
      <c r="D750" t="s">
        <v>527</v>
      </c>
      <c r="E750" t="s">
        <v>948</v>
      </c>
      <c r="F750">
        <v>0</v>
      </c>
      <c r="G750">
        <v>0</v>
      </c>
      <c r="H750" t="s">
        <v>893</v>
      </c>
    </row>
    <row r="751" spans="1:8" x14ac:dyDescent="0.25">
      <c r="A751" t="s">
        <v>824</v>
      </c>
      <c r="B751" t="s">
        <v>533</v>
      </c>
      <c r="C751" t="s">
        <v>56</v>
      </c>
      <c r="D751" t="s">
        <v>527</v>
      </c>
      <c r="E751" t="s">
        <v>948</v>
      </c>
      <c r="F751">
        <v>0</v>
      </c>
      <c r="G751">
        <v>0</v>
      </c>
      <c r="H751" t="s">
        <v>894</v>
      </c>
    </row>
    <row r="752" spans="1:8" x14ac:dyDescent="0.25">
      <c r="A752" t="s">
        <v>824</v>
      </c>
      <c r="B752" t="s">
        <v>533</v>
      </c>
      <c r="C752" t="s">
        <v>56</v>
      </c>
      <c r="D752" t="s">
        <v>527</v>
      </c>
      <c r="E752" t="s">
        <v>948</v>
      </c>
      <c r="F752">
        <v>0</v>
      </c>
      <c r="G752">
        <v>0</v>
      </c>
      <c r="H752" t="s">
        <v>899</v>
      </c>
    </row>
    <row r="753" spans="1:8" x14ac:dyDescent="0.25">
      <c r="A753" t="s">
        <v>824</v>
      </c>
      <c r="B753" t="s">
        <v>533</v>
      </c>
      <c r="C753" t="s">
        <v>56</v>
      </c>
      <c r="D753" t="s">
        <v>527</v>
      </c>
      <c r="E753" t="s">
        <v>948</v>
      </c>
      <c r="F753">
        <v>0</v>
      </c>
      <c r="G753">
        <v>0</v>
      </c>
      <c r="H753" t="s">
        <v>895</v>
      </c>
    </row>
    <row r="754" spans="1:8" x14ac:dyDescent="0.25">
      <c r="A754" t="s">
        <v>824</v>
      </c>
      <c r="B754" t="s">
        <v>533</v>
      </c>
      <c r="C754" t="s">
        <v>56</v>
      </c>
      <c r="D754" t="s">
        <v>527</v>
      </c>
      <c r="E754" t="s">
        <v>948</v>
      </c>
      <c r="F754">
        <v>0</v>
      </c>
      <c r="G754">
        <v>0</v>
      </c>
      <c r="H754" t="s">
        <v>896</v>
      </c>
    </row>
    <row r="755" spans="1:8" x14ac:dyDescent="0.25">
      <c r="A755" t="s">
        <v>824</v>
      </c>
      <c r="B755" t="s">
        <v>533</v>
      </c>
      <c r="C755" t="s">
        <v>56</v>
      </c>
      <c r="D755" t="s">
        <v>527</v>
      </c>
      <c r="E755" t="s">
        <v>948</v>
      </c>
      <c r="F755">
        <v>0.4721553574913801</v>
      </c>
      <c r="G755">
        <v>0.47215535749138005</v>
      </c>
      <c r="H755" t="s">
        <v>864</v>
      </c>
    </row>
    <row r="756" spans="1:8" x14ac:dyDescent="0.25">
      <c r="A756" t="s">
        <v>824</v>
      </c>
      <c r="B756" t="s">
        <v>533</v>
      </c>
      <c r="C756" t="s">
        <v>56</v>
      </c>
      <c r="D756" t="s">
        <v>527</v>
      </c>
      <c r="E756" t="s">
        <v>948</v>
      </c>
      <c r="F756">
        <v>0</v>
      </c>
      <c r="G756">
        <v>0</v>
      </c>
      <c r="H756" t="s">
        <v>897</v>
      </c>
    </row>
    <row r="757" spans="1:8" x14ac:dyDescent="0.25">
      <c r="A757" t="s">
        <v>824</v>
      </c>
      <c r="B757" t="s">
        <v>533</v>
      </c>
      <c r="C757" t="s">
        <v>56</v>
      </c>
      <c r="D757" t="s">
        <v>527</v>
      </c>
      <c r="E757" t="s">
        <v>948</v>
      </c>
      <c r="F757">
        <v>0</v>
      </c>
      <c r="G757">
        <v>0</v>
      </c>
      <c r="H757" t="s">
        <v>898</v>
      </c>
    </row>
    <row r="758" spans="1:8" x14ac:dyDescent="0.25">
      <c r="A758" t="s">
        <v>824</v>
      </c>
      <c r="B758" t="s">
        <v>533</v>
      </c>
      <c r="C758" t="s">
        <v>56</v>
      </c>
      <c r="D758" t="s">
        <v>8</v>
      </c>
      <c r="E758" t="s">
        <v>949</v>
      </c>
      <c r="F758">
        <v>1.4752363482432624</v>
      </c>
      <c r="G758">
        <v>1.4752363482432624</v>
      </c>
      <c r="H758" t="s">
        <v>825</v>
      </c>
    </row>
    <row r="759" spans="1:8" x14ac:dyDescent="0.25">
      <c r="A759" t="s">
        <v>824</v>
      </c>
      <c r="B759" t="s">
        <v>533</v>
      </c>
      <c r="C759" t="s">
        <v>56</v>
      </c>
      <c r="D759" t="s">
        <v>8</v>
      </c>
      <c r="E759" t="s">
        <v>949</v>
      </c>
      <c r="F759">
        <v>2.9504726964865249</v>
      </c>
      <c r="G759">
        <v>2.9504726964865249</v>
      </c>
      <c r="H759" t="s">
        <v>826</v>
      </c>
    </row>
    <row r="760" spans="1:8" x14ac:dyDescent="0.25">
      <c r="A760" t="s">
        <v>824</v>
      </c>
      <c r="B760" t="s">
        <v>533</v>
      </c>
      <c r="C760" t="s">
        <v>56</v>
      </c>
      <c r="D760" t="s">
        <v>8</v>
      </c>
      <c r="E760" t="s">
        <v>949</v>
      </c>
      <c r="F760">
        <v>1.7355721744038379</v>
      </c>
      <c r="G760">
        <v>1.7355721744038382</v>
      </c>
      <c r="H760" t="s">
        <v>827</v>
      </c>
    </row>
    <row r="761" spans="1:8" x14ac:dyDescent="0.25">
      <c r="A761" t="s">
        <v>824</v>
      </c>
      <c r="B761" t="s">
        <v>533</v>
      </c>
      <c r="C761" t="s">
        <v>56</v>
      </c>
      <c r="D761" t="s">
        <v>8</v>
      </c>
      <c r="E761" t="s">
        <v>949</v>
      </c>
      <c r="F761">
        <v>1.4752363482432624</v>
      </c>
      <c r="G761">
        <v>1.4752363482432624</v>
      </c>
      <c r="H761" t="s">
        <v>828</v>
      </c>
    </row>
    <row r="762" spans="1:8" x14ac:dyDescent="0.25">
      <c r="A762" t="s">
        <v>824</v>
      </c>
      <c r="B762" t="s">
        <v>533</v>
      </c>
      <c r="C762" t="s">
        <v>56</v>
      </c>
      <c r="D762" t="s">
        <v>8</v>
      </c>
      <c r="E762" t="s">
        <v>949</v>
      </c>
      <c r="F762">
        <v>2.9504726964865249</v>
      </c>
      <c r="G762">
        <v>2.9504726964865249</v>
      </c>
      <c r="H762" t="s">
        <v>829</v>
      </c>
    </row>
    <row r="763" spans="1:8" x14ac:dyDescent="0.25">
      <c r="A763" t="s">
        <v>824</v>
      </c>
      <c r="B763" t="s">
        <v>533</v>
      </c>
      <c r="C763" t="s">
        <v>56</v>
      </c>
      <c r="D763" t="s">
        <v>8</v>
      </c>
      <c r="E763" t="s">
        <v>949</v>
      </c>
      <c r="F763">
        <v>1.7355721744038379</v>
      </c>
      <c r="G763">
        <v>1.7355721744038382</v>
      </c>
      <c r="H763" t="s">
        <v>830</v>
      </c>
    </row>
    <row r="764" spans="1:8" x14ac:dyDescent="0.25">
      <c r="A764" t="s">
        <v>824</v>
      </c>
      <c r="B764" t="s">
        <v>533</v>
      </c>
      <c r="C764" t="s">
        <v>56</v>
      </c>
      <c r="D764" t="s">
        <v>8</v>
      </c>
      <c r="E764" t="s">
        <v>949</v>
      </c>
      <c r="F764">
        <v>2.9504726964865249</v>
      </c>
      <c r="G764">
        <v>2.9504726964865249</v>
      </c>
      <c r="H764" t="s">
        <v>831</v>
      </c>
    </row>
    <row r="765" spans="1:8" x14ac:dyDescent="0.25">
      <c r="A765" t="s">
        <v>824</v>
      </c>
      <c r="B765" t="s">
        <v>533</v>
      </c>
      <c r="C765" t="s">
        <v>56</v>
      </c>
      <c r="D765" t="s">
        <v>8</v>
      </c>
      <c r="E765" t="s">
        <v>949</v>
      </c>
      <c r="F765">
        <v>2.9504726964865249</v>
      </c>
      <c r="G765">
        <v>2.9504726964865249</v>
      </c>
      <c r="H765" t="s">
        <v>832</v>
      </c>
    </row>
    <row r="766" spans="1:8" x14ac:dyDescent="0.25">
      <c r="A766" t="s">
        <v>824</v>
      </c>
      <c r="B766" t="s">
        <v>533</v>
      </c>
      <c r="C766" t="s">
        <v>56</v>
      </c>
      <c r="D766" t="s">
        <v>8</v>
      </c>
      <c r="E766" t="s">
        <v>949</v>
      </c>
      <c r="F766">
        <v>1.7355721744038379</v>
      </c>
      <c r="G766">
        <v>1.7355721744038382</v>
      </c>
      <c r="H766" t="s">
        <v>833</v>
      </c>
    </row>
    <row r="767" spans="1:8" x14ac:dyDescent="0.25">
      <c r="A767" t="s">
        <v>824</v>
      </c>
      <c r="B767" t="s">
        <v>533</v>
      </c>
      <c r="C767" t="s">
        <v>56</v>
      </c>
      <c r="D767" t="s">
        <v>8</v>
      </c>
      <c r="E767" t="s">
        <v>949</v>
      </c>
      <c r="F767">
        <v>1.4752363482432624</v>
      </c>
      <c r="G767">
        <v>1.4752363482432624</v>
      </c>
      <c r="H767" t="s">
        <v>834</v>
      </c>
    </row>
    <row r="768" spans="1:8" x14ac:dyDescent="0.25">
      <c r="A768" t="s">
        <v>824</v>
      </c>
      <c r="B768" t="s">
        <v>533</v>
      </c>
      <c r="C768" t="s">
        <v>56</v>
      </c>
      <c r="D768" t="s">
        <v>8</v>
      </c>
      <c r="E768" t="s">
        <v>949</v>
      </c>
      <c r="F768">
        <v>2.6033582616057571</v>
      </c>
      <c r="G768">
        <v>2.6033582616057571</v>
      </c>
      <c r="H768" t="s">
        <v>835</v>
      </c>
    </row>
    <row r="769" spans="1:8" x14ac:dyDescent="0.25">
      <c r="A769" t="s">
        <v>824</v>
      </c>
      <c r="B769" t="s">
        <v>533</v>
      </c>
      <c r="C769" t="s">
        <v>56</v>
      </c>
      <c r="D769" t="s">
        <v>8</v>
      </c>
      <c r="E769" t="s">
        <v>949</v>
      </c>
      <c r="F769">
        <v>1.7355721744038379</v>
      </c>
      <c r="G769">
        <v>1.7355721744038382</v>
      </c>
      <c r="H769" t="s">
        <v>836</v>
      </c>
    </row>
    <row r="770" spans="1:8" x14ac:dyDescent="0.25">
      <c r="A770" t="s">
        <v>824</v>
      </c>
      <c r="B770" t="s">
        <v>533</v>
      </c>
      <c r="C770" t="s">
        <v>56</v>
      </c>
      <c r="D770" t="s">
        <v>8</v>
      </c>
      <c r="E770" t="s">
        <v>949</v>
      </c>
      <c r="F770">
        <v>5.9009453929730498</v>
      </c>
      <c r="G770">
        <v>5.9009453929730498</v>
      </c>
      <c r="H770" t="s">
        <v>837</v>
      </c>
    </row>
    <row r="771" spans="1:8" x14ac:dyDescent="0.25">
      <c r="A771" t="s">
        <v>824</v>
      </c>
      <c r="B771" t="s">
        <v>533</v>
      </c>
      <c r="C771" t="s">
        <v>56</v>
      </c>
      <c r="D771" t="s">
        <v>8</v>
      </c>
      <c r="E771" t="s">
        <v>949</v>
      </c>
      <c r="F771">
        <v>2.6033582616057571</v>
      </c>
      <c r="G771">
        <v>2.6033582616057571</v>
      </c>
      <c r="H771" t="s">
        <v>838</v>
      </c>
    </row>
    <row r="772" spans="1:8" x14ac:dyDescent="0.25">
      <c r="A772" t="s">
        <v>824</v>
      </c>
      <c r="B772" t="s">
        <v>533</v>
      </c>
      <c r="C772" t="s">
        <v>56</v>
      </c>
      <c r="D772" t="s">
        <v>8</v>
      </c>
      <c r="E772" t="s">
        <v>949</v>
      </c>
      <c r="F772">
        <v>1.7355721744038379</v>
      </c>
      <c r="G772">
        <v>1.7355721744038382</v>
      </c>
      <c r="H772" t="s">
        <v>839</v>
      </c>
    </row>
    <row r="773" spans="1:8" x14ac:dyDescent="0.25">
      <c r="A773" t="s">
        <v>824</v>
      </c>
      <c r="B773" t="s">
        <v>533</v>
      </c>
      <c r="C773" t="s">
        <v>56</v>
      </c>
      <c r="D773" t="s">
        <v>8</v>
      </c>
      <c r="E773" t="s">
        <v>949</v>
      </c>
      <c r="F773">
        <v>1.4752363482432624</v>
      </c>
      <c r="G773">
        <v>1.4752363482432624</v>
      </c>
      <c r="H773" t="s">
        <v>840</v>
      </c>
    </row>
    <row r="774" spans="1:8" x14ac:dyDescent="0.25">
      <c r="A774" t="s">
        <v>824</v>
      </c>
      <c r="B774" t="s">
        <v>533</v>
      </c>
      <c r="C774" t="s">
        <v>56</v>
      </c>
      <c r="D774" t="s">
        <v>8</v>
      </c>
      <c r="E774" t="s">
        <v>949</v>
      </c>
      <c r="F774">
        <v>2.9504726964865249</v>
      </c>
      <c r="G774">
        <v>2.9504726964865249</v>
      </c>
      <c r="H774" t="s">
        <v>841</v>
      </c>
    </row>
    <row r="775" spans="1:8" x14ac:dyDescent="0.25">
      <c r="A775" t="s">
        <v>824</v>
      </c>
      <c r="B775" t="s">
        <v>533</v>
      </c>
      <c r="C775" t="s">
        <v>56</v>
      </c>
      <c r="D775" t="s">
        <v>8</v>
      </c>
      <c r="E775" t="s">
        <v>949</v>
      </c>
      <c r="F775">
        <v>1.7355721744038379</v>
      </c>
      <c r="G775">
        <v>1.7355721744038382</v>
      </c>
      <c r="H775" t="s">
        <v>842</v>
      </c>
    </row>
    <row r="776" spans="1:8" x14ac:dyDescent="0.25">
      <c r="A776" t="s">
        <v>824</v>
      </c>
      <c r="B776" t="s">
        <v>533</v>
      </c>
      <c r="C776" t="s">
        <v>56</v>
      </c>
      <c r="D776" t="s">
        <v>8</v>
      </c>
      <c r="E776" t="s">
        <v>949</v>
      </c>
      <c r="F776">
        <v>1.4752363482432624</v>
      </c>
      <c r="G776">
        <v>1.4752363482432624</v>
      </c>
      <c r="H776" t="s">
        <v>843</v>
      </c>
    </row>
    <row r="777" spans="1:8" x14ac:dyDescent="0.25">
      <c r="A777" t="s">
        <v>824</v>
      </c>
      <c r="B777" t="s">
        <v>533</v>
      </c>
      <c r="C777" t="s">
        <v>56</v>
      </c>
      <c r="D777" t="s">
        <v>8</v>
      </c>
      <c r="E777" t="s">
        <v>949</v>
      </c>
      <c r="F777">
        <v>2.9504726964865249</v>
      </c>
      <c r="G777">
        <v>2.9504726964865249</v>
      </c>
      <c r="H777" t="s">
        <v>844</v>
      </c>
    </row>
    <row r="778" spans="1:8" x14ac:dyDescent="0.25">
      <c r="A778" t="s">
        <v>824</v>
      </c>
      <c r="B778" t="s">
        <v>533</v>
      </c>
      <c r="C778" t="s">
        <v>56</v>
      </c>
      <c r="D778" t="s">
        <v>8</v>
      </c>
      <c r="E778" t="s">
        <v>949</v>
      </c>
      <c r="F778">
        <v>1.7355721744038379</v>
      </c>
      <c r="G778">
        <v>1.7355721744038382</v>
      </c>
      <c r="H778" t="s">
        <v>845</v>
      </c>
    </row>
    <row r="779" spans="1:8" x14ac:dyDescent="0.25">
      <c r="A779" t="s">
        <v>824</v>
      </c>
      <c r="B779" t="s">
        <v>533</v>
      </c>
      <c r="C779" t="s">
        <v>56</v>
      </c>
      <c r="D779" t="s">
        <v>8</v>
      </c>
      <c r="E779" t="s">
        <v>949</v>
      </c>
      <c r="F779">
        <v>1.1281219133624945</v>
      </c>
      <c r="G779">
        <v>1.1281219133624947</v>
      </c>
      <c r="H779" t="s">
        <v>846</v>
      </c>
    </row>
    <row r="780" spans="1:8" x14ac:dyDescent="0.25">
      <c r="A780" t="s">
        <v>824</v>
      </c>
      <c r="B780" t="s">
        <v>533</v>
      </c>
      <c r="C780" t="s">
        <v>56</v>
      </c>
      <c r="D780" t="s">
        <v>8</v>
      </c>
      <c r="E780" t="s">
        <v>949</v>
      </c>
      <c r="F780">
        <v>2.9504726964865249</v>
      </c>
      <c r="G780">
        <v>2.9504726964865249</v>
      </c>
      <c r="H780" t="s">
        <v>847</v>
      </c>
    </row>
    <row r="781" spans="1:8" x14ac:dyDescent="0.25">
      <c r="A781" t="s">
        <v>824</v>
      </c>
      <c r="B781" t="s">
        <v>533</v>
      </c>
      <c r="C781" t="s">
        <v>56</v>
      </c>
      <c r="D781" t="s">
        <v>8</v>
      </c>
      <c r="E781" t="s">
        <v>949</v>
      </c>
      <c r="F781">
        <v>1.7355721744038379</v>
      </c>
      <c r="G781">
        <v>1.7355721744038382</v>
      </c>
      <c r="H781" t="s">
        <v>848</v>
      </c>
    </row>
    <row r="782" spans="1:8" x14ac:dyDescent="0.25">
      <c r="A782" t="s">
        <v>824</v>
      </c>
      <c r="B782" t="s">
        <v>533</v>
      </c>
      <c r="C782" t="s">
        <v>56</v>
      </c>
      <c r="D782" t="s">
        <v>8</v>
      </c>
      <c r="E782" t="s">
        <v>949</v>
      </c>
      <c r="F782">
        <v>1.4752363482432624</v>
      </c>
      <c r="G782">
        <v>1.4752363482432624</v>
      </c>
      <c r="H782" t="s">
        <v>849</v>
      </c>
    </row>
    <row r="783" spans="1:8" x14ac:dyDescent="0.25">
      <c r="A783" t="s">
        <v>824</v>
      </c>
      <c r="B783" t="s">
        <v>533</v>
      </c>
      <c r="C783" t="s">
        <v>56</v>
      </c>
      <c r="D783" t="s">
        <v>8</v>
      </c>
      <c r="E783" t="s">
        <v>949</v>
      </c>
      <c r="F783">
        <v>2.9504726964865249</v>
      </c>
      <c r="G783">
        <v>2.9504726964865249</v>
      </c>
      <c r="H783" t="s">
        <v>850</v>
      </c>
    </row>
    <row r="784" spans="1:8" x14ac:dyDescent="0.25">
      <c r="A784" t="s">
        <v>824</v>
      </c>
      <c r="B784" t="s">
        <v>533</v>
      </c>
      <c r="C784" t="s">
        <v>56</v>
      </c>
      <c r="D784" t="s">
        <v>8</v>
      </c>
      <c r="E784" t="s">
        <v>949</v>
      </c>
      <c r="F784">
        <v>1.7355721744038379</v>
      </c>
      <c r="G784">
        <v>1.7355721744038382</v>
      </c>
      <c r="H784" t="s">
        <v>851</v>
      </c>
    </row>
    <row r="785" spans="1:8" x14ac:dyDescent="0.25">
      <c r="A785" t="s">
        <v>824</v>
      </c>
      <c r="B785" t="s">
        <v>533</v>
      </c>
      <c r="C785" t="s">
        <v>56</v>
      </c>
      <c r="D785" t="s">
        <v>8</v>
      </c>
      <c r="E785" t="s">
        <v>949</v>
      </c>
      <c r="F785">
        <v>2.9504726964865249</v>
      </c>
      <c r="G785">
        <v>2.9504726964865249</v>
      </c>
      <c r="H785" t="s">
        <v>852</v>
      </c>
    </row>
    <row r="786" spans="1:8" x14ac:dyDescent="0.25">
      <c r="A786" t="s">
        <v>824</v>
      </c>
      <c r="B786" t="s">
        <v>533</v>
      </c>
      <c r="C786" t="s">
        <v>56</v>
      </c>
      <c r="D786" t="s">
        <v>8</v>
      </c>
      <c r="E786" t="s">
        <v>949</v>
      </c>
      <c r="F786">
        <v>2.6033582616057571</v>
      </c>
      <c r="G786">
        <v>2.6033582616057571</v>
      </c>
      <c r="H786" t="s">
        <v>853</v>
      </c>
    </row>
    <row r="787" spans="1:8" x14ac:dyDescent="0.25">
      <c r="A787" t="s">
        <v>824</v>
      </c>
      <c r="B787" t="s">
        <v>533</v>
      </c>
      <c r="C787" t="s">
        <v>56</v>
      </c>
      <c r="D787" t="s">
        <v>8</v>
      </c>
      <c r="E787" t="s">
        <v>949</v>
      </c>
      <c r="F787">
        <v>1.7355721744038379</v>
      </c>
      <c r="G787">
        <v>1.7355721744038382</v>
      </c>
      <c r="H787" t="s">
        <v>854</v>
      </c>
    </row>
    <row r="788" spans="1:8" x14ac:dyDescent="0.25">
      <c r="A788" t="s">
        <v>824</v>
      </c>
      <c r="B788" t="s">
        <v>533</v>
      </c>
      <c r="C788" t="s">
        <v>56</v>
      </c>
      <c r="D788" t="s">
        <v>8</v>
      </c>
      <c r="E788" t="s">
        <v>949</v>
      </c>
      <c r="F788">
        <v>2.9504726964865249</v>
      </c>
      <c r="G788">
        <v>2.9504726964865249</v>
      </c>
      <c r="H788" t="s">
        <v>855</v>
      </c>
    </row>
    <row r="789" spans="1:8" x14ac:dyDescent="0.25">
      <c r="A789" t="s">
        <v>824</v>
      </c>
      <c r="B789" t="s">
        <v>533</v>
      </c>
      <c r="C789" t="s">
        <v>56</v>
      </c>
      <c r="D789" t="s">
        <v>8</v>
      </c>
      <c r="E789" t="s">
        <v>949</v>
      </c>
      <c r="F789">
        <v>2.6033582616057571</v>
      </c>
      <c r="G789">
        <v>2.6033582616057571</v>
      </c>
      <c r="H789" t="s">
        <v>856</v>
      </c>
    </row>
    <row r="790" spans="1:8" x14ac:dyDescent="0.25">
      <c r="A790" t="s">
        <v>824</v>
      </c>
      <c r="B790" t="s">
        <v>533</v>
      </c>
      <c r="C790" t="s">
        <v>56</v>
      </c>
      <c r="D790" t="s">
        <v>8</v>
      </c>
      <c r="E790" t="s">
        <v>949</v>
      </c>
      <c r="F790">
        <v>1.7355721744038379</v>
      </c>
      <c r="G790">
        <v>1.7355721744038382</v>
      </c>
      <c r="H790" t="s">
        <v>857</v>
      </c>
    </row>
    <row r="791" spans="1:8" x14ac:dyDescent="0.25">
      <c r="A791" t="s">
        <v>824</v>
      </c>
      <c r="B791" t="s">
        <v>533</v>
      </c>
      <c r="C791" t="s">
        <v>56</v>
      </c>
      <c r="D791" t="s">
        <v>8</v>
      </c>
      <c r="E791" t="s">
        <v>949</v>
      </c>
      <c r="F791">
        <v>5.5538309580922816</v>
      </c>
      <c r="G791">
        <v>5.5538309580922816</v>
      </c>
      <c r="H791" t="s">
        <v>858</v>
      </c>
    </row>
    <row r="792" spans="1:8" x14ac:dyDescent="0.25">
      <c r="A792" t="s">
        <v>824</v>
      </c>
      <c r="B792" t="s">
        <v>533</v>
      </c>
      <c r="C792" t="s">
        <v>56</v>
      </c>
      <c r="D792" t="s">
        <v>8</v>
      </c>
      <c r="E792" t="s">
        <v>949</v>
      </c>
      <c r="F792">
        <v>2.9504726964865249</v>
      </c>
      <c r="G792">
        <v>2.9504726964865249</v>
      </c>
      <c r="H792" t="s">
        <v>859</v>
      </c>
    </row>
    <row r="793" spans="1:8" x14ac:dyDescent="0.25">
      <c r="A793" t="s">
        <v>824</v>
      </c>
      <c r="B793" t="s">
        <v>533</v>
      </c>
      <c r="C793" t="s">
        <v>56</v>
      </c>
      <c r="D793" t="s">
        <v>8</v>
      </c>
      <c r="E793" t="s">
        <v>949</v>
      </c>
      <c r="F793">
        <v>1.7355721744038379</v>
      </c>
      <c r="G793">
        <v>1.7355721744038382</v>
      </c>
      <c r="H793" t="s">
        <v>860</v>
      </c>
    </row>
    <row r="794" spans="1:8" x14ac:dyDescent="0.25">
      <c r="A794" t="s">
        <v>824</v>
      </c>
      <c r="B794" t="s">
        <v>533</v>
      </c>
      <c r="C794" t="s">
        <v>56</v>
      </c>
      <c r="D794" t="s">
        <v>8</v>
      </c>
      <c r="E794" t="s">
        <v>949</v>
      </c>
      <c r="F794">
        <v>1.4752363482432624</v>
      </c>
      <c r="G794">
        <v>1.4752363482432624</v>
      </c>
      <c r="H794" t="s">
        <v>861</v>
      </c>
    </row>
    <row r="795" spans="1:8" x14ac:dyDescent="0.25">
      <c r="A795" t="s">
        <v>824</v>
      </c>
      <c r="B795" t="s">
        <v>533</v>
      </c>
      <c r="C795" t="s">
        <v>56</v>
      </c>
      <c r="D795" t="s">
        <v>8</v>
      </c>
      <c r="E795" t="s">
        <v>949</v>
      </c>
      <c r="F795">
        <v>2.6033582616057571</v>
      </c>
      <c r="G795">
        <v>2.6033582616057571</v>
      </c>
      <c r="H795" t="s">
        <v>862</v>
      </c>
    </row>
    <row r="796" spans="1:8" x14ac:dyDescent="0.25">
      <c r="A796" t="s">
        <v>824</v>
      </c>
      <c r="B796" t="s">
        <v>533</v>
      </c>
      <c r="C796" t="s">
        <v>56</v>
      </c>
      <c r="D796" t="s">
        <v>8</v>
      </c>
      <c r="E796" t="s">
        <v>949</v>
      </c>
      <c r="F796">
        <v>1.7355721744038379</v>
      </c>
      <c r="G796">
        <v>1.7355721744038382</v>
      </c>
      <c r="H796" t="s">
        <v>863</v>
      </c>
    </row>
    <row r="797" spans="1:8" x14ac:dyDescent="0.25">
      <c r="A797" t="s">
        <v>824</v>
      </c>
      <c r="B797" t="s">
        <v>533</v>
      </c>
      <c r="C797" t="s">
        <v>56</v>
      </c>
      <c r="D797" t="s">
        <v>8</v>
      </c>
      <c r="E797" t="s">
        <v>949</v>
      </c>
      <c r="F797">
        <v>1.4752363482432624</v>
      </c>
      <c r="G797">
        <v>1.4752363482432624</v>
      </c>
      <c r="H797" t="s">
        <v>864</v>
      </c>
    </row>
    <row r="798" spans="1:8" x14ac:dyDescent="0.25">
      <c r="A798" t="s">
        <v>824</v>
      </c>
      <c r="B798" t="s">
        <v>533</v>
      </c>
      <c r="C798" t="s">
        <v>56</v>
      </c>
      <c r="D798" t="s">
        <v>8</v>
      </c>
      <c r="E798" t="s">
        <v>949</v>
      </c>
      <c r="F798">
        <v>2.9504726964865249</v>
      </c>
      <c r="G798">
        <v>2.9504726964865249</v>
      </c>
      <c r="H798" t="s">
        <v>865</v>
      </c>
    </row>
    <row r="799" spans="1:8" x14ac:dyDescent="0.25">
      <c r="A799" t="s">
        <v>824</v>
      </c>
      <c r="B799" t="s">
        <v>533</v>
      </c>
      <c r="C799" t="s">
        <v>56</v>
      </c>
      <c r="D799" t="s">
        <v>8</v>
      </c>
      <c r="E799" t="s">
        <v>949</v>
      </c>
      <c r="F799">
        <v>1.7355721744038379</v>
      </c>
      <c r="G799">
        <v>1.7355721744038382</v>
      </c>
      <c r="H799" t="s">
        <v>866</v>
      </c>
    </row>
    <row r="800" spans="1:8" x14ac:dyDescent="0.25">
      <c r="A800" t="s">
        <v>824</v>
      </c>
      <c r="B800" t="s">
        <v>533</v>
      </c>
      <c r="C800" t="s">
        <v>56</v>
      </c>
      <c r="D800" t="s">
        <v>527</v>
      </c>
      <c r="E800" t="s">
        <v>950</v>
      </c>
      <c r="F800">
        <v>0.9443107149827602</v>
      </c>
      <c r="G800">
        <v>0.94431071498276009</v>
      </c>
      <c r="H800" t="s">
        <v>825</v>
      </c>
    </row>
    <row r="801" spans="1:8" x14ac:dyDescent="0.25">
      <c r="A801" t="s">
        <v>824</v>
      </c>
      <c r="B801" t="s">
        <v>533</v>
      </c>
      <c r="C801" t="s">
        <v>56</v>
      </c>
      <c r="D801" t="s">
        <v>527</v>
      </c>
      <c r="E801" t="s">
        <v>950</v>
      </c>
      <c r="F801">
        <v>0</v>
      </c>
      <c r="G801">
        <v>0</v>
      </c>
      <c r="H801" t="s">
        <v>867</v>
      </c>
    </row>
    <row r="802" spans="1:8" x14ac:dyDescent="0.25">
      <c r="A802" t="s">
        <v>824</v>
      </c>
      <c r="B802" t="s">
        <v>533</v>
      </c>
      <c r="C802" t="s">
        <v>56</v>
      </c>
      <c r="D802" t="s">
        <v>527</v>
      </c>
      <c r="E802" t="s">
        <v>950</v>
      </c>
      <c r="F802">
        <v>0</v>
      </c>
      <c r="G802">
        <v>0</v>
      </c>
      <c r="H802" t="s">
        <v>868</v>
      </c>
    </row>
    <row r="803" spans="1:8" x14ac:dyDescent="0.25">
      <c r="A803" t="s">
        <v>824</v>
      </c>
      <c r="B803" t="s">
        <v>533</v>
      </c>
      <c r="C803" t="s">
        <v>56</v>
      </c>
      <c r="D803" t="s">
        <v>527</v>
      </c>
      <c r="E803" t="s">
        <v>950</v>
      </c>
      <c r="F803">
        <v>0.9443107149827602</v>
      </c>
      <c r="G803">
        <v>0.94431071498276009</v>
      </c>
      <c r="H803" t="s">
        <v>828</v>
      </c>
    </row>
    <row r="804" spans="1:8" x14ac:dyDescent="0.25">
      <c r="A804" t="s">
        <v>824</v>
      </c>
      <c r="B804" t="s">
        <v>533</v>
      </c>
      <c r="C804" t="s">
        <v>56</v>
      </c>
      <c r="D804" t="s">
        <v>527</v>
      </c>
      <c r="E804" t="s">
        <v>950</v>
      </c>
      <c r="F804">
        <v>0</v>
      </c>
      <c r="G804">
        <v>0</v>
      </c>
      <c r="H804" t="s">
        <v>870</v>
      </c>
    </row>
    <row r="805" spans="1:8" x14ac:dyDescent="0.25">
      <c r="A805" t="s">
        <v>824</v>
      </c>
      <c r="B805" t="s">
        <v>533</v>
      </c>
      <c r="C805" t="s">
        <v>56</v>
      </c>
      <c r="D805" t="s">
        <v>527</v>
      </c>
      <c r="E805" t="s">
        <v>950</v>
      </c>
      <c r="F805">
        <v>0</v>
      </c>
      <c r="G805">
        <v>0</v>
      </c>
      <c r="H805" t="s">
        <v>871</v>
      </c>
    </row>
    <row r="806" spans="1:8" x14ac:dyDescent="0.25">
      <c r="A806" t="s">
        <v>824</v>
      </c>
      <c r="B806" t="s">
        <v>533</v>
      </c>
      <c r="C806" t="s">
        <v>56</v>
      </c>
      <c r="D806" t="s">
        <v>527</v>
      </c>
      <c r="E806" t="s">
        <v>950</v>
      </c>
      <c r="F806">
        <v>0.9443107149827602</v>
      </c>
      <c r="G806">
        <v>0.94431071498276009</v>
      </c>
      <c r="H806" t="s">
        <v>831</v>
      </c>
    </row>
    <row r="807" spans="1:8" x14ac:dyDescent="0.25">
      <c r="A807" t="s">
        <v>824</v>
      </c>
      <c r="B807" t="s">
        <v>533</v>
      </c>
      <c r="C807" t="s">
        <v>56</v>
      </c>
      <c r="D807" t="s">
        <v>527</v>
      </c>
      <c r="E807" t="s">
        <v>950</v>
      </c>
      <c r="F807">
        <v>0</v>
      </c>
      <c r="G807">
        <v>0</v>
      </c>
      <c r="H807" t="s">
        <v>872</v>
      </c>
    </row>
    <row r="808" spans="1:8" x14ac:dyDescent="0.25">
      <c r="A808" t="s">
        <v>824</v>
      </c>
      <c r="B808" t="s">
        <v>533</v>
      </c>
      <c r="C808" t="s">
        <v>56</v>
      </c>
      <c r="D808" t="s">
        <v>527</v>
      </c>
      <c r="E808" t="s">
        <v>950</v>
      </c>
      <c r="F808">
        <v>0</v>
      </c>
      <c r="G808">
        <v>0</v>
      </c>
      <c r="H808" t="s">
        <v>873</v>
      </c>
    </row>
    <row r="809" spans="1:8" x14ac:dyDescent="0.25">
      <c r="A809" t="s">
        <v>824</v>
      </c>
      <c r="B809" t="s">
        <v>533</v>
      </c>
      <c r="C809" t="s">
        <v>56</v>
      </c>
      <c r="D809" t="s">
        <v>527</v>
      </c>
      <c r="E809" t="s">
        <v>950</v>
      </c>
      <c r="F809">
        <v>0.9443107149827602</v>
      </c>
      <c r="G809">
        <v>0.94431071498276009</v>
      </c>
      <c r="H809" t="s">
        <v>834</v>
      </c>
    </row>
    <row r="810" spans="1:8" x14ac:dyDescent="0.25">
      <c r="A810" t="s">
        <v>824</v>
      </c>
      <c r="B810" t="s">
        <v>533</v>
      </c>
      <c r="C810" t="s">
        <v>56</v>
      </c>
      <c r="D810" t="s">
        <v>527</v>
      </c>
      <c r="E810" t="s">
        <v>950</v>
      </c>
      <c r="F810">
        <v>0</v>
      </c>
      <c r="G810">
        <v>0</v>
      </c>
      <c r="H810" t="s">
        <v>874</v>
      </c>
    </row>
    <row r="811" spans="1:8" x14ac:dyDescent="0.25">
      <c r="A811" t="s">
        <v>824</v>
      </c>
      <c r="B811" t="s">
        <v>533</v>
      </c>
      <c r="C811" t="s">
        <v>56</v>
      </c>
      <c r="D811" t="s">
        <v>527</v>
      </c>
      <c r="E811" t="s">
        <v>950</v>
      </c>
      <c r="F811">
        <v>0</v>
      </c>
      <c r="G811">
        <v>0</v>
      </c>
      <c r="H811" t="s">
        <v>875</v>
      </c>
    </row>
    <row r="812" spans="1:8" x14ac:dyDescent="0.25">
      <c r="A812" t="s">
        <v>824</v>
      </c>
      <c r="B812" t="s">
        <v>533</v>
      </c>
      <c r="C812" t="s">
        <v>56</v>
      </c>
      <c r="D812" t="s">
        <v>527</v>
      </c>
      <c r="E812" t="s">
        <v>950</v>
      </c>
      <c r="F812">
        <v>0.9443107149827602</v>
      </c>
      <c r="G812">
        <v>0.94431071498276009</v>
      </c>
      <c r="H812" t="s">
        <v>837</v>
      </c>
    </row>
    <row r="813" spans="1:8" x14ac:dyDescent="0.25">
      <c r="A813" t="s">
        <v>824</v>
      </c>
      <c r="B813" t="s">
        <v>533</v>
      </c>
      <c r="C813" t="s">
        <v>56</v>
      </c>
      <c r="D813" t="s">
        <v>527</v>
      </c>
      <c r="E813" t="s">
        <v>950</v>
      </c>
      <c r="F813">
        <v>0</v>
      </c>
      <c r="G813">
        <v>0</v>
      </c>
      <c r="H813" t="s">
        <v>876</v>
      </c>
    </row>
    <row r="814" spans="1:8" x14ac:dyDescent="0.25">
      <c r="A814" t="s">
        <v>824</v>
      </c>
      <c r="B814" t="s">
        <v>533</v>
      </c>
      <c r="C814" t="s">
        <v>56</v>
      </c>
      <c r="D814" t="s">
        <v>527</v>
      </c>
      <c r="E814" t="s">
        <v>950</v>
      </c>
      <c r="F814">
        <v>0</v>
      </c>
      <c r="G814">
        <v>0</v>
      </c>
      <c r="H814" t="s">
        <v>877</v>
      </c>
    </row>
    <row r="815" spans="1:8" x14ac:dyDescent="0.25">
      <c r="A815" t="s">
        <v>824</v>
      </c>
      <c r="B815" t="s">
        <v>533</v>
      </c>
      <c r="C815" t="s">
        <v>56</v>
      </c>
      <c r="D815" t="s">
        <v>527</v>
      </c>
      <c r="E815" t="s">
        <v>950</v>
      </c>
      <c r="F815">
        <v>0</v>
      </c>
      <c r="G815">
        <v>0</v>
      </c>
      <c r="H815" t="s">
        <v>878</v>
      </c>
    </row>
    <row r="816" spans="1:8" x14ac:dyDescent="0.25">
      <c r="A816" t="s">
        <v>824</v>
      </c>
      <c r="B816" t="s">
        <v>533</v>
      </c>
      <c r="C816" t="s">
        <v>56</v>
      </c>
      <c r="D816" t="s">
        <v>527</v>
      </c>
      <c r="E816" t="s">
        <v>950</v>
      </c>
      <c r="F816">
        <v>0</v>
      </c>
      <c r="G816">
        <v>0</v>
      </c>
      <c r="H816" t="s">
        <v>879</v>
      </c>
    </row>
    <row r="817" spans="1:8" x14ac:dyDescent="0.25">
      <c r="A817" t="s">
        <v>824</v>
      </c>
      <c r="B817" t="s">
        <v>533</v>
      </c>
      <c r="C817" t="s">
        <v>56</v>
      </c>
      <c r="D817" t="s">
        <v>527</v>
      </c>
      <c r="E817" t="s">
        <v>950</v>
      </c>
      <c r="F817">
        <v>0</v>
      </c>
      <c r="G817">
        <v>0</v>
      </c>
      <c r="H817" t="s">
        <v>880</v>
      </c>
    </row>
    <row r="818" spans="1:8" x14ac:dyDescent="0.25">
      <c r="A818" t="s">
        <v>824</v>
      </c>
      <c r="B818" t="s">
        <v>533</v>
      </c>
      <c r="C818" t="s">
        <v>56</v>
      </c>
      <c r="D818" t="s">
        <v>527</v>
      </c>
      <c r="E818" t="s">
        <v>950</v>
      </c>
      <c r="F818">
        <v>0</v>
      </c>
      <c r="G818">
        <v>0</v>
      </c>
      <c r="H818" t="s">
        <v>881</v>
      </c>
    </row>
    <row r="819" spans="1:8" x14ac:dyDescent="0.25">
      <c r="A819" t="s">
        <v>824</v>
      </c>
      <c r="B819" t="s">
        <v>533</v>
      </c>
      <c r="C819" t="s">
        <v>56</v>
      </c>
      <c r="D819" t="s">
        <v>527</v>
      </c>
      <c r="E819" t="s">
        <v>950</v>
      </c>
      <c r="F819">
        <v>0</v>
      </c>
      <c r="G819">
        <v>0</v>
      </c>
      <c r="H819" t="s">
        <v>882</v>
      </c>
    </row>
    <row r="820" spans="1:8" x14ac:dyDescent="0.25">
      <c r="A820" t="s">
        <v>824</v>
      </c>
      <c r="B820" t="s">
        <v>533</v>
      </c>
      <c r="C820" t="s">
        <v>56</v>
      </c>
      <c r="D820" t="s">
        <v>527</v>
      </c>
      <c r="E820" t="s">
        <v>950</v>
      </c>
      <c r="F820">
        <v>0</v>
      </c>
      <c r="G820">
        <v>0</v>
      </c>
      <c r="H820" t="s">
        <v>883</v>
      </c>
    </row>
    <row r="821" spans="1:8" x14ac:dyDescent="0.25">
      <c r="A821" t="s">
        <v>824</v>
      </c>
      <c r="B821" t="s">
        <v>533</v>
      </c>
      <c r="C821" t="s">
        <v>56</v>
      </c>
      <c r="D821" t="s">
        <v>527</v>
      </c>
      <c r="E821" t="s">
        <v>950</v>
      </c>
      <c r="F821">
        <v>1.0623495543556052</v>
      </c>
      <c r="G821">
        <v>1.0623495543556052</v>
      </c>
      <c r="H821" t="s">
        <v>846</v>
      </c>
    </row>
    <row r="822" spans="1:8" x14ac:dyDescent="0.25">
      <c r="A822" t="s">
        <v>824</v>
      </c>
      <c r="B822" t="s">
        <v>533</v>
      </c>
      <c r="C822" t="s">
        <v>56</v>
      </c>
      <c r="D822" t="s">
        <v>527</v>
      </c>
      <c r="E822" t="s">
        <v>950</v>
      </c>
      <c r="F822">
        <v>0</v>
      </c>
      <c r="G822">
        <v>0</v>
      </c>
      <c r="H822" t="s">
        <v>884</v>
      </c>
    </row>
    <row r="823" spans="1:8" x14ac:dyDescent="0.25">
      <c r="A823" t="s">
        <v>824</v>
      </c>
      <c r="B823" t="s">
        <v>533</v>
      </c>
      <c r="C823" t="s">
        <v>56</v>
      </c>
      <c r="D823" t="s">
        <v>527</v>
      </c>
      <c r="E823" t="s">
        <v>950</v>
      </c>
      <c r="F823">
        <v>0</v>
      </c>
      <c r="G823">
        <v>0</v>
      </c>
      <c r="H823" t="s">
        <v>885</v>
      </c>
    </row>
    <row r="824" spans="1:8" x14ac:dyDescent="0.25">
      <c r="A824" t="s">
        <v>824</v>
      </c>
      <c r="B824" t="s">
        <v>533</v>
      </c>
      <c r="C824" t="s">
        <v>56</v>
      </c>
      <c r="D824" t="s">
        <v>527</v>
      </c>
      <c r="E824" t="s">
        <v>950</v>
      </c>
      <c r="F824">
        <v>0.9443107149827602</v>
      </c>
      <c r="G824">
        <v>0.94431071498276009</v>
      </c>
      <c r="H824" t="s">
        <v>849</v>
      </c>
    </row>
    <row r="825" spans="1:8" x14ac:dyDescent="0.25">
      <c r="A825" t="s">
        <v>824</v>
      </c>
      <c r="B825" t="s">
        <v>533</v>
      </c>
      <c r="C825" t="s">
        <v>56</v>
      </c>
      <c r="D825" t="s">
        <v>527</v>
      </c>
      <c r="E825" t="s">
        <v>950</v>
      </c>
      <c r="F825">
        <v>0</v>
      </c>
      <c r="G825">
        <v>0</v>
      </c>
      <c r="H825" t="s">
        <v>886</v>
      </c>
    </row>
    <row r="826" spans="1:8" x14ac:dyDescent="0.25">
      <c r="A826" t="s">
        <v>824</v>
      </c>
      <c r="B826" t="s">
        <v>533</v>
      </c>
      <c r="C826" t="s">
        <v>56</v>
      </c>
      <c r="D826" t="s">
        <v>527</v>
      </c>
      <c r="E826" t="s">
        <v>950</v>
      </c>
      <c r="F826">
        <v>0</v>
      </c>
      <c r="G826">
        <v>0</v>
      </c>
      <c r="H826" t="s">
        <v>887</v>
      </c>
    </row>
    <row r="827" spans="1:8" x14ac:dyDescent="0.25">
      <c r="A827" t="s">
        <v>824</v>
      </c>
      <c r="B827" t="s">
        <v>533</v>
      </c>
      <c r="C827" t="s">
        <v>56</v>
      </c>
      <c r="D827" t="s">
        <v>527</v>
      </c>
      <c r="E827" t="s">
        <v>950</v>
      </c>
      <c r="F827">
        <v>0.9443107149827602</v>
      </c>
      <c r="G827">
        <v>0.94431071498276009</v>
      </c>
      <c r="H827" t="s">
        <v>852</v>
      </c>
    </row>
    <row r="828" spans="1:8" x14ac:dyDescent="0.25">
      <c r="A828" t="s">
        <v>824</v>
      </c>
      <c r="B828" t="s">
        <v>533</v>
      </c>
      <c r="C828" t="s">
        <v>56</v>
      </c>
      <c r="D828" t="s">
        <v>527</v>
      </c>
      <c r="E828" t="s">
        <v>950</v>
      </c>
      <c r="F828">
        <v>0</v>
      </c>
      <c r="G828">
        <v>0</v>
      </c>
      <c r="H828" t="s">
        <v>889</v>
      </c>
    </row>
    <row r="829" spans="1:8" x14ac:dyDescent="0.25">
      <c r="A829" t="s">
        <v>824</v>
      </c>
      <c r="B829" t="s">
        <v>533</v>
      </c>
      <c r="C829" t="s">
        <v>56</v>
      </c>
      <c r="D829" t="s">
        <v>527</v>
      </c>
      <c r="E829" t="s">
        <v>950</v>
      </c>
      <c r="F829">
        <v>0</v>
      </c>
      <c r="G829">
        <v>0</v>
      </c>
      <c r="H829" t="s">
        <v>890</v>
      </c>
    </row>
    <row r="830" spans="1:8" x14ac:dyDescent="0.25">
      <c r="A830" t="s">
        <v>824</v>
      </c>
      <c r="B830" t="s">
        <v>533</v>
      </c>
      <c r="C830" t="s">
        <v>56</v>
      </c>
      <c r="D830" t="s">
        <v>527</v>
      </c>
      <c r="E830" t="s">
        <v>950</v>
      </c>
      <c r="F830">
        <v>0.9443107149827602</v>
      </c>
      <c r="G830">
        <v>0.94431071498276009</v>
      </c>
      <c r="H830" t="s">
        <v>855</v>
      </c>
    </row>
    <row r="831" spans="1:8" x14ac:dyDescent="0.25">
      <c r="A831" t="s">
        <v>824</v>
      </c>
      <c r="B831" t="s">
        <v>533</v>
      </c>
      <c r="C831" t="s">
        <v>56</v>
      </c>
      <c r="D831" t="s">
        <v>527</v>
      </c>
      <c r="E831" t="s">
        <v>950</v>
      </c>
      <c r="F831">
        <v>0</v>
      </c>
      <c r="G831">
        <v>0</v>
      </c>
      <c r="H831" t="s">
        <v>891</v>
      </c>
    </row>
    <row r="832" spans="1:8" x14ac:dyDescent="0.25">
      <c r="A832" t="s">
        <v>824</v>
      </c>
      <c r="B832" t="s">
        <v>533</v>
      </c>
      <c r="C832" t="s">
        <v>56</v>
      </c>
      <c r="D832" t="s">
        <v>527</v>
      </c>
      <c r="E832" t="s">
        <v>950</v>
      </c>
      <c r="F832">
        <v>0</v>
      </c>
      <c r="G832">
        <v>0</v>
      </c>
      <c r="H832" t="s">
        <v>892</v>
      </c>
    </row>
    <row r="833" spans="1:8" x14ac:dyDescent="0.25">
      <c r="A833" t="s">
        <v>824</v>
      </c>
      <c r="B833" t="s">
        <v>533</v>
      </c>
      <c r="C833" t="s">
        <v>56</v>
      </c>
      <c r="D833" t="s">
        <v>527</v>
      </c>
      <c r="E833" t="s">
        <v>950</v>
      </c>
      <c r="F833">
        <v>0.9443107149827602</v>
      </c>
      <c r="G833">
        <v>0.94431071498276009</v>
      </c>
      <c r="H833" t="s">
        <v>858</v>
      </c>
    </row>
    <row r="834" spans="1:8" x14ac:dyDescent="0.25">
      <c r="A834" t="s">
        <v>824</v>
      </c>
      <c r="B834" t="s">
        <v>533</v>
      </c>
      <c r="C834" t="s">
        <v>56</v>
      </c>
      <c r="D834" t="s">
        <v>527</v>
      </c>
      <c r="E834" t="s">
        <v>950</v>
      </c>
      <c r="F834">
        <v>0</v>
      </c>
      <c r="G834">
        <v>0</v>
      </c>
      <c r="H834" t="s">
        <v>893</v>
      </c>
    </row>
    <row r="835" spans="1:8" x14ac:dyDescent="0.25">
      <c r="A835" t="s">
        <v>824</v>
      </c>
      <c r="B835" t="s">
        <v>533</v>
      </c>
      <c r="C835" t="s">
        <v>56</v>
      </c>
      <c r="D835" t="s">
        <v>527</v>
      </c>
      <c r="E835" t="s">
        <v>950</v>
      </c>
      <c r="F835">
        <v>0</v>
      </c>
      <c r="G835">
        <v>0</v>
      </c>
      <c r="H835" t="s">
        <v>894</v>
      </c>
    </row>
    <row r="836" spans="1:8" x14ac:dyDescent="0.25">
      <c r="A836" t="s">
        <v>824</v>
      </c>
      <c r="B836" t="s">
        <v>533</v>
      </c>
      <c r="C836" t="s">
        <v>56</v>
      </c>
      <c r="D836" t="s">
        <v>527</v>
      </c>
      <c r="E836" t="s">
        <v>950</v>
      </c>
      <c r="F836">
        <v>0</v>
      </c>
      <c r="G836">
        <v>0</v>
      </c>
      <c r="H836" t="s">
        <v>899</v>
      </c>
    </row>
    <row r="837" spans="1:8" x14ac:dyDescent="0.25">
      <c r="A837" t="s">
        <v>824</v>
      </c>
      <c r="B837" t="s">
        <v>533</v>
      </c>
      <c r="C837" t="s">
        <v>56</v>
      </c>
      <c r="D837" t="s">
        <v>527</v>
      </c>
      <c r="E837" t="s">
        <v>950</v>
      </c>
      <c r="F837">
        <v>0</v>
      </c>
      <c r="G837">
        <v>0</v>
      </c>
      <c r="H837" t="s">
        <v>895</v>
      </c>
    </row>
    <row r="838" spans="1:8" x14ac:dyDescent="0.25">
      <c r="A838" t="s">
        <v>824</v>
      </c>
      <c r="B838" t="s">
        <v>533</v>
      </c>
      <c r="C838" t="s">
        <v>56</v>
      </c>
      <c r="D838" t="s">
        <v>527</v>
      </c>
      <c r="E838" t="s">
        <v>950</v>
      </c>
      <c r="F838">
        <v>0</v>
      </c>
      <c r="G838">
        <v>0</v>
      </c>
      <c r="H838" t="s">
        <v>896</v>
      </c>
    </row>
    <row r="839" spans="1:8" x14ac:dyDescent="0.25">
      <c r="A839" t="s">
        <v>824</v>
      </c>
      <c r="B839" t="s">
        <v>533</v>
      </c>
      <c r="C839" t="s">
        <v>56</v>
      </c>
      <c r="D839" t="s">
        <v>527</v>
      </c>
      <c r="E839" t="s">
        <v>950</v>
      </c>
      <c r="F839">
        <v>0</v>
      </c>
      <c r="G839">
        <v>0</v>
      </c>
      <c r="H839" t="s">
        <v>900</v>
      </c>
    </row>
    <row r="840" spans="1:8" x14ac:dyDescent="0.25">
      <c r="A840" t="s">
        <v>824</v>
      </c>
      <c r="B840" t="s">
        <v>533</v>
      </c>
      <c r="C840" t="s">
        <v>56</v>
      </c>
      <c r="D840" t="s">
        <v>527</v>
      </c>
      <c r="E840" t="s">
        <v>950</v>
      </c>
      <c r="F840">
        <v>0</v>
      </c>
      <c r="G840">
        <v>0</v>
      </c>
      <c r="H840" t="s">
        <v>897</v>
      </c>
    </row>
    <row r="841" spans="1:8" x14ac:dyDescent="0.25">
      <c r="A841" t="s">
        <v>824</v>
      </c>
      <c r="B841" t="s">
        <v>533</v>
      </c>
      <c r="C841" t="s">
        <v>56</v>
      </c>
      <c r="D841" t="s">
        <v>527</v>
      </c>
      <c r="E841" t="s">
        <v>950</v>
      </c>
      <c r="F841">
        <v>0</v>
      </c>
      <c r="G841">
        <v>0</v>
      </c>
      <c r="H841" t="s">
        <v>898</v>
      </c>
    </row>
    <row r="842" spans="1:8" x14ac:dyDescent="0.25">
      <c r="A842" t="s">
        <v>824</v>
      </c>
      <c r="B842" t="s">
        <v>533</v>
      </c>
      <c r="C842" t="s">
        <v>56</v>
      </c>
      <c r="D842" t="s">
        <v>527</v>
      </c>
      <c r="E842" t="s">
        <v>951</v>
      </c>
      <c r="F842">
        <v>2.9509709843211254</v>
      </c>
      <c r="G842">
        <v>2.9509709843211258</v>
      </c>
      <c r="H842" t="s">
        <v>825</v>
      </c>
    </row>
    <row r="843" spans="1:8" x14ac:dyDescent="0.25">
      <c r="A843" t="s">
        <v>824</v>
      </c>
      <c r="B843" t="s">
        <v>533</v>
      </c>
      <c r="C843" t="s">
        <v>56</v>
      </c>
      <c r="D843" t="s">
        <v>527</v>
      </c>
      <c r="E843" t="s">
        <v>951</v>
      </c>
      <c r="F843">
        <v>0</v>
      </c>
      <c r="G843">
        <v>0</v>
      </c>
      <c r="H843" t="s">
        <v>867</v>
      </c>
    </row>
    <row r="844" spans="1:8" x14ac:dyDescent="0.25">
      <c r="A844" t="s">
        <v>824</v>
      </c>
      <c r="B844" t="s">
        <v>533</v>
      </c>
      <c r="C844" t="s">
        <v>56</v>
      </c>
      <c r="D844" t="s">
        <v>527</v>
      </c>
      <c r="E844" t="s">
        <v>951</v>
      </c>
      <c r="F844">
        <v>0</v>
      </c>
      <c r="G844">
        <v>0</v>
      </c>
      <c r="H844" t="s">
        <v>868</v>
      </c>
    </row>
    <row r="845" spans="1:8" x14ac:dyDescent="0.25">
      <c r="A845" t="s">
        <v>824</v>
      </c>
      <c r="B845" t="s">
        <v>533</v>
      </c>
      <c r="C845" t="s">
        <v>56</v>
      </c>
      <c r="D845" t="s">
        <v>527</v>
      </c>
      <c r="E845" t="s">
        <v>951</v>
      </c>
      <c r="F845">
        <v>5.3117477717780259</v>
      </c>
      <c r="G845">
        <v>5.3117477717780259</v>
      </c>
      <c r="H845" t="s">
        <v>828</v>
      </c>
    </row>
    <row r="846" spans="1:8" x14ac:dyDescent="0.25">
      <c r="A846" t="s">
        <v>824</v>
      </c>
      <c r="B846" t="s">
        <v>533</v>
      </c>
      <c r="C846" t="s">
        <v>56</v>
      </c>
      <c r="D846" t="s">
        <v>527</v>
      </c>
      <c r="E846" t="s">
        <v>951</v>
      </c>
      <c r="F846">
        <v>0</v>
      </c>
      <c r="G846">
        <v>0</v>
      </c>
      <c r="H846" t="s">
        <v>870</v>
      </c>
    </row>
    <row r="847" spans="1:8" x14ac:dyDescent="0.25">
      <c r="A847" t="s">
        <v>824</v>
      </c>
      <c r="B847" t="s">
        <v>533</v>
      </c>
      <c r="C847" t="s">
        <v>56</v>
      </c>
      <c r="D847" t="s">
        <v>527</v>
      </c>
      <c r="E847" t="s">
        <v>951</v>
      </c>
      <c r="F847">
        <v>0</v>
      </c>
      <c r="G847">
        <v>0</v>
      </c>
      <c r="H847" t="s">
        <v>871</v>
      </c>
    </row>
    <row r="848" spans="1:8" x14ac:dyDescent="0.25">
      <c r="A848" t="s">
        <v>824</v>
      </c>
      <c r="B848" t="s">
        <v>533</v>
      </c>
      <c r="C848" t="s">
        <v>56</v>
      </c>
      <c r="D848" t="s">
        <v>527</v>
      </c>
      <c r="E848" t="s">
        <v>951</v>
      </c>
      <c r="F848">
        <v>3.9543011189903079</v>
      </c>
      <c r="G848">
        <v>3.9543011189903083</v>
      </c>
      <c r="H848" t="s">
        <v>831</v>
      </c>
    </row>
    <row r="849" spans="1:8" x14ac:dyDescent="0.25">
      <c r="A849" t="s">
        <v>824</v>
      </c>
      <c r="B849" t="s">
        <v>533</v>
      </c>
      <c r="C849" t="s">
        <v>56</v>
      </c>
      <c r="D849" t="s">
        <v>527</v>
      </c>
      <c r="E849" t="s">
        <v>951</v>
      </c>
      <c r="F849">
        <v>0</v>
      </c>
      <c r="G849">
        <v>0</v>
      </c>
      <c r="H849" t="s">
        <v>872</v>
      </c>
    </row>
    <row r="850" spans="1:8" x14ac:dyDescent="0.25">
      <c r="A850" t="s">
        <v>824</v>
      </c>
      <c r="B850" t="s">
        <v>533</v>
      </c>
      <c r="C850" t="s">
        <v>56</v>
      </c>
      <c r="D850" t="s">
        <v>527</v>
      </c>
      <c r="E850" t="s">
        <v>951</v>
      </c>
      <c r="F850">
        <v>0</v>
      </c>
      <c r="G850">
        <v>0</v>
      </c>
      <c r="H850" t="s">
        <v>873</v>
      </c>
    </row>
    <row r="851" spans="1:8" x14ac:dyDescent="0.25">
      <c r="A851" t="s">
        <v>824</v>
      </c>
      <c r="B851" t="s">
        <v>533</v>
      </c>
      <c r="C851" t="s">
        <v>56</v>
      </c>
      <c r="D851" t="s">
        <v>527</v>
      </c>
      <c r="E851" t="s">
        <v>951</v>
      </c>
      <c r="F851">
        <v>4.4264564764816887</v>
      </c>
      <c r="G851">
        <v>4.4264564764816878</v>
      </c>
      <c r="H851" t="s">
        <v>834</v>
      </c>
    </row>
    <row r="852" spans="1:8" x14ac:dyDescent="0.25">
      <c r="A852" t="s">
        <v>824</v>
      </c>
      <c r="B852" t="s">
        <v>533</v>
      </c>
      <c r="C852" t="s">
        <v>56</v>
      </c>
      <c r="D852" t="s">
        <v>527</v>
      </c>
      <c r="E852" t="s">
        <v>951</v>
      </c>
      <c r="F852">
        <v>0</v>
      </c>
      <c r="G852">
        <v>0</v>
      </c>
      <c r="H852" t="s">
        <v>874</v>
      </c>
    </row>
    <row r="853" spans="1:8" x14ac:dyDescent="0.25">
      <c r="A853" t="s">
        <v>824</v>
      </c>
      <c r="B853" t="s">
        <v>533</v>
      </c>
      <c r="C853" t="s">
        <v>56</v>
      </c>
      <c r="D853" t="s">
        <v>527</v>
      </c>
      <c r="E853" t="s">
        <v>951</v>
      </c>
      <c r="F853">
        <v>0</v>
      </c>
      <c r="G853">
        <v>0</v>
      </c>
      <c r="H853" t="s">
        <v>875</v>
      </c>
    </row>
    <row r="854" spans="1:8" x14ac:dyDescent="0.25">
      <c r="A854" t="s">
        <v>824</v>
      </c>
      <c r="B854" t="s">
        <v>533</v>
      </c>
      <c r="C854" t="s">
        <v>56</v>
      </c>
      <c r="D854" t="s">
        <v>527</v>
      </c>
      <c r="E854" t="s">
        <v>951</v>
      </c>
      <c r="F854">
        <v>3.8362622796174635</v>
      </c>
      <c r="G854">
        <v>3.836262279617463</v>
      </c>
      <c r="H854" t="s">
        <v>837</v>
      </c>
    </row>
    <row r="855" spans="1:8" x14ac:dyDescent="0.25">
      <c r="A855" t="s">
        <v>824</v>
      </c>
      <c r="B855" t="s">
        <v>533</v>
      </c>
      <c r="C855" t="s">
        <v>56</v>
      </c>
      <c r="D855" t="s">
        <v>527</v>
      </c>
      <c r="E855" t="s">
        <v>951</v>
      </c>
      <c r="F855">
        <v>0</v>
      </c>
      <c r="G855">
        <v>0</v>
      </c>
      <c r="H855" t="s">
        <v>876</v>
      </c>
    </row>
    <row r="856" spans="1:8" x14ac:dyDescent="0.25">
      <c r="A856" t="s">
        <v>824</v>
      </c>
      <c r="B856" t="s">
        <v>533</v>
      </c>
      <c r="C856" t="s">
        <v>56</v>
      </c>
      <c r="D856" t="s">
        <v>527</v>
      </c>
      <c r="E856" t="s">
        <v>951</v>
      </c>
      <c r="F856">
        <v>0</v>
      </c>
      <c r="G856">
        <v>0</v>
      </c>
      <c r="H856" t="s">
        <v>877</v>
      </c>
    </row>
    <row r="857" spans="1:8" x14ac:dyDescent="0.25">
      <c r="A857" t="s">
        <v>824</v>
      </c>
      <c r="B857" t="s">
        <v>533</v>
      </c>
      <c r="C857" t="s">
        <v>56</v>
      </c>
      <c r="D857" t="s">
        <v>527</v>
      </c>
      <c r="E857" t="s">
        <v>951</v>
      </c>
      <c r="F857">
        <v>0</v>
      </c>
      <c r="G857">
        <v>0</v>
      </c>
      <c r="H857" t="s">
        <v>878</v>
      </c>
    </row>
    <row r="858" spans="1:8" x14ac:dyDescent="0.25">
      <c r="A858" t="s">
        <v>824</v>
      </c>
      <c r="B858" t="s">
        <v>533</v>
      </c>
      <c r="C858" t="s">
        <v>56</v>
      </c>
      <c r="D858" t="s">
        <v>527</v>
      </c>
      <c r="E858" t="s">
        <v>951</v>
      </c>
      <c r="F858">
        <v>0</v>
      </c>
      <c r="G858">
        <v>0</v>
      </c>
      <c r="H858" t="s">
        <v>879</v>
      </c>
    </row>
    <row r="859" spans="1:8" x14ac:dyDescent="0.25">
      <c r="A859" t="s">
        <v>824</v>
      </c>
      <c r="B859" t="s">
        <v>533</v>
      </c>
      <c r="C859" t="s">
        <v>56</v>
      </c>
      <c r="D859" t="s">
        <v>527</v>
      </c>
      <c r="E859" t="s">
        <v>951</v>
      </c>
      <c r="F859">
        <v>0</v>
      </c>
      <c r="G859">
        <v>0</v>
      </c>
      <c r="H859" t="s">
        <v>880</v>
      </c>
    </row>
    <row r="860" spans="1:8" x14ac:dyDescent="0.25">
      <c r="A860" t="s">
        <v>824</v>
      </c>
      <c r="B860" t="s">
        <v>533</v>
      </c>
      <c r="C860" t="s">
        <v>56</v>
      </c>
      <c r="D860" t="s">
        <v>527</v>
      </c>
      <c r="E860" t="s">
        <v>951</v>
      </c>
      <c r="F860">
        <v>0</v>
      </c>
      <c r="G860">
        <v>0</v>
      </c>
      <c r="H860" t="s">
        <v>881</v>
      </c>
    </row>
    <row r="861" spans="1:8" x14ac:dyDescent="0.25">
      <c r="A861" t="s">
        <v>824</v>
      </c>
      <c r="B861" t="s">
        <v>533</v>
      </c>
      <c r="C861" t="s">
        <v>56</v>
      </c>
      <c r="D861" t="s">
        <v>527</v>
      </c>
      <c r="E861" t="s">
        <v>951</v>
      </c>
      <c r="F861">
        <v>0</v>
      </c>
      <c r="G861">
        <v>0</v>
      </c>
      <c r="H861" t="s">
        <v>882</v>
      </c>
    </row>
    <row r="862" spans="1:8" x14ac:dyDescent="0.25">
      <c r="A862" t="s">
        <v>824</v>
      </c>
      <c r="B862" t="s">
        <v>533</v>
      </c>
      <c r="C862" t="s">
        <v>56</v>
      </c>
      <c r="D862" t="s">
        <v>527</v>
      </c>
      <c r="E862" t="s">
        <v>951</v>
      </c>
      <c r="F862">
        <v>0</v>
      </c>
      <c r="G862">
        <v>0</v>
      </c>
      <c r="H862" t="s">
        <v>883</v>
      </c>
    </row>
    <row r="863" spans="1:8" x14ac:dyDescent="0.25">
      <c r="A863" t="s">
        <v>824</v>
      </c>
      <c r="B863" t="s">
        <v>533</v>
      </c>
      <c r="C863" t="s">
        <v>56</v>
      </c>
      <c r="D863" t="s">
        <v>527</v>
      </c>
      <c r="E863" t="s">
        <v>951</v>
      </c>
      <c r="F863">
        <v>4.8395924142866455</v>
      </c>
      <c r="G863">
        <v>4.8395924142866464</v>
      </c>
      <c r="H863" t="s">
        <v>846</v>
      </c>
    </row>
    <row r="864" spans="1:8" x14ac:dyDescent="0.25">
      <c r="A864" t="s">
        <v>824</v>
      </c>
      <c r="B864" t="s">
        <v>533</v>
      </c>
      <c r="C864" t="s">
        <v>56</v>
      </c>
      <c r="D864" t="s">
        <v>527</v>
      </c>
      <c r="E864" t="s">
        <v>951</v>
      </c>
      <c r="F864">
        <v>0</v>
      </c>
      <c r="G864">
        <v>0</v>
      </c>
      <c r="H864" t="s">
        <v>884</v>
      </c>
    </row>
    <row r="865" spans="1:8" x14ac:dyDescent="0.25">
      <c r="A865" t="s">
        <v>824</v>
      </c>
      <c r="B865" t="s">
        <v>533</v>
      </c>
      <c r="C865" t="s">
        <v>56</v>
      </c>
      <c r="D865" t="s">
        <v>527</v>
      </c>
      <c r="E865" t="s">
        <v>951</v>
      </c>
      <c r="F865">
        <v>0</v>
      </c>
      <c r="G865">
        <v>0</v>
      </c>
      <c r="H865" t="s">
        <v>885</v>
      </c>
    </row>
    <row r="866" spans="1:8" x14ac:dyDescent="0.25">
      <c r="A866" t="s">
        <v>824</v>
      </c>
      <c r="B866" t="s">
        <v>533</v>
      </c>
      <c r="C866" t="s">
        <v>56</v>
      </c>
      <c r="D866" t="s">
        <v>527</v>
      </c>
      <c r="E866" t="s">
        <v>951</v>
      </c>
      <c r="F866">
        <v>5.4297866111508695</v>
      </c>
      <c r="G866">
        <v>5.4297866111508712</v>
      </c>
      <c r="H866" t="s">
        <v>849</v>
      </c>
    </row>
    <row r="867" spans="1:8" x14ac:dyDescent="0.25">
      <c r="A867" t="s">
        <v>824</v>
      </c>
      <c r="B867" t="s">
        <v>533</v>
      </c>
      <c r="C867" t="s">
        <v>56</v>
      </c>
      <c r="D867" t="s">
        <v>527</v>
      </c>
      <c r="E867" t="s">
        <v>951</v>
      </c>
      <c r="F867">
        <v>0</v>
      </c>
      <c r="G867">
        <v>0</v>
      </c>
      <c r="H867" t="s">
        <v>886</v>
      </c>
    </row>
    <row r="868" spans="1:8" x14ac:dyDescent="0.25">
      <c r="A868" t="s">
        <v>824</v>
      </c>
      <c r="B868" t="s">
        <v>533</v>
      </c>
      <c r="C868" t="s">
        <v>56</v>
      </c>
      <c r="D868" t="s">
        <v>527</v>
      </c>
      <c r="E868" t="s">
        <v>951</v>
      </c>
      <c r="F868">
        <v>0</v>
      </c>
      <c r="G868">
        <v>0</v>
      </c>
      <c r="H868" t="s">
        <v>887</v>
      </c>
    </row>
    <row r="869" spans="1:8" x14ac:dyDescent="0.25">
      <c r="A869" t="s">
        <v>824</v>
      </c>
      <c r="B869" t="s">
        <v>533</v>
      </c>
      <c r="C869" t="s">
        <v>56</v>
      </c>
      <c r="D869" t="s">
        <v>527</v>
      </c>
      <c r="E869" t="s">
        <v>951</v>
      </c>
      <c r="F869">
        <v>3.9543011189903079</v>
      </c>
      <c r="G869">
        <v>3.9543011189903083</v>
      </c>
      <c r="H869" t="s">
        <v>852</v>
      </c>
    </row>
    <row r="870" spans="1:8" x14ac:dyDescent="0.25">
      <c r="A870" t="s">
        <v>824</v>
      </c>
      <c r="B870" t="s">
        <v>533</v>
      </c>
      <c r="C870" t="s">
        <v>56</v>
      </c>
      <c r="D870" t="s">
        <v>527</v>
      </c>
      <c r="E870" t="s">
        <v>951</v>
      </c>
      <c r="F870">
        <v>0</v>
      </c>
      <c r="G870">
        <v>0</v>
      </c>
      <c r="H870" t="s">
        <v>889</v>
      </c>
    </row>
    <row r="871" spans="1:8" x14ac:dyDescent="0.25">
      <c r="A871" t="s">
        <v>824</v>
      </c>
      <c r="B871" t="s">
        <v>533</v>
      </c>
      <c r="C871" t="s">
        <v>56</v>
      </c>
      <c r="D871" t="s">
        <v>527</v>
      </c>
      <c r="E871" t="s">
        <v>951</v>
      </c>
      <c r="F871">
        <v>0</v>
      </c>
      <c r="G871">
        <v>0</v>
      </c>
      <c r="H871" t="s">
        <v>890</v>
      </c>
    </row>
    <row r="872" spans="1:8" x14ac:dyDescent="0.25">
      <c r="A872" t="s">
        <v>824</v>
      </c>
      <c r="B872" t="s">
        <v>533</v>
      </c>
      <c r="C872" t="s">
        <v>56</v>
      </c>
      <c r="D872" t="s">
        <v>527</v>
      </c>
      <c r="E872" t="s">
        <v>951</v>
      </c>
      <c r="F872">
        <v>4.4264564764816887</v>
      </c>
      <c r="G872">
        <v>4.4264564764816878</v>
      </c>
      <c r="H872" t="s">
        <v>855</v>
      </c>
    </row>
    <row r="873" spans="1:8" x14ac:dyDescent="0.25">
      <c r="A873" t="s">
        <v>824</v>
      </c>
      <c r="B873" t="s">
        <v>533</v>
      </c>
      <c r="C873" t="s">
        <v>56</v>
      </c>
      <c r="D873" t="s">
        <v>527</v>
      </c>
      <c r="E873" t="s">
        <v>951</v>
      </c>
      <c r="F873">
        <v>0</v>
      </c>
      <c r="G873">
        <v>0</v>
      </c>
      <c r="H873" t="s">
        <v>891</v>
      </c>
    </row>
    <row r="874" spans="1:8" x14ac:dyDescent="0.25">
      <c r="A874" t="s">
        <v>824</v>
      </c>
      <c r="B874" t="s">
        <v>533</v>
      </c>
      <c r="C874" t="s">
        <v>56</v>
      </c>
      <c r="D874" t="s">
        <v>527</v>
      </c>
      <c r="E874" t="s">
        <v>951</v>
      </c>
      <c r="F874">
        <v>0</v>
      </c>
      <c r="G874">
        <v>0</v>
      </c>
      <c r="H874" t="s">
        <v>892</v>
      </c>
    </row>
    <row r="875" spans="1:8" x14ac:dyDescent="0.25">
      <c r="A875" t="s">
        <v>824</v>
      </c>
      <c r="B875" t="s">
        <v>533</v>
      </c>
      <c r="C875" t="s">
        <v>56</v>
      </c>
      <c r="D875" t="s">
        <v>527</v>
      </c>
      <c r="E875" t="s">
        <v>951</v>
      </c>
      <c r="F875">
        <v>3.8362622796174635</v>
      </c>
      <c r="G875">
        <v>3.836262279617463</v>
      </c>
      <c r="H875" t="s">
        <v>858</v>
      </c>
    </row>
    <row r="876" spans="1:8" x14ac:dyDescent="0.25">
      <c r="A876" t="s">
        <v>824</v>
      </c>
      <c r="B876" t="s">
        <v>533</v>
      </c>
      <c r="C876" t="s">
        <v>56</v>
      </c>
      <c r="D876" t="s">
        <v>527</v>
      </c>
      <c r="E876" t="s">
        <v>951</v>
      </c>
      <c r="F876">
        <v>0</v>
      </c>
      <c r="G876">
        <v>0</v>
      </c>
      <c r="H876" t="s">
        <v>893</v>
      </c>
    </row>
    <row r="877" spans="1:8" x14ac:dyDescent="0.25">
      <c r="A877" t="s">
        <v>824</v>
      </c>
      <c r="B877" t="s">
        <v>533</v>
      </c>
      <c r="C877" t="s">
        <v>56</v>
      </c>
      <c r="D877" t="s">
        <v>527</v>
      </c>
      <c r="E877" t="s">
        <v>951</v>
      </c>
      <c r="F877">
        <v>0</v>
      </c>
      <c r="G877">
        <v>0</v>
      </c>
      <c r="H877" t="s">
        <v>894</v>
      </c>
    </row>
    <row r="878" spans="1:8" x14ac:dyDescent="0.25">
      <c r="A878" t="s">
        <v>824</v>
      </c>
      <c r="B878" t="s">
        <v>533</v>
      </c>
      <c r="C878" t="s">
        <v>56</v>
      </c>
      <c r="D878" t="s">
        <v>527</v>
      </c>
      <c r="E878" t="s">
        <v>951</v>
      </c>
      <c r="F878">
        <v>0</v>
      </c>
      <c r="G878">
        <v>0</v>
      </c>
      <c r="H878" t="s">
        <v>899</v>
      </c>
    </row>
    <row r="879" spans="1:8" x14ac:dyDescent="0.25">
      <c r="A879" t="s">
        <v>824</v>
      </c>
      <c r="B879" t="s">
        <v>533</v>
      </c>
      <c r="C879" t="s">
        <v>56</v>
      </c>
      <c r="D879" t="s">
        <v>527</v>
      </c>
      <c r="E879" t="s">
        <v>951</v>
      </c>
      <c r="F879">
        <v>0</v>
      </c>
      <c r="G879">
        <v>0</v>
      </c>
      <c r="H879" t="s">
        <v>895</v>
      </c>
    </row>
    <row r="880" spans="1:8" x14ac:dyDescent="0.25">
      <c r="A880" t="s">
        <v>824</v>
      </c>
      <c r="B880" t="s">
        <v>533</v>
      </c>
      <c r="C880" t="s">
        <v>56</v>
      </c>
      <c r="D880" t="s">
        <v>527</v>
      </c>
      <c r="E880" t="s">
        <v>951</v>
      </c>
      <c r="F880">
        <v>0</v>
      </c>
      <c r="G880">
        <v>0</v>
      </c>
      <c r="H880" t="s">
        <v>896</v>
      </c>
    </row>
    <row r="881" spans="1:8" x14ac:dyDescent="0.25">
      <c r="A881" t="s">
        <v>824</v>
      </c>
      <c r="B881" t="s">
        <v>533</v>
      </c>
      <c r="C881" t="s">
        <v>56</v>
      </c>
      <c r="D881" t="s">
        <v>527</v>
      </c>
      <c r="E881" t="s">
        <v>951</v>
      </c>
      <c r="F881">
        <v>0</v>
      </c>
      <c r="G881">
        <v>0</v>
      </c>
      <c r="H881" t="s">
        <v>900</v>
      </c>
    </row>
    <row r="882" spans="1:8" x14ac:dyDescent="0.25">
      <c r="A882" t="s">
        <v>824</v>
      </c>
      <c r="B882" t="s">
        <v>533</v>
      </c>
      <c r="C882" t="s">
        <v>56</v>
      </c>
      <c r="D882" t="s">
        <v>527</v>
      </c>
      <c r="E882" t="s">
        <v>951</v>
      </c>
      <c r="F882">
        <v>0.4721553574913801</v>
      </c>
      <c r="G882">
        <v>0.47215535749138005</v>
      </c>
      <c r="H882" t="s">
        <v>865</v>
      </c>
    </row>
    <row r="883" spans="1:8" x14ac:dyDescent="0.25">
      <c r="A883" t="s">
        <v>824</v>
      </c>
      <c r="B883" t="s">
        <v>533</v>
      </c>
      <c r="C883" t="s">
        <v>56</v>
      </c>
      <c r="D883" t="s">
        <v>527</v>
      </c>
      <c r="E883" t="s">
        <v>951</v>
      </c>
      <c r="F883">
        <v>0</v>
      </c>
      <c r="G883">
        <v>0</v>
      </c>
      <c r="H883" t="s">
        <v>898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BD36E94C2999741AC3D1AE3220151AC" ma:contentTypeVersion="12" ma:contentTypeDescription="Create a new document." ma:contentTypeScope="" ma:versionID="747a975b062c29e6aa540a5058365a92">
  <xsd:schema xmlns:xsd="http://www.w3.org/2001/XMLSchema" xmlns:xs="http://www.w3.org/2001/XMLSchema" xmlns:p="http://schemas.microsoft.com/office/2006/metadata/properties" xmlns:ns2="f574b478-68e4-495d-9b17-0f93d51a8ef7" xmlns:ns3="a6ef9c2c-1ad1-4c09-9d1c-8c71a768c11f" targetNamespace="http://schemas.microsoft.com/office/2006/metadata/properties" ma:root="true" ma:fieldsID="0739d01a650878ffc2cbfd4dc4cd522a" ns2:_="" ns3:_="">
    <xsd:import namespace="f574b478-68e4-495d-9b17-0f93d51a8ef7"/>
    <xsd:import namespace="a6ef9c2c-1ad1-4c09-9d1c-8c71a768c11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74b478-68e4-495d-9b17-0f93d51a8e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f4192a9-ce52-406f-9dc9-4d585e014db9"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6ef9c2c-1ad1-4c09-9d1c-8c71a768c11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f025de7-80d3-4bdc-b567-85d92fc830a7}" ma:internalName="TaxCatchAll" ma:showField="CatchAllData" ma:web="a6ef9c2c-1ad1-4c09-9d1c-8c71a768c11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a6ef9c2c-1ad1-4c09-9d1c-8c71a768c11f" xsi:nil="true"/>
    <lcf76f155ced4ddcb4097134ff3c332f xmlns="f574b478-68e4-495d-9b17-0f93d51a8ef7">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3AD8A5A0-E4EB-448F-8868-BB44386C837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574b478-68e4-495d-9b17-0f93d51a8ef7"/>
    <ds:schemaRef ds:uri="a6ef9c2c-1ad1-4c09-9d1c-8c71a768c11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0599CE1-6300-4AAF-A74C-8E16187DE466}">
  <ds:schemaRefs>
    <ds:schemaRef ds:uri="http://schemas.microsoft.com/office/infopath/2007/PartnerControls"/>
    <ds:schemaRef ds:uri="http://schemas.microsoft.com/office/2006/metadata/properties"/>
    <ds:schemaRef ds:uri="http://schemas.microsoft.com/office/2006/documentManagement/types"/>
    <ds:schemaRef ds:uri="http://purl.org/dc/terms/"/>
    <ds:schemaRef ds:uri="f574b478-68e4-495d-9b17-0f93d51a8ef7"/>
    <ds:schemaRef ds:uri="http://www.w3.org/XML/1998/namespace"/>
    <ds:schemaRef ds:uri="http://schemas.openxmlformats.org/package/2006/metadata/core-properties"/>
    <ds:schemaRef ds:uri="a6ef9c2c-1ad1-4c09-9d1c-8c71a768c11f"/>
    <ds:schemaRef ds:uri="http://purl.org/dc/dcmitype/"/>
    <ds:schemaRef ds:uri="http://purl.org/dc/elements/1.1/"/>
  </ds:schemaRefs>
</ds:datastoreItem>
</file>

<file path=customXml/itemProps3.xml><?xml version="1.0" encoding="utf-8"?>
<ds:datastoreItem xmlns:ds="http://schemas.openxmlformats.org/officeDocument/2006/customXml" ds:itemID="{8DB9347D-2E0F-43FC-B722-A4F92AEB3362}">
  <ds:schemaRefs>
    <ds:schemaRef ds:uri="http://schemas.microsoft.com/sharepoint/v3/contenttype/forms"/>
  </ds:schemaRefs>
</ds:datastoreItem>
</file>

<file path=customXml/itemProps4.xml><?xml version="1.0" encoding="utf-8"?>
<ds:datastoreItem xmlns:ds="http://schemas.openxmlformats.org/officeDocument/2006/customXml" ds:itemID="{E69EC4B0-8B5D-49E0-A048-5E564081DDC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2</vt:i4>
      </vt:variant>
    </vt:vector>
  </HeadingPairs>
  <TitlesOfParts>
    <vt:vector size="30" baseType="lpstr">
      <vt:lpstr>Assumed</vt:lpstr>
      <vt:lpstr>Actual</vt:lpstr>
      <vt:lpstr>ShiftEnd</vt:lpstr>
      <vt:lpstr>BD RN Historical FTE</vt:lpstr>
      <vt:lpstr>MinuteWorkersFTE_CHECK</vt:lpstr>
      <vt:lpstr>MinuteWorkersFTE_MATRIX</vt:lpstr>
      <vt:lpstr>MinuteWorkerRoleAssignments_TAB</vt:lpstr>
      <vt:lpstr>MinuteWorkersFTE_TABLE</vt:lpstr>
      <vt:lpstr>MW PreAllocation Check</vt:lpstr>
      <vt:lpstr>MinuteWorkersFTE_WEEKLY_DISTRIB</vt:lpstr>
      <vt:lpstr>TargetMinutes</vt:lpstr>
      <vt:lpstr>MinuteWorkers</vt:lpstr>
      <vt:lpstr>MinuteWorkersFTE_HISTORICAL_FOR</vt:lpstr>
      <vt:lpstr>LocRoleWeekDaysShiftAVEMATTRIX</vt:lpstr>
      <vt:lpstr>LocRole%MATRIX</vt:lpstr>
      <vt:lpstr>LocRoleTOTAL</vt:lpstr>
      <vt:lpstr>LocRoleDayShift%</vt:lpstr>
      <vt:lpstr>MinuteWorkersFTE_CATEGORY_DAILY</vt:lpstr>
      <vt:lpstr>IMPORT Master</vt:lpstr>
      <vt:lpstr>MinuteWorker Chart Check</vt:lpstr>
      <vt:lpstr>MW Role Targets</vt:lpstr>
      <vt:lpstr>MW DayShift Allocation</vt:lpstr>
      <vt:lpstr>MW Role Distribution</vt:lpstr>
      <vt:lpstr>MW Distribution Check</vt:lpstr>
      <vt:lpstr>MW Historical DayShift</vt:lpstr>
      <vt:lpstr>MinuteWorker Dashboard</vt:lpstr>
      <vt:lpstr>MW FTE Profile Comparison</vt:lpstr>
      <vt:lpstr>MW FTE Profile Alignment Check</vt:lpstr>
      <vt:lpstr>Actual!Print_Area</vt:lpstr>
      <vt:lpstr>Assumed!Print_Area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dc:creator>
  <cp:keywords/>
  <dc:description/>
  <cp:lastModifiedBy>Alex James</cp:lastModifiedBy>
  <cp:revision/>
  <dcterms:created xsi:type="dcterms:W3CDTF">2015-06-05T18:17:20Z</dcterms:created>
  <dcterms:modified xsi:type="dcterms:W3CDTF">2026-09-09T02:22:02Z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0x010100ABD36E94C2999741AC3D1AE3220151AC</vt:lpwstr>
  </property>
  <property fmtid="{D5CDD505-2E9C-101B-9397-08002B2CF9AE}" pid="3" name="MediaServiceImageTags">
    <vt:lpwstr/>
  </property>
</Properties>
</file>